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(data)" sheetId="1" state="visible" r:id="rId1"/>
    <sheet xmlns:r="http://schemas.openxmlformats.org/officeDocument/2006/relationships" name="Weekly (data)" sheetId="2" state="visible" r:id="rId2"/>
    <sheet xmlns:r="http://schemas.openxmlformats.org/officeDocument/2006/relationships" name="Quarterly (data)" sheetId="3" state="visible" r:id="rId3"/>
    <sheet xmlns:r="http://schemas.openxmlformats.org/officeDocument/2006/relationships" name="Bloomberg (daily)" sheetId="4" state="visible" r:id="rId4"/>
    <sheet xmlns:r="http://schemas.openxmlformats.org/officeDocument/2006/relationships" name="Readme" sheetId="5" state="visible" r:id="rId5"/>
  </sheets>
  <definedNames/>
  <calcPr calcId="124519" calcMode="manual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0.00####"/>
    <numFmt numFmtId="167" formatCode="0.0000"/>
    <numFmt numFmtId="168" formatCode="0.0%"/>
    <numFmt numFmtId="169" formatCode="0.000"/>
  </numFmts>
  <fonts count="9">
    <font>
      <name val="Calibri"/>
      <family val="2"/>
      <color theme="1"/>
      <sz val="11"/>
      <scheme val="minor"/>
    </font>
    <font>
      <b val="1"/>
      <color rgb="0000294B"/>
      <sz val="12"/>
    </font>
    <font>
      <b val="1"/>
      <color rgb="00FFFFFF"/>
    </font>
    <font>
      <b val="1"/>
      <color rgb="0000294B"/>
    </font>
    <font>
      <b val="1"/>
      <color rgb="000000CC"/>
    </font>
    <font>
      <color rgb="000000CC"/>
    </font>
    <font>
      <b val="1"/>
    </font>
    <font>
      <b val="1"/>
      <color rgb="0000294B"/>
      <sz val="10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00294B"/>
      </patternFill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2" fillId="2" borderId="0" pivotButton="0" quotePrefix="0" xfId="0"/>
    <xf numFmtId="0" fontId="6" fillId="0" borderId="0" pivotButton="0" quotePrefix="0" xfId="0"/>
    <xf numFmtId="165" fontId="0" fillId="0" borderId="0" pivotButton="0" quotePrefix="0" xfId="0"/>
    <xf numFmtId="166" fontId="5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" fontId="0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Fitted vs actual (in-sample)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(data)'!$A$4:$A$284</f>
            </numRef>
          </cat>
          <val>
            <numRef>
              <f>'Monthly (data)'!$L$4:$L$284</f>
            </numRef>
          </val>
          <smooth val="0"/>
        </ser>
        <ser>
          <idx val="1"/>
          <order val="1"/>
          <tx>
            <v>Fitted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(data)'!$A$4:$A$284</f>
            </numRef>
          </cat>
          <val>
            <numRef>
              <f>'Monthly (data)'!$U$4:$U$284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ret/period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Coefficients (β)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'Monthly (data)'!$V$4:$V$11</f>
            </numRef>
          </cat>
          <val>
            <numRef>
              <f>'Monthly (data)'!$W$4:$W$11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Walk-forward OOS — predicted vs actual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(data)'!$A$64:$A$284</f>
            </numRef>
          </cat>
          <val>
            <numRef>
              <f>'Monthly (data)'!$L$64:$L$284</f>
            </numRef>
          </val>
          <smooth val="0"/>
        </ser>
        <ser>
          <idx val="1"/>
          <order val="1"/>
          <tx>
            <v>OOS predicted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(data)'!$A$64:$A$284</f>
            </numRef>
          </cat>
          <val>
            <numRef>
              <f>'Monthly (data)'!$AK$64:$AK$284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ret/period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Coefficient evolution — rolling 60m β</a:t>
            </a:r>
          </a:p>
        </rich>
      </tx>
    </title>
    <plotArea>
      <lineChart>
        <grouping val="standard"/>
        <ser>
          <idx val="0"/>
          <order val="0"/>
          <tx>
            <v>10Y breakeven</v>
          </tx>
          <spPr>
            <a:ln xmlns:a="http://schemas.openxmlformats.org/drawingml/2006/main" w="19000">
              <a:solidFill>
                <a:srgbClr val="a625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(data)'!$A$63:$A$284</f>
            </numRef>
          </cat>
          <val>
            <numRef>
              <f>'Monthly (data)'!$AB$63:$AB$284</f>
            </numRef>
          </val>
          <smooth val="0"/>
        </ser>
        <ser>
          <idx val="1"/>
          <order val="1"/>
          <tx>
            <v>10Y TIPS real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(data)'!$A$63:$A$284</f>
            </numRef>
          </cat>
          <val>
            <numRef>
              <f>'Monthly (data)'!$AC$63:$AC$284</f>
            </numRef>
          </val>
          <smooth val="0"/>
        </ser>
        <ser>
          <idx val="2"/>
          <order val="2"/>
          <tx>
            <v>US Dollar Index DXY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(data)'!$A$63:$A$284</f>
            </numRef>
          </cat>
          <val>
            <numRef>
              <f>'Monthly (data)'!$AD$63:$AD$284</f>
            </numRef>
          </val>
          <smooth val="0"/>
        </ser>
        <ser>
          <idx val="3"/>
          <order val="3"/>
          <tx>
            <v>WTI crude oil</v>
          </tx>
          <spPr>
            <a:ln xmlns:a="http://schemas.openxmlformats.org/drawingml/2006/main" w="19000">
              <a:solidFill>
                <a:srgbClr val="007e6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(data)'!$A$63:$A$284</f>
            </numRef>
          </cat>
          <val>
            <numRef>
              <f>'Monthly (data)'!$AE$63:$AE$284</f>
            </numRef>
          </val>
          <smooth val="0"/>
        </ser>
        <ser>
          <idx val="4"/>
          <order val="4"/>
          <tx>
            <v>Equity vol VIX</v>
          </tx>
          <spPr>
            <a:ln xmlns:a="http://schemas.openxmlformats.org/drawingml/2006/main" w="19000">
              <a:solidFill>
                <a:srgbClr val="7a1f5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(data)'!$A$63:$A$284</f>
            </numRef>
          </cat>
          <val>
            <numRef>
              <f>'Monthly (data)'!$AF$63:$AF$284</f>
            </numRef>
          </val>
          <smooth val="0"/>
        </ser>
        <ser>
          <idx val="5"/>
          <order val="5"/>
          <tx>
            <v>Rate vol MOVE</v>
          </tx>
          <spPr>
            <a:ln xmlns:a="http://schemas.openxmlformats.org/drawingml/2006/main" w="19000">
              <a:solidFill>
                <a:srgbClr val="5a8f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(data)'!$A$63:$A$284</f>
            </numRef>
          </cat>
          <val>
            <numRef>
              <f>'Monthly (data)'!$AG$63:$AG$284</f>
            </numRef>
          </val>
          <smooth val="0"/>
        </ser>
        <ser>
          <idx val="6"/>
          <order val="6"/>
          <tx>
            <v>S&amp;P 500 (price)</v>
          </tx>
          <spPr>
            <a:ln xmlns:a="http://schemas.openxmlformats.org/drawingml/2006/main" w="19000">
              <a:solidFill>
                <a:srgbClr val="005f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(data)'!$A$63:$A$284</f>
            </numRef>
          </cat>
          <val>
            <numRef>
              <f>'Monthly (data)'!$AH$63:$AH$284</f>
            </numRef>
          </val>
          <smooth val="0"/>
        </ser>
        <ser>
          <idx val="7"/>
          <order val="7"/>
          <tx>
            <v>US Agg bonds TR</v>
          </tx>
          <spPr>
            <a:ln xmlns:a="http://schemas.openxmlformats.org/drawingml/2006/main" w="19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(data)'!$A$63:$A$284</f>
            </numRef>
          </cat>
          <val>
            <numRef>
              <f>'Monthly (data)'!$AI$63:$AI$284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Intercept — rolling α (annualized)</a:t>
            </a:r>
          </a:p>
        </rich>
      </tx>
    </title>
    <plotArea>
      <lineChart>
        <grouping val="standard"/>
        <ser>
          <idx val="0"/>
          <order val="0"/>
          <tx>
            <v>α ann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(data)'!$A$63:$A$284</f>
            </numRef>
          </cat>
          <val>
            <numRef>
              <f>'Monthly (data)'!$AA$63:$AA$284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α %/yr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Time-varying fit — rolling R²</a:t>
            </a:r>
          </a:p>
        </rich>
      </tx>
    </title>
    <plotArea>
      <lineChart>
        <grouping val="standard"/>
        <ser>
          <idx val="0"/>
          <order val="0"/>
          <tx>
            <v>R²</v>
          </tx>
          <spPr>
            <a:ln xmlns:a="http://schemas.openxmlformats.org/drawingml/2006/main" w="19000">
              <a:solidFill>
                <a:srgbClr val="005f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(data)'!$A$63:$A$284</f>
            </numRef>
          </cat>
          <val>
            <numRef>
              <f>'Monthly (data)'!$AJ$63:$AJ$284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Fitted vs actual (in-sample)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(data)'!$A$4:$A$1226</f>
            </numRef>
          </cat>
          <val>
            <numRef>
              <f>'Weekly (data)'!$L$4:$L$1226</f>
            </numRef>
          </val>
          <smooth val="0"/>
        </ser>
        <ser>
          <idx val="1"/>
          <order val="1"/>
          <tx>
            <v>Fitted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(data)'!$A$4:$A$1226</f>
            </numRef>
          </cat>
          <val>
            <numRef>
              <f>'Weekly (data)'!$U$4:$U$1226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ret/period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Coefficients (β)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'Weekly (data)'!$V$4:$V$11</f>
            </numRef>
          </cat>
          <val>
            <numRef>
              <f>'Weekly (data)'!$W$4:$W$11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Walk-forward OOS — predicted vs actual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(data)'!$A$264:$A$1226</f>
            </numRef>
          </cat>
          <val>
            <numRef>
              <f>'Weekly (data)'!$L$264:$L$1226</f>
            </numRef>
          </val>
          <smooth val="0"/>
        </ser>
        <ser>
          <idx val="1"/>
          <order val="1"/>
          <tx>
            <v>OOS predicted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(data)'!$A$264:$A$1226</f>
            </numRef>
          </cat>
          <val>
            <numRef>
              <f>'Weekly (data)'!$AK$264:$AK$1226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ret/period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Coefficient evolution — rolling 60m β</a:t>
            </a:r>
          </a:p>
        </rich>
      </tx>
    </title>
    <plotArea>
      <lineChart>
        <grouping val="standard"/>
        <ser>
          <idx val="0"/>
          <order val="0"/>
          <tx>
            <v>10Y breakeven</v>
          </tx>
          <spPr>
            <a:ln xmlns:a="http://schemas.openxmlformats.org/drawingml/2006/main" w="19000">
              <a:solidFill>
                <a:srgbClr val="a625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(data)'!$A$263:$A$1226</f>
            </numRef>
          </cat>
          <val>
            <numRef>
              <f>'Weekly (data)'!$AB$263:$AB$1226</f>
            </numRef>
          </val>
          <smooth val="0"/>
        </ser>
        <ser>
          <idx val="1"/>
          <order val="1"/>
          <tx>
            <v>10Y TIPS real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(data)'!$A$263:$A$1226</f>
            </numRef>
          </cat>
          <val>
            <numRef>
              <f>'Weekly (data)'!$AC$263:$AC$1226</f>
            </numRef>
          </val>
          <smooth val="0"/>
        </ser>
        <ser>
          <idx val="2"/>
          <order val="2"/>
          <tx>
            <v>US Dollar Index DXY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(data)'!$A$263:$A$1226</f>
            </numRef>
          </cat>
          <val>
            <numRef>
              <f>'Weekly (data)'!$AD$263:$AD$1226</f>
            </numRef>
          </val>
          <smooth val="0"/>
        </ser>
        <ser>
          <idx val="3"/>
          <order val="3"/>
          <tx>
            <v>WTI crude oil</v>
          </tx>
          <spPr>
            <a:ln xmlns:a="http://schemas.openxmlformats.org/drawingml/2006/main" w="19000">
              <a:solidFill>
                <a:srgbClr val="007e6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(data)'!$A$263:$A$1226</f>
            </numRef>
          </cat>
          <val>
            <numRef>
              <f>'Weekly (data)'!$AE$263:$AE$1226</f>
            </numRef>
          </val>
          <smooth val="0"/>
        </ser>
        <ser>
          <idx val="4"/>
          <order val="4"/>
          <tx>
            <v>Equity vol VIX</v>
          </tx>
          <spPr>
            <a:ln xmlns:a="http://schemas.openxmlformats.org/drawingml/2006/main" w="19000">
              <a:solidFill>
                <a:srgbClr val="7a1f5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(data)'!$A$263:$A$1226</f>
            </numRef>
          </cat>
          <val>
            <numRef>
              <f>'Weekly (data)'!$AF$263:$AF$1226</f>
            </numRef>
          </val>
          <smooth val="0"/>
        </ser>
        <ser>
          <idx val="5"/>
          <order val="5"/>
          <tx>
            <v>Rate vol MOVE</v>
          </tx>
          <spPr>
            <a:ln xmlns:a="http://schemas.openxmlformats.org/drawingml/2006/main" w="19000">
              <a:solidFill>
                <a:srgbClr val="5a8f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(data)'!$A$263:$A$1226</f>
            </numRef>
          </cat>
          <val>
            <numRef>
              <f>'Weekly (data)'!$AG$263:$AG$1226</f>
            </numRef>
          </val>
          <smooth val="0"/>
        </ser>
        <ser>
          <idx val="6"/>
          <order val="6"/>
          <tx>
            <v>S&amp;P 500 (price)</v>
          </tx>
          <spPr>
            <a:ln xmlns:a="http://schemas.openxmlformats.org/drawingml/2006/main" w="19000">
              <a:solidFill>
                <a:srgbClr val="005f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(data)'!$A$263:$A$1226</f>
            </numRef>
          </cat>
          <val>
            <numRef>
              <f>'Weekly (data)'!$AH$263:$AH$1226</f>
            </numRef>
          </val>
          <smooth val="0"/>
        </ser>
        <ser>
          <idx val="7"/>
          <order val="7"/>
          <tx>
            <v>US Agg bonds TR</v>
          </tx>
          <spPr>
            <a:ln xmlns:a="http://schemas.openxmlformats.org/drawingml/2006/main" w="19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(data)'!$A$263:$A$1226</f>
            </numRef>
          </cat>
          <val>
            <numRef>
              <f>'Weekly (data)'!$AI$263:$AI$1226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Intercept — rolling α (annualized)</a:t>
            </a:r>
          </a:p>
        </rich>
      </tx>
    </title>
    <plotArea>
      <lineChart>
        <grouping val="standard"/>
        <ser>
          <idx val="0"/>
          <order val="0"/>
          <tx>
            <v>α ann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(data)'!$A$263:$A$1226</f>
            </numRef>
          </cat>
          <val>
            <numRef>
              <f>'Weekly (data)'!$AA$263:$AA$1226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α %/yr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Time-varying fit — rolling R²</a:t>
            </a:r>
          </a:p>
        </rich>
      </tx>
    </title>
    <plotArea>
      <lineChart>
        <grouping val="standard"/>
        <ser>
          <idx val="0"/>
          <order val="0"/>
          <tx>
            <v>R²</v>
          </tx>
          <spPr>
            <a:ln xmlns:a="http://schemas.openxmlformats.org/drawingml/2006/main" w="19000">
              <a:solidFill>
                <a:srgbClr val="005f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(data)'!$A$263:$A$1226</f>
            </numRef>
          </cat>
          <val>
            <numRef>
              <f>'Weekly (data)'!$AJ$263:$AJ$1226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Fitted vs actual (in-sample)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(data)'!$A$4:$A$96</f>
            </numRef>
          </cat>
          <val>
            <numRef>
              <f>'Quarterly (data)'!$L$4:$L$96</f>
            </numRef>
          </val>
          <smooth val="0"/>
        </ser>
        <ser>
          <idx val="1"/>
          <order val="1"/>
          <tx>
            <v>Fitted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(data)'!$A$4:$A$96</f>
            </numRef>
          </cat>
          <val>
            <numRef>
              <f>'Quarterly (data)'!$U$4:$U$96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ret/period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Coefficients (β)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'Quarterly (data)'!$V$4:$V$11</f>
            </numRef>
          </cat>
          <val>
            <numRef>
              <f>'Quarterly (data)'!$W$4:$W$11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Walk-forward OOS — predicted vs actual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(data)'!$A$24:$A$96</f>
            </numRef>
          </cat>
          <val>
            <numRef>
              <f>'Quarterly (data)'!$L$24:$L$96</f>
            </numRef>
          </val>
          <smooth val="0"/>
        </ser>
        <ser>
          <idx val="1"/>
          <order val="1"/>
          <tx>
            <v>OOS predicted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(data)'!$A$24:$A$96</f>
            </numRef>
          </cat>
          <val>
            <numRef>
              <f>'Quarterly (data)'!$AK$24:$AK$96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ret/period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Coefficient evolution — rolling 60m β</a:t>
            </a:r>
          </a:p>
        </rich>
      </tx>
    </title>
    <plotArea>
      <lineChart>
        <grouping val="standard"/>
        <ser>
          <idx val="0"/>
          <order val="0"/>
          <tx>
            <v>10Y breakeven</v>
          </tx>
          <spPr>
            <a:ln xmlns:a="http://schemas.openxmlformats.org/drawingml/2006/main" w="19000">
              <a:solidFill>
                <a:srgbClr val="a625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(data)'!$A$23:$A$96</f>
            </numRef>
          </cat>
          <val>
            <numRef>
              <f>'Quarterly (data)'!$AB$23:$AB$96</f>
            </numRef>
          </val>
          <smooth val="0"/>
        </ser>
        <ser>
          <idx val="1"/>
          <order val="1"/>
          <tx>
            <v>10Y TIPS real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(data)'!$A$23:$A$96</f>
            </numRef>
          </cat>
          <val>
            <numRef>
              <f>'Quarterly (data)'!$AC$23:$AC$96</f>
            </numRef>
          </val>
          <smooth val="0"/>
        </ser>
        <ser>
          <idx val="2"/>
          <order val="2"/>
          <tx>
            <v>US Dollar Index DXY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(data)'!$A$23:$A$96</f>
            </numRef>
          </cat>
          <val>
            <numRef>
              <f>'Quarterly (data)'!$AD$23:$AD$96</f>
            </numRef>
          </val>
          <smooth val="0"/>
        </ser>
        <ser>
          <idx val="3"/>
          <order val="3"/>
          <tx>
            <v>WTI crude oil</v>
          </tx>
          <spPr>
            <a:ln xmlns:a="http://schemas.openxmlformats.org/drawingml/2006/main" w="19000">
              <a:solidFill>
                <a:srgbClr val="007e6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(data)'!$A$23:$A$96</f>
            </numRef>
          </cat>
          <val>
            <numRef>
              <f>'Quarterly (data)'!$AE$23:$AE$96</f>
            </numRef>
          </val>
          <smooth val="0"/>
        </ser>
        <ser>
          <idx val="4"/>
          <order val="4"/>
          <tx>
            <v>Equity vol VIX</v>
          </tx>
          <spPr>
            <a:ln xmlns:a="http://schemas.openxmlformats.org/drawingml/2006/main" w="19000">
              <a:solidFill>
                <a:srgbClr val="7a1f5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(data)'!$A$23:$A$96</f>
            </numRef>
          </cat>
          <val>
            <numRef>
              <f>'Quarterly (data)'!$AF$23:$AF$96</f>
            </numRef>
          </val>
          <smooth val="0"/>
        </ser>
        <ser>
          <idx val="5"/>
          <order val="5"/>
          <tx>
            <v>Rate vol MOVE</v>
          </tx>
          <spPr>
            <a:ln xmlns:a="http://schemas.openxmlformats.org/drawingml/2006/main" w="19000">
              <a:solidFill>
                <a:srgbClr val="5a8f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(data)'!$A$23:$A$96</f>
            </numRef>
          </cat>
          <val>
            <numRef>
              <f>'Quarterly (data)'!$AG$23:$AG$96</f>
            </numRef>
          </val>
          <smooth val="0"/>
        </ser>
        <ser>
          <idx val="6"/>
          <order val="6"/>
          <tx>
            <v>S&amp;P 500 (price)</v>
          </tx>
          <spPr>
            <a:ln xmlns:a="http://schemas.openxmlformats.org/drawingml/2006/main" w="19000">
              <a:solidFill>
                <a:srgbClr val="005f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(data)'!$A$23:$A$96</f>
            </numRef>
          </cat>
          <val>
            <numRef>
              <f>'Quarterly (data)'!$AH$23:$AH$96</f>
            </numRef>
          </val>
          <smooth val="0"/>
        </ser>
        <ser>
          <idx val="7"/>
          <order val="7"/>
          <tx>
            <v>US Agg bonds TR</v>
          </tx>
          <spPr>
            <a:ln xmlns:a="http://schemas.openxmlformats.org/drawingml/2006/main" w="19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(data)'!$A$23:$A$96</f>
            </numRef>
          </cat>
          <val>
            <numRef>
              <f>'Quarterly (data)'!$AI$23:$AI$96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Intercept — rolling α (annualized)</a:t>
            </a:r>
          </a:p>
        </rich>
      </tx>
    </title>
    <plotArea>
      <lineChart>
        <grouping val="standard"/>
        <ser>
          <idx val="0"/>
          <order val="0"/>
          <tx>
            <v>α ann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(data)'!$A$23:$A$96</f>
            </numRef>
          </cat>
          <val>
            <numRef>
              <f>'Quarterly (data)'!$AA$23:$AA$96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α %/yr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Time-varying fit — rolling R²</a:t>
            </a:r>
          </a:p>
        </rich>
      </tx>
    </title>
    <plotArea>
      <lineChart>
        <grouping val="standard"/>
        <ser>
          <idx val="0"/>
          <order val="0"/>
          <tx>
            <v>R²</v>
          </tx>
          <spPr>
            <a:ln xmlns:a="http://schemas.openxmlformats.org/drawingml/2006/main" w="19000">
              <a:solidFill>
                <a:srgbClr val="005f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(data)'!$A$23:$A$96</f>
            </numRef>
          </cat>
          <val>
            <numRef>
              <f>'Quarterly (data)'!$AJ$23:$AJ$96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Fitted vs actual (in-sample)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(daily)'!$AH$7:$AH$1306</f>
            </numRef>
          </val>
          <smooth val="0"/>
        </ser>
        <ser>
          <idx val="1"/>
          <order val="1"/>
          <tx>
            <v>Fitted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(daily)'!$AV$7:$AV$1306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ret/period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Coefficients (β)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'Bloomberg (daily)'!$AX$4:$AX$15</f>
            </numRef>
          </cat>
          <val>
            <numRef>
              <f>'Bloomberg (daily)'!$AY$4:$AY$15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Walk-forward OOS — predicted vs actual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(daily)'!$AH$7:$AH$1306</f>
            </numRef>
          </val>
          <smooth val="0"/>
        </ser>
        <ser>
          <idx val="1"/>
          <order val="1"/>
          <tx>
            <v>OOS pred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(daily)'!$BR$7:$BR$1306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ret/period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Coefficient evolution — rolling 60p β</a:t>
            </a:r>
          </a:p>
        </rich>
      </tx>
    </title>
    <plotArea>
      <lineChart>
        <grouping val="standard"/>
        <ser>
          <idx val="0"/>
          <order val="0"/>
          <tx>
            <v>DXY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(daily)'!$BD$7:$BD$1306</f>
            </numRef>
          </val>
          <smooth val="0"/>
        </ser>
        <ser>
          <idx val="1"/>
          <order val="1"/>
          <tx>
            <v>GTII10 (10Y real)</v>
          </tx>
          <spPr>
            <a:ln xmlns:a="http://schemas.openxmlformats.org/drawingml/2006/main" w="19000">
              <a:solidFill>
                <a:srgbClr val="002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(daily)'!$BE$7:$BE$1306</f>
            </numRef>
          </val>
          <smooth val="0"/>
        </ser>
        <ser>
          <idx val="2"/>
          <order val="2"/>
          <tx>
            <v>USGGBE10 (10Y BE)</v>
          </tx>
          <spPr>
            <a:ln xmlns:a="http://schemas.openxmlformats.org/drawingml/2006/main" w="19000">
              <a:solidFill>
                <a:srgbClr val="a625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(daily)'!$BF$7:$BF$1306</f>
            </numRef>
          </val>
          <smooth val="0"/>
        </ser>
        <ser>
          <idx val="3"/>
          <order val="3"/>
          <tx>
            <v>BCOMCLTR (commod)</v>
          </tx>
          <spPr>
            <a:ln xmlns:a="http://schemas.openxmlformats.org/drawingml/2006/main" w="19000">
              <a:solidFill>
                <a:srgbClr val="007e6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(daily)'!$BG$7:$BG$1306</f>
            </numRef>
          </val>
          <smooth val="0"/>
        </ser>
        <ser>
          <idx val="4"/>
          <order val="4"/>
          <tx>
            <v>VIX</v>
          </tx>
          <spPr>
            <a:ln xmlns:a="http://schemas.openxmlformats.org/drawingml/2006/main" w="19000">
              <a:solidFill>
                <a:srgbClr val="7a1f5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(daily)'!$BH$7:$BH$1306</f>
            </numRef>
          </val>
          <smooth val="0"/>
        </ser>
        <ser>
          <idx val="5"/>
          <order val="5"/>
          <tx>
            <v>M2WD (M2)</v>
          </tx>
          <spPr>
            <a:ln xmlns:a="http://schemas.openxmlformats.org/drawingml/2006/main" w="19000">
              <a:solidFill>
                <a:srgbClr val="5a8f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(daily)'!$BI$7:$BI$1306</f>
            </numRef>
          </val>
          <smooth val="0"/>
        </ser>
        <ser>
          <idx val="6"/>
          <order val="6"/>
          <tx>
            <v>MOVE</v>
          </tx>
          <spPr>
            <a:ln xmlns:a="http://schemas.openxmlformats.org/drawingml/2006/main" w="19000">
              <a:solidFill>
                <a:srgbClr val="6f42c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(daily)'!$BJ$7:$BJ$1306</f>
            </numRef>
          </val>
          <smooth val="0"/>
        </ser>
        <ser>
          <idx val="7"/>
          <order val="7"/>
          <tx>
            <v>GOLDNPM (gold dup)</v>
          </tx>
          <spPr>
            <a:ln xmlns:a="http://schemas.openxmlformats.org/drawingml/2006/main" w="19000">
              <a:solidFill>
                <a:srgbClr val="9999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(daily)'!$BK$7:$BK$1306</f>
            </numRef>
          </val>
          <smooth val="0"/>
        </ser>
        <ser>
          <idx val="8"/>
          <order val="8"/>
          <tx>
            <v>USGGT10 (real dup)</v>
          </tx>
          <spPr>
            <a:ln xmlns:a="http://schemas.openxmlformats.org/drawingml/2006/main" w="19000">
              <a:solidFill>
                <a:srgbClr val="9999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(daily)'!$BL$7:$BL$1306</f>
            </numRef>
          </val>
          <smooth val="0"/>
        </ser>
        <ser>
          <idx val="9"/>
          <order val="9"/>
          <tx>
            <v>CL1 (WTI)</v>
          </tx>
          <spPr>
            <a:ln xmlns:a="http://schemas.openxmlformats.org/drawingml/2006/main" w="19000">
              <a:solidFill>
                <a:srgbClr val="d269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(daily)'!$BM$7:$BM$1306</f>
            </numRef>
          </val>
          <smooth val="0"/>
        </ser>
        <ser>
          <idx val="10"/>
          <order val="10"/>
          <tx>
            <v>SPX</v>
          </tx>
          <spPr>
            <a:ln xmlns:a="http://schemas.openxmlformats.org/drawingml/2006/main" w="19000">
              <a:solidFill>
                <a:srgbClr val="005f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(daily)'!$BN$7:$BN$1306</f>
            </numRef>
          </val>
          <smooth val="0"/>
        </ser>
        <ser>
          <idx val="11"/>
          <order val="11"/>
          <tx>
            <v>LBUSTRUU (Agg)</v>
          </tx>
          <spPr>
            <a:ln xmlns:a="http://schemas.openxmlformats.org/drawingml/2006/main" w="19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(daily)'!$BO$7:$BO$1306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Intercept — rolling α (annualized)</a:t>
            </a:r>
          </a:p>
        </rich>
      </tx>
    </title>
    <plotArea>
      <lineChart>
        <grouping val="standard"/>
        <ser>
          <idx val="0"/>
          <order val="0"/>
          <tx>
            <v>α ann</v>
          </tx>
          <spPr>
            <a:ln xmlns:a="http://schemas.openxmlformats.org/drawingml/2006/main" w="19000">
              <a:solidFill>
                <a:srgbClr val="c88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(daily)'!$BC$7:$BC$1306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α/yr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Time-varying fit — rolling R²</a:t>
            </a:r>
          </a:p>
        </rich>
      </tx>
    </title>
    <plotArea>
      <lineChart>
        <grouping val="standard"/>
        <ser>
          <idx val="0"/>
          <order val="0"/>
          <tx>
            <v>R²</v>
          </tx>
          <spPr>
            <a:ln xmlns:a="http://schemas.openxmlformats.org/drawingml/2006/main" w="19000">
              <a:solidFill>
                <a:srgbClr val="005f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'Bloomberg (daily)'!$S$7:$S$1306</f>
            </numRef>
          </cat>
          <val>
            <numRef>
              <f>'Bloomberg (daily)'!$BP$7:$BP$1306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Relationship Type="http://schemas.openxmlformats.org/officeDocument/2006/relationships/chart" Target="/xl/charts/chart11.xml" Id="rId5"/><Relationship Type="http://schemas.openxmlformats.org/officeDocument/2006/relationships/chart" Target="/xl/charts/chart12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/Relationships>
</file>

<file path=xl/drawings/drawing1.xml><?xml version="1.0" encoding="utf-8"?>
<wsDr xmlns="http://schemas.openxmlformats.org/drawingml/2006/spreadsheetDrawing">
  <oneCellAnchor>
    <from>
      <col>39</col>
      <colOff>0</colOff>
      <row>1</row>
      <rowOff>0</rowOff>
    </from>
    <ext cx="63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39</col>
      <colOff>0</colOff>
      <row>16</row>
      <rowOff>0</rowOff>
    </from>
    <ext cx="63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39</col>
      <colOff>0</colOff>
      <row>31</row>
      <rowOff>0</rowOff>
    </from>
    <ext cx="63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39</col>
      <colOff>0</colOff>
      <row>46</row>
      <rowOff>0</rowOff>
    </from>
    <ext cx="63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39</col>
      <colOff>0</colOff>
      <row>61</row>
      <rowOff>0</rowOff>
    </from>
    <ext cx="63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39</col>
      <colOff>0</colOff>
      <row>76</row>
      <rowOff>0</rowOff>
    </from>
    <ext cx="63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39</col>
      <colOff>0</colOff>
      <row>1</row>
      <rowOff>0</rowOff>
    </from>
    <ext cx="63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39</col>
      <colOff>0</colOff>
      <row>16</row>
      <rowOff>0</rowOff>
    </from>
    <ext cx="63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39</col>
      <colOff>0</colOff>
      <row>31</row>
      <rowOff>0</rowOff>
    </from>
    <ext cx="63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39</col>
      <colOff>0</colOff>
      <row>46</row>
      <rowOff>0</rowOff>
    </from>
    <ext cx="63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39</col>
      <colOff>0</colOff>
      <row>61</row>
      <rowOff>0</rowOff>
    </from>
    <ext cx="63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39</col>
      <colOff>0</colOff>
      <row>76</row>
      <rowOff>0</rowOff>
    </from>
    <ext cx="63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39</col>
      <colOff>0</colOff>
      <row>1</row>
      <rowOff>0</rowOff>
    </from>
    <ext cx="63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39</col>
      <colOff>0</colOff>
      <row>16</row>
      <rowOff>0</rowOff>
    </from>
    <ext cx="63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39</col>
      <colOff>0</colOff>
      <row>31</row>
      <rowOff>0</rowOff>
    </from>
    <ext cx="63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39</col>
      <colOff>0</colOff>
      <row>46</row>
      <rowOff>0</rowOff>
    </from>
    <ext cx="63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39</col>
      <colOff>0</colOff>
      <row>61</row>
      <rowOff>0</rowOff>
    </from>
    <ext cx="63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39</col>
      <colOff>0</colOff>
      <row>76</row>
      <rowOff>0</rowOff>
    </from>
    <ext cx="63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75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75</col>
      <colOff>0</colOff>
      <row>16</row>
      <rowOff>0</rowOff>
    </from>
    <ext cx="64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75</col>
      <colOff>0</colOff>
      <row>31</row>
      <rowOff>0</rowOff>
    </from>
    <ext cx="64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75</col>
      <colOff>0</colOff>
      <row>46</row>
      <rowOff>0</rowOff>
    </from>
    <ext cx="64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75</col>
      <colOff>0</colOff>
      <row>61</row>
      <rowOff>0</rowOff>
    </from>
    <ext cx="648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75</col>
      <colOff>0</colOff>
      <row>76</row>
      <rowOff>0</rowOff>
    </from>
    <ext cx="648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22" customWidth="1" min="22" max="22"/>
  </cols>
  <sheetData>
    <row r="1">
      <c r="A1" s="1" t="inlineStr">
        <is>
          <t>Gold factor regression — monthly, data embedded (blue = inputs, toggles row 1)</t>
        </is>
      </c>
      <c r="L1" s="2" t="inlineStr">
        <is>
          <t>Include 1/0 →</t>
        </is>
      </c>
      <c r="M1" s="3" t="n">
        <v>1</v>
      </c>
      <c r="N1" s="3" t="n">
        <v>1</v>
      </c>
      <c r="O1" s="3" t="n">
        <v>1</v>
      </c>
      <c r="P1" s="3" t="n">
        <v>1</v>
      </c>
      <c r="Q1" s="3" t="n">
        <v>1</v>
      </c>
      <c r="R1" s="3" t="n">
        <v>1</v>
      </c>
      <c r="S1" s="3" t="n">
        <v>1</v>
      </c>
      <c r="T1" s="3" t="n">
        <v>1</v>
      </c>
    </row>
    <row r="2">
      <c r="A2" s="4" t="inlineStr">
        <is>
          <t>Date</t>
        </is>
      </c>
      <c r="B2" s="4" t="inlineStr">
        <is>
          <t>Gold (LBMA PM)</t>
        </is>
      </c>
      <c r="C2" s="4" t="inlineStr">
        <is>
          <t>10Y breakeven</t>
        </is>
      </c>
      <c r="D2" s="4" t="inlineStr">
        <is>
          <t>10Y TIPS real</t>
        </is>
      </c>
      <c r="E2" s="4" t="inlineStr">
        <is>
          <t>US Dollar Index DXY</t>
        </is>
      </c>
      <c r="F2" s="4" t="inlineStr">
        <is>
          <t>WTI crude oil</t>
        </is>
      </c>
      <c r="G2" s="4" t="inlineStr">
        <is>
          <t>Equity vol VIX</t>
        </is>
      </c>
      <c r="H2" s="4" t="inlineStr">
        <is>
          <t>Rate vol MOVE</t>
        </is>
      </c>
      <c r="I2" s="4" t="inlineStr">
        <is>
          <t>S&amp;P 500 (price)</t>
        </is>
      </c>
      <c r="J2" s="4" t="inlineStr">
        <is>
          <t>US Agg bonds TR</t>
        </is>
      </c>
      <c r="L2" s="4" t="inlineStr">
        <is>
          <t>Gold ret</t>
        </is>
      </c>
      <c r="M2" s="4" t="inlineStr">
        <is>
          <t>Δ 10Y BE</t>
        </is>
      </c>
      <c r="N2" s="4" t="inlineStr">
        <is>
          <t>Δ 10Y real</t>
        </is>
      </c>
      <c r="O2" s="4" t="inlineStr">
        <is>
          <t>DXY ret</t>
        </is>
      </c>
      <c r="P2" s="4" t="inlineStr">
        <is>
          <t>Oil ret</t>
        </is>
      </c>
      <c r="Q2" s="4" t="inlineStr">
        <is>
          <t>Δ VIX</t>
        </is>
      </c>
      <c r="R2" s="4" t="inlineStr">
        <is>
          <t>Δ MOVE</t>
        </is>
      </c>
      <c r="S2" s="4" t="inlineStr">
        <is>
          <t>S&amp;P ret</t>
        </is>
      </c>
      <c r="T2" s="4" t="inlineStr">
        <is>
          <t>Agg ret</t>
        </is>
      </c>
      <c r="U2" s="5" t="inlineStr">
        <is>
          <t>Fitted</t>
        </is>
      </c>
      <c r="V2" s="6" t="inlineStr">
        <is>
          <t>Regression (full sample)</t>
        </is>
      </c>
      <c r="AK2" s="5" t="inlineStr">
        <is>
          <t>OOS pred</t>
        </is>
      </c>
      <c r="AL2" s="5" t="inlineStr">
        <is>
          <t>trail mean</t>
        </is>
      </c>
    </row>
    <row r="3">
      <c r="A3" s="7" t="n">
        <v>37652</v>
      </c>
      <c r="B3" s="8" t="n">
        <v>367.5</v>
      </c>
      <c r="C3" s="8" t="n">
        <v>1.81</v>
      </c>
      <c r="D3" s="8" t="n">
        <v>2.19</v>
      </c>
      <c r="E3" s="8" t="n">
        <v>99.910004</v>
      </c>
      <c r="F3" s="8" t="n">
        <v>33.51</v>
      </c>
      <c r="G3" s="8" t="n">
        <v>31.17</v>
      </c>
      <c r="H3" s="8" t="n">
        <v>110.889999</v>
      </c>
      <c r="I3" s="8" t="n">
        <v>855.700012</v>
      </c>
      <c r="J3" s="8" t="n">
        <v>48.026736</v>
      </c>
      <c r="V3" s="5" t="inlineStr">
        <is>
          <t>Factor</t>
        </is>
      </c>
      <c r="W3" s="5" t="inlineStr">
        <is>
          <t>β</t>
        </is>
      </c>
      <c r="X3" s="5" t="inlineStr">
        <is>
          <t>std err</t>
        </is>
      </c>
      <c r="Y3" s="5" t="inlineStr">
        <is>
          <t>t-stat</t>
        </is>
      </c>
    </row>
    <row r="4">
      <c r="A4" s="7" t="n">
        <v>37680</v>
      </c>
      <c r="B4" s="8" t="n">
        <v>347.45</v>
      </c>
      <c r="C4" s="8" t="n">
        <v>1.94</v>
      </c>
      <c r="D4" s="8" t="n">
        <v>1.77</v>
      </c>
      <c r="E4" s="8" t="n">
        <v>99.709999</v>
      </c>
      <c r="F4" s="8" t="n">
        <v>36.76</v>
      </c>
      <c r="G4" s="8" t="n">
        <v>29.63</v>
      </c>
      <c r="H4" s="8" t="n">
        <v>105.360001</v>
      </c>
      <c r="I4" s="8" t="n">
        <v>841.150024</v>
      </c>
      <c r="J4" s="8" t="n">
        <v>48.692169</v>
      </c>
      <c r="L4" s="9">
        <f>LN(B4/B3)</f>
        <v/>
      </c>
      <c r="M4" s="9">
        <f>$M$1*(C4-C3)</f>
        <v/>
      </c>
      <c r="N4" s="9">
        <f>$N$1*(D4-D3)</f>
        <v/>
      </c>
      <c r="O4" s="9">
        <f>$O$1*LN(E4/E3)</f>
        <v/>
      </c>
      <c r="P4" s="9">
        <f>$P$1*LN(F4/F3)</f>
        <v/>
      </c>
      <c r="Q4" s="9">
        <f>$Q$1*(G4-G3)</f>
        <v/>
      </c>
      <c r="R4" s="9">
        <f>$R$1*(H4-H3)</f>
        <v/>
      </c>
      <c r="S4" s="9">
        <f>$S$1*LN(I4/I3)</f>
        <v/>
      </c>
      <c r="T4" s="9">
        <f>$T$1*LN(J4/J3)</f>
        <v/>
      </c>
      <c r="U4" s="9">
        <f>$W$12+$W$4*M4+$W$5*N4+$W$6*O4+$W$7*P4+$W$8*Q4+$W$9*R4+$W$10*S4+$W$11*T4</f>
        <v/>
      </c>
      <c r="V4" t="inlineStr">
        <is>
          <t>10Y breakeven</t>
        </is>
      </c>
      <c r="W4" s="9">
        <f>INDEX(LINEST($L$4:$L$284,$M$4:$T$284,TRUE,TRUE),1,8)</f>
        <v/>
      </c>
      <c r="X4" s="9">
        <f>INDEX(LINEST($L$4:$L$284,$M$4:$T$284,TRUE,TRUE),2,8)</f>
        <v/>
      </c>
      <c r="Y4" s="9">
        <f>W4/X4</f>
        <v/>
      </c>
    </row>
    <row r="5">
      <c r="A5" s="7" t="n">
        <v>37711</v>
      </c>
      <c r="B5" s="8" t="n">
        <v>334.85</v>
      </c>
      <c r="C5" s="8" t="n">
        <v>1.8</v>
      </c>
      <c r="D5" s="8" t="n">
        <v>2.03</v>
      </c>
      <c r="E5" s="8" t="n">
        <v>99.05999799999999</v>
      </c>
      <c r="F5" s="8" t="n">
        <v>31.14</v>
      </c>
      <c r="G5" s="8" t="n">
        <v>29.15</v>
      </c>
      <c r="H5" s="8" t="n">
        <v>112.089996</v>
      </c>
      <c r="I5" s="8" t="n">
        <v>848.179993</v>
      </c>
      <c r="J5" s="8" t="n">
        <v>48.633196</v>
      </c>
      <c r="L5" s="9">
        <f>LN(B5/B4)</f>
        <v/>
      </c>
      <c r="M5" s="9">
        <f>$M$1*(C5-C4)</f>
        <v/>
      </c>
      <c r="N5" s="9">
        <f>$N$1*(D5-D4)</f>
        <v/>
      </c>
      <c r="O5" s="9">
        <f>$O$1*LN(E5/E4)</f>
        <v/>
      </c>
      <c r="P5" s="9">
        <f>$P$1*LN(F5/F4)</f>
        <v/>
      </c>
      <c r="Q5" s="9">
        <f>$Q$1*(G5-G4)</f>
        <v/>
      </c>
      <c r="R5" s="9">
        <f>$R$1*(H5-H4)</f>
        <v/>
      </c>
      <c r="S5" s="9">
        <f>$S$1*LN(I5/I4)</f>
        <v/>
      </c>
      <c r="T5" s="9">
        <f>$T$1*LN(J5/J4)</f>
        <v/>
      </c>
      <c r="U5" s="9">
        <f>$W$12+$W$4*M5+$W$5*N5+$W$6*O5+$W$7*P5+$W$8*Q5+$W$9*R5+$W$10*S5+$W$11*T5</f>
        <v/>
      </c>
      <c r="V5" t="inlineStr">
        <is>
          <t>10Y TIPS real</t>
        </is>
      </c>
      <c r="W5" s="9">
        <f>INDEX(LINEST($L$4:$L$284,$M$4:$T$284,TRUE,TRUE),1,7)</f>
        <v/>
      </c>
      <c r="X5" s="9">
        <f>INDEX(LINEST($L$4:$L$284,$M$4:$T$284,TRUE,TRUE),2,7)</f>
        <v/>
      </c>
      <c r="Y5" s="9">
        <f>W5/X5</f>
        <v/>
      </c>
    </row>
    <row r="6">
      <c r="A6" s="7" t="n">
        <v>37741</v>
      </c>
      <c r="B6" s="8" t="n">
        <v>336.75</v>
      </c>
      <c r="C6" s="8" t="n">
        <v>1.73</v>
      </c>
      <c r="D6" s="8" t="n">
        <v>2.16</v>
      </c>
      <c r="E6" s="8" t="n">
        <v>97.19000200000001</v>
      </c>
      <c r="F6" s="8" t="n">
        <v>26.09</v>
      </c>
      <c r="G6" s="8" t="n">
        <v>21.21</v>
      </c>
      <c r="H6" s="8" t="n">
        <v>89.269997</v>
      </c>
      <c r="I6" s="8" t="n">
        <v>916.919983</v>
      </c>
      <c r="J6" s="8" t="n">
        <v>49.056113</v>
      </c>
      <c r="L6" s="9">
        <f>LN(B6/B5)</f>
        <v/>
      </c>
      <c r="M6" s="9">
        <f>$M$1*(C6-C5)</f>
        <v/>
      </c>
      <c r="N6" s="9">
        <f>$N$1*(D6-D5)</f>
        <v/>
      </c>
      <c r="O6" s="9">
        <f>$O$1*LN(E6/E5)</f>
        <v/>
      </c>
      <c r="P6" s="9">
        <f>$P$1*LN(F6/F5)</f>
        <v/>
      </c>
      <c r="Q6" s="9">
        <f>$Q$1*(G6-G5)</f>
        <v/>
      </c>
      <c r="R6" s="9">
        <f>$R$1*(H6-H5)</f>
        <v/>
      </c>
      <c r="S6" s="9">
        <f>$S$1*LN(I6/I5)</f>
        <v/>
      </c>
      <c r="T6" s="9">
        <f>$T$1*LN(J6/J5)</f>
        <v/>
      </c>
      <c r="U6" s="9">
        <f>$W$12+$W$4*M6+$W$5*N6+$W$6*O6+$W$7*P6+$W$8*Q6+$W$9*R6+$W$10*S6+$W$11*T6</f>
        <v/>
      </c>
      <c r="V6" t="inlineStr">
        <is>
          <t>US Dollar Index DXY</t>
        </is>
      </c>
      <c r="W6" s="9">
        <f>INDEX(LINEST($L$4:$L$284,$M$4:$T$284,TRUE,TRUE),1,6)</f>
        <v/>
      </c>
      <c r="X6" s="9">
        <f>INDEX(LINEST($L$4:$L$284,$M$4:$T$284,TRUE,TRUE),2,6)</f>
        <v/>
      </c>
      <c r="Y6" s="9">
        <f>W6/X6</f>
        <v/>
      </c>
    </row>
    <row r="7">
      <c r="A7" s="7" t="n">
        <v>37772</v>
      </c>
      <c r="B7" s="8" t="n">
        <v>361.4</v>
      </c>
      <c r="C7" s="8" t="n">
        <v>1.6</v>
      </c>
      <c r="D7" s="8" t="n">
        <v>1.77</v>
      </c>
      <c r="E7" s="8" t="n">
        <v>93.269997</v>
      </c>
      <c r="F7" s="8" t="n">
        <v>29.56</v>
      </c>
      <c r="G7" s="8" t="n">
        <v>19.47</v>
      </c>
      <c r="H7" s="8" t="n">
        <v>99.80999799999999</v>
      </c>
      <c r="I7" s="8" t="n">
        <v>963.590027</v>
      </c>
      <c r="J7" s="8" t="n">
        <v>49.950304</v>
      </c>
      <c r="L7" s="9">
        <f>LN(B7/B6)</f>
        <v/>
      </c>
      <c r="M7" s="9">
        <f>$M$1*(C7-C6)</f>
        <v/>
      </c>
      <c r="N7" s="9">
        <f>$N$1*(D7-D6)</f>
        <v/>
      </c>
      <c r="O7" s="9">
        <f>$O$1*LN(E7/E6)</f>
        <v/>
      </c>
      <c r="P7" s="9">
        <f>$P$1*LN(F7/F6)</f>
        <v/>
      </c>
      <c r="Q7" s="9">
        <f>$Q$1*(G7-G6)</f>
        <v/>
      </c>
      <c r="R7" s="9">
        <f>$R$1*(H7-H6)</f>
        <v/>
      </c>
      <c r="S7" s="9">
        <f>$S$1*LN(I7/I6)</f>
        <v/>
      </c>
      <c r="T7" s="9">
        <f>$T$1*LN(J7/J6)</f>
        <v/>
      </c>
      <c r="U7" s="9">
        <f>$W$12+$W$4*M7+$W$5*N7+$W$6*O7+$W$7*P7+$W$8*Q7+$W$9*R7+$W$10*S7+$W$11*T7</f>
        <v/>
      </c>
      <c r="V7" t="inlineStr">
        <is>
          <t>WTI crude oil</t>
        </is>
      </c>
      <c r="W7" s="9">
        <f>INDEX(LINEST($L$4:$L$284,$M$4:$T$284,TRUE,TRUE),1,5)</f>
        <v/>
      </c>
      <c r="X7" s="9">
        <f>INDEX(LINEST($L$4:$L$284,$M$4:$T$284,TRUE,TRUE),2,5)</f>
        <v/>
      </c>
      <c r="Y7" s="9">
        <f>W7/X7</f>
        <v/>
      </c>
    </row>
    <row r="8">
      <c r="A8" s="7" t="n">
        <v>37802</v>
      </c>
      <c r="B8" s="8" t="n">
        <v>346</v>
      </c>
      <c r="C8" s="8" t="n">
        <v>1.64</v>
      </c>
      <c r="D8" s="8" t="n">
        <v>1.9</v>
      </c>
      <c r="E8" s="8" t="n">
        <v>94.730003</v>
      </c>
      <c r="F8" s="8" t="n">
        <v>30.15</v>
      </c>
      <c r="G8" s="8" t="n">
        <v>19.52</v>
      </c>
      <c r="H8" s="8" t="n">
        <v>103.599998</v>
      </c>
      <c r="I8" s="8" t="n">
        <v>974.5</v>
      </c>
      <c r="J8" s="8" t="n">
        <v>49.885572</v>
      </c>
      <c r="L8" s="9">
        <f>LN(B8/B7)</f>
        <v/>
      </c>
      <c r="M8" s="9">
        <f>$M$1*(C8-C7)</f>
        <v/>
      </c>
      <c r="N8" s="9">
        <f>$N$1*(D8-D7)</f>
        <v/>
      </c>
      <c r="O8" s="9">
        <f>$O$1*LN(E8/E7)</f>
        <v/>
      </c>
      <c r="P8" s="9">
        <f>$P$1*LN(F8/F7)</f>
        <v/>
      </c>
      <c r="Q8" s="9">
        <f>$Q$1*(G8-G7)</f>
        <v/>
      </c>
      <c r="R8" s="9">
        <f>$R$1*(H8-H7)</f>
        <v/>
      </c>
      <c r="S8" s="9">
        <f>$S$1*LN(I8/I7)</f>
        <v/>
      </c>
      <c r="T8" s="9">
        <f>$T$1*LN(J8/J7)</f>
        <v/>
      </c>
      <c r="U8" s="9">
        <f>$W$12+$W$4*M8+$W$5*N8+$W$6*O8+$W$7*P8+$W$8*Q8+$W$9*R8+$W$10*S8+$W$11*T8</f>
        <v/>
      </c>
      <c r="V8" t="inlineStr">
        <is>
          <t>Equity vol VIX</t>
        </is>
      </c>
      <c r="W8" s="9">
        <f>INDEX(LINEST($L$4:$L$284,$M$4:$T$284,TRUE,TRUE),1,4)</f>
        <v/>
      </c>
      <c r="X8" s="9">
        <f>INDEX(LINEST($L$4:$L$284,$M$4:$T$284,TRUE,TRUE),2,4)</f>
        <v/>
      </c>
      <c r="Y8" s="9">
        <f>W8/X8</f>
        <v/>
      </c>
    </row>
    <row r="9">
      <c r="A9" s="7" t="n">
        <v>37833</v>
      </c>
      <c r="B9" s="8" t="n">
        <v>354.75</v>
      </c>
      <c r="C9" s="8" t="n">
        <v>2.08</v>
      </c>
      <c r="D9" s="8" t="n">
        <v>2.41</v>
      </c>
      <c r="E9" s="8" t="n">
        <v>96.889999</v>
      </c>
      <c r="F9" s="8" t="n">
        <v>30.56</v>
      </c>
      <c r="G9" s="8" t="n">
        <v>19.49</v>
      </c>
      <c r="H9" s="8" t="n">
        <v>160.860001</v>
      </c>
      <c r="I9" s="8" t="n">
        <v>990.309998</v>
      </c>
      <c r="J9" s="8" t="n">
        <v>48.220414</v>
      </c>
      <c r="L9" s="9">
        <f>LN(B9/B8)</f>
        <v/>
      </c>
      <c r="M9" s="9">
        <f>$M$1*(C9-C8)</f>
        <v/>
      </c>
      <c r="N9" s="9">
        <f>$N$1*(D9-D8)</f>
        <v/>
      </c>
      <c r="O9" s="9">
        <f>$O$1*LN(E9/E8)</f>
        <v/>
      </c>
      <c r="P9" s="9">
        <f>$P$1*LN(F9/F8)</f>
        <v/>
      </c>
      <c r="Q9" s="9">
        <f>$Q$1*(G9-G8)</f>
        <v/>
      </c>
      <c r="R9" s="9">
        <f>$R$1*(H9-H8)</f>
        <v/>
      </c>
      <c r="S9" s="9">
        <f>$S$1*LN(I9/I8)</f>
        <v/>
      </c>
      <c r="T9" s="9">
        <f>$T$1*LN(J9/J8)</f>
        <v/>
      </c>
      <c r="U9" s="9">
        <f>$W$12+$W$4*M9+$W$5*N9+$W$6*O9+$W$7*P9+$W$8*Q9+$W$9*R9+$W$10*S9+$W$11*T9</f>
        <v/>
      </c>
      <c r="V9" t="inlineStr">
        <is>
          <t>Rate vol MOVE</t>
        </is>
      </c>
      <c r="W9" s="9">
        <f>INDEX(LINEST($L$4:$L$284,$M$4:$T$284,TRUE,TRUE),1,3)</f>
        <v/>
      </c>
      <c r="X9" s="9">
        <f>INDEX(LINEST($L$4:$L$284,$M$4:$T$284,TRUE,TRUE),2,3)</f>
        <v/>
      </c>
      <c r="Y9" s="9">
        <f>W9/X9</f>
        <v/>
      </c>
    </row>
    <row r="10">
      <c r="A10" s="7" t="n">
        <v>37864</v>
      </c>
      <c r="B10" s="8" t="n">
        <v>375.6</v>
      </c>
      <c r="C10" s="8" t="n">
        <v>2.16</v>
      </c>
      <c r="D10" s="8" t="n">
        <v>2.29</v>
      </c>
      <c r="E10" s="8" t="n">
        <v>98.099998</v>
      </c>
      <c r="F10" s="8" t="n">
        <v>31.76</v>
      </c>
      <c r="G10" s="8" t="n">
        <v>18.63</v>
      </c>
      <c r="H10" s="8" t="n">
        <v>126.550003</v>
      </c>
      <c r="I10" s="8" t="n">
        <v>1008.01001</v>
      </c>
      <c r="J10" s="8" t="n">
        <v>48.515624</v>
      </c>
      <c r="L10" s="9">
        <f>LN(B10/B9)</f>
        <v/>
      </c>
      <c r="M10" s="9">
        <f>$M$1*(C10-C9)</f>
        <v/>
      </c>
      <c r="N10" s="9">
        <f>$N$1*(D10-D9)</f>
        <v/>
      </c>
      <c r="O10" s="9">
        <f>$O$1*LN(E10/E9)</f>
        <v/>
      </c>
      <c r="P10" s="9">
        <f>$P$1*LN(F10/F9)</f>
        <v/>
      </c>
      <c r="Q10" s="9">
        <f>$Q$1*(G10-G9)</f>
        <v/>
      </c>
      <c r="R10" s="9">
        <f>$R$1*(H10-H9)</f>
        <v/>
      </c>
      <c r="S10" s="9">
        <f>$S$1*LN(I10/I9)</f>
        <v/>
      </c>
      <c r="T10" s="9">
        <f>$T$1*LN(J10/J9)</f>
        <v/>
      </c>
      <c r="U10" s="9">
        <f>$W$12+$W$4*M10+$W$5*N10+$W$6*O10+$W$7*P10+$W$8*Q10+$W$9*R10+$W$10*S10+$W$11*T10</f>
        <v/>
      </c>
      <c r="V10" t="inlineStr">
        <is>
          <t>S&amp;P 500 (price)</t>
        </is>
      </c>
      <c r="W10" s="9">
        <f>INDEX(LINEST($L$4:$L$284,$M$4:$T$284,TRUE,TRUE),1,2)</f>
        <v/>
      </c>
      <c r="X10" s="9">
        <f>INDEX(LINEST($L$4:$L$284,$M$4:$T$284,TRUE,TRUE),2,2)</f>
        <v/>
      </c>
      <c r="Y10" s="9">
        <f>W10/X10</f>
        <v/>
      </c>
    </row>
    <row r="11">
      <c r="A11" s="7" t="n">
        <v>37894</v>
      </c>
      <c r="B11" s="8" t="n">
        <v>388</v>
      </c>
      <c r="C11" s="8" t="n">
        <v>2.01</v>
      </c>
      <c r="D11" s="8" t="n">
        <v>1.95</v>
      </c>
      <c r="E11" s="8" t="n">
        <v>92.849998</v>
      </c>
      <c r="F11" s="8" t="n">
        <v>29.19</v>
      </c>
      <c r="G11" s="8" t="n">
        <v>22.72</v>
      </c>
      <c r="H11" s="8" t="n">
        <v>116.690002</v>
      </c>
      <c r="I11" s="8" t="n">
        <v>995.969971</v>
      </c>
      <c r="J11" s="8" t="n">
        <v>49.678352</v>
      </c>
      <c r="L11" s="9">
        <f>LN(B11/B10)</f>
        <v/>
      </c>
      <c r="M11" s="9">
        <f>$M$1*(C11-C10)</f>
        <v/>
      </c>
      <c r="N11" s="9">
        <f>$N$1*(D11-D10)</f>
        <v/>
      </c>
      <c r="O11" s="9">
        <f>$O$1*LN(E11/E10)</f>
        <v/>
      </c>
      <c r="P11" s="9">
        <f>$P$1*LN(F11/F10)</f>
        <v/>
      </c>
      <c r="Q11" s="9">
        <f>$Q$1*(G11-G10)</f>
        <v/>
      </c>
      <c r="R11" s="9">
        <f>$R$1*(H11-H10)</f>
        <v/>
      </c>
      <c r="S11" s="9">
        <f>$S$1*LN(I11/I10)</f>
        <v/>
      </c>
      <c r="T11" s="9">
        <f>$T$1*LN(J11/J10)</f>
        <v/>
      </c>
      <c r="U11" s="9">
        <f>$W$12+$W$4*M11+$W$5*N11+$W$6*O11+$W$7*P11+$W$8*Q11+$W$9*R11+$W$10*S11+$W$11*T11</f>
        <v/>
      </c>
      <c r="V11" t="inlineStr">
        <is>
          <t>US Agg bonds TR</t>
        </is>
      </c>
      <c r="W11" s="9">
        <f>INDEX(LINEST($L$4:$L$284,$M$4:$T$284,TRUE,TRUE),1,1)</f>
        <v/>
      </c>
      <c r="X11" s="9">
        <f>INDEX(LINEST($L$4:$L$284,$M$4:$T$284,TRUE,TRUE),2,1)</f>
        <v/>
      </c>
      <c r="Y11" s="9">
        <f>W11/X11</f>
        <v/>
      </c>
    </row>
    <row r="12">
      <c r="A12" s="7" t="n">
        <v>37925</v>
      </c>
      <c r="B12" s="8" t="n">
        <v>386.25</v>
      </c>
      <c r="C12" s="8" t="n">
        <v>2.4</v>
      </c>
      <c r="D12" s="8" t="n">
        <v>1.93</v>
      </c>
      <c r="E12" s="8" t="n">
        <v>92.730003</v>
      </c>
      <c r="F12" s="8" t="n">
        <v>29.24</v>
      </c>
      <c r="G12" s="8" t="n">
        <v>16.1</v>
      </c>
      <c r="H12" s="8" t="n">
        <v>118.760002</v>
      </c>
      <c r="I12" s="8" t="n">
        <v>1050.709961</v>
      </c>
      <c r="J12" s="8" t="n">
        <v>49.21402</v>
      </c>
      <c r="L12" s="9">
        <f>LN(B12/B11)</f>
        <v/>
      </c>
      <c r="M12" s="9">
        <f>$M$1*(C12-C11)</f>
        <v/>
      </c>
      <c r="N12" s="9">
        <f>$N$1*(D12-D11)</f>
        <v/>
      </c>
      <c r="O12" s="9">
        <f>$O$1*LN(E12/E11)</f>
        <v/>
      </c>
      <c r="P12" s="9">
        <f>$P$1*LN(F12/F11)</f>
        <v/>
      </c>
      <c r="Q12" s="9">
        <f>$Q$1*(G12-G11)</f>
        <v/>
      </c>
      <c r="R12" s="9">
        <f>$R$1*(H12-H11)</f>
        <v/>
      </c>
      <c r="S12" s="9">
        <f>$S$1*LN(I12/I11)</f>
        <v/>
      </c>
      <c r="T12" s="9">
        <f>$T$1*LN(J12/J11)</f>
        <v/>
      </c>
      <c r="U12" s="9">
        <f>$W$12+$W$4*M12+$W$5*N12+$W$6*O12+$W$7*P12+$W$8*Q12+$W$9*R12+$W$10*S12+$W$11*T12</f>
        <v/>
      </c>
      <c r="V12" t="inlineStr">
        <is>
          <t>Intercept α</t>
        </is>
      </c>
      <c r="W12" s="9">
        <f>INDEX(LINEST($L$4:$L$284,$M$4:$T$284,TRUE,TRUE),1,9)</f>
        <v/>
      </c>
      <c r="X12" s="9">
        <f>INDEX(LINEST($L$4:$L$284,$M$4:$T$284,TRUE,TRUE),2,9)</f>
        <v/>
      </c>
      <c r="Y12" s="9">
        <f>W12/X12</f>
        <v/>
      </c>
    </row>
    <row r="13">
      <c r="A13" s="7" t="n">
        <v>37955</v>
      </c>
      <c r="B13" s="8" t="n">
        <v>398.35</v>
      </c>
      <c r="C13" s="8" t="n">
        <v>2.31</v>
      </c>
      <c r="D13" s="8" t="n">
        <v>2.03</v>
      </c>
      <c r="E13" s="8" t="n">
        <v>90.209999</v>
      </c>
      <c r="F13" s="8" t="n">
        <v>30.33</v>
      </c>
      <c r="G13" s="8" t="n">
        <v>16.32</v>
      </c>
      <c r="H13" s="8" t="n">
        <v>104.910004</v>
      </c>
      <c r="I13" s="8" t="n">
        <v>1058.199951</v>
      </c>
      <c r="J13" s="8" t="n">
        <v>49.378567</v>
      </c>
      <c r="L13" s="9">
        <f>LN(B13/B12)</f>
        <v/>
      </c>
      <c r="M13" s="9">
        <f>$M$1*(C13-C12)</f>
        <v/>
      </c>
      <c r="N13" s="9">
        <f>$N$1*(D13-D12)</f>
        <v/>
      </c>
      <c r="O13" s="9">
        <f>$O$1*LN(E13/E12)</f>
        <v/>
      </c>
      <c r="P13" s="9">
        <f>$P$1*LN(F13/F12)</f>
        <v/>
      </c>
      <c r="Q13" s="9">
        <f>$Q$1*(G13-G12)</f>
        <v/>
      </c>
      <c r="R13" s="9">
        <f>$R$1*(H13-H12)</f>
        <v/>
      </c>
      <c r="S13" s="9">
        <f>$S$1*LN(I13/I12)</f>
        <v/>
      </c>
      <c r="T13" s="9">
        <f>$T$1*LN(J13/J12)</f>
        <v/>
      </c>
      <c r="U13" s="9">
        <f>$W$12+$W$4*M13+$W$5*N13+$W$6*O13+$W$7*P13+$W$8*Q13+$W$9*R13+$W$10*S13+$W$11*T13</f>
        <v/>
      </c>
    </row>
    <row r="14">
      <c r="A14" s="7" t="n">
        <v>37986</v>
      </c>
      <c r="B14" s="8" t="n">
        <v>416.25</v>
      </c>
      <c r="C14" s="8" t="n">
        <v>2.27</v>
      </c>
      <c r="D14" s="8" t="n">
        <v>2</v>
      </c>
      <c r="E14" s="8" t="n">
        <v>86.91999800000001</v>
      </c>
      <c r="F14" s="8" t="n">
        <v>32.51</v>
      </c>
      <c r="G14" s="8" t="n">
        <v>18.31</v>
      </c>
      <c r="H14" s="8" t="n">
        <v>117.910004</v>
      </c>
      <c r="I14" s="8" t="n">
        <v>1111.920044</v>
      </c>
      <c r="J14" s="8" t="n">
        <v>49.86211</v>
      </c>
      <c r="L14" s="9">
        <f>LN(B14/B13)</f>
        <v/>
      </c>
      <c r="M14" s="9">
        <f>$M$1*(C14-C13)</f>
        <v/>
      </c>
      <c r="N14" s="9">
        <f>$N$1*(D14-D13)</f>
        <v/>
      </c>
      <c r="O14" s="9">
        <f>$O$1*LN(E14/E13)</f>
        <v/>
      </c>
      <c r="P14" s="9">
        <f>$P$1*LN(F14/F13)</f>
        <v/>
      </c>
      <c r="Q14" s="9">
        <f>$Q$1*(G14-G13)</f>
        <v/>
      </c>
      <c r="R14" s="9">
        <f>$R$1*(H14-H13)</f>
        <v/>
      </c>
      <c r="S14" s="9">
        <f>$S$1*LN(I14/I13)</f>
        <v/>
      </c>
      <c r="T14" s="9">
        <f>$T$1*LN(J14/J13)</f>
        <v/>
      </c>
      <c r="U14" s="9">
        <f>$W$12+$W$4*M14+$W$5*N14+$W$6*O14+$W$7*P14+$W$8*Q14+$W$9*R14+$W$10*S14+$W$11*T14</f>
        <v/>
      </c>
      <c r="V14" t="inlineStr">
        <is>
          <t>R²</t>
        </is>
      </c>
      <c r="W14" s="10">
        <f>INDEX(LINEST($L$4:$L$284,$M$4:$T$284,TRUE,TRUE),3,1)</f>
        <v/>
      </c>
    </row>
    <row r="15">
      <c r="A15" s="7" t="n">
        <v>38017</v>
      </c>
      <c r="B15" s="8" t="n">
        <v>399.75</v>
      </c>
      <c r="C15" s="8" t="n">
        <v>2.31</v>
      </c>
      <c r="D15" s="8" t="n">
        <v>1.85</v>
      </c>
      <c r="E15" s="8" t="n">
        <v>87.199997</v>
      </c>
      <c r="F15" s="8" t="n">
        <v>33.16</v>
      </c>
      <c r="G15" s="8" t="n">
        <v>16.63</v>
      </c>
      <c r="H15" s="8" t="n">
        <v>116.75</v>
      </c>
      <c r="I15" s="8" t="n">
        <v>1131.130005</v>
      </c>
      <c r="J15" s="8" t="n">
        <v>50.081753</v>
      </c>
      <c r="L15" s="9">
        <f>LN(B15/B14)</f>
        <v/>
      </c>
      <c r="M15" s="9">
        <f>$M$1*(C15-C14)</f>
        <v/>
      </c>
      <c r="N15" s="9">
        <f>$N$1*(D15-D14)</f>
        <v/>
      </c>
      <c r="O15" s="9">
        <f>$O$1*LN(E15/E14)</f>
        <v/>
      </c>
      <c r="P15" s="9">
        <f>$P$1*LN(F15/F14)</f>
        <v/>
      </c>
      <c r="Q15" s="9">
        <f>$Q$1*(G15-G14)</f>
        <v/>
      </c>
      <c r="R15" s="9">
        <f>$R$1*(H15-H14)</f>
        <v/>
      </c>
      <c r="S15" s="9">
        <f>$S$1*LN(I15/I14)</f>
        <v/>
      </c>
      <c r="T15" s="9">
        <f>$T$1*LN(J15/J14)</f>
        <v/>
      </c>
      <c r="U15" s="9">
        <f>$W$12+$W$4*M15+$W$5*N15+$W$6*O15+$W$7*P15+$W$8*Q15+$W$9*R15+$W$10*S15+$W$11*T15</f>
        <v/>
      </c>
      <c r="V15" t="inlineStr">
        <is>
          <t>α annualized</t>
        </is>
      </c>
      <c r="W15" s="10">
        <f>W12*12</f>
        <v/>
      </c>
    </row>
    <row r="16">
      <c r="A16" s="7" t="n">
        <v>38046</v>
      </c>
      <c r="B16" s="8" t="n">
        <v>395.85</v>
      </c>
      <c r="C16" s="8" t="n">
        <v>2.38</v>
      </c>
      <c r="D16" s="8" t="n">
        <v>1.61</v>
      </c>
      <c r="E16" s="8" t="n">
        <v>87.30999799999999</v>
      </c>
      <c r="F16" s="8" t="n">
        <v>36.08</v>
      </c>
      <c r="G16" s="8" t="n">
        <v>14.55</v>
      </c>
      <c r="H16" s="8" t="n">
        <v>90.139999</v>
      </c>
      <c r="I16" s="8" t="n">
        <v>1144.939941</v>
      </c>
      <c r="J16" s="8" t="n">
        <v>50.653458</v>
      </c>
      <c r="L16" s="9">
        <f>LN(B16/B15)</f>
        <v/>
      </c>
      <c r="M16" s="9">
        <f>$M$1*(C16-C15)</f>
        <v/>
      </c>
      <c r="N16" s="9">
        <f>$N$1*(D16-D15)</f>
        <v/>
      </c>
      <c r="O16" s="9">
        <f>$O$1*LN(E16/E15)</f>
        <v/>
      </c>
      <c r="P16" s="9">
        <f>$P$1*LN(F16/F15)</f>
        <v/>
      </c>
      <c r="Q16" s="9">
        <f>$Q$1*(G16-G15)</f>
        <v/>
      </c>
      <c r="R16" s="9">
        <f>$R$1*(H16-H15)</f>
        <v/>
      </c>
      <c r="S16" s="9">
        <f>$S$1*LN(I16/I15)</f>
        <v/>
      </c>
      <c r="T16" s="9">
        <f>$T$1*LN(J16/J15)</f>
        <v/>
      </c>
      <c r="U16" s="9">
        <f>$W$12+$W$4*M16+$W$5*N16+$W$6*O16+$W$7*P16+$W$8*Q16+$W$9*R16+$W$10*S16+$W$11*T16</f>
        <v/>
      </c>
    </row>
    <row r="17">
      <c r="A17" s="7" t="n">
        <v>38077</v>
      </c>
      <c r="B17" s="8" t="n">
        <v>423.7</v>
      </c>
      <c r="C17" s="8" t="n">
        <v>2.38</v>
      </c>
      <c r="D17" s="8" t="n">
        <v>1.48</v>
      </c>
      <c r="E17" s="8" t="n">
        <v>87.610001</v>
      </c>
      <c r="F17" s="8" t="n">
        <v>35.75</v>
      </c>
      <c r="G17" s="8" t="n">
        <v>16.74</v>
      </c>
      <c r="H17" s="8" t="n">
        <v>105.919998</v>
      </c>
      <c r="I17" s="8" t="n">
        <v>1126.209961</v>
      </c>
      <c r="J17" s="8" t="n">
        <v>50.999817</v>
      </c>
      <c r="L17" s="9">
        <f>LN(B17/B16)</f>
        <v/>
      </c>
      <c r="M17" s="9">
        <f>$M$1*(C17-C16)</f>
        <v/>
      </c>
      <c r="N17" s="9">
        <f>$N$1*(D17-D16)</f>
        <v/>
      </c>
      <c r="O17" s="9">
        <f>$O$1*LN(E17/E16)</f>
        <v/>
      </c>
      <c r="P17" s="9">
        <f>$P$1*LN(F17/F16)</f>
        <v/>
      </c>
      <c r="Q17" s="9">
        <f>$Q$1*(G17-G16)</f>
        <v/>
      </c>
      <c r="R17" s="9">
        <f>$R$1*(H17-H16)</f>
        <v/>
      </c>
      <c r="S17" s="9">
        <f>$S$1*LN(I17/I16)</f>
        <v/>
      </c>
      <c r="T17" s="9">
        <f>$T$1*LN(J17/J16)</f>
        <v/>
      </c>
      <c r="U17" s="9">
        <f>$W$12+$W$4*M17+$W$5*N17+$W$6*O17+$W$7*P17+$W$8*Q17+$W$9*R17+$W$10*S17+$W$11*T17</f>
        <v/>
      </c>
      <c r="V17" s="6" t="inlineStr">
        <is>
          <t>Walk-forward OOS (rolling 60m → next)</t>
        </is>
      </c>
    </row>
    <row r="18">
      <c r="A18" s="7" t="n">
        <v>38107</v>
      </c>
      <c r="B18" s="8" t="n">
        <v>388.5</v>
      </c>
      <c r="C18" s="8" t="n">
        <v>2.42</v>
      </c>
      <c r="D18" s="8" t="n">
        <v>2.11</v>
      </c>
      <c r="E18" s="8" t="n">
        <v>90.480003</v>
      </c>
      <c r="F18" s="8" t="n">
        <v>37.31</v>
      </c>
      <c r="G18" s="8" t="n">
        <v>17.19</v>
      </c>
      <c r="H18" s="8" t="n">
        <v>122.93</v>
      </c>
      <c r="I18" s="8" t="n">
        <v>1107.300049</v>
      </c>
      <c r="J18" s="8" t="n">
        <v>49.568539</v>
      </c>
      <c r="L18" s="9">
        <f>LN(B18/B17)</f>
        <v/>
      </c>
      <c r="M18" s="9">
        <f>$M$1*(C18-C17)</f>
        <v/>
      </c>
      <c r="N18" s="9">
        <f>$N$1*(D18-D17)</f>
        <v/>
      </c>
      <c r="O18" s="9">
        <f>$O$1*LN(E18/E17)</f>
        <v/>
      </c>
      <c r="P18" s="9">
        <f>$P$1*LN(F18/F17)</f>
        <v/>
      </c>
      <c r="Q18" s="9">
        <f>$Q$1*(G18-G17)</f>
        <v/>
      </c>
      <c r="R18" s="9">
        <f>$R$1*(H18-H17)</f>
        <v/>
      </c>
      <c r="S18" s="9">
        <f>$S$1*LN(I18/I17)</f>
        <v/>
      </c>
      <c r="T18" s="9">
        <f>$T$1*LN(J18/J17)</f>
        <v/>
      </c>
      <c r="U18" s="9">
        <f>$W$12+$W$4*M18+$W$5*N18+$W$6*O18+$W$7*P18+$W$8*Q18+$W$9*R18+$W$10*S18+$W$11*T18</f>
        <v/>
      </c>
      <c r="V18" t="inlineStr">
        <is>
          <t>OOS R² vs RW (predict 0)</t>
        </is>
      </c>
      <c r="W18" s="10">
        <f>1-SUMPRODUCT((L64:L284-AK64:AK284)^2)/SUMPRODUCT(L64:L284,L64:L284)</f>
        <v/>
      </c>
    </row>
    <row r="19">
      <c r="A19" s="7" t="n">
        <v>38138</v>
      </c>
      <c r="B19" s="8" t="n">
        <v>393.25</v>
      </c>
      <c r="C19" s="8" t="n">
        <v>2.66</v>
      </c>
      <c r="D19" s="8" t="n">
        <v>2</v>
      </c>
      <c r="E19" s="8" t="n">
        <v>88.949997</v>
      </c>
      <c r="F19" s="8" t="n">
        <v>39.9</v>
      </c>
      <c r="G19" s="8" t="n">
        <v>15.5</v>
      </c>
      <c r="H19" s="8" t="n">
        <v>106.120003</v>
      </c>
      <c r="I19" s="8" t="n">
        <v>1120.680054</v>
      </c>
      <c r="J19" s="8" t="n">
        <v>49.381126</v>
      </c>
      <c r="L19" s="9">
        <f>LN(B19/B18)</f>
        <v/>
      </c>
      <c r="M19" s="9">
        <f>$M$1*(C19-C18)</f>
        <v/>
      </c>
      <c r="N19" s="9">
        <f>$N$1*(D19-D18)</f>
        <v/>
      </c>
      <c r="O19" s="9">
        <f>$O$1*LN(E19/E18)</f>
        <v/>
      </c>
      <c r="P19" s="9">
        <f>$P$1*LN(F19/F18)</f>
        <v/>
      </c>
      <c r="Q19" s="9">
        <f>$Q$1*(G19-G18)</f>
        <v/>
      </c>
      <c r="R19" s="9">
        <f>$R$1*(H19-H18)</f>
        <v/>
      </c>
      <c r="S19" s="9">
        <f>$S$1*LN(I19/I18)</f>
        <v/>
      </c>
      <c r="T19" s="9">
        <f>$T$1*LN(J19/J18)</f>
        <v/>
      </c>
      <c r="U19" s="9">
        <f>$W$12+$W$4*M19+$W$5*N19+$W$6*O19+$W$7*P19+$W$8*Q19+$W$9*R19+$W$10*S19+$W$11*T19</f>
        <v/>
      </c>
      <c r="V19" t="inlineStr">
        <is>
          <t>OOS R² vs RW+drift</t>
        </is>
      </c>
      <c r="W19" s="10">
        <f>1-SUMPRODUCT((L64:L284-AK64:AK284)^2)/SUMPRODUCT((L64:L284-AL64:AL284)^2)</f>
        <v/>
      </c>
    </row>
    <row r="20">
      <c r="A20" s="7" t="n">
        <v>38168</v>
      </c>
      <c r="B20" s="8" t="n">
        <v>395.8</v>
      </c>
      <c r="C20" s="8" t="n">
        <v>2.52</v>
      </c>
      <c r="D20" s="8" t="n">
        <v>2.1</v>
      </c>
      <c r="E20" s="8" t="n">
        <v>88.800003</v>
      </c>
      <c r="F20" s="8" t="n">
        <v>36.92</v>
      </c>
      <c r="G20" s="8" t="n">
        <v>14.34</v>
      </c>
      <c r="H20" s="8" t="n">
        <v>93.910004</v>
      </c>
      <c r="I20" s="8" t="n">
        <v>1140.839966</v>
      </c>
      <c r="J20" s="8" t="n">
        <v>49.74081</v>
      </c>
      <c r="L20" s="9">
        <f>LN(B20/B19)</f>
        <v/>
      </c>
      <c r="M20" s="9">
        <f>$M$1*(C20-C19)</f>
        <v/>
      </c>
      <c r="N20" s="9">
        <f>$N$1*(D20-D19)</f>
        <v/>
      </c>
      <c r="O20" s="9">
        <f>$O$1*LN(E20/E19)</f>
        <v/>
      </c>
      <c r="P20" s="9">
        <f>$P$1*LN(F20/F19)</f>
        <v/>
      </c>
      <c r="Q20" s="9">
        <f>$Q$1*(G20-G19)</f>
        <v/>
      </c>
      <c r="R20" s="9">
        <f>$R$1*(H20-H19)</f>
        <v/>
      </c>
      <c r="S20" s="9">
        <f>$S$1*LN(I20/I19)</f>
        <v/>
      </c>
      <c r="T20" s="9">
        <f>$T$1*LN(J20/J19)</f>
        <v/>
      </c>
      <c r="U20" s="9">
        <f>$W$12+$W$4*M20+$W$5*N20+$W$6*O20+$W$7*P20+$W$8*Q20+$W$9*R20+$W$10*S20+$W$11*T20</f>
        <v/>
      </c>
      <c r="V20" t="inlineStr">
        <is>
          <t>RMSE ratio (model/RW)</t>
        </is>
      </c>
      <c r="W20" s="11">
        <f>SQRT(SUMPRODUCT((L64:L284-AK64:AK284)^2)/SUMPRODUCT(L64:L284,L64:L284))</f>
        <v/>
      </c>
    </row>
    <row r="21">
      <c r="A21" s="7" t="n">
        <v>38199</v>
      </c>
      <c r="B21" s="8" t="n">
        <v>391.4</v>
      </c>
      <c r="C21" s="8" t="n">
        <v>2.49</v>
      </c>
      <c r="D21" s="8" t="n">
        <v>2.01</v>
      </c>
      <c r="E21" s="8" t="n">
        <v>89.959999</v>
      </c>
      <c r="F21" s="8" t="n">
        <v>43.72</v>
      </c>
      <c r="G21" s="8" t="n">
        <v>15.32</v>
      </c>
      <c r="H21" s="8" t="n">
        <v>97.209999</v>
      </c>
      <c r="I21" s="8" t="n">
        <v>1101.719971</v>
      </c>
      <c r="J21" s="8" t="n">
        <v>50.200871</v>
      </c>
      <c r="L21" s="9">
        <f>LN(B21/B20)</f>
        <v/>
      </c>
      <c r="M21" s="9">
        <f>$M$1*(C21-C20)</f>
        <v/>
      </c>
      <c r="N21" s="9">
        <f>$N$1*(D21-D20)</f>
        <v/>
      </c>
      <c r="O21" s="9">
        <f>$O$1*LN(E21/E20)</f>
        <v/>
      </c>
      <c r="P21" s="9">
        <f>$P$1*LN(F21/F20)</f>
        <v/>
      </c>
      <c r="Q21" s="9">
        <f>$Q$1*(G21-G20)</f>
        <v/>
      </c>
      <c r="R21" s="9">
        <f>$R$1*(H21-H20)</f>
        <v/>
      </c>
      <c r="S21" s="9">
        <f>$S$1*LN(I21/I20)</f>
        <v/>
      </c>
      <c r="T21" s="9">
        <f>$T$1*LN(J21/J20)</f>
        <v/>
      </c>
      <c r="U21" s="9">
        <f>$W$12+$W$4*M21+$W$5*N21+$W$6*O21+$W$7*P21+$W$8*Q21+$W$9*R21+$W$10*S21+$W$11*T21</f>
        <v/>
      </c>
      <c r="V21" t="inlineStr">
        <is>
          <t>OOS periods</t>
        </is>
      </c>
      <c r="W21" s="12">
        <f>COUNT(AK64:AK284)</f>
        <v/>
      </c>
    </row>
    <row r="22">
      <c r="A22" s="7" t="n">
        <v>38230</v>
      </c>
      <c r="B22" s="8" t="n">
        <v>407.25</v>
      </c>
      <c r="C22" s="8" t="n">
        <v>2.35</v>
      </c>
      <c r="D22" s="8" t="n">
        <v>1.78</v>
      </c>
      <c r="E22" s="8" t="n">
        <v>88.94000200000001</v>
      </c>
      <c r="F22" s="8" t="n">
        <v>42.23</v>
      </c>
      <c r="G22" s="8" t="n">
        <v>15.29</v>
      </c>
      <c r="H22" s="8" t="n">
        <v>102.660004</v>
      </c>
      <c r="I22" s="8" t="n">
        <v>1104.23999</v>
      </c>
      <c r="J22" s="8" t="n">
        <v>51.013432</v>
      </c>
      <c r="L22" s="9">
        <f>LN(B22/B21)</f>
        <v/>
      </c>
      <c r="M22" s="9">
        <f>$M$1*(C22-C21)</f>
        <v/>
      </c>
      <c r="N22" s="9">
        <f>$N$1*(D22-D21)</f>
        <v/>
      </c>
      <c r="O22" s="9">
        <f>$O$1*LN(E22/E21)</f>
        <v/>
      </c>
      <c r="P22" s="9">
        <f>$P$1*LN(F22/F21)</f>
        <v/>
      </c>
      <c r="Q22" s="9">
        <f>$Q$1*(G22-G21)</f>
        <v/>
      </c>
      <c r="R22" s="9">
        <f>$R$1*(H22-H21)</f>
        <v/>
      </c>
      <c r="S22" s="9">
        <f>$S$1*LN(I22/I21)</f>
        <v/>
      </c>
      <c r="T22" s="9">
        <f>$T$1*LN(J22/J21)</f>
        <v/>
      </c>
      <c r="U22" s="9">
        <f>$W$12+$W$4*M22+$W$5*N22+$W$6*O22+$W$7*P22+$W$8*Q22+$W$9*R22+$W$10*S22+$W$11*T22</f>
        <v/>
      </c>
    </row>
    <row r="23">
      <c r="A23" s="7" t="n">
        <v>38260</v>
      </c>
      <c r="B23" s="8" t="n">
        <v>415.65</v>
      </c>
      <c r="C23" s="8" t="n">
        <v>2.37</v>
      </c>
      <c r="D23" s="8" t="n">
        <v>1.77</v>
      </c>
      <c r="E23" s="8" t="n">
        <v>87.360001</v>
      </c>
      <c r="F23" s="8" t="n">
        <v>49.56</v>
      </c>
      <c r="G23" s="8" t="n">
        <v>13.34</v>
      </c>
      <c r="H23" s="8" t="n">
        <v>92.889999</v>
      </c>
      <c r="I23" s="8" t="n">
        <v>1114.579956</v>
      </c>
      <c r="J23" s="8" t="n">
        <v>51.277126</v>
      </c>
      <c r="L23" s="9">
        <f>LN(B23/B22)</f>
        <v/>
      </c>
      <c r="M23" s="9">
        <f>$M$1*(C23-C22)</f>
        <v/>
      </c>
      <c r="N23" s="9">
        <f>$N$1*(D23-D22)</f>
        <v/>
      </c>
      <c r="O23" s="9">
        <f>$O$1*LN(E23/E22)</f>
        <v/>
      </c>
      <c r="P23" s="9">
        <f>$P$1*LN(F23/F22)</f>
        <v/>
      </c>
      <c r="Q23" s="9">
        <f>$Q$1*(G23-G22)</f>
        <v/>
      </c>
      <c r="R23" s="9">
        <f>$R$1*(H23-H22)</f>
        <v/>
      </c>
      <c r="S23" s="9">
        <f>$S$1*LN(I23/I22)</f>
        <v/>
      </c>
      <c r="T23" s="9">
        <f>$T$1*LN(J23/J22)</f>
        <v/>
      </c>
      <c r="U23" s="9">
        <f>$W$12+$W$4*M23+$W$5*N23+$W$6*O23+$W$7*P23+$W$8*Q23+$W$9*R23+$W$10*S23+$W$11*T23</f>
        <v/>
      </c>
    </row>
    <row r="24">
      <c r="A24" s="7" t="n">
        <v>38291</v>
      </c>
      <c r="B24" s="8" t="n">
        <v>425.55</v>
      </c>
      <c r="C24" s="8" t="n">
        <v>2.42</v>
      </c>
      <c r="D24" s="8" t="n">
        <v>1.63</v>
      </c>
      <c r="E24" s="8" t="n">
        <v>84.910004</v>
      </c>
      <c r="F24" s="8" t="n">
        <v>51.78</v>
      </c>
      <c r="G24" s="8" t="n">
        <v>16.27</v>
      </c>
      <c r="H24" s="8" t="n">
        <v>96.449997</v>
      </c>
      <c r="I24" s="8" t="n">
        <v>1130.199951</v>
      </c>
      <c r="J24" s="8" t="n">
        <v>51.721451</v>
      </c>
      <c r="L24" s="9">
        <f>LN(B24/B23)</f>
        <v/>
      </c>
      <c r="M24" s="9">
        <f>$M$1*(C24-C23)</f>
        <v/>
      </c>
      <c r="N24" s="9">
        <f>$N$1*(D24-D23)</f>
        <v/>
      </c>
      <c r="O24" s="9">
        <f>$O$1*LN(E24/E23)</f>
        <v/>
      </c>
      <c r="P24" s="9">
        <f>$P$1*LN(F24/F23)</f>
        <v/>
      </c>
      <c r="Q24" s="9">
        <f>$Q$1*(G24-G23)</f>
        <v/>
      </c>
      <c r="R24" s="9">
        <f>$R$1*(H24-H23)</f>
        <v/>
      </c>
      <c r="S24" s="9">
        <f>$S$1*LN(I24/I23)</f>
        <v/>
      </c>
      <c r="T24" s="9">
        <f>$T$1*LN(J24/J23)</f>
        <v/>
      </c>
      <c r="U24" s="9">
        <f>$W$12+$W$4*M24+$W$5*N24+$W$6*O24+$W$7*P24+$W$8*Q24+$W$9*R24+$W$10*S24+$W$11*T24</f>
        <v/>
      </c>
    </row>
    <row r="25">
      <c r="A25" s="7" t="n">
        <v>38321</v>
      </c>
      <c r="B25" s="8" t="n">
        <v>453.4</v>
      </c>
      <c r="C25" s="8" t="n">
        <v>2.61</v>
      </c>
      <c r="D25" s="8" t="n">
        <v>1.75</v>
      </c>
      <c r="E25" s="8" t="n">
        <v>81.81999999999999</v>
      </c>
      <c r="F25" s="8" t="n">
        <v>49.16</v>
      </c>
      <c r="G25" s="8" t="n">
        <v>13.24</v>
      </c>
      <c r="H25" s="8" t="n">
        <v>89.55999799999999</v>
      </c>
      <c r="I25" s="8" t="n">
        <v>1173.819946</v>
      </c>
      <c r="J25" s="8" t="n">
        <v>51.339222</v>
      </c>
      <c r="L25" s="9">
        <f>LN(B25/B24)</f>
        <v/>
      </c>
      <c r="M25" s="9">
        <f>$M$1*(C25-C24)</f>
        <v/>
      </c>
      <c r="N25" s="9">
        <f>$N$1*(D25-D24)</f>
        <v/>
      </c>
      <c r="O25" s="9">
        <f>$O$1*LN(E25/E24)</f>
        <v/>
      </c>
      <c r="P25" s="9">
        <f>$P$1*LN(F25/F24)</f>
        <v/>
      </c>
      <c r="Q25" s="9">
        <f>$Q$1*(G25-G24)</f>
        <v/>
      </c>
      <c r="R25" s="9">
        <f>$R$1*(H25-H24)</f>
        <v/>
      </c>
      <c r="S25" s="9">
        <f>$S$1*LN(I25/I24)</f>
        <v/>
      </c>
      <c r="T25" s="9">
        <f>$T$1*LN(J25/J24)</f>
        <v/>
      </c>
      <c r="U25" s="9">
        <f>$W$12+$W$4*M25+$W$5*N25+$W$6*O25+$W$7*P25+$W$8*Q25+$W$9*R25+$W$10*S25+$W$11*T25</f>
        <v/>
      </c>
    </row>
    <row r="26">
      <c r="A26" s="7" t="n">
        <v>38352</v>
      </c>
      <c r="B26" s="8" t="n">
        <v>435.6</v>
      </c>
      <c r="C26" s="8" t="n">
        <v>2.56</v>
      </c>
      <c r="D26" s="8" t="n">
        <v>1.68</v>
      </c>
      <c r="E26" s="8" t="n">
        <v>80.849998</v>
      </c>
      <c r="F26" s="8" t="n">
        <v>43.36</v>
      </c>
      <c r="G26" s="8" t="n">
        <v>13.29</v>
      </c>
      <c r="H26" s="8" t="n">
        <v>86.599998</v>
      </c>
      <c r="I26" s="8" t="n">
        <v>1211.920044</v>
      </c>
      <c r="J26" s="8" t="n">
        <v>51.748566</v>
      </c>
      <c r="L26" s="9">
        <f>LN(B26/B25)</f>
        <v/>
      </c>
      <c r="M26" s="9">
        <f>$M$1*(C26-C25)</f>
        <v/>
      </c>
      <c r="N26" s="9">
        <f>$N$1*(D26-D25)</f>
        <v/>
      </c>
      <c r="O26" s="9">
        <f>$O$1*LN(E26/E25)</f>
        <v/>
      </c>
      <c r="P26" s="9">
        <f>$P$1*LN(F26/F25)</f>
        <v/>
      </c>
      <c r="Q26" s="9">
        <f>$Q$1*(G26-G25)</f>
        <v/>
      </c>
      <c r="R26" s="9">
        <f>$R$1*(H26-H25)</f>
        <v/>
      </c>
      <c r="S26" s="9">
        <f>$S$1*LN(I26/I25)</f>
        <v/>
      </c>
      <c r="T26" s="9">
        <f>$T$1*LN(J26/J25)</f>
        <v/>
      </c>
      <c r="U26" s="9">
        <f>$W$12+$W$4*M26+$W$5*N26+$W$6*O26+$W$7*P26+$W$8*Q26+$W$9*R26+$W$10*S26+$W$11*T26</f>
        <v/>
      </c>
    </row>
    <row r="27">
      <c r="A27" s="7" t="n">
        <v>38383</v>
      </c>
      <c r="B27" s="8" t="n">
        <v>422.15</v>
      </c>
      <c r="C27" s="8" t="n">
        <v>2.49</v>
      </c>
      <c r="D27" s="8" t="n">
        <v>1.65</v>
      </c>
      <c r="E27" s="8" t="n">
        <v>83.599998</v>
      </c>
      <c r="F27" s="8" t="n">
        <v>48.25</v>
      </c>
      <c r="G27" s="8" t="n">
        <v>12.82</v>
      </c>
      <c r="H27" s="8" t="n">
        <v>79.290001</v>
      </c>
      <c r="I27" s="8" t="n">
        <v>1181.27002</v>
      </c>
      <c r="J27" s="8" t="n">
        <v>52.001225</v>
      </c>
      <c r="L27" s="9">
        <f>LN(B27/B26)</f>
        <v/>
      </c>
      <c r="M27" s="9">
        <f>$M$1*(C27-C26)</f>
        <v/>
      </c>
      <c r="N27" s="9">
        <f>$N$1*(D27-D26)</f>
        <v/>
      </c>
      <c r="O27" s="9">
        <f>$O$1*LN(E27/E26)</f>
        <v/>
      </c>
      <c r="P27" s="9">
        <f>$P$1*LN(F27/F26)</f>
        <v/>
      </c>
      <c r="Q27" s="9">
        <f>$Q$1*(G27-G26)</f>
        <v/>
      </c>
      <c r="R27" s="9">
        <f>$R$1*(H27-H26)</f>
        <v/>
      </c>
      <c r="S27" s="9">
        <f>$S$1*LN(I27/I26)</f>
        <v/>
      </c>
      <c r="T27" s="9">
        <f>$T$1*LN(J27/J26)</f>
        <v/>
      </c>
      <c r="U27" s="9">
        <f>$W$12+$W$4*M27+$W$5*N27+$W$6*O27+$W$7*P27+$W$8*Q27+$W$9*R27+$W$10*S27+$W$11*T27</f>
        <v/>
      </c>
    </row>
    <row r="28">
      <c r="A28" s="7" t="n">
        <v>38411</v>
      </c>
      <c r="B28" s="8" t="n">
        <v>435.45</v>
      </c>
      <c r="C28" s="8" t="n">
        <v>2.66</v>
      </c>
      <c r="D28" s="8" t="n">
        <v>1.7</v>
      </c>
      <c r="E28" s="8" t="n">
        <v>82.510002</v>
      </c>
      <c r="F28" s="8" t="n">
        <v>51.75</v>
      </c>
      <c r="G28" s="8" t="n">
        <v>12.08</v>
      </c>
      <c r="H28" s="8" t="n">
        <v>90.050003</v>
      </c>
      <c r="I28" s="8" t="n">
        <v>1203.599976</v>
      </c>
      <c r="J28" s="8" t="n">
        <v>51.808109</v>
      </c>
      <c r="L28" s="9">
        <f>LN(B28/B27)</f>
        <v/>
      </c>
      <c r="M28" s="9">
        <f>$M$1*(C28-C27)</f>
        <v/>
      </c>
      <c r="N28" s="9">
        <f>$N$1*(D28-D27)</f>
        <v/>
      </c>
      <c r="O28" s="9">
        <f>$O$1*LN(E28/E27)</f>
        <v/>
      </c>
      <c r="P28" s="9">
        <f>$P$1*LN(F28/F27)</f>
        <v/>
      </c>
      <c r="Q28" s="9">
        <f>$Q$1*(G28-G27)</f>
        <v/>
      </c>
      <c r="R28" s="9">
        <f>$R$1*(H28-H27)</f>
        <v/>
      </c>
      <c r="S28" s="9">
        <f>$S$1*LN(I28/I27)</f>
        <v/>
      </c>
      <c r="T28" s="9">
        <f>$T$1*LN(J28/J27)</f>
        <v/>
      </c>
      <c r="U28" s="9">
        <f>$W$12+$W$4*M28+$W$5*N28+$W$6*O28+$W$7*P28+$W$8*Q28+$W$9*R28+$W$10*S28+$W$11*T28</f>
        <v/>
      </c>
    </row>
    <row r="29">
      <c r="A29" s="7" t="n">
        <v>38442</v>
      </c>
      <c r="B29" s="8" t="n">
        <v>427.5</v>
      </c>
      <c r="C29" s="8" t="n">
        <v>2.71</v>
      </c>
      <c r="D29" s="8" t="n">
        <v>1.79</v>
      </c>
      <c r="E29" s="8" t="n">
        <v>84.05999799999999</v>
      </c>
      <c r="F29" s="8" t="n">
        <v>55.31</v>
      </c>
      <c r="G29" s="8" t="n">
        <v>14.02</v>
      </c>
      <c r="H29" s="8" t="n">
        <v>87.699997</v>
      </c>
      <c r="I29" s="8" t="n">
        <v>1180.589966</v>
      </c>
      <c r="J29" s="8" t="n">
        <v>51.303345</v>
      </c>
      <c r="L29" s="9">
        <f>LN(B29/B28)</f>
        <v/>
      </c>
      <c r="M29" s="9">
        <f>$M$1*(C29-C28)</f>
        <v/>
      </c>
      <c r="N29" s="9">
        <f>$N$1*(D29-D28)</f>
        <v/>
      </c>
      <c r="O29" s="9">
        <f>$O$1*LN(E29/E28)</f>
        <v/>
      </c>
      <c r="P29" s="9">
        <f>$P$1*LN(F29/F28)</f>
        <v/>
      </c>
      <c r="Q29" s="9">
        <f>$Q$1*(G29-G28)</f>
        <v/>
      </c>
      <c r="R29" s="9">
        <f>$R$1*(H29-H28)</f>
        <v/>
      </c>
      <c r="S29" s="9">
        <f>$S$1*LN(I29/I28)</f>
        <v/>
      </c>
      <c r="T29" s="9">
        <f>$T$1*LN(J29/J28)</f>
        <v/>
      </c>
      <c r="U29" s="9">
        <f>$W$12+$W$4*M29+$W$5*N29+$W$6*O29+$W$7*P29+$W$8*Q29+$W$9*R29+$W$10*S29+$W$11*T29</f>
        <v/>
      </c>
    </row>
    <row r="30">
      <c r="A30" s="7" t="n">
        <v>38472</v>
      </c>
      <c r="B30" s="8" t="n">
        <v>435.7</v>
      </c>
      <c r="C30" s="8" t="n">
        <v>2.6</v>
      </c>
      <c r="D30" s="8" t="n">
        <v>1.61</v>
      </c>
      <c r="E30" s="8" t="n">
        <v>84.43000000000001</v>
      </c>
      <c r="F30" s="8" t="n">
        <v>49.2</v>
      </c>
      <c r="G30" s="8" t="n">
        <v>15.31</v>
      </c>
      <c r="H30" s="8" t="n">
        <v>82.529999</v>
      </c>
      <c r="I30" s="8" t="n">
        <v>1156.849976</v>
      </c>
      <c r="J30" s="8" t="n">
        <v>52.187256</v>
      </c>
      <c r="L30" s="9">
        <f>LN(B30/B29)</f>
        <v/>
      </c>
      <c r="M30" s="9">
        <f>$M$1*(C30-C29)</f>
        <v/>
      </c>
      <c r="N30" s="9">
        <f>$N$1*(D30-D29)</f>
        <v/>
      </c>
      <c r="O30" s="9">
        <f>$O$1*LN(E30/E29)</f>
        <v/>
      </c>
      <c r="P30" s="9">
        <f>$P$1*LN(F30/F29)</f>
        <v/>
      </c>
      <c r="Q30" s="9">
        <f>$Q$1*(G30-G29)</f>
        <v/>
      </c>
      <c r="R30" s="9">
        <f>$R$1*(H30-H29)</f>
        <v/>
      </c>
      <c r="S30" s="9">
        <f>$S$1*LN(I30/I29)</f>
        <v/>
      </c>
      <c r="T30" s="9">
        <f>$T$1*LN(J30/J29)</f>
        <v/>
      </c>
      <c r="U30" s="9">
        <f>$W$12+$W$4*M30+$W$5*N30+$W$6*O30+$W$7*P30+$W$8*Q30+$W$9*R30+$W$10*S30+$W$11*T30</f>
        <v/>
      </c>
    </row>
    <row r="31">
      <c r="A31" s="7" t="n">
        <v>38503</v>
      </c>
      <c r="B31" s="8" t="n">
        <v>414.45</v>
      </c>
      <c r="C31" s="8" t="n">
        <v>2.37</v>
      </c>
      <c r="D31" s="8" t="n">
        <v>1.63</v>
      </c>
      <c r="E31" s="8" t="n">
        <v>87.760002</v>
      </c>
      <c r="F31" s="8" t="n">
        <v>52.08</v>
      </c>
      <c r="G31" s="8" t="n">
        <v>13.29</v>
      </c>
      <c r="H31" s="8" t="n">
        <v>75</v>
      </c>
      <c r="I31" s="8" t="n">
        <v>1191.5</v>
      </c>
      <c r="J31" s="8" t="n">
        <v>52.619133</v>
      </c>
      <c r="L31" s="9">
        <f>LN(B31/B30)</f>
        <v/>
      </c>
      <c r="M31" s="9">
        <f>$M$1*(C31-C30)</f>
        <v/>
      </c>
      <c r="N31" s="9">
        <f>$N$1*(D31-D30)</f>
        <v/>
      </c>
      <c r="O31" s="9">
        <f>$O$1*LN(E31/E30)</f>
        <v/>
      </c>
      <c r="P31" s="9">
        <f>$P$1*LN(F31/F30)</f>
        <v/>
      </c>
      <c r="Q31" s="9">
        <f>$Q$1*(G31-G30)</f>
        <v/>
      </c>
      <c r="R31" s="9">
        <f>$R$1*(H31-H30)</f>
        <v/>
      </c>
      <c r="S31" s="9">
        <f>$S$1*LN(I31/I30)</f>
        <v/>
      </c>
      <c r="T31" s="9">
        <f>$T$1*LN(J31/J30)</f>
        <v/>
      </c>
      <c r="U31" s="9">
        <f>$W$12+$W$4*M31+$W$5*N31+$W$6*O31+$W$7*P31+$W$8*Q31+$W$9*R31+$W$10*S31+$W$11*T31</f>
        <v/>
      </c>
    </row>
    <row r="32">
      <c r="A32" s="7" t="n">
        <v>38533</v>
      </c>
      <c r="B32" s="8" t="n">
        <v>437.1</v>
      </c>
      <c r="C32" s="8" t="n">
        <v>2.27</v>
      </c>
      <c r="D32" s="8" t="n">
        <v>1.67</v>
      </c>
      <c r="E32" s="8" t="n">
        <v>89.110001</v>
      </c>
      <c r="F32" s="8" t="n">
        <v>56.63</v>
      </c>
      <c r="G32" s="8" t="n">
        <v>12.04</v>
      </c>
      <c r="H32" s="8" t="n">
        <v>75.599998</v>
      </c>
      <c r="I32" s="8" t="n">
        <v>1191.329956</v>
      </c>
      <c r="J32" s="8" t="n">
        <v>53.080238</v>
      </c>
      <c r="L32" s="9">
        <f>LN(B32/B31)</f>
        <v/>
      </c>
      <c r="M32" s="9">
        <f>$M$1*(C32-C31)</f>
        <v/>
      </c>
      <c r="N32" s="9">
        <f>$N$1*(D32-D31)</f>
        <v/>
      </c>
      <c r="O32" s="9">
        <f>$O$1*LN(E32/E31)</f>
        <v/>
      </c>
      <c r="P32" s="9">
        <f>$P$1*LN(F32/F31)</f>
        <v/>
      </c>
      <c r="Q32" s="9">
        <f>$Q$1*(G32-G31)</f>
        <v/>
      </c>
      <c r="R32" s="9">
        <f>$R$1*(H32-H31)</f>
        <v/>
      </c>
      <c r="S32" s="9">
        <f>$S$1*LN(I32/I31)</f>
        <v/>
      </c>
      <c r="T32" s="9">
        <f>$T$1*LN(J32/J31)</f>
        <v/>
      </c>
      <c r="U32" s="9">
        <f>$W$12+$W$4*M32+$W$5*N32+$W$6*O32+$W$7*P32+$W$8*Q32+$W$9*R32+$W$10*S32+$W$11*T32</f>
        <v/>
      </c>
    </row>
    <row r="33">
      <c r="A33" s="7" t="n">
        <v>38564</v>
      </c>
      <c r="B33" s="8" t="n">
        <v>429</v>
      </c>
      <c r="C33" s="8" t="n">
        <v>2.36</v>
      </c>
      <c r="D33" s="8" t="n">
        <v>1.92</v>
      </c>
      <c r="E33" s="8" t="n">
        <v>89.349998</v>
      </c>
      <c r="F33" s="8" t="n">
        <v>60.71</v>
      </c>
      <c r="G33" s="8" t="n">
        <v>11.57</v>
      </c>
      <c r="H33" s="8" t="n">
        <v>74.800003</v>
      </c>
      <c r="I33" s="8" t="n">
        <v>1234.180054</v>
      </c>
      <c r="J33" s="8" t="n">
        <v>52.530582</v>
      </c>
      <c r="L33" s="9">
        <f>LN(B33/B32)</f>
        <v/>
      </c>
      <c r="M33" s="9">
        <f>$M$1*(C33-C32)</f>
        <v/>
      </c>
      <c r="N33" s="9">
        <f>$N$1*(D33-D32)</f>
        <v/>
      </c>
      <c r="O33" s="9">
        <f>$O$1*LN(E33/E32)</f>
        <v/>
      </c>
      <c r="P33" s="9">
        <f>$P$1*LN(F33/F32)</f>
        <v/>
      </c>
      <c r="Q33" s="9">
        <f>$Q$1*(G33-G32)</f>
        <v/>
      </c>
      <c r="R33" s="9">
        <f>$R$1*(H33-H32)</f>
        <v/>
      </c>
      <c r="S33" s="9">
        <f>$S$1*LN(I33/I32)</f>
        <v/>
      </c>
      <c r="T33" s="9">
        <f>$T$1*LN(J33/J32)</f>
        <v/>
      </c>
      <c r="U33" s="9">
        <f>$W$12+$W$4*M33+$W$5*N33+$W$6*O33+$W$7*P33+$W$8*Q33+$W$9*R33+$W$10*S33+$W$11*T33</f>
        <v/>
      </c>
    </row>
    <row r="34">
      <c r="A34" s="7" t="n">
        <v>38595</v>
      </c>
      <c r="B34" s="8" t="n">
        <v>433.25</v>
      </c>
      <c r="C34" s="8" t="n">
        <v>2.37</v>
      </c>
      <c r="D34" s="8" t="n">
        <v>1.65</v>
      </c>
      <c r="E34" s="8" t="n">
        <v>87.58000199999999</v>
      </c>
      <c r="F34" s="8" t="n">
        <v>68.63</v>
      </c>
      <c r="G34" s="8" t="n">
        <v>12.6</v>
      </c>
      <c r="H34" s="8" t="n">
        <v>78.199997</v>
      </c>
      <c r="I34" s="8" t="n">
        <v>1220.329956</v>
      </c>
      <c r="J34" s="8" t="n">
        <v>53.151249</v>
      </c>
      <c r="L34" s="9">
        <f>LN(B34/B33)</f>
        <v/>
      </c>
      <c r="M34" s="9">
        <f>$M$1*(C34-C33)</f>
        <v/>
      </c>
      <c r="N34" s="9">
        <f>$N$1*(D34-D33)</f>
        <v/>
      </c>
      <c r="O34" s="9">
        <f>$O$1*LN(E34/E33)</f>
        <v/>
      </c>
      <c r="P34" s="9">
        <f>$P$1*LN(F34/F33)</f>
        <v/>
      </c>
      <c r="Q34" s="9">
        <f>$Q$1*(G34-G33)</f>
        <v/>
      </c>
      <c r="R34" s="9">
        <f>$R$1*(H34-H33)</f>
        <v/>
      </c>
      <c r="S34" s="9">
        <f>$S$1*LN(I34/I33)</f>
        <v/>
      </c>
      <c r="T34" s="9">
        <f>$T$1*LN(J34/J33)</f>
        <v/>
      </c>
      <c r="U34" s="9">
        <f>$W$12+$W$4*M34+$W$5*N34+$W$6*O34+$W$7*P34+$W$8*Q34+$W$9*R34+$W$10*S34+$W$11*T34</f>
        <v/>
      </c>
    </row>
    <row r="35">
      <c r="A35" s="7" t="n">
        <v>38625</v>
      </c>
      <c r="B35" s="8" t="n">
        <v>473.25</v>
      </c>
      <c r="C35" s="8" t="n">
        <v>2.56</v>
      </c>
      <c r="D35" s="8" t="n">
        <v>1.78</v>
      </c>
      <c r="E35" s="8" t="n">
        <v>89.519997</v>
      </c>
      <c r="F35" s="8" t="n">
        <v>66.20999999999999</v>
      </c>
      <c r="G35" s="8" t="n">
        <v>11.92</v>
      </c>
      <c r="H35" s="8" t="n">
        <v>76.709999</v>
      </c>
      <c r="I35" s="8" t="n">
        <v>1228.810059</v>
      </c>
      <c r="J35" s="8" t="n">
        <v>52.653507</v>
      </c>
      <c r="L35" s="9">
        <f>LN(B35/B34)</f>
        <v/>
      </c>
      <c r="M35" s="9">
        <f>$M$1*(C35-C34)</f>
        <v/>
      </c>
      <c r="N35" s="9">
        <f>$N$1*(D35-D34)</f>
        <v/>
      </c>
      <c r="O35" s="9">
        <f>$O$1*LN(E35/E34)</f>
        <v/>
      </c>
      <c r="P35" s="9">
        <f>$P$1*LN(F35/F34)</f>
        <v/>
      </c>
      <c r="Q35" s="9">
        <f>$Q$1*(G35-G34)</f>
        <v/>
      </c>
      <c r="R35" s="9">
        <f>$R$1*(H35-H34)</f>
        <v/>
      </c>
      <c r="S35" s="9">
        <f>$S$1*LN(I35/I34)</f>
        <v/>
      </c>
      <c r="T35" s="9">
        <f>$T$1*LN(J35/J34)</f>
        <v/>
      </c>
      <c r="U35" s="9">
        <f>$W$12+$W$4*M35+$W$5*N35+$W$6*O35+$W$7*P35+$W$8*Q35+$W$9*R35+$W$10*S35+$W$11*T35</f>
        <v/>
      </c>
    </row>
    <row r="36">
      <c r="A36" s="7" t="n">
        <v>38656</v>
      </c>
      <c r="B36" s="8" t="n">
        <v>470.75</v>
      </c>
      <c r="C36" s="8" t="n">
        <v>2.57</v>
      </c>
      <c r="D36" s="8" t="n">
        <v>2</v>
      </c>
      <c r="E36" s="8" t="n">
        <v>90.06999999999999</v>
      </c>
      <c r="F36" s="8" t="n">
        <v>59.8</v>
      </c>
      <c r="G36" s="8" t="n">
        <v>15.32</v>
      </c>
      <c r="H36" s="8" t="n">
        <v>80.08000199999999</v>
      </c>
      <c r="I36" s="8" t="n">
        <v>1207.01001</v>
      </c>
      <c r="J36" s="8" t="n">
        <v>52.131744</v>
      </c>
      <c r="L36" s="9">
        <f>LN(B36/B35)</f>
        <v/>
      </c>
      <c r="M36" s="9">
        <f>$M$1*(C36-C35)</f>
        <v/>
      </c>
      <c r="N36" s="9">
        <f>$N$1*(D36-D35)</f>
        <v/>
      </c>
      <c r="O36" s="9">
        <f>$O$1*LN(E36/E35)</f>
        <v/>
      </c>
      <c r="P36" s="9">
        <f>$P$1*LN(F36/F35)</f>
        <v/>
      </c>
      <c r="Q36" s="9">
        <f>$Q$1*(G36-G35)</f>
        <v/>
      </c>
      <c r="R36" s="9">
        <f>$R$1*(H36-H35)</f>
        <v/>
      </c>
      <c r="S36" s="9">
        <f>$S$1*LN(I36/I35)</f>
        <v/>
      </c>
      <c r="T36" s="9">
        <f>$T$1*LN(J36/J35)</f>
        <v/>
      </c>
      <c r="U36" s="9">
        <f>$W$12+$W$4*M36+$W$5*N36+$W$6*O36+$W$7*P36+$W$8*Q36+$W$9*R36+$W$10*S36+$W$11*T36</f>
        <v/>
      </c>
    </row>
    <row r="37">
      <c r="A37" s="7" t="n">
        <v>38686</v>
      </c>
      <c r="B37" s="8" t="n">
        <v>495.65</v>
      </c>
      <c r="C37" s="8" t="n">
        <v>2.37</v>
      </c>
      <c r="D37" s="8" t="n">
        <v>2.12</v>
      </c>
      <c r="E37" s="8" t="n">
        <v>91.56999999999999</v>
      </c>
      <c r="F37" s="8" t="n">
        <v>57.33</v>
      </c>
      <c r="G37" s="8" t="n">
        <v>12.06</v>
      </c>
      <c r="H37" s="8" t="n">
        <v>73.5</v>
      </c>
      <c r="I37" s="8" t="n">
        <v>1249.47998</v>
      </c>
      <c r="J37" s="8" t="n">
        <v>52.327057</v>
      </c>
      <c r="L37" s="9">
        <f>LN(B37/B36)</f>
        <v/>
      </c>
      <c r="M37" s="9">
        <f>$M$1*(C37-C36)</f>
        <v/>
      </c>
      <c r="N37" s="9">
        <f>$N$1*(D37-D36)</f>
        <v/>
      </c>
      <c r="O37" s="9">
        <f>$O$1*LN(E37/E36)</f>
        <v/>
      </c>
      <c r="P37" s="9">
        <f>$P$1*LN(F37/F36)</f>
        <v/>
      </c>
      <c r="Q37" s="9">
        <f>$Q$1*(G37-G36)</f>
        <v/>
      </c>
      <c r="R37" s="9">
        <f>$R$1*(H37-H36)</f>
        <v/>
      </c>
      <c r="S37" s="9">
        <f>$S$1*LN(I37/I36)</f>
        <v/>
      </c>
      <c r="T37" s="9">
        <f>$T$1*LN(J37/J36)</f>
        <v/>
      </c>
      <c r="U37" s="9">
        <f>$W$12+$W$4*M37+$W$5*N37+$W$6*O37+$W$7*P37+$W$8*Q37+$W$9*R37+$W$10*S37+$W$11*T37</f>
        <v/>
      </c>
    </row>
    <row r="38">
      <c r="A38" s="7" t="n">
        <v>38717</v>
      </c>
      <c r="B38" s="8" t="n">
        <v>513</v>
      </c>
      <c r="C38" s="8" t="n">
        <v>2.33</v>
      </c>
      <c r="D38" s="8" t="n">
        <v>2.06</v>
      </c>
      <c r="E38" s="8" t="n">
        <v>91.16999800000001</v>
      </c>
      <c r="F38" s="8" t="n">
        <v>61.06</v>
      </c>
      <c r="G38" s="8" t="n">
        <v>12.07</v>
      </c>
      <c r="H38" s="8" t="n">
        <v>72.089996</v>
      </c>
      <c r="I38" s="8" t="n">
        <v>1248.290039</v>
      </c>
      <c r="J38" s="8" t="n">
        <v>52.92046</v>
      </c>
      <c r="L38" s="9">
        <f>LN(B38/B37)</f>
        <v/>
      </c>
      <c r="M38" s="9">
        <f>$M$1*(C38-C37)</f>
        <v/>
      </c>
      <c r="N38" s="9">
        <f>$N$1*(D38-D37)</f>
        <v/>
      </c>
      <c r="O38" s="9">
        <f>$O$1*LN(E38/E37)</f>
        <v/>
      </c>
      <c r="P38" s="9">
        <f>$P$1*LN(F38/F37)</f>
        <v/>
      </c>
      <c r="Q38" s="9">
        <f>$Q$1*(G38-G37)</f>
        <v/>
      </c>
      <c r="R38" s="9">
        <f>$R$1*(H38-H37)</f>
        <v/>
      </c>
      <c r="S38" s="9">
        <f>$S$1*LN(I38/I37)</f>
        <v/>
      </c>
      <c r="T38" s="9">
        <f>$T$1*LN(J38/J37)</f>
        <v/>
      </c>
      <c r="U38" s="9">
        <f>$W$12+$W$4*M38+$W$5*N38+$W$6*O38+$W$7*P38+$W$8*Q38+$W$9*R38+$W$10*S38+$W$11*T38</f>
        <v/>
      </c>
    </row>
    <row r="39">
      <c r="A39" s="7" t="n">
        <v>38748</v>
      </c>
      <c r="B39" s="8" t="n">
        <v>568.75</v>
      </c>
      <c r="C39" s="8" t="n">
        <v>2.53</v>
      </c>
      <c r="D39" s="8" t="n">
        <v>2</v>
      </c>
      <c r="E39" s="8" t="n">
        <v>88.959999</v>
      </c>
      <c r="F39" s="8" t="n">
        <v>67.86</v>
      </c>
      <c r="G39" s="8" t="n">
        <v>12.95</v>
      </c>
      <c r="H39" s="8" t="n">
        <v>73.699997</v>
      </c>
      <c r="I39" s="8" t="n">
        <v>1280.079956</v>
      </c>
      <c r="J39" s="8" t="n">
        <v>52.888916</v>
      </c>
      <c r="L39" s="9">
        <f>LN(B39/B38)</f>
        <v/>
      </c>
      <c r="M39" s="9">
        <f>$M$1*(C39-C38)</f>
        <v/>
      </c>
      <c r="N39" s="9">
        <f>$N$1*(D39-D38)</f>
        <v/>
      </c>
      <c r="O39" s="9">
        <f>$O$1*LN(E39/E38)</f>
        <v/>
      </c>
      <c r="P39" s="9">
        <f>$P$1*LN(F39/F38)</f>
        <v/>
      </c>
      <c r="Q39" s="9">
        <f>$Q$1*(G39-G38)</f>
        <v/>
      </c>
      <c r="R39" s="9">
        <f>$R$1*(H39-H38)</f>
        <v/>
      </c>
      <c r="S39" s="9">
        <f>$S$1*LN(I39/I38)</f>
        <v/>
      </c>
      <c r="T39" s="9">
        <f>$T$1*LN(J39/J38)</f>
        <v/>
      </c>
      <c r="U39" s="9">
        <f>$W$12+$W$4*M39+$W$5*N39+$W$6*O39+$W$7*P39+$W$8*Q39+$W$9*R39+$W$10*S39+$W$11*T39</f>
        <v/>
      </c>
    </row>
    <row r="40">
      <c r="A40" s="7" t="n">
        <v>38776</v>
      </c>
      <c r="B40" s="8" t="n">
        <v>556</v>
      </c>
      <c r="C40" s="8" t="n">
        <v>2.53</v>
      </c>
      <c r="D40" s="8" t="n">
        <v>2.02</v>
      </c>
      <c r="E40" s="8" t="n">
        <v>90.110001</v>
      </c>
      <c r="F40" s="8" t="n">
        <v>61.37</v>
      </c>
      <c r="G40" s="8" t="n">
        <v>12.34</v>
      </c>
      <c r="H40" s="8" t="n">
        <v>56.860001</v>
      </c>
      <c r="I40" s="8" t="n">
        <v>1280.660034</v>
      </c>
      <c r="J40" s="8" t="n">
        <v>52.973904</v>
      </c>
      <c r="L40" s="9">
        <f>LN(B40/B39)</f>
        <v/>
      </c>
      <c r="M40" s="9">
        <f>$M$1*(C40-C39)</f>
        <v/>
      </c>
      <c r="N40" s="9">
        <f>$N$1*(D40-D39)</f>
        <v/>
      </c>
      <c r="O40" s="9">
        <f>$O$1*LN(E40/E39)</f>
        <v/>
      </c>
      <c r="P40" s="9">
        <f>$P$1*LN(F40/F39)</f>
        <v/>
      </c>
      <c r="Q40" s="9">
        <f>$Q$1*(G40-G39)</f>
        <v/>
      </c>
      <c r="R40" s="9">
        <f>$R$1*(H40-H39)</f>
        <v/>
      </c>
      <c r="S40" s="9">
        <f>$S$1*LN(I40/I39)</f>
        <v/>
      </c>
      <c r="T40" s="9">
        <f>$T$1*LN(J40/J39)</f>
        <v/>
      </c>
      <c r="U40" s="9">
        <f>$W$12+$W$4*M40+$W$5*N40+$W$6*O40+$W$7*P40+$W$8*Q40+$W$9*R40+$W$10*S40+$W$11*T40</f>
        <v/>
      </c>
    </row>
    <row r="41">
      <c r="A41" s="7" t="n">
        <v>38807</v>
      </c>
      <c r="B41" s="8" t="n">
        <v>582</v>
      </c>
      <c r="C41" s="8" t="n">
        <v>2.51</v>
      </c>
      <c r="D41" s="8" t="n">
        <v>2.35</v>
      </c>
      <c r="E41" s="8" t="n">
        <v>89.730003</v>
      </c>
      <c r="F41" s="8" t="n">
        <v>66.25</v>
      </c>
      <c r="G41" s="8" t="n">
        <v>11.39</v>
      </c>
      <c r="H41" s="8" t="n">
        <v>68.599998</v>
      </c>
      <c r="I41" s="8" t="n">
        <v>1294.869995</v>
      </c>
      <c r="J41" s="8" t="n">
        <v>52.514412</v>
      </c>
      <c r="L41" s="9">
        <f>LN(B41/B40)</f>
        <v/>
      </c>
      <c r="M41" s="9">
        <f>$M$1*(C41-C40)</f>
        <v/>
      </c>
      <c r="N41" s="9">
        <f>$N$1*(D41-D40)</f>
        <v/>
      </c>
      <c r="O41" s="9">
        <f>$O$1*LN(E41/E40)</f>
        <v/>
      </c>
      <c r="P41" s="9">
        <f>$P$1*LN(F41/F40)</f>
        <v/>
      </c>
      <c r="Q41" s="9">
        <f>$Q$1*(G41-G40)</f>
        <v/>
      </c>
      <c r="R41" s="9">
        <f>$R$1*(H41-H40)</f>
        <v/>
      </c>
      <c r="S41" s="9">
        <f>$S$1*LN(I41/I40)</f>
        <v/>
      </c>
      <c r="T41" s="9">
        <f>$T$1*LN(J41/J40)</f>
        <v/>
      </c>
      <c r="U41" s="9">
        <f>$W$12+$W$4*M41+$W$5*N41+$W$6*O41+$W$7*P41+$W$8*Q41+$W$9*R41+$W$10*S41+$W$11*T41</f>
        <v/>
      </c>
    </row>
    <row r="42">
      <c r="A42" s="7" t="n">
        <v>38837</v>
      </c>
      <c r="B42" s="8" t="n">
        <v>644</v>
      </c>
      <c r="C42" s="8" t="n">
        <v>2.68</v>
      </c>
      <c r="D42" s="8" t="n">
        <v>2.39</v>
      </c>
      <c r="E42" s="8" t="n">
        <v>86.110001</v>
      </c>
      <c r="F42" s="8" t="n">
        <v>71.8</v>
      </c>
      <c r="G42" s="8" t="n">
        <v>11.59</v>
      </c>
      <c r="H42" s="8" t="n">
        <v>63</v>
      </c>
      <c r="I42" s="8" t="n">
        <v>1310.609985</v>
      </c>
      <c r="J42" s="8" t="n">
        <v>52.436146</v>
      </c>
      <c r="L42" s="9">
        <f>LN(B42/B41)</f>
        <v/>
      </c>
      <c r="M42" s="9">
        <f>$M$1*(C42-C41)</f>
        <v/>
      </c>
      <c r="N42" s="9">
        <f>$N$1*(D42-D41)</f>
        <v/>
      </c>
      <c r="O42" s="9">
        <f>$O$1*LN(E42/E41)</f>
        <v/>
      </c>
      <c r="P42" s="9">
        <f>$P$1*LN(F42/F41)</f>
        <v/>
      </c>
      <c r="Q42" s="9">
        <f>$Q$1*(G42-G41)</f>
        <v/>
      </c>
      <c r="R42" s="9">
        <f>$R$1*(H42-H41)</f>
        <v/>
      </c>
      <c r="S42" s="9">
        <f>$S$1*LN(I42/I41)</f>
        <v/>
      </c>
      <c r="T42" s="9">
        <f>$T$1*LN(J42/J41)</f>
        <v/>
      </c>
      <c r="U42" s="9">
        <f>$W$12+$W$4*M42+$W$5*N42+$W$6*O42+$W$7*P42+$W$8*Q42+$W$9*R42+$W$10*S42+$W$11*T42</f>
        <v/>
      </c>
    </row>
    <row r="43">
      <c r="A43" s="7" t="n">
        <v>38868</v>
      </c>
      <c r="B43" s="8" t="n">
        <v>653</v>
      </c>
      <c r="C43" s="8" t="n">
        <v>2.64</v>
      </c>
      <c r="D43" s="8" t="n">
        <v>2.48</v>
      </c>
      <c r="E43" s="8" t="n">
        <v>84.720001</v>
      </c>
      <c r="F43" s="8" t="n">
        <v>71.42</v>
      </c>
      <c r="G43" s="8" t="n">
        <v>16.44</v>
      </c>
      <c r="H43" s="8" t="n">
        <v>67.099998</v>
      </c>
      <c r="I43" s="8" t="n">
        <v>1270.089966</v>
      </c>
      <c r="J43" s="8" t="n">
        <v>52.33202</v>
      </c>
      <c r="L43" s="9">
        <f>LN(B43/B42)</f>
        <v/>
      </c>
      <c r="M43" s="9">
        <f>$M$1*(C43-C42)</f>
        <v/>
      </c>
      <c r="N43" s="9">
        <f>$N$1*(D43-D42)</f>
        <v/>
      </c>
      <c r="O43" s="9">
        <f>$O$1*LN(E43/E42)</f>
        <v/>
      </c>
      <c r="P43" s="9">
        <f>$P$1*LN(F43/F42)</f>
        <v/>
      </c>
      <c r="Q43" s="9">
        <f>$Q$1*(G43-G42)</f>
        <v/>
      </c>
      <c r="R43" s="9">
        <f>$R$1*(H43-H42)</f>
        <v/>
      </c>
      <c r="S43" s="9">
        <f>$S$1*LN(I43/I42)</f>
        <v/>
      </c>
      <c r="T43" s="9">
        <f>$T$1*LN(J43/J42)</f>
        <v/>
      </c>
      <c r="U43" s="9">
        <f>$W$12+$W$4*M43+$W$5*N43+$W$6*O43+$W$7*P43+$W$8*Q43+$W$9*R43+$W$10*S43+$W$11*T43</f>
        <v/>
      </c>
    </row>
    <row r="44">
      <c r="A44" s="7" t="n">
        <v>38898</v>
      </c>
      <c r="B44" s="8" t="n">
        <v>613.5</v>
      </c>
      <c r="C44" s="8" t="n">
        <v>2.61</v>
      </c>
      <c r="D44" s="8" t="n">
        <v>2.54</v>
      </c>
      <c r="E44" s="8" t="n">
        <v>85.220001</v>
      </c>
      <c r="F44" s="8" t="n">
        <v>73.94</v>
      </c>
      <c r="G44" s="8" t="n">
        <v>13.08</v>
      </c>
      <c r="H44" s="8" t="n">
        <v>65.5</v>
      </c>
      <c r="I44" s="8" t="n">
        <v>1270.199951</v>
      </c>
      <c r="J44" s="8" t="n">
        <v>52.247799</v>
      </c>
      <c r="L44" s="9">
        <f>LN(B44/B43)</f>
        <v/>
      </c>
      <c r="M44" s="9">
        <f>$M$1*(C44-C43)</f>
        <v/>
      </c>
      <c r="N44" s="9">
        <f>$N$1*(D44-D43)</f>
        <v/>
      </c>
      <c r="O44" s="9">
        <f>$O$1*LN(E44/E43)</f>
        <v/>
      </c>
      <c r="P44" s="9">
        <f>$P$1*LN(F44/F43)</f>
        <v/>
      </c>
      <c r="Q44" s="9">
        <f>$Q$1*(G44-G43)</f>
        <v/>
      </c>
      <c r="R44" s="9">
        <f>$R$1*(H44-H43)</f>
        <v/>
      </c>
      <c r="S44" s="9">
        <f>$S$1*LN(I44/I43)</f>
        <v/>
      </c>
      <c r="T44" s="9">
        <f>$T$1*LN(J44/J43)</f>
        <v/>
      </c>
      <c r="U44" s="9">
        <f>$W$12+$W$4*M44+$W$5*N44+$W$6*O44+$W$7*P44+$W$8*Q44+$W$9*R44+$W$10*S44+$W$11*T44</f>
        <v/>
      </c>
    </row>
    <row r="45">
      <c r="A45" s="7" t="n">
        <v>38929</v>
      </c>
      <c r="B45" s="8" t="n">
        <v>632.5</v>
      </c>
      <c r="C45" s="8" t="n">
        <v>2.58</v>
      </c>
      <c r="D45" s="8" t="n">
        <v>2.41</v>
      </c>
      <c r="E45" s="8" t="n">
        <v>85.300003</v>
      </c>
      <c r="F45" s="8" t="n">
        <v>74.56</v>
      </c>
      <c r="G45" s="8" t="n">
        <v>14.95</v>
      </c>
      <c r="H45" s="8" t="n">
        <v>63.400002</v>
      </c>
      <c r="I45" s="8" t="n">
        <v>1276.660034</v>
      </c>
      <c r="J45" s="8" t="n">
        <v>52.973507</v>
      </c>
      <c r="L45" s="9">
        <f>LN(B45/B44)</f>
        <v/>
      </c>
      <c r="M45" s="9">
        <f>$M$1*(C45-C44)</f>
        <v/>
      </c>
      <c r="N45" s="9">
        <f>$N$1*(D45-D44)</f>
        <v/>
      </c>
      <c r="O45" s="9">
        <f>$O$1*LN(E45/E44)</f>
        <v/>
      </c>
      <c r="P45" s="9">
        <f>$P$1*LN(F45/F44)</f>
        <v/>
      </c>
      <c r="Q45" s="9">
        <f>$Q$1*(G45-G44)</f>
        <v/>
      </c>
      <c r="R45" s="9">
        <f>$R$1*(H45-H44)</f>
        <v/>
      </c>
      <c r="S45" s="9">
        <f>$S$1*LN(I45/I44)</f>
        <v/>
      </c>
      <c r="T45" s="9">
        <f>$T$1*LN(J45/J44)</f>
        <v/>
      </c>
      <c r="U45" s="9">
        <f>$W$12+$W$4*M45+$W$5*N45+$W$6*O45+$W$7*P45+$W$8*Q45+$W$9*R45+$W$10*S45+$W$11*T45</f>
        <v/>
      </c>
    </row>
    <row r="46">
      <c r="A46" s="7" t="n">
        <v>38960</v>
      </c>
      <c r="B46" s="8" t="n">
        <v>623.5</v>
      </c>
      <c r="C46" s="8" t="n">
        <v>2.5</v>
      </c>
      <c r="D46" s="8" t="n">
        <v>2.24</v>
      </c>
      <c r="E46" s="8" t="n">
        <v>85.050003</v>
      </c>
      <c r="F46" s="8" t="n">
        <v>70.38</v>
      </c>
      <c r="G46" s="8" t="n">
        <v>12.31</v>
      </c>
      <c r="H46" s="8" t="n">
        <v>59.799999</v>
      </c>
      <c r="I46" s="8" t="n">
        <v>1303.819946</v>
      </c>
      <c r="J46" s="8" t="n">
        <v>53.816322</v>
      </c>
      <c r="L46" s="9">
        <f>LN(B46/B45)</f>
        <v/>
      </c>
      <c r="M46" s="9">
        <f>$M$1*(C46-C45)</f>
        <v/>
      </c>
      <c r="N46" s="9">
        <f>$N$1*(D46-D45)</f>
        <v/>
      </c>
      <c r="O46" s="9">
        <f>$O$1*LN(E46/E45)</f>
        <v/>
      </c>
      <c r="P46" s="9">
        <f>$P$1*LN(F46/F45)</f>
        <v/>
      </c>
      <c r="Q46" s="9">
        <f>$Q$1*(G46-G45)</f>
        <v/>
      </c>
      <c r="R46" s="9">
        <f>$R$1*(H46-H45)</f>
        <v/>
      </c>
      <c r="S46" s="9">
        <f>$S$1*LN(I46/I45)</f>
        <v/>
      </c>
      <c r="T46" s="9">
        <f>$T$1*LN(J46/J45)</f>
        <v/>
      </c>
      <c r="U46" s="9">
        <f>$W$12+$W$4*M46+$W$5*N46+$W$6*O46+$W$7*P46+$W$8*Q46+$W$9*R46+$W$10*S46+$W$11*T46</f>
        <v/>
      </c>
    </row>
    <row r="47">
      <c r="A47" s="7" t="n">
        <v>38990</v>
      </c>
      <c r="B47" s="8" t="n">
        <v>599.25</v>
      </c>
      <c r="C47" s="8" t="n">
        <v>2.37</v>
      </c>
      <c r="D47" s="8" t="n">
        <v>2.27</v>
      </c>
      <c r="E47" s="8" t="n">
        <v>85.970001</v>
      </c>
      <c r="F47" s="8" t="n">
        <v>62.9</v>
      </c>
      <c r="G47" s="8" t="n">
        <v>11.98</v>
      </c>
      <c r="H47" s="8" t="n">
        <v>63.099998</v>
      </c>
      <c r="I47" s="8" t="n">
        <v>1335.849976</v>
      </c>
      <c r="J47" s="8" t="n">
        <v>54.360672</v>
      </c>
      <c r="L47" s="9">
        <f>LN(B47/B46)</f>
        <v/>
      </c>
      <c r="M47" s="9">
        <f>$M$1*(C47-C46)</f>
        <v/>
      </c>
      <c r="N47" s="9">
        <f>$N$1*(D47-D46)</f>
        <v/>
      </c>
      <c r="O47" s="9">
        <f>$O$1*LN(E47/E46)</f>
        <v/>
      </c>
      <c r="P47" s="9">
        <f>$P$1*LN(F47/F46)</f>
        <v/>
      </c>
      <c r="Q47" s="9">
        <f>$Q$1*(G47-G46)</f>
        <v/>
      </c>
      <c r="R47" s="9">
        <f>$R$1*(H47-H46)</f>
        <v/>
      </c>
      <c r="S47" s="9">
        <f>$S$1*LN(I47/I46)</f>
        <v/>
      </c>
      <c r="T47" s="9">
        <f>$T$1*LN(J47/J46)</f>
        <v/>
      </c>
      <c r="U47" s="9">
        <f>$W$12+$W$4*M47+$W$5*N47+$W$6*O47+$W$7*P47+$W$8*Q47+$W$9*R47+$W$10*S47+$W$11*T47</f>
        <v/>
      </c>
    </row>
    <row r="48">
      <c r="A48" s="7" t="n">
        <v>39021</v>
      </c>
      <c r="B48" s="8" t="n">
        <v>603.75</v>
      </c>
      <c r="C48" s="8" t="n">
        <v>2.27</v>
      </c>
      <c r="D48" s="8" t="n">
        <v>2.34</v>
      </c>
      <c r="E48" s="8" t="n">
        <v>85.31999999999999</v>
      </c>
      <c r="F48" s="8" t="n">
        <v>58.72</v>
      </c>
      <c r="G48" s="8" t="n">
        <v>11.1</v>
      </c>
      <c r="H48" s="8" t="n">
        <v>60.900002</v>
      </c>
      <c r="I48" s="8" t="n">
        <v>1377.939941</v>
      </c>
      <c r="J48" s="8" t="n">
        <v>54.733494</v>
      </c>
      <c r="L48" s="9">
        <f>LN(B48/B47)</f>
        <v/>
      </c>
      <c r="M48" s="9">
        <f>$M$1*(C48-C47)</f>
        <v/>
      </c>
      <c r="N48" s="9">
        <f>$N$1*(D48-D47)</f>
        <v/>
      </c>
      <c r="O48" s="9">
        <f>$O$1*LN(E48/E47)</f>
        <v/>
      </c>
      <c r="P48" s="9">
        <f>$P$1*LN(F48/F47)</f>
        <v/>
      </c>
      <c r="Q48" s="9">
        <f>$Q$1*(G48-G47)</f>
        <v/>
      </c>
      <c r="R48" s="9">
        <f>$R$1*(H48-H47)</f>
        <v/>
      </c>
      <c r="S48" s="9">
        <f>$S$1*LN(I48/I47)</f>
        <v/>
      </c>
      <c r="T48" s="9">
        <f>$T$1*LN(J48/J47)</f>
        <v/>
      </c>
      <c r="U48" s="9">
        <f>$W$12+$W$4*M48+$W$5*N48+$W$6*O48+$W$7*P48+$W$8*Q48+$W$9*R48+$W$10*S48+$W$11*T48</f>
        <v/>
      </c>
    </row>
    <row r="49">
      <c r="A49" s="7" t="n">
        <v>39051</v>
      </c>
      <c r="B49" s="8" t="n">
        <v>646.7</v>
      </c>
      <c r="C49" s="8" t="n">
        <v>2.3</v>
      </c>
      <c r="D49" s="8" t="n">
        <v>2.16</v>
      </c>
      <c r="E49" s="8" t="n">
        <v>82.91999800000001</v>
      </c>
      <c r="F49" s="8" t="n">
        <v>62.97</v>
      </c>
      <c r="G49" s="8" t="n">
        <v>10.91</v>
      </c>
      <c r="H49" s="8" t="n">
        <v>68.5</v>
      </c>
      <c r="I49" s="8" t="n">
        <v>1400.630005</v>
      </c>
      <c r="J49" s="8" t="n">
        <v>55.314651</v>
      </c>
      <c r="L49" s="9">
        <f>LN(B49/B48)</f>
        <v/>
      </c>
      <c r="M49" s="9">
        <f>$M$1*(C49-C48)</f>
        <v/>
      </c>
      <c r="N49" s="9">
        <f>$N$1*(D49-D48)</f>
        <v/>
      </c>
      <c r="O49" s="9">
        <f>$O$1*LN(E49/E48)</f>
        <v/>
      </c>
      <c r="P49" s="9">
        <f>$P$1*LN(F49/F48)</f>
        <v/>
      </c>
      <c r="Q49" s="9">
        <f>$Q$1*(G49-G48)</f>
        <v/>
      </c>
      <c r="R49" s="9">
        <f>$R$1*(H49-H48)</f>
        <v/>
      </c>
      <c r="S49" s="9">
        <f>$S$1*LN(I49/I48)</f>
        <v/>
      </c>
      <c r="T49" s="9">
        <f>$T$1*LN(J49/J48)</f>
        <v/>
      </c>
      <c r="U49" s="9">
        <f>$W$12+$W$4*M49+$W$5*N49+$W$6*O49+$W$7*P49+$W$8*Q49+$W$9*R49+$W$10*S49+$W$11*T49</f>
        <v/>
      </c>
    </row>
    <row r="50">
      <c r="A50" s="7" t="n">
        <v>39082</v>
      </c>
      <c r="B50" s="8" t="n">
        <v>632</v>
      </c>
      <c r="C50" s="8" t="n">
        <v>2.3</v>
      </c>
      <c r="D50" s="8" t="n">
        <v>2.41</v>
      </c>
      <c r="E50" s="8" t="n">
        <v>83.720001</v>
      </c>
      <c r="F50" s="8" t="n">
        <v>60.85</v>
      </c>
      <c r="G50" s="8" t="n">
        <v>11.56</v>
      </c>
      <c r="H50" s="8" t="n">
        <v>66.800003</v>
      </c>
      <c r="I50" s="8" t="n">
        <v>1418.300049</v>
      </c>
      <c r="J50" s="8" t="n">
        <v>54.982533</v>
      </c>
      <c r="L50" s="9">
        <f>LN(B50/B49)</f>
        <v/>
      </c>
      <c r="M50" s="9">
        <f>$M$1*(C50-C49)</f>
        <v/>
      </c>
      <c r="N50" s="9">
        <f>$N$1*(D50-D49)</f>
        <v/>
      </c>
      <c r="O50" s="9">
        <f>$O$1*LN(E50/E49)</f>
        <v/>
      </c>
      <c r="P50" s="9">
        <f>$P$1*LN(F50/F49)</f>
        <v/>
      </c>
      <c r="Q50" s="9">
        <f>$Q$1*(G50-G49)</f>
        <v/>
      </c>
      <c r="R50" s="9">
        <f>$R$1*(H50-H49)</f>
        <v/>
      </c>
      <c r="S50" s="9">
        <f>$S$1*LN(I50/I49)</f>
        <v/>
      </c>
      <c r="T50" s="9">
        <f>$T$1*LN(J50/J49)</f>
        <v/>
      </c>
      <c r="U50" s="9">
        <f>$W$12+$W$4*M50+$W$5*N50+$W$6*O50+$W$7*P50+$W$8*Q50+$W$9*R50+$W$10*S50+$W$11*T50</f>
        <v/>
      </c>
    </row>
    <row r="51">
      <c r="A51" s="7" t="n">
        <v>39113</v>
      </c>
      <c r="B51" s="8" t="n">
        <v>650.5</v>
      </c>
      <c r="C51" s="8" t="n">
        <v>2.43</v>
      </c>
      <c r="D51" s="8" t="n">
        <v>2.4</v>
      </c>
      <c r="E51" s="8" t="n">
        <v>84.610001</v>
      </c>
      <c r="F51" s="8" t="n">
        <v>58.17</v>
      </c>
      <c r="G51" s="8" t="n">
        <v>10.42</v>
      </c>
      <c r="H51" s="8" t="n">
        <v>61.599998</v>
      </c>
      <c r="I51" s="8" t="n">
        <v>1438.23999</v>
      </c>
      <c r="J51" s="8" t="n">
        <v>54.943932</v>
      </c>
      <c r="L51" s="9">
        <f>LN(B51/B50)</f>
        <v/>
      </c>
      <c r="M51" s="9">
        <f>$M$1*(C51-C50)</f>
        <v/>
      </c>
      <c r="N51" s="9">
        <f>$N$1*(D51-D50)</f>
        <v/>
      </c>
      <c r="O51" s="9">
        <f>$O$1*LN(E51/E50)</f>
        <v/>
      </c>
      <c r="P51" s="9">
        <f>$P$1*LN(F51/F50)</f>
        <v/>
      </c>
      <c r="Q51" s="9">
        <f>$Q$1*(G51-G50)</f>
        <v/>
      </c>
      <c r="R51" s="9">
        <f>$R$1*(H51-H50)</f>
        <v/>
      </c>
      <c r="S51" s="9">
        <f>$S$1*LN(I51/I50)</f>
        <v/>
      </c>
      <c r="T51" s="9">
        <f>$T$1*LN(J51/J50)</f>
        <v/>
      </c>
      <c r="U51" s="9">
        <f>$W$12+$W$4*M51+$W$5*N51+$W$6*O51+$W$7*P51+$W$8*Q51+$W$9*R51+$W$10*S51+$W$11*T51</f>
        <v/>
      </c>
    </row>
    <row r="52">
      <c r="A52" s="7" t="n">
        <v>39141</v>
      </c>
      <c r="B52" s="8" t="n">
        <v>664.2</v>
      </c>
      <c r="C52" s="8" t="n">
        <v>2.36</v>
      </c>
      <c r="D52" s="8" t="n">
        <v>2.2</v>
      </c>
      <c r="E52" s="8" t="n">
        <v>83.56999999999999</v>
      </c>
      <c r="F52" s="8" t="n">
        <v>61.78</v>
      </c>
      <c r="G52" s="8" t="n">
        <v>15.42</v>
      </c>
      <c r="H52" s="8" t="n">
        <v>69.800003</v>
      </c>
      <c r="I52" s="8" t="n">
        <v>1406.819946</v>
      </c>
      <c r="J52" s="8" t="n">
        <v>55.837017</v>
      </c>
      <c r="L52" s="9">
        <f>LN(B52/B51)</f>
        <v/>
      </c>
      <c r="M52" s="9">
        <f>$M$1*(C52-C51)</f>
        <v/>
      </c>
      <c r="N52" s="9">
        <f>$N$1*(D52-D51)</f>
        <v/>
      </c>
      <c r="O52" s="9">
        <f>$O$1*LN(E52/E51)</f>
        <v/>
      </c>
      <c r="P52" s="9">
        <f>$P$1*LN(F52/F51)</f>
        <v/>
      </c>
      <c r="Q52" s="9">
        <f>$Q$1*(G52-G51)</f>
        <v/>
      </c>
      <c r="R52" s="9">
        <f>$R$1*(H52-H51)</f>
        <v/>
      </c>
      <c r="S52" s="9">
        <f>$S$1*LN(I52/I51)</f>
        <v/>
      </c>
      <c r="T52" s="9">
        <f>$T$1*LN(J52/J51)</f>
        <v/>
      </c>
      <c r="U52" s="9">
        <f>$W$12+$W$4*M52+$W$5*N52+$W$6*O52+$W$7*P52+$W$8*Q52+$W$9*R52+$W$10*S52+$W$11*T52</f>
        <v/>
      </c>
    </row>
    <row r="53">
      <c r="A53" s="7" t="n">
        <v>39172</v>
      </c>
      <c r="B53" s="8" t="n">
        <v>661.75</v>
      </c>
      <c r="C53" s="8" t="n">
        <v>2.44</v>
      </c>
      <c r="D53" s="8" t="n">
        <v>2.21</v>
      </c>
      <c r="E53" s="8" t="n">
        <v>82.93000000000001</v>
      </c>
      <c r="F53" s="8" t="n">
        <v>65.94</v>
      </c>
      <c r="G53" s="8" t="n">
        <v>14.64</v>
      </c>
      <c r="H53" s="8" t="n">
        <v>67.900002</v>
      </c>
      <c r="I53" s="8" t="n">
        <v>1420.859985</v>
      </c>
      <c r="J53" s="8" t="n">
        <v>55.728016</v>
      </c>
      <c r="L53" s="9">
        <f>LN(B53/B52)</f>
        <v/>
      </c>
      <c r="M53" s="9">
        <f>$M$1*(C53-C52)</f>
        <v/>
      </c>
      <c r="N53" s="9">
        <f>$N$1*(D53-D52)</f>
        <v/>
      </c>
      <c r="O53" s="9">
        <f>$O$1*LN(E53/E52)</f>
        <v/>
      </c>
      <c r="P53" s="9">
        <f>$P$1*LN(F53/F52)</f>
        <v/>
      </c>
      <c r="Q53" s="9">
        <f>$Q$1*(G53-G52)</f>
        <v/>
      </c>
      <c r="R53" s="9">
        <f>$R$1*(H53-H52)</f>
        <v/>
      </c>
      <c r="S53" s="9">
        <f>$S$1*LN(I53/I52)</f>
        <v/>
      </c>
      <c r="T53" s="9">
        <f>$T$1*LN(J53/J52)</f>
        <v/>
      </c>
      <c r="U53" s="9">
        <f>$W$12+$W$4*M53+$W$5*N53+$W$6*O53+$W$7*P53+$W$8*Q53+$W$9*R53+$W$10*S53+$W$11*T53</f>
        <v/>
      </c>
    </row>
    <row r="54">
      <c r="A54" s="7" t="n">
        <v>39202</v>
      </c>
      <c r="B54" s="8" t="n">
        <v>677</v>
      </c>
      <c r="C54" s="8" t="n">
        <v>2.43</v>
      </c>
      <c r="D54" s="8" t="n">
        <v>2.2</v>
      </c>
      <c r="E54" s="8" t="n">
        <v>81.449997</v>
      </c>
      <c r="F54" s="8" t="n">
        <v>65.78</v>
      </c>
      <c r="G54" s="8" t="n">
        <v>14.22</v>
      </c>
      <c r="H54" s="8" t="n">
        <v>59.799999</v>
      </c>
      <c r="I54" s="8" t="n">
        <v>1482.369995</v>
      </c>
      <c r="J54" s="8" t="n">
        <v>56.056717</v>
      </c>
      <c r="L54" s="9">
        <f>LN(B54/B53)</f>
        <v/>
      </c>
      <c r="M54" s="9">
        <f>$M$1*(C54-C53)</f>
        <v/>
      </c>
      <c r="N54" s="9">
        <f>$N$1*(D54-D53)</f>
        <v/>
      </c>
      <c r="O54" s="9">
        <f>$O$1*LN(E54/E53)</f>
        <v/>
      </c>
      <c r="P54" s="9">
        <f>$P$1*LN(F54/F53)</f>
        <v/>
      </c>
      <c r="Q54" s="9">
        <f>$Q$1*(G54-G53)</f>
        <v/>
      </c>
      <c r="R54" s="9">
        <f>$R$1*(H54-H53)</f>
        <v/>
      </c>
      <c r="S54" s="9">
        <f>$S$1*LN(I54/I53)</f>
        <v/>
      </c>
      <c r="T54" s="9">
        <f>$T$1*LN(J54/J53)</f>
        <v/>
      </c>
      <c r="U54" s="9">
        <f>$W$12+$W$4*M54+$W$5*N54+$W$6*O54+$W$7*P54+$W$8*Q54+$W$9*R54+$W$10*S54+$W$11*T54</f>
        <v/>
      </c>
    </row>
    <row r="55">
      <c r="A55" s="7" t="n">
        <v>39233</v>
      </c>
      <c r="B55" s="8" t="n">
        <v>659.1</v>
      </c>
      <c r="C55" s="8" t="n">
        <v>2.36</v>
      </c>
      <c r="D55" s="8" t="n">
        <v>2.54</v>
      </c>
      <c r="E55" s="8" t="n">
        <v>82.300003</v>
      </c>
      <c r="F55" s="8" t="n">
        <v>64.02</v>
      </c>
      <c r="G55" s="8" t="n">
        <v>13.05</v>
      </c>
      <c r="H55" s="8" t="n">
        <v>58.900002</v>
      </c>
      <c r="I55" s="8" t="n">
        <v>1530.619995</v>
      </c>
      <c r="J55" s="8" t="n">
        <v>55.542511</v>
      </c>
      <c r="L55" s="9">
        <f>LN(B55/B54)</f>
        <v/>
      </c>
      <c r="M55" s="9">
        <f>$M$1*(C55-C54)</f>
        <v/>
      </c>
      <c r="N55" s="9">
        <f>$N$1*(D55-D54)</f>
        <v/>
      </c>
      <c r="O55" s="9">
        <f>$O$1*LN(E55/E54)</f>
        <v/>
      </c>
      <c r="P55" s="9">
        <f>$P$1*LN(F55/F54)</f>
        <v/>
      </c>
      <c r="Q55" s="9">
        <f>$Q$1*(G55-G54)</f>
        <v/>
      </c>
      <c r="R55" s="9">
        <f>$R$1*(H55-H54)</f>
        <v/>
      </c>
      <c r="S55" s="9">
        <f>$S$1*LN(I55/I54)</f>
        <v/>
      </c>
      <c r="T55" s="9">
        <f>$T$1*LN(J55/J54)</f>
        <v/>
      </c>
      <c r="U55" s="9">
        <f>$W$12+$W$4*M55+$W$5*N55+$W$6*O55+$W$7*P55+$W$8*Q55+$W$9*R55+$W$10*S55+$W$11*T55</f>
        <v/>
      </c>
    </row>
    <row r="56">
      <c r="A56" s="7" t="n">
        <v>39263</v>
      </c>
      <c r="B56" s="8" t="n">
        <v>650.5</v>
      </c>
      <c r="C56" s="8" t="n">
        <v>2.38</v>
      </c>
      <c r="D56" s="8" t="n">
        <v>2.65</v>
      </c>
      <c r="E56" s="8" t="n">
        <v>81.91999800000001</v>
      </c>
      <c r="F56" s="8" t="n">
        <v>70.47</v>
      </c>
      <c r="G56" s="8" t="n">
        <v>16.23</v>
      </c>
      <c r="H56" s="8" t="n">
        <v>77.5</v>
      </c>
      <c r="I56" s="8" t="n">
        <v>1503.349976</v>
      </c>
      <c r="J56" s="8" t="n">
        <v>55.333248</v>
      </c>
      <c r="L56" s="9">
        <f>LN(B56/B55)</f>
        <v/>
      </c>
      <c r="M56" s="9">
        <f>$M$1*(C56-C55)</f>
        <v/>
      </c>
      <c r="N56" s="9">
        <f>$N$1*(D56-D55)</f>
        <v/>
      </c>
      <c r="O56" s="9">
        <f>$O$1*LN(E56/E55)</f>
        <v/>
      </c>
      <c r="P56" s="9">
        <f>$P$1*LN(F56/F55)</f>
        <v/>
      </c>
      <c r="Q56" s="9">
        <f>$Q$1*(G56-G55)</f>
        <v/>
      </c>
      <c r="R56" s="9">
        <f>$R$1*(H56-H55)</f>
        <v/>
      </c>
      <c r="S56" s="9">
        <f>$S$1*LN(I56/I55)</f>
        <v/>
      </c>
      <c r="T56" s="9">
        <f>$T$1*LN(J56/J55)</f>
        <v/>
      </c>
      <c r="U56" s="9">
        <f>$W$12+$W$4*M56+$W$5*N56+$W$6*O56+$W$7*P56+$W$8*Q56+$W$9*R56+$W$10*S56+$W$11*T56</f>
        <v/>
      </c>
    </row>
    <row r="57">
      <c r="A57" s="7" t="n">
        <v>39294</v>
      </c>
      <c r="B57" s="8" t="n">
        <v>665.5</v>
      </c>
      <c r="C57" s="8" t="n">
        <v>2.34</v>
      </c>
      <c r="D57" s="8" t="n">
        <v>2.44</v>
      </c>
      <c r="E57" s="8" t="n">
        <v>80.769997</v>
      </c>
      <c r="F57" s="8" t="n">
        <v>78.2</v>
      </c>
      <c r="G57" s="8" t="n">
        <v>23.52</v>
      </c>
      <c r="H57" s="8" t="n">
        <v>96.400002</v>
      </c>
      <c r="I57" s="8" t="n">
        <v>1455.27002</v>
      </c>
      <c r="J57" s="8" t="n">
        <v>55.926975</v>
      </c>
      <c r="L57" s="9">
        <f>LN(B57/B56)</f>
        <v/>
      </c>
      <c r="M57" s="9">
        <f>$M$1*(C57-C56)</f>
        <v/>
      </c>
      <c r="N57" s="9">
        <f>$N$1*(D57-D56)</f>
        <v/>
      </c>
      <c r="O57" s="9">
        <f>$O$1*LN(E57/E56)</f>
        <v/>
      </c>
      <c r="P57" s="9">
        <f>$P$1*LN(F57/F56)</f>
        <v/>
      </c>
      <c r="Q57" s="9">
        <f>$Q$1*(G57-G56)</f>
        <v/>
      </c>
      <c r="R57" s="9">
        <f>$R$1*(H57-H56)</f>
        <v/>
      </c>
      <c r="S57" s="9">
        <f>$S$1*LN(I57/I56)</f>
        <v/>
      </c>
      <c r="T57" s="9">
        <f>$T$1*LN(J57/J56)</f>
        <v/>
      </c>
      <c r="U57" s="9">
        <f>$W$12+$W$4*M57+$W$5*N57+$W$6*O57+$W$7*P57+$W$8*Q57+$W$9*R57+$W$10*S57+$W$11*T57</f>
        <v/>
      </c>
    </row>
    <row r="58">
      <c r="A58" s="7" t="n">
        <v>39325</v>
      </c>
      <c r="B58" s="8" t="n">
        <v>672</v>
      </c>
      <c r="C58" s="8" t="n">
        <v>2.2</v>
      </c>
      <c r="D58" s="8" t="n">
        <v>2.34</v>
      </c>
      <c r="E58" s="8" t="n">
        <v>80.790001</v>
      </c>
      <c r="F58" s="8" t="n">
        <v>73.98</v>
      </c>
      <c r="G58" s="8" t="n">
        <v>23.38</v>
      </c>
      <c r="H58" s="8" t="n">
        <v>111</v>
      </c>
      <c r="I58" s="8" t="n">
        <v>1473.98999</v>
      </c>
      <c r="J58" s="8" t="n">
        <v>56.642548</v>
      </c>
      <c r="L58" s="9">
        <f>LN(B58/B57)</f>
        <v/>
      </c>
      <c r="M58" s="9">
        <f>$M$1*(C58-C57)</f>
        <v/>
      </c>
      <c r="N58" s="9">
        <f>$N$1*(D58-D57)</f>
        <v/>
      </c>
      <c r="O58" s="9">
        <f>$O$1*LN(E58/E57)</f>
        <v/>
      </c>
      <c r="P58" s="9">
        <f>$P$1*LN(F58/F57)</f>
        <v/>
      </c>
      <c r="Q58" s="9">
        <f>$Q$1*(G58-G57)</f>
        <v/>
      </c>
      <c r="R58" s="9">
        <f>$R$1*(H58-H57)</f>
        <v/>
      </c>
      <c r="S58" s="9">
        <f>$S$1*LN(I58/I57)</f>
        <v/>
      </c>
      <c r="T58" s="9">
        <f>$T$1*LN(J58/J57)</f>
        <v/>
      </c>
      <c r="U58" s="9">
        <f>$W$12+$W$4*M58+$W$5*N58+$W$6*O58+$W$7*P58+$W$8*Q58+$W$9*R58+$W$10*S58+$W$11*T58</f>
        <v/>
      </c>
    </row>
    <row r="59">
      <c r="A59" s="7" t="n">
        <v>39355</v>
      </c>
      <c r="B59" s="8" t="n">
        <v>743</v>
      </c>
      <c r="C59" s="8" t="n">
        <v>2.32</v>
      </c>
      <c r="D59" s="8" t="n">
        <v>2.27</v>
      </c>
      <c r="E59" s="8" t="n">
        <v>77.720001</v>
      </c>
      <c r="F59" s="8" t="n">
        <v>81.64</v>
      </c>
      <c r="G59" s="8" t="n">
        <v>18</v>
      </c>
      <c r="H59" s="8" t="n">
        <v>103.699997</v>
      </c>
      <c r="I59" s="8" t="n">
        <v>1526.75</v>
      </c>
      <c r="J59" s="8" t="n">
        <v>57.001057</v>
      </c>
      <c r="L59" s="9">
        <f>LN(B59/B58)</f>
        <v/>
      </c>
      <c r="M59" s="9">
        <f>$M$1*(C59-C58)</f>
        <v/>
      </c>
      <c r="N59" s="9">
        <f>$N$1*(D59-D58)</f>
        <v/>
      </c>
      <c r="O59" s="9">
        <f>$O$1*LN(E59/E58)</f>
        <v/>
      </c>
      <c r="P59" s="9">
        <f>$P$1*LN(F59/F58)</f>
        <v/>
      </c>
      <c r="Q59" s="9">
        <f>$Q$1*(G59-G58)</f>
        <v/>
      </c>
      <c r="R59" s="9">
        <f>$R$1*(H59-H58)</f>
        <v/>
      </c>
      <c r="S59" s="9">
        <f>$S$1*LN(I59/I58)</f>
        <v/>
      </c>
      <c r="T59" s="9">
        <f>$T$1*LN(J59/J58)</f>
        <v/>
      </c>
      <c r="U59" s="9">
        <f>$W$12+$W$4*M59+$W$5*N59+$W$6*O59+$W$7*P59+$W$8*Q59+$W$9*R59+$W$10*S59+$W$11*T59</f>
        <v/>
      </c>
    </row>
    <row r="60">
      <c r="A60" s="7" t="n">
        <v>39386</v>
      </c>
      <c r="B60" s="8" t="n">
        <v>789.5</v>
      </c>
      <c r="C60" s="8" t="n">
        <v>2.34</v>
      </c>
      <c r="D60" s="8" t="n">
        <v>2.14</v>
      </c>
      <c r="E60" s="8" t="n">
        <v>76.480003</v>
      </c>
      <c r="F60" s="8" t="n">
        <v>94.16</v>
      </c>
      <c r="G60" s="8" t="n">
        <v>18.53</v>
      </c>
      <c r="H60" s="8" t="n">
        <v>90.18000000000001</v>
      </c>
      <c r="I60" s="8" t="n">
        <v>1549.380005</v>
      </c>
      <c r="J60" s="8" t="n">
        <v>57.575638</v>
      </c>
      <c r="L60" s="9">
        <f>LN(B60/B59)</f>
        <v/>
      </c>
      <c r="M60" s="9">
        <f>$M$1*(C60-C59)</f>
        <v/>
      </c>
      <c r="N60" s="9">
        <f>$N$1*(D60-D59)</f>
        <v/>
      </c>
      <c r="O60" s="9">
        <f>$O$1*LN(E60/E59)</f>
        <v/>
      </c>
      <c r="P60" s="9">
        <f>$P$1*LN(F60/F59)</f>
        <v/>
      </c>
      <c r="Q60" s="9">
        <f>$Q$1*(G60-G59)</f>
        <v/>
      </c>
      <c r="R60" s="9">
        <f>$R$1*(H60-H59)</f>
        <v/>
      </c>
      <c r="S60" s="9">
        <f>$S$1*LN(I60/I59)</f>
        <v/>
      </c>
      <c r="T60" s="9">
        <f>$T$1*LN(J60/J59)</f>
        <v/>
      </c>
      <c r="U60" s="9">
        <f>$W$12+$W$4*M60+$W$5*N60+$W$6*O60+$W$7*P60+$W$8*Q60+$W$9*R60+$W$10*S60+$W$11*T60</f>
        <v/>
      </c>
    </row>
    <row r="61">
      <c r="A61" s="7" t="n">
        <v>39416</v>
      </c>
      <c r="B61" s="8" t="n">
        <v>783.5</v>
      </c>
      <c r="C61" s="8" t="n">
        <v>2.34</v>
      </c>
      <c r="D61" s="8" t="n">
        <v>1.63</v>
      </c>
      <c r="E61" s="8" t="n">
        <v>76.150002</v>
      </c>
      <c r="F61" s="8" t="n">
        <v>88.59999999999999</v>
      </c>
      <c r="G61" s="8" t="n">
        <v>22.87</v>
      </c>
      <c r="H61" s="8" t="n">
        <v>131.5</v>
      </c>
      <c r="I61" s="8" t="n">
        <v>1481.140015</v>
      </c>
      <c r="J61" s="8" t="n">
        <v>58.613979</v>
      </c>
      <c r="L61" s="9">
        <f>LN(B61/B60)</f>
        <v/>
      </c>
      <c r="M61" s="9">
        <f>$M$1*(C61-C60)</f>
        <v/>
      </c>
      <c r="N61" s="9">
        <f>$N$1*(D61-D60)</f>
        <v/>
      </c>
      <c r="O61" s="9">
        <f>$O$1*LN(E61/E60)</f>
        <v/>
      </c>
      <c r="P61" s="9">
        <f>$P$1*LN(F61/F60)</f>
        <v/>
      </c>
      <c r="Q61" s="9">
        <f>$Q$1*(G61-G60)</f>
        <v/>
      </c>
      <c r="R61" s="9">
        <f>$R$1*(H61-H60)</f>
        <v/>
      </c>
      <c r="S61" s="9">
        <f>$S$1*LN(I61/I60)</f>
        <v/>
      </c>
      <c r="T61" s="9">
        <f>$T$1*LN(J61/J60)</f>
        <v/>
      </c>
      <c r="U61" s="9">
        <f>$W$12+$W$4*M61+$W$5*N61+$W$6*O61+$W$7*P61+$W$8*Q61+$W$9*R61+$W$10*S61+$W$11*T61</f>
        <v/>
      </c>
    </row>
    <row r="62">
      <c r="A62" s="7" t="n">
        <v>39447</v>
      </c>
      <c r="B62" s="8" t="n">
        <v>833.75</v>
      </c>
      <c r="C62" s="8" t="n">
        <v>2.31</v>
      </c>
      <c r="D62" s="8" t="n">
        <v>1.73</v>
      </c>
      <c r="E62" s="8" t="n">
        <v>76.699997</v>
      </c>
      <c r="F62" s="8" t="n">
        <v>95.95</v>
      </c>
      <c r="G62" s="8" t="n">
        <v>22.5</v>
      </c>
      <c r="H62" s="8" t="n">
        <v>145.399994</v>
      </c>
      <c r="I62" s="8" t="n">
        <v>1468.359985</v>
      </c>
      <c r="J62" s="8" t="n">
        <v>58.608532</v>
      </c>
      <c r="L62" s="9">
        <f>LN(B62/B61)</f>
        <v/>
      </c>
      <c r="M62" s="9">
        <f>$M$1*(C62-C61)</f>
        <v/>
      </c>
      <c r="N62" s="9">
        <f>$N$1*(D62-D61)</f>
        <v/>
      </c>
      <c r="O62" s="9">
        <f>$O$1*LN(E62/E61)</f>
        <v/>
      </c>
      <c r="P62" s="9">
        <f>$P$1*LN(F62/F61)</f>
        <v/>
      </c>
      <c r="Q62" s="9">
        <f>$Q$1*(G62-G61)</f>
        <v/>
      </c>
      <c r="R62" s="9">
        <f>$R$1*(H62-H61)</f>
        <v/>
      </c>
      <c r="S62" s="9">
        <f>$S$1*LN(I62/I61)</f>
        <v/>
      </c>
      <c r="T62" s="9">
        <f>$T$1*LN(J62/J61)</f>
        <v/>
      </c>
      <c r="U62" s="9">
        <f>$W$12+$W$4*M62+$W$5*N62+$W$6*O62+$W$7*P62+$W$8*Q62+$W$9*R62+$W$10*S62+$W$11*T62</f>
        <v/>
      </c>
    </row>
    <row r="63">
      <c r="A63" s="7" t="n">
        <v>39478</v>
      </c>
      <c r="B63" s="8" t="n">
        <v>923.25</v>
      </c>
      <c r="C63" s="8" t="n">
        <v>2.34</v>
      </c>
      <c r="D63" s="8" t="n">
        <v>1.33</v>
      </c>
      <c r="E63" s="8" t="n">
        <v>75.18000000000001</v>
      </c>
      <c r="F63" s="8" t="n">
        <v>91.67</v>
      </c>
      <c r="G63" s="8" t="n">
        <v>26.2</v>
      </c>
      <c r="H63" s="8" t="n">
        <v>153.699997</v>
      </c>
      <c r="I63" s="8" t="n">
        <v>1378.550049</v>
      </c>
      <c r="J63" s="8" t="n">
        <v>59.964138</v>
      </c>
      <c r="L63" s="9">
        <f>LN(B63/B62)</f>
        <v/>
      </c>
      <c r="M63" s="9">
        <f>$M$1*(C63-C62)</f>
        <v/>
      </c>
      <c r="N63" s="9">
        <f>$N$1*(D63-D62)</f>
        <v/>
      </c>
      <c r="O63" s="9">
        <f>$O$1*LN(E63/E62)</f>
        <v/>
      </c>
      <c r="P63" s="9">
        <f>$P$1*LN(F63/F62)</f>
        <v/>
      </c>
      <c r="Q63" s="9">
        <f>$Q$1*(G63-G62)</f>
        <v/>
      </c>
      <c r="R63" s="9">
        <f>$R$1*(H63-H62)</f>
        <v/>
      </c>
      <c r="S63" s="9">
        <f>$S$1*LN(I63/I62)</f>
        <v/>
      </c>
      <c r="T63" s="9">
        <f>$T$1*LN(J63/J62)</f>
        <v/>
      </c>
      <c r="U63" s="9">
        <f>$W$12+$W$4*M63+$W$5*N63+$W$6*O63+$W$7*P63+$W$8*Q63+$W$9*R63+$W$10*S63+$W$11*T63</f>
        <v/>
      </c>
      <c r="AA63" s="10">
        <f>INDEX(LINEST(L4:L63,M4:T63,TRUE,TRUE),1,9)*12</f>
        <v/>
      </c>
      <c r="AB63" s="9">
        <f>INDEX(LINEST(L4:L63,M4:T63,TRUE,TRUE),1,8)</f>
        <v/>
      </c>
      <c r="AC63" s="9">
        <f>INDEX(LINEST(L4:L63,M4:T63,TRUE,TRUE),1,7)</f>
        <v/>
      </c>
      <c r="AD63" s="9">
        <f>INDEX(LINEST(L4:L63,M4:T63,TRUE,TRUE),1,6)</f>
        <v/>
      </c>
      <c r="AE63" s="9">
        <f>INDEX(LINEST(L4:L63,M4:T63,TRUE,TRUE),1,5)</f>
        <v/>
      </c>
      <c r="AF63" s="9">
        <f>INDEX(LINEST(L4:L63,M4:T63,TRUE,TRUE),1,4)</f>
        <v/>
      </c>
      <c r="AG63" s="9">
        <f>INDEX(LINEST(L4:L63,M4:T63,TRUE,TRUE),1,3)</f>
        <v/>
      </c>
      <c r="AH63" s="9">
        <f>INDEX(LINEST(L4:L63,M4:T63,TRUE,TRUE),1,2)</f>
        <v/>
      </c>
      <c r="AI63" s="9">
        <f>INDEX(LINEST(L4:L63,M4:T63,TRUE,TRUE),1,1)</f>
        <v/>
      </c>
      <c r="AJ63" s="10">
        <f>INDEX(LINEST(L4:L63,M4:T63,TRUE,TRUE),3,1)</f>
        <v/>
      </c>
    </row>
    <row r="64">
      <c r="A64" s="7" t="n">
        <v>39507</v>
      </c>
      <c r="B64" s="8" t="n">
        <v>971.5</v>
      </c>
      <c r="C64" s="8" t="n">
        <v>2.43</v>
      </c>
      <c r="D64" s="8" t="n">
        <v>1.1</v>
      </c>
      <c r="E64" s="8" t="n">
        <v>73.709999</v>
      </c>
      <c r="F64" s="8" t="n">
        <v>101.78</v>
      </c>
      <c r="G64" s="8" t="n">
        <v>26.54</v>
      </c>
      <c r="H64" s="8" t="n">
        <v>155.199997</v>
      </c>
      <c r="I64" s="8" t="n">
        <v>1330.630005</v>
      </c>
      <c r="J64" s="8" t="n">
        <v>59.868195</v>
      </c>
      <c r="L64" s="9">
        <f>LN(B64/B63)</f>
        <v/>
      </c>
      <c r="M64" s="9">
        <f>$M$1*(C64-C63)</f>
        <v/>
      </c>
      <c r="N64" s="9">
        <f>$N$1*(D64-D63)</f>
        <v/>
      </c>
      <c r="O64" s="9">
        <f>$O$1*LN(E64/E63)</f>
        <v/>
      </c>
      <c r="P64" s="9">
        <f>$P$1*LN(F64/F63)</f>
        <v/>
      </c>
      <c r="Q64" s="9">
        <f>$Q$1*(G64-G63)</f>
        <v/>
      </c>
      <c r="R64" s="9">
        <f>$R$1*(H64-H63)</f>
        <v/>
      </c>
      <c r="S64" s="9">
        <f>$S$1*LN(I64/I63)</f>
        <v/>
      </c>
      <c r="T64" s="9">
        <f>$T$1*LN(J64/J63)</f>
        <v/>
      </c>
      <c r="U64" s="9">
        <f>$W$12+$W$4*M64+$W$5*N64+$W$6*O64+$W$7*P64+$W$8*Q64+$W$9*R64+$W$10*S64+$W$11*T64</f>
        <v/>
      </c>
      <c r="AA64" s="10">
        <f>INDEX(LINEST(L5:L64,M5:T64,TRUE,TRUE),1,9)*12</f>
        <v/>
      </c>
      <c r="AB64" s="9">
        <f>INDEX(LINEST(L5:L64,M5:T64,TRUE,TRUE),1,8)</f>
        <v/>
      </c>
      <c r="AC64" s="9">
        <f>INDEX(LINEST(L5:L64,M5:T64,TRUE,TRUE),1,7)</f>
        <v/>
      </c>
      <c r="AD64" s="9">
        <f>INDEX(LINEST(L5:L64,M5:T64,TRUE,TRUE),1,6)</f>
        <v/>
      </c>
      <c r="AE64" s="9">
        <f>INDEX(LINEST(L5:L64,M5:T64,TRUE,TRUE),1,5)</f>
        <v/>
      </c>
      <c r="AF64" s="9">
        <f>INDEX(LINEST(L5:L64,M5:T64,TRUE,TRUE),1,4)</f>
        <v/>
      </c>
      <c r="AG64" s="9">
        <f>INDEX(LINEST(L5:L64,M5:T64,TRUE,TRUE),1,3)</f>
        <v/>
      </c>
      <c r="AH64" s="9">
        <f>INDEX(LINEST(L5:L64,M5:T64,TRUE,TRUE),1,2)</f>
        <v/>
      </c>
      <c r="AI64" s="9">
        <f>INDEX(LINEST(L5:L64,M5:T64,TRUE,TRUE),1,1)</f>
        <v/>
      </c>
      <c r="AJ64" s="10">
        <f>INDEX(LINEST(L5:L64,M5:T64,TRUE,TRUE),3,1)</f>
        <v/>
      </c>
      <c r="AK64" s="9">
        <f>AA63/12+AB63*M64+AC63*N64+AD63*O64+AE63*P64+AF63*Q64+AG63*R64+AH63*S64+AI63*T64</f>
        <v/>
      </c>
      <c r="AL64" s="9">
        <f>AVERAGE(L4:L63)</f>
        <v/>
      </c>
    </row>
    <row r="65">
      <c r="A65" s="7" t="n">
        <v>39538</v>
      </c>
      <c r="B65" s="8" t="n">
        <v>933.5</v>
      </c>
      <c r="C65" s="8" t="n">
        <v>2.34</v>
      </c>
      <c r="D65" s="8" t="n">
        <v>1.11</v>
      </c>
      <c r="E65" s="8" t="n">
        <v>71.800003</v>
      </c>
      <c r="F65" s="8" t="n">
        <v>101.54</v>
      </c>
      <c r="G65" s="8" t="n">
        <v>25.61</v>
      </c>
      <c r="H65" s="8" t="n">
        <v>145.5</v>
      </c>
      <c r="I65" s="8" t="n">
        <v>1322.699951</v>
      </c>
      <c r="J65" s="8" t="n">
        <v>59.945812</v>
      </c>
      <c r="L65" s="9">
        <f>LN(B65/B64)</f>
        <v/>
      </c>
      <c r="M65" s="9">
        <f>$M$1*(C65-C64)</f>
        <v/>
      </c>
      <c r="N65" s="9">
        <f>$N$1*(D65-D64)</f>
        <v/>
      </c>
      <c r="O65" s="9">
        <f>$O$1*LN(E65/E64)</f>
        <v/>
      </c>
      <c r="P65" s="9">
        <f>$P$1*LN(F65/F64)</f>
        <v/>
      </c>
      <c r="Q65" s="9">
        <f>$Q$1*(G65-G64)</f>
        <v/>
      </c>
      <c r="R65" s="9">
        <f>$R$1*(H65-H64)</f>
        <v/>
      </c>
      <c r="S65" s="9">
        <f>$S$1*LN(I65/I64)</f>
        <v/>
      </c>
      <c r="T65" s="9">
        <f>$T$1*LN(J65/J64)</f>
        <v/>
      </c>
      <c r="U65" s="9">
        <f>$W$12+$W$4*M65+$W$5*N65+$W$6*O65+$W$7*P65+$W$8*Q65+$W$9*R65+$W$10*S65+$W$11*T65</f>
        <v/>
      </c>
      <c r="AA65" s="10">
        <f>INDEX(LINEST(L6:L65,M6:T65,TRUE,TRUE),1,9)*12</f>
        <v/>
      </c>
      <c r="AB65" s="9">
        <f>INDEX(LINEST(L6:L65,M6:T65,TRUE,TRUE),1,8)</f>
        <v/>
      </c>
      <c r="AC65" s="9">
        <f>INDEX(LINEST(L6:L65,M6:T65,TRUE,TRUE),1,7)</f>
        <v/>
      </c>
      <c r="AD65" s="9">
        <f>INDEX(LINEST(L6:L65,M6:T65,TRUE,TRUE),1,6)</f>
        <v/>
      </c>
      <c r="AE65" s="9">
        <f>INDEX(LINEST(L6:L65,M6:T65,TRUE,TRUE),1,5)</f>
        <v/>
      </c>
      <c r="AF65" s="9">
        <f>INDEX(LINEST(L6:L65,M6:T65,TRUE,TRUE),1,4)</f>
        <v/>
      </c>
      <c r="AG65" s="9">
        <f>INDEX(LINEST(L6:L65,M6:T65,TRUE,TRUE),1,3)</f>
        <v/>
      </c>
      <c r="AH65" s="9">
        <f>INDEX(LINEST(L6:L65,M6:T65,TRUE,TRUE),1,2)</f>
        <v/>
      </c>
      <c r="AI65" s="9">
        <f>INDEX(LINEST(L6:L65,M6:T65,TRUE,TRUE),1,1)</f>
        <v/>
      </c>
      <c r="AJ65" s="10">
        <f>INDEX(LINEST(L6:L65,M6:T65,TRUE,TRUE),3,1)</f>
        <v/>
      </c>
      <c r="AK65" s="9">
        <f>AA64/12+AB64*M65+AC64*N65+AD64*O65+AE64*P65+AF64*Q65+AG64*R65+AH64*S65+AI64*T65</f>
        <v/>
      </c>
      <c r="AL65" s="9">
        <f>AVERAGE(L5:L64)</f>
        <v/>
      </c>
    </row>
    <row r="66">
      <c r="A66" s="7" t="n">
        <v>39568</v>
      </c>
      <c r="B66" s="8" t="n">
        <v>871</v>
      </c>
      <c r="C66" s="8" t="n">
        <v>2.27</v>
      </c>
      <c r="D66" s="8" t="n">
        <v>1.5</v>
      </c>
      <c r="E66" s="8" t="n">
        <v>72.510002</v>
      </c>
      <c r="F66" s="8" t="n">
        <v>113.7</v>
      </c>
      <c r="G66" s="8" t="n">
        <v>20.79</v>
      </c>
      <c r="H66" s="8" t="n">
        <v>119.099998</v>
      </c>
      <c r="I66" s="8" t="n">
        <v>1385.589966</v>
      </c>
      <c r="J66" s="8" t="n">
        <v>60.142166</v>
      </c>
      <c r="L66" s="9">
        <f>LN(B66/B65)</f>
        <v/>
      </c>
      <c r="M66" s="9">
        <f>$M$1*(C66-C65)</f>
        <v/>
      </c>
      <c r="N66" s="9">
        <f>$N$1*(D66-D65)</f>
        <v/>
      </c>
      <c r="O66" s="9">
        <f>$O$1*LN(E66/E65)</f>
        <v/>
      </c>
      <c r="P66" s="9">
        <f>$P$1*LN(F66/F65)</f>
        <v/>
      </c>
      <c r="Q66" s="9">
        <f>$Q$1*(G66-G65)</f>
        <v/>
      </c>
      <c r="R66" s="9">
        <f>$R$1*(H66-H65)</f>
        <v/>
      </c>
      <c r="S66" s="9">
        <f>$S$1*LN(I66/I65)</f>
        <v/>
      </c>
      <c r="T66" s="9">
        <f>$T$1*LN(J66/J65)</f>
        <v/>
      </c>
      <c r="U66" s="9">
        <f>$W$12+$W$4*M66+$W$5*N66+$W$6*O66+$W$7*P66+$W$8*Q66+$W$9*R66+$W$10*S66+$W$11*T66</f>
        <v/>
      </c>
      <c r="AA66" s="10">
        <f>INDEX(LINEST(L7:L66,M7:T66,TRUE,TRUE),1,9)*12</f>
        <v/>
      </c>
      <c r="AB66" s="9">
        <f>INDEX(LINEST(L7:L66,M7:T66,TRUE,TRUE),1,8)</f>
        <v/>
      </c>
      <c r="AC66" s="9">
        <f>INDEX(LINEST(L7:L66,M7:T66,TRUE,TRUE),1,7)</f>
        <v/>
      </c>
      <c r="AD66" s="9">
        <f>INDEX(LINEST(L7:L66,M7:T66,TRUE,TRUE),1,6)</f>
        <v/>
      </c>
      <c r="AE66" s="9">
        <f>INDEX(LINEST(L7:L66,M7:T66,TRUE,TRUE),1,5)</f>
        <v/>
      </c>
      <c r="AF66" s="9">
        <f>INDEX(LINEST(L7:L66,M7:T66,TRUE,TRUE),1,4)</f>
        <v/>
      </c>
      <c r="AG66" s="9">
        <f>INDEX(LINEST(L7:L66,M7:T66,TRUE,TRUE),1,3)</f>
        <v/>
      </c>
      <c r="AH66" s="9">
        <f>INDEX(LINEST(L7:L66,M7:T66,TRUE,TRUE),1,2)</f>
        <v/>
      </c>
      <c r="AI66" s="9">
        <f>INDEX(LINEST(L7:L66,M7:T66,TRUE,TRUE),1,1)</f>
        <v/>
      </c>
      <c r="AJ66" s="10">
        <f>INDEX(LINEST(L7:L66,M7:T66,TRUE,TRUE),3,1)</f>
        <v/>
      </c>
      <c r="AK66" s="9">
        <f>AA65/12+AB65*M66+AC65*N66+AD65*O66+AE65*P66+AF65*Q66+AG65*R66+AH65*S66+AI65*T66</f>
        <v/>
      </c>
      <c r="AL66" s="9">
        <f>AVERAGE(L6:L65)</f>
        <v/>
      </c>
    </row>
    <row r="67">
      <c r="A67" s="7" t="n">
        <v>39599</v>
      </c>
      <c r="B67" s="8" t="n">
        <v>885.75</v>
      </c>
      <c r="C67" s="8" t="n">
        <v>2.48</v>
      </c>
      <c r="D67" s="8" t="n">
        <v>1.58</v>
      </c>
      <c r="E67" s="8" t="n">
        <v>72.879997</v>
      </c>
      <c r="F67" s="8" t="n">
        <v>127.35</v>
      </c>
      <c r="G67" s="8" t="n">
        <v>17.83</v>
      </c>
      <c r="H67" s="8" t="n">
        <v>130.199997</v>
      </c>
      <c r="I67" s="8" t="n">
        <v>1400.380005</v>
      </c>
      <c r="J67" s="8" t="n">
        <v>59.381161</v>
      </c>
      <c r="L67" s="9">
        <f>LN(B67/B66)</f>
        <v/>
      </c>
      <c r="M67" s="9">
        <f>$M$1*(C67-C66)</f>
        <v/>
      </c>
      <c r="N67" s="9">
        <f>$N$1*(D67-D66)</f>
        <v/>
      </c>
      <c r="O67" s="9">
        <f>$O$1*LN(E67/E66)</f>
        <v/>
      </c>
      <c r="P67" s="9">
        <f>$P$1*LN(F67/F66)</f>
        <v/>
      </c>
      <c r="Q67" s="9">
        <f>$Q$1*(G67-G66)</f>
        <v/>
      </c>
      <c r="R67" s="9">
        <f>$R$1*(H67-H66)</f>
        <v/>
      </c>
      <c r="S67" s="9">
        <f>$S$1*LN(I67/I66)</f>
        <v/>
      </c>
      <c r="T67" s="9">
        <f>$T$1*LN(J67/J66)</f>
        <v/>
      </c>
      <c r="U67" s="9">
        <f>$W$12+$W$4*M67+$W$5*N67+$W$6*O67+$W$7*P67+$W$8*Q67+$W$9*R67+$W$10*S67+$W$11*T67</f>
        <v/>
      </c>
      <c r="AA67" s="10">
        <f>INDEX(LINEST(L8:L67,M8:T67,TRUE,TRUE),1,9)*12</f>
        <v/>
      </c>
      <c r="AB67" s="9">
        <f>INDEX(LINEST(L8:L67,M8:T67,TRUE,TRUE),1,8)</f>
        <v/>
      </c>
      <c r="AC67" s="9">
        <f>INDEX(LINEST(L8:L67,M8:T67,TRUE,TRUE),1,7)</f>
        <v/>
      </c>
      <c r="AD67" s="9">
        <f>INDEX(LINEST(L8:L67,M8:T67,TRUE,TRUE),1,6)</f>
        <v/>
      </c>
      <c r="AE67" s="9">
        <f>INDEX(LINEST(L8:L67,M8:T67,TRUE,TRUE),1,5)</f>
        <v/>
      </c>
      <c r="AF67" s="9">
        <f>INDEX(LINEST(L8:L67,M8:T67,TRUE,TRUE),1,4)</f>
        <v/>
      </c>
      <c r="AG67" s="9">
        <f>INDEX(LINEST(L8:L67,M8:T67,TRUE,TRUE),1,3)</f>
        <v/>
      </c>
      <c r="AH67" s="9">
        <f>INDEX(LINEST(L8:L67,M8:T67,TRUE,TRUE),1,2)</f>
        <v/>
      </c>
      <c r="AI67" s="9">
        <f>INDEX(LINEST(L8:L67,M8:T67,TRUE,TRUE),1,1)</f>
        <v/>
      </c>
      <c r="AJ67" s="10">
        <f>INDEX(LINEST(L8:L67,M8:T67,TRUE,TRUE),3,1)</f>
        <v/>
      </c>
      <c r="AK67" s="9">
        <f>AA66/12+AB66*M67+AC66*N67+AD66*O67+AE66*P67+AF66*Q67+AG66*R67+AH66*S67+AI66*T67</f>
        <v/>
      </c>
      <c r="AL67" s="9">
        <f>AVERAGE(L7:L66)</f>
        <v/>
      </c>
    </row>
    <row r="68">
      <c r="A68" s="7" t="n">
        <v>39629</v>
      </c>
      <c r="B68" s="8" t="n">
        <v>930.25</v>
      </c>
      <c r="C68" s="8" t="n">
        <v>2.51</v>
      </c>
      <c r="D68" s="8" t="n">
        <v>1.48</v>
      </c>
      <c r="E68" s="8" t="n">
        <v>72.459999</v>
      </c>
      <c r="F68" s="8" t="n">
        <v>139.96</v>
      </c>
      <c r="G68" s="8" t="n">
        <v>23.95</v>
      </c>
      <c r="H68" s="8" t="n">
        <v>126</v>
      </c>
      <c r="I68" s="8" t="n">
        <v>1280</v>
      </c>
      <c r="J68" s="8" t="n">
        <v>59.271442</v>
      </c>
      <c r="L68" s="9">
        <f>LN(B68/B67)</f>
        <v/>
      </c>
      <c r="M68" s="9">
        <f>$M$1*(C68-C67)</f>
        <v/>
      </c>
      <c r="N68" s="9">
        <f>$N$1*(D68-D67)</f>
        <v/>
      </c>
      <c r="O68" s="9">
        <f>$O$1*LN(E68/E67)</f>
        <v/>
      </c>
      <c r="P68" s="9">
        <f>$P$1*LN(F68/F67)</f>
        <v/>
      </c>
      <c r="Q68" s="9">
        <f>$Q$1*(G68-G67)</f>
        <v/>
      </c>
      <c r="R68" s="9">
        <f>$R$1*(H68-H67)</f>
        <v/>
      </c>
      <c r="S68" s="9">
        <f>$S$1*LN(I68/I67)</f>
        <v/>
      </c>
      <c r="T68" s="9">
        <f>$T$1*LN(J68/J67)</f>
        <v/>
      </c>
      <c r="U68" s="9">
        <f>$W$12+$W$4*M68+$W$5*N68+$W$6*O68+$W$7*P68+$W$8*Q68+$W$9*R68+$W$10*S68+$W$11*T68</f>
        <v/>
      </c>
      <c r="AA68" s="10">
        <f>INDEX(LINEST(L9:L68,M9:T68,TRUE,TRUE),1,9)*12</f>
        <v/>
      </c>
      <c r="AB68" s="9">
        <f>INDEX(LINEST(L9:L68,M9:T68,TRUE,TRUE),1,8)</f>
        <v/>
      </c>
      <c r="AC68" s="9">
        <f>INDEX(LINEST(L9:L68,M9:T68,TRUE,TRUE),1,7)</f>
        <v/>
      </c>
      <c r="AD68" s="9">
        <f>INDEX(LINEST(L9:L68,M9:T68,TRUE,TRUE),1,6)</f>
        <v/>
      </c>
      <c r="AE68" s="9">
        <f>INDEX(LINEST(L9:L68,M9:T68,TRUE,TRUE),1,5)</f>
        <v/>
      </c>
      <c r="AF68" s="9">
        <f>INDEX(LINEST(L9:L68,M9:T68,TRUE,TRUE),1,4)</f>
        <v/>
      </c>
      <c r="AG68" s="9">
        <f>INDEX(LINEST(L9:L68,M9:T68,TRUE,TRUE),1,3)</f>
        <v/>
      </c>
      <c r="AH68" s="9">
        <f>INDEX(LINEST(L9:L68,M9:T68,TRUE,TRUE),1,2)</f>
        <v/>
      </c>
      <c r="AI68" s="9">
        <f>INDEX(LINEST(L9:L68,M9:T68,TRUE,TRUE),1,1)</f>
        <v/>
      </c>
      <c r="AJ68" s="10">
        <f>INDEX(LINEST(L9:L68,M9:T68,TRUE,TRUE),3,1)</f>
        <v/>
      </c>
      <c r="AK68" s="9">
        <f>AA67/12+AB67*M68+AC67*N68+AD67*O68+AE67*P68+AF67*Q68+AG67*R68+AH67*S68+AI67*T68</f>
        <v/>
      </c>
      <c r="AL68" s="9">
        <f>AVERAGE(L8:L67)</f>
        <v/>
      </c>
    </row>
    <row r="69">
      <c r="A69" s="7" t="n">
        <v>39660</v>
      </c>
      <c r="B69" s="8" t="n">
        <v>918</v>
      </c>
      <c r="C69" s="8" t="n">
        <v>2.34</v>
      </c>
      <c r="D69" s="8" t="n">
        <v>1.65</v>
      </c>
      <c r="E69" s="8" t="n">
        <v>73.230003</v>
      </c>
      <c r="F69" s="8" t="n">
        <v>124.17</v>
      </c>
      <c r="G69" s="8" t="n">
        <v>22.94</v>
      </c>
      <c r="H69" s="8" t="n">
        <v>131.699997</v>
      </c>
      <c r="I69" s="8" t="n">
        <v>1267.380005</v>
      </c>
      <c r="J69" s="8" t="n">
        <v>59.504925</v>
      </c>
      <c r="L69" s="9">
        <f>LN(B69/B68)</f>
        <v/>
      </c>
      <c r="M69" s="9">
        <f>$M$1*(C69-C68)</f>
        <v/>
      </c>
      <c r="N69" s="9">
        <f>$N$1*(D69-D68)</f>
        <v/>
      </c>
      <c r="O69" s="9">
        <f>$O$1*LN(E69/E68)</f>
        <v/>
      </c>
      <c r="P69" s="9">
        <f>$P$1*LN(F69/F68)</f>
        <v/>
      </c>
      <c r="Q69" s="9">
        <f>$Q$1*(G69-G68)</f>
        <v/>
      </c>
      <c r="R69" s="9">
        <f>$R$1*(H69-H68)</f>
        <v/>
      </c>
      <c r="S69" s="9">
        <f>$S$1*LN(I69/I68)</f>
        <v/>
      </c>
      <c r="T69" s="9">
        <f>$T$1*LN(J69/J68)</f>
        <v/>
      </c>
      <c r="U69" s="9">
        <f>$W$12+$W$4*M69+$W$5*N69+$W$6*O69+$W$7*P69+$W$8*Q69+$W$9*R69+$W$10*S69+$W$11*T69</f>
        <v/>
      </c>
      <c r="AA69" s="10">
        <f>INDEX(LINEST(L10:L69,M10:T69,TRUE,TRUE),1,9)*12</f>
        <v/>
      </c>
      <c r="AB69" s="9">
        <f>INDEX(LINEST(L10:L69,M10:T69,TRUE,TRUE),1,8)</f>
        <v/>
      </c>
      <c r="AC69" s="9">
        <f>INDEX(LINEST(L10:L69,M10:T69,TRUE,TRUE),1,7)</f>
        <v/>
      </c>
      <c r="AD69" s="9">
        <f>INDEX(LINEST(L10:L69,M10:T69,TRUE,TRUE),1,6)</f>
        <v/>
      </c>
      <c r="AE69" s="9">
        <f>INDEX(LINEST(L10:L69,M10:T69,TRUE,TRUE),1,5)</f>
        <v/>
      </c>
      <c r="AF69" s="9">
        <f>INDEX(LINEST(L10:L69,M10:T69,TRUE,TRUE),1,4)</f>
        <v/>
      </c>
      <c r="AG69" s="9">
        <f>INDEX(LINEST(L10:L69,M10:T69,TRUE,TRUE),1,3)</f>
        <v/>
      </c>
      <c r="AH69" s="9">
        <f>INDEX(LINEST(L10:L69,M10:T69,TRUE,TRUE),1,2)</f>
        <v/>
      </c>
      <c r="AI69" s="9">
        <f>INDEX(LINEST(L10:L69,M10:T69,TRUE,TRUE),1,1)</f>
        <v/>
      </c>
      <c r="AJ69" s="10">
        <f>INDEX(LINEST(L10:L69,M10:T69,TRUE,TRUE),3,1)</f>
        <v/>
      </c>
      <c r="AK69" s="9">
        <f>AA68/12+AB68*M69+AC68*N69+AD68*O69+AE68*P69+AF68*Q69+AG68*R69+AH68*S69+AI68*T69</f>
        <v/>
      </c>
      <c r="AL69" s="9">
        <f>AVERAGE(L9:L68)</f>
        <v/>
      </c>
    </row>
    <row r="70">
      <c r="A70" s="7" t="n">
        <v>39691</v>
      </c>
      <c r="B70" s="8" t="n">
        <v>833</v>
      </c>
      <c r="C70" s="8" t="n">
        <v>2.15</v>
      </c>
      <c r="D70" s="8" t="n">
        <v>1.68</v>
      </c>
      <c r="E70" s="8" t="n">
        <v>77.379997</v>
      </c>
      <c r="F70" s="8" t="n">
        <v>115.55</v>
      </c>
      <c r="G70" s="8" t="n">
        <v>20.65</v>
      </c>
      <c r="H70" s="8" t="n">
        <v>103</v>
      </c>
      <c r="I70" s="8" t="n">
        <v>1282.829956</v>
      </c>
      <c r="J70" s="8" t="n">
        <v>59.946411</v>
      </c>
      <c r="L70" s="9">
        <f>LN(B70/B69)</f>
        <v/>
      </c>
      <c r="M70" s="9">
        <f>$M$1*(C70-C69)</f>
        <v/>
      </c>
      <c r="N70" s="9">
        <f>$N$1*(D70-D69)</f>
        <v/>
      </c>
      <c r="O70" s="9">
        <f>$O$1*LN(E70/E69)</f>
        <v/>
      </c>
      <c r="P70" s="9">
        <f>$P$1*LN(F70/F69)</f>
        <v/>
      </c>
      <c r="Q70" s="9">
        <f>$Q$1*(G70-G69)</f>
        <v/>
      </c>
      <c r="R70" s="9">
        <f>$R$1*(H70-H69)</f>
        <v/>
      </c>
      <c r="S70" s="9">
        <f>$S$1*LN(I70/I69)</f>
        <v/>
      </c>
      <c r="T70" s="9">
        <f>$T$1*LN(J70/J69)</f>
        <v/>
      </c>
      <c r="U70" s="9">
        <f>$W$12+$W$4*M70+$W$5*N70+$W$6*O70+$W$7*P70+$W$8*Q70+$W$9*R70+$W$10*S70+$W$11*T70</f>
        <v/>
      </c>
      <c r="AA70" s="10">
        <f>INDEX(LINEST(L11:L70,M11:T70,TRUE,TRUE),1,9)*12</f>
        <v/>
      </c>
      <c r="AB70" s="9">
        <f>INDEX(LINEST(L11:L70,M11:T70,TRUE,TRUE),1,8)</f>
        <v/>
      </c>
      <c r="AC70" s="9">
        <f>INDEX(LINEST(L11:L70,M11:T70,TRUE,TRUE),1,7)</f>
        <v/>
      </c>
      <c r="AD70" s="9">
        <f>INDEX(LINEST(L11:L70,M11:T70,TRUE,TRUE),1,6)</f>
        <v/>
      </c>
      <c r="AE70" s="9">
        <f>INDEX(LINEST(L11:L70,M11:T70,TRUE,TRUE),1,5)</f>
        <v/>
      </c>
      <c r="AF70" s="9">
        <f>INDEX(LINEST(L11:L70,M11:T70,TRUE,TRUE),1,4)</f>
        <v/>
      </c>
      <c r="AG70" s="9">
        <f>INDEX(LINEST(L11:L70,M11:T70,TRUE,TRUE),1,3)</f>
        <v/>
      </c>
      <c r="AH70" s="9">
        <f>INDEX(LINEST(L11:L70,M11:T70,TRUE,TRUE),1,2)</f>
        <v/>
      </c>
      <c r="AI70" s="9">
        <f>INDEX(LINEST(L11:L70,M11:T70,TRUE,TRUE),1,1)</f>
        <v/>
      </c>
      <c r="AJ70" s="10">
        <f>INDEX(LINEST(L11:L70,M11:T70,TRUE,TRUE),3,1)</f>
        <v/>
      </c>
      <c r="AK70" s="9">
        <f>AA69/12+AB69*M70+AC69*N70+AD69*O70+AE69*P70+AF69*Q70+AG69*R70+AH69*S70+AI69*T70</f>
        <v/>
      </c>
      <c r="AL70" s="9">
        <f>AVERAGE(L10:L69)</f>
        <v/>
      </c>
    </row>
    <row r="71">
      <c r="A71" s="7" t="n">
        <v>39721</v>
      </c>
      <c r="B71" s="8" t="n">
        <v>884.5</v>
      </c>
      <c r="C71" s="8" t="n">
        <v>1.6</v>
      </c>
      <c r="D71" s="8" t="n">
        <v>2.25</v>
      </c>
      <c r="E71" s="8" t="n">
        <v>79.449997</v>
      </c>
      <c r="F71" s="8" t="n">
        <v>100.7</v>
      </c>
      <c r="G71" s="8" t="n">
        <v>39.39</v>
      </c>
      <c r="H71" s="8" t="n">
        <v>208.5</v>
      </c>
      <c r="I71" s="8" t="n">
        <v>1166.359985</v>
      </c>
      <c r="J71" s="8" t="n">
        <v>58.891525</v>
      </c>
      <c r="L71" s="9">
        <f>LN(B71/B70)</f>
        <v/>
      </c>
      <c r="M71" s="9">
        <f>$M$1*(C71-C70)</f>
        <v/>
      </c>
      <c r="N71" s="9">
        <f>$N$1*(D71-D70)</f>
        <v/>
      </c>
      <c r="O71" s="9">
        <f>$O$1*LN(E71/E70)</f>
        <v/>
      </c>
      <c r="P71" s="9">
        <f>$P$1*LN(F71/F70)</f>
        <v/>
      </c>
      <c r="Q71" s="9">
        <f>$Q$1*(G71-G70)</f>
        <v/>
      </c>
      <c r="R71" s="9">
        <f>$R$1*(H71-H70)</f>
        <v/>
      </c>
      <c r="S71" s="9">
        <f>$S$1*LN(I71/I70)</f>
        <v/>
      </c>
      <c r="T71" s="9">
        <f>$T$1*LN(J71/J70)</f>
        <v/>
      </c>
      <c r="U71" s="9">
        <f>$W$12+$W$4*M71+$W$5*N71+$W$6*O71+$W$7*P71+$W$8*Q71+$W$9*R71+$W$10*S71+$W$11*T71</f>
        <v/>
      </c>
      <c r="AA71" s="10">
        <f>INDEX(LINEST(L12:L71,M12:T71,TRUE,TRUE),1,9)*12</f>
        <v/>
      </c>
      <c r="AB71" s="9">
        <f>INDEX(LINEST(L12:L71,M12:T71,TRUE,TRUE),1,8)</f>
        <v/>
      </c>
      <c r="AC71" s="9">
        <f>INDEX(LINEST(L12:L71,M12:T71,TRUE,TRUE),1,7)</f>
        <v/>
      </c>
      <c r="AD71" s="9">
        <f>INDEX(LINEST(L12:L71,M12:T71,TRUE,TRUE),1,6)</f>
        <v/>
      </c>
      <c r="AE71" s="9">
        <f>INDEX(LINEST(L12:L71,M12:T71,TRUE,TRUE),1,5)</f>
        <v/>
      </c>
      <c r="AF71" s="9">
        <f>INDEX(LINEST(L12:L71,M12:T71,TRUE,TRUE),1,4)</f>
        <v/>
      </c>
      <c r="AG71" s="9">
        <f>INDEX(LINEST(L12:L71,M12:T71,TRUE,TRUE),1,3)</f>
        <v/>
      </c>
      <c r="AH71" s="9">
        <f>INDEX(LINEST(L12:L71,M12:T71,TRUE,TRUE),1,2)</f>
        <v/>
      </c>
      <c r="AI71" s="9">
        <f>INDEX(LINEST(L12:L71,M12:T71,TRUE,TRUE),1,1)</f>
        <v/>
      </c>
      <c r="AJ71" s="10">
        <f>INDEX(LINEST(L12:L71,M12:T71,TRUE,TRUE),3,1)</f>
        <v/>
      </c>
      <c r="AK71" s="9">
        <f>AA70/12+AB70*M71+AC70*N71+AD70*O71+AE70*P71+AF70*Q71+AG70*R71+AH70*S71+AI70*T71</f>
        <v/>
      </c>
      <c r="AL71" s="9">
        <f>AVERAGE(L11:L70)</f>
        <v/>
      </c>
    </row>
    <row r="72">
      <c r="A72" s="7" t="n">
        <v>39752</v>
      </c>
      <c r="B72" s="8" t="n">
        <v>730.75</v>
      </c>
      <c r="C72" s="8" t="n">
        <v>0.87</v>
      </c>
      <c r="D72" s="8" t="n">
        <v>3.14</v>
      </c>
      <c r="E72" s="8" t="n">
        <v>85.629997</v>
      </c>
      <c r="F72" s="8" t="n">
        <v>68.09999999999999</v>
      </c>
      <c r="G72" s="8" t="n">
        <v>59.89</v>
      </c>
      <c r="H72" s="8" t="n">
        <v>207.199997</v>
      </c>
      <c r="I72" s="8" t="n">
        <v>968.75</v>
      </c>
      <c r="J72" s="8" t="n">
        <v>57.54818</v>
      </c>
      <c r="L72" s="9">
        <f>LN(B72/B71)</f>
        <v/>
      </c>
      <c r="M72" s="9">
        <f>$M$1*(C72-C71)</f>
        <v/>
      </c>
      <c r="N72" s="9">
        <f>$N$1*(D72-D71)</f>
        <v/>
      </c>
      <c r="O72" s="9">
        <f>$O$1*LN(E72/E71)</f>
        <v/>
      </c>
      <c r="P72" s="9">
        <f>$P$1*LN(F72/F71)</f>
        <v/>
      </c>
      <c r="Q72" s="9">
        <f>$Q$1*(G72-G71)</f>
        <v/>
      </c>
      <c r="R72" s="9">
        <f>$R$1*(H72-H71)</f>
        <v/>
      </c>
      <c r="S72" s="9">
        <f>$S$1*LN(I72/I71)</f>
        <v/>
      </c>
      <c r="T72" s="9">
        <f>$T$1*LN(J72/J71)</f>
        <v/>
      </c>
      <c r="U72" s="9">
        <f>$W$12+$W$4*M72+$W$5*N72+$W$6*O72+$W$7*P72+$W$8*Q72+$W$9*R72+$W$10*S72+$W$11*T72</f>
        <v/>
      </c>
      <c r="AA72" s="10">
        <f>INDEX(LINEST(L13:L72,M13:T72,TRUE,TRUE),1,9)*12</f>
        <v/>
      </c>
      <c r="AB72" s="9">
        <f>INDEX(LINEST(L13:L72,M13:T72,TRUE,TRUE),1,8)</f>
        <v/>
      </c>
      <c r="AC72" s="9">
        <f>INDEX(LINEST(L13:L72,M13:T72,TRUE,TRUE),1,7)</f>
        <v/>
      </c>
      <c r="AD72" s="9">
        <f>INDEX(LINEST(L13:L72,M13:T72,TRUE,TRUE),1,6)</f>
        <v/>
      </c>
      <c r="AE72" s="9">
        <f>INDEX(LINEST(L13:L72,M13:T72,TRUE,TRUE),1,5)</f>
        <v/>
      </c>
      <c r="AF72" s="9">
        <f>INDEX(LINEST(L13:L72,M13:T72,TRUE,TRUE),1,4)</f>
        <v/>
      </c>
      <c r="AG72" s="9">
        <f>INDEX(LINEST(L13:L72,M13:T72,TRUE,TRUE),1,3)</f>
        <v/>
      </c>
      <c r="AH72" s="9">
        <f>INDEX(LINEST(L13:L72,M13:T72,TRUE,TRUE),1,2)</f>
        <v/>
      </c>
      <c r="AI72" s="9">
        <f>INDEX(LINEST(L13:L72,M13:T72,TRUE,TRUE),1,1)</f>
        <v/>
      </c>
      <c r="AJ72" s="10">
        <f>INDEX(LINEST(L13:L72,M13:T72,TRUE,TRUE),3,1)</f>
        <v/>
      </c>
      <c r="AK72" s="9">
        <f>AA71/12+AB71*M72+AC71*N72+AD71*O72+AE71*P72+AF71*Q72+AG71*R72+AH71*S72+AI71*T72</f>
        <v/>
      </c>
      <c r="AL72" s="9">
        <f>AVERAGE(L12:L71)</f>
        <v/>
      </c>
    </row>
    <row r="73">
      <c r="A73" s="7" t="n">
        <v>39782</v>
      </c>
      <c r="B73" s="8" t="n">
        <v>814.5</v>
      </c>
      <c r="C73" s="8" t="n">
        <v>0.33</v>
      </c>
      <c r="D73" s="8" t="n">
        <v>2.6</v>
      </c>
      <c r="E73" s="8" t="n">
        <v>86.519997</v>
      </c>
      <c r="F73" s="8" t="n">
        <v>55.21</v>
      </c>
      <c r="G73" s="8" t="n">
        <v>55.84</v>
      </c>
      <c r="H73" s="8" t="n">
        <v>214</v>
      </c>
      <c r="I73" s="8" t="n">
        <v>896.23999</v>
      </c>
      <c r="J73" s="8" t="n">
        <v>59.288601</v>
      </c>
      <c r="L73" s="9">
        <f>LN(B73/B72)</f>
        <v/>
      </c>
      <c r="M73" s="9">
        <f>$M$1*(C73-C72)</f>
        <v/>
      </c>
      <c r="N73" s="9">
        <f>$N$1*(D73-D72)</f>
        <v/>
      </c>
      <c r="O73" s="9">
        <f>$O$1*LN(E73/E72)</f>
        <v/>
      </c>
      <c r="P73" s="9">
        <f>$P$1*LN(F73/F72)</f>
        <v/>
      </c>
      <c r="Q73" s="9">
        <f>$Q$1*(G73-G72)</f>
        <v/>
      </c>
      <c r="R73" s="9">
        <f>$R$1*(H73-H72)</f>
        <v/>
      </c>
      <c r="S73" s="9">
        <f>$S$1*LN(I73/I72)</f>
        <v/>
      </c>
      <c r="T73" s="9">
        <f>$T$1*LN(J73/J72)</f>
        <v/>
      </c>
      <c r="U73" s="9">
        <f>$W$12+$W$4*M73+$W$5*N73+$W$6*O73+$W$7*P73+$W$8*Q73+$W$9*R73+$W$10*S73+$W$11*T73</f>
        <v/>
      </c>
      <c r="AA73" s="10">
        <f>INDEX(LINEST(L14:L73,M14:T73,TRUE,TRUE),1,9)*12</f>
        <v/>
      </c>
      <c r="AB73" s="9">
        <f>INDEX(LINEST(L14:L73,M14:T73,TRUE,TRUE),1,8)</f>
        <v/>
      </c>
      <c r="AC73" s="9">
        <f>INDEX(LINEST(L14:L73,M14:T73,TRUE,TRUE),1,7)</f>
        <v/>
      </c>
      <c r="AD73" s="9">
        <f>INDEX(LINEST(L14:L73,M14:T73,TRUE,TRUE),1,6)</f>
        <v/>
      </c>
      <c r="AE73" s="9">
        <f>INDEX(LINEST(L14:L73,M14:T73,TRUE,TRUE),1,5)</f>
        <v/>
      </c>
      <c r="AF73" s="9">
        <f>INDEX(LINEST(L14:L73,M14:T73,TRUE,TRUE),1,4)</f>
        <v/>
      </c>
      <c r="AG73" s="9">
        <f>INDEX(LINEST(L14:L73,M14:T73,TRUE,TRUE),1,3)</f>
        <v/>
      </c>
      <c r="AH73" s="9">
        <f>INDEX(LINEST(L14:L73,M14:T73,TRUE,TRUE),1,2)</f>
        <v/>
      </c>
      <c r="AI73" s="9">
        <f>INDEX(LINEST(L14:L73,M14:T73,TRUE,TRUE),1,1)</f>
        <v/>
      </c>
      <c r="AJ73" s="10">
        <f>INDEX(LINEST(L14:L73,M14:T73,TRUE,TRUE),3,1)</f>
        <v/>
      </c>
      <c r="AK73" s="9">
        <f>AA72/12+AB72*M73+AC72*N73+AD72*O73+AE72*P73+AF72*Q73+AG72*R73+AH72*S73+AI72*T73</f>
        <v/>
      </c>
      <c r="AL73" s="9">
        <f>AVERAGE(L13:L72)</f>
        <v/>
      </c>
    </row>
    <row r="74">
      <c r="A74" s="7" t="n">
        <v>39813</v>
      </c>
      <c r="B74" s="8" t="n">
        <v>869.75</v>
      </c>
      <c r="C74" s="8" t="n">
        <v>0.11</v>
      </c>
      <c r="D74" s="8" t="n">
        <v>2.14</v>
      </c>
      <c r="E74" s="8" t="n">
        <v>81.30999799999999</v>
      </c>
      <c r="F74" s="8" t="n">
        <v>44.6</v>
      </c>
      <c r="G74" s="8" t="n">
        <v>40</v>
      </c>
      <c r="H74" s="8" t="n">
        <v>190</v>
      </c>
      <c r="I74" s="8" t="n">
        <v>903.25</v>
      </c>
      <c r="J74" s="8" t="n">
        <v>63.23864</v>
      </c>
      <c r="L74" s="9">
        <f>LN(B74/B73)</f>
        <v/>
      </c>
      <c r="M74" s="9">
        <f>$M$1*(C74-C73)</f>
        <v/>
      </c>
      <c r="N74" s="9">
        <f>$N$1*(D74-D73)</f>
        <v/>
      </c>
      <c r="O74" s="9">
        <f>$O$1*LN(E74/E73)</f>
        <v/>
      </c>
      <c r="P74" s="9">
        <f>$P$1*LN(F74/F73)</f>
        <v/>
      </c>
      <c r="Q74" s="9">
        <f>$Q$1*(G74-G73)</f>
        <v/>
      </c>
      <c r="R74" s="9">
        <f>$R$1*(H74-H73)</f>
        <v/>
      </c>
      <c r="S74" s="9">
        <f>$S$1*LN(I74/I73)</f>
        <v/>
      </c>
      <c r="T74" s="9">
        <f>$T$1*LN(J74/J73)</f>
        <v/>
      </c>
      <c r="U74" s="9">
        <f>$W$12+$W$4*M74+$W$5*N74+$W$6*O74+$W$7*P74+$W$8*Q74+$W$9*R74+$W$10*S74+$W$11*T74</f>
        <v/>
      </c>
      <c r="AA74" s="10">
        <f>INDEX(LINEST(L15:L74,M15:T74,TRUE,TRUE),1,9)*12</f>
        <v/>
      </c>
      <c r="AB74" s="9">
        <f>INDEX(LINEST(L15:L74,M15:T74,TRUE,TRUE),1,8)</f>
        <v/>
      </c>
      <c r="AC74" s="9">
        <f>INDEX(LINEST(L15:L74,M15:T74,TRUE,TRUE),1,7)</f>
        <v/>
      </c>
      <c r="AD74" s="9">
        <f>INDEX(LINEST(L15:L74,M15:T74,TRUE,TRUE),1,6)</f>
        <v/>
      </c>
      <c r="AE74" s="9">
        <f>INDEX(LINEST(L15:L74,M15:T74,TRUE,TRUE),1,5)</f>
        <v/>
      </c>
      <c r="AF74" s="9">
        <f>INDEX(LINEST(L15:L74,M15:T74,TRUE,TRUE),1,4)</f>
        <v/>
      </c>
      <c r="AG74" s="9">
        <f>INDEX(LINEST(L15:L74,M15:T74,TRUE,TRUE),1,3)</f>
        <v/>
      </c>
      <c r="AH74" s="9">
        <f>INDEX(LINEST(L15:L74,M15:T74,TRUE,TRUE),1,2)</f>
        <v/>
      </c>
      <c r="AI74" s="9">
        <f>INDEX(LINEST(L15:L74,M15:T74,TRUE,TRUE),1,1)</f>
        <v/>
      </c>
      <c r="AJ74" s="10">
        <f>INDEX(LINEST(L15:L74,M15:T74,TRUE,TRUE),3,1)</f>
        <v/>
      </c>
      <c r="AK74" s="9">
        <f>AA73/12+AB73*M74+AC73*N74+AD73*O74+AE73*P74+AF73*Q74+AG73*R74+AH73*S74+AI73*T74</f>
        <v/>
      </c>
      <c r="AL74" s="9">
        <f>AVERAGE(L14:L73)</f>
        <v/>
      </c>
    </row>
    <row r="75">
      <c r="A75" s="7" t="n">
        <v>39844</v>
      </c>
      <c r="B75" s="8" t="n">
        <v>919.5</v>
      </c>
      <c r="C75" s="8" t="n">
        <v>1.14</v>
      </c>
      <c r="D75" s="8" t="n">
        <v>1.73</v>
      </c>
      <c r="E75" s="8" t="n">
        <v>86</v>
      </c>
      <c r="F75" s="8" t="n">
        <v>41.73</v>
      </c>
      <c r="G75" s="8" t="n">
        <v>44.84</v>
      </c>
      <c r="H75" s="8" t="n">
        <v>162.899994</v>
      </c>
      <c r="I75" s="8" t="n">
        <v>825.880005</v>
      </c>
      <c r="J75" s="8" t="n">
        <v>61.982361</v>
      </c>
      <c r="L75" s="9">
        <f>LN(B75/B74)</f>
        <v/>
      </c>
      <c r="M75" s="9">
        <f>$M$1*(C75-C74)</f>
        <v/>
      </c>
      <c r="N75" s="9">
        <f>$N$1*(D75-D74)</f>
        <v/>
      </c>
      <c r="O75" s="9">
        <f>$O$1*LN(E75/E74)</f>
        <v/>
      </c>
      <c r="P75" s="9">
        <f>$P$1*LN(F75/F74)</f>
        <v/>
      </c>
      <c r="Q75" s="9">
        <f>$Q$1*(G75-G74)</f>
        <v/>
      </c>
      <c r="R75" s="9">
        <f>$R$1*(H75-H74)</f>
        <v/>
      </c>
      <c r="S75" s="9">
        <f>$S$1*LN(I75/I74)</f>
        <v/>
      </c>
      <c r="T75" s="9">
        <f>$T$1*LN(J75/J74)</f>
        <v/>
      </c>
      <c r="U75" s="9">
        <f>$W$12+$W$4*M75+$W$5*N75+$W$6*O75+$W$7*P75+$W$8*Q75+$W$9*R75+$W$10*S75+$W$11*T75</f>
        <v/>
      </c>
      <c r="AA75" s="10">
        <f>INDEX(LINEST(L16:L75,M16:T75,TRUE,TRUE),1,9)*12</f>
        <v/>
      </c>
      <c r="AB75" s="9">
        <f>INDEX(LINEST(L16:L75,M16:T75,TRUE,TRUE),1,8)</f>
        <v/>
      </c>
      <c r="AC75" s="9">
        <f>INDEX(LINEST(L16:L75,M16:T75,TRUE,TRUE),1,7)</f>
        <v/>
      </c>
      <c r="AD75" s="9">
        <f>INDEX(LINEST(L16:L75,M16:T75,TRUE,TRUE),1,6)</f>
        <v/>
      </c>
      <c r="AE75" s="9">
        <f>INDEX(LINEST(L16:L75,M16:T75,TRUE,TRUE),1,5)</f>
        <v/>
      </c>
      <c r="AF75" s="9">
        <f>INDEX(LINEST(L16:L75,M16:T75,TRUE,TRUE),1,4)</f>
        <v/>
      </c>
      <c r="AG75" s="9">
        <f>INDEX(LINEST(L16:L75,M16:T75,TRUE,TRUE),1,3)</f>
        <v/>
      </c>
      <c r="AH75" s="9">
        <f>INDEX(LINEST(L16:L75,M16:T75,TRUE,TRUE),1,2)</f>
        <v/>
      </c>
      <c r="AI75" s="9">
        <f>INDEX(LINEST(L16:L75,M16:T75,TRUE,TRUE),1,1)</f>
        <v/>
      </c>
      <c r="AJ75" s="10">
        <f>INDEX(LINEST(L16:L75,M16:T75,TRUE,TRUE),3,1)</f>
        <v/>
      </c>
      <c r="AK75" s="9">
        <f>AA74/12+AB74*M75+AC74*N75+AD74*O75+AE74*P75+AF74*Q75+AG74*R75+AH74*S75+AI74*T75</f>
        <v/>
      </c>
      <c r="AL75" s="9">
        <f>AVERAGE(L15:L74)</f>
        <v/>
      </c>
    </row>
    <row r="76">
      <c r="A76" s="7" t="n">
        <v>39872</v>
      </c>
      <c r="B76" s="8" t="n">
        <v>952</v>
      </c>
      <c r="C76" s="8" t="n">
        <v>0.96</v>
      </c>
      <c r="D76" s="8" t="n">
        <v>2.06</v>
      </c>
      <c r="E76" s="8" t="n">
        <v>88.010002</v>
      </c>
      <c r="F76" s="8" t="n">
        <v>44.15</v>
      </c>
      <c r="G76" s="8" t="n">
        <v>46.35</v>
      </c>
      <c r="H76" s="8" t="n">
        <v>166.600006</v>
      </c>
      <c r="I76" s="8" t="n">
        <v>735.090027</v>
      </c>
      <c r="J76" s="8" t="n">
        <v>61.328178</v>
      </c>
      <c r="L76" s="9">
        <f>LN(B76/B75)</f>
        <v/>
      </c>
      <c r="M76" s="9">
        <f>$M$1*(C76-C75)</f>
        <v/>
      </c>
      <c r="N76" s="9">
        <f>$N$1*(D76-D75)</f>
        <v/>
      </c>
      <c r="O76" s="9">
        <f>$O$1*LN(E76/E75)</f>
        <v/>
      </c>
      <c r="P76" s="9">
        <f>$P$1*LN(F76/F75)</f>
        <v/>
      </c>
      <c r="Q76" s="9">
        <f>$Q$1*(G76-G75)</f>
        <v/>
      </c>
      <c r="R76" s="9">
        <f>$R$1*(H76-H75)</f>
        <v/>
      </c>
      <c r="S76" s="9">
        <f>$S$1*LN(I76/I75)</f>
        <v/>
      </c>
      <c r="T76" s="9">
        <f>$T$1*LN(J76/J75)</f>
        <v/>
      </c>
      <c r="U76" s="9">
        <f>$W$12+$W$4*M76+$W$5*N76+$W$6*O76+$W$7*P76+$W$8*Q76+$W$9*R76+$W$10*S76+$W$11*T76</f>
        <v/>
      </c>
      <c r="AA76" s="10">
        <f>INDEX(LINEST(L17:L76,M17:T76,TRUE,TRUE),1,9)*12</f>
        <v/>
      </c>
      <c r="AB76" s="9">
        <f>INDEX(LINEST(L17:L76,M17:T76,TRUE,TRUE),1,8)</f>
        <v/>
      </c>
      <c r="AC76" s="9">
        <f>INDEX(LINEST(L17:L76,M17:T76,TRUE,TRUE),1,7)</f>
        <v/>
      </c>
      <c r="AD76" s="9">
        <f>INDEX(LINEST(L17:L76,M17:T76,TRUE,TRUE),1,6)</f>
        <v/>
      </c>
      <c r="AE76" s="9">
        <f>INDEX(LINEST(L17:L76,M17:T76,TRUE,TRUE),1,5)</f>
        <v/>
      </c>
      <c r="AF76" s="9">
        <f>INDEX(LINEST(L17:L76,M17:T76,TRUE,TRUE),1,4)</f>
        <v/>
      </c>
      <c r="AG76" s="9">
        <f>INDEX(LINEST(L17:L76,M17:T76,TRUE,TRUE),1,3)</f>
        <v/>
      </c>
      <c r="AH76" s="9">
        <f>INDEX(LINEST(L17:L76,M17:T76,TRUE,TRUE),1,2)</f>
        <v/>
      </c>
      <c r="AI76" s="9">
        <f>INDEX(LINEST(L17:L76,M17:T76,TRUE,TRUE),1,1)</f>
        <v/>
      </c>
      <c r="AJ76" s="10">
        <f>INDEX(LINEST(L17:L76,M17:T76,TRUE,TRUE),3,1)</f>
        <v/>
      </c>
      <c r="AK76" s="9">
        <f>AA75/12+AB75*M76+AC75*N76+AD75*O76+AE75*P76+AF75*Q76+AG75*R76+AH75*S76+AI75*T76</f>
        <v/>
      </c>
      <c r="AL76" s="9">
        <f>AVERAGE(L16:L75)</f>
        <v/>
      </c>
    </row>
    <row r="77">
      <c r="A77" s="7" t="n">
        <v>39903</v>
      </c>
      <c r="B77" s="8" t="n">
        <v>916.5</v>
      </c>
      <c r="C77" s="8" t="n">
        <v>1.28</v>
      </c>
      <c r="D77" s="8" t="n">
        <v>1.43</v>
      </c>
      <c r="E77" s="8" t="n">
        <v>85.43000000000001</v>
      </c>
      <c r="F77" s="8" t="n">
        <v>49.64</v>
      </c>
      <c r="G77" s="8" t="n">
        <v>44.14</v>
      </c>
      <c r="H77" s="8" t="n">
        <v>117.300003</v>
      </c>
      <c r="I77" s="8" t="n">
        <v>797.869995</v>
      </c>
      <c r="J77" s="8" t="n">
        <v>62.004642</v>
      </c>
      <c r="L77" s="9">
        <f>LN(B77/B76)</f>
        <v/>
      </c>
      <c r="M77" s="9">
        <f>$M$1*(C77-C76)</f>
        <v/>
      </c>
      <c r="N77" s="9">
        <f>$N$1*(D77-D76)</f>
        <v/>
      </c>
      <c r="O77" s="9">
        <f>$O$1*LN(E77/E76)</f>
        <v/>
      </c>
      <c r="P77" s="9">
        <f>$P$1*LN(F77/F76)</f>
        <v/>
      </c>
      <c r="Q77" s="9">
        <f>$Q$1*(G77-G76)</f>
        <v/>
      </c>
      <c r="R77" s="9">
        <f>$R$1*(H77-H76)</f>
        <v/>
      </c>
      <c r="S77" s="9">
        <f>$S$1*LN(I77/I76)</f>
        <v/>
      </c>
      <c r="T77" s="9">
        <f>$T$1*LN(J77/J76)</f>
        <v/>
      </c>
      <c r="U77" s="9">
        <f>$W$12+$W$4*M77+$W$5*N77+$W$6*O77+$W$7*P77+$W$8*Q77+$W$9*R77+$W$10*S77+$W$11*T77</f>
        <v/>
      </c>
      <c r="AA77" s="10">
        <f>INDEX(LINEST(L18:L77,M18:T77,TRUE,TRUE),1,9)*12</f>
        <v/>
      </c>
      <c r="AB77" s="9">
        <f>INDEX(LINEST(L18:L77,M18:T77,TRUE,TRUE),1,8)</f>
        <v/>
      </c>
      <c r="AC77" s="9">
        <f>INDEX(LINEST(L18:L77,M18:T77,TRUE,TRUE),1,7)</f>
        <v/>
      </c>
      <c r="AD77" s="9">
        <f>INDEX(LINEST(L18:L77,M18:T77,TRUE,TRUE),1,6)</f>
        <v/>
      </c>
      <c r="AE77" s="9">
        <f>INDEX(LINEST(L18:L77,M18:T77,TRUE,TRUE),1,5)</f>
        <v/>
      </c>
      <c r="AF77" s="9">
        <f>INDEX(LINEST(L18:L77,M18:T77,TRUE,TRUE),1,4)</f>
        <v/>
      </c>
      <c r="AG77" s="9">
        <f>INDEX(LINEST(L18:L77,M18:T77,TRUE,TRUE),1,3)</f>
        <v/>
      </c>
      <c r="AH77" s="9">
        <f>INDEX(LINEST(L18:L77,M18:T77,TRUE,TRUE),1,2)</f>
        <v/>
      </c>
      <c r="AI77" s="9">
        <f>INDEX(LINEST(L18:L77,M18:T77,TRUE,TRUE),1,1)</f>
        <v/>
      </c>
      <c r="AJ77" s="10">
        <f>INDEX(LINEST(L18:L77,M18:T77,TRUE,TRUE),3,1)</f>
        <v/>
      </c>
      <c r="AK77" s="9">
        <f>AA76/12+AB76*M77+AC76*N77+AD76*O77+AE76*P77+AF76*Q77+AG76*R77+AH76*S77+AI76*T77</f>
        <v/>
      </c>
      <c r="AL77" s="9">
        <f>AVERAGE(L17:L76)</f>
        <v/>
      </c>
    </row>
    <row r="78">
      <c r="A78" s="7" t="n">
        <v>39933</v>
      </c>
      <c r="B78" s="8" t="n">
        <v>883.25</v>
      </c>
      <c r="C78" s="8" t="n">
        <v>1.47</v>
      </c>
      <c r="D78" s="8" t="n">
        <v>1.69</v>
      </c>
      <c r="E78" s="8" t="n">
        <v>84.610001</v>
      </c>
      <c r="F78" s="8" t="n">
        <v>50.35</v>
      </c>
      <c r="G78" s="8" t="n">
        <v>36.5</v>
      </c>
      <c r="H78" s="8" t="n">
        <v>124.199997</v>
      </c>
      <c r="I78" s="8" t="n">
        <v>872.809998</v>
      </c>
      <c r="J78" s="8" t="n">
        <v>62.324139</v>
      </c>
      <c r="L78" s="9">
        <f>LN(B78/B77)</f>
        <v/>
      </c>
      <c r="M78" s="9">
        <f>$M$1*(C78-C77)</f>
        <v/>
      </c>
      <c r="N78" s="9">
        <f>$N$1*(D78-D77)</f>
        <v/>
      </c>
      <c r="O78" s="9">
        <f>$O$1*LN(E78/E77)</f>
        <v/>
      </c>
      <c r="P78" s="9">
        <f>$P$1*LN(F78/F77)</f>
        <v/>
      </c>
      <c r="Q78" s="9">
        <f>$Q$1*(G78-G77)</f>
        <v/>
      </c>
      <c r="R78" s="9">
        <f>$R$1*(H78-H77)</f>
        <v/>
      </c>
      <c r="S78" s="9">
        <f>$S$1*LN(I78/I77)</f>
        <v/>
      </c>
      <c r="T78" s="9">
        <f>$T$1*LN(J78/J77)</f>
        <v/>
      </c>
      <c r="U78" s="9">
        <f>$W$12+$W$4*M78+$W$5*N78+$W$6*O78+$W$7*P78+$W$8*Q78+$W$9*R78+$W$10*S78+$W$11*T78</f>
        <v/>
      </c>
      <c r="AA78" s="10">
        <f>INDEX(LINEST(L19:L78,M19:T78,TRUE,TRUE),1,9)*12</f>
        <v/>
      </c>
      <c r="AB78" s="9">
        <f>INDEX(LINEST(L19:L78,M19:T78,TRUE,TRUE),1,8)</f>
        <v/>
      </c>
      <c r="AC78" s="9">
        <f>INDEX(LINEST(L19:L78,M19:T78,TRUE,TRUE),1,7)</f>
        <v/>
      </c>
      <c r="AD78" s="9">
        <f>INDEX(LINEST(L19:L78,M19:T78,TRUE,TRUE),1,6)</f>
        <v/>
      </c>
      <c r="AE78" s="9">
        <f>INDEX(LINEST(L19:L78,M19:T78,TRUE,TRUE),1,5)</f>
        <v/>
      </c>
      <c r="AF78" s="9">
        <f>INDEX(LINEST(L19:L78,M19:T78,TRUE,TRUE),1,4)</f>
        <v/>
      </c>
      <c r="AG78" s="9">
        <f>INDEX(LINEST(L19:L78,M19:T78,TRUE,TRUE),1,3)</f>
        <v/>
      </c>
      <c r="AH78" s="9">
        <f>INDEX(LINEST(L19:L78,M19:T78,TRUE,TRUE),1,2)</f>
        <v/>
      </c>
      <c r="AI78" s="9">
        <f>INDEX(LINEST(L19:L78,M19:T78,TRUE,TRUE),1,1)</f>
        <v/>
      </c>
      <c r="AJ78" s="10">
        <f>INDEX(LINEST(L19:L78,M19:T78,TRUE,TRUE),3,1)</f>
        <v/>
      </c>
      <c r="AK78" s="9">
        <f>AA77/12+AB77*M78+AC77*N78+AD77*O78+AE77*P78+AF77*Q78+AG77*R78+AH77*S78+AI77*T78</f>
        <v/>
      </c>
      <c r="AL78" s="9">
        <f>AVERAGE(L18:L77)</f>
        <v/>
      </c>
    </row>
    <row r="79">
      <c r="A79" s="7" t="n">
        <v>39964</v>
      </c>
      <c r="B79" s="8" t="n">
        <v>975.5</v>
      </c>
      <c r="C79" s="8" t="n">
        <v>1.8</v>
      </c>
      <c r="D79" s="8" t="n">
        <v>1.67</v>
      </c>
      <c r="E79" s="8" t="n">
        <v>80.43000000000001</v>
      </c>
      <c r="F79" s="8" t="n">
        <v>66.31</v>
      </c>
      <c r="G79" s="8" t="n">
        <v>28.92</v>
      </c>
      <c r="H79" s="8" t="n">
        <v>165.399994</v>
      </c>
      <c r="I79" s="8" t="n">
        <v>919.1400149999999</v>
      </c>
      <c r="J79" s="8" t="n">
        <v>62.766438</v>
      </c>
      <c r="L79" s="9">
        <f>LN(B79/B78)</f>
        <v/>
      </c>
      <c r="M79" s="9">
        <f>$M$1*(C79-C78)</f>
        <v/>
      </c>
      <c r="N79" s="9">
        <f>$N$1*(D79-D78)</f>
        <v/>
      </c>
      <c r="O79" s="9">
        <f>$O$1*LN(E79/E78)</f>
        <v/>
      </c>
      <c r="P79" s="9">
        <f>$P$1*LN(F79/F78)</f>
        <v/>
      </c>
      <c r="Q79" s="9">
        <f>$Q$1*(G79-G78)</f>
        <v/>
      </c>
      <c r="R79" s="9">
        <f>$R$1*(H79-H78)</f>
        <v/>
      </c>
      <c r="S79" s="9">
        <f>$S$1*LN(I79/I78)</f>
        <v/>
      </c>
      <c r="T79" s="9">
        <f>$T$1*LN(J79/J78)</f>
        <v/>
      </c>
      <c r="U79" s="9">
        <f>$W$12+$W$4*M79+$W$5*N79+$W$6*O79+$W$7*P79+$W$8*Q79+$W$9*R79+$W$10*S79+$W$11*T79</f>
        <v/>
      </c>
      <c r="AA79" s="10">
        <f>INDEX(LINEST(L20:L79,M20:T79,TRUE,TRUE),1,9)*12</f>
        <v/>
      </c>
      <c r="AB79" s="9">
        <f>INDEX(LINEST(L20:L79,M20:T79,TRUE,TRUE),1,8)</f>
        <v/>
      </c>
      <c r="AC79" s="9">
        <f>INDEX(LINEST(L20:L79,M20:T79,TRUE,TRUE),1,7)</f>
        <v/>
      </c>
      <c r="AD79" s="9">
        <f>INDEX(LINEST(L20:L79,M20:T79,TRUE,TRUE),1,6)</f>
        <v/>
      </c>
      <c r="AE79" s="9">
        <f>INDEX(LINEST(L20:L79,M20:T79,TRUE,TRUE),1,5)</f>
        <v/>
      </c>
      <c r="AF79" s="9">
        <f>INDEX(LINEST(L20:L79,M20:T79,TRUE,TRUE),1,4)</f>
        <v/>
      </c>
      <c r="AG79" s="9">
        <f>INDEX(LINEST(L20:L79,M20:T79,TRUE,TRUE),1,3)</f>
        <v/>
      </c>
      <c r="AH79" s="9">
        <f>INDEX(LINEST(L20:L79,M20:T79,TRUE,TRUE),1,2)</f>
        <v/>
      </c>
      <c r="AI79" s="9">
        <f>INDEX(LINEST(L20:L79,M20:T79,TRUE,TRUE),1,1)</f>
        <v/>
      </c>
      <c r="AJ79" s="10">
        <f>INDEX(LINEST(L20:L79,M20:T79,TRUE,TRUE),3,1)</f>
        <v/>
      </c>
      <c r="AK79" s="9">
        <f>AA78/12+AB78*M79+AC78*N79+AD78*O79+AE78*P79+AF78*Q79+AG78*R79+AH78*S79+AI78*T79</f>
        <v/>
      </c>
      <c r="AL79" s="9">
        <f>AVERAGE(L19:L78)</f>
        <v/>
      </c>
    </row>
    <row r="80">
      <c r="A80" s="7" t="n">
        <v>39994</v>
      </c>
      <c r="B80" s="8" t="n">
        <v>934.5</v>
      </c>
      <c r="C80" s="8" t="n">
        <v>1.75</v>
      </c>
      <c r="D80" s="8" t="n">
        <v>1.78</v>
      </c>
      <c r="E80" s="8" t="n">
        <v>80.129997</v>
      </c>
      <c r="F80" s="8" t="n">
        <v>69.81999999999999</v>
      </c>
      <c r="G80" s="8" t="n">
        <v>26.35</v>
      </c>
      <c r="H80" s="8" t="n">
        <v>162.5</v>
      </c>
      <c r="I80" s="8" t="n">
        <v>919.320007</v>
      </c>
      <c r="J80" s="8" t="n">
        <v>63.030571</v>
      </c>
      <c r="L80" s="9">
        <f>LN(B80/B79)</f>
        <v/>
      </c>
      <c r="M80" s="9">
        <f>$M$1*(C80-C79)</f>
        <v/>
      </c>
      <c r="N80" s="9">
        <f>$N$1*(D80-D79)</f>
        <v/>
      </c>
      <c r="O80" s="9">
        <f>$O$1*LN(E80/E79)</f>
        <v/>
      </c>
      <c r="P80" s="9">
        <f>$P$1*LN(F80/F79)</f>
        <v/>
      </c>
      <c r="Q80" s="9">
        <f>$Q$1*(G80-G79)</f>
        <v/>
      </c>
      <c r="R80" s="9">
        <f>$R$1*(H80-H79)</f>
        <v/>
      </c>
      <c r="S80" s="9">
        <f>$S$1*LN(I80/I79)</f>
        <v/>
      </c>
      <c r="T80" s="9">
        <f>$T$1*LN(J80/J79)</f>
        <v/>
      </c>
      <c r="U80" s="9">
        <f>$W$12+$W$4*M80+$W$5*N80+$W$6*O80+$W$7*P80+$W$8*Q80+$W$9*R80+$W$10*S80+$W$11*T80</f>
        <v/>
      </c>
      <c r="AA80" s="10">
        <f>INDEX(LINEST(L21:L80,M21:T80,TRUE,TRUE),1,9)*12</f>
        <v/>
      </c>
      <c r="AB80" s="9">
        <f>INDEX(LINEST(L21:L80,M21:T80,TRUE,TRUE),1,8)</f>
        <v/>
      </c>
      <c r="AC80" s="9">
        <f>INDEX(LINEST(L21:L80,M21:T80,TRUE,TRUE),1,7)</f>
        <v/>
      </c>
      <c r="AD80" s="9">
        <f>INDEX(LINEST(L21:L80,M21:T80,TRUE,TRUE),1,6)</f>
        <v/>
      </c>
      <c r="AE80" s="9">
        <f>INDEX(LINEST(L21:L80,M21:T80,TRUE,TRUE),1,5)</f>
        <v/>
      </c>
      <c r="AF80" s="9">
        <f>INDEX(LINEST(L21:L80,M21:T80,TRUE,TRUE),1,4)</f>
        <v/>
      </c>
      <c r="AG80" s="9">
        <f>INDEX(LINEST(L21:L80,M21:T80,TRUE,TRUE),1,3)</f>
        <v/>
      </c>
      <c r="AH80" s="9">
        <f>INDEX(LINEST(L21:L80,M21:T80,TRUE,TRUE),1,2)</f>
        <v/>
      </c>
      <c r="AI80" s="9">
        <f>INDEX(LINEST(L21:L80,M21:T80,TRUE,TRUE),1,1)</f>
        <v/>
      </c>
      <c r="AJ80" s="10">
        <f>INDEX(LINEST(L21:L80,M21:T80,TRUE,TRUE),3,1)</f>
        <v/>
      </c>
      <c r="AK80" s="9">
        <f>AA79/12+AB79*M80+AC79*N80+AD79*O80+AE79*P80+AF79*Q80+AG79*R80+AH79*S80+AI79*T80</f>
        <v/>
      </c>
      <c r="AL80" s="9">
        <f>AVERAGE(L20:L79)</f>
        <v/>
      </c>
    </row>
    <row r="81">
      <c r="A81" s="7" t="n">
        <v>40025</v>
      </c>
      <c r="B81" s="8" t="n">
        <v>939</v>
      </c>
      <c r="C81" s="8" t="n">
        <v>1.81</v>
      </c>
      <c r="D81" s="8" t="n">
        <v>1.71</v>
      </c>
      <c r="E81" s="8" t="n">
        <v>78.349998</v>
      </c>
      <c r="F81" s="8" t="n">
        <v>69.26000000000001</v>
      </c>
      <c r="G81" s="8" t="n">
        <v>25.92</v>
      </c>
      <c r="H81" s="8" t="n">
        <v>138.5</v>
      </c>
      <c r="I81" s="8" t="n">
        <v>987.47998</v>
      </c>
      <c r="J81" s="8" t="n">
        <v>63.830391</v>
      </c>
      <c r="L81" s="9">
        <f>LN(B81/B80)</f>
        <v/>
      </c>
      <c r="M81" s="9">
        <f>$M$1*(C81-C80)</f>
        <v/>
      </c>
      <c r="N81" s="9">
        <f>$N$1*(D81-D80)</f>
        <v/>
      </c>
      <c r="O81" s="9">
        <f>$O$1*LN(E81/E80)</f>
        <v/>
      </c>
      <c r="P81" s="9">
        <f>$P$1*LN(F81/F80)</f>
        <v/>
      </c>
      <c r="Q81" s="9">
        <f>$Q$1*(G81-G80)</f>
        <v/>
      </c>
      <c r="R81" s="9">
        <f>$R$1*(H81-H80)</f>
        <v/>
      </c>
      <c r="S81" s="9">
        <f>$S$1*LN(I81/I80)</f>
        <v/>
      </c>
      <c r="T81" s="9">
        <f>$T$1*LN(J81/J80)</f>
        <v/>
      </c>
      <c r="U81" s="9">
        <f>$W$12+$W$4*M81+$W$5*N81+$W$6*O81+$W$7*P81+$W$8*Q81+$W$9*R81+$W$10*S81+$W$11*T81</f>
        <v/>
      </c>
      <c r="AA81" s="10">
        <f>INDEX(LINEST(L22:L81,M22:T81,TRUE,TRUE),1,9)*12</f>
        <v/>
      </c>
      <c r="AB81" s="9">
        <f>INDEX(LINEST(L22:L81,M22:T81,TRUE,TRUE),1,8)</f>
        <v/>
      </c>
      <c r="AC81" s="9">
        <f>INDEX(LINEST(L22:L81,M22:T81,TRUE,TRUE),1,7)</f>
        <v/>
      </c>
      <c r="AD81" s="9">
        <f>INDEX(LINEST(L22:L81,M22:T81,TRUE,TRUE),1,6)</f>
        <v/>
      </c>
      <c r="AE81" s="9">
        <f>INDEX(LINEST(L22:L81,M22:T81,TRUE,TRUE),1,5)</f>
        <v/>
      </c>
      <c r="AF81" s="9">
        <f>INDEX(LINEST(L22:L81,M22:T81,TRUE,TRUE),1,4)</f>
        <v/>
      </c>
      <c r="AG81" s="9">
        <f>INDEX(LINEST(L22:L81,M22:T81,TRUE,TRUE),1,3)</f>
        <v/>
      </c>
      <c r="AH81" s="9">
        <f>INDEX(LINEST(L22:L81,M22:T81,TRUE,TRUE),1,2)</f>
        <v/>
      </c>
      <c r="AI81" s="9">
        <f>INDEX(LINEST(L22:L81,M22:T81,TRUE,TRUE),1,1)</f>
        <v/>
      </c>
      <c r="AJ81" s="10">
        <f>INDEX(LINEST(L22:L81,M22:T81,TRUE,TRUE),3,1)</f>
        <v/>
      </c>
      <c r="AK81" s="9">
        <f>AA80/12+AB80*M81+AC80*N81+AD80*O81+AE80*P81+AF80*Q81+AG80*R81+AH80*S81+AI80*T81</f>
        <v/>
      </c>
      <c r="AL81" s="9">
        <f>AVERAGE(L21:L80)</f>
        <v/>
      </c>
    </row>
    <row r="82">
      <c r="A82" s="7" t="n">
        <v>40056</v>
      </c>
      <c r="B82" s="8" t="n">
        <v>955.5</v>
      </c>
      <c r="C82" s="8" t="n">
        <v>1.64</v>
      </c>
      <c r="D82" s="8" t="n">
        <v>1.76</v>
      </c>
      <c r="E82" s="8" t="n">
        <v>78.16999800000001</v>
      </c>
      <c r="F82" s="8" t="n">
        <v>69.97</v>
      </c>
      <c r="G82" s="8" t="n">
        <v>26.01</v>
      </c>
      <c r="H82" s="8" t="n">
        <v>130.699997</v>
      </c>
      <c r="I82" s="8" t="n">
        <v>1020.619995</v>
      </c>
      <c r="J82" s="8" t="n">
        <v>64.609329</v>
      </c>
      <c r="L82" s="9">
        <f>LN(B82/B81)</f>
        <v/>
      </c>
      <c r="M82" s="9">
        <f>$M$1*(C82-C81)</f>
        <v/>
      </c>
      <c r="N82" s="9">
        <f>$N$1*(D82-D81)</f>
        <v/>
      </c>
      <c r="O82" s="9">
        <f>$O$1*LN(E82/E81)</f>
        <v/>
      </c>
      <c r="P82" s="9">
        <f>$P$1*LN(F82/F81)</f>
        <v/>
      </c>
      <c r="Q82" s="9">
        <f>$Q$1*(G82-G81)</f>
        <v/>
      </c>
      <c r="R82" s="9">
        <f>$R$1*(H82-H81)</f>
        <v/>
      </c>
      <c r="S82" s="9">
        <f>$S$1*LN(I82/I81)</f>
        <v/>
      </c>
      <c r="T82" s="9">
        <f>$T$1*LN(J82/J81)</f>
        <v/>
      </c>
      <c r="U82" s="9">
        <f>$W$12+$W$4*M82+$W$5*N82+$W$6*O82+$W$7*P82+$W$8*Q82+$W$9*R82+$W$10*S82+$W$11*T82</f>
        <v/>
      </c>
      <c r="AA82" s="10">
        <f>INDEX(LINEST(L23:L82,M23:T82,TRUE,TRUE),1,9)*12</f>
        <v/>
      </c>
      <c r="AB82" s="9">
        <f>INDEX(LINEST(L23:L82,M23:T82,TRUE,TRUE),1,8)</f>
        <v/>
      </c>
      <c r="AC82" s="9">
        <f>INDEX(LINEST(L23:L82,M23:T82,TRUE,TRUE),1,7)</f>
        <v/>
      </c>
      <c r="AD82" s="9">
        <f>INDEX(LINEST(L23:L82,M23:T82,TRUE,TRUE),1,6)</f>
        <v/>
      </c>
      <c r="AE82" s="9">
        <f>INDEX(LINEST(L23:L82,M23:T82,TRUE,TRUE),1,5)</f>
        <v/>
      </c>
      <c r="AF82" s="9">
        <f>INDEX(LINEST(L23:L82,M23:T82,TRUE,TRUE),1,4)</f>
        <v/>
      </c>
      <c r="AG82" s="9">
        <f>INDEX(LINEST(L23:L82,M23:T82,TRUE,TRUE),1,3)</f>
        <v/>
      </c>
      <c r="AH82" s="9">
        <f>INDEX(LINEST(L23:L82,M23:T82,TRUE,TRUE),1,2)</f>
        <v/>
      </c>
      <c r="AI82" s="9">
        <f>INDEX(LINEST(L23:L82,M23:T82,TRUE,TRUE),1,1)</f>
        <v/>
      </c>
      <c r="AJ82" s="10">
        <f>INDEX(LINEST(L23:L82,M23:T82,TRUE,TRUE),3,1)</f>
        <v/>
      </c>
      <c r="AK82" s="9">
        <f>AA81/12+AB81*M82+AC81*N82+AD81*O82+AE81*P82+AF81*Q82+AG81*R82+AH81*S82+AI81*T82</f>
        <v/>
      </c>
      <c r="AL82" s="9">
        <f>AVERAGE(L22:L81)</f>
        <v/>
      </c>
    </row>
    <row r="83">
      <c r="A83" s="7" t="n">
        <v>40086</v>
      </c>
      <c r="B83" s="8" t="n">
        <v>995.75</v>
      </c>
      <c r="C83" s="8" t="n">
        <v>1.75</v>
      </c>
      <c r="D83" s="8" t="n">
        <v>1.56</v>
      </c>
      <c r="E83" s="8" t="n">
        <v>76.650002</v>
      </c>
      <c r="F83" s="8" t="n">
        <v>70.45999999999999</v>
      </c>
      <c r="G83" s="8" t="n">
        <v>25.61</v>
      </c>
      <c r="H83" s="8" t="n">
        <v>113.800003</v>
      </c>
      <c r="I83" s="8" t="n">
        <v>1057.079956</v>
      </c>
      <c r="J83" s="8" t="n">
        <v>65.376999</v>
      </c>
      <c r="L83" s="9">
        <f>LN(B83/B82)</f>
        <v/>
      </c>
      <c r="M83" s="9">
        <f>$M$1*(C83-C82)</f>
        <v/>
      </c>
      <c r="N83" s="9">
        <f>$N$1*(D83-D82)</f>
        <v/>
      </c>
      <c r="O83" s="9">
        <f>$O$1*LN(E83/E82)</f>
        <v/>
      </c>
      <c r="P83" s="9">
        <f>$P$1*LN(F83/F82)</f>
        <v/>
      </c>
      <c r="Q83" s="9">
        <f>$Q$1*(G83-G82)</f>
        <v/>
      </c>
      <c r="R83" s="9">
        <f>$R$1*(H83-H82)</f>
        <v/>
      </c>
      <c r="S83" s="9">
        <f>$S$1*LN(I83/I82)</f>
        <v/>
      </c>
      <c r="T83" s="9">
        <f>$T$1*LN(J83/J82)</f>
        <v/>
      </c>
      <c r="U83" s="9">
        <f>$W$12+$W$4*M83+$W$5*N83+$W$6*O83+$W$7*P83+$W$8*Q83+$W$9*R83+$W$10*S83+$W$11*T83</f>
        <v/>
      </c>
      <c r="AA83" s="10">
        <f>INDEX(LINEST(L24:L83,M24:T83,TRUE,TRUE),1,9)*12</f>
        <v/>
      </c>
      <c r="AB83" s="9">
        <f>INDEX(LINEST(L24:L83,M24:T83,TRUE,TRUE),1,8)</f>
        <v/>
      </c>
      <c r="AC83" s="9">
        <f>INDEX(LINEST(L24:L83,M24:T83,TRUE,TRUE),1,7)</f>
        <v/>
      </c>
      <c r="AD83" s="9">
        <f>INDEX(LINEST(L24:L83,M24:T83,TRUE,TRUE),1,6)</f>
        <v/>
      </c>
      <c r="AE83" s="9">
        <f>INDEX(LINEST(L24:L83,M24:T83,TRUE,TRUE),1,5)</f>
        <v/>
      </c>
      <c r="AF83" s="9">
        <f>INDEX(LINEST(L24:L83,M24:T83,TRUE,TRUE),1,4)</f>
        <v/>
      </c>
      <c r="AG83" s="9">
        <f>INDEX(LINEST(L24:L83,M24:T83,TRUE,TRUE),1,3)</f>
        <v/>
      </c>
      <c r="AH83" s="9">
        <f>INDEX(LINEST(L24:L83,M24:T83,TRUE,TRUE),1,2)</f>
        <v/>
      </c>
      <c r="AI83" s="9">
        <f>INDEX(LINEST(L24:L83,M24:T83,TRUE,TRUE),1,1)</f>
        <v/>
      </c>
      <c r="AJ83" s="10">
        <f>INDEX(LINEST(L24:L83,M24:T83,TRUE,TRUE),3,1)</f>
        <v/>
      </c>
      <c r="AK83" s="9">
        <f>AA82/12+AB82*M83+AC82*N83+AD82*O83+AE82*P83+AF82*Q83+AG82*R83+AH82*S83+AI82*T83</f>
        <v/>
      </c>
      <c r="AL83" s="9">
        <f>AVERAGE(L23:L82)</f>
        <v/>
      </c>
    </row>
    <row r="84">
      <c r="A84" s="7" t="n">
        <v>40117</v>
      </c>
      <c r="B84" s="8" t="n">
        <v>1040</v>
      </c>
      <c r="C84" s="8" t="n">
        <v>2</v>
      </c>
      <c r="D84" s="8" t="n">
        <v>1.41</v>
      </c>
      <c r="E84" s="8" t="n">
        <v>76.300003</v>
      </c>
      <c r="F84" s="8" t="n">
        <v>77.04000000000001</v>
      </c>
      <c r="G84" s="8" t="n">
        <v>30.69</v>
      </c>
      <c r="H84" s="8" t="n">
        <v>113.5</v>
      </c>
      <c r="I84" s="8" t="n">
        <v>1036.189941</v>
      </c>
      <c r="J84" s="8" t="n">
        <v>65.522018</v>
      </c>
      <c r="L84" s="9">
        <f>LN(B84/B83)</f>
        <v/>
      </c>
      <c r="M84" s="9">
        <f>$M$1*(C84-C83)</f>
        <v/>
      </c>
      <c r="N84" s="9">
        <f>$N$1*(D84-D83)</f>
        <v/>
      </c>
      <c r="O84" s="9">
        <f>$O$1*LN(E84/E83)</f>
        <v/>
      </c>
      <c r="P84" s="9">
        <f>$P$1*LN(F84/F83)</f>
        <v/>
      </c>
      <c r="Q84" s="9">
        <f>$Q$1*(G84-G83)</f>
        <v/>
      </c>
      <c r="R84" s="9">
        <f>$R$1*(H84-H83)</f>
        <v/>
      </c>
      <c r="S84" s="9">
        <f>$S$1*LN(I84/I83)</f>
        <v/>
      </c>
      <c r="T84" s="9">
        <f>$T$1*LN(J84/J83)</f>
        <v/>
      </c>
      <c r="U84" s="9">
        <f>$W$12+$W$4*M84+$W$5*N84+$W$6*O84+$W$7*P84+$W$8*Q84+$W$9*R84+$W$10*S84+$W$11*T84</f>
        <v/>
      </c>
      <c r="AA84" s="10">
        <f>INDEX(LINEST(L25:L84,M25:T84,TRUE,TRUE),1,9)*12</f>
        <v/>
      </c>
      <c r="AB84" s="9">
        <f>INDEX(LINEST(L25:L84,M25:T84,TRUE,TRUE),1,8)</f>
        <v/>
      </c>
      <c r="AC84" s="9">
        <f>INDEX(LINEST(L25:L84,M25:T84,TRUE,TRUE),1,7)</f>
        <v/>
      </c>
      <c r="AD84" s="9">
        <f>INDEX(LINEST(L25:L84,M25:T84,TRUE,TRUE),1,6)</f>
        <v/>
      </c>
      <c r="AE84" s="9">
        <f>INDEX(LINEST(L25:L84,M25:T84,TRUE,TRUE),1,5)</f>
        <v/>
      </c>
      <c r="AF84" s="9">
        <f>INDEX(LINEST(L25:L84,M25:T84,TRUE,TRUE),1,4)</f>
        <v/>
      </c>
      <c r="AG84" s="9">
        <f>INDEX(LINEST(L25:L84,M25:T84,TRUE,TRUE),1,3)</f>
        <v/>
      </c>
      <c r="AH84" s="9">
        <f>INDEX(LINEST(L25:L84,M25:T84,TRUE,TRUE),1,2)</f>
        <v/>
      </c>
      <c r="AI84" s="9">
        <f>INDEX(LINEST(L25:L84,M25:T84,TRUE,TRUE),1,1)</f>
        <v/>
      </c>
      <c r="AJ84" s="10">
        <f>INDEX(LINEST(L25:L84,M25:T84,TRUE,TRUE),3,1)</f>
        <v/>
      </c>
      <c r="AK84" s="9">
        <f>AA83/12+AB83*M84+AC83*N84+AD83*O84+AE83*P84+AF83*Q84+AG83*R84+AH83*S84+AI83*T84</f>
        <v/>
      </c>
      <c r="AL84" s="9">
        <f>AVERAGE(L24:L83)</f>
        <v/>
      </c>
    </row>
    <row r="85">
      <c r="A85" s="7" t="n">
        <v>40147</v>
      </c>
      <c r="B85" s="8" t="n">
        <v>1175.75</v>
      </c>
      <c r="C85" s="8" t="n">
        <v>2.08</v>
      </c>
      <c r="D85" s="8" t="n">
        <v>1.13</v>
      </c>
      <c r="E85" s="8" t="n">
        <v>74.879997</v>
      </c>
      <c r="F85" s="8" t="n">
        <v>77.19</v>
      </c>
      <c r="G85" s="8" t="n">
        <v>24.51</v>
      </c>
      <c r="H85" s="8" t="n">
        <v>86.099998</v>
      </c>
      <c r="I85" s="8" t="n">
        <v>1095.630005</v>
      </c>
      <c r="J85" s="8" t="n">
        <v>66.36481499999999</v>
      </c>
      <c r="L85" s="9">
        <f>LN(B85/B84)</f>
        <v/>
      </c>
      <c r="M85" s="9">
        <f>$M$1*(C85-C84)</f>
        <v/>
      </c>
      <c r="N85" s="9">
        <f>$N$1*(D85-D84)</f>
        <v/>
      </c>
      <c r="O85" s="9">
        <f>$O$1*LN(E85/E84)</f>
        <v/>
      </c>
      <c r="P85" s="9">
        <f>$P$1*LN(F85/F84)</f>
        <v/>
      </c>
      <c r="Q85" s="9">
        <f>$Q$1*(G85-G84)</f>
        <v/>
      </c>
      <c r="R85" s="9">
        <f>$R$1*(H85-H84)</f>
        <v/>
      </c>
      <c r="S85" s="9">
        <f>$S$1*LN(I85/I84)</f>
        <v/>
      </c>
      <c r="T85" s="9">
        <f>$T$1*LN(J85/J84)</f>
        <v/>
      </c>
      <c r="U85" s="9">
        <f>$W$12+$W$4*M85+$W$5*N85+$W$6*O85+$W$7*P85+$W$8*Q85+$W$9*R85+$W$10*S85+$W$11*T85</f>
        <v/>
      </c>
      <c r="AA85" s="10">
        <f>INDEX(LINEST(L26:L85,M26:T85,TRUE,TRUE),1,9)*12</f>
        <v/>
      </c>
      <c r="AB85" s="9">
        <f>INDEX(LINEST(L26:L85,M26:T85,TRUE,TRUE),1,8)</f>
        <v/>
      </c>
      <c r="AC85" s="9">
        <f>INDEX(LINEST(L26:L85,M26:T85,TRUE,TRUE),1,7)</f>
        <v/>
      </c>
      <c r="AD85" s="9">
        <f>INDEX(LINEST(L26:L85,M26:T85,TRUE,TRUE),1,6)</f>
        <v/>
      </c>
      <c r="AE85" s="9">
        <f>INDEX(LINEST(L26:L85,M26:T85,TRUE,TRUE),1,5)</f>
        <v/>
      </c>
      <c r="AF85" s="9">
        <f>INDEX(LINEST(L26:L85,M26:T85,TRUE,TRUE),1,4)</f>
        <v/>
      </c>
      <c r="AG85" s="9">
        <f>INDEX(LINEST(L26:L85,M26:T85,TRUE,TRUE),1,3)</f>
        <v/>
      </c>
      <c r="AH85" s="9">
        <f>INDEX(LINEST(L26:L85,M26:T85,TRUE,TRUE),1,2)</f>
        <v/>
      </c>
      <c r="AI85" s="9">
        <f>INDEX(LINEST(L26:L85,M26:T85,TRUE,TRUE),1,1)</f>
        <v/>
      </c>
      <c r="AJ85" s="10">
        <f>INDEX(LINEST(L26:L85,M26:T85,TRUE,TRUE),3,1)</f>
        <v/>
      </c>
      <c r="AK85" s="9">
        <f>AA84/12+AB84*M85+AC84*N85+AD84*O85+AE84*P85+AF84*Q85+AG84*R85+AH84*S85+AI84*T85</f>
        <v/>
      </c>
      <c r="AL85" s="9">
        <f>AVERAGE(L25:L84)</f>
        <v/>
      </c>
    </row>
    <row r="86">
      <c r="A86" s="7" t="n">
        <v>40178</v>
      </c>
      <c r="B86" s="8" t="n">
        <v>1087.5</v>
      </c>
      <c r="C86" s="8" t="n">
        <v>2.37</v>
      </c>
      <c r="D86" s="8" t="n">
        <v>1.48</v>
      </c>
      <c r="E86" s="8" t="n">
        <v>77.860001</v>
      </c>
      <c r="F86" s="8" t="n">
        <v>79.39</v>
      </c>
      <c r="G86" s="8" t="n">
        <v>21.68</v>
      </c>
      <c r="H86" s="8" t="n">
        <v>107.5</v>
      </c>
      <c r="I86" s="8" t="n">
        <v>1115.099976</v>
      </c>
      <c r="J86" s="8" t="n">
        <v>65.116364</v>
      </c>
      <c r="L86" s="9">
        <f>LN(B86/B85)</f>
        <v/>
      </c>
      <c r="M86" s="9">
        <f>$M$1*(C86-C85)</f>
        <v/>
      </c>
      <c r="N86" s="9">
        <f>$N$1*(D86-D85)</f>
        <v/>
      </c>
      <c r="O86" s="9">
        <f>$O$1*LN(E86/E85)</f>
        <v/>
      </c>
      <c r="P86" s="9">
        <f>$P$1*LN(F86/F85)</f>
        <v/>
      </c>
      <c r="Q86" s="9">
        <f>$Q$1*(G86-G85)</f>
        <v/>
      </c>
      <c r="R86" s="9">
        <f>$R$1*(H86-H85)</f>
        <v/>
      </c>
      <c r="S86" s="9">
        <f>$S$1*LN(I86/I85)</f>
        <v/>
      </c>
      <c r="T86" s="9">
        <f>$T$1*LN(J86/J85)</f>
        <v/>
      </c>
      <c r="U86" s="9">
        <f>$W$12+$W$4*M86+$W$5*N86+$W$6*O86+$W$7*P86+$W$8*Q86+$W$9*R86+$W$10*S86+$W$11*T86</f>
        <v/>
      </c>
      <c r="AA86" s="10">
        <f>INDEX(LINEST(L27:L86,M27:T86,TRUE,TRUE),1,9)*12</f>
        <v/>
      </c>
      <c r="AB86" s="9">
        <f>INDEX(LINEST(L27:L86,M27:T86,TRUE,TRUE),1,8)</f>
        <v/>
      </c>
      <c r="AC86" s="9">
        <f>INDEX(LINEST(L27:L86,M27:T86,TRUE,TRUE),1,7)</f>
        <v/>
      </c>
      <c r="AD86" s="9">
        <f>INDEX(LINEST(L27:L86,M27:T86,TRUE,TRUE),1,6)</f>
        <v/>
      </c>
      <c r="AE86" s="9">
        <f>INDEX(LINEST(L27:L86,M27:T86,TRUE,TRUE),1,5)</f>
        <v/>
      </c>
      <c r="AF86" s="9">
        <f>INDEX(LINEST(L27:L86,M27:T86,TRUE,TRUE),1,4)</f>
        <v/>
      </c>
      <c r="AG86" s="9">
        <f>INDEX(LINEST(L27:L86,M27:T86,TRUE,TRUE),1,3)</f>
        <v/>
      </c>
      <c r="AH86" s="9">
        <f>INDEX(LINEST(L27:L86,M27:T86,TRUE,TRUE),1,2)</f>
        <v/>
      </c>
      <c r="AI86" s="9">
        <f>INDEX(LINEST(L27:L86,M27:T86,TRUE,TRUE),1,1)</f>
        <v/>
      </c>
      <c r="AJ86" s="10">
        <f>INDEX(LINEST(L27:L86,M27:T86,TRUE,TRUE),3,1)</f>
        <v/>
      </c>
      <c r="AK86" s="9">
        <f>AA85/12+AB85*M86+AC85*N86+AD85*O86+AE85*P86+AF85*Q86+AG85*R86+AH85*S86+AI85*T86</f>
        <v/>
      </c>
      <c r="AL86" s="9">
        <f>AVERAGE(L26:L85)</f>
        <v/>
      </c>
    </row>
    <row r="87">
      <c r="A87" s="7" t="n">
        <v>40209</v>
      </c>
      <c r="B87" s="8" t="n">
        <v>1078.5</v>
      </c>
      <c r="C87" s="8" t="n">
        <v>2.33</v>
      </c>
      <c r="D87" s="8" t="n">
        <v>1.3</v>
      </c>
      <c r="E87" s="8" t="n">
        <v>79.459999</v>
      </c>
      <c r="F87" s="8" t="n">
        <v>72.84999999999999</v>
      </c>
      <c r="G87" s="8" t="n">
        <v>24.62</v>
      </c>
      <c r="H87" s="8" t="n">
        <v>86.300003</v>
      </c>
      <c r="I87" s="8" t="n">
        <v>1073.869995</v>
      </c>
      <c r="J87" s="8" t="n">
        <v>66.037689</v>
      </c>
      <c r="L87" s="9">
        <f>LN(B87/B86)</f>
        <v/>
      </c>
      <c r="M87" s="9">
        <f>$M$1*(C87-C86)</f>
        <v/>
      </c>
      <c r="N87" s="9">
        <f>$N$1*(D87-D86)</f>
        <v/>
      </c>
      <c r="O87" s="9">
        <f>$O$1*LN(E87/E86)</f>
        <v/>
      </c>
      <c r="P87" s="9">
        <f>$P$1*LN(F87/F86)</f>
        <v/>
      </c>
      <c r="Q87" s="9">
        <f>$Q$1*(G87-G86)</f>
        <v/>
      </c>
      <c r="R87" s="9">
        <f>$R$1*(H87-H86)</f>
        <v/>
      </c>
      <c r="S87" s="9">
        <f>$S$1*LN(I87/I86)</f>
        <v/>
      </c>
      <c r="T87" s="9">
        <f>$T$1*LN(J87/J86)</f>
        <v/>
      </c>
      <c r="U87" s="9">
        <f>$W$12+$W$4*M87+$W$5*N87+$W$6*O87+$W$7*P87+$W$8*Q87+$W$9*R87+$W$10*S87+$W$11*T87</f>
        <v/>
      </c>
      <c r="AA87" s="10">
        <f>INDEX(LINEST(L28:L87,M28:T87,TRUE,TRUE),1,9)*12</f>
        <v/>
      </c>
      <c r="AB87" s="9">
        <f>INDEX(LINEST(L28:L87,M28:T87,TRUE,TRUE),1,8)</f>
        <v/>
      </c>
      <c r="AC87" s="9">
        <f>INDEX(LINEST(L28:L87,M28:T87,TRUE,TRUE),1,7)</f>
        <v/>
      </c>
      <c r="AD87" s="9">
        <f>INDEX(LINEST(L28:L87,M28:T87,TRUE,TRUE),1,6)</f>
        <v/>
      </c>
      <c r="AE87" s="9">
        <f>INDEX(LINEST(L28:L87,M28:T87,TRUE,TRUE),1,5)</f>
        <v/>
      </c>
      <c r="AF87" s="9">
        <f>INDEX(LINEST(L28:L87,M28:T87,TRUE,TRUE),1,4)</f>
        <v/>
      </c>
      <c r="AG87" s="9">
        <f>INDEX(LINEST(L28:L87,M28:T87,TRUE,TRUE),1,3)</f>
        <v/>
      </c>
      <c r="AH87" s="9">
        <f>INDEX(LINEST(L28:L87,M28:T87,TRUE,TRUE),1,2)</f>
        <v/>
      </c>
      <c r="AI87" s="9">
        <f>INDEX(LINEST(L28:L87,M28:T87,TRUE,TRUE),1,1)</f>
        <v/>
      </c>
      <c r="AJ87" s="10">
        <f>INDEX(LINEST(L28:L87,M28:T87,TRUE,TRUE),3,1)</f>
        <v/>
      </c>
      <c r="AK87" s="9">
        <f>AA86/12+AB86*M87+AC86*N87+AD86*O87+AE86*P87+AF86*Q87+AG86*R87+AH86*S87+AI86*T87</f>
        <v/>
      </c>
      <c r="AL87" s="9">
        <f>AVERAGE(L27:L86)</f>
        <v/>
      </c>
    </row>
    <row r="88">
      <c r="A88" s="7" t="n">
        <v>40237</v>
      </c>
      <c r="B88" s="8" t="n">
        <v>1108.25</v>
      </c>
      <c r="C88" s="8" t="n">
        <v>2.13</v>
      </c>
      <c r="D88" s="8" t="n">
        <v>1.48</v>
      </c>
      <c r="E88" s="8" t="n">
        <v>80.360001</v>
      </c>
      <c r="F88" s="8" t="n">
        <v>79.72</v>
      </c>
      <c r="G88" s="8" t="n">
        <v>19.5</v>
      </c>
      <c r="H88" s="8" t="n">
        <v>81.199997</v>
      </c>
      <c r="I88" s="8" t="n">
        <v>1104.48999</v>
      </c>
      <c r="J88" s="8" t="n">
        <v>66.16873200000001</v>
      </c>
      <c r="L88" s="9">
        <f>LN(B88/B87)</f>
        <v/>
      </c>
      <c r="M88" s="9">
        <f>$M$1*(C88-C87)</f>
        <v/>
      </c>
      <c r="N88" s="9">
        <f>$N$1*(D88-D87)</f>
        <v/>
      </c>
      <c r="O88" s="9">
        <f>$O$1*LN(E88/E87)</f>
        <v/>
      </c>
      <c r="P88" s="9">
        <f>$P$1*LN(F88/F87)</f>
        <v/>
      </c>
      <c r="Q88" s="9">
        <f>$Q$1*(G88-G87)</f>
        <v/>
      </c>
      <c r="R88" s="9">
        <f>$R$1*(H88-H87)</f>
        <v/>
      </c>
      <c r="S88" s="9">
        <f>$S$1*LN(I88/I87)</f>
        <v/>
      </c>
      <c r="T88" s="9">
        <f>$T$1*LN(J88/J87)</f>
        <v/>
      </c>
      <c r="U88" s="9">
        <f>$W$12+$W$4*M88+$W$5*N88+$W$6*O88+$W$7*P88+$W$8*Q88+$W$9*R88+$W$10*S88+$W$11*T88</f>
        <v/>
      </c>
      <c r="AA88" s="10">
        <f>INDEX(LINEST(L29:L88,M29:T88,TRUE,TRUE),1,9)*12</f>
        <v/>
      </c>
      <c r="AB88" s="9">
        <f>INDEX(LINEST(L29:L88,M29:T88,TRUE,TRUE),1,8)</f>
        <v/>
      </c>
      <c r="AC88" s="9">
        <f>INDEX(LINEST(L29:L88,M29:T88,TRUE,TRUE),1,7)</f>
        <v/>
      </c>
      <c r="AD88" s="9">
        <f>INDEX(LINEST(L29:L88,M29:T88,TRUE,TRUE),1,6)</f>
        <v/>
      </c>
      <c r="AE88" s="9">
        <f>INDEX(LINEST(L29:L88,M29:T88,TRUE,TRUE),1,5)</f>
        <v/>
      </c>
      <c r="AF88" s="9">
        <f>INDEX(LINEST(L29:L88,M29:T88,TRUE,TRUE),1,4)</f>
        <v/>
      </c>
      <c r="AG88" s="9">
        <f>INDEX(LINEST(L29:L88,M29:T88,TRUE,TRUE),1,3)</f>
        <v/>
      </c>
      <c r="AH88" s="9">
        <f>INDEX(LINEST(L29:L88,M29:T88,TRUE,TRUE),1,2)</f>
        <v/>
      </c>
      <c r="AI88" s="9">
        <f>INDEX(LINEST(L29:L88,M29:T88,TRUE,TRUE),1,1)</f>
        <v/>
      </c>
      <c r="AJ88" s="10">
        <f>INDEX(LINEST(L29:L88,M29:T88,TRUE,TRUE),3,1)</f>
        <v/>
      </c>
      <c r="AK88" s="9">
        <f>AA87/12+AB87*M88+AC87*N88+AD87*O88+AE87*P88+AF87*Q88+AG87*R88+AH87*S88+AI87*T88</f>
        <v/>
      </c>
      <c r="AL88" s="9">
        <f>AVERAGE(L28:L87)</f>
        <v/>
      </c>
    </row>
    <row r="89">
      <c r="A89" s="7" t="n">
        <v>40268</v>
      </c>
      <c r="B89" s="8" t="n">
        <v>1115.5</v>
      </c>
      <c r="C89" s="8" t="n">
        <v>2.24</v>
      </c>
      <c r="D89" s="8" t="n">
        <v>1.6</v>
      </c>
      <c r="E89" s="8" t="n">
        <v>81.06999999999999</v>
      </c>
      <c r="F89" s="8" t="n">
        <v>83.45</v>
      </c>
      <c r="G89" s="8" t="n">
        <v>17.59</v>
      </c>
      <c r="H89" s="8" t="n">
        <v>85.300003</v>
      </c>
      <c r="I89" s="8" t="n">
        <v>1169.430054</v>
      </c>
      <c r="J89" s="8" t="n">
        <v>66.16429100000001</v>
      </c>
      <c r="L89" s="9">
        <f>LN(B89/B88)</f>
        <v/>
      </c>
      <c r="M89" s="9">
        <f>$M$1*(C89-C88)</f>
        <v/>
      </c>
      <c r="N89" s="9">
        <f>$N$1*(D89-D88)</f>
        <v/>
      </c>
      <c r="O89" s="9">
        <f>$O$1*LN(E89/E88)</f>
        <v/>
      </c>
      <c r="P89" s="9">
        <f>$P$1*LN(F89/F88)</f>
        <v/>
      </c>
      <c r="Q89" s="9">
        <f>$Q$1*(G89-G88)</f>
        <v/>
      </c>
      <c r="R89" s="9">
        <f>$R$1*(H89-H88)</f>
        <v/>
      </c>
      <c r="S89" s="9">
        <f>$S$1*LN(I89/I88)</f>
        <v/>
      </c>
      <c r="T89" s="9">
        <f>$T$1*LN(J89/J88)</f>
        <v/>
      </c>
      <c r="U89" s="9">
        <f>$W$12+$W$4*M89+$W$5*N89+$W$6*O89+$W$7*P89+$W$8*Q89+$W$9*R89+$W$10*S89+$W$11*T89</f>
        <v/>
      </c>
      <c r="AA89" s="10">
        <f>INDEX(LINEST(L30:L89,M30:T89,TRUE,TRUE),1,9)*12</f>
        <v/>
      </c>
      <c r="AB89" s="9">
        <f>INDEX(LINEST(L30:L89,M30:T89,TRUE,TRUE),1,8)</f>
        <v/>
      </c>
      <c r="AC89" s="9">
        <f>INDEX(LINEST(L30:L89,M30:T89,TRUE,TRUE),1,7)</f>
        <v/>
      </c>
      <c r="AD89" s="9">
        <f>INDEX(LINEST(L30:L89,M30:T89,TRUE,TRUE),1,6)</f>
        <v/>
      </c>
      <c r="AE89" s="9">
        <f>INDEX(LINEST(L30:L89,M30:T89,TRUE,TRUE),1,5)</f>
        <v/>
      </c>
      <c r="AF89" s="9">
        <f>INDEX(LINEST(L30:L89,M30:T89,TRUE,TRUE),1,4)</f>
        <v/>
      </c>
      <c r="AG89" s="9">
        <f>INDEX(LINEST(L30:L89,M30:T89,TRUE,TRUE),1,3)</f>
        <v/>
      </c>
      <c r="AH89" s="9">
        <f>INDEX(LINEST(L30:L89,M30:T89,TRUE,TRUE),1,2)</f>
        <v/>
      </c>
      <c r="AI89" s="9">
        <f>INDEX(LINEST(L30:L89,M30:T89,TRUE,TRUE),1,1)</f>
        <v/>
      </c>
      <c r="AJ89" s="10">
        <f>INDEX(LINEST(L30:L89,M30:T89,TRUE,TRUE),3,1)</f>
        <v/>
      </c>
      <c r="AK89" s="9">
        <f>AA88/12+AB88*M89+AC88*N89+AD88*O89+AE88*P89+AF88*Q89+AG88*R89+AH88*S89+AI88*T89</f>
        <v/>
      </c>
      <c r="AL89" s="9">
        <f>AVERAGE(L29:L88)</f>
        <v/>
      </c>
    </row>
    <row r="90">
      <c r="A90" s="7" t="n">
        <v>40298</v>
      </c>
      <c r="B90" s="8" t="n">
        <v>1179.25</v>
      </c>
      <c r="C90" s="8" t="n">
        <v>2.4</v>
      </c>
      <c r="D90" s="8" t="n">
        <v>1.29</v>
      </c>
      <c r="E90" s="8" t="n">
        <v>81.870003</v>
      </c>
      <c r="F90" s="8" t="n">
        <v>86.06999999999999</v>
      </c>
      <c r="G90" s="8" t="n">
        <v>22.05</v>
      </c>
      <c r="H90" s="8" t="n">
        <v>85.5</v>
      </c>
      <c r="I90" s="8" t="n">
        <v>1186.689941</v>
      </c>
      <c r="J90" s="8" t="n">
        <v>66.808228</v>
      </c>
      <c r="L90" s="9">
        <f>LN(B90/B89)</f>
        <v/>
      </c>
      <c r="M90" s="9">
        <f>$M$1*(C90-C89)</f>
        <v/>
      </c>
      <c r="N90" s="9">
        <f>$N$1*(D90-D89)</f>
        <v/>
      </c>
      <c r="O90" s="9">
        <f>$O$1*LN(E90/E89)</f>
        <v/>
      </c>
      <c r="P90" s="9">
        <f>$P$1*LN(F90/F89)</f>
        <v/>
      </c>
      <c r="Q90" s="9">
        <f>$Q$1*(G90-G89)</f>
        <v/>
      </c>
      <c r="R90" s="9">
        <f>$R$1*(H90-H89)</f>
        <v/>
      </c>
      <c r="S90" s="9">
        <f>$S$1*LN(I90/I89)</f>
        <v/>
      </c>
      <c r="T90" s="9">
        <f>$T$1*LN(J90/J89)</f>
        <v/>
      </c>
      <c r="U90" s="9">
        <f>$W$12+$W$4*M90+$W$5*N90+$W$6*O90+$W$7*P90+$W$8*Q90+$W$9*R90+$W$10*S90+$W$11*T90</f>
        <v/>
      </c>
      <c r="AA90" s="10">
        <f>INDEX(LINEST(L31:L90,M31:T90,TRUE,TRUE),1,9)*12</f>
        <v/>
      </c>
      <c r="AB90" s="9">
        <f>INDEX(LINEST(L31:L90,M31:T90,TRUE,TRUE),1,8)</f>
        <v/>
      </c>
      <c r="AC90" s="9">
        <f>INDEX(LINEST(L31:L90,M31:T90,TRUE,TRUE),1,7)</f>
        <v/>
      </c>
      <c r="AD90" s="9">
        <f>INDEX(LINEST(L31:L90,M31:T90,TRUE,TRUE),1,6)</f>
        <v/>
      </c>
      <c r="AE90" s="9">
        <f>INDEX(LINEST(L31:L90,M31:T90,TRUE,TRUE),1,5)</f>
        <v/>
      </c>
      <c r="AF90" s="9">
        <f>INDEX(LINEST(L31:L90,M31:T90,TRUE,TRUE),1,4)</f>
        <v/>
      </c>
      <c r="AG90" s="9">
        <f>INDEX(LINEST(L31:L90,M31:T90,TRUE,TRUE),1,3)</f>
        <v/>
      </c>
      <c r="AH90" s="9">
        <f>INDEX(LINEST(L31:L90,M31:T90,TRUE,TRUE),1,2)</f>
        <v/>
      </c>
      <c r="AI90" s="9">
        <f>INDEX(LINEST(L31:L90,M31:T90,TRUE,TRUE),1,1)</f>
        <v/>
      </c>
      <c r="AJ90" s="10">
        <f>INDEX(LINEST(L31:L90,M31:T90,TRUE,TRUE),3,1)</f>
        <v/>
      </c>
      <c r="AK90" s="9">
        <f>AA89/12+AB89*M90+AC89*N90+AD89*O90+AE89*P90+AF89*Q90+AG89*R90+AH89*S90+AI89*T90</f>
        <v/>
      </c>
      <c r="AL90" s="9">
        <f>AVERAGE(L30:L89)</f>
        <v/>
      </c>
    </row>
    <row r="91">
      <c r="A91" s="7" t="n">
        <v>40329</v>
      </c>
      <c r="B91" s="8" t="n">
        <v>1207.5</v>
      </c>
      <c r="C91" s="8" t="n">
        <v>1.99</v>
      </c>
      <c r="D91" s="8" t="n">
        <v>1.32</v>
      </c>
      <c r="E91" s="8" t="n">
        <v>86.480003</v>
      </c>
      <c r="F91" s="8" t="n">
        <v>74</v>
      </c>
      <c r="G91" s="8" t="n">
        <v>32.07</v>
      </c>
      <c r="H91" s="8" t="n">
        <v>112.099998</v>
      </c>
      <c r="I91" s="8" t="n">
        <v>1089.410034</v>
      </c>
      <c r="J91" s="8" t="n">
        <v>67.531387</v>
      </c>
      <c r="L91" s="9">
        <f>LN(B91/B90)</f>
        <v/>
      </c>
      <c r="M91" s="9">
        <f>$M$1*(C91-C90)</f>
        <v/>
      </c>
      <c r="N91" s="9">
        <f>$N$1*(D91-D90)</f>
        <v/>
      </c>
      <c r="O91" s="9">
        <f>$O$1*LN(E91/E90)</f>
        <v/>
      </c>
      <c r="P91" s="9">
        <f>$P$1*LN(F91/F90)</f>
        <v/>
      </c>
      <c r="Q91" s="9">
        <f>$Q$1*(G91-G90)</f>
        <v/>
      </c>
      <c r="R91" s="9">
        <f>$R$1*(H91-H90)</f>
        <v/>
      </c>
      <c r="S91" s="9">
        <f>$S$1*LN(I91/I90)</f>
        <v/>
      </c>
      <c r="T91" s="9">
        <f>$T$1*LN(J91/J90)</f>
        <v/>
      </c>
      <c r="U91" s="9">
        <f>$W$12+$W$4*M91+$W$5*N91+$W$6*O91+$W$7*P91+$W$8*Q91+$W$9*R91+$W$10*S91+$W$11*T91</f>
        <v/>
      </c>
      <c r="AA91" s="10">
        <f>INDEX(LINEST(L32:L91,M32:T91,TRUE,TRUE),1,9)*12</f>
        <v/>
      </c>
      <c r="AB91" s="9">
        <f>INDEX(LINEST(L32:L91,M32:T91,TRUE,TRUE),1,8)</f>
        <v/>
      </c>
      <c r="AC91" s="9">
        <f>INDEX(LINEST(L32:L91,M32:T91,TRUE,TRUE),1,7)</f>
        <v/>
      </c>
      <c r="AD91" s="9">
        <f>INDEX(LINEST(L32:L91,M32:T91,TRUE,TRUE),1,6)</f>
        <v/>
      </c>
      <c r="AE91" s="9">
        <f>INDEX(LINEST(L32:L91,M32:T91,TRUE,TRUE),1,5)</f>
        <v/>
      </c>
      <c r="AF91" s="9">
        <f>INDEX(LINEST(L32:L91,M32:T91,TRUE,TRUE),1,4)</f>
        <v/>
      </c>
      <c r="AG91" s="9">
        <f>INDEX(LINEST(L32:L91,M32:T91,TRUE,TRUE),1,3)</f>
        <v/>
      </c>
      <c r="AH91" s="9">
        <f>INDEX(LINEST(L32:L91,M32:T91,TRUE,TRUE),1,2)</f>
        <v/>
      </c>
      <c r="AI91" s="9">
        <f>INDEX(LINEST(L32:L91,M32:T91,TRUE,TRUE),1,1)</f>
        <v/>
      </c>
      <c r="AJ91" s="10">
        <f>INDEX(LINEST(L32:L91,M32:T91,TRUE,TRUE),3,1)</f>
        <v/>
      </c>
      <c r="AK91" s="9">
        <f>AA90/12+AB90*M91+AC90*N91+AD90*O91+AE90*P91+AF90*Q91+AG90*R91+AH90*S91+AI90*T91</f>
        <v/>
      </c>
      <c r="AL91" s="9">
        <f>AVERAGE(L31:L90)</f>
        <v/>
      </c>
    </row>
    <row r="92">
      <c r="A92" s="7" t="n">
        <v>40359</v>
      </c>
      <c r="B92" s="8" t="n">
        <v>1244</v>
      </c>
      <c r="C92" s="8" t="n">
        <v>1.82</v>
      </c>
      <c r="D92" s="8" t="n">
        <v>1.15</v>
      </c>
      <c r="E92" s="8" t="n">
        <v>86.019997</v>
      </c>
      <c r="F92" s="8" t="n">
        <v>75.59</v>
      </c>
      <c r="G92" s="8" t="n">
        <v>34.54</v>
      </c>
      <c r="H92" s="8" t="n">
        <v>89.699997</v>
      </c>
      <c r="I92" s="8" t="n">
        <v>1030.709961</v>
      </c>
      <c r="J92" s="8" t="n">
        <v>68.72580000000001</v>
      </c>
      <c r="L92" s="9">
        <f>LN(B92/B91)</f>
        <v/>
      </c>
      <c r="M92" s="9">
        <f>$M$1*(C92-C91)</f>
        <v/>
      </c>
      <c r="N92" s="9">
        <f>$N$1*(D92-D91)</f>
        <v/>
      </c>
      <c r="O92" s="9">
        <f>$O$1*LN(E92/E91)</f>
        <v/>
      </c>
      <c r="P92" s="9">
        <f>$P$1*LN(F92/F91)</f>
        <v/>
      </c>
      <c r="Q92" s="9">
        <f>$Q$1*(G92-G91)</f>
        <v/>
      </c>
      <c r="R92" s="9">
        <f>$R$1*(H92-H91)</f>
        <v/>
      </c>
      <c r="S92" s="9">
        <f>$S$1*LN(I92/I91)</f>
        <v/>
      </c>
      <c r="T92" s="9">
        <f>$T$1*LN(J92/J91)</f>
        <v/>
      </c>
      <c r="U92" s="9">
        <f>$W$12+$W$4*M92+$W$5*N92+$W$6*O92+$W$7*P92+$W$8*Q92+$W$9*R92+$W$10*S92+$W$11*T92</f>
        <v/>
      </c>
      <c r="AA92" s="10">
        <f>INDEX(LINEST(L33:L92,M33:T92,TRUE,TRUE),1,9)*12</f>
        <v/>
      </c>
      <c r="AB92" s="9">
        <f>INDEX(LINEST(L33:L92,M33:T92,TRUE,TRUE),1,8)</f>
        <v/>
      </c>
      <c r="AC92" s="9">
        <f>INDEX(LINEST(L33:L92,M33:T92,TRUE,TRUE),1,7)</f>
        <v/>
      </c>
      <c r="AD92" s="9">
        <f>INDEX(LINEST(L33:L92,M33:T92,TRUE,TRUE),1,6)</f>
        <v/>
      </c>
      <c r="AE92" s="9">
        <f>INDEX(LINEST(L33:L92,M33:T92,TRUE,TRUE),1,5)</f>
        <v/>
      </c>
      <c r="AF92" s="9">
        <f>INDEX(LINEST(L33:L92,M33:T92,TRUE,TRUE),1,4)</f>
        <v/>
      </c>
      <c r="AG92" s="9">
        <f>INDEX(LINEST(L33:L92,M33:T92,TRUE,TRUE),1,3)</f>
        <v/>
      </c>
      <c r="AH92" s="9">
        <f>INDEX(LINEST(L33:L92,M33:T92,TRUE,TRUE),1,2)</f>
        <v/>
      </c>
      <c r="AI92" s="9">
        <f>INDEX(LINEST(L33:L92,M33:T92,TRUE,TRUE),1,1)</f>
        <v/>
      </c>
      <c r="AJ92" s="10">
        <f>INDEX(LINEST(L33:L92,M33:T92,TRUE,TRUE),3,1)</f>
        <v/>
      </c>
      <c r="AK92" s="9">
        <f>AA91/12+AB91*M92+AC91*N92+AD91*O92+AE91*P92+AF91*Q92+AG91*R92+AH91*S92+AI91*T92</f>
        <v/>
      </c>
      <c r="AL92" s="9">
        <f>AVERAGE(L32:L91)</f>
        <v/>
      </c>
    </row>
    <row r="93">
      <c r="A93" s="7" t="n">
        <v>40390</v>
      </c>
      <c r="B93" s="8" t="n">
        <v>1169</v>
      </c>
      <c r="C93" s="8" t="n">
        <v>1.8</v>
      </c>
      <c r="D93" s="8" t="n">
        <v>1.14</v>
      </c>
      <c r="E93" s="8" t="n">
        <v>81.540001</v>
      </c>
      <c r="F93" s="8" t="n">
        <v>78.84999999999999</v>
      </c>
      <c r="G93" s="8" t="n">
        <v>23.5</v>
      </c>
      <c r="H93" s="8" t="n">
        <v>78.199997</v>
      </c>
      <c r="I93" s="8" t="n">
        <v>1101.599976</v>
      </c>
      <c r="J93" s="8" t="n">
        <v>69.313248</v>
      </c>
      <c r="L93" s="9">
        <f>LN(B93/B92)</f>
        <v/>
      </c>
      <c r="M93" s="9">
        <f>$M$1*(C93-C92)</f>
        <v/>
      </c>
      <c r="N93" s="9">
        <f>$N$1*(D93-D92)</f>
        <v/>
      </c>
      <c r="O93" s="9">
        <f>$O$1*LN(E93/E92)</f>
        <v/>
      </c>
      <c r="P93" s="9">
        <f>$P$1*LN(F93/F92)</f>
        <v/>
      </c>
      <c r="Q93" s="9">
        <f>$Q$1*(G93-G92)</f>
        <v/>
      </c>
      <c r="R93" s="9">
        <f>$R$1*(H93-H92)</f>
        <v/>
      </c>
      <c r="S93" s="9">
        <f>$S$1*LN(I93/I92)</f>
        <v/>
      </c>
      <c r="T93" s="9">
        <f>$T$1*LN(J93/J92)</f>
        <v/>
      </c>
      <c r="U93" s="9">
        <f>$W$12+$W$4*M93+$W$5*N93+$W$6*O93+$W$7*P93+$W$8*Q93+$W$9*R93+$W$10*S93+$W$11*T93</f>
        <v/>
      </c>
      <c r="AA93" s="10">
        <f>INDEX(LINEST(L34:L93,M34:T93,TRUE,TRUE),1,9)*12</f>
        <v/>
      </c>
      <c r="AB93" s="9">
        <f>INDEX(LINEST(L34:L93,M34:T93,TRUE,TRUE),1,8)</f>
        <v/>
      </c>
      <c r="AC93" s="9">
        <f>INDEX(LINEST(L34:L93,M34:T93,TRUE,TRUE),1,7)</f>
        <v/>
      </c>
      <c r="AD93" s="9">
        <f>INDEX(LINEST(L34:L93,M34:T93,TRUE,TRUE),1,6)</f>
        <v/>
      </c>
      <c r="AE93" s="9">
        <f>INDEX(LINEST(L34:L93,M34:T93,TRUE,TRUE),1,5)</f>
        <v/>
      </c>
      <c r="AF93" s="9">
        <f>INDEX(LINEST(L34:L93,M34:T93,TRUE,TRUE),1,4)</f>
        <v/>
      </c>
      <c r="AG93" s="9">
        <f>INDEX(LINEST(L34:L93,M34:T93,TRUE,TRUE),1,3)</f>
        <v/>
      </c>
      <c r="AH93" s="9">
        <f>INDEX(LINEST(L34:L93,M34:T93,TRUE,TRUE),1,2)</f>
        <v/>
      </c>
      <c r="AI93" s="9">
        <f>INDEX(LINEST(L34:L93,M34:T93,TRUE,TRUE),1,1)</f>
        <v/>
      </c>
      <c r="AJ93" s="10">
        <f>INDEX(LINEST(L34:L93,M34:T93,TRUE,TRUE),3,1)</f>
        <v/>
      </c>
      <c r="AK93" s="9">
        <f>AA92/12+AB92*M93+AC92*N93+AD92*O93+AE92*P93+AF92*Q93+AG92*R93+AH92*S93+AI92*T93</f>
        <v/>
      </c>
      <c r="AL93" s="9">
        <f>AVERAGE(L33:L92)</f>
        <v/>
      </c>
    </row>
    <row r="94">
      <c r="A94" s="7" t="n">
        <v>40421</v>
      </c>
      <c r="B94" s="8" t="n">
        <v>1246</v>
      </c>
      <c r="C94" s="8" t="n">
        <v>1.52</v>
      </c>
      <c r="D94" s="8" t="n">
        <v>0.95</v>
      </c>
      <c r="E94" s="8" t="n">
        <v>83.199997</v>
      </c>
      <c r="F94" s="8" t="n">
        <v>71.93000000000001</v>
      </c>
      <c r="G94" s="8" t="n">
        <v>26.05</v>
      </c>
      <c r="H94" s="8" t="n">
        <v>103.699997</v>
      </c>
      <c r="I94" s="8" t="n">
        <v>1049.329956</v>
      </c>
      <c r="J94" s="8" t="n">
        <v>70.205139</v>
      </c>
      <c r="L94" s="9">
        <f>LN(B94/B93)</f>
        <v/>
      </c>
      <c r="M94" s="9">
        <f>$M$1*(C94-C93)</f>
        <v/>
      </c>
      <c r="N94" s="9">
        <f>$N$1*(D94-D93)</f>
        <v/>
      </c>
      <c r="O94" s="9">
        <f>$O$1*LN(E94/E93)</f>
        <v/>
      </c>
      <c r="P94" s="9">
        <f>$P$1*LN(F94/F93)</f>
        <v/>
      </c>
      <c r="Q94" s="9">
        <f>$Q$1*(G94-G93)</f>
        <v/>
      </c>
      <c r="R94" s="9">
        <f>$R$1*(H94-H93)</f>
        <v/>
      </c>
      <c r="S94" s="9">
        <f>$S$1*LN(I94/I93)</f>
        <v/>
      </c>
      <c r="T94" s="9">
        <f>$T$1*LN(J94/J93)</f>
        <v/>
      </c>
      <c r="U94" s="9">
        <f>$W$12+$W$4*M94+$W$5*N94+$W$6*O94+$W$7*P94+$W$8*Q94+$W$9*R94+$W$10*S94+$W$11*T94</f>
        <v/>
      </c>
      <c r="AA94" s="10">
        <f>INDEX(LINEST(L35:L94,M35:T94,TRUE,TRUE),1,9)*12</f>
        <v/>
      </c>
      <c r="AB94" s="9">
        <f>INDEX(LINEST(L35:L94,M35:T94,TRUE,TRUE),1,8)</f>
        <v/>
      </c>
      <c r="AC94" s="9">
        <f>INDEX(LINEST(L35:L94,M35:T94,TRUE,TRUE),1,7)</f>
        <v/>
      </c>
      <c r="AD94" s="9">
        <f>INDEX(LINEST(L35:L94,M35:T94,TRUE,TRUE),1,6)</f>
        <v/>
      </c>
      <c r="AE94" s="9">
        <f>INDEX(LINEST(L35:L94,M35:T94,TRUE,TRUE),1,5)</f>
        <v/>
      </c>
      <c r="AF94" s="9">
        <f>INDEX(LINEST(L35:L94,M35:T94,TRUE,TRUE),1,4)</f>
        <v/>
      </c>
      <c r="AG94" s="9">
        <f>INDEX(LINEST(L35:L94,M35:T94,TRUE,TRUE),1,3)</f>
        <v/>
      </c>
      <c r="AH94" s="9">
        <f>INDEX(LINEST(L35:L94,M35:T94,TRUE,TRUE),1,2)</f>
        <v/>
      </c>
      <c r="AI94" s="9">
        <f>INDEX(LINEST(L35:L94,M35:T94,TRUE,TRUE),1,1)</f>
        <v/>
      </c>
      <c r="AJ94" s="10">
        <f>INDEX(LINEST(L35:L94,M35:T94,TRUE,TRUE),3,1)</f>
        <v/>
      </c>
      <c r="AK94" s="9">
        <f>AA93/12+AB93*M94+AC93*N94+AD93*O94+AE93*P94+AF93*Q94+AG93*R94+AH93*S94+AI93*T94</f>
        <v/>
      </c>
      <c r="AL94" s="9">
        <f>AVERAGE(L34:L93)</f>
        <v/>
      </c>
    </row>
    <row r="95">
      <c r="A95" s="7" t="n">
        <v>40451</v>
      </c>
      <c r="B95" s="8" t="n">
        <v>1307</v>
      </c>
      <c r="C95" s="8" t="n">
        <v>1.78</v>
      </c>
      <c r="D95" s="8" t="n">
        <v>0.75</v>
      </c>
      <c r="E95" s="8" t="n">
        <v>78.720001</v>
      </c>
      <c r="F95" s="8" t="n">
        <v>79.95</v>
      </c>
      <c r="G95" s="8" t="n">
        <v>23.7</v>
      </c>
      <c r="H95" s="8" t="n">
        <v>85.099998</v>
      </c>
      <c r="I95" s="8" t="n">
        <v>1141.199951</v>
      </c>
      <c r="J95" s="8" t="n">
        <v>70.21032</v>
      </c>
      <c r="L95" s="9">
        <f>LN(B95/B94)</f>
        <v/>
      </c>
      <c r="M95" s="9">
        <f>$M$1*(C95-C94)</f>
        <v/>
      </c>
      <c r="N95" s="9">
        <f>$N$1*(D95-D94)</f>
        <v/>
      </c>
      <c r="O95" s="9">
        <f>$O$1*LN(E95/E94)</f>
        <v/>
      </c>
      <c r="P95" s="9">
        <f>$P$1*LN(F95/F94)</f>
        <v/>
      </c>
      <c r="Q95" s="9">
        <f>$Q$1*(G95-G94)</f>
        <v/>
      </c>
      <c r="R95" s="9">
        <f>$R$1*(H95-H94)</f>
        <v/>
      </c>
      <c r="S95" s="9">
        <f>$S$1*LN(I95/I94)</f>
        <v/>
      </c>
      <c r="T95" s="9">
        <f>$T$1*LN(J95/J94)</f>
        <v/>
      </c>
      <c r="U95" s="9">
        <f>$W$12+$W$4*M95+$W$5*N95+$W$6*O95+$W$7*P95+$W$8*Q95+$W$9*R95+$W$10*S95+$W$11*T95</f>
        <v/>
      </c>
      <c r="AA95" s="10">
        <f>INDEX(LINEST(L36:L95,M36:T95,TRUE,TRUE),1,9)*12</f>
        <v/>
      </c>
      <c r="AB95" s="9">
        <f>INDEX(LINEST(L36:L95,M36:T95,TRUE,TRUE),1,8)</f>
        <v/>
      </c>
      <c r="AC95" s="9">
        <f>INDEX(LINEST(L36:L95,M36:T95,TRUE,TRUE),1,7)</f>
        <v/>
      </c>
      <c r="AD95" s="9">
        <f>INDEX(LINEST(L36:L95,M36:T95,TRUE,TRUE),1,6)</f>
        <v/>
      </c>
      <c r="AE95" s="9">
        <f>INDEX(LINEST(L36:L95,M36:T95,TRUE,TRUE),1,5)</f>
        <v/>
      </c>
      <c r="AF95" s="9">
        <f>INDEX(LINEST(L36:L95,M36:T95,TRUE,TRUE),1,4)</f>
        <v/>
      </c>
      <c r="AG95" s="9">
        <f>INDEX(LINEST(L36:L95,M36:T95,TRUE,TRUE),1,3)</f>
        <v/>
      </c>
      <c r="AH95" s="9">
        <f>INDEX(LINEST(L36:L95,M36:T95,TRUE,TRUE),1,2)</f>
        <v/>
      </c>
      <c r="AI95" s="9">
        <f>INDEX(LINEST(L36:L95,M36:T95,TRUE,TRUE),1,1)</f>
        <v/>
      </c>
      <c r="AJ95" s="10">
        <f>INDEX(LINEST(L36:L95,M36:T95,TRUE,TRUE),3,1)</f>
        <v/>
      </c>
      <c r="AK95" s="9">
        <f>AA94/12+AB94*M95+AC94*N95+AD94*O95+AE94*P95+AF94*Q95+AG94*R95+AH94*S95+AI94*T95</f>
        <v/>
      </c>
      <c r="AL95" s="9">
        <f>AVERAGE(L35:L94)</f>
        <v/>
      </c>
    </row>
    <row r="96">
      <c r="A96" s="7" t="n">
        <v>40482</v>
      </c>
      <c r="B96" s="8" t="n">
        <v>1346.75</v>
      </c>
      <c r="C96" s="8" t="n">
        <v>2.13</v>
      </c>
      <c r="D96" s="8" t="n">
        <v>0.5</v>
      </c>
      <c r="E96" s="8" t="n">
        <v>77.269997</v>
      </c>
      <c r="F96" s="8" t="n">
        <v>81.45</v>
      </c>
      <c r="G96" s="8" t="n">
        <v>21.2</v>
      </c>
      <c r="H96" s="8" t="n">
        <v>99.800003</v>
      </c>
      <c r="I96" s="8" t="n">
        <v>1183.26001</v>
      </c>
      <c r="J96" s="8" t="n">
        <v>70.31719200000001</v>
      </c>
      <c r="L96" s="9">
        <f>LN(B96/B95)</f>
        <v/>
      </c>
      <c r="M96" s="9">
        <f>$M$1*(C96-C95)</f>
        <v/>
      </c>
      <c r="N96" s="9">
        <f>$N$1*(D96-D95)</f>
        <v/>
      </c>
      <c r="O96" s="9">
        <f>$O$1*LN(E96/E95)</f>
        <v/>
      </c>
      <c r="P96" s="9">
        <f>$P$1*LN(F96/F95)</f>
        <v/>
      </c>
      <c r="Q96" s="9">
        <f>$Q$1*(G96-G95)</f>
        <v/>
      </c>
      <c r="R96" s="9">
        <f>$R$1*(H96-H95)</f>
        <v/>
      </c>
      <c r="S96" s="9">
        <f>$S$1*LN(I96/I95)</f>
        <v/>
      </c>
      <c r="T96" s="9">
        <f>$T$1*LN(J96/J95)</f>
        <v/>
      </c>
      <c r="U96" s="9">
        <f>$W$12+$W$4*M96+$W$5*N96+$W$6*O96+$W$7*P96+$W$8*Q96+$W$9*R96+$W$10*S96+$W$11*T96</f>
        <v/>
      </c>
      <c r="AA96" s="10">
        <f>INDEX(LINEST(L37:L96,M37:T96,TRUE,TRUE),1,9)*12</f>
        <v/>
      </c>
      <c r="AB96" s="9">
        <f>INDEX(LINEST(L37:L96,M37:T96,TRUE,TRUE),1,8)</f>
        <v/>
      </c>
      <c r="AC96" s="9">
        <f>INDEX(LINEST(L37:L96,M37:T96,TRUE,TRUE),1,7)</f>
        <v/>
      </c>
      <c r="AD96" s="9">
        <f>INDEX(LINEST(L37:L96,M37:T96,TRUE,TRUE),1,6)</f>
        <v/>
      </c>
      <c r="AE96" s="9">
        <f>INDEX(LINEST(L37:L96,M37:T96,TRUE,TRUE),1,5)</f>
        <v/>
      </c>
      <c r="AF96" s="9">
        <f>INDEX(LINEST(L37:L96,M37:T96,TRUE,TRUE),1,4)</f>
        <v/>
      </c>
      <c r="AG96" s="9">
        <f>INDEX(LINEST(L37:L96,M37:T96,TRUE,TRUE),1,3)</f>
        <v/>
      </c>
      <c r="AH96" s="9">
        <f>INDEX(LINEST(L37:L96,M37:T96,TRUE,TRUE),1,2)</f>
        <v/>
      </c>
      <c r="AI96" s="9">
        <f>INDEX(LINEST(L37:L96,M37:T96,TRUE,TRUE),1,1)</f>
        <v/>
      </c>
      <c r="AJ96" s="10">
        <f>INDEX(LINEST(L37:L96,M37:T96,TRUE,TRUE),3,1)</f>
        <v/>
      </c>
      <c r="AK96" s="9">
        <f>AA95/12+AB95*M96+AC95*N96+AD95*O96+AE95*P96+AF95*Q96+AG95*R96+AH95*S96+AI95*T96</f>
        <v/>
      </c>
      <c r="AL96" s="9">
        <f>AVERAGE(L36:L95)</f>
        <v/>
      </c>
    </row>
    <row r="97">
      <c r="A97" s="7" t="n">
        <v>40512</v>
      </c>
      <c r="B97" s="8" t="n">
        <v>1383.5</v>
      </c>
      <c r="C97" s="8" t="n">
        <v>2.07</v>
      </c>
      <c r="D97" s="8" t="n">
        <v>0.74</v>
      </c>
      <c r="E97" s="8" t="n">
        <v>81.199997</v>
      </c>
      <c r="F97" s="8" t="n">
        <v>84.12</v>
      </c>
      <c r="G97" s="8" t="n">
        <v>23.54</v>
      </c>
      <c r="H97" s="8" t="n">
        <v>101.900002</v>
      </c>
      <c r="I97" s="8" t="n">
        <v>1180.550049</v>
      </c>
      <c r="J97" s="8" t="n">
        <v>69.730064</v>
      </c>
      <c r="L97" s="9">
        <f>LN(B97/B96)</f>
        <v/>
      </c>
      <c r="M97" s="9">
        <f>$M$1*(C97-C96)</f>
        <v/>
      </c>
      <c r="N97" s="9">
        <f>$N$1*(D97-D96)</f>
        <v/>
      </c>
      <c r="O97" s="9">
        <f>$O$1*LN(E97/E96)</f>
        <v/>
      </c>
      <c r="P97" s="9">
        <f>$P$1*LN(F97/F96)</f>
        <v/>
      </c>
      <c r="Q97" s="9">
        <f>$Q$1*(G97-G96)</f>
        <v/>
      </c>
      <c r="R97" s="9">
        <f>$R$1*(H97-H96)</f>
        <v/>
      </c>
      <c r="S97" s="9">
        <f>$S$1*LN(I97/I96)</f>
        <v/>
      </c>
      <c r="T97" s="9">
        <f>$T$1*LN(J97/J96)</f>
        <v/>
      </c>
      <c r="U97" s="9">
        <f>$W$12+$W$4*M97+$W$5*N97+$W$6*O97+$W$7*P97+$W$8*Q97+$W$9*R97+$W$10*S97+$W$11*T97</f>
        <v/>
      </c>
      <c r="AA97" s="10">
        <f>INDEX(LINEST(L38:L97,M38:T97,TRUE,TRUE),1,9)*12</f>
        <v/>
      </c>
      <c r="AB97" s="9">
        <f>INDEX(LINEST(L38:L97,M38:T97,TRUE,TRUE),1,8)</f>
        <v/>
      </c>
      <c r="AC97" s="9">
        <f>INDEX(LINEST(L38:L97,M38:T97,TRUE,TRUE),1,7)</f>
        <v/>
      </c>
      <c r="AD97" s="9">
        <f>INDEX(LINEST(L38:L97,M38:T97,TRUE,TRUE),1,6)</f>
        <v/>
      </c>
      <c r="AE97" s="9">
        <f>INDEX(LINEST(L38:L97,M38:T97,TRUE,TRUE),1,5)</f>
        <v/>
      </c>
      <c r="AF97" s="9">
        <f>INDEX(LINEST(L38:L97,M38:T97,TRUE,TRUE),1,4)</f>
        <v/>
      </c>
      <c r="AG97" s="9">
        <f>INDEX(LINEST(L38:L97,M38:T97,TRUE,TRUE),1,3)</f>
        <v/>
      </c>
      <c r="AH97" s="9">
        <f>INDEX(LINEST(L38:L97,M38:T97,TRUE,TRUE),1,2)</f>
        <v/>
      </c>
      <c r="AI97" s="9">
        <f>INDEX(LINEST(L38:L97,M38:T97,TRUE,TRUE),1,1)</f>
        <v/>
      </c>
      <c r="AJ97" s="10">
        <f>INDEX(LINEST(L38:L97,M38:T97,TRUE,TRUE),3,1)</f>
        <v/>
      </c>
      <c r="AK97" s="9">
        <f>AA96/12+AB96*M97+AC96*N97+AD96*O97+AE96*P97+AF96*Q97+AG96*R97+AH96*S97+AI96*T97</f>
        <v/>
      </c>
      <c r="AL97" s="9">
        <f>AVERAGE(L37:L96)</f>
        <v/>
      </c>
    </row>
    <row r="98">
      <c r="A98" s="7" t="n">
        <v>40543</v>
      </c>
      <c r="B98" s="8" t="n">
        <v>1405.5</v>
      </c>
      <c r="C98" s="8" t="n">
        <v>2.3</v>
      </c>
      <c r="D98" s="8" t="n">
        <v>1</v>
      </c>
      <c r="E98" s="8" t="n">
        <v>79.029999</v>
      </c>
      <c r="F98" s="8" t="n">
        <v>91.38</v>
      </c>
      <c r="G98" s="8" t="n">
        <v>17.75</v>
      </c>
      <c r="H98" s="8" t="n">
        <v>110.400002</v>
      </c>
      <c r="I98" s="8" t="n">
        <v>1257.640015</v>
      </c>
      <c r="J98" s="8" t="n">
        <v>69.259125</v>
      </c>
      <c r="L98" s="9">
        <f>LN(B98/B97)</f>
        <v/>
      </c>
      <c r="M98" s="9">
        <f>$M$1*(C98-C97)</f>
        <v/>
      </c>
      <c r="N98" s="9">
        <f>$N$1*(D98-D97)</f>
        <v/>
      </c>
      <c r="O98" s="9">
        <f>$O$1*LN(E98/E97)</f>
        <v/>
      </c>
      <c r="P98" s="9">
        <f>$P$1*LN(F98/F97)</f>
        <v/>
      </c>
      <c r="Q98" s="9">
        <f>$Q$1*(G98-G97)</f>
        <v/>
      </c>
      <c r="R98" s="9">
        <f>$R$1*(H98-H97)</f>
        <v/>
      </c>
      <c r="S98" s="9">
        <f>$S$1*LN(I98/I97)</f>
        <v/>
      </c>
      <c r="T98" s="9">
        <f>$T$1*LN(J98/J97)</f>
        <v/>
      </c>
      <c r="U98" s="9">
        <f>$W$12+$W$4*M98+$W$5*N98+$W$6*O98+$W$7*P98+$W$8*Q98+$W$9*R98+$W$10*S98+$W$11*T98</f>
        <v/>
      </c>
      <c r="AA98" s="10">
        <f>INDEX(LINEST(L39:L98,M39:T98,TRUE,TRUE),1,9)*12</f>
        <v/>
      </c>
      <c r="AB98" s="9">
        <f>INDEX(LINEST(L39:L98,M39:T98,TRUE,TRUE),1,8)</f>
        <v/>
      </c>
      <c r="AC98" s="9">
        <f>INDEX(LINEST(L39:L98,M39:T98,TRUE,TRUE),1,7)</f>
        <v/>
      </c>
      <c r="AD98" s="9">
        <f>INDEX(LINEST(L39:L98,M39:T98,TRUE,TRUE),1,6)</f>
        <v/>
      </c>
      <c r="AE98" s="9">
        <f>INDEX(LINEST(L39:L98,M39:T98,TRUE,TRUE),1,5)</f>
        <v/>
      </c>
      <c r="AF98" s="9">
        <f>INDEX(LINEST(L39:L98,M39:T98,TRUE,TRUE),1,4)</f>
        <v/>
      </c>
      <c r="AG98" s="9">
        <f>INDEX(LINEST(L39:L98,M39:T98,TRUE,TRUE),1,3)</f>
        <v/>
      </c>
      <c r="AH98" s="9">
        <f>INDEX(LINEST(L39:L98,M39:T98,TRUE,TRUE),1,2)</f>
        <v/>
      </c>
      <c r="AI98" s="9">
        <f>INDEX(LINEST(L39:L98,M39:T98,TRUE,TRUE),1,1)</f>
        <v/>
      </c>
      <c r="AJ98" s="10">
        <f>INDEX(LINEST(L39:L98,M39:T98,TRUE,TRUE),3,1)</f>
        <v/>
      </c>
      <c r="AK98" s="9">
        <f>AA97/12+AB97*M98+AC97*N98+AD97*O98+AE97*P98+AF97*Q98+AG97*R98+AH97*S98+AI97*T98</f>
        <v/>
      </c>
      <c r="AL98" s="9">
        <f>AVERAGE(L38:L97)</f>
        <v/>
      </c>
    </row>
    <row r="99">
      <c r="A99" s="7" t="n">
        <v>40574</v>
      </c>
      <c r="B99" s="8" t="n">
        <v>1327</v>
      </c>
      <c r="C99" s="8" t="n">
        <v>2.34</v>
      </c>
      <c r="D99" s="8" t="n">
        <v>1.08</v>
      </c>
      <c r="E99" s="8" t="n">
        <v>77.739998</v>
      </c>
      <c r="F99" s="8" t="n">
        <v>90.98999999999999</v>
      </c>
      <c r="G99" s="8" t="n">
        <v>19.53</v>
      </c>
      <c r="H99" s="8" t="n">
        <v>96.199997</v>
      </c>
      <c r="I99" s="8" t="n">
        <v>1286.119995</v>
      </c>
      <c r="J99" s="8" t="n">
        <v>69.200142</v>
      </c>
      <c r="L99" s="9">
        <f>LN(B99/B98)</f>
        <v/>
      </c>
      <c r="M99" s="9">
        <f>$M$1*(C99-C98)</f>
        <v/>
      </c>
      <c r="N99" s="9">
        <f>$N$1*(D99-D98)</f>
        <v/>
      </c>
      <c r="O99" s="9">
        <f>$O$1*LN(E99/E98)</f>
        <v/>
      </c>
      <c r="P99" s="9">
        <f>$P$1*LN(F99/F98)</f>
        <v/>
      </c>
      <c r="Q99" s="9">
        <f>$Q$1*(G99-G98)</f>
        <v/>
      </c>
      <c r="R99" s="9">
        <f>$R$1*(H99-H98)</f>
        <v/>
      </c>
      <c r="S99" s="9">
        <f>$S$1*LN(I99/I98)</f>
        <v/>
      </c>
      <c r="T99" s="9">
        <f>$T$1*LN(J99/J98)</f>
        <v/>
      </c>
      <c r="U99" s="9">
        <f>$W$12+$W$4*M99+$W$5*N99+$W$6*O99+$W$7*P99+$W$8*Q99+$W$9*R99+$W$10*S99+$W$11*T99</f>
        <v/>
      </c>
      <c r="AA99" s="10">
        <f>INDEX(LINEST(L40:L99,M40:T99,TRUE,TRUE),1,9)*12</f>
        <v/>
      </c>
      <c r="AB99" s="9">
        <f>INDEX(LINEST(L40:L99,M40:T99,TRUE,TRUE),1,8)</f>
        <v/>
      </c>
      <c r="AC99" s="9">
        <f>INDEX(LINEST(L40:L99,M40:T99,TRUE,TRUE),1,7)</f>
        <v/>
      </c>
      <c r="AD99" s="9">
        <f>INDEX(LINEST(L40:L99,M40:T99,TRUE,TRUE),1,6)</f>
        <v/>
      </c>
      <c r="AE99" s="9">
        <f>INDEX(LINEST(L40:L99,M40:T99,TRUE,TRUE),1,5)</f>
        <v/>
      </c>
      <c r="AF99" s="9">
        <f>INDEX(LINEST(L40:L99,M40:T99,TRUE,TRUE),1,4)</f>
        <v/>
      </c>
      <c r="AG99" s="9">
        <f>INDEX(LINEST(L40:L99,M40:T99,TRUE,TRUE),1,3)</f>
        <v/>
      </c>
      <c r="AH99" s="9">
        <f>INDEX(LINEST(L40:L99,M40:T99,TRUE,TRUE),1,2)</f>
        <v/>
      </c>
      <c r="AI99" s="9">
        <f>INDEX(LINEST(L40:L99,M40:T99,TRUE,TRUE),1,1)</f>
        <v/>
      </c>
      <c r="AJ99" s="10">
        <f>INDEX(LINEST(L40:L99,M40:T99,TRUE,TRUE),3,1)</f>
        <v/>
      </c>
      <c r="AK99" s="9">
        <f>AA98/12+AB98*M99+AC98*N99+AD98*O99+AE98*P99+AF98*Q99+AG98*R99+AH98*S99+AI98*T99</f>
        <v/>
      </c>
      <c r="AL99" s="9">
        <f>AVERAGE(L39:L98)</f>
        <v/>
      </c>
    </row>
    <row r="100">
      <c r="A100" s="7" t="n">
        <v>40602</v>
      </c>
      <c r="B100" s="8" t="n">
        <v>1411</v>
      </c>
      <c r="C100" s="8" t="n">
        <v>2.39</v>
      </c>
      <c r="D100" s="8" t="n">
        <v>1.03</v>
      </c>
      <c r="E100" s="8" t="n">
        <v>76.889999</v>
      </c>
      <c r="F100" s="8" t="n">
        <v>97.09999999999999</v>
      </c>
      <c r="G100" s="8" t="n">
        <v>18.35</v>
      </c>
      <c r="H100" s="8" t="n">
        <v>90.5</v>
      </c>
      <c r="I100" s="8" t="n">
        <v>1327.219971</v>
      </c>
      <c r="J100" s="8" t="n">
        <v>69.401161</v>
      </c>
      <c r="L100" s="9">
        <f>LN(B100/B99)</f>
        <v/>
      </c>
      <c r="M100" s="9">
        <f>$M$1*(C100-C99)</f>
        <v/>
      </c>
      <c r="N100" s="9">
        <f>$N$1*(D100-D99)</f>
        <v/>
      </c>
      <c r="O100" s="9">
        <f>$O$1*LN(E100/E99)</f>
        <v/>
      </c>
      <c r="P100" s="9">
        <f>$P$1*LN(F100/F99)</f>
        <v/>
      </c>
      <c r="Q100" s="9">
        <f>$Q$1*(G100-G99)</f>
        <v/>
      </c>
      <c r="R100" s="9">
        <f>$R$1*(H100-H99)</f>
        <v/>
      </c>
      <c r="S100" s="9">
        <f>$S$1*LN(I100/I99)</f>
        <v/>
      </c>
      <c r="T100" s="9">
        <f>$T$1*LN(J100/J99)</f>
        <v/>
      </c>
      <c r="U100" s="9">
        <f>$W$12+$W$4*M100+$W$5*N100+$W$6*O100+$W$7*P100+$W$8*Q100+$W$9*R100+$W$10*S100+$W$11*T100</f>
        <v/>
      </c>
      <c r="AA100" s="10">
        <f>INDEX(LINEST(L41:L100,M41:T100,TRUE,TRUE),1,9)*12</f>
        <v/>
      </c>
      <c r="AB100" s="9">
        <f>INDEX(LINEST(L41:L100,M41:T100,TRUE,TRUE),1,8)</f>
        <v/>
      </c>
      <c r="AC100" s="9">
        <f>INDEX(LINEST(L41:L100,M41:T100,TRUE,TRUE),1,7)</f>
        <v/>
      </c>
      <c r="AD100" s="9">
        <f>INDEX(LINEST(L41:L100,M41:T100,TRUE,TRUE),1,6)</f>
        <v/>
      </c>
      <c r="AE100" s="9">
        <f>INDEX(LINEST(L41:L100,M41:T100,TRUE,TRUE),1,5)</f>
        <v/>
      </c>
      <c r="AF100" s="9">
        <f>INDEX(LINEST(L41:L100,M41:T100,TRUE,TRUE),1,4)</f>
        <v/>
      </c>
      <c r="AG100" s="9">
        <f>INDEX(LINEST(L41:L100,M41:T100,TRUE,TRUE),1,3)</f>
        <v/>
      </c>
      <c r="AH100" s="9">
        <f>INDEX(LINEST(L41:L100,M41:T100,TRUE,TRUE),1,2)</f>
        <v/>
      </c>
      <c r="AI100" s="9">
        <f>INDEX(LINEST(L41:L100,M41:T100,TRUE,TRUE),1,1)</f>
        <v/>
      </c>
      <c r="AJ100" s="10">
        <f>INDEX(LINEST(L41:L100,M41:T100,TRUE,TRUE),3,1)</f>
        <v/>
      </c>
      <c r="AK100" s="9">
        <f>AA99/12+AB99*M100+AC99*N100+AD99*O100+AE99*P100+AF99*Q100+AG99*R100+AH99*S100+AI99*T100</f>
        <v/>
      </c>
      <c r="AL100" s="9">
        <f>AVERAGE(L40:L99)</f>
        <v/>
      </c>
    </row>
    <row r="101">
      <c r="A101" s="7" t="n">
        <v>40633</v>
      </c>
      <c r="B101" s="8" t="n">
        <v>1439</v>
      </c>
      <c r="C101" s="8" t="n">
        <v>2.48</v>
      </c>
      <c r="D101" s="8" t="n">
        <v>0.99</v>
      </c>
      <c r="E101" s="8" t="n">
        <v>75.860001</v>
      </c>
      <c r="F101" s="8" t="n">
        <v>106.19</v>
      </c>
      <c r="G101" s="8" t="n">
        <v>17.74</v>
      </c>
      <c r="H101" s="8" t="n">
        <v>90.900002</v>
      </c>
      <c r="I101" s="8" t="n">
        <v>1325.829956</v>
      </c>
      <c r="J101" s="8" t="n">
        <v>69.246391</v>
      </c>
      <c r="L101" s="9">
        <f>LN(B101/B100)</f>
        <v/>
      </c>
      <c r="M101" s="9">
        <f>$M$1*(C101-C100)</f>
        <v/>
      </c>
      <c r="N101" s="9">
        <f>$N$1*(D101-D100)</f>
        <v/>
      </c>
      <c r="O101" s="9">
        <f>$O$1*LN(E101/E100)</f>
        <v/>
      </c>
      <c r="P101" s="9">
        <f>$P$1*LN(F101/F100)</f>
        <v/>
      </c>
      <c r="Q101" s="9">
        <f>$Q$1*(G101-G100)</f>
        <v/>
      </c>
      <c r="R101" s="9">
        <f>$R$1*(H101-H100)</f>
        <v/>
      </c>
      <c r="S101" s="9">
        <f>$S$1*LN(I101/I100)</f>
        <v/>
      </c>
      <c r="T101" s="9">
        <f>$T$1*LN(J101/J100)</f>
        <v/>
      </c>
      <c r="U101" s="9">
        <f>$W$12+$W$4*M101+$W$5*N101+$W$6*O101+$W$7*P101+$W$8*Q101+$W$9*R101+$W$10*S101+$W$11*T101</f>
        <v/>
      </c>
      <c r="AA101" s="10">
        <f>INDEX(LINEST(L42:L101,M42:T101,TRUE,TRUE),1,9)*12</f>
        <v/>
      </c>
      <c r="AB101" s="9">
        <f>INDEX(LINEST(L42:L101,M42:T101,TRUE,TRUE),1,8)</f>
        <v/>
      </c>
      <c r="AC101" s="9">
        <f>INDEX(LINEST(L42:L101,M42:T101,TRUE,TRUE),1,7)</f>
        <v/>
      </c>
      <c r="AD101" s="9">
        <f>INDEX(LINEST(L42:L101,M42:T101,TRUE,TRUE),1,6)</f>
        <v/>
      </c>
      <c r="AE101" s="9">
        <f>INDEX(LINEST(L42:L101,M42:T101,TRUE,TRUE),1,5)</f>
        <v/>
      </c>
      <c r="AF101" s="9">
        <f>INDEX(LINEST(L42:L101,M42:T101,TRUE,TRUE),1,4)</f>
        <v/>
      </c>
      <c r="AG101" s="9">
        <f>INDEX(LINEST(L42:L101,M42:T101,TRUE,TRUE),1,3)</f>
        <v/>
      </c>
      <c r="AH101" s="9">
        <f>INDEX(LINEST(L42:L101,M42:T101,TRUE,TRUE),1,2)</f>
        <v/>
      </c>
      <c r="AI101" s="9">
        <f>INDEX(LINEST(L42:L101,M42:T101,TRUE,TRUE),1,1)</f>
        <v/>
      </c>
      <c r="AJ101" s="10">
        <f>INDEX(LINEST(L42:L101,M42:T101,TRUE,TRUE),3,1)</f>
        <v/>
      </c>
      <c r="AK101" s="9">
        <f>AA100/12+AB100*M101+AC100*N101+AD100*O101+AE100*P101+AF100*Q101+AG100*R101+AH100*S101+AI100*T101</f>
        <v/>
      </c>
      <c r="AL101" s="9">
        <f>AVERAGE(L41:L100)</f>
        <v/>
      </c>
    </row>
    <row r="102">
      <c r="A102" s="7" t="n">
        <v>40663</v>
      </c>
      <c r="B102" s="8" t="n">
        <v>1535.5</v>
      </c>
      <c r="C102" s="8" t="n">
        <v>2.57</v>
      </c>
      <c r="D102" s="8" t="n">
        <v>0.75</v>
      </c>
      <c r="E102" s="8" t="n">
        <v>72.93000000000001</v>
      </c>
      <c r="F102" s="8" t="n">
        <v>113.39</v>
      </c>
      <c r="G102" s="8" t="n">
        <v>14.75</v>
      </c>
      <c r="H102" s="8" t="n">
        <v>76.800003</v>
      </c>
      <c r="I102" s="8" t="n">
        <v>1363.609985</v>
      </c>
      <c r="J102" s="8" t="n">
        <v>70.33182499999999</v>
      </c>
      <c r="L102" s="9">
        <f>LN(B102/B101)</f>
        <v/>
      </c>
      <c r="M102" s="9">
        <f>$M$1*(C102-C101)</f>
        <v/>
      </c>
      <c r="N102" s="9">
        <f>$N$1*(D102-D101)</f>
        <v/>
      </c>
      <c r="O102" s="9">
        <f>$O$1*LN(E102/E101)</f>
        <v/>
      </c>
      <c r="P102" s="9">
        <f>$P$1*LN(F102/F101)</f>
        <v/>
      </c>
      <c r="Q102" s="9">
        <f>$Q$1*(G102-G101)</f>
        <v/>
      </c>
      <c r="R102" s="9">
        <f>$R$1*(H102-H101)</f>
        <v/>
      </c>
      <c r="S102" s="9">
        <f>$S$1*LN(I102/I101)</f>
        <v/>
      </c>
      <c r="T102" s="9">
        <f>$T$1*LN(J102/J101)</f>
        <v/>
      </c>
      <c r="U102" s="9">
        <f>$W$12+$W$4*M102+$W$5*N102+$W$6*O102+$W$7*P102+$W$8*Q102+$W$9*R102+$W$10*S102+$W$11*T102</f>
        <v/>
      </c>
      <c r="AA102" s="10">
        <f>INDEX(LINEST(L43:L102,M43:T102,TRUE,TRUE),1,9)*12</f>
        <v/>
      </c>
      <c r="AB102" s="9">
        <f>INDEX(LINEST(L43:L102,M43:T102,TRUE,TRUE),1,8)</f>
        <v/>
      </c>
      <c r="AC102" s="9">
        <f>INDEX(LINEST(L43:L102,M43:T102,TRUE,TRUE),1,7)</f>
        <v/>
      </c>
      <c r="AD102" s="9">
        <f>INDEX(LINEST(L43:L102,M43:T102,TRUE,TRUE),1,6)</f>
        <v/>
      </c>
      <c r="AE102" s="9">
        <f>INDEX(LINEST(L43:L102,M43:T102,TRUE,TRUE),1,5)</f>
        <v/>
      </c>
      <c r="AF102" s="9">
        <f>INDEX(LINEST(L43:L102,M43:T102,TRUE,TRUE),1,4)</f>
        <v/>
      </c>
      <c r="AG102" s="9">
        <f>INDEX(LINEST(L43:L102,M43:T102,TRUE,TRUE),1,3)</f>
        <v/>
      </c>
      <c r="AH102" s="9">
        <f>INDEX(LINEST(L43:L102,M43:T102,TRUE,TRUE),1,2)</f>
        <v/>
      </c>
      <c r="AI102" s="9">
        <f>INDEX(LINEST(L43:L102,M43:T102,TRUE,TRUE),1,1)</f>
        <v/>
      </c>
      <c r="AJ102" s="10">
        <f>INDEX(LINEST(L43:L102,M43:T102,TRUE,TRUE),3,1)</f>
        <v/>
      </c>
      <c r="AK102" s="9">
        <f>AA101/12+AB101*M102+AC101*N102+AD101*O102+AE101*P102+AF101*Q102+AG101*R102+AH101*S102+AI101*T102</f>
        <v/>
      </c>
      <c r="AL102" s="9">
        <f>AVERAGE(L42:L101)</f>
        <v/>
      </c>
    </row>
    <row r="103">
      <c r="A103" s="7" t="n">
        <v>40694</v>
      </c>
      <c r="B103" s="8" t="n">
        <v>1536.5</v>
      </c>
      <c r="C103" s="8" t="n">
        <v>2.25</v>
      </c>
      <c r="D103" s="8" t="n">
        <v>0.8</v>
      </c>
      <c r="E103" s="8" t="n">
        <v>74.639999</v>
      </c>
      <c r="F103" s="8" t="n">
        <v>102.7</v>
      </c>
      <c r="G103" s="8" t="n">
        <v>15.45</v>
      </c>
      <c r="H103" s="8" t="n">
        <v>71.5</v>
      </c>
      <c r="I103" s="8" t="n">
        <v>1345.199951</v>
      </c>
      <c r="J103" s="8" t="n">
        <v>71.20380400000001</v>
      </c>
      <c r="L103" s="9">
        <f>LN(B103/B102)</f>
        <v/>
      </c>
      <c r="M103" s="9">
        <f>$M$1*(C103-C102)</f>
        <v/>
      </c>
      <c r="N103" s="9">
        <f>$N$1*(D103-D102)</f>
        <v/>
      </c>
      <c r="O103" s="9">
        <f>$O$1*LN(E103/E102)</f>
        <v/>
      </c>
      <c r="P103" s="9">
        <f>$P$1*LN(F103/F102)</f>
        <v/>
      </c>
      <c r="Q103" s="9">
        <f>$Q$1*(G103-G102)</f>
        <v/>
      </c>
      <c r="R103" s="9">
        <f>$R$1*(H103-H102)</f>
        <v/>
      </c>
      <c r="S103" s="9">
        <f>$S$1*LN(I103/I102)</f>
        <v/>
      </c>
      <c r="T103" s="9">
        <f>$T$1*LN(J103/J102)</f>
        <v/>
      </c>
      <c r="U103" s="9">
        <f>$W$12+$W$4*M103+$W$5*N103+$W$6*O103+$W$7*P103+$W$8*Q103+$W$9*R103+$W$10*S103+$W$11*T103</f>
        <v/>
      </c>
      <c r="AA103" s="10">
        <f>INDEX(LINEST(L44:L103,M44:T103,TRUE,TRUE),1,9)*12</f>
        <v/>
      </c>
      <c r="AB103" s="9">
        <f>INDEX(LINEST(L44:L103,M44:T103,TRUE,TRUE),1,8)</f>
        <v/>
      </c>
      <c r="AC103" s="9">
        <f>INDEX(LINEST(L44:L103,M44:T103,TRUE,TRUE),1,7)</f>
        <v/>
      </c>
      <c r="AD103" s="9">
        <f>INDEX(LINEST(L44:L103,M44:T103,TRUE,TRUE),1,6)</f>
        <v/>
      </c>
      <c r="AE103" s="9">
        <f>INDEX(LINEST(L44:L103,M44:T103,TRUE,TRUE),1,5)</f>
        <v/>
      </c>
      <c r="AF103" s="9">
        <f>INDEX(LINEST(L44:L103,M44:T103,TRUE,TRUE),1,4)</f>
        <v/>
      </c>
      <c r="AG103" s="9">
        <f>INDEX(LINEST(L44:L103,M44:T103,TRUE,TRUE),1,3)</f>
        <v/>
      </c>
      <c r="AH103" s="9">
        <f>INDEX(LINEST(L44:L103,M44:T103,TRUE,TRUE),1,2)</f>
        <v/>
      </c>
      <c r="AI103" s="9">
        <f>INDEX(LINEST(L44:L103,M44:T103,TRUE,TRUE),1,1)</f>
        <v/>
      </c>
      <c r="AJ103" s="10">
        <f>INDEX(LINEST(L44:L103,M44:T103,TRUE,TRUE),3,1)</f>
        <v/>
      </c>
      <c r="AK103" s="9">
        <f>AA102/12+AB102*M103+AC102*N103+AD102*O103+AE102*P103+AF102*Q103+AG102*R103+AH102*S103+AI102*T103</f>
        <v/>
      </c>
      <c r="AL103" s="9">
        <f>AVERAGE(L43:L102)</f>
        <v/>
      </c>
    </row>
    <row r="104">
      <c r="A104" s="7" t="n">
        <v>40724</v>
      </c>
      <c r="B104" s="8" t="n">
        <v>1505.5</v>
      </c>
      <c r="C104" s="8" t="n">
        <v>2.43</v>
      </c>
      <c r="D104" s="8" t="n">
        <v>0.75</v>
      </c>
      <c r="E104" s="8" t="n">
        <v>74.300003</v>
      </c>
      <c r="F104" s="8" t="n">
        <v>95.3</v>
      </c>
      <c r="G104" s="8" t="n">
        <v>16.52</v>
      </c>
      <c r="H104" s="8" t="n">
        <v>88.900002</v>
      </c>
      <c r="I104" s="8" t="n">
        <v>1320.640015</v>
      </c>
      <c r="J104" s="8" t="n">
        <v>70.88679500000001</v>
      </c>
      <c r="L104" s="9">
        <f>LN(B104/B103)</f>
        <v/>
      </c>
      <c r="M104" s="9">
        <f>$M$1*(C104-C103)</f>
        <v/>
      </c>
      <c r="N104" s="9">
        <f>$N$1*(D104-D103)</f>
        <v/>
      </c>
      <c r="O104" s="9">
        <f>$O$1*LN(E104/E103)</f>
        <v/>
      </c>
      <c r="P104" s="9">
        <f>$P$1*LN(F104/F103)</f>
        <v/>
      </c>
      <c r="Q104" s="9">
        <f>$Q$1*(G104-G103)</f>
        <v/>
      </c>
      <c r="R104" s="9">
        <f>$R$1*(H104-H103)</f>
        <v/>
      </c>
      <c r="S104" s="9">
        <f>$S$1*LN(I104/I103)</f>
        <v/>
      </c>
      <c r="T104" s="9">
        <f>$T$1*LN(J104/J103)</f>
        <v/>
      </c>
      <c r="U104" s="9">
        <f>$W$12+$W$4*M104+$W$5*N104+$W$6*O104+$W$7*P104+$W$8*Q104+$W$9*R104+$W$10*S104+$W$11*T104</f>
        <v/>
      </c>
      <c r="AA104" s="10">
        <f>INDEX(LINEST(L45:L104,M45:T104,TRUE,TRUE),1,9)*12</f>
        <v/>
      </c>
      <c r="AB104" s="9">
        <f>INDEX(LINEST(L45:L104,M45:T104,TRUE,TRUE),1,8)</f>
        <v/>
      </c>
      <c r="AC104" s="9">
        <f>INDEX(LINEST(L45:L104,M45:T104,TRUE,TRUE),1,7)</f>
        <v/>
      </c>
      <c r="AD104" s="9">
        <f>INDEX(LINEST(L45:L104,M45:T104,TRUE,TRUE),1,6)</f>
        <v/>
      </c>
      <c r="AE104" s="9">
        <f>INDEX(LINEST(L45:L104,M45:T104,TRUE,TRUE),1,5)</f>
        <v/>
      </c>
      <c r="AF104" s="9">
        <f>INDEX(LINEST(L45:L104,M45:T104,TRUE,TRUE),1,4)</f>
        <v/>
      </c>
      <c r="AG104" s="9">
        <f>INDEX(LINEST(L45:L104,M45:T104,TRUE,TRUE),1,3)</f>
        <v/>
      </c>
      <c r="AH104" s="9">
        <f>INDEX(LINEST(L45:L104,M45:T104,TRUE,TRUE),1,2)</f>
        <v/>
      </c>
      <c r="AI104" s="9">
        <f>INDEX(LINEST(L45:L104,M45:T104,TRUE,TRUE),1,1)</f>
        <v/>
      </c>
      <c r="AJ104" s="10">
        <f>INDEX(LINEST(L45:L104,M45:T104,TRUE,TRUE),3,1)</f>
        <v/>
      </c>
      <c r="AK104" s="9">
        <f>AA103/12+AB103*M104+AC103*N104+AD103*O104+AE103*P104+AF103*Q104+AG103*R104+AH103*S104+AI103*T104</f>
        <v/>
      </c>
      <c r="AL104" s="9">
        <f>AVERAGE(L44:L103)</f>
        <v/>
      </c>
    </row>
    <row r="105">
      <c r="A105" s="7" t="n">
        <v>40755</v>
      </c>
      <c r="B105" s="8" t="n">
        <v>1628.5</v>
      </c>
      <c r="C105" s="8" t="n">
        <v>2.44</v>
      </c>
      <c r="D105" s="8" t="n">
        <v>0.38</v>
      </c>
      <c r="E105" s="8" t="n">
        <v>73.900002</v>
      </c>
      <c r="F105" s="8" t="n">
        <v>95.68000000000001</v>
      </c>
      <c r="G105" s="8" t="n">
        <v>25.25</v>
      </c>
      <c r="H105" s="8" t="n">
        <v>88</v>
      </c>
      <c r="I105" s="8" t="n">
        <v>1292.280029</v>
      </c>
      <c r="J105" s="8" t="n">
        <v>72.08245100000001</v>
      </c>
      <c r="L105" s="9">
        <f>LN(B105/B104)</f>
        <v/>
      </c>
      <c r="M105" s="9">
        <f>$M$1*(C105-C104)</f>
        <v/>
      </c>
      <c r="N105" s="9">
        <f>$N$1*(D105-D104)</f>
        <v/>
      </c>
      <c r="O105" s="9">
        <f>$O$1*LN(E105/E104)</f>
        <v/>
      </c>
      <c r="P105" s="9">
        <f>$P$1*LN(F105/F104)</f>
        <v/>
      </c>
      <c r="Q105" s="9">
        <f>$Q$1*(G105-G104)</f>
        <v/>
      </c>
      <c r="R105" s="9">
        <f>$R$1*(H105-H104)</f>
        <v/>
      </c>
      <c r="S105" s="9">
        <f>$S$1*LN(I105/I104)</f>
        <v/>
      </c>
      <c r="T105" s="9">
        <f>$T$1*LN(J105/J104)</f>
        <v/>
      </c>
      <c r="U105" s="9">
        <f>$W$12+$W$4*M105+$W$5*N105+$W$6*O105+$W$7*P105+$W$8*Q105+$W$9*R105+$W$10*S105+$W$11*T105</f>
        <v/>
      </c>
      <c r="AA105" s="10">
        <f>INDEX(LINEST(L46:L105,M46:T105,TRUE,TRUE),1,9)*12</f>
        <v/>
      </c>
      <c r="AB105" s="9">
        <f>INDEX(LINEST(L46:L105,M46:T105,TRUE,TRUE),1,8)</f>
        <v/>
      </c>
      <c r="AC105" s="9">
        <f>INDEX(LINEST(L46:L105,M46:T105,TRUE,TRUE),1,7)</f>
        <v/>
      </c>
      <c r="AD105" s="9">
        <f>INDEX(LINEST(L46:L105,M46:T105,TRUE,TRUE),1,6)</f>
        <v/>
      </c>
      <c r="AE105" s="9">
        <f>INDEX(LINEST(L46:L105,M46:T105,TRUE,TRUE),1,5)</f>
        <v/>
      </c>
      <c r="AF105" s="9">
        <f>INDEX(LINEST(L46:L105,M46:T105,TRUE,TRUE),1,4)</f>
        <v/>
      </c>
      <c r="AG105" s="9">
        <f>INDEX(LINEST(L46:L105,M46:T105,TRUE,TRUE),1,3)</f>
        <v/>
      </c>
      <c r="AH105" s="9">
        <f>INDEX(LINEST(L46:L105,M46:T105,TRUE,TRUE),1,2)</f>
        <v/>
      </c>
      <c r="AI105" s="9">
        <f>INDEX(LINEST(L46:L105,M46:T105,TRUE,TRUE),1,1)</f>
        <v/>
      </c>
      <c r="AJ105" s="10">
        <f>INDEX(LINEST(L46:L105,M46:T105,TRUE,TRUE),3,1)</f>
        <v/>
      </c>
      <c r="AK105" s="9">
        <f>AA104/12+AB104*M105+AC104*N105+AD104*O105+AE104*P105+AF104*Q105+AG104*R105+AH104*S105+AI104*T105</f>
        <v/>
      </c>
      <c r="AL105" s="9">
        <f>AVERAGE(L45:L104)</f>
        <v/>
      </c>
    </row>
    <row r="106">
      <c r="A106" s="7" t="n">
        <v>40786</v>
      </c>
      <c r="B106" s="8" t="n">
        <v>1813.5</v>
      </c>
      <c r="C106" s="8" t="n">
        <v>2.05</v>
      </c>
      <c r="D106" s="8" t="n">
        <v>0.18</v>
      </c>
      <c r="E106" s="8" t="n">
        <v>74.129997</v>
      </c>
      <c r="F106" s="8" t="n">
        <v>88.81</v>
      </c>
      <c r="G106" s="8" t="n">
        <v>31.62</v>
      </c>
      <c r="H106" s="8" t="n">
        <v>97.900002</v>
      </c>
      <c r="I106" s="8" t="n">
        <v>1218.890015</v>
      </c>
      <c r="J106" s="8" t="n">
        <v>73.17845199999999</v>
      </c>
      <c r="L106" s="9">
        <f>LN(B106/B105)</f>
        <v/>
      </c>
      <c r="M106" s="9">
        <f>$M$1*(C106-C105)</f>
        <v/>
      </c>
      <c r="N106" s="9">
        <f>$N$1*(D106-D105)</f>
        <v/>
      </c>
      <c r="O106" s="9">
        <f>$O$1*LN(E106/E105)</f>
        <v/>
      </c>
      <c r="P106" s="9">
        <f>$P$1*LN(F106/F105)</f>
        <v/>
      </c>
      <c r="Q106" s="9">
        <f>$Q$1*(G106-G105)</f>
        <v/>
      </c>
      <c r="R106" s="9">
        <f>$R$1*(H106-H105)</f>
        <v/>
      </c>
      <c r="S106" s="9">
        <f>$S$1*LN(I106/I105)</f>
        <v/>
      </c>
      <c r="T106" s="9">
        <f>$T$1*LN(J106/J105)</f>
        <v/>
      </c>
      <c r="U106" s="9">
        <f>$W$12+$W$4*M106+$W$5*N106+$W$6*O106+$W$7*P106+$W$8*Q106+$W$9*R106+$W$10*S106+$W$11*T106</f>
        <v/>
      </c>
      <c r="AA106" s="10">
        <f>INDEX(LINEST(L47:L106,M47:T106,TRUE,TRUE),1,9)*12</f>
        <v/>
      </c>
      <c r="AB106" s="9">
        <f>INDEX(LINEST(L47:L106,M47:T106,TRUE,TRUE),1,8)</f>
        <v/>
      </c>
      <c r="AC106" s="9">
        <f>INDEX(LINEST(L47:L106,M47:T106,TRUE,TRUE),1,7)</f>
        <v/>
      </c>
      <c r="AD106" s="9">
        <f>INDEX(LINEST(L47:L106,M47:T106,TRUE,TRUE),1,6)</f>
        <v/>
      </c>
      <c r="AE106" s="9">
        <f>INDEX(LINEST(L47:L106,M47:T106,TRUE,TRUE),1,5)</f>
        <v/>
      </c>
      <c r="AF106" s="9">
        <f>INDEX(LINEST(L47:L106,M47:T106,TRUE,TRUE),1,4)</f>
        <v/>
      </c>
      <c r="AG106" s="9">
        <f>INDEX(LINEST(L47:L106,M47:T106,TRUE,TRUE),1,3)</f>
        <v/>
      </c>
      <c r="AH106" s="9">
        <f>INDEX(LINEST(L47:L106,M47:T106,TRUE,TRUE),1,2)</f>
        <v/>
      </c>
      <c r="AI106" s="9">
        <f>INDEX(LINEST(L47:L106,M47:T106,TRUE,TRUE),1,1)</f>
        <v/>
      </c>
      <c r="AJ106" s="10">
        <f>INDEX(LINEST(L47:L106,M47:T106,TRUE,TRUE),3,1)</f>
        <v/>
      </c>
      <c r="AK106" s="9">
        <f>AA105/12+AB105*M106+AC105*N106+AD105*O106+AE105*P106+AF105*Q106+AG105*R106+AH105*S106+AI105*T106</f>
        <v/>
      </c>
      <c r="AL106" s="9">
        <f>AVERAGE(L46:L105)</f>
        <v/>
      </c>
    </row>
    <row r="107">
      <c r="A107" s="7" t="n">
        <v>40816</v>
      </c>
      <c r="B107" s="8" t="n">
        <v>1620</v>
      </c>
      <c r="C107" s="8" t="n">
        <v>1.75</v>
      </c>
      <c r="D107" s="8" t="n">
        <v>0.17</v>
      </c>
      <c r="E107" s="8" t="n">
        <v>78.550003</v>
      </c>
      <c r="F107" s="8" t="n">
        <v>78.93000000000001</v>
      </c>
      <c r="G107" s="8" t="n">
        <v>42.96</v>
      </c>
      <c r="H107" s="8" t="n">
        <v>100.599998</v>
      </c>
      <c r="I107" s="8" t="n">
        <v>1131.420044</v>
      </c>
      <c r="J107" s="8" t="n">
        <v>73.742401</v>
      </c>
      <c r="L107" s="9">
        <f>LN(B107/B106)</f>
        <v/>
      </c>
      <c r="M107" s="9">
        <f>$M$1*(C107-C106)</f>
        <v/>
      </c>
      <c r="N107" s="9">
        <f>$N$1*(D107-D106)</f>
        <v/>
      </c>
      <c r="O107" s="9">
        <f>$O$1*LN(E107/E106)</f>
        <v/>
      </c>
      <c r="P107" s="9">
        <f>$P$1*LN(F107/F106)</f>
        <v/>
      </c>
      <c r="Q107" s="9">
        <f>$Q$1*(G107-G106)</f>
        <v/>
      </c>
      <c r="R107" s="9">
        <f>$R$1*(H107-H106)</f>
        <v/>
      </c>
      <c r="S107" s="9">
        <f>$S$1*LN(I107/I106)</f>
        <v/>
      </c>
      <c r="T107" s="9">
        <f>$T$1*LN(J107/J106)</f>
        <v/>
      </c>
      <c r="U107" s="9">
        <f>$W$12+$W$4*M107+$W$5*N107+$W$6*O107+$W$7*P107+$W$8*Q107+$W$9*R107+$W$10*S107+$W$11*T107</f>
        <v/>
      </c>
      <c r="AA107" s="10">
        <f>INDEX(LINEST(L48:L107,M48:T107,TRUE,TRUE),1,9)*12</f>
        <v/>
      </c>
      <c r="AB107" s="9">
        <f>INDEX(LINEST(L48:L107,M48:T107,TRUE,TRUE),1,8)</f>
        <v/>
      </c>
      <c r="AC107" s="9">
        <f>INDEX(LINEST(L48:L107,M48:T107,TRUE,TRUE),1,7)</f>
        <v/>
      </c>
      <c r="AD107" s="9">
        <f>INDEX(LINEST(L48:L107,M48:T107,TRUE,TRUE),1,6)</f>
        <v/>
      </c>
      <c r="AE107" s="9">
        <f>INDEX(LINEST(L48:L107,M48:T107,TRUE,TRUE),1,5)</f>
        <v/>
      </c>
      <c r="AF107" s="9">
        <f>INDEX(LINEST(L48:L107,M48:T107,TRUE,TRUE),1,4)</f>
        <v/>
      </c>
      <c r="AG107" s="9">
        <f>INDEX(LINEST(L48:L107,M48:T107,TRUE,TRUE),1,3)</f>
        <v/>
      </c>
      <c r="AH107" s="9">
        <f>INDEX(LINEST(L48:L107,M48:T107,TRUE,TRUE),1,2)</f>
        <v/>
      </c>
      <c r="AI107" s="9">
        <f>INDEX(LINEST(L48:L107,M48:T107,TRUE,TRUE),1,1)</f>
        <v/>
      </c>
      <c r="AJ107" s="10">
        <f>INDEX(LINEST(L48:L107,M48:T107,TRUE,TRUE),3,1)</f>
        <v/>
      </c>
      <c r="AK107" s="9">
        <f>AA106/12+AB106*M107+AC106*N107+AD106*O107+AE106*P107+AF106*Q107+AG106*R107+AH106*S107+AI106*T107</f>
        <v/>
      </c>
      <c r="AL107" s="9">
        <f>AVERAGE(L47:L106)</f>
        <v/>
      </c>
    </row>
    <row r="108">
      <c r="A108" s="7" t="n">
        <v>40847</v>
      </c>
      <c r="B108" s="8" t="n">
        <v>1722</v>
      </c>
      <c r="C108" s="8" t="n">
        <v>2.09</v>
      </c>
      <c r="D108" s="8" t="n">
        <v>0.08</v>
      </c>
      <c r="E108" s="8" t="n">
        <v>76.16999800000001</v>
      </c>
      <c r="F108" s="8" t="n">
        <v>93.19</v>
      </c>
      <c r="G108" s="8" t="n">
        <v>29.96</v>
      </c>
      <c r="H108" s="8" t="n">
        <v>107.199997</v>
      </c>
      <c r="I108" s="8" t="n">
        <v>1253.300049</v>
      </c>
      <c r="J108" s="8" t="n">
        <v>73.835617</v>
      </c>
      <c r="L108" s="9">
        <f>LN(B108/B107)</f>
        <v/>
      </c>
      <c r="M108" s="9">
        <f>$M$1*(C108-C107)</f>
        <v/>
      </c>
      <c r="N108" s="9">
        <f>$N$1*(D108-D107)</f>
        <v/>
      </c>
      <c r="O108" s="9">
        <f>$O$1*LN(E108/E107)</f>
        <v/>
      </c>
      <c r="P108" s="9">
        <f>$P$1*LN(F108/F107)</f>
        <v/>
      </c>
      <c r="Q108" s="9">
        <f>$Q$1*(G108-G107)</f>
        <v/>
      </c>
      <c r="R108" s="9">
        <f>$R$1*(H108-H107)</f>
        <v/>
      </c>
      <c r="S108" s="9">
        <f>$S$1*LN(I108/I107)</f>
        <v/>
      </c>
      <c r="T108" s="9">
        <f>$T$1*LN(J108/J107)</f>
        <v/>
      </c>
      <c r="U108" s="9">
        <f>$W$12+$W$4*M108+$W$5*N108+$W$6*O108+$W$7*P108+$W$8*Q108+$W$9*R108+$W$10*S108+$W$11*T108</f>
        <v/>
      </c>
      <c r="AA108" s="10">
        <f>INDEX(LINEST(L49:L108,M49:T108,TRUE,TRUE),1,9)*12</f>
        <v/>
      </c>
      <c r="AB108" s="9">
        <f>INDEX(LINEST(L49:L108,M49:T108,TRUE,TRUE),1,8)</f>
        <v/>
      </c>
      <c r="AC108" s="9">
        <f>INDEX(LINEST(L49:L108,M49:T108,TRUE,TRUE),1,7)</f>
        <v/>
      </c>
      <c r="AD108" s="9">
        <f>INDEX(LINEST(L49:L108,M49:T108,TRUE,TRUE),1,6)</f>
        <v/>
      </c>
      <c r="AE108" s="9">
        <f>INDEX(LINEST(L49:L108,M49:T108,TRUE,TRUE),1,5)</f>
        <v/>
      </c>
      <c r="AF108" s="9">
        <f>INDEX(LINEST(L49:L108,M49:T108,TRUE,TRUE),1,4)</f>
        <v/>
      </c>
      <c r="AG108" s="9">
        <f>INDEX(LINEST(L49:L108,M49:T108,TRUE,TRUE),1,3)</f>
        <v/>
      </c>
      <c r="AH108" s="9">
        <f>INDEX(LINEST(L49:L108,M49:T108,TRUE,TRUE),1,2)</f>
        <v/>
      </c>
      <c r="AI108" s="9">
        <f>INDEX(LINEST(L49:L108,M49:T108,TRUE,TRUE),1,1)</f>
        <v/>
      </c>
      <c r="AJ108" s="10">
        <f>INDEX(LINEST(L49:L108,M49:T108,TRUE,TRUE),3,1)</f>
        <v/>
      </c>
      <c r="AK108" s="9">
        <f>AA107/12+AB107*M108+AC107*N108+AD107*O108+AE107*P108+AF107*Q108+AG107*R108+AH107*S108+AI107*T108</f>
        <v/>
      </c>
      <c r="AL108" s="9">
        <f>AVERAGE(L48:L107)</f>
        <v/>
      </c>
    </row>
    <row r="109">
      <c r="A109" s="7" t="n">
        <v>40877</v>
      </c>
      <c r="B109" s="8" t="n">
        <v>1746</v>
      </c>
      <c r="C109" s="8" t="n">
        <v>2.05</v>
      </c>
      <c r="D109" s="8" t="n">
        <v>0.03</v>
      </c>
      <c r="E109" s="8" t="n">
        <v>78.389999</v>
      </c>
      <c r="F109" s="8" t="n">
        <v>100.36</v>
      </c>
      <c r="G109" s="8" t="n">
        <v>27.8</v>
      </c>
      <c r="H109" s="8" t="n">
        <v>99.699997</v>
      </c>
      <c r="I109" s="8" t="n">
        <v>1246.959961</v>
      </c>
      <c r="J109" s="8" t="n">
        <v>73.59139999999999</v>
      </c>
      <c r="L109" s="9">
        <f>LN(B109/B108)</f>
        <v/>
      </c>
      <c r="M109" s="9">
        <f>$M$1*(C109-C108)</f>
        <v/>
      </c>
      <c r="N109" s="9">
        <f>$N$1*(D109-D108)</f>
        <v/>
      </c>
      <c r="O109" s="9">
        <f>$O$1*LN(E109/E108)</f>
        <v/>
      </c>
      <c r="P109" s="9">
        <f>$P$1*LN(F109/F108)</f>
        <v/>
      </c>
      <c r="Q109" s="9">
        <f>$Q$1*(G109-G108)</f>
        <v/>
      </c>
      <c r="R109" s="9">
        <f>$R$1*(H109-H108)</f>
        <v/>
      </c>
      <c r="S109" s="9">
        <f>$S$1*LN(I109/I108)</f>
        <v/>
      </c>
      <c r="T109" s="9">
        <f>$T$1*LN(J109/J108)</f>
        <v/>
      </c>
      <c r="U109" s="9">
        <f>$W$12+$W$4*M109+$W$5*N109+$W$6*O109+$W$7*P109+$W$8*Q109+$W$9*R109+$W$10*S109+$W$11*T109</f>
        <v/>
      </c>
      <c r="AA109" s="10">
        <f>INDEX(LINEST(L50:L109,M50:T109,TRUE,TRUE),1,9)*12</f>
        <v/>
      </c>
      <c r="AB109" s="9">
        <f>INDEX(LINEST(L50:L109,M50:T109,TRUE,TRUE),1,8)</f>
        <v/>
      </c>
      <c r="AC109" s="9">
        <f>INDEX(LINEST(L50:L109,M50:T109,TRUE,TRUE),1,7)</f>
        <v/>
      </c>
      <c r="AD109" s="9">
        <f>INDEX(LINEST(L50:L109,M50:T109,TRUE,TRUE),1,6)</f>
        <v/>
      </c>
      <c r="AE109" s="9">
        <f>INDEX(LINEST(L50:L109,M50:T109,TRUE,TRUE),1,5)</f>
        <v/>
      </c>
      <c r="AF109" s="9">
        <f>INDEX(LINEST(L50:L109,M50:T109,TRUE,TRUE),1,4)</f>
        <v/>
      </c>
      <c r="AG109" s="9">
        <f>INDEX(LINEST(L50:L109,M50:T109,TRUE,TRUE),1,3)</f>
        <v/>
      </c>
      <c r="AH109" s="9">
        <f>INDEX(LINEST(L50:L109,M50:T109,TRUE,TRUE),1,2)</f>
        <v/>
      </c>
      <c r="AI109" s="9">
        <f>INDEX(LINEST(L50:L109,M50:T109,TRUE,TRUE),1,1)</f>
        <v/>
      </c>
      <c r="AJ109" s="10">
        <f>INDEX(LINEST(L50:L109,M50:T109,TRUE,TRUE),3,1)</f>
        <v/>
      </c>
      <c r="AK109" s="9">
        <f>AA108/12+AB108*M109+AC108*N109+AD108*O109+AE108*P109+AF108*Q109+AG108*R109+AH108*S109+AI108*T109</f>
        <v/>
      </c>
      <c r="AL109" s="9">
        <f>AVERAGE(L49:L108)</f>
        <v/>
      </c>
    </row>
    <row r="110">
      <c r="A110" s="7" t="n">
        <v>40908</v>
      </c>
      <c r="B110" s="8" t="n">
        <v>1531</v>
      </c>
      <c r="C110" s="8" t="n">
        <v>1.96</v>
      </c>
      <c r="D110" s="8" t="n">
        <v>-0.07000000000000001</v>
      </c>
      <c r="E110" s="8" t="n">
        <v>80.16999800000001</v>
      </c>
      <c r="F110" s="8" t="n">
        <v>98.83</v>
      </c>
      <c r="G110" s="8" t="n">
        <v>23.4</v>
      </c>
      <c r="H110" s="8" t="n">
        <v>91.099998</v>
      </c>
      <c r="I110" s="8" t="n">
        <v>1257.599976</v>
      </c>
      <c r="J110" s="8" t="n">
        <v>74.58981300000001</v>
      </c>
      <c r="L110" s="9">
        <f>LN(B110/B109)</f>
        <v/>
      </c>
      <c r="M110" s="9">
        <f>$M$1*(C110-C109)</f>
        <v/>
      </c>
      <c r="N110" s="9">
        <f>$N$1*(D110-D109)</f>
        <v/>
      </c>
      <c r="O110" s="9">
        <f>$O$1*LN(E110/E109)</f>
        <v/>
      </c>
      <c r="P110" s="9">
        <f>$P$1*LN(F110/F109)</f>
        <v/>
      </c>
      <c r="Q110" s="9">
        <f>$Q$1*(G110-G109)</f>
        <v/>
      </c>
      <c r="R110" s="9">
        <f>$R$1*(H110-H109)</f>
        <v/>
      </c>
      <c r="S110" s="9">
        <f>$S$1*LN(I110/I109)</f>
        <v/>
      </c>
      <c r="T110" s="9">
        <f>$T$1*LN(J110/J109)</f>
        <v/>
      </c>
      <c r="U110" s="9">
        <f>$W$12+$W$4*M110+$W$5*N110+$W$6*O110+$W$7*P110+$W$8*Q110+$W$9*R110+$W$10*S110+$W$11*T110</f>
        <v/>
      </c>
      <c r="AA110" s="10">
        <f>INDEX(LINEST(L51:L110,M51:T110,TRUE,TRUE),1,9)*12</f>
        <v/>
      </c>
      <c r="AB110" s="9">
        <f>INDEX(LINEST(L51:L110,M51:T110,TRUE,TRUE),1,8)</f>
        <v/>
      </c>
      <c r="AC110" s="9">
        <f>INDEX(LINEST(L51:L110,M51:T110,TRUE,TRUE),1,7)</f>
        <v/>
      </c>
      <c r="AD110" s="9">
        <f>INDEX(LINEST(L51:L110,M51:T110,TRUE,TRUE),1,6)</f>
        <v/>
      </c>
      <c r="AE110" s="9">
        <f>INDEX(LINEST(L51:L110,M51:T110,TRUE,TRUE),1,5)</f>
        <v/>
      </c>
      <c r="AF110" s="9">
        <f>INDEX(LINEST(L51:L110,M51:T110,TRUE,TRUE),1,4)</f>
        <v/>
      </c>
      <c r="AG110" s="9">
        <f>INDEX(LINEST(L51:L110,M51:T110,TRUE,TRUE),1,3)</f>
        <v/>
      </c>
      <c r="AH110" s="9">
        <f>INDEX(LINEST(L51:L110,M51:T110,TRUE,TRUE),1,2)</f>
        <v/>
      </c>
      <c r="AI110" s="9">
        <f>INDEX(LINEST(L51:L110,M51:T110,TRUE,TRUE),1,1)</f>
        <v/>
      </c>
      <c r="AJ110" s="10">
        <f>INDEX(LINEST(L51:L110,M51:T110,TRUE,TRUE),3,1)</f>
        <v/>
      </c>
      <c r="AK110" s="9">
        <f>AA109/12+AB109*M110+AC109*N110+AD109*O110+AE109*P110+AF109*Q110+AG109*R110+AH109*S110+AI109*T110</f>
        <v/>
      </c>
      <c r="AL110" s="9">
        <f>AVERAGE(L50:L109)</f>
        <v/>
      </c>
    </row>
    <row r="111">
      <c r="A111" s="7" t="n">
        <v>40939</v>
      </c>
      <c r="B111" s="8" t="n">
        <v>1744</v>
      </c>
      <c r="C111" s="8" t="n">
        <v>2.11</v>
      </c>
      <c r="D111" s="8" t="n">
        <v>-0.28</v>
      </c>
      <c r="E111" s="8" t="n">
        <v>79.279999</v>
      </c>
      <c r="F111" s="8" t="n">
        <v>98.45999999999999</v>
      </c>
      <c r="G111" s="8" t="n">
        <v>19.44</v>
      </c>
      <c r="H111" s="8" t="n">
        <v>72.099998</v>
      </c>
      <c r="I111" s="8" t="n">
        <v>1312.410034</v>
      </c>
      <c r="J111" s="8" t="n">
        <v>75.131073</v>
      </c>
      <c r="L111" s="9">
        <f>LN(B111/B110)</f>
        <v/>
      </c>
      <c r="M111" s="9">
        <f>$M$1*(C111-C110)</f>
        <v/>
      </c>
      <c r="N111" s="9">
        <f>$N$1*(D111-D110)</f>
        <v/>
      </c>
      <c r="O111" s="9">
        <f>$O$1*LN(E111/E110)</f>
        <v/>
      </c>
      <c r="P111" s="9">
        <f>$P$1*LN(F111/F110)</f>
        <v/>
      </c>
      <c r="Q111" s="9">
        <f>$Q$1*(G111-G110)</f>
        <v/>
      </c>
      <c r="R111" s="9">
        <f>$R$1*(H111-H110)</f>
        <v/>
      </c>
      <c r="S111" s="9">
        <f>$S$1*LN(I111/I110)</f>
        <v/>
      </c>
      <c r="T111" s="9">
        <f>$T$1*LN(J111/J110)</f>
        <v/>
      </c>
      <c r="U111" s="9">
        <f>$W$12+$W$4*M111+$W$5*N111+$W$6*O111+$W$7*P111+$W$8*Q111+$W$9*R111+$W$10*S111+$W$11*T111</f>
        <v/>
      </c>
      <c r="AA111" s="10">
        <f>INDEX(LINEST(L52:L111,M52:T111,TRUE,TRUE),1,9)*12</f>
        <v/>
      </c>
      <c r="AB111" s="9">
        <f>INDEX(LINEST(L52:L111,M52:T111,TRUE,TRUE),1,8)</f>
        <v/>
      </c>
      <c r="AC111" s="9">
        <f>INDEX(LINEST(L52:L111,M52:T111,TRUE,TRUE),1,7)</f>
        <v/>
      </c>
      <c r="AD111" s="9">
        <f>INDEX(LINEST(L52:L111,M52:T111,TRUE,TRUE),1,6)</f>
        <v/>
      </c>
      <c r="AE111" s="9">
        <f>INDEX(LINEST(L52:L111,M52:T111,TRUE,TRUE),1,5)</f>
        <v/>
      </c>
      <c r="AF111" s="9">
        <f>INDEX(LINEST(L52:L111,M52:T111,TRUE,TRUE),1,4)</f>
        <v/>
      </c>
      <c r="AG111" s="9">
        <f>INDEX(LINEST(L52:L111,M52:T111,TRUE,TRUE),1,3)</f>
        <v/>
      </c>
      <c r="AH111" s="9">
        <f>INDEX(LINEST(L52:L111,M52:T111,TRUE,TRUE),1,2)</f>
        <v/>
      </c>
      <c r="AI111" s="9">
        <f>INDEX(LINEST(L52:L111,M52:T111,TRUE,TRUE),1,1)</f>
        <v/>
      </c>
      <c r="AJ111" s="10">
        <f>INDEX(LINEST(L52:L111,M52:T111,TRUE,TRUE),3,1)</f>
        <v/>
      </c>
      <c r="AK111" s="9">
        <f>AA110/12+AB110*M111+AC110*N111+AD110*O111+AE110*P111+AF110*Q111+AG110*R111+AH110*S111+AI110*T111</f>
        <v/>
      </c>
      <c r="AL111" s="9">
        <f>AVERAGE(L51:L110)</f>
        <v/>
      </c>
    </row>
    <row r="112">
      <c r="A112" s="7" t="n">
        <v>40968</v>
      </c>
      <c r="B112" s="8" t="n">
        <v>1770</v>
      </c>
      <c r="C112" s="8" t="n">
        <v>2.26</v>
      </c>
      <c r="D112" s="8" t="n">
        <v>-0.28</v>
      </c>
      <c r="E112" s="8" t="n">
        <v>78.730003</v>
      </c>
      <c r="F112" s="8" t="n">
        <v>107.08</v>
      </c>
      <c r="G112" s="8" t="n">
        <v>18.43</v>
      </c>
      <c r="H112" s="8" t="n">
        <v>75.900002</v>
      </c>
      <c r="I112" s="8" t="n">
        <v>1365.680054</v>
      </c>
      <c r="J112" s="8" t="n">
        <v>75.12088</v>
      </c>
      <c r="L112" s="9">
        <f>LN(B112/B111)</f>
        <v/>
      </c>
      <c r="M112" s="9">
        <f>$M$1*(C112-C111)</f>
        <v/>
      </c>
      <c r="N112" s="9">
        <f>$N$1*(D112-D111)</f>
        <v/>
      </c>
      <c r="O112" s="9">
        <f>$O$1*LN(E112/E111)</f>
        <v/>
      </c>
      <c r="P112" s="9">
        <f>$P$1*LN(F112/F111)</f>
        <v/>
      </c>
      <c r="Q112" s="9">
        <f>$Q$1*(G112-G111)</f>
        <v/>
      </c>
      <c r="R112" s="9">
        <f>$R$1*(H112-H111)</f>
        <v/>
      </c>
      <c r="S112" s="9">
        <f>$S$1*LN(I112/I111)</f>
        <v/>
      </c>
      <c r="T112" s="9">
        <f>$T$1*LN(J112/J111)</f>
        <v/>
      </c>
      <c r="U112" s="9">
        <f>$W$12+$W$4*M112+$W$5*N112+$W$6*O112+$W$7*P112+$W$8*Q112+$W$9*R112+$W$10*S112+$W$11*T112</f>
        <v/>
      </c>
      <c r="AA112" s="10">
        <f>INDEX(LINEST(L53:L112,M53:T112,TRUE,TRUE),1,9)*12</f>
        <v/>
      </c>
      <c r="AB112" s="9">
        <f>INDEX(LINEST(L53:L112,M53:T112,TRUE,TRUE),1,8)</f>
        <v/>
      </c>
      <c r="AC112" s="9">
        <f>INDEX(LINEST(L53:L112,M53:T112,TRUE,TRUE),1,7)</f>
        <v/>
      </c>
      <c r="AD112" s="9">
        <f>INDEX(LINEST(L53:L112,M53:T112,TRUE,TRUE),1,6)</f>
        <v/>
      </c>
      <c r="AE112" s="9">
        <f>INDEX(LINEST(L53:L112,M53:T112,TRUE,TRUE),1,5)</f>
        <v/>
      </c>
      <c r="AF112" s="9">
        <f>INDEX(LINEST(L53:L112,M53:T112,TRUE,TRUE),1,4)</f>
        <v/>
      </c>
      <c r="AG112" s="9">
        <f>INDEX(LINEST(L53:L112,M53:T112,TRUE,TRUE),1,3)</f>
        <v/>
      </c>
      <c r="AH112" s="9">
        <f>INDEX(LINEST(L53:L112,M53:T112,TRUE,TRUE),1,2)</f>
        <v/>
      </c>
      <c r="AI112" s="9">
        <f>INDEX(LINEST(L53:L112,M53:T112,TRUE,TRUE),1,1)</f>
        <v/>
      </c>
      <c r="AJ112" s="10">
        <f>INDEX(LINEST(L53:L112,M53:T112,TRUE,TRUE),3,1)</f>
        <v/>
      </c>
      <c r="AK112" s="9">
        <f>AA111/12+AB111*M112+AC111*N112+AD111*O112+AE111*P112+AF111*Q112+AG111*R112+AH111*S112+AI111*T112</f>
        <v/>
      </c>
      <c r="AL112" s="9">
        <f>AVERAGE(L52:L111)</f>
        <v/>
      </c>
    </row>
    <row r="113">
      <c r="A113" s="7" t="n">
        <v>40999</v>
      </c>
      <c r="B113" s="8" t="n">
        <v>1662.5</v>
      </c>
      <c r="C113" s="8" t="n">
        <v>2.32</v>
      </c>
      <c r="D113" s="8" t="n">
        <v>-0.09</v>
      </c>
      <c r="E113" s="8" t="n">
        <v>78.93000000000001</v>
      </c>
      <c r="F113" s="8" t="n">
        <v>103.03</v>
      </c>
      <c r="G113" s="8" t="n">
        <v>15.5</v>
      </c>
      <c r="H113" s="8" t="n">
        <v>78.599998</v>
      </c>
      <c r="I113" s="8" t="n">
        <v>1408.469971</v>
      </c>
      <c r="J113" s="8" t="n">
        <v>74.69049099999999</v>
      </c>
      <c r="L113" s="9">
        <f>LN(B113/B112)</f>
        <v/>
      </c>
      <c r="M113" s="9">
        <f>$M$1*(C113-C112)</f>
        <v/>
      </c>
      <c r="N113" s="9">
        <f>$N$1*(D113-D112)</f>
        <v/>
      </c>
      <c r="O113" s="9">
        <f>$O$1*LN(E113/E112)</f>
        <v/>
      </c>
      <c r="P113" s="9">
        <f>$P$1*LN(F113/F112)</f>
        <v/>
      </c>
      <c r="Q113" s="9">
        <f>$Q$1*(G113-G112)</f>
        <v/>
      </c>
      <c r="R113" s="9">
        <f>$R$1*(H113-H112)</f>
        <v/>
      </c>
      <c r="S113" s="9">
        <f>$S$1*LN(I113/I112)</f>
        <v/>
      </c>
      <c r="T113" s="9">
        <f>$T$1*LN(J113/J112)</f>
        <v/>
      </c>
      <c r="U113" s="9">
        <f>$W$12+$W$4*M113+$W$5*N113+$W$6*O113+$W$7*P113+$W$8*Q113+$W$9*R113+$W$10*S113+$W$11*T113</f>
        <v/>
      </c>
      <c r="AA113" s="10">
        <f>INDEX(LINEST(L54:L113,M54:T113,TRUE,TRUE),1,9)*12</f>
        <v/>
      </c>
      <c r="AB113" s="9">
        <f>INDEX(LINEST(L54:L113,M54:T113,TRUE,TRUE),1,8)</f>
        <v/>
      </c>
      <c r="AC113" s="9">
        <f>INDEX(LINEST(L54:L113,M54:T113,TRUE,TRUE),1,7)</f>
        <v/>
      </c>
      <c r="AD113" s="9">
        <f>INDEX(LINEST(L54:L113,M54:T113,TRUE,TRUE),1,6)</f>
        <v/>
      </c>
      <c r="AE113" s="9">
        <f>INDEX(LINEST(L54:L113,M54:T113,TRUE,TRUE),1,5)</f>
        <v/>
      </c>
      <c r="AF113" s="9">
        <f>INDEX(LINEST(L54:L113,M54:T113,TRUE,TRUE),1,4)</f>
        <v/>
      </c>
      <c r="AG113" s="9">
        <f>INDEX(LINEST(L54:L113,M54:T113,TRUE,TRUE),1,3)</f>
        <v/>
      </c>
      <c r="AH113" s="9">
        <f>INDEX(LINEST(L54:L113,M54:T113,TRUE,TRUE),1,2)</f>
        <v/>
      </c>
      <c r="AI113" s="9">
        <f>INDEX(LINEST(L54:L113,M54:T113,TRUE,TRUE),1,1)</f>
        <v/>
      </c>
      <c r="AJ113" s="10">
        <f>INDEX(LINEST(L54:L113,M54:T113,TRUE,TRUE),3,1)</f>
        <v/>
      </c>
      <c r="AK113" s="9">
        <f>AA112/12+AB112*M113+AC112*N113+AD112*O113+AE112*P113+AF112*Q113+AG112*R113+AH112*S113+AI112*T113</f>
        <v/>
      </c>
      <c r="AL113" s="9">
        <f>AVERAGE(L53:L112)</f>
        <v/>
      </c>
    </row>
    <row r="114">
      <c r="A114" s="7" t="n">
        <v>41029</v>
      </c>
      <c r="B114" s="8" t="n">
        <v>1651.25</v>
      </c>
      <c r="C114" s="8" t="n">
        <v>2.25</v>
      </c>
      <c r="D114" s="8" t="n">
        <v>-0.3</v>
      </c>
      <c r="E114" s="8" t="n">
        <v>78.790001</v>
      </c>
      <c r="F114" s="8" t="n">
        <v>104.89</v>
      </c>
      <c r="G114" s="8" t="n">
        <v>17.15</v>
      </c>
      <c r="H114" s="8" t="n">
        <v>62.900002</v>
      </c>
      <c r="I114" s="8" t="n">
        <v>1397.910034</v>
      </c>
      <c r="J114" s="8" t="n">
        <v>75.36713399999999</v>
      </c>
      <c r="L114" s="9">
        <f>LN(B114/B113)</f>
        <v/>
      </c>
      <c r="M114" s="9">
        <f>$M$1*(C114-C113)</f>
        <v/>
      </c>
      <c r="N114" s="9">
        <f>$N$1*(D114-D113)</f>
        <v/>
      </c>
      <c r="O114" s="9">
        <f>$O$1*LN(E114/E113)</f>
        <v/>
      </c>
      <c r="P114" s="9">
        <f>$P$1*LN(F114/F113)</f>
        <v/>
      </c>
      <c r="Q114" s="9">
        <f>$Q$1*(G114-G113)</f>
        <v/>
      </c>
      <c r="R114" s="9">
        <f>$R$1*(H114-H113)</f>
        <v/>
      </c>
      <c r="S114" s="9">
        <f>$S$1*LN(I114/I113)</f>
        <v/>
      </c>
      <c r="T114" s="9">
        <f>$T$1*LN(J114/J113)</f>
        <v/>
      </c>
      <c r="U114" s="9">
        <f>$W$12+$W$4*M114+$W$5*N114+$W$6*O114+$W$7*P114+$W$8*Q114+$W$9*R114+$W$10*S114+$W$11*T114</f>
        <v/>
      </c>
      <c r="AA114" s="10">
        <f>INDEX(LINEST(L55:L114,M55:T114,TRUE,TRUE),1,9)*12</f>
        <v/>
      </c>
      <c r="AB114" s="9">
        <f>INDEX(LINEST(L55:L114,M55:T114,TRUE,TRUE),1,8)</f>
        <v/>
      </c>
      <c r="AC114" s="9">
        <f>INDEX(LINEST(L55:L114,M55:T114,TRUE,TRUE),1,7)</f>
        <v/>
      </c>
      <c r="AD114" s="9">
        <f>INDEX(LINEST(L55:L114,M55:T114,TRUE,TRUE),1,6)</f>
        <v/>
      </c>
      <c r="AE114" s="9">
        <f>INDEX(LINEST(L55:L114,M55:T114,TRUE,TRUE),1,5)</f>
        <v/>
      </c>
      <c r="AF114" s="9">
        <f>INDEX(LINEST(L55:L114,M55:T114,TRUE,TRUE),1,4)</f>
        <v/>
      </c>
      <c r="AG114" s="9">
        <f>INDEX(LINEST(L55:L114,M55:T114,TRUE,TRUE),1,3)</f>
        <v/>
      </c>
      <c r="AH114" s="9">
        <f>INDEX(LINEST(L55:L114,M55:T114,TRUE,TRUE),1,2)</f>
        <v/>
      </c>
      <c r="AI114" s="9">
        <f>INDEX(LINEST(L55:L114,M55:T114,TRUE,TRUE),1,1)</f>
        <v/>
      </c>
      <c r="AJ114" s="10">
        <f>INDEX(LINEST(L55:L114,M55:T114,TRUE,TRUE),3,1)</f>
        <v/>
      </c>
      <c r="AK114" s="9">
        <f>AA113/12+AB113*M114+AC113*N114+AD113*O114+AE113*P114+AF113*Q114+AG113*R114+AH113*S114+AI113*T114</f>
        <v/>
      </c>
      <c r="AL114" s="9">
        <f>AVERAGE(L54:L113)</f>
        <v/>
      </c>
    </row>
    <row r="115">
      <c r="A115" s="7" t="n">
        <v>41060</v>
      </c>
      <c r="B115" s="8" t="n">
        <v>1558</v>
      </c>
      <c r="C115" s="8" t="n">
        <v>2.09</v>
      </c>
      <c r="D115" s="8" t="n">
        <v>-0.5</v>
      </c>
      <c r="E115" s="8" t="n">
        <v>83.040001</v>
      </c>
      <c r="F115" s="8" t="n">
        <v>86.52</v>
      </c>
      <c r="G115" s="8" t="n">
        <v>24.06</v>
      </c>
      <c r="H115" s="8" t="n">
        <v>74.400002</v>
      </c>
      <c r="I115" s="8" t="n">
        <v>1310.329956</v>
      </c>
      <c r="J115" s="8" t="n">
        <v>76.179749</v>
      </c>
      <c r="L115" s="9">
        <f>LN(B115/B114)</f>
        <v/>
      </c>
      <c r="M115" s="9">
        <f>$M$1*(C115-C114)</f>
        <v/>
      </c>
      <c r="N115" s="9">
        <f>$N$1*(D115-D114)</f>
        <v/>
      </c>
      <c r="O115" s="9">
        <f>$O$1*LN(E115/E114)</f>
        <v/>
      </c>
      <c r="P115" s="9">
        <f>$P$1*LN(F115/F114)</f>
        <v/>
      </c>
      <c r="Q115" s="9">
        <f>$Q$1*(G115-G114)</f>
        <v/>
      </c>
      <c r="R115" s="9">
        <f>$R$1*(H115-H114)</f>
        <v/>
      </c>
      <c r="S115" s="9">
        <f>$S$1*LN(I115/I114)</f>
        <v/>
      </c>
      <c r="T115" s="9">
        <f>$T$1*LN(J115/J114)</f>
        <v/>
      </c>
      <c r="U115" s="9">
        <f>$W$12+$W$4*M115+$W$5*N115+$W$6*O115+$W$7*P115+$W$8*Q115+$W$9*R115+$W$10*S115+$W$11*T115</f>
        <v/>
      </c>
      <c r="AA115" s="10">
        <f>INDEX(LINEST(L56:L115,M56:T115,TRUE,TRUE),1,9)*12</f>
        <v/>
      </c>
      <c r="AB115" s="9">
        <f>INDEX(LINEST(L56:L115,M56:T115,TRUE,TRUE),1,8)</f>
        <v/>
      </c>
      <c r="AC115" s="9">
        <f>INDEX(LINEST(L56:L115,M56:T115,TRUE,TRUE),1,7)</f>
        <v/>
      </c>
      <c r="AD115" s="9">
        <f>INDEX(LINEST(L56:L115,M56:T115,TRUE,TRUE),1,6)</f>
        <v/>
      </c>
      <c r="AE115" s="9">
        <f>INDEX(LINEST(L56:L115,M56:T115,TRUE,TRUE),1,5)</f>
        <v/>
      </c>
      <c r="AF115" s="9">
        <f>INDEX(LINEST(L56:L115,M56:T115,TRUE,TRUE),1,4)</f>
        <v/>
      </c>
      <c r="AG115" s="9">
        <f>INDEX(LINEST(L56:L115,M56:T115,TRUE,TRUE),1,3)</f>
        <v/>
      </c>
      <c r="AH115" s="9">
        <f>INDEX(LINEST(L56:L115,M56:T115,TRUE,TRUE),1,2)</f>
        <v/>
      </c>
      <c r="AI115" s="9">
        <f>INDEX(LINEST(L56:L115,M56:T115,TRUE,TRUE),1,1)</f>
        <v/>
      </c>
      <c r="AJ115" s="10">
        <f>INDEX(LINEST(L56:L115,M56:T115,TRUE,TRUE),3,1)</f>
        <v/>
      </c>
      <c r="AK115" s="9">
        <f>AA114/12+AB114*M115+AC114*N115+AD114*O115+AE114*P115+AF114*Q115+AG114*R115+AH114*S115+AI114*T115</f>
        <v/>
      </c>
      <c r="AL115" s="9">
        <f>AVERAGE(L55:L114)</f>
        <v/>
      </c>
    </row>
    <row r="116">
      <c r="A116" s="7" t="n">
        <v>41090</v>
      </c>
      <c r="B116" s="8" t="n">
        <v>1598.5</v>
      </c>
      <c r="C116" s="8" t="n">
        <v>2.13</v>
      </c>
      <c r="D116" s="8" t="n">
        <v>-0.46</v>
      </c>
      <c r="E116" s="8" t="n">
        <v>81.650002</v>
      </c>
      <c r="F116" s="8" t="n">
        <v>85.04000000000001</v>
      </c>
      <c r="G116" s="8" t="n">
        <v>17.08</v>
      </c>
      <c r="H116" s="8" t="n">
        <v>73.199997</v>
      </c>
      <c r="I116" s="8" t="n">
        <v>1362.160034</v>
      </c>
      <c r="J116" s="8" t="n">
        <v>76.16471900000001</v>
      </c>
      <c r="L116" s="9">
        <f>LN(B116/B115)</f>
        <v/>
      </c>
      <c r="M116" s="9">
        <f>$M$1*(C116-C115)</f>
        <v/>
      </c>
      <c r="N116" s="9">
        <f>$N$1*(D116-D115)</f>
        <v/>
      </c>
      <c r="O116" s="9">
        <f>$O$1*LN(E116/E115)</f>
        <v/>
      </c>
      <c r="P116" s="9">
        <f>$P$1*LN(F116/F115)</f>
        <v/>
      </c>
      <c r="Q116" s="9">
        <f>$Q$1*(G116-G115)</f>
        <v/>
      </c>
      <c r="R116" s="9">
        <f>$R$1*(H116-H115)</f>
        <v/>
      </c>
      <c r="S116" s="9">
        <f>$S$1*LN(I116/I115)</f>
        <v/>
      </c>
      <c r="T116" s="9">
        <f>$T$1*LN(J116/J115)</f>
        <v/>
      </c>
      <c r="U116" s="9">
        <f>$W$12+$W$4*M116+$W$5*N116+$W$6*O116+$W$7*P116+$W$8*Q116+$W$9*R116+$W$10*S116+$W$11*T116</f>
        <v/>
      </c>
      <c r="AA116" s="10">
        <f>INDEX(LINEST(L57:L116,M57:T116,TRUE,TRUE),1,9)*12</f>
        <v/>
      </c>
      <c r="AB116" s="9">
        <f>INDEX(LINEST(L57:L116,M57:T116,TRUE,TRUE),1,8)</f>
        <v/>
      </c>
      <c r="AC116" s="9">
        <f>INDEX(LINEST(L57:L116,M57:T116,TRUE,TRUE),1,7)</f>
        <v/>
      </c>
      <c r="AD116" s="9">
        <f>INDEX(LINEST(L57:L116,M57:T116,TRUE,TRUE),1,6)</f>
        <v/>
      </c>
      <c r="AE116" s="9">
        <f>INDEX(LINEST(L57:L116,M57:T116,TRUE,TRUE),1,5)</f>
        <v/>
      </c>
      <c r="AF116" s="9">
        <f>INDEX(LINEST(L57:L116,M57:T116,TRUE,TRUE),1,4)</f>
        <v/>
      </c>
      <c r="AG116" s="9">
        <f>INDEX(LINEST(L57:L116,M57:T116,TRUE,TRUE),1,3)</f>
        <v/>
      </c>
      <c r="AH116" s="9">
        <f>INDEX(LINEST(L57:L116,M57:T116,TRUE,TRUE),1,2)</f>
        <v/>
      </c>
      <c r="AI116" s="9">
        <f>INDEX(LINEST(L57:L116,M57:T116,TRUE,TRUE),1,1)</f>
        <v/>
      </c>
      <c r="AJ116" s="10">
        <f>INDEX(LINEST(L57:L116,M57:T116,TRUE,TRUE),3,1)</f>
        <v/>
      </c>
      <c r="AK116" s="9">
        <f>AA115/12+AB115*M116+AC115*N116+AD115*O116+AE115*P116+AF115*Q116+AG115*R116+AH115*S116+AI115*T116</f>
        <v/>
      </c>
      <c r="AL116" s="9">
        <f>AVERAGE(L56:L115)</f>
        <v/>
      </c>
    </row>
    <row r="117">
      <c r="A117" s="7" t="n">
        <v>41121</v>
      </c>
      <c r="B117" s="8" t="n">
        <v>1622</v>
      </c>
      <c r="C117" s="8" t="n">
        <v>2.2</v>
      </c>
      <c r="D117" s="8" t="n">
        <v>-0.6899999999999999</v>
      </c>
      <c r="E117" s="8" t="n">
        <v>82.639999</v>
      </c>
      <c r="F117" s="8" t="n">
        <v>88.08</v>
      </c>
      <c r="G117" s="8" t="n">
        <v>18.93</v>
      </c>
      <c r="H117" s="8" t="n">
        <v>69.800003</v>
      </c>
      <c r="I117" s="8" t="n">
        <v>1379.319946</v>
      </c>
      <c r="J117" s="8" t="n">
        <v>77.20214799999999</v>
      </c>
      <c r="L117" s="9">
        <f>LN(B117/B116)</f>
        <v/>
      </c>
      <c r="M117" s="9">
        <f>$M$1*(C117-C116)</f>
        <v/>
      </c>
      <c r="N117" s="9">
        <f>$N$1*(D117-D116)</f>
        <v/>
      </c>
      <c r="O117" s="9">
        <f>$O$1*LN(E117/E116)</f>
        <v/>
      </c>
      <c r="P117" s="9">
        <f>$P$1*LN(F117/F116)</f>
        <v/>
      </c>
      <c r="Q117" s="9">
        <f>$Q$1*(G117-G116)</f>
        <v/>
      </c>
      <c r="R117" s="9">
        <f>$R$1*(H117-H116)</f>
        <v/>
      </c>
      <c r="S117" s="9">
        <f>$S$1*LN(I117/I116)</f>
        <v/>
      </c>
      <c r="T117" s="9">
        <f>$T$1*LN(J117/J116)</f>
        <v/>
      </c>
      <c r="U117" s="9">
        <f>$W$12+$W$4*M117+$W$5*N117+$W$6*O117+$W$7*P117+$W$8*Q117+$W$9*R117+$W$10*S117+$W$11*T117</f>
        <v/>
      </c>
      <c r="AA117" s="10">
        <f>INDEX(LINEST(L58:L117,M58:T117,TRUE,TRUE),1,9)*12</f>
        <v/>
      </c>
      <c r="AB117" s="9">
        <f>INDEX(LINEST(L58:L117,M58:T117,TRUE,TRUE),1,8)</f>
        <v/>
      </c>
      <c r="AC117" s="9">
        <f>INDEX(LINEST(L58:L117,M58:T117,TRUE,TRUE),1,7)</f>
        <v/>
      </c>
      <c r="AD117" s="9">
        <f>INDEX(LINEST(L58:L117,M58:T117,TRUE,TRUE),1,6)</f>
        <v/>
      </c>
      <c r="AE117" s="9">
        <f>INDEX(LINEST(L58:L117,M58:T117,TRUE,TRUE),1,5)</f>
        <v/>
      </c>
      <c r="AF117" s="9">
        <f>INDEX(LINEST(L58:L117,M58:T117,TRUE,TRUE),1,4)</f>
        <v/>
      </c>
      <c r="AG117" s="9">
        <f>INDEX(LINEST(L58:L117,M58:T117,TRUE,TRUE),1,3)</f>
        <v/>
      </c>
      <c r="AH117" s="9">
        <f>INDEX(LINEST(L58:L117,M58:T117,TRUE,TRUE),1,2)</f>
        <v/>
      </c>
      <c r="AI117" s="9">
        <f>INDEX(LINEST(L58:L117,M58:T117,TRUE,TRUE),1,1)</f>
        <v/>
      </c>
      <c r="AJ117" s="10">
        <f>INDEX(LINEST(L58:L117,M58:T117,TRUE,TRUE),3,1)</f>
        <v/>
      </c>
      <c r="AK117" s="9">
        <f>AA116/12+AB116*M117+AC116*N117+AD116*O117+AE116*P117+AF116*Q117+AG116*R117+AH116*S117+AI116*T117</f>
        <v/>
      </c>
      <c r="AL117" s="9">
        <f>AVERAGE(L57:L116)</f>
        <v/>
      </c>
    </row>
    <row r="118">
      <c r="A118" s="7" t="n">
        <v>41152</v>
      </c>
      <c r="B118" s="8" t="n">
        <v>1648.5</v>
      </c>
      <c r="C118" s="8" t="n">
        <v>2.25</v>
      </c>
      <c r="D118" s="8" t="n">
        <v>-0.68</v>
      </c>
      <c r="E118" s="8" t="n">
        <v>81.25</v>
      </c>
      <c r="F118" s="8" t="n">
        <v>96.47</v>
      </c>
      <c r="G118" s="8" t="n">
        <v>17.47</v>
      </c>
      <c r="H118" s="8" t="n">
        <v>68.699997</v>
      </c>
      <c r="I118" s="8" t="n">
        <v>1406.579956</v>
      </c>
      <c r="J118" s="8" t="n">
        <v>77.202217</v>
      </c>
      <c r="L118" s="9">
        <f>LN(B118/B117)</f>
        <v/>
      </c>
      <c r="M118" s="9">
        <f>$M$1*(C118-C117)</f>
        <v/>
      </c>
      <c r="N118" s="9">
        <f>$N$1*(D118-D117)</f>
        <v/>
      </c>
      <c r="O118" s="9">
        <f>$O$1*LN(E118/E117)</f>
        <v/>
      </c>
      <c r="P118" s="9">
        <f>$P$1*LN(F118/F117)</f>
        <v/>
      </c>
      <c r="Q118" s="9">
        <f>$Q$1*(G118-G117)</f>
        <v/>
      </c>
      <c r="R118" s="9">
        <f>$R$1*(H118-H117)</f>
        <v/>
      </c>
      <c r="S118" s="9">
        <f>$S$1*LN(I118/I117)</f>
        <v/>
      </c>
      <c r="T118" s="9">
        <f>$T$1*LN(J118/J117)</f>
        <v/>
      </c>
      <c r="U118" s="9">
        <f>$W$12+$W$4*M118+$W$5*N118+$W$6*O118+$W$7*P118+$W$8*Q118+$W$9*R118+$W$10*S118+$W$11*T118</f>
        <v/>
      </c>
      <c r="AA118" s="10">
        <f>INDEX(LINEST(L59:L118,M59:T118,TRUE,TRUE),1,9)*12</f>
        <v/>
      </c>
      <c r="AB118" s="9">
        <f>INDEX(LINEST(L59:L118,M59:T118,TRUE,TRUE),1,8)</f>
        <v/>
      </c>
      <c r="AC118" s="9">
        <f>INDEX(LINEST(L59:L118,M59:T118,TRUE,TRUE),1,7)</f>
        <v/>
      </c>
      <c r="AD118" s="9">
        <f>INDEX(LINEST(L59:L118,M59:T118,TRUE,TRUE),1,6)</f>
        <v/>
      </c>
      <c r="AE118" s="9">
        <f>INDEX(LINEST(L59:L118,M59:T118,TRUE,TRUE),1,5)</f>
        <v/>
      </c>
      <c r="AF118" s="9">
        <f>INDEX(LINEST(L59:L118,M59:T118,TRUE,TRUE),1,4)</f>
        <v/>
      </c>
      <c r="AG118" s="9">
        <f>INDEX(LINEST(L59:L118,M59:T118,TRUE,TRUE),1,3)</f>
        <v/>
      </c>
      <c r="AH118" s="9">
        <f>INDEX(LINEST(L59:L118,M59:T118,TRUE,TRUE),1,2)</f>
        <v/>
      </c>
      <c r="AI118" s="9">
        <f>INDEX(LINEST(L59:L118,M59:T118,TRUE,TRUE),1,1)</f>
        <v/>
      </c>
      <c r="AJ118" s="10">
        <f>INDEX(LINEST(L59:L118,M59:T118,TRUE,TRUE),3,1)</f>
        <v/>
      </c>
      <c r="AK118" s="9">
        <f>AA117/12+AB117*M118+AC117*N118+AD117*O118+AE117*P118+AF117*Q118+AG117*R118+AH117*S118+AI117*T118</f>
        <v/>
      </c>
      <c r="AL118" s="9">
        <f>AVERAGE(L58:L117)</f>
        <v/>
      </c>
    </row>
    <row r="119">
      <c r="A119" s="7" t="n">
        <v>41182</v>
      </c>
      <c r="B119" s="8" t="n">
        <v>1776</v>
      </c>
      <c r="C119" s="8" t="n">
        <v>2.42</v>
      </c>
      <c r="D119" s="8" t="n">
        <v>-0.77</v>
      </c>
      <c r="E119" s="8" t="n">
        <v>79.94000200000001</v>
      </c>
      <c r="F119" s="8" t="n">
        <v>92.18000000000001</v>
      </c>
      <c r="G119" s="8" t="n">
        <v>15.73</v>
      </c>
      <c r="H119" s="8" t="n">
        <v>60.470001</v>
      </c>
      <c r="I119" s="8" t="n">
        <v>1440.670044</v>
      </c>
      <c r="J119" s="8" t="n">
        <v>77.40801999999999</v>
      </c>
      <c r="L119" s="9">
        <f>LN(B119/B118)</f>
        <v/>
      </c>
      <c r="M119" s="9">
        <f>$M$1*(C119-C118)</f>
        <v/>
      </c>
      <c r="N119" s="9">
        <f>$N$1*(D119-D118)</f>
        <v/>
      </c>
      <c r="O119" s="9">
        <f>$O$1*LN(E119/E118)</f>
        <v/>
      </c>
      <c r="P119" s="9">
        <f>$P$1*LN(F119/F118)</f>
        <v/>
      </c>
      <c r="Q119" s="9">
        <f>$Q$1*(G119-G118)</f>
        <v/>
      </c>
      <c r="R119" s="9">
        <f>$R$1*(H119-H118)</f>
        <v/>
      </c>
      <c r="S119" s="9">
        <f>$S$1*LN(I119/I118)</f>
        <v/>
      </c>
      <c r="T119" s="9">
        <f>$T$1*LN(J119/J118)</f>
        <v/>
      </c>
      <c r="U119" s="9">
        <f>$W$12+$W$4*M119+$W$5*N119+$W$6*O119+$W$7*P119+$W$8*Q119+$W$9*R119+$W$10*S119+$W$11*T119</f>
        <v/>
      </c>
      <c r="AA119" s="10">
        <f>INDEX(LINEST(L60:L119,M60:T119,TRUE,TRUE),1,9)*12</f>
        <v/>
      </c>
      <c r="AB119" s="9">
        <f>INDEX(LINEST(L60:L119,M60:T119,TRUE,TRUE),1,8)</f>
        <v/>
      </c>
      <c r="AC119" s="9">
        <f>INDEX(LINEST(L60:L119,M60:T119,TRUE,TRUE),1,7)</f>
        <v/>
      </c>
      <c r="AD119" s="9">
        <f>INDEX(LINEST(L60:L119,M60:T119,TRUE,TRUE),1,6)</f>
        <v/>
      </c>
      <c r="AE119" s="9">
        <f>INDEX(LINEST(L60:L119,M60:T119,TRUE,TRUE),1,5)</f>
        <v/>
      </c>
      <c r="AF119" s="9">
        <f>INDEX(LINEST(L60:L119,M60:T119,TRUE,TRUE),1,4)</f>
        <v/>
      </c>
      <c r="AG119" s="9">
        <f>INDEX(LINEST(L60:L119,M60:T119,TRUE,TRUE),1,3)</f>
        <v/>
      </c>
      <c r="AH119" s="9">
        <f>INDEX(LINEST(L60:L119,M60:T119,TRUE,TRUE),1,2)</f>
        <v/>
      </c>
      <c r="AI119" s="9">
        <f>INDEX(LINEST(L60:L119,M60:T119,TRUE,TRUE),1,1)</f>
        <v/>
      </c>
      <c r="AJ119" s="10">
        <f>INDEX(LINEST(L60:L119,M60:T119,TRUE,TRUE),3,1)</f>
        <v/>
      </c>
      <c r="AK119" s="9">
        <f>AA118/12+AB118*M119+AC118*N119+AD118*O119+AE118*P119+AF118*Q119+AG118*R119+AH118*S119+AI118*T119</f>
        <v/>
      </c>
      <c r="AL119" s="9">
        <f>AVERAGE(L59:L118)</f>
        <v/>
      </c>
    </row>
    <row r="120">
      <c r="A120" s="7" t="n">
        <v>41213</v>
      </c>
      <c r="B120" s="8" t="n">
        <v>1719</v>
      </c>
      <c r="C120" s="8" t="n">
        <v>2.5</v>
      </c>
      <c r="D120" s="8" t="n">
        <v>-0.78</v>
      </c>
      <c r="E120" s="8" t="n">
        <v>79.91999800000001</v>
      </c>
      <c r="F120" s="8" t="n">
        <v>86.23</v>
      </c>
      <c r="G120" s="8" t="n">
        <v>18.6</v>
      </c>
      <c r="H120" s="8" t="n">
        <v>71.43000000000001</v>
      </c>
      <c r="I120" s="8" t="n">
        <v>1412.160034</v>
      </c>
      <c r="J120" s="8" t="n">
        <v>77.371475</v>
      </c>
      <c r="L120" s="9">
        <f>LN(B120/B119)</f>
        <v/>
      </c>
      <c r="M120" s="9">
        <f>$M$1*(C120-C119)</f>
        <v/>
      </c>
      <c r="N120" s="9">
        <f>$N$1*(D120-D119)</f>
        <v/>
      </c>
      <c r="O120" s="9">
        <f>$O$1*LN(E120/E119)</f>
        <v/>
      </c>
      <c r="P120" s="9">
        <f>$P$1*LN(F120/F119)</f>
        <v/>
      </c>
      <c r="Q120" s="9">
        <f>$Q$1*(G120-G119)</f>
        <v/>
      </c>
      <c r="R120" s="9">
        <f>$R$1*(H120-H119)</f>
        <v/>
      </c>
      <c r="S120" s="9">
        <f>$S$1*LN(I120/I119)</f>
        <v/>
      </c>
      <c r="T120" s="9">
        <f>$T$1*LN(J120/J119)</f>
        <v/>
      </c>
      <c r="U120" s="9">
        <f>$W$12+$W$4*M120+$W$5*N120+$W$6*O120+$W$7*P120+$W$8*Q120+$W$9*R120+$W$10*S120+$W$11*T120</f>
        <v/>
      </c>
      <c r="AA120" s="10">
        <f>INDEX(LINEST(L61:L120,M61:T120,TRUE,TRUE),1,9)*12</f>
        <v/>
      </c>
      <c r="AB120" s="9">
        <f>INDEX(LINEST(L61:L120,M61:T120,TRUE,TRUE),1,8)</f>
        <v/>
      </c>
      <c r="AC120" s="9">
        <f>INDEX(LINEST(L61:L120,M61:T120,TRUE,TRUE),1,7)</f>
        <v/>
      </c>
      <c r="AD120" s="9">
        <f>INDEX(LINEST(L61:L120,M61:T120,TRUE,TRUE),1,6)</f>
        <v/>
      </c>
      <c r="AE120" s="9">
        <f>INDEX(LINEST(L61:L120,M61:T120,TRUE,TRUE),1,5)</f>
        <v/>
      </c>
      <c r="AF120" s="9">
        <f>INDEX(LINEST(L61:L120,M61:T120,TRUE,TRUE),1,4)</f>
        <v/>
      </c>
      <c r="AG120" s="9">
        <f>INDEX(LINEST(L61:L120,M61:T120,TRUE,TRUE),1,3)</f>
        <v/>
      </c>
      <c r="AH120" s="9">
        <f>INDEX(LINEST(L61:L120,M61:T120,TRUE,TRUE),1,2)</f>
        <v/>
      </c>
      <c r="AI120" s="9">
        <f>INDEX(LINEST(L61:L120,M61:T120,TRUE,TRUE),1,1)</f>
        <v/>
      </c>
      <c r="AJ120" s="10">
        <f>INDEX(LINEST(L61:L120,M61:T120,TRUE,TRUE),3,1)</f>
        <v/>
      </c>
      <c r="AK120" s="9">
        <f>AA119/12+AB119*M120+AC119*N120+AD119*O120+AE119*P120+AF119*Q120+AG119*R120+AH119*S120+AI119*T120</f>
        <v/>
      </c>
      <c r="AL120" s="9">
        <f>AVERAGE(L60:L119)</f>
        <v/>
      </c>
    </row>
    <row r="121">
      <c r="A121" s="7" t="n">
        <v>41243</v>
      </c>
      <c r="B121" s="8" t="n">
        <v>1726</v>
      </c>
      <c r="C121" s="8" t="n">
        <v>2.41</v>
      </c>
      <c r="D121" s="8" t="n">
        <v>-0.79</v>
      </c>
      <c r="E121" s="8" t="n">
        <v>80.150002</v>
      </c>
      <c r="F121" s="8" t="n">
        <v>88.54000000000001</v>
      </c>
      <c r="G121" s="8" t="n">
        <v>15.87</v>
      </c>
      <c r="H121" s="8" t="n">
        <v>51.799999</v>
      </c>
      <c r="I121" s="8" t="n">
        <v>1416.180054</v>
      </c>
      <c r="J121" s="8" t="n">
        <v>77.580833</v>
      </c>
      <c r="L121" s="9">
        <f>LN(B121/B120)</f>
        <v/>
      </c>
      <c r="M121" s="9">
        <f>$M$1*(C121-C120)</f>
        <v/>
      </c>
      <c r="N121" s="9">
        <f>$N$1*(D121-D120)</f>
        <v/>
      </c>
      <c r="O121" s="9">
        <f>$O$1*LN(E121/E120)</f>
        <v/>
      </c>
      <c r="P121" s="9">
        <f>$P$1*LN(F121/F120)</f>
        <v/>
      </c>
      <c r="Q121" s="9">
        <f>$Q$1*(G121-G120)</f>
        <v/>
      </c>
      <c r="R121" s="9">
        <f>$R$1*(H121-H120)</f>
        <v/>
      </c>
      <c r="S121" s="9">
        <f>$S$1*LN(I121/I120)</f>
        <v/>
      </c>
      <c r="T121" s="9">
        <f>$T$1*LN(J121/J120)</f>
        <v/>
      </c>
      <c r="U121" s="9">
        <f>$W$12+$W$4*M121+$W$5*N121+$W$6*O121+$W$7*P121+$W$8*Q121+$W$9*R121+$W$10*S121+$W$11*T121</f>
        <v/>
      </c>
      <c r="AA121" s="10">
        <f>INDEX(LINEST(L62:L121,M62:T121,TRUE,TRUE),1,9)*12</f>
        <v/>
      </c>
      <c r="AB121" s="9">
        <f>INDEX(LINEST(L62:L121,M62:T121,TRUE,TRUE),1,8)</f>
        <v/>
      </c>
      <c r="AC121" s="9">
        <f>INDEX(LINEST(L62:L121,M62:T121,TRUE,TRUE),1,7)</f>
        <v/>
      </c>
      <c r="AD121" s="9">
        <f>INDEX(LINEST(L62:L121,M62:T121,TRUE,TRUE),1,6)</f>
        <v/>
      </c>
      <c r="AE121" s="9">
        <f>INDEX(LINEST(L62:L121,M62:T121,TRUE,TRUE),1,5)</f>
        <v/>
      </c>
      <c r="AF121" s="9">
        <f>INDEX(LINEST(L62:L121,M62:T121,TRUE,TRUE),1,4)</f>
        <v/>
      </c>
      <c r="AG121" s="9">
        <f>INDEX(LINEST(L62:L121,M62:T121,TRUE,TRUE),1,3)</f>
        <v/>
      </c>
      <c r="AH121" s="9">
        <f>INDEX(LINEST(L62:L121,M62:T121,TRUE,TRUE),1,2)</f>
        <v/>
      </c>
      <c r="AI121" s="9">
        <f>INDEX(LINEST(L62:L121,M62:T121,TRUE,TRUE),1,1)</f>
        <v/>
      </c>
      <c r="AJ121" s="10">
        <f>INDEX(LINEST(L62:L121,M62:T121,TRUE,TRUE),3,1)</f>
        <v/>
      </c>
      <c r="AK121" s="9">
        <f>AA120/12+AB120*M121+AC120*N121+AD120*O121+AE120*P121+AF120*Q121+AG120*R121+AH120*S121+AI120*T121</f>
        <v/>
      </c>
      <c r="AL121" s="9">
        <f>AVERAGE(L61:L120)</f>
        <v/>
      </c>
    </row>
    <row r="122">
      <c r="A122" s="7" t="n">
        <v>41274</v>
      </c>
      <c r="B122" s="8" t="n">
        <v>1657.5</v>
      </c>
      <c r="C122" s="8" t="n">
        <v>2.45</v>
      </c>
      <c r="D122" s="8" t="n">
        <v>-0.67</v>
      </c>
      <c r="E122" s="8" t="n">
        <v>79.769997</v>
      </c>
      <c r="F122" s="8" t="n">
        <v>91.83</v>
      </c>
      <c r="G122" s="8" t="n">
        <v>18.02</v>
      </c>
      <c r="H122" s="8" t="n">
        <v>59.400002</v>
      </c>
      <c r="I122" s="8" t="n">
        <v>1426.189941</v>
      </c>
      <c r="J122" s="8" t="n">
        <v>77.390625</v>
      </c>
      <c r="L122" s="9">
        <f>LN(B122/B121)</f>
        <v/>
      </c>
      <c r="M122" s="9">
        <f>$M$1*(C122-C121)</f>
        <v/>
      </c>
      <c r="N122" s="9">
        <f>$N$1*(D122-D121)</f>
        <v/>
      </c>
      <c r="O122" s="9">
        <f>$O$1*LN(E122/E121)</f>
        <v/>
      </c>
      <c r="P122" s="9">
        <f>$P$1*LN(F122/F121)</f>
        <v/>
      </c>
      <c r="Q122" s="9">
        <f>$Q$1*(G122-G121)</f>
        <v/>
      </c>
      <c r="R122" s="9">
        <f>$R$1*(H122-H121)</f>
        <v/>
      </c>
      <c r="S122" s="9">
        <f>$S$1*LN(I122/I121)</f>
        <v/>
      </c>
      <c r="T122" s="9">
        <f>$T$1*LN(J122/J121)</f>
        <v/>
      </c>
      <c r="U122" s="9">
        <f>$W$12+$W$4*M122+$W$5*N122+$W$6*O122+$W$7*P122+$W$8*Q122+$W$9*R122+$W$10*S122+$W$11*T122</f>
        <v/>
      </c>
      <c r="AA122" s="10">
        <f>INDEX(LINEST(L63:L122,M63:T122,TRUE,TRUE),1,9)*12</f>
        <v/>
      </c>
      <c r="AB122" s="9">
        <f>INDEX(LINEST(L63:L122,M63:T122,TRUE,TRUE),1,8)</f>
        <v/>
      </c>
      <c r="AC122" s="9">
        <f>INDEX(LINEST(L63:L122,M63:T122,TRUE,TRUE),1,7)</f>
        <v/>
      </c>
      <c r="AD122" s="9">
        <f>INDEX(LINEST(L63:L122,M63:T122,TRUE,TRUE),1,6)</f>
        <v/>
      </c>
      <c r="AE122" s="9">
        <f>INDEX(LINEST(L63:L122,M63:T122,TRUE,TRUE),1,5)</f>
        <v/>
      </c>
      <c r="AF122" s="9">
        <f>INDEX(LINEST(L63:L122,M63:T122,TRUE,TRUE),1,4)</f>
        <v/>
      </c>
      <c r="AG122" s="9">
        <f>INDEX(LINEST(L63:L122,M63:T122,TRUE,TRUE),1,3)</f>
        <v/>
      </c>
      <c r="AH122" s="9">
        <f>INDEX(LINEST(L63:L122,M63:T122,TRUE,TRUE),1,2)</f>
        <v/>
      </c>
      <c r="AI122" s="9">
        <f>INDEX(LINEST(L63:L122,M63:T122,TRUE,TRUE),1,1)</f>
        <v/>
      </c>
      <c r="AJ122" s="10">
        <f>INDEX(LINEST(L63:L122,M63:T122,TRUE,TRUE),3,1)</f>
        <v/>
      </c>
      <c r="AK122" s="9">
        <f>AA121/12+AB121*M122+AC121*N122+AD121*O122+AE121*P122+AF121*Q122+AG121*R122+AH121*S122+AI121*T122</f>
        <v/>
      </c>
      <c r="AL122" s="9">
        <f>AVERAGE(L62:L121)</f>
        <v/>
      </c>
    </row>
    <row r="123">
      <c r="A123" s="7" t="n">
        <v>41305</v>
      </c>
      <c r="B123" s="8" t="n">
        <v>1664.75</v>
      </c>
      <c r="C123" s="8" t="n">
        <v>2.59</v>
      </c>
      <c r="D123" s="8" t="n">
        <v>-0.57</v>
      </c>
      <c r="E123" s="8" t="n">
        <v>79.209999</v>
      </c>
      <c r="F123" s="8" t="n">
        <v>97.65000000000001</v>
      </c>
      <c r="G123" s="8" t="n">
        <v>14.28</v>
      </c>
      <c r="H123" s="8" t="n">
        <v>65.599998</v>
      </c>
      <c r="I123" s="8" t="n">
        <v>1498.109985</v>
      </c>
      <c r="J123" s="8" t="n">
        <v>76.90992</v>
      </c>
      <c r="L123" s="9">
        <f>LN(B123/B122)</f>
        <v/>
      </c>
      <c r="M123" s="9">
        <f>$M$1*(C123-C122)</f>
        <v/>
      </c>
      <c r="N123" s="9">
        <f>$N$1*(D123-D122)</f>
        <v/>
      </c>
      <c r="O123" s="9">
        <f>$O$1*LN(E123/E122)</f>
        <v/>
      </c>
      <c r="P123" s="9">
        <f>$P$1*LN(F123/F122)</f>
        <v/>
      </c>
      <c r="Q123" s="9">
        <f>$Q$1*(G123-G122)</f>
        <v/>
      </c>
      <c r="R123" s="9">
        <f>$R$1*(H123-H122)</f>
        <v/>
      </c>
      <c r="S123" s="9">
        <f>$S$1*LN(I123/I122)</f>
        <v/>
      </c>
      <c r="T123" s="9">
        <f>$T$1*LN(J123/J122)</f>
        <v/>
      </c>
      <c r="U123" s="9">
        <f>$W$12+$W$4*M123+$W$5*N123+$W$6*O123+$W$7*P123+$W$8*Q123+$W$9*R123+$W$10*S123+$W$11*T123</f>
        <v/>
      </c>
      <c r="AA123" s="10">
        <f>INDEX(LINEST(L64:L123,M64:T123,TRUE,TRUE),1,9)*12</f>
        <v/>
      </c>
      <c r="AB123" s="9">
        <f>INDEX(LINEST(L64:L123,M64:T123,TRUE,TRUE),1,8)</f>
        <v/>
      </c>
      <c r="AC123" s="9">
        <f>INDEX(LINEST(L64:L123,M64:T123,TRUE,TRUE),1,7)</f>
        <v/>
      </c>
      <c r="AD123" s="9">
        <f>INDEX(LINEST(L64:L123,M64:T123,TRUE,TRUE),1,6)</f>
        <v/>
      </c>
      <c r="AE123" s="9">
        <f>INDEX(LINEST(L64:L123,M64:T123,TRUE,TRUE),1,5)</f>
        <v/>
      </c>
      <c r="AF123" s="9">
        <f>INDEX(LINEST(L64:L123,M64:T123,TRUE,TRUE),1,4)</f>
        <v/>
      </c>
      <c r="AG123" s="9">
        <f>INDEX(LINEST(L64:L123,M64:T123,TRUE,TRUE),1,3)</f>
        <v/>
      </c>
      <c r="AH123" s="9">
        <f>INDEX(LINEST(L64:L123,M64:T123,TRUE,TRUE),1,2)</f>
        <v/>
      </c>
      <c r="AI123" s="9">
        <f>INDEX(LINEST(L64:L123,M64:T123,TRUE,TRUE),1,1)</f>
        <v/>
      </c>
      <c r="AJ123" s="10">
        <f>INDEX(LINEST(L64:L123,M64:T123,TRUE,TRUE),3,1)</f>
        <v/>
      </c>
      <c r="AK123" s="9">
        <f>AA122/12+AB122*M123+AC122*N123+AD122*O123+AE122*P123+AF122*Q123+AG122*R123+AH122*S123+AI122*T123</f>
        <v/>
      </c>
      <c r="AL123" s="9">
        <f>AVERAGE(L63:L122)</f>
        <v/>
      </c>
    </row>
    <row r="124">
      <c r="A124" s="7" t="n">
        <v>41333</v>
      </c>
      <c r="B124" s="8" t="n">
        <v>1588.5</v>
      </c>
      <c r="C124" s="8" t="n">
        <v>2.53</v>
      </c>
      <c r="D124" s="8" t="n">
        <v>-0.64</v>
      </c>
      <c r="E124" s="8" t="n">
        <v>81.980003</v>
      </c>
      <c r="F124" s="8" t="n">
        <v>92.03</v>
      </c>
      <c r="G124" s="8" t="n">
        <v>15.51</v>
      </c>
      <c r="H124" s="8" t="n">
        <v>55.880001</v>
      </c>
      <c r="I124" s="8" t="n">
        <v>1514.680054</v>
      </c>
      <c r="J124" s="8" t="n">
        <v>77.36425</v>
      </c>
      <c r="L124" s="9">
        <f>LN(B124/B123)</f>
        <v/>
      </c>
      <c r="M124" s="9">
        <f>$M$1*(C124-C123)</f>
        <v/>
      </c>
      <c r="N124" s="9">
        <f>$N$1*(D124-D123)</f>
        <v/>
      </c>
      <c r="O124" s="9">
        <f>$O$1*LN(E124/E123)</f>
        <v/>
      </c>
      <c r="P124" s="9">
        <f>$P$1*LN(F124/F123)</f>
        <v/>
      </c>
      <c r="Q124" s="9">
        <f>$Q$1*(G124-G123)</f>
        <v/>
      </c>
      <c r="R124" s="9">
        <f>$R$1*(H124-H123)</f>
        <v/>
      </c>
      <c r="S124" s="9">
        <f>$S$1*LN(I124/I123)</f>
        <v/>
      </c>
      <c r="T124" s="9">
        <f>$T$1*LN(J124/J123)</f>
        <v/>
      </c>
      <c r="U124" s="9">
        <f>$W$12+$W$4*M124+$W$5*N124+$W$6*O124+$W$7*P124+$W$8*Q124+$W$9*R124+$W$10*S124+$W$11*T124</f>
        <v/>
      </c>
      <c r="AA124" s="10">
        <f>INDEX(LINEST(L65:L124,M65:T124,TRUE,TRUE),1,9)*12</f>
        <v/>
      </c>
      <c r="AB124" s="9">
        <f>INDEX(LINEST(L65:L124,M65:T124,TRUE,TRUE),1,8)</f>
        <v/>
      </c>
      <c r="AC124" s="9">
        <f>INDEX(LINEST(L65:L124,M65:T124,TRUE,TRUE),1,7)</f>
        <v/>
      </c>
      <c r="AD124" s="9">
        <f>INDEX(LINEST(L65:L124,M65:T124,TRUE,TRUE),1,6)</f>
        <v/>
      </c>
      <c r="AE124" s="9">
        <f>INDEX(LINEST(L65:L124,M65:T124,TRUE,TRUE),1,5)</f>
        <v/>
      </c>
      <c r="AF124" s="9">
        <f>INDEX(LINEST(L65:L124,M65:T124,TRUE,TRUE),1,4)</f>
        <v/>
      </c>
      <c r="AG124" s="9">
        <f>INDEX(LINEST(L65:L124,M65:T124,TRUE,TRUE),1,3)</f>
        <v/>
      </c>
      <c r="AH124" s="9">
        <f>INDEX(LINEST(L65:L124,M65:T124,TRUE,TRUE),1,2)</f>
        <v/>
      </c>
      <c r="AI124" s="9">
        <f>INDEX(LINEST(L65:L124,M65:T124,TRUE,TRUE),1,1)</f>
        <v/>
      </c>
      <c r="AJ124" s="10">
        <f>INDEX(LINEST(L65:L124,M65:T124,TRUE,TRUE),3,1)</f>
        <v/>
      </c>
      <c r="AK124" s="9">
        <f>AA123/12+AB123*M124+AC123*N124+AD123*O124+AE123*P124+AF123*Q124+AG123*R124+AH123*S124+AI123*T124</f>
        <v/>
      </c>
      <c r="AL124" s="9">
        <f>AVERAGE(L64:L123)</f>
        <v/>
      </c>
    </row>
    <row r="125">
      <c r="A125" s="7" t="n">
        <v>41364</v>
      </c>
      <c r="B125" s="8" t="n">
        <v>1598.25</v>
      </c>
      <c r="C125" s="8" t="n">
        <v>2.51</v>
      </c>
      <c r="D125" s="8" t="n">
        <v>-0.64</v>
      </c>
      <c r="E125" s="8" t="n">
        <v>82.989998</v>
      </c>
      <c r="F125" s="8" t="n">
        <v>97.23999999999999</v>
      </c>
      <c r="G125" s="8" t="n">
        <v>12.7</v>
      </c>
      <c r="H125" s="8" t="n">
        <v>57.299999</v>
      </c>
      <c r="I125" s="8" t="n">
        <v>1569.189941</v>
      </c>
      <c r="J125" s="8" t="n">
        <v>77.44053599999999</v>
      </c>
      <c r="L125" s="9">
        <f>LN(B125/B124)</f>
        <v/>
      </c>
      <c r="M125" s="9">
        <f>$M$1*(C125-C124)</f>
        <v/>
      </c>
      <c r="N125" s="9">
        <f>$N$1*(D125-D124)</f>
        <v/>
      </c>
      <c r="O125" s="9">
        <f>$O$1*LN(E125/E124)</f>
        <v/>
      </c>
      <c r="P125" s="9">
        <f>$P$1*LN(F125/F124)</f>
        <v/>
      </c>
      <c r="Q125" s="9">
        <f>$Q$1*(G125-G124)</f>
        <v/>
      </c>
      <c r="R125" s="9">
        <f>$R$1*(H125-H124)</f>
        <v/>
      </c>
      <c r="S125" s="9">
        <f>$S$1*LN(I125/I124)</f>
        <v/>
      </c>
      <c r="T125" s="9">
        <f>$T$1*LN(J125/J124)</f>
        <v/>
      </c>
      <c r="U125" s="9">
        <f>$W$12+$W$4*M125+$W$5*N125+$W$6*O125+$W$7*P125+$W$8*Q125+$W$9*R125+$W$10*S125+$W$11*T125</f>
        <v/>
      </c>
      <c r="AA125" s="10">
        <f>INDEX(LINEST(L66:L125,M66:T125,TRUE,TRUE),1,9)*12</f>
        <v/>
      </c>
      <c r="AB125" s="9">
        <f>INDEX(LINEST(L66:L125,M66:T125,TRUE,TRUE),1,8)</f>
        <v/>
      </c>
      <c r="AC125" s="9">
        <f>INDEX(LINEST(L66:L125,M66:T125,TRUE,TRUE),1,7)</f>
        <v/>
      </c>
      <c r="AD125" s="9">
        <f>INDEX(LINEST(L66:L125,M66:T125,TRUE,TRUE),1,6)</f>
        <v/>
      </c>
      <c r="AE125" s="9">
        <f>INDEX(LINEST(L66:L125,M66:T125,TRUE,TRUE),1,5)</f>
        <v/>
      </c>
      <c r="AF125" s="9">
        <f>INDEX(LINEST(L66:L125,M66:T125,TRUE,TRUE),1,4)</f>
        <v/>
      </c>
      <c r="AG125" s="9">
        <f>INDEX(LINEST(L66:L125,M66:T125,TRUE,TRUE),1,3)</f>
        <v/>
      </c>
      <c r="AH125" s="9">
        <f>INDEX(LINEST(L66:L125,M66:T125,TRUE,TRUE),1,2)</f>
        <v/>
      </c>
      <c r="AI125" s="9">
        <f>INDEX(LINEST(L66:L125,M66:T125,TRUE,TRUE),1,1)</f>
        <v/>
      </c>
      <c r="AJ125" s="10">
        <f>INDEX(LINEST(L66:L125,M66:T125,TRUE,TRUE),3,1)</f>
        <v/>
      </c>
      <c r="AK125" s="9">
        <f>AA124/12+AB124*M125+AC124*N125+AD124*O125+AE124*P125+AF124*Q125+AG124*R125+AH124*S125+AI124*T125</f>
        <v/>
      </c>
      <c r="AL125" s="9">
        <f>AVERAGE(L65:L124)</f>
        <v/>
      </c>
    </row>
    <row r="126">
      <c r="A126" s="7" t="n">
        <v>41394</v>
      </c>
      <c r="B126" s="8" t="n">
        <v>1469</v>
      </c>
      <c r="C126" s="8" t="n">
        <v>2.34</v>
      </c>
      <c r="D126" s="8" t="n">
        <v>-0.64</v>
      </c>
      <c r="E126" s="8" t="n">
        <v>81.730003</v>
      </c>
      <c r="F126" s="8" t="n">
        <v>93.22</v>
      </c>
      <c r="G126" s="8" t="n">
        <v>13.52</v>
      </c>
      <c r="H126" s="8" t="n">
        <v>49.200001</v>
      </c>
      <c r="I126" s="8" t="n">
        <v>1597.569946</v>
      </c>
      <c r="J126" s="8" t="n">
        <v>78.190567</v>
      </c>
      <c r="L126" s="9">
        <f>LN(B126/B125)</f>
        <v/>
      </c>
      <c r="M126" s="9">
        <f>$M$1*(C126-C125)</f>
        <v/>
      </c>
      <c r="N126" s="9">
        <f>$N$1*(D126-D125)</f>
        <v/>
      </c>
      <c r="O126" s="9">
        <f>$O$1*LN(E126/E125)</f>
        <v/>
      </c>
      <c r="P126" s="9">
        <f>$P$1*LN(F126/F125)</f>
        <v/>
      </c>
      <c r="Q126" s="9">
        <f>$Q$1*(G126-G125)</f>
        <v/>
      </c>
      <c r="R126" s="9">
        <f>$R$1*(H126-H125)</f>
        <v/>
      </c>
      <c r="S126" s="9">
        <f>$S$1*LN(I126/I125)</f>
        <v/>
      </c>
      <c r="T126" s="9">
        <f>$T$1*LN(J126/J125)</f>
        <v/>
      </c>
      <c r="U126" s="9">
        <f>$W$12+$W$4*M126+$W$5*N126+$W$6*O126+$W$7*P126+$W$8*Q126+$W$9*R126+$W$10*S126+$W$11*T126</f>
        <v/>
      </c>
      <c r="AA126" s="10">
        <f>INDEX(LINEST(L67:L126,M67:T126,TRUE,TRUE),1,9)*12</f>
        <v/>
      </c>
      <c r="AB126" s="9">
        <f>INDEX(LINEST(L67:L126,M67:T126,TRUE,TRUE),1,8)</f>
        <v/>
      </c>
      <c r="AC126" s="9">
        <f>INDEX(LINEST(L67:L126,M67:T126,TRUE,TRUE),1,7)</f>
        <v/>
      </c>
      <c r="AD126" s="9">
        <f>INDEX(LINEST(L67:L126,M67:T126,TRUE,TRUE),1,6)</f>
        <v/>
      </c>
      <c r="AE126" s="9">
        <f>INDEX(LINEST(L67:L126,M67:T126,TRUE,TRUE),1,5)</f>
        <v/>
      </c>
      <c r="AF126" s="9">
        <f>INDEX(LINEST(L67:L126,M67:T126,TRUE,TRUE),1,4)</f>
        <v/>
      </c>
      <c r="AG126" s="9">
        <f>INDEX(LINEST(L67:L126,M67:T126,TRUE,TRUE),1,3)</f>
        <v/>
      </c>
      <c r="AH126" s="9">
        <f>INDEX(LINEST(L67:L126,M67:T126,TRUE,TRUE),1,2)</f>
        <v/>
      </c>
      <c r="AI126" s="9">
        <f>INDEX(LINEST(L67:L126,M67:T126,TRUE,TRUE),1,1)</f>
        <v/>
      </c>
      <c r="AJ126" s="10">
        <f>INDEX(LINEST(L67:L126,M67:T126,TRUE,TRUE),3,1)</f>
        <v/>
      </c>
      <c r="AK126" s="9">
        <f>AA125/12+AB125*M126+AC125*N126+AD125*O126+AE125*P126+AF125*Q126+AG125*R126+AH125*S126+AI125*T126</f>
        <v/>
      </c>
      <c r="AL126" s="9">
        <f>AVERAGE(L66:L125)</f>
        <v/>
      </c>
    </row>
    <row r="127">
      <c r="A127" s="7" t="n">
        <v>41425</v>
      </c>
      <c r="B127" s="8" t="n">
        <v>1394.5</v>
      </c>
      <c r="C127" s="8" t="n">
        <v>2.21</v>
      </c>
      <c r="D127" s="8" t="n">
        <v>-0.05</v>
      </c>
      <c r="E127" s="8" t="n">
        <v>83.379997</v>
      </c>
      <c r="F127" s="8" t="n">
        <v>91.93000000000001</v>
      </c>
      <c r="G127" s="8" t="n">
        <v>16.3</v>
      </c>
      <c r="H127" s="8" t="n">
        <v>80</v>
      </c>
      <c r="I127" s="8" t="n">
        <v>1630.73999</v>
      </c>
      <c r="J127" s="8" t="n">
        <v>76.625885</v>
      </c>
      <c r="L127" s="9">
        <f>LN(B127/B126)</f>
        <v/>
      </c>
      <c r="M127" s="9">
        <f>$M$1*(C127-C126)</f>
        <v/>
      </c>
      <c r="N127" s="9">
        <f>$N$1*(D127-D126)</f>
        <v/>
      </c>
      <c r="O127" s="9">
        <f>$O$1*LN(E127/E126)</f>
        <v/>
      </c>
      <c r="P127" s="9">
        <f>$P$1*LN(F127/F126)</f>
        <v/>
      </c>
      <c r="Q127" s="9">
        <f>$Q$1*(G127-G126)</f>
        <v/>
      </c>
      <c r="R127" s="9">
        <f>$R$1*(H127-H126)</f>
        <v/>
      </c>
      <c r="S127" s="9">
        <f>$S$1*LN(I127/I126)</f>
        <v/>
      </c>
      <c r="T127" s="9">
        <f>$T$1*LN(J127/J126)</f>
        <v/>
      </c>
      <c r="U127" s="9">
        <f>$W$12+$W$4*M127+$W$5*N127+$W$6*O127+$W$7*P127+$W$8*Q127+$W$9*R127+$W$10*S127+$W$11*T127</f>
        <v/>
      </c>
      <c r="AA127" s="10">
        <f>INDEX(LINEST(L68:L127,M68:T127,TRUE,TRUE),1,9)*12</f>
        <v/>
      </c>
      <c r="AB127" s="9">
        <f>INDEX(LINEST(L68:L127,M68:T127,TRUE,TRUE),1,8)</f>
        <v/>
      </c>
      <c r="AC127" s="9">
        <f>INDEX(LINEST(L68:L127,M68:T127,TRUE,TRUE),1,7)</f>
        <v/>
      </c>
      <c r="AD127" s="9">
        <f>INDEX(LINEST(L68:L127,M68:T127,TRUE,TRUE),1,6)</f>
        <v/>
      </c>
      <c r="AE127" s="9">
        <f>INDEX(LINEST(L68:L127,M68:T127,TRUE,TRUE),1,5)</f>
        <v/>
      </c>
      <c r="AF127" s="9">
        <f>INDEX(LINEST(L68:L127,M68:T127,TRUE,TRUE),1,4)</f>
        <v/>
      </c>
      <c r="AG127" s="9">
        <f>INDEX(LINEST(L68:L127,M68:T127,TRUE,TRUE),1,3)</f>
        <v/>
      </c>
      <c r="AH127" s="9">
        <f>INDEX(LINEST(L68:L127,M68:T127,TRUE,TRUE),1,2)</f>
        <v/>
      </c>
      <c r="AI127" s="9">
        <f>INDEX(LINEST(L68:L127,M68:T127,TRUE,TRUE),1,1)</f>
        <v/>
      </c>
      <c r="AJ127" s="10">
        <f>INDEX(LINEST(L68:L127,M68:T127,TRUE,TRUE),3,1)</f>
        <v/>
      </c>
      <c r="AK127" s="9">
        <f>AA126/12+AB126*M127+AC126*N127+AD126*O127+AE126*P127+AF126*Q127+AG126*R127+AH126*S127+AI126*T127</f>
        <v/>
      </c>
      <c r="AL127" s="9">
        <f>AVERAGE(L67:L126)</f>
        <v/>
      </c>
    </row>
    <row r="128">
      <c r="A128" s="7" t="n">
        <v>41455</v>
      </c>
      <c r="B128" s="8" t="n">
        <v>1192</v>
      </c>
      <c r="C128" s="8" t="n">
        <v>1.99</v>
      </c>
      <c r="D128" s="8" t="n">
        <v>0.53</v>
      </c>
      <c r="E128" s="8" t="n">
        <v>83.16999800000001</v>
      </c>
      <c r="F128" s="8" t="n">
        <v>96.36</v>
      </c>
      <c r="G128" s="8" t="n">
        <v>16.86</v>
      </c>
      <c r="H128" s="8" t="n">
        <v>99.800003</v>
      </c>
      <c r="I128" s="8" t="n">
        <v>1606.280029</v>
      </c>
      <c r="J128" s="8" t="n">
        <v>75.426376</v>
      </c>
      <c r="L128" s="9">
        <f>LN(B128/B127)</f>
        <v/>
      </c>
      <c r="M128" s="9">
        <f>$M$1*(C128-C127)</f>
        <v/>
      </c>
      <c r="N128" s="9">
        <f>$N$1*(D128-D127)</f>
        <v/>
      </c>
      <c r="O128" s="9">
        <f>$O$1*LN(E128/E127)</f>
        <v/>
      </c>
      <c r="P128" s="9">
        <f>$P$1*LN(F128/F127)</f>
        <v/>
      </c>
      <c r="Q128" s="9">
        <f>$Q$1*(G128-G127)</f>
        <v/>
      </c>
      <c r="R128" s="9">
        <f>$R$1*(H128-H127)</f>
        <v/>
      </c>
      <c r="S128" s="9">
        <f>$S$1*LN(I128/I127)</f>
        <v/>
      </c>
      <c r="T128" s="9">
        <f>$T$1*LN(J128/J127)</f>
        <v/>
      </c>
      <c r="U128" s="9">
        <f>$W$12+$W$4*M128+$W$5*N128+$W$6*O128+$W$7*P128+$W$8*Q128+$W$9*R128+$W$10*S128+$W$11*T128</f>
        <v/>
      </c>
      <c r="AA128" s="10">
        <f>INDEX(LINEST(L69:L128,M69:T128,TRUE,TRUE),1,9)*12</f>
        <v/>
      </c>
      <c r="AB128" s="9">
        <f>INDEX(LINEST(L69:L128,M69:T128,TRUE,TRUE),1,8)</f>
        <v/>
      </c>
      <c r="AC128" s="9">
        <f>INDEX(LINEST(L69:L128,M69:T128,TRUE,TRUE),1,7)</f>
        <v/>
      </c>
      <c r="AD128" s="9">
        <f>INDEX(LINEST(L69:L128,M69:T128,TRUE,TRUE),1,6)</f>
        <v/>
      </c>
      <c r="AE128" s="9">
        <f>INDEX(LINEST(L69:L128,M69:T128,TRUE,TRUE),1,5)</f>
        <v/>
      </c>
      <c r="AF128" s="9">
        <f>INDEX(LINEST(L69:L128,M69:T128,TRUE,TRUE),1,4)</f>
        <v/>
      </c>
      <c r="AG128" s="9">
        <f>INDEX(LINEST(L69:L128,M69:T128,TRUE,TRUE),1,3)</f>
        <v/>
      </c>
      <c r="AH128" s="9">
        <f>INDEX(LINEST(L69:L128,M69:T128,TRUE,TRUE),1,2)</f>
        <v/>
      </c>
      <c r="AI128" s="9">
        <f>INDEX(LINEST(L69:L128,M69:T128,TRUE,TRUE),1,1)</f>
        <v/>
      </c>
      <c r="AJ128" s="10">
        <f>INDEX(LINEST(L69:L128,M69:T128,TRUE,TRUE),3,1)</f>
        <v/>
      </c>
      <c r="AK128" s="9">
        <f>AA127/12+AB127*M128+AC127*N128+AD127*O128+AE127*P128+AF127*Q128+AG127*R128+AH127*S128+AI127*T128</f>
        <v/>
      </c>
      <c r="AL128" s="9">
        <f>AVERAGE(L68:L127)</f>
        <v/>
      </c>
    </row>
    <row r="129">
      <c r="A129" s="7" t="n">
        <v>41486</v>
      </c>
      <c r="B129" s="8" t="n">
        <v>1314.5</v>
      </c>
      <c r="C129" s="8" t="n">
        <v>2.22</v>
      </c>
      <c r="D129" s="8" t="n">
        <v>0.38</v>
      </c>
      <c r="E129" s="8" t="n">
        <v>81.449997</v>
      </c>
      <c r="F129" s="8" t="n">
        <v>105.1</v>
      </c>
      <c r="G129" s="8" t="n">
        <v>13.45</v>
      </c>
      <c r="H129" s="8" t="n">
        <v>82.599998</v>
      </c>
      <c r="I129" s="8" t="n">
        <v>1685.72998</v>
      </c>
      <c r="J129" s="8" t="n">
        <v>75.629372</v>
      </c>
      <c r="L129" s="9">
        <f>LN(B129/B128)</f>
        <v/>
      </c>
      <c r="M129" s="9">
        <f>$M$1*(C129-C128)</f>
        <v/>
      </c>
      <c r="N129" s="9">
        <f>$N$1*(D129-D128)</f>
        <v/>
      </c>
      <c r="O129" s="9">
        <f>$O$1*LN(E129/E128)</f>
        <v/>
      </c>
      <c r="P129" s="9">
        <f>$P$1*LN(F129/F128)</f>
        <v/>
      </c>
      <c r="Q129" s="9">
        <f>$Q$1*(G129-G128)</f>
        <v/>
      </c>
      <c r="R129" s="9">
        <f>$R$1*(H129-H128)</f>
        <v/>
      </c>
      <c r="S129" s="9">
        <f>$S$1*LN(I129/I128)</f>
        <v/>
      </c>
      <c r="T129" s="9">
        <f>$T$1*LN(J129/J128)</f>
        <v/>
      </c>
      <c r="U129" s="9">
        <f>$W$12+$W$4*M129+$W$5*N129+$W$6*O129+$W$7*P129+$W$8*Q129+$W$9*R129+$W$10*S129+$W$11*T129</f>
        <v/>
      </c>
      <c r="AA129" s="10">
        <f>INDEX(LINEST(L70:L129,M70:T129,TRUE,TRUE),1,9)*12</f>
        <v/>
      </c>
      <c r="AB129" s="9">
        <f>INDEX(LINEST(L70:L129,M70:T129,TRUE,TRUE),1,8)</f>
        <v/>
      </c>
      <c r="AC129" s="9">
        <f>INDEX(LINEST(L70:L129,M70:T129,TRUE,TRUE),1,7)</f>
        <v/>
      </c>
      <c r="AD129" s="9">
        <f>INDEX(LINEST(L70:L129,M70:T129,TRUE,TRUE),1,6)</f>
        <v/>
      </c>
      <c r="AE129" s="9">
        <f>INDEX(LINEST(L70:L129,M70:T129,TRUE,TRUE),1,5)</f>
        <v/>
      </c>
      <c r="AF129" s="9">
        <f>INDEX(LINEST(L70:L129,M70:T129,TRUE,TRUE),1,4)</f>
        <v/>
      </c>
      <c r="AG129" s="9">
        <f>INDEX(LINEST(L70:L129,M70:T129,TRUE,TRUE),1,3)</f>
        <v/>
      </c>
      <c r="AH129" s="9">
        <f>INDEX(LINEST(L70:L129,M70:T129,TRUE,TRUE),1,2)</f>
        <v/>
      </c>
      <c r="AI129" s="9">
        <f>INDEX(LINEST(L70:L129,M70:T129,TRUE,TRUE),1,1)</f>
        <v/>
      </c>
      <c r="AJ129" s="10">
        <f>INDEX(LINEST(L70:L129,M70:T129,TRUE,TRUE),3,1)</f>
        <v/>
      </c>
      <c r="AK129" s="9">
        <f>AA128/12+AB128*M129+AC128*N129+AD128*O129+AE128*P129+AF128*Q129+AG128*R129+AH128*S129+AI128*T129</f>
        <v/>
      </c>
      <c r="AL129" s="9">
        <f>AVERAGE(L69:L128)</f>
        <v/>
      </c>
    </row>
    <row r="130">
      <c r="A130" s="7" t="n">
        <v>41517</v>
      </c>
      <c r="B130" s="8" t="n">
        <v>1394.75</v>
      </c>
      <c r="C130" s="8" t="n">
        <v>2.1</v>
      </c>
      <c r="D130" s="8" t="n">
        <v>0.68</v>
      </c>
      <c r="E130" s="8" t="n">
        <v>82.089996</v>
      </c>
      <c r="F130" s="8" t="n">
        <v>107.98</v>
      </c>
      <c r="G130" s="8" t="n">
        <v>17.01</v>
      </c>
      <c r="H130" s="8" t="n">
        <v>103.5</v>
      </c>
      <c r="I130" s="8" t="n">
        <v>1632.969971</v>
      </c>
      <c r="J130" s="8" t="n">
        <v>75.00438699999999</v>
      </c>
      <c r="L130" s="9">
        <f>LN(B130/B129)</f>
        <v/>
      </c>
      <c r="M130" s="9">
        <f>$M$1*(C130-C129)</f>
        <v/>
      </c>
      <c r="N130" s="9">
        <f>$N$1*(D130-D129)</f>
        <v/>
      </c>
      <c r="O130" s="9">
        <f>$O$1*LN(E130/E129)</f>
        <v/>
      </c>
      <c r="P130" s="9">
        <f>$P$1*LN(F130/F129)</f>
        <v/>
      </c>
      <c r="Q130" s="9">
        <f>$Q$1*(G130-G129)</f>
        <v/>
      </c>
      <c r="R130" s="9">
        <f>$R$1*(H130-H129)</f>
        <v/>
      </c>
      <c r="S130" s="9">
        <f>$S$1*LN(I130/I129)</f>
        <v/>
      </c>
      <c r="T130" s="9">
        <f>$T$1*LN(J130/J129)</f>
        <v/>
      </c>
      <c r="U130" s="9">
        <f>$W$12+$W$4*M130+$W$5*N130+$W$6*O130+$W$7*P130+$W$8*Q130+$W$9*R130+$W$10*S130+$W$11*T130</f>
        <v/>
      </c>
      <c r="AA130" s="10">
        <f>INDEX(LINEST(L71:L130,M71:T130,TRUE,TRUE),1,9)*12</f>
        <v/>
      </c>
      <c r="AB130" s="9">
        <f>INDEX(LINEST(L71:L130,M71:T130,TRUE,TRUE),1,8)</f>
        <v/>
      </c>
      <c r="AC130" s="9">
        <f>INDEX(LINEST(L71:L130,M71:T130,TRUE,TRUE),1,7)</f>
        <v/>
      </c>
      <c r="AD130" s="9">
        <f>INDEX(LINEST(L71:L130,M71:T130,TRUE,TRUE),1,6)</f>
        <v/>
      </c>
      <c r="AE130" s="9">
        <f>INDEX(LINEST(L71:L130,M71:T130,TRUE,TRUE),1,5)</f>
        <v/>
      </c>
      <c r="AF130" s="9">
        <f>INDEX(LINEST(L71:L130,M71:T130,TRUE,TRUE),1,4)</f>
        <v/>
      </c>
      <c r="AG130" s="9">
        <f>INDEX(LINEST(L71:L130,M71:T130,TRUE,TRUE),1,3)</f>
        <v/>
      </c>
      <c r="AH130" s="9">
        <f>INDEX(LINEST(L71:L130,M71:T130,TRUE,TRUE),1,2)</f>
        <v/>
      </c>
      <c r="AI130" s="9">
        <f>INDEX(LINEST(L71:L130,M71:T130,TRUE,TRUE),1,1)</f>
        <v/>
      </c>
      <c r="AJ130" s="10">
        <f>INDEX(LINEST(L71:L130,M71:T130,TRUE,TRUE),3,1)</f>
        <v/>
      </c>
      <c r="AK130" s="9">
        <f>AA129/12+AB129*M130+AC129*N130+AD129*O130+AE129*P130+AF129*Q130+AG129*R130+AH129*S130+AI129*T130</f>
        <v/>
      </c>
      <c r="AL130" s="9">
        <f>AVERAGE(L70:L129)</f>
        <v/>
      </c>
    </row>
    <row r="131">
      <c r="A131" s="7" t="n">
        <v>41547</v>
      </c>
      <c r="B131" s="8" t="n">
        <v>1326.5</v>
      </c>
      <c r="C131" s="8" t="n">
        <v>2.19</v>
      </c>
      <c r="D131" s="8" t="n">
        <v>0.45</v>
      </c>
      <c r="E131" s="8" t="n">
        <v>80.220001</v>
      </c>
      <c r="F131" s="8" t="n">
        <v>102.36</v>
      </c>
      <c r="G131" s="8" t="n">
        <v>16.6</v>
      </c>
      <c r="H131" s="8" t="n">
        <v>80.199997</v>
      </c>
      <c r="I131" s="8" t="n">
        <v>1681.550049</v>
      </c>
      <c r="J131" s="8" t="n">
        <v>75.844917</v>
      </c>
      <c r="L131" s="9">
        <f>LN(B131/B130)</f>
        <v/>
      </c>
      <c r="M131" s="9">
        <f>$M$1*(C131-C130)</f>
        <v/>
      </c>
      <c r="N131" s="9">
        <f>$N$1*(D131-D130)</f>
        <v/>
      </c>
      <c r="O131" s="9">
        <f>$O$1*LN(E131/E130)</f>
        <v/>
      </c>
      <c r="P131" s="9">
        <f>$P$1*LN(F131/F130)</f>
        <v/>
      </c>
      <c r="Q131" s="9">
        <f>$Q$1*(G131-G130)</f>
        <v/>
      </c>
      <c r="R131" s="9">
        <f>$R$1*(H131-H130)</f>
        <v/>
      </c>
      <c r="S131" s="9">
        <f>$S$1*LN(I131/I130)</f>
        <v/>
      </c>
      <c r="T131" s="9">
        <f>$T$1*LN(J131/J130)</f>
        <v/>
      </c>
      <c r="U131" s="9">
        <f>$W$12+$W$4*M131+$W$5*N131+$W$6*O131+$W$7*P131+$W$8*Q131+$W$9*R131+$W$10*S131+$W$11*T131</f>
        <v/>
      </c>
      <c r="AA131" s="10">
        <f>INDEX(LINEST(L72:L131,M72:T131,TRUE,TRUE),1,9)*12</f>
        <v/>
      </c>
      <c r="AB131" s="9">
        <f>INDEX(LINEST(L72:L131,M72:T131,TRUE,TRUE),1,8)</f>
        <v/>
      </c>
      <c r="AC131" s="9">
        <f>INDEX(LINEST(L72:L131,M72:T131,TRUE,TRUE),1,7)</f>
        <v/>
      </c>
      <c r="AD131" s="9">
        <f>INDEX(LINEST(L72:L131,M72:T131,TRUE,TRUE),1,6)</f>
        <v/>
      </c>
      <c r="AE131" s="9">
        <f>INDEX(LINEST(L72:L131,M72:T131,TRUE,TRUE),1,5)</f>
        <v/>
      </c>
      <c r="AF131" s="9">
        <f>INDEX(LINEST(L72:L131,M72:T131,TRUE,TRUE),1,4)</f>
        <v/>
      </c>
      <c r="AG131" s="9">
        <f>INDEX(LINEST(L72:L131,M72:T131,TRUE,TRUE),1,3)</f>
        <v/>
      </c>
      <c r="AH131" s="9">
        <f>INDEX(LINEST(L72:L131,M72:T131,TRUE,TRUE),1,2)</f>
        <v/>
      </c>
      <c r="AI131" s="9">
        <f>INDEX(LINEST(L72:L131,M72:T131,TRUE,TRUE),1,1)</f>
        <v/>
      </c>
      <c r="AJ131" s="10">
        <f>INDEX(LINEST(L72:L131,M72:T131,TRUE,TRUE),3,1)</f>
        <v/>
      </c>
      <c r="AK131" s="9">
        <f>AA130/12+AB130*M131+AC130*N131+AD130*O131+AE130*P131+AF130*Q131+AG130*R131+AH130*S131+AI130*T131</f>
        <v/>
      </c>
      <c r="AL131" s="9">
        <f>AVERAGE(L71:L130)</f>
        <v/>
      </c>
    </row>
    <row r="132">
      <c r="A132" s="7" t="n">
        <v>41578</v>
      </c>
      <c r="B132" s="8" t="n">
        <v>1324</v>
      </c>
      <c r="C132" s="8" t="n">
        <v>2.17</v>
      </c>
      <c r="D132" s="8" t="n">
        <v>0.4</v>
      </c>
      <c r="E132" s="8" t="n">
        <v>80.199997</v>
      </c>
      <c r="F132" s="8" t="n">
        <v>96.29000000000001</v>
      </c>
      <c r="G132" s="8" t="n">
        <v>13.75</v>
      </c>
      <c r="H132" s="8" t="n">
        <v>61.700001</v>
      </c>
      <c r="I132" s="8" t="n">
        <v>1756.540039</v>
      </c>
      <c r="J132" s="8" t="n">
        <v>76.476479</v>
      </c>
      <c r="L132" s="9">
        <f>LN(B132/B131)</f>
        <v/>
      </c>
      <c r="M132" s="9">
        <f>$M$1*(C132-C131)</f>
        <v/>
      </c>
      <c r="N132" s="9">
        <f>$N$1*(D132-D131)</f>
        <v/>
      </c>
      <c r="O132" s="9">
        <f>$O$1*LN(E132/E131)</f>
        <v/>
      </c>
      <c r="P132" s="9">
        <f>$P$1*LN(F132/F131)</f>
        <v/>
      </c>
      <c r="Q132" s="9">
        <f>$Q$1*(G132-G131)</f>
        <v/>
      </c>
      <c r="R132" s="9">
        <f>$R$1*(H132-H131)</f>
        <v/>
      </c>
      <c r="S132" s="9">
        <f>$S$1*LN(I132/I131)</f>
        <v/>
      </c>
      <c r="T132" s="9">
        <f>$T$1*LN(J132/J131)</f>
        <v/>
      </c>
      <c r="U132" s="9">
        <f>$W$12+$W$4*M132+$W$5*N132+$W$6*O132+$W$7*P132+$W$8*Q132+$W$9*R132+$W$10*S132+$W$11*T132</f>
        <v/>
      </c>
      <c r="AA132" s="10">
        <f>INDEX(LINEST(L73:L132,M73:T132,TRUE,TRUE),1,9)*12</f>
        <v/>
      </c>
      <c r="AB132" s="9">
        <f>INDEX(LINEST(L73:L132,M73:T132,TRUE,TRUE),1,8)</f>
        <v/>
      </c>
      <c r="AC132" s="9">
        <f>INDEX(LINEST(L73:L132,M73:T132,TRUE,TRUE),1,7)</f>
        <v/>
      </c>
      <c r="AD132" s="9">
        <f>INDEX(LINEST(L73:L132,M73:T132,TRUE,TRUE),1,6)</f>
        <v/>
      </c>
      <c r="AE132" s="9">
        <f>INDEX(LINEST(L73:L132,M73:T132,TRUE,TRUE),1,5)</f>
        <v/>
      </c>
      <c r="AF132" s="9">
        <f>INDEX(LINEST(L73:L132,M73:T132,TRUE,TRUE),1,4)</f>
        <v/>
      </c>
      <c r="AG132" s="9">
        <f>INDEX(LINEST(L73:L132,M73:T132,TRUE,TRUE),1,3)</f>
        <v/>
      </c>
      <c r="AH132" s="9">
        <f>INDEX(LINEST(L73:L132,M73:T132,TRUE,TRUE),1,2)</f>
        <v/>
      </c>
      <c r="AI132" s="9">
        <f>INDEX(LINEST(L73:L132,M73:T132,TRUE,TRUE),1,1)</f>
        <v/>
      </c>
      <c r="AJ132" s="10">
        <f>INDEX(LINEST(L73:L132,M73:T132,TRUE,TRUE),3,1)</f>
        <v/>
      </c>
      <c r="AK132" s="9">
        <f>AA131/12+AB131*M132+AC131*N132+AD131*O132+AE131*P132+AF131*Q132+AG131*R132+AH131*S132+AI131*T132</f>
        <v/>
      </c>
      <c r="AL132" s="9">
        <f>AVERAGE(L72:L131)</f>
        <v/>
      </c>
    </row>
    <row r="133">
      <c r="A133" s="7" t="n">
        <v>41608</v>
      </c>
      <c r="B133" s="8" t="n">
        <v>1253</v>
      </c>
      <c r="C133" s="8" t="n">
        <v>2.15</v>
      </c>
      <c r="D133" s="8" t="n">
        <v>0.6</v>
      </c>
      <c r="E133" s="8" t="n">
        <v>80.68000000000001</v>
      </c>
      <c r="F133" s="8" t="n">
        <v>92.55</v>
      </c>
      <c r="G133" s="8" t="n">
        <v>13.7</v>
      </c>
      <c r="H133" s="8" t="n">
        <v>68</v>
      </c>
      <c r="I133" s="8" t="n">
        <v>1805.810059</v>
      </c>
      <c r="J133" s="8" t="n">
        <v>76.284752</v>
      </c>
      <c r="L133" s="9">
        <f>LN(B133/B132)</f>
        <v/>
      </c>
      <c r="M133" s="9">
        <f>$M$1*(C133-C132)</f>
        <v/>
      </c>
      <c r="N133" s="9">
        <f>$N$1*(D133-D132)</f>
        <v/>
      </c>
      <c r="O133" s="9">
        <f>$O$1*LN(E133/E132)</f>
        <v/>
      </c>
      <c r="P133" s="9">
        <f>$P$1*LN(F133/F132)</f>
        <v/>
      </c>
      <c r="Q133" s="9">
        <f>$Q$1*(G133-G132)</f>
        <v/>
      </c>
      <c r="R133" s="9">
        <f>$R$1*(H133-H132)</f>
        <v/>
      </c>
      <c r="S133" s="9">
        <f>$S$1*LN(I133/I132)</f>
        <v/>
      </c>
      <c r="T133" s="9">
        <f>$T$1*LN(J133/J132)</f>
        <v/>
      </c>
      <c r="U133" s="9">
        <f>$W$12+$W$4*M133+$W$5*N133+$W$6*O133+$W$7*P133+$W$8*Q133+$W$9*R133+$W$10*S133+$W$11*T133</f>
        <v/>
      </c>
      <c r="AA133" s="10">
        <f>INDEX(LINEST(L74:L133,M74:T133,TRUE,TRUE),1,9)*12</f>
        <v/>
      </c>
      <c r="AB133" s="9">
        <f>INDEX(LINEST(L74:L133,M74:T133,TRUE,TRUE),1,8)</f>
        <v/>
      </c>
      <c r="AC133" s="9">
        <f>INDEX(LINEST(L74:L133,M74:T133,TRUE,TRUE),1,7)</f>
        <v/>
      </c>
      <c r="AD133" s="9">
        <f>INDEX(LINEST(L74:L133,M74:T133,TRUE,TRUE),1,6)</f>
        <v/>
      </c>
      <c r="AE133" s="9">
        <f>INDEX(LINEST(L74:L133,M74:T133,TRUE,TRUE),1,5)</f>
        <v/>
      </c>
      <c r="AF133" s="9">
        <f>INDEX(LINEST(L74:L133,M74:T133,TRUE,TRUE),1,4)</f>
        <v/>
      </c>
      <c r="AG133" s="9">
        <f>INDEX(LINEST(L74:L133,M74:T133,TRUE,TRUE),1,3)</f>
        <v/>
      </c>
      <c r="AH133" s="9">
        <f>INDEX(LINEST(L74:L133,M74:T133,TRUE,TRUE),1,2)</f>
        <v/>
      </c>
      <c r="AI133" s="9">
        <f>INDEX(LINEST(L74:L133,M74:T133,TRUE,TRUE),1,1)</f>
        <v/>
      </c>
      <c r="AJ133" s="10">
        <f>INDEX(LINEST(L74:L133,M74:T133,TRUE,TRUE),3,1)</f>
        <v/>
      </c>
      <c r="AK133" s="9">
        <f>AA132/12+AB132*M133+AC132*N133+AD132*O133+AE132*P133+AF132*Q133+AG132*R133+AH132*S133+AI132*T133</f>
        <v/>
      </c>
      <c r="AL133" s="9">
        <f>AVERAGE(L73:L132)</f>
        <v/>
      </c>
    </row>
    <row r="134">
      <c r="A134" s="7" t="n">
        <v>41639</v>
      </c>
      <c r="B134" s="8" t="n">
        <v>1204.5</v>
      </c>
      <c r="C134" s="8" t="n">
        <v>2.24</v>
      </c>
      <c r="D134" s="8" t="n">
        <v>0.8</v>
      </c>
      <c r="E134" s="8" t="n">
        <v>80.040001</v>
      </c>
      <c r="F134" s="8" t="n">
        <v>98.17</v>
      </c>
      <c r="G134" s="8" t="n">
        <v>13.72</v>
      </c>
      <c r="H134" s="8" t="n">
        <v>73.5</v>
      </c>
      <c r="I134" s="8" t="n">
        <v>1848.359985</v>
      </c>
      <c r="J134" s="8" t="n">
        <v>75.860016</v>
      </c>
      <c r="L134" s="9">
        <f>LN(B134/B133)</f>
        <v/>
      </c>
      <c r="M134" s="9">
        <f>$M$1*(C134-C133)</f>
        <v/>
      </c>
      <c r="N134" s="9">
        <f>$N$1*(D134-D133)</f>
        <v/>
      </c>
      <c r="O134" s="9">
        <f>$O$1*LN(E134/E133)</f>
        <v/>
      </c>
      <c r="P134" s="9">
        <f>$P$1*LN(F134/F133)</f>
        <v/>
      </c>
      <c r="Q134" s="9">
        <f>$Q$1*(G134-G133)</f>
        <v/>
      </c>
      <c r="R134" s="9">
        <f>$R$1*(H134-H133)</f>
        <v/>
      </c>
      <c r="S134" s="9">
        <f>$S$1*LN(I134/I133)</f>
        <v/>
      </c>
      <c r="T134" s="9">
        <f>$T$1*LN(J134/J133)</f>
        <v/>
      </c>
      <c r="U134" s="9">
        <f>$W$12+$W$4*M134+$W$5*N134+$W$6*O134+$W$7*P134+$W$8*Q134+$W$9*R134+$W$10*S134+$W$11*T134</f>
        <v/>
      </c>
      <c r="AA134" s="10">
        <f>INDEX(LINEST(L75:L134,M75:T134,TRUE,TRUE),1,9)*12</f>
        <v/>
      </c>
      <c r="AB134" s="9">
        <f>INDEX(LINEST(L75:L134,M75:T134,TRUE,TRUE),1,8)</f>
        <v/>
      </c>
      <c r="AC134" s="9">
        <f>INDEX(LINEST(L75:L134,M75:T134,TRUE,TRUE),1,7)</f>
        <v/>
      </c>
      <c r="AD134" s="9">
        <f>INDEX(LINEST(L75:L134,M75:T134,TRUE,TRUE),1,6)</f>
        <v/>
      </c>
      <c r="AE134" s="9">
        <f>INDEX(LINEST(L75:L134,M75:T134,TRUE,TRUE),1,5)</f>
        <v/>
      </c>
      <c r="AF134" s="9">
        <f>INDEX(LINEST(L75:L134,M75:T134,TRUE,TRUE),1,4)</f>
        <v/>
      </c>
      <c r="AG134" s="9">
        <f>INDEX(LINEST(L75:L134,M75:T134,TRUE,TRUE),1,3)</f>
        <v/>
      </c>
      <c r="AH134" s="9">
        <f>INDEX(LINEST(L75:L134,M75:T134,TRUE,TRUE),1,2)</f>
        <v/>
      </c>
      <c r="AI134" s="9">
        <f>INDEX(LINEST(L75:L134,M75:T134,TRUE,TRUE),1,1)</f>
        <v/>
      </c>
      <c r="AJ134" s="10">
        <f>INDEX(LINEST(L75:L134,M75:T134,TRUE,TRUE),3,1)</f>
        <v/>
      </c>
      <c r="AK134" s="9">
        <f>AA133/12+AB133*M134+AC133*N134+AD133*O134+AE133*P134+AF133*Q134+AG133*R134+AH133*S134+AI133*T134</f>
        <v/>
      </c>
      <c r="AL134" s="9">
        <f>AVERAGE(L74:L133)</f>
        <v/>
      </c>
    </row>
    <row r="135">
      <c r="A135" s="7" t="n">
        <v>41670</v>
      </c>
      <c r="B135" s="8" t="n">
        <v>1251</v>
      </c>
      <c r="C135" s="8" t="n">
        <v>2.14</v>
      </c>
      <c r="D135" s="8" t="n">
        <v>0.53</v>
      </c>
      <c r="E135" s="8" t="n">
        <v>81.269997</v>
      </c>
      <c r="F135" s="8" t="n">
        <v>97.55</v>
      </c>
      <c r="G135" s="8" t="n">
        <v>18.41</v>
      </c>
      <c r="H135" s="8" t="n">
        <v>64.699997</v>
      </c>
      <c r="I135" s="8" t="n">
        <v>1782.589966</v>
      </c>
      <c r="J135" s="8" t="n">
        <v>77.02898399999999</v>
      </c>
      <c r="L135" s="9">
        <f>LN(B135/B134)</f>
        <v/>
      </c>
      <c r="M135" s="9">
        <f>$M$1*(C135-C134)</f>
        <v/>
      </c>
      <c r="N135" s="9">
        <f>$N$1*(D135-D134)</f>
        <v/>
      </c>
      <c r="O135" s="9">
        <f>$O$1*LN(E135/E134)</f>
        <v/>
      </c>
      <c r="P135" s="9">
        <f>$P$1*LN(F135/F134)</f>
        <v/>
      </c>
      <c r="Q135" s="9">
        <f>$Q$1*(G135-G134)</f>
        <v/>
      </c>
      <c r="R135" s="9">
        <f>$R$1*(H135-H134)</f>
        <v/>
      </c>
      <c r="S135" s="9">
        <f>$S$1*LN(I135/I134)</f>
        <v/>
      </c>
      <c r="T135" s="9">
        <f>$T$1*LN(J135/J134)</f>
        <v/>
      </c>
      <c r="U135" s="9">
        <f>$W$12+$W$4*M135+$W$5*N135+$W$6*O135+$W$7*P135+$W$8*Q135+$W$9*R135+$W$10*S135+$W$11*T135</f>
        <v/>
      </c>
      <c r="AA135" s="10">
        <f>INDEX(LINEST(L76:L135,M76:T135,TRUE,TRUE),1,9)*12</f>
        <v/>
      </c>
      <c r="AB135" s="9">
        <f>INDEX(LINEST(L76:L135,M76:T135,TRUE,TRUE),1,8)</f>
        <v/>
      </c>
      <c r="AC135" s="9">
        <f>INDEX(LINEST(L76:L135,M76:T135,TRUE,TRUE),1,7)</f>
        <v/>
      </c>
      <c r="AD135" s="9">
        <f>INDEX(LINEST(L76:L135,M76:T135,TRUE,TRUE),1,6)</f>
        <v/>
      </c>
      <c r="AE135" s="9">
        <f>INDEX(LINEST(L76:L135,M76:T135,TRUE,TRUE),1,5)</f>
        <v/>
      </c>
      <c r="AF135" s="9">
        <f>INDEX(LINEST(L76:L135,M76:T135,TRUE,TRUE),1,4)</f>
        <v/>
      </c>
      <c r="AG135" s="9">
        <f>INDEX(LINEST(L76:L135,M76:T135,TRUE,TRUE),1,3)</f>
        <v/>
      </c>
      <c r="AH135" s="9">
        <f>INDEX(LINEST(L76:L135,M76:T135,TRUE,TRUE),1,2)</f>
        <v/>
      </c>
      <c r="AI135" s="9">
        <f>INDEX(LINEST(L76:L135,M76:T135,TRUE,TRUE),1,1)</f>
        <v/>
      </c>
      <c r="AJ135" s="10">
        <f>INDEX(LINEST(L76:L135,M76:T135,TRUE,TRUE),3,1)</f>
        <v/>
      </c>
      <c r="AK135" s="9">
        <f>AA134/12+AB134*M135+AC134*N135+AD134*O135+AE134*P135+AF134*Q135+AG134*R135+AH134*S135+AI134*T135</f>
        <v/>
      </c>
      <c r="AL135" s="9">
        <f>AVERAGE(L75:L134)</f>
        <v/>
      </c>
    </row>
    <row r="136">
      <c r="A136" s="7" t="n">
        <v>41698</v>
      </c>
      <c r="B136" s="8" t="n">
        <v>1326.5</v>
      </c>
      <c r="C136" s="8" t="n">
        <v>2.17</v>
      </c>
      <c r="D136" s="8" t="n">
        <v>0.49</v>
      </c>
      <c r="E136" s="8" t="n">
        <v>79.779999</v>
      </c>
      <c r="F136" s="8" t="n">
        <v>102.88</v>
      </c>
      <c r="G136" s="8" t="n">
        <v>14</v>
      </c>
      <c r="H136" s="8" t="n">
        <v>57.700001</v>
      </c>
      <c r="I136" s="8" t="n">
        <v>1859.449951</v>
      </c>
      <c r="J136" s="8" t="n">
        <v>77.318909</v>
      </c>
      <c r="L136" s="9">
        <f>LN(B136/B135)</f>
        <v/>
      </c>
      <c r="M136" s="9">
        <f>$M$1*(C136-C135)</f>
        <v/>
      </c>
      <c r="N136" s="9">
        <f>$N$1*(D136-D135)</f>
        <v/>
      </c>
      <c r="O136" s="9">
        <f>$O$1*LN(E136/E135)</f>
        <v/>
      </c>
      <c r="P136" s="9">
        <f>$P$1*LN(F136/F135)</f>
        <v/>
      </c>
      <c r="Q136" s="9">
        <f>$Q$1*(G136-G135)</f>
        <v/>
      </c>
      <c r="R136" s="9">
        <f>$R$1*(H136-H135)</f>
        <v/>
      </c>
      <c r="S136" s="9">
        <f>$S$1*LN(I136/I135)</f>
        <v/>
      </c>
      <c r="T136" s="9">
        <f>$T$1*LN(J136/J135)</f>
        <v/>
      </c>
      <c r="U136" s="9">
        <f>$W$12+$W$4*M136+$W$5*N136+$W$6*O136+$W$7*P136+$W$8*Q136+$W$9*R136+$W$10*S136+$W$11*T136</f>
        <v/>
      </c>
      <c r="AA136" s="10">
        <f>INDEX(LINEST(L77:L136,M77:T136,TRUE,TRUE),1,9)*12</f>
        <v/>
      </c>
      <c r="AB136" s="9">
        <f>INDEX(LINEST(L77:L136,M77:T136,TRUE,TRUE),1,8)</f>
        <v/>
      </c>
      <c r="AC136" s="9">
        <f>INDEX(LINEST(L77:L136,M77:T136,TRUE,TRUE),1,7)</f>
        <v/>
      </c>
      <c r="AD136" s="9">
        <f>INDEX(LINEST(L77:L136,M77:T136,TRUE,TRUE),1,6)</f>
        <v/>
      </c>
      <c r="AE136" s="9">
        <f>INDEX(LINEST(L77:L136,M77:T136,TRUE,TRUE),1,5)</f>
        <v/>
      </c>
      <c r="AF136" s="9">
        <f>INDEX(LINEST(L77:L136,M77:T136,TRUE,TRUE),1,4)</f>
        <v/>
      </c>
      <c r="AG136" s="9">
        <f>INDEX(LINEST(L77:L136,M77:T136,TRUE,TRUE),1,3)</f>
        <v/>
      </c>
      <c r="AH136" s="9">
        <f>INDEX(LINEST(L77:L136,M77:T136,TRUE,TRUE),1,2)</f>
        <v/>
      </c>
      <c r="AI136" s="9">
        <f>INDEX(LINEST(L77:L136,M77:T136,TRUE,TRUE),1,1)</f>
        <v/>
      </c>
      <c r="AJ136" s="10">
        <f>INDEX(LINEST(L77:L136,M77:T136,TRUE,TRUE),3,1)</f>
        <v/>
      </c>
      <c r="AK136" s="9">
        <f>AA135/12+AB135*M136+AC135*N136+AD135*O136+AE135*P136+AF135*Q136+AG135*R136+AH135*S136+AI135*T136</f>
        <v/>
      </c>
      <c r="AL136" s="9">
        <f>AVERAGE(L76:L135)</f>
        <v/>
      </c>
    </row>
    <row r="137">
      <c r="A137" s="7" t="n">
        <v>41729</v>
      </c>
      <c r="B137" s="8" t="n">
        <v>1291.75</v>
      </c>
      <c r="C137" s="8" t="n">
        <v>2.13</v>
      </c>
      <c r="D137" s="8" t="n">
        <v>0.6</v>
      </c>
      <c r="E137" s="8" t="n">
        <v>80.099998</v>
      </c>
      <c r="F137" s="8" t="n">
        <v>101.57</v>
      </c>
      <c r="G137" s="8" t="n">
        <v>13.88</v>
      </c>
      <c r="H137" s="8" t="n">
        <v>61.799999</v>
      </c>
      <c r="I137" s="8" t="n">
        <v>1872.339966</v>
      </c>
      <c r="J137" s="8" t="n">
        <v>77.20442199999999</v>
      </c>
      <c r="L137" s="9">
        <f>LN(B137/B136)</f>
        <v/>
      </c>
      <c r="M137" s="9">
        <f>$M$1*(C137-C136)</f>
        <v/>
      </c>
      <c r="N137" s="9">
        <f>$N$1*(D137-D136)</f>
        <v/>
      </c>
      <c r="O137" s="9">
        <f>$O$1*LN(E137/E136)</f>
        <v/>
      </c>
      <c r="P137" s="9">
        <f>$P$1*LN(F137/F136)</f>
        <v/>
      </c>
      <c r="Q137" s="9">
        <f>$Q$1*(G137-G136)</f>
        <v/>
      </c>
      <c r="R137" s="9">
        <f>$R$1*(H137-H136)</f>
        <v/>
      </c>
      <c r="S137" s="9">
        <f>$S$1*LN(I137/I136)</f>
        <v/>
      </c>
      <c r="T137" s="9">
        <f>$T$1*LN(J137/J136)</f>
        <v/>
      </c>
      <c r="U137" s="9">
        <f>$W$12+$W$4*M137+$W$5*N137+$W$6*O137+$W$7*P137+$W$8*Q137+$W$9*R137+$W$10*S137+$W$11*T137</f>
        <v/>
      </c>
      <c r="AA137" s="10">
        <f>INDEX(LINEST(L78:L137,M78:T137,TRUE,TRUE),1,9)*12</f>
        <v/>
      </c>
      <c r="AB137" s="9">
        <f>INDEX(LINEST(L78:L137,M78:T137,TRUE,TRUE),1,8)</f>
        <v/>
      </c>
      <c r="AC137" s="9">
        <f>INDEX(LINEST(L78:L137,M78:T137,TRUE,TRUE),1,7)</f>
        <v/>
      </c>
      <c r="AD137" s="9">
        <f>INDEX(LINEST(L78:L137,M78:T137,TRUE,TRUE),1,6)</f>
        <v/>
      </c>
      <c r="AE137" s="9">
        <f>INDEX(LINEST(L78:L137,M78:T137,TRUE,TRUE),1,5)</f>
        <v/>
      </c>
      <c r="AF137" s="9">
        <f>INDEX(LINEST(L78:L137,M78:T137,TRUE,TRUE),1,4)</f>
        <v/>
      </c>
      <c r="AG137" s="9">
        <f>INDEX(LINEST(L78:L137,M78:T137,TRUE,TRUE),1,3)</f>
        <v/>
      </c>
      <c r="AH137" s="9">
        <f>INDEX(LINEST(L78:L137,M78:T137,TRUE,TRUE),1,2)</f>
        <v/>
      </c>
      <c r="AI137" s="9">
        <f>INDEX(LINEST(L78:L137,M78:T137,TRUE,TRUE),1,1)</f>
        <v/>
      </c>
      <c r="AJ137" s="10">
        <f>INDEX(LINEST(L78:L137,M78:T137,TRUE,TRUE),3,1)</f>
        <v/>
      </c>
      <c r="AK137" s="9">
        <f>AA136/12+AB136*M137+AC136*N137+AD136*O137+AE136*P137+AF136*Q137+AG136*R137+AH136*S137+AI136*T137</f>
        <v/>
      </c>
      <c r="AL137" s="9">
        <f>AVERAGE(L77:L136)</f>
        <v/>
      </c>
    </row>
    <row r="138">
      <c r="A138" s="7" t="n">
        <v>41759</v>
      </c>
      <c r="B138" s="8" t="n">
        <v>1288.5</v>
      </c>
      <c r="C138" s="8" t="n">
        <v>2.18</v>
      </c>
      <c r="D138" s="8" t="n">
        <v>0.49</v>
      </c>
      <c r="E138" s="8" t="n">
        <v>79.489998</v>
      </c>
      <c r="F138" s="8" t="n">
        <v>100.07</v>
      </c>
      <c r="G138" s="8" t="n">
        <v>13.41</v>
      </c>
      <c r="H138" s="8" t="n">
        <v>58.900002</v>
      </c>
      <c r="I138" s="8" t="n">
        <v>1883.949951</v>
      </c>
      <c r="J138" s="8" t="n">
        <v>77.838814</v>
      </c>
      <c r="L138" s="9">
        <f>LN(B138/B137)</f>
        <v/>
      </c>
      <c r="M138" s="9">
        <f>$M$1*(C138-C137)</f>
        <v/>
      </c>
      <c r="N138" s="9">
        <f>$N$1*(D138-D137)</f>
        <v/>
      </c>
      <c r="O138" s="9">
        <f>$O$1*LN(E138/E137)</f>
        <v/>
      </c>
      <c r="P138" s="9">
        <f>$P$1*LN(F138/F137)</f>
        <v/>
      </c>
      <c r="Q138" s="9">
        <f>$Q$1*(G138-G137)</f>
        <v/>
      </c>
      <c r="R138" s="9">
        <f>$R$1*(H138-H137)</f>
        <v/>
      </c>
      <c r="S138" s="9">
        <f>$S$1*LN(I138/I137)</f>
        <v/>
      </c>
      <c r="T138" s="9">
        <f>$T$1*LN(J138/J137)</f>
        <v/>
      </c>
      <c r="U138" s="9">
        <f>$W$12+$W$4*M138+$W$5*N138+$W$6*O138+$W$7*P138+$W$8*Q138+$W$9*R138+$W$10*S138+$W$11*T138</f>
        <v/>
      </c>
      <c r="AA138" s="10">
        <f>INDEX(LINEST(L79:L138,M79:T138,TRUE,TRUE),1,9)*12</f>
        <v/>
      </c>
      <c r="AB138" s="9">
        <f>INDEX(LINEST(L79:L138,M79:T138,TRUE,TRUE),1,8)</f>
        <v/>
      </c>
      <c r="AC138" s="9">
        <f>INDEX(LINEST(L79:L138,M79:T138,TRUE,TRUE),1,7)</f>
        <v/>
      </c>
      <c r="AD138" s="9">
        <f>INDEX(LINEST(L79:L138,M79:T138,TRUE,TRUE),1,6)</f>
        <v/>
      </c>
      <c r="AE138" s="9">
        <f>INDEX(LINEST(L79:L138,M79:T138,TRUE,TRUE),1,5)</f>
        <v/>
      </c>
      <c r="AF138" s="9">
        <f>INDEX(LINEST(L79:L138,M79:T138,TRUE,TRUE),1,4)</f>
        <v/>
      </c>
      <c r="AG138" s="9">
        <f>INDEX(LINEST(L79:L138,M79:T138,TRUE,TRUE),1,3)</f>
        <v/>
      </c>
      <c r="AH138" s="9">
        <f>INDEX(LINEST(L79:L138,M79:T138,TRUE,TRUE),1,2)</f>
        <v/>
      </c>
      <c r="AI138" s="9">
        <f>INDEX(LINEST(L79:L138,M79:T138,TRUE,TRUE),1,1)</f>
        <v/>
      </c>
      <c r="AJ138" s="10">
        <f>INDEX(LINEST(L79:L138,M79:T138,TRUE,TRUE),3,1)</f>
        <v/>
      </c>
      <c r="AK138" s="9">
        <f>AA137/12+AB137*M138+AC137*N138+AD137*O138+AE137*P138+AF137*Q138+AG137*R138+AH137*S138+AI137*T138</f>
        <v/>
      </c>
      <c r="AL138" s="9">
        <f>AVERAGE(L78:L137)</f>
        <v/>
      </c>
    </row>
    <row r="139">
      <c r="A139" s="7" t="n">
        <v>41790</v>
      </c>
      <c r="B139" s="8" t="n">
        <v>1250.5</v>
      </c>
      <c r="C139" s="8" t="n">
        <v>2.22</v>
      </c>
      <c r="D139" s="8" t="n">
        <v>0.26</v>
      </c>
      <c r="E139" s="8" t="n">
        <v>80.370003</v>
      </c>
      <c r="F139" s="8" t="n">
        <v>103.4</v>
      </c>
      <c r="G139" s="8" t="n">
        <v>11.4</v>
      </c>
      <c r="H139" s="8" t="n">
        <v>58.299999</v>
      </c>
      <c r="I139" s="8" t="n">
        <v>1923.569946</v>
      </c>
      <c r="J139" s="8" t="n">
        <v>78.756569</v>
      </c>
      <c r="L139" s="9">
        <f>LN(B139/B138)</f>
        <v/>
      </c>
      <c r="M139" s="9">
        <f>$M$1*(C139-C138)</f>
        <v/>
      </c>
      <c r="N139" s="9">
        <f>$N$1*(D139-D138)</f>
        <v/>
      </c>
      <c r="O139" s="9">
        <f>$O$1*LN(E139/E138)</f>
        <v/>
      </c>
      <c r="P139" s="9">
        <f>$P$1*LN(F139/F138)</f>
        <v/>
      </c>
      <c r="Q139" s="9">
        <f>$Q$1*(G139-G138)</f>
        <v/>
      </c>
      <c r="R139" s="9">
        <f>$R$1*(H139-H138)</f>
        <v/>
      </c>
      <c r="S139" s="9">
        <f>$S$1*LN(I139/I138)</f>
        <v/>
      </c>
      <c r="T139" s="9">
        <f>$T$1*LN(J139/J138)</f>
        <v/>
      </c>
      <c r="U139" s="9">
        <f>$W$12+$W$4*M139+$W$5*N139+$W$6*O139+$W$7*P139+$W$8*Q139+$W$9*R139+$W$10*S139+$W$11*T139</f>
        <v/>
      </c>
      <c r="AA139" s="10">
        <f>INDEX(LINEST(L80:L139,M80:T139,TRUE,TRUE),1,9)*12</f>
        <v/>
      </c>
      <c r="AB139" s="9">
        <f>INDEX(LINEST(L80:L139,M80:T139,TRUE,TRUE),1,8)</f>
        <v/>
      </c>
      <c r="AC139" s="9">
        <f>INDEX(LINEST(L80:L139,M80:T139,TRUE,TRUE),1,7)</f>
        <v/>
      </c>
      <c r="AD139" s="9">
        <f>INDEX(LINEST(L80:L139,M80:T139,TRUE,TRUE),1,6)</f>
        <v/>
      </c>
      <c r="AE139" s="9">
        <f>INDEX(LINEST(L80:L139,M80:T139,TRUE,TRUE),1,5)</f>
        <v/>
      </c>
      <c r="AF139" s="9">
        <f>INDEX(LINEST(L80:L139,M80:T139,TRUE,TRUE),1,4)</f>
        <v/>
      </c>
      <c r="AG139" s="9">
        <f>INDEX(LINEST(L80:L139,M80:T139,TRUE,TRUE),1,3)</f>
        <v/>
      </c>
      <c r="AH139" s="9">
        <f>INDEX(LINEST(L80:L139,M80:T139,TRUE,TRUE),1,2)</f>
        <v/>
      </c>
      <c r="AI139" s="9">
        <f>INDEX(LINEST(L80:L139,M80:T139,TRUE,TRUE),1,1)</f>
        <v/>
      </c>
      <c r="AJ139" s="10">
        <f>INDEX(LINEST(L80:L139,M80:T139,TRUE,TRUE),3,1)</f>
        <v/>
      </c>
      <c r="AK139" s="9">
        <f>AA138/12+AB138*M139+AC138*N139+AD138*O139+AE138*P139+AF138*Q139+AG138*R139+AH138*S139+AI138*T139</f>
        <v/>
      </c>
      <c r="AL139" s="9">
        <f>AVERAGE(L79:L138)</f>
        <v/>
      </c>
    </row>
    <row r="140">
      <c r="A140" s="7" t="n">
        <v>41820</v>
      </c>
      <c r="B140" s="8" t="n">
        <v>1315</v>
      </c>
      <c r="C140" s="8" t="n">
        <v>2.26</v>
      </c>
      <c r="D140" s="8" t="n">
        <v>0.27</v>
      </c>
      <c r="E140" s="8" t="n">
        <v>79.779999</v>
      </c>
      <c r="F140" s="8" t="n">
        <v>106.07</v>
      </c>
      <c r="G140" s="8" t="n">
        <v>11.57</v>
      </c>
      <c r="H140" s="8" t="n">
        <v>52.700001</v>
      </c>
      <c r="I140" s="8" t="n">
        <v>1960.22998</v>
      </c>
      <c r="J140" s="8" t="n">
        <v>78.71122699999999</v>
      </c>
      <c r="L140" s="9">
        <f>LN(B140/B139)</f>
        <v/>
      </c>
      <c r="M140" s="9">
        <f>$M$1*(C140-C139)</f>
        <v/>
      </c>
      <c r="N140" s="9">
        <f>$N$1*(D140-D139)</f>
        <v/>
      </c>
      <c r="O140" s="9">
        <f>$O$1*LN(E140/E139)</f>
        <v/>
      </c>
      <c r="P140" s="9">
        <f>$P$1*LN(F140/F139)</f>
        <v/>
      </c>
      <c r="Q140" s="9">
        <f>$Q$1*(G140-G139)</f>
        <v/>
      </c>
      <c r="R140" s="9">
        <f>$R$1*(H140-H139)</f>
        <v/>
      </c>
      <c r="S140" s="9">
        <f>$S$1*LN(I140/I139)</f>
        <v/>
      </c>
      <c r="T140" s="9">
        <f>$T$1*LN(J140/J139)</f>
        <v/>
      </c>
      <c r="U140" s="9">
        <f>$W$12+$W$4*M140+$W$5*N140+$W$6*O140+$W$7*P140+$W$8*Q140+$W$9*R140+$W$10*S140+$W$11*T140</f>
        <v/>
      </c>
      <c r="AA140" s="10">
        <f>INDEX(LINEST(L81:L140,M81:T140,TRUE,TRUE),1,9)*12</f>
        <v/>
      </c>
      <c r="AB140" s="9">
        <f>INDEX(LINEST(L81:L140,M81:T140,TRUE,TRUE),1,8)</f>
        <v/>
      </c>
      <c r="AC140" s="9">
        <f>INDEX(LINEST(L81:L140,M81:T140,TRUE,TRUE),1,7)</f>
        <v/>
      </c>
      <c r="AD140" s="9">
        <f>INDEX(LINEST(L81:L140,M81:T140,TRUE,TRUE),1,6)</f>
        <v/>
      </c>
      <c r="AE140" s="9">
        <f>INDEX(LINEST(L81:L140,M81:T140,TRUE,TRUE),1,5)</f>
        <v/>
      </c>
      <c r="AF140" s="9">
        <f>INDEX(LINEST(L81:L140,M81:T140,TRUE,TRUE),1,4)</f>
        <v/>
      </c>
      <c r="AG140" s="9">
        <f>INDEX(LINEST(L81:L140,M81:T140,TRUE,TRUE),1,3)</f>
        <v/>
      </c>
      <c r="AH140" s="9">
        <f>INDEX(LINEST(L81:L140,M81:T140,TRUE,TRUE),1,2)</f>
        <v/>
      </c>
      <c r="AI140" s="9">
        <f>INDEX(LINEST(L81:L140,M81:T140,TRUE,TRUE),1,1)</f>
        <v/>
      </c>
      <c r="AJ140" s="10">
        <f>INDEX(LINEST(L81:L140,M81:T140,TRUE,TRUE),3,1)</f>
        <v/>
      </c>
      <c r="AK140" s="9">
        <f>AA139/12+AB139*M140+AC139*N140+AD139*O140+AE139*P140+AF139*Q140+AG139*R140+AH139*S140+AI139*T140</f>
        <v/>
      </c>
      <c r="AL140" s="9">
        <f>AVERAGE(L80:L139)</f>
        <v/>
      </c>
    </row>
    <row r="141">
      <c r="A141" s="7" t="n">
        <v>41851</v>
      </c>
      <c r="B141" s="8" t="n">
        <v>1285.25</v>
      </c>
      <c r="C141" s="8" t="n">
        <v>2.29</v>
      </c>
      <c r="D141" s="8" t="n">
        <v>0.29</v>
      </c>
      <c r="E141" s="8" t="n">
        <v>81.459999</v>
      </c>
      <c r="F141" s="8" t="n">
        <v>98.23</v>
      </c>
      <c r="G141" s="8" t="n">
        <v>16.95</v>
      </c>
      <c r="H141" s="8" t="n">
        <v>56.459999</v>
      </c>
      <c r="I141" s="8" t="n">
        <v>1930.670044</v>
      </c>
      <c r="J141" s="8" t="n">
        <v>78.513786</v>
      </c>
      <c r="L141" s="9">
        <f>LN(B141/B140)</f>
        <v/>
      </c>
      <c r="M141" s="9">
        <f>$M$1*(C141-C140)</f>
        <v/>
      </c>
      <c r="N141" s="9">
        <f>$N$1*(D141-D140)</f>
        <v/>
      </c>
      <c r="O141" s="9">
        <f>$O$1*LN(E141/E140)</f>
        <v/>
      </c>
      <c r="P141" s="9">
        <f>$P$1*LN(F141/F140)</f>
        <v/>
      </c>
      <c r="Q141" s="9">
        <f>$Q$1*(G141-G140)</f>
        <v/>
      </c>
      <c r="R141" s="9">
        <f>$R$1*(H141-H140)</f>
        <v/>
      </c>
      <c r="S141" s="9">
        <f>$S$1*LN(I141/I140)</f>
        <v/>
      </c>
      <c r="T141" s="9">
        <f>$T$1*LN(J141/J140)</f>
        <v/>
      </c>
      <c r="U141" s="9">
        <f>$W$12+$W$4*M141+$W$5*N141+$W$6*O141+$W$7*P141+$W$8*Q141+$W$9*R141+$W$10*S141+$W$11*T141</f>
        <v/>
      </c>
      <c r="AA141" s="10">
        <f>INDEX(LINEST(L82:L141,M82:T141,TRUE,TRUE),1,9)*12</f>
        <v/>
      </c>
      <c r="AB141" s="9">
        <f>INDEX(LINEST(L82:L141,M82:T141,TRUE,TRUE),1,8)</f>
        <v/>
      </c>
      <c r="AC141" s="9">
        <f>INDEX(LINEST(L82:L141,M82:T141,TRUE,TRUE),1,7)</f>
        <v/>
      </c>
      <c r="AD141" s="9">
        <f>INDEX(LINEST(L82:L141,M82:T141,TRUE,TRUE),1,6)</f>
        <v/>
      </c>
      <c r="AE141" s="9">
        <f>INDEX(LINEST(L82:L141,M82:T141,TRUE,TRUE),1,5)</f>
        <v/>
      </c>
      <c r="AF141" s="9">
        <f>INDEX(LINEST(L82:L141,M82:T141,TRUE,TRUE),1,4)</f>
        <v/>
      </c>
      <c r="AG141" s="9">
        <f>INDEX(LINEST(L82:L141,M82:T141,TRUE,TRUE),1,3)</f>
        <v/>
      </c>
      <c r="AH141" s="9">
        <f>INDEX(LINEST(L82:L141,M82:T141,TRUE,TRUE),1,2)</f>
        <v/>
      </c>
      <c r="AI141" s="9">
        <f>INDEX(LINEST(L82:L141,M82:T141,TRUE,TRUE),1,1)</f>
        <v/>
      </c>
      <c r="AJ141" s="10">
        <f>INDEX(LINEST(L82:L141,M82:T141,TRUE,TRUE),3,1)</f>
        <v/>
      </c>
      <c r="AK141" s="9">
        <f>AA140/12+AB140*M141+AC140*N141+AD140*O141+AE140*P141+AF140*Q141+AG140*R141+AH140*S141+AI140*T141</f>
        <v/>
      </c>
      <c r="AL141" s="9">
        <f>AVERAGE(L81:L140)</f>
        <v/>
      </c>
    </row>
    <row r="142">
      <c r="A142" s="7" t="n">
        <v>41882</v>
      </c>
      <c r="B142" s="8" t="n">
        <v>1285.75</v>
      </c>
      <c r="C142" s="8" t="n">
        <v>2.12</v>
      </c>
      <c r="D142" s="8" t="n">
        <v>0.23</v>
      </c>
      <c r="E142" s="8" t="n">
        <v>82.75</v>
      </c>
      <c r="F142" s="8" t="n">
        <v>97.86</v>
      </c>
      <c r="G142" s="8" t="n">
        <v>11.98</v>
      </c>
      <c r="H142" s="8" t="n">
        <v>60.490002</v>
      </c>
      <c r="I142" s="8" t="n">
        <v>2003.369995</v>
      </c>
      <c r="J142" s="8" t="n">
        <v>79.416359</v>
      </c>
      <c r="L142" s="9">
        <f>LN(B142/B141)</f>
        <v/>
      </c>
      <c r="M142" s="9">
        <f>$M$1*(C142-C141)</f>
        <v/>
      </c>
      <c r="N142" s="9">
        <f>$N$1*(D142-D141)</f>
        <v/>
      </c>
      <c r="O142" s="9">
        <f>$O$1*LN(E142/E141)</f>
        <v/>
      </c>
      <c r="P142" s="9">
        <f>$P$1*LN(F142/F141)</f>
        <v/>
      </c>
      <c r="Q142" s="9">
        <f>$Q$1*(G142-G141)</f>
        <v/>
      </c>
      <c r="R142" s="9">
        <f>$R$1*(H142-H141)</f>
        <v/>
      </c>
      <c r="S142" s="9">
        <f>$S$1*LN(I142/I141)</f>
        <v/>
      </c>
      <c r="T142" s="9">
        <f>$T$1*LN(J142/J141)</f>
        <v/>
      </c>
      <c r="U142" s="9">
        <f>$W$12+$W$4*M142+$W$5*N142+$W$6*O142+$W$7*P142+$W$8*Q142+$W$9*R142+$W$10*S142+$W$11*T142</f>
        <v/>
      </c>
      <c r="AA142" s="10">
        <f>INDEX(LINEST(L83:L142,M83:T142,TRUE,TRUE),1,9)*12</f>
        <v/>
      </c>
      <c r="AB142" s="9">
        <f>INDEX(LINEST(L83:L142,M83:T142,TRUE,TRUE),1,8)</f>
        <v/>
      </c>
      <c r="AC142" s="9">
        <f>INDEX(LINEST(L83:L142,M83:T142,TRUE,TRUE),1,7)</f>
        <v/>
      </c>
      <c r="AD142" s="9">
        <f>INDEX(LINEST(L83:L142,M83:T142,TRUE,TRUE),1,6)</f>
        <v/>
      </c>
      <c r="AE142" s="9">
        <f>INDEX(LINEST(L83:L142,M83:T142,TRUE,TRUE),1,5)</f>
        <v/>
      </c>
      <c r="AF142" s="9">
        <f>INDEX(LINEST(L83:L142,M83:T142,TRUE,TRUE),1,4)</f>
        <v/>
      </c>
      <c r="AG142" s="9">
        <f>INDEX(LINEST(L83:L142,M83:T142,TRUE,TRUE),1,3)</f>
        <v/>
      </c>
      <c r="AH142" s="9">
        <f>INDEX(LINEST(L83:L142,M83:T142,TRUE,TRUE),1,2)</f>
        <v/>
      </c>
      <c r="AI142" s="9">
        <f>INDEX(LINEST(L83:L142,M83:T142,TRUE,TRUE),1,1)</f>
        <v/>
      </c>
      <c r="AJ142" s="10">
        <f>INDEX(LINEST(L83:L142,M83:T142,TRUE,TRUE),3,1)</f>
        <v/>
      </c>
      <c r="AK142" s="9">
        <f>AA141/12+AB141*M142+AC141*N142+AD141*O142+AE141*P142+AF141*Q142+AG141*R142+AH141*S142+AI141*T142</f>
        <v/>
      </c>
      <c r="AL142" s="9">
        <f>AVERAGE(L82:L141)</f>
        <v/>
      </c>
    </row>
    <row r="143">
      <c r="A143" s="7" t="n">
        <v>41912</v>
      </c>
      <c r="B143" s="8" t="n">
        <v>1216.5</v>
      </c>
      <c r="C143" s="8" t="n">
        <v>1.97</v>
      </c>
      <c r="D143" s="8" t="n">
        <v>0.55</v>
      </c>
      <c r="E143" s="8" t="n">
        <v>85.94000200000001</v>
      </c>
      <c r="F143" s="8" t="n">
        <v>91.17</v>
      </c>
      <c r="G143" s="8" t="n">
        <v>16.31</v>
      </c>
      <c r="H143" s="8" t="n">
        <v>64.199997</v>
      </c>
      <c r="I143" s="8" t="n">
        <v>1972.290039</v>
      </c>
      <c r="J143" s="8" t="n">
        <v>78.928123</v>
      </c>
      <c r="L143" s="9">
        <f>LN(B143/B142)</f>
        <v/>
      </c>
      <c r="M143" s="9">
        <f>$M$1*(C143-C142)</f>
        <v/>
      </c>
      <c r="N143" s="9">
        <f>$N$1*(D143-D142)</f>
        <v/>
      </c>
      <c r="O143" s="9">
        <f>$O$1*LN(E143/E142)</f>
        <v/>
      </c>
      <c r="P143" s="9">
        <f>$P$1*LN(F143/F142)</f>
        <v/>
      </c>
      <c r="Q143" s="9">
        <f>$Q$1*(G143-G142)</f>
        <v/>
      </c>
      <c r="R143" s="9">
        <f>$R$1*(H143-H142)</f>
        <v/>
      </c>
      <c r="S143" s="9">
        <f>$S$1*LN(I143/I142)</f>
        <v/>
      </c>
      <c r="T143" s="9">
        <f>$T$1*LN(J143/J142)</f>
        <v/>
      </c>
      <c r="U143" s="9">
        <f>$W$12+$W$4*M143+$W$5*N143+$W$6*O143+$W$7*P143+$W$8*Q143+$W$9*R143+$W$10*S143+$W$11*T143</f>
        <v/>
      </c>
      <c r="AA143" s="10">
        <f>INDEX(LINEST(L84:L143,M84:T143,TRUE,TRUE),1,9)*12</f>
        <v/>
      </c>
      <c r="AB143" s="9">
        <f>INDEX(LINEST(L84:L143,M84:T143,TRUE,TRUE),1,8)</f>
        <v/>
      </c>
      <c r="AC143" s="9">
        <f>INDEX(LINEST(L84:L143,M84:T143,TRUE,TRUE),1,7)</f>
        <v/>
      </c>
      <c r="AD143" s="9">
        <f>INDEX(LINEST(L84:L143,M84:T143,TRUE,TRUE),1,6)</f>
        <v/>
      </c>
      <c r="AE143" s="9">
        <f>INDEX(LINEST(L84:L143,M84:T143,TRUE,TRUE),1,5)</f>
        <v/>
      </c>
      <c r="AF143" s="9">
        <f>INDEX(LINEST(L84:L143,M84:T143,TRUE,TRUE),1,4)</f>
        <v/>
      </c>
      <c r="AG143" s="9">
        <f>INDEX(LINEST(L84:L143,M84:T143,TRUE,TRUE),1,3)</f>
        <v/>
      </c>
      <c r="AH143" s="9">
        <f>INDEX(LINEST(L84:L143,M84:T143,TRUE,TRUE),1,2)</f>
        <v/>
      </c>
      <c r="AI143" s="9">
        <f>INDEX(LINEST(L84:L143,M84:T143,TRUE,TRUE),1,1)</f>
        <v/>
      </c>
      <c r="AJ143" s="10">
        <f>INDEX(LINEST(L84:L143,M84:T143,TRUE,TRUE),3,1)</f>
        <v/>
      </c>
      <c r="AK143" s="9">
        <f>AA142/12+AB142*M143+AC142*N143+AD142*O143+AE142*P143+AF142*Q143+AG142*R143+AH142*S143+AI142*T143</f>
        <v/>
      </c>
      <c r="AL143" s="9">
        <f>AVERAGE(L83:L142)</f>
        <v/>
      </c>
    </row>
    <row r="144">
      <c r="A144" s="7" t="n">
        <v>41943</v>
      </c>
      <c r="B144" s="8" t="n">
        <v>1164.25</v>
      </c>
      <c r="C144" s="8" t="n">
        <v>1.92</v>
      </c>
      <c r="D144" s="8" t="n">
        <v>0.43</v>
      </c>
      <c r="E144" s="8" t="n">
        <v>86.879997</v>
      </c>
      <c r="F144" s="8" t="n">
        <v>80.53</v>
      </c>
      <c r="G144" s="8" t="n">
        <v>14.03</v>
      </c>
      <c r="H144" s="8" t="n">
        <v>68.699997</v>
      </c>
      <c r="I144" s="8" t="n">
        <v>2018.050049</v>
      </c>
      <c r="J144" s="8" t="n">
        <v>79.76796</v>
      </c>
      <c r="L144" s="9">
        <f>LN(B144/B143)</f>
        <v/>
      </c>
      <c r="M144" s="9">
        <f>$M$1*(C144-C143)</f>
        <v/>
      </c>
      <c r="N144" s="9">
        <f>$N$1*(D144-D143)</f>
        <v/>
      </c>
      <c r="O144" s="9">
        <f>$O$1*LN(E144/E143)</f>
        <v/>
      </c>
      <c r="P144" s="9">
        <f>$P$1*LN(F144/F143)</f>
        <v/>
      </c>
      <c r="Q144" s="9">
        <f>$Q$1*(G144-G143)</f>
        <v/>
      </c>
      <c r="R144" s="9">
        <f>$R$1*(H144-H143)</f>
        <v/>
      </c>
      <c r="S144" s="9">
        <f>$S$1*LN(I144/I143)</f>
        <v/>
      </c>
      <c r="T144" s="9">
        <f>$T$1*LN(J144/J143)</f>
        <v/>
      </c>
      <c r="U144" s="9">
        <f>$W$12+$W$4*M144+$W$5*N144+$W$6*O144+$W$7*P144+$W$8*Q144+$W$9*R144+$W$10*S144+$W$11*T144</f>
        <v/>
      </c>
      <c r="AA144" s="10">
        <f>INDEX(LINEST(L85:L144,M85:T144,TRUE,TRUE),1,9)*12</f>
        <v/>
      </c>
      <c r="AB144" s="9">
        <f>INDEX(LINEST(L85:L144,M85:T144,TRUE,TRUE),1,8)</f>
        <v/>
      </c>
      <c r="AC144" s="9">
        <f>INDEX(LINEST(L85:L144,M85:T144,TRUE,TRUE),1,7)</f>
        <v/>
      </c>
      <c r="AD144" s="9">
        <f>INDEX(LINEST(L85:L144,M85:T144,TRUE,TRUE),1,6)</f>
        <v/>
      </c>
      <c r="AE144" s="9">
        <f>INDEX(LINEST(L85:L144,M85:T144,TRUE,TRUE),1,5)</f>
        <v/>
      </c>
      <c r="AF144" s="9">
        <f>INDEX(LINEST(L85:L144,M85:T144,TRUE,TRUE),1,4)</f>
        <v/>
      </c>
      <c r="AG144" s="9">
        <f>INDEX(LINEST(L85:L144,M85:T144,TRUE,TRUE),1,3)</f>
        <v/>
      </c>
      <c r="AH144" s="9">
        <f>INDEX(LINEST(L85:L144,M85:T144,TRUE,TRUE),1,2)</f>
        <v/>
      </c>
      <c r="AI144" s="9">
        <f>INDEX(LINEST(L85:L144,M85:T144,TRUE,TRUE),1,1)</f>
        <v/>
      </c>
      <c r="AJ144" s="10">
        <f>INDEX(LINEST(L85:L144,M85:T144,TRUE,TRUE),3,1)</f>
        <v/>
      </c>
      <c r="AK144" s="9">
        <f>AA143/12+AB143*M144+AC143*N144+AD143*O144+AE143*P144+AF143*Q144+AG143*R144+AH143*S144+AI143*T144</f>
        <v/>
      </c>
      <c r="AL144" s="9">
        <f>AVERAGE(L84:L143)</f>
        <v/>
      </c>
    </row>
    <row r="145">
      <c r="A145" s="7" t="n">
        <v>41973</v>
      </c>
      <c r="B145" s="8" t="n">
        <v>1182.75</v>
      </c>
      <c r="C145" s="8" t="n">
        <v>1.79</v>
      </c>
      <c r="D145" s="8" t="n">
        <v>0.39</v>
      </c>
      <c r="E145" s="8" t="n">
        <v>88.360001</v>
      </c>
      <c r="F145" s="8" t="n">
        <v>65.94</v>
      </c>
      <c r="G145" s="8" t="n">
        <v>13.33</v>
      </c>
      <c r="H145" s="8" t="n">
        <v>66.599998</v>
      </c>
      <c r="I145" s="8" t="n">
        <v>2067.560059</v>
      </c>
      <c r="J145" s="8" t="n">
        <v>80.292023</v>
      </c>
      <c r="L145" s="9">
        <f>LN(B145/B144)</f>
        <v/>
      </c>
      <c r="M145" s="9">
        <f>$M$1*(C145-C144)</f>
        <v/>
      </c>
      <c r="N145" s="9">
        <f>$N$1*(D145-D144)</f>
        <v/>
      </c>
      <c r="O145" s="9">
        <f>$O$1*LN(E145/E144)</f>
        <v/>
      </c>
      <c r="P145" s="9">
        <f>$P$1*LN(F145/F144)</f>
        <v/>
      </c>
      <c r="Q145" s="9">
        <f>$Q$1*(G145-G144)</f>
        <v/>
      </c>
      <c r="R145" s="9">
        <f>$R$1*(H145-H144)</f>
        <v/>
      </c>
      <c r="S145" s="9">
        <f>$S$1*LN(I145/I144)</f>
        <v/>
      </c>
      <c r="T145" s="9">
        <f>$T$1*LN(J145/J144)</f>
        <v/>
      </c>
      <c r="U145" s="9">
        <f>$W$12+$W$4*M145+$W$5*N145+$W$6*O145+$W$7*P145+$W$8*Q145+$W$9*R145+$W$10*S145+$W$11*T145</f>
        <v/>
      </c>
      <c r="AA145" s="10">
        <f>INDEX(LINEST(L86:L145,M86:T145,TRUE,TRUE),1,9)*12</f>
        <v/>
      </c>
      <c r="AB145" s="9">
        <f>INDEX(LINEST(L86:L145,M86:T145,TRUE,TRUE),1,8)</f>
        <v/>
      </c>
      <c r="AC145" s="9">
        <f>INDEX(LINEST(L86:L145,M86:T145,TRUE,TRUE),1,7)</f>
        <v/>
      </c>
      <c r="AD145" s="9">
        <f>INDEX(LINEST(L86:L145,M86:T145,TRUE,TRUE),1,6)</f>
        <v/>
      </c>
      <c r="AE145" s="9">
        <f>INDEX(LINEST(L86:L145,M86:T145,TRUE,TRUE),1,5)</f>
        <v/>
      </c>
      <c r="AF145" s="9">
        <f>INDEX(LINEST(L86:L145,M86:T145,TRUE,TRUE),1,4)</f>
        <v/>
      </c>
      <c r="AG145" s="9">
        <f>INDEX(LINEST(L86:L145,M86:T145,TRUE,TRUE),1,3)</f>
        <v/>
      </c>
      <c r="AH145" s="9">
        <f>INDEX(LINEST(L86:L145,M86:T145,TRUE,TRUE),1,2)</f>
        <v/>
      </c>
      <c r="AI145" s="9">
        <f>INDEX(LINEST(L86:L145,M86:T145,TRUE,TRUE),1,1)</f>
        <v/>
      </c>
      <c r="AJ145" s="10">
        <f>INDEX(LINEST(L86:L145,M86:T145,TRUE,TRUE),3,1)</f>
        <v/>
      </c>
      <c r="AK145" s="9">
        <f>AA144/12+AB144*M145+AC144*N145+AD144*O145+AE144*P145+AF144*Q145+AG144*R145+AH144*S145+AI144*T145</f>
        <v/>
      </c>
      <c r="AL145" s="9">
        <f>AVERAGE(L85:L144)</f>
        <v/>
      </c>
    </row>
    <row r="146">
      <c r="A146" s="7" t="n">
        <v>42004</v>
      </c>
      <c r="B146" s="8" t="n">
        <v>1206</v>
      </c>
      <c r="C146" s="8" t="n">
        <v>1.68</v>
      </c>
      <c r="D146" s="8" t="n">
        <v>0.49</v>
      </c>
      <c r="E146" s="8" t="n">
        <v>90.269997</v>
      </c>
      <c r="F146" s="8" t="n">
        <v>53.45</v>
      </c>
      <c r="G146" s="8" t="n">
        <v>19.2</v>
      </c>
      <c r="H146" s="8" t="n">
        <v>68.900002</v>
      </c>
      <c r="I146" s="8" t="n">
        <v>2058.899902</v>
      </c>
      <c r="J146" s="8" t="n">
        <v>80.41057600000001</v>
      </c>
      <c r="L146" s="9">
        <f>LN(B146/B145)</f>
        <v/>
      </c>
      <c r="M146" s="9">
        <f>$M$1*(C146-C145)</f>
        <v/>
      </c>
      <c r="N146" s="9">
        <f>$N$1*(D146-D145)</f>
        <v/>
      </c>
      <c r="O146" s="9">
        <f>$O$1*LN(E146/E145)</f>
        <v/>
      </c>
      <c r="P146" s="9">
        <f>$P$1*LN(F146/F145)</f>
        <v/>
      </c>
      <c r="Q146" s="9">
        <f>$Q$1*(G146-G145)</f>
        <v/>
      </c>
      <c r="R146" s="9">
        <f>$R$1*(H146-H145)</f>
        <v/>
      </c>
      <c r="S146" s="9">
        <f>$S$1*LN(I146/I145)</f>
        <v/>
      </c>
      <c r="T146" s="9">
        <f>$T$1*LN(J146/J145)</f>
        <v/>
      </c>
      <c r="U146" s="9">
        <f>$W$12+$W$4*M146+$W$5*N146+$W$6*O146+$W$7*P146+$W$8*Q146+$W$9*R146+$W$10*S146+$W$11*T146</f>
        <v/>
      </c>
      <c r="AA146" s="10">
        <f>INDEX(LINEST(L87:L146,M87:T146,TRUE,TRUE),1,9)*12</f>
        <v/>
      </c>
      <c r="AB146" s="9">
        <f>INDEX(LINEST(L87:L146,M87:T146,TRUE,TRUE),1,8)</f>
        <v/>
      </c>
      <c r="AC146" s="9">
        <f>INDEX(LINEST(L87:L146,M87:T146,TRUE,TRUE),1,7)</f>
        <v/>
      </c>
      <c r="AD146" s="9">
        <f>INDEX(LINEST(L87:L146,M87:T146,TRUE,TRUE),1,6)</f>
        <v/>
      </c>
      <c r="AE146" s="9">
        <f>INDEX(LINEST(L87:L146,M87:T146,TRUE,TRUE),1,5)</f>
        <v/>
      </c>
      <c r="AF146" s="9">
        <f>INDEX(LINEST(L87:L146,M87:T146,TRUE,TRUE),1,4)</f>
        <v/>
      </c>
      <c r="AG146" s="9">
        <f>INDEX(LINEST(L87:L146,M87:T146,TRUE,TRUE),1,3)</f>
        <v/>
      </c>
      <c r="AH146" s="9">
        <f>INDEX(LINEST(L87:L146,M87:T146,TRUE,TRUE),1,2)</f>
        <v/>
      </c>
      <c r="AI146" s="9">
        <f>INDEX(LINEST(L87:L146,M87:T146,TRUE,TRUE),1,1)</f>
        <v/>
      </c>
      <c r="AJ146" s="10">
        <f>INDEX(LINEST(L87:L146,M87:T146,TRUE,TRUE),3,1)</f>
        <v/>
      </c>
      <c r="AK146" s="9">
        <f>AA145/12+AB145*M146+AC145*N146+AD145*O146+AE145*P146+AF145*Q146+AG145*R146+AH145*S146+AI145*T146</f>
        <v/>
      </c>
      <c r="AL146" s="9">
        <f>AVERAGE(L86:L145)</f>
        <v/>
      </c>
    </row>
    <row r="147">
      <c r="A147" s="7" t="n">
        <v>42035</v>
      </c>
      <c r="B147" s="8" t="n">
        <v>1260.25</v>
      </c>
      <c r="C147" s="8" t="n">
        <v>1.65</v>
      </c>
      <c r="D147" s="8" t="n">
        <v>0.03</v>
      </c>
      <c r="E147" s="8" t="n">
        <v>94.800003</v>
      </c>
      <c r="F147" s="8" t="n">
        <v>47.79</v>
      </c>
      <c r="G147" s="8" t="n">
        <v>20.97</v>
      </c>
      <c r="H147" s="8" t="n">
        <v>86.599998</v>
      </c>
      <c r="I147" s="8" t="n">
        <v>1994.98999</v>
      </c>
      <c r="J147" s="8" t="n">
        <v>82.06083700000001</v>
      </c>
      <c r="L147" s="9">
        <f>LN(B147/B146)</f>
        <v/>
      </c>
      <c r="M147" s="9">
        <f>$M$1*(C147-C146)</f>
        <v/>
      </c>
      <c r="N147" s="9">
        <f>$N$1*(D147-D146)</f>
        <v/>
      </c>
      <c r="O147" s="9">
        <f>$O$1*LN(E147/E146)</f>
        <v/>
      </c>
      <c r="P147" s="9">
        <f>$P$1*LN(F147/F146)</f>
        <v/>
      </c>
      <c r="Q147" s="9">
        <f>$Q$1*(G147-G146)</f>
        <v/>
      </c>
      <c r="R147" s="9">
        <f>$R$1*(H147-H146)</f>
        <v/>
      </c>
      <c r="S147" s="9">
        <f>$S$1*LN(I147/I146)</f>
        <v/>
      </c>
      <c r="T147" s="9">
        <f>$T$1*LN(J147/J146)</f>
        <v/>
      </c>
      <c r="U147" s="9">
        <f>$W$12+$W$4*M147+$W$5*N147+$W$6*O147+$W$7*P147+$W$8*Q147+$W$9*R147+$W$10*S147+$W$11*T147</f>
        <v/>
      </c>
      <c r="AA147" s="10">
        <f>INDEX(LINEST(L88:L147,M88:T147,TRUE,TRUE),1,9)*12</f>
        <v/>
      </c>
      <c r="AB147" s="9">
        <f>INDEX(LINEST(L88:L147,M88:T147,TRUE,TRUE),1,8)</f>
        <v/>
      </c>
      <c r="AC147" s="9">
        <f>INDEX(LINEST(L88:L147,M88:T147,TRUE,TRUE),1,7)</f>
        <v/>
      </c>
      <c r="AD147" s="9">
        <f>INDEX(LINEST(L88:L147,M88:T147,TRUE,TRUE),1,6)</f>
        <v/>
      </c>
      <c r="AE147" s="9">
        <f>INDEX(LINEST(L88:L147,M88:T147,TRUE,TRUE),1,5)</f>
        <v/>
      </c>
      <c r="AF147" s="9">
        <f>INDEX(LINEST(L88:L147,M88:T147,TRUE,TRUE),1,4)</f>
        <v/>
      </c>
      <c r="AG147" s="9">
        <f>INDEX(LINEST(L88:L147,M88:T147,TRUE,TRUE),1,3)</f>
        <v/>
      </c>
      <c r="AH147" s="9">
        <f>INDEX(LINEST(L88:L147,M88:T147,TRUE,TRUE),1,2)</f>
        <v/>
      </c>
      <c r="AI147" s="9">
        <f>INDEX(LINEST(L88:L147,M88:T147,TRUE,TRUE),1,1)</f>
        <v/>
      </c>
      <c r="AJ147" s="10">
        <f>INDEX(LINEST(L88:L147,M88:T147,TRUE,TRUE),3,1)</f>
        <v/>
      </c>
      <c r="AK147" s="9">
        <f>AA146/12+AB146*M147+AC146*N147+AD146*O147+AE146*P147+AF146*Q147+AG146*R147+AH146*S147+AI146*T147</f>
        <v/>
      </c>
      <c r="AL147" s="9">
        <f>AVERAGE(L87:L146)</f>
        <v/>
      </c>
    </row>
    <row r="148">
      <c r="A148" s="7" t="n">
        <v>42063</v>
      </c>
      <c r="B148" s="8" t="n">
        <v>1214</v>
      </c>
      <c r="C148" s="8" t="n">
        <v>1.83</v>
      </c>
      <c r="D148" s="8" t="n">
        <v>0.17</v>
      </c>
      <c r="E148" s="8" t="n">
        <v>95.25</v>
      </c>
      <c r="F148" s="8" t="n">
        <v>49.84</v>
      </c>
      <c r="G148" s="8" t="n">
        <v>13.34</v>
      </c>
      <c r="H148" s="8" t="n">
        <v>91.400002</v>
      </c>
      <c r="I148" s="8" t="n">
        <v>2104.5</v>
      </c>
      <c r="J148" s="8" t="n">
        <v>81.326561</v>
      </c>
      <c r="L148" s="9">
        <f>LN(B148/B147)</f>
        <v/>
      </c>
      <c r="M148" s="9">
        <f>$M$1*(C148-C147)</f>
        <v/>
      </c>
      <c r="N148" s="9">
        <f>$N$1*(D148-D147)</f>
        <v/>
      </c>
      <c r="O148" s="9">
        <f>$O$1*LN(E148/E147)</f>
        <v/>
      </c>
      <c r="P148" s="9">
        <f>$P$1*LN(F148/F147)</f>
        <v/>
      </c>
      <c r="Q148" s="9">
        <f>$Q$1*(G148-G147)</f>
        <v/>
      </c>
      <c r="R148" s="9">
        <f>$R$1*(H148-H147)</f>
        <v/>
      </c>
      <c r="S148" s="9">
        <f>$S$1*LN(I148/I147)</f>
        <v/>
      </c>
      <c r="T148" s="9">
        <f>$T$1*LN(J148/J147)</f>
        <v/>
      </c>
      <c r="U148" s="9">
        <f>$W$12+$W$4*M148+$W$5*N148+$W$6*O148+$W$7*P148+$W$8*Q148+$W$9*R148+$W$10*S148+$W$11*T148</f>
        <v/>
      </c>
      <c r="AA148" s="10">
        <f>INDEX(LINEST(L89:L148,M89:T148,TRUE,TRUE),1,9)*12</f>
        <v/>
      </c>
      <c r="AB148" s="9">
        <f>INDEX(LINEST(L89:L148,M89:T148,TRUE,TRUE),1,8)</f>
        <v/>
      </c>
      <c r="AC148" s="9">
        <f>INDEX(LINEST(L89:L148,M89:T148,TRUE,TRUE),1,7)</f>
        <v/>
      </c>
      <c r="AD148" s="9">
        <f>INDEX(LINEST(L89:L148,M89:T148,TRUE,TRUE),1,6)</f>
        <v/>
      </c>
      <c r="AE148" s="9">
        <f>INDEX(LINEST(L89:L148,M89:T148,TRUE,TRUE),1,5)</f>
        <v/>
      </c>
      <c r="AF148" s="9">
        <f>INDEX(LINEST(L89:L148,M89:T148,TRUE,TRUE),1,4)</f>
        <v/>
      </c>
      <c r="AG148" s="9">
        <f>INDEX(LINEST(L89:L148,M89:T148,TRUE,TRUE),1,3)</f>
        <v/>
      </c>
      <c r="AH148" s="9">
        <f>INDEX(LINEST(L89:L148,M89:T148,TRUE,TRUE),1,2)</f>
        <v/>
      </c>
      <c r="AI148" s="9">
        <f>INDEX(LINEST(L89:L148,M89:T148,TRUE,TRUE),1,1)</f>
        <v/>
      </c>
      <c r="AJ148" s="10">
        <f>INDEX(LINEST(L89:L148,M89:T148,TRUE,TRUE),3,1)</f>
        <v/>
      </c>
      <c r="AK148" s="9">
        <f>AA147/12+AB147*M148+AC147*N148+AD147*O148+AE147*P148+AF147*Q148+AG147*R148+AH147*S148+AI147*T148</f>
        <v/>
      </c>
      <c r="AL148" s="9">
        <f>AVERAGE(L88:L147)</f>
        <v/>
      </c>
    </row>
    <row r="149">
      <c r="A149" s="7" t="n">
        <v>42094</v>
      </c>
      <c r="B149" s="8" t="n">
        <v>1187</v>
      </c>
      <c r="C149" s="8" t="n">
        <v>1.76</v>
      </c>
      <c r="D149" s="8" t="n">
        <v>0.18</v>
      </c>
      <c r="E149" s="8" t="n">
        <v>98.360001</v>
      </c>
      <c r="F149" s="8" t="n">
        <v>47.72</v>
      </c>
      <c r="G149" s="8" t="n">
        <v>15.29</v>
      </c>
      <c r="H149" s="8" t="n">
        <v>86.099998</v>
      </c>
      <c r="I149" s="8" t="n">
        <v>2067.889893</v>
      </c>
      <c r="J149" s="8" t="n">
        <v>81.63131</v>
      </c>
      <c r="L149" s="9">
        <f>LN(B149/B148)</f>
        <v/>
      </c>
      <c r="M149" s="9">
        <f>$M$1*(C149-C148)</f>
        <v/>
      </c>
      <c r="N149" s="9">
        <f>$N$1*(D149-D148)</f>
        <v/>
      </c>
      <c r="O149" s="9">
        <f>$O$1*LN(E149/E148)</f>
        <v/>
      </c>
      <c r="P149" s="9">
        <f>$P$1*LN(F149/F148)</f>
        <v/>
      </c>
      <c r="Q149" s="9">
        <f>$Q$1*(G149-G148)</f>
        <v/>
      </c>
      <c r="R149" s="9">
        <f>$R$1*(H149-H148)</f>
        <v/>
      </c>
      <c r="S149" s="9">
        <f>$S$1*LN(I149/I148)</f>
        <v/>
      </c>
      <c r="T149" s="9">
        <f>$T$1*LN(J149/J148)</f>
        <v/>
      </c>
      <c r="U149" s="9">
        <f>$W$12+$W$4*M149+$W$5*N149+$W$6*O149+$W$7*P149+$W$8*Q149+$W$9*R149+$W$10*S149+$W$11*T149</f>
        <v/>
      </c>
      <c r="AA149" s="10">
        <f>INDEX(LINEST(L90:L149,M90:T149,TRUE,TRUE),1,9)*12</f>
        <v/>
      </c>
      <c r="AB149" s="9">
        <f>INDEX(LINEST(L90:L149,M90:T149,TRUE,TRUE),1,8)</f>
        <v/>
      </c>
      <c r="AC149" s="9">
        <f>INDEX(LINEST(L90:L149,M90:T149,TRUE,TRUE),1,7)</f>
        <v/>
      </c>
      <c r="AD149" s="9">
        <f>INDEX(LINEST(L90:L149,M90:T149,TRUE,TRUE),1,6)</f>
        <v/>
      </c>
      <c r="AE149" s="9">
        <f>INDEX(LINEST(L90:L149,M90:T149,TRUE,TRUE),1,5)</f>
        <v/>
      </c>
      <c r="AF149" s="9">
        <f>INDEX(LINEST(L90:L149,M90:T149,TRUE,TRUE),1,4)</f>
        <v/>
      </c>
      <c r="AG149" s="9">
        <f>INDEX(LINEST(L90:L149,M90:T149,TRUE,TRUE),1,3)</f>
        <v/>
      </c>
      <c r="AH149" s="9">
        <f>INDEX(LINEST(L90:L149,M90:T149,TRUE,TRUE),1,2)</f>
        <v/>
      </c>
      <c r="AI149" s="9">
        <f>INDEX(LINEST(L90:L149,M90:T149,TRUE,TRUE),1,1)</f>
        <v/>
      </c>
      <c r="AJ149" s="10">
        <f>INDEX(LINEST(L90:L149,M90:T149,TRUE,TRUE),3,1)</f>
        <v/>
      </c>
      <c r="AK149" s="9">
        <f>AA148/12+AB148*M149+AC148*N149+AD148*O149+AE148*P149+AF148*Q149+AG148*R149+AH148*S149+AI148*T149</f>
        <v/>
      </c>
      <c r="AL149" s="9">
        <f>AVERAGE(L89:L148)</f>
        <v/>
      </c>
    </row>
    <row r="150">
      <c r="A150" s="7" t="n">
        <v>42124</v>
      </c>
      <c r="B150" s="8" t="n">
        <v>1180.25</v>
      </c>
      <c r="C150" s="8" t="n">
        <v>1.94</v>
      </c>
      <c r="D150" s="8" t="n">
        <v>0.11</v>
      </c>
      <c r="E150" s="8" t="n">
        <v>94.599998</v>
      </c>
      <c r="F150" s="8" t="n">
        <v>59.62</v>
      </c>
      <c r="G150" s="8" t="n">
        <v>14.55</v>
      </c>
      <c r="H150" s="8" t="n">
        <v>75.300003</v>
      </c>
      <c r="I150" s="8" t="n">
        <v>2085.51001</v>
      </c>
      <c r="J150" s="8" t="n">
        <v>81.367805</v>
      </c>
      <c r="L150" s="9">
        <f>LN(B150/B149)</f>
        <v/>
      </c>
      <c r="M150" s="9">
        <f>$M$1*(C150-C149)</f>
        <v/>
      </c>
      <c r="N150" s="9">
        <f>$N$1*(D150-D149)</f>
        <v/>
      </c>
      <c r="O150" s="9">
        <f>$O$1*LN(E150/E149)</f>
        <v/>
      </c>
      <c r="P150" s="9">
        <f>$P$1*LN(F150/F149)</f>
        <v/>
      </c>
      <c r="Q150" s="9">
        <f>$Q$1*(G150-G149)</f>
        <v/>
      </c>
      <c r="R150" s="9">
        <f>$R$1*(H150-H149)</f>
        <v/>
      </c>
      <c r="S150" s="9">
        <f>$S$1*LN(I150/I149)</f>
        <v/>
      </c>
      <c r="T150" s="9">
        <f>$T$1*LN(J150/J149)</f>
        <v/>
      </c>
      <c r="U150" s="9">
        <f>$W$12+$W$4*M150+$W$5*N150+$W$6*O150+$W$7*P150+$W$8*Q150+$W$9*R150+$W$10*S150+$W$11*T150</f>
        <v/>
      </c>
      <c r="AA150" s="10">
        <f>INDEX(LINEST(L91:L150,M91:T150,TRUE,TRUE),1,9)*12</f>
        <v/>
      </c>
      <c r="AB150" s="9">
        <f>INDEX(LINEST(L91:L150,M91:T150,TRUE,TRUE),1,8)</f>
        <v/>
      </c>
      <c r="AC150" s="9">
        <f>INDEX(LINEST(L91:L150,M91:T150,TRUE,TRUE),1,7)</f>
        <v/>
      </c>
      <c r="AD150" s="9">
        <f>INDEX(LINEST(L91:L150,M91:T150,TRUE,TRUE),1,6)</f>
        <v/>
      </c>
      <c r="AE150" s="9">
        <f>INDEX(LINEST(L91:L150,M91:T150,TRUE,TRUE),1,5)</f>
        <v/>
      </c>
      <c r="AF150" s="9">
        <f>INDEX(LINEST(L91:L150,M91:T150,TRUE,TRUE),1,4)</f>
        <v/>
      </c>
      <c r="AG150" s="9">
        <f>INDEX(LINEST(L91:L150,M91:T150,TRUE,TRUE),1,3)</f>
        <v/>
      </c>
      <c r="AH150" s="9">
        <f>INDEX(LINEST(L91:L150,M91:T150,TRUE,TRUE),1,2)</f>
        <v/>
      </c>
      <c r="AI150" s="9">
        <f>INDEX(LINEST(L91:L150,M91:T150,TRUE,TRUE),1,1)</f>
        <v/>
      </c>
      <c r="AJ150" s="10">
        <f>INDEX(LINEST(L91:L150,M91:T150,TRUE,TRUE),3,1)</f>
        <v/>
      </c>
      <c r="AK150" s="9">
        <f>AA149/12+AB149*M150+AC149*N150+AD149*O150+AE149*P150+AF149*Q150+AG149*R150+AH149*S150+AI149*T150</f>
        <v/>
      </c>
      <c r="AL150" s="9">
        <f>AVERAGE(L90:L149)</f>
        <v/>
      </c>
    </row>
    <row r="151">
      <c r="A151" s="7" t="n">
        <v>42155</v>
      </c>
      <c r="B151" s="8" t="n">
        <v>1191.4</v>
      </c>
      <c r="C151" s="8" t="n">
        <v>1.8</v>
      </c>
      <c r="D151" s="8" t="n">
        <v>0.32</v>
      </c>
      <c r="E151" s="8" t="n">
        <v>96.910004</v>
      </c>
      <c r="F151" s="8" t="n">
        <v>60.25</v>
      </c>
      <c r="G151" s="8" t="n">
        <v>13.84</v>
      </c>
      <c r="H151" s="8" t="n">
        <v>82.699997</v>
      </c>
      <c r="I151" s="8" t="n">
        <v>2107.389893</v>
      </c>
      <c r="J151" s="8" t="n">
        <v>81.01190200000001</v>
      </c>
      <c r="L151" s="9">
        <f>LN(B151/B150)</f>
        <v/>
      </c>
      <c r="M151" s="9">
        <f>$M$1*(C151-C150)</f>
        <v/>
      </c>
      <c r="N151" s="9">
        <f>$N$1*(D151-D150)</f>
        <v/>
      </c>
      <c r="O151" s="9">
        <f>$O$1*LN(E151/E150)</f>
        <v/>
      </c>
      <c r="P151" s="9">
        <f>$P$1*LN(F151/F150)</f>
        <v/>
      </c>
      <c r="Q151" s="9">
        <f>$Q$1*(G151-G150)</f>
        <v/>
      </c>
      <c r="R151" s="9">
        <f>$R$1*(H151-H150)</f>
        <v/>
      </c>
      <c r="S151" s="9">
        <f>$S$1*LN(I151/I150)</f>
        <v/>
      </c>
      <c r="T151" s="9">
        <f>$T$1*LN(J151/J150)</f>
        <v/>
      </c>
      <c r="U151" s="9">
        <f>$W$12+$W$4*M151+$W$5*N151+$W$6*O151+$W$7*P151+$W$8*Q151+$W$9*R151+$W$10*S151+$W$11*T151</f>
        <v/>
      </c>
      <c r="AA151" s="10">
        <f>INDEX(LINEST(L92:L151,M92:T151,TRUE,TRUE),1,9)*12</f>
        <v/>
      </c>
      <c r="AB151" s="9">
        <f>INDEX(LINEST(L92:L151,M92:T151,TRUE,TRUE),1,8)</f>
        <v/>
      </c>
      <c r="AC151" s="9">
        <f>INDEX(LINEST(L92:L151,M92:T151,TRUE,TRUE),1,7)</f>
        <v/>
      </c>
      <c r="AD151" s="9">
        <f>INDEX(LINEST(L92:L151,M92:T151,TRUE,TRUE),1,6)</f>
        <v/>
      </c>
      <c r="AE151" s="9">
        <f>INDEX(LINEST(L92:L151,M92:T151,TRUE,TRUE),1,5)</f>
        <v/>
      </c>
      <c r="AF151" s="9">
        <f>INDEX(LINEST(L92:L151,M92:T151,TRUE,TRUE),1,4)</f>
        <v/>
      </c>
      <c r="AG151" s="9">
        <f>INDEX(LINEST(L92:L151,M92:T151,TRUE,TRUE),1,3)</f>
        <v/>
      </c>
      <c r="AH151" s="9">
        <f>INDEX(LINEST(L92:L151,M92:T151,TRUE,TRUE),1,2)</f>
        <v/>
      </c>
      <c r="AI151" s="9">
        <f>INDEX(LINEST(L92:L151,M92:T151,TRUE,TRUE),1,1)</f>
        <v/>
      </c>
      <c r="AJ151" s="10">
        <f>INDEX(LINEST(L92:L151,M92:T151,TRUE,TRUE),3,1)</f>
        <v/>
      </c>
      <c r="AK151" s="9">
        <f>AA150/12+AB150*M151+AC150*N151+AD150*O151+AE150*P151+AF150*Q151+AG150*R151+AH150*S151+AI150*T151</f>
        <v/>
      </c>
      <c r="AL151" s="9">
        <f>AVERAGE(L91:L150)</f>
        <v/>
      </c>
    </row>
    <row r="152">
      <c r="A152" s="7" t="n">
        <v>42185</v>
      </c>
      <c r="B152" s="8" t="n">
        <v>1171</v>
      </c>
      <c r="C152" s="8" t="n">
        <v>1.87</v>
      </c>
      <c r="D152" s="8" t="n">
        <v>0.48</v>
      </c>
      <c r="E152" s="8" t="n">
        <v>95.489998</v>
      </c>
      <c r="F152" s="8" t="n">
        <v>59.48</v>
      </c>
      <c r="G152" s="8" t="n">
        <v>18.23</v>
      </c>
      <c r="H152" s="8" t="n">
        <v>92.300003</v>
      </c>
      <c r="I152" s="8" t="n">
        <v>2063.110107</v>
      </c>
      <c r="J152" s="8" t="n">
        <v>80.13967100000001</v>
      </c>
      <c r="L152" s="9">
        <f>LN(B152/B151)</f>
        <v/>
      </c>
      <c r="M152" s="9">
        <f>$M$1*(C152-C151)</f>
        <v/>
      </c>
      <c r="N152" s="9">
        <f>$N$1*(D152-D151)</f>
        <v/>
      </c>
      <c r="O152" s="9">
        <f>$O$1*LN(E152/E151)</f>
        <v/>
      </c>
      <c r="P152" s="9">
        <f>$P$1*LN(F152/F151)</f>
        <v/>
      </c>
      <c r="Q152" s="9">
        <f>$Q$1*(G152-G151)</f>
        <v/>
      </c>
      <c r="R152" s="9">
        <f>$R$1*(H152-H151)</f>
        <v/>
      </c>
      <c r="S152" s="9">
        <f>$S$1*LN(I152/I151)</f>
        <v/>
      </c>
      <c r="T152" s="9">
        <f>$T$1*LN(J152/J151)</f>
        <v/>
      </c>
      <c r="U152" s="9">
        <f>$W$12+$W$4*M152+$W$5*N152+$W$6*O152+$W$7*P152+$W$8*Q152+$W$9*R152+$W$10*S152+$W$11*T152</f>
        <v/>
      </c>
      <c r="AA152" s="10">
        <f>INDEX(LINEST(L93:L152,M93:T152,TRUE,TRUE),1,9)*12</f>
        <v/>
      </c>
      <c r="AB152" s="9">
        <f>INDEX(LINEST(L93:L152,M93:T152,TRUE,TRUE),1,8)</f>
        <v/>
      </c>
      <c r="AC152" s="9">
        <f>INDEX(LINEST(L93:L152,M93:T152,TRUE,TRUE),1,7)</f>
        <v/>
      </c>
      <c r="AD152" s="9">
        <f>INDEX(LINEST(L93:L152,M93:T152,TRUE,TRUE),1,6)</f>
        <v/>
      </c>
      <c r="AE152" s="9">
        <f>INDEX(LINEST(L93:L152,M93:T152,TRUE,TRUE),1,5)</f>
        <v/>
      </c>
      <c r="AF152" s="9">
        <f>INDEX(LINEST(L93:L152,M93:T152,TRUE,TRUE),1,4)</f>
        <v/>
      </c>
      <c r="AG152" s="9">
        <f>INDEX(LINEST(L93:L152,M93:T152,TRUE,TRUE),1,3)</f>
        <v/>
      </c>
      <c r="AH152" s="9">
        <f>INDEX(LINEST(L93:L152,M93:T152,TRUE,TRUE),1,2)</f>
        <v/>
      </c>
      <c r="AI152" s="9">
        <f>INDEX(LINEST(L93:L152,M93:T152,TRUE,TRUE),1,1)</f>
        <v/>
      </c>
      <c r="AJ152" s="10">
        <f>INDEX(LINEST(L93:L152,M93:T152,TRUE,TRUE),3,1)</f>
        <v/>
      </c>
      <c r="AK152" s="9">
        <f>AA151/12+AB151*M152+AC151*N152+AD151*O152+AE151*P152+AF151*Q152+AG151*R152+AH151*S152+AI151*T152</f>
        <v/>
      </c>
      <c r="AL152" s="9">
        <f>AVERAGE(L92:L151)</f>
        <v/>
      </c>
    </row>
    <row r="153">
      <c r="A153" s="7" t="n">
        <v>42216</v>
      </c>
      <c r="B153" s="8" t="n">
        <v>1098.4</v>
      </c>
      <c r="C153" s="8" t="n">
        <v>1.74</v>
      </c>
      <c r="D153" s="8" t="n">
        <v>0.46</v>
      </c>
      <c r="E153" s="8" t="n">
        <v>97.370003</v>
      </c>
      <c r="F153" s="8" t="n">
        <v>47.11</v>
      </c>
      <c r="G153" s="8" t="n">
        <v>12.12</v>
      </c>
      <c r="H153" s="8" t="n">
        <v>75.800003</v>
      </c>
      <c r="I153" s="8" t="n">
        <v>2103.840088</v>
      </c>
      <c r="J153" s="8" t="n">
        <v>80.830544</v>
      </c>
      <c r="L153" s="9">
        <f>LN(B153/B152)</f>
        <v/>
      </c>
      <c r="M153" s="9">
        <f>$M$1*(C153-C152)</f>
        <v/>
      </c>
      <c r="N153" s="9">
        <f>$N$1*(D153-D152)</f>
        <v/>
      </c>
      <c r="O153" s="9">
        <f>$O$1*LN(E153/E152)</f>
        <v/>
      </c>
      <c r="P153" s="9">
        <f>$P$1*LN(F153/F152)</f>
        <v/>
      </c>
      <c r="Q153" s="9">
        <f>$Q$1*(G153-G152)</f>
        <v/>
      </c>
      <c r="R153" s="9">
        <f>$R$1*(H153-H152)</f>
        <v/>
      </c>
      <c r="S153" s="9">
        <f>$S$1*LN(I153/I152)</f>
        <v/>
      </c>
      <c r="T153" s="9">
        <f>$T$1*LN(J153/J152)</f>
        <v/>
      </c>
      <c r="U153" s="9">
        <f>$W$12+$W$4*M153+$W$5*N153+$W$6*O153+$W$7*P153+$W$8*Q153+$W$9*R153+$W$10*S153+$W$11*T153</f>
        <v/>
      </c>
      <c r="AA153" s="10">
        <f>INDEX(LINEST(L94:L153,M94:T153,TRUE,TRUE),1,9)*12</f>
        <v/>
      </c>
      <c r="AB153" s="9">
        <f>INDEX(LINEST(L94:L153,M94:T153,TRUE,TRUE),1,8)</f>
        <v/>
      </c>
      <c r="AC153" s="9">
        <f>INDEX(LINEST(L94:L153,M94:T153,TRUE,TRUE),1,7)</f>
        <v/>
      </c>
      <c r="AD153" s="9">
        <f>INDEX(LINEST(L94:L153,M94:T153,TRUE,TRUE),1,6)</f>
        <v/>
      </c>
      <c r="AE153" s="9">
        <f>INDEX(LINEST(L94:L153,M94:T153,TRUE,TRUE),1,5)</f>
        <v/>
      </c>
      <c r="AF153" s="9">
        <f>INDEX(LINEST(L94:L153,M94:T153,TRUE,TRUE),1,4)</f>
        <v/>
      </c>
      <c r="AG153" s="9">
        <f>INDEX(LINEST(L94:L153,M94:T153,TRUE,TRUE),1,3)</f>
        <v/>
      </c>
      <c r="AH153" s="9">
        <f>INDEX(LINEST(L94:L153,M94:T153,TRUE,TRUE),1,2)</f>
        <v/>
      </c>
      <c r="AI153" s="9">
        <f>INDEX(LINEST(L94:L153,M94:T153,TRUE,TRUE),1,1)</f>
        <v/>
      </c>
      <c r="AJ153" s="10">
        <f>INDEX(LINEST(L94:L153,M94:T153,TRUE,TRUE),3,1)</f>
        <v/>
      </c>
      <c r="AK153" s="9">
        <f>AA152/12+AB152*M153+AC152*N153+AD152*O153+AE152*P153+AF152*Q153+AG152*R153+AH152*S153+AI152*T153</f>
        <v/>
      </c>
      <c r="AL153" s="9">
        <f>AVERAGE(L93:L152)</f>
        <v/>
      </c>
    </row>
    <row r="154">
      <c r="A154" s="7" t="n">
        <v>42247</v>
      </c>
      <c r="B154" s="8" t="n">
        <v>1135</v>
      </c>
      <c r="C154" s="8" t="n">
        <v>1.63</v>
      </c>
      <c r="D154" s="8" t="n">
        <v>0.58</v>
      </c>
      <c r="E154" s="8" t="n">
        <v>95.949997</v>
      </c>
      <c r="F154" s="8" t="n">
        <v>49.2</v>
      </c>
      <c r="G154" s="8" t="n">
        <v>28.43</v>
      </c>
      <c r="H154" s="8" t="n">
        <v>87.699997</v>
      </c>
      <c r="I154" s="8" t="n">
        <v>1972.180054</v>
      </c>
      <c r="J154" s="8" t="n">
        <v>80.559128</v>
      </c>
      <c r="L154" s="9">
        <f>LN(B154/B153)</f>
        <v/>
      </c>
      <c r="M154" s="9">
        <f>$M$1*(C154-C153)</f>
        <v/>
      </c>
      <c r="N154" s="9">
        <f>$N$1*(D154-D153)</f>
        <v/>
      </c>
      <c r="O154" s="9">
        <f>$O$1*LN(E154/E153)</f>
        <v/>
      </c>
      <c r="P154" s="9">
        <f>$P$1*LN(F154/F153)</f>
        <v/>
      </c>
      <c r="Q154" s="9">
        <f>$Q$1*(G154-G153)</f>
        <v/>
      </c>
      <c r="R154" s="9">
        <f>$R$1*(H154-H153)</f>
        <v/>
      </c>
      <c r="S154" s="9">
        <f>$S$1*LN(I154/I153)</f>
        <v/>
      </c>
      <c r="T154" s="9">
        <f>$T$1*LN(J154/J153)</f>
        <v/>
      </c>
      <c r="U154" s="9">
        <f>$W$12+$W$4*M154+$W$5*N154+$W$6*O154+$W$7*P154+$W$8*Q154+$W$9*R154+$W$10*S154+$W$11*T154</f>
        <v/>
      </c>
      <c r="AA154" s="10">
        <f>INDEX(LINEST(L95:L154,M95:T154,TRUE,TRUE),1,9)*12</f>
        <v/>
      </c>
      <c r="AB154" s="9">
        <f>INDEX(LINEST(L95:L154,M95:T154,TRUE,TRUE),1,8)</f>
        <v/>
      </c>
      <c r="AC154" s="9">
        <f>INDEX(LINEST(L95:L154,M95:T154,TRUE,TRUE),1,7)</f>
        <v/>
      </c>
      <c r="AD154" s="9">
        <f>INDEX(LINEST(L95:L154,M95:T154,TRUE,TRUE),1,6)</f>
        <v/>
      </c>
      <c r="AE154" s="9">
        <f>INDEX(LINEST(L95:L154,M95:T154,TRUE,TRUE),1,5)</f>
        <v/>
      </c>
      <c r="AF154" s="9">
        <f>INDEX(LINEST(L95:L154,M95:T154,TRUE,TRUE),1,4)</f>
        <v/>
      </c>
      <c r="AG154" s="9">
        <f>INDEX(LINEST(L95:L154,M95:T154,TRUE,TRUE),1,3)</f>
        <v/>
      </c>
      <c r="AH154" s="9">
        <f>INDEX(LINEST(L95:L154,M95:T154,TRUE,TRUE),1,2)</f>
        <v/>
      </c>
      <c r="AI154" s="9">
        <f>INDEX(LINEST(L95:L154,M95:T154,TRUE,TRUE),1,1)</f>
        <v/>
      </c>
      <c r="AJ154" s="10">
        <f>INDEX(LINEST(L95:L154,M95:T154,TRUE,TRUE),3,1)</f>
        <v/>
      </c>
      <c r="AK154" s="9">
        <f>AA153/12+AB153*M154+AC153*N154+AD153*O154+AE153*P154+AF153*Q154+AG153*R154+AH153*S154+AI153*T154</f>
        <v/>
      </c>
      <c r="AL154" s="9">
        <f>AVERAGE(L94:L153)</f>
        <v/>
      </c>
    </row>
    <row r="155">
      <c r="A155" s="7" t="n">
        <v>42277</v>
      </c>
      <c r="B155" s="8" t="n">
        <v>1114</v>
      </c>
      <c r="C155" s="8" t="n">
        <v>1.41</v>
      </c>
      <c r="D155" s="8" t="n">
        <v>0.65</v>
      </c>
      <c r="E155" s="8" t="n">
        <v>96.349998</v>
      </c>
      <c r="F155" s="8" t="n">
        <v>45.06</v>
      </c>
      <c r="G155" s="8" t="n">
        <v>24.5</v>
      </c>
      <c r="H155" s="8" t="n">
        <v>81.599998</v>
      </c>
      <c r="I155" s="8" t="n">
        <v>1920.030029</v>
      </c>
      <c r="J155" s="8" t="n">
        <v>81.212799</v>
      </c>
      <c r="L155" s="9">
        <f>LN(B155/B154)</f>
        <v/>
      </c>
      <c r="M155" s="9">
        <f>$M$1*(C155-C154)</f>
        <v/>
      </c>
      <c r="N155" s="9">
        <f>$N$1*(D155-D154)</f>
        <v/>
      </c>
      <c r="O155" s="9">
        <f>$O$1*LN(E155/E154)</f>
        <v/>
      </c>
      <c r="P155" s="9">
        <f>$P$1*LN(F155/F154)</f>
        <v/>
      </c>
      <c r="Q155" s="9">
        <f>$Q$1*(G155-G154)</f>
        <v/>
      </c>
      <c r="R155" s="9">
        <f>$R$1*(H155-H154)</f>
        <v/>
      </c>
      <c r="S155" s="9">
        <f>$S$1*LN(I155/I154)</f>
        <v/>
      </c>
      <c r="T155" s="9">
        <f>$T$1*LN(J155/J154)</f>
        <v/>
      </c>
      <c r="U155" s="9">
        <f>$W$12+$W$4*M155+$W$5*N155+$W$6*O155+$W$7*P155+$W$8*Q155+$W$9*R155+$W$10*S155+$W$11*T155</f>
        <v/>
      </c>
      <c r="AA155" s="10">
        <f>INDEX(LINEST(L96:L155,M96:T155,TRUE,TRUE),1,9)*12</f>
        <v/>
      </c>
      <c r="AB155" s="9">
        <f>INDEX(LINEST(L96:L155,M96:T155,TRUE,TRUE),1,8)</f>
        <v/>
      </c>
      <c r="AC155" s="9">
        <f>INDEX(LINEST(L96:L155,M96:T155,TRUE,TRUE),1,7)</f>
        <v/>
      </c>
      <c r="AD155" s="9">
        <f>INDEX(LINEST(L96:L155,M96:T155,TRUE,TRUE),1,6)</f>
        <v/>
      </c>
      <c r="AE155" s="9">
        <f>INDEX(LINEST(L96:L155,M96:T155,TRUE,TRUE),1,5)</f>
        <v/>
      </c>
      <c r="AF155" s="9">
        <f>INDEX(LINEST(L96:L155,M96:T155,TRUE,TRUE),1,4)</f>
        <v/>
      </c>
      <c r="AG155" s="9">
        <f>INDEX(LINEST(L96:L155,M96:T155,TRUE,TRUE),1,3)</f>
        <v/>
      </c>
      <c r="AH155" s="9">
        <f>INDEX(LINEST(L96:L155,M96:T155,TRUE,TRUE),1,2)</f>
        <v/>
      </c>
      <c r="AI155" s="9">
        <f>INDEX(LINEST(L96:L155,M96:T155,TRUE,TRUE),1,1)</f>
        <v/>
      </c>
      <c r="AJ155" s="10">
        <f>INDEX(LINEST(L96:L155,M96:T155,TRUE,TRUE),3,1)</f>
        <v/>
      </c>
      <c r="AK155" s="9">
        <f>AA154/12+AB154*M155+AC154*N155+AD154*O155+AE154*P155+AF154*Q155+AG154*R155+AH154*S155+AI154*T155</f>
        <v/>
      </c>
      <c r="AL155" s="9">
        <f>AVERAGE(L95:L154)</f>
        <v/>
      </c>
    </row>
    <row r="156">
      <c r="A156" s="7" t="n">
        <v>42308</v>
      </c>
      <c r="B156" s="8" t="n">
        <v>1142.35</v>
      </c>
      <c r="C156" s="8" t="n">
        <v>1.53</v>
      </c>
      <c r="D156" s="8" t="n">
        <v>0.63</v>
      </c>
      <c r="E156" s="8" t="n">
        <v>96.949997</v>
      </c>
      <c r="F156" s="8" t="n">
        <v>46.6</v>
      </c>
      <c r="G156" s="8" t="n">
        <v>15.07</v>
      </c>
      <c r="H156" s="8" t="n">
        <v>73.099998</v>
      </c>
      <c r="I156" s="8" t="n">
        <v>2079.360107</v>
      </c>
      <c r="J156" s="8" t="n">
        <v>81.268478</v>
      </c>
      <c r="L156" s="9">
        <f>LN(B156/B155)</f>
        <v/>
      </c>
      <c r="M156" s="9">
        <f>$M$1*(C156-C155)</f>
        <v/>
      </c>
      <c r="N156" s="9">
        <f>$N$1*(D156-D155)</f>
        <v/>
      </c>
      <c r="O156" s="9">
        <f>$O$1*LN(E156/E155)</f>
        <v/>
      </c>
      <c r="P156" s="9">
        <f>$P$1*LN(F156/F155)</f>
        <v/>
      </c>
      <c r="Q156" s="9">
        <f>$Q$1*(G156-G155)</f>
        <v/>
      </c>
      <c r="R156" s="9">
        <f>$R$1*(H156-H155)</f>
        <v/>
      </c>
      <c r="S156" s="9">
        <f>$S$1*LN(I156/I155)</f>
        <v/>
      </c>
      <c r="T156" s="9">
        <f>$T$1*LN(J156/J155)</f>
        <v/>
      </c>
      <c r="U156" s="9">
        <f>$W$12+$W$4*M156+$W$5*N156+$W$6*O156+$W$7*P156+$W$8*Q156+$W$9*R156+$W$10*S156+$W$11*T156</f>
        <v/>
      </c>
      <c r="AA156" s="10">
        <f>INDEX(LINEST(L97:L156,M97:T156,TRUE,TRUE),1,9)*12</f>
        <v/>
      </c>
      <c r="AB156" s="9">
        <f>INDEX(LINEST(L97:L156,M97:T156,TRUE,TRUE),1,8)</f>
        <v/>
      </c>
      <c r="AC156" s="9">
        <f>INDEX(LINEST(L97:L156,M97:T156,TRUE,TRUE),1,7)</f>
        <v/>
      </c>
      <c r="AD156" s="9">
        <f>INDEX(LINEST(L97:L156,M97:T156,TRUE,TRUE),1,6)</f>
        <v/>
      </c>
      <c r="AE156" s="9">
        <f>INDEX(LINEST(L97:L156,M97:T156,TRUE,TRUE),1,5)</f>
        <v/>
      </c>
      <c r="AF156" s="9">
        <f>INDEX(LINEST(L97:L156,M97:T156,TRUE,TRUE),1,4)</f>
        <v/>
      </c>
      <c r="AG156" s="9">
        <f>INDEX(LINEST(L97:L156,M97:T156,TRUE,TRUE),1,3)</f>
        <v/>
      </c>
      <c r="AH156" s="9">
        <f>INDEX(LINEST(L97:L156,M97:T156,TRUE,TRUE),1,2)</f>
        <v/>
      </c>
      <c r="AI156" s="9">
        <f>INDEX(LINEST(L97:L156,M97:T156,TRUE,TRUE),1,1)</f>
        <v/>
      </c>
      <c r="AJ156" s="10">
        <f>INDEX(LINEST(L97:L156,M97:T156,TRUE,TRUE),3,1)</f>
        <v/>
      </c>
      <c r="AK156" s="9">
        <f>AA155/12+AB155*M156+AC155*N156+AD155*O156+AE155*P156+AF155*Q156+AG155*R156+AH155*S156+AI155*T156</f>
        <v/>
      </c>
      <c r="AL156" s="9">
        <f>AVERAGE(L96:L155)</f>
        <v/>
      </c>
    </row>
    <row r="157">
      <c r="A157" s="7" t="n">
        <v>42338</v>
      </c>
      <c r="B157" s="8" t="n">
        <v>1061.9</v>
      </c>
      <c r="C157" s="8" t="n">
        <v>1.59</v>
      </c>
      <c r="D157" s="8" t="n">
        <v>0.62</v>
      </c>
      <c r="E157" s="8" t="n">
        <v>100.169998</v>
      </c>
      <c r="F157" s="8" t="n">
        <v>40.43</v>
      </c>
      <c r="G157" s="8" t="n">
        <v>16.13</v>
      </c>
      <c r="H157" s="8" t="n">
        <v>69.900002</v>
      </c>
      <c r="I157" s="8" t="n">
        <v>2080.409912</v>
      </c>
      <c r="J157" s="8" t="n">
        <v>80.952271</v>
      </c>
      <c r="L157" s="9">
        <f>LN(B157/B156)</f>
        <v/>
      </c>
      <c r="M157" s="9">
        <f>$M$1*(C157-C156)</f>
        <v/>
      </c>
      <c r="N157" s="9">
        <f>$N$1*(D157-D156)</f>
        <v/>
      </c>
      <c r="O157" s="9">
        <f>$O$1*LN(E157/E156)</f>
        <v/>
      </c>
      <c r="P157" s="9">
        <f>$P$1*LN(F157/F156)</f>
        <v/>
      </c>
      <c r="Q157" s="9">
        <f>$Q$1*(G157-G156)</f>
        <v/>
      </c>
      <c r="R157" s="9">
        <f>$R$1*(H157-H156)</f>
        <v/>
      </c>
      <c r="S157" s="9">
        <f>$S$1*LN(I157/I156)</f>
        <v/>
      </c>
      <c r="T157" s="9">
        <f>$T$1*LN(J157/J156)</f>
        <v/>
      </c>
      <c r="U157" s="9">
        <f>$W$12+$W$4*M157+$W$5*N157+$W$6*O157+$W$7*P157+$W$8*Q157+$W$9*R157+$W$10*S157+$W$11*T157</f>
        <v/>
      </c>
      <c r="AA157" s="10">
        <f>INDEX(LINEST(L98:L157,M98:T157,TRUE,TRUE),1,9)*12</f>
        <v/>
      </c>
      <c r="AB157" s="9">
        <f>INDEX(LINEST(L98:L157,M98:T157,TRUE,TRUE),1,8)</f>
        <v/>
      </c>
      <c r="AC157" s="9">
        <f>INDEX(LINEST(L98:L157,M98:T157,TRUE,TRUE),1,7)</f>
        <v/>
      </c>
      <c r="AD157" s="9">
        <f>INDEX(LINEST(L98:L157,M98:T157,TRUE,TRUE),1,6)</f>
        <v/>
      </c>
      <c r="AE157" s="9">
        <f>INDEX(LINEST(L98:L157,M98:T157,TRUE,TRUE),1,5)</f>
        <v/>
      </c>
      <c r="AF157" s="9">
        <f>INDEX(LINEST(L98:L157,M98:T157,TRUE,TRUE),1,4)</f>
        <v/>
      </c>
      <c r="AG157" s="9">
        <f>INDEX(LINEST(L98:L157,M98:T157,TRUE,TRUE),1,3)</f>
        <v/>
      </c>
      <c r="AH157" s="9">
        <f>INDEX(LINEST(L98:L157,M98:T157,TRUE,TRUE),1,2)</f>
        <v/>
      </c>
      <c r="AI157" s="9">
        <f>INDEX(LINEST(L98:L157,M98:T157,TRUE,TRUE),1,1)</f>
        <v/>
      </c>
      <c r="AJ157" s="10">
        <f>INDEX(LINEST(L98:L157,M98:T157,TRUE,TRUE),3,1)</f>
        <v/>
      </c>
      <c r="AK157" s="9">
        <f>AA156/12+AB156*M157+AC156*N157+AD156*O157+AE156*P157+AF156*Q157+AG156*R157+AH156*S157+AI156*T157</f>
        <v/>
      </c>
      <c r="AL157" s="9">
        <f>AVERAGE(L97:L156)</f>
        <v/>
      </c>
    </row>
    <row r="158">
      <c r="A158" s="7" t="n">
        <v>42369</v>
      </c>
      <c r="B158" s="8" t="n">
        <v>1060</v>
      </c>
      <c r="C158" s="8" t="n">
        <v>1.54</v>
      </c>
      <c r="D158" s="8" t="n">
        <v>0.73</v>
      </c>
      <c r="E158" s="8" t="n">
        <v>98.629997</v>
      </c>
      <c r="F158" s="8" t="n">
        <v>37.13</v>
      </c>
      <c r="G158" s="8" t="n">
        <v>18.21</v>
      </c>
      <c r="H158" s="8" t="n">
        <v>67.800003</v>
      </c>
      <c r="I158" s="8" t="n">
        <v>2043.939941</v>
      </c>
      <c r="J158" s="8" t="n">
        <v>80.797134</v>
      </c>
      <c r="L158" s="9">
        <f>LN(B158/B157)</f>
        <v/>
      </c>
      <c r="M158" s="9">
        <f>$M$1*(C158-C157)</f>
        <v/>
      </c>
      <c r="N158" s="9">
        <f>$N$1*(D158-D157)</f>
        <v/>
      </c>
      <c r="O158" s="9">
        <f>$O$1*LN(E158/E157)</f>
        <v/>
      </c>
      <c r="P158" s="9">
        <f>$P$1*LN(F158/F157)</f>
        <v/>
      </c>
      <c r="Q158" s="9">
        <f>$Q$1*(G158-G157)</f>
        <v/>
      </c>
      <c r="R158" s="9">
        <f>$R$1*(H158-H157)</f>
        <v/>
      </c>
      <c r="S158" s="9">
        <f>$S$1*LN(I158/I157)</f>
        <v/>
      </c>
      <c r="T158" s="9">
        <f>$T$1*LN(J158/J157)</f>
        <v/>
      </c>
      <c r="U158" s="9">
        <f>$W$12+$W$4*M158+$W$5*N158+$W$6*O158+$W$7*P158+$W$8*Q158+$W$9*R158+$W$10*S158+$W$11*T158</f>
        <v/>
      </c>
      <c r="AA158" s="10">
        <f>INDEX(LINEST(L99:L158,M99:T158,TRUE,TRUE),1,9)*12</f>
        <v/>
      </c>
      <c r="AB158" s="9">
        <f>INDEX(LINEST(L99:L158,M99:T158,TRUE,TRUE),1,8)</f>
        <v/>
      </c>
      <c r="AC158" s="9">
        <f>INDEX(LINEST(L99:L158,M99:T158,TRUE,TRUE),1,7)</f>
        <v/>
      </c>
      <c r="AD158" s="9">
        <f>INDEX(LINEST(L99:L158,M99:T158,TRUE,TRUE),1,6)</f>
        <v/>
      </c>
      <c r="AE158" s="9">
        <f>INDEX(LINEST(L99:L158,M99:T158,TRUE,TRUE),1,5)</f>
        <v/>
      </c>
      <c r="AF158" s="9">
        <f>INDEX(LINEST(L99:L158,M99:T158,TRUE,TRUE),1,4)</f>
        <v/>
      </c>
      <c r="AG158" s="9">
        <f>INDEX(LINEST(L99:L158,M99:T158,TRUE,TRUE),1,3)</f>
        <v/>
      </c>
      <c r="AH158" s="9">
        <f>INDEX(LINEST(L99:L158,M99:T158,TRUE,TRUE),1,2)</f>
        <v/>
      </c>
      <c r="AI158" s="9">
        <f>INDEX(LINEST(L99:L158,M99:T158,TRUE,TRUE),1,1)</f>
        <v/>
      </c>
      <c r="AJ158" s="10">
        <f>INDEX(LINEST(L99:L158,M99:T158,TRUE,TRUE),3,1)</f>
        <v/>
      </c>
      <c r="AK158" s="9">
        <f>AA157/12+AB157*M158+AC157*N158+AD157*O158+AE157*P158+AF157*Q158+AG157*R158+AH157*S158+AI157*T158</f>
        <v/>
      </c>
      <c r="AL158" s="9">
        <f>AVERAGE(L98:L157)</f>
        <v/>
      </c>
    </row>
    <row r="159">
      <c r="A159" s="7" t="n">
        <v>42400</v>
      </c>
      <c r="B159" s="8" t="n">
        <v>1111.8</v>
      </c>
      <c r="C159" s="8" t="n">
        <v>1.41</v>
      </c>
      <c r="D159" s="8" t="n">
        <v>0.53</v>
      </c>
      <c r="E159" s="8" t="n">
        <v>99.610001</v>
      </c>
      <c r="F159" s="8" t="n">
        <v>33.66</v>
      </c>
      <c r="G159" s="8" t="n">
        <v>20.2</v>
      </c>
      <c r="H159" s="8" t="n">
        <v>74</v>
      </c>
      <c r="I159" s="8" t="n">
        <v>1940.23999</v>
      </c>
      <c r="J159" s="8" t="n">
        <v>81.799515</v>
      </c>
      <c r="L159" s="9">
        <f>LN(B159/B158)</f>
        <v/>
      </c>
      <c r="M159" s="9">
        <f>$M$1*(C159-C158)</f>
        <v/>
      </c>
      <c r="N159" s="9">
        <f>$N$1*(D159-D158)</f>
        <v/>
      </c>
      <c r="O159" s="9">
        <f>$O$1*LN(E159/E158)</f>
        <v/>
      </c>
      <c r="P159" s="9">
        <f>$P$1*LN(F159/F158)</f>
        <v/>
      </c>
      <c r="Q159" s="9">
        <f>$Q$1*(G159-G158)</f>
        <v/>
      </c>
      <c r="R159" s="9">
        <f>$R$1*(H159-H158)</f>
        <v/>
      </c>
      <c r="S159" s="9">
        <f>$S$1*LN(I159/I158)</f>
        <v/>
      </c>
      <c r="T159" s="9">
        <f>$T$1*LN(J159/J158)</f>
        <v/>
      </c>
      <c r="U159" s="9">
        <f>$W$12+$W$4*M159+$W$5*N159+$W$6*O159+$W$7*P159+$W$8*Q159+$W$9*R159+$W$10*S159+$W$11*T159</f>
        <v/>
      </c>
      <c r="AA159" s="10">
        <f>INDEX(LINEST(L100:L159,M100:T159,TRUE,TRUE),1,9)*12</f>
        <v/>
      </c>
      <c r="AB159" s="9">
        <f>INDEX(LINEST(L100:L159,M100:T159,TRUE,TRUE),1,8)</f>
        <v/>
      </c>
      <c r="AC159" s="9">
        <f>INDEX(LINEST(L100:L159,M100:T159,TRUE,TRUE),1,7)</f>
        <v/>
      </c>
      <c r="AD159" s="9">
        <f>INDEX(LINEST(L100:L159,M100:T159,TRUE,TRUE),1,6)</f>
        <v/>
      </c>
      <c r="AE159" s="9">
        <f>INDEX(LINEST(L100:L159,M100:T159,TRUE,TRUE),1,5)</f>
        <v/>
      </c>
      <c r="AF159" s="9">
        <f>INDEX(LINEST(L100:L159,M100:T159,TRUE,TRUE),1,4)</f>
        <v/>
      </c>
      <c r="AG159" s="9">
        <f>INDEX(LINEST(L100:L159,M100:T159,TRUE,TRUE),1,3)</f>
        <v/>
      </c>
      <c r="AH159" s="9">
        <f>INDEX(LINEST(L100:L159,M100:T159,TRUE,TRUE),1,2)</f>
        <v/>
      </c>
      <c r="AI159" s="9">
        <f>INDEX(LINEST(L100:L159,M100:T159,TRUE,TRUE),1,1)</f>
        <v/>
      </c>
      <c r="AJ159" s="10">
        <f>INDEX(LINEST(L100:L159,M100:T159,TRUE,TRUE),3,1)</f>
        <v/>
      </c>
      <c r="AK159" s="9">
        <f>AA158/12+AB158*M159+AC158*N159+AD158*O159+AE158*P159+AF158*Q159+AG158*R159+AH158*S159+AI158*T159</f>
        <v/>
      </c>
      <c r="AL159" s="9">
        <f>AVERAGE(L99:L158)</f>
        <v/>
      </c>
    </row>
    <row r="160">
      <c r="A160" s="7" t="n">
        <v>42429</v>
      </c>
      <c r="B160" s="8" t="n">
        <v>1234.9</v>
      </c>
      <c r="C160" s="8" t="n">
        <v>1.42</v>
      </c>
      <c r="D160" s="8" t="n">
        <v>0.32</v>
      </c>
      <c r="E160" s="8" t="n">
        <v>98.209999</v>
      </c>
      <c r="F160" s="8" t="n">
        <v>32.74</v>
      </c>
      <c r="G160" s="8" t="n">
        <v>20.55</v>
      </c>
      <c r="H160" s="8" t="n">
        <v>83.389999</v>
      </c>
      <c r="I160" s="8" t="n">
        <v>1932.22998</v>
      </c>
      <c r="J160" s="8" t="n">
        <v>82.525154</v>
      </c>
      <c r="L160" s="9">
        <f>LN(B160/B159)</f>
        <v/>
      </c>
      <c r="M160" s="9">
        <f>$M$1*(C160-C159)</f>
        <v/>
      </c>
      <c r="N160" s="9">
        <f>$N$1*(D160-D159)</f>
        <v/>
      </c>
      <c r="O160" s="9">
        <f>$O$1*LN(E160/E159)</f>
        <v/>
      </c>
      <c r="P160" s="9">
        <f>$P$1*LN(F160/F159)</f>
        <v/>
      </c>
      <c r="Q160" s="9">
        <f>$Q$1*(G160-G159)</f>
        <v/>
      </c>
      <c r="R160" s="9">
        <f>$R$1*(H160-H159)</f>
        <v/>
      </c>
      <c r="S160" s="9">
        <f>$S$1*LN(I160/I159)</f>
        <v/>
      </c>
      <c r="T160" s="9">
        <f>$T$1*LN(J160/J159)</f>
        <v/>
      </c>
      <c r="U160" s="9">
        <f>$W$12+$W$4*M160+$W$5*N160+$W$6*O160+$W$7*P160+$W$8*Q160+$W$9*R160+$W$10*S160+$W$11*T160</f>
        <v/>
      </c>
      <c r="AA160" s="10">
        <f>INDEX(LINEST(L101:L160,M101:T160,TRUE,TRUE),1,9)*12</f>
        <v/>
      </c>
      <c r="AB160" s="9">
        <f>INDEX(LINEST(L101:L160,M101:T160,TRUE,TRUE),1,8)</f>
        <v/>
      </c>
      <c r="AC160" s="9">
        <f>INDEX(LINEST(L101:L160,M101:T160,TRUE,TRUE),1,7)</f>
        <v/>
      </c>
      <c r="AD160" s="9">
        <f>INDEX(LINEST(L101:L160,M101:T160,TRUE,TRUE),1,6)</f>
        <v/>
      </c>
      <c r="AE160" s="9">
        <f>INDEX(LINEST(L101:L160,M101:T160,TRUE,TRUE),1,5)</f>
        <v/>
      </c>
      <c r="AF160" s="9">
        <f>INDEX(LINEST(L101:L160,M101:T160,TRUE,TRUE),1,4)</f>
        <v/>
      </c>
      <c r="AG160" s="9">
        <f>INDEX(LINEST(L101:L160,M101:T160,TRUE,TRUE),1,3)</f>
        <v/>
      </c>
      <c r="AH160" s="9">
        <f>INDEX(LINEST(L101:L160,M101:T160,TRUE,TRUE),1,2)</f>
        <v/>
      </c>
      <c r="AI160" s="9">
        <f>INDEX(LINEST(L101:L160,M101:T160,TRUE,TRUE),1,1)</f>
        <v/>
      </c>
      <c r="AJ160" s="10">
        <f>INDEX(LINEST(L101:L160,M101:T160,TRUE,TRUE),3,1)</f>
        <v/>
      </c>
      <c r="AK160" s="9">
        <f>AA159/12+AB159*M160+AC159*N160+AD159*O160+AE159*P160+AF159*Q160+AG159*R160+AH159*S160+AI159*T160</f>
        <v/>
      </c>
      <c r="AL160" s="9">
        <f>AVERAGE(L100:L159)</f>
        <v/>
      </c>
    </row>
    <row r="161">
      <c r="A161" s="7" t="n">
        <v>42460</v>
      </c>
      <c r="B161" s="8" t="n">
        <v>1237</v>
      </c>
      <c r="C161" s="8" t="n">
        <v>1.62</v>
      </c>
      <c r="D161" s="8" t="n">
        <v>0.16</v>
      </c>
      <c r="E161" s="8" t="n">
        <v>94.589996</v>
      </c>
      <c r="F161" s="8" t="n">
        <v>36.94</v>
      </c>
      <c r="G161" s="8" t="n">
        <v>13.95</v>
      </c>
      <c r="H161" s="8" t="n">
        <v>68.800003</v>
      </c>
      <c r="I161" s="8" t="n">
        <v>2059.73999</v>
      </c>
      <c r="J161" s="8" t="n">
        <v>83.246979</v>
      </c>
      <c r="L161" s="9">
        <f>LN(B161/B160)</f>
        <v/>
      </c>
      <c r="M161" s="9">
        <f>$M$1*(C161-C160)</f>
        <v/>
      </c>
      <c r="N161" s="9">
        <f>$N$1*(D161-D160)</f>
        <v/>
      </c>
      <c r="O161" s="9">
        <f>$O$1*LN(E161/E160)</f>
        <v/>
      </c>
      <c r="P161" s="9">
        <f>$P$1*LN(F161/F160)</f>
        <v/>
      </c>
      <c r="Q161" s="9">
        <f>$Q$1*(G161-G160)</f>
        <v/>
      </c>
      <c r="R161" s="9">
        <f>$R$1*(H161-H160)</f>
        <v/>
      </c>
      <c r="S161" s="9">
        <f>$S$1*LN(I161/I160)</f>
        <v/>
      </c>
      <c r="T161" s="9">
        <f>$T$1*LN(J161/J160)</f>
        <v/>
      </c>
      <c r="U161" s="9">
        <f>$W$12+$W$4*M161+$W$5*N161+$W$6*O161+$W$7*P161+$W$8*Q161+$W$9*R161+$W$10*S161+$W$11*T161</f>
        <v/>
      </c>
      <c r="AA161" s="10">
        <f>INDEX(LINEST(L102:L161,M102:T161,TRUE,TRUE),1,9)*12</f>
        <v/>
      </c>
      <c r="AB161" s="9">
        <f>INDEX(LINEST(L102:L161,M102:T161,TRUE,TRUE),1,8)</f>
        <v/>
      </c>
      <c r="AC161" s="9">
        <f>INDEX(LINEST(L102:L161,M102:T161,TRUE,TRUE),1,7)</f>
        <v/>
      </c>
      <c r="AD161" s="9">
        <f>INDEX(LINEST(L102:L161,M102:T161,TRUE,TRUE),1,6)</f>
        <v/>
      </c>
      <c r="AE161" s="9">
        <f>INDEX(LINEST(L102:L161,M102:T161,TRUE,TRUE),1,5)</f>
        <v/>
      </c>
      <c r="AF161" s="9">
        <f>INDEX(LINEST(L102:L161,M102:T161,TRUE,TRUE),1,4)</f>
        <v/>
      </c>
      <c r="AG161" s="9">
        <f>INDEX(LINEST(L102:L161,M102:T161,TRUE,TRUE),1,3)</f>
        <v/>
      </c>
      <c r="AH161" s="9">
        <f>INDEX(LINEST(L102:L161,M102:T161,TRUE,TRUE),1,2)</f>
        <v/>
      </c>
      <c r="AI161" s="9">
        <f>INDEX(LINEST(L102:L161,M102:T161,TRUE,TRUE),1,1)</f>
        <v/>
      </c>
      <c r="AJ161" s="10">
        <f>INDEX(LINEST(L102:L161,M102:T161,TRUE,TRUE),3,1)</f>
        <v/>
      </c>
      <c r="AK161" s="9">
        <f>AA160/12+AB160*M161+AC160*N161+AD160*O161+AE160*P161+AF160*Q161+AG160*R161+AH160*S161+AI160*T161</f>
        <v/>
      </c>
      <c r="AL161" s="9">
        <f>AVERAGE(L101:L160)</f>
        <v/>
      </c>
    </row>
    <row r="162">
      <c r="A162" s="7" t="n">
        <v>42490</v>
      </c>
      <c r="B162" s="8" t="n">
        <v>1285.65</v>
      </c>
      <c r="C162" s="8" t="n">
        <v>1.71</v>
      </c>
      <c r="D162" s="8" t="n">
        <v>0.12</v>
      </c>
      <c r="E162" s="8" t="n">
        <v>93.08000199999999</v>
      </c>
      <c r="F162" s="8" t="n">
        <v>45.98</v>
      </c>
      <c r="G162" s="8" t="n">
        <v>15.7</v>
      </c>
      <c r="H162" s="8" t="n">
        <v>64.91999800000001</v>
      </c>
      <c r="I162" s="8" t="n">
        <v>2065.300049</v>
      </c>
      <c r="J162" s="8" t="n">
        <v>83.45920599999999</v>
      </c>
      <c r="L162" s="9">
        <f>LN(B162/B161)</f>
        <v/>
      </c>
      <c r="M162" s="9">
        <f>$M$1*(C162-C161)</f>
        <v/>
      </c>
      <c r="N162" s="9">
        <f>$N$1*(D162-D161)</f>
        <v/>
      </c>
      <c r="O162" s="9">
        <f>$O$1*LN(E162/E161)</f>
        <v/>
      </c>
      <c r="P162" s="9">
        <f>$P$1*LN(F162/F161)</f>
        <v/>
      </c>
      <c r="Q162" s="9">
        <f>$Q$1*(G162-G161)</f>
        <v/>
      </c>
      <c r="R162" s="9">
        <f>$R$1*(H162-H161)</f>
        <v/>
      </c>
      <c r="S162" s="9">
        <f>$S$1*LN(I162/I161)</f>
        <v/>
      </c>
      <c r="T162" s="9">
        <f>$T$1*LN(J162/J161)</f>
        <v/>
      </c>
      <c r="U162" s="9">
        <f>$W$12+$W$4*M162+$W$5*N162+$W$6*O162+$W$7*P162+$W$8*Q162+$W$9*R162+$W$10*S162+$W$11*T162</f>
        <v/>
      </c>
      <c r="AA162" s="10">
        <f>INDEX(LINEST(L103:L162,M103:T162,TRUE,TRUE),1,9)*12</f>
        <v/>
      </c>
      <c r="AB162" s="9">
        <f>INDEX(LINEST(L103:L162,M103:T162,TRUE,TRUE),1,8)</f>
        <v/>
      </c>
      <c r="AC162" s="9">
        <f>INDEX(LINEST(L103:L162,M103:T162,TRUE,TRUE),1,7)</f>
        <v/>
      </c>
      <c r="AD162" s="9">
        <f>INDEX(LINEST(L103:L162,M103:T162,TRUE,TRUE),1,6)</f>
        <v/>
      </c>
      <c r="AE162" s="9">
        <f>INDEX(LINEST(L103:L162,M103:T162,TRUE,TRUE),1,5)</f>
        <v/>
      </c>
      <c r="AF162" s="9">
        <f>INDEX(LINEST(L103:L162,M103:T162,TRUE,TRUE),1,4)</f>
        <v/>
      </c>
      <c r="AG162" s="9">
        <f>INDEX(LINEST(L103:L162,M103:T162,TRUE,TRUE),1,3)</f>
        <v/>
      </c>
      <c r="AH162" s="9">
        <f>INDEX(LINEST(L103:L162,M103:T162,TRUE,TRUE),1,2)</f>
        <v/>
      </c>
      <c r="AI162" s="9">
        <f>INDEX(LINEST(L103:L162,M103:T162,TRUE,TRUE),1,1)</f>
        <v/>
      </c>
      <c r="AJ162" s="10">
        <f>INDEX(LINEST(L103:L162,M103:T162,TRUE,TRUE),3,1)</f>
        <v/>
      </c>
      <c r="AK162" s="9">
        <f>AA161/12+AB161*M162+AC161*N162+AD161*O162+AE161*P162+AF161*Q162+AG161*R162+AH161*S162+AI161*T162</f>
        <v/>
      </c>
      <c r="AL162" s="9">
        <f>AVERAGE(L102:L161)</f>
        <v/>
      </c>
    </row>
    <row r="163">
      <c r="A163" s="7" t="n">
        <v>42521</v>
      </c>
      <c r="B163" s="8" t="n">
        <v>1212.1</v>
      </c>
      <c r="C163" s="8" t="n">
        <v>1.54</v>
      </c>
      <c r="D163" s="8" t="n">
        <v>0.3</v>
      </c>
      <c r="E163" s="8" t="n">
        <v>95.889999</v>
      </c>
      <c r="F163" s="8" t="n">
        <v>49.1</v>
      </c>
      <c r="G163" s="8" t="n">
        <v>14.19</v>
      </c>
      <c r="H163" s="8" t="n">
        <v>67.910004</v>
      </c>
      <c r="I163" s="8" t="n">
        <v>2096.949951</v>
      </c>
      <c r="J163" s="8" t="n">
        <v>83.47049699999999</v>
      </c>
      <c r="L163" s="9">
        <f>LN(B163/B162)</f>
        <v/>
      </c>
      <c r="M163" s="9">
        <f>$M$1*(C163-C162)</f>
        <v/>
      </c>
      <c r="N163" s="9">
        <f>$N$1*(D163-D162)</f>
        <v/>
      </c>
      <c r="O163" s="9">
        <f>$O$1*LN(E163/E162)</f>
        <v/>
      </c>
      <c r="P163" s="9">
        <f>$P$1*LN(F163/F162)</f>
        <v/>
      </c>
      <c r="Q163" s="9">
        <f>$Q$1*(G163-G162)</f>
        <v/>
      </c>
      <c r="R163" s="9">
        <f>$R$1*(H163-H162)</f>
        <v/>
      </c>
      <c r="S163" s="9">
        <f>$S$1*LN(I163/I162)</f>
        <v/>
      </c>
      <c r="T163" s="9">
        <f>$T$1*LN(J163/J162)</f>
        <v/>
      </c>
      <c r="U163" s="9">
        <f>$W$12+$W$4*M163+$W$5*N163+$W$6*O163+$W$7*P163+$W$8*Q163+$W$9*R163+$W$10*S163+$W$11*T163</f>
        <v/>
      </c>
      <c r="AA163" s="10">
        <f>INDEX(LINEST(L104:L163,M104:T163,TRUE,TRUE),1,9)*12</f>
        <v/>
      </c>
      <c r="AB163" s="9">
        <f>INDEX(LINEST(L104:L163,M104:T163,TRUE,TRUE),1,8)</f>
        <v/>
      </c>
      <c r="AC163" s="9">
        <f>INDEX(LINEST(L104:L163,M104:T163,TRUE,TRUE),1,7)</f>
        <v/>
      </c>
      <c r="AD163" s="9">
        <f>INDEX(LINEST(L104:L163,M104:T163,TRUE,TRUE),1,6)</f>
        <v/>
      </c>
      <c r="AE163" s="9">
        <f>INDEX(LINEST(L104:L163,M104:T163,TRUE,TRUE),1,5)</f>
        <v/>
      </c>
      <c r="AF163" s="9">
        <f>INDEX(LINEST(L104:L163,M104:T163,TRUE,TRUE),1,4)</f>
        <v/>
      </c>
      <c r="AG163" s="9">
        <f>INDEX(LINEST(L104:L163,M104:T163,TRUE,TRUE),1,3)</f>
        <v/>
      </c>
      <c r="AH163" s="9">
        <f>INDEX(LINEST(L104:L163,M104:T163,TRUE,TRUE),1,2)</f>
        <v/>
      </c>
      <c r="AI163" s="9">
        <f>INDEX(LINEST(L104:L163,M104:T163,TRUE,TRUE),1,1)</f>
        <v/>
      </c>
      <c r="AJ163" s="10">
        <f>INDEX(LINEST(L104:L163,M104:T163,TRUE,TRUE),3,1)</f>
        <v/>
      </c>
      <c r="AK163" s="9">
        <f>AA162/12+AB162*M163+AC162*N163+AD162*O163+AE162*P163+AF162*Q163+AG162*R163+AH162*S163+AI162*T163</f>
        <v/>
      </c>
      <c r="AL163" s="9">
        <f>AVERAGE(L103:L162)</f>
        <v/>
      </c>
    </row>
    <row r="164">
      <c r="A164" s="7" t="n">
        <v>42551</v>
      </c>
      <c r="B164" s="8" t="n">
        <v>1320.75</v>
      </c>
      <c r="C164" s="8" t="n">
        <v>1.4</v>
      </c>
      <c r="D164" s="8" t="n">
        <v>0.09</v>
      </c>
      <c r="E164" s="8" t="n">
        <v>96.139999</v>
      </c>
      <c r="F164" s="8" t="n">
        <v>48.27</v>
      </c>
      <c r="G164" s="8" t="n">
        <v>15.63</v>
      </c>
      <c r="H164" s="8" t="n">
        <v>72.639999</v>
      </c>
      <c r="I164" s="8" t="n">
        <v>2098.860107</v>
      </c>
      <c r="J164" s="8" t="n">
        <v>85.085838</v>
      </c>
      <c r="L164" s="9">
        <f>LN(B164/B163)</f>
        <v/>
      </c>
      <c r="M164" s="9">
        <f>$M$1*(C164-C163)</f>
        <v/>
      </c>
      <c r="N164" s="9">
        <f>$N$1*(D164-D163)</f>
        <v/>
      </c>
      <c r="O164" s="9">
        <f>$O$1*LN(E164/E163)</f>
        <v/>
      </c>
      <c r="P164" s="9">
        <f>$P$1*LN(F164/F163)</f>
        <v/>
      </c>
      <c r="Q164" s="9">
        <f>$Q$1*(G164-G163)</f>
        <v/>
      </c>
      <c r="R164" s="9">
        <f>$R$1*(H164-H163)</f>
        <v/>
      </c>
      <c r="S164" s="9">
        <f>$S$1*LN(I164/I163)</f>
        <v/>
      </c>
      <c r="T164" s="9">
        <f>$T$1*LN(J164/J163)</f>
        <v/>
      </c>
      <c r="U164" s="9">
        <f>$W$12+$W$4*M164+$W$5*N164+$W$6*O164+$W$7*P164+$W$8*Q164+$W$9*R164+$W$10*S164+$W$11*T164</f>
        <v/>
      </c>
      <c r="AA164" s="10">
        <f>INDEX(LINEST(L105:L164,M105:T164,TRUE,TRUE),1,9)*12</f>
        <v/>
      </c>
      <c r="AB164" s="9">
        <f>INDEX(LINEST(L105:L164,M105:T164,TRUE,TRUE),1,8)</f>
        <v/>
      </c>
      <c r="AC164" s="9">
        <f>INDEX(LINEST(L105:L164,M105:T164,TRUE,TRUE),1,7)</f>
        <v/>
      </c>
      <c r="AD164" s="9">
        <f>INDEX(LINEST(L105:L164,M105:T164,TRUE,TRUE),1,6)</f>
        <v/>
      </c>
      <c r="AE164" s="9">
        <f>INDEX(LINEST(L105:L164,M105:T164,TRUE,TRUE),1,5)</f>
        <v/>
      </c>
      <c r="AF164" s="9">
        <f>INDEX(LINEST(L105:L164,M105:T164,TRUE,TRUE),1,4)</f>
        <v/>
      </c>
      <c r="AG164" s="9">
        <f>INDEX(LINEST(L105:L164,M105:T164,TRUE,TRUE),1,3)</f>
        <v/>
      </c>
      <c r="AH164" s="9">
        <f>INDEX(LINEST(L105:L164,M105:T164,TRUE,TRUE),1,2)</f>
        <v/>
      </c>
      <c r="AI164" s="9">
        <f>INDEX(LINEST(L105:L164,M105:T164,TRUE,TRUE),1,1)</f>
        <v/>
      </c>
      <c r="AJ164" s="10">
        <f>INDEX(LINEST(L105:L164,M105:T164,TRUE,TRUE),3,1)</f>
        <v/>
      </c>
      <c r="AK164" s="9">
        <f>AA163/12+AB163*M164+AC163*N164+AD163*O164+AE163*P164+AF163*Q164+AG163*R164+AH163*S164+AI163*T164</f>
        <v/>
      </c>
      <c r="AL164" s="9">
        <f>AVERAGE(L104:L163)</f>
        <v/>
      </c>
    </row>
    <row r="165">
      <c r="A165" s="7" t="n">
        <v>42582</v>
      </c>
      <c r="B165" s="8" t="n">
        <v>1342</v>
      </c>
      <c r="C165" s="8" t="n">
        <v>1.49</v>
      </c>
      <c r="D165" s="8" t="n">
        <v>-0.03</v>
      </c>
      <c r="E165" s="8" t="n">
        <v>95.529999</v>
      </c>
      <c r="F165" s="8" t="n">
        <v>41.54</v>
      </c>
      <c r="G165" s="8" t="n">
        <v>11.87</v>
      </c>
      <c r="H165" s="8" t="n">
        <v>64.150002</v>
      </c>
      <c r="I165" s="8" t="n">
        <v>2173.600098</v>
      </c>
      <c r="J165" s="8" t="n">
        <v>85.549065</v>
      </c>
      <c r="L165" s="9">
        <f>LN(B165/B164)</f>
        <v/>
      </c>
      <c r="M165" s="9">
        <f>$M$1*(C165-C164)</f>
        <v/>
      </c>
      <c r="N165" s="9">
        <f>$N$1*(D165-D164)</f>
        <v/>
      </c>
      <c r="O165" s="9">
        <f>$O$1*LN(E165/E164)</f>
        <v/>
      </c>
      <c r="P165" s="9">
        <f>$P$1*LN(F165/F164)</f>
        <v/>
      </c>
      <c r="Q165" s="9">
        <f>$Q$1*(G165-G164)</f>
        <v/>
      </c>
      <c r="R165" s="9">
        <f>$R$1*(H165-H164)</f>
        <v/>
      </c>
      <c r="S165" s="9">
        <f>$S$1*LN(I165/I164)</f>
        <v/>
      </c>
      <c r="T165" s="9">
        <f>$T$1*LN(J165/J164)</f>
        <v/>
      </c>
      <c r="U165" s="9">
        <f>$W$12+$W$4*M165+$W$5*N165+$W$6*O165+$W$7*P165+$W$8*Q165+$W$9*R165+$W$10*S165+$W$11*T165</f>
        <v/>
      </c>
      <c r="AA165" s="10">
        <f>INDEX(LINEST(L106:L165,M106:T165,TRUE,TRUE),1,9)*12</f>
        <v/>
      </c>
      <c r="AB165" s="9">
        <f>INDEX(LINEST(L106:L165,M106:T165,TRUE,TRUE),1,8)</f>
        <v/>
      </c>
      <c r="AC165" s="9">
        <f>INDEX(LINEST(L106:L165,M106:T165,TRUE,TRUE),1,7)</f>
        <v/>
      </c>
      <c r="AD165" s="9">
        <f>INDEX(LINEST(L106:L165,M106:T165,TRUE,TRUE),1,6)</f>
        <v/>
      </c>
      <c r="AE165" s="9">
        <f>INDEX(LINEST(L106:L165,M106:T165,TRUE,TRUE),1,5)</f>
        <v/>
      </c>
      <c r="AF165" s="9">
        <f>INDEX(LINEST(L106:L165,M106:T165,TRUE,TRUE),1,4)</f>
        <v/>
      </c>
      <c r="AG165" s="9">
        <f>INDEX(LINEST(L106:L165,M106:T165,TRUE,TRUE),1,3)</f>
        <v/>
      </c>
      <c r="AH165" s="9">
        <f>INDEX(LINEST(L106:L165,M106:T165,TRUE,TRUE),1,2)</f>
        <v/>
      </c>
      <c r="AI165" s="9">
        <f>INDEX(LINEST(L106:L165,M106:T165,TRUE,TRUE),1,1)</f>
        <v/>
      </c>
      <c r="AJ165" s="10">
        <f>INDEX(LINEST(L106:L165,M106:T165,TRUE,TRUE),3,1)</f>
        <v/>
      </c>
      <c r="AK165" s="9">
        <f>AA164/12+AB164*M165+AC164*N165+AD164*O165+AE164*P165+AF164*Q165+AG164*R165+AH164*S165+AI164*T165</f>
        <v/>
      </c>
      <c r="AL165" s="9">
        <f>AVERAGE(L105:L164)</f>
        <v/>
      </c>
    </row>
    <row r="166">
      <c r="A166" s="7" t="n">
        <v>42613</v>
      </c>
      <c r="B166" s="8" t="n">
        <v>1309.25</v>
      </c>
      <c r="C166" s="8" t="n">
        <v>1.47</v>
      </c>
      <c r="D166" s="8" t="n">
        <v>0.11</v>
      </c>
      <c r="E166" s="8" t="n">
        <v>96.019997</v>
      </c>
      <c r="F166" s="8" t="n">
        <v>44.68</v>
      </c>
      <c r="G166" s="8" t="n">
        <v>13.42</v>
      </c>
      <c r="H166" s="8" t="n">
        <v>69.08000199999999</v>
      </c>
      <c r="I166" s="8" t="n">
        <v>2170.949951</v>
      </c>
      <c r="J166" s="8" t="n">
        <v>85.364799</v>
      </c>
      <c r="L166" s="9">
        <f>LN(B166/B165)</f>
        <v/>
      </c>
      <c r="M166" s="9">
        <f>$M$1*(C166-C165)</f>
        <v/>
      </c>
      <c r="N166" s="9">
        <f>$N$1*(D166-D165)</f>
        <v/>
      </c>
      <c r="O166" s="9">
        <f>$O$1*LN(E166/E165)</f>
        <v/>
      </c>
      <c r="P166" s="9">
        <f>$P$1*LN(F166/F165)</f>
        <v/>
      </c>
      <c r="Q166" s="9">
        <f>$Q$1*(G166-G165)</f>
        <v/>
      </c>
      <c r="R166" s="9">
        <f>$R$1*(H166-H165)</f>
        <v/>
      </c>
      <c r="S166" s="9">
        <f>$S$1*LN(I166/I165)</f>
        <v/>
      </c>
      <c r="T166" s="9">
        <f>$T$1*LN(J166/J165)</f>
        <v/>
      </c>
      <c r="U166" s="9">
        <f>$W$12+$W$4*M166+$W$5*N166+$W$6*O166+$W$7*P166+$W$8*Q166+$W$9*R166+$W$10*S166+$W$11*T166</f>
        <v/>
      </c>
      <c r="AA166" s="10">
        <f>INDEX(LINEST(L107:L166,M107:T166,TRUE,TRUE),1,9)*12</f>
        <v/>
      </c>
      <c r="AB166" s="9">
        <f>INDEX(LINEST(L107:L166,M107:T166,TRUE,TRUE),1,8)</f>
        <v/>
      </c>
      <c r="AC166" s="9">
        <f>INDEX(LINEST(L107:L166,M107:T166,TRUE,TRUE),1,7)</f>
        <v/>
      </c>
      <c r="AD166" s="9">
        <f>INDEX(LINEST(L107:L166,M107:T166,TRUE,TRUE),1,6)</f>
        <v/>
      </c>
      <c r="AE166" s="9">
        <f>INDEX(LINEST(L107:L166,M107:T166,TRUE,TRUE),1,5)</f>
        <v/>
      </c>
      <c r="AF166" s="9">
        <f>INDEX(LINEST(L107:L166,M107:T166,TRUE,TRUE),1,4)</f>
        <v/>
      </c>
      <c r="AG166" s="9">
        <f>INDEX(LINEST(L107:L166,M107:T166,TRUE,TRUE),1,3)</f>
        <v/>
      </c>
      <c r="AH166" s="9">
        <f>INDEX(LINEST(L107:L166,M107:T166,TRUE,TRUE),1,2)</f>
        <v/>
      </c>
      <c r="AI166" s="9">
        <f>INDEX(LINEST(L107:L166,M107:T166,TRUE,TRUE),1,1)</f>
        <v/>
      </c>
      <c r="AJ166" s="10">
        <f>INDEX(LINEST(L107:L166,M107:T166,TRUE,TRUE),3,1)</f>
        <v/>
      </c>
      <c r="AK166" s="9">
        <f>AA165/12+AB165*M166+AC165*N166+AD165*O166+AE165*P166+AF165*Q166+AG165*R166+AH165*S166+AI165*T166</f>
        <v/>
      </c>
      <c r="AL166" s="9">
        <f>AVERAGE(L106:L165)</f>
        <v/>
      </c>
    </row>
    <row r="167">
      <c r="A167" s="7" t="n">
        <v>42643</v>
      </c>
      <c r="B167" s="8" t="n">
        <v>1322.5</v>
      </c>
      <c r="C167" s="8" t="n">
        <v>1.6</v>
      </c>
      <c r="D167" s="8" t="n">
        <v>0</v>
      </c>
      <c r="E167" s="8" t="n">
        <v>95.459999</v>
      </c>
      <c r="F167" s="8" t="n">
        <v>47.72</v>
      </c>
      <c r="G167" s="8" t="n">
        <v>13.29</v>
      </c>
      <c r="H167" s="8" t="n">
        <v>60.560001</v>
      </c>
      <c r="I167" s="8" t="n">
        <v>2168.27002</v>
      </c>
      <c r="J167" s="8" t="n">
        <v>85.408829</v>
      </c>
      <c r="L167" s="9">
        <f>LN(B167/B166)</f>
        <v/>
      </c>
      <c r="M167" s="9">
        <f>$M$1*(C167-C166)</f>
        <v/>
      </c>
      <c r="N167" s="9">
        <f>$N$1*(D167-D166)</f>
        <v/>
      </c>
      <c r="O167" s="9">
        <f>$O$1*LN(E167/E166)</f>
        <v/>
      </c>
      <c r="P167" s="9">
        <f>$P$1*LN(F167/F166)</f>
        <v/>
      </c>
      <c r="Q167" s="9">
        <f>$Q$1*(G167-G166)</f>
        <v/>
      </c>
      <c r="R167" s="9">
        <f>$R$1*(H167-H166)</f>
        <v/>
      </c>
      <c r="S167" s="9">
        <f>$S$1*LN(I167/I166)</f>
        <v/>
      </c>
      <c r="T167" s="9">
        <f>$T$1*LN(J167/J166)</f>
        <v/>
      </c>
      <c r="U167" s="9">
        <f>$W$12+$W$4*M167+$W$5*N167+$W$6*O167+$W$7*P167+$W$8*Q167+$W$9*R167+$W$10*S167+$W$11*T167</f>
        <v/>
      </c>
      <c r="AA167" s="10">
        <f>INDEX(LINEST(L108:L167,M108:T167,TRUE,TRUE),1,9)*12</f>
        <v/>
      </c>
      <c r="AB167" s="9">
        <f>INDEX(LINEST(L108:L167,M108:T167,TRUE,TRUE),1,8)</f>
        <v/>
      </c>
      <c r="AC167" s="9">
        <f>INDEX(LINEST(L108:L167,M108:T167,TRUE,TRUE),1,7)</f>
        <v/>
      </c>
      <c r="AD167" s="9">
        <f>INDEX(LINEST(L108:L167,M108:T167,TRUE,TRUE),1,6)</f>
        <v/>
      </c>
      <c r="AE167" s="9">
        <f>INDEX(LINEST(L108:L167,M108:T167,TRUE,TRUE),1,5)</f>
        <v/>
      </c>
      <c r="AF167" s="9">
        <f>INDEX(LINEST(L108:L167,M108:T167,TRUE,TRUE),1,4)</f>
        <v/>
      </c>
      <c r="AG167" s="9">
        <f>INDEX(LINEST(L108:L167,M108:T167,TRUE,TRUE),1,3)</f>
        <v/>
      </c>
      <c r="AH167" s="9">
        <f>INDEX(LINEST(L108:L167,M108:T167,TRUE,TRUE),1,2)</f>
        <v/>
      </c>
      <c r="AI167" s="9">
        <f>INDEX(LINEST(L108:L167,M108:T167,TRUE,TRUE),1,1)</f>
        <v/>
      </c>
      <c r="AJ167" s="10">
        <f>INDEX(LINEST(L108:L167,M108:T167,TRUE,TRUE),3,1)</f>
        <v/>
      </c>
      <c r="AK167" s="9">
        <f>AA166/12+AB166*M167+AC166*N167+AD166*O167+AE166*P167+AF166*Q167+AG166*R167+AH166*S167+AI166*T167</f>
        <v/>
      </c>
      <c r="AL167" s="9">
        <f>AVERAGE(L107:L166)</f>
        <v/>
      </c>
    </row>
    <row r="168">
      <c r="A168" s="7" t="n">
        <v>42674</v>
      </c>
      <c r="B168" s="8" t="n">
        <v>1272</v>
      </c>
      <c r="C168" s="8" t="n">
        <v>1.73</v>
      </c>
      <c r="D168" s="8" t="n">
        <v>0.11</v>
      </c>
      <c r="E168" s="8" t="n">
        <v>98.449997</v>
      </c>
      <c r="F168" s="8" t="n">
        <v>46.83</v>
      </c>
      <c r="G168" s="8" t="n">
        <v>17.06</v>
      </c>
      <c r="H168" s="8" t="n">
        <v>65.470001</v>
      </c>
      <c r="I168" s="8" t="n">
        <v>2126.149902</v>
      </c>
      <c r="J168" s="8" t="n">
        <v>84.710892</v>
      </c>
      <c r="L168" s="9">
        <f>LN(B168/B167)</f>
        <v/>
      </c>
      <c r="M168" s="9">
        <f>$M$1*(C168-C167)</f>
        <v/>
      </c>
      <c r="N168" s="9">
        <f>$N$1*(D168-D167)</f>
        <v/>
      </c>
      <c r="O168" s="9">
        <f>$O$1*LN(E168/E167)</f>
        <v/>
      </c>
      <c r="P168" s="9">
        <f>$P$1*LN(F168/F167)</f>
        <v/>
      </c>
      <c r="Q168" s="9">
        <f>$Q$1*(G168-G167)</f>
        <v/>
      </c>
      <c r="R168" s="9">
        <f>$R$1*(H168-H167)</f>
        <v/>
      </c>
      <c r="S168" s="9">
        <f>$S$1*LN(I168/I167)</f>
        <v/>
      </c>
      <c r="T168" s="9">
        <f>$T$1*LN(J168/J167)</f>
        <v/>
      </c>
      <c r="U168" s="9">
        <f>$W$12+$W$4*M168+$W$5*N168+$W$6*O168+$W$7*P168+$W$8*Q168+$W$9*R168+$W$10*S168+$W$11*T168</f>
        <v/>
      </c>
      <c r="AA168" s="10">
        <f>INDEX(LINEST(L109:L168,M109:T168,TRUE,TRUE),1,9)*12</f>
        <v/>
      </c>
      <c r="AB168" s="9">
        <f>INDEX(LINEST(L109:L168,M109:T168,TRUE,TRUE),1,8)</f>
        <v/>
      </c>
      <c r="AC168" s="9">
        <f>INDEX(LINEST(L109:L168,M109:T168,TRUE,TRUE),1,7)</f>
        <v/>
      </c>
      <c r="AD168" s="9">
        <f>INDEX(LINEST(L109:L168,M109:T168,TRUE,TRUE),1,6)</f>
        <v/>
      </c>
      <c r="AE168" s="9">
        <f>INDEX(LINEST(L109:L168,M109:T168,TRUE,TRUE),1,5)</f>
        <v/>
      </c>
      <c r="AF168" s="9">
        <f>INDEX(LINEST(L109:L168,M109:T168,TRUE,TRUE),1,4)</f>
        <v/>
      </c>
      <c r="AG168" s="9">
        <f>INDEX(LINEST(L109:L168,M109:T168,TRUE,TRUE),1,3)</f>
        <v/>
      </c>
      <c r="AH168" s="9">
        <f>INDEX(LINEST(L109:L168,M109:T168,TRUE,TRUE),1,2)</f>
        <v/>
      </c>
      <c r="AI168" s="9">
        <f>INDEX(LINEST(L109:L168,M109:T168,TRUE,TRUE),1,1)</f>
        <v/>
      </c>
      <c r="AJ168" s="10">
        <f>INDEX(LINEST(L109:L168,M109:T168,TRUE,TRUE),3,1)</f>
        <v/>
      </c>
      <c r="AK168" s="9">
        <f>AA167/12+AB167*M168+AC167*N168+AD167*O168+AE167*P168+AF167*Q168+AG167*R168+AH167*S168+AI167*T168</f>
        <v/>
      </c>
      <c r="AL168" s="9">
        <f>AVERAGE(L108:L167)</f>
        <v/>
      </c>
    </row>
    <row r="169">
      <c r="A169" s="7" t="n">
        <v>42704</v>
      </c>
      <c r="B169" s="8" t="n">
        <v>1178.1</v>
      </c>
      <c r="C169" s="8" t="n">
        <v>1.94</v>
      </c>
      <c r="D169" s="8" t="n">
        <v>0.43</v>
      </c>
      <c r="E169" s="8" t="n">
        <v>101.5</v>
      </c>
      <c r="F169" s="8" t="n">
        <v>49.41</v>
      </c>
      <c r="G169" s="8" t="n">
        <v>13.33</v>
      </c>
      <c r="H169" s="8" t="n">
        <v>80.959999</v>
      </c>
      <c r="I169" s="8" t="n">
        <v>2198.810059</v>
      </c>
      <c r="J169" s="8" t="n">
        <v>82.53769699999999</v>
      </c>
      <c r="L169" s="9">
        <f>LN(B169/B168)</f>
        <v/>
      </c>
      <c r="M169" s="9">
        <f>$M$1*(C169-C168)</f>
        <v/>
      </c>
      <c r="N169" s="9">
        <f>$N$1*(D169-D168)</f>
        <v/>
      </c>
      <c r="O169" s="9">
        <f>$O$1*LN(E169/E168)</f>
        <v/>
      </c>
      <c r="P169" s="9">
        <f>$P$1*LN(F169/F168)</f>
        <v/>
      </c>
      <c r="Q169" s="9">
        <f>$Q$1*(G169-G168)</f>
        <v/>
      </c>
      <c r="R169" s="9">
        <f>$R$1*(H169-H168)</f>
        <v/>
      </c>
      <c r="S169" s="9">
        <f>$S$1*LN(I169/I168)</f>
        <v/>
      </c>
      <c r="T169" s="9">
        <f>$T$1*LN(J169/J168)</f>
        <v/>
      </c>
      <c r="U169" s="9">
        <f>$W$12+$W$4*M169+$W$5*N169+$W$6*O169+$W$7*P169+$W$8*Q169+$W$9*R169+$W$10*S169+$W$11*T169</f>
        <v/>
      </c>
      <c r="AA169" s="10">
        <f>INDEX(LINEST(L110:L169,M110:T169,TRUE,TRUE),1,9)*12</f>
        <v/>
      </c>
      <c r="AB169" s="9">
        <f>INDEX(LINEST(L110:L169,M110:T169,TRUE,TRUE),1,8)</f>
        <v/>
      </c>
      <c r="AC169" s="9">
        <f>INDEX(LINEST(L110:L169,M110:T169,TRUE,TRUE),1,7)</f>
        <v/>
      </c>
      <c r="AD169" s="9">
        <f>INDEX(LINEST(L110:L169,M110:T169,TRUE,TRUE),1,6)</f>
        <v/>
      </c>
      <c r="AE169" s="9">
        <f>INDEX(LINEST(L110:L169,M110:T169,TRUE,TRUE),1,5)</f>
        <v/>
      </c>
      <c r="AF169" s="9">
        <f>INDEX(LINEST(L110:L169,M110:T169,TRUE,TRUE),1,4)</f>
        <v/>
      </c>
      <c r="AG169" s="9">
        <f>INDEX(LINEST(L110:L169,M110:T169,TRUE,TRUE),1,3)</f>
        <v/>
      </c>
      <c r="AH169" s="9">
        <f>INDEX(LINEST(L110:L169,M110:T169,TRUE,TRUE),1,2)</f>
        <v/>
      </c>
      <c r="AI169" s="9">
        <f>INDEX(LINEST(L110:L169,M110:T169,TRUE,TRUE),1,1)</f>
        <v/>
      </c>
      <c r="AJ169" s="10">
        <f>INDEX(LINEST(L110:L169,M110:T169,TRUE,TRUE),3,1)</f>
        <v/>
      </c>
      <c r="AK169" s="9">
        <f>AA168/12+AB168*M169+AC168*N169+AD168*O169+AE168*P169+AF168*Q169+AG168*R169+AH168*S169+AI168*T169</f>
        <v/>
      </c>
      <c r="AL169" s="9">
        <f>AVERAGE(L109:L168)</f>
        <v/>
      </c>
    </row>
    <row r="170">
      <c r="A170" s="7" t="n">
        <v>42735</v>
      </c>
      <c r="B170" s="8" t="n">
        <v>1145.9</v>
      </c>
      <c r="C170" s="8" t="n">
        <v>1.95</v>
      </c>
      <c r="D170" s="8" t="n">
        <v>0.5</v>
      </c>
      <c r="E170" s="8" t="n">
        <v>102.389999</v>
      </c>
      <c r="F170" s="8" t="n">
        <v>53.75</v>
      </c>
      <c r="G170" s="8" t="n">
        <v>14.04</v>
      </c>
      <c r="H170" s="8" t="n">
        <v>71.629997</v>
      </c>
      <c r="I170" s="8" t="n">
        <v>2238.830078</v>
      </c>
      <c r="J170" s="8" t="n">
        <v>82.74741400000001</v>
      </c>
      <c r="L170" s="9">
        <f>LN(B170/B169)</f>
        <v/>
      </c>
      <c r="M170" s="9">
        <f>$M$1*(C170-C169)</f>
        <v/>
      </c>
      <c r="N170" s="9">
        <f>$N$1*(D170-D169)</f>
        <v/>
      </c>
      <c r="O170" s="9">
        <f>$O$1*LN(E170/E169)</f>
        <v/>
      </c>
      <c r="P170" s="9">
        <f>$P$1*LN(F170/F169)</f>
        <v/>
      </c>
      <c r="Q170" s="9">
        <f>$Q$1*(G170-G169)</f>
        <v/>
      </c>
      <c r="R170" s="9">
        <f>$R$1*(H170-H169)</f>
        <v/>
      </c>
      <c r="S170" s="9">
        <f>$S$1*LN(I170/I169)</f>
        <v/>
      </c>
      <c r="T170" s="9">
        <f>$T$1*LN(J170/J169)</f>
        <v/>
      </c>
      <c r="U170" s="9">
        <f>$W$12+$W$4*M170+$W$5*N170+$W$6*O170+$W$7*P170+$W$8*Q170+$W$9*R170+$W$10*S170+$W$11*T170</f>
        <v/>
      </c>
      <c r="AA170" s="10">
        <f>INDEX(LINEST(L111:L170,M111:T170,TRUE,TRUE),1,9)*12</f>
        <v/>
      </c>
      <c r="AB170" s="9">
        <f>INDEX(LINEST(L111:L170,M111:T170,TRUE,TRUE),1,8)</f>
        <v/>
      </c>
      <c r="AC170" s="9">
        <f>INDEX(LINEST(L111:L170,M111:T170,TRUE,TRUE),1,7)</f>
        <v/>
      </c>
      <c r="AD170" s="9">
        <f>INDEX(LINEST(L111:L170,M111:T170,TRUE,TRUE),1,6)</f>
        <v/>
      </c>
      <c r="AE170" s="9">
        <f>INDEX(LINEST(L111:L170,M111:T170,TRUE,TRUE),1,5)</f>
        <v/>
      </c>
      <c r="AF170" s="9">
        <f>INDEX(LINEST(L111:L170,M111:T170,TRUE,TRUE),1,4)</f>
        <v/>
      </c>
      <c r="AG170" s="9">
        <f>INDEX(LINEST(L111:L170,M111:T170,TRUE,TRUE),1,3)</f>
        <v/>
      </c>
      <c r="AH170" s="9">
        <f>INDEX(LINEST(L111:L170,M111:T170,TRUE,TRUE),1,2)</f>
        <v/>
      </c>
      <c r="AI170" s="9">
        <f>INDEX(LINEST(L111:L170,M111:T170,TRUE,TRUE),1,1)</f>
        <v/>
      </c>
      <c r="AJ170" s="10">
        <f>INDEX(LINEST(L111:L170,M111:T170,TRUE,TRUE),3,1)</f>
        <v/>
      </c>
      <c r="AK170" s="9">
        <f>AA169/12+AB169*M170+AC169*N170+AD169*O170+AE169*P170+AF169*Q170+AG169*R170+AH169*S170+AI169*T170</f>
        <v/>
      </c>
      <c r="AL170" s="9">
        <f>AVERAGE(L110:L169)</f>
        <v/>
      </c>
    </row>
    <row r="171">
      <c r="A171" s="7" t="n">
        <v>42766</v>
      </c>
      <c r="B171" s="8" t="n">
        <v>1212.8</v>
      </c>
      <c r="C171" s="8" t="n">
        <v>2.05</v>
      </c>
      <c r="D171" s="8" t="n">
        <v>0.4</v>
      </c>
      <c r="E171" s="8" t="n">
        <v>99.510002</v>
      </c>
      <c r="F171" s="8" t="n">
        <v>52.75</v>
      </c>
      <c r="G171" s="8" t="n">
        <v>11.99</v>
      </c>
      <c r="H171" s="8" t="n">
        <v>72.519997</v>
      </c>
      <c r="I171" s="8" t="n">
        <v>2278.870117</v>
      </c>
      <c r="J171" s="8" t="n">
        <v>82.923485</v>
      </c>
      <c r="L171" s="9">
        <f>LN(B171/B170)</f>
        <v/>
      </c>
      <c r="M171" s="9">
        <f>$M$1*(C171-C170)</f>
        <v/>
      </c>
      <c r="N171" s="9">
        <f>$N$1*(D171-D170)</f>
        <v/>
      </c>
      <c r="O171" s="9">
        <f>$O$1*LN(E171/E170)</f>
        <v/>
      </c>
      <c r="P171" s="9">
        <f>$P$1*LN(F171/F170)</f>
        <v/>
      </c>
      <c r="Q171" s="9">
        <f>$Q$1*(G171-G170)</f>
        <v/>
      </c>
      <c r="R171" s="9">
        <f>$R$1*(H171-H170)</f>
        <v/>
      </c>
      <c r="S171" s="9">
        <f>$S$1*LN(I171/I170)</f>
        <v/>
      </c>
      <c r="T171" s="9">
        <f>$T$1*LN(J171/J170)</f>
        <v/>
      </c>
      <c r="U171" s="9">
        <f>$W$12+$W$4*M171+$W$5*N171+$W$6*O171+$W$7*P171+$W$8*Q171+$W$9*R171+$W$10*S171+$W$11*T171</f>
        <v/>
      </c>
      <c r="AA171" s="10">
        <f>INDEX(LINEST(L112:L171,M112:T171,TRUE,TRUE),1,9)*12</f>
        <v/>
      </c>
      <c r="AB171" s="9">
        <f>INDEX(LINEST(L112:L171,M112:T171,TRUE,TRUE),1,8)</f>
        <v/>
      </c>
      <c r="AC171" s="9">
        <f>INDEX(LINEST(L112:L171,M112:T171,TRUE,TRUE),1,7)</f>
        <v/>
      </c>
      <c r="AD171" s="9">
        <f>INDEX(LINEST(L112:L171,M112:T171,TRUE,TRUE),1,6)</f>
        <v/>
      </c>
      <c r="AE171" s="9">
        <f>INDEX(LINEST(L112:L171,M112:T171,TRUE,TRUE),1,5)</f>
        <v/>
      </c>
      <c r="AF171" s="9">
        <f>INDEX(LINEST(L112:L171,M112:T171,TRUE,TRUE),1,4)</f>
        <v/>
      </c>
      <c r="AG171" s="9">
        <f>INDEX(LINEST(L112:L171,M112:T171,TRUE,TRUE),1,3)</f>
        <v/>
      </c>
      <c r="AH171" s="9">
        <f>INDEX(LINEST(L112:L171,M112:T171,TRUE,TRUE),1,2)</f>
        <v/>
      </c>
      <c r="AI171" s="9">
        <f>INDEX(LINEST(L112:L171,M112:T171,TRUE,TRUE),1,1)</f>
        <v/>
      </c>
      <c r="AJ171" s="10">
        <f>INDEX(LINEST(L112:L171,M112:T171,TRUE,TRUE),3,1)</f>
        <v/>
      </c>
      <c r="AK171" s="9">
        <f>AA170/12+AB170*M171+AC170*N171+AD170*O171+AE170*P171+AF170*Q171+AG170*R171+AH170*S171+AI170*T171</f>
        <v/>
      </c>
      <c r="AL171" s="9">
        <f>AVERAGE(L111:L170)</f>
        <v/>
      </c>
    </row>
    <row r="172">
      <c r="A172" s="7" t="n">
        <v>42794</v>
      </c>
      <c r="B172" s="8" t="n">
        <v>1255.6</v>
      </c>
      <c r="C172" s="8" t="n">
        <v>2.02</v>
      </c>
      <c r="D172" s="8" t="n">
        <v>0.34</v>
      </c>
      <c r="E172" s="8" t="n">
        <v>101.120003</v>
      </c>
      <c r="F172" s="8" t="n">
        <v>54</v>
      </c>
      <c r="G172" s="8" t="n">
        <v>12.92</v>
      </c>
      <c r="H172" s="8" t="n">
        <v>70.889999</v>
      </c>
      <c r="I172" s="8" t="n">
        <v>2363.639893</v>
      </c>
      <c r="J172" s="8" t="n">
        <v>83.459084</v>
      </c>
      <c r="L172" s="9">
        <f>LN(B172/B171)</f>
        <v/>
      </c>
      <c r="M172" s="9">
        <f>$M$1*(C172-C171)</f>
        <v/>
      </c>
      <c r="N172" s="9">
        <f>$N$1*(D172-D171)</f>
        <v/>
      </c>
      <c r="O172" s="9">
        <f>$O$1*LN(E172/E171)</f>
        <v/>
      </c>
      <c r="P172" s="9">
        <f>$P$1*LN(F172/F171)</f>
        <v/>
      </c>
      <c r="Q172" s="9">
        <f>$Q$1*(G172-G171)</f>
        <v/>
      </c>
      <c r="R172" s="9">
        <f>$R$1*(H172-H171)</f>
        <v/>
      </c>
      <c r="S172" s="9">
        <f>$S$1*LN(I172/I171)</f>
        <v/>
      </c>
      <c r="T172" s="9">
        <f>$T$1*LN(J172/J171)</f>
        <v/>
      </c>
      <c r="U172" s="9">
        <f>$W$12+$W$4*M172+$W$5*N172+$W$6*O172+$W$7*P172+$W$8*Q172+$W$9*R172+$W$10*S172+$W$11*T172</f>
        <v/>
      </c>
      <c r="AA172" s="10">
        <f>INDEX(LINEST(L113:L172,M113:T172,TRUE,TRUE),1,9)*12</f>
        <v/>
      </c>
      <c r="AB172" s="9">
        <f>INDEX(LINEST(L113:L172,M113:T172,TRUE,TRUE),1,8)</f>
        <v/>
      </c>
      <c r="AC172" s="9">
        <f>INDEX(LINEST(L113:L172,M113:T172,TRUE,TRUE),1,7)</f>
        <v/>
      </c>
      <c r="AD172" s="9">
        <f>INDEX(LINEST(L113:L172,M113:T172,TRUE,TRUE),1,6)</f>
        <v/>
      </c>
      <c r="AE172" s="9">
        <f>INDEX(LINEST(L113:L172,M113:T172,TRUE,TRUE),1,5)</f>
        <v/>
      </c>
      <c r="AF172" s="9">
        <f>INDEX(LINEST(L113:L172,M113:T172,TRUE,TRUE),1,4)</f>
        <v/>
      </c>
      <c r="AG172" s="9">
        <f>INDEX(LINEST(L113:L172,M113:T172,TRUE,TRUE),1,3)</f>
        <v/>
      </c>
      <c r="AH172" s="9">
        <f>INDEX(LINEST(L113:L172,M113:T172,TRUE,TRUE),1,2)</f>
        <v/>
      </c>
      <c r="AI172" s="9">
        <f>INDEX(LINEST(L113:L172,M113:T172,TRUE,TRUE),1,1)</f>
        <v/>
      </c>
      <c r="AJ172" s="10">
        <f>INDEX(LINEST(L113:L172,M113:T172,TRUE,TRUE),3,1)</f>
        <v/>
      </c>
      <c r="AK172" s="9">
        <f>AA171/12+AB171*M172+AC171*N172+AD171*O172+AE171*P172+AF171*Q172+AG171*R172+AH171*S172+AI171*T172</f>
        <v/>
      </c>
      <c r="AL172" s="9">
        <f>AVERAGE(L112:L171)</f>
        <v/>
      </c>
    </row>
    <row r="173">
      <c r="A173" s="7" t="n">
        <v>42825</v>
      </c>
      <c r="B173" s="8" t="n">
        <v>1244.85</v>
      </c>
      <c r="C173" s="8" t="n">
        <v>1.97</v>
      </c>
      <c r="D173" s="8" t="n">
        <v>0.43</v>
      </c>
      <c r="E173" s="8" t="n">
        <v>100.349998</v>
      </c>
      <c r="F173" s="8" t="n">
        <v>50.54</v>
      </c>
      <c r="G173" s="8" t="n">
        <v>12.37</v>
      </c>
      <c r="H173" s="8" t="n">
        <v>60.700001</v>
      </c>
      <c r="I173" s="8" t="n">
        <v>2362.719971</v>
      </c>
      <c r="J173" s="8" t="n">
        <v>83.412971</v>
      </c>
      <c r="L173" s="9">
        <f>LN(B173/B172)</f>
        <v/>
      </c>
      <c r="M173" s="9">
        <f>$M$1*(C173-C172)</f>
        <v/>
      </c>
      <c r="N173" s="9">
        <f>$N$1*(D173-D172)</f>
        <v/>
      </c>
      <c r="O173" s="9">
        <f>$O$1*LN(E173/E172)</f>
        <v/>
      </c>
      <c r="P173" s="9">
        <f>$P$1*LN(F173/F172)</f>
        <v/>
      </c>
      <c r="Q173" s="9">
        <f>$Q$1*(G173-G172)</f>
        <v/>
      </c>
      <c r="R173" s="9">
        <f>$R$1*(H173-H172)</f>
        <v/>
      </c>
      <c r="S173" s="9">
        <f>$S$1*LN(I173/I172)</f>
        <v/>
      </c>
      <c r="T173" s="9">
        <f>$T$1*LN(J173/J172)</f>
        <v/>
      </c>
      <c r="U173" s="9">
        <f>$W$12+$W$4*M173+$W$5*N173+$W$6*O173+$W$7*P173+$W$8*Q173+$W$9*R173+$W$10*S173+$W$11*T173</f>
        <v/>
      </c>
      <c r="AA173" s="10">
        <f>INDEX(LINEST(L114:L173,M114:T173,TRUE,TRUE),1,9)*12</f>
        <v/>
      </c>
      <c r="AB173" s="9">
        <f>INDEX(LINEST(L114:L173,M114:T173,TRUE,TRUE),1,8)</f>
        <v/>
      </c>
      <c r="AC173" s="9">
        <f>INDEX(LINEST(L114:L173,M114:T173,TRUE,TRUE),1,7)</f>
        <v/>
      </c>
      <c r="AD173" s="9">
        <f>INDEX(LINEST(L114:L173,M114:T173,TRUE,TRUE),1,6)</f>
        <v/>
      </c>
      <c r="AE173" s="9">
        <f>INDEX(LINEST(L114:L173,M114:T173,TRUE,TRUE),1,5)</f>
        <v/>
      </c>
      <c r="AF173" s="9">
        <f>INDEX(LINEST(L114:L173,M114:T173,TRUE,TRUE),1,4)</f>
        <v/>
      </c>
      <c r="AG173" s="9">
        <f>INDEX(LINEST(L114:L173,M114:T173,TRUE,TRUE),1,3)</f>
        <v/>
      </c>
      <c r="AH173" s="9">
        <f>INDEX(LINEST(L114:L173,M114:T173,TRUE,TRUE),1,2)</f>
        <v/>
      </c>
      <c r="AI173" s="9">
        <f>INDEX(LINEST(L114:L173,M114:T173,TRUE,TRUE),1,1)</f>
        <v/>
      </c>
      <c r="AJ173" s="10">
        <f>INDEX(LINEST(L114:L173,M114:T173,TRUE,TRUE),3,1)</f>
        <v/>
      </c>
      <c r="AK173" s="9">
        <f>AA172/12+AB172*M173+AC172*N173+AD172*O173+AE172*P173+AF172*Q173+AG172*R173+AH172*S173+AI172*T173</f>
        <v/>
      </c>
      <c r="AL173" s="9">
        <f>AVERAGE(L113:L172)</f>
        <v/>
      </c>
    </row>
    <row r="174">
      <c r="A174" s="7" t="n">
        <v>42855</v>
      </c>
      <c r="B174" s="8" t="n">
        <v>1266.45</v>
      </c>
      <c r="C174" s="8" t="n">
        <v>1.92</v>
      </c>
      <c r="D174" s="8" t="n">
        <v>0.37</v>
      </c>
      <c r="E174" s="8" t="n">
        <v>99.050003</v>
      </c>
      <c r="F174" s="8" t="n">
        <v>49.31</v>
      </c>
      <c r="G174" s="8" t="n">
        <v>10.82</v>
      </c>
      <c r="H174" s="8" t="n">
        <v>60.189999</v>
      </c>
      <c r="I174" s="8" t="n">
        <v>2384.199951</v>
      </c>
      <c r="J174" s="8" t="n">
        <v>84.16954</v>
      </c>
      <c r="L174" s="9">
        <f>LN(B174/B173)</f>
        <v/>
      </c>
      <c r="M174" s="9">
        <f>$M$1*(C174-C173)</f>
        <v/>
      </c>
      <c r="N174" s="9">
        <f>$N$1*(D174-D173)</f>
        <v/>
      </c>
      <c r="O174" s="9">
        <f>$O$1*LN(E174/E173)</f>
        <v/>
      </c>
      <c r="P174" s="9">
        <f>$P$1*LN(F174/F173)</f>
        <v/>
      </c>
      <c r="Q174" s="9">
        <f>$Q$1*(G174-G173)</f>
        <v/>
      </c>
      <c r="R174" s="9">
        <f>$R$1*(H174-H173)</f>
        <v/>
      </c>
      <c r="S174" s="9">
        <f>$S$1*LN(I174/I173)</f>
        <v/>
      </c>
      <c r="T174" s="9">
        <f>$T$1*LN(J174/J173)</f>
        <v/>
      </c>
      <c r="U174" s="9">
        <f>$W$12+$W$4*M174+$W$5*N174+$W$6*O174+$W$7*P174+$W$8*Q174+$W$9*R174+$W$10*S174+$W$11*T174</f>
        <v/>
      </c>
      <c r="AA174" s="10">
        <f>INDEX(LINEST(L115:L174,M115:T174,TRUE,TRUE),1,9)*12</f>
        <v/>
      </c>
      <c r="AB174" s="9">
        <f>INDEX(LINEST(L115:L174,M115:T174,TRUE,TRUE),1,8)</f>
        <v/>
      </c>
      <c r="AC174" s="9">
        <f>INDEX(LINEST(L115:L174,M115:T174,TRUE,TRUE),1,7)</f>
        <v/>
      </c>
      <c r="AD174" s="9">
        <f>INDEX(LINEST(L115:L174,M115:T174,TRUE,TRUE),1,6)</f>
        <v/>
      </c>
      <c r="AE174" s="9">
        <f>INDEX(LINEST(L115:L174,M115:T174,TRUE,TRUE),1,5)</f>
        <v/>
      </c>
      <c r="AF174" s="9">
        <f>INDEX(LINEST(L115:L174,M115:T174,TRUE,TRUE),1,4)</f>
        <v/>
      </c>
      <c r="AG174" s="9">
        <f>INDEX(LINEST(L115:L174,M115:T174,TRUE,TRUE),1,3)</f>
        <v/>
      </c>
      <c r="AH174" s="9">
        <f>INDEX(LINEST(L115:L174,M115:T174,TRUE,TRUE),1,2)</f>
        <v/>
      </c>
      <c r="AI174" s="9">
        <f>INDEX(LINEST(L115:L174,M115:T174,TRUE,TRUE),1,1)</f>
        <v/>
      </c>
      <c r="AJ174" s="10">
        <f>INDEX(LINEST(L115:L174,M115:T174,TRUE,TRUE),3,1)</f>
        <v/>
      </c>
      <c r="AK174" s="9">
        <f>AA173/12+AB173*M174+AC173*N174+AD173*O174+AE173*P174+AF173*Q174+AG173*R174+AH173*S174+AI173*T174</f>
        <v/>
      </c>
      <c r="AL174" s="9">
        <f>AVERAGE(L114:L173)</f>
        <v/>
      </c>
    </row>
    <row r="175">
      <c r="A175" s="7" t="n">
        <v>42886</v>
      </c>
      <c r="B175" s="8" t="n">
        <v>1266.2</v>
      </c>
      <c r="C175" s="8" t="n">
        <v>1.81</v>
      </c>
      <c r="D175" s="8" t="n">
        <v>0.4</v>
      </c>
      <c r="E175" s="8" t="n">
        <v>96.91999800000001</v>
      </c>
      <c r="F175" s="8" t="n">
        <v>48.29</v>
      </c>
      <c r="G175" s="8" t="n">
        <v>10.41</v>
      </c>
      <c r="H175" s="8" t="n">
        <v>53.950001</v>
      </c>
      <c r="I175" s="8" t="n">
        <v>2411.800049</v>
      </c>
      <c r="J175" s="8" t="n">
        <v>84.747917</v>
      </c>
      <c r="L175" s="9">
        <f>LN(B175/B174)</f>
        <v/>
      </c>
      <c r="M175" s="9">
        <f>$M$1*(C175-C174)</f>
        <v/>
      </c>
      <c r="N175" s="9">
        <f>$N$1*(D175-D174)</f>
        <v/>
      </c>
      <c r="O175" s="9">
        <f>$O$1*LN(E175/E174)</f>
        <v/>
      </c>
      <c r="P175" s="9">
        <f>$P$1*LN(F175/F174)</f>
        <v/>
      </c>
      <c r="Q175" s="9">
        <f>$Q$1*(G175-G174)</f>
        <v/>
      </c>
      <c r="R175" s="9">
        <f>$R$1*(H175-H174)</f>
        <v/>
      </c>
      <c r="S175" s="9">
        <f>$S$1*LN(I175/I174)</f>
        <v/>
      </c>
      <c r="T175" s="9">
        <f>$T$1*LN(J175/J174)</f>
        <v/>
      </c>
      <c r="U175" s="9">
        <f>$W$12+$W$4*M175+$W$5*N175+$W$6*O175+$W$7*P175+$W$8*Q175+$W$9*R175+$W$10*S175+$W$11*T175</f>
        <v/>
      </c>
      <c r="AA175" s="10">
        <f>INDEX(LINEST(L116:L175,M116:T175,TRUE,TRUE),1,9)*12</f>
        <v/>
      </c>
      <c r="AB175" s="9">
        <f>INDEX(LINEST(L116:L175,M116:T175,TRUE,TRUE),1,8)</f>
        <v/>
      </c>
      <c r="AC175" s="9">
        <f>INDEX(LINEST(L116:L175,M116:T175,TRUE,TRUE),1,7)</f>
        <v/>
      </c>
      <c r="AD175" s="9">
        <f>INDEX(LINEST(L116:L175,M116:T175,TRUE,TRUE),1,6)</f>
        <v/>
      </c>
      <c r="AE175" s="9">
        <f>INDEX(LINEST(L116:L175,M116:T175,TRUE,TRUE),1,5)</f>
        <v/>
      </c>
      <c r="AF175" s="9">
        <f>INDEX(LINEST(L116:L175,M116:T175,TRUE,TRUE),1,4)</f>
        <v/>
      </c>
      <c r="AG175" s="9">
        <f>INDEX(LINEST(L116:L175,M116:T175,TRUE,TRUE),1,3)</f>
        <v/>
      </c>
      <c r="AH175" s="9">
        <f>INDEX(LINEST(L116:L175,M116:T175,TRUE,TRUE),1,2)</f>
        <v/>
      </c>
      <c r="AI175" s="9">
        <f>INDEX(LINEST(L116:L175,M116:T175,TRUE,TRUE),1,1)</f>
        <v/>
      </c>
      <c r="AJ175" s="10">
        <f>INDEX(LINEST(L116:L175,M116:T175,TRUE,TRUE),3,1)</f>
        <v/>
      </c>
      <c r="AK175" s="9">
        <f>AA174/12+AB174*M175+AC174*N175+AD174*O175+AE174*P175+AF174*Q175+AG174*R175+AH174*S175+AI174*T175</f>
        <v/>
      </c>
      <c r="AL175" s="9">
        <f>AVERAGE(L115:L174)</f>
        <v/>
      </c>
    </row>
    <row r="176">
      <c r="A176" s="7" t="n">
        <v>42916</v>
      </c>
      <c r="B176" s="8" t="n">
        <v>1242.25</v>
      </c>
      <c r="C176" s="8" t="n">
        <v>1.73</v>
      </c>
      <c r="D176" s="8" t="n">
        <v>0.58</v>
      </c>
      <c r="E176" s="8" t="n">
        <v>95.660004</v>
      </c>
      <c r="F176" s="8" t="n">
        <v>46.02</v>
      </c>
      <c r="G176" s="8" t="n">
        <v>11.18</v>
      </c>
      <c r="H176" s="8" t="n">
        <v>55.220001</v>
      </c>
      <c r="I176" s="8" t="n">
        <v>2423.409912</v>
      </c>
      <c r="J176" s="8" t="n">
        <v>84.732399</v>
      </c>
      <c r="L176" s="9">
        <f>LN(B176/B175)</f>
        <v/>
      </c>
      <c r="M176" s="9">
        <f>$M$1*(C176-C175)</f>
        <v/>
      </c>
      <c r="N176" s="9">
        <f>$N$1*(D176-D175)</f>
        <v/>
      </c>
      <c r="O176" s="9">
        <f>$O$1*LN(E176/E175)</f>
        <v/>
      </c>
      <c r="P176" s="9">
        <f>$P$1*LN(F176/F175)</f>
        <v/>
      </c>
      <c r="Q176" s="9">
        <f>$Q$1*(G176-G175)</f>
        <v/>
      </c>
      <c r="R176" s="9">
        <f>$R$1*(H176-H175)</f>
        <v/>
      </c>
      <c r="S176" s="9">
        <f>$S$1*LN(I176/I175)</f>
        <v/>
      </c>
      <c r="T176" s="9">
        <f>$T$1*LN(J176/J175)</f>
        <v/>
      </c>
      <c r="U176" s="9">
        <f>$W$12+$W$4*M176+$W$5*N176+$W$6*O176+$W$7*P176+$W$8*Q176+$W$9*R176+$W$10*S176+$W$11*T176</f>
        <v/>
      </c>
      <c r="AA176" s="10">
        <f>INDEX(LINEST(L117:L176,M117:T176,TRUE,TRUE),1,9)*12</f>
        <v/>
      </c>
      <c r="AB176" s="9">
        <f>INDEX(LINEST(L117:L176,M117:T176,TRUE,TRUE),1,8)</f>
        <v/>
      </c>
      <c r="AC176" s="9">
        <f>INDEX(LINEST(L117:L176,M117:T176,TRUE,TRUE),1,7)</f>
        <v/>
      </c>
      <c r="AD176" s="9">
        <f>INDEX(LINEST(L117:L176,M117:T176,TRUE,TRUE),1,6)</f>
        <v/>
      </c>
      <c r="AE176" s="9">
        <f>INDEX(LINEST(L117:L176,M117:T176,TRUE,TRUE),1,5)</f>
        <v/>
      </c>
      <c r="AF176" s="9">
        <f>INDEX(LINEST(L117:L176,M117:T176,TRUE,TRUE),1,4)</f>
        <v/>
      </c>
      <c r="AG176" s="9">
        <f>INDEX(LINEST(L117:L176,M117:T176,TRUE,TRUE),1,3)</f>
        <v/>
      </c>
      <c r="AH176" s="9">
        <f>INDEX(LINEST(L117:L176,M117:T176,TRUE,TRUE),1,2)</f>
        <v/>
      </c>
      <c r="AI176" s="9">
        <f>INDEX(LINEST(L117:L176,M117:T176,TRUE,TRUE),1,1)</f>
        <v/>
      </c>
      <c r="AJ176" s="10">
        <f>INDEX(LINEST(L117:L176,M117:T176,TRUE,TRUE),3,1)</f>
        <v/>
      </c>
      <c r="AK176" s="9">
        <f>AA175/12+AB175*M176+AC175*N176+AD175*O176+AE175*P176+AF175*Q176+AG175*R176+AH175*S176+AI175*T176</f>
        <v/>
      </c>
      <c r="AL176" s="9">
        <f>AVERAGE(L116:L175)</f>
        <v/>
      </c>
    </row>
    <row r="177">
      <c r="A177" s="7" t="n">
        <v>42947</v>
      </c>
      <c r="B177" s="8" t="n">
        <v>1267.55</v>
      </c>
      <c r="C177" s="8" t="n">
        <v>1.82</v>
      </c>
      <c r="D177" s="8" t="n">
        <v>0.48</v>
      </c>
      <c r="E177" s="8" t="n">
        <v>92.860001</v>
      </c>
      <c r="F177" s="8" t="n">
        <v>50.21</v>
      </c>
      <c r="G177" s="8" t="n">
        <v>10.26</v>
      </c>
      <c r="H177" s="8" t="n">
        <v>48.139999</v>
      </c>
      <c r="I177" s="8" t="n">
        <v>2470.300049</v>
      </c>
      <c r="J177" s="8" t="n">
        <v>85.015388</v>
      </c>
      <c r="L177" s="9">
        <f>LN(B177/B176)</f>
        <v/>
      </c>
      <c r="M177" s="9">
        <f>$M$1*(C177-C176)</f>
        <v/>
      </c>
      <c r="N177" s="9">
        <f>$N$1*(D177-D176)</f>
        <v/>
      </c>
      <c r="O177" s="9">
        <f>$O$1*LN(E177/E176)</f>
        <v/>
      </c>
      <c r="P177" s="9">
        <f>$P$1*LN(F177/F176)</f>
        <v/>
      </c>
      <c r="Q177" s="9">
        <f>$Q$1*(G177-G176)</f>
        <v/>
      </c>
      <c r="R177" s="9">
        <f>$R$1*(H177-H176)</f>
        <v/>
      </c>
      <c r="S177" s="9">
        <f>$S$1*LN(I177/I176)</f>
        <v/>
      </c>
      <c r="T177" s="9">
        <f>$T$1*LN(J177/J176)</f>
        <v/>
      </c>
      <c r="U177" s="9">
        <f>$W$12+$W$4*M177+$W$5*N177+$W$6*O177+$W$7*P177+$W$8*Q177+$W$9*R177+$W$10*S177+$W$11*T177</f>
        <v/>
      </c>
      <c r="AA177" s="10">
        <f>INDEX(LINEST(L118:L177,M118:T177,TRUE,TRUE),1,9)*12</f>
        <v/>
      </c>
      <c r="AB177" s="9">
        <f>INDEX(LINEST(L118:L177,M118:T177,TRUE,TRUE),1,8)</f>
        <v/>
      </c>
      <c r="AC177" s="9">
        <f>INDEX(LINEST(L118:L177,M118:T177,TRUE,TRUE),1,7)</f>
        <v/>
      </c>
      <c r="AD177" s="9">
        <f>INDEX(LINEST(L118:L177,M118:T177,TRUE,TRUE),1,6)</f>
        <v/>
      </c>
      <c r="AE177" s="9">
        <f>INDEX(LINEST(L118:L177,M118:T177,TRUE,TRUE),1,5)</f>
        <v/>
      </c>
      <c r="AF177" s="9">
        <f>INDEX(LINEST(L118:L177,M118:T177,TRUE,TRUE),1,4)</f>
        <v/>
      </c>
      <c r="AG177" s="9">
        <f>INDEX(LINEST(L118:L177,M118:T177,TRUE,TRUE),1,3)</f>
        <v/>
      </c>
      <c r="AH177" s="9">
        <f>INDEX(LINEST(L118:L177,M118:T177,TRUE,TRUE),1,2)</f>
        <v/>
      </c>
      <c r="AI177" s="9">
        <f>INDEX(LINEST(L118:L177,M118:T177,TRUE,TRUE),1,1)</f>
        <v/>
      </c>
      <c r="AJ177" s="10">
        <f>INDEX(LINEST(L118:L177,M118:T177,TRUE,TRUE),3,1)</f>
        <v/>
      </c>
      <c r="AK177" s="9">
        <f>AA176/12+AB176*M177+AC176*N177+AD176*O177+AE176*P177+AF176*Q177+AG176*R177+AH176*S177+AI176*T177</f>
        <v/>
      </c>
      <c r="AL177" s="9">
        <f>AVERAGE(L117:L176)</f>
        <v/>
      </c>
    </row>
    <row r="178">
      <c r="A178" s="7" t="n">
        <v>42978</v>
      </c>
      <c r="B178" s="8" t="n">
        <v>1311.75</v>
      </c>
      <c r="C178" s="8" t="n">
        <v>1.76</v>
      </c>
      <c r="D178" s="8" t="n">
        <v>0.36</v>
      </c>
      <c r="E178" s="8" t="n">
        <v>92.66999800000001</v>
      </c>
      <c r="F178" s="8" t="n">
        <v>47.26</v>
      </c>
      <c r="G178" s="8" t="n">
        <v>10.59</v>
      </c>
      <c r="H178" s="8" t="n">
        <v>51.130001</v>
      </c>
      <c r="I178" s="8" t="n">
        <v>2471.649902</v>
      </c>
      <c r="J178" s="8" t="n">
        <v>85.815636</v>
      </c>
      <c r="L178" s="9">
        <f>LN(B178/B177)</f>
        <v/>
      </c>
      <c r="M178" s="9">
        <f>$M$1*(C178-C177)</f>
        <v/>
      </c>
      <c r="N178" s="9">
        <f>$N$1*(D178-D177)</f>
        <v/>
      </c>
      <c r="O178" s="9">
        <f>$O$1*LN(E178/E177)</f>
        <v/>
      </c>
      <c r="P178" s="9">
        <f>$P$1*LN(F178/F177)</f>
        <v/>
      </c>
      <c r="Q178" s="9">
        <f>$Q$1*(G178-G177)</f>
        <v/>
      </c>
      <c r="R178" s="9">
        <f>$R$1*(H178-H177)</f>
        <v/>
      </c>
      <c r="S178" s="9">
        <f>$S$1*LN(I178/I177)</f>
        <v/>
      </c>
      <c r="T178" s="9">
        <f>$T$1*LN(J178/J177)</f>
        <v/>
      </c>
      <c r="U178" s="9">
        <f>$W$12+$W$4*M178+$W$5*N178+$W$6*O178+$W$7*P178+$W$8*Q178+$W$9*R178+$W$10*S178+$W$11*T178</f>
        <v/>
      </c>
      <c r="AA178" s="10">
        <f>INDEX(LINEST(L119:L178,M119:T178,TRUE,TRUE),1,9)*12</f>
        <v/>
      </c>
      <c r="AB178" s="9">
        <f>INDEX(LINEST(L119:L178,M119:T178,TRUE,TRUE),1,8)</f>
        <v/>
      </c>
      <c r="AC178" s="9">
        <f>INDEX(LINEST(L119:L178,M119:T178,TRUE,TRUE),1,7)</f>
        <v/>
      </c>
      <c r="AD178" s="9">
        <f>INDEX(LINEST(L119:L178,M119:T178,TRUE,TRUE),1,6)</f>
        <v/>
      </c>
      <c r="AE178" s="9">
        <f>INDEX(LINEST(L119:L178,M119:T178,TRUE,TRUE),1,5)</f>
        <v/>
      </c>
      <c r="AF178" s="9">
        <f>INDEX(LINEST(L119:L178,M119:T178,TRUE,TRUE),1,4)</f>
        <v/>
      </c>
      <c r="AG178" s="9">
        <f>INDEX(LINEST(L119:L178,M119:T178,TRUE,TRUE),1,3)</f>
        <v/>
      </c>
      <c r="AH178" s="9">
        <f>INDEX(LINEST(L119:L178,M119:T178,TRUE,TRUE),1,2)</f>
        <v/>
      </c>
      <c r="AI178" s="9">
        <f>INDEX(LINEST(L119:L178,M119:T178,TRUE,TRUE),1,1)</f>
        <v/>
      </c>
      <c r="AJ178" s="10">
        <f>INDEX(LINEST(L119:L178,M119:T178,TRUE,TRUE),3,1)</f>
        <v/>
      </c>
      <c r="AK178" s="9">
        <f>AA177/12+AB177*M178+AC177*N178+AD177*O178+AE177*P178+AF177*Q178+AG177*R178+AH177*S178+AI177*T178</f>
        <v/>
      </c>
      <c r="AL178" s="9">
        <f>AVERAGE(L118:L177)</f>
        <v/>
      </c>
    </row>
    <row r="179">
      <c r="A179" s="7" t="n">
        <v>43008</v>
      </c>
      <c r="B179" s="8" t="n">
        <v>1283.1</v>
      </c>
      <c r="C179" s="8" t="n">
        <v>1.84</v>
      </c>
      <c r="D179" s="8" t="n">
        <v>0.49</v>
      </c>
      <c r="E179" s="8" t="n">
        <v>93.08000199999999</v>
      </c>
      <c r="F179" s="8" t="n">
        <v>51.67</v>
      </c>
      <c r="G179" s="8" t="n">
        <v>9.51</v>
      </c>
      <c r="H179" s="8" t="n">
        <v>52.880001</v>
      </c>
      <c r="I179" s="8" t="n">
        <v>2519.360107</v>
      </c>
      <c r="J179" s="8" t="n">
        <v>85.325165</v>
      </c>
      <c r="L179" s="9">
        <f>LN(B179/B178)</f>
        <v/>
      </c>
      <c r="M179" s="9">
        <f>$M$1*(C179-C178)</f>
        <v/>
      </c>
      <c r="N179" s="9">
        <f>$N$1*(D179-D178)</f>
        <v/>
      </c>
      <c r="O179" s="9">
        <f>$O$1*LN(E179/E178)</f>
        <v/>
      </c>
      <c r="P179" s="9">
        <f>$P$1*LN(F179/F178)</f>
        <v/>
      </c>
      <c r="Q179" s="9">
        <f>$Q$1*(G179-G178)</f>
        <v/>
      </c>
      <c r="R179" s="9">
        <f>$R$1*(H179-H178)</f>
        <v/>
      </c>
      <c r="S179" s="9">
        <f>$S$1*LN(I179/I178)</f>
        <v/>
      </c>
      <c r="T179" s="9">
        <f>$T$1*LN(J179/J178)</f>
        <v/>
      </c>
      <c r="U179" s="9">
        <f>$W$12+$W$4*M179+$W$5*N179+$W$6*O179+$W$7*P179+$W$8*Q179+$W$9*R179+$W$10*S179+$W$11*T179</f>
        <v/>
      </c>
      <c r="AA179" s="10">
        <f>INDEX(LINEST(L120:L179,M120:T179,TRUE,TRUE),1,9)*12</f>
        <v/>
      </c>
      <c r="AB179" s="9">
        <f>INDEX(LINEST(L120:L179,M120:T179,TRUE,TRUE),1,8)</f>
        <v/>
      </c>
      <c r="AC179" s="9">
        <f>INDEX(LINEST(L120:L179,M120:T179,TRUE,TRUE),1,7)</f>
        <v/>
      </c>
      <c r="AD179" s="9">
        <f>INDEX(LINEST(L120:L179,M120:T179,TRUE,TRUE),1,6)</f>
        <v/>
      </c>
      <c r="AE179" s="9">
        <f>INDEX(LINEST(L120:L179,M120:T179,TRUE,TRUE),1,5)</f>
        <v/>
      </c>
      <c r="AF179" s="9">
        <f>INDEX(LINEST(L120:L179,M120:T179,TRUE,TRUE),1,4)</f>
        <v/>
      </c>
      <c r="AG179" s="9">
        <f>INDEX(LINEST(L120:L179,M120:T179,TRUE,TRUE),1,3)</f>
        <v/>
      </c>
      <c r="AH179" s="9">
        <f>INDEX(LINEST(L120:L179,M120:T179,TRUE,TRUE),1,2)</f>
        <v/>
      </c>
      <c r="AI179" s="9">
        <f>INDEX(LINEST(L120:L179,M120:T179,TRUE,TRUE),1,1)</f>
        <v/>
      </c>
      <c r="AJ179" s="10">
        <f>INDEX(LINEST(L120:L179,M120:T179,TRUE,TRUE),3,1)</f>
        <v/>
      </c>
      <c r="AK179" s="9">
        <f>AA178/12+AB178*M179+AC178*N179+AD178*O179+AE178*P179+AF178*Q179+AG178*R179+AH178*S179+AI178*T179</f>
        <v/>
      </c>
      <c r="AL179" s="9">
        <f>AVERAGE(L119:L178)</f>
        <v/>
      </c>
    </row>
    <row r="180">
      <c r="A180" s="7" t="n">
        <v>43039</v>
      </c>
      <c r="B180" s="8" t="n">
        <v>1270.15</v>
      </c>
      <c r="C180" s="8" t="n">
        <v>1.88</v>
      </c>
      <c r="D180" s="8" t="n">
        <v>0.5</v>
      </c>
      <c r="E180" s="8" t="n">
        <v>94.550003</v>
      </c>
      <c r="F180" s="8" t="n">
        <v>54.36</v>
      </c>
      <c r="G180" s="8" t="n">
        <v>10.18</v>
      </c>
      <c r="H180" s="8" t="n">
        <v>51.150002</v>
      </c>
      <c r="I180" s="8" t="n">
        <v>2575.26001</v>
      </c>
      <c r="J180" s="8" t="n">
        <v>85.40863</v>
      </c>
      <c r="L180" s="9">
        <f>LN(B180/B179)</f>
        <v/>
      </c>
      <c r="M180" s="9">
        <f>$M$1*(C180-C179)</f>
        <v/>
      </c>
      <c r="N180" s="9">
        <f>$N$1*(D180-D179)</f>
        <v/>
      </c>
      <c r="O180" s="9">
        <f>$O$1*LN(E180/E179)</f>
        <v/>
      </c>
      <c r="P180" s="9">
        <f>$P$1*LN(F180/F179)</f>
        <v/>
      </c>
      <c r="Q180" s="9">
        <f>$Q$1*(G180-G179)</f>
        <v/>
      </c>
      <c r="R180" s="9">
        <f>$R$1*(H180-H179)</f>
        <v/>
      </c>
      <c r="S180" s="9">
        <f>$S$1*LN(I180/I179)</f>
        <v/>
      </c>
      <c r="T180" s="9">
        <f>$T$1*LN(J180/J179)</f>
        <v/>
      </c>
      <c r="U180" s="9">
        <f>$W$12+$W$4*M180+$W$5*N180+$W$6*O180+$W$7*P180+$W$8*Q180+$W$9*R180+$W$10*S180+$W$11*T180</f>
        <v/>
      </c>
      <c r="AA180" s="10">
        <f>INDEX(LINEST(L121:L180,M121:T180,TRUE,TRUE),1,9)*12</f>
        <v/>
      </c>
      <c r="AB180" s="9">
        <f>INDEX(LINEST(L121:L180,M121:T180,TRUE,TRUE),1,8)</f>
        <v/>
      </c>
      <c r="AC180" s="9">
        <f>INDEX(LINEST(L121:L180,M121:T180,TRUE,TRUE),1,7)</f>
        <v/>
      </c>
      <c r="AD180" s="9">
        <f>INDEX(LINEST(L121:L180,M121:T180,TRUE,TRUE),1,6)</f>
        <v/>
      </c>
      <c r="AE180" s="9">
        <f>INDEX(LINEST(L121:L180,M121:T180,TRUE,TRUE),1,5)</f>
        <v/>
      </c>
      <c r="AF180" s="9">
        <f>INDEX(LINEST(L121:L180,M121:T180,TRUE,TRUE),1,4)</f>
        <v/>
      </c>
      <c r="AG180" s="9">
        <f>INDEX(LINEST(L121:L180,M121:T180,TRUE,TRUE),1,3)</f>
        <v/>
      </c>
      <c r="AH180" s="9">
        <f>INDEX(LINEST(L121:L180,M121:T180,TRUE,TRUE),1,2)</f>
        <v/>
      </c>
      <c r="AI180" s="9">
        <f>INDEX(LINEST(L121:L180,M121:T180,TRUE,TRUE),1,1)</f>
        <v/>
      </c>
      <c r="AJ180" s="10">
        <f>INDEX(LINEST(L121:L180,M121:T180,TRUE,TRUE),3,1)</f>
        <v/>
      </c>
      <c r="AK180" s="9">
        <f>AA179/12+AB179*M180+AC179*N180+AD179*O180+AE179*P180+AF179*Q180+AG179*R180+AH179*S180+AI179*T180</f>
        <v/>
      </c>
      <c r="AL180" s="9">
        <f>AVERAGE(L120:L179)</f>
        <v/>
      </c>
    </row>
    <row r="181">
      <c r="A181" s="7" t="n">
        <v>43069</v>
      </c>
      <c r="B181" s="8" t="n">
        <v>1280.2</v>
      </c>
      <c r="C181" s="8" t="n">
        <v>1.86</v>
      </c>
      <c r="D181" s="8" t="n">
        <v>0.5600000000000001</v>
      </c>
      <c r="E181" s="8" t="n">
        <v>93.010002</v>
      </c>
      <c r="F181" s="8" t="n">
        <v>57.4</v>
      </c>
      <c r="G181" s="8" t="n">
        <v>11.28</v>
      </c>
      <c r="H181" s="8" t="n">
        <v>46.830002</v>
      </c>
      <c r="I181" s="8" t="n">
        <v>2647.580078</v>
      </c>
      <c r="J181" s="8" t="n">
        <v>85.28196</v>
      </c>
      <c r="L181" s="9">
        <f>LN(B181/B180)</f>
        <v/>
      </c>
      <c r="M181" s="9">
        <f>$M$1*(C181-C180)</f>
        <v/>
      </c>
      <c r="N181" s="9">
        <f>$N$1*(D181-D180)</f>
        <v/>
      </c>
      <c r="O181" s="9">
        <f>$O$1*LN(E181/E180)</f>
        <v/>
      </c>
      <c r="P181" s="9">
        <f>$P$1*LN(F181/F180)</f>
        <v/>
      </c>
      <c r="Q181" s="9">
        <f>$Q$1*(G181-G180)</f>
        <v/>
      </c>
      <c r="R181" s="9">
        <f>$R$1*(H181-H180)</f>
        <v/>
      </c>
      <c r="S181" s="9">
        <f>$S$1*LN(I181/I180)</f>
        <v/>
      </c>
      <c r="T181" s="9">
        <f>$T$1*LN(J181/J180)</f>
        <v/>
      </c>
      <c r="U181" s="9">
        <f>$W$12+$W$4*M181+$W$5*N181+$W$6*O181+$W$7*P181+$W$8*Q181+$W$9*R181+$W$10*S181+$W$11*T181</f>
        <v/>
      </c>
      <c r="AA181" s="10">
        <f>INDEX(LINEST(L122:L181,M122:T181,TRUE,TRUE),1,9)*12</f>
        <v/>
      </c>
      <c r="AB181" s="9">
        <f>INDEX(LINEST(L122:L181,M122:T181,TRUE,TRUE),1,8)</f>
        <v/>
      </c>
      <c r="AC181" s="9">
        <f>INDEX(LINEST(L122:L181,M122:T181,TRUE,TRUE),1,7)</f>
        <v/>
      </c>
      <c r="AD181" s="9">
        <f>INDEX(LINEST(L122:L181,M122:T181,TRUE,TRUE),1,6)</f>
        <v/>
      </c>
      <c r="AE181" s="9">
        <f>INDEX(LINEST(L122:L181,M122:T181,TRUE,TRUE),1,5)</f>
        <v/>
      </c>
      <c r="AF181" s="9">
        <f>INDEX(LINEST(L122:L181,M122:T181,TRUE,TRUE),1,4)</f>
        <v/>
      </c>
      <c r="AG181" s="9">
        <f>INDEX(LINEST(L122:L181,M122:T181,TRUE,TRUE),1,3)</f>
        <v/>
      </c>
      <c r="AH181" s="9">
        <f>INDEX(LINEST(L122:L181,M122:T181,TRUE,TRUE),1,2)</f>
        <v/>
      </c>
      <c r="AI181" s="9">
        <f>INDEX(LINEST(L122:L181,M122:T181,TRUE,TRUE),1,1)</f>
        <v/>
      </c>
      <c r="AJ181" s="10">
        <f>INDEX(LINEST(L122:L181,M122:T181,TRUE,TRUE),3,1)</f>
        <v/>
      </c>
      <c r="AK181" s="9">
        <f>AA180/12+AB180*M181+AC180*N181+AD180*O181+AE180*P181+AF180*Q181+AG180*R181+AH180*S181+AI180*T181</f>
        <v/>
      </c>
      <c r="AL181" s="9">
        <f>AVERAGE(L121:L180)</f>
        <v/>
      </c>
    </row>
    <row r="182">
      <c r="A182" s="7" t="n">
        <v>43100</v>
      </c>
      <c r="B182" s="8" t="n">
        <v>1291</v>
      </c>
      <c r="C182" s="8" t="n">
        <v>1.96</v>
      </c>
      <c r="D182" s="8" t="n">
        <v>0.44</v>
      </c>
      <c r="E182" s="8" t="n">
        <v>92.120003</v>
      </c>
      <c r="F182" s="8" t="n">
        <v>60.46</v>
      </c>
      <c r="G182" s="8" t="n">
        <v>11.04</v>
      </c>
      <c r="H182" s="8" t="n">
        <v>46.599998</v>
      </c>
      <c r="I182" s="8" t="n">
        <v>2673.610107</v>
      </c>
      <c r="J182" s="8" t="n">
        <v>85.687195</v>
      </c>
      <c r="L182" s="9">
        <f>LN(B182/B181)</f>
        <v/>
      </c>
      <c r="M182" s="9">
        <f>$M$1*(C182-C181)</f>
        <v/>
      </c>
      <c r="N182" s="9">
        <f>$N$1*(D182-D181)</f>
        <v/>
      </c>
      <c r="O182" s="9">
        <f>$O$1*LN(E182/E181)</f>
        <v/>
      </c>
      <c r="P182" s="9">
        <f>$P$1*LN(F182/F181)</f>
        <v/>
      </c>
      <c r="Q182" s="9">
        <f>$Q$1*(G182-G181)</f>
        <v/>
      </c>
      <c r="R182" s="9">
        <f>$R$1*(H182-H181)</f>
        <v/>
      </c>
      <c r="S182" s="9">
        <f>$S$1*LN(I182/I181)</f>
        <v/>
      </c>
      <c r="T182" s="9">
        <f>$T$1*LN(J182/J181)</f>
        <v/>
      </c>
      <c r="U182" s="9">
        <f>$W$12+$W$4*M182+$W$5*N182+$W$6*O182+$W$7*P182+$W$8*Q182+$W$9*R182+$W$10*S182+$W$11*T182</f>
        <v/>
      </c>
      <c r="AA182" s="10">
        <f>INDEX(LINEST(L123:L182,M123:T182,TRUE,TRUE),1,9)*12</f>
        <v/>
      </c>
      <c r="AB182" s="9">
        <f>INDEX(LINEST(L123:L182,M123:T182,TRUE,TRUE),1,8)</f>
        <v/>
      </c>
      <c r="AC182" s="9">
        <f>INDEX(LINEST(L123:L182,M123:T182,TRUE,TRUE),1,7)</f>
        <v/>
      </c>
      <c r="AD182" s="9">
        <f>INDEX(LINEST(L123:L182,M123:T182,TRUE,TRUE),1,6)</f>
        <v/>
      </c>
      <c r="AE182" s="9">
        <f>INDEX(LINEST(L123:L182,M123:T182,TRUE,TRUE),1,5)</f>
        <v/>
      </c>
      <c r="AF182" s="9">
        <f>INDEX(LINEST(L123:L182,M123:T182,TRUE,TRUE),1,4)</f>
        <v/>
      </c>
      <c r="AG182" s="9">
        <f>INDEX(LINEST(L123:L182,M123:T182,TRUE,TRUE),1,3)</f>
        <v/>
      </c>
      <c r="AH182" s="9">
        <f>INDEX(LINEST(L123:L182,M123:T182,TRUE,TRUE),1,2)</f>
        <v/>
      </c>
      <c r="AI182" s="9">
        <f>INDEX(LINEST(L123:L182,M123:T182,TRUE,TRUE),1,1)</f>
        <v/>
      </c>
      <c r="AJ182" s="10">
        <f>INDEX(LINEST(L123:L182,M123:T182,TRUE,TRUE),3,1)</f>
        <v/>
      </c>
      <c r="AK182" s="9">
        <f>AA181/12+AB181*M182+AC181*N182+AD181*O182+AE181*P182+AF181*Q182+AG181*R182+AH181*S182+AI181*T182</f>
        <v/>
      </c>
      <c r="AL182" s="9">
        <f>AVERAGE(L122:L181)</f>
        <v/>
      </c>
    </row>
    <row r="183">
      <c r="A183" s="7" t="n">
        <v>43131</v>
      </c>
      <c r="B183" s="8" t="n">
        <v>1345.05</v>
      </c>
      <c r="C183" s="8" t="n">
        <v>2.11</v>
      </c>
      <c r="D183" s="8" t="n">
        <v>0.61</v>
      </c>
      <c r="E183" s="8" t="n">
        <v>89.129997</v>
      </c>
      <c r="F183" s="8" t="n">
        <v>64.81999999999999</v>
      </c>
      <c r="G183" s="8" t="n">
        <v>13.54</v>
      </c>
      <c r="H183" s="8" t="n">
        <v>57.200001</v>
      </c>
      <c r="I183" s="8" t="n">
        <v>2823.810059</v>
      </c>
      <c r="J183" s="8" t="n">
        <v>84.723213</v>
      </c>
      <c r="L183" s="9">
        <f>LN(B183/B182)</f>
        <v/>
      </c>
      <c r="M183" s="9">
        <f>$M$1*(C183-C182)</f>
        <v/>
      </c>
      <c r="N183" s="9">
        <f>$N$1*(D183-D182)</f>
        <v/>
      </c>
      <c r="O183" s="9">
        <f>$O$1*LN(E183/E182)</f>
        <v/>
      </c>
      <c r="P183" s="9">
        <f>$P$1*LN(F183/F182)</f>
        <v/>
      </c>
      <c r="Q183" s="9">
        <f>$Q$1*(G183-G182)</f>
        <v/>
      </c>
      <c r="R183" s="9">
        <f>$R$1*(H183-H182)</f>
        <v/>
      </c>
      <c r="S183" s="9">
        <f>$S$1*LN(I183/I182)</f>
        <v/>
      </c>
      <c r="T183" s="9">
        <f>$T$1*LN(J183/J182)</f>
        <v/>
      </c>
      <c r="U183" s="9">
        <f>$W$12+$W$4*M183+$W$5*N183+$W$6*O183+$W$7*P183+$W$8*Q183+$W$9*R183+$W$10*S183+$W$11*T183</f>
        <v/>
      </c>
      <c r="AA183" s="10">
        <f>INDEX(LINEST(L124:L183,M124:T183,TRUE,TRUE),1,9)*12</f>
        <v/>
      </c>
      <c r="AB183" s="9">
        <f>INDEX(LINEST(L124:L183,M124:T183,TRUE,TRUE),1,8)</f>
        <v/>
      </c>
      <c r="AC183" s="9">
        <f>INDEX(LINEST(L124:L183,M124:T183,TRUE,TRUE),1,7)</f>
        <v/>
      </c>
      <c r="AD183" s="9">
        <f>INDEX(LINEST(L124:L183,M124:T183,TRUE,TRUE),1,6)</f>
        <v/>
      </c>
      <c r="AE183" s="9">
        <f>INDEX(LINEST(L124:L183,M124:T183,TRUE,TRUE),1,5)</f>
        <v/>
      </c>
      <c r="AF183" s="9">
        <f>INDEX(LINEST(L124:L183,M124:T183,TRUE,TRUE),1,4)</f>
        <v/>
      </c>
      <c r="AG183" s="9">
        <f>INDEX(LINEST(L124:L183,M124:T183,TRUE,TRUE),1,3)</f>
        <v/>
      </c>
      <c r="AH183" s="9">
        <f>INDEX(LINEST(L124:L183,M124:T183,TRUE,TRUE),1,2)</f>
        <v/>
      </c>
      <c r="AI183" s="9">
        <f>INDEX(LINEST(L124:L183,M124:T183,TRUE,TRUE),1,1)</f>
        <v/>
      </c>
      <c r="AJ183" s="10">
        <f>INDEX(LINEST(L124:L183,M124:T183,TRUE,TRUE),3,1)</f>
        <v/>
      </c>
      <c r="AK183" s="9">
        <f>AA182/12+AB182*M183+AC182*N183+AD182*O183+AE182*P183+AF182*Q183+AG182*R183+AH182*S183+AI182*T183</f>
        <v/>
      </c>
      <c r="AL183" s="9">
        <f>AVERAGE(L123:L182)</f>
        <v/>
      </c>
    </row>
    <row r="184">
      <c r="A184" s="7" t="n">
        <v>43159</v>
      </c>
      <c r="B184" s="8" t="n">
        <v>1317.85</v>
      </c>
      <c r="C184" s="8" t="n">
        <v>2.12</v>
      </c>
      <c r="D184" s="8" t="n">
        <v>0.75</v>
      </c>
      <c r="E184" s="8" t="n">
        <v>90.610001</v>
      </c>
      <c r="F184" s="8" t="n">
        <v>61.43</v>
      </c>
      <c r="G184" s="8" t="n">
        <v>19.85</v>
      </c>
      <c r="H184" s="8" t="n">
        <v>62.970001</v>
      </c>
      <c r="I184" s="8" t="n">
        <v>2713.830078</v>
      </c>
      <c r="J184" s="8" t="n">
        <v>83.868515</v>
      </c>
      <c r="L184" s="9">
        <f>LN(B184/B183)</f>
        <v/>
      </c>
      <c r="M184" s="9">
        <f>$M$1*(C184-C183)</f>
        <v/>
      </c>
      <c r="N184" s="9">
        <f>$N$1*(D184-D183)</f>
        <v/>
      </c>
      <c r="O184" s="9">
        <f>$O$1*LN(E184/E183)</f>
        <v/>
      </c>
      <c r="P184" s="9">
        <f>$P$1*LN(F184/F183)</f>
        <v/>
      </c>
      <c r="Q184" s="9">
        <f>$Q$1*(G184-G183)</f>
        <v/>
      </c>
      <c r="R184" s="9">
        <f>$R$1*(H184-H183)</f>
        <v/>
      </c>
      <c r="S184" s="9">
        <f>$S$1*LN(I184/I183)</f>
        <v/>
      </c>
      <c r="T184" s="9">
        <f>$T$1*LN(J184/J183)</f>
        <v/>
      </c>
      <c r="U184" s="9">
        <f>$W$12+$W$4*M184+$W$5*N184+$W$6*O184+$W$7*P184+$W$8*Q184+$W$9*R184+$W$10*S184+$W$11*T184</f>
        <v/>
      </c>
      <c r="AA184" s="10">
        <f>INDEX(LINEST(L125:L184,M125:T184,TRUE,TRUE),1,9)*12</f>
        <v/>
      </c>
      <c r="AB184" s="9">
        <f>INDEX(LINEST(L125:L184,M125:T184,TRUE,TRUE),1,8)</f>
        <v/>
      </c>
      <c r="AC184" s="9">
        <f>INDEX(LINEST(L125:L184,M125:T184,TRUE,TRUE),1,7)</f>
        <v/>
      </c>
      <c r="AD184" s="9">
        <f>INDEX(LINEST(L125:L184,M125:T184,TRUE,TRUE),1,6)</f>
        <v/>
      </c>
      <c r="AE184" s="9">
        <f>INDEX(LINEST(L125:L184,M125:T184,TRUE,TRUE),1,5)</f>
        <v/>
      </c>
      <c r="AF184" s="9">
        <f>INDEX(LINEST(L125:L184,M125:T184,TRUE,TRUE),1,4)</f>
        <v/>
      </c>
      <c r="AG184" s="9">
        <f>INDEX(LINEST(L125:L184,M125:T184,TRUE,TRUE),1,3)</f>
        <v/>
      </c>
      <c r="AH184" s="9">
        <f>INDEX(LINEST(L125:L184,M125:T184,TRUE,TRUE),1,2)</f>
        <v/>
      </c>
      <c r="AI184" s="9">
        <f>INDEX(LINEST(L125:L184,M125:T184,TRUE,TRUE),1,1)</f>
        <v/>
      </c>
      <c r="AJ184" s="10">
        <f>INDEX(LINEST(L125:L184,M125:T184,TRUE,TRUE),3,1)</f>
        <v/>
      </c>
      <c r="AK184" s="9">
        <f>AA183/12+AB183*M184+AC183*N184+AD183*O184+AE183*P184+AF183*Q184+AG183*R184+AH183*S184+AI183*T184</f>
        <v/>
      </c>
      <c r="AL184" s="9">
        <f>AVERAGE(L124:L183)</f>
        <v/>
      </c>
    </row>
    <row r="185">
      <c r="A185" s="7" t="n">
        <v>43190</v>
      </c>
      <c r="B185" s="8" t="n">
        <v>1323.85</v>
      </c>
      <c r="C185" s="8" t="n">
        <v>2.05</v>
      </c>
      <c r="D185" s="8" t="n">
        <v>0.6899999999999999</v>
      </c>
      <c r="E185" s="8" t="n">
        <v>90.150002</v>
      </c>
      <c r="F185" s="8" t="n">
        <v>64.87</v>
      </c>
      <c r="G185" s="8" t="n">
        <v>19.97</v>
      </c>
      <c r="H185" s="8" t="n">
        <v>58.540001</v>
      </c>
      <c r="I185" s="8" t="n">
        <v>2640.870117</v>
      </c>
      <c r="J185" s="8" t="n">
        <v>84.431442</v>
      </c>
      <c r="L185" s="9">
        <f>LN(B185/B184)</f>
        <v/>
      </c>
      <c r="M185" s="9">
        <f>$M$1*(C185-C184)</f>
        <v/>
      </c>
      <c r="N185" s="9">
        <f>$N$1*(D185-D184)</f>
        <v/>
      </c>
      <c r="O185" s="9">
        <f>$O$1*LN(E185/E184)</f>
        <v/>
      </c>
      <c r="P185" s="9">
        <f>$P$1*LN(F185/F184)</f>
        <v/>
      </c>
      <c r="Q185" s="9">
        <f>$Q$1*(G185-G184)</f>
        <v/>
      </c>
      <c r="R185" s="9">
        <f>$R$1*(H185-H184)</f>
        <v/>
      </c>
      <c r="S185" s="9">
        <f>$S$1*LN(I185/I184)</f>
        <v/>
      </c>
      <c r="T185" s="9">
        <f>$T$1*LN(J185/J184)</f>
        <v/>
      </c>
      <c r="U185" s="9">
        <f>$W$12+$W$4*M185+$W$5*N185+$W$6*O185+$W$7*P185+$W$8*Q185+$W$9*R185+$W$10*S185+$W$11*T185</f>
        <v/>
      </c>
      <c r="AA185" s="10">
        <f>INDEX(LINEST(L126:L185,M126:T185,TRUE,TRUE),1,9)*12</f>
        <v/>
      </c>
      <c r="AB185" s="9">
        <f>INDEX(LINEST(L126:L185,M126:T185,TRUE,TRUE),1,8)</f>
        <v/>
      </c>
      <c r="AC185" s="9">
        <f>INDEX(LINEST(L126:L185,M126:T185,TRUE,TRUE),1,7)</f>
        <v/>
      </c>
      <c r="AD185" s="9">
        <f>INDEX(LINEST(L126:L185,M126:T185,TRUE,TRUE),1,6)</f>
        <v/>
      </c>
      <c r="AE185" s="9">
        <f>INDEX(LINEST(L126:L185,M126:T185,TRUE,TRUE),1,5)</f>
        <v/>
      </c>
      <c r="AF185" s="9">
        <f>INDEX(LINEST(L126:L185,M126:T185,TRUE,TRUE),1,4)</f>
        <v/>
      </c>
      <c r="AG185" s="9">
        <f>INDEX(LINEST(L126:L185,M126:T185,TRUE,TRUE),1,3)</f>
        <v/>
      </c>
      <c r="AH185" s="9">
        <f>INDEX(LINEST(L126:L185,M126:T185,TRUE,TRUE),1,2)</f>
        <v/>
      </c>
      <c r="AI185" s="9">
        <f>INDEX(LINEST(L126:L185,M126:T185,TRUE,TRUE),1,1)</f>
        <v/>
      </c>
      <c r="AJ185" s="10">
        <f>INDEX(LINEST(L126:L185,M126:T185,TRUE,TRUE),3,1)</f>
        <v/>
      </c>
      <c r="AK185" s="9">
        <f>AA184/12+AB184*M185+AC184*N185+AD184*O185+AE184*P185+AF184*Q185+AG184*R185+AH184*S185+AI184*T185</f>
        <v/>
      </c>
      <c r="AL185" s="9">
        <f>AVERAGE(L125:L184)</f>
        <v/>
      </c>
    </row>
    <row r="186">
      <c r="A186" s="7" t="n">
        <v>43220</v>
      </c>
      <c r="B186" s="8" t="n">
        <v>1313.2</v>
      </c>
      <c r="C186" s="8" t="n">
        <v>2.17</v>
      </c>
      <c r="D186" s="8" t="n">
        <v>0.78</v>
      </c>
      <c r="E186" s="8" t="n">
        <v>91.839996</v>
      </c>
      <c r="F186" s="8" t="n">
        <v>68.56</v>
      </c>
      <c r="G186" s="8" t="n">
        <v>15.93</v>
      </c>
      <c r="H186" s="8" t="n">
        <v>50.349998</v>
      </c>
      <c r="I186" s="8" t="n">
        <v>2648.050049</v>
      </c>
      <c r="J186" s="8" t="n">
        <v>83.636864</v>
      </c>
      <c r="L186" s="9">
        <f>LN(B186/B185)</f>
        <v/>
      </c>
      <c r="M186" s="9">
        <f>$M$1*(C186-C185)</f>
        <v/>
      </c>
      <c r="N186" s="9">
        <f>$N$1*(D186-D185)</f>
        <v/>
      </c>
      <c r="O186" s="9">
        <f>$O$1*LN(E186/E185)</f>
        <v/>
      </c>
      <c r="P186" s="9">
        <f>$P$1*LN(F186/F185)</f>
        <v/>
      </c>
      <c r="Q186" s="9">
        <f>$Q$1*(G186-G185)</f>
        <v/>
      </c>
      <c r="R186" s="9">
        <f>$R$1*(H186-H185)</f>
        <v/>
      </c>
      <c r="S186" s="9">
        <f>$S$1*LN(I186/I185)</f>
        <v/>
      </c>
      <c r="T186" s="9">
        <f>$T$1*LN(J186/J185)</f>
        <v/>
      </c>
      <c r="U186" s="9">
        <f>$W$12+$W$4*M186+$W$5*N186+$W$6*O186+$W$7*P186+$W$8*Q186+$W$9*R186+$W$10*S186+$W$11*T186</f>
        <v/>
      </c>
      <c r="AA186" s="10">
        <f>INDEX(LINEST(L127:L186,M127:T186,TRUE,TRUE),1,9)*12</f>
        <v/>
      </c>
      <c r="AB186" s="9">
        <f>INDEX(LINEST(L127:L186,M127:T186,TRUE,TRUE),1,8)</f>
        <v/>
      </c>
      <c r="AC186" s="9">
        <f>INDEX(LINEST(L127:L186,M127:T186,TRUE,TRUE),1,7)</f>
        <v/>
      </c>
      <c r="AD186" s="9">
        <f>INDEX(LINEST(L127:L186,M127:T186,TRUE,TRUE),1,6)</f>
        <v/>
      </c>
      <c r="AE186" s="9">
        <f>INDEX(LINEST(L127:L186,M127:T186,TRUE,TRUE),1,5)</f>
        <v/>
      </c>
      <c r="AF186" s="9">
        <f>INDEX(LINEST(L127:L186,M127:T186,TRUE,TRUE),1,4)</f>
        <v/>
      </c>
      <c r="AG186" s="9">
        <f>INDEX(LINEST(L127:L186,M127:T186,TRUE,TRUE),1,3)</f>
        <v/>
      </c>
      <c r="AH186" s="9">
        <f>INDEX(LINEST(L127:L186,M127:T186,TRUE,TRUE),1,2)</f>
        <v/>
      </c>
      <c r="AI186" s="9">
        <f>INDEX(LINEST(L127:L186,M127:T186,TRUE,TRUE),1,1)</f>
        <v/>
      </c>
      <c r="AJ186" s="10">
        <f>INDEX(LINEST(L127:L186,M127:T186,TRUE,TRUE),3,1)</f>
        <v/>
      </c>
      <c r="AK186" s="9">
        <f>AA185/12+AB185*M186+AC185*N186+AD185*O186+AE185*P186+AF185*Q186+AG185*R186+AH185*S186+AI185*T186</f>
        <v/>
      </c>
      <c r="AL186" s="9">
        <f>AVERAGE(L126:L185)</f>
        <v/>
      </c>
    </row>
    <row r="187">
      <c r="A187" s="7" t="n">
        <v>43251</v>
      </c>
      <c r="B187" s="8" t="n">
        <v>1305.35</v>
      </c>
      <c r="C187" s="8" t="n">
        <v>2.07</v>
      </c>
      <c r="D187" s="8" t="n">
        <v>0.76</v>
      </c>
      <c r="E187" s="8" t="n">
        <v>93.989998</v>
      </c>
      <c r="F187" s="8" t="n">
        <v>66.98</v>
      </c>
      <c r="G187" s="8" t="n">
        <v>15.43</v>
      </c>
      <c r="H187" s="8" t="n">
        <v>60.540001</v>
      </c>
      <c r="I187" s="8" t="n">
        <v>2705.27002</v>
      </c>
      <c r="J187" s="8" t="n">
        <v>84.190468</v>
      </c>
      <c r="L187" s="9">
        <f>LN(B187/B186)</f>
        <v/>
      </c>
      <c r="M187" s="9">
        <f>$M$1*(C187-C186)</f>
        <v/>
      </c>
      <c r="N187" s="9">
        <f>$N$1*(D187-D186)</f>
        <v/>
      </c>
      <c r="O187" s="9">
        <f>$O$1*LN(E187/E186)</f>
        <v/>
      </c>
      <c r="P187" s="9">
        <f>$P$1*LN(F187/F186)</f>
        <v/>
      </c>
      <c r="Q187" s="9">
        <f>$Q$1*(G187-G186)</f>
        <v/>
      </c>
      <c r="R187" s="9">
        <f>$R$1*(H187-H186)</f>
        <v/>
      </c>
      <c r="S187" s="9">
        <f>$S$1*LN(I187/I186)</f>
        <v/>
      </c>
      <c r="T187" s="9">
        <f>$T$1*LN(J187/J186)</f>
        <v/>
      </c>
      <c r="U187" s="9">
        <f>$W$12+$W$4*M187+$W$5*N187+$W$6*O187+$W$7*P187+$W$8*Q187+$W$9*R187+$W$10*S187+$W$11*T187</f>
        <v/>
      </c>
      <c r="AA187" s="10">
        <f>INDEX(LINEST(L128:L187,M128:T187,TRUE,TRUE),1,9)*12</f>
        <v/>
      </c>
      <c r="AB187" s="9">
        <f>INDEX(LINEST(L128:L187,M128:T187,TRUE,TRUE),1,8)</f>
        <v/>
      </c>
      <c r="AC187" s="9">
        <f>INDEX(LINEST(L128:L187,M128:T187,TRUE,TRUE),1,7)</f>
        <v/>
      </c>
      <c r="AD187" s="9">
        <f>INDEX(LINEST(L128:L187,M128:T187,TRUE,TRUE),1,6)</f>
        <v/>
      </c>
      <c r="AE187" s="9">
        <f>INDEX(LINEST(L128:L187,M128:T187,TRUE,TRUE),1,5)</f>
        <v/>
      </c>
      <c r="AF187" s="9">
        <f>INDEX(LINEST(L128:L187,M128:T187,TRUE,TRUE),1,4)</f>
        <v/>
      </c>
      <c r="AG187" s="9">
        <f>INDEX(LINEST(L128:L187,M128:T187,TRUE,TRUE),1,3)</f>
        <v/>
      </c>
      <c r="AH187" s="9">
        <f>INDEX(LINEST(L128:L187,M128:T187,TRUE,TRUE),1,2)</f>
        <v/>
      </c>
      <c r="AI187" s="9">
        <f>INDEX(LINEST(L128:L187,M128:T187,TRUE,TRUE),1,1)</f>
        <v/>
      </c>
      <c r="AJ187" s="10">
        <f>INDEX(LINEST(L128:L187,M128:T187,TRUE,TRUE),3,1)</f>
        <v/>
      </c>
      <c r="AK187" s="9">
        <f>AA186/12+AB186*M187+AC186*N187+AD186*O187+AE186*P187+AF186*Q187+AG186*R187+AH186*S187+AI186*T187</f>
        <v/>
      </c>
      <c r="AL187" s="9">
        <f>AVERAGE(L127:L186)</f>
        <v/>
      </c>
    </row>
    <row r="188">
      <c r="A188" s="7" t="n">
        <v>43281</v>
      </c>
      <c r="B188" s="8" t="n">
        <v>1250.45</v>
      </c>
      <c r="C188" s="8" t="n">
        <v>2.11</v>
      </c>
      <c r="D188" s="8" t="n">
        <v>0.74</v>
      </c>
      <c r="E188" s="8" t="n">
        <v>94.629997</v>
      </c>
      <c r="F188" s="8" t="n">
        <v>74.13</v>
      </c>
      <c r="G188" s="8" t="n">
        <v>16.09</v>
      </c>
      <c r="H188" s="8" t="n">
        <v>51.169998</v>
      </c>
      <c r="I188" s="8" t="n">
        <v>2718.370117</v>
      </c>
      <c r="J188" s="8" t="n">
        <v>84.276825</v>
      </c>
      <c r="L188" s="9">
        <f>LN(B188/B187)</f>
        <v/>
      </c>
      <c r="M188" s="9">
        <f>$M$1*(C188-C187)</f>
        <v/>
      </c>
      <c r="N188" s="9">
        <f>$N$1*(D188-D187)</f>
        <v/>
      </c>
      <c r="O188" s="9">
        <f>$O$1*LN(E188/E187)</f>
        <v/>
      </c>
      <c r="P188" s="9">
        <f>$P$1*LN(F188/F187)</f>
        <v/>
      </c>
      <c r="Q188" s="9">
        <f>$Q$1*(G188-G187)</f>
        <v/>
      </c>
      <c r="R188" s="9">
        <f>$R$1*(H188-H187)</f>
        <v/>
      </c>
      <c r="S188" s="9">
        <f>$S$1*LN(I188/I187)</f>
        <v/>
      </c>
      <c r="T188" s="9">
        <f>$T$1*LN(J188/J187)</f>
        <v/>
      </c>
      <c r="U188" s="9">
        <f>$W$12+$W$4*M188+$W$5*N188+$W$6*O188+$W$7*P188+$W$8*Q188+$W$9*R188+$W$10*S188+$W$11*T188</f>
        <v/>
      </c>
      <c r="AA188" s="10">
        <f>INDEX(LINEST(L129:L188,M129:T188,TRUE,TRUE),1,9)*12</f>
        <v/>
      </c>
      <c r="AB188" s="9">
        <f>INDEX(LINEST(L129:L188,M129:T188,TRUE,TRUE),1,8)</f>
        <v/>
      </c>
      <c r="AC188" s="9">
        <f>INDEX(LINEST(L129:L188,M129:T188,TRUE,TRUE),1,7)</f>
        <v/>
      </c>
      <c r="AD188" s="9">
        <f>INDEX(LINEST(L129:L188,M129:T188,TRUE,TRUE),1,6)</f>
        <v/>
      </c>
      <c r="AE188" s="9">
        <f>INDEX(LINEST(L129:L188,M129:T188,TRUE,TRUE),1,5)</f>
        <v/>
      </c>
      <c r="AF188" s="9">
        <f>INDEX(LINEST(L129:L188,M129:T188,TRUE,TRUE),1,4)</f>
        <v/>
      </c>
      <c r="AG188" s="9">
        <f>INDEX(LINEST(L129:L188,M129:T188,TRUE,TRUE),1,3)</f>
        <v/>
      </c>
      <c r="AH188" s="9">
        <f>INDEX(LINEST(L129:L188,M129:T188,TRUE,TRUE),1,2)</f>
        <v/>
      </c>
      <c r="AI188" s="9">
        <f>INDEX(LINEST(L129:L188,M129:T188,TRUE,TRUE),1,1)</f>
        <v/>
      </c>
      <c r="AJ188" s="10">
        <f>INDEX(LINEST(L129:L188,M129:T188,TRUE,TRUE),3,1)</f>
        <v/>
      </c>
      <c r="AK188" s="9">
        <f>AA187/12+AB187*M188+AC187*N188+AD187*O188+AE187*P188+AF187*Q188+AG187*R188+AH187*S188+AI187*T188</f>
        <v/>
      </c>
      <c r="AL188" s="9">
        <f>AVERAGE(L128:L187)</f>
        <v/>
      </c>
    </row>
    <row r="189">
      <c r="A189" s="7" t="n">
        <v>43312</v>
      </c>
      <c r="B189" s="8" t="n">
        <v>1220.95</v>
      </c>
      <c r="C189" s="8" t="n">
        <v>2.12</v>
      </c>
      <c r="D189" s="8" t="n">
        <v>0.84</v>
      </c>
      <c r="E189" s="8" t="n">
        <v>94.489998</v>
      </c>
      <c r="F189" s="8" t="n">
        <v>69.88</v>
      </c>
      <c r="G189" s="8" t="n">
        <v>12.83</v>
      </c>
      <c r="H189" s="8" t="n">
        <v>46.5</v>
      </c>
      <c r="I189" s="8" t="n">
        <v>2816.290039</v>
      </c>
      <c r="J189" s="8" t="n">
        <v>84.252213</v>
      </c>
      <c r="L189" s="9">
        <f>LN(B189/B188)</f>
        <v/>
      </c>
      <c r="M189" s="9">
        <f>$M$1*(C189-C188)</f>
        <v/>
      </c>
      <c r="N189" s="9">
        <f>$N$1*(D189-D188)</f>
        <v/>
      </c>
      <c r="O189" s="9">
        <f>$O$1*LN(E189/E188)</f>
        <v/>
      </c>
      <c r="P189" s="9">
        <f>$P$1*LN(F189/F188)</f>
        <v/>
      </c>
      <c r="Q189" s="9">
        <f>$Q$1*(G189-G188)</f>
        <v/>
      </c>
      <c r="R189" s="9">
        <f>$R$1*(H189-H188)</f>
        <v/>
      </c>
      <c r="S189" s="9">
        <f>$S$1*LN(I189/I188)</f>
        <v/>
      </c>
      <c r="T189" s="9">
        <f>$T$1*LN(J189/J188)</f>
        <v/>
      </c>
      <c r="U189" s="9">
        <f>$W$12+$W$4*M189+$W$5*N189+$W$6*O189+$W$7*P189+$W$8*Q189+$W$9*R189+$W$10*S189+$W$11*T189</f>
        <v/>
      </c>
      <c r="AA189" s="10">
        <f>INDEX(LINEST(L130:L189,M130:T189,TRUE,TRUE),1,9)*12</f>
        <v/>
      </c>
      <c r="AB189" s="9">
        <f>INDEX(LINEST(L130:L189,M130:T189,TRUE,TRUE),1,8)</f>
        <v/>
      </c>
      <c r="AC189" s="9">
        <f>INDEX(LINEST(L130:L189,M130:T189,TRUE,TRUE),1,7)</f>
        <v/>
      </c>
      <c r="AD189" s="9">
        <f>INDEX(LINEST(L130:L189,M130:T189,TRUE,TRUE),1,6)</f>
        <v/>
      </c>
      <c r="AE189" s="9">
        <f>INDEX(LINEST(L130:L189,M130:T189,TRUE,TRUE),1,5)</f>
        <v/>
      </c>
      <c r="AF189" s="9">
        <f>INDEX(LINEST(L130:L189,M130:T189,TRUE,TRUE),1,4)</f>
        <v/>
      </c>
      <c r="AG189" s="9">
        <f>INDEX(LINEST(L130:L189,M130:T189,TRUE,TRUE),1,3)</f>
        <v/>
      </c>
      <c r="AH189" s="9">
        <f>INDEX(LINEST(L130:L189,M130:T189,TRUE,TRUE),1,2)</f>
        <v/>
      </c>
      <c r="AI189" s="9">
        <f>INDEX(LINEST(L130:L189,M130:T189,TRUE,TRUE),1,1)</f>
        <v/>
      </c>
      <c r="AJ189" s="10">
        <f>INDEX(LINEST(L130:L189,M130:T189,TRUE,TRUE),3,1)</f>
        <v/>
      </c>
      <c r="AK189" s="9">
        <f>AA188/12+AB188*M189+AC188*N189+AD188*O189+AE188*P189+AF188*Q189+AG188*R189+AH188*S189+AI188*T189</f>
        <v/>
      </c>
      <c r="AL189" s="9">
        <f>AVERAGE(L129:L188)</f>
        <v/>
      </c>
    </row>
    <row r="190">
      <c r="A190" s="7" t="n">
        <v>43343</v>
      </c>
      <c r="B190" s="8" t="n">
        <v>1202.45</v>
      </c>
      <c r="C190" s="8" t="n">
        <v>2.08</v>
      </c>
      <c r="D190" s="8" t="n">
        <v>0.78</v>
      </c>
      <c r="E190" s="8" t="n">
        <v>95.139999</v>
      </c>
      <c r="F190" s="8" t="n">
        <v>69.84</v>
      </c>
      <c r="G190" s="8" t="n">
        <v>12.86</v>
      </c>
      <c r="H190" s="8" t="n">
        <v>50.709999</v>
      </c>
      <c r="I190" s="8" t="n">
        <v>2901.52002</v>
      </c>
      <c r="J190" s="8" t="n">
        <v>84.730774</v>
      </c>
      <c r="L190" s="9">
        <f>LN(B190/B189)</f>
        <v/>
      </c>
      <c r="M190" s="9">
        <f>$M$1*(C190-C189)</f>
        <v/>
      </c>
      <c r="N190" s="9">
        <f>$N$1*(D190-D189)</f>
        <v/>
      </c>
      <c r="O190" s="9">
        <f>$O$1*LN(E190/E189)</f>
        <v/>
      </c>
      <c r="P190" s="9">
        <f>$P$1*LN(F190/F189)</f>
        <v/>
      </c>
      <c r="Q190" s="9">
        <f>$Q$1*(G190-G189)</f>
        <v/>
      </c>
      <c r="R190" s="9">
        <f>$R$1*(H190-H189)</f>
        <v/>
      </c>
      <c r="S190" s="9">
        <f>$S$1*LN(I190/I189)</f>
        <v/>
      </c>
      <c r="T190" s="9">
        <f>$T$1*LN(J190/J189)</f>
        <v/>
      </c>
      <c r="U190" s="9">
        <f>$W$12+$W$4*M190+$W$5*N190+$W$6*O190+$W$7*P190+$W$8*Q190+$W$9*R190+$W$10*S190+$W$11*T190</f>
        <v/>
      </c>
      <c r="AA190" s="10">
        <f>INDEX(LINEST(L131:L190,M131:T190,TRUE,TRUE),1,9)*12</f>
        <v/>
      </c>
      <c r="AB190" s="9">
        <f>INDEX(LINEST(L131:L190,M131:T190,TRUE,TRUE),1,8)</f>
        <v/>
      </c>
      <c r="AC190" s="9">
        <f>INDEX(LINEST(L131:L190,M131:T190,TRUE,TRUE),1,7)</f>
        <v/>
      </c>
      <c r="AD190" s="9">
        <f>INDEX(LINEST(L131:L190,M131:T190,TRUE,TRUE),1,6)</f>
        <v/>
      </c>
      <c r="AE190" s="9">
        <f>INDEX(LINEST(L131:L190,M131:T190,TRUE,TRUE),1,5)</f>
        <v/>
      </c>
      <c r="AF190" s="9">
        <f>INDEX(LINEST(L131:L190,M131:T190,TRUE,TRUE),1,4)</f>
        <v/>
      </c>
      <c r="AG190" s="9">
        <f>INDEX(LINEST(L131:L190,M131:T190,TRUE,TRUE),1,3)</f>
        <v/>
      </c>
      <c r="AH190" s="9">
        <f>INDEX(LINEST(L131:L190,M131:T190,TRUE,TRUE),1,2)</f>
        <v/>
      </c>
      <c r="AI190" s="9">
        <f>INDEX(LINEST(L131:L190,M131:T190,TRUE,TRUE),1,1)</f>
        <v/>
      </c>
      <c r="AJ190" s="10">
        <f>INDEX(LINEST(L131:L190,M131:T190,TRUE,TRUE),3,1)</f>
        <v/>
      </c>
      <c r="AK190" s="9">
        <f>AA189/12+AB189*M190+AC189*N190+AD189*O190+AE189*P190+AF189*Q190+AG189*R190+AH189*S190+AI189*T190</f>
        <v/>
      </c>
      <c r="AL190" s="9">
        <f>AVERAGE(L130:L189)</f>
        <v/>
      </c>
    </row>
    <row r="191">
      <c r="A191" s="7" t="n">
        <v>43373</v>
      </c>
      <c r="B191" s="8" t="n">
        <v>1187.25</v>
      </c>
      <c r="C191" s="8" t="n">
        <v>2.14</v>
      </c>
      <c r="D191" s="8" t="n">
        <v>0.91</v>
      </c>
      <c r="E191" s="8" t="n">
        <v>95.19000200000001</v>
      </c>
      <c r="F191" s="8" t="n">
        <v>73.16</v>
      </c>
      <c r="G191" s="8" t="n">
        <v>12.12</v>
      </c>
      <c r="H191" s="8" t="n">
        <v>46.16</v>
      </c>
      <c r="I191" s="8" t="n">
        <v>2913.97998</v>
      </c>
      <c r="J191" s="8" t="n">
        <v>84.20568799999999</v>
      </c>
      <c r="L191" s="9">
        <f>LN(B191/B190)</f>
        <v/>
      </c>
      <c r="M191" s="9">
        <f>$M$1*(C191-C190)</f>
        <v/>
      </c>
      <c r="N191" s="9">
        <f>$N$1*(D191-D190)</f>
        <v/>
      </c>
      <c r="O191" s="9">
        <f>$O$1*LN(E191/E190)</f>
        <v/>
      </c>
      <c r="P191" s="9">
        <f>$P$1*LN(F191/F190)</f>
        <v/>
      </c>
      <c r="Q191" s="9">
        <f>$Q$1*(G191-G190)</f>
        <v/>
      </c>
      <c r="R191" s="9">
        <f>$R$1*(H191-H190)</f>
        <v/>
      </c>
      <c r="S191" s="9">
        <f>$S$1*LN(I191/I190)</f>
        <v/>
      </c>
      <c r="T191" s="9">
        <f>$T$1*LN(J191/J190)</f>
        <v/>
      </c>
      <c r="U191" s="9">
        <f>$W$12+$W$4*M191+$W$5*N191+$W$6*O191+$W$7*P191+$W$8*Q191+$W$9*R191+$W$10*S191+$W$11*T191</f>
        <v/>
      </c>
      <c r="AA191" s="10">
        <f>INDEX(LINEST(L132:L191,M132:T191,TRUE,TRUE),1,9)*12</f>
        <v/>
      </c>
      <c r="AB191" s="9">
        <f>INDEX(LINEST(L132:L191,M132:T191,TRUE,TRUE),1,8)</f>
        <v/>
      </c>
      <c r="AC191" s="9">
        <f>INDEX(LINEST(L132:L191,M132:T191,TRUE,TRUE),1,7)</f>
        <v/>
      </c>
      <c r="AD191" s="9">
        <f>INDEX(LINEST(L132:L191,M132:T191,TRUE,TRUE),1,6)</f>
        <v/>
      </c>
      <c r="AE191" s="9">
        <f>INDEX(LINEST(L132:L191,M132:T191,TRUE,TRUE),1,5)</f>
        <v/>
      </c>
      <c r="AF191" s="9">
        <f>INDEX(LINEST(L132:L191,M132:T191,TRUE,TRUE),1,4)</f>
        <v/>
      </c>
      <c r="AG191" s="9">
        <f>INDEX(LINEST(L132:L191,M132:T191,TRUE,TRUE),1,3)</f>
        <v/>
      </c>
      <c r="AH191" s="9">
        <f>INDEX(LINEST(L132:L191,M132:T191,TRUE,TRUE),1,2)</f>
        <v/>
      </c>
      <c r="AI191" s="9">
        <f>INDEX(LINEST(L132:L191,M132:T191,TRUE,TRUE),1,1)</f>
        <v/>
      </c>
      <c r="AJ191" s="10">
        <f>INDEX(LINEST(L132:L191,M132:T191,TRUE,TRUE),3,1)</f>
        <v/>
      </c>
      <c r="AK191" s="9">
        <f>AA190/12+AB190*M191+AC190*N191+AD190*O191+AE190*P191+AF190*Q191+AG190*R191+AH190*S191+AI190*T191</f>
        <v/>
      </c>
      <c r="AL191" s="9">
        <f>AVERAGE(L131:L190)</f>
        <v/>
      </c>
    </row>
    <row r="192">
      <c r="A192" s="7" t="n">
        <v>43404</v>
      </c>
      <c r="B192" s="8" t="n">
        <v>1214.95</v>
      </c>
      <c r="C192" s="8" t="n">
        <v>2.05</v>
      </c>
      <c r="D192" s="8" t="n">
        <v>1.1</v>
      </c>
      <c r="E192" s="8" t="n">
        <v>97.129997</v>
      </c>
      <c r="F192" s="8" t="n">
        <v>65.31</v>
      </c>
      <c r="G192" s="8" t="n">
        <v>21.23</v>
      </c>
      <c r="H192" s="8" t="n">
        <v>60.130001</v>
      </c>
      <c r="I192" s="8" t="n">
        <v>2711.73999</v>
      </c>
      <c r="J192" s="8" t="n">
        <v>83.66333</v>
      </c>
      <c r="L192" s="9">
        <f>LN(B192/B191)</f>
        <v/>
      </c>
      <c r="M192" s="9">
        <f>$M$1*(C192-C191)</f>
        <v/>
      </c>
      <c r="N192" s="9">
        <f>$N$1*(D192-D191)</f>
        <v/>
      </c>
      <c r="O192" s="9">
        <f>$O$1*LN(E192/E191)</f>
        <v/>
      </c>
      <c r="P192" s="9">
        <f>$P$1*LN(F192/F191)</f>
        <v/>
      </c>
      <c r="Q192" s="9">
        <f>$Q$1*(G192-G191)</f>
        <v/>
      </c>
      <c r="R192" s="9">
        <f>$R$1*(H192-H191)</f>
        <v/>
      </c>
      <c r="S192" s="9">
        <f>$S$1*LN(I192/I191)</f>
        <v/>
      </c>
      <c r="T192" s="9">
        <f>$T$1*LN(J192/J191)</f>
        <v/>
      </c>
      <c r="U192" s="9">
        <f>$W$12+$W$4*M192+$W$5*N192+$W$6*O192+$W$7*P192+$W$8*Q192+$W$9*R192+$W$10*S192+$W$11*T192</f>
        <v/>
      </c>
      <c r="AA192" s="10">
        <f>INDEX(LINEST(L133:L192,M133:T192,TRUE,TRUE),1,9)*12</f>
        <v/>
      </c>
      <c r="AB192" s="9">
        <f>INDEX(LINEST(L133:L192,M133:T192,TRUE,TRUE),1,8)</f>
        <v/>
      </c>
      <c r="AC192" s="9">
        <f>INDEX(LINEST(L133:L192,M133:T192,TRUE,TRUE),1,7)</f>
        <v/>
      </c>
      <c r="AD192" s="9">
        <f>INDEX(LINEST(L133:L192,M133:T192,TRUE,TRUE),1,6)</f>
        <v/>
      </c>
      <c r="AE192" s="9">
        <f>INDEX(LINEST(L133:L192,M133:T192,TRUE,TRUE),1,5)</f>
        <v/>
      </c>
      <c r="AF192" s="9">
        <f>INDEX(LINEST(L133:L192,M133:T192,TRUE,TRUE),1,4)</f>
        <v/>
      </c>
      <c r="AG192" s="9">
        <f>INDEX(LINEST(L133:L192,M133:T192,TRUE,TRUE),1,3)</f>
        <v/>
      </c>
      <c r="AH192" s="9">
        <f>INDEX(LINEST(L133:L192,M133:T192,TRUE,TRUE),1,2)</f>
        <v/>
      </c>
      <c r="AI192" s="9">
        <f>INDEX(LINEST(L133:L192,M133:T192,TRUE,TRUE),1,1)</f>
        <v/>
      </c>
      <c r="AJ192" s="10">
        <f>INDEX(LINEST(L133:L192,M133:T192,TRUE,TRUE),3,1)</f>
        <v/>
      </c>
      <c r="AK192" s="9">
        <f>AA191/12+AB191*M192+AC191*N192+AD191*O192+AE191*P192+AF191*Q192+AG191*R192+AH191*S192+AI191*T192</f>
        <v/>
      </c>
      <c r="AL192" s="9">
        <f>AVERAGE(L132:L191)</f>
        <v/>
      </c>
    </row>
    <row r="193">
      <c r="A193" s="7" t="n">
        <v>43434</v>
      </c>
      <c r="B193" s="8" t="n">
        <v>1217.55</v>
      </c>
      <c r="C193" s="8" t="n">
        <v>1.97</v>
      </c>
      <c r="D193" s="8" t="n">
        <v>1.04</v>
      </c>
      <c r="E193" s="8" t="n">
        <v>97.269997</v>
      </c>
      <c r="F193" s="8" t="n">
        <v>50.78</v>
      </c>
      <c r="G193" s="8" t="n">
        <v>18.07</v>
      </c>
      <c r="H193" s="8" t="n">
        <v>52.43</v>
      </c>
      <c r="I193" s="8" t="n">
        <v>2760.169922</v>
      </c>
      <c r="J193" s="8" t="n">
        <v>84.30886099999999</v>
      </c>
      <c r="L193" s="9">
        <f>LN(B193/B192)</f>
        <v/>
      </c>
      <c r="M193" s="9">
        <f>$M$1*(C193-C192)</f>
        <v/>
      </c>
      <c r="N193" s="9">
        <f>$N$1*(D193-D192)</f>
        <v/>
      </c>
      <c r="O193" s="9">
        <f>$O$1*LN(E193/E192)</f>
        <v/>
      </c>
      <c r="P193" s="9">
        <f>$P$1*LN(F193/F192)</f>
        <v/>
      </c>
      <c r="Q193" s="9">
        <f>$Q$1*(G193-G192)</f>
        <v/>
      </c>
      <c r="R193" s="9">
        <f>$R$1*(H193-H192)</f>
        <v/>
      </c>
      <c r="S193" s="9">
        <f>$S$1*LN(I193/I192)</f>
        <v/>
      </c>
      <c r="T193" s="9">
        <f>$T$1*LN(J193/J192)</f>
        <v/>
      </c>
      <c r="U193" s="9">
        <f>$W$12+$W$4*M193+$W$5*N193+$W$6*O193+$W$7*P193+$W$8*Q193+$W$9*R193+$W$10*S193+$W$11*T193</f>
        <v/>
      </c>
      <c r="AA193" s="10">
        <f>INDEX(LINEST(L134:L193,M134:T193,TRUE,TRUE),1,9)*12</f>
        <v/>
      </c>
      <c r="AB193" s="9">
        <f>INDEX(LINEST(L134:L193,M134:T193,TRUE,TRUE),1,8)</f>
        <v/>
      </c>
      <c r="AC193" s="9">
        <f>INDEX(LINEST(L134:L193,M134:T193,TRUE,TRUE),1,7)</f>
        <v/>
      </c>
      <c r="AD193" s="9">
        <f>INDEX(LINEST(L134:L193,M134:T193,TRUE,TRUE),1,6)</f>
        <v/>
      </c>
      <c r="AE193" s="9">
        <f>INDEX(LINEST(L134:L193,M134:T193,TRUE,TRUE),1,5)</f>
        <v/>
      </c>
      <c r="AF193" s="9">
        <f>INDEX(LINEST(L134:L193,M134:T193,TRUE,TRUE),1,4)</f>
        <v/>
      </c>
      <c r="AG193" s="9">
        <f>INDEX(LINEST(L134:L193,M134:T193,TRUE,TRUE),1,3)</f>
        <v/>
      </c>
      <c r="AH193" s="9">
        <f>INDEX(LINEST(L134:L193,M134:T193,TRUE,TRUE),1,2)</f>
        <v/>
      </c>
      <c r="AI193" s="9">
        <f>INDEX(LINEST(L134:L193,M134:T193,TRUE,TRUE),1,1)</f>
        <v/>
      </c>
      <c r="AJ193" s="10">
        <f>INDEX(LINEST(L134:L193,M134:T193,TRUE,TRUE),3,1)</f>
        <v/>
      </c>
      <c r="AK193" s="9">
        <f>AA192/12+AB192*M193+AC192*N193+AD192*O193+AE192*P193+AF192*Q193+AG192*R193+AH192*S193+AI192*T193</f>
        <v/>
      </c>
      <c r="AL193" s="9">
        <f>AVERAGE(L133:L192)</f>
        <v/>
      </c>
    </row>
    <row r="194">
      <c r="A194" s="7" t="n">
        <v>43465</v>
      </c>
      <c r="B194" s="8" t="n">
        <v>1279</v>
      </c>
      <c r="C194" s="8" t="n">
        <v>1.71</v>
      </c>
      <c r="D194" s="8" t="n">
        <v>0.98</v>
      </c>
      <c r="E194" s="8" t="n">
        <v>96.16999800000001</v>
      </c>
      <c r="F194" s="8" t="n">
        <v>45.15</v>
      </c>
      <c r="G194" s="8" t="n">
        <v>25.42</v>
      </c>
      <c r="H194" s="8" t="n">
        <v>66.58000199999999</v>
      </c>
      <c r="I194" s="8" t="n">
        <v>2506.850098</v>
      </c>
      <c r="J194" s="8" t="n">
        <v>85.979187</v>
      </c>
      <c r="L194" s="9">
        <f>LN(B194/B193)</f>
        <v/>
      </c>
      <c r="M194" s="9">
        <f>$M$1*(C194-C193)</f>
        <v/>
      </c>
      <c r="N194" s="9">
        <f>$N$1*(D194-D193)</f>
        <v/>
      </c>
      <c r="O194" s="9">
        <f>$O$1*LN(E194/E193)</f>
        <v/>
      </c>
      <c r="P194" s="9">
        <f>$P$1*LN(F194/F193)</f>
        <v/>
      </c>
      <c r="Q194" s="9">
        <f>$Q$1*(G194-G193)</f>
        <v/>
      </c>
      <c r="R194" s="9">
        <f>$R$1*(H194-H193)</f>
        <v/>
      </c>
      <c r="S194" s="9">
        <f>$S$1*LN(I194/I193)</f>
        <v/>
      </c>
      <c r="T194" s="9">
        <f>$T$1*LN(J194/J193)</f>
        <v/>
      </c>
      <c r="U194" s="9">
        <f>$W$12+$W$4*M194+$W$5*N194+$W$6*O194+$W$7*P194+$W$8*Q194+$W$9*R194+$W$10*S194+$W$11*T194</f>
        <v/>
      </c>
      <c r="AA194" s="10">
        <f>INDEX(LINEST(L135:L194,M135:T194,TRUE,TRUE),1,9)*12</f>
        <v/>
      </c>
      <c r="AB194" s="9">
        <f>INDEX(LINEST(L135:L194,M135:T194,TRUE,TRUE),1,8)</f>
        <v/>
      </c>
      <c r="AC194" s="9">
        <f>INDEX(LINEST(L135:L194,M135:T194,TRUE,TRUE),1,7)</f>
        <v/>
      </c>
      <c r="AD194" s="9">
        <f>INDEX(LINEST(L135:L194,M135:T194,TRUE,TRUE),1,6)</f>
        <v/>
      </c>
      <c r="AE194" s="9">
        <f>INDEX(LINEST(L135:L194,M135:T194,TRUE,TRUE),1,5)</f>
        <v/>
      </c>
      <c r="AF194" s="9">
        <f>INDEX(LINEST(L135:L194,M135:T194,TRUE,TRUE),1,4)</f>
        <v/>
      </c>
      <c r="AG194" s="9">
        <f>INDEX(LINEST(L135:L194,M135:T194,TRUE,TRUE),1,3)</f>
        <v/>
      </c>
      <c r="AH194" s="9">
        <f>INDEX(LINEST(L135:L194,M135:T194,TRUE,TRUE),1,2)</f>
        <v/>
      </c>
      <c r="AI194" s="9">
        <f>INDEX(LINEST(L135:L194,M135:T194,TRUE,TRUE),1,1)</f>
        <v/>
      </c>
      <c r="AJ194" s="10">
        <f>INDEX(LINEST(L135:L194,M135:T194,TRUE,TRUE),3,1)</f>
        <v/>
      </c>
      <c r="AK194" s="9">
        <f>AA193/12+AB193*M194+AC193*N194+AD193*O194+AE193*P194+AF193*Q194+AG193*R194+AH193*S194+AI193*T194</f>
        <v/>
      </c>
      <c r="AL194" s="9">
        <f>AVERAGE(L134:L193)</f>
        <v/>
      </c>
    </row>
    <row r="195">
      <c r="A195" s="7" t="n">
        <v>43496</v>
      </c>
      <c r="B195" s="8" t="n">
        <v>1323.25</v>
      </c>
      <c r="C195" s="8" t="n">
        <v>1.85</v>
      </c>
      <c r="D195" s="8" t="n">
        <v>0.78</v>
      </c>
      <c r="E195" s="8" t="n">
        <v>95.58000199999999</v>
      </c>
      <c r="F195" s="8" t="n">
        <v>53.84</v>
      </c>
      <c r="G195" s="8" t="n">
        <v>16.57</v>
      </c>
      <c r="H195" s="8" t="n">
        <v>49.810001</v>
      </c>
      <c r="I195" s="8" t="n">
        <v>2704.100098</v>
      </c>
      <c r="J195" s="8" t="n">
        <v>86.762321</v>
      </c>
      <c r="L195" s="9">
        <f>LN(B195/B194)</f>
        <v/>
      </c>
      <c r="M195" s="9">
        <f>$M$1*(C195-C194)</f>
        <v/>
      </c>
      <c r="N195" s="9">
        <f>$N$1*(D195-D194)</f>
        <v/>
      </c>
      <c r="O195" s="9">
        <f>$O$1*LN(E195/E194)</f>
        <v/>
      </c>
      <c r="P195" s="9">
        <f>$P$1*LN(F195/F194)</f>
        <v/>
      </c>
      <c r="Q195" s="9">
        <f>$Q$1*(G195-G194)</f>
        <v/>
      </c>
      <c r="R195" s="9">
        <f>$R$1*(H195-H194)</f>
        <v/>
      </c>
      <c r="S195" s="9">
        <f>$S$1*LN(I195/I194)</f>
        <v/>
      </c>
      <c r="T195" s="9">
        <f>$T$1*LN(J195/J194)</f>
        <v/>
      </c>
      <c r="U195" s="9">
        <f>$W$12+$W$4*M195+$W$5*N195+$W$6*O195+$W$7*P195+$W$8*Q195+$W$9*R195+$W$10*S195+$W$11*T195</f>
        <v/>
      </c>
      <c r="AA195" s="10">
        <f>INDEX(LINEST(L136:L195,M136:T195,TRUE,TRUE),1,9)*12</f>
        <v/>
      </c>
      <c r="AB195" s="9">
        <f>INDEX(LINEST(L136:L195,M136:T195,TRUE,TRUE),1,8)</f>
        <v/>
      </c>
      <c r="AC195" s="9">
        <f>INDEX(LINEST(L136:L195,M136:T195,TRUE,TRUE),1,7)</f>
        <v/>
      </c>
      <c r="AD195" s="9">
        <f>INDEX(LINEST(L136:L195,M136:T195,TRUE,TRUE),1,6)</f>
        <v/>
      </c>
      <c r="AE195" s="9">
        <f>INDEX(LINEST(L136:L195,M136:T195,TRUE,TRUE),1,5)</f>
        <v/>
      </c>
      <c r="AF195" s="9">
        <f>INDEX(LINEST(L136:L195,M136:T195,TRUE,TRUE),1,4)</f>
        <v/>
      </c>
      <c r="AG195" s="9">
        <f>INDEX(LINEST(L136:L195,M136:T195,TRUE,TRUE),1,3)</f>
        <v/>
      </c>
      <c r="AH195" s="9">
        <f>INDEX(LINEST(L136:L195,M136:T195,TRUE,TRUE),1,2)</f>
        <v/>
      </c>
      <c r="AI195" s="9">
        <f>INDEX(LINEST(L136:L195,M136:T195,TRUE,TRUE),1,1)</f>
        <v/>
      </c>
      <c r="AJ195" s="10">
        <f>INDEX(LINEST(L136:L195,M136:T195,TRUE,TRUE),3,1)</f>
        <v/>
      </c>
      <c r="AK195" s="9">
        <f>AA194/12+AB194*M195+AC194*N195+AD194*O195+AE194*P195+AF194*Q195+AG194*R195+AH194*S195+AI194*T195</f>
        <v/>
      </c>
      <c r="AL195" s="9">
        <f>AVERAGE(L135:L194)</f>
        <v/>
      </c>
    </row>
    <row r="196">
      <c r="A196" s="7" t="n">
        <v>43524</v>
      </c>
      <c r="B196" s="8" t="n">
        <v>1319.15</v>
      </c>
      <c r="C196" s="8" t="n">
        <v>1.95</v>
      </c>
      <c r="D196" s="8" t="n">
        <v>0.78</v>
      </c>
      <c r="E196" s="8" t="n">
        <v>96.160004</v>
      </c>
      <c r="F196" s="8" t="n">
        <v>57.21</v>
      </c>
      <c r="G196" s="8" t="n">
        <v>14.78</v>
      </c>
      <c r="H196" s="8" t="n">
        <v>47.220001</v>
      </c>
      <c r="I196" s="8" t="n">
        <v>2784.48999</v>
      </c>
      <c r="J196" s="8" t="n">
        <v>86.66361999999999</v>
      </c>
      <c r="L196" s="9">
        <f>LN(B196/B195)</f>
        <v/>
      </c>
      <c r="M196" s="9">
        <f>$M$1*(C196-C195)</f>
        <v/>
      </c>
      <c r="N196" s="9">
        <f>$N$1*(D196-D195)</f>
        <v/>
      </c>
      <c r="O196" s="9">
        <f>$O$1*LN(E196/E195)</f>
        <v/>
      </c>
      <c r="P196" s="9">
        <f>$P$1*LN(F196/F195)</f>
        <v/>
      </c>
      <c r="Q196" s="9">
        <f>$Q$1*(G196-G195)</f>
        <v/>
      </c>
      <c r="R196" s="9">
        <f>$R$1*(H196-H195)</f>
        <v/>
      </c>
      <c r="S196" s="9">
        <f>$S$1*LN(I196/I195)</f>
        <v/>
      </c>
      <c r="T196" s="9">
        <f>$T$1*LN(J196/J195)</f>
        <v/>
      </c>
      <c r="U196" s="9">
        <f>$W$12+$W$4*M196+$W$5*N196+$W$6*O196+$W$7*P196+$W$8*Q196+$W$9*R196+$W$10*S196+$W$11*T196</f>
        <v/>
      </c>
      <c r="AA196" s="10">
        <f>INDEX(LINEST(L137:L196,M137:T196,TRUE,TRUE),1,9)*12</f>
        <v/>
      </c>
      <c r="AB196" s="9">
        <f>INDEX(LINEST(L137:L196,M137:T196,TRUE,TRUE),1,8)</f>
        <v/>
      </c>
      <c r="AC196" s="9">
        <f>INDEX(LINEST(L137:L196,M137:T196,TRUE,TRUE),1,7)</f>
        <v/>
      </c>
      <c r="AD196" s="9">
        <f>INDEX(LINEST(L137:L196,M137:T196,TRUE,TRUE),1,6)</f>
        <v/>
      </c>
      <c r="AE196" s="9">
        <f>INDEX(LINEST(L137:L196,M137:T196,TRUE,TRUE),1,5)</f>
        <v/>
      </c>
      <c r="AF196" s="9">
        <f>INDEX(LINEST(L137:L196,M137:T196,TRUE,TRUE),1,4)</f>
        <v/>
      </c>
      <c r="AG196" s="9">
        <f>INDEX(LINEST(L137:L196,M137:T196,TRUE,TRUE),1,3)</f>
        <v/>
      </c>
      <c r="AH196" s="9">
        <f>INDEX(LINEST(L137:L196,M137:T196,TRUE,TRUE),1,2)</f>
        <v/>
      </c>
      <c r="AI196" s="9">
        <f>INDEX(LINEST(L137:L196,M137:T196,TRUE,TRUE),1,1)</f>
        <v/>
      </c>
      <c r="AJ196" s="10">
        <f>INDEX(LINEST(L137:L196,M137:T196,TRUE,TRUE),3,1)</f>
        <v/>
      </c>
      <c r="AK196" s="9">
        <f>AA195/12+AB195*M196+AC195*N196+AD195*O196+AE195*P196+AF195*Q196+AG195*R196+AH195*S196+AI195*T196</f>
        <v/>
      </c>
      <c r="AL196" s="9">
        <f>AVERAGE(L136:L195)</f>
        <v/>
      </c>
    </row>
    <row r="197">
      <c r="A197" s="7" t="n">
        <v>43555</v>
      </c>
      <c r="B197" s="8" t="n">
        <v>1295.4</v>
      </c>
      <c r="C197" s="8" t="n">
        <v>1.88</v>
      </c>
      <c r="D197" s="8" t="n">
        <v>0.53</v>
      </c>
      <c r="E197" s="8" t="n">
        <v>97.279999</v>
      </c>
      <c r="F197" s="8" t="n">
        <v>60.19</v>
      </c>
      <c r="G197" s="8" t="n">
        <v>13.71</v>
      </c>
      <c r="H197" s="8" t="n">
        <v>58.549999</v>
      </c>
      <c r="I197" s="8" t="n">
        <v>2834.399902</v>
      </c>
      <c r="J197" s="8" t="n">
        <v>88.503128</v>
      </c>
      <c r="L197" s="9">
        <f>LN(B197/B196)</f>
        <v/>
      </c>
      <c r="M197" s="9">
        <f>$M$1*(C197-C196)</f>
        <v/>
      </c>
      <c r="N197" s="9">
        <f>$N$1*(D197-D196)</f>
        <v/>
      </c>
      <c r="O197" s="9">
        <f>$O$1*LN(E197/E196)</f>
        <v/>
      </c>
      <c r="P197" s="9">
        <f>$P$1*LN(F197/F196)</f>
        <v/>
      </c>
      <c r="Q197" s="9">
        <f>$Q$1*(G197-G196)</f>
        <v/>
      </c>
      <c r="R197" s="9">
        <f>$R$1*(H197-H196)</f>
        <v/>
      </c>
      <c r="S197" s="9">
        <f>$S$1*LN(I197/I196)</f>
        <v/>
      </c>
      <c r="T197" s="9">
        <f>$T$1*LN(J197/J196)</f>
        <v/>
      </c>
      <c r="U197" s="9">
        <f>$W$12+$W$4*M197+$W$5*N197+$W$6*O197+$W$7*P197+$W$8*Q197+$W$9*R197+$W$10*S197+$W$11*T197</f>
        <v/>
      </c>
      <c r="AA197" s="10">
        <f>INDEX(LINEST(L138:L197,M138:T197,TRUE,TRUE),1,9)*12</f>
        <v/>
      </c>
      <c r="AB197" s="9">
        <f>INDEX(LINEST(L138:L197,M138:T197,TRUE,TRUE),1,8)</f>
        <v/>
      </c>
      <c r="AC197" s="9">
        <f>INDEX(LINEST(L138:L197,M138:T197,TRUE,TRUE),1,7)</f>
        <v/>
      </c>
      <c r="AD197" s="9">
        <f>INDEX(LINEST(L138:L197,M138:T197,TRUE,TRUE),1,6)</f>
        <v/>
      </c>
      <c r="AE197" s="9">
        <f>INDEX(LINEST(L138:L197,M138:T197,TRUE,TRUE),1,5)</f>
        <v/>
      </c>
      <c r="AF197" s="9">
        <f>INDEX(LINEST(L138:L197,M138:T197,TRUE,TRUE),1,4)</f>
        <v/>
      </c>
      <c r="AG197" s="9">
        <f>INDEX(LINEST(L138:L197,M138:T197,TRUE,TRUE),1,3)</f>
        <v/>
      </c>
      <c r="AH197" s="9">
        <f>INDEX(LINEST(L138:L197,M138:T197,TRUE,TRUE),1,2)</f>
        <v/>
      </c>
      <c r="AI197" s="9">
        <f>INDEX(LINEST(L138:L197,M138:T197,TRUE,TRUE),1,1)</f>
        <v/>
      </c>
      <c r="AJ197" s="10">
        <f>INDEX(LINEST(L138:L197,M138:T197,TRUE,TRUE),3,1)</f>
        <v/>
      </c>
      <c r="AK197" s="9">
        <f>AA196/12+AB196*M197+AC196*N197+AD196*O197+AE196*P197+AF196*Q197+AG196*R197+AH196*S197+AI196*T197</f>
        <v/>
      </c>
      <c r="AL197" s="9">
        <f>AVERAGE(L137:L196)</f>
        <v/>
      </c>
    </row>
    <row r="198">
      <c r="A198" s="7" t="n">
        <v>43585</v>
      </c>
      <c r="B198" s="8" t="n">
        <v>1282.3</v>
      </c>
      <c r="C198" s="8" t="n">
        <v>1.95</v>
      </c>
      <c r="D198" s="8" t="n">
        <v>0.5600000000000001</v>
      </c>
      <c r="E198" s="8" t="n">
        <v>97.480003</v>
      </c>
      <c r="F198" s="8" t="n">
        <v>63.83</v>
      </c>
      <c r="G198" s="8" t="n">
        <v>13.12</v>
      </c>
      <c r="H198" s="8" t="n">
        <v>49.470001</v>
      </c>
      <c r="I198" s="8" t="n">
        <v>2945.830078</v>
      </c>
      <c r="J198" s="8" t="n">
        <v>88.32579800000001</v>
      </c>
      <c r="L198" s="9">
        <f>LN(B198/B197)</f>
        <v/>
      </c>
      <c r="M198" s="9">
        <f>$M$1*(C198-C197)</f>
        <v/>
      </c>
      <c r="N198" s="9">
        <f>$N$1*(D198-D197)</f>
        <v/>
      </c>
      <c r="O198" s="9">
        <f>$O$1*LN(E198/E197)</f>
        <v/>
      </c>
      <c r="P198" s="9">
        <f>$P$1*LN(F198/F197)</f>
        <v/>
      </c>
      <c r="Q198" s="9">
        <f>$Q$1*(G198-G197)</f>
        <v/>
      </c>
      <c r="R198" s="9">
        <f>$R$1*(H198-H197)</f>
        <v/>
      </c>
      <c r="S198" s="9">
        <f>$S$1*LN(I198/I197)</f>
        <v/>
      </c>
      <c r="T198" s="9">
        <f>$T$1*LN(J198/J197)</f>
        <v/>
      </c>
      <c r="U198" s="9">
        <f>$W$12+$W$4*M198+$W$5*N198+$W$6*O198+$W$7*P198+$W$8*Q198+$W$9*R198+$W$10*S198+$W$11*T198</f>
        <v/>
      </c>
      <c r="AA198" s="10">
        <f>INDEX(LINEST(L139:L198,M139:T198,TRUE,TRUE),1,9)*12</f>
        <v/>
      </c>
      <c r="AB198" s="9">
        <f>INDEX(LINEST(L139:L198,M139:T198,TRUE,TRUE),1,8)</f>
        <v/>
      </c>
      <c r="AC198" s="9">
        <f>INDEX(LINEST(L139:L198,M139:T198,TRUE,TRUE),1,7)</f>
        <v/>
      </c>
      <c r="AD198" s="9">
        <f>INDEX(LINEST(L139:L198,M139:T198,TRUE,TRUE),1,6)</f>
        <v/>
      </c>
      <c r="AE198" s="9">
        <f>INDEX(LINEST(L139:L198,M139:T198,TRUE,TRUE),1,5)</f>
        <v/>
      </c>
      <c r="AF198" s="9">
        <f>INDEX(LINEST(L139:L198,M139:T198,TRUE,TRUE),1,4)</f>
        <v/>
      </c>
      <c r="AG198" s="9">
        <f>INDEX(LINEST(L139:L198,M139:T198,TRUE,TRUE),1,3)</f>
        <v/>
      </c>
      <c r="AH198" s="9">
        <f>INDEX(LINEST(L139:L198,M139:T198,TRUE,TRUE),1,2)</f>
        <v/>
      </c>
      <c r="AI198" s="9">
        <f>INDEX(LINEST(L139:L198,M139:T198,TRUE,TRUE),1,1)</f>
        <v/>
      </c>
      <c r="AJ198" s="10">
        <f>INDEX(LINEST(L139:L198,M139:T198,TRUE,TRUE),3,1)</f>
        <v/>
      </c>
      <c r="AK198" s="9">
        <f>AA197/12+AB197*M198+AC197*N198+AD197*O198+AE197*P198+AF197*Q198+AG197*R198+AH197*S198+AI197*T198</f>
        <v/>
      </c>
      <c r="AL198" s="9">
        <f>AVERAGE(L138:L197)</f>
        <v/>
      </c>
    </row>
    <row r="199">
      <c r="A199" s="7" t="n">
        <v>43616</v>
      </c>
      <c r="B199" s="8" t="n">
        <v>1295.55</v>
      </c>
      <c r="C199" s="8" t="n">
        <v>1.74</v>
      </c>
      <c r="D199" s="8" t="n">
        <v>0.4</v>
      </c>
      <c r="E199" s="8" t="n">
        <v>97.75</v>
      </c>
      <c r="F199" s="8" t="n">
        <v>53.49</v>
      </c>
      <c r="G199" s="8" t="n">
        <v>18.71</v>
      </c>
      <c r="H199" s="8" t="n">
        <v>72.68000000000001</v>
      </c>
      <c r="I199" s="8" t="n">
        <v>2752.060059</v>
      </c>
      <c r="J199" s="8" t="n">
        <v>90.01355</v>
      </c>
      <c r="L199" s="9">
        <f>LN(B199/B198)</f>
        <v/>
      </c>
      <c r="M199" s="9">
        <f>$M$1*(C199-C198)</f>
        <v/>
      </c>
      <c r="N199" s="9">
        <f>$N$1*(D199-D198)</f>
        <v/>
      </c>
      <c r="O199" s="9">
        <f>$O$1*LN(E199/E198)</f>
        <v/>
      </c>
      <c r="P199" s="9">
        <f>$P$1*LN(F199/F198)</f>
        <v/>
      </c>
      <c r="Q199" s="9">
        <f>$Q$1*(G199-G198)</f>
        <v/>
      </c>
      <c r="R199" s="9">
        <f>$R$1*(H199-H198)</f>
        <v/>
      </c>
      <c r="S199" s="9">
        <f>$S$1*LN(I199/I198)</f>
        <v/>
      </c>
      <c r="T199" s="9">
        <f>$T$1*LN(J199/J198)</f>
        <v/>
      </c>
      <c r="U199" s="9">
        <f>$W$12+$W$4*M199+$W$5*N199+$W$6*O199+$W$7*P199+$W$8*Q199+$W$9*R199+$W$10*S199+$W$11*T199</f>
        <v/>
      </c>
      <c r="AA199" s="10">
        <f>INDEX(LINEST(L140:L199,M140:T199,TRUE,TRUE),1,9)*12</f>
        <v/>
      </c>
      <c r="AB199" s="9">
        <f>INDEX(LINEST(L140:L199,M140:T199,TRUE,TRUE),1,8)</f>
        <v/>
      </c>
      <c r="AC199" s="9">
        <f>INDEX(LINEST(L140:L199,M140:T199,TRUE,TRUE),1,7)</f>
        <v/>
      </c>
      <c r="AD199" s="9">
        <f>INDEX(LINEST(L140:L199,M140:T199,TRUE,TRUE),1,6)</f>
        <v/>
      </c>
      <c r="AE199" s="9">
        <f>INDEX(LINEST(L140:L199,M140:T199,TRUE,TRUE),1,5)</f>
        <v/>
      </c>
      <c r="AF199" s="9">
        <f>INDEX(LINEST(L140:L199,M140:T199,TRUE,TRUE),1,4)</f>
        <v/>
      </c>
      <c r="AG199" s="9">
        <f>INDEX(LINEST(L140:L199,M140:T199,TRUE,TRUE),1,3)</f>
        <v/>
      </c>
      <c r="AH199" s="9">
        <f>INDEX(LINEST(L140:L199,M140:T199,TRUE,TRUE),1,2)</f>
        <v/>
      </c>
      <c r="AI199" s="9">
        <f>INDEX(LINEST(L140:L199,M140:T199,TRUE,TRUE),1,1)</f>
        <v/>
      </c>
      <c r="AJ199" s="10">
        <f>INDEX(LINEST(L140:L199,M140:T199,TRUE,TRUE),3,1)</f>
        <v/>
      </c>
      <c r="AK199" s="9">
        <f>AA198/12+AB198*M199+AC198*N199+AD198*O199+AE198*P199+AF198*Q199+AG198*R199+AH198*S199+AI198*T199</f>
        <v/>
      </c>
      <c r="AL199" s="9">
        <f>AVERAGE(L139:L198)</f>
        <v/>
      </c>
    </row>
    <row r="200">
      <c r="A200" s="7" t="n">
        <v>43646</v>
      </c>
      <c r="B200" s="8" t="n">
        <v>1409</v>
      </c>
      <c r="C200" s="8" t="n">
        <v>1.69</v>
      </c>
      <c r="D200" s="8" t="n">
        <v>0.31</v>
      </c>
      <c r="E200" s="8" t="n">
        <v>96.129997</v>
      </c>
      <c r="F200" s="8" t="n">
        <v>58.2</v>
      </c>
      <c r="G200" s="8" t="n">
        <v>15.08</v>
      </c>
      <c r="H200" s="8" t="n">
        <v>70.43000000000001</v>
      </c>
      <c r="I200" s="8" t="n">
        <v>2941.76001</v>
      </c>
      <c r="J200" s="8" t="n">
        <v>91.002441</v>
      </c>
      <c r="L200" s="9">
        <f>LN(B200/B199)</f>
        <v/>
      </c>
      <c r="M200" s="9">
        <f>$M$1*(C200-C199)</f>
        <v/>
      </c>
      <c r="N200" s="9">
        <f>$N$1*(D200-D199)</f>
        <v/>
      </c>
      <c r="O200" s="9">
        <f>$O$1*LN(E200/E199)</f>
        <v/>
      </c>
      <c r="P200" s="9">
        <f>$P$1*LN(F200/F199)</f>
        <v/>
      </c>
      <c r="Q200" s="9">
        <f>$Q$1*(G200-G199)</f>
        <v/>
      </c>
      <c r="R200" s="9">
        <f>$R$1*(H200-H199)</f>
        <v/>
      </c>
      <c r="S200" s="9">
        <f>$S$1*LN(I200/I199)</f>
        <v/>
      </c>
      <c r="T200" s="9">
        <f>$T$1*LN(J200/J199)</f>
        <v/>
      </c>
      <c r="U200" s="9">
        <f>$W$12+$W$4*M200+$W$5*N200+$W$6*O200+$W$7*P200+$W$8*Q200+$W$9*R200+$W$10*S200+$W$11*T200</f>
        <v/>
      </c>
      <c r="AA200" s="10">
        <f>INDEX(LINEST(L141:L200,M141:T200,TRUE,TRUE),1,9)*12</f>
        <v/>
      </c>
      <c r="AB200" s="9">
        <f>INDEX(LINEST(L141:L200,M141:T200,TRUE,TRUE),1,8)</f>
        <v/>
      </c>
      <c r="AC200" s="9">
        <f>INDEX(LINEST(L141:L200,M141:T200,TRUE,TRUE),1,7)</f>
        <v/>
      </c>
      <c r="AD200" s="9">
        <f>INDEX(LINEST(L141:L200,M141:T200,TRUE,TRUE),1,6)</f>
        <v/>
      </c>
      <c r="AE200" s="9">
        <f>INDEX(LINEST(L141:L200,M141:T200,TRUE,TRUE),1,5)</f>
        <v/>
      </c>
      <c r="AF200" s="9">
        <f>INDEX(LINEST(L141:L200,M141:T200,TRUE,TRUE),1,4)</f>
        <v/>
      </c>
      <c r="AG200" s="9">
        <f>INDEX(LINEST(L141:L200,M141:T200,TRUE,TRUE),1,3)</f>
        <v/>
      </c>
      <c r="AH200" s="9">
        <f>INDEX(LINEST(L141:L200,M141:T200,TRUE,TRUE),1,2)</f>
        <v/>
      </c>
      <c r="AI200" s="9">
        <f>INDEX(LINEST(L141:L200,M141:T200,TRUE,TRUE),1,1)</f>
        <v/>
      </c>
      <c r="AJ200" s="10">
        <f>INDEX(LINEST(L141:L200,M141:T200,TRUE,TRUE),3,1)</f>
        <v/>
      </c>
      <c r="AK200" s="9">
        <f>AA199/12+AB199*M200+AC199*N200+AD199*O200+AE199*P200+AF199*Q200+AG199*R200+AH199*S200+AI199*T200</f>
        <v/>
      </c>
      <c r="AL200" s="9">
        <f>AVERAGE(L140:L199)</f>
        <v/>
      </c>
    </row>
    <row r="201">
      <c r="A201" s="7" t="n">
        <v>43677</v>
      </c>
      <c r="B201" s="8" t="n">
        <v>1427.55</v>
      </c>
      <c r="C201" s="8" t="n">
        <v>1.76</v>
      </c>
      <c r="D201" s="8" t="n">
        <v>0.26</v>
      </c>
      <c r="E201" s="8" t="n">
        <v>98.519997</v>
      </c>
      <c r="F201" s="8" t="n">
        <v>58.53</v>
      </c>
      <c r="G201" s="8" t="n">
        <v>16.12</v>
      </c>
      <c r="H201" s="8" t="n">
        <v>55.25</v>
      </c>
      <c r="I201" s="8" t="n">
        <v>2980.379883</v>
      </c>
      <c r="J201" s="8" t="n">
        <v>91.1679</v>
      </c>
      <c r="L201" s="9">
        <f>LN(B201/B200)</f>
        <v/>
      </c>
      <c r="M201" s="9">
        <f>$M$1*(C201-C200)</f>
        <v/>
      </c>
      <c r="N201" s="9">
        <f>$N$1*(D201-D200)</f>
        <v/>
      </c>
      <c r="O201" s="9">
        <f>$O$1*LN(E201/E200)</f>
        <v/>
      </c>
      <c r="P201" s="9">
        <f>$P$1*LN(F201/F200)</f>
        <v/>
      </c>
      <c r="Q201" s="9">
        <f>$Q$1*(G201-G200)</f>
        <v/>
      </c>
      <c r="R201" s="9">
        <f>$R$1*(H201-H200)</f>
        <v/>
      </c>
      <c r="S201" s="9">
        <f>$S$1*LN(I201/I200)</f>
        <v/>
      </c>
      <c r="T201" s="9">
        <f>$T$1*LN(J201/J200)</f>
        <v/>
      </c>
      <c r="U201" s="9">
        <f>$W$12+$W$4*M201+$W$5*N201+$W$6*O201+$W$7*P201+$W$8*Q201+$W$9*R201+$W$10*S201+$W$11*T201</f>
        <v/>
      </c>
      <c r="AA201" s="10">
        <f>INDEX(LINEST(L142:L201,M142:T201,TRUE,TRUE),1,9)*12</f>
        <v/>
      </c>
      <c r="AB201" s="9">
        <f>INDEX(LINEST(L142:L201,M142:T201,TRUE,TRUE),1,8)</f>
        <v/>
      </c>
      <c r="AC201" s="9">
        <f>INDEX(LINEST(L142:L201,M142:T201,TRUE,TRUE),1,7)</f>
        <v/>
      </c>
      <c r="AD201" s="9">
        <f>INDEX(LINEST(L142:L201,M142:T201,TRUE,TRUE),1,6)</f>
        <v/>
      </c>
      <c r="AE201" s="9">
        <f>INDEX(LINEST(L142:L201,M142:T201,TRUE,TRUE),1,5)</f>
        <v/>
      </c>
      <c r="AF201" s="9">
        <f>INDEX(LINEST(L142:L201,M142:T201,TRUE,TRUE),1,4)</f>
        <v/>
      </c>
      <c r="AG201" s="9">
        <f>INDEX(LINEST(L142:L201,M142:T201,TRUE,TRUE),1,3)</f>
        <v/>
      </c>
      <c r="AH201" s="9">
        <f>INDEX(LINEST(L142:L201,M142:T201,TRUE,TRUE),1,2)</f>
        <v/>
      </c>
      <c r="AI201" s="9">
        <f>INDEX(LINEST(L142:L201,M142:T201,TRUE,TRUE),1,1)</f>
        <v/>
      </c>
      <c r="AJ201" s="10">
        <f>INDEX(LINEST(L142:L201,M142:T201,TRUE,TRUE),3,1)</f>
        <v/>
      </c>
      <c r="AK201" s="9">
        <f>AA200/12+AB200*M201+AC200*N201+AD200*O201+AE200*P201+AF200*Q201+AG200*R201+AH200*S201+AI200*T201</f>
        <v/>
      </c>
      <c r="AL201" s="9">
        <f>AVERAGE(L141:L200)</f>
        <v/>
      </c>
    </row>
    <row r="202">
      <c r="A202" s="7" t="n">
        <v>43708</v>
      </c>
      <c r="B202" s="8" t="n">
        <v>1528.4</v>
      </c>
      <c r="C202" s="8" t="n">
        <v>1.55</v>
      </c>
      <c r="D202" s="8" t="n">
        <v>-0.05</v>
      </c>
      <c r="E202" s="8" t="n">
        <v>98.91999800000001</v>
      </c>
      <c r="F202" s="8" t="n">
        <v>55.07</v>
      </c>
      <c r="G202" s="8" t="n">
        <v>18.98</v>
      </c>
      <c r="H202" s="8" t="n">
        <v>86.889999</v>
      </c>
      <c r="I202" s="8" t="n">
        <v>2926.459961</v>
      </c>
      <c r="J202" s="8" t="n">
        <v>93.704926</v>
      </c>
      <c r="L202" s="9">
        <f>LN(B202/B201)</f>
        <v/>
      </c>
      <c r="M202" s="9">
        <f>$M$1*(C202-C201)</f>
        <v/>
      </c>
      <c r="N202" s="9">
        <f>$N$1*(D202-D201)</f>
        <v/>
      </c>
      <c r="O202" s="9">
        <f>$O$1*LN(E202/E201)</f>
        <v/>
      </c>
      <c r="P202" s="9">
        <f>$P$1*LN(F202/F201)</f>
        <v/>
      </c>
      <c r="Q202" s="9">
        <f>$Q$1*(G202-G201)</f>
        <v/>
      </c>
      <c r="R202" s="9">
        <f>$R$1*(H202-H201)</f>
        <v/>
      </c>
      <c r="S202" s="9">
        <f>$S$1*LN(I202/I201)</f>
        <v/>
      </c>
      <c r="T202" s="9">
        <f>$T$1*LN(J202/J201)</f>
        <v/>
      </c>
      <c r="U202" s="9">
        <f>$W$12+$W$4*M202+$W$5*N202+$W$6*O202+$W$7*P202+$W$8*Q202+$W$9*R202+$W$10*S202+$W$11*T202</f>
        <v/>
      </c>
      <c r="AA202" s="10">
        <f>INDEX(LINEST(L143:L202,M143:T202,TRUE,TRUE),1,9)*12</f>
        <v/>
      </c>
      <c r="AB202" s="9">
        <f>INDEX(LINEST(L143:L202,M143:T202,TRUE,TRUE),1,8)</f>
        <v/>
      </c>
      <c r="AC202" s="9">
        <f>INDEX(LINEST(L143:L202,M143:T202,TRUE,TRUE),1,7)</f>
        <v/>
      </c>
      <c r="AD202" s="9">
        <f>INDEX(LINEST(L143:L202,M143:T202,TRUE,TRUE),1,6)</f>
        <v/>
      </c>
      <c r="AE202" s="9">
        <f>INDEX(LINEST(L143:L202,M143:T202,TRUE,TRUE),1,5)</f>
        <v/>
      </c>
      <c r="AF202" s="9">
        <f>INDEX(LINEST(L143:L202,M143:T202,TRUE,TRUE),1,4)</f>
        <v/>
      </c>
      <c r="AG202" s="9">
        <f>INDEX(LINEST(L143:L202,M143:T202,TRUE,TRUE),1,3)</f>
        <v/>
      </c>
      <c r="AH202" s="9">
        <f>INDEX(LINEST(L143:L202,M143:T202,TRUE,TRUE),1,2)</f>
        <v/>
      </c>
      <c r="AI202" s="9">
        <f>INDEX(LINEST(L143:L202,M143:T202,TRUE,TRUE),1,1)</f>
        <v/>
      </c>
      <c r="AJ202" s="10">
        <f>INDEX(LINEST(L143:L202,M143:T202,TRUE,TRUE),3,1)</f>
        <v/>
      </c>
      <c r="AK202" s="9">
        <f>AA201/12+AB201*M202+AC201*N202+AD201*O202+AE201*P202+AF201*Q202+AG201*R202+AH201*S202+AI201*T202</f>
        <v/>
      </c>
      <c r="AL202" s="9">
        <f>AVERAGE(L142:L201)</f>
        <v/>
      </c>
    </row>
    <row r="203">
      <c r="A203" s="7" t="n">
        <v>43738</v>
      </c>
      <c r="B203" s="8" t="n">
        <v>1485.3</v>
      </c>
      <c r="C203" s="8" t="n">
        <v>1.53</v>
      </c>
      <c r="D203" s="8" t="n">
        <v>0.15</v>
      </c>
      <c r="E203" s="8" t="n">
        <v>99.379997</v>
      </c>
      <c r="F203" s="8" t="n">
        <v>54.09</v>
      </c>
      <c r="G203" s="8" t="n">
        <v>16.24</v>
      </c>
      <c r="H203" s="8" t="n">
        <v>77.199997</v>
      </c>
      <c r="I203" s="8" t="n">
        <v>2976.73999</v>
      </c>
      <c r="J203" s="8" t="n">
        <v>93.131332</v>
      </c>
      <c r="L203" s="9">
        <f>LN(B203/B202)</f>
        <v/>
      </c>
      <c r="M203" s="9">
        <f>$M$1*(C203-C202)</f>
        <v/>
      </c>
      <c r="N203" s="9">
        <f>$N$1*(D203-D202)</f>
        <v/>
      </c>
      <c r="O203" s="9">
        <f>$O$1*LN(E203/E202)</f>
        <v/>
      </c>
      <c r="P203" s="9">
        <f>$P$1*LN(F203/F202)</f>
        <v/>
      </c>
      <c r="Q203" s="9">
        <f>$Q$1*(G203-G202)</f>
        <v/>
      </c>
      <c r="R203" s="9">
        <f>$R$1*(H203-H202)</f>
        <v/>
      </c>
      <c r="S203" s="9">
        <f>$S$1*LN(I203/I202)</f>
        <v/>
      </c>
      <c r="T203" s="9">
        <f>$T$1*LN(J203/J202)</f>
        <v/>
      </c>
      <c r="U203" s="9">
        <f>$W$12+$W$4*M203+$W$5*N203+$W$6*O203+$W$7*P203+$W$8*Q203+$W$9*R203+$W$10*S203+$W$11*T203</f>
        <v/>
      </c>
      <c r="AA203" s="10">
        <f>INDEX(LINEST(L144:L203,M144:T203,TRUE,TRUE),1,9)*12</f>
        <v/>
      </c>
      <c r="AB203" s="9">
        <f>INDEX(LINEST(L144:L203,M144:T203,TRUE,TRUE),1,8)</f>
        <v/>
      </c>
      <c r="AC203" s="9">
        <f>INDEX(LINEST(L144:L203,M144:T203,TRUE,TRUE),1,7)</f>
        <v/>
      </c>
      <c r="AD203" s="9">
        <f>INDEX(LINEST(L144:L203,M144:T203,TRUE,TRUE),1,6)</f>
        <v/>
      </c>
      <c r="AE203" s="9">
        <f>INDEX(LINEST(L144:L203,M144:T203,TRUE,TRUE),1,5)</f>
        <v/>
      </c>
      <c r="AF203" s="9">
        <f>INDEX(LINEST(L144:L203,M144:T203,TRUE,TRUE),1,4)</f>
        <v/>
      </c>
      <c r="AG203" s="9">
        <f>INDEX(LINEST(L144:L203,M144:T203,TRUE,TRUE),1,3)</f>
        <v/>
      </c>
      <c r="AH203" s="9">
        <f>INDEX(LINEST(L144:L203,M144:T203,TRUE,TRUE),1,2)</f>
        <v/>
      </c>
      <c r="AI203" s="9">
        <f>INDEX(LINEST(L144:L203,M144:T203,TRUE,TRUE),1,1)</f>
        <v/>
      </c>
      <c r="AJ203" s="10">
        <f>INDEX(LINEST(L144:L203,M144:T203,TRUE,TRUE),3,1)</f>
        <v/>
      </c>
      <c r="AK203" s="9">
        <f>AA202/12+AB202*M203+AC202*N203+AD202*O203+AE202*P203+AF202*Q203+AG202*R203+AH202*S203+AI202*T203</f>
        <v/>
      </c>
      <c r="AL203" s="9">
        <f>AVERAGE(L143:L202)</f>
        <v/>
      </c>
    </row>
    <row r="204">
      <c r="A204" s="7" t="n">
        <v>43769</v>
      </c>
      <c r="B204" s="8" t="n">
        <v>1510.95</v>
      </c>
      <c r="C204" s="8" t="n">
        <v>1.54</v>
      </c>
      <c r="D204" s="8" t="n">
        <v>0.15</v>
      </c>
      <c r="E204" s="8" t="n">
        <v>97.349998</v>
      </c>
      <c r="F204" s="8" t="n">
        <v>54.02</v>
      </c>
      <c r="G204" s="8" t="n">
        <v>13.22</v>
      </c>
      <c r="H204" s="8" t="n">
        <v>65.879997</v>
      </c>
      <c r="I204" s="8" t="n">
        <v>3037.560059</v>
      </c>
      <c r="J204" s="8" t="n">
        <v>93.32514999999999</v>
      </c>
      <c r="L204" s="9">
        <f>LN(B204/B203)</f>
        <v/>
      </c>
      <c r="M204" s="9">
        <f>$M$1*(C204-C203)</f>
        <v/>
      </c>
      <c r="N204" s="9">
        <f>$N$1*(D204-D203)</f>
        <v/>
      </c>
      <c r="O204" s="9">
        <f>$O$1*LN(E204/E203)</f>
        <v/>
      </c>
      <c r="P204" s="9">
        <f>$P$1*LN(F204/F203)</f>
        <v/>
      </c>
      <c r="Q204" s="9">
        <f>$Q$1*(G204-G203)</f>
        <v/>
      </c>
      <c r="R204" s="9">
        <f>$R$1*(H204-H203)</f>
        <v/>
      </c>
      <c r="S204" s="9">
        <f>$S$1*LN(I204/I203)</f>
        <v/>
      </c>
      <c r="T204" s="9">
        <f>$T$1*LN(J204/J203)</f>
        <v/>
      </c>
      <c r="U204" s="9">
        <f>$W$12+$W$4*M204+$W$5*N204+$W$6*O204+$W$7*P204+$W$8*Q204+$W$9*R204+$W$10*S204+$W$11*T204</f>
        <v/>
      </c>
      <c r="AA204" s="10">
        <f>INDEX(LINEST(L145:L204,M145:T204,TRUE,TRUE),1,9)*12</f>
        <v/>
      </c>
      <c r="AB204" s="9">
        <f>INDEX(LINEST(L145:L204,M145:T204,TRUE,TRUE),1,8)</f>
        <v/>
      </c>
      <c r="AC204" s="9">
        <f>INDEX(LINEST(L145:L204,M145:T204,TRUE,TRUE),1,7)</f>
        <v/>
      </c>
      <c r="AD204" s="9">
        <f>INDEX(LINEST(L145:L204,M145:T204,TRUE,TRUE),1,6)</f>
        <v/>
      </c>
      <c r="AE204" s="9">
        <f>INDEX(LINEST(L145:L204,M145:T204,TRUE,TRUE),1,5)</f>
        <v/>
      </c>
      <c r="AF204" s="9">
        <f>INDEX(LINEST(L145:L204,M145:T204,TRUE,TRUE),1,4)</f>
        <v/>
      </c>
      <c r="AG204" s="9">
        <f>INDEX(LINEST(L145:L204,M145:T204,TRUE,TRUE),1,3)</f>
        <v/>
      </c>
      <c r="AH204" s="9">
        <f>INDEX(LINEST(L145:L204,M145:T204,TRUE,TRUE),1,2)</f>
        <v/>
      </c>
      <c r="AI204" s="9">
        <f>INDEX(LINEST(L145:L204,M145:T204,TRUE,TRUE),1,1)</f>
        <v/>
      </c>
      <c r="AJ204" s="10">
        <f>INDEX(LINEST(L145:L204,M145:T204,TRUE,TRUE),3,1)</f>
        <v/>
      </c>
      <c r="AK204" s="9">
        <f>AA203/12+AB203*M204+AC203*N204+AD203*O204+AE203*P204+AF203*Q204+AG203*R204+AH203*S204+AI203*T204</f>
        <v/>
      </c>
      <c r="AL204" s="9">
        <f>AVERAGE(L144:L203)</f>
        <v/>
      </c>
    </row>
    <row r="205">
      <c r="A205" s="7" t="n">
        <v>43799</v>
      </c>
      <c r="B205" s="8" t="n">
        <v>1460.15</v>
      </c>
      <c r="C205" s="8" t="n">
        <v>1.61</v>
      </c>
      <c r="D205" s="8" t="n">
        <v>0.17</v>
      </c>
      <c r="E205" s="8" t="n">
        <v>98.269997</v>
      </c>
      <c r="F205" s="8" t="n">
        <v>58.12</v>
      </c>
      <c r="G205" s="8" t="n">
        <v>12.62</v>
      </c>
      <c r="H205" s="8" t="n">
        <v>56.57</v>
      </c>
      <c r="I205" s="8" t="n">
        <v>3140.97998</v>
      </c>
      <c r="J205" s="8" t="n">
        <v>93.29291499999999</v>
      </c>
      <c r="L205" s="9">
        <f>LN(B205/B204)</f>
        <v/>
      </c>
      <c r="M205" s="9">
        <f>$M$1*(C205-C204)</f>
        <v/>
      </c>
      <c r="N205" s="9">
        <f>$N$1*(D205-D204)</f>
        <v/>
      </c>
      <c r="O205" s="9">
        <f>$O$1*LN(E205/E204)</f>
        <v/>
      </c>
      <c r="P205" s="9">
        <f>$P$1*LN(F205/F204)</f>
        <v/>
      </c>
      <c r="Q205" s="9">
        <f>$Q$1*(G205-G204)</f>
        <v/>
      </c>
      <c r="R205" s="9">
        <f>$R$1*(H205-H204)</f>
        <v/>
      </c>
      <c r="S205" s="9">
        <f>$S$1*LN(I205/I204)</f>
        <v/>
      </c>
      <c r="T205" s="9">
        <f>$T$1*LN(J205/J204)</f>
        <v/>
      </c>
      <c r="U205" s="9">
        <f>$W$12+$W$4*M205+$W$5*N205+$W$6*O205+$W$7*P205+$W$8*Q205+$W$9*R205+$W$10*S205+$W$11*T205</f>
        <v/>
      </c>
      <c r="AA205" s="10">
        <f>INDEX(LINEST(L146:L205,M146:T205,TRUE,TRUE),1,9)*12</f>
        <v/>
      </c>
      <c r="AB205" s="9">
        <f>INDEX(LINEST(L146:L205,M146:T205,TRUE,TRUE),1,8)</f>
        <v/>
      </c>
      <c r="AC205" s="9">
        <f>INDEX(LINEST(L146:L205,M146:T205,TRUE,TRUE),1,7)</f>
        <v/>
      </c>
      <c r="AD205" s="9">
        <f>INDEX(LINEST(L146:L205,M146:T205,TRUE,TRUE),1,6)</f>
        <v/>
      </c>
      <c r="AE205" s="9">
        <f>INDEX(LINEST(L146:L205,M146:T205,TRUE,TRUE),1,5)</f>
        <v/>
      </c>
      <c r="AF205" s="9">
        <f>INDEX(LINEST(L146:L205,M146:T205,TRUE,TRUE),1,4)</f>
        <v/>
      </c>
      <c r="AG205" s="9">
        <f>INDEX(LINEST(L146:L205,M146:T205,TRUE,TRUE),1,3)</f>
        <v/>
      </c>
      <c r="AH205" s="9">
        <f>INDEX(LINEST(L146:L205,M146:T205,TRUE,TRUE),1,2)</f>
        <v/>
      </c>
      <c r="AI205" s="9">
        <f>INDEX(LINEST(L146:L205,M146:T205,TRUE,TRUE),1,1)</f>
        <v/>
      </c>
      <c r="AJ205" s="10">
        <f>INDEX(LINEST(L146:L205,M146:T205,TRUE,TRUE),3,1)</f>
        <v/>
      </c>
      <c r="AK205" s="9">
        <f>AA204/12+AB204*M205+AC204*N205+AD204*O205+AE204*P205+AF204*Q205+AG204*R205+AH204*S205+AI204*T205</f>
        <v/>
      </c>
      <c r="AL205" s="9">
        <f>AVERAGE(L145:L204)</f>
        <v/>
      </c>
    </row>
    <row r="206">
      <c r="A206" s="7" t="n">
        <v>43830</v>
      </c>
      <c r="B206" s="8" t="n">
        <v>1514.75</v>
      </c>
      <c r="C206" s="8" t="n">
        <v>1.77</v>
      </c>
      <c r="D206" s="8" t="n">
        <v>0.15</v>
      </c>
      <c r="E206" s="8" t="n">
        <v>96.389999</v>
      </c>
      <c r="F206" s="8" t="n">
        <v>61.14</v>
      </c>
      <c r="G206" s="8" t="n">
        <v>13.78</v>
      </c>
      <c r="H206" s="8" t="n">
        <v>58.279999</v>
      </c>
      <c r="I206" s="8" t="n">
        <v>3230.780029</v>
      </c>
      <c r="J206" s="8" t="n">
        <v>93.249306</v>
      </c>
      <c r="L206" s="9">
        <f>LN(B206/B205)</f>
        <v/>
      </c>
      <c r="M206" s="9">
        <f>$M$1*(C206-C205)</f>
        <v/>
      </c>
      <c r="N206" s="9">
        <f>$N$1*(D206-D205)</f>
        <v/>
      </c>
      <c r="O206" s="9">
        <f>$O$1*LN(E206/E205)</f>
        <v/>
      </c>
      <c r="P206" s="9">
        <f>$P$1*LN(F206/F205)</f>
        <v/>
      </c>
      <c r="Q206" s="9">
        <f>$Q$1*(G206-G205)</f>
        <v/>
      </c>
      <c r="R206" s="9">
        <f>$R$1*(H206-H205)</f>
        <v/>
      </c>
      <c r="S206" s="9">
        <f>$S$1*LN(I206/I205)</f>
        <v/>
      </c>
      <c r="T206" s="9">
        <f>$T$1*LN(J206/J205)</f>
        <v/>
      </c>
      <c r="U206" s="9">
        <f>$W$12+$W$4*M206+$W$5*N206+$W$6*O206+$W$7*P206+$W$8*Q206+$W$9*R206+$W$10*S206+$W$11*T206</f>
        <v/>
      </c>
      <c r="AA206" s="10">
        <f>INDEX(LINEST(L147:L206,M147:T206,TRUE,TRUE),1,9)*12</f>
        <v/>
      </c>
      <c r="AB206" s="9">
        <f>INDEX(LINEST(L147:L206,M147:T206,TRUE,TRUE),1,8)</f>
        <v/>
      </c>
      <c r="AC206" s="9">
        <f>INDEX(LINEST(L147:L206,M147:T206,TRUE,TRUE),1,7)</f>
        <v/>
      </c>
      <c r="AD206" s="9">
        <f>INDEX(LINEST(L147:L206,M147:T206,TRUE,TRUE),1,6)</f>
        <v/>
      </c>
      <c r="AE206" s="9">
        <f>INDEX(LINEST(L147:L206,M147:T206,TRUE,TRUE),1,5)</f>
        <v/>
      </c>
      <c r="AF206" s="9">
        <f>INDEX(LINEST(L147:L206,M147:T206,TRUE,TRUE),1,4)</f>
        <v/>
      </c>
      <c r="AG206" s="9">
        <f>INDEX(LINEST(L147:L206,M147:T206,TRUE,TRUE),1,3)</f>
        <v/>
      </c>
      <c r="AH206" s="9">
        <f>INDEX(LINEST(L147:L206,M147:T206,TRUE,TRUE),1,2)</f>
        <v/>
      </c>
      <c r="AI206" s="9">
        <f>INDEX(LINEST(L147:L206,M147:T206,TRUE,TRUE),1,1)</f>
        <v/>
      </c>
      <c r="AJ206" s="10">
        <f>INDEX(LINEST(L147:L206,M147:T206,TRUE,TRUE),3,1)</f>
        <v/>
      </c>
      <c r="AK206" s="9">
        <f>AA205/12+AB205*M206+AC205*N206+AD205*O206+AE205*P206+AF205*Q206+AG205*R206+AH205*S206+AI205*T206</f>
        <v/>
      </c>
      <c r="AL206" s="9">
        <f>AVERAGE(L146:L205)</f>
        <v/>
      </c>
    </row>
    <row r="207">
      <c r="A207" s="7" t="n">
        <v>43861</v>
      </c>
      <c r="B207" s="8" t="n">
        <v>1584.2</v>
      </c>
      <c r="C207" s="8" t="n">
        <v>1.65</v>
      </c>
      <c r="D207" s="8" t="n">
        <v>-0.14</v>
      </c>
      <c r="E207" s="8" t="n">
        <v>97.389999</v>
      </c>
      <c r="F207" s="8" t="n">
        <v>51.58</v>
      </c>
      <c r="G207" s="8" t="n">
        <v>18.84</v>
      </c>
      <c r="H207" s="8" t="n">
        <v>72.980003</v>
      </c>
      <c r="I207" s="8" t="n">
        <v>3225.52002</v>
      </c>
      <c r="J207" s="8" t="n">
        <v>95.141327</v>
      </c>
      <c r="L207" s="9">
        <f>LN(B207/B206)</f>
        <v/>
      </c>
      <c r="M207" s="9">
        <f>$M$1*(C207-C206)</f>
        <v/>
      </c>
      <c r="N207" s="9">
        <f>$N$1*(D207-D206)</f>
        <v/>
      </c>
      <c r="O207" s="9">
        <f>$O$1*LN(E207/E206)</f>
        <v/>
      </c>
      <c r="P207" s="9">
        <f>$P$1*LN(F207/F206)</f>
        <v/>
      </c>
      <c r="Q207" s="9">
        <f>$Q$1*(G207-G206)</f>
        <v/>
      </c>
      <c r="R207" s="9">
        <f>$R$1*(H207-H206)</f>
        <v/>
      </c>
      <c r="S207" s="9">
        <f>$S$1*LN(I207/I206)</f>
        <v/>
      </c>
      <c r="T207" s="9">
        <f>$T$1*LN(J207/J206)</f>
        <v/>
      </c>
      <c r="U207" s="9">
        <f>$W$12+$W$4*M207+$W$5*N207+$W$6*O207+$W$7*P207+$W$8*Q207+$W$9*R207+$W$10*S207+$W$11*T207</f>
        <v/>
      </c>
      <c r="AA207" s="10">
        <f>INDEX(LINEST(L148:L207,M148:T207,TRUE,TRUE),1,9)*12</f>
        <v/>
      </c>
      <c r="AB207" s="9">
        <f>INDEX(LINEST(L148:L207,M148:T207,TRUE,TRUE),1,8)</f>
        <v/>
      </c>
      <c r="AC207" s="9">
        <f>INDEX(LINEST(L148:L207,M148:T207,TRUE,TRUE),1,7)</f>
        <v/>
      </c>
      <c r="AD207" s="9">
        <f>INDEX(LINEST(L148:L207,M148:T207,TRUE,TRUE),1,6)</f>
        <v/>
      </c>
      <c r="AE207" s="9">
        <f>INDEX(LINEST(L148:L207,M148:T207,TRUE,TRUE),1,5)</f>
        <v/>
      </c>
      <c r="AF207" s="9">
        <f>INDEX(LINEST(L148:L207,M148:T207,TRUE,TRUE),1,4)</f>
        <v/>
      </c>
      <c r="AG207" s="9">
        <f>INDEX(LINEST(L148:L207,M148:T207,TRUE,TRUE),1,3)</f>
        <v/>
      </c>
      <c r="AH207" s="9">
        <f>INDEX(LINEST(L148:L207,M148:T207,TRUE,TRUE),1,2)</f>
        <v/>
      </c>
      <c r="AI207" s="9">
        <f>INDEX(LINEST(L148:L207,M148:T207,TRUE,TRUE),1,1)</f>
        <v/>
      </c>
      <c r="AJ207" s="10">
        <f>INDEX(LINEST(L148:L207,M148:T207,TRUE,TRUE),3,1)</f>
        <v/>
      </c>
      <c r="AK207" s="9">
        <f>AA206/12+AB206*M207+AC206*N207+AD206*O207+AE206*P207+AF206*Q207+AG206*R207+AH206*S207+AI206*T207</f>
        <v/>
      </c>
      <c r="AL207" s="9">
        <f>AVERAGE(L147:L206)</f>
        <v/>
      </c>
    </row>
    <row r="208">
      <c r="A208" s="7" t="n">
        <v>43890</v>
      </c>
      <c r="B208" s="8" t="n">
        <v>1609.85</v>
      </c>
      <c r="C208" s="8" t="n">
        <v>1.41</v>
      </c>
      <c r="D208" s="8" t="n">
        <v>-0.28</v>
      </c>
      <c r="E208" s="8" t="n">
        <v>98.129997</v>
      </c>
      <c r="F208" s="8" t="n">
        <v>44.83</v>
      </c>
      <c r="G208" s="8" t="n">
        <v>40.11</v>
      </c>
      <c r="H208" s="8" t="n">
        <v>109.669998</v>
      </c>
      <c r="I208" s="8" t="n">
        <v>2954.219971</v>
      </c>
      <c r="J208" s="8" t="n">
        <v>96.649017</v>
      </c>
      <c r="L208" s="9">
        <f>LN(B208/B207)</f>
        <v/>
      </c>
      <c r="M208" s="9">
        <f>$M$1*(C208-C207)</f>
        <v/>
      </c>
      <c r="N208" s="9">
        <f>$N$1*(D208-D207)</f>
        <v/>
      </c>
      <c r="O208" s="9">
        <f>$O$1*LN(E208/E207)</f>
        <v/>
      </c>
      <c r="P208" s="9">
        <f>$P$1*LN(F208/F207)</f>
        <v/>
      </c>
      <c r="Q208" s="9">
        <f>$Q$1*(G208-G207)</f>
        <v/>
      </c>
      <c r="R208" s="9">
        <f>$R$1*(H208-H207)</f>
        <v/>
      </c>
      <c r="S208" s="9">
        <f>$S$1*LN(I208/I207)</f>
        <v/>
      </c>
      <c r="T208" s="9">
        <f>$T$1*LN(J208/J207)</f>
        <v/>
      </c>
      <c r="U208" s="9">
        <f>$W$12+$W$4*M208+$W$5*N208+$W$6*O208+$W$7*P208+$W$8*Q208+$W$9*R208+$W$10*S208+$W$11*T208</f>
        <v/>
      </c>
      <c r="AA208" s="10">
        <f>INDEX(LINEST(L149:L208,M149:T208,TRUE,TRUE),1,9)*12</f>
        <v/>
      </c>
      <c r="AB208" s="9">
        <f>INDEX(LINEST(L149:L208,M149:T208,TRUE,TRUE),1,8)</f>
        <v/>
      </c>
      <c r="AC208" s="9">
        <f>INDEX(LINEST(L149:L208,M149:T208,TRUE,TRUE),1,7)</f>
        <v/>
      </c>
      <c r="AD208" s="9">
        <f>INDEX(LINEST(L149:L208,M149:T208,TRUE,TRUE),1,6)</f>
        <v/>
      </c>
      <c r="AE208" s="9">
        <f>INDEX(LINEST(L149:L208,M149:T208,TRUE,TRUE),1,5)</f>
        <v/>
      </c>
      <c r="AF208" s="9">
        <f>INDEX(LINEST(L149:L208,M149:T208,TRUE,TRUE),1,4)</f>
        <v/>
      </c>
      <c r="AG208" s="9">
        <f>INDEX(LINEST(L149:L208,M149:T208,TRUE,TRUE),1,3)</f>
        <v/>
      </c>
      <c r="AH208" s="9">
        <f>INDEX(LINEST(L149:L208,M149:T208,TRUE,TRUE),1,2)</f>
        <v/>
      </c>
      <c r="AI208" s="9">
        <f>INDEX(LINEST(L149:L208,M149:T208,TRUE,TRUE),1,1)</f>
        <v/>
      </c>
      <c r="AJ208" s="10">
        <f>INDEX(LINEST(L149:L208,M149:T208,TRUE,TRUE),3,1)</f>
        <v/>
      </c>
      <c r="AK208" s="9">
        <f>AA207/12+AB207*M208+AC207*N208+AD207*O208+AE207*P208+AF207*Q208+AG207*R208+AH207*S208+AI207*T208</f>
        <v/>
      </c>
      <c r="AL208" s="9">
        <f>AVERAGE(L148:L207)</f>
        <v/>
      </c>
    </row>
    <row r="209">
      <c r="A209" s="7" t="n">
        <v>43921</v>
      </c>
      <c r="B209" s="8" t="n">
        <v>1608.95</v>
      </c>
      <c r="C209" s="8" t="n">
        <v>0.87</v>
      </c>
      <c r="D209" s="8" t="n">
        <v>-0.17</v>
      </c>
      <c r="E209" s="8" t="n">
        <v>99.050003</v>
      </c>
      <c r="F209" s="8" t="n">
        <v>20.51</v>
      </c>
      <c r="G209" s="8" t="n">
        <v>53.54</v>
      </c>
      <c r="H209" s="8" t="n">
        <v>83.870003</v>
      </c>
      <c r="I209" s="8" t="n">
        <v>2584.590088</v>
      </c>
      <c r="J209" s="8" t="n">
        <v>96.13986199999999</v>
      </c>
      <c r="L209" s="9">
        <f>LN(B209/B208)</f>
        <v/>
      </c>
      <c r="M209" s="9">
        <f>$M$1*(C209-C208)</f>
        <v/>
      </c>
      <c r="N209" s="9">
        <f>$N$1*(D209-D208)</f>
        <v/>
      </c>
      <c r="O209" s="9">
        <f>$O$1*LN(E209/E208)</f>
        <v/>
      </c>
      <c r="P209" s="9">
        <f>$P$1*LN(F209/F208)</f>
        <v/>
      </c>
      <c r="Q209" s="9">
        <f>$Q$1*(G209-G208)</f>
        <v/>
      </c>
      <c r="R209" s="9">
        <f>$R$1*(H209-H208)</f>
        <v/>
      </c>
      <c r="S209" s="9">
        <f>$S$1*LN(I209/I208)</f>
        <v/>
      </c>
      <c r="T209" s="9">
        <f>$T$1*LN(J209/J208)</f>
        <v/>
      </c>
      <c r="U209" s="9">
        <f>$W$12+$W$4*M209+$W$5*N209+$W$6*O209+$W$7*P209+$W$8*Q209+$W$9*R209+$W$10*S209+$W$11*T209</f>
        <v/>
      </c>
      <c r="AA209" s="10">
        <f>INDEX(LINEST(L150:L209,M150:T209,TRUE,TRUE),1,9)*12</f>
        <v/>
      </c>
      <c r="AB209" s="9">
        <f>INDEX(LINEST(L150:L209,M150:T209,TRUE,TRUE),1,8)</f>
        <v/>
      </c>
      <c r="AC209" s="9">
        <f>INDEX(LINEST(L150:L209,M150:T209,TRUE,TRUE),1,7)</f>
        <v/>
      </c>
      <c r="AD209" s="9">
        <f>INDEX(LINEST(L150:L209,M150:T209,TRUE,TRUE),1,6)</f>
        <v/>
      </c>
      <c r="AE209" s="9">
        <f>INDEX(LINEST(L150:L209,M150:T209,TRUE,TRUE),1,5)</f>
        <v/>
      </c>
      <c r="AF209" s="9">
        <f>INDEX(LINEST(L150:L209,M150:T209,TRUE,TRUE),1,4)</f>
        <v/>
      </c>
      <c r="AG209" s="9">
        <f>INDEX(LINEST(L150:L209,M150:T209,TRUE,TRUE),1,3)</f>
        <v/>
      </c>
      <c r="AH209" s="9">
        <f>INDEX(LINEST(L150:L209,M150:T209,TRUE,TRUE),1,2)</f>
        <v/>
      </c>
      <c r="AI209" s="9">
        <f>INDEX(LINEST(L150:L209,M150:T209,TRUE,TRUE),1,1)</f>
        <v/>
      </c>
      <c r="AJ209" s="10">
        <f>INDEX(LINEST(L150:L209,M150:T209,TRUE,TRUE),3,1)</f>
        <v/>
      </c>
      <c r="AK209" s="9">
        <f>AA208/12+AB208*M209+AC208*N209+AD208*O209+AE208*P209+AF208*Q209+AG208*R209+AH208*S209+AI208*T209</f>
        <v/>
      </c>
      <c r="AL209" s="9">
        <f>AVERAGE(L149:L208)</f>
        <v/>
      </c>
    </row>
    <row r="210">
      <c r="A210" s="7" t="n">
        <v>43951</v>
      </c>
      <c r="B210" s="8" t="n">
        <v>1702.75</v>
      </c>
      <c r="C210" s="8" t="n">
        <v>1.07</v>
      </c>
      <c r="D210" s="8" t="n">
        <v>-0.43</v>
      </c>
      <c r="E210" s="8" t="n">
        <v>99.019997</v>
      </c>
      <c r="F210" s="8" t="n">
        <v>19.23</v>
      </c>
      <c r="G210" s="8" t="n">
        <v>34.15</v>
      </c>
      <c r="H210" s="8" t="n">
        <v>53.59</v>
      </c>
      <c r="I210" s="8" t="n">
        <v>2912.429932</v>
      </c>
      <c r="J210" s="8" t="n">
        <v>97.792542</v>
      </c>
      <c r="L210" s="9">
        <f>LN(B210/B209)</f>
        <v/>
      </c>
      <c r="M210" s="9">
        <f>$M$1*(C210-C209)</f>
        <v/>
      </c>
      <c r="N210" s="9">
        <f>$N$1*(D210-D209)</f>
        <v/>
      </c>
      <c r="O210" s="9">
        <f>$O$1*LN(E210/E209)</f>
        <v/>
      </c>
      <c r="P210" s="9">
        <f>$P$1*LN(F210/F209)</f>
        <v/>
      </c>
      <c r="Q210" s="9">
        <f>$Q$1*(G210-G209)</f>
        <v/>
      </c>
      <c r="R210" s="9">
        <f>$R$1*(H210-H209)</f>
        <v/>
      </c>
      <c r="S210" s="9">
        <f>$S$1*LN(I210/I209)</f>
        <v/>
      </c>
      <c r="T210" s="9">
        <f>$T$1*LN(J210/J209)</f>
        <v/>
      </c>
      <c r="U210" s="9">
        <f>$W$12+$W$4*M210+$W$5*N210+$W$6*O210+$W$7*P210+$W$8*Q210+$W$9*R210+$W$10*S210+$W$11*T210</f>
        <v/>
      </c>
      <c r="AA210" s="10">
        <f>INDEX(LINEST(L151:L210,M151:T210,TRUE,TRUE),1,9)*12</f>
        <v/>
      </c>
      <c r="AB210" s="9">
        <f>INDEX(LINEST(L151:L210,M151:T210,TRUE,TRUE),1,8)</f>
        <v/>
      </c>
      <c r="AC210" s="9">
        <f>INDEX(LINEST(L151:L210,M151:T210,TRUE,TRUE),1,7)</f>
        <v/>
      </c>
      <c r="AD210" s="9">
        <f>INDEX(LINEST(L151:L210,M151:T210,TRUE,TRUE),1,6)</f>
        <v/>
      </c>
      <c r="AE210" s="9">
        <f>INDEX(LINEST(L151:L210,M151:T210,TRUE,TRUE),1,5)</f>
        <v/>
      </c>
      <c r="AF210" s="9">
        <f>INDEX(LINEST(L151:L210,M151:T210,TRUE,TRUE),1,4)</f>
        <v/>
      </c>
      <c r="AG210" s="9">
        <f>INDEX(LINEST(L151:L210,M151:T210,TRUE,TRUE),1,3)</f>
        <v/>
      </c>
      <c r="AH210" s="9">
        <f>INDEX(LINEST(L151:L210,M151:T210,TRUE,TRUE),1,2)</f>
        <v/>
      </c>
      <c r="AI210" s="9">
        <f>INDEX(LINEST(L151:L210,M151:T210,TRUE,TRUE),1,1)</f>
        <v/>
      </c>
      <c r="AJ210" s="10">
        <f>INDEX(LINEST(L151:L210,M151:T210,TRUE,TRUE),3,1)</f>
        <v/>
      </c>
      <c r="AK210" s="9">
        <f>AA209/12+AB209*M210+AC209*N210+AD209*O210+AE209*P210+AF209*Q210+AG209*R210+AH209*S210+AI209*T210</f>
        <v/>
      </c>
      <c r="AL210" s="9">
        <f>AVERAGE(L150:L209)</f>
        <v/>
      </c>
    </row>
    <row r="211">
      <c r="A211" s="7" t="n">
        <v>43982</v>
      </c>
      <c r="B211" s="8" t="n">
        <v>1728.7</v>
      </c>
      <c r="C211" s="8" t="n">
        <v>1.15</v>
      </c>
      <c r="D211" s="8" t="n">
        <v>-0.5</v>
      </c>
      <c r="E211" s="8" t="n">
        <v>98.339996</v>
      </c>
      <c r="F211" s="8" t="n">
        <v>35.57</v>
      </c>
      <c r="G211" s="8" t="n">
        <v>27.51</v>
      </c>
      <c r="H211" s="8" t="n">
        <v>51.549999</v>
      </c>
      <c r="I211" s="8" t="n">
        <v>3044.310059</v>
      </c>
      <c r="J211" s="8" t="n">
        <v>98.450294</v>
      </c>
      <c r="L211" s="9">
        <f>LN(B211/B210)</f>
        <v/>
      </c>
      <c r="M211" s="9">
        <f>$M$1*(C211-C210)</f>
        <v/>
      </c>
      <c r="N211" s="9">
        <f>$N$1*(D211-D210)</f>
        <v/>
      </c>
      <c r="O211" s="9">
        <f>$O$1*LN(E211/E210)</f>
        <v/>
      </c>
      <c r="P211" s="9">
        <f>$P$1*LN(F211/F210)</f>
        <v/>
      </c>
      <c r="Q211" s="9">
        <f>$Q$1*(G211-G210)</f>
        <v/>
      </c>
      <c r="R211" s="9">
        <f>$R$1*(H211-H210)</f>
        <v/>
      </c>
      <c r="S211" s="9">
        <f>$S$1*LN(I211/I210)</f>
        <v/>
      </c>
      <c r="T211" s="9">
        <f>$T$1*LN(J211/J210)</f>
        <v/>
      </c>
      <c r="U211" s="9">
        <f>$W$12+$W$4*M211+$W$5*N211+$W$6*O211+$W$7*P211+$W$8*Q211+$W$9*R211+$W$10*S211+$W$11*T211</f>
        <v/>
      </c>
      <c r="AA211" s="10">
        <f>INDEX(LINEST(L152:L211,M152:T211,TRUE,TRUE),1,9)*12</f>
        <v/>
      </c>
      <c r="AB211" s="9">
        <f>INDEX(LINEST(L152:L211,M152:T211,TRUE,TRUE),1,8)</f>
        <v/>
      </c>
      <c r="AC211" s="9">
        <f>INDEX(LINEST(L152:L211,M152:T211,TRUE,TRUE),1,7)</f>
        <v/>
      </c>
      <c r="AD211" s="9">
        <f>INDEX(LINEST(L152:L211,M152:T211,TRUE,TRUE),1,6)</f>
        <v/>
      </c>
      <c r="AE211" s="9">
        <f>INDEX(LINEST(L152:L211,M152:T211,TRUE,TRUE),1,5)</f>
        <v/>
      </c>
      <c r="AF211" s="9">
        <f>INDEX(LINEST(L152:L211,M152:T211,TRUE,TRUE),1,4)</f>
        <v/>
      </c>
      <c r="AG211" s="9">
        <f>INDEX(LINEST(L152:L211,M152:T211,TRUE,TRUE),1,3)</f>
        <v/>
      </c>
      <c r="AH211" s="9">
        <f>INDEX(LINEST(L152:L211,M152:T211,TRUE,TRUE),1,2)</f>
        <v/>
      </c>
      <c r="AI211" s="9">
        <f>INDEX(LINEST(L152:L211,M152:T211,TRUE,TRUE),1,1)</f>
        <v/>
      </c>
      <c r="AJ211" s="10">
        <f>INDEX(LINEST(L152:L211,M152:T211,TRUE,TRUE),3,1)</f>
        <v/>
      </c>
      <c r="AK211" s="9">
        <f>AA210/12+AB210*M211+AC210*N211+AD210*O211+AE210*P211+AF210*Q211+AG210*R211+AH210*S211+AI210*T211</f>
        <v/>
      </c>
      <c r="AL211" s="9">
        <f>AVERAGE(L151:L210)</f>
        <v/>
      </c>
    </row>
    <row r="212">
      <c r="A212" s="7" t="n">
        <v>44012</v>
      </c>
      <c r="B212" s="8" t="n">
        <v>1768.1</v>
      </c>
      <c r="C212" s="8" t="n">
        <v>1.34</v>
      </c>
      <c r="D212" s="8" t="n">
        <v>-0.68</v>
      </c>
      <c r="E212" s="8" t="n">
        <v>97.389999</v>
      </c>
      <c r="F212" s="8" t="n">
        <v>39.27</v>
      </c>
      <c r="G212" s="8" t="n">
        <v>30.43</v>
      </c>
      <c r="H212" s="8" t="n">
        <v>54.130001</v>
      </c>
      <c r="I212" s="8" t="n">
        <v>3100.290039</v>
      </c>
      <c r="J212" s="8" t="n">
        <v>99.099182</v>
      </c>
      <c r="L212" s="9">
        <f>LN(B212/B211)</f>
        <v/>
      </c>
      <c r="M212" s="9">
        <f>$M$1*(C212-C211)</f>
        <v/>
      </c>
      <c r="N212" s="9">
        <f>$N$1*(D212-D211)</f>
        <v/>
      </c>
      <c r="O212" s="9">
        <f>$O$1*LN(E212/E211)</f>
        <v/>
      </c>
      <c r="P212" s="9">
        <f>$P$1*LN(F212/F211)</f>
        <v/>
      </c>
      <c r="Q212" s="9">
        <f>$Q$1*(G212-G211)</f>
        <v/>
      </c>
      <c r="R212" s="9">
        <f>$R$1*(H212-H211)</f>
        <v/>
      </c>
      <c r="S212" s="9">
        <f>$S$1*LN(I212/I211)</f>
        <v/>
      </c>
      <c r="T212" s="9">
        <f>$T$1*LN(J212/J211)</f>
        <v/>
      </c>
      <c r="U212" s="9">
        <f>$W$12+$W$4*M212+$W$5*N212+$W$6*O212+$W$7*P212+$W$8*Q212+$W$9*R212+$W$10*S212+$W$11*T212</f>
        <v/>
      </c>
      <c r="AA212" s="10">
        <f>INDEX(LINEST(L153:L212,M153:T212,TRUE,TRUE),1,9)*12</f>
        <v/>
      </c>
      <c r="AB212" s="9">
        <f>INDEX(LINEST(L153:L212,M153:T212,TRUE,TRUE),1,8)</f>
        <v/>
      </c>
      <c r="AC212" s="9">
        <f>INDEX(LINEST(L153:L212,M153:T212,TRUE,TRUE),1,7)</f>
        <v/>
      </c>
      <c r="AD212" s="9">
        <f>INDEX(LINEST(L153:L212,M153:T212,TRUE,TRUE),1,6)</f>
        <v/>
      </c>
      <c r="AE212" s="9">
        <f>INDEX(LINEST(L153:L212,M153:T212,TRUE,TRUE),1,5)</f>
        <v/>
      </c>
      <c r="AF212" s="9">
        <f>INDEX(LINEST(L153:L212,M153:T212,TRUE,TRUE),1,4)</f>
        <v/>
      </c>
      <c r="AG212" s="9">
        <f>INDEX(LINEST(L153:L212,M153:T212,TRUE,TRUE),1,3)</f>
        <v/>
      </c>
      <c r="AH212" s="9">
        <f>INDEX(LINEST(L153:L212,M153:T212,TRUE,TRUE),1,2)</f>
        <v/>
      </c>
      <c r="AI212" s="9">
        <f>INDEX(LINEST(L153:L212,M153:T212,TRUE,TRUE),1,1)</f>
        <v/>
      </c>
      <c r="AJ212" s="10">
        <f>INDEX(LINEST(L153:L212,M153:T212,TRUE,TRUE),3,1)</f>
        <v/>
      </c>
      <c r="AK212" s="9">
        <f>AA211/12+AB211*M212+AC211*N212+AD211*O212+AE211*P212+AF211*Q212+AG211*R212+AH211*S212+AI211*T212</f>
        <v/>
      </c>
      <c r="AL212" s="9">
        <f>AVERAGE(L152:L211)</f>
        <v/>
      </c>
    </row>
    <row r="213">
      <c r="A213" s="7" t="n">
        <v>44043</v>
      </c>
      <c r="B213" s="8" t="n">
        <v>1964.9</v>
      </c>
      <c r="C213" s="8" t="n">
        <v>1.55</v>
      </c>
      <c r="D213" s="8" t="n">
        <v>-1</v>
      </c>
      <c r="E213" s="8" t="n">
        <v>93.489998</v>
      </c>
      <c r="F213" s="8" t="n">
        <v>40.1</v>
      </c>
      <c r="G213" s="8" t="n">
        <v>24.46</v>
      </c>
      <c r="H213" s="8" t="n">
        <v>41.98</v>
      </c>
      <c r="I213" s="8" t="n">
        <v>3271.120117</v>
      </c>
      <c r="J213" s="8" t="n">
        <v>100.420334</v>
      </c>
      <c r="L213" s="9">
        <f>LN(B213/B212)</f>
        <v/>
      </c>
      <c r="M213" s="9">
        <f>$M$1*(C213-C212)</f>
        <v/>
      </c>
      <c r="N213" s="9">
        <f>$N$1*(D213-D212)</f>
        <v/>
      </c>
      <c r="O213" s="9">
        <f>$O$1*LN(E213/E212)</f>
        <v/>
      </c>
      <c r="P213" s="9">
        <f>$P$1*LN(F213/F212)</f>
        <v/>
      </c>
      <c r="Q213" s="9">
        <f>$Q$1*(G213-G212)</f>
        <v/>
      </c>
      <c r="R213" s="9">
        <f>$R$1*(H213-H212)</f>
        <v/>
      </c>
      <c r="S213" s="9">
        <f>$S$1*LN(I213/I212)</f>
        <v/>
      </c>
      <c r="T213" s="9">
        <f>$T$1*LN(J213/J212)</f>
        <v/>
      </c>
      <c r="U213" s="9">
        <f>$W$12+$W$4*M213+$W$5*N213+$W$6*O213+$W$7*P213+$W$8*Q213+$W$9*R213+$W$10*S213+$W$11*T213</f>
        <v/>
      </c>
      <c r="AA213" s="10">
        <f>INDEX(LINEST(L154:L213,M154:T213,TRUE,TRUE),1,9)*12</f>
        <v/>
      </c>
      <c r="AB213" s="9">
        <f>INDEX(LINEST(L154:L213,M154:T213,TRUE,TRUE),1,8)</f>
        <v/>
      </c>
      <c r="AC213" s="9">
        <f>INDEX(LINEST(L154:L213,M154:T213,TRUE,TRUE),1,7)</f>
        <v/>
      </c>
      <c r="AD213" s="9">
        <f>INDEX(LINEST(L154:L213,M154:T213,TRUE,TRUE),1,6)</f>
        <v/>
      </c>
      <c r="AE213" s="9">
        <f>INDEX(LINEST(L154:L213,M154:T213,TRUE,TRUE),1,5)</f>
        <v/>
      </c>
      <c r="AF213" s="9">
        <f>INDEX(LINEST(L154:L213,M154:T213,TRUE,TRUE),1,4)</f>
        <v/>
      </c>
      <c r="AG213" s="9">
        <f>INDEX(LINEST(L154:L213,M154:T213,TRUE,TRUE),1,3)</f>
        <v/>
      </c>
      <c r="AH213" s="9">
        <f>INDEX(LINEST(L154:L213,M154:T213,TRUE,TRUE),1,2)</f>
        <v/>
      </c>
      <c r="AI213" s="9">
        <f>INDEX(LINEST(L154:L213,M154:T213,TRUE,TRUE),1,1)</f>
        <v/>
      </c>
      <c r="AJ213" s="10">
        <f>INDEX(LINEST(L154:L213,M154:T213,TRUE,TRUE),3,1)</f>
        <v/>
      </c>
      <c r="AK213" s="9">
        <f>AA212/12+AB212*M213+AC212*N213+AD212*O213+AE212*P213+AF212*Q213+AG212*R213+AH212*S213+AI212*T213</f>
        <v/>
      </c>
      <c r="AL213" s="9">
        <f>AVERAGE(L153:L212)</f>
        <v/>
      </c>
    </row>
    <row r="214">
      <c r="A214" s="7" t="n">
        <v>44074</v>
      </c>
      <c r="B214" s="8" t="n">
        <v>1957.35</v>
      </c>
      <c r="C214" s="8" t="n">
        <v>1.8</v>
      </c>
      <c r="D214" s="8" t="n">
        <v>-1.08</v>
      </c>
      <c r="E214" s="8" t="n">
        <v>92.139999</v>
      </c>
      <c r="F214" s="8" t="n">
        <v>42.61</v>
      </c>
      <c r="G214" s="8" t="n">
        <v>26.41</v>
      </c>
      <c r="H214" s="8" t="n">
        <v>47.02</v>
      </c>
      <c r="I214" s="8" t="n">
        <v>3500.310059</v>
      </c>
      <c r="J214" s="8" t="n">
        <v>99.593239</v>
      </c>
      <c r="L214" s="9">
        <f>LN(B214/B213)</f>
        <v/>
      </c>
      <c r="M214" s="9">
        <f>$M$1*(C214-C213)</f>
        <v/>
      </c>
      <c r="N214" s="9">
        <f>$N$1*(D214-D213)</f>
        <v/>
      </c>
      <c r="O214" s="9">
        <f>$O$1*LN(E214/E213)</f>
        <v/>
      </c>
      <c r="P214" s="9">
        <f>$P$1*LN(F214/F213)</f>
        <v/>
      </c>
      <c r="Q214" s="9">
        <f>$Q$1*(G214-G213)</f>
        <v/>
      </c>
      <c r="R214" s="9">
        <f>$R$1*(H214-H213)</f>
        <v/>
      </c>
      <c r="S214" s="9">
        <f>$S$1*LN(I214/I213)</f>
        <v/>
      </c>
      <c r="T214" s="9">
        <f>$T$1*LN(J214/J213)</f>
        <v/>
      </c>
      <c r="U214" s="9">
        <f>$W$12+$W$4*M214+$W$5*N214+$W$6*O214+$W$7*P214+$W$8*Q214+$W$9*R214+$W$10*S214+$W$11*T214</f>
        <v/>
      </c>
      <c r="AA214" s="10">
        <f>INDEX(LINEST(L155:L214,M155:T214,TRUE,TRUE),1,9)*12</f>
        <v/>
      </c>
      <c r="AB214" s="9">
        <f>INDEX(LINEST(L155:L214,M155:T214,TRUE,TRUE),1,8)</f>
        <v/>
      </c>
      <c r="AC214" s="9">
        <f>INDEX(LINEST(L155:L214,M155:T214,TRUE,TRUE),1,7)</f>
        <v/>
      </c>
      <c r="AD214" s="9">
        <f>INDEX(LINEST(L155:L214,M155:T214,TRUE,TRUE),1,6)</f>
        <v/>
      </c>
      <c r="AE214" s="9">
        <f>INDEX(LINEST(L155:L214,M155:T214,TRUE,TRUE),1,5)</f>
        <v/>
      </c>
      <c r="AF214" s="9">
        <f>INDEX(LINEST(L155:L214,M155:T214,TRUE,TRUE),1,4)</f>
        <v/>
      </c>
      <c r="AG214" s="9">
        <f>INDEX(LINEST(L155:L214,M155:T214,TRUE,TRUE),1,3)</f>
        <v/>
      </c>
      <c r="AH214" s="9">
        <f>INDEX(LINEST(L155:L214,M155:T214,TRUE,TRUE),1,2)</f>
        <v/>
      </c>
      <c r="AI214" s="9">
        <f>INDEX(LINEST(L155:L214,M155:T214,TRUE,TRUE),1,1)</f>
        <v/>
      </c>
      <c r="AJ214" s="10">
        <f>INDEX(LINEST(L155:L214,M155:T214,TRUE,TRUE),3,1)</f>
        <v/>
      </c>
      <c r="AK214" s="9">
        <f>AA213/12+AB213*M214+AC213*N214+AD213*O214+AE213*P214+AF213*Q214+AG213*R214+AH213*S214+AI213*T214</f>
        <v/>
      </c>
      <c r="AL214" s="9">
        <f>AVERAGE(L154:L213)</f>
        <v/>
      </c>
    </row>
    <row r="215">
      <c r="A215" s="7" t="n">
        <v>44104</v>
      </c>
      <c r="B215" s="8" t="n">
        <v>1886.9</v>
      </c>
      <c r="C215" s="8" t="n">
        <v>1.63</v>
      </c>
      <c r="D215" s="8" t="n">
        <v>-0.9399999999999999</v>
      </c>
      <c r="E215" s="8" t="n">
        <v>93.889999</v>
      </c>
      <c r="F215" s="8" t="n">
        <v>40.05</v>
      </c>
      <c r="G215" s="8" t="n">
        <v>26.37</v>
      </c>
      <c r="H215" s="8" t="n">
        <v>39.209999</v>
      </c>
      <c r="I215" s="8" t="n">
        <v>3363</v>
      </c>
      <c r="J215" s="8" t="n">
        <v>99.496353</v>
      </c>
      <c r="L215" s="9">
        <f>LN(B215/B214)</f>
        <v/>
      </c>
      <c r="M215" s="9">
        <f>$M$1*(C215-C214)</f>
        <v/>
      </c>
      <c r="N215" s="9">
        <f>$N$1*(D215-D214)</f>
        <v/>
      </c>
      <c r="O215" s="9">
        <f>$O$1*LN(E215/E214)</f>
        <v/>
      </c>
      <c r="P215" s="9">
        <f>$P$1*LN(F215/F214)</f>
        <v/>
      </c>
      <c r="Q215" s="9">
        <f>$Q$1*(G215-G214)</f>
        <v/>
      </c>
      <c r="R215" s="9">
        <f>$R$1*(H215-H214)</f>
        <v/>
      </c>
      <c r="S215" s="9">
        <f>$S$1*LN(I215/I214)</f>
        <v/>
      </c>
      <c r="T215" s="9">
        <f>$T$1*LN(J215/J214)</f>
        <v/>
      </c>
      <c r="U215" s="9">
        <f>$W$12+$W$4*M215+$W$5*N215+$W$6*O215+$W$7*P215+$W$8*Q215+$W$9*R215+$W$10*S215+$W$11*T215</f>
        <v/>
      </c>
      <c r="AA215" s="10">
        <f>INDEX(LINEST(L156:L215,M156:T215,TRUE,TRUE),1,9)*12</f>
        <v/>
      </c>
      <c r="AB215" s="9">
        <f>INDEX(LINEST(L156:L215,M156:T215,TRUE,TRUE),1,8)</f>
        <v/>
      </c>
      <c r="AC215" s="9">
        <f>INDEX(LINEST(L156:L215,M156:T215,TRUE,TRUE),1,7)</f>
        <v/>
      </c>
      <c r="AD215" s="9">
        <f>INDEX(LINEST(L156:L215,M156:T215,TRUE,TRUE),1,6)</f>
        <v/>
      </c>
      <c r="AE215" s="9">
        <f>INDEX(LINEST(L156:L215,M156:T215,TRUE,TRUE),1,5)</f>
        <v/>
      </c>
      <c r="AF215" s="9">
        <f>INDEX(LINEST(L156:L215,M156:T215,TRUE,TRUE),1,4)</f>
        <v/>
      </c>
      <c r="AG215" s="9">
        <f>INDEX(LINEST(L156:L215,M156:T215,TRUE,TRUE),1,3)</f>
        <v/>
      </c>
      <c r="AH215" s="9">
        <f>INDEX(LINEST(L156:L215,M156:T215,TRUE,TRUE),1,2)</f>
        <v/>
      </c>
      <c r="AI215" s="9">
        <f>INDEX(LINEST(L156:L215,M156:T215,TRUE,TRUE),1,1)</f>
        <v/>
      </c>
      <c r="AJ215" s="10">
        <f>INDEX(LINEST(L156:L215,M156:T215,TRUE,TRUE),3,1)</f>
        <v/>
      </c>
      <c r="AK215" s="9">
        <f>AA214/12+AB214*M215+AC214*N215+AD214*O215+AE214*P215+AF214*Q215+AG214*R215+AH214*S215+AI214*T215</f>
        <v/>
      </c>
      <c r="AL215" s="9">
        <f>AVERAGE(L155:L214)</f>
        <v/>
      </c>
    </row>
    <row r="216">
      <c r="A216" s="7" t="n">
        <v>44135</v>
      </c>
      <c r="B216" s="8" t="n">
        <v>1881.85</v>
      </c>
      <c r="C216" s="8" t="n">
        <v>1.7</v>
      </c>
      <c r="D216" s="8" t="n">
        <v>-0.82</v>
      </c>
      <c r="E216" s="8" t="n">
        <v>94.040001</v>
      </c>
      <c r="F216" s="8" t="n">
        <v>35.64</v>
      </c>
      <c r="G216" s="8" t="n">
        <v>38.02</v>
      </c>
      <c r="H216" s="8" t="n">
        <v>61.91</v>
      </c>
      <c r="I216" s="8" t="n">
        <v>3269.959961</v>
      </c>
      <c r="J216" s="8" t="n">
        <v>98.94088000000001</v>
      </c>
      <c r="L216" s="9">
        <f>LN(B216/B215)</f>
        <v/>
      </c>
      <c r="M216" s="9">
        <f>$M$1*(C216-C215)</f>
        <v/>
      </c>
      <c r="N216" s="9">
        <f>$N$1*(D216-D215)</f>
        <v/>
      </c>
      <c r="O216" s="9">
        <f>$O$1*LN(E216/E215)</f>
        <v/>
      </c>
      <c r="P216" s="9">
        <f>$P$1*LN(F216/F215)</f>
        <v/>
      </c>
      <c r="Q216" s="9">
        <f>$Q$1*(G216-G215)</f>
        <v/>
      </c>
      <c r="R216" s="9">
        <f>$R$1*(H216-H215)</f>
        <v/>
      </c>
      <c r="S216" s="9">
        <f>$S$1*LN(I216/I215)</f>
        <v/>
      </c>
      <c r="T216" s="9">
        <f>$T$1*LN(J216/J215)</f>
        <v/>
      </c>
      <c r="U216" s="9">
        <f>$W$12+$W$4*M216+$W$5*N216+$W$6*O216+$W$7*P216+$W$8*Q216+$W$9*R216+$W$10*S216+$W$11*T216</f>
        <v/>
      </c>
      <c r="AA216" s="10">
        <f>INDEX(LINEST(L157:L216,M157:T216,TRUE,TRUE),1,9)*12</f>
        <v/>
      </c>
      <c r="AB216" s="9">
        <f>INDEX(LINEST(L157:L216,M157:T216,TRUE,TRUE),1,8)</f>
        <v/>
      </c>
      <c r="AC216" s="9">
        <f>INDEX(LINEST(L157:L216,M157:T216,TRUE,TRUE),1,7)</f>
        <v/>
      </c>
      <c r="AD216" s="9">
        <f>INDEX(LINEST(L157:L216,M157:T216,TRUE,TRUE),1,6)</f>
        <v/>
      </c>
      <c r="AE216" s="9">
        <f>INDEX(LINEST(L157:L216,M157:T216,TRUE,TRUE),1,5)</f>
        <v/>
      </c>
      <c r="AF216" s="9">
        <f>INDEX(LINEST(L157:L216,M157:T216,TRUE,TRUE),1,4)</f>
        <v/>
      </c>
      <c r="AG216" s="9">
        <f>INDEX(LINEST(L157:L216,M157:T216,TRUE,TRUE),1,3)</f>
        <v/>
      </c>
      <c r="AH216" s="9">
        <f>INDEX(LINEST(L157:L216,M157:T216,TRUE,TRUE),1,2)</f>
        <v/>
      </c>
      <c r="AI216" s="9">
        <f>INDEX(LINEST(L157:L216,M157:T216,TRUE,TRUE),1,1)</f>
        <v/>
      </c>
      <c r="AJ216" s="10">
        <f>INDEX(LINEST(L157:L216,M157:T216,TRUE,TRUE),3,1)</f>
        <v/>
      </c>
      <c r="AK216" s="9">
        <f>AA215/12+AB215*M216+AC215*N216+AD215*O216+AE215*P216+AF215*Q216+AG215*R216+AH215*S216+AI215*T216</f>
        <v/>
      </c>
      <c r="AL216" s="9">
        <f>AVERAGE(L156:L215)</f>
        <v/>
      </c>
    </row>
    <row r="217">
      <c r="A217" s="7" t="n">
        <v>44165</v>
      </c>
      <c r="B217" s="8" t="n">
        <v>1762.55</v>
      </c>
      <c r="C217" s="8" t="n">
        <v>1.77</v>
      </c>
      <c r="D217" s="8" t="n">
        <v>-0.93</v>
      </c>
      <c r="E217" s="8" t="n">
        <v>91.870003</v>
      </c>
      <c r="F217" s="8" t="n">
        <v>45.2</v>
      </c>
      <c r="G217" s="8" t="n">
        <v>20.57</v>
      </c>
      <c r="H217" s="8" t="n">
        <v>40.84</v>
      </c>
      <c r="I217" s="8" t="n">
        <v>3621.629883</v>
      </c>
      <c r="J217" s="8" t="n">
        <v>100.134834</v>
      </c>
      <c r="L217" s="9">
        <f>LN(B217/B216)</f>
        <v/>
      </c>
      <c r="M217" s="9">
        <f>$M$1*(C217-C216)</f>
        <v/>
      </c>
      <c r="N217" s="9">
        <f>$N$1*(D217-D216)</f>
        <v/>
      </c>
      <c r="O217" s="9">
        <f>$O$1*LN(E217/E216)</f>
        <v/>
      </c>
      <c r="P217" s="9">
        <f>$P$1*LN(F217/F216)</f>
        <v/>
      </c>
      <c r="Q217" s="9">
        <f>$Q$1*(G217-G216)</f>
        <v/>
      </c>
      <c r="R217" s="9">
        <f>$R$1*(H217-H216)</f>
        <v/>
      </c>
      <c r="S217" s="9">
        <f>$S$1*LN(I217/I216)</f>
        <v/>
      </c>
      <c r="T217" s="9">
        <f>$T$1*LN(J217/J216)</f>
        <v/>
      </c>
      <c r="U217" s="9">
        <f>$W$12+$W$4*M217+$W$5*N217+$W$6*O217+$W$7*P217+$W$8*Q217+$W$9*R217+$W$10*S217+$W$11*T217</f>
        <v/>
      </c>
      <c r="AA217" s="10">
        <f>INDEX(LINEST(L158:L217,M158:T217,TRUE,TRUE),1,9)*12</f>
        <v/>
      </c>
      <c r="AB217" s="9">
        <f>INDEX(LINEST(L158:L217,M158:T217,TRUE,TRUE),1,8)</f>
        <v/>
      </c>
      <c r="AC217" s="9">
        <f>INDEX(LINEST(L158:L217,M158:T217,TRUE,TRUE),1,7)</f>
        <v/>
      </c>
      <c r="AD217" s="9">
        <f>INDEX(LINEST(L158:L217,M158:T217,TRUE,TRUE),1,6)</f>
        <v/>
      </c>
      <c r="AE217" s="9">
        <f>INDEX(LINEST(L158:L217,M158:T217,TRUE,TRUE),1,5)</f>
        <v/>
      </c>
      <c r="AF217" s="9">
        <f>INDEX(LINEST(L158:L217,M158:T217,TRUE,TRUE),1,4)</f>
        <v/>
      </c>
      <c r="AG217" s="9">
        <f>INDEX(LINEST(L158:L217,M158:T217,TRUE,TRUE),1,3)</f>
        <v/>
      </c>
      <c r="AH217" s="9">
        <f>INDEX(LINEST(L158:L217,M158:T217,TRUE,TRUE),1,2)</f>
        <v/>
      </c>
      <c r="AI217" s="9">
        <f>INDEX(LINEST(L158:L217,M158:T217,TRUE,TRUE),1,1)</f>
        <v/>
      </c>
      <c r="AJ217" s="10">
        <f>INDEX(LINEST(L158:L217,M158:T217,TRUE,TRUE),3,1)</f>
        <v/>
      </c>
      <c r="AK217" s="9">
        <f>AA216/12+AB216*M217+AC216*N217+AD216*O217+AE216*P217+AF216*Q217+AG216*R217+AH216*S217+AI216*T217</f>
        <v/>
      </c>
      <c r="AL217" s="9">
        <f>AVERAGE(L157:L216)</f>
        <v/>
      </c>
    </row>
    <row r="218">
      <c r="A218" s="7" t="n">
        <v>44196</v>
      </c>
      <c r="B218" s="8" t="n">
        <v>1887.6</v>
      </c>
      <c r="C218" s="8" t="n">
        <v>1.99</v>
      </c>
      <c r="D218" s="8" t="n">
        <v>-1.06</v>
      </c>
      <c r="E218" s="8" t="n">
        <v>89.94000200000001</v>
      </c>
      <c r="F218" s="8" t="n">
        <v>48.35</v>
      </c>
      <c r="G218" s="8" t="n">
        <v>22.75</v>
      </c>
      <c r="H218" s="8" t="n">
        <v>48.98</v>
      </c>
      <c r="I218" s="8" t="n">
        <v>3756.070068</v>
      </c>
      <c r="J218" s="8" t="n">
        <v>100.220718</v>
      </c>
      <c r="L218" s="9">
        <f>LN(B218/B217)</f>
        <v/>
      </c>
      <c r="M218" s="9">
        <f>$M$1*(C218-C217)</f>
        <v/>
      </c>
      <c r="N218" s="9">
        <f>$N$1*(D218-D217)</f>
        <v/>
      </c>
      <c r="O218" s="9">
        <f>$O$1*LN(E218/E217)</f>
        <v/>
      </c>
      <c r="P218" s="9">
        <f>$P$1*LN(F218/F217)</f>
        <v/>
      </c>
      <c r="Q218" s="9">
        <f>$Q$1*(G218-G217)</f>
        <v/>
      </c>
      <c r="R218" s="9">
        <f>$R$1*(H218-H217)</f>
        <v/>
      </c>
      <c r="S218" s="9">
        <f>$S$1*LN(I218/I217)</f>
        <v/>
      </c>
      <c r="T218" s="9">
        <f>$T$1*LN(J218/J217)</f>
        <v/>
      </c>
      <c r="U218" s="9">
        <f>$W$12+$W$4*M218+$W$5*N218+$W$6*O218+$W$7*P218+$W$8*Q218+$W$9*R218+$W$10*S218+$W$11*T218</f>
        <v/>
      </c>
      <c r="AA218" s="10">
        <f>INDEX(LINEST(L159:L218,M159:T218,TRUE,TRUE),1,9)*12</f>
        <v/>
      </c>
      <c r="AB218" s="9">
        <f>INDEX(LINEST(L159:L218,M159:T218,TRUE,TRUE),1,8)</f>
        <v/>
      </c>
      <c r="AC218" s="9">
        <f>INDEX(LINEST(L159:L218,M159:T218,TRUE,TRUE),1,7)</f>
        <v/>
      </c>
      <c r="AD218" s="9">
        <f>INDEX(LINEST(L159:L218,M159:T218,TRUE,TRUE),1,6)</f>
        <v/>
      </c>
      <c r="AE218" s="9">
        <f>INDEX(LINEST(L159:L218,M159:T218,TRUE,TRUE),1,5)</f>
        <v/>
      </c>
      <c r="AF218" s="9">
        <f>INDEX(LINEST(L159:L218,M159:T218,TRUE,TRUE),1,4)</f>
        <v/>
      </c>
      <c r="AG218" s="9">
        <f>INDEX(LINEST(L159:L218,M159:T218,TRUE,TRUE),1,3)</f>
        <v/>
      </c>
      <c r="AH218" s="9">
        <f>INDEX(LINEST(L159:L218,M159:T218,TRUE,TRUE),1,2)</f>
        <v/>
      </c>
      <c r="AI218" s="9">
        <f>INDEX(LINEST(L159:L218,M159:T218,TRUE,TRUE),1,1)</f>
        <v/>
      </c>
      <c r="AJ218" s="10">
        <f>INDEX(LINEST(L159:L218,M159:T218,TRUE,TRUE),3,1)</f>
        <v/>
      </c>
      <c r="AK218" s="9">
        <f>AA217/12+AB217*M218+AC217*N218+AD217*O218+AE217*P218+AF217*Q218+AG217*R218+AH217*S218+AI217*T218</f>
        <v/>
      </c>
      <c r="AL218" s="9">
        <f>AVERAGE(L158:L217)</f>
        <v/>
      </c>
    </row>
    <row r="219">
      <c r="A219" s="7" t="n">
        <v>44227</v>
      </c>
      <c r="B219" s="8" t="n">
        <v>1863.8</v>
      </c>
      <c r="C219" s="8" t="n">
        <v>2.13</v>
      </c>
      <c r="D219" s="8" t="n">
        <v>-1.02</v>
      </c>
      <c r="E219" s="8" t="n">
        <v>90.58000199999999</v>
      </c>
      <c r="F219" s="8" t="n">
        <v>52.16</v>
      </c>
      <c r="G219" s="8" t="n">
        <v>33.09</v>
      </c>
      <c r="H219" s="8" t="n">
        <v>47.41</v>
      </c>
      <c r="I219" s="8" t="n">
        <v>3714.23999</v>
      </c>
      <c r="J219" s="8" t="n">
        <v>99.474518</v>
      </c>
      <c r="L219" s="9">
        <f>LN(B219/B218)</f>
        <v/>
      </c>
      <c r="M219" s="9">
        <f>$M$1*(C219-C218)</f>
        <v/>
      </c>
      <c r="N219" s="9">
        <f>$N$1*(D219-D218)</f>
        <v/>
      </c>
      <c r="O219" s="9">
        <f>$O$1*LN(E219/E218)</f>
        <v/>
      </c>
      <c r="P219" s="9">
        <f>$P$1*LN(F219/F218)</f>
        <v/>
      </c>
      <c r="Q219" s="9">
        <f>$Q$1*(G219-G218)</f>
        <v/>
      </c>
      <c r="R219" s="9">
        <f>$R$1*(H219-H218)</f>
        <v/>
      </c>
      <c r="S219" s="9">
        <f>$S$1*LN(I219/I218)</f>
        <v/>
      </c>
      <c r="T219" s="9">
        <f>$T$1*LN(J219/J218)</f>
        <v/>
      </c>
      <c r="U219" s="9">
        <f>$W$12+$W$4*M219+$W$5*N219+$W$6*O219+$W$7*P219+$W$8*Q219+$W$9*R219+$W$10*S219+$W$11*T219</f>
        <v/>
      </c>
      <c r="AA219" s="10">
        <f>INDEX(LINEST(L160:L219,M160:T219,TRUE,TRUE),1,9)*12</f>
        <v/>
      </c>
      <c r="AB219" s="9">
        <f>INDEX(LINEST(L160:L219,M160:T219,TRUE,TRUE),1,8)</f>
        <v/>
      </c>
      <c r="AC219" s="9">
        <f>INDEX(LINEST(L160:L219,M160:T219,TRUE,TRUE),1,7)</f>
        <v/>
      </c>
      <c r="AD219" s="9">
        <f>INDEX(LINEST(L160:L219,M160:T219,TRUE,TRUE),1,6)</f>
        <v/>
      </c>
      <c r="AE219" s="9">
        <f>INDEX(LINEST(L160:L219,M160:T219,TRUE,TRUE),1,5)</f>
        <v/>
      </c>
      <c r="AF219" s="9">
        <f>INDEX(LINEST(L160:L219,M160:T219,TRUE,TRUE),1,4)</f>
        <v/>
      </c>
      <c r="AG219" s="9">
        <f>INDEX(LINEST(L160:L219,M160:T219,TRUE,TRUE),1,3)</f>
        <v/>
      </c>
      <c r="AH219" s="9">
        <f>INDEX(LINEST(L160:L219,M160:T219,TRUE,TRUE),1,2)</f>
        <v/>
      </c>
      <c r="AI219" s="9">
        <f>INDEX(LINEST(L160:L219,M160:T219,TRUE,TRUE),1,1)</f>
        <v/>
      </c>
      <c r="AJ219" s="10">
        <f>INDEX(LINEST(L160:L219,M160:T219,TRUE,TRUE),3,1)</f>
        <v/>
      </c>
      <c r="AK219" s="9">
        <f>AA218/12+AB218*M219+AC218*N219+AD218*O219+AE218*P219+AF218*Q219+AG218*R219+AH218*S219+AI218*T219</f>
        <v/>
      </c>
      <c r="AL219" s="9">
        <f>AVERAGE(L159:L218)</f>
        <v/>
      </c>
    </row>
    <row r="220">
      <c r="A220" s="7" t="n">
        <v>44255</v>
      </c>
      <c r="B220" s="8" t="n">
        <v>1742.85</v>
      </c>
      <c r="C220" s="8" t="n">
        <v>2.15</v>
      </c>
      <c r="D220" s="8" t="n">
        <v>-0.71</v>
      </c>
      <c r="E220" s="8" t="n">
        <v>90.93000000000001</v>
      </c>
      <c r="F220" s="8" t="n">
        <v>61.55</v>
      </c>
      <c r="G220" s="8" t="n">
        <v>27.95</v>
      </c>
      <c r="H220" s="8" t="n">
        <v>75.660004</v>
      </c>
      <c r="I220" s="8" t="n">
        <v>3811.149902</v>
      </c>
      <c r="J220" s="8" t="n">
        <v>97.964348</v>
      </c>
      <c r="L220" s="9">
        <f>LN(B220/B219)</f>
        <v/>
      </c>
      <c r="M220" s="9">
        <f>$M$1*(C220-C219)</f>
        <v/>
      </c>
      <c r="N220" s="9">
        <f>$N$1*(D220-D219)</f>
        <v/>
      </c>
      <c r="O220" s="9">
        <f>$O$1*LN(E220/E219)</f>
        <v/>
      </c>
      <c r="P220" s="9">
        <f>$P$1*LN(F220/F219)</f>
        <v/>
      </c>
      <c r="Q220" s="9">
        <f>$Q$1*(G220-G219)</f>
        <v/>
      </c>
      <c r="R220" s="9">
        <f>$R$1*(H220-H219)</f>
        <v/>
      </c>
      <c r="S220" s="9">
        <f>$S$1*LN(I220/I219)</f>
        <v/>
      </c>
      <c r="T220" s="9">
        <f>$T$1*LN(J220/J219)</f>
        <v/>
      </c>
      <c r="U220" s="9">
        <f>$W$12+$W$4*M220+$W$5*N220+$W$6*O220+$W$7*P220+$W$8*Q220+$W$9*R220+$W$10*S220+$W$11*T220</f>
        <v/>
      </c>
      <c r="AA220" s="10">
        <f>INDEX(LINEST(L161:L220,M161:T220,TRUE,TRUE),1,9)*12</f>
        <v/>
      </c>
      <c r="AB220" s="9">
        <f>INDEX(LINEST(L161:L220,M161:T220,TRUE,TRUE),1,8)</f>
        <v/>
      </c>
      <c r="AC220" s="9">
        <f>INDEX(LINEST(L161:L220,M161:T220,TRUE,TRUE),1,7)</f>
        <v/>
      </c>
      <c r="AD220" s="9">
        <f>INDEX(LINEST(L161:L220,M161:T220,TRUE,TRUE),1,6)</f>
        <v/>
      </c>
      <c r="AE220" s="9">
        <f>INDEX(LINEST(L161:L220,M161:T220,TRUE,TRUE),1,5)</f>
        <v/>
      </c>
      <c r="AF220" s="9">
        <f>INDEX(LINEST(L161:L220,M161:T220,TRUE,TRUE),1,4)</f>
        <v/>
      </c>
      <c r="AG220" s="9">
        <f>INDEX(LINEST(L161:L220,M161:T220,TRUE,TRUE),1,3)</f>
        <v/>
      </c>
      <c r="AH220" s="9">
        <f>INDEX(LINEST(L161:L220,M161:T220,TRUE,TRUE),1,2)</f>
        <v/>
      </c>
      <c r="AI220" s="9">
        <f>INDEX(LINEST(L161:L220,M161:T220,TRUE,TRUE),1,1)</f>
        <v/>
      </c>
      <c r="AJ220" s="10">
        <f>INDEX(LINEST(L161:L220,M161:T220,TRUE,TRUE),3,1)</f>
        <v/>
      </c>
      <c r="AK220" s="9">
        <f>AA219/12+AB219*M220+AC219*N220+AD219*O220+AE219*P220+AF219*Q220+AG219*R220+AH219*S220+AI219*T220</f>
        <v/>
      </c>
      <c r="AL220" s="9">
        <f>AVERAGE(L160:L219)</f>
        <v/>
      </c>
    </row>
    <row r="221">
      <c r="A221" s="7" t="n">
        <v>44286</v>
      </c>
      <c r="B221" s="8" t="n">
        <v>1691.05</v>
      </c>
      <c r="C221" s="8" t="n">
        <v>2.37</v>
      </c>
      <c r="D221" s="8" t="n">
        <v>-0.63</v>
      </c>
      <c r="E221" s="8" t="n">
        <v>93.230003</v>
      </c>
      <c r="F221" s="8" t="n">
        <v>59.19</v>
      </c>
      <c r="G221" s="8" t="n">
        <v>19.4</v>
      </c>
      <c r="H221" s="8" t="n">
        <v>71.269997</v>
      </c>
      <c r="I221" s="8" t="n">
        <v>3972.889893</v>
      </c>
      <c r="J221" s="8" t="n">
        <v>96.841354</v>
      </c>
      <c r="L221" s="9">
        <f>LN(B221/B220)</f>
        <v/>
      </c>
      <c r="M221" s="9">
        <f>$M$1*(C221-C220)</f>
        <v/>
      </c>
      <c r="N221" s="9">
        <f>$N$1*(D221-D220)</f>
        <v/>
      </c>
      <c r="O221" s="9">
        <f>$O$1*LN(E221/E220)</f>
        <v/>
      </c>
      <c r="P221" s="9">
        <f>$P$1*LN(F221/F220)</f>
        <v/>
      </c>
      <c r="Q221" s="9">
        <f>$Q$1*(G221-G220)</f>
        <v/>
      </c>
      <c r="R221" s="9">
        <f>$R$1*(H221-H220)</f>
        <v/>
      </c>
      <c r="S221" s="9">
        <f>$S$1*LN(I221/I220)</f>
        <v/>
      </c>
      <c r="T221" s="9">
        <f>$T$1*LN(J221/J220)</f>
        <v/>
      </c>
      <c r="U221" s="9">
        <f>$W$12+$W$4*M221+$W$5*N221+$W$6*O221+$W$7*P221+$W$8*Q221+$W$9*R221+$W$10*S221+$W$11*T221</f>
        <v/>
      </c>
      <c r="AA221" s="10">
        <f>INDEX(LINEST(L162:L221,M162:T221,TRUE,TRUE),1,9)*12</f>
        <v/>
      </c>
      <c r="AB221" s="9">
        <f>INDEX(LINEST(L162:L221,M162:T221,TRUE,TRUE),1,8)</f>
        <v/>
      </c>
      <c r="AC221" s="9">
        <f>INDEX(LINEST(L162:L221,M162:T221,TRUE,TRUE),1,7)</f>
        <v/>
      </c>
      <c r="AD221" s="9">
        <f>INDEX(LINEST(L162:L221,M162:T221,TRUE,TRUE),1,6)</f>
        <v/>
      </c>
      <c r="AE221" s="9">
        <f>INDEX(LINEST(L162:L221,M162:T221,TRUE,TRUE),1,5)</f>
        <v/>
      </c>
      <c r="AF221" s="9">
        <f>INDEX(LINEST(L162:L221,M162:T221,TRUE,TRUE),1,4)</f>
        <v/>
      </c>
      <c r="AG221" s="9">
        <f>INDEX(LINEST(L162:L221,M162:T221,TRUE,TRUE),1,3)</f>
        <v/>
      </c>
      <c r="AH221" s="9">
        <f>INDEX(LINEST(L162:L221,M162:T221,TRUE,TRUE),1,2)</f>
        <v/>
      </c>
      <c r="AI221" s="9">
        <f>INDEX(LINEST(L162:L221,M162:T221,TRUE,TRUE),1,1)</f>
        <v/>
      </c>
      <c r="AJ221" s="10">
        <f>INDEX(LINEST(L162:L221,M162:T221,TRUE,TRUE),3,1)</f>
        <v/>
      </c>
      <c r="AK221" s="9">
        <f>AA220/12+AB220*M221+AC220*N221+AD220*O221+AE220*P221+AF220*Q221+AG220*R221+AH220*S221+AI220*T221</f>
        <v/>
      </c>
      <c r="AL221" s="9">
        <f>AVERAGE(L161:L220)</f>
        <v/>
      </c>
    </row>
    <row r="222">
      <c r="A222" s="7" t="n">
        <v>44316</v>
      </c>
      <c r="B222" s="8" t="n">
        <v>1767.65</v>
      </c>
      <c r="C222" s="8" t="n">
        <v>2.41</v>
      </c>
      <c r="D222" s="8" t="n">
        <v>-0.76</v>
      </c>
      <c r="E222" s="8" t="n">
        <v>91.279999</v>
      </c>
      <c r="F222" s="8" t="n">
        <v>63.5</v>
      </c>
      <c r="G222" s="8" t="n">
        <v>18.61</v>
      </c>
      <c r="H222" s="8" t="n">
        <v>58.130001</v>
      </c>
      <c r="I222" s="8" t="n">
        <v>4181.169922</v>
      </c>
      <c r="J222" s="8" t="n">
        <v>97.550262</v>
      </c>
      <c r="L222" s="9">
        <f>LN(B222/B221)</f>
        <v/>
      </c>
      <c r="M222" s="9">
        <f>$M$1*(C222-C221)</f>
        <v/>
      </c>
      <c r="N222" s="9">
        <f>$N$1*(D222-D221)</f>
        <v/>
      </c>
      <c r="O222" s="9">
        <f>$O$1*LN(E222/E221)</f>
        <v/>
      </c>
      <c r="P222" s="9">
        <f>$P$1*LN(F222/F221)</f>
        <v/>
      </c>
      <c r="Q222" s="9">
        <f>$Q$1*(G222-G221)</f>
        <v/>
      </c>
      <c r="R222" s="9">
        <f>$R$1*(H222-H221)</f>
        <v/>
      </c>
      <c r="S222" s="9">
        <f>$S$1*LN(I222/I221)</f>
        <v/>
      </c>
      <c r="T222" s="9">
        <f>$T$1*LN(J222/J221)</f>
        <v/>
      </c>
      <c r="U222" s="9">
        <f>$W$12+$W$4*M222+$W$5*N222+$W$6*O222+$W$7*P222+$W$8*Q222+$W$9*R222+$W$10*S222+$W$11*T222</f>
        <v/>
      </c>
      <c r="AA222" s="10">
        <f>INDEX(LINEST(L163:L222,M163:T222,TRUE,TRUE),1,9)*12</f>
        <v/>
      </c>
      <c r="AB222" s="9">
        <f>INDEX(LINEST(L163:L222,M163:T222,TRUE,TRUE),1,8)</f>
        <v/>
      </c>
      <c r="AC222" s="9">
        <f>INDEX(LINEST(L163:L222,M163:T222,TRUE,TRUE),1,7)</f>
        <v/>
      </c>
      <c r="AD222" s="9">
        <f>INDEX(LINEST(L163:L222,M163:T222,TRUE,TRUE),1,6)</f>
        <v/>
      </c>
      <c r="AE222" s="9">
        <f>INDEX(LINEST(L163:L222,M163:T222,TRUE,TRUE),1,5)</f>
        <v/>
      </c>
      <c r="AF222" s="9">
        <f>INDEX(LINEST(L163:L222,M163:T222,TRUE,TRUE),1,4)</f>
        <v/>
      </c>
      <c r="AG222" s="9">
        <f>INDEX(LINEST(L163:L222,M163:T222,TRUE,TRUE),1,3)</f>
        <v/>
      </c>
      <c r="AH222" s="9">
        <f>INDEX(LINEST(L163:L222,M163:T222,TRUE,TRUE),1,2)</f>
        <v/>
      </c>
      <c r="AI222" s="9">
        <f>INDEX(LINEST(L163:L222,M163:T222,TRUE,TRUE),1,1)</f>
        <v/>
      </c>
      <c r="AJ222" s="10">
        <f>INDEX(LINEST(L163:L222,M163:T222,TRUE,TRUE),3,1)</f>
        <v/>
      </c>
      <c r="AK222" s="9">
        <f>AA221/12+AB221*M222+AC221*N222+AD221*O222+AE221*P222+AF221*Q222+AG221*R222+AH221*S222+AI221*T222</f>
        <v/>
      </c>
      <c r="AL222" s="9">
        <f>AVERAGE(L162:L221)</f>
        <v/>
      </c>
    </row>
    <row r="223">
      <c r="A223" s="7" t="n">
        <v>44347</v>
      </c>
      <c r="B223" s="8" t="n">
        <v>1899.95</v>
      </c>
      <c r="C223" s="8" t="n">
        <v>2.42</v>
      </c>
      <c r="D223" s="8" t="n">
        <v>-0.84</v>
      </c>
      <c r="E223" s="8" t="n">
        <v>90.029999</v>
      </c>
      <c r="F223" s="8" t="n">
        <v>66.31</v>
      </c>
      <c r="G223" s="8" t="n">
        <v>16.76</v>
      </c>
      <c r="H223" s="8" t="n">
        <v>52.040001</v>
      </c>
      <c r="I223" s="8" t="n">
        <v>4204.109863</v>
      </c>
      <c r="J223" s="8" t="n">
        <v>97.749115</v>
      </c>
      <c r="L223" s="9">
        <f>LN(B223/B222)</f>
        <v/>
      </c>
      <c r="M223" s="9">
        <f>$M$1*(C223-C222)</f>
        <v/>
      </c>
      <c r="N223" s="9">
        <f>$N$1*(D223-D222)</f>
        <v/>
      </c>
      <c r="O223" s="9">
        <f>$O$1*LN(E223/E222)</f>
        <v/>
      </c>
      <c r="P223" s="9">
        <f>$P$1*LN(F223/F222)</f>
        <v/>
      </c>
      <c r="Q223" s="9">
        <f>$Q$1*(G223-G222)</f>
        <v/>
      </c>
      <c r="R223" s="9">
        <f>$R$1*(H223-H222)</f>
        <v/>
      </c>
      <c r="S223" s="9">
        <f>$S$1*LN(I223/I222)</f>
        <v/>
      </c>
      <c r="T223" s="9">
        <f>$T$1*LN(J223/J222)</f>
        <v/>
      </c>
      <c r="U223" s="9">
        <f>$W$12+$W$4*M223+$W$5*N223+$W$6*O223+$W$7*P223+$W$8*Q223+$W$9*R223+$W$10*S223+$W$11*T223</f>
        <v/>
      </c>
      <c r="AA223" s="10">
        <f>INDEX(LINEST(L164:L223,M164:T223,TRUE,TRUE),1,9)*12</f>
        <v/>
      </c>
      <c r="AB223" s="9">
        <f>INDEX(LINEST(L164:L223,M164:T223,TRUE,TRUE),1,8)</f>
        <v/>
      </c>
      <c r="AC223" s="9">
        <f>INDEX(LINEST(L164:L223,M164:T223,TRUE,TRUE),1,7)</f>
        <v/>
      </c>
      <c r="AD223" s="9">
        <f>INDEX(LINEST(L164:L223,M164:T223,TRUE,TRUE),1,6)</f>
        <v/>
      </c>
      <c r="AE223" s="9">
        <f>INDEX(LINEST(L164:L223,M164:T223,TRUE,TRUE),1,5)</f>
        <v/>
      </c>
      <c r="AF223" s="9">
        <f>INDEX(LINEST(L164:L223,M164:T223,TRUE,TRUE),1,4)</f>
        <v/>
      </c>
      <c r="AG223" s="9">
        <f>INDEX(LINEST(L164:L223,M164:T223,TRUE,TRUE),1,3)</f>
        <v/>
      </c>
      <c r="AH223" s="9">
        <f>INDEX(LINEST(L164:L223,M164:T223,TRUE,TRUE),1,2)</f>
        <v/>
      </c>
      <c r="AI223" s="9">
        <f>INDEX(LINEST(L164:L223,M164:T223,TRUE,TRUE),1,1)</f>
        <v/>
      </c>
      <c r="AJ223" s="10">
        <f>INDEX(LINEST(L164:L223,M164:T223,TRUE,TRUE),3,1)</f>
        <v/>
      </c>
      <c r="AK223" s="9">
        <f>AA222/12+AB222*M223+AC222*N223+AD222*O223+AE222*P223+AF222*Q223+AG222*R223+AH222*S223+AI222*T223</f>
        <v/>
      </c>
      <c r="AL223" s="9">
        <f>AVERAGE(L163:L222)</f>
        <v/>
      </c>
    </row>
    <row r="224">
      <c r="A224" s="7" t="n">
        <v>44377</v>
      </c>
      <c r="B224" s="8" t="n">
        <v>1763.15</v>
      </c>
      <c r="C224" s="8" t="n">
        <v>2.32</v>
      </c>
      <c r="D224" s="8" t="n">
        <v>-0.87</v>
      </c>
      <c r="E224" s="8" t="n">
        <v>92.44000200000001</v>
      </c>
      <c r="F224" s="8" t="n">
        <v>73.52</v>
      </c>
      <c r="G224" s="8" t="n">
        <v>15.83</v>
      </c>
      <c r="H224" s="8" t="n">
        <v>57.27</v>
      </c>
      <c r="I224" s="8" t="n">
        <v>4297.5</v>
      </c>
      <c r="J224" s="8" t="n">
        <v>98.55832700000001</v>
      </c>
      <c r="L224" s="9">
        <f>LN(B224/B223)</f>
        <v/>
      </c>
      <c r="M224" s="9">
        <f>$M$1*(C224-C223)</f>
        <v/>
      </c>
      <c r="N224" s="9">
        <f>$N$1*(D224-D223)</f>
        <v/>
      </c>
      <c r="O224" s="9">
        <f>$O$1*LN(E224/E223)</f>
        <v/>
      </c>
      <c r="P224" s="9">
        <f>$P$1*LN(F224/F223)</f>
        <v/>
      </c>
      <c r="Q224" s="9">
        <f>$Q$1*(G224-G223)</f>
        <v/>
      </c>
      <c r="R224" s="9">
        <f>$R$1*(H224-H223)</f>
        <v/>
      </c>
      <c r="S224" s="9">
        <f>$S$1*LN(I224/I223)</f>
        <v/>
      </c>
      <c r="T224" s="9">
        <f>$T$1*LN(J224/J223)</f>
        <v/>
      </c>
      <c r="U224" s="9">
        <f>$W$12+$W$4*M224+$W$5*N224+$W$6*O224+$W$7*P224+$W$8*Q224+$W$9*R224+$W$10*S224+$W$11*T224</f>
        <v/>
      </c>
      <c r="AA224" s="10">
        <f>INDEX(LINEST(L165:L224,M165:T224,TRUE,TRUE),1,9)*12</f>
        <v/>
      </c>
      <c r="AB224" s="9">
        <f>INDEX(LINEST(L165:L224,M165:T224,TRUE,TRUE),1,8)</f>
        <v/>
      </c>
      <c r="AC224" s="9">
        <f>INDEX(LINEST(L165:L224,M165:T224,TRUE,TRUE),1,7)</f>
        <v/>
      </c>
      <c r="AD224" s="9">
        <f>INDEX(LINEST(L165:L224,M165:T224,TRUE,TRUE),1,6)</f>
        <v/>
      </c>
      <c r="AE224" s="9">
        <f>INDEX(LINEST(L165:L224,M165:T224,TRUE,TRUE),1,5)</f>
        <v/>
      </c>
      <c r="AF224" s="9">
        <f>INDEX(LINEST(L165:L224,M165:T224,TRUE,TRUE),1,4)</f>
        <v/>
      </c>
      <c r="AG224" s="9">
        <f>INDEX(LINEST(L165:L224,M165:T224,TRUE,TRUE),1,3)</f>
        <v/>
      </c>
      <c r="AH224" s="9">
        <f>INDEX(LINEST(L165:L224,M165:T224,TRUE,TRUE),1,2)</f>
        <v/>
      </c>
      <c r="AI224" s="9">
        <f>INDEX(LINEST(L165:L224,M165:T224,TRUE,TRUE),1,1)</f>
        <v/>
      </c>
      <c r="AJ224" s="10">
        <f>INDEX(LINEST(L165:L224,M165:T224,TRUE,TRUE),3,1)</f>
        <v/>
      </c>
      <c r="AK224" s="9">
        <f>AA223/12+AB223*M224+AC223*N224+AD223*O224+AE223*P224+AF223*Q224+AG223*R224+AH223*S224+AI223*T224</f>
        <v/>
      </c>
      <c r="AL224" s="9">
        <f>AVERAGE(L164:L223)</f>
        <v/>
      </c>
    </row>
    <row r="225">
      <c r="A225" s="7" t="n">
        <v>44408</v>
      </c>
      <c r="B225" s="8" t="n">
        <v>1825.75</v>
      </c>
      <c r="C225" s="8" t="n">
        <v>2.4</v>
      </c>
      <c r="D225" s="8" t="n">
        <v>-1.16</v>
      </c>
      <c r="E225" s="8" t="n">
        <v>92.16999800000001</v>
      </c>
      <c r="F225" s="8" t="n">
        <v>73.93000000000001</v>
      </c>
      <c r="G225" s="8" t="n">
        <v>18.24</v>
      </c>
      <c r="H225" s="8" t="n">
        <v>61.189999</v>
      </c>
      <c r="I225" s="8" t="n">
        <v>4395.259766</v>
      </c>
      <c r="J225" s="8" t="n">
        <v>99.658821</v>
      </c>
      <c r="L225" s="9">
        <f>LN(B225/B224)</f>
        <v/>
      </c>
      <c r="M225" s="9">
        <f>$M$1*(C225-C224)</f>
        <v/>
      </c>
      <c r="N225" s="9">
        <f>$N$1*(D225-D224)</f>
        <v/>
      </c>
      <c r="O225" s="9">
        <f>$O$1*LN(E225/E224)</f>
        <v/>
      </c>
      <c r="P225" s="9">
        <f>$P$1*LN(F225/F224)</f>
        <v/>
      </c>
      <c r="Q225" s="9">
        <f>$Q$1*(G225-G224)</f>
        <v/>
      </c>
      <c r="R225" s="9">
        <f>$R$1*(H225-H224)</f>
        <v/>
      </c>
      <c r="S225" s="9">
        <f>$S$1*LN(I225/I224)</f>
        <v/>
      </c>
      <c r="T225" s="9">
        <f>$T$1*LN(J225/J224)</f>
        <v/>
      </c>
      <c r="U225" s="9">
        <f>$W$12+$W$4*M225+$W$5*N225+$W$6*O225+$W$7*P225+$W$8*Q225+$W$9*R225+$W$10*S225+$W$11*T225</f>
        <v/>
      </c>
      <c r="AA225" s="10">
        <f>INDEX(LINEST(L166:L225,M166:T225,TRUE,TRUE),1,9)*12</f>
        <v/>
      </c>
      <c r="AB225" s="9">
        <f>INDEX(LINEST(L166:L225,M166:T225,TRUE,TRUE),1,8)</f>
        <v/>
      </c>
      <c r="AC225" s="9">
        <f>INDEX(LINEST(L166:L225,M166:T225,TRUE,TRUE),1,7)</f>
        <v/>
      </c>
      <c r="AD225" s="9">
        <f>INDEX(LINEST(L166:L225,M166:T225,TRUE,TRUE),1,6)</f>
        <v/>
      </c>
      <c r="AE225" s="9">
        <f>INDEX(LINEST(L166:L225,M166:T225,TRUE,TRUE),1,5)</f>
        <v/>
      </c>
      <c r="AF225" s="9">
        <f>INDEX(LINEST(L166:L225,M166:T225,TRUE,TRUE),1,4)</f>
        <v/>
      </c>
      <c r="AG225" s="9">
        <f>INDEX(LINEST(L166:L225,M166:T225,TRUE,TRUE),1,3)</f>
        <v/>
      </c>
      <c r="AH225" s="9">
        <f>INDEX(LINEST(L166:L225,M166:T225,TRUE,TRUE),1,2)</f>
        <v/>
      </c>
      <c r="AI225" s="9">
        <f>INDEX(LINEST(L166:L225,M166:T225,TRUE,TRUE),1,1)</f>
        <v/>
      </c>
      <c r="AJ225" s="10">
        <f>INDEX(LINEST(L166:L225,M166:T225,TRUE,TRUE),3,1)</f>
        <v/>
      </c>
      <c r="AK225" s="9">
        <f>AA224/12+AB224*M225+AC224*N225+AD224*O225+AE224*P225+AF224*Q225+AG224*R225+AH224*S225+AI224*T225</f>
        <v/>
      </c>
      <c r="AL225" s="9">
        <f>AVERAGE(L165:L224)</f>
        <v/>
      </c>
    </row>
    <row r="226">
      <c r="A226" s="7" t="n">
        <v>44439</v>
      </c>
      <c r="B226" s="8" t="n">
        <v>1814.85</v>
      </c>
      <c r="C226" s="8" t="n">
        <v>2.33</v>
      </c>
      <c r="D226" s="8" t="n">
        <v>-1.03</v>
      </c>
      <c r="E226" s="8" t="n">
        <v>92.629997</v>
      </c>
      <c r="F226" s="8" t="n">
        <v>68.43000000000001</v>
      </c>
      <c r="G226" s="8" t="n">
        <v>16.48</v>
      </c>
      <c r="H226" s="8" t="n">
        <v>59.540001</v>
      </c>
      <c r="I226" s="8" t="n">
        <v>4522.680176</v>
      </c>
      <c r="J226" s="8" t="n">
        <v>99.45916</v>
      </c>
      <c r="L226" s="9">
        <f>LN(B226/B225)</f>
        <v/>
      </c>
      <c r="M226" s="9">
        <f>$M$1*(C226-C225)</f>
        <v/>
      </c>
      <c r="N226" s="9">
        <f>$N$1*(D226-D225)</f>
        <v/>
      </c>
      <c r="O226" s="9">
        <f>$O$1*LN(E226/E225)</f>
        <v/>
      </c>
      <c r="P226" s="9">
        <f>$P$1*LN(F226/F225)</f>
        <v/>
      </c>
      <c r="Q226" s="9">
        <f>$Q$1*(G226-G225)</f>
        <v/>
      </c>
      <c r="R226" s="9">
        <f>$R$1*(H226-H225)</f>
        <v/>
      </c>
      <c r="S226" s="9">
        <f>$S$1*LN(I226/I225)</f>
        <v/>
      </c>
      <c r="T226" s="9">
        <f>$T$1*LN(J226/J225)</f>
        <v/>
      </c>
      <c r="U226" s="9">
        <f>$W$12+$W$4*M226+$W$5*N226+$W$6*O226+$W$7*P226+$W$8*Q226+$W$9*R226+$W$10*S226+$W$11*T226</f>
        <v/>
      </c>
      <c r="AA226" s="10">
        <f>INDEX(LINEST(L167:L226,M167:T226,TRUE,TRUE),1,9)*12</f>
        <v/>
      </c>
      <c r="AB226" s="9">
        <f>INDEX(LINEST(L167:L226,M167:T226,TRUE,TRUE),1,8)</f>
        <v/>
      </c>
      <c r="AC226" s="9">
        <f>INDEX(LINEST(L167:L226,M167:T226,TRUE,TRUE),1,7)</f>
        <v/>
      </c>
      <c r="AD226" s="9">
        <f>INDEX(LINEST(L167:L226,M167:T226,TRUE,TRUE),1,6)</f>
        <v/>
      </c>
      <c r="AE226" s="9">
        <f>INDEX(LINEST(L167:L226,M167:T226,TRUE,TRUE),1,5)</f>
        <v/>
      </c>
      <c r="AF226" s="9">
        <f>INDEX(LINEST(L167:L226,M167:T226,TRUE,TRUE),1,4)</f>
        <v/>
      </c>
      <c r="AG226" s="9">
        <f>INDEX(LINEST(L167:L226,M167:T226,TRUE,TRUE),1,3)</f>
        <v/>
      </c>
      <c r="AH226" s="9">
        <f>INDEX(LINEST(L167:L226,M167:T226,TRUE,TRUE),1,2)</f>
        <v/>
      </c>
      <c r="AI226" s="9">
        <f>INDEX(LINEST(L167:L226,M167:T226,TRUE,TRUE),1,1)</f>
        <v/>
      </c>
      <c r="AJ226" s="10">
        <f>INDEX(LINEST(L167:L226,M167:T226,TRUE,TRUE),3,1)</f>
        <v/>
      </c>
      <c r="AK226" s="9">
        <f>AA225/12+AB225*M226+AC225*N226+AD225*O226+AE225*P226+AF225*Q226+AG225*R226+AH225*S226+AI225*T226</f>
        <v/>
      </c>
      <c r="AL226" s="9">
        <f>AVERAGE(L166:L225)</f>
        <v/>
      </c>
    </row>
    <row r="227">
      <c r="A227" s="7" t="n">
        <v>44469</v>
      </c>
      <c r="B227" s="8" t="n">
        <v>1742.8</v>
      </c>
      <c r="C227" s="8" t="n">
        <v>2.37</v>
      </c>
      <c r="D227" s="8" t="n">
        <v>-0.85</v>
      </c>
      <c r="E227" s="8" t="n">
        <v>94.25</v>
      </c>
      <c r="F227" s="8" t="n">
        <v>75.22</v>
      </c>
      <c r="G227" s="8" t="n">
        <v>23.14</v>
      </c>
      <c r="H227" s="8" t="n">
        <v>61.07</v>
      </c>
      <c r="I227" s="8" t="n">
        <v>4307.540039</v>
      </c>
      <c r="J227" s="8" t="n">
        <v>98.546898</v>
      </c>
      <c r="L227" s="9">
        <f>LN(B227/B226)</f>
        <v/>
      </c>
      <c r="M227" s="9">
        <f>$M$1*(C227-C226)</f>
        <v/>
      </c>
      <c r="N227" s="9">
        <f>$N$1*(D227-D226)</f>
        <v/>
      </c>
      <c r="O227" s="9">
        <f>$O$1*LN(E227/E226)</f>
        <v/>
      </c>
      <c r="P227" s="9">
        <f>$P$1*LN(F227/F226)</f>
        <v/>
      </c>
      <c r="Q227" s="9">
        <f>$Q$1*(G227-G226)</f>
        <v/>
      </c>
      <c r="R227" s="9">
        <f>$R$1*(H227-H226)</f>
        <v/>
      </c>
      <c r="S227" s="9">
        <f>$S$1*LN(I227/I226)</f>
        <v/>
      </c>
      <c r="T227" s="9">
        <f>$T$1*LN(J227/J226)</f>
        <v/>
      </c>
      <c r="U227" s="9">
        <f>$W$12+$W$4*M227+$W$5*N227+$W$6*O227+$W$7*P227+$W$8*Q227+$W$9*R227+$W$10*S227+$W$11*T227</f>
        <v/>
      </c>
      <c r="AA227" s="10">
        <f>INDEX(LINEST(L168:L227,M168:T227,TRUE,TRUE),1,9)*12</f>
        <v/>
      </c>
      <c r="AB227" s="9">
        <f>INDEX(LINEST(L168:L227,M168:T227,TRUE,TRUE),1,8)</f>
        <v/>
      </c>
      <c r="AC227" s="9">
        <f>INDEX(LINEST(L168:L227,M168:T227,TRUE,TRUE),1,7)</f>
        <v/>
      </c>
      <c r="AD227" s="9">
        <f>INDEX(LINEST(L168:L227,M168:T227,TRUE,TRUE),1,6)</f>
        <v/>
      </c>
      <c r="AE227" s="9">
        <f>INDEX(LINEST(L168:L227,M168:T227,TRUE,TRUE),1,5)</f>
        <v/>
      </c>
      <c r="AF227" s="9">
        <f>INDEX(LINEST(L168:L227,M168:T227,TRUE,TRUE),1,4)</f>
        <v/>
      </c>
      <c r="AG227" s="9">
        <f>INDEX(LINEST(L168:L227,M168:T227,TRUE,TRUE),1,3)</f>
        <v/>
      </c>
      <c r="AH227" s="9">
        <f>INDEX(LINEST(L168:L227,M168:T227,TRUE,TRUE),1,2)</f>
        <v/>
      </c>
      <c r="AI227" s="9">
        <f>INDEX(LINEST(L168:L227,M168:T227,TRUE,TRUE),1,1)</f>
        <v/>
      </c>
      <c r="AJ227" s="10">
        <f>INDEX(LINEST(L168:L227,M168:T227,TRUE,TRUE),3,1)</f>
        <v/>
      </c>
      <c r="AK227" s="9">
        <f>AA226/12+AB226*M227+AC226*N227+AD226*O227+AE226*P227+AF226*Q227+AG226*R227+AH226*S227+AI226*T227</f>
        <v/>
      </c>
      <c r="AL227" s="9">
        <f>AVERAGE(L167:L226)</f>
        <v/>
      </c>
    </row>
    <row r="228">
      <c r="A228" s="7" t="n">
        <v>44500</v>
      </c>
      <c r="B228" s="8" t="n">
        <v>1769.15</v>
      </c>
      <c r="C228" s="8" t="n">
        <v>2.51</v>
      </c>
      <c r="D228" s="8" t="n">
        <v>-0.96</v>
      </c>
      <c r="E228" s="8" t="n">
        <v>94.120003</v>
      </c>
      <c r="F228" s="8" t="n">
        <v>83.5</v>
      </c>
      <c r="G228" s="8" t="n">
        <v>16.26</v>
      </c>
      <c r="H228" s="8" t="n">
        <v>75.449997</v>
      </c>
      <c r="I228" s="8" t="n">
        <v>4605.379883</v>
      </c>
      <c r="J228" s="8" t="n">
        <v>98.538284</v>
      </c>
      <c r="L228" s="9">
        <f>LN(B228/B227)</f>
        <v/>
      </c>
      <c r="M228" s="9">
        <f>$M$1*(C228-C227)</f>
        <v/>
      </c>
      <c r="N228" s="9">
        <f>$N$1*(D228-D227)</f>
        <v/>
      </c>
      <c r="O228" s="9">
        <f>$O$1*LN(E228/E227)</f>
        <v/>
      </c>
      <c r="P228" s="9">
        <f>$P$1*LN(F228/F227)</f>
        <v/>
      </c>
      <c r="Q228" s="9">
        <f>$Q$1*(G228-G227)</f>
        <v/>
      </c>
      <c r="R228" s="9">
        <f>$R$1*(H228-H227)</f>
        <v/>
      </c>
      <c r="S228" s="9">
        <f>$S$1*LN(I228/I227)</f>
        <v/>
      </c>
      <c r="T228" s="9">
        <f>$T$1*LN(J228/J227)</f>
        <v/>
      </c>
      <c r="U228" s="9">
        <f>$W$12+$W$4*M228+$W$5*N228+$W$6*O228+$W$7*P228+$W$8*Q228+$W$9*R228+$W$10*S228+$W$11*T228</f>
        <v/>
      </c>
      <c r="AA228" s="10">
        <f>INDEX(LINEST(L169:L228,M169:T228,TRUE,TRUE),1,9)*12</f>
        <v/>
      </c>
      <c r="AB228" s="9">
        <f>INDEX(LINEST(L169:L228,M169:T228,TRUE,TRUE),1,8)</f>
        <v/>
      </c>
      <c r="AC228" s="9">
        <f>INDEX(LINEST(L169:L228,M169:T228,TRUE,TRUE),1,7)</f>
        <v/>
      </c>
      <c r="AD228" s="9">
        <f>INDEX(LINEST(L169:L228,M169:T228,TRUE,TRUE),1,6)</f>
        <v/>
      </c>
      <c r="AE228" s="9">
        <f>INDEX(LINEST(L169:L228,M169:T228,TRUE,TRUE),1,5)</f>
        <v/>
      </c>
      <c r="AF228" s="9">
        <f>INDEX(LINEST(L169:L228,M169:T228,TRUE,TRUE),1,4)</f>
        <v/>
      </c>
      <c r="AG228" s="9">
        <f>INDEX(LINEST(L169:L228,M169:T228,TRUE,TRUE),1,3)</f>
        <v/>
      </c>
      <c r="AH228" s="9">
        <f>INDEX(LINEST(L169:L228,M169:T228,TRUE,TRUE),1,2)</f>
        <v/>
      </c>
      <c r="AI228" s="9">
        <f>INDEX(LINEST(L169:L228,M169:T228,TRUE,TRUE),1,1)</f>
        <v/>
      </c>
      <c r="AJ228" s="10">
        <f>INDEX(LINEST(L169:L228,M169:T228,TRUE,TRUE),3,1)</f>
        <v/>
      </c>
      <c r="AK228" s="9">
        <f>AA227/12+AB227*M228+AC227*N228+AD227*O228+AE227*P228+AF227*Q228+AG227*R228+AH227*S228+AI227*T228</f>
        <v/>
      </c>
      <c r="AL228" s="9">
        <f>AVERAGE(L168:L227)</f>
        <v/>
      </c>
    </row>
    <row r="229">
      <c r="A229" s="7" t="n">
        <v>44530</v>
      </c>
      <c r="B229" s="8" t="n">
        <v>1804.4</v>
      </c>
      <c r="C229" s="8" t="n">
        <v>2.5</v>
      </c>
      <c r="D229" s="8" t="n">
        <v>-1.07</v>
      </c>
      <c r="E229" s="8" t="n">
        <v>95.989998</v>
      </c>
      <c r="F229" s="8" t="n">
        <v>66.14</v>
      </c>
      <c r="G229" s="8" t="n">
        <v>27.19</v>
      </c>
      <c r="H229" s="8" t="n">
        <v>84.040001</v>
      </c>
      <c r="I229" s="8" t="n">
        <v>4567</v>
      </c>
      <c r="J229" s="8" t="n">
        <v>98.805176</v>
      </c>
      <c r="L229" s="9">
        <f>LN(B229/B228)</f>
        <v/>
      </c>
      <c r="M229" s="9">
        <f>$M$1*(C229-C228)</f>
        <v/>
      </c>
      <c r="N229" s="9">
        <f>$N$1*(D229-D228)</f>
        <v/>
      </c>
      <c r="O229" s="9">
        <f>$O$1*LN(E229/E228)</f>
        <v/>
      </c>
      <c r="P229" s="9">
        <f>$P$1*LN(F229/F228)</f>
        <v/>
      </c>
      <c r="Q229" s="9">
        <f>$Q$1*(G229-G228)</f>
        <v/>
      </c>
      <c r="R229" s="9">
        <f>$R$1*(H229-H228)</f>
        <v/>
      </c>
      <c r="S229" s="9">
        <f>$S$1*LN(I229/I228)</f>
        <v/>
      </c>
      <c r="T229" s="9">
        <f>$T$1*LN(J229/J228)</f>
        <v/>
      </c>
      <c r="U229" s="9">
        <f>$W$12+$W$4*M229+$W$5*N229+$W$6*O229+$W$7*P229+$W$8*Q229+$W$9*R229+$W$10*S229+$W$11*T229</f>
        <v/>
      </c>
      <c r="AA229" s="10">
        <f>INDEX(LINEST(L170:L229,M170:T229,TRUE,TRUE),1,9)*12</f>
        <v/>
      </c>
      <c r="AB229" s="9">
        <f>INDEX(LINEST(L170:L229,M170:T229,TRUE,TRUE),1,8)</f>
        <v/>
      </c>
      <c r="AC229" s="9">
        <f>INDEX(LINEST(L170:L229,M170:T229,TRUE,TRUE),1,7)</f>
        <v/>
      </c>
      <c r="AD229" s="9">
        <f>INDEX(LINEST(L170:L229,M170:T229,TRUE,TRUE),1,6)</f>
        <v/>
      </c>
      <c r="AE229" s="9">
        <f>INDEX(LINEST(L170:L229,M170:T229,TRUE,TRUE),1,5)</f>
        <v/>
      </c>
      <c r="AF229" s="9">
        <f>INDEX(LINEST(L170:L229,M170:T229,TRUE,TRUE),1,4)</f>
        <v/>
      </c>
      <c r="AG229" s="9">
        <f>INDEX(LINEST(L170:L229,M170:T229,TRUE,TRUE),1,3)</f>
        <v/>
      </c>
      <c r="AH229" s="9">
        <f>INDEX(LINEST(L170:L229,M170:T229,TRUE,TRUE),1,2)</f>
        <v/>
      </c>
      <c r="AI229" s="9">
        <f>INDEX(LINEST(L170:L229,M170:T229,TRUE,TRUE),1,1)</f>
        <v/>
      </c>
      <c r="AJ229" s="10">
        <f>INDEX(LINEST(L170:L229,M170:T229,TRUE,TRUE),3,1)</f>
        <v/>
      </c>
      <c r="AK229" s="9">
        <f>AA228/12+AB228*M229+AC228*N229+AD228*O229+AE228*P229+AF228*Q229+AG228*R229+AH228*S229+AI228*T229</f>
        <v/>
      </c>
      <c r="AL229" s="9">
        <f>AVERAGE(L169:L228)</f>
        <v/>
      </c>
    </row>
    <row r="230">
      <c r="A230" s="7" t="n">
        <v>44561</v>
      </c>
      <c r="B230" s="8" t="n">
        <v>1805.85</v>
      </c>
      <c r="C230" s="8" t="n">
        <v>2.56</v>
      </c>
      <c r="D230" s="8" t="n">
        <v>-1.04</v>
      </c>
      <c r="E230" s="8" t="n">
        <v>95.66999800000001</v>
      </c>
      <c r="F230" s="8" t="n">
        <v>75.33</v>
      </c>
      <c r="G230" s="8" t="n">
        <v>17.22</v>
      </c>
      <c r="H230" s="8" t="n">
        <v>77.099998</v>
      </c>
      <c r="I230" s="8" t="n">
        <v>4766.180176</v>
      </c>
      <c r="J230" s="8" t="n">
        <v>98.450729</v>
      </c>
      <c r="L230" s="9">
        <f>LN(B230/B229)</f>
        <v/>
      </c>
      <c r="M230" s="9">
        <f>$M$1*(C230-C229)</f>
        <v/>
      </c>
      <c r="N230" s="9">
        <f>$N$1*(D230-D229)</f>
        <v/>
      </c>
      <c r="O230" s="9">
        <f>$O$1*LN(E230/E229)</f>
        <v/>
      </c>
      <c r="P230" s="9">
        <f>$P$1*LN(F230/F229)</f>
        <v/>
      </c>
      <c r="Q230" s="9">
        <f>$Q$1*(G230-G229)</f>
        <v/>
      </c>
      <c r="R230" s="9">
        <f>$R$1*(H230-H229)</f>
        <v/>
      </c>
      <c r="S230" s="9">
        <f>$S$1*LN(I230/I229)</f>
        <v/>
      </c>
      <c r="T230" s="9">
        <f>$T$1*LN(J230/J229)</f>
        <v/>
      </c>
      <c r="U230" s="9">
        <f>$W$12+$W$4*M230+$W$5*N230+$W$6*O230+$W$7*P230+$W$8*Q230+$W$9*R230+$W$10*S230+$W$11*T230</f>
        <v/>
      </c>
      <c r="AA230" s="10">
        <f>INDEX(LINEST(L171:L230,M171:T230,TRUE,TRUE),1,9)*12</f>
        <v/>
      </c>
      <c r="AB230" s="9">
        <f>INDEX(LINEST(L171:L230,M171:T230,TRUE,TRUE),1,8)</f>
        <v/>
      </c>
      <c r="AC230" s="9">
        <f>INDEX(LINEST(L171:L230,M171:T230,TRUE,TRUE),1,7)</f>
        <v/>
      </c>
      <c r="AD230" s="9">
        <f>INDEX(LINEST(L171:L230,M171:T230,TRUE,TRUE),1,6)</f>
        <v/>
      </c>
      <c r="AE230" s="9">
        <f>INDEX(LINEST(L171:L230,M171:T230,TRUE,TRUE),1,5)</f>
        <v/>
      </c>
      <c r="AF230" s="9">
        <f>INDEX(LINEST(L171:L230,M171:T230,TRUE,TRUE),1,4)</f>
        <v/>
      </c>
      <c r="AG230" s="9">
        <f>INDEX(LINEST(L171:L230,M171:T230,TRUE,TRUE),1,3)</f>
        <v/>
      </c>
      <c r="AH230" s="9">
        <f>INDEX(LINEST(L171:L230,M171:T230,TRUE,TRUE),1,2)</f>
        <v/>
      </c>
      <c r="AI230" s="9">
        <f>INDEX(LINEST(L171:L230,M171:T230,TRUE,TRUE),1,1)</f>
        <v/>
      </c>
      <c r="AJ230" s="10">
        <f>INDEX(LINEST(L171:L230,M171:T230,TRUE,TRUE),3,1)</f>
        <v/>
      </c>
      <c r="AK230" s="9">
        <f>AA229/12+AB229*M230+AC229*N230+AD229*O230+AE229*P230+AF229*Q230+AG229*R230+AH229*S230+AI229*T230</f>
        <v/>
      </c>
      <c r="AL230" s="9">
        <f>AVERAGE(L170:L229)</f>
        <v/>
      </c>
    </row>
    <row r="231">
      <c r="A231" s="7" t="n">
        <v>44592</v>
      </c>
      <c r="B231" s="8" t="n">
        <v>1795.25</v>
      </c>
      <c r="C231" s="8" t="n">
        <v>2.44</v>
      </c>
      <c r="D231" s="8" t="n">
        <v>-0.65</v>
      </c>
      <c r="E231" s="8" t="n">
        <v>96.540001</v>
      </c>
      <c r="F231" s="8" t="n">
        <v>89.16</v>
      </c>
      <c r="G231" s="8" t="n">
        <v>24.83</v>
      </c>
      <c r="H231" s="8" t="n">
        <v>85.139999</v>
      </c>
      <c r="I231" s="8" t="n">
        <v>4515.549805</v>
      </c>
      <c r="J231" s="8" t="n">
        <v>96.483116</v>
      </c>
      <c r="L231" s="9">
        <f>LN(B231/B230)</f>
        <v/>
      </c>
      <c r="M231" s="9">
        <f>$M$1*(C231-C230)</f>
        <v/>
      </c>
      <c r="N231" s="9">
        <f>$N$1*(D231-D230)</f>
        <v/>
      </c>
      <c r="O231" s="9">
        <f>$O$1*LN(E231/E230)</f>
        <v/>
      </c>
      <c r="P231" s="9">
        <f>$P$1*LN(F231/F230)</f>
        <v/>
      </c>
      <c r="Q231" s="9">
        <f>$Q$1*(G231-G230)</f>
        <v/>
      </c>
      <c r="R231" s="9">
        <f>$R$1*(H231-H230)</f>
        <v/>
      </c>
      <c r="S231" s="9">
        <f>$S$1*LN(I231/I230)</f>
        <v/>
      </c>
      <c r="T231" s="9">
        <f>$T$1*LN(J231/J230)</f>
        <v/>
      </c>
      <c r="U231" s="9">
        <f>$W$12+$W$4*M231+$W$5*N231+$W$6*O231+$W$7*P231+$W$8*Q231+$W$9*R231+$W$10*S231+$W$11*T231</f>
        <v/>
      </c>
      <c r="AA231" s="10">
        <f>INDEX(LINEST(L172:L231,M172:T231,TRUE,TRUE),1,9)*12</f>
        <v/>
      </c>
      <c r="AB231" s="9">
        <f>INDEX(LINEST(L172:L231,M172:T231,TRUE,TRUE),1,8)</f>
        <v/>
      </c>
      <c r="AC231" s="9">
        <f>INDEX(LINEST(L172:L231,M172:T231,TRUE,TRUE),1,7)</f>
        <v/>
      </c>
      <c r="AD231" s="9">
        <f>INDEX(LINEST(L172:L231,M172:T231,TRUE,TRUE),1,6)</f>
        <v/>
      </c>
      <c r="AE231" s="9">
        <f>INDEX(LINEST(L172:L231,M172:T231,TRUE,TRUE),1,5)</f>
        <v/>
      </c>
      <c r="AF231" s="9">
        <f>INDEX(LINEST(L172:L231,M172:T231,TRUE,TRUE),1,4)</f>
        <v/>
      </c>
      <c r="AG231" s="9">
        <f>INDEX(LINEST(L172:L231,M172:T231,TRUE,TRUE),1,3)</f>
        <v/>
      </c>
      <c r="AH231" s="9">
        <f>INDEX(LINEST(L172:L231,M172:T231,TRUE,TRUE),1,2)</f>
        <v/>
      </c>
      <c r="AI231" s="9">
        <f>INDEX(LINEST(L172:L231,M172:T231,TRUE,TRUE),1,1)</f>
        <v/>
      </c>
      <c r="AJ231" s="10">
        <f>INDEX(LINEST(L172:L231,M172:T231,TRUE,TRUE),3,1)</f>
        <v/>
      </c>
      <c r="AK231" s="9">
        <f>AA230/12+AB230*M231+AC230*N231+AD230*O231+AE230*P231+AF230*Q231+AG230*R231+AH230*S231+AI230*T231</f>
        <v/>
      </c>
      <c r="AL231" s="9">
        <f>AVERAGE(L171:L230)</f>
        <v/>
      </c>
    </row>
    <row r="232">
      <c r="A232" s="7" t="n">
        <v>44620</v>
      </c>
      <c r="B232" s="8" t="n">
        <v>1909.85</v>
      </c>
      <c r="C232" s="8" t="n">
        <v>2.62</v>
      </c>
      <c r="D232" s="8" t="n">
        <v>-0.79</v>
      </c>
      <c r="E232" s="8" t="n">
        <v>96.709999</v>
      </c>
      <c r="F232" s="8" t="n">
        <v>96.13</v>
      </c>
      <c r="G232" s="8" t="n">
        <v>30.15</v>
      </c>
      <c r="H232" s="8" t="n">
        <v>100.400002</v>
      </c>
      <c r="I232" s="8" t="n">
        <v>4373.939941</v>
      </c>
      <c r="J232" s="8" t="n">
        <v>95.37771600000001</v>
      </c>
      <c r="L232" s="9">
        <f>LN(B232/B231)</f>
        <v/>
      </c>
      <c r="M232" s="9">
        <f>$M$1*(C232-C231)</f>
        <v/>
      </c>
      <c r="N232" s="9">
        <f>$N$1*(D232-D231)</f>
        <v/>
      </c>
      <c r="O232" s="9">
        <f>$O$1*LN(E232/E231)</f>
        <v/>
      </c>
      <c r="P232" s="9">
        <f>$P$1*LN(F232/F231)</f>
        <v/>
      </c>
      <c r="Q232" s="9">
        <f>$Q$1*(G232-G231)</f>
        <v/>
      </c>
      <c r="R232" s="9">
        <f>$R$1*(H232-H231)</f>
        <v/>
      </c>
      <c r="S232" s="9">
        <f>$S$1*LN(I232/I231)</f>
        <v/>
      </c>
      <c r="T232" s="9">
        <f>$T$1*LN(J232/J231)</f>
        <v/>
      </c>
      <c r="U232" s="9">
        <f>$W$12+$W$4*M232+$W$5*N232+$W$6*O232+$W$7*P232+$W$8*Q232+$W$9*R232+$W$10*S232+$W$11*T232</f>
        <v/>
      </c>
      <c r="AA232" s="10">
        <f>INDEX(LINEST(L173:L232,M173:T232,TRUE,TRUE),1,9)*12</f>
        <v/>
      </c>
      <c r="AB232" s="9">
        <f>INDEX(LINEST(L173:L232,M173:T232,TRUE,TRUE),1,8)</f>
        <v/>
      </c>
      <c r="AC232" s="9">
        <f>INDEX(LINEST(L173:L232,M173:T232,TRUE,TRUE),1,7)</f>
        <v/>
      </c>
      <c r="AD232" s="9">
        <f>INDEX(LINEST(L173:L232,M173:T232,TRUE,TRUE),1,6)</f>
        <v/>
      </c>
      <c r="AE232" s="9">
        <f>INDEX(LINEST(L173:L232,M173:T232,TRUE,TRUE),1,5)</f>
        <v/>
      </c>
      <c r="AF232" s="9">
        <f>INDEX(LINEST(L173:L232,M173:T232,TRUE,TRUE),1,4)</f>
        <v/>
      </c>
      <c r="AG232" s="9">
        <f>INDEX(LINEST(L173:L232,M173:T232,TRUE,TRUE),1,3)</f>
        <v/>
      </c>
      <c r="AH232" s="9">
        <f>INDEX(LINEST(L173:L232,M173:T232,TRUE,TRUE),1,2)</f>
        <v/>
      </c>
      <c r="AI232" s="9">
        <f>INDEX(LINEST(L173:L232,M173:T232,TRUE,TRUE),1,1)</f>
        <v/>
      </c>
      <c r="AJ232" s="10">
        <f>INDEX(LINEST(L173:L232,M173:T232,TRUE,TRUE),3,1)</f>
        <v/>
      </c>
      <c r="AK232" s="9">
        <f>AA231/12+AB231*M232+AC231*N232+AD231*O232+AE231*P232+AF231*Q232+AG231*R232+AH231*S232+AI231*T232</f>
        <v/>
      </c>
      <c r="AL232" s="9">
        <f>AVERAGE(L172:L231)</f>
        <v/>
      </c>
    </row>
    <row r="233">
      <c r="A233" s="7" t="n">
        <v>44651</v>
      </c>
      <c r="B233" s="8" t="n">
        <v>1942.15</v>
      </c>
      <c r="C233" s="8" t="n">
        <v>2.84</v>
      </c>
      <c r="D233" s="8" t="n">
        <v>-0.52</v>
      </c>
      <c r="E233" s="8" t="n">
        <v>98.30999799999999</v>
      </c>
      <c r="F233" s="8" t="n">
        <v>100.53</v>
      </c>
      <c r="G233" s="8" t="n">
        <v>20.56</v>
      </c>
      <c r="H233" s="8" t="n">
        <v>106.879997</v>
      </c>
      <c r="I233" s="8" t="n">
        <v>4530.410156</v>
      </c>
      <c r="J233" s="8" t="n">
        <v>92.69553399999999</v>
      </c>
      <c r="L233" s="9">
        <f>LN(B233/B232)</f>
        <v/>
      </c>
      <c r="M233" s="9">
        <f>$M$1*(C233-C232)</f>
        <v/>
      </c>
      <c r="N233" s="9">
        <f>$N$1*(D233-D232)</f>
        <v/>
      </c>
      <c r="O233" s="9">
        <f>$O$1*LN(E233/E232)</f>
        <v/>
      </c>
      <c r="P233" s="9">
        <f>$P$1*LN(F233/F232)</f>
        <v/>
      </c>
      <c r="Q233" s="9">
        <f>$Q$1*(G233-G232)</f>
        <v/>
      </c>
      <c r="R233" s="9">
        <f>$R$1*(H233-H232)</f>
        <v/>
      </c>
      <c r="S233" s="9">
        <f>$S$1*LN(I233/I232)</f>
        <v/>
      </c>
      <c r="T233" s="9">
        <f>$T$1*LN(J233/J232)</f>
        <v/>
      </c>
      <c r="U233" s="9">
        <f>$W$12+$W$4*M233+$W$5*N233+$W$6*O233+$W$7*P233+$W$8*Q233+$W$9*R233+$W$10*S233+$W$11*T233</f>
        <v/>
      </c>
      <c r="AA233" s="10">
        <f>INDEX(LINEST(L174:L233,M174:T233,TRUE,TRUE),1,9)*12</f>
        <v/>
      </c>
      <c r="AB233" s="9">
        <f>INDEX(LINEST(L174:L233,M174:T233,TRUE,TRUE),1,8)</f>
        <v/>
      </c>
      <c r="AC233" s="9">
        <f>INDEX(LINEST(L174:L233,M174:T233,TRUE,TRUE),1,7)</f>
        <v/>
      </c>
      <c r="AD233" s="9">
        <f>INDEX(LINEST(L174:L233,M174:T233,TRUE,TRUE),1,6)</f>
        <v/>
      </c>
      <c r="AE233" s="9">
        <f>INDEX(LINEST(L174:L233,M174:T233,TRUE,TRUE),1,5)</f>
        <v/>
      </c>
      <c r="AF233" s="9">
        <f>INDEX(LINEST(L174:L233,M174:T233,TRUE,TRUE),1,4)</f>
        <v/>
      </c>
      <c r="AG233" s="9">
        <f>INDEX(LINEST(L174:L233,M174:T233,TRUE,TRUE),1,3)</f>
        <v/>
      </c>
      <c r="AH233" s="9">
        <f>INDEX(LINEST(L174:L233,M174:T233,TRUE,TRUE),1,2)</f>
        <v/>
      </c>
      <c r="AI233" s="9">
        <f>INDEX(LINEST(L174:L233,M174:T233,TRUE,TRUE),1,1)</f>
        <v/>
      </c>
      <c r="AJ233" s="10">
        <f>INDEX(LINEST(L174:L233,M174:T233,TRUE,TRUE),3,1)</f>
        <v/>
      </c>
      <c r="AK233" s="9">
        <f>AA232/12+AB232*M233+AC232*N233+AD232*O233+AE232*P233+AF232*Q233+AG232*R233+AH232*S233+AI232*T233</f>
        <v/>
      </c>
      <c r="AL233" s="9">
        <f>AVERAGE(L173:L232)</f>
        <v/>
      </c>
    </row>
    <row r="234">
      <c r="A234" s="7" t="n">
        <v>44681</v>
      </c>
      <c r="B234" s="8" t="n">
        <v>1911.3</v>
      </c>
      <c r="C234" s="8" t="n">
        <v>2.88</v>
      </c>
      <c r="D234" s="8" t="n">
        <v>0.01</v>
      </c>
      <c r="E234" s="8" t="n">
        <v>102.959999</v>
      </c>
      <c r="F234" s="8" t="n">
        <v>104.59</v>
      </c>
      <c r="G234" s="8" t="n">
        <v>33.4</v>
      </c>
      <c r="H234" s="8" t="n">
        <v>128.399994</v>
      </c>
      <c r="I234" s="8" t="n">
        <v>4131.930176</v>
      </c>
      <c r="J234" s="8" t="n">
        <v>89.167664</v>
      </c>
      <c r="L234" s="9">
        <f>LN(B234/B233)</f>
        <v/>
      </c>
      <c r="M234" s="9">
        <f>$M$1*(C234-C233)</f>
        <v/>
      </c>
      <c r="N234" s="9">
        <f>$N$1*(D234-D233)</f>
        <v/>
      </c>
      <c r="O234" s="9">
        <f>$O$1*LN(E234/E233)</f>
        <v/>
      </c>
      <c r="P234" s="9">
        <f>$P$1*LN(F234/F233)</f>
        <v/>
      </c>
      <c r="Q234" s="9">
        <f>$Q$1*(G234-G233)</f>
        <v/>
      </c>
      <c r="R234" s="9">
        <f>$R$1*(H234-H233)</f>
        <v/>
      </c>
      <c r="S234" s="9">
        <f>$S$1*LN(I234/I233)</f>
        <v/>
      </c>
      <c r="T234" s="9">
        <f>$T$1*LN(J234/J233)</f>
        <v/>
      </c>
      <c r="U234" s="9">
        <f>$W$12+$W$4*M234+$W$5*N234+$W$6*O234+$W$7*P234+$W$8*Q234+$W$9*R234+$W$10*S234+$W$11*T234</f>
        <v/>
      </c>
      <c r="AA234" s="10">
        <f>INDEX(LINEST(L175:L234,M175:T234,TRUE,TRUE),1,9)*12</f>
        <v/>
      </c>
      <c r="AB234" s="9">
        <f>INDEX(LINEST(L175:L234,M175:T234,TRUE,TRUE),1,8)</f>
        <v/>
      </c>
      <c r="AC234" s="9">
        <f>INDEX(LINEST(L175:L234,M175:T234,TRUE,TRUE),1,7)</f>
        <v/>
      </c>
      <c r="AD234" s="9">
        <f>INDEX(LINEST(L175:L234,M175:T234,TRUE,TRUE),1,6)</f>
        <v/>
      </c>
      <c r="AE234" s="9">
        <f>INDEX(LINEST(L175:L234,M175:T234,TRUE,TRUE),1,5)</f>
        <v/>
      </c>
      <c r="AF234" s="9">
        <f>INDEX(LINEST(L175:L234,M175:T234,TRUE,TRUE),1,4)</f>
        <v/>
      </c>
      <c r="AG234" s="9">
        <f>INDEX(LINEST(L175:L234,M175:T234,TRUE,TRUE),1,3)</f>
        <v/>
      </c>
      <c r="AH234" s="9">
        <f>INDEX(LINEST(L175:L234,M175:T234,TRUE,TRUE),1,2)</f>
        <v/>
      </c>
      <c r="AI234" s="9">
        <f>INDEX(LINEST(L175:L234,M175:T234,TRUE,TRUE),1,1)</f>
        <v/>
      </c>
      <c r="AJ234" s="10">
        <f>INDEX(LINEST(L175:L234,M175:T234,TRUE,TRUE),3,1)</f>
        <v/>
      </c>
      <c r="AK234" s="9">
        <f>AA233/12+AB233*M234+AC233*N234+AD233*O234+AE233*P234+AF233*Q234+AG233*R234+AH233*S234+AI233*T234</f>
        <v/>
      </c>
      <c r="AL234" s="9">
        <f>AVERAGE(L174:L233)</f>
        <v/>
      </c>
    </row>
    <row r="235">
      <c r="A235" s="7" t="n">
        <v>44712</v>
      </c>
      <c r="B235" s="8" t="n">
        <v>1838.7</v>
      </c>
      <c r="C235" s="8" t="n">
        <v>2.64</v>
      </c>
      <c r="D235" s="8" t="n">
        <v>0.21</v>
      </c>
      <c r="E235" s="8" t="n">
        <v>101.75</v>
      </c>
      <c r="F235" s="8" t="n">
        <v>114.38</v>
      </c>
      <c r="G235" s="8" t="n">
        <v>26.19</v>
      </c>
      <c r="H235" s="8" t="n">
        <v>107.120003</v>
      </c>
      <c r="I235" s="8" t="n">
        <v>4132.149902</v>
      </c>
      <c r="J235" s="8" t="n">
        <v>89.845825</v>
      </c>
      <c r="L235" s="9">
        <f>LN(B235/B234)</f>
        <v/>
      </c>
      <c r="M235" s="9">
        <f>$M$1*(C235-C234)</f>
        <v/>
      </c>
      <c r="N235" s="9">
        <f>$N$1*(D235-D234)</f>
        <v/>
      </c>
      <c r="O235" s="9">
        <f>$O$1*LN(E235/E234)</f>
        <v/>
      </c>
      <c r="P235" s="9">
        <f>$P$1*LN(F235/F234)</f>
        <v/>
      </c>
      <c r="Q235" s="9">
        <f>$Q$1*(G235-G234)</f>
        <v/>
      </c>
      <c r="R235" s="9">
        <f>$R$1*(H235-H234)</f>
        <v/>
      </c>
      <c r="S235" s="9">
        <f>$S$1*LN(I235/I234)</f>
        <v/>
      </c>
      <c r="T235" s="9">
        <f>$T$1*LN(J235/J234)</f>
        <v/>
      </c>
      <c r="U235" s="9">
        <f>$W$12+$W$4*M235+$W$5*N235+$W$6*O235+$W$7*P235+$W$8*Q235+$W$9*R235+$W$10*S235+$W$11*T235</f>
        <v/>
      </c>
      <c r="AA235" s="10">
        <f>INDEX(LINEST(L176:L235,M176:T235,TRUE,TRUE),1,9)*12</f>
        <v/>
      </c>
      <c r="AB235" s="9">
        <f>INDEX(LINEST(L176:L235,M176:T235,TRUE,TRUE),1,8)</f>
        <v/>
      </c>
      <c r="AC235" s="9">
        <f>INDEX(LINEST(L176:L235,M176:T235,TRUE,TRUE),1,7)</f>
        <v/>
      </c>
      <c r="AD235" s="9">
        <f>INDEX(LINEST(L176:L235,M176:T235,TRUE,TRUE),1,6)</f>
        <v/>
      </c>
      <c r="AE235" s="9">
        <f>INDEX(LINEST(L176:L235,M176:T235,TRUE,TRUE),1,5)</f>
        <v/>
      </c>
      <c r="AF235" s="9">
        <f>INDEX(LINEST(L176:L235,M176:T235,TRUE,TRUE),1,4)</f>
        <v/>
      </c>
      <c r="AG235" s="9">
        <f>INDEX(LINEST(L176:L235,M176:T235,TRUE,TRUE),1,3)</f>
        <v/>
      </c>
      <c r="AH235" s="9">
        <f>INDEX(LINEST(L176:L235,M176:T235,TRUE,TRUE),1,2)</f>
        <v/>
      </c>
      <c r="AI235" s="9">
        <f>INDEX(LINEST(L176:L235,M176:T235,TRUE,TRUE),1,1)</f>
        <v/>
      </c>
      <c r="AJ235" s="10">
        <f>INDEX(LINEST(L176:L235,M176:T235,TRUE,TRUE),3,1)</f>
        <v/>
      </c>
      <c r="AK235" s="9">
        <f>AA234/12+AB234*M235+AC234*N235+AD234*O235+AE234*P235+AF234*Q235+AG234*R235+AH234*S235+AI234*T235</f>
        <v/>
      </c>
      <c r="AL235" s="9">
        <f>AVERAGE(L175:L234)</f>
        <v/>
      </c>
    </row>
    <row r="236">
      <c r="A236" s="7" t="n">
        <v>44742</v>
      </c>
      <c r="B236" s="8" t="n">
        <v>1817</v>
      </c>
      <c r="C236" s="8" t="n">
        <v>2.33</v>
      </c>
      <c r="D236" s="8" t="n">
        <v>0.65</v>
      </c>
      <c r="E236" s="8" t="n">
        <v>104.690002</v>
      </c>
      <c r="F236" s="8" t="n">
        <v>107.76</v>
      </c>
      <c r="G236" s="8" t="n">
        <v>28.71</v>
      </c>
      <c r="H236" s="8" t="n">
        <v>135.5</v>
      </c>
      <c r="I236" s="8" t="n">
        <v>3785.379883</v>
      </c>
      <c r="J236" s="8" t="n">
        <v>88.450508</v>
      </c>
      <c r="L236" s="9">
        <f>LN(B236/B235)</f>
        <v/>
      </c>
      <c r="M236" s="9">
        <f>$M$1*(C236-C235)</f>
        <v/>
      </c>
      <c r="N236" s="9">
        <f>$N$1*(D236-D235)</f>
        <v/>
      </c>
      <c r="O236" s="9">
        <f>$O$1*LN(E236/E235)</f>
        <v/>
      </c>
      <c r="P236" s="9">
        <f>$P$1*LN(F236/F235)</f>
        <v/>
      </c>
      <c r="Q236" s="9">
        <f>$Q$1*(G236-G235)</f>
        <v/>
      </c>
      <c r="R236" s="9">
        <f>$R$1*(H236-H235)</f>
        <v/>
      </c>
      <c r="S236" s="9">
        <f>$S$1*LN(I236/I235)</f>
        <v/>
      </c>
      <c r="T236" s="9">
        <f>$T$1*LN(J236/J235)</f>
        <v/>
      </c>
      <c r="U236" s="9">
        <f>$W$12+$W$4*M236+$W$5*N236+$W$6*O236+$W$7*P236+$W$8*Q236+$W$9*R236+$W$10*S236+$W$11*T236</f>
        <v/>
      </c>
      <c r="AA236" s="10">
        <f>INDEX(LINEST(L177:L236,M177:T236,TRUE,TRUE),1,9)*12</f>
        <v/>
      </c>
      <c r="AB236" s="9">
        <f>INDEX(LINEST(L177:L236,M177:T236,TRUE,TRUE),1,8)</f>
        <v/>
      </c>
      <c r="AC236" s="9">
        <f>INDEX(LINEST(L177:L236,M177:T236,TRUE,TRUE),1,7)</f>
        <v/>
      </c>
      <c r="AD236" s="9">
        <f>INDEX(LINEST(L177:L236,M177:T236,TRUE,TRUE),1,6)</f>
        <v/>
      </c>
      <c r="AE236" s="9">
        <f>INDEX(LINEST(L177:L236,M177:T236,TRUE,TRUE),1,5)</f>
        <v/>
      </c>
      <c r="AF236" s="9">
        <f>INDEX(LINEST(L177:L236,M177:T236,TRUE,TRUE),1,4)</f>
        <v/>
      </c>
      <c r="AG236" s="9">
        <f>INDEX(LINEST(L177:L236,M177:T236,TRUE,TRUE),1,3)</f>
        <v/>
      </c>
      <c r="AH236" s="9">
        <f>INDEX(LINEST(L177:L236,M177:T236,TRUE,TRUE),1,2)</f>
        <v/>
      </c>
      <c r="AI236" s="9">
        <f>INDEX(LINEST(L177:L236,M177:T236,TRUE,TRUE),1,1)</f>
        <v/>
      </c>
      <c r="AJ236" s="10">
        <f>INDEX(LINEST(L177:L236,M177:T236,TRUE,TRUE),3,1)</f>
        <v/>
      </c>
      <c r="AK236" s="9">
        <f>AA235/12+AB235*M236+AC235*N236+AD235*O236+AE235*P236+AF235*Q236+AG235*R236+AH235*S236+AI235*T236</f>
        <v/>
      </c>
      <c r="AL236" s="9">
        <f>AVERAGE(L176:L235)</f>
        <v/>
      </c>
    </row>
    <row r="237">
      <c r="A237" s="7" t="n">
        <v>44773</v>
      </c>
      <c r="B237" s="8" t="n">
        <v>1753.4</v>
      </c>
      <c r="C237" s="8" t="n">
        <v>2.53</v>
      </c>
      <c r="D237" s="8" t="n">
        <v>0.14</v>
      </c>
      <c r="E237" s="8" t="n">
        <v>105.900002</v>
      </c>
      <c r="F237" s="8" t="n">
        <v>101.31</v>
      </c>
      <c r="G237" s="8" t="n">
        <v>21.33</v>
      </c>
      <c r="H237" s="8" t="n">
        <v>116.360001</v>
      </c>
      <c r="I237" s="8" t="n">
        <v>4130.290039</v>
      </c>
      <c r="J237" s="8" t="n">
        <v>90.69547300000001</v>
      </c>
      <c r="L237" s="9">
        <f>LN(B237/B236)</f>
        <v/>
      </c>
      <c r="M237" s="9">
        <f>$M$1*(C237-C236)</f>
        <v/>
      </c>
      <c r="N237" s="9">
        <f>$N$1*(D237-D236)</f>
        <v/>
      </c>
      <c r="O237" s="9">
        <f>$O$1*LN(E237/E236)</f>
        <v/>
      </c>
      <c r="P237" s="9">
        <f>$P$1*LN(F237/F236)</f>
        <v/>
      </c>
      <c r="Q237" s="9">
        <f>$Q$1*(G237-G236)</f>
        <v/>
      </c>
      <c r="R237" s="9">
        <f>$R$1*(H237-H236)</f>
        <v/>
      </c>
      <c r="S237" s="9">
        <f>$S$1*LN(I237/I236)</f>
        <v/>
      </c>
      <c r="T237" s="9">
        <f>$T$1*LN(J237/J236)</f>
        <v/>
      </c>
      <c r="U237" s="9">
        <f>$W$12+$W$4*M237+$W$5*N237+$W$6*O237+$W$7*P237+$W$8*Q237+$W$9*R237+$W$10*S237+$W$11*T237</f>
        <v/>
      </c>
      <c r="AA237" s="10">
        <f>INDEX(LINEST(L178:L237,M178:T237,TRUE,TRUE),1,9)*12</f>
        <v/>
      </c>
      <c r="AB237" s="9">
        <f>INDEX(LINEST(L178:L237,M178:T237,TRUE,TRUE),1,8)</f>
        <v/>
      </c>
      <c r="AC237" s="9">
        <f>INDEX(LINEST(L178:L237,M178:T237,TRUE,TRUE),1,7)</f>
        <v/>
      </c>
      <c r="AD237" s="9">
        <f>INDEX(LINEST(L178:L237,M178:T237,TRUE,TRUE),1,6)</f>
        <v/>
      </c>
      <c r="AE237" s="9">
        <f>INDEX(LINEST(L178:L237,M178:T237,TRUE,TRUE),1,5)</f>
        <v/>
      </c>
      <c r="AF237" s="9">
        <f>INDEX(LINEST(L178:L237,M178:T237,TRUE,TRUE),1,4)</f>
        <v/>
      </c>
      <c r="AG237" s="9">
        <f>INDEX(LINEST(L178:L237,M178:T237,TRUE,TRUE),1,3)</f>
        <v/>
      </c>
      <c r="AH237" s="9">
        <f>INDEX(LINEST(L178:L237,M178:T237,TRUE,TRUE),1,2)</f>
        <v/>
      </c>
      <c r="AI237" s="9">
        <f>INDEX(LINEST(L178:L237,M178:T237,TRUE,TRUE),1,1)</f>
        <v/>
      </c>
      <c r="AJ237" s="10">
        <f>INDEX(LINEST(L178:L237,M178:T237,TRUE,TRUE),3,1)</f>
        <v/>
      </c>
      <c r="AK237" s="9">
        <f>AA236/12+AB236*M237+AC236*N237+AD236*O237+AE236*P237+AF236*Q237+AG236*R237+AH236*S237+AI236*T237</f>
        <v/>
      </c>
      <c r="AL237" s="9">
        <f>AVERAGE(L177:L236)</f>
        <v/>
      </c>
    </row>
    <row r="238">
      <c r="A238" s="7" t="n">
        <v>44804</v>
      </c>
      <c r="B238" s="8" t="n">
        <v>1715.9</v>
      </c>
      <c r="C238" s="8" t="n">
        <v>2.48</v>
      </c>
      <c r="D238" s="8" t="n">
        <v>0.67</v>
      </c>
      <c r="E238" s="8" t="n">
        <v>108.699997</v>
      </c>
      <c r="F238" s="8" t="n">
        <v>90.09</v>
      </c>
      <c r="G238" s="8" t="n">
        <v>25.87</v>
      </c>
      <c r="H238" s="8" t="n">
        <v>124.839996</v>
      </c>
      <c r="I238" s="8" t="n">
        <v>3955</v>
      </c>
      <c r="J238" s="8" t="n">
        <v>87.93628699999999</v>
      </c>
      <c r="L238" s="9">
        <f>LN(B238/B237)</f>
        <v/>
      </c>
      <c r="M238" s="9">
        <f>$M$1*(C238-C237)</f>
        <v/>
      </c>
      <c r="N238" s="9">
        <f>$N$1*(D238-D237)</f>
        <v/>
      </c>
      <c r="O238" s="9">
        <f>$O$1*LN(E238/E237)</f>
        <v/>
      </c>
      <c r="P238" s="9">
        <f>$P$1*LN(F238/F237)</f>
        <v/>
      </c>
      <c r="Q238" s="9">
        <f>$Q$1*(G238-G237)</f>
        <v/>
      </c>
      <c r="R238" s="9">
        <f>$R$1*(H238-H237)</f>
        <v/>
      </c>
      <c r="S238" s="9">
        <f>$S$1*LN(I238/I237)</f>
        <v/>
      </c>
      <c r="T238" s="9">
        <f>$T$1*LN(J238/J237)</f>
        <v/>
      </c>
      <c r="U238" s="9">
        <f>$W$12+$W$4*M238+$W$5*N238+$W$6*O238+$W$7*P238+$W$8*Q238+$W$9*R238+$W$10*S238+$W$11*T238</f>
        <v/>
      </c>
      <c r="AA238" s="10">
        <f>INDEX(LINEST(L179:L238,M179:T238,TRUE,TRUE),1,9)*12</f>
        <v/>
      </c>
      <c r="AB238" s="9">
        <f>INDEX(LINEST(L179:L238,M179:T238,TRUE,TRUE),1,8)</f>
        <v/>
      </c>
      <c r="AC238" s="9">
        <f>INDEX(LINEST(L179:L238,M179:T238,TRUE,TRUE),1,7)</f>
        <v/>
      </c>
      <c r="AD238" s="9">
        <f>INDEX(LINEST(L179:L238,M179:T238,TRUE,TRUE),1,6)</f>
        <v/>
      </c>
      <c r="AE238" s="9">
        <f>INDEX(LINEST(L179:L238,M179:T238,TRUE,TRUE),1,5)</f>
        <v/>
      </c>
      <c r="AF238" s="9">
        <f>INDEX(LINEST(L179:L238,M179:T238,TRUE,TRUE),1,4)</f>
        <v/>
      </c>
      <c r="AG238" s="9">
        <f>INDEX(LINEST(L179:L238,M179:T238,TRUE,TRUE),1,3)</f>
        <v/>
      </c>
      <c r="AH238" s="9">
        <f>INDEX(LINEST(L179:L238,M179:T238,TRUE,TRUE),1,2)</f>
        <v/>
      </c>
      <c r="AI238" s="9">
        <f>INDEX(LINEST(L179:L238,M179:T238,TRUE,TRUE),1,1)</f>
        <v/>
      </c>
      <c r="AJ238" s="10">
        <f>INDEX(LINEST(L179:L238,M179:T238,TRUE,TRUE),3,1)</f>
        <v/>
      </c>
      <c r="AK238" s="9">
        <f>AA237/12+AB237*M238+AC237*N238+AD237*O238+AE237*P238+AF237*Q238+AG237*R238+AH237*S238+AI237*T238</f>
        <v/>
      </c>
      <c r="AL238" s="9">
        <f>AVERAGE(L178:L237)</f>
        <v/>
      </c>
    </row>
    <row r="239">
      <c r="A239" s="7" t="n">
        <v>44834</v>
      </c>
      <c r="B239" s="8" t="n">
        <v>1671.75</v>
      </c>
      <c r="C239" s="8" t="n">
        <v>2.15</v>
      </c>
      <c r="D239" s="8" t="n">
        <v>1.68</v>
      </c>
      <c r="E239" s="8" t="n">
        <v>112.120003</v>
      </c>
      <c r="F239" s="8" t="n">
        <v>79.91</v>
      </c>
      <c r="G239" s="8" t="n">
        <v>31.62</v>
      </c>
      <c r="H239" s="8" t="n">
        <v>141.889999</v>
      </c>
      <c r="I239" s="8" t="n">
        <v>3585.620117</v>
      </c>
      <c r="J239" s="8" t="n">
        <v>84.29128300000001</v>
      </c>
      <c r="L239" s="9">
        <f>LN(B239/B238)</f>
        <v/>
      </c>
      <c r="M239" s="9">
        <f>$M$1*(C239-C238)</f>
        <v/>
      </c>
      <c r="N239" s="9">
        <f>$N$1*(D239-D238)</f>
        <v/>
      </c>
      <c r="O239" s="9">
        <f>$O$1*LN(E239/E238)</f>
        <v/>
      </c>
      <c r="P239" s="9">
        <f>$P$1*LN(F239/F238)</f>
        <v/>
      </c>
      <c r="Q239" s="9">
        <f>$Q$1*(G239-G238)</f>
        <v/>
      </c>
      <c r="R239" s="9">
        <f>$R$1*(H239-H238)</f>
        <v/>
      </c>
      <c r="S239" s="9">
        <f>$S$1*LN(I239/I238)</f>
        <v/>
      </c>
      <c r="T239" s="9">
        <f>$T$1*LN(J239/J238)</f>
        <v/>
      </c>
      <c r="U239" s="9">
        <f>$W$12+$W$4*M239+$W$5*N239+$W$6*O239+$W$7*P239+$W$8*Q239+$W$9*R239+$W$10*S239+$W$11*T239</f>
        <v/>
      </c>
      <c r="AA239" s="10">
        <f>INDEX(LINEST(L180:L239,M180:T239,TRUE,TRUE),1,9)*12</f>
        <v/>
      </c>
      <c r="AB239" s="9">
        <f>INDEX(LINEST(L180:L239,M180:T239,TRUE,TRUE),1,8)</f>
        <v/>
      </c>
      <c r="AC239" s="9">
        <f>INDEX(LINEST(L180:L239,M180:T239,TRUE,TRUE),1,7)</f>
        <v/>
      </c>
      <c r="AD239" s="9">
        <f>INDEX(LINEST(L180:L239,M180:T239,TRUE,TRUE),1,6)</f>
        <v/>
      </c>
      <c r="AE239" s="9">
        <f>INDEX(LINEST(L180:L239,M180:T239,TRUE,TRUE),1,5)</f>
        <v/>
      </c>
      <c r="AF239" s="9">
        <f>INDEX(LINEST(L180:L239,M180:T239,TRUE,TRUE),1,4)</f>
        <v/>
      </c>
      <c r="AG239" s="9">
        <f>INDEX(LINEST(L180:L239,M180:T239,TRUE,TRUE),1,3)</f>
        <v/>
      </c>
      <c r="AH239" s="9">
        <f>INDEX(LINEST(L180:L239,M180:T239,TRUE,TRUE),1,2)</f>
        <v/>
      </c>
      <c r="AI239" s="9">
        <f>INDEX(LINEST(L180:L239,M180:T239,TRUE,TRUE),1,1)</f>
        <v/>
      </c>
      <c r="AJ239" s="10">
        <f>INDEX(LINEST(L180:L239,M180:T239,TRUE,TRUE),3,1)</f>
        <v/>
      </c>
      <c r="AK239" s="9">
        <f>AA238/12+AB238*M239+AC238*N239+AD238*O239+AE238*P239+AF238*Q239+AG238*R239+AH238*S239+AI238*T239</f>
        <v/>
      </c>
      <c r="AL239" s="9">
        <f>AVERAGE(L179:L238)</f>
        <v/>
      </c>
    </row>
    <row r="240">
      <c r="A240" s="7" t="n">
        <v>44865</v>
      </c>
      <c r="B240" s="8" t="n">
        <v>1639</v>
      </c>
      <c r="C240" s="8" t="n">
        <v>2.52</v>
      </c>
      <c r="D240" s="8" t="n">
        <v>1.58</v>
      </c>
      <c r="E240" s="8" t="n">
        <v>111.529999</v>
      </c>
      <c r="F240" s="8" t="n">
        <v>86.54000000000001</v>
      </c>
      <c r="G240" s="8" t="n">
        <v>25.88</v>
      </c>
      <c r="H240" s="8" t="n">
        <v>147.919998</v>
      </c>
      <c r="I240" s="8" t="n">
        <v>3871.97998</v>
      </c>
      <c r="J240" s="8" t="n">
        <v>83.213615</v>
      </c>
      <c r="L240" s="9">
        <f>LN(B240/B239)</f>
        <v/>
      </c>
      <c r="M240" s="9">
        <f>$M$1*(C240-C239)</f>
        <v/>
      </c>
      <c r="N240" s="9">
        <f>$N$1*(D240-D239)</f>
        <v/>
      </c>
      <c r="O240" s="9">
        <f>$O$1*LN(E240/E239)</f>
        <v/>
      </c>
      <c r="P240" s="9">
        <f>$P$1*LN(F240/F239)</f>
        <v/>
      </c>
      <c r="Q240" s="9">
        <f>$Q$1*(G240-G239)</f>
        <v/>
      </c>
      <c r="R240" s="9">
        <f>$R$1*(H240-H239)</f>
        <v/>
      </c>
      <c r="S240" s="9">
        <f>$S$1*LN(I240/I239)</f>
        <v/>
      </c>
      <c r="T240" s="9">
        <f>$T$1*LN(J240/J239)</f>
        <v/>
      </c>
      <c r="U240" s="9">
        <f>$W$12+$W$4*M240+$W$5*N240+$W$6*O240+$W$7*P240+$W$8*Q240+$W$9*R240+$W$10*S240+$W$11*T240</f>
        <v/>
      </c>
      <c r="AA240" s="10">
        <f>INDEX(LINEST(L181:L240,M181:T240,TRUE,TRUE),1,9)*12</f>
        <v/>
      </c>
      <c r="AB240" s="9">
        <f>INDEX(LINEST(L181:L240,M181:T240,TRUE,TRUE),1,8)</f>
        <v/>
      </c>
      <c r="AC240" s="9">
        <f>INDEX(LINEST(L181:L240,M181:T240,TRUE,TRUE),1,7)</f>
        <v/>
      </c>
      <c r="AD240" s="9">
        <f>INDEX(LINEST(L181:L240,M181:T240,TRUE,TRUE),1,6)</f>
        <v/>
      </c>
      <c r="AE240" s="9">
        <f>INDEX(LINEST(L181:L240,M181:T240,TRUE,TRUE),1,5)</f>
        <v/>
      </c>
      <c r="AF240" s="9">
        <f>INDEX(LINEST(L181:L240,M181:T240,TRUE,TRUE),1,4)</f>
        <v/>
      </c>
      <c r="AG240" s="9">
        <f>INDEX(LINEST(L181:L240,M181:T240,TRUE,TRUE),1,3)</f>
        <v/>
      </c>
      <c r="AH240" s="9">
        <f>INDEX(LINEST(L181:L240,M181:T240,TRUE,TRUE),1,2)</f>
        <v/>
      </c>
      <c r="AI240" s="9">
        <f>INDEX(LINEST(L181:L240,M181:T240,TRUE,TRUE),1,1)</f>
        <v/>
      </c>
      <c r="AJ240" s="10">
        <f>INDEX(LINEST(L181:L240,M181:T240,TRUE,TRUE),3,1)</f>
        <v/>
      </c>
      <c r="AK240" s="9">
        <f>AA239/12+AB239*M240+AC239*N240+AD239*O240+AE239*P240+AF239*Q240+AG239*R240+AH239*S240+AI239*T240</f>
        <v/>
      </c>
      <c r="AL240" s="9">
        <f>AVERAGE(L180:L239)</f>
        <v/>
      </c>
    </row>
    <row r="241">
      <c r="A241" s="7" t="n">
        <v>44895</v>
      </c>
      <c r="B241" s="8" t="n">
        <v>1753.5</v>
      </c>
      <c r="C241" s="8" t="n">
        <v>2.34</v>
      </c>
      <c r="D241" s="8" t="n">
        <v>1.34</v>
      </c>
      <c r="E241" s="8" t="n">
        <v>105.949997</v>
      </c>
      <c r="F241" s="8" t="n">
        <v>80.48</v>
      </c>
      <c r="G241" s="8" t="n">
        <v>20.58</v>
      </c>
      <c r="H241" s="8" t="n">
        <v>127.269997</v>
      </c>
      <c r="I241" s="8" t="n">
        <v>4080.110107</v>
      </c>
      <c r="J241" s="8" t="n">
        <v>86.38279</v>
      </c>
      <c r="L241" s="9">
        <f>LN(B241/B240)</f>
        <v/>
      </c>
      <c r="M241" s="9">
        <f>$M$1*(C241-C240)</f>
        <v/>
      </c>
      <c r="N241" s="9">
        <f>$N$1*(D241-D240)</f>
        <v/>
      </c>
      <c r="O241" s="9">
        <f>$O$1*LN(E241/E240)</f>
        <v/>
      </c>
      <c r="P241" s="9">
        <f>$P$1*LN(F241/F240)</f>
        <v/>
      </c>
      <c r="Q241" s="9">
        <f>$Q$1*(G241-G240)</f>
        <v/>
      </c>
      <c r="R241" s="9">
        <f>$R$1*(H241-H240)</f>
        <v/>
      </c>
      <c r="S241" s="9">
        <f>$S$1*LN(I241/I240)</f>
        <v/>
      </c>
      <c r="T241" s="9">
        <f>$T$1*LN(J241/J240)</f>
        <v/>
      </c>
      <c r="U241" s="9">
        <f>$W$12+$W$4*M241+$W$5*N241+$W$6*O241+$W$7*P241+$W$8*Q241+$W$9*R241+$W$10*S241+$W$11*T241</f>
        <v/>
      </c>
      <c r="AA241" s="10">
        <f>INDEX(LINEST(L182:L241,M182:T241,TRUE,TRUE),1,9)*12</f>
        <v/>
      </c>
      <c r="AB241" s="9">
        <f>INDEX(LINEST(L182:L241,M182:T241,TRUE,TRUE),1,8)</f>
        <v/>
      </c>
      <c r="AC241" s="9">
        <f>INDEX(LINEST(L182:L241,M182:T241,TRUE,TRUE),1,7)</f>
        <v/>
      </c>
      <c r="AD241" s="9">
        <f>INDEX(LINEST(L182:L241,M182:T241,TRUE,TRUE),1,6)</f>
        <v/>
      </c>
      <c r="AE241" s="9">
        <f>INDEX(LINEST(L182:L241,M182:T241,TRUE,TRUE),1,5)</f>
        <v/>
      </c>
      <c r="AF241" s="9">
        <f>INDEX(LINEST(L182:L241,M182:T241,TRUE,TRUE),1,4)</f>
        <v/>
      </c>
      <c r="AG241" s="9">
        <f>INDEX(LINEST(L182:L241,M182:T241,TRUE,TRUE),1,3)</f>
        <v/>
      </c>
      <c r="AH241" s="9">
        <f>INDEX(LINEST(L182:L241,M182:T241,TRUE,TRUE),1,2)</f>
        <v/>
      </c>
      <c r="AI241" s="9">
        <f>INDEX(LINEST(L182:L241,M182:T241,TRUE,TRUE),1,1)</f>
        <v/>
      </c>
      <c r="AJ241" s="10">
        <f>INDEX(LINEST(L182:L241,M182:T241,TRUE,TRUE),3,1)</f>
        <v/>
      </c>
      <c r="AK241" s="9">
        <f>AA240/12+AB240*M241+AC240*N241+AD240*O241+AE240*P241+AF240*Q241+AG240*R241+AH240*S241+AI240*T241</f>
        <v/>
      </c>
      <c r="AL241" s="9">
        <f>AVERAGE(L181:L240)</f>
        <v/>
      </c>
    </row>
    <row r="242">
      <c r="A242" s="7" t="n">
        <v>44926</v>
      </c>
      <c r="B242" s="8" t="n">
        <v>1813.75</v>
      </c>
      <c r="C242" s="8" t="n">
        <v>2.3</v>
      </c>
      <c r="D242" s="8" t="n">
        <v>1.58</v>
      </c>
      <c r="E242" s="8" t="n">
        <v>103.519997</v>
      </c>
      <c r="F242" s="8" t="n">
        <v>80.16</v>
      </c>
      <c r="G242" s="8" t="n">
        <v>21.67</v>
      </c>
      <c r="H242" s="8" t="n">
        <v>121.610001</v>
      </c>
      <c r="I242" s="8" t="n">
        <v>3839.5</v>
      </c>
      <c r="J242" s="8" t="n">
        <v>85.63082900000001</v>
      </c>
      <c r="L242" s="9">
        <f>LN(B242/B241)</f>
        <v/>
      </c>
      <c r="M242" s="9">
        <f>$M$1*(C242-C241)</f>
        <v/>
      </c>
      <c r="N242" s="9">
        <f>$N$1*(D242-D241)</f>
        <v/>
      </c>
      <c r="O242" s="9">
        <f>$O$1*LN(E242/E241)</f>
        <v/>
      </c>
      <c r="P242" s="9">
        <f>$P$1*LN(F242/F241)</f>
        <v/>
      </c>
      <c r="Q242" s="9">
        <f>$Q$1*(G242-G241)</f>
        <v/>
      </c>
      <c r="R242" s="9">
        <f>$R$1*(H242-H241)</f>
        <v/>
      </c>
      <c r="S242" s="9">
        <f>$S$1*LN(I242/I241)</f>
        <v/>
      </c>
      <c r="T242" s="9">
        <f>$T$1*LN(J242/J241)</f>
        <v/>
      </c>
      <c r="U242" s="9">
        <f>$W$12+$W$4*M242+$W$5*N242+$W$6*O242+$W$7*P242+$W$8*Q242+$W$9*R242+$W$10*S242+$W$11*T242</f>
        <v/>
      </c>
      <c r="AA242" s="10">
        <f>INDEX(LINEST(L183:L242,M183:T242,TRUE,TRUE),1,9)*12</f>
        <v/>
      </c>
      <c r="AB242" s="9">
        <f>INDEX(LINEST(L183:L242,M183:T242,TRUE,TRUE),1,8)</f>
        <v/>
      </c>
      <c r="AC242" s="9">
        <f>INDEX(LINEST(L183:L242,M183:T242,TRUE,TRUE),1,7)</f>
        <v/>
      </c>
      <c r="AD242" s="9">
        <f>INDEX(LINEST(L183:L242,M183:T242,TRUE,TRUE),1,6)</f>
        <v/>
      </c>
      <c r="AE242" s="9">
        <f>INDEX(LINEST(L183:L242,M183:T242,TRUE,TRUE),1,5)</f>
        <v/>
      </c>
      <c r="AF242" s="9">
        <f>INDEX(LINEST(L183:L242,M183:T242,TRUE,TRUE),1,4)</f>
        <v/>
      </c>
      <c r="AG242" s="9">
        <f>INDEX(LINEST(L183:L242,M183:T242,TRUE,TRUE),1,3)</f>
        <v/>
      </c>
      <c r="AH242" s="9">
        <f>INDEX(LINEST(L183:L242,M183:T242,TRUE,TRUE),1,2)</f>
        <v/>
      </c>
      <c r="AI242" s="9">
        <f>INDEX(LINEST(L183:L242,M183:T242,TRUE,TRUE),1,1)</f>
        <v/>
      </c>
      <c r="AJ242" s="10">
        <f>INDEX(LINEST(L183:L242,M183:T242,TRUE,TRUE),3,1)</f>
        <v/>
      </c>
      <c r="AK242" s="9">
        <f>AA241/12+AB241*M242+AC241*N242+AD241*O242+AE241*P242+AF241*Q242+AG241*R242+AH241*S242+AI241*T242</f>
        <v/>
      </c>
      <c r="AL242" s="9">
        <f>AVERAGE(L182:L241)</f>
        <v/>
      </c>
    </row>
    <row r="243">
      <c r="A243" s="7" t="n">
        <v>44957</v>
      </c>
      <c r="B243" s="8" t="n">
        <v>1923.9</v>
      </c>
      <c r="C243" s="8" t="n">
        <v>2.24</v>
      </c>
      <c r="D243" s="8" t="n">
        <v>1.28</v>
      </c>
      <c r="E243" s="8" t="n">
        <v>102.099998</v>
      </c>
      <c r="F243" s="8" t="n">
        <v>78.95</v>
      </c>
      <c r="G243" s="8" t="n">
        <v>19.4</v>
      </c>
      <c r="H243" s="8" t="n">
        <v>99.540001</v>
      </c>
      <c r="I243" s="8" t="n">
        <v>4076.600098</v>
      </c>
      <c r="J243" s="8" t="n">
        <v>88.482529</v>
      </c>
      <c r="L243" s="9">
        <f>LN(B243/B242)</f>
        <v/>
      </c>
      <c r="M243" s="9">
        <f>$M$1*(C243-C242)</f>
        <v/>
      </c>
      <c r="N243" s="9">
        <f>$N$1*(D243-D242)</f>
        <v/>
      </c>
      <c r="O243" s="9">
        <f>$O$1*LN(E243/E242)</f>
        <v/>
      </c>
      <c r="P243" s="9">
        <f>$P$1*LN(F243/F242)</f>
        <v/>
      </c>
      <c r="Q243" s="9">
        <f>$Q$1*(G243-G242)</f>
        <v/>
      </c>
      <c r="R243" s="9">
        <f>$R$1*(H243-H242)</f>
        <v/>
      </c>
      <c r="S243" s="9">
        <f>$S$1*LN(I243/I242)</f>
        <v/>
      </c>
      <c r="T243" s="9">
        <f>$T$1*LN(J243/J242)</f>
        <v/>
      </c>
      <c r="U243" s="9">
        <f>$W$12+$W$4*M243+$W$5*N243+$W$6*O243+$W$7*P243+$W$8*Q243+$W$9*R243+$W$10*S243+$W$11*T243</f>
        <v/>
      </c>
      <c r="AA243" s="10">
        <f>INDEX(LINEST(L184:L243,M184:T243,TRUE,TRUE),1,9)*12</f>
        <v/>
      </c>
      <c r="AB243" s="9">
        <f>INDEX(LINEST(L184:L243,M184:T243,TRUE,TRUE),1,8)</f>
        <v/>
      </c>
      <c r="AC243" s="9">
        <f>INDEX(LINEST(L184:L243,M184:T243,TRUE,TRUE),1,7)</f>
        <v/>
      </c>
      <c r="AD243" s="9">
        <f>INDEX(LINEST(L184:L243,M184:T243,TRUE,TRUE),1,6)</f>
        <v/>
      </c>
      <c r="AE243" s="9">
        <f>INDEX(LINEST(L184:L243,M184:T243,TRUE,TRUE),1,5)</f>
        <v/>
      </c>
      <c r="AF243" s="9">
        <f>INDEX(LINEST(L184:L243,M184:T243,TRUE,TRUE),1,4)</f>
        <v/>
      </c>
      <c r="AG243" s="9">
        <f>INDEX(LINEST(L184:L243,M184:T243,TRUE,TRUE),1,3)</f>
        <v/>
      </c>
      <c r="AH243" s="9">
        <f>INDEX(LINEST(L184:L243,M184:T243,TRUE,TRUE),1,2)</f>
        <v/>
      </c>
      <c r="AI243" s="9">
        <f>INDEX(LINEST(L184:L243,M184:T243,TRUE,TRUE),1,1)</f>
        <v/>
      </c>
      <c r="AJ243" s="10">
        <f>INDEX(LINEST(L184:L243,M184:T243,TRUE,TRUE),3,1)</f>
        <v/>
      </c>
      <c r="AK243" s="9">
        <f>AA242/12+AB242*M243+AC242*N243+AD242*O243+AE242*P243+AF242*Q243+AG242*R243+AH242*S243+AI242*T243</f>
        <v/>
      </c>
      <c r="AL243" s="9">
        <f>AVERAGE(L183:L242)</f>
        <v/>
      </c>
    </row>
    <row r="244">
      <c r="A244" s="7" t="n">
        <v>44985</v>
      </c>
      <c r="B244" s="8" t="n">
        <v>1824.6</v>
      </c>
      <c r="C244" s="8" t="n">
        <v>2.43</v>
      </c>
      <c r="D244" s="8" t="n">
        <v>1.49</v>
      </c>
      <c r="E244" s="8" t="n">
        <v>104.870003</v>
      </c>
      <c r="F244" s="8" t="n">
        <v>76.88</v>
      </c>
      <c r="G244" s="8" t="n">
        <v>20.7</v>
      </c>
      <c r="H244" s="8" t="n">
        <v>123.599998</v>
      </c>
      <c r="I244" s="8" t="n">
        <v>3970.149902</v>
      </c>
      <c r="J244" s="8" t="n">
        <v>86.123886</v>
      </c>
      <c r="L244" s="9">
        <f>LN(B244/B243)</f>
        <v/>
      </c>
      <c r="M244" s="9">
        <f>$M$1*(C244-C243)</f>
        <v/>
      </c>
      <c r="N244" s="9">
        <f>$N$1*(D244-D243)</f>
        <v/>
      </c>
      <c r="O244" s="9">
        <f>$O$1*LN(E244/E243)</f>
        <v/>
      </c>
      <c r="P244" s="9">
        <f>$P$1*LN(F244/F243)</f>
        <v/>
      </c>
      <c r="Q244" s="9">
        <f>$Q$1*(G244-G243)</f>
        <v/>
      </c>
      <c r="R244" s="9">
        <f>$R$1*(H244-H243)</f>
        <v/>
      </c>
      <c r="S244" s="9">
        <f>$S$1*LN(I244/I243)</f>
        <v/>
      </c>
      <c r="T244" s="9">
        <f>$T$1*LN(J244/J243)</f>
        <v/>
      </c>
      <c r="U244" s="9">
        <f>$W$12+$W$4*M244+$W$5*N244+$W$6*O244+$W$7*P244+$W$8*Q244+$W$9*R244+$W$10*S244+$W$11*T244</f>
        <v/>
      </c>
      <c r="AA244" s="10">
        <f>INDEX(LINEST(L185:L244,M185:T244,TRUE,TRUE),1,9)*12</f>
        <v/>
      </c>
      <c r="AB244" s="9">
        <f>INDEX(LINEST(L185:L244,M185:T244,TRUE,TRUE),1,8)</f>
        <v/>
      </c>
      <c r="AC244" s="9">
        <f>INDEX(LINEST(L185:L244,M185:T244,TRUE,TRUE),1,7)</f>
        <v/>
      </c>
      <c r="AD244" s="9">
        <f>INDEX(LINEST(L185:L244,M185:T244,TRUE,TRUE),1,6)</f>
        <v/>
      </c>
      <c r="AE244" s="9">
        <f>INDEX(LINEST(L185:L244,M185:T244,TRUE,TRUE),1,5)</f>
        <v/>
      </c>
      <c r="AF244" s="9">
        <f>INDEX(LINEST(L185:L244,M185:T244,TRUE,TRUE),1,4)</f>
        <v/>
      </c>
      <c r="AG244" s="9">
        <f>INDEX(LINEST(L185:L244,M185:T244,TRUE,TRUE),1,3)</f>
        <v/>
      </c>
      <c r="AH244" s="9">
        <f>INDEX(LINEST(L185:L244,M185:T244,TRUE,TRUE),1,2)</f>
        <v/>
      </c>
      <c r="AI244" s="9">
        <f>INDEX(LINEST(L185:L244,M185:T244,TRUE,TRUE),1,1)</f>
        <v/>
      </c>
      <c r="AJ244" s="10">
        <f>INDEX(LINEST(L185:L244,M185:T244,TRUE,TRUE),3,1)</f>
        <v/>
      </c>
      <c r="AK244" s="9">
        <f>AA243/12+AB243*M244+AC243*N244+AD243*O244+AE243*P244+AF243*Q244+AG243*R244+AH243*S244+AI243*T244</f>
        <v/>
      </c>
      <c r="AL244" s="9">
        <f>AVERAGE(L184:L243)</f>
        <v/>
      </c>
    </row>
    <row r="245">
      <c r="A245" s="7" t="n">
        <v>45016</v>
      </c>
      <c r="B245" s="8" t="n">
        <v>1979.7</v>
      </c>
      <c r="C245" s="8" t="n">
        <v>2.32</v>
      </c>
      <c r="D245" s="8" t="n">
        <v>1.16</v>
      </c>
      <c r="E245" s="8" t="n">
        <v>102.510002</v>
      </c>
      <c r="F245" s="8" t="n">
        <v>75.68000000000001</v>
      </c>
      <c r="G245" s="8" t="n">
        <v>18.7</v>
      </c>
      <c r="H245" s="8" t="n">
        <v>135.929993</v>
      </c>
      <c r="I245" s="8" t="n">
        <v>4109.310059</v>
      </c>
      <c r="J245" s="8" t="n">
        <v>88.39864300000001</v>
      </c>
      <c r="L245" s="9">
        <f>LN(B245/B244)</f>
        <v/>
      </c>
      <c r="M245" s="9">
        <f>$M$1*(C245-C244)</f>
        <v/>
      </c>
      <c r="N245" s="9">
        <f>$N$1*(D245-D244)</f>
        <v/>
      </c>
      <c r="O245" s="9">
        <f>$O$1*LN(E245/E244)</f>
        <v/>
      </c>
      <c r="P245" s="9">
        <f>$P$1*LN(F245/F244)</f>
        <v/>
      </c>
      <c r="Q245" s="9">
        <f>$Q$1*(G245-G244)</f>
        <v/>
      </c>
      <c r="R245" s="9">
        <f>$R$1*(H245-H244)</f>
        <v/>
      </c>
      <c r="S245" s="9">
        <f>$S$1*LN(I245/I244)</f>
        <v/>
      </c>
      <c r="T245" s="9">
        <f>$T$1*LN(J245/J244)</f>
        <v/>
      </c>
      <c r="U245" s="9">
        <f>$W$12+$W$4*M245+$W$5*N245+$W$6*O245+$W$7*P245+$W$8*Q245+$W$9*R245+$W$10*S245+$W$11*T245</f>
        <v/>
      </c>
      <c r="AA245" s="10">
        <f>INDEX(LINEST(L186:L245,M186:T245,TRUE,TRUE),1,9)*12</f>
        <v/>
      </c>
      <c r="AB245" s="9">
        <f>INDEX(LINEST(L186:L245,M186:T245,TRUE,TRUE),1,8)</f>
        <v/>
      </c>
      <c r="AC245" s="9">
        <f>INDEX(LINEST(L186:L245,M186:T245,TRUE,TRUE),1,7)</f>
        <v/>
      </c>
      <c r="AD245" s="9">
        <f>INDEX(LINEST(L186:L245,M186:T245,TRUE,TRUE),1,6)</f>
        <v/>
      </c>
      <c r="AE245" s="9">
        <f>INDEX(LINEST(L186:L245,M186:T245,TRUE,TRUE),1,5)</f>
        <v/>
      </c>
      <c r="AF245" s="9">
        <f>INDEX(LINEST(L186:L245,M186:T245,TRUE,TRUE),1,4)</f>
        <v/>
      </c>
      <c r="AG245" s="9">
        <f>INDEX(LINEST(L186:L245,M186:T245,TRUE,TRUE),1,3)</f>
        <v/>
      </c>
      <c r="AH245" s="9">
        <f>INDEX(LINEST(L186:L245,M186:T245,TRUE,TRUE),1,2)</f>
        <v/>
      </c>
      <c r="AI245" s="9">
        <f>INDEX(LINEST(L186:L245,M186:T245,TRUE,TRUE),1,1)</f>
        <v/>
      </c>
      <c r="AJ245" s="10">
        <f>INDEX(LINEST(L186:L245,M186:T245,TRUE,TRUE),3,1)</f>
        <v/>
      </c>
      <c r="AK245" s="9">
        <f>AA244/12+AB244*M245+AC244*N245+AD244*O245+AE244*P245+AF244*Q245+AG244*R245+AH244*S245+AI244*T245</f>
        <v/>
      </c>
      <c r="AL245" s="9">
        <f>AVERAGE(L185:L244)</f>
        <v/>
      </c>
    </row>
    <row r="246">
      <c r="A246" s="7" t="n">
        <v>45046</v>
      </c>
      <c r="B246" s="8" t="n">
        <v>1982.55</v>
      </c>
      <c r="C246" s="8" t="n">
        <v>2.18</v>
      </c>
      <c r="D246" s="8" t="n">
        <v>1.26</v>
      </c>
      <c r="E246" s="8" t="n">
        <v>101.669998</v>
      </c>
      <c r="F246" s="8" t="n">
        <v>76.78</v>
      </c>
      <c r="G246" s="8" t="n">
        <v>15.78</v>
      </c>
      <c r="H246" s="8" t="n">
        <v>122.459999</v>
      </c>
      <c r="I246" s="8" t="n">
        <v>4169.47998</v>
      </c>
      <c r="J246" s="8" t="n">
        <v>88.90741</v>
      </c>
      <c r="L246" s="9">
        <f>LN(B246/B245)</f>
        <v/>
      </c>
      <c r="M246" s="9">
        <f>$M$1*(C246-C245)</f>
        <v/>
      </c>
      <c r="N246" s="9">
        <f>$N$1*(D246-D245)</f>
        <v/>
      </c>
      <c r="O246" s="9">
        <f>$O$1*LN(E246/E245)</f>
        <v/>
      </c>
      <c r="P246" s="9">
        <f>$P$1*LN(F246/F245)</f>
        <v/>
      </c>
      <c r="Q246" s="9">
        <f>$Q$1*(G246-G245)</f>
        <v/>
      </c>
      <c r="R246" s="9">
        <f>$R$1*(H246-H245)</f>
        <v/>
      </c>
      <c r="S246" s="9">
        <f>$S$1*LN(I246/I245)</f>
        <v/>
      </c>
      <c r="T246" s="9">
        <f>$T$1*LN(J246/J245)</f>
        <v/>
      </c>
      <c r="U246" s="9">
        <f>$W$12+$W$4*M246+$W$5*N246+$W$6*O246+$W$7*P246+$W$8*Q246+$W$9*R246+$W$10*S246+$W$11*T246</f>
        <v/>
      </c>
      <c r="AA246" s="10">
        <f>INDEX(LINEST(L187:L246,M187:T246,TRUE,TRUE),1,9)*12</f>
        <v/>
      </c>
      <c r="AB246" s="9">
        <f>INDEX(LINEST(L187:L246,M187:T246,TRUE,TRUE),1,8)</f>
        <v/>
      </c>
      <c r="AC246" s="9">
        <f>INDEX(LINEST(L187:L246,M187:T246,TRUE,TRUE),1,7)</f>
        <v/>
      </c>
      <c r="AD246" s="9">
        <f>INDEX(LINEST(L187:L246,M187:T246,TRUE,TRUE),1,6)</f>
        <v/>
      </c>
      <c r="AE246" s="9">
        <f>INDEX(LINEST(L187:L246,M187:T246,TRUE,TRUE),1,5)</f>
        <v/>
      </c>
      <c r="AF246" s="9">
        <f>INDEX(LINEST(L187:L246,M187:T246,TRUE,TRUE),1,4)</f>
        <v/>
      </c>
      <c r="AG246" s="9">
        <f>INDEX(LINEST(L187:L246,M187:T246,TRUE,TRUE),1,3)</f>
        <v/>
      </c>
      <c r="AH246" s="9">
        <f>INDEX(LINEST(L187:L246,M187:T246,TRUE,TRUE),1,2)</f>
        <v/>
      </c>
      <c r="AI246" s="9">
        <f>INDEX(LINEST(L187:L246,M187:T246,TRUE,TRUE),1,1)</f>
        <v/>
      </c>
      <c r="AJ246" s="10">
        <f>INDEX(LINEST(L187:L246,M187:T246,TRUE,TRUE),3,1)</f>
        <v/>
      </c>
      <c r="AK246" s="9">
        <f>AA245/12+AB245*M246+AC245*N246+AD245*O246+AE245*P246+AF245*Q246+AG245*R246+AH245*S246+AI245*T246</f>
        <v/>
      </c>
      <c r="AL246" s="9">
        <f>AVERAGE(L186:L245)</f>
        <v/>
      </c>
    </row>
    <row r="247">
      <c r="A247" s="7" t="n">
        <v>45077</v>
      </c>
      <c r="B247" s="8" t="n">
        <v>1964.4</v>
      </c>
      <c r="C247" s="8" t="n">
        <v>2.18</v>
      </c>
      <c r="D247" s="8" t="n">
        <v>1.46</v>
      </c>
      <c r="E247" s="8" t="n">
        <v>104.32</v>
      </c>
      <c r="F247" s="8" t="n">
        <v>68.11</v>
      </c>
      <c r="G247" s="8" t="n">
        <v>17.94</v>
      </c>
      <c r="H247" s="8" t="n">
        <v>136.020004</v>
      </c>
      <c r="I247" s="8" t="n">
        <v>4179.830078</v>
      </c>
      <c r="J247" s="8" t="n">
        <v>87.89003</v>
      </c>
      <c r="L247" s="9">
        <f>LN(B247/B246)</f>
        <v/>
      </c>
      <c r="M247" s="9">
        <f>$M$1*(C247-C246)</f>
        <v/>
      </c>
      <c r="N247" s="9">
        <f>$N$1*(D247-D246)</f>
        <v/>
      </c>
      <c r="O247" s="9">
        <f>$O$1*LN(E247/E246)</f>
        <v/>
      </c>
      <c r="P247" s="9">
        <f>$P$1*LN(F247/F246)</f>
        <v/>
      </c>
      <c r="Q247" s="9">
        <f>$Q$1*(G247-G246)</f>
        <v/>
      </c>
      <c r="R247" s="9">
        <f>$R$1*(H247-H246)</f>
        <v/>
      </c>
      <c r="S247" s="9">
        <f>$S$1*LN(I247/I246)</f>
        <v/>
      </c>
      <c r="T247" s="9">
        <f>$T$1*LN(J247/J246)</f>
        <v/>
      </c>
      <c r="U247" s="9">
        <f>$W$12+$W$4*M247+$W$5*N247+$W$6*O247+$W$7*P247+$W$8*Q247+$W$9*R247+$W$10*S247+$W$11*T247</f>
        <v/>
      </c>
      <c r="AA247" s="10">
        <f>INDEX(LINEST(L188:L247,M188:T247,TRUE,TRUE),1,9)*12</f>
        <v/>
      </c>
      <c r="AB247" s="9">
        <f>INDEX(LINEST(L188:L247,M188:T247,TRUE,TRUE),1,8)</f>
        <v/>
      </c>
      <c r="AC247" s="9">
        <f>INDEX(LINEST(L188:L247,M188:T247,TRUE,TRUE),1,7)</f>
        <v/>
      </c>
      <c r="AD247" s="9">
        <f>INDEX(LINEST(L188:L247,M188:T247,TRUE,TRUE),1,6)</f>
        <v/>
      </c>
      <c r="AE247" s="9">
        <f>INDEX(LINEST(L188:L247,M188:T247,TRUE,TRUE),1,5)</f>
        <v/>
      </c>
      <c r="AF247" s="9">
        <f>INDEX(LINEST(L188:L247,M188:T247,TRUE,TRUE),1,4)</f>
        <v/>
      </c>
      <c r="AG247" s="9">
        <f>INDEX(LINEST(L188:L247,M188:T247,TRUE,TRUE),1,3)</f>
        <v/>
      </c>
      <c r="AH247" s="9">
        <f>INDEX(LINEST(L188:L247,M188:T247,TRUE,TRUE),1,2)</f>
        <v/>
      </c>
      <c r="AI247" s="9">
        <f>INDEX(LINEST(L188:L247,M188:T247,TRUE,TRUE),1,1)</f>
        <v/>
      </c>
      <c r="AJ247" s="10">
        <f>INDEX(LINEST(L188:L247,M188:T247,TRUE,TRUE),3,1)</f>
        <v/>
      </c>
      <c r="AK247" s="9">
        <f>AA246/12+AB246*M247+AC246*N247+AD246*O247+AE246*P247+AF246*Q247+AG246*R247+AH246*S247+AI246*T247</f>
        <v/>
      </c>
      <c r="AL247" s="9">
        <f>AVERAGE(L187:L246)</f>
        <v/>
      </c>
    </row>
    <row r="248">
      <c r="A248" s="7" t="n">
        <v>45107</v>
      </c>
      <c r="B248" s="8" t="n">
        <v>1912.25</v>
      </c>
      <c r="C248" s="8" t="n">
        <v>2.22</v>
      </c>
      <c r="D248" s="8" t="n">
        <v>1.59</v>
      </c>
      <c r="E248" s="8" t="n">
        <v>102.910004</v>
      </c>
      <c r="F248" s="8" t="n">
        <v>70.66</v>
      </c>
      <c r="G248" s="8" t="n">
        <v>13.59</v>
      </c>
      <c r="H248" s="8" t="n">
        <v>110.639999</v>
      </c>
      <c r="I248" s="8" t="n">
        <v>4450.379883</v>
      </c>
      <c r="J248" s="8" t="n">
        <v>87.566383</v>
      </c>
      <c r="L248" s="9">
        <f>LN(B248/B247)</f>
        <v/>
      </c>
      <c r="M248" s="9">
        <f>$M$1*(C248-C247)</f>
        <v/>
      </c>
      <c r="N248" s="9">
        <f>$N$1*(D248-D247)</f>
        <v/>
      </c>
      <c r="O248" s="9">
        <f>$O$1*LN(E248/E247)</f>
        <v/>
      </c>
      <c r="P248" s="9">
        <f>$P$1*LN(F248/F247)</f>
        <v/>
      </c>
      <c r="Q248" s="9">
        <f>$Q$1*(G248-G247)</f>
        <v/>
      </c>
      <c r="R248" s="9">
        <f>$R$1*(H248-H247)</f>
        <v/>
      </c>
      <c r="S248" s="9">
        <f>$S$1*LN(I248/I247)</f>
        <v/>
      </c>
      <c r="T248" s="9">
        <f>$T$1*LN(J248/J247)</f>
        <v/>
      </c>
      <c r="U248" s="9">
        <f>$W$12+$W$4*M248+$W$5*N248+$W$6*O248+$W$7*P248+$W$8*Q248+$W$9*R248+$W$10*S248+$W$11*T248</f>
        <v/>
      </c>
      <c r="AA248" s="10">
        <f>INDEX(LINEST(L189:L248,M189:T248,TRUE,TRUE),1,9)*12</f>
        <v/>
      </c>
      <c r="AB248" s="9">
        <f>INDEX(LINEST(L189:L248,M189:T248,TRUE,TRUE),1,8)</f>
        <v/>
      </c>
      <c r="AC248" s="9">
        <f>INDEX(LINEST(L189:L248,M189:T248,TRUE,TRUE),1,7)</f>
        <v/>
      </c>
      <c r="AD248" s="9">
        <f>INDEX(LINEST(L189:L248,M189:T248,TRUE,TRUE),1,6)</f>
        <v/>
      </c>
      <c r="AE248" s="9">
        <f>INDEX(LINEST(L189:L248,M189:T248,TRUE,TRUE),1,5)</f>
        <v/>
      </c>
      <c r="AF248" s="9">
        <f>INDEX(LINEST(L189:L248,M189:T248,TRUE,TRUE),1,4)</f>
        <v/>
      </c>
      <c r="AG248" s="9">
        <f>INDEX(LINEST(L189:L248,M189:T248,TRUE,TRUE),1,3)</f>
        <v/>
      </c>
      <c r="AH248" s="9">
        <f>INDEX(LINEST(L189:L248,M189:T248,TRUE,TRUE),1,2)</f>
        <v/>
      </c>
      <c r="AI248" s="9">
        <f>INDEX(LINEST(L189:L248,M189:T248,TRUE,TRUE),1,1)</f>
        <v/>
      </c>
      <c r="AJ248" s="10">
        <f>INDEX(LINEST(L189:L248,M189:T248,TRUE,TRUE),3,1)</f>
        <v/>
      </c>
      <c r="AK248" s="9">
        <f>AA247/12+AB247*M248+AC247*N248+AD247*O248+AE247*P248+AF247*Q248+AG247*R248+AH247*S248+AI247*T248</f>
        <v/>
      </c>
      <c r="AL248" s="9">
        <f>AVERAGE(L188:L247)</f>
        <v/>
      </c>
    </row>
    <row r="249">
      <c r="A249" s="7" t="n">
        <v>45138</v>
      </c>
      <c r="B249" s="8" t="n">
        <v>1970.65</v>
      </c>
      <c r="C249" s="8" t="n">
        <v>2.37</v>
      </c>
      <c r="D249" s="8" t="n">
        <v>1.6</v>
      </c>
      <c r="E249" s="8" t="n">
        <v>101.860001</v>
      </c>
      <c r="F249" s="8" t="n">
        <v>81.8</v>
      </c>
      <c r="G249" s="8" t="n">
        <v>13.63</v>
      </c>
      <c r="H249" s="8" t="n">
        <v>112.029999</v>
      </c>
      <c r="I249" s="8" t="n">
        <v>4588.959961</v>
      </c>
      <c r="J249" s="8" t="n">
        <v>87.55295599999999</v>
      </c>
      <c r="L249" s="9">
        <f>LN(B249/B248)</f>
        <v/>
      </c>
      <c r="M249" s="9">
        <f>$M$1*(C249-C248)</f>
        <v/>
      </c>
      <c r="N249" s="9">
        <f>$N$1*(D249-D248)</f>
        <v/>
      </c>
      <c r="O249" s="9">
        <f>$O$1*LN(E249/E248)</f>
        <v/>
      </c>
      <c r="P249" s="9">
        <f>$P$1*LN(F249/F248)</f>
        <v/>
      </c>
      <c r="Q249" s="9">
        <f>$Q$1*(G249-G248)</f>
        <v/>
      </c>
      <c r="R249" s="9">
        <f>$R$1*(H249-H248)</f>
        <v/>
      </c>
      <c r="S249" s="9">
        <f>$S$1*LN(I249/I248)</f>
        <v/>
      </c>
      <c r="T249" s="9">
        <f>$T$1*LN(J249/J248)</f>
        <v/>
      </c>
      <c r="U249" s="9">
        <f>$W$12+$W$4*M249+$W$5*N249+$W$6*O249+$W$7*P249+$W$8*Q249+$W$9*R249+$W$10*S249+$W$11*T249</f>
        <v/>
      </c>
      <c r="AA249" s="10">
        <f>INDEX(LINEST(L190:L249,M190:T249,TRUE,TRUE),1,9)*12</f>
        <v/>
      </c>
      <c r="AB249" s="9">
        <f>INDEX(LINEST(L190:L249,M190:T249,TRUE,TRUE),1,8)</f>
        <v/>
      </c>
      <c r="AC249" s="9">
        <f>INDEX(LINEST(L190:L249,M190:T249,TRUE,TRUE),1,7)</f>
        <v/>
      </c>
      <c r="AD249" s="9">
        <f>INDEX(LINEST(L190:L249,M190:T249,TRUE,TRUE),1,6)</f>
        <v/>
      </c>
      <c r="AE249" s="9">
        <f>INDEX(LINEST(L190:L249,M190:T249,TRUE,TRUE),1,5)</f>
        <v/>
      </c>
      <c r="AF249" s="9">
        <f>INDEX(LINEST(L190:L249,M190:T249,TRUE,TRUE),1,4)</f>
        <v/>
      </c>
      <c r="AG249" s="9">
        <f>INDEX(LINEST(L190:L249,M190:T249,TRUE,TRUE),1,3)</f>
        <v/>
      </c>
      <c r="AH249" s="9">
        <f>INDEX(LINEST(L190:L249,M190:T249,TRUE,TRUE),1,2)</f>
        <v/>
      </c>
      <c r="AI249" s="9">
        <f>INDEX(LINEST(L190:L249,M190:T249,TRUE,TRUE),1,1)</f>
        <v/>
      </c>
      <c r="AJ249" s="10">
        <f>INDEX(LINEST(L190:L249,M190:T249,TRUE,TRUE),3,1)</f>
        <v/>
      </c>
      <c r="AK249" s="9">
        <f>AA248/12+AB248*M249+AC248*N249+AD248*O249+AE248*P249+AF248*Q249+AG248*R249+AH248*S249+AI248*T249</f>
        <v/>
      </c>
      <c r="AL249" s="9">
        <f>AVERAGE(L189:L248)</f>
        <v/>
      </c>
    </row>
    <row r="250">
      <c r="A250" s="7" t="n">
        <v>45169</v>
      </c>
      <c r="B250" s="8" t="n">
        <v>1942.3</v>
      </c>
      <c r="C250" s="8" t="n">
        <v>2.24</v>
      </c>
      <c r="D250" s="8" t="n">
        <v>1.85</v>
      </c>
      <c r="E250" s="8" t="n">
        <v>103.620003</v>
      </c>
      <c r="F250" s="8" t="n">
        <v>83.55</v>
      </c>
      <c r="G250" s="8" t="n">
        <v>13.57</v>
      </c>
      <c r="H250" s="8" t="n">
        <v>107.93</v>
      </c>
      <c r="I250" s="8" t="n">
        <v>4507.660156</v>
      </c>
      <c r="J250" s="8" t="n">
        <v>87.00020600000001</v>
      </c>
      <c r="L250" s="9">
        <f>LN(B250/B249)</f>
        <v/>
      </c>
      <c r="M250" s="9">
        <f>$M$1*(C250-C249)</f>
        <v/>
      </c>
      <c r="N250" s="9">
        <f>$N$1*(D250-D249)</f>
        <v/>
      </c>
      <c r="O250" s="9">
        <f>$O$1*LN(E250/E249)</f>
        <v/>
      </c>
      <c r="P250" s="9">
        <f>$P$1*LN(F250/F249)</f>
        <v/>
      </c>
      <c r="Q250" s="9">
        <f>$Q$1*(G250-G249)</f>
        <v/>
      </c>
      <c r="R250" s="9">
        <f>$R$1*(H250-H249)</f>
        <v/>
      </c>
      <c r="S250" s="9">
        <f>$S$1*LN(I250/I249)</f>
        <v/>
      </c>
      <c r="T250" s="9">
        <f>$T$1*LN(J250/J249)</f>
        <v/>
      </c>
      <c r="U250" s="9">
        <f>$W$12+$W$4*M250+$W$5*N250+$W$6*O250+$W$7*P250+$W$8*Q250+$W$9*R250+$W$10*S250+$W$11*T250</f>
        <v/>
      </c>
      <c r="AA250" s="10">
        <f>INDEX(LINEST(L191:L250,M191:T250,TRUE,TRUE),1,9)*12</f>
        <v/>
      </c>
      <c r="AB250" s="9">
        <f>INDEX(LINEST(L191:L250,M191:T250,TRUE,TRUE),1,8)</f>
        <v/>
      </c>
      <c r="AC250" s="9">
        <f>INDEX(LINEST(L191:L250,M191:T250,TRUE,TRUE),1,7)</f>
        <v/>
      </c>
      <c r="AD250" s="9">
        <f>INDEX(LINEST(L191:L250,M191:T250,TRUE,TRUE),1,6)</f>
        <v/>
      </c>
      <c r="AE250" s="9">
        <f>INDEX(LINEST(L191:L250,M191:T250,TRUE,TRUE),1,5)</f>
        <v/>
      </c>
      <c r="AF250" s="9">
        <f>INDEX(LINEST(L191:L250,M191:T250,TRUE,TRUE),1,4)</f>
        <v/>
      </c>
      <c r="AG250" s="9">
        <f>INDEX(LINEST(L191:L250,M191:T250,TRUE,TRUE),1,3)</f>
        <v/>
      </c>
      <c r="AH250" s="9">
        <f>INDEX(LINEST(L191:L250,M191:T250,TRUE,TRUE),1,2)</f>
        <v/>
      </c>
      <c r="AI250" s="9">
        <f>INDEX(LINEST(L191:L250,M191:T250,TRUE,TRUE),1,1)</f>
        <v/>
      </c>
      <c r="AJ250" s="10">
        <f>INDEX(LINEST(L191:L250,M191:T250,TRUE,TRUE),3,1)</f>
        <v/>
      </c>
      <c r="AK250" s="9">
        <f>AA249/12+AB249*M250+AC249*N250+AD249*O250+AE249*P250+AF249*Q250+AG249*R250+AH249*S250+AI249*T250</f>
        <v/>
      </c>
      <c r="AL250" s="9">
        <f>AVERAGE(L190:L249)</f>
        <v/>
      </c>
    </row>
    <row r="251">
      <c r="A251" s="7" t="n">
        <v>45199</v>
      </c>
      <c r="B251" s="8" t="n">
        <v>1870.5</v>
      </c>
      <c r="C251" s="8" t="n">
        <v>2.35</v>
      </c>
      <c r="D251" s="8" t="n">
        <v>2.24</v>
      </c>
      <c r="E251" s="8" t="n">
        <v>106.169998</v>
      </c>
      <c r="F251" s="8" t="n">
        <v>90.77</v>
      </c>
      <c r="G251" s="8" t="n">
        <v>17.52</v>
      </c>
      <c r="H251" s="8" t="n">
        <v>113.550003</v>
      </c>
      <c r="I251" s="8" t="n">
        <v>4288.049805</v>
      </c>
      <c r="J251" s="8" t="n">
        <v>84.747246</v>
      </c>
      <c r="L251" s="9">
        <f>LN(B251/B250)</f>
        <v/>
      </c>
      <c r="M251" s="9">
        <f>$M$1*(C251-C250)</f>
        <v/>
      </c>
      <c r="N251" s="9">
        <f>$N$1*(D251-D250)</f>
        <v/>
      </c>
      <c r="O251" s="9">
        <f>$O$1*LN(E251/E250)</f>
        <v/>
      </c>
      <c r="P251" s="9">
        <f>$P$1*LN(F251/F250)</f>
        <v/>
      </c>
      <c r="Q251" s="9">
        <f>$Q$1*(G251-G250)</f>
        <v/>
      </c>
      <c r="R251" s="9">
        <f>$R$1*(H251-H250)</f>
        <v/>
      </c>
      <c r="S251" s="9">
        <f>$S$1*LN(I251/I250)</f>
        <v/>
      </c>
      <c r="T251" s="9">
        <f>$T$1*LN(J251/J250)</f>
        <v/>
      </c>
      <c r="U251" s="9">
        <f>$W$12+$W$4*M251+$W$5*N251+$W$6*O251+$W$7*P251+$W$8*Q251+$W$9*R251+$W$10*S251+$W$11*T251</f>
        <v/>
      </c>
      <c r="AA251" s="10">
        <f>INDEX(LINEST(L192:L251,M192:T251,TRUE,TRUE),1,9)*12</f>
        <v/>
      </c>
      <c r="AB251" s="9">
        <f>INDEX(LINEST(L192:L251,M192:T251,TRUE,TRUE),1,8)</f>
        <v/>
      </c>
      <c r="AC251" s="9">
        <f>INDEX(LINEST(L192:L251,M192:T251,TRUE,TRUE),1,7)</f>
        <v/>
      </c>
      <c r="AD251" s="9">
        <f>INDEX(LINEST(L192:L251,M192:T251,TRUE,TRUE),1,6)</f>
        <v/>
      </c>
      <c r="AE251" s="9">
        <f>INDEX(LINEST(L192:L251,M192:T251,TRUE,TRUE),1,5)</f>
        <v/>
      </c>
      <c r="AF251" s="9">
        <f>INDEX(LINEST(L192:L251,M192:T251,TRUE,TRUE),1,4)</f>
        <v/>
      </c>
      <c r="AG251" s="9">
        <f>INDEX(LINEST(L192:L251,M192:T251,TRUE,TRUE),1,3)</f>
        <v/>
      </c>
      <c r="AH251" s="9">
        <f>INDEX(LINEST(L192:L251,M192:T251,TRUE,TRUE),1,2)</f>
        <v/>
      </c>
      <c r="AI251" s="9">
        <f>INDEX(LINEST(L192:L251,M192:T251,TRUE,TRUE),1,1)</f>
        <v/>
      </c>
      <c r="AJ251" s="10">
        <f>INDEX(LINEST(L192:L251,M192:T251,TRUE,TRUE),3,1)</f>
        <v/>
      </c>
      <c r="AK251" s="9">
        <f>AA250/12+AB250*M251+AC250*N251+AD250*O251+AE250*P251+AF250*Q251+AG250*R251+AH250*S251+AI250*T251</f>
        <v/>
      </c>
      <c r="AL251" s="9">
        <f>AVERAGE(L191:L250)</f>
        <v/>
      </c>
    </row>
    <row r="252">
      <c r="A252" s="7" t="n">
        <v>45230</v>
      </c>
      <c r="B252" s="8" t="n">
        <v>1996.9</v>
      </c>
      <c r="C252" s="8" t="n">
        <v>2.42</v>
      </c>
      <c r="D252" s="8" t="n">
        <v>2.46</v>
      </c>
      <c r="E252" s="8" t="n">
        <v>106.660004</v>
      </c>
      <c r="F252" s="8" t="n">
        <v>81.64</v>
      </c>
      <c r="G252" s="8" t="n">
        <v>18.14</v>
      </c>
      <c r="H252" s="8" t="n">
        <v>126.860001</v>
      </c>
      <c r="I252" s="8" t="n">
        <v>4193.799805</v>
      </c>
      <c r="J252" s="8" t="n">
        <v>83.41617599999999</v>
      </c>
      <c r="L252" s="9">
        <f>LN(B252/B251)</f>
        <v/>
      </c>
      <c r="M252" s="9">
        <f>$M$1*(C252-C251)</f>
        <v/>
      </c>
      <c r="N252" s="9">
        <f>$N$1*(D252-D251)</f>
        <v/>
      </c>
      <c r="O252" s="9">
        <f>$O$1*LN(E252/E251)</f>
        <v/>
      </c>
      <c r="P252" s="9">
        <f>$P$1*LN(F252/F251)</f>
        <v/>
      </c>
      <c r="Q252" s="9">
        <f>$Q$1*(G252-G251)</f>
        <v/>
      </c>
      <c r="R252" s="9">
        <f>$R$1*(H252-H251)</f>
        <v/>
      </c>
      <c r="S252" s="9">
        <f>$S$1*LN(I252/I251)</f>
        <v/>
      </c>
      <c r="T252" s="9">
        <f>$T$1*LN(J252/J251)</f>
        <v/>
      </c>
      <c r="U252" s="9">
        <f>$W$12+$W$4*M252+$W$5*N252+$W$6*O252+$W$7*P252+$W$8*Q252+$W$9*R252+$W$10*S252+$W$11*T252</f>
        <v/>
      </c>
      <c r="AA252" s="10">
        <f>INDEX(LINEST(L193:L252,M193:T252,TRUE,TRUE),1,9)*12</f>
        <v/>
      </c>
      <c r="AB252" s="9">
        <f>INDEX(LINEST(L193:L252,M193:T252,TRUE,TRUE),1,8)</f>
        <v/>
      </c>
      <c r="AC252" s="9">
        <f>INDEX(LINEST(L193:L252,M193:T252,TRUE,TRUE),1,7)</f>
        <v/>
      </c>
      <c r="AD252" s="9">
        <f>INDEX(LINEST(L193:L252,M193:T252,TRUE,TRUE),1,6)</f>
        <v/>
      </c>
      <c r="AE252" s="9">
        <f>INDEX(LINEST(L193:L252,M193:T252,TRUE,TRUE),1,5)</f>
        <v/>
      </c>
      <c r="AF252" s="9">
        <f>INDEX(LINEST(L193:L252,M193:T252,TRUE,TRUE),1,4)</f>
        <v/>
      </c>
      <c r="AG252" s="9">
        <f>INDEX(LINEST(L193:L252,M193:T252,TRUE,TRUE),1,3)</f>
        <v/>
      </c>
      <c r="AH252" s="9">
        <f>INDEX(LINEST(L193:L252,M193:T252,TRUE,TRUE),1,2)</f>
        <v/>
      </c>
      <c r="AI252" s="9">
        <f>INDEX(LINEST(L193:L252,M193:T252,TRUE,TRUE),1,1)</f>
        <v/>
      </c>
      <c r="AJ252" s="10">
        <f>INDEX(LINEST(L193:L252,M193:T252,TRUE,TRUE),3,1)</f>
        <v/>
      </c>
      <c r="AK252" s="9">
        <f>AA251/12+AB251*M252+AC251*N252+AD251*O252+AE251*P252+AF251*Q252+AG251*R252+AH251*S252+AI251*T252</f>
        <v/>
      </c>
      <c r="AL252" s="9">
        <f>AVERAGE(L192:L251)</f>
        <v/>
      </c>
    </row>
    <row r="253">
      <c r="A253" s="7" t="n">
        <v>45260</v>
      </c>
      <c r="B253" s="8" t="n">
        <v>2035.45</v>
      </c>
      <c r="C253" s="8" t="n">
        <v>2.23</v>
      </c>
      <c r="D253" s="8" t="n">
        <v>2.14</v>
      </c>
      <c r="E253" s="8" t="n">
        <v>103.5</v>
      </c>
      <c r="F253" s="8" t="n">
        <v>75.66</v>
      </c>
      <c r="G253" s="8" t="n">
        <v>12.92</v>
      </c>
      <c r="H253" s="8" t="n">
        <v>115.32</v>
      </c>
      <c r="I253" s="8" t="n">
        <v>4567.799805</v>
      </c>
      <c r="J253" s="8" t="n">
        <v>87.247421</v>
      </c>
      <c r="L253" s="9">
        <f>LN(B253/B252)</f>
        <v/>
      </c>
      <c r="M253" s="9">
        <f>$M$1*(C253-C252)</f>
        <v/>
      </c>
      <c r="N253" s="9">
        <f>$N$1*(D253-D252)</f>
        <v/>
      </c>
      <c r="O253" s="9">
        <f>$O$1*LN(E253/E252)</f>
        <v/>
      </c>
      <c r="P253" s="9">
        <f>$P$1*LN(F253/F252)</f>
        <v/>
      </c>
      <c r="Q253" s="9">
        <f>$Q$1*(G253-G252)</f>
        <v/>
      </c>
      <c r="R253" s="9">
        <f>$R$1*(H253-H252)</f>
        <v/>
      </c>
      <c r="S253" s="9">
        <f>$S$1*LN(I253/I252)</f>
        <v/>
      </c>
      <c r="T253" s="9">
        <f>$T$1*LN(J253/J252)</f>
        <v/>
      </c>
      <c r="U253" s="9">
        <f>$W$12+$W$4*M253+$W$5*N253+$W$6*O253+$W$7*P253+$W$8*Q253+$W$9*R253+$W$10*S253+$W$11*T253</f>
        <v/>
      </c>
      <c r="AA253" s="10">
        <f>INDEX(LINEST(L194:L253,M194:T253,TRUE,TRUE),1,9)*12</f>
        <v/>
      </c>
      <c r="AB253" s="9">
        <f>INDEX(LINEST(L194:L253,M194:T253,TRUE,TRUE),1,8)</f>
        <v/>
      </c>
      <c r="AC253" s="9">
        <f>INDEX(LINEST(L194:L253,M194:T253,TRUE,TRUE),1,7)</f>
        <v/>
      </c>
      <c r="AD253" s="9">
        <f>INDEX(LINEST(L194:L253,M194:T253,TRUE,TRUE),1,6)</f>
        <v/>
      </c>
      <c r="AE253" s="9">
        <f>INDEX(LINEST(L194:L253,M194:T253,TRUE,TRUE),1,5)</f>
        <v/>
      </c>
      <c r="AF253" s="9">
        <f>INDEX(LINEST(L194:L253,M194:T253,TRUE,TRUE),1,4)</f>
        <v/>
      </c>
      <c r="AG253" s="9">
        <f>INDEX(LINEST(L194:L253,M194:T253,TRUE,TRUE),1,3)</f>
        <v/>
      </c>
      <c r="AH253" s="9">
        <f>INDEX(LINEST(L194:L253,M194:T253,TRUE,TRUE),1,2)</f>
        <v/>
      </c>
      <c r="AI253" s="9">
        <f>INDEX(LINEST(L194:L253,M194:T253,TRUE,TRUE),1,1)</f>
        <v/>
      </c>
      <c r="AJ253" s="10">
        <f>INDEX(LINEST(L194:L253,M194:T253,TRUE,TRUE),3,1)</f>
        <v/>
      </c>
      <c r="AK253" s="9">
        <f>AA252/12+AB252*M253+AC252*N253+AD252*O253+AE252*P253+AF252*Q253+AG252*R253+AH252*S253+AI252*T253</f>
        <v/>
      </c>
      <c r="AL253" s="9">
        <f>AVERAGE(L193:L252)</f>
        <v/>
      </c>
    </row>
    <row r="254">
      <c r="A254" s="7" t="n">
        <v>45291</v>
      </c>
      <c r="B254" s="8" t="n">
        <v>2078.4</v>
      </c>
      <c r="C254" s="8" t="n">
        <v>2.16</v>
      </c>
      <c r="D254" s="8" t="n">
        <v>1.72</v>
      </c>
      <c r="E254" s="8" t="n">
        <v>101.330002</v>
      </c>
      <c r="F254" s="8" t="n">
        <v>71.89</v>
      </c>
      <c r="G254" s="8" t="n">
        <v>12.45</v>
      </c>
      <c r="H254" s="8" t="n">
        <v>114.620003</v>
      </c>
      <c r="I254" s="8" t="n">
        <v>4769.830078</v>
      </c>
      <c r="J254" s="8" t="n">
        <v>90.473488</v>
      </c>
      <c r="L254" s="9">
        <f>LN(B254/B253)</f>
        <v/>
      </c>
      <c r="M254" s="9">
        <f>$M$1*(C254-C253)</f>
        <v/>
      </c>
      <c r="N254" s="9">
        <f>$N$1*(D254-D253)</f>
        <v/>
      </c>
      <c r="O254" s="9">
        <f>$O$1*LN(E254/E253)</f>
        <v/>
      </c>
      <c r="P254" s="9">
        <f>$P$1*LN(F254/F253)</f>
        <v/>
      </c>
      <c r="Q254" s="9">
        <f>$Q$1*(G254-G253)</f>
        <v/>
      </c>
      <c r="R254" s="9">
        <f>$R$1*(H254-H253)</f>
        <v/>
      </c>
      <c r="S254" s="9">
        <f>$S$1*LN(I254/I253)</f>
        <v/>
      </c>
      <c r="T254" s="9">
        <f>$T$1*LN(J254/J253)</f>
        <v/>
      </c>
      <c r="U254" s="9">
        <f>$W$12+$W$4*M254+$W$5*N254+$W$6*O254+$W$7*P254+$W$8*Q254+$W$9*R254+$W$10*S254+$W$11*T254</f>
        <v/>
      </c>
      <c r="AA254" s="10">
        <f>INDEX(LINEST(L195:L254,M195:T254,TRUE,TRUE),1,9)*12</f>
        <v/>
      </c>
      <c r="AB254" s="9">
        <f>INDEX(LINEST(L195:L254,M195:T254,TRUE,TRUE),1,8)</f>
        <v/>
      </c>
      <c r="AC254" s="9">
        <f>INDEX(LINEST(L195:L254,M195:T254,TRUE,TRUE),1,7)</f>
        <v/>
      </c>
      <c r="AD254" s="9">
        <f>INDEX(LINEST(L195:L254,M195:T254,TRUE,TRUE),1,6)</f>
        <v/>
      </c>
      <c r="AE254" s="9">
        <f>INDEX(LINEST(L195:L254,M195:T254,TRUE,TRUE),1,5)</f>
        <v/>
      </c>
      <c r="AF254" s="9">
        <f>INDEX(LINEST(L195:L254,M195:T254,TRUE,TRUE),1,4)</f>
        <v/>
      </c>
      <c r="AG254" s="9">
        <f>INDEX(LINEST(L195:L254,M195:T254,TRUE,TRUE),1,3)</f>
        <v/>
      </c>
      <c r="AH254" s="9">
        <f>INDEX(LINEST(L195:L254,M195:T254,TRUE,TRUE),1,2)</f>
        <v/>
      </c>
      <c r="AI254" s="9">
        <f>INDEX(LINEST(L195:L254,M195:T254,TRUE,TRUE),1,1)</f>
        <v/>
      </c>
      <c r="AJ254" s="10">
        <f>INDEX(LINEST(L195:L254,M195:T254,TRUE,TRUE),3,1)</f>
        <v/>
      </c>
      <c r="AK254" s="9">
        <f>AA253/12+AB253*M254+AC253*N254+AD253*O254+AE253*P254+AF253*Q254+AG253*R254+AH253*S254+AI253*T254</f>
        <v/>
      </c>
      <c r="AL254" s="9">
        <f>AVERAGE(L194:L253)</f>
        <v/>
      </c>
    </row>
    <row r="255">
      <c r="A255" s="7" t="n">
        <v>45322</v>
      </c>
      <c r="B255" s="8" t="n">
        <v>2053.25</v>
      </c>
      <c r="C255" s="8" t="n">
        <v>2.26</v>
      </c>
      <c r="D255" s="8" t="n">
        <v>1.73</v>
      </c>
      <c r="E255" s="8" t="n">
        <v>103.269997</v>
      </c>
      <c r="F255" s="8" t="n">
        <v>76.28</v>
      </c>
      <c r="G255" s="8" t="n">
        <v>14.35</v>
      </c>
      <c r="H255" s="8" t="n">
        <v>107.279999</v>
      </c>
      <c r="I255" s="8" t="n">
        <v>4845.649902</v>
      </c>
      <c r="J255" s="8" t="n">
        <v>90.33678399999999</v>
      </c>
      <c r="L255" s="9">
        <f>LN(B255/B254)</f>
        <v/>
      </c>
      <c r="M255" s="9">
        <f>$M$1*(C255-C254)</f>
        <v/>
      </c>
      <c r="N255" s="9">
        <f>$N$1*(D255-D254)</f>
        <v/>
      </c>
      <c r="O255" s="9">
        <f>$O$1*LN(E255/E254)</f>
        <v/>
      </c>
      <c r="P255" s="9">
        <f>$P$1*LN(F255/F254)</f>
        <v/>
      </c>
      <c r="Q255" s="9">
        <f>$Q$1*(G255-G254)</f>
        <v/>
      </c>
      <c r="R255" s="9">
        <f>$R$1*(H255-H254)</f>
        <v/>
      </c>
      <c r="S255" s="9">
        <f>$S$1*LN(I255/I254)</f>
        <v/>
      </c>
      <c r="T255" s="9">
        <f>$T$1*LN(J255/J254)</f>
        <v/>
      </c>
      <c r="U255" s="9">
        <f>$W$12+$W$4*M255+$W$5*N255+$W$6*O255+$W$7*P255+$W$8*Q255+$W$9*R255+$W$10*S255+$W$11*T255</f>
        <v/>
      </c>
      <c r="AA255" s="10">
        <f>INDEX(LINEST(L196:L255,M196:T255,TRUE,TRUE),1,9)*12</f>
        <v/>
      </c>
      <c r="AB255" s="9">
        <f>INDEX(LINEST(L196:L255,M196:T255,TRUE,TRUE),1,8)</f>
        <v/>
      </c>
      <c r="AC255" s="9">
        <f>INDEX(LINEST(L196:L255,M196:T255,TRUE,TRUE),1,7)</f>
        <v/>
      </c>
      <c r="AD255" s="9">
        <f>INDEX(LINEST(L196:L255,M196:T255,TRUE,TRUE),1,6)</f>
        <v/>
      </c>
      <c r="AE255" s="9">
        <f>INDEX(LINEST(L196:L255,M196:T255,TRUE,TRUE),1,5)</f>
        <v/>
      </c>
      <c r="AF255" s="9">
        <f>INDEX(LINEST(L196:L255,M196:T255,TRUE,TRUE),1,4)</f>
        <v/>
      </c>
      <c r="AG255" s="9">
        <f>INDEX(LINEST(L196:L255,M196:T255,TRUE,TRUE),1,3)</f>
        <v/>
      </c>
      <c r="AH255" s="9">
        <f>INDEX(LINEST(L196:L255,M196:T255,TRUE,TRUE),1,2)</f>
        <v/>
      </c>
      <c r="AI255" s="9">
        <f>INDEX(LINEST(L196:L255,M196:T255,TRUE,TRUE),1,1)</f>
        <v/>
      </c>
      <c r="AJ255" s="10">
        <f>INDEX(LINEST(L196:L255,M196:T255,TRUE,TRUE),3,1)</f>
        <v/>
      </c>
      <c r="AK255" s="9">
        <f>AA254/12+AB254*M255+AC254*N255+AD254*O255+AE254*P255+AF254*Q255+AG254*R255+AH254*S255+AI254*T255</f>
        <v/>
      </c>
      <c r="AL255" s="9">
        <f>AVERAGE(L195:L254)</f>
        <v/>
      </c>
    </row>
    <row r="256">
      <c r="A256" s="7" t="n">
        <v>45351</v>
      </c>
      <c r="B256" s="8" t="n">
        <v>2048.05</v>
      </c>
      <c r="C256" s="8" t="n">
        <v>2.33</v>
      </c>
      <c r="D256" s="8" t="n">
        <v>1.92</v>
      </c>
      <c r="E256" s="8" t="n">
        <v>104.160004</v>
      </c>
      <c r="F256" s="8" t="n">
        <v>79.22</v>
      </c>
      <c r="G256" s="8" t="n">
        <v>13.4</v>
      </c>
      <c r="H256" s="8" t="n">
        <v>109.099998</v>
      </c>
      <c r="I256" s="8" t="n">
        <v>5096.27002</v>
      </c>
      <c r="J256" s="8" t="n">
        <v>89.004677</v>
      </c>
      <c r="L256" s="9">
        <f>LN(B256/B255)</f>
        <v/>
      </c>
      <c r="M256" s="9">
        <f>$M$1*(C256-C255)</f>
        <v/>
      </c>
      <c r="N256" s="9">
        <f>$N$1*(D256-D255)</f>
        <v/>
      </c>
      <c r="O256" s="9">
        <f>$O$1*LN(E256/E255)</f>
        <v/>
      </c>
      <c r="P256" s="9">
        <f>$P$1*LN(F256/F255)</f>
        <v/>
      </c>
      <c r="Q256" s="9">
        <f>$Q$1*(G256-G255)</f>
        <v/>
      </c>
      <c r="R256" s="9">
        <f>$R$1*(H256-H255)</f>
        <v/>
      </c>
      <c r="S256" s="9">
        <f>$S$1*LN(I256/I255)</f>
        <v/>
      </c>
      <c r="T256" s="9">
        <f>$T$1*LN(J256/J255)</f>
        <v/>
      </c>
      <c r="U256" s="9">
        <f>$W$12+$W$4*M256+$W$5*N256+$W$6*O256+$W$7*P256+$W$8*Q256+$W$9*R256+$W$10*S256+$W$11*T256</f>
        <v/>
      </c>
      <c r="AA256" s="10">
        <f>INDEX(LINEST(L197:L256,M197:T256,TRUE,TRUE),1,9)*12</f>
        <v/>
      </c>
      <c r="AB256" s="9">
        <f>INDEX(LINEST(L197:L256,M197:T256,TRUE,TRUE),1,8)</f>
        <v/>
      </c>
      <c r="AC256" s="9">
        <f>INDEX(LINEST(L197:L256,M197:T256,TRUE,TRUE),1,7)</f>
        <v/>
      </c>
      <c r="AD256" s="9">
        <f>INDEX(LINEST(L197:L256,M197:T256,TRUE,TRUE),1,6)</f>
        <v/>
      </c>
      <c r="AE256" s="9">
        <f>INDEX(LINEST(L197:L256,M197:T256,TRUE,TRUE),1,5)</f>
        <v/>
      </c>
      <c r="AF256" s="9">
        <f>INDEX(LINEST(L197:L256,M197:T256,TRUE,TRUE),1,4)</f>
        <v/>
      </c>
      <c r="AG256" s="9">
        <f>INDEX(LINEST(L197:L256,M197:T256,TRUE,TRUE),1,3)</f>
        <v/>
      </c>
      <c r="AH256" s="9">
        <f>INDEX(LINEST(L197:L256,M197:T256,TRUE,TRUE),1,2)</f>
        <v/>
      </c>
      <c r="AI256" s="9">
        <f>INDEX(LINEST(L197:L256,M197:T256,TRUE,TRUE),1,1)</f>
        <v/>
      </c>
      <c r="AJ256" s="10">
        <f>INDEX(LINEST(L197:L256,M197:T256,TRUE,TRUE),3,1)</f>
        <v/>
      </c>
      <c r="AK256" s="9">
        <f>AA255/12+AB255*M256+AC255*N256+AD255*O256+AE255*P256+AF255*Q256+AG255*R256+AH255*S256+AI255*T256</f>
        <v/>
      </c>
      <c r="AL256" s="9">
        <f>AVERAGE(L196:L255)</f>
        <v/>
      </c>
    </row>
    <row r="257">
      <c r="A257" s="7" t="n">
        <v>45382</v>
      </c>
      <c r="B257" s="8" t="n">
        <v>2214.35</v>
      </c>
      <c r="C257" s="8" t="n">
        <v>2.32</v>
      </c>
      <c r="D257" s="8" t="n">
        <v>1.88</v>
      </c>
      <c r="E257" s="8" t="n">
        <v>104.550003</v>
      </c>
      <c r="F257" s="8" t="n">
        <v>83.95999999999999</v>
      </c>
      <c r="G257" s="8" t="n">
        <v>13.01</v>
      </c>
      <c r="H257" s="8" t="n">
        <v>86.379997</v>
      </c>
      <c r="I257" s="8" t="n">
        <v>5254.350098</v>
      </c>
      <c r="J257" s="8" t="n">
        <v>89.807922</v>
      </c>
      <c r="L257" s="9">
        <f>LN(B257/B256)</f>
        <v/>
      </c>
      <c r="M257" s="9">
        <f>$M$1*(C257-C256)</f>
        <v/>
      </c>
      <c r="N257" s="9">
        <f>$N$1*(D257-D256)</f>
        <v/>
      </c>
      <c r="O257" s="9">
        <f>$O$1*LN(E257/E256)</f>
        <v/>
      </c>
      <c r="P257" s="9">
        <f>$P$1*LN(F257/F256)</f>
        <v/>
      </c>
      <c r="Q257" s="9">
        <f>$Q$1*(G257-G256)</f>
        <v/>
      </c>
      <c r="R257" s="9">
        <f>$R$1*(H257-H256)</f>
        <v/>
      </c>
      <c r="S257" s="9">
        <f>$S$1*LN(I257/I256)</f>
        <v/>
      </c>
      <c r="T257" s="9">
        <f>$T$1*LN(J257/J256)</f>
        <v/>
      </c>
      <c r="U257" s="9">
        <f>$W$12+$W$4*M257+$W$5*N257+$W$6*O257+$W$7*P257+$W$8*Q257+$W$9*R257+$W$10*S257+$W$11*T257</f>
        <v/>
      </c>
      <c r="AA257" s="10">
        <f>INDEX(LINEST(L198:L257,M198:T257,TRUE,TRUE),1,9)*12</f>
        <v/>
      </c>
      <c r="AB257" s="9">
        <f>INDEX(LINEST(L198:L257,M198:T257,TRUE,TRUE),1,8)</f>
        <v/>
      </c>
      <c r="AC257" s="9">
        <f>INDEX(LINEST(L198:L257,M198:T257,TRUE,TRUE),1,7)</f>
        <v/>
      </c>
      <c r="AD257" s="9">
        <f>INDEX(LINEST(L198:L257,M198:T257,TRUE,TRUE),1,6)</f>
        <v/>
      </c>
      <c r="AE257" s="9">
        <f>INDEX(LINEST(L198:L257,M198:T257,TRUE,TRUE),1,5)</f>
        <v/>
      </c>
      <c r="AF257" s="9">
        <f>INDEX(LINEST(L198:L257,M198:T257,TRUE,TRUE),1,4)</f>
        <v/>
      </c>
      <c r="AG257" s="9">
        <f>INDEX(LINEST(L198:L257,M198:T257,TRUE,TRUE),1,3)</f>
        <v/>
      </c>
      <c r="AH257" s="9">
        <f>INDEX(LINEST(L198:L257,M198:T257,TRUE,TRUE),1,2)</f>
        <v/>
      </c>
      <c r="AI257" s="9">
        <f>INDEX(LINEST(L198:L257,M198:T257,TRUE,TRUE),1,1)</f>
        <v/>
      </c>
      <c r="AJ257" s="10">
        <f>INDEX(LINEST(L198:L257,M198:T257,TRUE,TRUE),3,1)</f>
        <v/>
      </c>
      <c r="AK257" s="9">
        <f>AA256/12+AB256*M257+AC256*N257+AD256*O257+AE256*P257+AF256*Q257+AG256*R257+AH256*S257+AI256*T257</f>
        <v/>
      </c>
      <c r="AL257" s="9">
        <f>AVERAGE(L197:L256)</f>
        <v/>
      </c>
    </row>
    <row r="258">
      <c r="A258" s="7" t="n">
        <v>45412</v>
      </c>
      <c r="B258" s="8" t="n">
        <v>2307</v>
      </c>
      <c r="C258" s="8" t="n">
        <v>2.41</v>
      </c>
      <c r="D258" s="8" t="n">
        <v>2.28</v>
      </c>
      <c r="E258" s="8" t="n">
        <v>106.220001</v>
      </c>
      <c r="F258" s="8" t="n">
        <v>83.48999999999999</v>
      </c>
      <c r="G258" s="8" t="n">
        <v>15.65</v>
      </c>
      <c r="H258" s="8" t="n">
        <v>107.459999</v>
      </c>
      <c r="I258" s="8" t="n">
        <v>5035.689941</v>
      </c>
      <c r="J258" s="8" t="n">
        <v>87.582291</v>
      </c>
      <c r="L258" s="9">
        <f>LN(B258/B257)</f>
        <v/>
      </c>
      <c r="M258" s="9">
        <f>$M$1*(C258-C257)</f>
        <v/>
      </c>
      <c r="N258" s="9">
        <f>$N$1*(D258-D257)</f>
        <v/>
      </c>
      <c r="O258" s="9">
        <f>$O$1*LN(E258/E257)</f>
        <v/>
      </c>
      <c r="P258" s="9">
        <f>$P$1*LN(F258/F257)</f>
        <v/>
      </c>
      <c r="Q258" s="9">
        <f>$Q$1*(G258-G257)</f>
        <v/>
      </c>
      <c r="R258" s="9">
        <f>$R$1*(H258-H257)</f>
        <v/>
      </c>
      <c r="S258" s="9">
        <f>$S$1*LN(I258/I257)</f>
        <v/>
      </c>
      <c r="T258" s="9">
        <f>$T$1*LN(J258/J257)</f>
        <v/>
      </c>
      <c r="U258" s="9">
        <f>$W$12+$W$4*M258+$W$5*N258+$W$6*O258+$W$7*P258+$W$8*Q258+$W$9*R258+$W$10*S258+$W$11*T258</f>
        <v/>
      </c>
      <c r="AA258" s="10">
        <f>INDEX(LINEST(L199:L258,M199:T258,TRUE,TRUE),1,9)*12</f>
        <v/>
      </c>
      <c r="AB258" s="9">
        <f>INDEX(LINEST(L199:L258,M199:T258,TRUE,TRUE),1,8)</f>
        <v/>
      </c>
      <c r="AC258" s="9">
        <f>INDEX(LINEST(L199:L258,M199:T258,TRUE,TRUE),1,7)</f>
        <v/>
      </c>
      <c r="AD258" s="9">
        <f>INDEX(LINEST(L199:L258,M199:T258,TRUE,TRUE),1,6)</f>
        <v/>
      </c>
      <c r="AE258" s="9">
        <f>INDEX(LINEST(L199:L258,M199:T258,TRUE,TRUE),1,5)</f>
        <v/>
      </c>
      <c r="AF258" s="9">
        <f>INDEX(LINEST(L199:L258,M199:T258,TRUE,TRUE),1,4)</f>
        <v/>
      </c>
      <c r="AG258" s="9">
        <f>INDEX(LINEST(L199:L258,M199:T258,TRUE,TRUE),1,3)</f>
        <v/>
      </c>
      <c r="AH258" s="9">
        <f>INDEX(LINEST(L199:L258,M199:T258,TRUE,TRUE),1,2)</f>
        <v/>
      </c>
      <c r="AI258" s="9">
        <f>INDEX(LINEST(L199:L258,M199:T258,TRUE,TRUE),1,1)</f>
        <v/>
      </c>
      <c r="AJ258" s="10">
        <f>INDEX(LINEST(L199:L258,M199:T258,TRUE,TRUE),3,1)</f>
        <v/>
      </c>
      <c r="AK258" s="9">
        <f>AA257/12+AB257*M258+AC257*N258+AD257*O258+AE257*P258+AF257*Q258+AG257*R258+AH257*S258+AI257*T258</f>
        <v/>
      </c>
      <c r="AL258" s="9">
        <f>AVERAGE(L198:L257)</f>
        <v/>
      </c>
    </row>
    <row r="259">
      <c r="A259" s="7" t="n">
        <v>45443</v>
      </c>
      <c r="B259" s="8" t="n">
        <v>2348.25</v>
      </c>
      <c r="C259" s="8" t="n">
        <v>2.35</v>
      </c>
      <c r="D259" s="8" t="n">
        <v>2.16</v>
      </c>
      <c r="E259" s="8" t="n">
        <v>104.669998</v>
      </c>
      <c r="F259" s="8" t="n">
        <v>77.97</v>
      </c>
      <c r="G259" s="8" t="n">
        <v>12.92</v>
      </c>
      <c r="H259" s="8" t="n">
        <v>91.139999</v>
      </c>
      <c r="I259" s="8" t="n">
        <v>5277.509766</v>
      </c>
      <c r="J259" s="8" t="n">
        <v>89.044518</v>
      </c>
      <c r="L259" s="9">
        <f>LN(B259/B258)</f>
        <v/>
      </c>
      <c r="M259" s="9">
        <f>$M$1*(C259-C258)</f>
        <v/>
      </c>
      <c r="N259" s="9">
        <f>$N$1*(D259-D258)</f>
        <v/>
      </c>
      <c r="O259" s="9">
        <f>$O$1*LN(E259/E258)</f>
        <v/>
      </c>
      <c r="P259" s="9">
        <f>$P$1*LN(F259/F258)</f>
        <v/>
      </c>
      <c r="Q259" s="9">
        <f>$Q$1*(G259-G258)</f>
        <v/>
      </c>
      <c r="R259" s="9">
        <f>$R$1*(H259-H258)</f>
        <v/>
      </c>
      <c r="S259" s="9">
        <f>$S$1*LN(I259/I258)</f>
        <v/>
      </c>
      <c r="T259" s="9">
        <f>$T$1*LN(J259/J258)</f>
        <v/>
      </c>
      <c r="U259" s="9">
        <f>$W$12+$W$4*M259+$W$5*N259+$W$6*O259+$W$7*P259+$W$8*Q259+$W$9*R259+$W$10*S259+$W$11*T259</f>
        <v/>
      </c>
      <c r="AA259" s="10">
        <f>INDEX(LINEST(L200:L259,M200:T259,TRUE,TRUE),1,9)*12</f>
        <v/>
      </c>
      <c r="AB259" s="9">
        <f>INDEX(LINEST(L200:L259,M200:T259,TRUE,TRUE),1,8)</f>
        <v/>
      </c>
      <c r="AC259" s="9">
        <f>INDEX(LINEST(L200:L259,M200:T259,TRUE,TRUE),1,7)</f>
        <v/>
      </c>
      <c r="AD259" s="9">
        <f>INDEX(LINEST(L200:L259,M200:T259,TRUE,TRUE),1,6)</f>
        <v/>
      </c>
      <c r="AE259" s="9">
        <f>INDEX(LINEST(L200:L259,M200:T259,TRUE,TRUE),1,5)</f>
        <v/>
      </c>
      <c r="AF259" s="9">
        <f>INDEX(LINEST(L200:L259,M200:T259,TRUE,TRUE),1,4)</f>
        <v/>
      </c>
      <c r="AG259" s="9">
        <f>INDEX(LINEST(L200:L259,M200:T259,TRUE,TRUE),1,3)</f>
        <v/>
      </c>
      <c r="AH259" s="9">
        <f>INDEX(LINEST(L200:L259,M200:T259,TRUE,TRUE),1,2)</f>
        <v/>
      </c>
      <c r="AI259" s="9">
        <f>INDEX(LINEST(L200:L259,M200:T259,TRUE,TRUE),1,1)</f>
        <v/>
      </c>
      <c r="AJ259" s="10">
        <f>INDEX(LINEST(L200:L259,M200:T259,TRUE,TRUE),3,1)</f>
        <v/>
      </c>
      <c r="AK259" s="9">
        <f>AA258/12+AB258*M259+AC258*N259+AD258*O259+AE258*P259+AF258*Q259+AG258*R259+AH258*S259+AI258*T259</f>
        <v/>
      </c>
      <c r="AL259" s="9">
        <f>AVERAGE(L199:L258)</f>
        <v/>
      </c>
    </row>
    <row r="260">
      <c r="A260" s="7" t="n">
        <v>45473</v>
      </c>
      <c r="B260" s="8" t="n">
        <v>2330.9</v>
      </c>
      <c r="C260" s="8" t="n">
        <v>2.28</v>
      </c>
      <c r="D260" s="8" t="n">
        <v>2.08</v>
      </c>
      <c r="E260" s="8" t="n">
        <v>105.870003</v>
      </c>
      <c r="F260" s="8" t="n">
        <v>82.83</v>
      </c>
      <c r="G260" s="8" t="n">
        <v>12.44</v>
      </c>
      <c r="H260" s="8" t="n">
        <v>98.589996</v>
      </c>
      <c r="I260" s="8" t="n">
        <v>5460.47998</v>
      </c>
      <c r="J260" s="8" t="n">
        <v>89.83300800000001</v>
      </c>
      <c r="L260" s="9">
        <f>LN(B260/B259)</f>
        <v/>
      </c>
      <c r="M260" s="9">
        <f>$M$1*(C260-C259)</f>
        <v/>
      </c>
      <c r="N260" s="9">
        <f>$N$1*(D260-D259)</f>
        <v/>
      </c>
      <c r="O260" s="9">
        <f>$O$1*LN(E260/E259)</f>
        <v/>
      </c>
      <c r="P260" s="9">
        <f>$P$1*LN(F260/F259)</f>
        <v/>
      </c>
      <c r="Q260" s="9">
        <f>$Q$1*(G260-G259)</f>
        <v/>
      </c>
      <c r="R260" s="9">
        <f>$R$1*(H260-H259)</f>
        <v/>
      </c>
      <c r="S260" s="9">
        <f>$S$1*LN(I260/I259)</f>
        <v/>
      </c>
      <c r="T260" s="9">
        <f>$T$1*LN(J260/J259)</f>
        <v/>
      </c>
      <c r="U260" s="9">
        <f>$W$12+$W$4*M260+$W$5*N260+$W$6*O260+$W$7*P260+$W$8*Q260+$W$9*R260+$W$10*S260+$W$11*T260</f>
        <v/>
      </c>
      <c r="AA260" s="10">
        <f>INDEX(LINEST(L201:L260,M201:T260,TRUE,TRUE),1,9)*12</f>
        <v/>
      </c>
      <c r="AB260" s="9">
        <f>INDEX(LINEST(L201:L260,M201:T260,TRUE,TRUE),1,8)</f>
        <v/>
      </c>
      <c r="AC260" s="9">
        <f>INDEX(LINEST(L201:L260,M201:T260,TRUE,TRUE),1,7)</f>
        <v/>
      </c>
      <c r="AD260" s="9">
        <f>INDEX(LINEST(L201:L260,M201:T260,TRUE,TRUE),1,6)</f>
        <v/>
      </c>
      <c r="AE260" s="9">
        <f>INDEX(LINEST(L201:L260,M201:T260,TRUE,TRUE),1,5)</f>
        <v/>
      </c>
      <c r="AF260" s="9">
        <f>INDEX(LINEST(L201:L260,M201:T260,TRUE,TRUE),1,4)</f>
        <v/>
      </c>
      <c r="AG260" s="9">
        <f>INDEX(LINEST(L201:L260,M201:T260,TRUE,TRUE),1,3)</f>
        <v/>
      </c>
      <c r="AH260" s="9">
        <f>INDEX(LINEST(L201:L260,M201:T260,TRUE,TRUE),1,2)</f>
        <v/>
      </c>
      <c r="AI260" s="9">
        <f>INDEX(LINEST(L201:L260,M201:T260,TRUE,TRUE),1,1)</f>
        <v/>
      </c>
      <c r="AJ260" s="10">
        <f>INDEX(LINEST(L201:L260,M201:T260,TRUE,TRUE),3,1)</f>
        <v/>
      </c>
      <c r="AK260" s="9">
        <f>AA259/12+AB259*M260+AC259*N260+AD259*O260+AE259*P260+AF259*Q260+AG259*R260+AH259*S260+AI259*T260</f>
        <v/>
      </c>
      <c r="AL260" s="9">
        <f>AVERAGE(L200:L259)</f>
        <v/>
      </c>
    </row>
    <row r="261">
      <c r="A261" s="7" t="n">
        <v>45504</v>
      </c>
      <c r="B261" s="8" t="n">
        <v>2426.3</v>
      </c>
      <c r="C261" s="8" t="n">
        <v>2.24</v>
      </c>
      <c r="D261" s="8" t="n">
        <v>1.85</v>
      </c>
      <c r="E261" s="8" t="n">
        <v>104.099998</v>
      </c>
      <c r="F261" s="8" t="n">
        <v>79.36</v>
      </c>
      <c r="G261" s="8" t="n">
        <v>16.36</v>
      </c>
      <c r="H261" s="8" t="n">
        <v>99.410004</v>
      </c>
      <c r="I261" s="8" t="n">
        <v>5522.299805</v>
      </c>
      <c r="J261" s="8" t="n">
        <v>92.006218</v>
      </c>
      <c r="L261" s="9">
        <f>LN(B261/B260)</f>
        <v/>
      </c>
      <c r="M261" s="9">
        <f>$M$1*(C261-C260)</f>
        <v/>
      </c>
      <c r="N261" s="9">
        <f>$N$1*(D261-D260)</f>
        <v/>
      </c>
      <c r="O261" s="9">
        <f>$O$1*LN(E261/E260)</f>
        <v/>
      </c>
      <c r="P261" s="9">
        <f>$P$1*LN(F261/F260)</f>
        <v/>
      </c>
      <c r="Q261" s="9">
        <f>$Q$1*(G261-G260)</f>
        <v/>
      </c>
      <c r="R261" s="9">
        <f>$R$1*(H261-H260)</f>
        <v/>
      </c>
      <c r="S261" s="9">
        <f>$S$1*LN(I261/I260)</f>
        <v/>
      </c>
      <c r="T261" s="9">
        <f>$T$1*LN(J261/J260)</f>
        <v/>
      </c>
      <c r="U261" s="9">
        <f>$W$12+$W$4*M261+$W$5*N261+$W$6*O261+$W$7*P261+$W$8*Q261+$W$9*R261+$W$10*S261+$W$11*T261</f>
        <v/>
      </c>
      <c r="AA261" s="10">
        <f>INDEX(LINEST(L202:L261,M202:T261,TRUE,TRUE),1,9)*12</f>
        <v/>
      </c>
      <c r="AB261" s="9">
        <f>INDEX(LINEST(L202:L261,M202:T261,TRUE,TRUE),1,8)</f>
        <v/>
      </c>
      <c r="AC261" s="9">
        <f>INDEX(LINEST(L202:L261,M202:T261,TRUE,TRUE),1,7)</f>
        <v/>
      </c>
      <c r="AD261" s="9">
        <f>INDEX(LINEST(L202:L261,M202:T261,TRUE,TRUE),1,6)</f>
        <v/>
      </c>
      <c r="AE261" s="9">
        <f>INDEX(LINEST(L202:L261,M202:T261,TRUE,TRUE),1,5)</f>
        <v/>
      </c>
      <c r="AF261" s="9">
        <f>INDEX(LINEST(L202:L261,M202:T261,TRUE,TRUE),1,4)</f>
        <v/>
      </c>
      <c r="AG261" s="9">
        <f>INDEX(LINEST(L202:L261,M202:T261,TRUE,TRUE),1,3)</f>
        <v/>
      </c>
      <c r="AH261" s="9">
        <f>INDEX(LINEST(L202:L261,M202:T261,TRUE,TRUE),1,2)</f>
        <v/>
      </c>
      <c r="AI261" s="9">
        <f>INDEX(LINEST(L202:L261,M202:T261,TRUE,TRUE),1,1)</f>
        <v/>
      </c>
      <c r="AJ261" s="10">
        <f>INDEX(LINEST(L202:L261,M202:T261,TRUE,TRUE),3,1)</f>
        <v/>
      </c>
      <c r="AK261" s="9">
        <f>AA260/12+AB260*M261+AC260*N261+AD260*O261+AE260*P261+AF260*Q261+AG260*R261+AH260*S261+AI260*T261</f>
        <v/>
      </c>
      <c r="AL261" s="9">
        <f>AVERAGE(L201:L260)</f>
        <v/>
      </c>
    </row>
    <row r="262">
      <c r="A262" s="7" t="n">
        <v>45535</v>
      </c>
      <c r="B262" s="8" t="n">
        <v>2513.35</v>
      </c>
      <c r="C262" s="8" t="n">
        <v>2.15</v>
      </c>
      <c r="D262" s="8" t="n">
        <v>1.76</v>
      </c>
      <c r="E262" s="8" t="n">
        <v>101.699997</v>
      </c>
      <c r="F262" s="8" t="n">
        <v>74.52</v>
      </c>
      <c r="G262" s="8" t="n">
        <v>15</v>
      </c>
      <c r="H262" s="8" t="n">
        <v>107.769997</v>
      </c>
      <c r="I262" s="8" t="n">
        <v>5648.399902</v>
      </c>
      <c r="J262" s="8" t="n">
        <v>93.350838</v>
      </c>
      <c r="L262" s="9">
        <f>LN(B262/B261)</f>
        <v/>
      </c>
      <c r="M262" s="9">
        <f>$M$1*(C262-C261)</f>
        <v/>
      </c>
      <c r="N262" s="9">
        <f>$N$1*(D262-D261)</f>
        <v/>
      </c>
      <c r="O262" s="9">
        <f>$O$1*LN(E262/E261)</f>
        <v/>
      </c>
      <c r="P262" s="9">
        <f>$P$1*LN(F262/F261)</f>
        <v/>
      </c>
      <c r="Q262" s="9">
        <f>$Q$1*(G262-G261)</f>
        <v/>
      </c>
      <c r="R262" s="9">
        <f>$R$1*(H262-H261)</f>
        <v/>
      </c>
      <c r="S262" s="9">
        <f>$S$1*LN(I262/I261)</f>
        <v/>
      </c>
      <c r="T262" s="9">
        <f>$T$1*LN(J262/J261)</f>
        <v/>
      </c>
      <c r="U262" s="9">
        <f>$W$12+$W$4*M262+$W$5*N262+$W$6*O262+$W$7*P262+$W$8*Q262+$W$9*R262+$W$10*S262+$W$11*T262</f>
        <v/>
      </c>
      <c r="AA262" s="10">
        <f>INDEX(LINEST(L203:L262,M203:T262,TRUE,TRUE),1,9)*12</f>
        <v/>
      </c>
      <c r="AB262" s="9">
        <f>INDEX(LINEST(L203:L262,M203:T262,TRUE,TRUE),1,8)</f>
        <v/>
      </c>
      <c r="AC262" s="9">
        <f>INDEX(LINEST(L203:L262,M203:T262,TRUE,TRUE),1,7)</f>
        <v/>
      </c>
      <c r="AD262" s="9">
        <f>INDEX(LINEST(L203:L262,M203:T262,TRUE,TRUE),1,6)</f>
        <v/>
      </c>
      <c r="AE262" s="9">
        <f>INDEX(LINEST(L203:L262,M203:T262,TRUE,TRUE),1,5)</f>
        <v/>
      </c>
      <c r="AF262" s="9">
        <f>INDEX(LINEST(L203:L262,M203:T262,TRUE,TRUE),1,4)</f>
        <v/>
      </c>
      <c r="AG262" s="9">
        <f>INDEX(LINEST(L203:L262,M203:T262,TRUE,TRUE),1,3)</f>
        <v/>
      </c>
      <c r="AH262" s="9">
        <f>INDEX(LINEST(L203:L262,M203:T262,TRUE,TRUE),1,2)</f>
        <v/>
      </c>
      <c r="AI262" s="9">
        <f>INDEX(LINEST(L203:L262,M203:T262,TRUE,TRUE),1,1)</f>
        <v/>
      </c>
      <c r="AJ262" s="10">
        <f>INDEX(LINEST(L203:L262,M203:T262,TRUE,TRUE),3,1)</f>
        <v/>
      </c>
      <c r="AK262" s="9">
        <f>AA261/12+AB261*M262+AC261*N262+AD261*O262+AE261*P262+AF261*Q262+AG261*R262+AH261*S262+AI261*T262</f>
        <v/>
      </c>
      <c r="AL262" s="9">
        <f>AVERAGE(L202:L261)</f>
        <v/>
      </c>
    </row>
    <row r="263">
      <c r="A263" s="7" t="n">
        <v>45565</v>
      </c>
      <c r="B263" s="8" t="n">
        <v>2629.95</v>
      </c>
      <c r="C263" s="8" t="n">
        <v>2.18</v>
      </c>
      <c r="D263" s="8" t="n">
        <v>1.63</v>
      </c>
      <c r="E263" s="8" t="n">
        <v>100.779999</v>
      </c>
      <c r="F263" s="8" t="n">
        <v>68.75</v>
      </c>
      <c r="G263" s="8" t="n">
        <v>16.73</v>
      </c>
      <c r="H263" s="8" t="n">
        <v>94.610001</v>
      </c>
      <c r="I263" s="8" t="n">
        <v>5762.47998</v>
      </c>
      <c r="J263" s="8" t="n">
        <v>94.595039</v>
      </c>
      <c r="L263" s="9">
        <f>LN(B263/B262)</f>
        <v/>
      </c>
      <c r="M263" s="9">
        <f>$M$1*(C263-C262)</f>
        <v/>
      </c>
      <c r="N263" s="9">
        <f>$N$1*(D263-D262)</f>
        <v/>
      </c>
      <c r="O263" s="9">
        <f>$O$1*LN(E263/E262)</f>
        <v/>
      </c>
      <c r="P263" s="9">
        <f>$P$1*LN(F263/F262)</f>
        <v/>
      </c>
      <c r="Q263" s="9">
        <f>$Q$1*(G263-G262)</f>
        <v/>
      </c>
      <c r="R263" s="9">
        <f>$R$1*(H263-H262)</f>
        <v/>
      </c>
      <c r="S263" s="9">
        <f>$S$1*LN(I263/I262)</f>
        <v/>
      </c>
      <c r="T263" s="9">
        <f>$T$1*LN(J263/J262)</f>
        <v/>
      </c>
      <c r="U263" s="9">
        <f>$W$12+$W$4*M263+$W$5*N263+$W$6*O263+$W$7*P263+$W$8*Q263+$W$9*R263+$W$10*S263+$W$11*T263</f>
        <v/>
      </c>
      <c r="AA263" s="10">
        <f>INDEX(LINEST(L204:L263,M204:T263,TRUE,TRUE),1,9)*12</f>
        <v/>
      </c>
      <c r="AB263" s="9">
        <f>INDEX(LINEST(L204:L263,M204:T263,TRUE,TRUE),1,8)</f>
        <v/>
      </c>
      <c r="AC263" s="9">
        <f>INDEX(LINEST(L204:L263,M204:T263,TRUE,TRUE),1,7)</f>
        <v/>
      </c>
      <c r="AD263" s="9">
        <f>INDEX(LINEST(L204:L263,M204:T263,TRUE,TRUE),1,6)</f>
        <v/>
      </c>
      <c r="AE263" s="9">
        <f>INDEX(LINEST(L204:L263,M204:T263,TRUE,TRUE),1,5)</f>
        <v/>
      </c>
      <c r="AF263" s="9">
        <f>INDEX(LINEST(L204:L263,M204:T263,TRUE,TRUE),1,4)</f>
        <v/>
      </c>
      <c r="AG263" s="9">
        <f>INDEX(LINEST(L204:L263,M204:T263,TRUE,TRUE),1,3)</f>
        <v/>
      </c>
      <c r="AH263" s="9">
        <f>INDEX(LINEST(L204:L263,M204:T263,TRUE,TRUE),1,2)</f>
        <v/>
      </c>
      <c r="AI263" s="9">
        <f>INDEX(LINEST(L204:L263,M204:T263,TRUE,TRUE),1,1)</f>
        <v/>
      </c>
      <c r="AJ263" s="10">
        <f>INDEX(LINEST(L204:L263,M204:T263,TRUE,TRUE),3,1)</f>
        <v/>
      </c>
      <c r="AK263" s="9">
        <f>AA262/12+AB262*M263+AC262*N263+AD262*O263+AE262*P263+AF262*Q263+AG262*R263+AH262*S263+AI262*T263</f>
        <v/>
      </c>
      <c r="AL263" s="9">
        <f>AVERAGE(L203:L262)</f>
        <v/>
      </c>
    </row>
    <row r="264">
      <c r="A264" s="7" t="n">
        <v>45596</v>
      </c>
      <c r="B264" s="8" t="n">
        <v>2734.15</v>
      </c>
      <c r="C264" s="8" t="n">
        <v>2.33</v>
      </c>
      <c r="D264" s="8" t="n">
        <v>1.95</v>
      </c>
      <c r="E264" s="8" t="n">
        <v>103.980003</v>
      </c>
      <c r="F264" s="8" t="n">
        <v>69.58</v>
      </c>
      <c r="G264" s="8" t="n">
        <v>23.16</v>
      </c>
      <c r="H264" s="8" t="n">
        <v>135.179993</v>
      </c>
      <c r="I264" s="8" t="n">
        <v>5705.450195</v>
      </c>
      <c r="J264" s="8" t="n">
        <v>92.212433</v>
      </c>
      <c r="L264" s="9">
        <f>LN(B264/B263)</f>
        <v/>
      </c>
      <c r="M264" s="9">
        <f>$M$1*(C264-C263)</f>
        <v/>
      </c>
      <c r="N264" s="9">
        <f>$N$1*(D264-D263)</f>
        <v/>
      </c>
      <c r="O264" s="9">
        <f>$O$1*LN(E264/E263)</f>
        <v/>
      </c>
      <c r="P264" s="9">
        <f>$P$1*LN(F264/F263)</f>
        <v/>
      </c>
      <c r="Q264" s="9">
        <f>$Q$1*(G264-G263)</f>
        <v/>
      </c>
      <c r="R264" s="9">
        <f>$R$1*(H264-H263)</f>
        <v/>
      </c>
      <c r="S264" s="9">
        <f>$S$1*LN(I264/I263)</f>
        <v/>
      </c>
      <c r="T264" s="9">
        <f>$T$1*LN(J264/J263)</f>
        <v/>
      </c>
      <c r="U264" s="9">
        <f>$W$12+$W$4*M264+$W$5*N264+$W$6*O264+$W$7*P264+$W$8*Q264+$W$9*R264+$W$10*S264+$W$11*T264</f>
        <v/>
      </c>
      <c r="AA264" s="10">
        <f>INDEX(LINEST(L205:L264,M205:T264,TRUE,TRUE),1,9)*12</f>
        <v/>
      </c>
      <c r="AB264" s="9">
        <f>INDEX(LINEST(L205:L264,M205:T264,TRUE,TRUE),1,8)</f>
        <v/>
      </c>
      <c r="AC264" s="9">
        <f>INDEX(LINEST(L205:L264,M205:T264,TRUE,TRUE),1,7)</f>
        <v/>
      </c>
      <c r="AD264" s="9">
        <f>INDEX(LINEST(L205:L264,M205:T264,TRUE,TRUE),1,6)</f>
        <v/>
      </c>
      <c r="AE264" s="9">
        <f>INDEX(LINEST(L205:L264,M205:T264,TRUE,TRUE),1,5)</f>
        <v/>
      </c>
      <c r="AF264" s="9">
        <f>INDEX(LINEST(L205:L264,M205:T264,TRUE,TRUE),1,4)</f>
        <v/>
      </c>
      <c r="AG264" s="9">
        <f>INDEX(LINEST(L205:L264,M205:T264,TRUE,TRUE),1,3)</f>
        <v/>
      </c>
      <c r="AH264" s="9">
        <f>INDEX(LINEST(L205:L264,M205:T264,TRUE,TRUE),1,2)</f>
        <v/>
      </c>
      <c r="AI264" s="9">
        <f>INDEX(LINEST(L205:L264,M205:T264,TRUE,TRUE),1,1)</f>
        <v/>
      </c>
      <c r="AJ264" s="10">
        <f>INDEX(LINEST(L205:L264,M205:T264,TRUE,TRUE),3,1)</f>
        <v/>
      </c>
      <c r="AK264" s="9">
        <f>AA263/12+AB263*M264+AC263*N264+AD263*O264+AE263*P264+AF263*Q264+AG263*R264+AH263*S264+AI263*T264</f>
        <v/>
      </c>
      <c r="AL264" s="9">
        <f>AVERAGE(L204:L263)</f>
        <v/>
      </c>
    </row>
    <row r="265">
      <c r="A265" s="7" t="n">
        <v>45626</v>
      </c>
      <c r="B265" s="8" t="n">
        <v>2651.05</v>
      </c>
      <c r="C265" s="8" t="n">
        <v>2.26</v>
      </c>
      <c r="D265" s="8" t="n">
        <v>1.92</v>
      </c>
      <c r="E265" s="8" t="n">
        <v>105.739998</v>
      </c>
      <c r="F265" s="8" t="n">
        <v>68.26000000000001</v>
      </c>
      <c r="G265" s="8" t="n">
        <v>13.51</v>
      </c>
      <c r="H265" s="8" t="n">
        <v>95.220001</v>
      </c>
      <c r="I265" s="8" t="n">
        <v>6032.379883</v>
      </c>
      <c r="J265" s="8" t="n">
        <v>93.23690000000001</v>
      </c>
      <c r="L265" s="9">
        <f>LN(B265/B264)</f>
        <v/>
      </c>
      <c r="M265" s="9">
        <f>$M$1*(C265-C264)</f>
        <v/>
      </c>
      <c r="N265" s="9">
        <f>$N$1*(D265-D264)</f>
        <v/>
      </c>
      <c r="O265" s="9">
        <f>$O$1*LN(E265/E264)</f>
        <v/>
      </c>
      <c r="P265" s="9">
        <f>$P$1*LN(F265/F264)</f>
        <v/>
      </c>
      <c r="Q265" s="9">
        <f>$Q$1*(G265-G264)</f>
        <v/>
      </c>
      <c r="R265" s="9">
        <f>$R$1*(H265-H264)</f>
        <v/>
      </c>
      <c r="S265" s="9">
        <f>$S$1*LN(I265/I264)</f>
        <v/>
      </c>
      <c r="T265" s="9">
        <f>$T$1*LN(J265/J264)</f>
        <v/>
      </c>
      <c r="U265" s="9">
        <f>$W$12+$W$4*M265+$W$5*N265+$W$6*O265+$W$7*P265+$W$8*Q265+$W$9*R265+$W$10*S265+$W$11*T265</f>
        <v/>
      </c>
      <c r="AA265" s="10">
        <f>INDEX(LINEST(L206:L265,M206:T265,TRUE,TRUE),1,9)*12</f>
        <v/>
      </c>
      <c r="AB265" s="9">
        <f>INDEX(LINEST(L206:L265,M206:T265,TRUE,TRUE),1,8)</f>
        <v/>
      </c>
      <c r="AC265" s="9">
        <f>INDEX(LINEST(L206:L265,M206:T265,TRUE,TRUE),1,7)</f>
        <v/>
      </c>
      <c r="AD265" s="9">
        <f>INDEX(LINEST(L206:L265,M206:T265,TRUE,TRUE),1,6)</f>
        <v/>
      </c>
      <c r="AE265" s="9">
        <f>INDEX(LINEST(L206:L265,M206:T265,TRUE,TRUE),1,5)</f>
        <v/>
      </c>
      <c r="AF265" s="9">
        <f>INDEX(LINEST(L206:L265,M206:T265,TRUE,TRUE),1,4)</f>
        <v/>
      </c>
      <c r="AG265" s="9">
        <f>INDEX(LINEST(L206:L265,M206:T265,TRUE,TRUE),1,3)</f>
        <v/>
      </c>
      <c r="AH265" s="9">
        <f>INDEX(LINEST(L206:L265,M206:T265,TRUE,TRUE),1,2)</f>
        <v/>
      </c>
      <c r="AI265" s="9">
        <f>INDEX(LINEST(L206:L265,M206:T265,TRUE,TRUE),1,1)</f>
        <v/>
      </c>
      <c r="AJ265" s="10">
        <f>INDEX(LINEST(L206:L265,M206:T265,TRUE,TRUE),3,1)</f>
        <v/>
      </c>
      <c r="AK265" s="9">
        <f>AA264/12+AB264*M265+AC264*N265+AD264*O265+AE264*P265+AF264*Q265+AG264*R265+AH264*S265+AI264*T265</f>
        <v/>
      </c>
      <c r="AL265" s="9">
        <f>AVERAGE(L205:L264)</f>
        <v/>
      </c>
    </row>
    <row r="266">
      <c r="A266" s="7" t="n">
        <v>45657</v>
      </c>
      <c r="B266" s="8" t="n">
        <v>2609.1</v>
      </c>
      <c r="C266" s="8" t="n">
        <v>2.34</v>
      </c>
      <c r="D266" s="8" t="n">
        <v>2.24</v>
      </c>
      <c r="E266" s="8" t="n">
        <v>108.489998</v>
      </c>
      <c r="F266" s="8" t="n">
        <v>72.44</v>
      </c>
      <c r="G266" s="8" t="n">
        <v>17.35</v>
      </c>
      <c r="H266" s="8" t="n">
        <v>98.800003</v>
      </c>
      <c r="I266" s="8" t="n">
        <v>5881.629883</v>
      </c>
      <c r="J266" s="8" t="n">
        <v>91.658058</v>
      </c>
      <c r="L266" s="9">
        <f>LN(B266/B265)</f>
        <v/>
      </c>
      <c r="M266" s="9">
        <f>$M$1*(C266-C265)</f>
        <v/>
      </c>
      <c r="N266" s="9">
        <f>$N$1*(D266-D265)</f>
        <v/>
      </c>
      <c r="O266" s="9">
        <f>$O$1*LN(E266/E265)</f>
        <v/>
      </c>
      <c r="P266" s="9">
        <f>$P$1*LN(F266/F265)</f>
        <v/>
      </c>
      <c r="Q266" s="9">
        <f>$Q$1*(G266-G265)</f>
        <v/>
      </c>
      <c r="R266" s="9">
        <f>$R$1*(H266-H265)</f>
        <v/>
      </c>
      <c r="S266" s="9">
        <f>$S$1*LN(I266/I265)</f>
        <v/>
      </c>
      <c r="T266" s="9">
        <f>$T$1*LN(J266/J265)</f>
        <v/>
      </c>
      <c r="U266" s="9">
        <f>$W$12+$W$4*M266+$W$5*N266+$W$6*O266+$W$7*P266+$W$8*Q266+$W$9*R266+$W$10*S266+$W$11*T266</f>
        <v/>
      </c>
      <c r="AA266" s="10">
        <f>INDEX(LINEST(L207:L266,M207:T266,TRUE,TRUE),1,9)*12</f>
        <v/>
      </c>
      <c r="AB266" s="9">
        <f>INDEX(LINEST(L207:L266,M207:T266,TRUE,TRUE),1,8)</f>
        <v/>
      </c>
      <c r="AC266" s="9">
        <f>INDEX(LINEST(L207:L266,M207:T266,TRUE,TRUE),1,7)</f>
        <v/>
      </c>
      <c r="AD266" s="9">
        <f>INDEX(LINEST(L207:L266,M207:T266,TRUE,TRUE),1,6)</f>
        <v/>
      </c>
      <c r="AE266" s="9">
        <f>INDEX(LINEST(L207:L266,M207:T266,TRUE,TRUE),1,5)</f>
        <v/>
      </c>
      <c r="AF266" s="9">
        <f>INDEX(LINEST(L207:L266,M207:T266,TRUE,TRUE),1,4)</f>
        <v/>
      </c>
      <c r="AG266" s="9">
        <f>INDEX(LINEST(L207:L266,M207:T266,TRUE,TRUE),1,3)</f>
        <v/>
      </c>
      <c r="AH266" s="9">
        <f>INDEX(LINEST(L207:L266,M207:T266,TRUE,TRUE),1,2)</f>
        <v/>
      </c>
      <c r="AI266" s="9">
        <f>INDEX(LINEST(L207:L266,M207:T266,TRUE,TRUE),1,1)</f>
        <v/>
      </c>
      <c r="AJ266" s="10">
        <f>INDEX(LINEST(L207:L266,M207:T266,TRUE,TRUE),3,1)</f>
        <v/>
      </c>
      <c r="AK266" s="9">
        <f>AA265/12+AB265*M266+AC265*N266+AD265*O266+AE265*P266+AF265*Q266+AG265*R266+AH265*S266+AI265*T266</f>
        <v/>
      </c>
      <c r="AL266" s="9">
        <f>AVERAGE(L206:L265)</f>
        <v/>
      </c>
    </row>
    <row r="267">
      <c r="A267" s="7" t="n">
        <v>45688</v>
      </c>
      <c r="B267" s="8" t="n">
        <v>2812.05</v>
      </c>
      <c r="C267" s="8" t="n">
        <v>2.42</v>
      </c>
      <c r="D267" s="8" t="n">
        <v>2.16</v>
      </c>
      <c r="E267" s="8" t="n">
        <v>108.370003</v>
      </c>
      <c r="F267" s="8" t="n">
        <v>72.84</v>
      </c>
      <c r="G267" s="8" t="n">
        <v>16.43</v>
      </c>
      <c r="H267" s="8" t="n">
        <v>91.760002</v>
      </c>
      <c r="I267" s="8" t="n">
        <v>6040.529785</v>
      </c>
      <c r="J267" s="8" t="n">
        <v>92.13099699999999</v>
      </c>
      <c r="L267" s="9">
        <f>LN(B267/B266)</f>
        <v/>
      </c>
      <c r="M267" s="9">
        <f>$M$1*(C267-C266)</f>
        <v/>
      </c>
      <c r="N267" s="9">
        <f>$N$1*(D267-D266)</f>
        <v/>
      </c>
      <c r="O267" s="9">
        <f>$O$1*LN(E267/E266)</f>
        <v/>
      </c>
      <c r="P267" s="9">
        <f>$P$1*LN(F267/F266)</f>
        <v/>
      </c>
      <c r="Q267" s="9">
        <f>$Q$1*(G267-G266)</f>
        <v/>
      </c>
      <c r="R267" s="9">
        <f>$R$1*(H267-H266)</f>
        <v/>
      </c>
      <c r="S267" s="9">
        <f>$S$1*LN(I267/I266)</f>
        <v/>
      </c>
      <c r="T267" s="9">
        <f>$T$1*LN(J267/J266)</f>
        <v/>
      </c>
      <c r="U267" s="9">
        <f>$W$12+$W$4*M267+$W$5*N267+$W$6*O267+$W$7*P267+$W$8*Q267+$W$9*R267+$W$10*S267+$W$11*T267</f>
        <v/>
      </c>
      <c r="AA267" s="10">
        <f>INDEX(LINEST(L208:L267,M208:T267,TRUE,TRUE),1,9)*12</f>
        <v/>
      </c>
      <c r="AB267" s="9">
        <f>INDEX(LINEST(L208:L267,M208:T267,TRUE,TRUE),1,8)</f>
        <v/>
      </c>
      <c r="AC267" s="9">
        <f>INDEX(LINEST(L208:L267,M208:T267,TRUE,TRUE),1,7)</f>
        <v/>
      </c>
      <c r="AD267" s="9">
        <f>INDEX(LINEST(L208:L267,M208:T267,TRUE,TRUE),1,6)</f>
        <v/>
      </c>
      <c r="AE267" s="9">
        <f>INDEX(LINEST(L208:L267,M208:T267,TRUE,TRUE),1,5)</f>
        <v/>
      </c>
      <c r="AF267" s="9">
        <f>INDEX(LINEST(L208:L267,M208:T267,TRUE,TRUE),1,4)</f>
        <v/>
      </c>
      <c r="AG267" s="9">
        <f>INDEX(LINEST(L208:L267,M208:T267,TRUE,TRUE),1,3)</f>
        <v/>
      </c>
      <c r="AH267" s="9">
        <f>INDEX(LINEST(L208:L267,M208:T267,TRUE,TRUE),1,2)</f>
        <v/>
      </c>
      <c r="AI267" s="9">
        <f>INDEX(LINEST(L208:L267,M208:T267,TRUE,TRUE),1,1)</f>
        <v/>
      </c>
      <c r="AJ267" s="10">
        <f>INDEX(LINEST(L208:L267,M208:T267,TRUE,TRUE),3,1)</f>
        <v/>
      </c>
      <c r="AK267" s="9">
        <f>AA266/12+AB266*M267+AC266*N267+AD266*O267+AE266*P267+AF266*Q267+AG266*R267+AH266*S267+AI266*T267</f>
        <v/>
      </c>
      <c r="AL267" s="9">
        <f>AVERAGE(L207:L266)</f>
        <v/>
      </c>
    </row>
    <row r="268">
      <c r="A268" s="7" t="n">
        <v>45716</v>
      </c>
      <c r="B268" s="8" t="n">
        <v>2834.55</v>
      </c>
      <c r="C268" s="8" t="n">
        <v>2.38</v>
      </c>
      <c r="D268" s="8" t="n">
        <v>1.86</v>
      </c>
      <c r="E268" s="8" t="n">
        <v>107.610001</v>
      </c>
      <c r="F268" s="8" t="n">
        <v>69.97</v>
      </c>
      <c r="G268" s="8" t="n">
        <v>19.63</v>
      </c>
      <c r="H268" s="8" t="n">
        <v>104.459999</v>
      </c>
      <c r="I268" s="8" t="n">
        <v>5954.5</v>
      </c>
      <c r="J268" s="8" t="n">
        <v>94.192307</v>
      </c>
      <c r="L268" s="9">
        <f>LN(B268/B267)</f>
        <v/>
      </c>
      <c r="M268" s="9">
        <f>$M$1*(C268-C267)</f>
        <v/>
      </c>
      <c r="N268" s="9">
        <f>$N$1*(D268-D267)</f>
        <v/>
      </c>
      <c r="O268" s="9">
        <f>$O$1*LN(E268/E267)</f>
        <v/>
      </c>
      <c r="P268" s="9">
        <f>$P$1*LN(F268/F267)</f>
        <v/>
      </c>
      <c r="Q268" s="9">
        <f>$Q$1*(G268-G267)</f>
        <v/>
      </c>
      <c r="R268" s="9">
        <f>$R$1*(H268-H267)</f>
        <v/>
      </c>
      <c r="S268" s="9">
        <f>$S$1*LN(I268/I267)</f>
        <v/>
      </c>
      <c r="T268" s="9">
        <f>$T$1*LN(J268/J267)</f>
        <v/>
      </c>
      <c r="U268" s="9">
        <f>$W$12+$W$4*M268+$W$5*N268+$W$6*O268+$W$7*P268+$W$8*Q268+$W$9*R268+$W$10*S268+$W$11*T268</f>
        <v/>
      </c>
      <c r="AA268" s="10">
        <f>INDEX(LINEST(L209:L268,M209:T268,TRUE,TRUE),1,9)*12</f>
        <v/>
      </c>
      <c r="AB268" s="9">
        <f>INDEX(LINEST(L209:L268,M209:T268,TRUE,TRUE),1,8)</f>
        <v/>
      </c>
      <c r="AC268" s="9">
        <f>INDEX(LINEST(L209:L268,M209:T268,TRUE,TRUE),1,7)</f>
        <v/>
      </c>
      <c r="AD268" s="9">
        <f>INDEX(LINEST(L209:L268,M209:T268,TRUE,TRUE),1,6)</f>
        <v/>
      </c>
      <c r="AE268" s="9">
        <f>INDEX(LINEST(L209:L268,M209:T268,TRUE,TRUE),1,5)</f>
        <v/>
      </c>
      <c r="AF268" s="9">
        <f>INDEX(LINEST(L209:L268,M209:T268,TRUE,TRUE),1,4)</f>
        <v/>
      </c>
      <c r="AG268" s="9">
        <f>INDEX(LINEST(L209:L268,M209:T268,TRUE,TRUE),1,3)</f>
        <v/>
      </c>
      <c r="AH268" s="9">
        <f>INDEX(LINEST(L209:L268,M209:T268,TRUE,TRUE),1,2)</f>
        <v/>
      </c>
      <c r="AI268" s="9">
        <f>INDEX(LINEST(L209:L268,M209:T268,TRUE,TRUE),1,1)</f>
        <v/>
      </c>
      <c r="AJ268" s="10">
        <f>INDEX(LINEST(L209:L268,M209:T268,TRUE,TRUE),3,1)</f>
        <v/>
      </c>
      <c r="AK268" s="9">
        <f>AA267/12+AB267*M268+AC267*N268+AD267*O268+AE267*P268+AF267*Q268+AG267*R268+AH267*S268+AI267*T268</f>
        <v/>
      </c>
      <c r="AL268" s="9">
        <f>AVERAGE(L208:L267)</f>
        <v/>
      </c>
    </row>
    <row r="269">
      <c r="A269" s="7" t="n">
        <v>45747</v>
      </c>
      <c r="B269" s="8" t="n">
        <v>3115.1</v>
      </c>
      <c r="C269" s="8" t="n">
        <v>2.38</v>
      </c>
      <c r="D269" s="8" t="n">
        <v>1.85</v>
      </c>
      <c r="E269" s="8" t="n">
        <v>104.209999</v>
      </c>
      <c r="F269" s="8" t="n">
        <v>71.87</v>
      </c>
      <c r="G269" s="8" t="n">
        <v>22.28</v>
      </c>
      <c r="H269" s="8" t="n">
        <v>101.349998</v>
      </c>
      <c r="I269" s="8" t="n">
        <v>5611.850098</v>
      </c>
      <c r="J269" s="8" t="n">
        <v>94.16754899999999</v>
      </c>
      <c r="L269" s="9">
        <f>LN(B269/B268)</f>
        <v/>
      </c>
      <c r="M269" s="9">
        <f>$M$1*(C269-C268)</f>
        <v/>
      </c>
      <c r="N269" s="9">
        <f>$N$1*(D269-D268)</f>
        <v/>
      </c>
      <c r="O269" s="9">
        <f>$O$1*LN(E269/E268)</f>
        <v/>
      </c>
      <c r="P269" s="9">
        <f>$P$1*LN(F269/F268)</f>
        <v/>
      </c>
      <c r="Q269" s="9">
        <f>$Q$1*(G269-G268)</f>
        <v/>
      </c>
      <c r="R269" s="9">
        <f>$R$1*(H269-H268)</f>
        <v/>
      </c>
      <c r="S269" s="9">
        <f>$S$1*LN(I269/I268)</f>
        <v/>
      </c>
      <c r="T269" s="9">
        <f>$T$1*LN(J269/J268)</f>
        <v/>
      </c>
      <c r="U269" s="9">
        <f>$W$12+$W$4*M269+$W$5*N269+$W$6*O269+$W$7*P269+$W$8*Q269+$W$9*R269+$W$10*S269+$W$11*T269</f>
        <v/>
      </c>
      <c r="AA269" s="10">
        <f>INDEX(LINEST(L210:L269,M210:T269,TRUE,TRUE),1,9)*12</f>
        <v/>
      </c>
      <c r="AB269" s="9">
        <f>INDEX(LINEST(L210:L269,M210:T269,TRUE,TRUE),1,8)</f>
        <v/>
      </c>
      <c r="AC269" s="9">
        <f>INDEX(LINEST(L210:L269,M210:T269,TRUE,TRUE),1,7)</f>
        <v/>
      </c>
      <c r="AD269" s="9">
        <f>INDEX(LINEST(L210:L269,M210:T269,TRUE,TRUE),1,6)</f>
        <v/>
      </c>
      <c r="AE269" s="9">
        <f>INDEX(LINEST(L210:L269,M210:T269,TRUE,TRUE),1,5)</f>
        <v/>
      </c>
      <c r="AF269" s="9">
        <f>INDEX(LINEST(L210:L269,M210:T269,TRUE,TRUE),1,4)</f>
        <v/>
      </c>
      <c r="AG269" s="9">
        <f>INDEX(LINEST(L210:L269,M210:T269,TRUE,TRUE),1,3)</f>
        <v/>
      </c>
      <c r="AH269" s="9">
        <f>INDEX(LINEST(L210:L269,M210:T269,TRUE,TRUE),1,2)</f>
        <v/>
      </c>
      <c r="AI269" s="9">
        <f>INDEX(LINEST(L210:L269,M210:T269,TRUE,TRUE),1,1)</f>
        <v/>
      </c>
      <c r="AJ269" s="10">
        <f>INDEX(LINEST(L210:L269,M210:T269,TRUE,TRUE),3,1)</f>
        <v/>
      </c>
      <c r="AK269" s="9">
        <f>AA268/12+AB268*M269+AC268*N269+AD268*O269+AE268*P269+AF268*Q269+AG268*R269+AH268*S269+AI268*T269</f>
        <v/>
      </c>
      <c r="AL269" s="9">
        <f>AVERAGE(L209:L268)</f>
        <v/>
      </c>
    </row>
    <row r="270">
      <c r="A270" s="7" t="n">
        <v>45777</v>
      </c>
      <c r="B270" s="8" t="n">
        <v>3302.05</v>
      </c>
      <c r="C270" s="8" t="n">
        <v>2.23</v>
      </c>
      <c r="D270" s="8" t="n">
        <v>1.94</v>
      </c>
      <c r="E270" s="8" t="n">
        <v>99.470001</v>
      </c>
      <c r="F270" s="8" t="n">
        <v>59.55</v>
      </c>
      <c r="G270" s="8" t="n">
        <v>24.7</v>
      </c>
      <c r="H270" s="8" t="n">
        <v>112.480003</v>
      </c>
      <c r="I270" s="8" t="n">
        <v>5569.060059</v>
      </c>
      <c r="J270" s="8" t="n">
        <v>94.573471</v>
      </c>
      <c r="L270" s="9">
        <f>LN(B270/B269)</f>
        <v/>
      </c>
      <c r="M270" s="9">
        <f>$M$1*(C270-C269)</f>
        <v/>
      </c>
      <c r="N270" s="9">
        <f>$N$1*(D270-D269)</f>
        <v/>
      </c>
      <c r="O270" s="9">
        <f>$O$1*LN(E270/E269)</f>
        <v/>
      </c>
      <c r="P270" s="9">
        <f>$P$1*LN(F270/F269)</f>
        <v/>
      </c>
      <c r="Q270" s="9">
        <f>$Q$1*(G270-G269)</f>
        <v/>
      </c>
      <c r="R270" s="9">
        <f>$R$1*(H270-H269)</f>
        <v/>
      </c>
      <c r="S270" s="9">
        <f>$S$1*LN(I270/I269)</f>
        <v/>
      </c>
      <c r="T270" s="9">
        <f>$T$1*LN(J270/J269)</f>
        <v/>
      </c>
      <c r="U270" s="9">
        <f>$W$12+$W$4*M270+$W$5*N270+$W$6*O270+$W$7*P270+$W$8*Q270+$W$9*R270+$W$10*S270+$W$11*T270</f>
        <v/>
      </c>
      <c r="AA270" s="10">
        <f>INDEX(LINEST(L211:L270,M211:T270,TRUE,TRUE),1,9)*12</f>
        <v/>
      </c>
      <c r="AB270" s="9">
        <f>INDEX(LINEST(L211:L270,M211:T270,TRUE,TRUE),1,8)</f>
        <v/>
      </c>
      <c r="AC270" s="9">
        <f>INDEX(LINEST(L211:L270,M211:T270,TRUE,TRUE),1,7)</f>
        <v/>
      </c>
      <c r="AD270" s="9">
        <f>INDEX(LINEST(L211:L270,M211:T270,TRUE,TRUE),1,6)</f>
        <v/>
      </c>
      <c r="AE270" s="9">
        <f>INDEX(LINEST(L211:L270,M211:T270,TRUE,TRUE),1,5)</f>
        <v/>
      </c>
      <c r="AF270" s="9">
        <f>INDEX(LINEST(L211:L270,M211:T270,TRUE,TRUE),1,4)</f>
        <v/>
      </c>
      <c r="AG270" s="9">
        <f>INDEX(LINEST(L211:L270,M211:T270,TRUE,TRUE),1,3)</f>
        <v/>
      </c>
      <c r="AH270" s="9">
        <f>INDEX(LINEST(L211:L270,M211:T270,TRUE,TRUE),1,2)</f>
        <v/>
      </c>
      <c r="AI270" s="9">
        <f>INDEX(LINEST(L211:L270,M211:T270,TRUE,TRUE),1,1)</f>
        <v/>
      </c>
      <c r="AJ270" s="10">
        <f>INDEX(LINEST(L211:L270,M211:T270,TRUE,TRUE),3,1)</f>
        <v/>
      </c>
      <c r="AK270" s="9">
        <f>AA269/12+AB269*M270+AC269*N270+AD269*O270+AE269*P270+AF269*Q270+AG269*R270+AH269*S270+AI269*T270</f>
        <v/>
      </c>
      <c r="AL270" s="9">
        <f>AVERAGE(L210:L269)</f>
        <v/>
      </c>
    </row>
    <row r="271">
      <c r="A271" s="7" t="n">
        <v>45808</v>
      </c>
      <c r="B271" s="8" t="n">
        <v>3277.55</v>
      </c>
      <c r="C271" s="8" t="n">
        <v>2.34</v>
      </c>
      <c r="D271" s="8" t="n">
        <v>2.07</v>
      </c>
      <c r="E271" s="8" t="n">
        <v>99.33000199999999</v>
      </c>
      <c r="F271" s="8" t="n">
        <v>61.46</v>
      </c>
      <c r="G271" s="8" t="n">
        <v>18.57</v>
      </c>
      <c r="H271" s="8" t="n">
        <v>92.110001</v>
      </c>
      <c r="I271" s="8" t="n">
        <v>5911.689941</v>
      </c>
      <c r="J271" s="8" t="n">
        <v>93.999504</v>
      </c>
      <c r="L271" s="9">
        <f>LN(B271/B270)</f>
        <v/>
      </c>
      <c r="M271" s="9">
        <f>$M$1*(C271-C270)</f>
        <v/>
      </c>
      <c r="N271" s="9">
        <f>$N$1*(D271-D270)</f>
        <v/>
      </c>
      <c r="O271" s="9">
        <f>$O$1*LN(E271/E270)</f>
        <v/>
      </c>
      <c r="P271" s="9">
        <f>$P$1*LN(F271/F270)</f>
        <v/>
      </c>
      <c r="Q271" s="9">
        <f>$Q$1*(G271-G270)</f>
        <v/>
      </c>
      <c r="R271" s="9">
        <f>$R$1*(H271-H270)</f>
        <v/>
      </c>
      <c r="S271" s="9">
        <f>$S$1*LN(I271/I270)</f>
        <v/>
      </c>
      <c r="T271" s="9">
        <f>$T$1*LN(J271/J270)</f>
        <v/>
      </c>
      <c r="U271" s="9">
        <f>$W$12+$W$4*M271+$W$5*N271+$W$6*O271+$W$7*P271+$W$8*Q271+$W$9*R271+$W$10*S271+$W$11*T271</f>
        <v/>
      </c>
      <c r="AA271" s="10">
        <f>INDEX(LINEST(L212:L271,M212:T271,TRUE,TRUE),1,9)*12</f>
        <v/>
      </c>
      <c r="AB271" s="9">
        <f>INDEX(LINEST(L212:L271,M212:T271,TRUE,TRUE),1,8)</f>
        <v/>
      </c>
      <c r="AC271" s="9">
        <f>INDEX(LINEST(L212:L271,M212:T271,TRUE,TRUE),1,7)</f>
        <v/>
      </c>
      <c r="AD271" s="9">
        <f>INDEX(LINEST(L212:L271,M212:T271,TRUE,TRUE),1,6)</f>
        <v/>
      </c>
      <c r="AE271" s="9">
        <f>INDEX(LINEST(L212:L271,M212:T271,TRUE,TRUE),1,5)</f>
        <v/>
      </c>
      <c r="AF271" s="9">
        <f>INDEX(LINEST(L212:L271,M212:T271,TRUE,TRUE),1,4)</f>
        <v/>
      </c>
      <c r="AG271" s="9">
        <f>INDEX(LINEST(L212:L271,M212:T271,TRUE,TRUE),1,3)</f>
        <v/>
      </c>
      <c r="AH271" s="9">
        <f>INDEX(LINEST(L212:L271,M212:T271,TRUE,TRUE),1,2)</f>
        <v/>
      </c>
      <c r="AI271" s="9">
        <f>INDEX(LINEST(L212:L271,M212:T271,TRUE,TRUE),1,1)</f>
        <v/>
      </c>
      <c r="AJ271" s="10">
        <f>INDEX(LINEST(L212:L271,M212:T271,TRUE,TRUE),3,1)</f>
        <v/>
      </c>
      <c r="AK271" s="9">
        <f>AA270/12+AB270*M271+AC270*N271+AD270*O271+AE270*P271+AF270*Q271+AG270*R271+AH270*S271+AI270*T271</f>
        <v/>
      </c>
      <c r="AL271" s="9">
        <f>AVERAGE(L211:L270)</f>
        <v/>
      </c>
    </row>
    <row r="272">
      <c r="A272" s="7" t="n">
        <v>45838</v>
      </c>
      <c r="B272" s="8" t="n">
        <v>3287.45</v>
      </c>
      <c r="C272" s="8" t="n">
        <v>2.29</v>
      </c>
      <c r="D272" s="8" t="n">
        <v>1.95</v>
      </c>
      <c r="E272" s="8" t="n">
        <v>96.879997</v>
      </c>
      <c r="F272" s="8" t="n">
        <v>66.3</v>
      </c>
      <c r="G272" s="8" t="n">
        <v>16.73</v>
      </c>
      <c r="H272" s="8" t="n">
        <v>90.260002</v>
      </c>
      <c r="I272" s="8" t="n">
        <v>6204.950195</v>
      </c>
      <c r="J272" s="8" t="n">
        <v>95.367531</v>
      </c>
      <c r="L272" s="9">
        <f>LN(B272/B271)</f>
        <v/>
      </c>
      <c r="M272" s="9">
        <f>$M$1*(C272-C271)</f>
        <v/>
      </c>
      <c r="N272" s="9">
        <f>$N$1*(D272-D271)</f>
        <v/>
      </c>
      <c r="O272" s="9">
        <f>$O$1*LN(E272/E271)</f>
        <v/>
      </c>
      <c r="P272" s="9">
        <f>$P$1*LN(F272/F271)</f>
        <v/>
      </c>
      <c r="Q272" s="9">
        <f>$Q$1*(G272-G271)</f>
        <v/>
      </c>
      <c r="R272" s="9">
        <f>$R$1*(H272-H271)</f>
        <v/>
      </c>
      <c r="S272" s="9">
        <f>$S$1*LN(I272/I271)</f>
        <v/>
      </c>
      <c r="T272" s="9">
        <f>$T$1*LN(J272/J271)</f>
        <v/>
      </c>
      <c r="U272" s="9">
        <f>$W$12+$W$4*M272+$W$5*N272+$W$6*O272+$W$7*P272+$W$8*Q272+$W$9*R272+$W$10*S272+$W$11*T272</f>
        <v/>
      </c>
      <c r="AA272" s="10">
        <f>INDEX(LINEST(L213:L272,M213:T272,TRUE,TRUE),1,9)*12</f>
        <v/>
      </c>
      <c r="AB272" s="9">
        <f>INDEX(LINEST(L213:L272,M213:T272,TRUE,TRUE),1,8)</f>
        <v/>
      </c>
      <c r="AC272" s="9">
        <f>INDEX(LINEST(L213:L272,M213:T272,TRUE,TRUE),1,7)</f>
        <v/>
      </c>
      <c r="AD272" s="9">
        <f>INDEX(LINEST(L213:L272,M213:T272,TRUE,TRUE),1,6)</f>
        <v/>
      </c>
      <c r="AE272" s="9">
        <f>INDEX(LINEST(L213:L272,M213:T272,TRUE,TRUE),1,5)</f>
        <v/>
      </c>
      <c r="AF272" s="9">
        <f>INDEX(LINEST(L213:L272,M213:T272,TRUE,TRUE),1,4)</f>
        <v/>
      </c>
      <c r="AG272" s="9">
        <f>INDEX(LINEST(L213:L272,M213:T272,TRUE,TRUE),1,3)</f>
        <v/>
      </c>
      <c r="AH272" s="9">
        <f>INDEX(LINEST(L213:L272,M213:T272,TRUE,TRUE),1,2)</f>
        <v/>
      </c>
      <c r="AI272" s="9">
        <f>INDEX(LINEST(L213:L272,M213:T272,TRUE,TRUE),1,1)</f>
        <v/>
      </c>
      <c r="AJ272" s="10">
        <f>INDEX(LINEST(L213:L272,M213:T272,TRUE,TRUE),3,1)</f>
        <v/>
      </c>
      <c r="AK272" s="9">
        <f>AA271/12+AB271*M272+AC271*N272+AD271*O272+AE271*P272+AF271*Q272+AG271*R272+AH271*S272+AI271*T272</f>
        <v/>
      </c>
      <c r="AL272" s="9">
        <f>AVERAGE(L212:L271)</f>
        <v/>
      </c>
    </row>
    <row r="273">
      <c r="A273" s="7" t="n">
        <v>45869</v>
      </c>
      <c r="B273" s="8" t="n">
        <v>3298.85</v>
      </c>
      <c r="C273" s="8" t="n">
        <v>2.39</v>
      </c>
      <c r="D273" s="8" t="n">
        <v>1.98</v>
      </c>
      <c r="E273" s="8" t="n">
        <v>100.029999</v>
      </c>
      <c r="F273" s="8" t="n">
        <v>70.36</v>
      </c>
      <c r="G273" s="8" t="n">
        <v>16.72</v>
      </c>
      <c r="H273" s="8" t="n">
        <v>79.839996</v>
      </c>
      <c r="I273" s="8" t="n">
        <v>6339.390137</v>
      </c>
      <c r="J273" s="8" t="n">
        <v>95.115814</v>
      </c>
      <c r="L273" s="9">
        <f>LN(B273/B272)</f>
        <v/>
      </c>
      <c r="M273" s="9">
        <f>$M$1*(C273-C272)</f>
        <v/>
      </c>
      <c r="N273" s="9">
        <f>$N$1*(D273-D272)</f>
        <v/>
      </c>
      <c r="O273" s="9">
        <f>$O$1*LN(E273/E272)</f>
        <v/>
      </c>
      <c r="P273" s="9">
        <f>$P$1*LN(F273/F272)</f>
        <v/>
      </c>
      <c r="Q273" s="9">
        <f>$Q$1*(G273-G272)</f>
        <v/>
      </c>
      <c r="R273" s="9">
        <f>$R$1*(H273-H272)</f>
        <v/>
      </c>
      <c r="S273" s="9">
        <f>$S$1*LN(I273/I272)</f>
        <v/>
      </c>
      <c r="T273" s="9">
        <f>$T$1*LN(J273/J272)</f>
        <v/>
      </c>
      <c r="U273" s="9">
        <f>$W$12+$W$4*M273+$W$5*N273+$W$6*O273+$W$7*P273+$W$8*Q273+$W$9*R273+$W$10*S273+$W$11*T273</f>
        <v/>
      </c>
      <c r="AA273" s="10">
        <f>INDEX(LINEST(L214:L273,M214:T273,TRUE,TRUE),1,9)*12</f>
        <v/>
      </c>
      <c r="AB273" s="9">
        <f>INDEX(LINEST(L214:L273,M214:T273,TRUE,TRUE),1,8)</f>
        <v/>
      </c>
      <c r="AC273" s="9">
        <f>INDEX(LINEST(L214:L273,M214:T273,TRUE,TRUE),1,7)</f>
        <v/>
      </c>
      <c r="AD273" s="9">
        <f>INDEX(LINEST(L214:L273,M214:T273,TRUE,TRUE),1,6)</f>
        <v/>
      </c>
      <c r="AE273" s="9">
        <f>INDEX(LINEST(L214:L273,M214:T273,TRUE,TRUE),1,5)</f>
        <v/>
      </c>
      <c r="AF273" s="9">
        <f>INDEX(LINEST(L214:L273,M214:T273,TRUE,TRUE),1,4)</f>
        <v/>
      </c>
      <c r="AG273" s="9">
        <f>INDEX(LINEST(L214:L273,M214:T273,TRUE,TRUE),1,3)</f>
        <v/>
      </c>
      <c r="AH273" s="9">
        <f>INDEX(LINEST(L214:L273,M214:T273,TRUE,TRUE),1,2)</f>
        <v/>
      </c>
      <c r="AI273" s="9">
        <f>INDEX(LINEST(L214:L273,M214:T273,TRUE,TRUE),1,1)</f>
        <v/>
      </c>
      <c r="AJ273" s="10">
        <f>INDEX(LINEST(L214:L273,M214:T273,TRUE,TRUE),3,1)</f>
        <v/>
      </c>
      <c r="AK273" s="9">
        <f>AA272/12+AB272*M273+AC272*N273+AD272*O273+AE272*P273+AF272*Q273+AG272*R273+AH272*S273+AI272*T273</f>
        <v/>
      </c>
      <c r="AL273" s="9">
        <f>AVERAGE(L213:L272)</f>
        <v/>
      </c>
    </row>
    <row r="274">
      <c r="A274" s="7" t="n">
        <v>45900</v>
      </c>
      <c r="B274" s="8" t="n">
        <v>3429.15</v>
      </c>
      <c r="C274" s="8" t="n">
        <v>2.41</v>
      </c>
      <c r="D274" s="8" t="n">
        <v>1.82</v>
      </c>
      <c r="E274" s="8" t="n">
        <v>97.769997</v>
      </c>
      <c r="F274" s="8" t="n">
        <v>64.36</v>
      </c>
      <c r="G274" s="8" t="n">
        <v>15.36</v>
      </c>
      <c r="H274" s="8" t="n">
        <v>79.389999</v>
      </c>
      <c r="I274" s="8" t="n">
        <v>6460.259766</v>
      </c>
      <c r="J274" s="8" t="n">
        <v>96.24803900000001</v>
      </c>
      <c r="L274" s="9">
        <f>LN(B274/B273)</f>
        <v/>
      </c>
      <c r="M274" s="9">
        <f>$M$1*(C274-C273)</f>
        <v/>
      </c>
      <c r="N274" s="9">
        <f>$N$1*(D274-D273)</f>
        <v/>
      </c>
      <c r="O274" s="9">
        <f>$O$1*LN(E274/E273)</f>
        <v/>
      </c>
      <c r="P274" s="9">
        <f>$P$1*LN(F274/F273)</f>
        <v/>
      </c>
      <c r="Q274" s="9">
        <f>$Q$1*(G274-G273)</f>
        <v/>
      </c>
      <c r="R274" s="9">
        <f>$R$1*(H274-H273)</f>
        <v/>
      </c>
      <c r="S274" s="9">
        <f>$S$1*LN(I274/I273)</f>
        <v/>
      </c>
      <c r="T274" s="9">
        <f>$T$1*LN(J274/J273)</f>
        <v/>
      </c>
      <c r="U274" s="9">
        <f>$W$12+$W$4*M274+$W$5*N274+$W$6*O274+$W$7*P274+$W$8*Q274+$W$9*R274+$W$10*S274+$W$11*T274</f>
        <v/>
      </c>
      <c r="AA274" s="10">
        <f>INDEX(LINEST(L215:L274,M215:T274,TRUE,TRUE),1,9)*12</f>
        <v/>
      </c>
      <c r="AB274" s="9">
        <f>INDEX(LINEST(L215:L274,M215:T274,TRUE,TRUE),1,8)</f>
        <v/>
      </c>
      <c r="AC274" s="9">
        <f>INDEX(LINEST(L215:L274,M215:T274,TRUE,TRUE),1,7)</f>
        <v/>
      </c>
      <c r="AD274" s="9">
        <f>INDEX(LINEST(L215:L274,M215:T274,TRUE,TRUE),1,6)</f>
        <v/>
      </c>
      <c r="AE274" s="9">
        <f>INDEX(LINEST(L215:L274,M215:T274,TRUE,TRUE),1,5)</f>
        <v/>
      </c>
      <c r="AF274" s="9">
        <f>INDEX(LINEST(L215:L274,M215:T274,TRUE,TRUE),1,4)</f>
        <v/>
      </c>
      <c r="AG274" s="9">
        <f>INDEX(LINEST(L215:L274,M215:T274,TRUE,TRUE),1,3)</f>
        <v/>
      </c>
      <c r="AH274" s="9">
        <f>INDEX(LINEST(L215:L274,M215:T274,TRUE,TRUE),1,2)</f>
        <v/>
      </c>
      <c r="AI274" s="9">
        <f>INDEX(LINEST(L215:L274,M215:T274,TRUE,TRUE),1,1)</f>
        <v/>
      </c>
      <c r="AJ274" s="10">
        <f>INDEX(LINEST(L215:L274,M215:T274,TRUE,TRUE),3,1)</f>
        <v/>
      </c>
      <c r="AK274" s="9">
        <f>AA273/12+AB273*M274+AC273*N274+AD273*O274+AE273*P274+AF273*Q274+AG273*R274+AH273*S274+AI273*T274</f>
        <v/>
      </c>
      <c r="AL274" s="9">
        <f>AVERAGE(L214:L273)</f>
        <v/>
      </c>
    </row>
    <row r="275">
      <c r="A275" s="7" t="n">
        <v>45930</v>
      </c>
      <c r="B275" s="8" t="n">
        <v>3825.3</v>
      </c>
      <c r="C275" s="8" t="n">
        <v>2.36</v>
      </c>
      <c r="D275" s="8" t="n">
        <v>1.8</v>
      </c>
      <c r="E275" s="8" t="n">
        <v>97.769997</v>
      </c>
      <c r="F275" s="8" t="n">
        <v>63.17</v>
      </c>
      <c r="G275" s="8" t="n">
        <v>16.28</v>
      </c>
      <c r="H275" s="8" t="n">
        <v>77.93000000000001</v>
      </c>
      <c r="I275" s="8" t="n">
        <v>6688.459961</v>
      </c>
      <c r="J275" s="8" t="n">
        <v>97.33251199999999</v>
      </c>
      <c r="L275" s="9">
        <f>LN(B275/B274)</f>
        <v/>
      </c>
      <c r="M275" s="9">
        <f>$M$1*(C275-C274)</f>
        <v/>
      </c>
      <c r="N275" s="9">
        <f>$N$1*(D275-D274)</f>
        <v/>
      </c>
      <c r="O275" s="9">
        <f>$O$1*LN(E275/E274)</f>
        <v/>
      </c>
      <c r="P275" s="9">
        <f>$P$1*LN(F275/F274)</f>
        <v/>
      </c>
      <c r="Q275" s="9">
        <f>$Q$1*(G275-G274)</f>
        <v/>
      </c>
      <c r="R275" s="9">
        <f>$R$1*(H275-H274)</f>
        <v/>
      </c>
      <c r="S275" s="9">
        <f>$S$1*LN(I275/I274)</f>
        <v/>
      </c>
      <c r="T275" s="9">
        <f>$T$1*LN(J275/J274)</f>
        <v/>
      </c>
      <c r="U275" s="9">
        <f>$W$12+$W$4*M275+$W$5*N275+$W$6*O275+$W$7*P275+$W$8*Q275+$W$9*R275+$W$10*S275+$W$11*T275</f>
        <v/>
      </c>
      <c r="AA275" s="10">
        <f>INDEX(LINEST(L216:L275,M216:T275,TRUE,TRUE),1,9)*12</f>
        <v/>
      </c>
      <c r="AB275" s="9">
        <f>INDEX(LINEST(L216:L275,M216:T275,TRUE,TRUE),1,8)</f>
        <v/>
      </c>
      <c r="AC275" s="9">
        <f>INDEX(LINEST(L216:L275,M216:T275,TRUE,TRUE),1,7)</f>
        <v/>
      </c>
      <c r="AD275" s="9">
        <f>INDEX(LINEST(L216:L275,M216:T275,TRUE,TRUE),1,6)</f>
        <v/>
      </c>
      <c r="AE275" s="9">
        <f>INDEX(LINEST(L216:L275,M216:T275,TRUE,TRUE),1,5)</f>
        <v/>
      </c>
      <c r="AF275" s="9">
        <f>INDEX(LINEST(L216:L275,M216:T275,TRUE,TRUE),1,4)</f>
        <v/>
      </c>
      <c r="AG275" s="9">
        <f>INDEX(LINEST(L216:L275,M216:T275,TRUE,TRUE),1,3)</f>
        <v/>
      </c>
      <c r="AH275" s="9">
        <f>INDEX(LINEST(L216:L275,M216:T275,TRUE,TRUE),1,2)</f>
        <v/>
      </c>
      <c r="AI275" s="9">
        <f>INDEX(LINEST(L216:L275,M216:T275,TRUE,TRUE),1,1)</f>
        <v/>
      </c>
      <c r="AJ275" s="10">
        <f>INDEX(LINEST(L216:L275,M216:T275,TRUE,TRUE),3,1)</f>
        <v/>
      </c>
      <c r="AK275" s="9">
        <f>AA274/12+AB274*M275+AC274*N275+AD274*O275+AE274*P275+AF274*Q275+AG274*R275+AH274*S275+AI274*T275</f>
        <v/>
      </c>
      <c r="AL275" s="9">
        <f>AVERAGE(L215:L274)</f>
        <v/>
      </c>
    </row>
    <row r="276">
      <c r="A276" s="7" t="n">
        <v>45961</v>
      </c>
      <c r="B276" s="8" t="n">
        <v>4011.5</v>
      </c>
      <c r="C276" s="8" t="n">
        <v>2.3</v>
      </c>
      <c r="D276" s="8" t="n">
        <v>1.81</v>
      </c>
      <c r="E276" s="8" t="n">
        <v>99.800003</v>
      </c>
      <c r="F276" s="8" t="n">
        <v>61.75</v>
      </c>
      <c r="G276" s="8" t="n">
        <v>17.44</v>
      </c>
      <c r="H276" s="8" t="n">
        <v>66.610001</v>
      </c>
      <c r="I276" s="8" t="n">
        <v>6840.200195</v>
      </c>
      <c r="J276" s="8" t="n">
        <v>97.93156399999999</v>
      </c>
      <c r="L276" s="9">
        <f>LN(B276/B275)</f>
        <v/>
      </c>
      <c r="M276" s="9">
        <f>$M$1*(C276-C275)</f>
        <v/>
      </c>
      <c r="N276" s="9">
        <f>$N$1*(D276-D275)</f>
        <v/>
      </c>
      <c r="O276" s="9">
        <f>$O$1*LN(E276/E275)</f>
        <v/>
      </c>
      <c r="P276" s="9">
        <f>$P$1*LN(F276/F275)</f>
        <v/>
      </c>
      <c r="Q276" s="9">
        <f>$Q$1*(G276-G275)</f>
        <v/>
      </c>
      <c r="R276" s="9">
        <f>$R$1*(H276-H275)</f>
        <v/>
      </c>
      <c r="S276" s="9">
        <f>$S$1*LN(I276/I275)</f>
        <v/>
      </c>
      <c r="T276" s="9">
        <f>$T$1*LN(J276/J275)</f>
        <v/>
      </c>
      <c r="U276" s="9">
        <f>$W$12+$W$4*M276+$W$5*N276+$W$6*O276+$W$7*P276+$W$8*Q276+$W$9*R276+$W$10*S276+$W$11*T276</f>
        <v/>
      </c>
      <c r="AA276" s="10">
        <f>INDEX(LINEST(L217:L276,M217:T276,TRUE,TRUE),1,9)*12</f>
        <v/>
      </c>
      <c r="AB276" s="9">
        <f>INDEX(LINEST(L217:L276,M217:T276,TRUE,TRUE),1,8)</f>
        <v/>
      </c>
      <c r="AC276" s="9">
        <f>INDEX(LINEST(L217:L276,M217:T276,TRUE,TRUE),1,7)</f>
        <v/>
      </c>
      <c r="AD276" s="9">
        <f>INDEX(LINEST(L217:L276,M217:T276,TRUE,TRUE),1,6)</f>
        <v/>
      </c>
      <c r="AE276" s="9">
        <f>INDEX(LINEST(L217:L276,M217:T276,TRUE,TRUE),1,5)</f>
        <v/>
      </c>
      <c r="AF276" s="9">
        <f>INDEX(LINEST(L217:L276,M217:T276,TRUE,TRUE),1,4)</f>
        <v/>
      </c>
      <c r="AG276" s="9">
        <f>INDEX(LINEST(L217:L276,M217:T276,TRUE,TRUE),1,3)</f>
        <v/>
      </c>
      <c r="AH276" s="9">
        <f>INDEX(LINEST(L217:L276,M217:T276,TRUE,TRUE),1,2)</f>
        <v/>
      </c>
      <c r="AI276" s="9">
        <f>INDEX(LINEST(L217:L276,M217:T276,TRUE,TRUE),1,1)</f>
        <v/>
      </c>
      <c r="AJ276" s="10">
        <f>INDEX(LINEST(L217:L276,M217:T276,TRUE,TRUE),3,1)</f>
        <v/>
      </c>
      <c r="AK276" s="9">
        <f>AA275/12+AB275*M276+AC275*N276+AD275*O276+AE275*P276+AF275*Q276+AG275*R276+AH275*S276+AI275*T276</f>
        <v/>
      </c>
      <c r="AL276" s="9">
        <f>AVERAGE(L216:L275)</f>
        <v/>
      </c>
    </row>
    <row r="277">
      <c r="A277" s="7" t="n">
        <v>45991</v>
      </c>
      <c r="B277" s="8" t="n">
        <v>4191.05</v>
      </c>
      <c r="C277" s="8" t="n">
        <v>2.23</v>
      </c>
      <c r="D277" s="8" t="n">
        <v>1.79</v>
      </c>
      <c r="E277" s="8" t="n">
        <v>99.459999</v>
      </c>
      <c r="F277" s="8" t="n">
        <v>58.58</v>
      </c>
      <c r="G277" s="8" t="n">
        <v>16.35</v>
      </c>
      <c r="H277" s="8" t="n">
        <v>68.949997</v>
      </c>
      <c r="I277" s="8" t="n">
        <v>6849.089844</v>
      </c>
      <c r="J277" s="8" t="n">
        <v>98.524742</v>
      </c>
      <c r="L277" s="9">
        <f>LN(B277/B276)</f>
        <v/>
      </c>
      <c r="M277" s="9">
        <f>$M$1*(C277-C276)</f>
        <v/>
      </c>
      <c r="N277" s="9">
        <f>$N$1*(D277-D276)</f>
        <v/>
      </c>
      <c r="O277" s="9">
        <f>$O$1*LN(E277/E276)</f>
        <v/>
      </c>
      <c r="P277" s="9">
        <f>$P$1*LN(F277/F276)</f>
        <v/>
      </c>
      <c r="Q277" s="9">
        <f>$Q$1*(G277-G276)</f>
        <v/>
      </c>
      <c r="R277" s="9">
        <f>$R$1*(H277-H276)</f>
        <v/>
      </c>
      <c r="S277" s="9">
        <f>$S$1*LN(I277/I276)</f>
        <v/>
      </c>
      <c r="T277" s="9">
        <f>$T$1*LN(J277/J276)</f>
        <v/>
      </c>
      <c r="U277" s="9">
        <f>$W$12+$W$4*M277+$W$5*N277+$W$6*O277+$W$7*P277+$W$8*Q277+$W$9*R277+$W$10*S277+$W$11*T277</f>
        <v/>
      </c>
      <c r="AA277" s="10">
        <f>INDEX(LINEST(L218:L277,M218:T277,TRUE,TRUE),1,9)*12</f>
        <v/>
      </c>
      <c r="AB277" s="9">
        <f>INDEX(LINEST(L218:L277,M218:T277,TRUE,TRUE),1,8)</f>
        <v/>
      </c>
      <c r="AC277" s="9">
        <f>INDEX(LINEST(L218:L277,M218:T277,TRUE,TRUE),1,7)</f>
        <v/>
      </c>
      <c r="AD277" s="9">
        <f>INDEX(LINEST(L218:L277,M218:T277,TRUE,TRUE),1,6)</f>
        <v/>
      </c>
      <c r="AE277" s="9">
        <f>INDEX(LINEST(L218:L277,M218:T277,TRUE,TRUE),1,5)</f>
        <v/>
      </c>
      <c r="AF277" s="9">
        <f>INDEX(LINEST(L218:L277,M218:T277,TRUE,TRUE),1,4)</f>
        <v/>
      </c>
      <c r="AG277" s="9">
        <f>INDEX(LINEST(L218:L277,M218:T277,TRUE,TRUE),1,3)</f>
        <v/>
      </c>
      <c r="AH277" s="9">
        <f>INDEX(LINEST(L218:L277,M218:T277,TRUE,TRUE),1,2)</f>
        <v/>
      </c>
      <c r="AI277" s="9">
        <f>INDEX(LINEST(L218:L277,M218:T277,TRUE,TRUE),1,1)</f>
        <v/>
      </c>
      <c r="AJ277" s="10">
        <f>INDEX(LINEST(L218:L277,M218:T277,TRUE,TRUE),3,1)</f>
        <v/>
      </c>
      <c r="AK277" s="9">
        <f>AA276/12+AB276*M277+AC276*N277+AD276*O277+AE276*P277+AF276*Q277+AG276*R277+AH276*S277+AI276*T277</f>
        <v/>
      </c>
      <c r="AL277" s="9">
        <f>AVERAGE(L217:L276)</f>
        <v/>
      </c>
    </row>
    <row r="278">
      <c r="A278" s="7" t="n">
        <v>46022</v>
      </c>
      <c r="B278" s="8" t="n">
        <v>4367.8</v>
      </c>
      <c r="C278" s="8" t="n">
        <v>2.25</v>
      </c>
      <c r="D278" s="8" t="n">
        <v>1.93</v>
      </c>
      <c r="E278" s="8" t="n">
        <v>98.279999</v>
      </c>
      <c r="F278" s="8" t="n">
        <v>57.26</v>
      </c>
      <c r="G278" s="8" t="n">
        <v>14.95</v>
      </c>
      <c r="H278" s="8" t="n">
        <v>63.959999</v>
      </c>
      <c r="I278" s="8" t="n">
        <v>6845.5</v>
      </c>
      <c r="J278" s="8" t="n">
        <v>98.249886</v>
      </c>
      <c r="L278" s="9">
        <f>LN(B278/B277)</f>
        <v/>
      </c>
      <c r="M278" s="9">
        <f>$M$1*(C278-C277)</f>
        <v/>
      </c>
      <c r="N278" s="9">
        <f>$N$1*(D278-D277)</f>
        <v/>
      </c>
      <c r="O278" s="9">
        <f>$O$1*LN(E278/E277)</f>
        <v/>
      </c>
      <c r="P278" s="9">
        <f>$P$1*LN(F278/F277)</f>
        <v/>
      </c>
      <c r="Q278" s="9">
        <f>$Q$1*(G278-G277)</f>
        <v/>
      </c>
      <c r="R278" s="9">
        <f>$R$1*(H278-H277)</f>
        <v/>
      </c>
      <c r="S278" s="9">
        <f>$S$1*LN(I278/I277)</f>
        <v/>
      </c>
      <c r="T278" s="9">
        <f>$T$1*LN(J278/J277)</f>
        <v/>
      </c>
      <c r="U278" s="9">
        <f>$W$12+$W$4*M278+$W$5*N278+$W$6*O278+$W$7*P278+$W$8*Q278+$W$9*R278+$W$10*S278+$W$11*T278</f>
        <v/>
      </c>
      <c r="AA278" s="10">
        <f>INDEX(LINEST(L219:L278,M219:T278,TRUE,TRUE),1,9)*12</f>
        <v/>
      </c>
      <c r="AB278" s="9">
        <f>INDEX(LINEST(L219:L278,M219:T278,TRUE,TRUE),1,8)</f>
        <v/>
      </c>
      <c r="AC278" s="9">
        <f>INDEX(LINEST(L219:L278,M219:T278,TRUE,TRUE),1,7)</f>
        <v/>
      </c>
      <c r="AD278" s="9">
        <f>INDEX(LINEST(L219:L278,M219:T278,TRUE,TRUE),1,6)</f>
        <v/>
      </c>
      <c r="AE278" s="9">
        <f>INDEX(LINEST(L219:L278,M219:T278,TRUE,TRUE),1,5)</f>
        <v/>
      </c>
      <c r="AF278" s="9">
        <f>INDEX(LINEST(L219:L278,M219:T278,TRUE,TRUE),1,4)</f>
        <v/>
      </c>
      <c r="AG278" s="9">
        <f>INDEX(LINEST(L219:L278,M219:T278,TRUE,TRUE),1,3)</f>
        <v/>
      </c>
      <c r="AH278" s="9">
        <f>INDEX(LINEST(L219:L278,M219:T278,TRUE,TRUE),1,2)</f>
        <v/>
      </c>
      <c r="AI278" s="9">
        <f>INDEX(LINEST(L219:L278,M219:T278,TRUE,TRUE),1,1)</f>
        <v/>
      </c>
      <c r="AJ278" s="10">
        <f>INDEX(LINEST(L219:L278,M219:T278,TRUE,TRUE),3,1)</f>
        <v/>
      </c>
      <c r="AK278" s="9">
        <f>AA277/12+AB277*M278+AC277*N278+AD277*O278+AE277*P278+AF277*Q278+AG277*R278+AH277*S278+AI277*T278</f>
        <v/>
      </c>
      <c r="AL278" s="9">
        <f>AVERAGE(L218:L277)</f>
        <v/>
      </c>
    </row>
    <row r="279">
      <c r="A279" s="7" t="n">
        <v>46053</v>
      </c>
      <c r="B279" s="8" t="n">
        <v>4981.85</v>
      </c>
      <c r="C279" s="8" t="n">
        <v>2.36</v>
      </c>
      <c r="D279" s="8" t="n">
        <v>1.9</v>
      </c>
      <c r="E279" s="8" t="n">
        <v>96.989998</v>
      </c>
      <c r="F279" s="8" t="n">
        <v>64.5</v>
      </c>
      <c r="G279" s="8" t="n">
        <v>17.44</v>
      </c>
      <c r="H279" s="8" t="n">
        <v>59.200001</v>
      </c>
      <c r="I279" s="8" t="n">
        <v>6939.029785</v>
      </c>
      <c r="J279" s="8" t="n">
        <v>98.495789</v>
      </c>
      <c r="L279" s="9">
        <f>LN(B279/B278)</f>
        <v/>
      </c>
      <c r="M279" s="9">
        <f>$M$1*(C279-C278)</f>
        <v/>
      </c>
      <c r="N279" s="9">
        <f>$N$1*(D279-D278)</f>
        <v/>
      </c>
      <c r="O279" s="9">
        <f>$O$1*LN(E279/E278)</f>
        <v/>
      </c>
      <c r="P279" s="9">
        <f>$P$1*LN(F279/F278)</f>
        <v/>
      </c>
      <c r="Q279" s="9">
        <f>$Q$1*(G279-G278)</f>
        <v/>
      </c>
      <c r="R279" s="9">
        <f>$R$1*(H279-H278)</f>
        <v/>
      </c>
      <c r="S279" s="9">
        <f>$S$1*LN(I279/I278)</f>
        <v/>
      </c>
      <c r="T279" s="9">
        <f>$T$1*LN(J279/J278)</f>
        <v/>
      </c>
      <c r="U279" s="9">
        <f>$W$12+$W$4*M279+$W$5*N279+$W$6*O279+$W$7*P279+$W$8*Q279+$W$9*R279+$W$10*S279+$W$11*T279</f>
        <v/>
      </c>
      <c r="AA279" s="10">
        <f>INDEX(LINEST(L220:L279,M220:T279,TRUE,TRUE),1,9)*12</f>
        <v/>
      </c>
      <c r="AB279" s="9">
        <f>INDEX(LINEST(L220:L279,M220:T279,TRUE,TRUE),1,8)</f>
        <v/>
      </c>
      <c r="AC279" s="9">
        <f>INDEX(LINEST(L220:L279,M220:T279,TRUE,TRUE),1,7)</f>
        <v/>
      </c>
      <c r="AD279" s="9">
        <f>INDEX(LINEST(L220:L279,M220:T279,TRUE,TRUE),1,6)</f>
        <v/>
      </c>
      <c r="AE279" s="9">
        <f>INDEX(LINEST(L220:L279,M220:T279,TRUE,TRUE),1,5)</f>
        <v/>
      </c>
      <c r="AF279" s="9">
        <f>INDEX(LINEST(L220:L279,M220:T279,TRUE,TRUE),1,4)</f>
        <v/>
      </c>
      <c r="AG279" s="9">
        <f>INDEX(LINEST(L220:L279,M220:T279,TRUE,TRUE),1,3)</f>
        <v/>
      </c>
      <c r="AH279" s="9">
        <f>INDEX(LINEST(L220:L279,M220:T279,TRUE,TRUE),1,2)</f>
        <v/>
      </c>
      <c r="AI279" s="9">
        <f>INDEX(LINEST(L220:L279,M220:T279,TRUE,TRUE),1,1)</f>
        <v/>
      </c>
      <c r="AJ279" s="10">
        <f>INDEX(LINEST(L220:L279,M220:T279,TRUE,TRUE),3,1)</f>
        <v/>
      </c>
      <c r="AK279" s="9">
        <f>AA278/12+AB278*M279+AC278*N279+AD278*O279+AE278*P279+AF278*Q279+AG278*R279+AH278*S279+AI278*T279</f>
        <v/>
      </c>
      <c r="AL279" s="9">
        <f>AVERAGE(L219:L278)</f>
        <v/>
      </c>
    </row>
    <row r="280">
      <c r="A280" s="7" t="n">
        <v>46081</v>
      </c>
      <c r="B280" s="8" t="n">
        <v>5222.3</v>
      </c>
      <c r="C280" s="8" t="n">
        <v>2.25</v>
      </c>
      <c r="D280" s="8" t="n">
        <v>1.72</v>
      </c>
      <c r="E280" s="8" t="n">
        <v>97.610001</v>
      </c>
      <c r="F280" s="8" t="n">
        <v>66.95999999999999</v>
      </c>
      <c r="G280" s="8" t="n">
        <v>19.86</v>
      </c>
      <c r="H280" s="8" t="n">
        <v>73.379997</v>
      </c>
      <c r="I280" s="8" t="n">
        <v>6878.879883</v>
      </c>
      <c r="J280" s="8" t="n">
        <v>100.069878</v>
      </c>
      <c r="L280" s="9">
        <f>LN(B280/B279)</f>
        <v/>
      </c>
      <c r="M280" s="9">
        <f>$M$1*(C280-C279)</f>
        <v/>
      </c>
      <c r="N280" s="9">
        <f>$N$1*(D280-D279)</f>
        <v/>
      </c>
      <c r="O280" s="9">
        <f>$O$1*LN(E280/E279)</f>
        <v/>
      </c>
      <c r="P280" s="9">
        <f>$P$1*LN(F280/F279)</f>
        <v/>
      </c>
      <c r="Q280" s="9">
        <f>$Q$1*(G280-G279)</f>
        <v/>
      </c>
      <c r="R280" s="9">
        <f>$R$1*(H280-H279)</f>
        <v/>
      </c>
      <c r="S280" s="9">
        <f>$S$1*LN(I280/I279)</f>
        <v/>
      </c>
      <c r="T280" s="9">
        <f>$T$1*LN(J280/J279)</f>
        <v/>
      </c>
      <c r="U280" s="9">
        <f>$W$12+$W$4*M280+$W$5*N280+$W$6*O280+$W$7*P280+$W$8*Q280+$W$9*R280+$W$10*S280+$W$11*T280</f>
        <v/>
      </c>
      <c r="AA280" s="10">
        <f>INDEX(LINEST(L221:L280,M221:T280,TRUE,TRUE),1,9)*12</f>
        <v/>
      </c>
      <c r="AB280" s="9">
        <f>INDEX(LINEST(L221:L280,M221:T280,TRUE,TRUE),1,8)</f>
        <v/>
      </c>
      <c r="AC280" s="9">
        <f>INDEX(LINEST(L221:L280,M221:T280,TRUE,TRUE),1,7)</f>
        <v/>
      </c>
      <c r="AD280" s="9">
        <f>INDEX(LINEST(L221:L280,M221:T280,TRUE,TRUE),1,6)</f>
        <v/>
      </c>
      <c r="AE280" s="9">
        <f>INDEX(LINEST(L221:L280,M221:T280,TRUE,TRUE),1,5)</f>
        <v/>
      </c>
      <c r="AF280" s="9">
        <f>INDEX(LINEST(L221:L280,M221:T280,TRUE,TRUE),1,4)</f>
        <v/>
      </c>
      <c r="AG280" s="9">
        <f>INDEX(LINEST(L221:L280,M221:T280,TRUE,TRUE),1,3)</f>
        <v/>
      </c>
      <c r="AH280" s="9">
        <f>INDEX(LINEST(L221:L280,M221:T280,TRUE,TRUE),1,2)</f>
        <v/>
      </c>
      <c r="AI280" s="9">
        <f>INDEX(LINEST(L221:L280,M221:T280,TRUE,TRUE),1,1)</f>
        <v/>
      </c>
      <c r="AJ280" s="10">
        <f>INDEX(LINEST(L221:L280,M221:T280,TRUE,TRUE),3,1)</f>
        <v/>
      </c>
      <c r="AK280" s="9">
        <f>AA279/12+AB279*M280+AC279*N280+AD279*O280+AE279*P280+AF279*Q280+AG279*R280+AH279*S280+AI279*T280</f>
        <v/>
      </c>
      <c r="AL280" s="9">
        <f>AVERAGE(L220:L279)</f>
        <v/>
      </c>
    </row>
    <row r="281">
      <c r="A281" s="7" t="n">
        <v>46112</v>
      </c>
      <c r="B281" s="8" t="n">
        <v>4608.35</v>
      </c>
      <c r="C281" s="8" t="n">
        <v>2.3</v>
      </c>
      <c r="D281" s="8" t="n">
        <v>2</v>
      </c>
      <c r="E281" s="8" t="n">
        <v>99.959999</v>
      </c>
      <c r="F281" s="8" t="n">
        <v>102.86</v>
      </c>
      <c r="G281" s="8" t="n">
        <v>25.25</v>
      </c>
      <c r="H281" s="8" t="n">
        <v>96.050003</v>
      </c>
      <c r="I281" s="8" t="n">
        <v>6528.52002</v>
      </c>
      <c r="J281" s="8" t="n">
        <v>98.274078</v>
      </c>
      <c r="L281" s="9">
        <f>LN(B281/B280)</f>
        <v/>
      </c>
      <c r="M281" s="9">
        <f>$M$1*(C281-C280)</f>
        <v/>
      </c>
      <c r="N281" s="9">
        <f>$N$1*(D281-D280)</f>
        <v/>
      </c>
      <c r="O281" s="9">
        <f>$O$1*LN(E281/E280)</f>
        <v/>
      </c>
      <c r="P281" s="9">
        <f>$P$1*LN(F281/F280)</f>
        <v/>
      </c>
      <c r="Q281" s="9">
        <f>$Q$1*(G281-G280)</f>
        <v/>
      </c>
      <c r="R281" s="9">
        <f>$R$1*(H281-H280)</f>
        <v/>
      </c>
      <c r="S281" s="9">
        <f>$S$1*LN(I281/I280)</f>
        <v/>
      </c>
      <c r="T281" s="9">
        <f>$T$1*LN(J281/J280)</f>
        <v/>
      </c>
      <c r="U281" s="9">
        <f>$W$12+$W$4*M281+$W$5*N281+$W$6*O281+$W$7*P281+$W$8*Q281+$W$9*R281+$W$10*S281+$W$11*T281</f>
        <v/>
      </c>
      <c r="AA281" s="10">
        <f>INDEX(LINEST(L222:L281,M222:T281,TRUE,TRUE),1,9)*12</f>
        <v/>
      </c>
      <c r="AB281" s="9">
        <f>INDEX(LINEST(L222:L281,M222:T281,TRUE,TRUE),1,8)</f>
        <v/>
      </c>
      <c r="AC281" s="9">
        <f>INDEX(LINEST(L222:L281,M222:T281,TRUE,TRUE),1,7)</f>
        <v/>
      </c>
      <c r="AD281" s="9">
        <f>INDEX(LINEST(L222:L281,M222:T281,TRUE,TRUE),1,6)</f>
        <v/>
      </c>
      <c r="AE281" s="9">
        <f>INDEX(LINEST(L222:L281,M222:T281,TRUE,TRUE),1,5)</f>
        <v/>
      </c>
      <c r="AF281" s="9">
        <f>INDEX(LINEST(L222:L281,M222:T281,TRUE,TRUE),1,4)</f>
        <v/>
      </c>
      <c r="AG281" s="9">
        <f>INDEX(LINEST(L222:L281,M222:T281,TRUE,TRUE),1,3)</f>
        <v/>
      </c>
      <c r="AH281" s="9">
        <f>INDEX(LINEST(L222:L281,M222:T281,TRUE,TRUE),1,2)</f>
        <v/>
      </c>
      <c r="AI281" s="9">
        <f>INDEX(LINEST(L222:L281,M222:T281,TRUE,TRUE),1,1)</f>
        <v/>
      </c>
      <c r="AJ281" s="10">
        <f>INDEX(LINEST(L222:L281,M222:T281,TRUE,TRUE),3,1)</f>
        <v/>
      </c>
      <c r="AK281" s="9">
        <f>AA280/12+AB280*M281+AC280*N281+AD280*O281+AE280*P281+AF280*Q281+AG280*R281+AH280*S281+AI280*T281</f>
        <v/>
      </c>
      <c r="AL281" s="9">
        <f>AVERAGE(L221:L280)</f>
        <v/>
      </c>
    </row>
    <row r="282">
      <c r="A282" s="7" t="n">
        <v>46142</v>
      </c>
      <c r="B282" s="8" t="n">
        <v>4611.35</v>
      </c>
      <c r="C282" s="8" t="n">
        <v>2.46</v>
      </c>
      <c r="D282" s="8" t="n">
        <v>1.94</v>
      </c>
      <c r="E282" s="8" t="n">
        <v>98.08000199999999</v>
      </c>
      <c r="F282" s="8" t="n">
        <v>108.64</v>
      </c>
      <c r="G282" s="8" t="n">
        <v>16.89</v>
      </c>
      <c r="H282" s="8" t="n">
        <v>72.06999999999999</v>
      </c>
      <c r="I282" s="8" t="n">
        <v>7209.009766</v>
      </c>
      <c r="J282" s="8" t="n">
        <v>98.439964</v>
      </c>
      <c r="L282" s="9">
        <f>LN(B282/B281)</f>
        <v/>
      </c>
      <c r="M282" s="9">
        <f>$M$1*(C282-C281)</f>
        <v/>
      </c>
      <c r="N282" s="9">
        <f>$N$1*(D282-D281)</f>
        <v/>
      </c>
      <c r="O282" s="9">
        <f>$O$1*LN(E282/E281)</f>
        <v/>
      </c>
      <c r="P282" s="9">
        <f>$P$1*LN(F282/F281)</f>
        <v/>
      </c>
      <c r="Q282" s="9">
        <f>$Q$1*(G282-G281)</f>
        <v/>
      </c>
      <c r="R282" s="9">
        <f>$R$1*(H282-H281)</f>
        <v/>
      </c>
      <c r="S282" s="9">
        <f>$S$1*LN(I282/I281)</f>
        <v/>
      </c>
      <c r="T282" s="9">
        <f>$T$1*LN(J282/J281)</f>
        <v/>
      </c>
      <c r="U282" s="9">
        <f>$W$12+$W$4*M282+$W$5*N282+$W$6*O282+$W$7*P282+$W$8*Q282+$W$9*R282+$W$10*S282+$W$11*T282</f>
        <v/>
      </c>
      <c r="AA282" s="10">
        <f>INDEX(LINEST(L223:L282,M223:T282,TRUE,TRUE),1,9)*12</f>
        <v/>
      </c>
      <c r="AB282" s="9">
        <f>INDEX(LINEST(L223:L282,M223:T282,TRUE,TRUE),1,8)</f>
        <v/>
      </c>
      <c r="AC282" s="9">
        <f>INDEX(LINEST(L223:L282,M223:T282,TRUE,TRUE),1,7)</f>
        <v/>
      </c>
      <c r="AD282" s="9">
        <f>INDEX(LINEST(L223:L282,M223:T282,TRUE,TRUE),1,6)</f>
        <v/>
      </c>
      <c r="AE282" s="9">
        <f>INDEX(LINEST(L223:L282,M223:T282,TRUE,TRUE),1,5)</f>
        <v/>
      </c>
      <c r="AF282" s="9">
        <f>INDEX(LINEST(L223:L282,M223:T282,TRUE,TRUE),1,4)</f>
        <v/>
      </c>
      <c r="AG282" s="9">
        <f>INDEX(LINEST(L223:L282,M223:T282,TRUE,TRUE),1,3)</f>
        <v/>
      </c>
      <c r="AH282" s="9">
        <f>INDEX(LINEST(L223:L282,M223:T282,TRUE,TRUE),1,2)</f>
        <v/>
      </c>
      <c r="AI282" s="9">
        <f>INDEX(LINEST(L223:L282,M223:T282,TRUE,TRUE),1,1)</f>
        <v/>
      </c>
      <c r="AJ282" s="10">
        <f>INDEX(LINEST(L223:L282,M223:T282,TRUE,TRUE),3,1)</f>
        <v/>
      </c>
      <c r="AK282" s="9">
        <f>AA281/12+AB281*M282+AC281*N282+AD281*O282+AE281*P282+AF281*Q282+AG281*R282+AH281*S282+AI281*T282</f>
        <v/>
      </c>
      <c r="AL282" s="9">
        <f>AVERAGE(L222:L281)</f>
        <v/>
      </c>
    </row>
    <row r="283">
      <c r="A283" s="7" t="n">
        <v>46173</v>
      </c>
      <c r="B283" s="8" t="n">
        <v>4545.95</v>
      </c>
      <c r="C283" s="8" t="n">
        <v>2.38</v>
      </c>
      <c r="D283" s="8" t="n">
        <v>2.07</v>
      </c>
      <c r="E283" s="8" t="n">
        <v>98.910004</v>
      </c>
      <c r="F283" s="8" t="n">
        <v>91.16</v>
      </c>
      <c r="G283" s="8" t="n">
        <v>15.32</v>
      </c>
      <c r="H283" s="8" t="n">
        <v>70.220001</v>
      </c>
      <c r="I283" s="8" t="n">
        <v>7580.060059</v>
      </c>
      <c r="J283" s="8" t="n">
        <v>98.728996</v>
      </c>
      <c r="L283" s="9">
        <f>LN(B283/B282)</f>
        <v/>
      </c>
      <c r="M283" s="9">
        <f>$M$1*(C283-C282)</f>
        <v/>
      </c>
      <c r="N283" s="9">
        <f>$N$1*(D283-D282)</f>
        <v/>
      </c>
      <c r="O283" s="9">
        <f>$O$1*LN(E283/E282)</f>
        <v/>
      </c>
      <c r="P283" s="9">
        <f>$P$1*LN(F283/F282)</f>
        <v/>
      </c>
      <c r="Q283" s="9">
        <f>$Q$1*(G283-G282)</f>
        <v/>
      </c>
      <c r="R283" s="9">
        <f>$R$1*(H283-H282)</f>
        <v/>
      </c>
      <c r="S283" s="9">
        <f>$S$1*LN(I283/I282)</f>
        <v/>
      </c>
      <c r="T283" s="9">
        <f>$T$1*LN(J283/J282)</f>
        <v/>
      </c>
      <c r="U283" s="9">
        <f>$W$12+$W$4*M283+$W$5*N283+$W$6*O283+$W$7*P283+$W$8*Q283+$W$9*R283+$W$10*S283+$W$11*T283</f>
        <v/>
      </c>
      <c r="AA283" s="10">
        <f>INDEX(LINEST(L224:L283,M224:T283,TRUE,TRUE),1,9)*12</f>
        <v/>
      </c>
      <c r="AB283" s="9">
        <f>INDEX(LINEST(L224:L283,M224:T283,TRUE,TRUE),1,8)</f>
        <v/>
      </c>
      <c r="AC283" s="9">
        <f>INDEX(LINEST(L224:L283,M224:T283,TRUE,TRUE),1,7)</f>
        <v/>
      </c>
      <c r="AD283" s="9">
        <f>INDEX(LINEST(L224:L283,M224:T283,TRUE,TRUE),1,6)</f>
        <v/>
      </c>
      <c r="AE283" s="9">
        <f>INDEX(LINEST(L224:L283,M224:T283,TRUE,TRUE),1,5)</f>
        <v/>
      </c>
      <c r="AF283" s="9">
        <f>INDEX(LINEST(L224:L283,M224:T283,TRUE,TRUE),1,4)</f>
        <v/>
      </c>
      <c r="AG283" s="9">
        <f>INDEX(LINEST(L224:L283,M224:T283,TRUE,TRUE),1,3)</f>
        <v/>
      </c>
      <c r="AH283" s="9">
        <f>INDEX(LINEST(L224:L283,M224:T283,TRUE,TRUE),1,2)</f>
        <v/>
      </c>
      <c r="AI283" s="9">
        <f>INDEX(LINEST(L224:L283,M224:T283,TRUE,TRUE),1,1)</f>
        <v/>
      </c>
      <c r="AJ283" s="10">
        <f>INDEX(LINEST(L224:L283,M224:T283,TRUE,TRUE),3,1)</f>
        <v/>
      </c>
      <c r="AK283" s="9">
        <f>AA282/12+AB282*M283+AC282*N283+AD282*O283+AE282*P283+AF282*Q283+AG282*R283+AH282*S283+AI282*T283</f>
        <v/>
      </c>
      <c r="AL283" s="9">
        <f>AVERAGE(L223:L282)</f>
        <v/>
      </c>
    </row>
    <row r="284">
      <c r="A284" s="7" t="n">
        <v>46203</v>
      </c>
      <c r="B284" s="8" t="n">
        <v>4150.9</v>
      </c>
      <c r="C284" s="8" t="n">
        <v>2.23</v>
      </c>
      <c r="D284" s="8" t="n">
        <v>2.23</v>
      </c>
      <c r="E284" s="8" t="n">
        <v>101.417</v>
      </c>
      <c r="F284" s="8" t="n">
        <v>84.65000000000001</v>
      </c>
      <c r="G284" s="8" t="n">
        <v>17.28</v>
      </c>
      <c r="H284" s="8" t="n">
        <v>68.77979999999999</v>
      </c>
      <c r="I284" s="8" t="n">
        <v>7365.459961</v>
      </c>
      <c r="J284" s="8" t="n">
        <v>98.709999</v>
      </c>
      <c r="L284" s="9">
        <f>LN(B284/B283)</f>
        <v/>
      </c>
      <c r="M284" s="9">
        <f>$M$1*(C284-C283)</f>
        <v/>
      </c>
      <c r="N284" s="9">
        <f>$N$1*(D284-D283)</f>
        <v/>
      </c>
      <c r="O284" s="9">
        <f>$O$1*LN(E284/E283)</f>
        <v/>
      </c>
      <c r="P284" s="9">
        <f>$P$1*LN(F284/F283)</f>
        <v/>
      </c>
      <c r="Q284" s="9">
        <f>$Q$1*(G284-G283)</f>
        <v/>
      </c>
      <c r="R284" s="9">
        <f>$R$1*(H284-H283)</f>
        <v/>
      </c>
      <c r="S284" s="9">
        <f>$S$1*LN(I284/I283)</f>
        <v/>
      </c>
      <c r="T284" s="9">
        <f>$T$1*LN(J284/J283)</f>
        <v/>
      </c>
      <c r="U284" s="9">
        <f>$W$12+$W$4*M284+$W$5*N284+$W$6*O284+$W$7*P284+$W$8*Q284+$W$9*R284+$W$10*S284+$W$11*T284</f>
        <v/>
      </c>
      <c r="AA284" s="10">
        <f>INDEX(LINEST(L225:L284,M225:T284,TRUE,TRUE),1,9)*12</f>
        <v/>
      </c>
      <c r="AB284" s="9">
        <f>INDEX(LINEST(L225:L284,M225:T284,TRUE,TRUE),1,8)</f>
        <v/>
      </c>
      <c r="AC284" s="9">
        <f>INDEX(LINEST(L225:L284,M225:T284,TRUE,TRUE),1,7)</f>
        <v/>
      </c>
      <c r="AD284" s="9">
        <f>INDEX(LINEST(L225:L284,M225:T284,TRUE,TRUE),1,6)</f>
        <v/>
      </c>
      <c r="AE284" s="9">
        <f>INDEX(LINEST(L225:L284,M225:T284,TRUE,TRUE),1,5)</f>
        <v/>
      </c>
      <c r="AF284" s="9">
        <f>INDEX(LINEST(L225:L284,M225:T284,TRUE,TRUE),1,4)</f>
        <v/>
      </c>
      <c r="AG284" s="9">
        <f>INDEX(LINEST(L225:L284,M225:T284,TRUE,TRUE),1,3)</f>
        <v/>
      </c>
      <c r="AH284" s="9">
        <f>INDEX(LINEST(L225:L284,M225:T284,TRUE,TRUE),1,2)</f>
        <v/>
      </c>
      <c r="AI284" s="9">
        <f>INDEX(LINEST(L225:L284,M225:T284,TRUE,TRUE),1,1)</f>
        <v/>
      </c>
      <c r="AJ284" s="10">
        <f>INDEX(LINEST(L225:L284,M225:T284,TRUE,TRUE),3,1)</f>
        <v/>
      </c>
      <c r="AK284" s="9">
        <f>AA283/12+AB283*M284+AC283*N284+AD283*O284+AE283*P284+AF283*Q284+AG283*R284+AH283*S284+AI283*T284</f>
        <v/>
      </c>
      <c r="AL284" s="9">
        <f>AVERAGE(L224:L283)</f>
        <v/>
      </c>
    </row>
  </sheetData>
  <mergeCells count="1">
    <mergeCell ref="A1:J1"/>
  </mergeCells>
  <dataValidations count="1">
    <dataValidation sqref="M1 N1 O1 P1 Q1 R1 S1 T1" showDropDown="0" showInputMessage="0" showErrorMessage="0" allowBlank="0" type="list">
      <formula1>"0,1"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2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22" customWidth="1" min="22" max="22"/>
  </cols>
  <sheetData>
    <row r="1">
      <c r="A1" s="1" t="inlineStr">
        <is>
          <t>Gold factor regression — weekly, data embedded (blue = inputs, toggles row 1)</t>
        </is>
      </c>
      <c r="L1" s="2" t="inlineStr">
        <is>
          <t>Include 1/0 →</t>
        </is>
      </c>
      <c r="M1" s="3" t="n">
        <v>1</v>
      </c>
      <c r="N1" s="3" t="n">
        <v>1</v>
      </c>
      <c r="O1" s="3" t="n">
        <v>1</v>
      </c>
      <c r="P1" s="3" t="n">
        <v>1</v>
      </c>
      <c r="Q1" s="3" t="n">
        <v>1</v>
      </c>
      <c r="R1" s="3" t="n">
        <v>1</v>
      </c>
      <c r="S1" s="3" t="n">
        <v>1</v>
      </c>
      <c r="T1" s="3" t="n">
        <v>1</v>
      </c>
    </row>
    <row r="2">
      <c r="A2" s="4" t="inlineStr">
        <is>
          <t>Date</t>
        </is>
      </c>
      <c r="B2" s="4" t="inlineStr">
        <is>
          <t>Gold (LBMA PM)</t>
        </is>
      </c>
      <c r="C2" s="4" t="inlineStr">
        <is>
          <t>10Y breakeven</t>
        </is>
      </c>
      <c r="D2" s="4" t="inlineStr">
        <is>
          <t>10Y TIPS real</t>
        </is>
      </c>
      <c r="E2" s="4" t="inlineStr">
        <is>
          <t>US Dollar Index DXY</t>
        </is>
      </c>
      <c r="F2" s="4" t="inlineStr">
        <is>
          <t>WTI crude oil</t>
        </is>
      </c>
      <c r="G2" s="4" t="inlineStr">
        <is>
          <t>Equity vol VIX</t>
        </is>
      </c>
      <c r="H2" s="4" t="inlineStr">
        <is>
          <t>Rate vol MOVE</t>
        </is>
      </c>
      <c r="I2" s="4" t="inlineStr">
        <is>
          <t>S&amp;P 500 (price)</t>
        </is>
      </c>
      <c r="J2" s="4" t="inlineStr">
        <is>
          <t>US Agg bonds TR</t>
        </is>
      </c>
      <c r="L2" s="4" t="inlineStr">
        <is>
          <t>Gold ret</t>
        </is>
      </c>
      <c r="M2" s="4" t="inlineStr">
        <is>
          <t>Δ 10Y BE</t>
        </is>
      </c>
      <c r="N2" s="4" t="inlineStr">
        <is>
          <t>Δ 10Y real</t>
        </is>
      </c>
      <c r="O2" s="4" t="inlineStr">
        <is>
          <t>DXY ret</t>
        </is>
      </c>
      <c r="P2" s="4" t="inlineStr">
        <is>
          <t>Oil ret</t>
        </is>
      </c>
      <c r="Q2" s="4" t="inlineStr">
        <is>
          <t>Δ VIX</t>
        </is>
      </c>
      <c r="R2" s="4" t="inlineStr">
        <is>
          <t>Δ MOVE</t>
        </is>
      </c>
      <c r="S2" s="4" t="inlineStr">
        <is>
          <t>S&amp;P ret</t>
        </is>
      </c>
      <c r="T2" s="4" t="inlineStr">
        <is>
          <t>Agg ret</t>
        </is>
      </c>
      <c r="U2" s="5" t="inlineStr">
        <is>
          <t>Fitted</t>
        </is>
      </c>
      <c r="V2" s="6" t="inlineStr">
        <is>
          <t>Regression (full sample)</t>
        </is>
      </c>
      <c r="AK2" s="5" t="inlineStr">
        <is>
          <t>OOS pred</t>
        </is>
      </c>
      <c r="AL2" s="5" t="inlineStr">
        <is>
          <t>trail mean</t>
        </is>
      </c>
    </row>
    <row r="3">
      <c r="A3" s="7" t="n">
        <v>37624</v>
      </c>
      <c r="B3" s="8" t="n">
        <v>344.5</v>
      </c>
      <c r="C3" s="8" t="n">
        <v>1.62</v>
      </c>
      <c r="D3" s="8" t="n">
        <v>2.43</v>
      </c>
      <c r="E3" s="8" t="n">
        <v>102.470001</v>
      </c>
      <c r="F3" s="8" t="n">
        <v>33.26</v>
      </c>
      <c r="G3" s="8" t="n">
        <v>24.68</v>
      </c>
      <c r="H3" s="8" t="n">
        <v>130.869995</v>
      </c>
      <c r="I3" s="8" t="n">
        <v>908.590027</v>
      </c>
      <c r="J3" s="8" t="n">
        <v>47.627932</v>
      </c>
      <c r="V3" s="5" t="inlineStr">
        <is>
          <t>Factor</t>
        </is>
      </c>
      <c r="W3" s="5" t="inlineStr">
        <is>
          <t>β</t>
        </is>
      </c>
      <c r="X3" s="5" t="inlineStr">
        <is>
          <t>std err</t>
        </is>
      </c>
      <c r="Y3" s="5" t="inlineStr">
        <is>
          <t>t-stat</t>
        </is>
      </c>
    </row>
    <row r="4">
      <c r="A4" s="7" t="n">
        <v>37631</v>
      </c>
      <c r="B4" s="8" t="n">
        <v>353</v>
      </c>
      <c r="C4" s="8" t="n">
        <v>1.75</v>
      </c>
      <c r="D4" s="8" t="n">
        <v>2.41</v>
      </c>
      <c r="E4" s="8" t="n">
        <v>101.230003</v>
      </c>
      <c r="F4" s="8" t="n">
        <v>31.59</v>
      </c>
      <c r="G4" s="8" t="n">
        <v>24.32</v>
      </c>
      <c r="H4" s="8" t="n">
        <v>120.019997</v>
      </c>
      <c r="I4" s="8" t="n">
        <v>927.570007</v>
      </c>
      <c r="J4" s="8" t="n">
        <v>47.581713</v>
      </c>
      <c r="L4" s="9">
        <f>LN(B4/B3)</f>
        <v/>
      </c>
      <c r="M4" s="9">
        <f>$M$1*(C4-C3)</f>
        <v/>
      </c>
      <c r="N4" s="9">
        <f>$N$1*(D4-D3)</f>
        <v/>
      </c>
      <c r="O4" s="9">
        <f>$O$1*LN(E4/E3)</f>
        <v/>
      </c>
      <c r="P4" s="9">
        <f>$P$1*LN(F4/F3)</f>
        <v/>
      </c>
      <c r="Q4" s="9">
        <f>$Q$1*(G4-G3)</f>
        <v/>
      </c>
      <c r="R4" s="9">
        <f>$R$1*(H4-H3)</f>
        <v/>
      </c>
      <c r="S4" s="9">
        <f>$S$1*LN(I4/I3)</f>
        <v/>
      </c>
      <c r="T4" s="9">
        <f>$T$1*LN(J4/J3)</f>
        <v/>
      </c>
      <c r="U4" s="9">
        <f>$W$12+$W$4*M4+$W$5*N4+$W$6*O4+$W$7*P4+$W$8*Q4+$W$9*R4+$W$10*S4+$W$11*T4</f>
        <v/>
      </c>
      <c r="V4" t="inlineStr">
        <is>
          <t>10Y breakeven</t>
        </is>
      </c>
      <c r="W4" s="9">
        <f>INDEX(LINEST($L$4:$L$1226,$M$4:$T$1226,TRUE,TRUE),1,8)</f>
        <v/>
      </c>
      <c r="X4" s="9">
        <f>INDEX(LINEST($L$4:$L$1226,$M$4:$T$1226,TRUE,TRUE),2,8)</f>
        <v/>
      </c>
      <c r="Y4" s="9">
        <f>W4/X4</f>
        <v/>
      </c>
    </row>
    <row r="5">
      <c r="A5" s="7" t="n">
        <v>37638</v>
      </c>
      <c r="B5" s="8" t="n">
        <v>357</v>
      </c>
      <c r="C5" s="8" t="n">
        <v>1.8</v>
      </c>
      <c r="D5" s="8" t="n">
        <v>2.25</v>
      </c>
      <c r="E5" s="8" t="n">
        <v>100.550003</v>
      </c>
      <c r="F5" s="8" t="n">
        <v>33.88</v>
      </c>
      <c r="G5" s="8" t="n">
        <v>25.7</v>
      </c>
      <c r="H5" s="8" t="n">
        <v>116.019997</v>
      </c>
      <c r="I5" s="8" t="n">
        <v>901.780029</v>
      </c>
      <c r="J5" s="8" t="n">
        <v>47.766659</v>
      </c>
      <c r="L5" s="9">
        <f>LN(B5/B4)</f>
        <v/>
      </c>
      <c r="M5" s="9">
        <f>$M$1*(C5-C4)</f>
        <v/>
      </c>
      <c r="N5" s="9">
        <f>$N$1*(D5-D4)</f>
        <v/>
      </c>
      <c r="O5" s="9">
        <f>$O$1*LN(E5/E4)</f>
        <v/>
      </c>
      <c r="P5" s="9">
        <f>$P$1*LN(F5/F4)</f>
        <v/>
      </c>
      <c r="Q5" s="9">
        <f>$Q$1*(G5-G4)</f>
        <v/>
      </c>
      <c r="R5" s="9">
        <f>$R$1*(H5-H4)</f>
        <v/>
      </c>
      <c r="S5" s="9">
        <f>$S$1*LN(I5/I4)</f>
        <v/>
      </c>
      <c r="T5" s="9">
        <f>$T$1*LN(J5/J4)</f>
        <v/>
      </c>
      <c r="U5" s="9">
        <f>$W$12+$W$4*M5+$W$5*N5+$W$6*O5+$W$7*P5+$W$8*Q5+$W$9*R5+$W$10*S5+$W$11*T5</f>
        <v/>
      </c>
      <c r="V5" t="inlineStr">
        <is>
          <t>10Y TIPS real</t>
        </is>
      </c>
      <c r="W5" s="9">
        <f>INDEX(LINEST($L$4:$L$1226,$M$4:$T$1226,TRUE,TRUE),1,7)</f>
        <v/>
      </c>
      <c r="X5" s="9">
        <f>INDEX(LINEST($L$4:$L$1226,$M$4:$T$1226,TRUE,TRUE),2,7)</f>
        <v/>
      </c>
      <c r="Y5" s="9">
        <f>W5/X5</f>
        <v/>
      </c>
    </row>
    <row r="6">
      <c r="A6" s="7" t="n">
        <v>37645</v>
      </c>
      <c r="B6" s="8" t="n">
        <v>366</v>
      </c>
      <c r="C6" s="8" t="n">
        <v>1.8</v>
      </c>
      <c r="D6" s="8" t="n">
        <v>2.14</v>
      </c>
      <c r="E6" s="8" t="n">
        <v>99.220001</v>
      </c>
      <c r="F6" s="8" t="n">
        <v>34.98</v>
      </c>
      <c r="G6" s="8" t="n">
        <v>31.51</v>
      </c>
      <c r="H6" s="8" t="n">
        <v>109.410004</v>
      </c>
      <c r="I6" s="8" t="n">
        <v>861.400024</v>
      </c>
      <c r="J6" s="8" t="n">
        <v>47.905395</v>
      </c>
      <c r="L6" s="9">
        <f>LN(B6/B5)</f>
        <v/>
      </c>
      <c r="M6" s="9">
        <f>$M$1*(C6-C5)</f>
        <v/>
      </c>
      <c r="N6" s="9">
        <f>$N$1*(D6-D5)</f>
        <v/>
      </c>
      <c r="O6" s="9">
        <f>$O$1*LN(E6/E5)</f>
        <v/>
      </c>
      <c r="P6" s="9">
        <f>$P$1*LN(F6/F5)</f>
        <v/>
      </c>
      <c r="Q6" s="9">
        <f>$Q$1*(G6-G5)</f>
        <v/>
      </c>
      <c r="R6" s="9">
        <f>$R$1*(H6-H5)</f>
        <v/>
      </c>
      <c r="S6" s="9">
        <f>$S$1*LN(I6/I5)</f>
        <v/>
      </c>
      <c r="T6" s="9">
        <f>$T$1*LN(J6/J5)</f>
        <v/>
      </c>
      <c r="U6" s="9">
        <f>$W$12+$W$4*M6+$W$5*N6+$W$6*O6+$W$7*P6+$W$8*Q6+$W$9*R6+$W$10*S6+$W$11*T6</f>
        <v/>
      </c>
      <c r="V6" t="inlineStr">
        <is>
          <t>US Dollar Index DXY</t>
        </is>
      </c>
      <c r="W6" s="9">
        <f>INDEX(LINEST($L$4:$L$1226,$M$4:$T$1226,TRUE,TRUE),1,6)</f>
        <v/>
      </c>
      <c r="X6" s="9">
        <f>INDEX(LINEST($L$4:$L$1226,$M$4:$T$1226,TRUE,TRUE),2,6)</f>
        <v/>
      </c>
      <c r="Y6" s="9">
        <f>W6/X6</f>
        <v/>
      </c>
    </row>
    <row r="7">
      <c r="A7" s="7" t="n">
        <v>37652</v>
      </c>
      <c r="B7" s="8" t="n">
        <v>367.5</v>
      </c>
      <c r="C7" s="8" t="n">
        <v>1.81</v>
      </c>
      <c r="D7" s="8" t="n">
        <v>2.19</v>
      </c>
      <c r="E7" s="8" t="n">
        <v>99.910004</v>
      </c>
      <c r="F7" s="8" t="n">
        <v>33.51</v>
      </c>
      <c r="G7" s="8" t="n">
        <v>31.17</v>
      </c>
      <c r="H7" s="8" t="n">
        <v>110.889999</v>
      </c>
      <c r="I7" s="8" t="n">
        <v>855.700012</v>
      </c>
      <c r="J7" s="8" t="n">
        <v>48.026736</v>
      </c>
      <c r="L7" s="9">
        <f>LN(B7/B6)</f>
        <v/>
      </c>
      <c r="M7" s="9">
        <f>$M$1*(C7-C6)</f>
        <v/>
      </c>
      <c r="N7" s="9">
        <f>$N$1*(D7-D6)</f>
        <v/>
      </c>
      <c r="O7" s="9">
        <f>$O$1*LN(E7/E6)</f>
        <v/>
      </c>
      <c r="P7" s="9">
        <f>$P$1*LN(F7/F6)</f>
        <v/>
      </c>
      <c r="Q7" s="9">
        <f>$Q$1*(G7-G6)</f>
        <v/>
      </c>
      <c r="R7" s="9">
        <f>$R$1*(H7-H6)</f>
        <v/>
      </c>
      <c r="S7" s="9">
        <f>$S$1*LN(I7/I6)</f>
        <v/>
      </c>
      <c r="T7" s="9">
        <f>$T$1*LN(J7/J6)</f>
        <v/>
      </c>
      <c r="U7" s="9">
        <f>$W$12+$W$4*M7+$W$5*N7+$W$6*O7+$W$7*P7+$W$8*Q7+$W$9*R7+$W$10*S7+$W$11*T7</f>
        <v/>
      </c>
      <c r="V7" t="inlineStr">
        <is>
          <t>WTI crude oil</t>
        </is>
      </c>
      <c r="W7" s="9">
        <f>INDEX(LINEST($L$4:$L$1226,$M$4:$T$1226,TRUE,TRUE),1,5)</f>
        <v/>
      </c>
      <c r="X7" s="9">
        <f>INDEX(LINEST($L$4:$L$1226,$M$4:$T$1226,TRUE,TRUE),2,5)</f>
        <v/>
      </c>
      <c r="Y7" s="9">
        <f>W7/X7</f>
        <v/>
      </c>
    </row>
    <row r="8">
      <c r="A8" s="7" t="n">
        <v>37659</v>
      </c>
      <c r="B8" s="8" t="n">
        <v>373.25</v>
      </c>
      <c r="C8" s="8" t="n">
        <v>1.89</v>
      </c>
      <c r="D8" s="8" t="n">
        <v>2.07</v>
      </c>
      <c r="E8" s="8" t="n">
        <v>99.56999999999999</v>
      </c>
      <c r="F8" s="8" t="n">
        <v>35.05</v>
      </c>
      <c r="G8" s="8" t="n">
        <v>34.01</v>
      </c>
      <c r="H8" s="8" t="n">
        <v>115.489998</v>
      </c>
      <c r="I8" s="8" t="n">
        <v>829.690002</v>
      </c>
      <c r="J8" s="8" t="n">
        <v>48.16616</v>
      </c>
      <c r="L8" s="9">
        <f>LN(B8/B7)</f>
        <v/>
      </c>
      <c r="M8" s="9">
        <f>$M$1*(C8-C7)</f>
        <v/>
      </c>
      <c r="N8" s="9">
        <f>$N$1*(D8-D7)</f>
        <v/>
      </c>
      <c r="O8" s="9">
        <f>$O$1*LN(E8/E7)</f>
        <v/>
      </c>
      <c r="P8" s="9">
        <f>$P$1*LN(F8/F7)</f>
        <v/>
      </c>
      <c r="Q8" s="9">
        <f>$Q$1*(G8-G7)</f>
        <v/>
      </c>
      <c r="R8" s="9">
        <f>$R$1*(H8-H7)</f>
        <v/>
      </c>
      <c r="S8" s="9">
        <f>$S$1*LN(I8/I7)</f>
        <v/>
      </c>
      <c r="T8" s="9">
        <f>$T$1*LN(J8/J7)</f>
        <v/>
      </c>
      <c r="U8" s="9">
        <f>$W$12+$W$4*M8+$W$5*N8+$W$6*O8+$W$7*P8+$W$8*Q8+$W$9*R8+$W$10*S8+$W$11*T8</f>
        <v/>
      </c>
      <c r="V8" t="inlineStr">
        <is>
          <t>Equity vol VIX</t>
        </is>
      </c>
      <c r="W8" s="9">
        <f>INDEX(LINEST($L$4:$L$1226,$M$4:$T$1226,TRUE,TRUE),1,4)</f>
        <v/>
      </c>
      <c r="X8" s="9">
        <f>INDEX(LINEST($L$4:$L$1226,$M$4:$T$1226,TRUE,TRUE),2,4)</f>
        <v/>
      </c>
      <c r="Y8" s="9">
        <f>W8/X8</f>
        <v/>
      </c>
    </row>
    <row r="9">
      <c r="A9" s="7" t="n">
        <v>37666</v>
      </c>
      <c r="B9" s="8" t="n">
        <v>354.25</v>
      </c>
      <c r="C9" s="8" t="n">
        <v>1.92</v>
      </c>
      <c r="D9" s="8" t="n">
        <v>2.03</v>
      </c>
      <c r="E9" s="8" t="n">
        <v>100.040001</v>
      </c>
      <c r="F9" s="8" t="n">
        <v>36.61</v>
      </c>
      <c r="G9" s="8" t="n">
        <v>32.62</v>
      </c>
      <c r="H9" s="8" t="n">
        <v>116.339996</v>
      </c>
      <c r="I9" s="8" t="n">
        <v>834.8900149999999</v>
      </c>
      <c r="J9" s="8" t="n">
        <v>48.073233</v>
      </c>
      <c r="L9" s="9">
        <f>LN(B9/B8)</f>
        <v/>
      </c>
      <c r="M9" s="9">
        <f>$M$1*(C9-C8)</f>
        <v/>
      </c>
      <c r="N9" s="9">
        <f>$N$1*(D9-D8)</f>
        <v/>
      </c>
      <c r="O9" s="9">
        <f>$O$1*LN(E9/E8)</f>
        <v/>
      </c>
      <c r="P9" s="9">
        <f>$P$1*LN(F9/F8)</f>
        <v/>
      </c>
      <c r="Q9" s="9">
        <f>$Q$1*(G9-G8)</f>
        <v/>
      </c>
      <c r="R9" s="9">
        <f>$R$1*(H9-H8)</f>
        <v/>
      </c>
      <c r="S9" s="9">
        <f>$S$1*LN(I9/I8)</f>
        <v/>
      </c>
      <c r="T9" s="9">
        <f>$T$1*LN(J9/J8)</f>
        <v/>
      </c>
      <c r="U9" s="9">
        <f>$W$12+$W$4*M9+$W$5*N9+$W$6*O9+$W$7*P9+$W$8*Q9+$W$9*R9+$W$10*S9+$W$11*T9</f>
        <v/>
      </c>
      <c r="V9" t="inlineStr">
        <is>
          <t>Rate vol MOVE</t>
        </is>
      </c>
      <c r="W9" s="9">
        <f>INDEX(LINEST($L$4:$L$1226,$M$4:$T$1226,TRUE,TRUE),1,3)</f>
        <v/>
      </c>
      <c r="X9" s="9">
        <f>INDEX(LINEST($L$4:$L$1226,$M$4:$T$1226,TRUE,TRUE),2,3)</f>
        <v/>
      </c>
      <c r="Y9" s="9">
        <f>W9/X9</f>
        <v/>
      </c>
    </row>
    <row r="10">
      <c r="A10" s="7" t="n">
        <v>37673</v>
      </c>
      <c r="B10" s="8" t="n">
        <v>352.3</v>
      </c>
      <c r="C10" s="8" t="n">
        <v>1.97</v>
      </c>
      <c r="D10" s="8" t="n">
        <v>1.93</v>
      </c>
      <c r="E10" s="8" t="n">
        <v>100.089996</v>
      </c>
      <c r="F10" s="8" t="n">
        <v>36.76</v>
      </c>
      <c r="G10" s="8" t="n">
        <v>30.25</v>
      </c>
      <c r="H10" s="8" t="n">
        <v>104.849998</v>
      </c>
      <c r="I10" s="8" t="n">
        <v>848.169983</v>
      </c>
      <c r="J10" s="8" t="n">
        <v>48.16616</v>
      </c>
      <c r="L10" s="9">
        <f>LN(B10/B9)</f>
        <v/>
      </c>
      <c r="M10" s="9">
        <f>$M$1*(C10-C9)</f>
        <v/>
      </c>
      <c r="N10" s="9">
        <f>$N$1*(D10-D9)</f>
        <v/>
      </c>
      <c r="O10" s="9">
        <f>$O$1*LN(E10/E9)</f>
        <v/>
      </c>
      <c r="P10" s="9">
        <f>$P$1*LN(F10/F9)</f>
        <v/>
      </c>
      <c r="Q10" s="9">
        <f>$Q$1*(G10-G9)</f>
        <v/>
      </c>
      <c r="R10" s="9">
        <f>$R$1*(H10-H9)</f>
        <v/>
      </c>
      <c r="S10" s="9">
        <f>$S$1*LN(I10/I9)</f>
        <v/>
      </c>
      <c r="T10" s="9">
        <f>$T$1*LN(J10/J9)</f>
        <v/>
      </c>
      <c r="U10" s="9">
        <f>$W$12+$W$4*M10+$W$5*N10+$W$6*O10+$W$7*P10+$W$8*Q10+$W$9*R10+$W$10*S10+$W$11*T10</f>
        <v/>
      </c>
      <c r="V10" t="inlineStr">
        <is>
          <t>S&amp;P 500 (price)</t>
        </is>
      </c>
      <c r="W10" s="9">
        <f>INDEX(LINEST($L$4:$L$1226,$M$4:$T$1226,TRUE,TRUE),1,2)</f>
        <v/>
      </c>
      <c r="X10" s="9">
        <f>INDEX(LINEST($L$4:$L$1226,$M$4:$T$1226,TRUE,TRUE),2,2)</f>
        <v/>
      </c>
      <c r="Y10" s="9">
        <f>W10/X10</f>
        <v/>
      </c>
    </row>
    <row r="11">
      <c r="A11" s="7" t="n">
        <v>37680</v>
      </c>
      <c r="B11" s="8" t="n">
        <v>347.45</v>
      </c>
      <c r="C11" s="8" t="n">
        <v>1.94</v>
      </c>
      <c r="D11" s="8" t="n">
        <v>1.77</v>
      </c>
      <c r="E11" s="8" t="n">
        <v>99.709999</v>
      </c>
      <c r="F11" s="8" t="n">
        <v>36.76</v>
      </c>
      <c r="G11" s="8" t="n">
        <v>29.63</v>
      </c>
      <c r="H11" s="8" t="n">
        <v>105.360001</v>
      </c>
      <c r="I11" s="8" t="n">
        <v>841.150024</v>
      </c>
      <c r="J11" s="8" t="n">
        <v>48.692169</v>
      </c>
      <c r="L11" s="9">
        <f>LN(B11/B10)</f>
        <v/>
      </c>
      <c r="M11" s="9">
        <f>$M$1*(C11-C10)</f>
        <v/>
      </c>
      <c r="N11" s="9">
        <f>$N$1*(D11-D10)</f>
        <v/>
      </c>
      <c r="O11" s="9">
        <f>$O$1*LN(E11/E10)</f>
        <v/>
      </c>
      <c r="P11" s="9">
        <f>$P$1*LN(F11/F10)</f>
        <v/>
      </c>
      <c r="Q11" s="9">
        <f>$Q$1*(G11-G10)</f>
        <v/>
      </c>
      <c r="R11" s="9">
        <f>$R$1*(H11-H10)</f>
        <v/>
      </c>
      <c r="S11" s="9">
        <f>$S$1*LN(I11/I10)</f>
        <v/>
      </c>
      <c r="T11" s="9">
        <f>$T$1*LN(J11/J10)</f>
        <v/>
      </c>
      <c r="U11" s="9">
        <f>$W$12+$W$4*M11+$W$5*N11+$W$6*O11+$W$7*P11+$W$8*Q11+$W$9*R11+$W$10*S11+$W$11*T11</f>
        <v/>
      </c>
      <c r="V11" t="inlineStr">
        <is>
          <t>US Agg bonds TR</t>
        </is>
      </c>
      <c r="W11" s="9">
        <f>INDEX(LINEST($L$4:$L$1226,$M$4:$T$1226,TRUE,TRUE),1,1)</f>
        <v/>
      </c>
      <c r="X11" s="9">
        <f>INDEX(LINEST($L$4:$L$1226,$M$4:$T$1226,TRUE,TRUE),2,1)</f>
        <v/>
      </c>
      <c r="Y11" s="9">
        <f>W11/X11</f>
        <v/>
      </c>
    </row>
    <row r="12">
      <c r="A12" s="7" t="n">
        <v>37687</v>
      </c>
      <c r="B12" s="8" t="n">
        <v>350.75</v>
      </c>
      <c r="C12" s="8" t="n">
        <v>1.91</v>
      </c>
      <c r="D12" s="8" t="n">
        <v>1.72</v>
      </c>
      <c r="E12" s="8" t="n">
        <v>98.040001</v>
      </c>
      <c r="F12" s="8" t="n">
        <v>37.76</v>
      </c>
      <c r="G12" s="8" t="n">
        <v>31.08</v>
      </c>
      <c r="H12" s="8" t="n">
        <v>104.599998</v>
      </c>
      <c r="I12" s="8" t="n">
        <v>828.8900149999999</v>
      </c>
      <c r="J12" s="8" t="n">
        <v>48.785447</v>
      </c>
      <c r="L12" s="9">
        <f>LN(B12/B11)</f>
        <v/>
      </c>
      <c r="M12" s="9">
        <f>$M$1*(C12-C11)</f>
        <v/>
      </c>
      <c r="N12" s="9">
        <f>$N$1*(D12-D11)</f>
        <v/>
      </c>
      <c r="O12" s="9">
        <f>$O$1*LN(E12/E11)</f>
        <v/>
      </c>
      <c r="P12" s="9">
        <f>$P$1*LN(F12/F11)</f>
        <v/>
      </c>
      <c r="Q12" s="9">
        <f>$Q$1*(G12-G11)</f>
        <v/>
      </c>
      <c r="R12" s="9">
        <f>$R$1*(H12-H11)</f>
        <v/>
      </c>
      <c r="S12" s="9">
        <f>$S$1*LN(I12/I11)</f>
        <v/>
      </c>
      <c r="T12" s="9">
        <f>$T$1*LN(J12/J11)</f>
        <v/>
      </c>
      <c r="U12" s="9">
        <f>$W$12+$W$4*M12+$W$5*N12+$W$6*O12+$W$7*P12+$W$8*Q12+$W$9*R12+$W$10*S12+$W$11*T12</f>
        <v/>
      </c>
      <c r="V12" t="inlineStr">
        <is>
          <t>Intercept α</t>
        </is>
      </c>
      <c r="W12" s="9">
        <f>INDEX(LINEST($L$4:$L$1226,$M$4:$T$1226,TRUE,TRUE),1,9)</f>
        <v/>
      </c>
      <c r="X12" s="9">
        <f>INDEX(LINEST($L$4:$L$1226,$M$4:$T$1226,TRUE,TRUE),2,9)</f>
        <v/>
      </c>
      <c r="Y12" s="9">
        <f>W12/X12</f>
        <v/>
      </c>
    </row>
    <row r="13">
      <c r="A13" s="7" t="n">
        <v>37694</v>
      </c>
      <c r="B13" s="8" t="n">
        <v>335.2</v>
      </c>
      <c r="C13" s="8" t="n">
        <v>1.83</v>
      </c>
      <c r="D13" s="8" t="n">
        <v>1.89</v>
      </c>
      <c r="E13" s="8" t="n">
        <v>99.989998</v>
      </c>
      <c r="F13" s="8" t="n">
        <v>35.41</v>
      </c>
      <c r="G13" s="8" t="n">
        <v>30.98</v>
      </c>
      <c r="H13" s="8" t="n">
        <v>110.349998</v>
      </c>
      <c r="I13" s="8" t="n">
        <v>833.27002</v>
      </c>
      <c r="J13" s="8" t="n">
        <v>48.552263</v>
      </c>
      <c r="L13" s="9">
        <f>LN(B13/B12)</f>
        <v/>
      </c>
      <c r="M13" s="9">
        <f>$M$1*(C13-C12)</f>
        <v/>
      </c>
      <c r="N13" s="9">
        <f>$N$1*(D13-D12)</f>
        <v/>
      </c>
      <c r="O13" s="9">
        <f>$O$1*LN(E13/E12)</f>
        <v/>
      </c>
      <c r="P13" s="9">
        <f>$P$1*LN(F13/F12)</f>
        <v/>
      </c>
      <c r="Q13" s="9">
        <f>$Q$1*(G13-G12)</f>
        <v/>
      </c>
      <c r="R13" s="9">
        <f>$R$1*(H13-H12)</f>
        <v/>
      </c>
      <c r="S13" s="9">
        <f>$S$1*LN(I13/I12)</f>
        <v/>
      </c>
      <c r="T13" s="9">
        <f>$T$1*LN(J13/J12)</f>
        <v/>
      </c>
      <c r="U13" s="9">
        <f>$W$12+$W$4*M13+$W$5*N13+$W$6*O13+$W$7*P13+$W$8*Q13+$W$9*R13+$W$10*S13+$W$11*T13</f>
        <v/>
      </c>
    </row>
    <row r="14">
      <c r="A14" s="7" t="n">
        <v>37701</v>
      </c>
      <c r="B14" s="8" t="n">
        <v>333.5</v>
      </c>
      <c r="C14" s="8" t="n">
        <v>1.82</v>
      </c>
      <c r="D14" s="8" t="n">
        <v>2.29</v>
      </c>
      <c r="E14" s="8" t="n">
        <v>101.919998</v>
      </c>
      <c r="F14" s="8" t="n">
        <v>27.18</v>
      </c>
      <c r="G14" s="8" t="n">
        <v>28.67</v>
      </c>
      <c r="H14" s="8" t="n">
        <v>124.18</v>
      </c>
      <c r="I14" s="8" t="n">
        <v>895.789978</v>
      </c>
      <c r="J14" s="8" t="n">
        <v>47.89932</v>
      </c>
      <c r="L14" s="9">
        <f>LN(B14/B13)</f>
        <v/>
      </c>
      <c r="M14" s="9">
        <f>$M$1*(C14-C13)</f>
        <v/>
      </c>
      <c r="N14" s="9">
        <f>$N$1*(D14-D13)</f>
        <v/>
      </c>
      <c r="O14" s="9">
        <f>$O$1*LN(E14/E13)</f>
        <v/>
      </c>
      <c r="P14" s="9">
        <f>$P$1*LN(F14/F13)</f>
        <v/>
      </c>
      <c r="Q14" s="9">
        <f>$Q$1*(G14-G13)</f>
        <v/>
      </c>
      <c r="R14" s="9">
        <f>$R$1*(H14-H13)</f>
        <v/>
      </c>
      <c r="S14" s="9">
        <f>$S$1*LN(I14/I13)</f>
        <v/>
      </c>
      <c r="T14" s="9">
        <f>$T$1*LN(J14/J13)</f>
        <v/>
      </c>
      <c r="U14" s="9">
        <f>$W$12+$W$4*M14+$W$5*N14+$W$6*O14+$W$7*P14+$W$8*Q14+$W$9*R14+$W$10*S14+$W$11*T14</f>
        <v/>
      </c>
      <c r="V14" t="inlineStr">
        <is>
          <t>R²</t>
        </is>
      </c>
      <c r="W14" s="10">
        <f>INDEX(LINEST($L$4:$L$1226,$M$4:$T$1226,TRUE,TRUE),3,1)</f>
        <v/>
      </c>
    </row>
    <row r="15">
      <c r="A15" s="7" t="n">
        <v>37708</v>
      </c>
      <c r="B15" s="8" t="n">
        <v>330.75</v>
      </c>
      <c r="C15" s="8" t="n">
        <v>1.83</v>
      </c>
      <c r="D15" s="8" t="n">
        <v>2.09</v>
      </c>
      <c r="E15" s="8" t="n">
        <v>99.959999</v>
      </c>
      <c r="F15" s="8" t="n">
        <v>30.21</v>
      </c>
      <c r="G15" s="8" t="n">
        <v>27.75</v>
      </c>
      <c r="H15" s="8" t="n">
        <v>114.5</v>
      </c>
      <c r="I15" s="8" t="n">
        <v>863.5</v>
      </c>
      <c r="J15" s="8" t="n">
        <v>48.272421</v>
      </c>
      <c r="L15" s="9">
        <f>LN(B15/B14)</f>
        <v/>
      </c>
      <c r="M15" s="9">
        <f>$M$1*(C15-C14)</f>
        <v/>
      </c>
      <c r="N15" s="9">
        <f>$N$1*(D15-D14)</f>
        <v/>
      </c>
      <c r="O15" s="9">
        <f>$O$1*LN(E15/E14)</f>
        <v/>
      </c>
      <c r="P15" s="9">
        <f>$P$1*LN(F15/F14)</f>
        <v/>
      </c>
      <c r="Q15" s="9">
        <f>$Q$1*(G15-G14)</f>
        <v/>
      </c>
      <c r="R15" s="9">
        <f>$R$1*(H15-H14)</f>
        <v/>
      </c>
      <c r="S15" s="9">
        <f>$S$1*LN(I15/I14)</f>
        <v/>
      </c>
      <c r="T15" s="9">
        <f>$T$1*LN(J15/J14)</f>
        <v/>
      </c>
      <c r="U15" s="9">
        <f>$W$12+$W$4*M15+$W$5*N15+$W$6*O15+$W$7*P15+$W$8*Q15+$W$9*R15+$W$10*S15+$W$11*T15</f>
        <v/>
      </c>
      <c r="V15" t="inlineStr">
        <is>
          <t>α annualized</t>
        </is>
      </c>
      <c r="W15" s="10">
        <f>W12*52</f>
        <v/>
      </c>
    </row>
    <row r="16">
      <c r="A16" s="7" t="n">
        <v>37715</v>
      </c>
      <c r="B16" s="8" t="n">
        <v>323.8</v>
      </c>
      <c r="C16" s="8" t="n">
        <v>1.8</v>
      </c>
      <c r="D16" s="8" t="n">
        <v>2.16</v>
      </c>
      <c r="E16" s="8" t="n">
        <v>100.449997</v>
      </c>
      <c r="F16" s="8" t="n">
        <v>28.41</v>
      </c>
      <c r="G16" s="8" t="n">
        <v>29.13</v>
      </c>
      <c r="H16" s="8" t="n">
        <v>114.370003</v>
      </c>
      <c r="I16" s="8" t="n">
        <v>878.849976</v>
      </c>
      <c r="J16" s="8" t="n">
        <v>48.492621</v>
      </c>
      <c r="L16" s="9">
        <f>LN(B16/B15)</f>
        <v/>
      </c>
      <c r="M16" s="9">
        <f>$M$1*(C16-C15)</f>
        <v/>
      </c>
      <c r="N16" s="9">
        <f>$N$1*(D16-D15)</f>
        <v/>
      </c>
      <c r="O16" s="9">
        <f>$O$1*LN(E16/E15)</f>
        <v/>
      </c>
      <c r="P16" s="9">
        <f>$P$1*LN(F16/F15)</f>
        <v/>
      </c>
      <c r="Q16" s="9">
        <f>$Q$1*(G16-G15)</f>
        <v/>
      </c>
      <c r="R16" s="9">
        <f>$R$1*(H16-H15)</f>
        <v/>
      </c>
      <c r="S16" s="9">
        <f>$S$1*LN(I16/I15)</f>
        <v/>
      </c>
      <c r="T16" s="9">
        <f>$T$1*LN(J16/J15)</f>
        <v/>
      </c>
      <c r="U16" s="9">
        <f>$W$12+$W$4*M16+$W$5*N16+$W$6*O16+$W$7*P16+$W$8*Q16+$W$9*R16+$W$10*S16+$W$11*T16</f>
        <v/>
      </c>
    </row>
    <row r="17">
      <c r="A17" s="7" t="n">
        <v>37722</v>
      </c>
      <c r="B17" s="8" t="n">
        <v>324.8</v>
      </c>
      <c r="C17" s="8" t="n">
        <v>1.77</v>
      </c>
      <c r="D17" s="8" t="n">
        <v>2.23</v>
      </c>
      <c r="E17" s="8" t="n">
        <v>100.18</v>
      </c>
      <c r="F17" s="8" t="n">
        <v>28.28</v>
      </c>
      <c r="G17" s="8" t="n">
        <v>24.44</v>
      </c>
      <c r="H17" s="8" t="n">
        <v>103.660004</v>
      </c>
      <c r="I17" s="8" t="n">
        <v>868.299988</v>
      </c>
      <c r="J17" s="8" t="n">
        <v>48.445744</v>
      </c>
      <c r="L17" s="9">
        <f>LN(B17/B16)</f>
        <v/>
      </c>
      <c r="M17" s="9">
        <f>$M$1*(C17-C16)</f>
        <v/>
      </c>
      <c r="N17" s="9">
        <f>$N$1*(D17-D16)</f>
        <v/>
      </c>
      <c r="O17" s="9">
        <f>$O$1*LN(E17/E16)</f>
        <v/>
      </c>
      <c r="P17" s="9">
        <f>$P$1*LN(F17/F16)</f>
        <v/>
      </c>
      <c r="Q17" s="9">
        <f>$Q$1*(G17-G16)</f>
        <v/>
      </c>
      <c r="R17" s="9">
        <f>$R$1*(H17-H16)</f>
        <v/>
      </c>
      <c r="S17" s="9">
        <f>$S$1*LN(I17/I16)</f>
        <v/>
      </c>
      <c r="T17" s="9">
        <f>$T$1*LN(J17/J16)</f>
        <v/>
      </c>
      <c r="U17" s="9">
        <f>$W$12+$W$4*M17+$W$5*N17+$W$6*O17+$W$7*P17+$W$8*Q17+$W$9*R17+$W$10*S17+$W$11*T17</f>
        <v/>
      </c>
      <c r="V17" s="6" t="inlineStr">
        <is>
          <t>Walk-forward OOS (rolling 60m → next)</t>
        </is>
      </c>
    </row>
    <row r="18">
      <c r="A18" s="7" t="n">
        <v>37729</v>
      </c>
      <c r="B18" s="8" t="n">
        <v>327</v>
      </c>
      <c r="C18" s="8" t="n">
        <v>1.76</v>
      </c>
      <c r="D18" s="8" t="n">
        <v>2.22</v>
      </c>
      <c r="E18" s="8" t="n">
        <v>99.300003</v>
      </c>
      <c r="F18" s="8" t="n">
        <v>30.1</v>
      </c>
      <c r="G18" s="8" t="n">
        <v>21.5</v>
      </c>
      <c r="H18" s="8" t="n">
        <v>96.199997</v>
      </c>
      <c r="I18" s="8" t="n">
        <v>893.580017</v>
      </c>
      <c r="J18" s="8" t="n">
        <v>48.539465</v>
      </c>
      <c r="L18" s="9">
        <f>LN(B18/B17)</f>
        <v/>
      </c>
      <c r="M18" s="9">
        <f>$M$1*(C18-C17)</f>
        <v/>
      </c>
      <c r="N18" s="9">
        <f>$N$1*(D18-D17)</f>
        <v/>
      </c>
      <c r="O18" s="9">
        <f>$O$1*LN(E18/E17)</f>
        <v/>
      </c>
      <c r="P18" s="9">
        <f>$P$1*LN(F18/F17)</f>
        <v/>
      </c>
      <c r="Q18" s="9">
        <f>$Q$1*(G18-G17)</f>
        <v/>
      </c>
      <c r="R18" s="9">
        <f>$R$1*(H18-H17)</f>
        <v/>
      </c>
      <c r="S18" s="9">
        <f>$S$1*LN(I18/I17)</f>
        <v/>
      </c>
      <c r="T18" s="9">
        <f>$T$1*LN(J18/J17)</f>
        <v/>
      </c>
      <c r="U18" s="9">
        <f>$W$12+$W$4*M18+$W$5*N18+$W$6*O18+$W$7*P18+$W$8*Q18+$W$9*R18+$W$10*S18+$W$11*T18</f>
        <v/>
      </c>
      <c r="V18" t="inlineStr">
        <is>
          <t>OOS R² vs RW (predict 0)</t>
        </is>
      </c>
      <c r="W18" s="10">
        <f>1-SUMPRODUCT((L264:L1226-AK264:AK1226)^2)/SUMPRODUCT(L264:L1226,L264:L1226)</f>
        <v/>
      </c>
    </row>
    <row r="19">
      <c r="A19" s="7" t="n">
        <v>37736</v>
      </c>
      <c r="B19" s="8" t="n">
        <v>333.25</v>
      </c>
      <c r="C19" s="8" t="n">
        <v>1.73</v>
      </c>
      <c r="D19" s="8" t="n">
        <v>2.18</v>
      </c>
      <c r="E19" s="8" t="n">
        <v>98.360001</v>
      </c>
      <c r="F19" s="8" t="n">
        <v>25.92</v>
      </c>
      <c r="G19" s="8" t="n">
        <v>20.8</v>
      </c>
      <c r="H19" s="8" t="n">
        <v>91.660004</v>
      </c>
      <c r="I19" s="8" t="n">
        <v>898.809998</v>
      </c>
      <c r="J19" s="8" t="n">
        <v>48.773746</v>
      </c>
      <c r="L19" s="9">
        <f>LN(B19/B18)</f>
        <v/>
      </c>
      <c r="M19" s="9">
        <f>$M$1*(C19-C18)</f>
        <v/>
      </c>
      <c r="N19" s="9">
        <f>$N$1*(D19-D18)</f>
        <v/>
      </c>
      <c r="O19" s="9">
        <f>$O$1*LN(E19/E18)</f>
        <v/>
      </c>
      <c r="P19" s="9">
        <f>$P$1*LN(F19/F18)</f>
        <v/>
      </c>
      <c r="Q19" s="9">
        <f>$Q$1*(G19-G18)</f>
        <v/>
      </c>
      <c r="R19" s="9">
        <f>$R$1*(H19-H18)</f>
        <v/>
      </c>
      <c r="S19" s="9">
        <f>$S$1*LN(I19/I18)</f>
        <v/>
      </c>
      <c r="T19" s="9">
        <f>$T$1*LN(J19/J18)</f>
        <v/>
      </c>
      <c r="U19" s="9">
        <f>$W$12+$W$4*M19+$W$5*N19+$W$6*O19+$W$7*P19+$W$8*Q19+$W$9*R19+$W$10*S19+$W$11*T19</f>
        <v/>
      </c>
      <c r="V19" t="inlineStr">
        <is>
          <t>OOS R² vs RW+drift</t>
        </is>
      </c>
      <c r="W19" s="10">
        <f>1-SUMPRODUCT((L264:L1226-AK264:AK1226)^2)/SUMPRODUCT((L264:L1226-AL264:AL1226)^2)</f>
        <v/>
      </c>
    </row>
    <row r="20">
      <c r="A20" s="7" t="n">
        <v>37743</v>
      </c>
      <c r="B20" s="8" t="n">
        <v>340.5</v>
      </c>
      <c r="C20" s="8" t="n">
        <v>1.75</v>
      </c>
      <c r="D20" s="8" t="n">
        <v>2.19</v>
      </c>
      <c r="E20" s="8" t="n">
        <v>96.760002</v>
      </c>
      <c r="F20" s="8" t="n">
        <v>25.74</v>
      </c>
      <c r="G20" s="8" t="n">
        <v>20.63</v>
      </c>
      <c r="H20" s="8" t="n">
        <v>90.66999800000001</v>
      </c>
      <c r="I20" s="8" t="n">
        <v>930.080017</v>
      </c>
      <c r="J20" s="8" t="n">
        <v>49.009075</v>
      </c>
      <c r="L20" s="9">
        <f>LN(B20/B19)</f>
        <v/>
      </c>
      <c r="M20" s="9">
        <f>$M$1*(C20-C19)</f>
        <v/>
      </c>
      <c r="N20" s="9">
        <f>$N$1*(D20-D19)</f>
        <v/>
      </c>
      <c r="O20" s="9">
        <f>$O$1*LN(E20/E19)</f>
        <v/>
      </c>
      <c r="P20" s="9">
        <f>$P$1*LN(F20/F19)</f>
        <v/>
      </c>
      <c r="Q20" s="9">
        <f>$Q$1*(G20-G19)</f>
        <v/>
      </c>
      <c r="R20" s="9">
        <f>$R$1*(H20-H19)</f>
        <v/>
      </c>
      <c r="S20" s="9">
        <f>$S$1*LN(I20/I19)</f>
        <v/>
      </c>
      <c r="T20" s="9">
        <f>$T$1*LN(J20/J19)</f>
        <v/>
      </c>
      <c r="U20" s="9">
        <f>$W$12+$W$4*M20+$W$5*N20+$W$6*O20+$W$7*P20+$W$8*Q20+$W$9*R20+$W$10*S20+$W$11*T20</f>
        <v/>
      </c>
      <c r="V20" t="inlineStr">
        <is>
          <t>RMSE ratio (model/RW)</t>
        </is>
      </c>
      <c r="W20" s="11">
        <f>SQRT(SUMPRODUCT((L264:L1226-AK264:AK1226)^2)/SUMPRODUCT(L264:L1226,L264:L1226))</f>
        <v/>
      </c>
    </row>
    <row r="21">
      <c r="A21" s="7" t="n">
        <v>37750</v>
      </c>
      <c r="B21" s="8" t="n">
        <v>347.9</v>
      </c>
      <c r="C21" s="8" t="n">
        <v>1.69</v>
      </c>
      <c r="D21" s="8" t="n">
        <v>2</v>
      </c>
      <c r="E21" s="8" t="n">
        <v>94.980003</v>
      </c>
      <c r="F21" s="8" t="n">
        <v>27.65</v>
      </c>
      <c r="G21" s="8" t="n">
        <v>19.69</v>
      </c>
      <c r="H21" s="8" t="n">
        <v>82.55999799999999</v>
      </c>
      <c r="I21" s="8" t="n">
        <v>933.409973</v>
      </c>
      <c r="J21" s="8" t="n">
        <v>49.432392</v>
      </c>
      <c r="L21" s="9">
        <f>LN(B21/B20)</f>
        <v/>
      </c>
      <c r="M21" s="9">
        <f>$M$1*(C21-C20)</f>
        <v/>
      </c>
      <c r="N21" s="9">
        <f>$N$1*(D21-D20)</f>
        <v/>
      </c>
      <c r="O21" s="9">
        <f>$O$1*LN(E21/E20)</f>
        <v/>
      </c>
      <c r="P21" s="9">
        <f>$P$1*LN(F21/F20)</f>
        <v/>
      </c>
      <c r="Q21" s="9">
        <f>$Q$1*(G21-G20)</f>
        <v/>
      </c>
      <c r="R21" s="9">
        <f>$R$1*(H21-H20)</f>
        <v/>
      </c>
      <c r="S21" s="9">
        <f>$S$1*LN(I21/I20)</f>
        <v/>
      </c>
      <c r="T21" s="9">
        <f>$T$1*LN(J21/J20)</f>
        <v/>
      </c>
      <c r="U21" s="9">
        <f>$W$12+$W$4*M21+$W$5*N21+$W$6*O21+$W$7*P21+$W$8*Q21+$W$9*R21+$W$10*S21+$W$11*T21</f>
        <v/>
      </c>
      <c r="V21" t="inlineStr">
        <is>
          <t>OOS periods</t>
        </is>
      </c>
      <c r="W21" s="12">
        <f>COUNT(AK264:AK1226)</f>
        <v/>
      </c>
    </row>
    <row r="22">
      <c r="A22" s="7" t="n">
        <v>37757</v>
      </c>
      <c r="B22" s="8" t="n">
        <v>355</v>
      </c>
      <c r="C22" s="8" t="n">
        <v>1.62</v>
      </c>
      <c r="D22" s="8" t="n">
        <v>1.84</v>
      </c>
      <c r="E22" s="8" t="n">
        <v>94.08000199999999</v>
      </c>
      <c r="F22" s="8" t="n">
        <v>29.07</v>
      </c>
      <c r="G22" s="8" t="n">
        <v>18.4</v>
      </c>
      <c r="H22" s="8" t="n">
        <v>94.639999</v>
      </c>
      <c r="I22" s="8" t="n">
        <v>944.299988</v>
      </c>
      <c r="J22" s="8" t="n">
        <v>49.667561</v>
      </c>
      <c r="L22" s="9">
        <f>LN(B22/B21)</f>
        <v/>
      </c>
      <c r="M22" s="9">
        <f>$M$1*(C22-C21)</f>
        <v/>
      </c>
      <c r="N22" s="9">
        <f>$N$1*(D22-D21)</f>
        <v/>
      </c>
      <c r="O22" s="9">
        <f>$O$1*LN(E22/E21)</f>
        <v/>
      </c>
      <c r="P22" s="9">
        <f>$P$1*LN(F22/F21)</f>
        <v/>
      </c>
      <c r="Q22" s="9">
        <f>$Q$1*(G22-G21)</f>
        <v/>
      </c>
      <c r="R22" s="9">
        <f>$R$1*(H22-H21)</f>
        <v/>
      </c>
      <c r="S22" s="9">
        <f>$S$1*LN(I22/I21)</f>
        <v/>
      </c>
      <c r="T22" s="9">
        <f>$T$1*LN(J22/J21)</f>
        <v/>
      </c>
      <c r="U22" s="9">
        <f>$W$12+$W$4*M22+$W$5*N22+$W$6*O22+$W$7*P22+$W$8*Q22+$W$9*R22+$W$10*S22+$W$11*T22</f>
        <v/>
      </c>
    </row>
    <row r="23">
      <c r="A23" s="7" t="n">
        <v>37764</v>
      </c>
      <c r="B23" s="8" t="n">
        <v>370.5</v>
      </c>
      <c r="C23" s="8" t="n">
        <v>1.62</v>
      </c>
      <c r="D23" s="8" t="n">
        <v>1.72</v>
      </c>
      <c r="E23" s="8" t="n">
        <v>93.050003</v>
      </c>
      <c r="F23" s="8" t="n">
        <v>29.74</v>
      </c>
      <c r="G23" s="8" t="n">
        <v>19.17</v>
      </c>
      <c r="H23" s="8" t="n">
        <v>99.529999</v>
      </c>
      <c r="I23" s="8" t="n">
        <v>933.219971</v>
      </c>
      <c r="J23" s="8" t="n">
        <v>49.808691</v>
      </c>
      <c r="L23" s="9">
        <f>LN(B23/B22)</f>
        <v/>
      </c>
      <c r="M23" s="9">
        <f>$M$1*(C23-C22)</f>
        <v/>
      </c>
      <c r="N23" s="9">
        <f>$N$1*(D23-D22)</f>
        <v/>
      </c>
      <c r="O23" s="9">
        <f>$O$1*LN(E23/E22)</f>
        <v/>
      </c>
      <c r="P23" s="9">
        <f>$P$1*LN(F23/F22)</f>
        <v/>
      </c>
      <c r="Q23" s="9">
        <f>$Q$1*(G23-G22)</f>
        <v/>
      </c>
      <c r="R23" s="9">
        <f>$R$1*(H23-H22)</f>
        <v/>
      </c>
      <c r="S23" s="9">
        <f>$S$1*LN(I23/I22)</f>
        <v/>
      </c>
      <c r="T23" s="9">
        <f>$T$1*LN(J23/J22)</f>
        <v/>
      </c>
      <c r="U23" s="9">
        <f>$W$12+$W$4*M23+$W$5*N23+$W$6*O23+$W$7*P23+$W$8*Q23+$W$9*R23+$W$10*S23+$W$11*T23</f>
        <v/>
      </c>
    </row>
    <row r="24">
      <c r="A24" s="7" t="n">
        <v>37771</v>
      </c>
      <c r="B24" s="8" t="n">
        <v>361.4</v>
      </c>
      <c r="C24" s="8" t="n">
        <v>1.6</v>
      </c>
      <c r="D24" s="8" t="n">
        <v>1.77</v>
      </c>
      <c r="E24" s="8" t="n">
        <v>93.269997</v>
      </c>
      <c r="F24" s="8" t="n">
        <v>29.56</v>
      </c>
      <c r="G24" s="8" t="n">
        <v>19.47</v>
      </c>
      <c r="H24" s="8" t="n">
        <v>99.80999799999999</v>
      </c>
      <c r="I24" s="8" t="n">
        <v>963.590027</v>
      </c>
      <c r="J24" s="8" t="n">
        <v>49.950304</v>
      </c>
      <c r="L24" s="9">
        <f>LN(B24/B23)</f>
        <v/>
      </c>
      <c r="M24" s="9">
        <f>$M$1*(C24-C23)</f>
        <v/>
      </c>
      <c r="N24" s="9">
        <f>$N$1*(D24-D23)</f>
        <v/>
      </c>
      <c r="O24" s="9">
        <f>$O$1*LN(E24/E23)</f>
        <v/>
      </c>
      <c r="P24" s="9">
        <f>$P$1*LN(F24/F23)</f>
        <v/>
      </c>
      <c r="Q24" s="9">
        <f>$Q$1*(G24-G23)</f>
        <v/>
      </c>
      <c r="R24" s="9">
        <f>$R$1*(H24-H23)</f>
        <v/>
      </c>
      <c r="S24" s="9">
        <f>$S$1*LN(I24/I23)</f>
        <v/>
      </c>
      <c r="T24" s="9">
        <f>$T$1*LN(J24/J23)</f>
        <v/>
      </c>
      <c r="U24" s="9">
        <f>$W$12+$W$4*M24+$W$5*N24+$W$6*O24+$W$7*P24+$W$8*Q24+$W$9*R24+$W$10*S24+$W$11*T24</f>
        <v/>
      </c>
    </row>
    <row r="25">
      <c r="A25" s="7" t="n">
        <v>37778</v>
      </c>
      <c r="B25" s="8" t="n">
        <v>363</v>
      </c>
      <c r="C25" s="8" t="n">
        <v>1.61</v>
      </c>
      <c r="D25" s="8" t="n">
        <v>1.76</v>
      </c>
      <c r="E25" s="8" t="n">
        <v>93.480003</v>
      </c>
      <c r="F25" s="8" t="n">
        <v>31.26</v>
      </c>
      <c r="G25" s="8" t="n">
        <v>21.25</v>
      </c>
      <c r="H25" s="8" t="n">
        <v>103.349998</v>
      </c>
      <c r="I25" s="8" t="n">
        <v>987.76001</v>
      </c>
      <c r="J25" s="8" t="n">
        <v>49.997508</v>
      </c>
      <c r="L25" s="9">
        <f>LN(B25/B24)</f>
        <v/>
      </c>
      <c r="M25" s="9">
        <f>$M$1*(C25-C24)</f>
        <v/>
      </c>
      <c r="N25" s="9">
        <f>$N$1*(D25-D24)</f>
        <v/>
      </c>
      <c r="O25" s="9">
        <f>$O$1*LN(E25/E24)</f>
        <v/>
      </c>
      <c r="P25" s="9">
        <f>$P$1*LN(F25/F24)</f>
        <v/>
      </c>
      <c r="Q25" s="9">
        <f>$Q$1*(G25-G24)</f>
        <v/>
      </c>
      <c r="R25" s="9">
        <f>$R$1*(H25-H24)</f>
        <v/>
      </c>
      <c r="S25" s="9">
        <f>$S$1*LN(I25/I24)</f>
        <v/>
      </c>
      <c r="T25" s="9">
        <f>$T$1*LN(J25/J24)</f>
        <v/>
      </c>
      <c r="U25" s="9">
        <f>$W$12+$W$4*M25+$W$5*N25+$W$6*O25+$W$7*P25+$W$8*Q25+$W$9*R25+$W$10*S25+$W$11*T25</f>
        <v/>
      </c>
    </row>
    <row r="26">
      <c r="A26" s="7" t="n">
        <v>37785</v>
      </c>
      <c r="B26" s="8" t="n">
        <v>353.05</v>
      </c>
      <c r="C26" s="8" t="n">
        <v>1.62</v>
      </c>
      <c r="D26" s="8" t="n">
        <v>1.51</v>
      </c>
      <c r="E26" s="8" t="n">
        <v>92.220001</v>
      </c>
      <c r="F26" s="8" t="n">
        <v>30.63</v>
      </c>
      <c r="G26" s="8" t="n">
        <v>20.66</v>
      </c>
      <c r="H26" s="8" t="n">
        <v>103.18</v>
      </c>
      <c r="I26" s="8" t="n">
        <v>988.6099850000001</v>
      </c>
      <c r="J26" s="8" t="n">
        <v>50.422454</v>
      </c>
      <c r="L26" s="9">
        <f>LN(B26/B25)</f>
        <v/>
      </c>
      <c r="M26" s="9">
        <f>$M$1*(C26-C25)</f>
        <v/>
      </c>
      <c r="N26" s="9">
        <f>$N$1*(D26-D25)</f>
        <v/>
      </c>
      <c r="O26" s="9">
        <f>$O$1*LN(E26/E25)</f>
        <v/>
      </c>
      <c r="P26" s="9">
        <f>$P$1*LN(F26/F25)</f>
        <v/>
      </c>
      <c r="Q26" s="9">
        <f>$Q$1*(G26-G25)</f>
        <v/>
      </c>
      <c r="R26" s="9">
        <f>$R$1*(H26-H25)</f>
        <v/>
      </c>
      <c r="S26" s="9">
        <f>$S$1*LN(I26/I25)</f>
        <v/>
      </c>
      <c r="T26" s="9">
        <f>$T$1*LN(J26/J25)</f>
        <v/>
      </c>
      <c r="U26" s="9">
        <f>$W$12+$W$4*M26+$W$5*N26+$W$6*O26+$W$7*P26+$W$8*Q26+$W$9*R26+$W$10*S26+$W$11*T26</f>
        <v/>
      </c>
    </row>
    <row r="27">
      <c r="A27" s="7" t="n">
        <v>37792</v>
      </c>
      <c r="B27" s="8" t="n">
        <v>358</v>
      </c>
      <c r="C27" s="8" t="n">
        <v>1.63</v>
      </c>
      <c r="D27" s="8" t="n">
        <v>1.77</v>
      </c>
      <c r="E27" s="8" t="n">
        <v>94.040001</v>
      </c>
      <c r="F27" s="8" t="n">
        <v>30.63</v>
      </c>
      <c r="G27" s="8" t="n">
        <v>19.14</v>
      </c>
      <c r="H27" s="8" t="n">
        <v>113.389999</v>
      </c>
      <c r="I27" s="8" t="n">
        <v>995.690002</v>
      </c>
      <c r="J27" s="8" t="n">
        <v>49.903134</v>
      </c>
      <c r="L27" s="9">
        <f>LN(B27/B26)</f>
        <v/>
      </c>
      <c r="M27" s="9">
        <f>$M$1*(C27-C26)</f>
        <v/>
      </c>
      <c r="N27" s="9">
        <f>$N$1*(D27-D26)</f>
        <v/>
      </c>
      <c r="O27" s="9">
        <f>$O$1*LN(E27/E26)</f>
        <v/>
      </c>
      <c r="P27" s="9">
        <f>$P$1*LN(F27/F26)</f>
        <v/>
      </c>
      <c r="Q27" s="9">
        <f>$Q$1*(G27-G26)</f>
        <v/>
      </c>
      <c r="R27" s="9">
        <f>$R$1*(H27-H26)</f>
        <v/>
      </c>
      <c r="S27" s="9">
        <f>$S$1*LN(I27/I26)</f>
        <v/>
      </c>
      <c r="T27" s="9">
        <f>$T$1*LN(J27/J26)</f>
        <v/>
      </c>
      <c r="U27" s="9">
        <f>$W$12+$W$4*M27+$W$5*N27+$W$6*O27+$W$7*P27+$W$8*Q27+$W$9*R27+$W$10*S27+$W$11*T27</f>
        <v/>
      </c>
    </row>
    <row r="28">
      <c r="A28" s="7" t="n">
        <v>37799</v>
      </c>
      <c r="B28" s="8" t="n">
        <v>345.5</v>
      </c>
      <c r="C28" s="8" t="n">
        <v>1.68</v>
      </c>
      <c r="D28" s="8" t="n">
        <v>1.9</v>
      </c>
      <c r="E28" s="8" t="n">
        <v>95.150002</v>
      </c>
      <c r="F28" s="8" t="n">
        <v>29.18</v>
      </c>
      <c r="G28" s="8" t="n">
        <v>19.16</v>
      </c>
      <c r="H28" s="8" t="n">
        <v>108.190002</v>
      </c>
      <c r="I28" s="8" t="n">
        <v>976.219971</v>
      </c>
      <c r="J28" s="8" t="n">
        <v>49.572587</v>
      </c>
      <c r="L28" s="9">
        <f>LN(B28/B27)</f>
        <v/>
      </c>
      <c r="M28" s="9">
        <f>$M$1*(C28-C27)</f>
        <v/>
      </c>
      <c r="N28" s="9">
        <f>$N$1*(D28-D27)</f>
        <v/>
      </c>
      <c r="O28" s="9">
        <f>$O$1*LN(E28/E27)</f>
        <v/>
      </c>
      <c r="P28" s="9">
        <f>$P$1*LN(F28/F27)</f>
        <v/>
      </c>
      <c r="Q28" s="9">
        <f>$Q$1*(G28-G27)</f>
        <v/>
      </c>
      <c r="R28" s="9">
        <f>$R$1*(H28-H27)</f>
        <v/>
      </c>
      <c r="S28" s="9">
        <f>$S$1*LN(I28/I27)</f>
        <v/>
      </c>
      <c r="T28" s="9">
        <f>$T$1*LN(J28/J27)</f>
        <v/>
      </c>
      <c r="U28" s="9">
        <f>$W$12+$W$4*M28+$W$5*N28+$W$6*O28+$W$7*P28+$W$8*Q28+$W$9*R28+$W$10*S28+$W$11*T28</f>
        <v/>
      </c>
    </row>
    <row r="29">
      <c r="A29" s="7" t="n">
        <v>37806</v>
      </c>
      <c r="B29" s="8" t="n">
        <v>351.3</v>
      </c>
      <c r="C29" s="8" t="n">
        <v>1.58</v>
      </c>
      <c r="D29" s="8" t="n">
        <v>2.09</v>
      </c>
      <c r="E29" s="8" t="n">
        <v>94.550003</v>
      </c>
      <c r="F29" s="8" t="n">
        <v>30.39</v>
      </c>
      <c r="G29" s="8" t="n">
        <v>19.39</v>
      </c>
      <c r="H29" s="8" t="n">
        <v>107.510002</v>
      </c>
      <c r="I29" s="8" t="n">
        <v>985.700012</v>
      </c>
      <c r="J29" s="8" t="n">
        <v>49.695907</v>
      </c>
      <c r="L29" s="9">
        <f>LN(B29/B28)</f>
        <v/>
      </c>
      <c r="M29" s="9">
        <f>$M$1*(C29-C28)</f>
        <v/>
      </c>
      <c r="N29" s="9">
        <f>$N$1*(D29-D28)</f>
        <v/>
      </c>
      <c r="O29" s="9">
        <f>$O$1*LN(E29/E28)</f>
        <v/>
      </c>
      <c r="P29" s="9">
        <f>$P$1*LN(F29/F28)</f>
        <v/>
      </c>
      <c r="Q29" s="9">
        <f>$Q$1*(G29-G28)</f>
        <v/>
      </c>
      <c r="R29" s="9">
        <f>$R$1*(H29-H28)</f>
        <v/>
      </c>
      <c r="S29" s="9">
        <f>$S$1*LN(I29/I28)</f>
        <v/>
      </c>
      <c r="T29" s="9">
        <f>$T$1*LN(J29/J28)</f>
        <v/>
      </c>
      <c r="U29" s="9">
        <f>$W$12+$W$4*M29+$W$5*N29+$W$6*O29+$W$7*P29+$W$8*Q29+$W$9*R29+$W$10*S29+$W$11*T29</f>
        <v/>
      </c>
    </row>
    <row r="30">
      <c r="A30" s="7" t="n">
        <v>37813</v>
      </c>
      <c r="B30" s="8" t="n">
        <v>343.7</v>
      </c>
      <c r="C30" s="8" t="n">
        <v>1.78</v>
      </c>
      <c r="D30" s="8" t="n">
        <v>1.88</v>
      </c>
      <c r="E30" s="8" t="n">
        <v>95.800003</v>
      </c>
      <c r="F30" s="8" t="n">
        <v>31.33</v>
      </c>
      <c r="G30" s="8" t="n">
        <v>18.47</v>
      </c>
      <c r="H30" s="8" t="n">
        <v>98.870003</v>
      </c>
      <c r="I30" s="8" t="n">
        <v>998.1400149999999</v>
      </c>
      <c r="J30" s="8" t="n">
        <v>49.743326</v>
      </c>
      <c r="L30" s="9">
        <f>LN(B30/B29)</f>
        <v/>
      </c>
      <c r="M30" s="9">
        <f>$M$1*(C30-C29)</f>
        <v/>
      </c>
      <c r="N30" s="9">
        <f>$N$1*(D30-D29)</f>
        <v/>
      </c>
      <c r="O30" s="9">
        <f>$O$1*LN(E30/E29)</f>
        <v/>
      </c>
      <c r="P30" s="9">
        <f>$P$1*LN(F30/F29)</f>
        <v/>
      </c>
      <c r="Q30" s="9">
        <f>$Q$1*(G30-G29)</f>
        <v/>
      </c>
      <c r="R30" s="9">
        <f>$R$1*(H30-H29)</f>
        <v/>
      </c>
      <c r="S30" s="9">
        <f>$S$1*LN(I30/I29)</f>
        <v/>
      </c>
      <c r="T30" s="9">
        <f>$T$1*LN(J30/J29)</f>
        <v/>
      </c>
      <c r="U30" s="9">
        <f>$W$12+$W$4*M30+$W$5*N30+$W$6*O30+$W$7*P30+$W$8*Q30+$W$9*R30+$W$10*S30+$W$11*T30</f>
        <v/>
      </c>
    </row>
    <row r="31">
      <c r="A31" s="7" t="n">
        <v>37820</v>
      </c>
      <c r="B31" s="8" t="n">
        <v>344.35</v>
      </c>
      <c r="C31" s="8" t="n">
        <v>1.96</v>
      </c>
      <c r="D31" s="8" t="n">
        <v>2.04</v>
      </c>
      <c r="E31" s="8" t="n">
        <v>96.860001</v>
      </c>
      <c r="F31" s="8" t="n">
        <v>31.96</v>
      </c>
      <c r="G31" s="8" t="n">
        <v>19.11</v>
      </c>
      <c r="H31" s="8" t="n">
        <v>104.919998</v>
      </c>
      <c r="I31" s="8" t="n">
        <v>993.320007</v>
      </c>
      <c r="J31" s="8" t="n">
        <v>49.126842</v>
      </c>
      <c r="L31" s="9">
        <f>LN(B31/B30)</f>
        <v/>
      </c>
      <c r="M31" s="9">
        <f>$M$1*(C31-C30)</f>
        <v/>
      </c>
      <c r="N31" s="9">
        <f>$N$1*(D31-D30)</f>
        <v/>
      </c>
      <c r="O31" s="9">
        <f>$O$1*LN(E31/E30)</f>
        <v/>
      </c>
      <c r="P31" s="9">
        <f>$P$1*LN(F31/F30)</f>
        <v/>
      </c>
      <c r="Q31" s="9">
        <f>$Q$1*(G31-G30)</f>
        <v/>
      </c>
      <c r="R31" s="9">
        <f>$R$1*(H31-H30)</f>
        <v/>
      </c>
      <c r="S31" s="9">
        <f>$S$1*LN(I31/I30)</f>
        <v/>
      </c>
      <c r="T31" s="9">
        <f>$T$1*LN(J31/J30)</f>
        <v/>
      </c>
      <c r="U31" s="9">
        <f>$W$12+$W$4*M31+$W$5*N31+$W$6*O31+$W$7*P31+$W$8*Q31+$W$9*R31+$W$10*S31+$W$11*T31</f>
        <v/>
      </c>
    </row>
    <row r="32">
      <c r="A32" s="7" t="n">
        <v>37827</v>
      </c>
      <c r="B32" s="8" t="n">
        <v>363</v>
      </c>
      <c r="C32" s="8" t="n">
        <v>2.08</v>
      </c>
      <c r="D32" s="8" t="n">
        <v>2.14</v>
      </c>
      <c r="E32" s="8" t="n">
        <v>94.959999</v>
      </c>
      <c r="F32" s="8" t="n">
        <v>30.31</v>
      </c>
      <c r="G32" s="8" t="n">
        <v>17.75</v>
      </c>
      <c r="H32" s="8" t="n">
        <v>115.93</v>
      </c>
      <c r="I32" s="8" t="n">
        <v>998.679993</v>
      </c>
      <c r="J32" s="8" t="n">
        <v>48.794954</v>
      </c>
      <c r="L32" s="9">
        <f>LN(B32/B31)</f>
        <v/>
      </c>
      <c r="M32" s="9">
        <f>$M$1*(C32-C31)</f>
        <v/>
      </c>
      <c r="N32" s="9">
        <f>$N$1*(D32-D31)</f>
        <v/>
      </c>
      <c r="O32" s="9">
        <f>$O$1*LN(E32/E31)</f>
        <v/>
      </c>
      <c r="P32" s="9">
        <f>$P$1*LN(F32/F31)</f>
        <v/>
      </c>
      <c r="Q32" s="9">
        <f>$Q$1*(G32-G31)</f>
        <v/>
      </c>
      <c r="R32" s="9">
        <f>$R$1*(H32-H31)</f>
        <v/>
      </c>
      <c r="S32" s="9">
        <f>$S$1*LN(I32/I31)</f>
        <v/>
      </c>
      <c r="T32" s="9">
        <f>$T$1*LN(J32/J31)</f>
        <v/>
      </c>
      <c r="U32" s="9">
        <f>$W$12+$W$4*M32+$W$5*N32+$W$6*O32+$W$7*P32+$W$8*Q32+$W$9*R32+$W$10*S32+$W$11*T32</f>
        <v/>
      </c>
    </row>
    <row r="33">
      <c r="A33" s="7" t="n">
        <v>37834</v>
      </c>
      <c r="B33" s="8" t="n">
        <v>352.35</v>
      </c>
      <c r="C33" s="8" t="n">
        <v>2.04</v>
      </c>
      <c r="D33" s="8" t="n">
        <v>2.4</v>
      </c>
      <c r="E33" s="8" t="n">
        <v>96.660004</v>
      </c>
      <c r="F33" s="8" t="n">
        <v>32.23</v>
      </c>
      <c r="G33" s="8" t="n">
        <v>20.75</v>
      </c>
      <c r="H33" s="8" t="n">
        <v>157.220001</v>
      </c>
      <c r="I33" s="8" t="n">
        <v>980.150024</v>
      </c>
      <c r="J33" s="8" t="n">
        <v>48.172815</v>
      </c>
      <c r="L33" s="9">
        <f>LN(B33/B32)</f>
        <v/>
      </c>
      <c r="M33" s="9">
        <f>$M$1*(C33-C32)</f>
        <v/>
      </c>
      <c r="N33" s="9">
        <f>$N$1*(D33-D32)</f>
        <v/>
      </c>
      <c r="O33" s="9">
        <f>$O$1*LN(E33/E32)</f>
        <v/>
      </c>
      <c r="P33" s="9">
        <f>$P$1*LN(F33/F32)</f>
        <v/>
      </c>
      <c r="Q33" s="9">
        <f>$Q$1*(G33-G32)</f>
        <v/>
      </c>
      <c r="R33" s="9">
        <f>$R$1*(H33-H32)</f>
        <v/>
      </c>
      <c r="S33" s="9">
        <f>$S$1*LN(I33/I32)</f>
        <v/>
      </c>
      <c r="T33" s="9">
        <f>$T$1*LN(J33/J32)</f>
        <v/>
      </c>
      <c r="U33" s="9">
        <f>$W$12+$W$4*M33+$W$5*N33+$W$6*O33+$W$7*P33+$W$8*Q33+$W$9*R33+$W$10*S33+$W$11*T33</f>
        <v/>
      </c>
    </row>
    <row r="34">
      <c r="A34" s="7" t="n">
        <v>37841</v>
      </c>
      <c r="B34" s="8" t="n">
        <v>353.95</v>
      </c>
      <c r="C34" s="8" t="n">
        <v>2</v>
      </c>
      <c r="D34" s="8" t="n">
        <v>2.27</v>
      </c>
      <c r="E34" s="8" t="n">
        <v>96.360001</v>
      </c>
      <c r="F34" s="8" t="n">
        <v>32.23</v>
      </c>
      <c r="G34" s="8" t="n">
        <v>19.59</v>
      </c>
      <c r="H34" s="8" t="n">
        <v>130.960007</v>
      </c>
      <c r="I34" s="8" t="n">
        <v>977.590027</v>
      </c>
      <c r="J34" s="8" t="n">
        <v>48.696421</v>
      </c>
      <c r="L34" s="9">
        <f>LN(B34/B33)</f>
        <v/>
      </c>
      <c r="M34" s="9">
        <f>$M$1*(C34-C33)</f>
        <v/>
      </c>
      <c r="N34" s="9">
        <f>$N$1*(D34-D33)</f>
        <v/>
      </c>
      <c r="O34" s="9">
        <f>$O$1*LN(E34/E33)</f>
        <v/>
      </c>
      <c r="P34" s="9">
        <f>$P$1*LN(F34/F33)</f>
        <v/>
      </c>
      <c r="Q34" s="9">
        <f>$Q$1*(G34-G33)</f>
        <v/>
      </c>
      <c r="R34" s="9">
        <f>$R$1*(H34-H33)</f>
        <v/>
      </c>
      <c r="S34" s="9">
        <f>$S$1*LN(I34/I33)</f>
        <v/>
      </c>
      <c r="T34" s="9">
        <f>$T$1*LN(J34/J33)</f>
        <v/>
      </c>
      <c r="U34" s="9">
        <f>$W$12+$W$4*M34+$W$5*N34+$W$6*O34+$W$7*P34+$W$8*Q34+$W$9*R34+$W$10*S34+$W$11*T34</f>
        <v/>
      </c>
    </row>
    <row r="35">
      <c r="A35" s="7" t="n">
        <v>37848</v>
      </c>
      <c r="B35" s="8" t="n">
        <v>364.5</v>
      </c>
      <c r="C35" s="8" t="n">
        <v>2.19</v>
      </c>
      <c r="D35" s="8" t="n">
        <v>2.36</v>
      </c>
      <c r="E35" s="8" t="n">
        <v>96.650002</v>
      </c>
      <c r="F35" s="8" t="n">
        <v>31.01</v>
      </c>
      <c r="G35" s="8" t="n">
        <v>18.27</v>
      </c>
      <c r="H35" s="8" t="n">
        <v>140.589996</v>
      </c>
      <c r="I35" s="8" t="n">
        <v>990.669983</v>
      </c>
      <c r="J35" s="8" t="n">
        <v>48.125191</v>
      </c>
      <c r="L35" s="9">
        <f>LN(B35/B34)</f>
        <v/>
      </c>
      <c r="M35" s="9">
        <f>$M$1*(C35-C34)</f>
        <v/>
      </c>
      <c r="N35" s="9">
        <f>$N$1*(D35-D34)</f>
        <v/>
      </c>
      <c r="O35" s="9">
        <f>$O$1*LN(E35/E34)</f>
        <v/>
      </c>
      <c r="P35" s="9">
        <f>$P$1*LN(F35/F34)</f>
        <v/>
      </c>
      <c r="Q35" s="9">
        <f>$Q$1*(G35-G34)</f>
        <v/>
      </c>
      <c r="R35" s="9">
        <f>$R$1*(H35-H34)</f>
        <v/>
      </c>
      <c r="S35" s="9">
        <f>$S$1*LN(I35/I34)</f>
        <v/>
      </c>
      <c r="T35" s="9">
        <f>$T$1*LN(J35/J34)</f>
        <v/>
      </c>
      <c r="U35" s="9">
        <f>$W$12+$W$4*M35+$W$5*N35+$W$6*O35+$W$7*P35+$W$8*Q35+$W$9*R35+$W$10*S35+$W$11*T35</f>
        <v/>
      </c>
    </row>
    <row r="36">
      <c r="A36" s="7" t="n">
        <v>37855</v>
      </c>
      <c r="B36" s="8" t="n">
        <v>358.75</v>
      </c>
      <c r="C36" s="8" t="n">
        <v>2.22</v>
      </c>
      <c r="D36" s="8" t="n">
        <v>2.26</v>
      </c>
      <c r="E36" s="8" t="n">
        <v>98.83000199999999</v>
      </c>
      <c r="F36" s="8" t="n">
        <v>31.64</v>
      </c>
      <c r="G36" s="8" t="n">
        <v>18.55</v>
      </c>
      <c r="H36" s="8" t="n">
        <v>135.089996</v>
      </c>
      <c r="I36" s="8" t="n">
        <v>993.059998</v>
      </c>
      <c r="J36" s="8" t="n">
        <v>48.315598</v>
      </c>
      <c r="L36" s="9">
        <f>LN(B36/B35)</f>
        <v/>
      </c>
      <c r="M36" s="9">
        <f>$M$1*(C36-C35)</f>
        <v/>
      </c>
      <c r="N36" s="9">
        <f>$N$1*(D36-D35)</f>
        <v/>
      </c>
      <c r="O36" s="9">
        <f>$O$1*LN(E36/E35)</f>
        <v/>
      </c>
      <c r="P36" s="9">
        <f>$P$1*LN(F36/F35)</f>
        <v/>
      </c>
      <c r="Q36" s="9">
        <f>$Q$1*(G36-G35)</f>
        <v/>
      </c>
      <c r="R36" s="9">
        <f>$R$1*(H36-H35)</f>
        <v/>
      </c>
      <c r="S36" s="9">
        <f>$S$1*LN(I36/I35)</f>
        <v/>
      </c>
      <c r="T36" s="9">
        <f>$T$1*LN(J36/J35)</f>
        <v/>
      </c>
      <c r="U36" s="9">
        <f>$W$12+$W$4*M36+$W$5*N36+$W$6*O36+$W$7*P36+$W$8*Q36+$W$9*R36+$W$10*S36+$W$11*T36</f>
        <v/>
      </c>
    </row>
    <row r="37">
      <c r="A37" s="7" t="n">
        <v>37862</v>
      </c>
      <c r="B37" s="8" t="n">
        <v>375.6</v>
      </c>
      <c r="C37" s="8" t="n">
        <v>2.16</v>
      </c>
      <c r="D37" s="8" t="n">
        <v>2.29</v>
      </c>
      <c r="E37" s="8" t="n">
        <v>98.099998</v>
      </c>
      <c r="F37" s="8" t="n">
        <v>31.76</v>
      </c>
      <c r="G37" s="8" t="n">
        <v>18.63</v>
      </c>
      <c r="H37" s="8" t="n">
        <v>126.550003</v>
      </c>
      <c r="I37" s="8" t="n">
        <v>1008.01001</v>
      </c>
      <c r="J37" s="8" t="n">
        <v>48.515624</v>
      </c>
      <c r="L37" s="9">
        <f>LN(B37/B36)</f>
        <v/>
      </c>
      <c r="M37" s="9">
        <f>$M$1*(C37-C36)</f>
        <v/>
      </c>
      <c r="N37" s="9">
        <f>$N$1*(D37-D36)</f>
        <v/>
      </c>
      <c r="O37" s="9">
        <f>$O$1*LN(E37/E36)</f>
        <v/>
      </c>
      <c r="P37" s="9">
        <f>$P$1*LN(F37/F36)</f>
        <v/>
      </c>
      <c r="Q37" s="9">
        <f>$Q$1*(G37-G36)</f>
        <v/>
      </c>
      <c r="R37" s="9">
        <f>$R$1*(H37-H36)</f>
        <v/>
      </c>
      <c r="S37" s="9">
        <f>$S$1*LN(I37/I36)</f>
        <v/>
      </c>
      <c r="T37" s="9">
        <f>$T$1*LN(J37/J36)</f>
        <v/>
      </c>
      <c r="U37" s="9">
        <f>$W$12+$W$4*M37+$W$5*N37+$W$6*O37+$W$7*P37+$W$8*Q37+$W$9*R37+$W$10*S37+$W$11*T37</f>
        <v/>
      </c>
    </row>
    <row r="38">
      <c r="A38" s="7" t="n">
        <v>37869</v>
      </c>
      <c r="B38" s="8" t="n">
        <v>375.8</v>
      </c>
      <c r="C38" s="8" t="n">
        <v>2.18</v>
      </c>
      <c r="D38" s="8" t="n">
        <v>2.17</v>
      </c>
      <c r="E38" s="8" t="n">
        <v>97.089996</v>
      </c>
      <c r="F38" s="8" t="n">
        <v>28.93</v>
      </c>
      <c r="G38" s="8" t="n">
        <v>18.17</v>
      </c>
      <c r="H38" s="8" t="n">
        <v>124.730003</v>
      </c>
      <c r="I38" s="8" t="n">
        <v>1021.390015</v>
      </c>
      <c r="J38" s="8" t="n">
        <v>48.801872</v>
      </c>
      <c r="L38" s="9">
        <f>LN(B38/B37)</f>
        <v/>
      </c>
      <c r="M38" s="9">
        <f>$M$1*(C38-C37)</f>
        <v/>
      </c>
      <c r="N38" s="9">
        <f>$N$1*(D38-D37)</f>
        <v/>
      </c>
      <c r="O38" s="9">
        <f>$O$1*LN(E38/E37)</f>
        <v/>
      </c>
      <c r="P38" s="9">
        <f>$P$1*LN(F38/F37)</f>
        <v/>
      </c>
      <c r="Q38" s="9">
        <f>$Q$1*(G38-G37)</f>
        <v/>
      </c>
      <c r="R38" s="9">
        <f>$R$1*(H38-H37)</f>
        <v/>
      </c>
      <c r="S38" s="9">
        <f>$S$1*LN(I38/I37)</f>
        <v/>
      </c>
      <c r="T38" s="9">
        <f>$T$1*LN(J38/J37)</f>
        <v/>
      </c>
      <c r="U38" s="9">
        <f>$W$12+$W$4*M38+$W$5*N38+$W$6*O38+$W$7*P38+$W$8*Q38+$W$9*R38+$W$10*S38+$W$11*T38</f>
        <v/>
      </c>
    </row>
    <row r="39">
      <c r="A39" s="7" t="n">
        <v>37876</v>
      </c>
      <c r="B39" s="8" t="n">
        <v>378.25</v>
      </c>
      <c r="C39" s="8" t="n">
        <v>2.09</v>
      </c>
      <c r="D39" s="8" t="n">
        <v>2.18</v>
      </c>
      <c r="E39" s="8" t="n">
        <v>96.010002</v>
      </c>
      <c r="F39" s="8" t="n">
        <v>28.26</v>
      </c>
      <c r="G39" s="8" t="n">
        <v>18.68</v>
      </c>
      <c r="H39" s="8" t="n">
        <v>120.870003</v>
      </c>
      <c r="I39" s="8" t="n">
        <v>1018.630005</v>
      </c>
      <c r="J39" s="8" t="n">
        <v>49.040375</v>
      </c>
      <c r="L39" s="9">
        <f>LN(B39/B38)</f>
        <v/>
      </c>
      <c r="M39" s="9">
        <f>$M$1*(C39-C38)</f>
        <v/>
      </c>
      <c r="N39" s="9">
        <f>$N$1*(D39-D38)</f>
        <v/>
      </c>
      <c r="O39" s="9">
        <f>$O$1*LN(E39/E38)</f>
        <v/>
      </c>
      <c r="P39" s="9">
        <f>$P$1*LN(F39/F38)</f>
        <v/>
      </c>
      <c r="Q39" s="9">
        <f>$Q$1*(G39-G38)</f>
        <v/>
      </c>
      <c r="R39" s="9">
        <f>$R$1*(H39-H38)</f>
        <v/>
      </c>
      <c r="S39" s="9">
        <f>$S$1*LN(I39/I38)</f>
        <v/>
      </c>
      <c r="T39" s="9">
        <f>$T$1*LN(J39/J38)</f>
        <v/>
      </c>
      <c r="U39" s="9">
        <f>$W$12+$W$4*M39+$W$5*N39+$W$6*O39+$W$7*P39+$W$8*Q39+$W$9*R39+$W$10*S39+$W$11*T39</f>
        <v/>
      </c>
    </row>
    <row r="40">
      <c r="A40" s="7" t="n">
        <v>37883</v>
      </c>
      <c r="B40" s="8" t="n">
        <v>379.75</v>
      </c>
      <c r="C40" s="8" t="n">
        <v>2</v>
      </c>
      <c r="D40" s="8" t="n">
        <v>2.17</v>
      </c>
      <c r="E40" s="8" t="n">
        <v>94.959999</v>
      </c>
      <c r="F40" s="8" t="n">
        <v>26.93</v>
      </c>
      <c r="G40" s="8" t="n">
        <v>17.54</v>
      </c>
      <c r="H40" s="8" t="n">
        <v>112.400002</v>
      </c>
      <c r="I40" s="8" t="n">
        <v>1036.300049</v>
      </c>
      <c r="J40" s="8" t="n">
        <v>49.231221</v>
      </c>
      <c r="L40" s="9">
        <f>LN(B40/B39)</f>
        <v/>
      </c>
      <c r="M40" s="9">
        <f>$M$1*(C40-C39)</f>
        <v/>
      </c>
      <c r="N40" s="9">
        <f>$N$1*(D40-D39)</f>
        <v/>
      </c>
      <c r="O40" s="9">
        <f>$O$1*LN(E40/E39)</f>
        <v/>
      </c>
      <c r="P40" s="9">
        <f>$P$1*LN(F40/F39)</f>
        <v/>
      </c>
      <c r="Q40" s="9">
        <f>$Q$1*(G40-G39)</f>
        <v/>
      </c>
      <c r="R40" s="9">
        <f>$R$1*(H40-H39)</f>
        <v/>
      </c>
      <c r="S40" s="9">
        <f>$S$1*LN(I40/I39)</f>
        <v/>
      </c>
      <c r="T40" s="9">
        <f>$T$1*LN(J40/J39)</f>
        <v/>
      </c>
      <c r="U40" s="9">
        <f>$W$12+$W$4*M40+$W$5*N40+$W$6*O40+$W$7*P40+$W$8*Q40+$W$9*R40+$W$10*S40+$W$11*T40</f>
        <v/>
      </c>
    </row>
    <row r="41">
      <c r="A41" s="7" t="n">
        <v>37890</v>
      </c>
      <c r="B41" s="8" t="n">
        <v>382.7</v>
      </c>
      <c r="C41" s="8" t="n">
        <v>2.05</v>
      </c>
      <c r="D41" s="8" t="n">
        <v>1.99</v>
      </c>
      <c r="E41" s="8" t="n">
        <v>93.870003</v>
      </c>
      <c r="F41" s="8" t="n">
        <v>28.21</v>
      </c>
      <c r="G41" s="8" t="n">
        <v>22.23</v>
      </c>
      <c r="H41" s="8" t="n">
        <v>113.5</v>
      </c>
      <c r="I41" s="8" t="n">
        <v>996.849976</v>
      </c>
      <c r="J41" s="8" t="n">
        <v>49.517464</v>
      </c>
      <c r="L41" s="9">
        <f>LN(B41/B40)</f>
        <v/>
      </c>
      <c r="M41" s="9">
        <f>$M$1*(C41-C40)</f>
        <v/>
      </c>
      <c r="N41" s="9">
        <f>$N$1*(D41-D40)</f>
        <v/>
      </c>
      <c r="O41" s="9">
        <f>$O$1*LN(E41/E40)</f>
        <v/>
      </c>
      <c r="P41" s="9">
        <f>$P$1*LN(F41/F40)</f>
        <v/>
      </c>
      <c r="Q41" s="9">
        <f>$Q$1*(G41-G40)</f>
        <v/>
      </c>
      <c r="R41" s="9">
        <f>$R$1*(H41-H40)</f>
        <v/>
      </c>
      <c r="S41" s="9">
        <f>$S$1*LN(I41/I40)</f>
        <v/>
      </c>
      <c r="T41" s="9">
        <f>$T$1*LN(J41/J40)</f>
        <v/>
      </c>
      <c r="U41" s="9">
        <f>$W$12+$W$4*M41+$W$5*N41+$W$6*O41+$W$7*P41+$W$8*Q41+$W$9*R41+$W$10*S41+$W$11*T41</f>
        <v/>
      </c>
    </row>
    <row r="42">
      <c r="A42" s="7" t="n">
        <v>37897</v>
      </c>
      <c r="B42" s="8" t="n">
        <v>384.25</v>
      </c>
      <c r="C42" s="8" t="n">
        <v>2.05</v>
      </c>
      <c r="D42" s="8" t="n">
        <v>2.16</v>
      </c>
      <c r="E42" s="8" t="n">
        <v>93.230003</v>
      </c>
      <c r="F42" s="8" t="n">
        <v>30.37</v>
      </c>
      <c r="G42" s="8" t="n">
        <v>19.5</v>
      </c>
      <c r="H42" s="8" t="n">
        <v>124.800003</v>
      </c>
      <c r="I42" s="8" t="n">
        <v>1029.849976</v>
      </c>
      <c r="J42" s="8" t="n">
        <v>49.218826</v>
      </c>
      <c r="L42" s="9">
        <f>LN(B42/B41)</f>
        <v/>
      </c>
      <c r="M42" s="9">
        <f>$M$1*(C42-C41)</f>
        <v/>
      </c>
      <c r="N42" s="9">
        <f>$N$1*(D42-D41)</f>
        <v/>
      </c>
      <c r="O42" s="9">
        <f>$O$1*LN(E42/E41)</f>
        <v/>
      </c>
      <c r="P42" s="9">
        <f>$P$1*LN(F42/F41)</f>
        <v/>
      </c>
      <c r="Q42" s="9">
        <f>$Q$1*(G42-G41)</f>
        <v/>
      </c>
      <c r="R42" s="9">
        <f>$R$1*(H42-H41)</f>
        <v/>
      </c>
      <c r="S42" s="9">
        <f>$S$1*LN(I42/I41)</f>
        <v/>
      </c>
      <c r="T42" s="9">
        <f>$T$1*LN(J42/J41)</f>
        <v/>
      </c>
      <c r="U42" s="9">
        <f>$W$12+$W$4*M42+$W$5*N42+$W$6*O42+$W$7*P42+$W$8*Q42+$W$9*R42+$W$10*S42+$W$11*T42</f>
        <v/>
      </c>
    </row>
    <row r="43">
      <c r="A43" s="7" t="n">
        <v>37904</v>
      </c>
      <c r="B43" s="8" t="n">
        <v>372.3</v>
      </c>
      <c r="C43" s="8" t="n">
        <v>2.15</v>
      </c>
      <c r="D43" s="8" t="n">
        <v>2.14</v>
      </c>
      <c r="E43" s="8" t="n">
        <v>91.519997</v>
      </c>
      <c r="F43" s="8" t="n">
        <v>32.01</v>
      </c>
      <c r="G43" s="8" t="n">
        <v>18.45</v>
      </c>
      <c r="H43" s="8" t="n">
        <v>118.269997</v>
      </c>
      <c r="I43" s="8" t="n">
        <v>1038.060059</v>
      </c>
      <c r="J43" s="8" t="n">
        <v>49.339825</v>
      </c>
      <c r="L43" s="9">
        <f>LN(B43/B42)</f>
        <v/>
      </c>
      <c r="M43" s="9">
        <f>$M$1*(C43-C42)</f>
        <v/>
      </c>
      <c r="N43" s="9">
        <f>$N$1*(D43-D42)</f>
        <v/>
      </c>
      <c r="O43" s="9">
        <f>$O$1*LN(E43/E42)</f>
        <v/>
      </c>
      <c r="P43" s="9">
        <f>$P$1*LN(F43/F42)</f>
        <v/>
      </c>
      <c r="Q43" s="9">
        <f>$Q$1*(G43-G42)</f>
        <v/>
      </c>
      <c r="R43" s="9">
        <f>$R$1*(H43-H42)</f>
        <v/>
      </c>
      <c r="S43" s="9">
        <f>$S$1*LN(I43/I42)</f>
        <v/>
      </c>
      <c r="T43" s="9">
        <f>$T$1*LN(J43/J42)</f>
        <v/>
      </c>
      <c r="U43" s="9">
        <f>$W$12+$W$4*M43+$W$5*N43+$W$6*O43+$W$7*P43+$W$8*Q43+$W$9*R43+$W$10*S43+$W$11*T43</f>
        <v/>
      </c>
    </row>
    <row r="44">
      <c r="A44" s="7" t="n">
        <v>37911</v>
      </c>
      <c r="B44" s="8" t="n">
        <v>370.5</v>
      </c>
      <c r="C44" s="8" t="n">
        <v>2.27</v>
      </c>
      <c r="D44" s="8" t="n">
        <v>2.14</v>
      </c>
      <c r="E44" s="8" t="n">
        <v>92.290001</v>
      </c>
      <c r="F44" s="8" t="n">
        <v>30.61</v>
      </c>
      <c r="G44" s="8" t="n">
        <v>17.62</v>
      </c>
      <c r="H44" s="8" t="n">
        <v>125.550003</v>
      </c>
      <c r="I44" s="8" t="n">
        <v>1039.319946</v>
      </c>
      <c r="J44" s="8" t="n">
        <v>49.006012</v>
      </c>
      <c r="L44" s="9">
        <f>LN(B44/B43)</f>
        <v/>
      </c>
      <c r="M44" s="9">
        <f>$M$1*(C44-C43)</f>
        <v/>
      </c>
      <c r="N44" s="9">
        <f>$N$1*(D44-D43)</f>
        <v/>
      </c>
      <c r="O44" s="9">
        <f>$O$1*LN(E44/E43)</f>
        <v/>
      </c>
      <c r="P44" s="9">
        <f>$P$1*LN(F44/F43)</f>
        <v/>
      </c>
      <c r="Q44" s="9">
        <f>$Q$1*(G44-G43)</f>
        <v/>
      </c>
      <c r="R44" s="9">
        <f>$R$1*(H44-H43)</f>
        <v/>
      </c>
      <c r="S44" s="9">
        <f>$S$1*LN(I44/I43)</f>
        <v/>
      </c>
      <c r="T44" s="9">
        <f>$T$1*LN(J44/J43)</f>
        <v/>
      </c>
      <c r="U44" s="9">
        <f>$W$12+$W$4*M44+$W$5*N44+$W$6*O44+$W$7*P44+$W$8*Q44+$W$9*R44+$W$10*S44+$W$11*T44</f>
        <v/>
      </c>
    </row>
    <row r="45">
      <c r="A45" s="7" t="n">
        <v>37918</v>
      </c>
      <c r="B45" s="8" t="n">
        <v>388.25</v>
      </c>
      <c r="C45" s="8" t="n">
        <v>2.32</v>
      </c>
      <c r="D45" s="8" t="n">
        <v>1.92</v>
      </c>
      <c r="E45" s="8" t="n">
        <v>91.279999</v>
      </c>
      <c r="F45" s="8" t="n">
        <v>29.99</v>
      </c>
      <c r="G45" s="8" t="n">
        <v>17.71</v>
      </c>
      <c r="H45" s="8" t="n">
        <v>119.559998</v>
      </c>
      <c r="I45" s="8" t="n">
        <v>1028.910034</v>
      </c>
      <c r="J45" s="8" t="n">
        <v>49.412369</v>
      </c>
      <c r="L45" s="9">
        <f>LN(B45/B44)</f>
        <v/>
      </c>
      <c r="M45" s="9">
        <f>$M$1*(C45-C44)</f>
        <v/>
      </c>
      <c r="N45" s="9">
        <f>$N$1*(D45-D44)</f>
        <v/>
      </c>
      <c r="O45" s="9">
        <f>$O$1*LN(E45/E44)</f>
        <v/>
      </c>
      <c r="P45" s="9">
        <f>$P$1*LN(F45/F44)</f>
        <v/>
      </c>
      <c r="Q45" s="9">
        <f>$Q$1*(G45-G44)</f>
        <v/>
      </c>
      <c r="R45" s="9">
        <f>$R$1*(H45-H44)</f>
        <v/>
      </c>
      <c r="S45" s="9">
        <f>$S$1*LN(I45/I44)</f>
        <v/>
      </c>
      <c r="T45" s="9">
        <f>$T$1*LN(J45/J44)</f>
        <v/>
      </c>
      <c r="U45" s="9">
        <f>$W$12+$W$4*M45+$W$5*N45+$W$6*O45+$W$7*P45+$W$8*Q45+$W$9*R45+$W$10*S45+$W$11*T45</f>
        <v/>
      </c>
    </row>
    <row r="46">
      <c r="A46" s="7" t="n">
        <v>37925</v>
      </c>
      <c r="B46" s="8" t="n">
        <v>386.25</v>
      </c>
      <c r="C46" s="8" t="n">
        <v>2.4</v>
      </c>
      <c r="D46" s="8" t="n">
        <v>1.93</v>
      </c>
      <c r="E46" s="8" t="n">
        <v>92.730003</v>
      </c>
      <c r="F46" s="8" t="n">
        <v>29.24</v>
      </c>
      <c r="G46" s="8" t="n">
        <v>16.1</v>
      </c>
      <c r="H46" s="8" t="n">
        <v>118.760002</v>
      </c>
      <c r="I46" s="8" t="n">
        <v>1050.709961</v>
      </c>
      <c r="J46" s="8" t="n">
        <v>49.21402</v>
      </c>
      <c r="L46" s="9">
        <f>LN(B46/B45)</f>
        <v/>
      </c>
      <c r="M46" s="9">
        <f>$M$1*(C46-C45)</f>
        <v/>
      </c>
      <c r="N46" s="9">
        <f>$N$1*(D46-D45)</f>
        <v/>
      </c>
      <c r="O46" s="9">
        <f>$O$1*LN(E46/E45)</f>
        <v/>
      </c>
      <c r="P46" s="9">
        <f>$P$1*LN(F46/F45)</f>
        <v/>
      </c>
      <c r="Q46" s="9">
        <f>$Q$1*(G46-G45)</f>
        <v/>
      </c>
      <c r="R46" s="9">
        <f>$R$1*(H46-H45)</f>
        <v/>
      </c>
      <c r="S46" s="9">
        <f>$S$1*LN(I46/I45)</f>
        <v/>
      </c>
      <c r="T46" s="9">
        <f>$T$1*LN(J46/J45)</f>
        <v/>
      </c>
      <c r="U46" s="9">
        <f>$W$12+$W$4*M46+$W$5*N46+$W$6*O46+$W$7*P46+$W$8*Q46+$W$9*R46+$W$10*S46+$W$11*T46</f>
        <v/>
      </c>
    </row>
    <row r="47">
      <c r="A47" s="7" t="n">
        <v>37932</v>
      </c>
      <c r="B47" s="8" t="n">
        <v>378.95</v>
      </c>
      <c r="C47" s="8" t="n">
        <v>2.38</v>
      </c>
      <c r="D47" s="8" t="n">
        <v>2.1</v>
      </c>
      <c r="E47" s="8" t="n">
        <v>93.019997</v>
      </c>
      <c r="F47" s="8" t="n">
        <v>30.73</v>
      </c>
      <c r="G47" s="8" t="n">
        <v>16.93</v>
      </c>
      <c r="H47" s="8" t="n">
        <v>120.57</v>
      </c>
      <c r="I47" s="8" t="n">
        <v>1053.209961</v>
      </c>
      <c r="J47" s="8" t="n">
        <v>48.980511</v>
      </c>
      <c r="L47" s="9">
        <f>LN(B47/B46)</f>
        <v/>
      </c>
      <c r="M47" s="9">
        <f>$M$1*(C47-C46)</f>
        <v/>
      </c>
      <c r="N47" s="9">
        <f>$N$1*(D47-D46)</f>
        <v/>
      </c>
      <c r="O47" s="9">
        <f>$O$1*LN(E47/E46)</f>
        <v/>
      </c>
      <c r="P47" s="9">
        <f>$P$1*LN(F47/F46)</f>
        <v/>
      </c>
      <c r="Q47" s="9">
        <f>$Q$1*(G47-G46)</f>
        <v/>
      </c>
      <c r="R47" s="9">
        <f>$R$1*(H47-H46)</f>
        <v/>
      </c>
      <c r="S47" s="9">
        <f>$S$1*LN(I47/I46)</f>
        <v/>
      </c>
      <c r="T47" s="9">
        <f>$T$1*LN(J47/J46)</f>
        <v/>
      </c>
      <c r="U47" s="9">
        <f>$W$12+$W$4*M47+$W$5*N47+$W$6*O47+$W$7*P47+$W$8*Q47+$W$9*R47+$W$10*S47+$W$11*T47</f>
        <v/>
      </c>
    </row>
    <row r="48">
      <c r="A48" s="7" t="n">
        <v>37939</v>
      </c>
      <c r="B48" s="8" t="n">
        <v>396.7</v>
      </c>
      <c r="C48" s="8" t="n">
        <v>2.35</v>
      </c>
      <c r="D48" s="8" t="n">
        <v>1.87</v>
      </c>
      <c r="E48" s="8" t="n">
        <v>91.44000200000001</v>
      </c>
      <c r="F48" s="8" t="n">
        <v>32.31</v>
      </c>
      <c r="G48" s="8" t="n">
        <v>16.94</v>
      </c>
      <c r="H48" s="8" t="n">
        <v>114.25</v>
      </c>
      <c r="I48" s="8" t="n">
        <v>1050.349976</v>
      </c>
      <c r="J48" s="8" t="n">
        <v>49.475697</v>
      </c>
      <c r="L48" s="9">
        <f>LN(B48/B47)</f>
        <v/>
      </c>
      <c r="M48" s="9">
        <f>$M$1*(C48-C47)</f>
        <v/>
      </c>
      <c r="N48" s="9">
        <f>$N$1*(D48-D47)</f>
        <v/>
      </c>
      <c r="O48" s="9">
        <f>$O$1*LN(E48/E47)</f>
        <v/>
      </c>
      <c r="P48" s="9">
        <f>$P$1*LN(F48/F47)</f>
        <v/>
      </c>
      <c r="Q48" s="9">
        <f>$Q$1*(G48-G47)</f>
        <v/>
      </c>
      <c r="R48" s="9">
        <f>$R$1*(H48-H47)</f>
        <v/>
      </c>
      <c r="S48" s="9">
        <f>$S$1*LN(I48/I47)</f>
        <v/>
      </c>
      <c r="T48" s="9">
        <f>$T$1*LN(J48/J47)</f>
        <v/>
      </c>
      <c r="U48" s="9">
        <f>$W$12+$W$4*M48+$W$5*N48+$W$6*O48+$W$7*P48+$W$8*Q48+$W$9*R48+$W$10*S48+$W$11*T48</f>
        <v/>
      </c>
    </row>
    <row r="49">
      <c r="A49" s="7" t="n">
        <v>37946</v>
      </c>
      <c r="B49" s="8" t="n">
        <v>395.5</v>
      </c>
      <c r="C49" s="8" t="n">
        <v>2.22</v>
      </c>
      <c r="D49" s="8" t="n">
        <v>1.93</v>
      </c>
      <c r="E49" s="8" t="n">
        <v>90.599998</v>
      </c>
      <c r="F49" s="8" t="n">
        <v>32.26</v>
      </c>
      <c r="G49" s="8" t="n">
        <v>18.98</v>
      </c>
      <c r="H49" s="8" t="n">
        <v>114.440002</v>
      </c>
      <c r="I49" s="8" t="n">
        <v>1035.280029</v>
      </c>
      <c r="J49" s="8" t="n">
        <v>49.650444</v>
      </c>
      <c r="L49" s="9">
        <f>LN(B49/B48)</f>
        <v/>
      </c>
      <c r="M49" s="9">
        <f>$M$1*(C49-C48)</f>
        <v/>
      </c>
      <c r="N49" s="9">
        <f>$N$1*(D49-D48)</f>
        <v/>
      </c>
      <c r="O49" s="9">
        <f>$O$1*LN(E49/E48)</f>
        <v/>
      </c>
      <c r="P49" s="9">
        <f>$P$1*LN(F49/F48)</f>
        <v/>
      </c>
      <c r="Q49" s="9">
        <f>$Q$1*(G49-G48)</f>
        <v/>
      </c>
      <c r="R49" s="9">
        <f>$R$1*(H49-H48)</f>
        <v/>
      </c>
      <c r="S49" s="9">
        <f>$S$1*LN(I49/I48)</f>
        <v/>
      </c>
      <c r="T49" s="9">
        <f>$T$1*LN(J49/J48)</f>
        <v/>
      </c>
      <c r="U49" s="9">
        <f>$W$12+$W$4*M49+$W$5*N49+$W$6*O49+$W$7*P49+$W$8*Q49+$W$9*R49+$W$10*S49+$W$11*T49</f>
        <v/>
      </c>
    </row>
    <row r="50">
      <c r="A50" s="7" t="n">
        <v>37953</v>
      </c>
      <c r="B50" s="8" t="n">
        <v>398.35</v>
      </c>
      <c r="C50" s="8" t="n">
        <v>2.31</v>
      </c>
      <c r="D50" s="8" t="n">
        <v>2.03</v>
      </c>
      <c r="E50" s="8" t="n">
        <v>90.209999</v>
      </c>
      <c r="F50" s="8" t="n">
        <v>30.33</v>
      </c>
      <c r="G50" s="8" t="n">
        <v>16.32</v>
      </c>
      <c r="H50" s="8" t="n">
        <v>104.910004</v>
      </c>
      <c r="I50" s="8" t="n">
        <v>1058.199951</v>
      </c>
      <c r="J50" s="8" t="n">
        <v>49.378567</v>
      </c>
      <c r="L50" s="9">
        <f>LN(B50/B49)</f>
        <v/>
      </c>
      <c r="M50" s="9">
        <f>$M$1*(C50-C49)</f>
        <v/>
      </c>
      <c r="N50" s="9">
        <f>$N$1*(D50-D49)</f>
        <v/>
      </c>
      <c r="O50" s="9">
        <f>$O$1*LN(E50/E49)</f>
        <v/>
      </c>
      <c r="P50" s="9">
        <f>$P$1*LN(F50/F49)</f>
        <v/>
      </c>
      <c r="Q50" s="9">
        <f>$Q$1*(G50-G49)</f>
        <v/>
      </c>
      <c r="R50" s="9">
        <f>$R$1*(H50-H49)</f>
        <v/>
      </c>
      <c r="S50" s="9">
        <f>$S$1*LN(I50/I49)</f>
        <v/>
      </c>
      <c r="T50" s="9">
        <f>$T$1*LN(J50/J49)</f>
        <v/>
      </c>
      <c r="U50" s="9">
        <f>$W$12+$W$4*M50+$W$5*N50+$W$6*O50+$W$7*P50+$W$8*Q50+$W$9*R50+$W$10*S50+$W$11*T50</f>
        <v/>
      </c>
    </row>
    <row r="51">
      <c r="A51" s="7" t="n">
        <v>37960</v>
      </c>
      <c r="B51" s="8" t="n">
        <v>402.4</v>
      </c>
      <c r="C51" s="8" t="n">
        <v>2.31</v>
      </c>
      <c r="D51" s="8" t="n">
        <v>1.92</v>
      </c>
      <c r="E51" s="8" t="n">
        <v>89.139999</v>
      </c>
      <c r="F51" s="8" t="n">
        <v>30.68</v>
      </c>
      <c r="G51" s="8" t="n">
        <v>17.09</v>
      </c>
      <c r="H51" s="8" t="n">
        <v>116.419998</v>
      </c>
      <c r="I51" s="8" t="n">
        <v>1061.5</v>
      </c>
      <c r="J51" s="8" t="n">
        <v>49.598587</v>
      </c>
      <c r="L51" s="9">
        <f>LN(B51/B50)</f>
        <v/>
      </c>
      <c r="M51" s="9">
        <f>$M$1*(C51-C50)</f>
        <v/>
      </c>
      <c r="N51" s="9">
        <f>$N$1*(D51-D50)</f>
        <v/>
      </c>
      <c r="O51" s="9">
        <f>$O$1*LN(E51/E50)</f>
        <v/>
      </c>
      <c r="P51" s="9">
        <f>$P$1*LN(F51/F50)</f>
        <v/>
      </c>
      <c r="Q51" s="9">
        <f>$Q$1*(G51-G50)</f>
        <v/>
      </c>
      <c r="R51" s="9">
        <f>$R$1*(H51-H50)</f>
        <v/>
      </c>
      <c r="S51" s="9">
        <f>$S$1*LN(I51/I50)</f>
        <v/>
      </c>
      <c r="T51" s="9">
        <f>$T$1*LN(J51/J50)</f>
        <v/>
      </c>
      <c r="U51" s="9">
        <f>$W$12+$W$4*M51+$W$5*N51+$W$6*O51+$W$7*P51+$W$8*Q51+$W$9*R51+$W$10*S51+$W$11*T51</f>
        <v/>
      </c>
    </row>
    <row r="52">
      <c r="A52" s="7" t="n">
        <v>37967</v>
      </c>
      <c r="B52" s="8" t="n">
        <v>407.1</v>
      </c>
      <c r="C52" s="8" t="n">
        <v>2.35</v>
      </c>
      <c r="D52" s="8" t="n">
        <v>1.91</v>
      </c>
      <c r="E52" s="8" t="n">
        <v>88.489998</v>
      </c>
      <c r="F52" s="8" t="n">
        <v>33.06</v>
      </c>
      <c r="G52" s="8" t="n">
        <v>16.41</v>
      </c>
      <c r="H52" s="8" t="n">
        <v>111.050003</v>
      </c>
      <c r="I52" s="8" t="n">
        <v>1074.140015</v>
      </c>
      <c r="J52" s="8" t="n">
        <v>49.720272</v>
      </c>
      <c r="L52" s="9">
        <f>LN(B52/B51)</f>
        <v/>
      </c>
      <c r="M52" s="9">
        <f>$M$1*(C52-C51)</f>
        <v/>
      </c>
      <c r="N52" s="9">
        <f>$N$1*(D52-D51)</f>
        <v/>
      </c>
      <c r="O52" s="9">
        <f>$O$1*LN(E52/E51)</f>
        <v/>
      </c>
      <c r="P52" s="9">
        <f>$P$1*LN(F52/F51)</f>
        <v/>
      </c>
      <c r="Q52" s="9">
        <f>$Q$1*(G52-G51)</f>
        <v/>
      </c>
      <c r="R52" s="9">
        <f>$R$1*(H52-H51)</f>
        <v/>
      </c>
      <c r="S52" s="9">
        <f>$S$1*LN(I52/I51)</f>
        <v/>
      </c>
      <c r="T52" s="9">
        <f>$T$1*LN(J52/J51)</f>
        <v/>
      </c>
      <c r="U52" s="9">
        <f>$W$12+$W$4*M52+$W$5*N52+$W$6*O52+$W$7*P52+$W$8*Q52+$W$9*R52+$W$10*S52+$W$11*T52</f>
        <v/>
      </c>
    </row>
    <row r="53">
      <c r="A53" s="7" t="n">
        <v>37974</v>
      </c>
      <c r="B53" s="8" t="n">
        <v>409.75</v>
      </c>
      <c r="C53" s="8" t="n">
        <v>2.2</v>
      </c>
      <c r="D53" s="8" t="n">
        <v>1.95</v>
      </c>
      <c r="E53" s="8" t="n">
        <v>88.110001</v>
      </c>
      <c r="F53" s="8" t="n">
        <v>32.81</v>
      </c>
      <c r="G53" s="8" t="n">
        <v>16.42</v>
      </c>
      <c r="H53" s="8" t="n">
        <v>109.230003</v>
      </c>
      <c r="I53" s="8" t="n">
        <v>1088.660034</v>
      </c>
      <c r="J53" s="8" t="n">
        <v>49.939289</v>
      </c>
      <c r="L53" s="9">
        <f>LN(B53/B52)</f>
        <v/>
      </c>
      <c r="M53" s="9">
        <f>$M$1*(C53-C52)</f>
        <v/>
      </c>
      <c r="N53" s="9">
        <f>$N$1*(D53-D52)</f>
        <v/>
      </c>
      <c r="O53" s="9">
        <f>$O$1*LN(E53/E52)</f>
        <v/>
      </c>
      <c r="P53" s="9">
        <f>$P$1*LN(F53/F52)</f>
        <v/>
      </c>
      <c r="Q53" s="9">
        <f>$Q$1*(G53-G52)</f>
        <v/>
      </c>
      <c r="R53" s="9">
        <f>$R$1*(H53-H52)</f>
        <v/>
      </c>
      <c r="S53" s="9">
        <f>$S$1*LN(I53/I52)</f>
        <v/>
      </c>
      <c r="T53" s="9">
        <f>$T$1*LN(J53/J52)</f>
        <v/>
      </c>
      <c r="U53" s="9">
        <f>$W$12+$W$4*M53+$W$5*N53+$W$6*O53+$W$7*P53+$W$8*Q53+$W$9*R53+$W$10*S53+$W$11*T53</f>
        <v/>
      </c>
    </row>
    <row r="54">
      <c r="A54" s="7" t="n">
        <v>37981</v>
      </c>
      <c r="B54" s="8" t="n">
        <v>409.25</v>
      </c>
      <c r="C54" s="8" t="n">
        <v>2.23</v>
      </c>
      <c r="D54" s="8" t="n">
        <v>1.94</v>
      </c>
      <c r="E54" s="8" t="n">
        <v>87.629997</v>
      </c>
      <c r="F54" s="8" t="n">
        <v>32.99</v>
      </c>
      <c r="G54" s="8" t="n">
        <v>17.45</v>
      </c>
      <c r="H54" s="8" t="n">
        <v>116.230003</v>
      </c>
      <c r="I54" s="8" t="n">
        <v>1095.890015</v>
      </c>
      <c r="J54" s="8" t="n">
        <v>50.007458</v>
      </c>
      <c r="L54" s="9">
        <f>LN(B54/B53)</f>
        <v/>
      </c>
      <c r="M54" s="9">
        <f>$M$1*(C54-C53)</f>
        <v/>
      </c>
      <c r="N54" s="9">
        <f>$N$1*(D54-D53)</f>
        <v/>
      </c>
      <c r="O54" s="9">
        <f>$O$1*LN(E54/E53)</f>
        <v/>
      </c>
      <c r="P54" s="9">
        <f>$P$1*LN(F54/F53)</f>
        <v/>
      </c>
      <c r="Q54" s="9">
        <f>$Q$1*(G54-G53)</f>
        <v/>
      </c>
      <c r="R54" s="9">
        <f>$R$1*(H54-H53)</f>
        <v/>
      </c>
      <c r="S54" s="9">
        <f>$S$1*LN(I54/I53)</f>
        <v/>
      </c>
      <c r="T54" s="9">
        <f>$T$1*LN(J54/J53)</f>
        <v/>
      </c>
      <c r="U54" s="9">
        <f>$W$12+$W$4*M54+$W$5*N54+$W$6*O54+$W$7*P54+$W$8*Q54+$W$9*R54+$W$10*S54+$W$11*T54</f>
        <v/>
      </c>
    </row>
    <row r="55">
      <c r="A55" s="7" t="n">
        <v>37988</v>
      </c>
      <c r="B55" s="8" t="n">
        <v>415.25</v>
      </c>
      <c r="C55" s="8" t="n">
        <v>2.32</v>
      </c>
      <c r="D55" s="8" t="n">
        <v>2.06</v>
      </c>
      <c r="E55" s="8" t="n">
        <v>86.91999800000001</v>
      </c>
      <c r="F55" s="8" t="n">
        <v>32.51</v>
      </c>
      <c r="G55" s="8" t="n">
        <v>18.22</v>
      </c>
      <c r="H55" s="8" t="n">
        <v>118.010002</v>
      </c>
      <c r="I55" s="8" t="n">
        <v>1108.47998</v>
      </c>
      <c r="J55" s="8" t="n">
        <v>49.579014</v>
      </c>
      <c r="L55" s="9">
        <f>LN(B55/B54)</f>
        <v/>
      </c>
      <c r="M55" s="9">
        <f>$M$1*(C55-C54)</f>
        <v/>
      </c>
      <c r="N55" s="9">
        <f>$N$1*(D55-D54)</f>
        <v/>
      </c>
      <c r="O55" s="9">
        <f>$O$1*LN(E55/E54)</f>
        <v/>
      </c>
      <c r="P55" s="9">
        <f>$P$1*LN(F55/F54)</f>
        <v/>
      </c>
      <c r="Q55" s="9">
        <f>$Q$1*(G55-G54)</f>
        <v/>
      </c>
      <c r="R55" s="9">
        <f>$R$1*(H55-H54)</f>
        <v/>
      </c>
      <c r="S55" s="9">
        <f>$S$1*LN(I55/I54)</f>
        <v/>
      </c>
      <c r="T55" s="9">
        <f>$T$1*LN(J55/J54)</f>
        <v/>
      </c>
      <c r="U55" s="9">
        <f>$W$12+$W$4*M55+$W$5*N55+$W$6*O55+$W$7*P55+$W$8*Q55+$W$9*R55+$W$10*S55+$W$11*T55</f>
        <v/>
      </c>
    </row>
    <row r="56">
      <c r="A56" s="7" t="n">
        <v>37995</v>
      </c>
      <c r="B56" s="8" t="n">
        <v>423.35</v>
      </c>
      <c r="C56" s="8" t="n">
        <v>2.22</v>
      </c>
      <c r="D56" s="8" t="n">
        <v>1.89</v>
      </c>
      <c r="E56" s="8" t="n">
        <v>85.110001</v>
      </c>
      <c r="F56" s="8" t="n">
        <v>34.38</v>
      </c>
      <c r="G56" s="8" t="n">
        <v>16.75</v>
      </c>
      <c r="H56" s="8" t="n">
        <v>102.82</v>
      </c>
      <c r="I56" s="8" t="n">
        <v>1121.859985</v>
      </c>
      <c r="J56" s="8" t="n">
        <v>50.374664</v>
      </c>
      <c r="L56" s="9">
        <f>LN(B56/B55)</f>
        <v/>
      </c>
      <c r="M56" s="9">
        <f>$M$1*(C56-C55)</f>
        <v/>
      </c>
      <c r="N56" s="9">
        <f>$N$1*(D56-D55)</f>
        <v/>
      </c>
      <c r="O56" s="9">
        <f>$O$1*LN(E56/E55)</f>
        <v/>
      </c>
      <c r="P56" s="9">
        <f>$P$1*LN(F56/F55)</f>
        <v/>
      </c>
      <c r="Q56" s="9">
        <f>$Q$1*(G56-G55)</f>
        <v/>
      </c>
      <c r="R56" s="9">
        <f>$R$1*(H56-H55)</f>
        <v/>
      </c>
      <c r="S56" s="9">
        <f>$S$1*LN(I56/I55)</f>
        <v/>
      </c>
      <c r="T56" s="9">
        <f>$T$1*LN(J56/J55)</f>
        <v/>
      </c>
      <c r="U56" s="9">
        <f>$W$12+$W$4*M56+$W$5*N56+$W$6*O56+$W$7*P56+$W$8*Q56+$W$9*R56+$W$10*S56+$W$11*T56</f>
        <v/>
      </c>
    </row>
    <row r="57">
      <c r="A57" s="7" t="n">
        <v>38002</v>
      </c>
      <c r="B57" s="8" t="n">
        <v>408.4</v>
      </c>
      <c r="C57" s="8" t="n">
        <v>2.21</v>
      </c>
      <c r="D57" s="8" t="n">
        <v>1.83</v>
      </c>
      <c r="E57" s="8" t="n">
        <v>87.730003</v>
      </c>
      <c r="F57" s="8" t="n">
        <v>35.16</v>
      </c>
      <c r="G57" s="8" t="n">
        <v>15</v>
      </c>
      <c r="H57" s="8" t="n">
        <v>104.529999</v>
      </c>
      <c r="I57" s="8" t="n">
        <v>1139.829956</v>
      </c>
      <c r="J57" s="8" t="n">
        <v>50.369762</v>
      </c>
      <c r="L57" s="9">
        <f>LN(B57/B56)</f>
        <v/>
      </c>
      <c r="M57" s="9">
        <f>$M$1*(C57-C56)</f>
        <v/>
      </c>
      <c r="N57" s="9">
        <f>$N$1*(D57-D56)</f>
        <v/>
      </c>
      <c r="O57" s="9">
        <f>$O$1*LN(E57/E56)</f>
        <v/>
      </c>
      <c r="P57" s="9">
        <f>$P$1*LN(F57/F56)</f>
        <v/>
      </c>
      <c r="Q57" s="9">
        <f>$Q$1*(G57-G56)</f>
        <v/>
      </c>
      <c r="R57" s="9">
        <f>$R$1*(H57-H56)</f>
        <v/>
      </c>
      <c r="S57" s="9">
        <f>$S$1*LN(I57/I56)</f>
        <v/>
      </c>
      <c r="T57" s="9">
        <f>$T$1*LN(J57/J56)</f>
        <v/>
      </c>
      <c r="U57" s="9">
        <f>$W$12+$W$4*M57+$W$5*N57+$W$6*O57+$W$7*P57+$W$8*Q57+$W$9*R57+$W$10*S57+$W$11*T57</f>
        <v/>
      </c>
    </row>
    <row r="58">
      <c r="A58" s="7" t="n">
        <v>38009</v>
      </c>
      <c r="B58" s="8" t="n">
        <v>409</v>
      </c>
      <c r="C58" s="8" t="n">
        <v>2.27</v>
      </c>
      <c r="D58" s="8" t="n">
        <v>1.82</v>
      </c>
      <c r="E58" s="8" t="n">
        <v>86.55999799999999</v>
      </c>
      <c r="F58" s="8" t="n">
        <v>34.94</v>
      </c>
      <c r="G58" s="8" t="n">
        <v>14.84</v>
      </c>
      <c r="H58" s="8" t="n">
        <v>112.220001</v>
      </c>
      <c r="I58" s="8" t="n">
        <v>1141.550049</v>
      </c>
      <c r="J58" s="8" t="n">
        <v>50.325817</v>
      </c>
      <c r="L58" s="9">
        <f>LN(B58/B57)</f>
        <v/>
      </c>
      <c r="M58" s="9">
        <f>$M$1*(C58-C57)</f>
        <v/>
      </c>
      <c r="N58" s="9">
        <f>$N$1*(D58-D57)</f>
        <v/>
      </c>
      <c r="O58" s="9">
        <f>$O$1*LN(E58/E57)</f>
        <v/>
      </c>
      <c r="P58" s="9">
        <f>$P$1*LN(F58/F57)</f>
        <v/>
      </c>
      <c r="Q58" s="9">
        <f>$Q$1*(G58-G57)</f>
        <v/>
      </c>
      <c r="R58" s="9">
        <f>$R$1*(H58-H57)</f>
        <v/>
      </c>
      <c r="S58" s="9">
        <f>$S$1*LN(I58/I57)</f>
        <v/>
      </c>
      <c r="T58" s="9">
        <f>$T$1*LN(J58/J57)</f>
        <v/>
      </c>
      <c r="U58" s="9">
        <f>$W$12+$W$4*M58+$W$5*N58+$W$6*O58+$W$7*P58+$W$8*Q58+$W$9*R58+$W$10*S58+$W$11*T58</f>
        <v/>
      </c>
    </row>
    <row r="59">
      <c r="A59" s="7" t="n">
        <v>38016</v>
      </c>
      <c r="B59" s="8" t="n">
        <v>399.75</v>
      </c>
      <c r="C59" s="8" t="n">
        <v>2.31</v>
      </c>
      <c r="D59" s="8" t="n">
        <v>1.85</v>
      </c>
      <c r="E59" s="8" t="n">
        <v>87.199997</v>
      </c>
      <c r="F59" s="8" t="n">
        <v>33.16</v>
      </c>
      <c r="G59" s="8" t="n">
        <v>16.63</v>
      </c>
      <c r="H59" s="8" t="n">
        <v>116.75</v>
      </c>
      <c r="I59" s="8" t="n">
        <v>1131.130005</v>
      </c>
      <c r="J59" s="8" t="n">
        <v>50.081753</v>
      </c>
      <c r="L59" s="9">
        <f>LN(B59/B58)</f>
        <v/>
      </c>
      <c r="M59" s="9">
        <f>$M$1*(C59-C58)</f>
        <v/>
      </c>
      <c r="N59" s="9">
        <f>$N$1*(D59-D58)</f>
        <v/>
      </c>
      <c r="O59" s="9">
        <f>$O$1*LN(E59/E58)</f>
        <v/>
      </c>
      <c r="P59" s="9">
        <f>$P$1*LN(F59/F58)</f>
        <v/>
      </c>
      <c r="Q59" s="9">
        <f>$Q$1*(G59-G58)</f>
        <v/>
      </c>
      <c r="R59" s="9">
        <f>$R$1*(H59-H58)</f>
        <v/>
      </c>
      <c r="S59" s="9">
        <f>$S$1*LN(I59/I58)</f>
        <v/>
      </c>
      <c r="T59" s="9">
        <f>$T$1*LN(J59/J58)</f>
        <v/>
      </c>
      <c r="U59" s="9">
        <f>$W$12+$W$4*M59+$W$5*N59+$W$6*O59+$W$7*P59+$W$8*Q59+$W$9*R59+$W$10*S59+$W$11*T59</f>
        <v/>
      </c>
    </row>
    <row r="60">
      <c r="A60" s="7" t="n">
        <v>38023</v>
      </c>
      <c r="B60" s="8" t="n">
        <v>404.25</v>
      </c>
      <c r="C60" s="8" t="n">
        <v>2.33</v>
      </c>
      <c r="D60" s="8" t="n">
        <v>1.79</v>
      </c>
      <c r="E60" s="8" t="n">
        <v>86.019997</v>
      </c>
      <c r="F60" s="8" t="n">
        <v>32.49</v>
      </c>
      <c r="G60" s="8" t="n">
        <v>16</v>
      </c>
      <c r="H60" s="8" t="n">
        <v>115.110001</v>
      </c>
      <c r="I60" s="8" t="n">
        <v>1142.76001</v>
      </c>
      <c r="J60" s="8" t="n">
        <v>50.30101</v>
      </c>
      <c r="L60" s="9">
        <f>LN(B60/B59)</f>
        <v/>
      </c>
      <c r="M60" s="9">
        <f>$M$1*(C60-C59)</f>
        <v/>
      </c>
      <c r="N60" s="9">
        <f>$N$1*(D60-D59)</f>
        <v/>
      </c>
      <c r="O60" s="9">
        <f>$O$1*LN(E60/E59)</f>
        <v/>
      </c>
      <c r="P60" s="9">
        <f>$P$1*LN(F60/F59)</f>
        <v/>
      </c>
      <c r="Q60" s="9">
        <f>$Q$1*(G60-G59)</f>
        <v/>
      </c>
      <c r="R60" s="9">
        <f>$R$1*(H60-H59)</f>
        <v/>
      </c>
      <c r="S60" s="9">
        <f>$S$1*LN(I60/I59)</f>
        <v/>
      </c>
      <c r="T60" s="9">
        <f>$T$1*LN(J60/J59)</f>
        <v/>
      </c>
      <c r="U60" s="9">
        <f>$W$12+$W$4*M60+$W$5*N60+$W$6*O60+$W$7*P60+$W$8*Q60+$W$9*R60+$W$10*S60+$W$11*T60</f>
        <v/>
      </c>
    </row>
    <row r="61">
      <c r="A61" s="7" t="n">
        <v>38030</v>
      </c>
      <c r="B61" s="8" t="n">
        <v>416</v>
      </c>
      <c r="C61" s="8" t="n">
        <v>2.31</v>
      </c>
      <c r="D61" s="8" t="n">
        <v>1.74</v>
      </c>
      <c r="E61" s="8" t="n">
        <v>85.55999799999999</v>
      </c>
      <c r="F61" s="8" t="n">
        <v>34.51</v>
      </c>
      <c r="G61" s="8" t="n">
        <v>15.58</v>
      </c>
      <c r="H61" s="8" t="n">
        <v>96.33000199999999</v>
      </c>
      <c r="I61" s="8" t="n">
        <v>1145.810059</v>
      </c>
      <c r="J61" s="8" t="n">
        <v>50.653458</v>
      </c>
      <c r="L61" s="9">
        <f>LN(B61/B60)</f>
        <v/>
      </c>
      <c r="M61" s="9">
        <f>$M$1*(C61-C60)</f>
        <v/>
      </c>
      <c r="N61" s="9">
        <f>$N$1*(D61-D60)</f>
        <v/>
      </c>
      <c r="O61" s="9">
        <f>$O$1*LN(E61/E60)</f>
        <v/>
      </c>
      <c r="P61" s="9">
        <f>$P$1*LN(F61/F60)</f>
        <v/>
      </c>
      <c r="Q61" s="9">
        <f>$Q$1*(G61-G60)</f>
        <v/>
      </c>
      <c r="R61" s="9">
        <f>$R$1*(H61-H60)</f>
        <v/>
      </c>
      <c r="S61" s="9">
        <f>$S$1*LN(I61/I60)</f>
        <v/>
      </c>
      <c r="T61" s="9">
        <f>$T$1*LN(J61/J60)</f>
        <v/>
      </c>
      <c r="U61" s="9">
        <f>$W$12+$W$4*M61+$W$5*N61+$W$6*O61+$W$7*P61+$W$8*Q61+$W$9*R61+$W$10*S61+$W$11*T61</f>
        <v/>
      </c>
    </row>
    <row r="62">
      <c r="A62" s="7" t="n">
        <v>38037</v>
      </c>
      <c r="B62" s="8" t="n">
        <v>405.25</v>
      </c>
      <c r="C62" s="8" t="n">
        <v>2.31</v>
      </c>
      <c r="D62" s="8" t="n">
        <v>1.79</v>
      </c>
      <c r="E62" s="8" t="n">
        <v>87.239998</v>
      </c>
      <c r="F62" s="8" t="n">
        <v>35.8</v>
      </c>
      <c r="G62" s="8" t="n">
        <v>16.04</v>
      </c>
      <c r="H62" s="8" t="n">
        <v>92.83000199999999</v>
      </c>
      <c r="I62" s="8" t="n">
        <v>1144.109985</v>
      </c>
      <c r="J62" s="8" t="n">
        <v>50.389091</v>
      </c>
      <c r="L62" s="9">
        <f>LN(B62/B61)</f>
        <v/>
      </c>
      <c r="M62" s="9">
        <f>$M$1*(C62-C61)</f>
        <v/>
      </c>
      <c r="N62" s="9">
        <f>$N$1*(D62-D61)</f>
        <v/>
      </c>
      <c r="O62" s="9">
        <f>$O$1*LN(E62/E61)</f>
        <v/>
      </c>
      <c r="P62" s="9">
        <f>$P$1*LN(F62/F61)</f>
        <v/>
      </c>
      <c r="Q62" s="9">
        <f>$Q$1*(G62-G61)</f>
        <v/>
      </c>
      <c r="R62" s="9">
        <f>$R$1*(H62-H61)</f>
        <v/>
      </c>
      <c r="S62" s="9">
        <f>$S$1*LN(I62/I61)</f>
        <v/>
      </c>
      <c r="T62" s="9">
        <f>$T$1*LN(J62/J61)</f>
        <v/>
      </c>
      <c r="U62" s="9">
        <f>$W$12+$W$4*M62+$W$5*N62+$W$6*O62+$W$7*P62+$W$8*Q62+$W$9*R62+$W$10*S62+$W$11*T62</f>
        <v/>
      </c>
    </row>
    <row r="63">
      <c r="A63" s="7" t="n">
        <v>38044</v>
      </c>
      <c r="B63" s="8" t="n">
        <v>395.85</v>
      </c>
      <c r="C63" s="8" t="n">
        <v>2.38</v>
      </c>
      <c r="D63" s="8" t="n">
        <v>1.61</v>
      </c>
      <c r="E63" s="8" t="n">
        <v>87.30999799999999</v>
      </c>
      <c r="F63" s="8" t="n">
        <v>36.08</v>
      </c>
      <c r="G63" s="8" t="n">
        <v>14.55</v>
      </c>
      <c r="H63" s="8" t="n">
        <v>90.139999</v>
      </c>
      <c r="I63" s="8" t="n">
        <v>1144.939941</v>
      </c>
      <c r="J63" s="8" t="n">
        <v>50.653458</v>
      </c>
      <c r="L63" s="9">
        <f>LN(B63/B62)</f>
        <v/>
      </c>
      <c r="M63" s="9">
        <f>$M$1*(C63-C62)</f>
        <v/>
      </c>
      <c r="N63" s="9">
        <f>$N$1*(D63-D62)</f>
        <v/>
      </c>
      <c r="O63" s="9">
        <f>$O$1*LN(E63/E62)</f>
        <v/>
      </c>
      <c r="P63" s="9">
        <f>$P$1*LN(F63/F62)</f>
        <v/>
      </c>
      <c r="Q63" s="9">
        <f>$Q$1*(G63-G62)</f>
        <v/>
      </c>
      <c r="R63" s="9">
        <f>$R$1*(H63-H62)</f>
        <v/>
      </c>
      <c r="S63" s="9">
        <f>$S$1*LN(I63/I62)</f>
        <v/>
      </c>
      <c r="T63" s="9">
        <f>$T$1*LN(J63/J62)</f>
        <v/>
      </c>
      <c r="U63" s="9">
        <f>$W$12+$W$4*M63+$W$5*N63+$W$6*O63+$W$7*P63+$W$8*Q63+$W$9*R63+$W$10*S63+$W$11*T63</f>
        <v/>
      </c>
    </row>
    <row r="64">
      <c r="A64" s="7" t="n">
        <v>38051</v>
      </c>
      <c r="B64" s="8" t="n">
        <v>399.25</v>
      </c>
      <c r="C64" s="8" t="n">
        <v>2.39</v>
      </c>
      <c r="D64" s="8" t="n">
        <v>1.46</v>
      </c>
      <c r="E64" s="8" t="n">
        <v>88.18000000000001</v>
      </c>
      <c r="F64" s="8" t="n">
        <v>37.31</v>
      </c>
      <c r="G64" s="8" t="n">
        <v>14.48</v>
      </c>
      <c r="H64" s="8" t="n">
        <v>92.300003</v>
      </c>
      <c r="I64" s="8" t="n">
        <v>1156.859985</v>
      </c>
      <c r="J64" s="8" t="n">
        <v>50.940983</v>
      </c>
      <c r="L64" s="9">
        <f>LN(B64/B63)</f>
        <v/>
      </c>
      <c r="M64" s="9">
        <f>$M$1*(C64-C63)</f>
        <v/>
      </c>
      <c r="N64" s="9">
        <f>$N$1*(D64-D63)</f>
        <v/>
      </c>
      <c r="O64" s="9">
        <f>$O$1*LN(E64/E63)</f>
        <v/>
      </c>
      <c r="P64" s="9">
        <f>$P$1*LN(F64/F63)</f>
        <v/>
      </c>
      <c r="Q64" s="9">
        <f>$Q$1*(G64-G63)</f>
        <v/>
      </c>
      <c r="R64" s="9">
        <f>$R$1*(H64-H63)</f>
        <v/>
      </c>
      <c r="S64" s="9">
        <f>$S$1*LN(I64/I63)</f>
        <v/>
      </c>
      <c r="T64" s="9">
        <f>$T$1*LN(J64/J63)</f>
        <v/>
      </c>
      <c r="U64" s="9">
        <f>$W$12+$W$4*M64+$W$5*N64+$W$6*O64+$W$7*P64+$W$8*Q64+$W$9*R64+$W$10*S64+$W$11*T64</f>
        <v/>
      </c>
    </row>
    <row r="65">
      <c r="A65" s="7" t="n">
        <v>38058</v>
      </c>
      <c r="B65" s="8" t="n">
        <v>398</v>
      </c>
      <c r="C65" s="8" t="n">
        <v>2.26</v>
      </c>
      <c r="D65" s="8" t="n">
        <v>1.52</v>
      </c>
      <c r="E65" s="8" t="n">
        <v>89.120003</v>
      </c>
      <c r="F65" s="8" t="n">
        <v>36.21</v>
      </c>
      <c r="G65" s="8" t="n">
        <v>18.3</v>
      </c>
      <c r="H65" s="8" t="n">
        <v>97.75</v>
      </c>
      <c r="I65" s="8" t="n">
        <v>1120.569946</v>
      </c>
      <c r="J65" s="8" t="n">
        <v>51.083237</v>
      </c>
      <c r="L65" s="9">
        <f>LN(B65/B64)</f>
        <v/>
      </c>
      <c r="M65" s="9">
        <f>$M$1*(C65-C64)</f>
        <v/>
      </c>
      <c r="N65" s="9">
        <f>$N$1*(D65-D64)</f>
        <v/>
      </c>
      <c r="O65" s="9">
        <f>$O$1*LN(E65/E64)</f>
        <v/>
      </c>
      <c r="P65" s="9">
        <f>$P$1*LN(F65/F64)</f>
        <v/>
      </c>
      <c r="Q65" s="9">
        <f>$Q$1*(G65-G64)</f>
        <v/>
      </c>
      <c r="R65" s="9">
        <f>$R$1*(H65-H64)</f>
        <v/>
      </c>
      <c r="S65" s="9">
        <f>$S$1*LN(I65/I64)</f>
        <v/>
      </c>
      <c r="T65" s="9">
        <f>$T$1*LN(J65/J64)</f>
        <v/>
      </c>
      <c r="U65" s="9">
        <f>$W$12+$W$4*M65+$W$5*N65+$W$6*O65+$W$7*P65+$W$8*Q65+$W$9*R65+$W$10*S65+$W$11*T65</f>
        <v/>
      </c>
    </row>
    <row r="66">
      <c r="A66" s="7" t="n">
        <v>38065</v>
      </c>
      <c r="B66" s="8" t="n">
        <v>412</v>
      </c>
      <c r="C66" s="8" t="n">
        <v>2.36</v>
      </c>
      <c r="D66" s="8" t="n">
        <v>1.44</v>
      </c>
      <c r="E66" s="8" t="n">
        <v>88.160004</v>
      </c>
      <c r="F66" s="8" t="n">
        <v>38.09</v>
      </c>
      <c r="G66" s="8" t="n">
        <v>19.15</v>
      </c>
      <c r="H66" s="8" t="n">
        <v>97.599998</v>
      </c>
      <c r="I66" s="8" t="n">
        <v>1109.780029</v>
      </c>
      <c r="J66" s="8" t="n">
        <v>51.08815</v>
      </c>
      <c r="L66" s="9">
        <f>LN(B66/B65)</f>
        <v/>
      </c>
      <c r="M66" s="9">
        <f>$M$1*(C66-C65)</f>
        <v/>
      </c>
      <c r="N66" s="9">
        <f>$N$1*(D66-D65)</f>
        <v/>
      </c>
      <c r="O66" s="9">
        <f>$O$1*LN(E66/E65)</f>
        <v/>
      </c>
      <c r="P66" s="9">
        <f>$P$1*LN(F66/F65)</f>
        <v/>
      </c>
      <c r="Q66" s="9">
        <f>$Q$1*(G66-G65)</f>
        <v/>
      </c>
      <c r="R66" s="9">
        <f>$R$1*(H66-H65)</f>
        <v/>
      </c>
      <c r="S66" s="9">
        <f>$S$1*LN(I66/I65)</f>
        <v/>
      </c>
      <c r="T66" s="9">
        <f>$T$1*LN(J66/J65)</f>
        <v/>
      </c>
      <c r="U66" s="9">
        <f>$W$12+$W$4*M66+$W$5*N66+$W$6*O66+$W$7*P66+$W$8*Q66+$W$9*R66+$W$10*S66+$W$11*T66</f>
        <v/>
      </c>
    </row>
    <row r="67">
      <c r="A67" s="7" t="n">
        <v>38072</v>
      </c>
      <c r="B67" s="8" t="n">
        <v>421.5</v>
      </c>
      <c r="C67" s="8" t="n">
        <v>2.38</v>
      </c>
      <c r="D67" s="8" t="n">
        <v>1.47</v>
      </c>
      <c r="E67" s="8" t="n">
        <v>88.889999</v>
      </c>
      <c r="F67" s="8" t="n">
        <v>35.61</v>
      </c>
      <c r="G67" s="8" t="n">
        <v>17.33</v>
      </c>
      <c r="H67" s="8" t="n">
        <v>105.300003</v>
      </c>
      <c r="I67" s="8" t="n">
        <v>1108.060059</v>
      </c>
      <c r="J67" s="8" t="n">
        <v>51.048855</v>
      </c>
      <c r="L67" s="9">
        <f>LN(B67/B66)</f>
        <v/>
      </c>
      <c r="M67" s="9">
        <f>$M$1*(C67-C66)</f>
        <v/>
      </c>
      <c r="N67" s="9">
        <f>$N$1*(D67-D66)</f>
        <v/>
      </c>
      <c r="O67" s="9">
        <f>$O$1*LN(E67/E66)</f>
        <v/>
      </c>
      <c r="P67" s="9">
        <f>$P$1*LN(F67/F66)</f>
        <v/>
      </c>
      <c r="Q67" s="9">
        <f>$Q$1*(G67-G66)</f>
        <v/>
      </c>
      <c r="R67" s="9">
        <f>$R$1*(H67-H66)</f>
        <v/>
      </c>
      <c r="S67" s="9">
        <f>$S$1*LN(I67/I66)</f>
        <v/>
      </c>
      <c r="T67" s="9">
        <f>$T$1*LN(J67/J66)</f>
        <v/>
      </c>
      <c r="U67" s="9">
        <f>$W$12+$W$4*M67+$W$5*N67+$W$6*O67+$W$7*P67+$W$8*Q67+$W$9*R67+$W$10*S67+$W$11*T67</f>
        <v/>
      </c>
    </row>
    <row r="68">
      <c r="A68" s="7" t="n">
        <v>38079</v>
      </c>
      <c r="B68" s="8" t="n">
        <v>419</v>
      </c>
      <c r="C68" s="8" t="n">
        <v>2.46</v>
      </c>
      <c r="D68" s="8" t="n">
        <v>1.69</v>
      </c>
      <c r="E68" s="8" t="n">
        <v>88.510002</v>
      </c>
      <c r="F68" s="8" t="n">
        <v>34.39</v>
      </c>
      <c r="G68" s="8" t="n">
        <v>15.64</v>
      </c>
      <c r="H68" s="8" t="n">
        <v>112.160004</v>
      </c>
      <c r="I68" s="8" t="n">
        <v>1141.810059</v>
      </c>
      <c r="J68" s="8" t="n">
        <v>50.55714</v>
      </c>
      <c r="L68" s="9">
        <f>LN(B68/B67)</f>
        <v/>
      </c>
      <c r="M68" s="9">
        <f>$M$1*(C68-C67)</f>
        <v/>
      </c>
      <c r="N68" s="9">
        <f>$N$1*(D68-D67)</f>
        <v/>
      </c>
      <c r="O68" s="9">
        <f>$O$1*LN(E68/E67)</f>
        <v/>
      </c>
      <c r="P68" s="9">
        <f>$P$1*LN(F68/F67)</f>
        <v/>
      </c>
      <c r="Q68" s="9">
        <f>$Q$1*(G68-G67)</f>
        <v/>
      </c>
      <c r="R68" s="9">
        <f>$R$1*(H68-H67)</f>
        <v/>
      </c>
      <c r="S68" s="9">
        <f>$S$1*LN(I68/I67)</f>
        <v/>
      </c>
      <c r="T68" s="9">
        <f>$T$1*LN(J68/J67)</f>
        <v/>
      </c>
      <c r="U68" s="9">
        <f>$W$12+$W$4*M68+$W$5*N68+$W$6*O68+$W$7*P68+$W$8*Q68+$W$9*R68+$W$10*S68+$W$11*T68</f>
        <v/>
      </c>
    </row>
    <row r="69">
      <c r="A69" s="7" t="n">
        <v>38086</v>
      </c>
      <c r="B69" s="8" t="n">
        <v>419.5</v>
      </c>
      <c r="C69" s="8" t="n">
        <v>2.41</v>
      </c>
      <c r="D69" s="8" t="n">
        <v>1.8</v>
      </c>
      <c r="E69" s="8" t="n">
        <v>89.019997</v>
      </c>
      <c r="F69" s="8" t="n">
        <v>37.14</v>
      </c>
      <c r="G69" s="8" t="n">
        <v>16.26</v>
      </c>
      <c r="H69" s="8" t="n">
        <v>115.5</v>
      </c>
      <c r="I69" s="8" t="n">
        <v>1139.319946</v>
      </c>
      <c r="J69" s="8" t="n">
        <v>50.296459</v>
      </c>
      <c r="L69" s="9">
        <f>LN(B69/B68)</f>
        <v/>
      </c>
      <c r="M69" s="9">
        <f>$M$1*(C69-C68)</f>
        <v/>
      </c>
      <c r="N69" s="9">
        <f>$N$1*(D69-D68)</f>
        <v/>
      </c>
      <c r="O69" s="9">
        <f>$O$1*LN(E69/E68)</f>
        <v/>
      </c>
      <c r="P69" s="9">
        <f>$P$1*LN(F69/F68)</f>
        <v/>
      </c>
      <c r="Q69" s="9">
        <f>$Q$1*(G69-G68)</f>
        <v/>
      </c>
      <c r="R69" s="9">
        <f>$R$1*(H69-H68)</f>
        <v/>
      </c>
      <c r="S69" s="9">
        <f>$S$1*LN(I69/I68)</f>
        <v/>
      </c>
      <c r="T69" s="9">
        <f>$T$1*LN(J69/J68)</f>
        <v/>
      </c>
      <c r="U69" s="9">
        <f>$W$12+$W$4*M69+$W$5*N69+$W$6*O69+$W$7*P69+$W$8*Q69+$W$9*R69+$W$10*S69+$W$11*T69</f>
        <v/>
      </c>
    </row>
    <row r="70">
      <c r="A70" s="7" t="n">
        <v>38093</v>
      </c>
      <c r="B70" s="8" t="n">
        <v>400.85</v>
      </c>
      <c r="C70" s="8" t="n">
        <v>2.5</v>
      </c>
      <c r="D70" s="8" t="n">
        <v>1.87</v>
      </c>
      <c r="E70" s="8" t="n">
        <v>89.94000200000001</v>
      </c>
      <c r="F70" s="8" t="n">
        <v>37.7</v>
      </c>
      <c r="G70" s="8" t="n">
        <v>14.94</v>
      </c>
      <c r="H70" s="8" t="n">
        <v>117.459999</v>
      </c>
      <c r="I70" s="8" t="n">
        <v>1134.609985</v>
      </c>
      <c r="J70" s="8" t="n">
        <v>50.10957</v>
      </c>
      <c r="L70" s="9">
        <f>LN(B70/B69)</f>
        <v/>
      </c>
      <c r="M70" s="9">
        <f>$M$1*(C70-C69)</f>
        <v/>
      </c>
      <c r="N70" s="9">
        <f>$N$1*(D70-D69)</f>
        <v/>
      </c>
      <c r="O70" s="9">
        <f>$O$1*LN(E70/E69)</f>
        <v/>
      </c>
      <c r="P70" s="9">
        <f>$P$1*LN(F70/F69)</f>
        <v/>
      </c>
      <c r="Q70" s="9">
        <f>$Q$1*(G70-G69)</f>
        <v/>
      </c>
      <c r="R70" s="9">
        <f>$R$1*(H70-H69)</f>
        <v/>
      </c>
      <c r="S70" s="9">
        <f>$S$1*LN(I70/I69)</f>
        <v/>
      </c>
      <c r="T70" s="9">
        <f>$T$1*LN(J70/J69)</f>
        <v/>
      </c>
      <c r="U70" s="9">
        <f>$W$12+$W$4*M70+$W$5*N70+$W$6*O70+$W$7*P70+$W$8*Q70+$W$9*R70+$W$10*S70+$W$11*T70</f>
        <v/>
      </c>
    </row>
    <row r="71">
      <c r="A71" s="7" t="n">
        <v>38100</v>
      </c>
      <c r="B71" s="8" t="n">
        <v>394.5</v>
      </c>
      <c r="C71" s="8" t="n">
        <v>2.36</v>
      </c>
      <c r="D71" s="8" t="n">
        <v>2.12</v>
      </c>
      <c r="E71" s="8" t="n">
        <v>91.08000199999999</v>
      </c>
      <c r="F71" s="8" t="n">
        <v>37.22</v>
      </c>
      <c r="G71" s="8" t="n">
        <v>14.01</v>
      </c>
      <c r="H71" s="8" t="n">
        <v>114.68</v>
      </c>
      <c r="I71" s="8" t="n">
        <v>1140.599976</v>
      </c>
      <c r="J71" s="8" t="n">
        <v>49.848915</v>
      </c>
      <c r="L71" s="9">
        <f>LN(B71/B70)</f>
        <v/>
      </c>
      <c r="M71" s="9">
        <f>$M$1*(C71-C70)</f>
        <v/>
      </c>
      <c r="N71" s="9">
        <f>$N$1*(D71-D70)</f>
        <v/>
      </c>
      <c r="O71" s="9">
        <f>$O$1*LN(E71/E70)</f>
        <v/>
      </c>
      <c r="P71" s="9">
        <f>$P$1*LN(F71/F70)</f>
        <v/>
      </c>
      <c r="Q71" s="9">
        <f>$Q$1*(G71-G70)</f>
        <v/>
      </c>
      <c r="R71" s="9">
        <f>$R$1*(H71-H70)</f>
        <v/>
      </c>
      <c r="S71" s="9">
        <f>$S$1*LN(I71/I70)</f>
        <v/>
      </c>
      <c r="T71" s="9">
        <f>$T$1*LN(J71/J70)</f>
        <v/>
      </c>
      <c r="U71" s="9">
        <f>$W$12+$W$4*M71+$W$5*N71+$W$6*O71+$W$7*P71+$W$8*Q71+$W$9*R71+$W$10*S71+$W$11*T71</f>
        <v/>
      </c>
    </row>
    <row r="72">
      <c r="A72" s="7" t="n">
        <v>38107</v>
      </c>
      <c r="B72" s="8" t="n">
        <v>388.5</v>
      </c>
      <c r="C72" s="8" t="n">
        <v>2.42</v>
      </c>
      <c r="D72" s="8" t="n">
        <v>2.11</v>
      </c>
      <c r="E72" s="8" t="n">
        <v>90.480003</v>
      </c>
      <c r="F72" s="8" t="n">
        <v>37.31</v>
      </c>
      <c r="G72" s="8" t="n">
        <v>17.19</v>
      </c>
      <c r="H72" s="8" t="n">
        <v>122.93</v>
      </c>
      <c r="I72" s="8" t="n">
        <v>1107.300049</v>
      </c>
      <c r="J72" s="8" t="n">
        <v>49.568539</v>
      </c>
      <c r="L72" s="9">
        <f>LN(B72/B71)</f>
        <v/>
      </c>
      <c r="M72" s="9">
        <f>$M$1*(C72-C71)</f>
        <v/>
      </c>
      <c r="N72" s="9">
        <f>$N$1*(D72-D71)</f>
        <v/>
      </c>
      <c r="O72" s="9">
        <f>$O$1*LN(E72/E71)</f>
        <v/>
      </c>
      <c r="P72" s="9">
        <f>$P$1*LN(F72/F71)</f>
        <v/>
      </c>
      <c r="Q72" s="9">
        <f>$Q$1*(G72-G71)</f>
        <v/>
      </c>
      <c r="R72" s="9">
        <f>$R$1*(H72-H71)</f>
        <v/>
      </c>
      <c r="S72" s="9">
        <f>$S$1*LN(I72/I71)</f>
        <v/>
      </c>
      <c r="T72" s="9">
        <f>$T$1*LN(J72/J71)</f>
        <v/>
      </c>
      <c r="U72" s="9">
        <f>$W$12+$W$4*M72+$W$5*N72+$W$6*O72+$W$7*P72+$W$8*Q72+$W$9*R72+$W$10*S72+$W$11*T72</f>
        <v/>
      </c>
    </row>
    <row r="73">
      <c r="A73" s="7" t="n">
        <v>38114</v>
      </c>
      <c r="B73" s="8" t="n">
        <v>380.8</v>
      </c>
      <c r="C73" s="8" t="n">
        <v>2.55</v>
      </c>
      <c r="D73" s="8" t="n">
        <v>2.24</v>
      </c>
      <c r="E73" s="8" t="n">
        <v>91.129997</v>
      </c>
      <c r="F73" s="8" t="n">
        <v>39.98</v>
      </c>
      <c r="G73" s="8" t="n">
        <v>18.13</v>
      </c>
      <c r="H73" s="8" t="n">
        <v>122.889999</v>
      </c>
      <c r="I73" s="8" t="n">
        <v>1098.699951</v>
      </c>
      <c r="J73" s="8" t="n">
        <v>48.947132</v>
      </c>
      <c r="L73" s="9">
        <f>LN(B73/B72)</f>
        <v/>
      </c>
      <c r="M73" s="9">
        <f>$M$1*(C73-C72)</f>
        <v/>
      </c>
      <c r="N73" s="9">
        <f>$N$1*(D73-D72)</f>
        <v/>
      </c>
      <c r="O73" s="9">
        <f>$O$1*LN(E73/E72)</f>
        <v/>
      </c>
      <c r="P73" s="9">
        <f>$P$1*LN(F73/F72)</f>
        <v/>
      </c>
      <c r="Q73" s="9">
        <f>$Q$1*(G73-G72)</f>
        <v/>
      </c>
      <c r="R73" s="9">
        <f>$R$1*(H73-H72)</f>
        <v/>
      </c>
      <c r="S73" s="9">
        <f>$S$1*LN(I73/I72)</f>
        <v/>
      </c>
      <c r="T73" s="9">
        <f>$T$1*LN(J73/J72)</f>
        <v/>
      </c>
      <c r="U73" s="9">
        <f>$W$12+$W$4*M73+$W$5*N73+$W$6*O73+$W$7*P73+$W$8*Q73+$W$9*R73+$W$10*S73+$W$11*T73</f>
        <v/>
      </c>
    </row>
    <row r="74">
      <c r="A74" s="7" t="n">
        <v>38121</v>
      </c>
      <c r="B74" s="8" t="n">
        <v>376.5</v>
      </c>
      <c r="C74" s="8" t="n">
        <v>2.63</v>
      </c>
      <c r="D74" s="8" t="n">
        <v>2.16</v>
      </c>
      <c r="E74" s="8" t="n">
        <v>91.660004</v>
      </c>
      <c r="F74" s="8" t="n">
        <v>41.42</v>
      </c>
      <c r="G74" s="8" t="n">
        <v>18.47</v>
      </c>
      <c r="H74" s="8" t="n">
        <v>114.529999</v>
      </c>
      <c r="I74" s="8" t="n">
        <v>1095.699951</v>
      </c>
      <c r="J74" s="8" t="n">
        <v>48.927399</v>
      </c>
      <c r="L74" s="9">
        <f>LN(B74/B73)</f>
        <v/>
      </c>
      <c r="M74" s="9">
        <f>$M$1*(C74-C73)</f>
        <v/>
      </c>
      <c r="N74" s="9">
        <f>$N$1*(D74-D73)</f>
        <v/>
      </c>
      <c r="O74" s="9">
        <f>$O$1*LN(E74/E73)</f>
        <v/>
      </c>
      <c r="P74" s="9">
        <f>$P$1*LN(F74/F73)</f>
        <v/>
      </c>
      <c r="Q74" s="9">
        <f>$Q$1*(G74-G73)</f>
        <v/>
      </c>
      <c r="R74" s="9">
        <f>$R$1*(H74-H73)</f>
        <v/>
      </c>
      <c r="S74" s="9">
        <f>$S$1*LN(I74/I73)</f>
        <v/>
      </c>
      <c r="T74" s="9">
        <f>$T$1*LN(J74/J73)</f>
        <v/>
      </c>
      <c r="U74" s="9">
        <f>$W$12+$W$4*M74+$W$5*N74+$W$6*O74+$W$7*P74+$W$8*Q74+$W$9*R74+$W$10*S74+$W$11*T74</f>
        <v/>
      </c>
    </row>
    <row r="75">
      <c r="A75" s="7" t="n">
        <v>38128</v>
      </c>
      <c r="B75" s="8" t="n">
        <v>385.3</v>
      </c>
      <c r="C75" s="8" t="n">
        <v>2.72</v>
      </c>
      <c r="D75" s="8" t="n">
        <v>2.04</v>
      </c>
      <c r="E75" s="8" t="n">
        <v>90.489998</v>
      </c>
      <c r="F75" s="8" t="n">
        <v>39.83</v>
      </c>
      <c r="G75" s="8" t="n">
        <v>18.49</v>
      </c>
      <c r="H75" s="8" t="n">
        <v>107.769997</v>
      </c>
      <c r="I75" s="8" t="n">
        <v>1093.560059</v>
      </c>
      <c r="J75" s="8" t="n">
        <v>49.169067</v>
      </c>
      <c r="L75" s="9">
        <f>LN(B75/B74)</f>
        <v/>
      </c>
      <c r="M75" s="9">
        <f>$M$1*(C75-C74)</f>
        <v/>
      </c>
      <c r="N75" s="9">
        <f>$N$1*(D75-D74)</f>
        <v/>
      </c>
      <c r="O75" s="9">
        <f>$O$1*LN(E75/E74)</f>
        <v/>
      </c>
      <c r="P75" s="9">
        <f>$P$1*LN(F75/F74)</f>
        <v/>
      </c>
      <c r="Q75" s="9">
        <f>$Q$1*(G75-G74)</f>
        <v/>
      </c>
      <c r="R75" s="9">
        <f>$R$1*(H75-H74)</f>
        <v/>
      </c>
      <c r="S75" s="9">
        <f>$S$1*LN(I75/I74)</f>
        <v/>
      </c>
      <c r="T75" s="9">
        <f>$T$1*LN(J75/J74)</f>
        <v/>
      </c>
      <c r="U75" s="9">
        <f>$W$12+$W$4*M75+$W$5*N75+$W$6*O75+$W$7*P75+$W$8*Q75+$W$9*R75+$W$10*S75+$W$11*T75</f>
        <v/>
      </c>
    </row>
    <row r="76">
      <c r="A76" s="7" t="n">
        <v>38135</v>
      </c>
      <c r="B76" s="8" t="n">
        <v>393.25</v>
      </c>
      <c r="C76" s="8" t="n">
        <v>2.66</v>
      </c>
      <c r="D76" s="8" t="n">
        <v>2</v>
      </c>
      <c r="E76" s="8" t="n">
        <v>88.949997</v>
      </c>
      <c r="F76" s="8" t="n">
        <v>39.9</v>
      </c>
      <c r="G76" s="8" t="n">
        <v>15.5</v>
      </c>
      <c r="H76" s="8" t="n">
        <v>106.120003</v>
      </c>
      <c r="I76" s="8" t="n">
        <v>1120.680054</v>
      </c>
      <c r="J76" s="8" t="n">
        <v>49.381126</v>
      </c>
      <c r="L76" s="9">
        <f>LN(B76/B75)</f>
        <v/>
      </c>
      <c r="M76" s="9">
        <f>$M$1*(C76-C75)</f>
        <v/>
      </c>
      <c r="N76" s="9">
        <f>$N$1*(D76-D75)</f>
        <v/>
      </c>
      <c r="O76" s="9">
        <f>$O$1*LN(E76/E75)</f>
        <v/>
      </c>
      <c r="P76" s="9">
        <f>$P$1*LN(F76/F75)</f>
        <v/>
      </c>
      <c r="Q76" s="9">
        <f>$Q$1*(G76-G75)</f>
        <v/>
      </c>
      <c r="R76" s="9">
        <f>$R$1*(H76-H75)</f>
        <v/>
      </c>
      <c r="S76" s="9">
        <f>$S$1*LN(I76/I75)</f>
        <v/>
      </c>
      <c r="T76" s="9">
        <f>$T$1*LN(J76/J75)</f>
        <v/>
      </c>
      <c r="U76" s="9">
        <f>$W$12+$W$4*M76+$W$5*N76+$W$6*O76+$W$7*P76+$W$8*Q76+$W$9*R76+$W$10*S76+$W$11*T76</f>
        <v/>
      </c>
    </row>
    <row r="77">
      <c r="A77" s="7" t="n">
        <v>38142</v>
      </c>
      <c r="B77" s="8" t="n">
        <v>388.3</v>
      </c>
      <c r="C77" s="8" t="n">
        <v>2.67</v>
      </c>
      <c r="D77" s="8" t="n">
        <v>2.11</v>
      </c>
      <c r="E77" s="8" t="n">
        <v>88.540001</v>
      </c>
      <c r="F77" s="8" t="n">
        <v>38.44</v>
      </c>
      <c r="G77" s="8" t="n">
        <v>16.78</v>
      </c>
      <c r="H77" s="8" t="n">
        <v>102.330002</v>
      </c>
      <c r="I77" s="8" t="n">
        <v>1122.5</v>
      </c>
      <c r="J77" s="8" t="n">
        <v>49.221321</v>
      </c>
      <c r="L77" s="9">
        <f>LN(B77/B76)</f>
        <v/>
      </c>
      <c r="M77" s="9">
        <f>$M$1*(C77-C76)</f>
        <v/>
      </c>
      <c r="N77" s="9">
        <f>$N$1*(D77-D76)</f>
        <v/>
      </c>
      <c r="O77" s="9">
        <f>$O$1*LN(E77/E76)</f>
        <v/>
      </c>
      <c r="P77" s="9">
        <f>$P$1*LN(F77/F76)</f>
        <v/>
      </c>
      <c r="Q77" s="9">
        <f>$Q$1*(G77-G76)</f>
        <v/>
      </c>
      <c r="R77" s="9">
        <f>$R$1*(H77-H76)</f>
        <v/>
      </c>
      <c r="S77" s="9">
        <f>$S$1*LN(I77/I76)</f>
        <v/>
      </c>
      <c r="T77" s="9">
        <f>$T$1*LN(J77/J76)</f>
        <v/>
      </c>
      <c r="U77" s="9">
        <f>$W$12+$W$4*M77+$W$5*N77+$W$6*O77+$W$7*P77+$W$8*Q77+$W$9*R77+$W$10*S77+$W$11*T77</f>
        <v/>
      </c>
    </row>
    <row r="78">
      <c r="A78" s="7" t="n">
        <v>38149</v>
      </c>
      <c r="B78" s="8" t="n">
        <v>384.85</v>
      </c>
      <c r="C78" s="8" t="n">
        <v>2.63</v>
      </c>
      <c r="D78" s="8" t="n">
        <v>2.18</v>
      </c>
      <c r="E78" s="8" t="n">
        <v>90.010002</v>
      </c>
      <c r="F78" s="8" t="n">
        <v>38.45</v>
      </c>
      <c r="G78" s="8" t="n">
        <v>15.04</v>
      </c>
      <c r="H78" s="8" t="n">
        <v>98.709999</v>
      </c>
      <c r="I78" s="8" t="n">
        <v>1136.469971</v>
      </c>
      <c r="J78" s="8" t="n">
        <v>49.117466</v>
      </c>
      <c r="L78" s="9">
        <f>LN(B78/B77)</f>
        <v/>
      </c>
      <c r="M78" s="9">
        <f>$M$1*(C78-C77)</f>
        <v/>
      </c>
      <c r="N78" s="9">
        <f>$N$1*(D78-D77)</f>
        <v/>
      </c>
      <c r="O78" s="9">
        <f>$O$1*LN(E78/E77)</f>
        <v/>
      </c>
      <c r="P78" s="9">
        <f>$P$1*LN(F78/F77)</f>
        <v/>
      </c>
      <c r="Q78" s="9">
        <f>$Q$1*(G78-G77)</f>
        <v/>
      </c>
      <c r="R78" s="9">
        <f>$R$1*(H78-H77)</f>
        <v/>
      </c>
      <c r="S78" s="9">
        <f>$S$1*LN(I78/I77)</f>
        <v/>
      </c>
      <c r="T78" s="9">
        <f>$T$1*LN(J78/J77)</f>
        <v/>
      </c>
      <c r="U78" s="9">
        <f>$W$12+$W$4*M78+$W$5*N78+$W$6*O78+$W$7*P78+$W$8*Q78+$W$9*R78+$W$10*S78+$W$11*T78</f>
        <v/>
      </c>
    </row>
    <row r="79">
      <c r="A79" s="7" t="n">
        <v>38156</v>
      </c>
      <c r="B79" s="8" t="n">
        <v>395.1</v>
      </c>
      <c r="C79" s="8" t="n">
        <v>2.57</v>
      </c>
      <c r="D79" s="8" t="n">
        <v>2.15</v>
      </c>
      <c r="E79" s="8" t="n">
        <v>89.08000199999999</v>
      </c>
      <c r="F79" s="8" t="n">
        <v>38.68</v>
      </c>
      <c r="G79" s="8" t="n">
        <v>14.99</v>
      </c>
      <c r="H79" s="8" t="n">
        <v>99.120003</v>
      </c>
      <c r="I79" s="8" t="n">
        <v>1135.02002</v>
      </c>
      <c r="J79" s="8" t="n">
        <v>49.424152</v>
      </c>
      <c r="L79" s="9">
        <f>LN(B79/B78)</f>
        <v/>
      </c>
      <c r="M79" s="9">
        <f>$M$1*(C79-C78)</f>
        <v/>
      </c>
      <c r="N79" s="9">
        <f>$N$1*(D79-D78)</f>
        <v/>
      </c>
      <c r="O79" s="9">
        <f>$O$1*LN(E79/E78)</f>
        <v/>
      </c>
      <c r="P79" s="9">
        <f>$P$1*LN(F79/F78)</f>
        <v/>
      </c>
      <c r="Q79" s="9">
        <f>$Q$1*(G79-G78)</f>
        <v/>
      </c>
      <c r="R79" s="9">
        <f>$R$1*(H79-H78)</f>
        <v/>
      </c>
      <c r="S79" s="9">
        <f>$S$1*LN(I79/I78)</f>
        <v/>
      </c>
      <c r="T79" s="9">
        <f>$T$1*LN(J79/J78)</f>
        <v/>
      </c>
      <c r="U79" s="9">
        <f>$W$12+$W$4*M79+$W$5*N79+$W$6*O79+$W$7*P79+$W$8*Q79+$W$9*R79+$W$10*S79+$W$11*T79</f>
        <v/>
      </c>
    </row>
    <row r="80">
      <c r="A80" s="7" t="n">
        <v>38163</v>
      </c>
      <c r="B80" s="8" t="n">
        <v>401.5</v>
      </c>
      <c r="C80" s="8" t="n">
        <v>2.5</v>
      </c>
      <c r="D80" s="8" t="n">
        <v>2.16</v>
      </c>
      <c r="E80" s="8" t="n">
        <v>88.879997</v>
      </c>
      <c r="F80" s="8" t="n">
        <v>37.34</v>
      </c>
      <c r="G80" s="8" t="n">
        <v>15.19</v>
      </c>
      <c r="H80" s="8" t="n">
        <v>100.949997</v>
      </c>
      <c r="I80" s="8" t="n">
        <v>1134.430054</v>
      </c>
      <c r="J80" s="8" t="n">
        <v>49.602264</v>
      </c>
      <c r="L80" s="9">
        <f>LN(B80/B79)</f>
        <v/>
      </c>
      <c r="M80" s="9">
        <f>$M$1*(C80-C79)</f>
        <v/>
      </c>
      <c r="N80" s="9">
        <f>$N$1*(D80-D79)</f>
        <v/>
      </c>
      <c r="O80" s="9">
        <f>$O$1*LN(E80/E79)</f>
        <v/>
      </c>
      <c r="P80" s="9">
        <f>$P$1*LN(F80/F79)</f>
        <v/>
      </c>
      <c r="Q80" s="9">
        <f>$Q$1*(G80-G79)</f>
        <v/>
      </c>
      <c r="R80" s="9">
        <f>$R$1*(H80-H79)</f>
        <v/>
      </c>
      <c r="S80" s="9">
        <f>$S$1*LN(I80/I79)</f>
        <v/>
      </c>
      <c r="T80" s="9">
        <f>$T$1*LN(J80/J79)</f>
        <v/>
      </c>
      <c r="U80" s="9">
        <f>$W$12+$W$4*M80+$W$5*N80+$W$6*O80+$W$7*P80+$W$8*Q80+$W$9*R80+$W$10*S80+$W$11*T80</f>
        <v/>
      </c>
    </row>
    <row r="81">
      <c r="A81" s="7" t="n">
        <v>38170</v>
      </c>
      <c r="B81" s="8" t="n">
        <v>397.75</v>
      </c>
      <c r="C81" s="8" t="n">
        <v>2.52</v>
      </c>
      <c r="D81" s="8" t="n">
        <v>1.96</v>
      </c>
      <c r="E81" s="8" t="n">
        <v>87.970001</v>
      </c>
      <c r="F81" s="8" t="n">
        <v>38.37</v>
      </c>
      <c r="G81" s="8" t="n">
        <v>15.08</v>
      </c>
      <c r="H81" s="8" t="n">
        <v>94.709999</v>
      </c>
      <c r="I81" s="8" t="n">
        <v>1125.380005</v>
      </c>
      <c r="J81" s="8" t="n">
        <v>50.121483</v>
      </c>
      <c r="L81" s="9">
        <f>LN(B81/B80)</f>
        <v/>
      </c>
      <c r="M81" s="9">
        <f>$M$1*(C81-C80)</f>
        <v/>
      </c>
      <c r="N81" s="9">
        <f>$N$1*(D81-D80)</f>
        <v/>
      </c>
      <c r="O81" s="9">
        <f>$O$1*LN(E81/E80)</f>
        <v/>
      </c>
      <c r="P81" s="9">
        <f>$P$1*LN(F81/F80)</f>
        <v/>
      </c>
      <c r="Q81" s="9">
        <f>$Q$1*(G81-G80)</f>
        <v/>
      </c>
      <c r="R81" s="9">
        <f>$R$1*(H81-H80)</f>
        <v/>
      </c>
      <c r="S81" s="9">
        <f>$S$1*LN(I81/I80)</f>
        <v/>
      </c>
      <c r="T81" s="9">
        <f>$T$1*LN(J81/J80)</f>
        <v/>
      </c>
      <c r="U81" s="9">
        <f>$W$12+$W$4*M81+$W$5*N81+$W$6*O81+$W$7*P81+$W$8*Q81+$W$9*R81+$W$10*S81+$W$11*T81</f>
        <v/>
      </c>
    </row>
    <row r="82">
      <c r="A82" s="7" t="n">
        <v>38177</v>
      </c>
      <c r="B82" s="8" t="n">
        <v>406.5</v>
      </c>
      <c r="C82" s="8" t="n">
        <v>2.47</v>
      </c>
      <c r="D82" s="8" t="n">
        <v>2.02</v>
      </c>
      <c r="E82" s="8" t="n">
        <v>87.41999800000001</v>
      </c>
      <c r="F82" s="8" t="n">
        <v>39.9</v>
      </c>
      <c r="G82" s="8" t="n">
        <v>15.78</v>
      </c>
      <c r="H82" s="8" t="n">
        <v>97.06999999999999</v>
      </c>
      <c r="I82" s="8" t="n">
        <v>1112.810059</v>
      </c>
      <c r="J82" s="8" t="n">
        <v>49.962666</v>
      </c>
      <c r="L82" s="9">
        <f>LN(B82/B81)</f>
        <v/>
      </c>
      <c r="M82" s="9">
        <f>$M$1*(C82-C81)</f>
        <v/>
      </c>
      <c r="N82" s="9">
        <f>$N$1*(D82-D81)</f>
        <v/>
      </c>
      <c r="O82" s="9">
        <f>$O$1*LN(E82/E81)</f>
        <v/>
      </c>
      <c r="P82" s="9">
        <f>$P$1*LN(F82/F81)</f>
        <v/>
      </c>
      <c r="Q82" s="9">
        <f>$Q$1*(G82-G81)</f>
        <v/>
      </c>
      <c r="R82" s="9">
        <f>$R$1*(H82-H81)</f>
        <v/>
      </c>
      <c r="S82" s="9">
        <f>$S$1*LN(I82/I81)</f>
        <v/>
      </c>
      <c r="T82" s="9">
        <f>$T$1*LN(J82/J81)</f>
        <v/>
      </c>
      <c r="U82" s="9">
        <f>$W$12+$W$4*M82+$W$5*N82+$W$6*O82+$W$7*P82+$W$8*Q82+$W$9*R82+$W$10*S82+$W$11*T82</f>
        <v/>
      </c>
    </row>
    <row r="83">
      <c r="A83" s="7" t="n">
        <v>38184</v>
      </c>
      <c r="B83" s="8" t="n">
        <v>406.3</v>
      </c>
      <c r="C83" s="8" t="n">
        <v>2.44</v>
      </c>
      <c r="D83" s="8" t="n">
        <v>1.94</v>
      </c>
      <c r="E83" s="8" t="n">
        <v>87.139999</v>
      </c>
      <c r="F83" s="8" t="n">
        <v>41.1</v>
      </c>
      <c r="G83" s="8" t="n">
        <v>14.34</v>
      </c>
      <c r="H83" s="8" t="n">
        <v>99.709999</v>
      </c>
      <c r="I83" s="8" t="n">
        <v>1101.390015</v>
      </c>
      <c r="J83" s="8" t="n">
        <v>50.324978</v>
      </c>
      <c r="L83" s="9">
        <f>LN(B83/B82)</f>
        <v/>
      </c>
      <c r="M83" s="9">
        <f>$M$1*(C83-C82)</f>
        <v/>
      </c>
      <c r="N83" s="9">
        <f>$N$1*(D83-D82)</f>
        <v/>
      </c>
      <c r="O83" s="9">
        <f>$O$1*LN(E83/E82)</f>
        <v/>
      </c>
      <c r="P83" s="9">
        <f>$P$1*LN(F83/F82)</f>
        <v/>
      </c>
      <c r="Q83" s="9">
        <f>$Q$1*(G83-G82)</f>
        <v/>
      </c>
      <c r="R83" s="9">
        <f>$R$1*(H83-H82)</f>
        <v/>
      </c>
      <c r="S83" s="9">
        <f>$S$1*LN(I83/I82)</f>
        <v/>
      </c>
      <c r="T83" s="9">
        <f>$T$1*LN(J83/J82)</f>
        <v/>
      </c>
      <c r="U83" s="9">
        <f>$W$12+$W$4*M83+$W$5*N83+$W$6*O83+$W$7*P83+$W$8*Q83+$W$9*R83+$W$10*S83+$W$11*T83</f>
        <v/>
      </c>
    </row>
    <row r="84">
      <c r="A84" s="7" t="n">
        <v>38191</v>
      </c>
      <c r="B84" s="8" t="n">
        <v>391.5</v>
      </c>
      <c r="C84" s="8" t="n">
        <v>2.45</v>
      </c>
      <c r="D84" s="8" t="n">
        <v>2</v>
      </c>
      <c r="E84" s="8" t="n">
        <v>89.260002</v>
      </c>
      <c r="F84" s="8" t="n">
        <v>41.82</v>
      </c>
      <c r="G84" s="8" t="n">
        <v>16.5</v>
      </c>
      <c r="H84" s="8" t="n">
        <v>90.529999</v>
      </c>
      <c r="I84" s="8" t="n">
        <v>1086.199951</v>
      </c>
      <c r="J84" s="8" t="n">
        <v>50.220695</v>
      </c>
      <c r="L84" s="9">
        <f>LN(B84/B83)</f>
        <v/>
      </c>
      <c r="M84" s="9">
        <f>$M$1*(C84-C83)</f>
        <v/>
      </c>
      <c r="N84" s="9">
        <f>$N$1*(D84-D83)</f>
        <v/>
      </c>
      <c r="O84" s="9">
        <f>$O$1*LN(E84/E83)</f>
        <v/>
      </c>
      <c r="P84" s="9">
        <f>$P$1*LN(F84/F83)</f>
        <v/>
      </c>
      <c r="Q84" s="9">
        <f>$Q$1*(G84-G83)</f>
        <v/>
      </c>
      <c r="R84" s="9">
        <f>$R$1*(H84-H83)</f>
        <v/>
      </c>
      <c r="S84" s="9">
        <f>$S$1*LN(I84/I83)</f>
        <v/>
      </c>
      <c r="T84" s="9">
        <f>$T$1*LN(J84/J83)</f>
        <v/>
      </c>
      <c r="U84" s="9">
        <f>$W$12+$W$4*M84+$W$5*N84+$W$6*O84+$W$7*P84+$W$8*Q84+$W$9*R84+$W$10*S84+$W$11*T84</f>
        <v/>
      </c>
    </row>
    <row r="85">
      <c r="A85" s="7" t="n">
        <v>38198</v>
      </c>
      <c r="B85" s="8" t="n">
        <v>391.4</v>
      </c>
      <c r="C85" s="8" t="n">
        <v>2.49</v>
      </c>
      <c r="D85" s="8" t="n">
        <v>2.01</v>
      </c>
      <c r="E85" s="8" t="n">
        <v>89.959999</v>
      </c>
      <c r="F85" s="8" t="n">
        <v>43.72</v>
      </c>
      <c r="G85" s="8" t="n">
        <v>15.32</v>
      </c>
      <c r="H85" s="8" t="n">
        <v>97.209999</v>
      </c>
      <c r="I85" s="8" t="n">
        <v>1101.719971</v>
      </c>
      <c r="J85" s="8" t="n">
        <v>50.200871</v>
      </c>
      <c r="L85" s="9">
        <f>LN(B85/B84)</f>
        <v/>
      </c>
      <c r="M85" s="9">
        <f>$M$1*(C85-C84)</f>
        <v/>
      </c>
      <c r="N85" s="9">
        <f>$N$1*(D85-D84)</f>
        <v/>
      </c>
      <c r="O85" s="9">
        <f>$O$1*LN(E85/E84)</f>
        <v/>
      </c>
      <c r="P85" s="9">
        <f>$P$1*LN(F85/F84)</f>
        <v/>
      </c>
      <c r="Q85" s="9">
        <f>$Q$1*(G85-G84)</f>
        <v/>
      </c>
      <c r="R85" s="9">
        <f>$R$1*(H85-H84)</f>
        <v/>
      </c>
      <c r="S85" s="9">
        <f>$S$1*LN(I85/I84)</f>
        <v/>
      </c>
      <c r="T85" s="9">
        <f>$T$1*LN(J85/J84)</f>
        <v/>
      </c>
      <c r="U85" s="9">
        <f>$W$12+$W$4*M85+$W$5*N85+$W$6*O85+$W$7*P85+$W$8*Q85+$W$9*R85+$W$10*S85+$W$11*T85</f>
        <v/>
      </c>
    </row>
    <row r="86">
      <c r="A86" s="7" t="n">
        <v>38205</v>
      </c>
      <c r="B86" s="8" t="n">
        <v>399</v>
      </c>
      <c r="C86" s="8" t="n">
        <v>2.42</v>
      </c>
      <c r="D86" s="8" t="n">
        <v>1.82</v>
      </c>
      <c r="E86" s="8" t="n">
        <v>88.360001</v>
      </c>
      <c r="F86" s="8" t="n">
        <v>43.95</v>
      </c>
      <c r="G86" s="8" t="n">
        <v>19.34</v>
      </c>
      <c r="H86" s="8" t="n">
        <v>103.110001</v>
      </c>
      <c r="I86" s="8" t="n">
        <v>1063.969971</v>
      </c>
      <c r="J86" s="8" t="n">
        <v>50.724689</v>
      </c>
      <c r="L86" s="9">
        <f>LN(B86/B85)</f>
        <v/>
      </c>
      <c r="M86" s="9">
        <f>$M$1*(C86-C85)</f>
        <v/>
      </c>
      <c r="N86" s="9">
        <f>$N$1*(D86-D85)</f>
        <v/>
      </c>
      <c r="O86" s="9">
        <f>$O$1*LN(E86/E85)</f>
        <v/>
      </c>
      <c r="P86" s="9">
        <f>$P$1*LN(F86/F85)</f>
        <v/>
      </c>
      <c r="Q86" s="9">
        <f>$Q$1*(G86-G85)</f>
        <v/>
      </c>
      <c r="R86" s="9">
        <f>$R$1*(H86-H85)</f>
        <v/>
      </c>
      <c r="S86" s="9">
        <f>$S$1*LN(I86/I85)</f>
        <v/>
      </c>
      <c r="T86" s="9">
        <f>$T$1*LN(J86/J85)</f>
        <v/>
      </c>
      <c r="U86" s="9">
        <f>$W$12+$W$4*M86+$W$5*N86+$W$6*O86+$W$7*P86+$W$8*Q86+$W$9*R86+$W$10*S86+$W$11*T86</f>
        <v/>
      </c>
    </row>
    <row r="87">
      <c r="A87" s="7" t="n">
        <v>38212</v>
      </c>
      <c r="B87" s="8" t="n">
        <v>396.75</v>
      </c>
      <c r="C87" s="8" t="n">
        <v>2.45</v>
      </c>
      <c r="D87" s="8" t="n">
        <v>1.77</v>
      </c>
      <c r="E87" s="8" t="n">
        <v>87.900002</v>
      </c>
      <c r="F87" s="8" t="n">
        <v>46.61</v>
      </c>
      <c r="G87" s="8" t="n">
        <v>17.98</v>
      </c>
      <c r="H87" s="8" t="n">
        <v>96.129997</v>
      </c>
      <c r="I87" s="8" t="n">
        <v>1064.800049</v>
      </c>
      <c r="J87" s="8" t="n">
        <v>50.864067</v>
      </c>
      <c r="L87" s="9">
        <f>LN(B87/B86)</f>
        <v/>
      </c>
      <c r="M87" s="9">
        <f>$M$1*(C87-C86)</f>
        <v/>
      </c>
      <c r="N87" s="9">
        <f>$N$1*(D87-D86)</f>
        <v/>
      </c>
      <c r="O87" s="9">
        <f>$O$1*LN(E87/E86)</f>
        <v/>
      </c>
      <c r="P87" s="9">
        <f>$P$1*LN(F87/F86)</f>
        <v/>
      </c>
      <c r="Q87" s="9">
        <f>$Q$1*(G87-G86)</f>
        <v/>
      </c>
      <c r="R87" s="9">
        <f>$R$1*(H87-H86)</f>
        <v/>
      </c>
      <c r="S87" s="9">
        <f>$S$1*LN(I87/I86)</f>
        <v/>
      </c>
      <c r="T87" s="9">
        <f>$T$1*LN(J87/J86)</f>
        <v/>
      </c>
      <c r="U87" s="9">
        <f>$W$12+$W$4*M87+$W$5*N87+$W$6*O87+$W$7*P87+$W$8*Q87+$W$9*R87+$W$10*S87+$W$11*T87</f>
        <v/>
      </c>
    </row>
    <row r="88">
      <c r="A88" s="7" t="n">
        <v>38219</v>
      </c>
      <c r="B88" s="8" t="n">
        <v>410.55</v>
      </c>
      <c r="C88" s="8" t="n">
        <v>2.45</v>
      </c>
      <c r="D88" s="8" t="n">
        <v>1.79</v>
      </c>
      <c r="E88" s="8" t="n">
        <v>88.120003</v>
      </c>
      <c r="F88" s="8" t="n">
        <v>47.6</v>
      </c>
      <c r="G88" s="8" t="n">
        <v>16</v>
      </c>
      <c r="H88" s="8" t="n">
        <v>100.879997</v>
      </c>
      <c r="I88" s="8" t="n">
        <v>1098.349976</v>
      </c>
      <c r="J88" s="8" t="n">
        <v>50.809273</v>
      </c>
      <c r="L88" s="9">
        <f>LN(B88/B87)</f>
        <v/>
      </c>
      <c r="M88" s="9">
        <f>$M$1*(C88-C87)</f>
        <v/>
      </c>
      <c r="N88" s="9">
        <f>$N$1*(D88-D87)</f>
        <v/>
      </c>
      <c r="O88" s="9">
        <f>$O$1*LN(E88/E87)</f>
        <v/>
      </c>
      <c r="P88" s="9">
        <f>$P$1*LN(F88/F87)</f>
        <v/>
      </c>
      <c r="Q88" s="9">
        <f>$Q$1*(G88-G87)</f>
        <v/>
      </c>
      <c r="R88" s="9">
        <f>$R$1*(H88-H87)</f>
        <v/>
      </c>
      <c r="S88" s="9">
        <f>$S$1*LN(I88/I87)</f>
        <v/>
      </c>
      <c r="T88" s="9">
        <f>$T$1*LN(J88/J87)</f>
        <v/>
      </c>
      <c r="U88" s="9">
        <f>$W$12+$W$4*M88+$W$5*N88+$W$6*O88+$W$7*P88+$W$8*Q88+$W$9*R88+$W$10*S88+$W$11*T88</f>
        <v/>
      </c>
    </row>
    <row r="89">
      <c r="A89" s="7" t="n">
        <v>38226</v>
      </c>
      <c r="B89" s="8" t="n">
        <v>405.1</v>
      </c>
      <c r="C89" s="8" t="n">
        <v>2.37</v>
      </c>
      <c r="D89" s="8" t="n">
        <v>1.86</v>
      </c>
      <c r="E89" s="8" t="n">
        <v>89.769997</v>
      </c>
      <c r="F89" s="8" t="n">
        <v>43.11</v>
      </c>
      <c r="G89" s="8" t="n">
        <v>14.71</v>
      </c>
      <c r="H89" s="8" t="n">
        <v>102</v>
      </c>
      <c r="I89" s="8" t="n">
        <v>1107.77002</v>
      </c>
      <c r="J89" s="8" t="n">
        <v>50.963631</v>
      </c>
      <c r="L89" s="9">
        <f>LN(B89/B88)</f>
        <v/>
      </c>
      <c r="M89" s="9">
        <f>$M$1*(C89-C88)</f>
        <v/>
      </c>
      <c r="N89" s="9">
        <f>$N$1*(D89-D88)</f>
        <v/>
      </c>
      <c r="O89" s="9">
        <f>$O$1*LN(E89/E88)</f>
        <v/>
      </c>
      <c r="P89" s="9">
        <f>$P$1*LN(F89/F88)</f>
        <v/>
      </c>
      <c r="Q89" s="9">
        <f>$Q$1*(G89-G88)</f>
        <v/>
      </c>
      <c r="R89" s="9">
        <f>$R$1*(H89-H88)</f>
        <v/>
      </c>
      <c r="S89" s="9">
        <f>$S$1*LN(I89/I88)</f>
        <v/>
      </c>
      <c r="T89" s="9">
        <f>$T$1*LN(J89/J88)</f>
        <v/>
      </c>
      <c r="U89" s="9">
        <f>$W$12+$W$4*M89+$W$5*N89+$W$6*O89+$W$7*P89+$W$8*Q89+$W$9*R89+$W$10*S89+$W$11*T89</f>
        <v/>
      </c>
    </row>
    <row r="90">
      <c r="A90" s="7" t="n">
        <v>38233</v>
      </c>
      <c r="B90" s="8" t="n">
        <v>401.15</v>
      </c>
      <c r="C90" s="8" t="n">
        <v>2.42</v>
      </c>
      <c r="D90" s="8" t="n">
        <v>1.88</v>
      </c>
      <c r="E90" s="8" t="n">
        <v>89.629997</v>
      </c>
      <c r="F90" s="8" t="n">
        <v>43.94</v>
      </c>
      <c r="G90" s="8" t="n">
        <v>13.91</v>
      </c>
      <c r="H90" s="8" t="n">
        <v>89.290001</v>
      </c>
      <c r="I90" s="8" t="n">
        <v>1113.630005</v>
      </c>
      <c r="J90" s="8" t="n">
        <v>50.967453</v>
      </c>
      <c r="L90" s="9">
        <f>LN(B90/B89)</f>
        <v/>
      </c>
      <c r="M90" s="9">
        <f>$M$1*(C90-C89)</f>
        <v/>
      </c>
      <c r="N90" s="9">
        <f>$N$1*(D90-D89)</f>
        <v/>
      </c>
      <c r="O90" s="9">
        <f>$O$1*LN(E90/E89)</f>
        <v/>
      </c>
      <c r="P90" s="9">
        <f>$P$1*LN(F90/F89)</f>
        <v/>
      </c>
      <c r="Q90" s="9">
        <f>$Q$1*(G90-G89)</f>
        <v/>
      </c>
      <c r="R90" s="9">
        <f>$R$1*(H90-H89)</f>
        <v/>
      </c>
      <c r="S90" s="9">
        <f>$S$1*LN(I90/I89)</f>
        <v/>
      </c>
      <c r="T90" s="9">
        <f>$T$1*LN(J90/J89)</f>
        <v/>
      </c>
      <c r="U90" s="9">
        <f>$W$12+$W$4*M90+$W$5*N90+$W$6*O90+$W$7*P90+$W$8*Q90+$W$9*R90+$W$10*S90+$W$11*T90</f>
        <v/>
      </c>
    </row>
    <row r="91">
      <c r="A91" s="7" t="n">
        <v>38240</v>
      </c>
      <c r="B91" s="8" t="n">
        <v>401.35</v>
      </c>
      <c r="C91" s="8" t="n">
        <v>2.36</v>
      </c>
      <c r="D91" s="8" t="n">
        <v>1.83</v>
      </c>
      <c r="E91" s="8" t="n">
        <v>88.389999</v>
      </c>
      <c r="F91" s="8" t="n">
        <v>42.84</v>
      </c>
      <c r="G91" s="8" t="n">
        <v>13.76</v>
      </c>
      <c r="H91" s="8" t="n">
        <v>96.58000199999999</v>
      </c>
      <c r="I91" s="8" t="n">
        <v>1123.920044</v>
      </c>
      <c r="J91" s="8" t="n">
        <v>51.177189</v>
      </c>
      <c r="L91" s="9">
        <f>LN(B91/B90)</f>
        <v/>
      </c>
      <c r="M91" s="9">
        <f>$M$1*(C91-C90)</f>
        <v/>
      </c>
      <c r="N91" s="9">
        <f>$N$1*(D91-D90)</f>
        <v/>
      </c>
      <c r="O91" s="9">
        <f>$O$1*LN(E91/E90)</f>
        <v/>
      </c>
      <c r="P91" s="9">
        <f>$P$1*LN(F91/F90)</f>
        <v/>
      </c>
      <c r="Q91" s="9">
        <f>$Q$1*(G91-G90)</f>
        <v/>
      </c>
      <c r="R91" s="9">
        <f>$R$1*(H91-H90)</f>
        <v/>
      </c>
      <c r="S91" s="9">
        <f>$S$1*LN(I91/I90)</f>
        <v/>
      </c>
      <c r="T91" s="9">
        <f>$T$1*LN(J91/J90)</f>
        <v/>
      </c>
      <c r="U91" s="9">
        <f>$W$12+$W$4*M91+$W$5*N91+$W$6*O91+$W$7*P91+$W$8*Q91+$W$9*R91+$W$10*S91+$W$11*T91</f>
        <v/>
      </c>
    </row>
    <row r="92">
      <c r="A92" s="7" t="n">
        <v>38247</v>
      </c>
      <c r="B92" s="8" t="n">
        <v>405.7</v>
      </c>
      <c r="C92" s="8" t="n">
        <v>2.29</v>
      </c>
      <c r="D92" s="8" t="n">
        <v>1.85</v>
      </c>
      <c r="E92" s="8" t="n">
        <v>88.910004</v>
      </c>
      <c r="F92" s="8" t="n">
        <v>45.63</v>
      </c>
      <c r="G92" s="8" t="n">
        <v>14.03</v>
      </c>
      <c r="H92" s="8" t="n">
        <v>93.660004</v>
      </c>
      <c r="I92" s="8" t="n">
        <v>1128.550049</v>
      </c>
      <c r="J92" s="8" t="n">
        <v>51.19223</v>
      </c>
      <c r="L92" s="9">
        <f>LN(B92/B91)</f>
        <v/>
      </c>
      <c r="M92" s="9">
        <f>$M$1*(C92-C91)</f>
        <v/>
      </c>
      <c r="N92" s="9">
        <f>$N$1*(D92-D91)</f>
        <v/>
      </c>
      <c r="O92" s="9">
        <f>$O$1*LN(E92/E91)</f>
        <v/>
      </c>
      <c r="P92" s="9">
        <f>$P$1*LN(F92/F91)</f>
        <v/>
      </c>
      <c r="Q92" s="9">
        <f>$Q$1*(G92-G91)</f>
        <v/>
      </c>
      <c r="R92" s="9">
        <f>$R$1*(H92-H91)</f>
        <v/>
      </c>
      <c r="S92" s="9">
        <f>$S$1*LN(I92/I91)</f>
        <v/>
      </c>
      <c r="T92" s="9">
        <f>$T$1*LN(J92/J91)</f>
        <v/>
      </c>
      <c r="U92" s="9">
        <f>$W$12+$W$4*M92+$W$5*N92+$W$6*O92+$W$7*P92+$W$8*Q92+$W$9*R92+$W$10*S92+$W$11*T92</f>
        <v/>
      </c>
    </row>
    <row r="93">
      <c r="A93" s="7" t="n">
        <v>38254</v>
      </c>
      <c r="B93" s="8" t="n">
        <v>407.85</v>
      </c>
      <c r="C93" s="8" t="n">
        <v>2.26</v>
      </c>
      <c r="D93" s="8" t="n">
        <v>1.78</v>
      </c>
      <c r="E93" s="8" t="n">
        <v>88.400002</v>
      </c>
      <c r="F93" s="8" t="n">
        <v>48.86</v>
      </c>
      <c r="G93" s="8" t="n">
        <v>14.28</v>
      </c>
      <c r="H93" s="8" t="n">
        <v>95.629997</v>
      </c>
      <c r="I93" s="8" t="n">
        <v>1110.109985</v>
      </c>
      <c r="J93" s="8" t="n">
        <v>51.426975</v>
      </c>
      <c r="L93" s="9">
        <f>LN(B93/B92)</f>
        <v/>
      </c>
      <c r="M93" s="9">
        <f>$M$1*(C93-C92)</f>
        <v/>
      </c>
      <c r="N93" s="9">
        <f>$N$1*(D93-D92)</f>
        <v/>
      </c>
      <c r="O93" s="9">
        <f>$O$1*LN(E93/E92)</f>
        <v/>
      </c>
      <c r="P93" s="9">
        <f>$P$1*LN(F93/F92)</f>
        <v/>
      </c>
      <c r="Q93" s="9">
        <f>$Q$1*(G93-G92)</f>
        <v/>
      </c>
      <c r="R93" s="9">
        <f>$R$1*(H93-H92)</f>
        <v/>
      </c>
      <c r="S93" s="9">
        <f>$S$1*LN(I93/I92)</f>
        <v/>
      </c>
      <c r="T93" s="9">
        <f>$T$1*LN(J93/J92)</f>
        <v/>
      </c>
      <c r="U93" s="9">
        <f>$W$12+$W$4*M93+$W$5*N93+$W$6*O93+$W$7*P93+$W$8*Q93+$W$9*R93+$W$10*S93+$W$11*T93</f>
        <v/>
      </c>
    </row>
    <row r="94">
      <c r="A94" s="7" t="n">
        <v>38261</v>
      </c>
      <c r="B94" s="8" t="n">
        <v>418.1</v>
      </c>
      <c r="C94" s="8" t="n">
        <v>2.38</v>
      </c>
      <c r="D94" s="8" t="n">
        <v>1.83</v>
      </c>
      <c r="E94" s="8" t="n">
        <v>87.629997</v>
      </c>
      <c r="F94" s="8" t="n">
        <v>50.16</v>
      </c>
      <c r="G94" s="8" t="n">
        <v>12.75</v>
      </c>
      <c r="H94" s="8" t="n">
        <v>93.08000199999999</v>
      </c>
      <c r="I94" s="8" t="n">
        <v>1131.5</v>
      </c>
      <c r="J94" s="8" t="n">
        <v>51.185482</v>
      </c>
      <c r="L94" s="9">
        <f>LN(B94/B93)</f>
        <v/>
      </c>
      <c r="M94" s="9">
        <f>$M$1*(C94-C93)</f>
        <v/>
      </c>
      <c r="N94" s="9">
        <f>$N$1*(D94-D93)</f>
        <v/>
      </c>
      <c r="O94" s="9">
        <f>$O$1*LN(E94/E93)</f>
        <v/>
      </c>
      <c r="P94" s="9">
        <f>$P$1*LN(F94/F93)</f>
        <v/>
      </c>
      <c r="Q94" s="9">
        <f>$Q$1*(G94-G93)</f>
        <v/>
      </c>
      <c r="R94" s="9">
        <f>$R$1*(H94-H93)</f>
        <v/>
      </c>
      <c r="S94" s="9">
        <f>$S$1*LN(I94/I93)</f>
        <v/>
      </c>
      <c r="T94" s="9">
        <f>$T$1*LN(J94/J93)</f>
        <v/>
      </c>
      <c r="U94" s="9">
        <f>$W$12+$W$4*M94+$W$5*N94+$W$6*O94+$W$7*P94+$W$8*Q94+$W$9*R94+$W$10*S94+$W$11*T94</f>
        <v/>
      </c>
    </row>
    <row r="95">
      <c r="A95" s="7" t="n">
        <v>38268</v>
      </c>
      <c r="B95" s="8" t="n">
        <v>421.75</v>
      </c>
      <c r="C95" s="8" t="n">
        <v>2.37</v>
      </c>
      <c r="D95" s="8" t="n">
        <v>1.78</v>
      </c>
      <c r="E95" s="8" t="n">
        <v>87.449997</v>
      </c>
      <c r="F95" s="8" t="n">
        <v>53.4</v>
      </c>
      <c r="G95" s="8" t="n">
        <v>15.05</v>
      </c>
      <c r="H95" s="8" t="n">
        <v>91.379997</v>
      </c>
      <c r="I95" s="8" t="n">
        <v>1122.140015</v>
      </c>
      <c r="J95" s="8" t="n">
        <v>51.350788</v>
      </c>
      <c r="L95" s="9">
        <f>LN(B95/B94)</f>
        <v/>
      </c>
      <c r="M95" s="9">
        <f>$M$1*(C95-C94)</f>
        <v/>
      </c>
      <c r="N95" s="9">
        <f>$N$1*(D95-D94)</f>
        <v/>
      </c>
      <c r="O95" s="9">
        <f>$O$1*LN(E95/E94)</f>
        <v/>
      </c>
      <c r="P95" s="9">
        <f>$P$1*LN(F95/F94)</f>
        <v/>
      </c>
      <c r="Q95" s="9">
        <f>$Q$1*(G95-G94)</f>
        <v/>
      </c>
      <c r="R95" s="9">
        <f>$R$1*(H95-H94)</f>
        <v/>
      </c>
      <c r="S95" s="9">
        <f>$S$1*LN(I95/I94)</f>
        <v/>
      </c>
      <c r="T95" s="9">
        <f>$T$1*LN(J95/J94)</f>
        <v/>
      </c>
      <c r="U95" s="9">
        <f>$W$12+$W$4*M95+$W$5*N95+$W$6*O95+$W$7*P95+$W$8*Q95+$W$9*R95+$W$10*S95+$W$11*T95</f>
        <v/>
      </c>
    </row>
    <row r="96">
      <c r="A96" s="7" t="n">
        <v>38275</v>
      </c>
      <c r="B96" s="8" t="n">
        <v>420.4</v>
      </c>
      <c r="C96" s="8" t="n">
        <v>2.37</v>
      </c>
      <c r="D96" s="8" t="n">
        <v>1.7</v>
      </c>
      <c r="E96" s="8" t="n">
        <v>87.089996</v>
      </c>
      <c r="F96" s="8" t="n">
        <v>54.89</v>
      </c>
      <c r="G96" s="8" t="n">
        <v>15.04</v>
      </c>
      <c r="H96" s="8" t="n">
        <v>90.589996</v>
      </c>
      <c r="I96" s="8" t="n">
        <v>1108.199951</v>
      </c>
      <c r="J96" s="8" t="n">
        <v>51.576218</v>
      </c>
      <c r="L96" s="9">
        <f>LN(B96/B95)</f>
        <v/>
      </c>
      <c r="M96" s="9">
        <f>$M$1*(C96-C95)</f>
        <v/>
      </c>
      <c r="N96" s="9">
        <f>$N$1*(D96-D95)</f>
        <v/>
      </c>
      <c r="O96" s="9">
        <f>$O$1*LN(E96/E95)</f>
        <v/>
      </c>
      <c r="P96" s="9">
        <f>$P$1*LN(F96/F95)</f>
        <v/>
      </c>
      <c r="Q96" s="9">
        <f>$Q$1*(G96-G95)</f>
        <v/>
      </c>
      <c r="R96" s="9">
        <f>$R$1*(H96-H95)</f>
        <v/>
      </c>
      <c r="S96" s="9">
        <f>$S$1*LN(I96/I95)</f>
        <v/>
      </c>
      <c r="T96" s="9">
        <f>$T$1*LN(J96/J95)</f>
        <v/>
      </c>
      <c r="U96" s="9">
        <f>$W$12+$W$4*M96+$W$5*N96+$W$6*O96+$W$7*P96+$W$8*Q96+$W$9*R96+$W$10*S96+$W$11*T96</f>
        <v/>
      </c>
    </row>
    <row r="97">
      <c r="A97" s="7" t="n">
        <v>38282</v>
      </c>
      <c r="B97" s="8" t="n">
        <v>422.8</v>
      </c>
      <c r="C97" s="8" t="n">
        <v>2.36</v>
      </c>
      <c r="D97" s="8" t="n">
        <v>1.64</v>
      </c>
      <c r="E97" s="8" t="n">
        <v>85.870003</v>
      </c>
      <c r="F97" s="8" t="n">
        <v>55.83</v>
      </c>
      <c r="G97" s="8" t="n">
        <v>15.28</v>
      </c>
      <c r="H97" s="8" t="n">
        <v>85.839996</v>
      </c>
      <c r="I97" s="8" t="n">
        <v>1095.73999</v>
      </c>
      <c r="J97" s="8" t="n">
        <v>51.731491</v>
      </c>
      <c r="L97" s="9">
        <f>LN(B97/B96)</f>
        <v/>
      </c>
      <c r="M97" s="9">
        <f>$M$1*(C97-C96)</f>
        <v/>
      </c>
      <c r="N97" s="9">
        <f>$N$1*(D97-D96)</f>
        <v/>
      </c>
      <c r="O97" s="9">
        <f>$O$1*LN(E97/E96)</f>
        <v/>
      </c>
      <c r="P97" s="9">
        <f>$P$1*LN(F97/F96)</f>
        <v/>
      </c>
      <c r="Q97" s="9">
        <f>$Q$1*(G97-G96)</f>
        <v/>
      </c>
      <c r="R97" s="9">
        <f>$R$1*(H97-H96)</f>
        <v/>
      </c>
      <c r="S97" s="9">
        <f>$S$1*LN(I97/I96)</f>
        <v/>
      </c>
      <c r="T97" s="9">
        <f>$T$1*LN(J97/J96)</f>
        <v/>
      </c>
      <c r="U97" s="9">
        <f>$W$12+$W$4*M97+$W$5*N97+$W$6*O97+$W$7*P97+$W$8*Q97+$W$9*R97+$W$10*S97+$W$11*T97</f>
        <v/>
      </c>
    </row>
    <row r="98">
      <c r="A98" s="7" t="n">
        <v>38289</v>
      </c>
      <c r="B98" s="8" t="n">
        <v>425.55</v>
      </c>
      <c r="C98" s="8" t="n">
        <v>2.42</v>
      </c>
      <c r="D98" s="8" t="n">
        <v>1.63</v>
      </c>
      <c r="E98" s="8" t="n">
        <v>84.910004</v>
      </c>
      <c r="F98" s="8" t="n">
        <v>51.78</v>
      </c>
      <c r="G98" s="8" t="n">
        <v>16.27</v>
      </c>
      <c r="H98" s="8" t="n">
        <v>96.449997</v>
      </c>
      <c r="I98" s="8" t="n">
        <v>1130.199951</v>
      </c>
      <c r="J98" s="8" t="n">
        <v>51.721451</v>
      </c>
      <c r="L98" s="9">
        <f>LN(B98/B97)</f>
        <v/>
      </c>
      <c r="M98" s="9">
        <f>$M$1*(C98-C97)</f>
        <v/>
      </c>
      <c r="N98" s="9">
        <f>$N$1*(D98-D97)</f>
        <v/>
      </c>
      <c r="O98" s="9">
        <f>$O$1*LN(E98/E97)</f>
        <v/>
      </c>
      <c r="P98" s="9">
        <f>$P$1*LN(F98/F97)</f>
        <v/>
      </c>
      <c r="Q98" s="9">
        <f>$Q$1*(G98-G97)</f>
        <v/>
      </c>
      <c r="R98" s="9">
        <f>$R$1*(H98-H97)</f>
        <v/>
      </c>
      <c r="S98" s="9">
        <f>$S$1*LN(I98/I97)</f>
        <v/>
      </c>
      <c r="T98" s="9">
        <f>$T$1*LN(J98/J97)</f>
        <v/>
      </c>
      <c r="U98" s="9">
        <f>$W$12+$W$4*M98+$W$5*N98+$W$6*O98+$W$7*P98+$W$8*Q98+$W$9*R98+$W$10*S98+$W$11*T98</f>
        <v/>
      </c>
    </row>
    <row r="99">
      <c r="A99" s="7" t="n">
        <v>38296</v>
      </c>
      <c r="B99" s="8" t="n">
        <v>431</v>
      </c>
      <c r="C99" s="8" t="n">
        <v>2.5</v>
      </c>
      <c r="D99" s="8" t="n">
        <v>1.71</v>
      </c>
      <c r="E99" s="8" t="n">
        <v>84.010002</v>
      </c>
      <c r="F99" s="8" t="n">
        <v>49.65</v>
      </c>
      <c r="G99" s="8" t="n">
        <v>13.84</v>
      </c>
      <c r="H99" s="8" t="n">
        <v>92.68000000000001</v>
      </c>
      <c r="I99" s="8" t="n">
        <v>1166.170044</v>
      </c>
      <c r="J99" s="8" t="n">
        <v>51.499977</v>
      </c>
      <c r="L99" s="9">
        <f>LN(B99/B98)</f>
        <v/>
      </c>
      <c r="M99" s="9">
        <f>$M$1*(C99-C98)</f>
        <v/>
      </c>
      <c r="N99" s="9">
        <f>$N$1*(D99-D98)</f>
        <v/>
      </c>
      <c r="O99" s="9">
        <f>$O$1*LN(E99/E98)</f>
        <v/>
      </c>
      <c r="P99" s="9">
        <f>$P$1*LN(F99/F98)</f>
        <v/>
      </c>
      <c r="Q99" s="9">
        <f>$Q$1*(G99-G98)</f>
        <v/>
      </c>
      <c r="R99" s="9">
        <f>$R$1*(H99-H98)</f>
        <v/>
      </c>
      <c r="S99" s="9">
        <f>$S$1*LN(I99/I98)</f>
        <v/>
      </c>
      <c r="T99" s="9">
        <f>$T$1*LN(J99/J98)</f>
        <v/>
      </c>
      <c r="U99" s="9">
        <f>$W$12+$W$4*M99+$W$5*N99+$W$6*O99+$W$7*P99+$W$8*Q99+$W$9*R99+$W$10*S99+$W$11*T99</f>
        <v/>
      </c>
    </row>
    <row r="100">
      <c r="A100" s="7" t="n">
        <v>38303</v>
      </c>
      <c r="B100" s="8" t="n">
        <v>436.05</v>
      </c>
      <c r="C100" s="8" t="n">
        <v>2.49</v>
      </c>
      <c r="D100" s="8" t="n">
        <v>1.71</v>
      </c>
      <c r="E100" s="8" t="n">
        <v>83.69000200000001</v>
      </c>
      <c r="F100" s="8" t="n">
        <v>47.3</v>
      </c>
      <c r="G100" s="8" t="n">
        <v>13.33</v>
      </c>
      <c r="H100" s="8" t="n">
        <v>85.93000000000001</v>
      </c>
      <c r="I100" s="8" t="n">
        <v>1184.170044</v>
      </c>
      <c r="J100" s="8" t="n">
        <v>51.484909</v>
      </c>
      <c r="L100" s="9">
        <f>LN(B100/B99)</f>
        <v/>
      </c>
      <c r="M100" s="9">
        <f>$M$1*(C100-C99)</f>
        <v/>
      </c>
      <c r="N100" s="9">
        <f>$N$1*(D100-D99)</f>
        <v/>
      </c>
      <c r="O100" s="9">
        <f>$O$1*LN(E100/E99)</f>
        <v/>
      </c>
      <c r="P100" s="9">
        <f>$P$1*LN(F100/F99)</f>
        <v/>
      </c>
      <c r="Q100" s="9">
        <f>$Q$1*(G100-G99)</f>
        <v/>
      </c>
      <c r="R100" s="9">
        <f>$R$1*(H100-H99)</f>
        <v/>
      </c>
      <c r="S100" s="9">
        <f>$S$1*LN(I100/I99)</f>
        <v/>
      </c>
      <c r="T100" s="9">
        <f>$T$1*LN(J100/J99)</f>
        <v/>
      </c>
      <c r="U100" s="9">
        <f>$W$12+$W$4*M100+$W$5*N100+$W$6*O100+$W$7*P100+$W$8*Q100+$W$9*R100+$W$10*S100+$W$11*T100</f>
        <v/>
      </c>
    </row>
    <row r="101">
      <c r="A101" s="7" t="n">
        <v>38310</v>
      </c>
      <c r="B101" s="8" t="n">
        <v>445.6</v>
      </c>
      <c r="C101" s="8" t="n">
        <v>2.53</v>
      </c>
      <c r="D101" s="8" t="n">
        <v>1.67</v>
      </c>
      <c r="E101" s="8" t="n">
        <v>83.30999799999999</v>
      </c>
      <c r="F101" s="8" t="n">
        <v>48.9</v>
      </c>
      <c r="G101" s="8" t="n">
        <v>13.5</v>
      </c>
      <c r="H101" s="8" t="n">
        <v>87.599998</v>
      </c>
      <c r="I101" s="8" t="n">
        <v>1170.339966</v>
      </c>
      <c r="J101" s="8" t="n">
        <v>51.505005</v>
      </c>
      <c r="L101" s="9">
        <f>LN(B101/B100)</f>
        <v/>
      </c>
      <c r="M101" s="9">
        <f>$M$1*(C101-C100)</f>
        <v/>
      </c>
      <c r="N101" s="9">
        <f>$N$1*(D101-D100)</f>
        <v/>
      </c>
      <c r="O101" s="9">
        <f>$O$1*LN(E101/E100)</f>
        <v/>
      </c>
      <c r="P101" s="9">
        <f>$P$1*LN(F101/F100)</f>
        <v/>
      </c>
      <c r="Q101" s="9">
        <f>$Q$1*(G101-G100)</f>
        <v/>
      </c>
      <c r="R101" s="9">
        <f>$R$1*(H101-H100)</f>
        <v/>
      </c>
      <c r="S101" s="9">
        <f>$S$1*LN(I101/I100)</f>
        <v/>
      </c>
      <c r="T101" s="9">
        <f>$T$1*LN(J101/J100)</f>
        <v/>
      </c>
      <c r="U101" s="9">
        <f>$W$12+$W$4*M101+$W$5*N101+$W$6*O101+$W$7*P101+$W$8*Q101+$W$9*R101+$W$10*S101+$W$11*T101</f>
        <v/>
      </c>
    </row>
    <row r="102">
      <c r="A102" s="7" t="n">
        <v>38317</v>
      </c>
      <c r="B102" s="8" t="n">
        <v>451</v>
      </c>
      <c r="C102" s="8" t="n">
        <v>2.58</v>
      </c>
      <c r="D102" s="8" t="n">
        <v>1.66</v>
      </c>
      <c r="E102" s="8" t="n">
        <v>81.779999</v>
      </c>
      <c r="F102" s="8" t="n">
        <v>49.14</v>
      </c>
      <c r="G102" s="8" t="n">
        <v>12.79</v>
      </c>
      <c r="H102" s="8" t="n">
        <v>84.900002</v>
      </c>
      <c r="I102" s="8" t="n">
        <v>1182.650024</v>
      </c>
      <c r="J102" s="8" t="n">
        <v>51.45475</v>
      </c>
      <c r="L102" s="9">
        <f>LN(B102/B101)</f>
        <v/>
      </c>
      <c r="M102" s="9">
        <f>$M$1*(C102-C101)</f>
        <v/>
      </c>
      <c r="N102" s="9">
        <f>$N$1*(D102-D101)</f>
        <v/>
      </c>
      <c r="O102" s="9">
        <f>$O$1*LN(E102/E101)</f>
        <v/>
      </c>
      <c r="P102" s="9">
        <f>$P$1*LN(F102/F101)</f>
        <v/>
      </c>
      <c r="Q102" s="9">
        <f>$Q$1*(G102-G101)</f>
        <v/>
      </c>
      <c r="R102" s="9">
        <f>$R$1*(H102-H101)</f>
        <v/>
      </c>
      <c r="S102" s="9">
        <f>$S$1*LN(I102/I101)</f>
        <v/>
      </c>
      <c r="T102" s="9">
        <f>$T$1*LN(J102/J101)</f>
        <v/>
      </c>
      <c r="U102" s="9">
        <f>$W$12+$W$4*M102+$W$5*N102+$W$6*O102+$W$7*P102+$W$8*Q102+$W$9*R102+$W$10*S102+$W$11*T102</f>
        <v/>
      </c>
    </row>
    <row r="103">
      <c r="A103" s="7" t="n">
        <v>38324</v>
      </c>
      <c r="B103" s="8" t="n">
        <v>448.65</v>
      </c>
      <c r="C103" s="8" t="n">
        <v>2.54</v>
      </c>
      <c r="D103" s="8" t="n">
        <v>1.73</v>
      </c>
      <c r="E103" s="8" t="n">
        <v>80.980003</v>
      </c>
      <c r="F103" s="8" t="n">
        <v>42.56</v>
      </c>
      <c r="G103" s="8" t="n">
        <v>12.96</v>
      </c>
      <c r="H103" s="8" t="n">
        <v>78.120003</v>
      </c>
      <c r="I103" s="8" t="n">
        <v>1191.170044</v>
      </c>
      <c r="J103" s="8" t="n">
        <v>51.539749</v>
      </c>
      <c r="L103" s="9">
        <f>LN(B103/B102)</f>
        <v/>
      </c>
      <c r="M103" s="9">
        <f>$M$1*(C103-C102)</f>
        <v/>
      </c>
      <c r="N103" s="9">
        <f>$N$1*(D103-D102)</f>
        <v/>
      </c>
      <c r="O103" s="9">
        <f>$O$1*LN(E103/E102)</f>
        <v/>
      </c>
      <c r="P103" s="9">
        <f>$P$1*LN(F103/F102)</f>
        <v/>
      </c>
      <c r="Q103" s="9">
        <f>$Q$1*(G103-G102)</f>
        <v/>
      </c>
      <c r="R103" s="9">
        <f>$R$1*(H103-H102)</f>
        <v/>
      </c>
      <c r="S103" s="9">
        <f>$S$1*LN(I103/I102)</f>
        <v/>
      </c>
      <c r="T103" s="9">
        <f>$T$1*LN(J103/J102)</f>
        <v/>
      </c>
      <c r="U103" s="9">
        <f>$W$12+$W$4*M103+$W$5*N103+$W$6*O103+$W$7*P103+$W$8*Q103+$W$9*R103+$W$10*S103+$W$11*T103</f>
        <v/>
      </c>
    </row>
    <row r="104">
      <c r="A104" s="7" t="n">
        <v>38331</v>
      </c>
      <c r="B104" s="8" t="n">
        <v>434</v>
      </c>
      <c r="C104" s="8" t="n">
        <v>2.5</v>
      </c>
      <c r="D104" s="8" t="n">
        <v>1.66</v>
      </c>
      <c r="E104" s="8" t="n">
        <v>82.550003</v>
      </c>
      <c r="F104" s="8" t="n">
        <v>40.71</v>
      </c>
      <c r="G104" s="8" t="n">
        <v>12.76</v>
      </c>
      <c r="H104" s="8" t="n">
        <v>82.980003</v>
      </c>
      <c r="I104" s="8" t="n">
        <v>1188</v>
      </c>
      <c r="J104" s="8" t="n">
        <v>51.706062</v>
      </c>
      <c r="L104" s="9">
        <f>LN(B104/B103)</f>
        <v/>
      </c>
      <c r="M104" s="9">
        <f>$M$1*(C104-C103)</f>
        <v/>
      </c>
      <c r="N104" s="9">
        <f>$N$1*(D104-D103)</f>
        <v/>
      </c>
      <c r="O104" s="9">
        <f>$O$1*LN(E104/E103)</f>
        <v/>
      </c>
      <c r="P104" s="9">
        <f>$P$1*LN(F104/F103)</f>
        <v/>
      </c>
      <c r="Q104" s="9">
        <f>$Q$1*(G104-G103)</f>
        <v/>
      </c>
      <c r="R104" s="9">
        <f>$R$1*(H104-H103)</f>
        <v/>
      </c>
      <c r="S104" s="9">
        <f>$S$1*LN(I104/I103)</f>
        <v/>
      </c>
      <c r="T104" s="9">
        <f>$T$1*LN(J104/J103)</f>
        <v/>
      </c>
      <c r="U104" s="9">
        <f>$W$12+$W$4*M104+$W$5*N104+$W$6*O104+$W$7*P104+$W$8*Q104+$W$9*R104+$W$10*S104+$W$11*T104</f>
        <v/>
      </c>
    </row>
    <row r="105">
      <c r="A105" s="7" t="n">
        <v>38338</v>
      </c>
      <c r="B105" s="8" t="n">
        <v>438.9</v>
      </c>
      <c r="C105" s="8" t="n">
        <v>2.57</v>
      </c>
      <c r="D105" s="8" t="n">
        <v>1.64</v>
      </c>
      <c r="E105" s="8" t="n">
        <v>82.160004</v>
      </c>
      <c r="F105" s="8" t="n">
        <v>46.31</v>
      </c>
      <c r="G105" s="8" t="n">
        <v>11.95</v>
      </c>
      <c r="H105" s="8" t="n">
        <v>86.43000000000001</v>
      </c>
      <c r="I105" s="8" t="n">
        <v>1194.199951</v>
      </c>
      <c r="J105" s="8" t="n">
        <v>51.620377</v>
      </c>
      <c r="L105" s="9">
        <f>LN(B105/B104)</f>
        <v/>
      </c>
      <c r="M105" s="9">
        <f>$M$1*(C105-C104)</f>
        <v/>
      </c>
      <c r="N105" s="9">
        <f>$N$1*(D105-D104)</f>
        <v/>
      </c>
      <c r="O105" s="9">
        <f>$O$1*LN(E105/E104)</f>
        <v/>
      </c>
      <c r="P105" s="9">
        <f>$P$1*LN(F105/F104)</f>
        <v/>
      </c>
      <c r="Q105" s="9">
        <f>$Q$1*(G105-G104)</f>
        <v/>
      </c>
      <c r="R105" s="9">
        <f>$R$1*(H105-H104)</f>
        <v/>
      </c>
      <c r="S105" s="9">
        <f>$S$1*LN(I105/I104)</f>
        <v/>
      </c>
      <c r="T105" s="9">
        <f>$T$1*LN(J105/J104)</f>
        <v/>
      </c>
      <c r="U105" s="9">
        <f>$W$12+$W$4*M105+$W$5*N105+$W$6*O105+$W$7*P105+$W$8*Q105+$W$9*R105+$W$10*S105+$W$11*T105</f>
        <v/>
      </c>
    </row>
    <row r="106">
      <c r="A106" s="7" t="n">
        <v>38345</v>
      </c>
      <c r="B106" s="8" t="n">
        <v>441.1</v>
      </c>
      <c r="C106" s="8" t="n">
        <v>2.61</v>
      </c>
      <c r="D106" s="8" t="n">
        <v>1.62</v>
      </c>
      <c r="E106" s="8" t="n">
        <v>81.220001</v>
      </c>
      <c r="F106" s="8" t="n">
        <v>42.19</v>
      </c>
      <c r="G106" s="8" t="n">
        <v>11.23</v>
      </c>
      <c r="H106" s="8" t="n">
        <v>80.66999800000001</v>
      </c>
      <c r="I106" s="8" t="n">
        <v>1210.130005</v>
      </c>
      <c r="J106" s="8" t="n">
        <v>51.806778</v>
      </c>
      <c r="L106" s="9">
        <f>LN(B106/B105)</f>
        <v/>
      </c>
      <c r="M106" s="9">
        <f>$M$1*(C106-C105)</f>
        <v/>
      </c>
      <c r="N106" s="9">
        <f>$N$1*(D106-D105)</f>
        <v/>
      </c>
      <c r="O106" s="9">
        <f>$O$1*LN(E106/E105)</f>
        <v/>
      </c>
      <c r="P106" s="9">
        <f>$P$1*LN(F106/F105)</f>
        <v/>
      </c>
      <c r="Q106" s="9">
        <f>$Q$1*(G106-G105)</f>
        <v/>
      </c>
      <c r="R106" s="9">
        <f>$R$1*(H106-H105)</f>
        <v/>
      </c>
      <c r="S106" s="9">
        <f>$S$1*LN(I106/I105)</f>
        <v/>
      </c>
      <c r="T106" s="9">
        <f>$T$1*LN(J106/J105)</f>
        <v/>
      </c>
      <c r="U106" s="9">
        <f>$W$12+$W$4*M106+$W$5*N106+$W$6*O106+$W$7*P106+$W$8*Q106+$W$9*R106+$W$10*S106+$W$11*T106</f>
        <v/>
      </c>
    </row>
    <row r="107">
      <c r="A107" s="7" t="n">
        <v>38352</v>
      </c>
      <c r="B107" s="8" t="n">
        <v>435.6</v>
      </c>
      <c r="C107" s="8" t="n">
        <v>2.56</v>
      </c>
      <c r="D107" s="8" t="n">
        <v>1.68</v>
      </c>
      <c r="E107" s="8" t="n">
        <v>80.849998</v>
      </c>
      <c r="F107" s="8" t="n">
        <v>43.36</v>
      </c>
      <c r="G107" s="8" t="n">
        <v>13.29</v>
      </c>
      <c r="H107" s="8" t="n">
        <v>86.599998</v>
      </c>
      <c r="I107" s="8" t="n">
        <v>1211.920044</v>
      </c>
      <c r="J107" s="8" t="n">
        <v>51.748566</v>
      </c>
      <c r="L107" s="9">
        <f>LN(B107/B106)</f>
        <v/>
      </c>
      <c r="M107" s="9">
        <f>$M$1*(C107-C106)</f>
        <v/>
      </c>
      <c r="N107" s="9">
        <f>$N$1*(D107-D106)</f>
        <v/>
      </c>
      <c r="O107" s="9">
        <f>$O$1*LN(E107/E106)</f>
        <v/>
      </c>
      <c r="P107" s="9">
        <f>$P$1*LN(F107/F106)</f>
        <v/>
      </c>
      <c r="Q107" s="9">
        <f>$Q$1*(G107-G106)</f>
        <v/>
      </c>
      <c r="R107" s="9">
        <f>$R$1*(H107-H106)</f>
        <v/>
      </c>
      <c r="S107" s="9">
        <f>$S$1*LN(I107/I106)</f>
        <v/>
      </c>
      <c r="T107" s="9">
        <f>$T$1*LN(J107/J106)</f>
        <v/>
      </c>
      <c r="U107" s="9">
        <f>$W$12+$W$4*M107+$W$5*N107+$W$6*O107+$W$7*P107+$W$8*Q107+$W$9*R107+$W$10*S107+$W$11*T107</f>
        <v/>
      </c>
    </row>
    <row r="108">
      <c r="A108" s="7" t="n">
        <v>38359</v>
      </c>
      <c r="B108" s="8" t="n">
        <v>422.2</v>
      </c>
      <c r="C108" s="8" t="n">
        <v>2.49</v>
      </c>
      <c r="D108" s="8" t="n">
        <v>1.8</v>
      </c>
      <c r="E108" s="8" t="n">
        <v>83.610001</v>
      </c>
      <c r="F108" s="8" t="n">
        <v>45.32</v>
      </c>
      <c r="G108" s="8" t="n">
        <v>13.49</v>
      </c>
      <c r="H108" s="8" t="n">
        <v>92.379997</v>
      </c>
      <c r="I108" s="8" t="n">
        <v>1186.189941</v>
      </c>
      <c r="J108" s="8" t="n">
        <v>51.698013</v>
      </c>
      <c r="L108" s="9">
        <f>LN(B108/B107)</f>
        <v/>
      </c>
      <c r="M108" s="9">
        <f>$M$1*(C108-C107)</f>
        <v/>
      </c>
      <c r="N108" s="9">
        <f>$N$1*(D108-D107)</f>
        <v/>
      </c>
      <c r="O108" s="9">
        <f>$O$1*LN(E108/E107)</f>
        <v/>
      </c>
      <c r="P108" s="9">
        <f>$P$1*LN(F108/F107)</f>
        <v/>
      </c>
      <c r="Q108" s="9">
        <f>$Q$1*(G108-G107)</f>
        <v/>
      </c>
      <c r="R108" s="9">
        <f>$R$1*(H108-H107)</f>
        <v/>
      </c>
      <c r="S108" s="9">
        <f>$S$1*LN(I108/I107)</f>
        <v/>
      </c>
      <c r="T108" s="9">
        <f>$T$1*LN(J108/J107)</f>
        <v/>
      </c>
      <c r="U108" s="9">
        <f>$W$12+$W$4*M108+$W$5*N108+$W$6*O108+$W$7*P108+$W$8*Q108+$W$9*R108+$W$10*S108+$W$11*T108</f>
        <v/>
      </c>
    </row>
    <row r="109">
      <c r="A109" s="7" t="n">
        <v>38366</v>
      </c>
      <c r="B109" s="8" t="n">
        <v>422.5</v>
      </c>
      <c r="C109" s="8" t="n">
        <v>2.51</v>
      </c>
      <c r="D109" s="8" t="n">
        <v>1.72</v>
      </c>
      <c r="E109" s="8" t="n">
        <v>83.05999799999999</v>
      </c>
      <c r="F109" s="8" t="n">
        <v>48.41</v>
      </c>
      <c r="G109" s="8" t="n">
        <v>12.43</v>
      </c>
      <c r="H109" s="8" t="n">
        <v>76.610001</v>
      </c>
      <c r="I109" s="8" t="n">
        <v>1184.52002</v>
      </c>
      <c r="J109" s="8" t="n">
        <v>51.758648</v>
      </c>
      <c r="L109" s="9">
        <f>LN(B109/B108)</f>
        <v/>
      </c>
      <c r="M109" s="9">
        <f>$M$1*(C109-C108)</f>
        <v/>
      </c>
      <c r="N109" s="9">
        <f>$N$1*(D109-D108)</f>
        <v/>
      </c>
      <c r="O109" s="9">
        <f>$O$1*LN(E109/E108)</f>
        <v/>
      </c>
      <c r="P109" s="9">
        <f>$P$1*LN(F109/F108)</f>
        <v/>
      </c>
      <c r="Q109" s="9">
        <f>$Q$1*(G109-G108)</f>
        <v/>
      </c>
      <c r="R109" s="9">
        <f>$R$1*(H109-H108)</f>
        <v/>
      </c>
      <c r="S109" s="9">
        <f>$S$1*LN(I109/I108)</f>
        <v/>
      </c>
      <c r="T109" s="9">
        <f>$T$1*LN(J109/J108)</f>
        <v/>
      </c>
      <c r="U109" s="9">
        <f>$W$12+$W$4*M109+$W$5*N109+$W$6*O109+$W$7*P109+$W$8*Q109+$W$9*R109+$W$10*S109+$W$11*T109</f>
        <v/>
      </c>
    </row>
    <row r="110">
      <c r="A110" s="7" t="n">
        <v>38373</v>
      </c>
      <c r="B110" s="8" t="n">
        <v>423.3</v>
      </c>
      <c r="C110" s="8" t="n">
        <v>2.47</v>
      </c>
      <c r="D110" s="8" t="n">
        <v>1.69</v>
      </c>
      <c r="E110" s="8" t="n">
        <v>83.260002</v>
      </c>
      <c r="F110" s="8" t="n">
        <v>48.31</v>
      </c>
      <c r="G110" s="8" t="n">
        <v>14.36</v>
      </c>
      <c r="H110" s="8" t="n">
        <v>76.300003</v>
      </c>
      <c r="I110" s="8" t="n">
        <v>1167.869995</v>
      </c>
      <c r="J110" s="8" t="n">
        <v>52.066936</v>
      </c>
      <c r="L110" s="9">
        <f>LN(B110/B109)</f>
        <v/>
      </c>
      <c r="M110" s="9">
        <f>$M$1*(C110-C109)</f>
        <v/>
      </c>
      <c r="N110" s="9">
        <f>$N$1*(D110-D109)</f>
        <v/>
      </c>
      <c r="O110" s="9">
        <f>$O$1*LN(E110/E109)</f>
        <v/>
      </c>
      <c r="P110" s="9">
        <f>$P$1*LN(F110/F109)</f>
        <v/>
      </c>
      <c r="Q110" s="9">
        <f>$Q$1*(G110-G109)</f>
        <v/>
      </c>
      <c r="R110" s="9">
        <f>$R$1*(H110-H109)</f>
        <v/>
      </c>
      <c r="S110" s="9">
        <f>$S$1*LN(I110/I109)</f>
        <v/>
      </c>
      <c r="T110" s="9">
        <f>$T$1*LN(J110/J109)</f>
        <v/>
      </c>
      <c r="U110" s="9">
        <f>$W$12+$W$4*M110+$W$5*N110+$W$6*O110+$W$7*P110+$W$8*Q110+$W$9*R110+$W$10*S110+$W$11*T110</f>
        <v/>
      </c>
    </row>
    <row r="111">
      <c r="A111" s="7" t="n">
        <v>38380</v>
      </c>
      <c r="B111" s="8" t="n">
        <v>426.8</v>
      </c>
      <c r="C111" s="8" t="n">
        <v>2.51</v>
      </c>
      <c r="D111" s="8" t="n">
        <v>1.65</v>
      </c>
      <c r="E111" s="8" t="n">
        <v>83.480003</v>
      </c>
      <c r="F111" s="8" t="n">
        <v>47.15</v>
      </c>
      <c r="G111" s="8" t="n">
        <v>13.24</v>
      </c>
      <c r="H111" s="8" t="n">
        <v>78.620003</v>
      </c>
      <c r="I111" s="8" t="n">
        <v>1171.359985</v>
      </c>
      <c r="J111" s="8" t="n">
        <v>52.066936</v>
      </c>
      <c r="L111" s="9">
        <f>LN(B111/B110)</f>
        <v/>
      </c>
      <c r="M111" s="9">
        <f>$M$1*(C111-C110)</f>
        <v/>
      </c>
      <c r="N111" s="9">
        <f>$N$1*(D111-D110)</f>
        <v/>
      </c>
      <c r="O111" s="9">
        <f>$O$1*LN(E111/E110)</f>
        <v/>
      </c>
      <c r="P111" s="9">
        <f>$P$1*LN(F111/F110)</f>
        <v/>
      </c>
      <c r="Q111" s="9">
        <f>$Q$1*(G111-G110)</f>
        <v/>
      </c>
      <c r="R111" s="9">
        <f>$R$1*(H111-H110)</f>
        <v/>
      </c>
      <c r="S111" s="9">
        <f>$S$1*LN(I111/I110)</f>
        <v/>
      </c>
      <c r="T111" s="9">
        <f>$T$1*LN(J111/J110)</f>
        <v/>
      </c>
      <c r="U111" s="9">
        <f>$W$12+$W$4*M111+$W$5*N111+$W$6*O111+$W$7*P111+$W$8*Q111+$W$9*R111+$W$10*S111+$W$11*T111</f>
        <v/>
      </c>
    </row>
    <row r="112">
      <c r="A112" s="7" t="n">
        <v>38387</v>
      </c>
      <c r="B112" s="8" t="n">
        <v>415.9</v>
      </c>
      <c r="C112" s="8" t="n">
        <v>2.44</v>
      </c>
      <c r="D112" s="8" t="n">
        <v>1.65</v>
      </c>
      <c r="E112" s="8" t="n">
        <v>84.389999</v>
      </c>
      <c r="F112" s="8" t="n">
        <v>46.45</v>
      </c>
      <c r="G112" s="8" t="n">
        <v>11.21</v>
      </c>
      <c r="H112" s="8" t="n">
        <v>75.510002</v>
      </c>
      <c r="I112" s="8" t="n">
        <v>1203.030029</v>
      </c>
      <c r="J112" s="8" t="n">
        <v>52.249062</v>
      </c>
      <c r="L112" s="9">
        <f>LN(B112/B111)</f>
        <v/>
      </c>
      <c r="M112" s="9">
        <f>$M$1*(C112-C111)</f>
        <v/>
      </c>
      <c r="N112" s="9">
        <f>$N$1*(D112-D111)</f>
        <v/>
      </c>
      <c r="O112" s="9">
        <f>$O$1*LN(E112/E111)</f>
        <v/>
      </c>
      <c r="P112" s="9">
        <f>$P$1*LN(F112/F111)</f>
        <v/>
      </c>
      <c r="Q112" s="9">
        <f>$Q$1*(G112-G111)</f>
        <v/>
      </c>
      <c r="R112" s="9">
        <f>$R$1*(H112-H111)</f>
        <v/>
      </c>
      <c r="S112" s="9">
        <f>$S$1*LN(I112/I111)</f>
        <v/>
      </c>
      <c r="T112" s="9">
        <f>$T$1*LN(J112/J111)</f>
        <v/>
      </c>
      <c r="U112" s="9">
        <f>$W$12+$W$4*M112+$W$5*N112+$W$6*O112+$W$7*P112+$W$8*Q112+$W$9*R112+$W$10*S112+$W$11*T112</f>
        <v/>
      </c>
    </row>
    <row r="113">
      <c r="A113" s="7" t="n">
        <v>38394</v>
      </c>
      <c r="B113" s="8" t="n">
        <v>418.85</v>
      </c>
      <c r="C113" s="8" t="n">
        <v>2.53</v>
      </c>
      <c r="D113" s="8" t="n">
        <v>1.57</v>
      </c>
      <c r="E113" s="8" t="n">
        <v>84.56999999999999</v>
      </c>
      <c r="F113" s="8" t="n">
        <v>47.15</v>
      </c>
      <c r="G113" s="8" t="n">
        <v>11.43</v>
      </c>
      <c r="H113" s="8" t="n">
        <v>81.949997</v>
      </c>
      <c r="I113" s="8" t="n">
        <v>1205.300049</v>
      </c>
      <c r="J113" s="8" t="n">
        <v>52.233879</v>
      </c>
      <c r="L113" s="9">
        <f>LN(B113/B112)</f>
        <v/>
      </c>
      <c r="M113" s="9">
        <f>$M$1*(C113-C112)</f>
        <v/>
      </c>
      <c r="N113" s="9">
        <f>$N$1*(D113-D112)</f>
        <v/>
      </c>
      <c r="O113" s="9">
        <f>$O$1*LN(E113/E112)</f>
        <v/>
      </c>
      <c r="P113" s="9">
        <f>$P$1*LN(F113/F112)</f>
        <v/>
      </c>
      <c r="Q113" s="9">
        <f>$Q$1*(G113-G112)</f>
        <v/>
      </c>
      <c r="R113" s="9">
        <f>$R$1*(H113-H112)</f>
        <v/>
      </c>
      <c r="S113" s="9">
        <f>$S$1*LN(I113/I112)</f>
        <v/>
      </c>
      <c r="T113" s="9">
        <f>$T$1*LN(J113/J112)</f>
        <v/>
      </c>
      <c r="U113" s="9">
        <f>$W$12+$W$4*M113+$W$5*N113+$W$6*O113+$W$7*P113+$W$8*Q113+$W$9*R113+$W$10*S113+$W$11*T113</f>
        <v/>
      </c>
    </row>
    <row r="114">
      <c r="A114" s="7" t="n">
        <v>38401</v>
      </c>
      <c r="B114" s="8" t="n">
        <v>427.1</v>
      </c>
      <c r="C114" s="8" t="n">
        <v>2.6</v>
      </c>
      <c r="D114" s="8" t="n">
        <v>1.67</v>
      </c>
      <c r="E114" s="8" t="n">
        <v>83.489998</v>
      </c>
      <c r="F114" s="8" t="n">
        <v>48.45</v>
      </c>
      <c r="G114" s="8" t="n">
        <v>11.18</v>
      </c>
      <c r="H114" s="8" t="n">
        <v>78.459999</v>
      </c>
      <c r="I114" s="8" t="n">
        <v>1201.589966</v>
      </c>
      <c r="J114" s="8" t="n">
        <v>52.071651</v>
      </c>
      <c r="L114" s="9">
        <f>LN(B114/B113)</f>
        <v/>
      </c>
      <c r="M114" s="9">
        <f>$M$1*(C114-C113)</f>
        <v/>
      </c>
      <c r="N114" s="9">
        <f>$N$1*(D114-D113)</f>
        <v/>
      </c>
      <c r="O114" s="9">
        <f>$O$1*LN(E114/E113)</f>
        <v/>
      </c>
      <c r="P114" s="9">
        <f>$P$1*LN(F114/F113)</f>
        <v/>
      </c>
      <c r="Q114" s="9">
        <f>$Q$1*(G114-G113)</f>
        <v/>
      </c>
      <c r="R114" s="9">
        <f>$R$1*(H114-H113)</f>
        <v/>
      </c>
      <c r="S114" s="9">
        <f>$S$1*LN(I114/I113)</f>
        <v/>
      </c>
      <c r="T114" s="9">
        <f>$T$1*LN(J114/J113)</f>
        <v/>
      </c>
      <c r="U114" s="9">
        <f>$W$12+$W$4*M114+$W$5*N114+$W$6*O114+$W$7*P114+$W$8*Q114+$W$9*R114+$W$10*S114+$W$11*T114</f>
        <v/>
      </c>
    </row>
    <row r="115">
      <c r="A115" s="7" t="n">
        <v>38408</v>
      </c>
      <c r="B115" s="8" t="n">
        <v>434.25</v>
      </c>
      <c r="C115" s="8" t="n">
        <v>2.63</v>
      </c>
      <c r="D115" s="8" t="n">
        <v>1.64</v>
      </c>
      <c r="E115" s="8" t="n">
        <v>82.660004</v>
      </c>
      <c r="F115" s="8" t="n">
        <v>52.2</v>
      </c>
      <c r="G115" s="8" t="n">
        <v>11.49</v>
      </c>
      <c r="H115" s="8" t="n">
        <v>80.699997</v>
      </c>
      <c r="I115" s="8" t="n">
        <v>1211.369995</v>
      </c>
      <c r="J115" s="8" t="n">
        <v>51.944992</v>
      </c>
      <c r="L115" s="9">
        <f>LN(B115/B114)</f>
        <v/>
      </c>
      <c r="M115" s="9">
        <f>$M$1*(C115-C114)</f>
        <v/>
      </c>
      <c r="N115" s="9">
        <f>$N$1*(D115-D114)</f>
        <v/>
      </c>
      <c r="O115" s="9">
        <f>$O$1*LN(E115/E114)</f>
        <v/>
      </c>
      <c r="P115" s="9">
        <f>$P$1*LN(F115/F114)</f>
        <v/>
      </c>
      <c r="Q115" s="9">
        <f>$Q$1*(G115-G114)</f>
        <v/>
      </c>
      <c r="R115" s="9">
        <f>$R$1*(H115-H114)</f>
        <v/>
      </c>
      <c r="S115" s="9">
        <f>$S$1*LN(I115/I114)</f>
        <v/>
      </c>
      <c r="T115" s="9">
        <f>$T$1*LN(J115/J114)</f>
        <v/>
      </c>
      <c r="U115" s="9">
        <f>$W$12+$W$4*M115+$W$5*N115+$W$6*O115+$W$7*P115+$W$8*Q115+$W$9*R115+$W$10*S115+$W$11*T115</f>
        <v/>
      </c>
    </row>
    <row r="116">
      <c r="A116" s="7" t="n">
        <v>38415</v>
      </c>
      <c r="B116" s="8" t="n">
        <v>433.45</v>
      </c>
      <c r="C116" s="8" t="n">
        <v>2.67</v>
      </c>
      <c r="D116" s="8" t="n">
        <v>1.65</v>
      </c>
      <c r="E116" s="8" t="n">
        <v>82.540001</v>
      </c>
      <c r="F116" s="8" t="n">
        <v>53.7</v>
      </c>
      <c r="G116" s="8" t="n">
        <v>11.94</v>
      </c>
      <c r="H116" s="8" t="n">
        <v>83</v>
      </c>
      <c r="I116" s="8" t="n">
        <v>1222.119995</v>
      </c>
      <c r="J116" s="8" t="n">
        <v>51.89299</v>
      </c>
      <c r="L116" s="9">
        <f>LN(B116/B115)</f>
        <v/>
      </c>
      <c r="M116" s="9">
        <f>$M$1*(C116-C115)</f>
        <v/>
      </c>
      <c r="N116" s="9">
        <f>$N$1*(D116-D115)</f>
        <v/>
      </c>
      <c r="O116" s="9">
        <f>$O$1*LN(E116/E115)</f>
        <v/>
      </c>
      <c r="P116" s="9">
        <f>$P$1*LN(F116/F115)</f>
        <v/>
      </c>
      <c r="Q116" s="9">
        <f>$Q$1*(G116-G115)</f>
        <v/>
      </c>
      <c r="R116" s="9">
        <f>$R$1*(H116-H115)</f>
        <v/>
      </c>
      <c r="S116" s="9">
        <f>$S$1*LN(I116/I115)</f>
        <v/>
      </c>
      <c r="T116" s="9">
        <f>$T$1*LN(J116/J115)</f>
        <v/>
      </c>
      <c r="U116" s="9">
        <f>$W$12+$W$4*M116+$W$5*N116+$W$6*O116+$W$7*P116+$W$8*Q116+$W$9*R116+$W$10*S116+$W$11*T116</f>
        <v/>
      </c>
    </row>
    <row r="117">
      <c r="A117" s="7" t="n">
        <v>38422</v>
      </c>
      <c r="B117" s="8" t="n">
        <v>443.7</v>
      </c>
      <c r="C117" s="8" t="n">
        <v>2.74</v>
      </c>
      <c r="D117" s="8" t="n">
        <v>1.82</v>
      </c>
      <c r="E117" s="8" t="n">
        <v>81.41999800000001</v>
      </c>
      <c r="F117" s="8" t="n">
        <v>54.4</v>
      </c>
      <c r="G117" s="8" t="n">
        <v>12.8</v>
      </c>
      <c r="H117" s="8" t="n">
        <v>93.699997</v>
      </c>
      <c r="I117" s="8" t="n">
        <v>1200.079956</v>
      </c>
      <c r="J117" s="8" t="n">
        <v>51.461006</v>
      </c>
      <c r="L117" s="9">
        <f>LN(B117/B116)</f>
        <v/>
      </c>
      <c r="M117" s="9">
        <f>$M$1*(C117-C116)</f>
        <v/>
      </c>
      <c r="N117" s="9">
        <f>$N$1*(D117-D116)</f>
        <v/>
      </c>
      <c r="O117" s="9">
        <f>$O$1*LN(E117/E116)</f>
        <v/>
      </c>
      <c r="P117" s="9">
        <f>$P$1*LN(F117/F116)</f>
        <v/>
      </c>
      <c r="Q117" s="9">
        <f>$Q$1*(G117-G116)</f>
        <v/>
      </c>
      <c r="R117" s="9">
        <f>$R$1*(H117-H116)</f>
        <v/>
      </c>
      <c r="S117" s="9">
        <f>$S$1*LN(I117/I116)</f>
        <v/>
      </c>
      <c r="T117" s="9">
        <f>$T$1*LN(J117/J116)</f>
        <v/>
      </c>
      <c r="U117" s="9">
        <f>$W$12+$W$4*M117+$W$5*N117+$W$6*O117+$W$7*P117+$W$8*Q117+$W$9*R117+$W$10*S117+$W$11*T117</f>
        <v/>
      </c>
    </row>
    <row r="118">
      <c r="A118" s="7" t="n">
        <v>38429</v>
      </c>
      <c r="B118" s="8" t="n">
        <v>437.15</v>
      </c>
      <c r="C118" s="8" t="n">
        <v>2.74</v>
      </c>
      <c r="D118" s="8" t="n">
        <v>1.77</v>
      </c>
      <c r="E118" s="8" t="n">
        <v>82.129997</v>
      </c>
      <c r="F118" s="8" t="n">
        <v>56.8</v>
      </c>
      <c r="G118" s="8" t="n">
        <v>13.14</v>
      </c>
      <c r="H118" s="8" t="n">
        <v>90.099998</v>
      </c>
      <c r="I118" s="8" t="n">
        <v>1189.650024</v>
      </c>
      <c r="J118" s="8" t="n">
        <v>51.440628</v>
      </c>
      <c r="L118" s="9">
        <f>LN(B118/B117)</f>
        <v/>
      </c>
      <c r="M118" s="9">
        <f>$M$1*(C118-C117)</f>
        <v/>
      </c>
      <c r="N118" s="9">
        <f>$N$1*(D118-D117)</f>
        <v/>
      </c>
      <c r="O118" s="9">
        <f>$O$1*LN(E118/E117)</f>
        <v/>
      </c>
      <c r="P118" s="9">
        <f>$P$1*LN(F118/F117)</f>
        <v/>
      </c>
      <c r="Q118" s="9">
        <f>$Q$1*(G118-G117)</f>
        <v/>
      </c>
      <c r="R118" s="9">
        <f>$R$1*(H118-H117)</f>
        <v/>
      </c>
      <c r="S118" s="9">
        <f>$S$1*LN(I118/I117)</f>
        <v/>
      </c>
      <c r="T118" s="9">
        <f>$T$1*LN(J118/J117)</f>
        <v/>
      </c>
      <c r="U118" s="9">
        <f>$W$12+$W$4*M118+$W$5*N118+$W$6*O118+$W$7*P118+$W$8*Q118+$W$9*R118+$W$10*S118+$W$11*T118</f>
        <v/>
      </c>
    </row>
    <row r="119">
      <c r="A119" s="7" t="n">
        <v>38436</v>
      </c>
      <c r="B119" s="8" t="n">
        <v>425.15</v>
      </c>
      <c r="C119" s="8" t="n">
        <v>2.7</v>
      </c>
      <c r="D119" s="8" t="n">
        <v>1.9</v>
      </c>
      <c r="E119" s="8" t="n">
        <v>84.129997</v>
      </c>
      <c r="F119" s="8" t="n">
        <v>49.7</v>
      </c>
      <c r="G119" s="8" t="n">
        <v>13.42</v>
      </c>
      <c r="H119" s="8" t="n">
        <v>88.370003</v>
      </c>
      <c r="I119" s="8" t="n">
        <v>1171.420044</v>
      </c>
      <c r="J119" s="8" t="n">
        <v>51.257599</v>
      </c>
      <c r="L119" s="9">
        <f>LN(B119/B118)</f>
        <v/>
      </c>
      <c r="M119" s="9">
        <f>$M$1*(C119-C118)</f>
        <v/>
      </c>
      <c r="N119" s="9">
        <f>$N$1*(D119-D118)</f>
        <v/>
      </c>
      <c r="O119" s="9">
        <f>$O$1*LN(E119/E118)</f>
        <v/>
      </c>
      <c r="P119" s="9">
        <f>$P$1*LN(F119/F118)</f>
        <v/>
      </c>
      <c r="Q119" s="9">
        <f>$Q$1*(G119-G118)</f>
        <v/>
      </c>
      <c r="R119" s="9">
        <f>$R$1*(H119-H118)</f>
        <v/>
      </c>
      <c r="S119" s="9">
        <f>$S$1*LN(I119/I118)</f>
        <v/>
      </c>
      <c r="T119" s="9">
        <f>$T$1*LN(J119/J118)</f>
        <v/>
      </c>
      <c r="U119" s="9">
        <f>$W$12+$W$4*M119+$W$5*N119+$W$6*O119+$W$7*P119+$W$8*Q119+$W$9*R119+$W$10*S119+$W$11*T119</f>
        <v/>
      </c>
    </row>
    <row r="120">
      <c r="A120" s="7" t="n">
        <v>38443</v>
      </c>
      <c r="B120" s="8" t="n">
        <v>427.15</v>
      </c>
      <c r="C120" s="8" t="n">
        <v>2.69</v>
      </c>
      <c r="D120" s="8" t="n">
        <v>1.77</v>
      </c>
      <c r="E120" s="8" t="n">
        <v>84.43000000000001</v>
      </c>
      <c r="F120" s="8" t="n">
        <v>57.26</v>
      </c>
      <c r="G120" s="8" t="n">
        <v>14.09</v>
      </c>
      <c r="H120" s="8" t="n">
        <v>75.160004</v>
      </c>
      <c r="I120" s="8" t="n">
        <v>1172.920044</v>
      </c>
      <c r="J120" s="8" t="n">
        <v>51.605816</v>
      </c>
      <c r="L120" s="9">
        <f>LN(B120/B119)</f>
        <v/>
      </c>
      <c r="M120" s="9">
        <f>$M$1*(C120-C119)</f>
        <v/>
      </c>
      <c r="N120" s="9">
        <f>$N$1*(D120-D119)</f>
        <v/>
      </c>
      <c r="O120" s="9">
        <f>$O$1*LN(E120/E119)</f>
        <v/>
      </c>
      <c r="P120" s="9">
        <f>$P$1*LN(F120/F119)</f>
        <v/>
      </c>
      <c r="Q120" s="9">
        <f>$Q$1*(G120-G119)</f>
        <v/>
      </c>
      <c r="R120" s="9">
        <f>$R$1*(H120-H119)</f>
        <v/>
      </c>
      <c r="S120" s="9">
        <f>$S$1*LN(I120/I119)</f>
        <v/>
      </c>
      <c r="T120" s="9">
        <f>$T$1*LN(J120/J119)</f>
        <v/>
      </c>
      <c r="U120" s="9">
        <f>$W$12+$W$4*M120+$W$5*N120+$W$6*O120+$W$7*P120+$W$8*Q120+$W$9*R120+$W$10*S120+$W$11*T120</f>
        <v/>
      </c>
    </row>
    <row r="121">
      <c r="A121" s="7" t="n">
        <v>38450</v>
      </c>
      <c r="B121" s="8" t="n">
        <v>425.2</v>
      </c>
      <c r="C121" s="8" t="n">
        <v>2.66</v>
      </c>
      <c r="D121" s="8" t="n">
        <v>1.84</v>
      </c>
      <c r="E121" s="8" t="n">
        <v>84.470001</v>
      </c>
      <c r="F121" s="8" t="n">
        <v>53.46</v>
      </c>
      <c r="G121" s="8" t="n">
        <v>12.62</v>
      </c>
      <c r="H121" s="8" t="n">
        <v>81.400002</v>
      </c>
      <c r="I121" s="8" t="n">
        <v>1181.199951</v>
      </c>
      <c r="J121" s="8" t="n">
        <v>51.514034</v>
      </c>
      <c r="L121" s="9">
        <f>LN(B121/B120)</f>
        <v/>
      </c>
      <c r="M121" s="9">
        <f>$M$1*(C121-C120)</f>
        <v/>
      </c>
      <c r="N121" s="9">
        <f>$N$1*(D121-D120)</f>
        <v/>
      </c>
      <c r="O121" s="9">
        <f>$O$1*LN(E121/E120)</f>
        <v/>
      </c>
      <c r="P121" s="9">
        <f>$P$1*LN(F121/F120)</f>
        <v/>
      </c>
      <c r="Q121" s="9">
        <f>$Q$1*(G121-G120)</f>
        <v/>
      </c>
      <c r="R121" s="9">
        <f>$R$1*(H121-H120)</f>
        <v/>
      </c>
      <c r="S121" s="9">
        <f>$S$1*LN(I121/I120)</f>
        <v/>
      </c>
      <c r="T121" s="9">
        <f>$T$1*LN(J121/J120)</f>
        <v/>
      </c>
      <c r="U121" s="9">
        <f>$W$12+$W$4*M121+$W$5*N121+$W$6*O121+$W$7*P121+$W$8*Q121+$W$9*R121+$W$10*S121+$W$11*T121</f>
        <v/>
      </c>
    </row>
    <row r="122">
      <c r="A122" s="7" t="n">
        <v>38457</v>
      </c>
      <c r="B122" s="8" t="n">
        <v>424.6</v>
      </c>
      <c r="C122" s="8" t="n">
        <v>2.6</v>
      </c>
      <c r="D122" s="8" t="n">
        <v>1.67</v>
      </c>
      <c r="E122" s="8" t="n">
        <v>84.55999799999999</v>
      </c>
      <c r="F122" s="8" t="n">
        <v>50.61</v>
      </c>
      <c r="G122" s="8" t="n">
        <v>17.74</v>
      </c>
      <c r="H122" s="8" t="n">
        <v>83.839996</v>
      </c>
      <c r="I122" s="8" t="n">
        <v>1142.619995</v>
      </c>
      <c r="J122" s="8" t="n">
        <v>52.054638</v>
      </c>
      <c r="L122" s="9">
        <f>LN(B122/B121)</f>
        <v/>
      </c>
      <c r="M122" s="9">
        <f>$M$1*(C122-C121)</f>
        <v/>
      </c>
      <c r="N122" s="9">
        <f>$N$1*(D122-D121)</f>
        <v/>
      </c>
      <c r="O122" s="9">
        <f>$O$1*LN(E122/E121)</f>
        <v/>
      </c>
      <c r="P122" s="9">
        <f>$P$1*LN(F122/F121)</f>
        <v/>
      </c>
      <c r="Q122" s="9">
        <f>$Q$1*(G122-G121)</f>
        <v/>
      </c>
      <c r="R122" s="9">
        <f>$R$1*(H122-H121)</f>
        <v/>
      </c>
      <c r="S122" s="9">
        <f>$S$1*LN(I122/I121)</f>
        <v/>
      </c>
      <c r="T122" s="9">
        <f>$T$1*LN(J122/J121)</f>
        <v/>
      </c>
      <c r="U122" s="9">
        <f>$W$12+$W$4*M122+$W$5*N122+$W$6*O122+$W$7*P122+$W$8*Q122+$W$9*R122+$W$10*S122+$W$11*T122</f>
        <v/>
      </c>
    </row>
    <row r="123">
      <c r="A123" s="7" t="n">
        <v>38464</v>
      </c>
      <c r="B123" s="8" t="n">
        <v>434.6</v>
      </c>
      <c r="C123" s="8" t="n">
        <v>2.65</v>
      </c>
      <c r="D123" s="8" t="n">
        <v>1.61</v>
      </c>
      <c r="E123" s="8" t="n">
        <v>83.5</v>
      </c>
      <c r="F123" s="8" t="n">
        <v>54.16</v>
      </c>
      <c r="G123" s="8" t="n">
        <v>15.38</v>
      </c>
      <c r="H123" s="8" t="n">
        <v>84.18000000000001</v>
      </c>
      <c r="I123" s="8" t="n">
        <v>1152.119995</v>
      </c>
      <c r="J123" s="8" t="n">
        <v>52.07505</v>
      </c>
      <c r="L123" s="9">
        <f>LN(B123/B122)</f>
        <v/>
      </c>
      <c r="M123" s="9">
        <f>$M$1*(C123-C122)</f>
        <v/>
      </c>
      <c r="N123" s="9">
        <f>$N$1*(D123-D122)</f>
        <v/>
      </c>
      <c r="O123" s="9">
        <f>$O$1*LN(E123/E122)</f>
        <v/>
      </c>
      <c r="P123" s="9">
        <f>$P$1*LN(F123/F122)</f>
        <v/>
      </c>
      <c r="Q123" s="9">
        <f>$Q$1*(G123-G122)</f>
        <v/>
      </c>
      <c r="R123" s="9">
        <f>$R$1*(H123-H122)</f>
        <v/>
      </c>
      <c r="S123" s="9">
        <f>$S$1*LN(I123/I122)</f>
        <v/>
      </c>
      <c r="T123" s="9">
        <f>$T$1*LN(J123/J122)</f>
        <v/>
      </c>
      <c r="U123" s="9">
        <f>$W$12+$W$4*M123+$W$5*N123+$W$6*O123+$W$7*P123+$W$8*Q123+$W$9*R123+$W$10*S123+$W$11*T123</f>
        <v/>
      </c>
    </row>
    <row r="124">
      <c r="A124" s="7" t="n">
        <v>38471</v>
      </c>
      <c r="B124" s="8" t="n">
        <v>435.7</v>
      </c>
      <c r="C124" s="8" t="n">
        <v>2.6</v>
      </c>
      <c r="D124" s="8" t="n">
        <v>1.61</v>
      </c>
      <c r="E124" s="8" t="n">
        <v>84.43000000000001</v>
      </c>
      <c r="F124" s="8" t="n">
        <v>49.2</v>
      </c>
      <c r="G124" s="8" t="n">
        <v>15.31</v>
      </c>
      <c r="H124" s="8" t="n">
        <v>82.529999</v>
      </c>
      <c r="I124" s="8" t="n">
        <v>1156.849976</v>
      </c>
      <c r="J124" s="8" t="n">
        <v>52.187256</v>
      </c>
      <c r="L124" s="9">
        <f>LN(B124/B123)</f>
        <v/>
      </c>
      <c r="M124" s="9">
        <f>$M$1*(C124-C123)</f>
        <v/>
      </c>
      <c r="N124" s="9">
        <f>$N$1*(D124-D123)</f>
        <v/>
      </c>
      <c r="O124" s="9">
        <f>$O$1*LN(E124/E123)</f>
        <v/>
      </c>
      <c r="P124" s="9">
        <f>$P$1*LN(F124/F123)</f>
        <v/>
      </c>
      <c r="Q124" s="9">
        <f>$Q$1*(G124-G123)</f>
        <v/>
      </c>
      <c r="R124" s="9">
        <f>$R$1*(H124-H123)</f>
        <v/>
      </c>
      <c r="S124" s="9">
        <f>$S$1*LN(I124/I123)</f>
        <v/>
      </c>
      <c r="T124" s="9">
        <f>$T$1*LN(J124/J123)</f>
        <v/>
      </c>
      <c r="U124" s="9">
        <f>$W$12+$W$4*M124+$W$5*N124+$W$6*O124+$W$7*P124+$W$8*Q124+$W$9*R124+$W$10*S124+$W$11*T124</f>
        <v/>
      </c>
    </row>
    <row r="125">
      <c r="A125" s="7" t="n">
        <v>38478</v>
      </c>
      <c r="B125" s="8" t="n">
        <v>425.15</v>
      </c>
      <c r="C125" s="8" t="n">
        <v>2.59</v>
      </c>
      <c r="D125" s="8" t="n">
        <v>1.69</v>
      </c>
      <c r="E125" s="8" t="n">
        <v>84.610001</v>
      </c>
      <c r="F125" s="8" t="n">
        <v>51.3</v>
      </c>
      <c r="G125" s="8" t="n">
        <v>14.05</v>
      </c>
      <c r="H125" s="8" t="n">
        <v>78.400002</v>
      </c>
      <c r="I125" s="8" t="n">
        <v>1171.349976</v>
      </c>
      <c r="J125" s="8" t="n">
        <v>52.05114</v>
      </c>
      <c r="L125" s="9">
        <f>LN(B125/B124)</f>
        <v/>
      </c>
      <c r="M125" s="9">
        <f>$M$1*(C125-C124)</f>
        <v/>
      </c>
      <c r="N125" s="9">
        <f>$N$1*(D125-D124)</f>
        <v/>
      </c>
      <c r="O125" s="9">
        <f>$O$1*LN(E125/E124)</f>
        <v/>
      </c>
      <c r="P125" s="9">
        <f>$P$1*LN(F125/F124)</f>
        <v/>
      </c>
      <c r="Q125" s="9">
        <f>$Q$1*(G125-G124)</f>
        <v/>
      </c>
      <c r="R125" s="9">
        <f>$R$1*(H125-H124)</f>
        <v/>
      </c>
      <c r="S125" s="9">
        <f>$S$1*LN(I125/I124)</f>
        <v/>
      </c>
      <c r="T125" s="9">
        <f>$T$1*LN(J125/J124)</f>
        <v/>
      </c>
      <c r="U125" s="9">
        <f>$W$12+$W$4*M125+$W$5*N125+$W$6*O125+$W$7*P125+$W$8*Q125+$W$9*R125+$W$10*S125+$W$11*T125</f>
        <v/>
      </c>
    </row>
    <row r="126">
      <c r="A126" s="7" t="n">
        <v>38485</v>
      </c>
      <c r="B126" s="8" t="n">
        <v>420</v>
      </c>
      <c r="C126" s="8" t="n">
        <v>2.46</v>
      </c>
      <c r="D126" s="8" t="n">
        <v>1.66</v>
      </c>
      <c r="E126" s="8" t="n">
        <v>86.099998</v>
      </c>
      <c r="F126" s="8" t="n">
        <v>48.65</v>
      </c>
      <c r="G126" s="8" t="n">
        <v>16.32</v>
      </c>
      <c r="H126" s="8" t="n">
        <v>87.099998</v>
      </c>
      <c r="I126" s="8" t="n">
        <v>1154.050049</v>
      </c>
      <c r="J126" s="8" t="n">
        <v>52.327477</v>
      </c>
      <c r="L126" s="9">
        <f>LN(B126/B125)</f>
        <v/>
      </c>
      <c r="M126" s="9">
        <f>$M$1*(C126-C125)</f>
        <v/>
      </c>
      <c r="N126" s="9">
        <f>$N$1*(D126-D125)</f>
        <v/>
      </c>
      <c r="O126" s="9">
        <f>$O$1*LN(E126/E125)</f>
        <v/>
      </c>
      <c r="P126" s="9">
        <f>$P$1*LN(F126/F125)</f>
        <v/>
      </c>
      <c r="Q126" s="9">
        <f>$Q$1*(G126-G125)</f>
        <v/>
      </c>
      <c r="R126" s="9">
        <f>$R$1*(H126-H125)</f>
        <v/>
      </c>
      <c r="S126" s="9">
        <f>$S$1*LN(I126/I125)</f>
        <v/>
      </c>
      <c r="T126" s="9">
        <f>$T$1*LN(J126/J125)</f>
        <v/>
      </c>
      <c r="U126" s="9">
        <f>$W$12+$W$4*M126+$W$5*N126+$W$6*O126+$W$7*P126+$W$8*Q126+$W$9*R126+$W$10*S126+$W$11*T126</f>
        <v/>
      </c>
    </row>
    <row r="127">
      <c r="A127" s="7" t="n">
        <v>38492</v>
      </c>
      <c r="B127" s="8" t="n">
        <v>418</v>
      </c>
      <c r="C127" s="8" t="n">
        <v>2.46</v>
      </c>
      <c r="D127" s="8" t="n">
        <v>1.67</v>
      </c>
      <c r="E127" s="8" t="n">
        <v>86.629997</v>
      </c>
      <c r="F127" s="8" t="n">
        <v>47.25</v>
      </c>
      <c r="G127" s="8" t="n">
        <v>13.14</v>
      </c>
      <c r="H127" s="8" t="n">
        <v>76.599998</v>
      </c>
      <c r="I127" s="8" t="n">
        <v>1189.280029</v>
      </c>
      <c r="J127" s="8" t="n">
        <v>52.260956</v>
      </c>
      <c r="L127" s="9">
        <f>LN(B127/B126)</f>
        <v/>
      </c>
      <c r="M127" s="9">
        <f>$M$1*(C127-C126)</f>
        <v/>
      </c>
      <c r="N127" s="9">
        <f>$N$1*(D127-D126)</f>
        <v/>
      </c>
      <c r="O127" s="9">
        <f>$O$1*LN(E127/E126)</f>
        <v/>
      </c>
      <c r="P127" s="9">
        <f>$P$1*LN(F127/F126)</f>
        <v/>
      </c>
      <c r="Q127" s="9">
        <f>$Q$1*(G127-G126)</f>
        <v/>
      </c>
      <c r="R127" s="9">
        <f>$R$1*(H127-H126)</f>
        <v/>
      </c>
      <c r="S127" s="9">
        <f>$S$1*LN(I127/I126)</f>
        <v/>
      </c>
      <c r="T127" s="9">
        <f>$T$1*LN(J127/J126)</f>
        <v/>
      </c>
      <c r="U127" s="9">
        <f>$W$12+$W$4*M127+$W$5*N127+$W$6*O127+$W$7*P127+$W$8*Q127+$W$9*R127+$W$10*S127+$W$11*T127</f>
        <v/>
      </c>
    </row>
    <row r="128">
      <c r="A128" s="7" t="n">
        <v>38499</v>
      </c>
      <c r="B128" s="8" t="n">
        <v>418.25</v>
      </c>
      <c r="C128" s="8" t="n">
        <v>2.41</v>
      </c>
      <c r="D128" s="8" t="n">
        <v>1.67</v>
      </c>
      <c r="E128" s="8" t="n">
        <v>86.41999800000001</v>
      </c>
      <c r="F128" s="8" t="n">
        <v>51.65</v>
      </c>
      <c r="G128" s="8" t="n">
        <v>12.15</v>
      </c>
      <c r="H128" s="8" t="n">
        <v>73.75</v>
      </c>
      <c r="I128" s="8" t="n">
        <v>1198.780029</v>
      </c>
      <c r="J128" s="8" t="n">
        <v>52.475899</v>
      </c>
      <c r="L128" s="9">
        <f>LN(B128/B127)</f>
        <v/>
      </c>
      <c r="M128" s="9">
        <f>$M$1*(C128-C127)</f>
        <v/>
      </c>
      <c r="N128" s="9">
        <f>$N$1*(D128-D127)</f>
        <v/>
      </c>
      <c r="O128" s="9">
        <f>$O$1*LN(E128/E127)</f>
        <v/>
      </c>
      <c r="P128" s="9">
        <f>$P$1*LN(F128/F127)</f>
        <v/>
      </c>
      <c r="Q128" s="9">
        <f>$Q$1*(G128-G127)</f>
        <v/>
      </c>
      <c r="R128" s="9">
        <f>$R$1*(H128-H127)</f>
        <v/>
      </c>
      <c r="S128" s="9">
        <f>$S$1*LN(I128/I127)</f>
        <v/>
      </c>
      <c r="T128" s="9">
        <f>$T$1*LN(J128/J127)</f>
        <v/>
      </c>
      <c r="U128" s="9">
        <f>$W$12+$W$4*M128+$W$5*N128+$W$6*O128+$W$7*P128+$W$8*Q128+$W$9*R128+$W$10*S128+$W$11*T128</f>
        <v/>
      </c>
    </row>
    <row r="129">
      <c r="A129" s="7" t="n">
        <v>38506</v>
      </c>
      <c r="B129" s="8" t="n">
        <v>423.55</v>
      </c>
      <c r="C129" s="8" t="n">
        <v>2.37</v>
      </c>
      <c r="D129" s="8" t="n">
        <v>1.61</v>
      </c>
      <c r="E129" s="8" t="n">
        <v>88.040001</v>
      </c>
      <c r="F129" s="8" t="n">
        <v>55.08</v>
      </c>
      <c r="G129" s="8" t="n">
        <v>12.15</v>
      </c>
      <c r="H129" s="8" t="n">
        <v>78.900002</v>
      </c>
      <c r="I129" s="8" t="n">
        <v>1196.02002</v>
      </c>
      <c r="J129" s="8" t="n">
        <v>52.838924</v>
      </c>
      <c r="L129" s="9">
        <f>LN(B129/B128)</f>
        <v/>
      </c>
      <c r="M129" s="9">
        <f>$M$1*(C129-C128)</f>
        <v/>
      </c>
      <c r="N129" s="9">
        <f>$N$1*(D129-D128)</f>
        <v/>
      </c>
      <c r="O129" s="9">
        <f>$O$1*LN(E129/E128)</f>
        <v/>
      </c>
      <c r="P129" s="9">
        <f>$P$1*LN(F129/F128)</f>
        <v/>
      </c>
      <c r="Q129" s="9">
        <f>$Q$1*(G129-G128)</f>
        <v/>
      </c>
      <c r="R129" s="9">
        <f>$R$1*(H129-H128)</f>
        <v/>
      </c>
      <c r="S129" s="9">
        <f>$S$1*LN(I129/I128)</f>
        <v/>
      </c>
      <c r="T129" s="9">
        <f>$T$1*LN(J129/J128)</f>
        <v/>
      </c>
      <c r="U129" s="9">
        <f>$W$12+$W$4*M129+$W$5*N129+$W$6*O129+$W$7*P129+$W$8*Q129+$W$9*R129+$W$10*S129+$W$11*T129</f>
        <v/>
      </c>
    </row>
    <row r="130">
      <c r="A130" s="7" t="n">
        <v>38513</v>
      </c>
      <c r="B130" s="8" t="n">
        <v>422.55</v>
      </c>
      <c r="C130" s="8" t="n">
        <v>2.31</v>
      </c>
      <c r="D130" s="8" t="n">
        <v>1.74</v>
      </c>
      <c r="E130" s="8" t="n">
        <v>88.69000200000001</v>
      </c>
      <c r="F130" s="8" t="n">
        <v>53.55</v>
      </c>
      <c r="G130" s="8" t="n">
        <v>11.96</v>
      </c>
      <c r="H130" s="8" t="n">
        <v>82.529999</v>
      </c>
      <c r="I130" s="8" t="n">
        <v>1198.109985</v>
      </c>
      <c r="J130" s="8" t="n">
        <v>52.679764</v>
      </c>
      <c r="L130" s="9">
        <f>LN(B130/B129)</f>
        <v/>
      </c>
      <c r="M130" s="9">
        <f>$M$1*(C130-C129)</f>
        <v/>
      </c>
      <c r="N130" s="9">
        <f>$N$1*(D130-D129)</f>
        <v/>
      </c>
      <c r="O130" s="9">
        <f>$O$1*LN(E130/E129)</f>
        <v/>
      </c>
      <c r="P130" s="9">
        <f>$P$1*LN(F130/F129)</f>
        <v/>
      </c>
      <c r="Q130" s="9">
        <f>$Q$1*(G130-G129)</f>
        <v/>
      </c>
      <c r="R130" s="9">
        <f>$R$1*(H130-H129)</f>
        <v/>
      </c>
      <c r="S130" s="9">
        <f>$S$1*LN(I130/I129)</f>
        <v/>
      </c>
      <c r="T130" s="9">
        <f>$T$1*LN(J130/J129)</f>
        <v/>
      </c>
      <c r="U130" s="9">
        <f>$W$12+$W$4*M130+$W$5*N130+$W$6*O130+$W$7*P130+$W$8*Q130+$W$9*R130+$W$10*S130+$W$11*T130</f>
        <v/>
      </c>
    </row>
    <row r="131">
      <c r="A131" s="7" t="n">
        <v>38520</v>
      </c>
      <c r="B131" s="8" t="n">
        <v>437.5</v>
      </c>
      <c r="C131" s="8" t="n">
        <v>2.37</v>
      </c>
      <c r="D131" s="8" t="n">
        <v>1.72</v>
      </c>
      <c r="E131" s="8" t="n">
        <v>87.730003</v>
      </c>
      <c r="F131" s="8" t="n">
        <v>58.4</v>
      </c>
      <c r="G131" s="8" t="n">
        <v>11.48</v>
      </c>
      <c r="H131" s="8" t="n">
        <v>72.400002</v>
      </c>
      <c r="I131" s="8" t="n">
        <v>1216.959961</v>
      </c>
      <c r="J131" s="8" t="n">
        <v>52.695152</v>
      </c>
      <c r="L131" s="9">
        <f>LN(B131/B130)</f>
        <v/>
      </c>
      <c r="M131" s="9">
        <f>$M$1*(C131-C130)</f>
        <v/>
      </c>
      <c r="N131" s="9">
        <f>$N$1*(D131-D130)</f>
        <v/>
      </c>
      <c r="O131" s="9">
        <f>$O$1*LN(E131/E130)</f>
        <v/>
      </c>
      <c r="P131" s="9">
        <f>$P$1*LN(F131/F130)</f>
        <v/>
      </c>
      <c r="Q131" s="9">
        <f>$Q$1*(G131-G130)</f>
        <v/>
      </c>
      <c r="R131" s="9">
        <f>$R$1*(H131-H130)</f>
        <v/>
      </c>
      <c r="S131" s="9">
        <f>$S$1*LN(I131/I130)</f>
        <v/>
      </c>
      <c r="T131" s="9">
        <f>$T$1*LN(J131/J130)</f>
        <v/>
      </c>
      <c r="U131" s="9">
        <f>$W$12+$W$4*M131+$W$5*N131+$W$6*O131+$W$7*P131+$W$8*Q131+$W$9*R131+$W$10*S131+$W$11*T131</f>
        <v/>
      </c>
    </row>
    <row r="132">
      <c r="A132" s="7" t="n">
        <v>38527</v>
      </c>
      <c r="B132" s="8" t="n">
        <v>440.55</v>
      </c>
      <c r="C132" s="8" t="n">
        <v>2.27</v>
      </c>
      <c r="D132" s="8" t="n">
        <v>1.65</v>
      </c>
      <c r="E132" s="8" t="n">
        <v>88.779999</v>
      </c>
      <c r="F132" s="8" t="n">
        <v>59.63</v>
      </c>
      <c r="G132" s="8" t="n">
        <v>12.18</v>
      </c>
      <c r="H132" s="8" t="n">
        <v>76</v>
      </c>
      <c r="I132" s="8" t="n">
        <v>1191.569946</v>
      </c>
      <c r="J132" s="8" t="n">
        <v>53.049393</v>
      </c>
      <c r="L132" s="9">
        <f>LN(B132/B131)</f>
        <v/>
      </c>
      <c r="M132" s="9">
        <f>$M$1*(C132-C131)</f>
        <v/>
      </c>
      <c r="N132" s="9">
        <f>$N$1*(D132-D131)</f>
        <v/>
      </c>
      <c r="O132" s="9">
        <f>$O$1*LN(E132/E131)</f>
        <v/>
      </c>
      <c r="P132" s="9">
        <f>$P$1*LN(F132/F131)</f>
        <v/>
      </c>
      <c r="Q132" s="9">
        <f>$Q$1*(G132-G131)</f>
        <v/>
      </c>
      <c r="R132" s="9">
        <f>$R$1*(H132-H131)</f>
        <v/>
      </c>
      <c r="S132" s="9">
        <f>$S$1*LN(I132/I131)</f>
        <v/>
      </c>
      <c r="T132" s="9">
        <f>$T$1*LN(J132/J131)</f>
        <v/>
      </c>
      <c r="U132" s="9">
        <f>$W$12+$W$4*M132+$W$5*N132+$W$6*O132+$W$7*P132+$W$8*Q132+$W$9*R132+$W$10*S132+$W$11*T132</f>
        <v/>
      </c>
    </row>
    <row r="133">
      <c r="A133" s="7" t="n">
        <v>38534</v>
      </c>
      <c r="B133" s="8" t="n">
        <v>432.6</v>
      </c>
      <c r="C133" s="8" t="n">
        <v>2.31</v>
      </c>
      <c r="D133" s="8" t="n">
        <v>1.75</v>
      </c>
      <c r="E133" s="8" t="n">
        <v>90.129997</v>
      </c>
      <c r="F133" s="8" t="n">
        <v>59.11</v>
      </c>
      <c r="G133" s="8" t="n">
        <v>11.4</v>
      </c>
      <c r="H133" s="8" t="n">
        <v>78.849998</v>
      </c>
      <c r="I133" s="8" t="n">
        <v>1194.439941</v>
      </c>
      <c r="J133" s="8" t="n">
        <v>52.891193</v>
      </c>
      <c r="L133" s="9">
        <f>LN(B133/B132)</f>
        <v/>
      </c>
      <c r="M133" s="9">
        <f>$M$1*(C133-C132)</f>
        <v/>
      </c>
      <c r="N133" s="9">
        <f>$N$1*(D133-D132)</f>
        <v/>
      </c>
      <c r="O133" s="9">
        <f>$O$1*LN(E133/E132)</f>
        <v/>
      </c>
      <c r="P133" s="9">
        <f>$P$1*LN(F133/F132)</f>
        <v/>
      </c>
      <c r="Q133" s="9">
        <f>$Q$1*(G133-G132)</f>
        <v/>
      </c>
      <c r="R133" s="9">
        <f>$R$1*(H133-H132)</f>
        <v/>
      </c>
      <c r="S133" s="9">
        <f>$S$1*LN(I133/I132)</f>
        <v/>
      </c>
      <c r="T133" s="9">
        <f>$T$1*LN(J133/J132)</f>
        <v/>
      </c>
      <c r="U133" s="9">
        <f>$W$12+$W$4*M133+$W$5*N133+$W$6*O133+$W$7*P133+$W$8*Q133+$W$9*R133+$W$10*S133+$W$11*T133</f>
        <v/>
      </c>
    </row>
    <row r="134">
      <c r="A134" s="7" t="n">
        <v>38541</v>
      </c>
      <c r="B134" s="8" t="n">
        <v>424.4</v>
      </c>
      <c r="C134" s="8" t="n">
        <v>2.28</v>
      </c>
      <c r="D134" s="8" t="n">
        <v>1.83</v>
      </c>
      <c r="E134" s="8" t="n">
        <v>90.25</v>
      </c>
      <c r="F134" s="8" t="n">
        <v>59.71</v>
      </c>
      <c r="G134" s="8" t="n">
        <v>11.45</v>
      </c>
      <c r="H134" s="8" t="n">
        <v>80.120003</v>
      </c>
      <c r="I134" s="8" t="n">
        <v>1211.859985</v>
      </c>
      <c r="J134" s="8" t="n">
        <v>52.757252</v>
      </c>
      <c r="L134" s="9">
        <f>LN(B134/B133)</f>
        <v/>
      </c>
      <c r="M134" s="9">
        <f>$M$1*(C134-C133)</f>
        <v/>
      </c>
      <c r="N134" s="9">
        <f>$N$1*(D134-D133)</f>
        <v/>
      </c>
      <c r="O134" s="9">
        <f>$O$1*LN(E134/E133)</f>
        <v/>
      </c>
      <c r="P134" s="9">
        <f>$P$1*LN(F134/F133)</f>
        <v/>
      </c>
      <c r="Q134" s="9">
        <f>$Q$1*(G134-G133)</f>
        <v/>
      </c>
      <c r="R134" s="9">
        <f>$R$1*(H134-H133)</f>
        <v/>
      </c>
      <c r="S134" s="9">
        <f>$S$1*LN(I134/I133)</f>
        <v/>
      </c>
      <c r="T134" s="9">
        <f>$T$1*LN(J134/J133)</f>
        <v/>
      </c>
      <c r="U134" s="9">
        <f>$W$12+$W$4*M134+$W$5*N134+$W$6*O134+$W$7*P134+$W$8*Q134+$W$9*R134+$W$10*S134+$W$11*T134</f>
        <v/>
      </c>
    </row>
    <row r="135">
      <c r="A135" s="7" t="n">
        <v>38548</v>
      </c>
      <c r="B135" s="8" t="n">
        <v>418.35</v>
      </c>
      <c r="C135" s="8" t="n">
        <v>2.23</v>
      </c>
      <c r="D135" s="8" t="n">
        <v>1.95</v>
      </c>
      <c r="E135" s="8" t="n">
        <v>89.720001</v>
      </c>
      <c r="F135" s="8" t="n">
        <v>58.36</v>
      </c>
      <c r="G135" s="8" t="n">
        <v>10.33</v>
      </c>
      <c r="H135" s="8" t="n">
        <v>77.5</v>
      </c>
      <c r="I135" s="8" t="n">
        <v>1227.920044</v>
      </c>
      <c r="J135" s="8" t="n">
        <v>52.690281</v>
      </c>
      <c r="L135" s="9">
        <f>LN(B135/B134)</f>
        <v/>
      </c>
      <c r="M135" s="9">
        <f>$M$1*(C135-C134)</f>
        <v/>
      </c>
      <c r="N135" s="9">
        <f>$N$1*(D135-D134)</f>
        <v/>
      </c>
      <c r="O135" s="9">
        <f>$O$1*LN(E135/E134)</f>
        <v/>
      </c>
      <c r="P135" s="9">
        <f>$P$1*LN(F135/F134)</f>
        <v/>
      </c>
      <c r="Q135" s="9">
        <f>$Q$1*(G135-G134)</f>
        <v/>
      </c>
      <c r="R135" s="9">
        <f>$R$1*(H135-H134)</f>
        <v/>
      </c>
      <c r="S135" s="9">
        <f>$S$1*LN(I135/I134)</f>
        <v/>
      </c>
      <c r="T135" s="9">
        <f>$T$1*LN(J135/J134)</f>
        <v/>
      </c>
      <c r="U135" s="9">
        <f>$W$12+$W$4*M135+$W$5*N135+$W$6*O135+$W$7*P135+$W$8*Q135+$W$9*R135+$W$10*S135+$W$11*T135</f>
        <v/>
      </c>
    </row>
    <row r="136">
      <c r="A136" s="7" t="n">
        <v>38555</v>
      </c>
      <c r="B136" s="8" t="n">
        <v>425</v>
      </c>
      <c r="C136" s="8" t="n">
        <v>2.34</v>
      </c>
      <c r="D136" s="8" t="n">
        <v>1.89</v>
      </c>
      <c r="E136" s="8" t="n">
        <v>89.639999</v>
      </c>
      <c r="F136" s="8" t="n">
        <v>57.75</v>
      </c>
      <c r="G136" s="8" t="n">
        <v>10.52</v>
      </c>
      <c r="H136" s="8" t="n">
        <v>75.540001</v>
      </c>
      <c r="I136" s="8" t="n">
        <v>1233.680054</v>
      </c>
      <c r="J136" s="8" t="n">
        <v>52.515148</v>
      </c>
      <c r="L136" s="9">
        <f>LN(B136/B135)</f>
        <v/>
      </c>
      <c r="M136" s="9">
        <f>$M$1*(C136-C135)</f>
        <v/>
      </c>
      <c r="N136" s="9">
        <f>$N$1*(D136-D135)</f>
        <v/>
      </c>
      <c r="O136" s="9">
        <f>$O$1*LN(E136/E135)</f>
        <v/>
      </c>
      <c r="P136" s="9">
        <f>$P$1*LN(F136/F135)</f>
        <v/>
      </c>
      <c r="Q136" s="9">
        <f>$Q$1*(G136-G135)</f>
        <v/>
      </c>
      <c r="R136" s="9">
        <f>$R$1*(H136-H135)</f>
        <v/>
      </c>
      <c r="S136" s="9">
        <f>$S$1*LN(I136/I135)</f>
        <v/>
      </c>
      <c r="T136" s="9">
        <f>$T$1*LN(J136/J135)</f>
        <v/>
      </c>
      <c r="U136" s="9">
        <f>$W$12+$W$4*M136+$W$5*N136+$W$6*O136+$W$7*P136+$W$8*Q136+$W$9*R136+$W$10*S136+$W$11*T136</f>
        <v/>
      </c>
    </row>
    <row r="137">
      <c r="A137" s="7" t="n">
        <v>38562</v>
      </c>
      <c r="B137" s="8" t="n">
        <v>429</v>
      </c>
      <c r="C137" s="8" t="n">
        <v>2.36</v>
      </c>
      <c r="D137" s="8" t="n">
        <v>1.92</v>
      </c>
      <c r="E137" s="8" t="n">
        <v>89.349998</v>
      </c>
      <c r="F137" s="8" t="n">
        <v>60.71</v>
      </c>
      <c r="G137" s="8" t="n">
        <v>11.57</v>
      </c>
      <c r="H137" s="8" t="n">
        <v>74.800003</v>
      </c>
      <c r="I137" s="8" t="n">
        <v>1234.180054</v>
      </c>
      <c r="J137" s="8" t="n">
        <v>52.530582</v>
      </c>
      <c r="L137" s="9">
        <f>LN(B137/B136)</f>
        <v/>
      </c>
      <c r="M137" s="9">
        <f>$M$1*(C137-C136)</f>
        <v/>
      </c>
      <c r="N137" s="9">
        <f>$N$1*(D137-D136)</f>
        <v/>
      </c>
      <c r="O137" s="9">
        <f>$O$1*LN(E137/E136)</f>
        <v/>
      </c>
      <c r="P137" s="9">
        <f>$P$1*LN(F137/F136)</f>
        <v/>
      </c>
      <c r="Q137" s="9">
        <f>$Q$1*(G137-G136)</f>
        <v/>
      </c>
      <c r="R137" s="9">
        <f>$R$1*(H137-H136)</f>
        <v/>
      </c>
      <c r="S137" s="9">
        <f>$S$1*LN(I137/I136)</f>
        <v/>
      </c>
      <c r="T137" s="9">
        <f>$T$1*LN(J137/J136)</f>
        <v/>
      </c>
      <c r="U137" s="9">
        <f>$W$12+$W$4*M137+$W$5*N137+$W$6*O137+$W$7*P137+$W$8*Q137+$W$9*R137+$W$10*S137+$W$11*T137</f>
        <v/>
      </c>
    </row>
    <row r="138">
      <c r="A138" s="7" t="n">
        <v>38569</v>
      </c>
      <c r="B138" s="8" t="n">
        <v>438.25</v>
      </c>
      <c r="C138" s="8" t="n">
        <v>2.4</v>
      </c>
      <c r="D138" s="8" t="n">
        <v>2</v>
      </c>
      <c r="E138" s="8" t="n">
        <v>88.05999799999999</v>
      </c>
      <c r="F138" s="8" t="n">
        <v>62.44</v>
      </c>
      <c r="G138" s="8" t="n">
        <v>12.48</v>
      </c>
      <c r="H138" s="8" t="n">
        <v>75.970001</v>
      </c>
      <c r="I138" s="8" t="n">
        <v>1226.420044</v>
      </c>
      <c r="J138" s="8" t="n">
        <v>52.246895</v>
      </c>
      <c r="L138" s="9">
        <f>LN(B138/B137)</f>
        <v/>
      </c>
      <c r="M138" s="9">
        <f>$M$1*(C138-C137)</f>
        <v/>
      </c>
      <c r="N138" s="9">
        <f>$N$1*(D138-D137)</f>
        <v/>
      </c>
      <c r="O138" s="9">
        <f>$O$1*LN(E138/E137)</f>
        <v/>
      </c>
      <c r="P138" s="9">
        <f>$P$1*LN(F138/F137)</f>
        <v/>
      </c>
      <c r="Q138" s="9">
        <f>$Q$1*(G138-G137)</f>
        <v/>
      </c>
      <c r="R138" s="9">
        <f>$R$1*(H138-H137)</f>
        <v/>
      </c>
      <c r="S138" s="9">
        <f>$S$1*LN(I138/I137)</f>
        <v/>
      </c>
      <c r="T138" s="9">
        <f>$T$1*LN(J138/J137)</f>
        <v/>
      </c>
      <c r="U138" s="9">
        <f>$W$12+$W$4*M138+$W$5*N138+$W$6*O138+$W$7*P138+$W$8*Q138+$W$9*R138+$W$10*S138+$W$11*T138</f>
        <v/>
      </c>
    </row>
    <row r="139">
      <c r="A139" s="7" t="n">
        <v>38576</v>
      </c>
      <c r="B139" s="8" t="n">
        <v>447.25</v>
      </c>
      <c r="C139" s="8" t="n">
        <v>2.33</v>
      </c>
      <c r="D139" s="8" t="n">
        <v>1.91</v>
      </c>
      <c r="E139" s="8" t="n">
        <v>86.980003</v>
      </c>
      <c r="F139" s="8" t="n">
        <v>66.70999999999999</v>
      </c>
      <c r="G139" s="8" t="n">
        <v>12.74</v>
      </c>
      <c r="H139" s="8" t="n">
        <v>74.010002</v>
      </c>
      <c r="I139" s="8" t="n">
        <v>1230.390015</v>
      </c>
      <c r="J139" s="8" t="n">
        <v>52.624168</v>
      </c>
      <c r="L139" s="9">
        <f>LN(B139/B138)</f>
        <v/>
      </c>
      <c r="M139" s="9">
        <f>$M$1*(C139-C138)</f>
        <v/>
      </c>
      <c r="N139" s="9">
        <f>$N$1*(D139-D138)</f>
        <v/>
      </c>
      <c r="O139" s="9">
        <f>$O$1*LN(E139/E138)</f>
        <v/>
      </c>
      <c r="P139" s="9">
        <f>$P$1*LN(F139/F138)</f>
        <v/>
      </c>
      <c r="Q139" s="9">
        <f>$Q$1*(G139-G138)</f>
        <v/>
      </c>
      <c r="R139" s="9">
        <f>$R$1*(H139-H138)</f>
        <v/>
      </c>
      <c r="S139" s="9">
        <f>$S$1*LN(I139/I138)</f>
        <v/>
      </c>
      <c r="T139" s="9">
        <f>$T$1*LN(J139/J138)</f>
        <v/>
      </c>
      <c r="U139" s="9">
        <f>$W$12+$W$4*M139+$W$5*N139+$W$6*O139+$W$7*P139+$W$8*Q139+$W$9*R139+$W$10*S139+$W$11*T139</f>
        <v/>
      </c>
    </row>
    <row r="140">
      <c r="A140" s="7" t="n">
        <v>38583</v>
      </c>
      <c r="B140" s="8" t="n">
        <v>439.65</v>
      </c>
      <c r="C140" s="8" t="n">
        <v>2.36</v>
      </c>
      <c r="D140" s="8" t="n">
        <v>1.85</v>
      </c>
      <c r="E140" s="8" t="n">
        <v>88.58000199999999</v>
      </c>
      <c r="F140" s="8" t="n">
        <v>65.51000000000001</v>
      </c>
      <c r="G140" s="8" t="n">
        <v>13.42</v>
      </c>
      <c r="H140" s="8" t="n">
        <v>73.300003</v>
      </c>
      <c r="I140" s="8" t="n">
        <v>1219.709961</v>
      </c>
      <c r="J140" s="8" t="n">
        <v>52.686153</v>
      </c>
      <c r="L140" s="9">
        <f>LN(B140/B139)</f>
        <v/>
      </c>
      <c r="M140" s="9">
        <f>$M$1*(C140-C139)</f>
        <v/>
      </c>
      <c r="N140" s="9">
        <f>$N$1*(D140-D139)</f>
        <v/>
      </c>
      <c r="O140" s="9">
        <f>$O$1*LN(E140/E139)</f>
        <v/>
      </c>
      <c r="P140" s="9">
        <f>$P$1*LN(F140/F139)</f>
        <v/>
      </c>
      <c r="Q140" s="9">
        <f>$Q$1*(G140-G139)</f>
        <v/>
      </c>
      <c r="R140" s="9">
        <f>$R$1*(H140-H139)</f>
        <v/>
      </c>
      <c r="S140" s="9">
        <f>$S$1*LN(I140/I139)</f>
        <v/>
      </c>
      <c r="T140" s="9">
        <f>$T$1*LN(J140/J139)</f>
        <v/>
      </c>
      <c r="U140" s="9">
        <f>$W$12+$W$4*M140+$W$5*N140+$W$6*O140+$W$7*P140+$W$8*Q140+$W$9*R140+$W$10*S140+$W$11*T140</f>
        <v/>
      </c>
    </row>
    <row r="141">
      <c r="A141" s="7" t="n">
        <v>38590</v>
      </c>
      <c r="B141" s="8" t="n">
        <v>436.75</v>
      </c>
      <c r="C141" s="8" t="n">
        <v>2.39</v>
      </c>
      <c r="D141" s="8" t="n">
        <v>1.81</v>
      </c>
      <c r="E141" s="8" t="n">
        <v>87.860001</v>
      </c>
      <c r="F141" s="8" t="n">
        <v>66.05</v>
      </c>
      <c r="G141" s="8" t="n">
        <v>13.72</v>
      </c>
      <c r="H141" s="8" t="n">
        <v>73.629997</v>
      </c>
      <c r="I141" s="8" t="n">
        <v>1205.099976</v>
      </c>
      <c r="J141" s="8" t="n">
        <v>52.794685</v>
      </c>
      <c r="L141" s="9">
        <f>LN(B141/B140)</f>
        <v/>
      </c>
      <c r="M141" s="9">
        <f>$M$1*(C141-C140)</f>
        <v/>
      </c>
      <c r="N141" s="9">
        <f>$N$1*(D141-D140)</f>
        <v/>
      </c>
      <c r="O141" s="9">
        <f>$O$1*LN(E141/E140)</f>
        <v/>
      </c>
      <c r="P141" s="9">
        <f>$P$1*LN(F141/F140)</f>
        <v/>
      </c>
      <c r="Q141" s="9">
        <f>$Q$1*(G141-G140)</f>
        <v/>
      </c>
      <c r="R141" s="9">
        <f>$R$1*(H141-H140)</f>
        <v/>
      </c>
      <c r="S141" s="9">
        <f>$S$1*LN(I141/I140)</f>
        <v/>
      </c>
      <c r="T141" s="9">
        <f>$T$1*LN(J141/J140)</f>
        <v/>
      </c>
      <c r="U141" s="9">
        <f>$W$12+$W$4*M141+$W$5*N141+$W$6*O141+$W$7*P141+$W$8*Q141+$W$9*R141+$W$10*S141+$W$11*T141</f>
        <v/>
      </c>
    </row>
    <row r="142">
      <c r="A142" s="7" t="n">
        <v>38597</v>
      </c>
      <c r="B142" s="8" t="n">
        <v>443.6</v>
      </c>
      <c r="C142" s="8" t="n">
        <v>2.44</v>
      </c>
      <c r="D142" s="8" t="n">
        <v>1.59</v>
      </c>
      <c r="E142" s="8" t="n">
        <v>86.300003</v>
      </c>
      <c r="F142" s="8" t="n">
        <v>66.91</v>
      </c>
      <c r="G142" s="8" t="n">
        <v>13.57</v>
      </c>
      <c r="H142" s="8" t="n">
        <v>80.660004</v>
      </c>
      <c r="I142" s="8" t="n">
        <v>1218.02002</v>
      </c>
      <c r="J142" s="8" t="n">
        <v>53.197983</v>
      </c>
      <c r="L142" s="9">
        <f>LN(B142/B141)</f>
        <v/>
      </c>
      <c r="M142" s="9">
        <f>$M$1*(C142-C141)</f>
        <v/>
      </c>
      <c r="N142" s="9">
        <f>$N$1*(D142-D141)</f>
        <v/>
      </c>
      <c r="O142" s="9">
        <f>$O$1*LN(E142/E141)</f>
        <v/>
      </c>
      <c r="P142" s="9">
        <f>$P$1*LN(F142/F141)</f>
        <v/>
      </c>
      <c r="Q142" s="9">
        <f>$Q$1*(G142-G141)</f>
        <v/>
      </c>
      <c r="R142" s="9">
        <f>$R$1*(H142-H141)</f>
        <v/>
      </c>
      <c r="S142" s="9">
        <f>$S$1*LN(I142/I141)</f>
        <v/>
      </c>
      <c r="T142" s="9">
        <f>$T$1*LN(J142/J141)</f>
        <v/>
      </c>
      <c r="U142" s="9">
        <f>$W$12+$W$4*M142+$W$5*N142+$W$6*O142+$W$7*P142+$W$8*Q142+$W$9*R142+$W$10*S142+$W$11*T142</f>
        <v/>
      </c>
    </row>
    <row r="143">
      <c r="A143" s="7" t="n">
        <v>38604</v>
      </c>
      <c r="B143" s="8" t="n">
        <v>448.25</v>
      </c>
      <c r="C143" s="8" t="n">
        <v>2.5</v>
      </c>
      <c r="D143" s="8" t="n">
        <v>1.64</v>
      </c>
      <c r="E143" s="8" t="n">
        <v>86.889999</v>
      </c>
      <c r="F143" s="8" t="n">
        <v>64.20999999999999</v>
      </c>
      <c r="G143" s="8" t="n">
        <v>11.98</v>
      </c>
      <c r="H143" s="8" t="n">
        <v>79.910004</v>
      </c>
      <c r="I143" s="8" t="n">
        <v>1241.47998</v>
      </c>
      <c r="J143" s="8" t="n">
        <v>52.98531</v>
      </c>
      <c r="L143" s="9">
        <f>LN(B143/B142)</f>
        <v/>
      </c>
      <c r="M143" s="9">
        <f>$M$1*(C143-C142)</f>
        <v/>
      </c>
      <c r="N143" s="9">
        <f>$N$1*(D143-D142)</f>
        <v/>
      </c>
      <c r="O143" s="9">
        <f>$O$1*LN(E143/E142)</f>
        <v/>
      </c>
      <c r="P143" s="9">
        <f>$P$1*LN(F143/F142)</f>
        <v/>
      </c>
      <c r="Q143" s="9">
        <f>$Q$1*(G143-G142)</f>
        <v/>
      </c>
      <c r="R143" s="9">
        <f>$R$1*(H143-H142)</f>
        <v/>
      </c>
      <c r="S143" s="9">
        <f>$S$1*LN(I143/I142)</f>
        <v/>
      </c>
      <c r="T143" s="9">
        <f>$T$1*LN(J143/J142)</f>
        <v/>
      </c>
      <c r="U143" s="9">
        <f>$W$12+$W$4*M143+$W$5*N143+$W$6*O143+$W$7*P143+$W$8*Q143+$W$9*R143+$W$10*S143+$W$11*T143</f>
        <v/>
      </c>
    </row>
    <row r="144">
      <c r="A144" s="7" t="n">
        <v>38611</v>
      </c>
      <c r="B144" s="8" t="n">
        <v>457.2</v>
      </c>
      <c r="C144" s="8" t="n">
        <v>2.53</v>
      </c>
      <c r="D144" s="8" t="n">
        <v>1.73</v>
      </c>
      <c r="E144" s="8" t="n">
        <v>88.050003</v>
      </c>
      <c r="F144" s="8" t="n">
        <v>62.91</v>
      </c>
      <c r="G144" s="8" t="n">
        <v>11.22</v>
      </c>
      <c r="H144" s="8" t="n">
        <v>82.5</v>
      </c>
      <c r="I144" s="8" t="n">
        <v>1237.910034</v>
      </c>
      <c r="J144" s="8" t="n">
        <v>52.736492</v>
      </c>
      <c r="L144" s="9">
        <f>LN(B144/B143)</f>
        <v/>
      </c>
      <c r="M144" s="9">
        <f>$M$1*(C144-C143)</f>
        <v/>
      </c>
      <c r="N144" s="9">
        <f>$N$1*(D144-D143)</f>
        <v/>
      </c>
      <c r="O144" s="9">
        <f>$O$1*LN(E144/E143)</f>
        <v/>
      </c>
      <c r="P144" s="9">
        <f>$P$1*LN(F144/F143)</f>
        <v/>
      </c>
      <c r="Q144" s="9">
        <f>$Q$1*(G144-G143)</f>
        <v/>
      </c>
      <c r="R144" s="9">
        <f>$R$1*(H144-H143)</f>
        <v/>
      </c>
      <c r="S144" s="9">
        <f>$S$1*LN(I144/I143)</f>
        <v/>
      </c>
      <c r="T144" s="9">
        <f>$T$1*LN(J144/J143)</f>
        <v/>
      </c>
      <c r="U144" s="9">
        <f>$W$12+$W$4*M144+$W$5*N144+$W$6*O144+$W$7*P144+$W$8*Q144+$W$9*R144+$W$10*S144+$W$11*T144</f>
        <v/>
      </c>
    </row>
    <row r="145">
      <c r="A145" s="7" t="n">
        <v>38618</v>
      </c>
      <c r="B145" s="8" t="n">
        <v>462.65</v>
      </c>
      <c r="C145" s="8" t="n">
        <v>2.51</v>
      </c>
      <c r="D145" s="8" t="n">
        <v>1.74</v>
      </c>
      <c r="E145" s="8" t="n">
        <v>89.209999</v>
      </c>
      <c r="F145" s="8" t="n">
        <v>64.67</v>
      </c>
      <c r="G145" s="8" t="n">
        <v>12.96</v>
      </c>
      <c r="H145" s="8" t="n">
        <v>78.16999800000001</v>
      </c>
      <c r="I145" s="8" t="n">
        <v>1215.290039</v>
      </c>
      <c r="J145" s="8" t="n">
        <v>52.819447</v>
      </c>
      <c r="L145" s="9">
        <f>LN(B145/B144)</f>
        <v/>
      </c>
      <c r="M145" s="9">
        <f>$M$1*(C145-C144)</f>
        <v/>
      </c>
      <c r="N145" s="9">
        <f>$N$1*(D145-D144)</f>
        <v/>
      </c>
      <c r="O145" s="9">
        <f>$O$1*LN(E145/E144)</f>
        <v/>
      </c>
      <c r="P145" s="9">
        <f>$P$1*LN(F145/F144)</f>
        <v/>
      </c>
      <c r="Q145" s="9">
        <f>$Q$1*(G145-G144)</f>
        <v/>
      </c>
      <c r="R145" s="9">
        <f>$R$1*(H145-H144)</f>
        <v/>
      </c>
      <c r="S145" s="9">
        <f>$S$1*LN(I145/I144)</f>
        <v/>
      </c>
      <c r="T145" s="9">
        <f>$T$1*LN(J145/J144)</f>
        <v/>
      </c>
      <c r="U145" s="9">
        <f>$W$12+$W$4*M145+$W$5*N145+$W$6*O145+$W$7*P145+$W$8*Q145+$W$9*R145+$W$10*S145+$W$11*T145</f>
        <v/>
      </c>
    </row>
    <row r="146">
      <c r="A146" s="7" t="n">
        <v>38625</v>
      </c>
      <c r="B146" s="8" t="n">
        <v>473.25</v>
      </c>
      <c r="C146" s="8" t="n">
        <v>2.56</v>
      </c>
      <c r="D146" s="8" t="n">
        <v>1.78</v>
      </c>
      <c r="E146" s="8" t="n">
        <v>89.519997</v>
      </c>
      <c r="F146" s="8" t="n">
        <v>66.20999999999999</v>
      </c>
      <c r="G146" s="8" t="n">
        <v>11.92</v>
      </c>
      <c r="H146" s="8" t="n">
        <v>76.709999</v>
      </c>
      <c r="I146" s="8" t="n">
        <v>1228.810059</v>
      </c>
      <c r="J146" s="8" t="n">
        <v>52.653507</v>
      </c>
      <c r="L146" s="9">
        <f>LN(B146/B145)</f>
        <v/>
      </c>
      <c r="M146" s="9">
        <f>$M$1*(C146-C145)</f>
        <v/>
      </c>
      <c r="N146" s="9">
        <f>$N$1*(D146-D145)</f>
        <v/>
      </c>
      <c r="O146" s="9">
        <f>$O$1*LN(E146/E145)</f>
        <v/>
      </c>
      <c r="P146" s="9">
        <f>$P$1*LN(F146/F145)</f>
        <v/>
      </c>
      <c r="Q146" s="9">
        <f>$Q$1*(G146-G145)</f>
        <v/>
      </c>
      <c r="R146" s="9">
        <f>$R$1*(H146-H145)</f>
        <v/>
      </c>
      <c r="S146" s="9">
        <f>$S$1*LN(I146/I145)</f>
        <v/>
      </c>
      <c r="T146" s="9">
        <f>$T$1*LN(J146/J145)</f>
        <v/>
      </c>
      <c r="U146" s="9">
        <f>$W$12+$W$4*M146+$W$5*N146+$W$6*O146+$W$7*P146+$W$8*Q146+$W$9*R146+$W$10*S146+$W$11*T146</f>
        <v/>
      </c>
    </row>
    <row r="147">
      <c r="A147" s="7" t="n">
        <v>38632</v>
      </c>
      <c r="B147" s="8" t="n">
        <v>472.7</v>
      </c>
      <c r="C147" s="8" t="n">
        <v>2.45</v>
      </c>
      <c r="D147" s="8" t="n">
        <v>1.9</v>
      </c>
      <c r="E147" s="8" t="n">
        <v>89.16999800000001</v>
      </c>
      <c r="F147" s="8" t="n">
        <v>61.81</v>
      </c>
      <c r="G147" s="8" t="n">
        <v>14.59</v>
      </c>
      <c r="H147" s="8" t="n">
        <v>77.480003</v>
      </c>
      <c r="I147" s="8" t="n">
        <v>1195.900024</v>
      </c>
      <c r="J147" s="8" t="n">
        <v>52.542656</v>
      </c>
      <c r="L147" s="9">
        <f>LN(B147/B146)</f>
        <v/>
      </c>
      <c r="M147" s="9">
        <f>$M$1*(C147-C146)</f>
        <v/>
      </c>
      <c r="N147" s="9">
        <f>$N$1*(D147-D146)</f>
        <v/>
      </c>
      <c r="O147" s="9">
        <f>$O$1*LN(E147/E146)</f>
        <v/>
      </c>
      <c r="P147" s="9">
        <f>$P$1*LN(F147/F146)</f>
        <v/>
      </c>
      <c r="Q147" s="9">
        <f>$Q$1*(G147-G146)</f>
        <v/>
      </c>
      <c r="R147" s="9">
        <f>$R$1*(H147-H146)</f>
        <v/>
      </c>
      <c r="S147" s="9">
        <f>$S$1*LN(I147/I146)</f>
        <v/>
      </c>
      <c r="T147" s="9">
        <f>$T$1*LN(J147/J146)</f>
        <v/>
      </c>
      <c r="U147" s="9">
        <f>$W$12+$W$4*M147+$W$5*N147+$W$6*O147+$W$7*P147+$W$8*Q147+$W$9*R147+$W$10*S147+$W$11*T147</f>
        <v/>
      </c>
    </row>
    <row r="148">
      <c r="A148" s="7" t="n">
        <v>38639</v>
      </c>
      <c r="B148" s="8" t="n">
        <v>466</v>
      </c>
      <c r="C148" s="8" t="n">
        <v>2.5</v>
      </c>
      <c r="D148" s="8" t="n">
        <v>1.98</v>
      </c>
      <c r="E148" s="8" t="n">
        <v>89.349998</v>
      </c>
      <c r="F148" s="8" t="n">
        <v>62.61</v>
      </c>
      <c r="G148" s="8" t="n">
        <v>14.87</v>
      </c>
      <c r="H148" s="8" t="n">
        <v>80.699997</v>
      </c>
      <c r="I148" s="8" t="n">
        <v>1186.569946</v>
      </c>
      <c r="J148" s="8" t="n">
        <v>52.282566</v>
      </c>
      <c r="L148" s="9">
        <f>LN(B148/B147)</f>
        <v/>
      </c>
      <c r="M148" s="9">
        <f>$M$1*(C148-C147)</f>
        <v/>
      </c>
      <c r="N148" s="9">
        <f>$N$1*(D148-D147)</f>
        <v/>
      </c>
      <c r="O148" s="9">
        <f>$O$1*LN(E148/E147)</f>
        <v/>
      </c>
      <c r="P148" s="9">
        <f>$P$1*LN(F148/F147)</f>
        <v/>
      </c>
      <c r="Q148" s="9">
        <f>$Q$1*(G148-G147)</f>
        <v/>
      </c>
      <c r="R148" s="9">
        <f>$R$1*(H148-H147)</f>
        <v/>
      </c>
      <c r="S148" s="9">
        <f>$S$1*LN(I148/I147)</f>
        <v/>
      </c>
      <c r="T148" s="9">
        <f>$T$1*LN(J148/J147)</f>
        <v/>
      </c>
      <c r="U148" s="9">
        <f>$W$12+$W$4*M148+$W$5*N148+$W$6*O148+$W$7*P148+$W$8*Q148+$W$9*R148+$W$10*S148+$W$11*T148</f>
        <v/>
      </c>
    </row>
    <row r="149">
      <c r="A149" s="7" t="n">
        <v>38646</v>
      </c>
      <c r="B149" s="8" t="n">
        <v>462.85</v>
      </c>
      <c r="C149" s="8" t="n">
        <v>2.5</v>
      </c>
      <c r="D149" s="8" t="n">
        <v>1.89</v>
      </c>
      <c r="E149" s="8" t="n">
        <v>90.30999799999999</v>
      </c>
      <c r="F149" s="8" t="n">
        <v>61.05</v>
      </c>
      <c r="G149" s="8" t="n">
        <v>16.13</v>
      </c>
      <c r="H149" s="8" t="n">
        <v>78.400002</v>
      </c>
      <c r="I149" s="8" t="n">
        <v>1179.589966</v>
      </c>
      <c r="J149" s="8" t="n">
        <v>52.573929</v>
      </c>
      <c r="L149" s="9">
        <f>LN(B149/B148)</f>
        <v/>
      </c>
      <c r="M149" s="9">
        <f>$M$1*(C149-C148)</f>
        <v/>
      </c>
      <c r="N149" s="9">
        <f>$N$1*(D149-D148)</f>
        <v/>
      </c>
      <c r="O149" s="9">
        <f>$O$1*LN(E149/E148)</f>
        <v/>
      </c>
      <c r="P149" s="9">
        <f>$P$1*LN(F149/F148)</f>
        <v/>
      </c>
      <c r="Q149" s="9">
        <f>$Q$1*(G149-G148)</f>
        <v/>
      </c>
      <c r="R149" s="9">
        <f>$R$1*(H149-H148)</f>
        <v/>
      </c>
      <c r="S149" s="9">
        <f>$S$1*LN(I149/I148)</f>
        <v/>
      </c>
      <c r="T149" s="9">
        <f>$T$1*LN(J149/J148)</f>
        <v/>
      </c>
      <c r="U149" s="9">
        <f>$W$12+$W$4*M149+$W$5*N149+$W$6*O149+$W$7*P149+$W$8*Q149+$W$9*R149+$W$10*S149+$W$11*T149</f>
        <v/>
      </c>
    </row>
    <row r="150">
      <c r="A150" s="7" t="n">
        <v>38653</v>
      </c>
      <c r="B150" s="8" t="n">
        <v>470.75</v>
      </c>
      <c r="C150" s="8" t="n">
        <v>2.57</v>
      </c>
      <c r="D150" s="8" t="n">
        <v>2.01</v>
      </c>
      <c r="E150" s="8" t="n">
        <v>89.589996</v>
      </c>
      <c r="F150" s="8" t="n">
        <v>61.3</v>
      </c>
      <c r="G150" s="8" t="n">
        <v>14.25</v>
      </c>
      <c r="H150" s="8" t="n">
        <v>80.199997</v>
      </c>
      <c r="I150" s="8" t="n">
        <v>1198.410034</v>
      </c>
      <c r="J150" s="8" t="n">
        <v>52.136932</v>
      </c>
      <c r="L150" s="9">
        <f>LN(B150/B149)</f>
        <v/>
      </c>
      <c r="M150" s="9">
        <f>$M$1*(C150-C149)</f>
        <v/>
      </c>
      <c r="N150" s="9">
        <f>$N$1*(D150-D149)</f>
        <v/>
      </c>
      <c r="O150" s="9">
        <f>$O$1*LN(E150/E149)</f>
        <v/>
      </c>
      <c r="P150" s="9">
        <f>$P$1*LN(F150/F149)</f>
        <v/>
      </c>
      <c r="Q150" s="9">
        <f>$Q$1*(G150-G149)</f>
        <v/>
      </c>
      <c r="R150" s="9">
        <f>$R$1*(H150-H149)</f>
        <v/>
      </c>
      <c r="S150" s="9">
        <f>$S$1*LN(I150/I149)</f>
        <v/>
      </c>
      <c r="T150" s="9">
        <f>$T$1*LN(J150/J149)</f>
        <v/>
      </c>
      <c r="U150" s="9">
        <f>$W$12+$W$4*M150+$W$5*N150+$W$6*O150+$W$7*P150+$W$8*Q150+$W$9*R150+$W$10*S150+$W$11*T150</f>
        <v/>
      </c>
    </row>
    <row r="151">
      <c r="A151" s="7" t="n">
        <v>38660</v>
      </c>
      <c r="B151" s="8" t="n">
        <v>460.5</v>
      </c>
      <c r="C151" s="8" t="n">
        <v>2.6</v>
      </c>
      <c r="D151" s="8" t="n">
        <v>2.06</v>
      </c>
      <c r="E151" s="8" t="n">
        <v>91.260002</v>
      </c>
      <c r="F151" s="8" t="n">
        <v>60.6</v>
      </c>
      <c r="G151" s="8" t="n">
        <v>13.17</v>
      </c>
      <c r="H151" s="8" t="n">
        <v>76.5</v>
      </c>
      <c r="I151" s="8" t="n">
        <v>1220.140015</v>
      </c>
      <c r="J151" s="8" t="n">
        <v>51.97718</v>
      </c>
      <c r="L151" s="9">
        <f>LN(B151/B150)</f>
        <v/>
      </c>
      <c r="M151" s="9">
        <f>$M$1*(C151-C150)</f>
        <v/>
      </c>
      <c r="N151" s="9">
        <f>$N$1*(D151-D150)</f>
        <v/>
      </c>
      <c r="O151" s="9">
        <f>$O$1*LN(E151/E150)</f>
        <v/>
      </c>
      <c r="P151" s="9">
        <f>$P$1*LN(F151/F150)</f>
        <v/>
      </c>
      <c r="Q151" s="9">
        <f>$Q$1*(G151-G150)</f>
        <v/>
      </c>
      <c r="R151" s="9">
        <f>$R$1*(H151-H150)</f>
        <v/>
      </c>
      <c r="S151" s="9">
        <f>$S$1*LN(I151/I150)</f>
        <v/>
      </c>
      <c r="T151" s="9">
        <f>$T$1*LN(J151/J150)</f>
        <v/>
      </c>
      <c r="U151" s="9">
        <f>$W$12+$W$4*M151+$W$5*N151+$W$6*O151+$W$7*P151+$W$8*Q151+$W$9*R151+$W$10*S151+$W$11*T151</f>
        <v/>
      </c>
    </row>
    <row r="152">
      <c r="A152" s="7" t="n">
        <v>38667</v>
      </c>
      <c r="B152" s="8" t="n">
        <v>466.75</v>
      </c>
      <c r="C152" s="8" t="n">
        <v>2.48</v>
      </c>
      <c r="D152" s="8" t="n">
        <v>2.07</v>
      </c>
      <c r="E152" s="8" t="n">
        <v>91.980003</v>
      </c>
      <c r="F152" s="8" t="n">
        <v>57.45</v>
      </c>
      <c r="G152" s="8" t="n">
        <v>11.63</v>
      </c>
      <c r="H152" s="8" t="n">
        <v>79.879997</v>
      </c>
      <c r="I152" s="8" t="n">
        <v>1234.719971</v>
      </c>
      <c r="J152" s="8" t="n">
        <v>52.259102</v>
      </c>
      <c r="L152" s="9">
        <f>LN(B152/B151)</f>
        <v/>
      </c>
      <c r="M152" s="9">
        <f>$M$1*(C152-C151)</f>
        <v/>
      </c>
      <c r="N152" s="9">
        <f>$N$1*(D152-D151)</f>
        <v/>
      </c>
      <c r="O152" s="9">
        <f>$O$1*LN(E152/E151)</f>
        <v/>
      </c>
      <c r="P152" s="9">
        <f>$P$1*LN(F152/F151)</f>
        <v/>
      </c>
      <c r="Q152" s="9">
        <f>$Q$1*(G152-G151)</f>
        <v/>
      </c>
      <c r="R152" s="9">
        <f>$R$1*(H152-H151)</f>
        <v/>
      </c>
      <c r="S152" s="9">
        <f>$S$1*LN(I152/I151)</f>
        <v/>
      </c>
      <c r="T152" s="9">
        <f>$T$1*LN(J152/J151)</f>
        <v/>
      </c>
      <c r="U152" s="9">
        <f>$W$12+$W$4*M152+$W$5*N152+$W$6*O152+$W$7*P152+$W$8*Q152+$W$9*R152+$W$10*S152+$W$11*T152</f>
        <v/>
      </c>
    </row>
    <row r="153">
      <c r="A153" s="7" t="n">
        <v>38674</v>
      </c>
      <c r="B153" s="8" t="n">
        <v>485.85</v>
      </c>
      <c r="C153" s="8" t="n">
        <v>2.41</v>
      </c>
      <c r="D153" s="8" t="n">
        <v>2.09</v>
      </c>
      <c r="E153" s="8" t="n">
        <v>91.93000000000001</v>
      </c>
      <c r="F153" s="8" t="n">
        <v>56.3</v>
      </c>
      <c r="G153" s="8" t="n">
        <v>11.12</v>
      </c>
      <c r="H153" s="8" t="n">
        <v>76.510002</v>
      </c>
      <c r="I153" s="8" t="n">
        <v>1248.27002</v>
      </c>
      <c r="J153" s="8" t="n">
        <v>52.269539</v>
      </c>
      <c r="L153" s="9">
        <f>LN(B153/B152)</f>
        <v/>
      </c>
      <c r="M153" s="9">
        <f>$M$1*(C153-C152)</f>
        <v/>
      </c>
      <c r="N153" s="9">
        <f>$N$1*(D153-D152)</f>
        <v/>
      </c>
      <c r="O153" s="9">
        <f>$O$1*LN(E153/E152)</f>
        <v/>
      </c>
      <c r="P153" s="9">
        <f>$P$1*LN(F153/F152)</f>
        <v/>
      </c>
      <c r="Q153" s="9">
        <f>$Q$1*(G153-G152)</f>
        <v/>
      </c>
      <c r="R153" s="9">
        <f>$R$1*(H153-H152)</f>
        <v/>
      </c>
      <c r="S153" s="9">
        <f>$S$1*LN(I153/I152)</f>
        <v/>
      </c>
      <c r="T153" s="9">
        <f>$T$1*LN(J153/J152)</f>
        <v/>
      </c>
      <c r="U153" s="9">
        <f>$W$12+$W$4*M153+$W$5*N153+$W$6*O153+$W$7*P153+$W$8*Q153+$W$9*R153+$W$10*S153+$W$11*T153</f>
        <v/>
      </c>
    </row>
    <row r="154">
      <c r="A154" s="7" t="n">
        <v>38681</v>
      </c>
      <c r="B154" s="8" t="n">
        <v>495.9</v>
      </c>
      <c r="C154" s="8" t="n">
        <v>2.38</v>
      </c>
      <c r="D154" s="8" t="n">
        <v>2.05</v>
      </c>
      <c r="E154" s="8" t="n">
        <v>92.040001</v>
      </c>
      <c r="F154" s="8" t="n">
        <v>58.35</v>
      </c>
      <c r="G154" s="8" t="n">
        <v>10.88</v>
      </c>
      <c r="H154" s="8" t="n">
        <v>72.05999799999999</v>
      </c>
      <c r="I154" s="8" t="n">
        <v>1268.25</v>
      </c>
      <c r="J154" s="8" t="n">
        <v>52.582832</v>
      </c>
      <c r="L154" s="9">
        <f>LN(B154/B153)</f>
        <v/>
      </c>
      <c r="M154" s="9">
        <f>$M$1*(C154-C153)</f>
        <v/>
      </c>
      <c r="N154" s="9">
        <f>$N$1*(D154-D153)</f>
        <v/>
      </c>
      <c r="O154" s="9">
        <f>$O$1*LN(E154/E153)</f>
        <v/>
      </c>
      <c r="P154" s="9">
        <f>$P$1*LN(F154/F153)</f>
        <v/>
      </c>
      <c r="Q154" s="9">
        <f>$Q$1*(G154-G153)</f>
        <v/>
      </c>
      <c r="R154" s="9">
        <f>$R$1*(H154-H153)</f>
        <v/>
      </c>
      <c r="S154" s="9">
        <f>$S$1*LN(I154/I153)</f>
        <v/>
      </c>
      <c r="T154" s="9">
        <f>$T$1*LN(J154/J153)</f>
        <v/>
      </c>
      <c r="U154" s="9">
        <f>$W$12+$W$4*M154+$W$5*N154+$W$6*O154+$W$7*P154+$W$8*Q154+$W$9*R154+$W$10*S154+$W$11*T154</f>
        <v/>
      </c>
    </row>
    <row r="155">
      <c r="A155" s="7" t="n">
        <v>38688</v>
      </c>
      <c r="B155" s="8" t="n">
        <v>502.5</v>
      </c>
      <c r="C155" s="8" t="n">
        <v>2.36</v>
      </c>
      <c r="D155" s="8" t="n">
        <v>2.16</v>
      </c>
      <c r="E155" s="8" t="n">
        <v>91.949997</v>
      </c>
      <c r="F155" s="8" t="n">
        <v>59.31</v>
      </c>
      <c r="G155" s="8" t="n">
        <v>11.01</v>
      </c>
      <c r="H155" s="8" t="n">
        <v>69.389999</v>
      </c>
      <c r="I155" s="8" t="n">
        <v>1265.079956</v>
      </c>
      <c r="J155" s="8" t="n">
        <v>52.253098</v>
      </c>
      <c r="L155" s="9">
        <f>LN(B155/B154)</f>
        <v/>
      </c>
      <c r="M155" s="9">
        <f>$M$1*(C155-C154)</f>
        <v/>
      </c>
      <c r="N155" s="9">
        <f>$N$1*(D155-D154)</f>
        <v/>
      </c>
      <c r="O155" s="9">
        <f>$O$1*LN(E155/E154)</f>
        <v/>
      </c>
      <c r="P155" s="9">
        <f>$P$1*LN(F155/F154)</f>
        <v/>
      </c>
      <c r="Q155" s="9">
        <f>$Q$1*(G155-G154)</f>
        <v/>
      </c>
      <c r="R155" s="9">
        <f>$R$1*(H155-H154)</f>
        <v/>
      </c>
      <c r="S155" s="9">
        <f>$S$1*LN(I155/I154)</f>
        <v/>
      </c>
      <c r="T155" s="9">
        <f>$T$1*LN(J155/J154)</f>
        <v/>
      </c>
      <c r="U155" s="9">
        <f>$W$12+$W$4*M155+$W$5*N155+$W$6*O155+$W$7*P155+$W$8*Q155+$W$9*R155+$W$10*S155+$W$11*T155</f>
        <v/>
      </c>
    </row>
    <row r="156">
      <c r="A156" s="7" t="n">
        <v>38695</v>
      </c>
      <c r="B156" s="8" t="n">
        <v>525.5</v>
      </c>
      <c r="C156" s="8" t="n">
        <v>2.36</v>
      </c>
      <c r="D156" s="8" t="n">
        <v>2.18</v>
      </c>
      <c r="E156" s="8" t="n">
        <v>91.25</v>
      </c>
      <c r="F156" s="8" t="n">
        <v>59.41</v>
      </c>
      <c r="G156" s="8" t="n">
        <v>11.69</v>
      </c>
      <c r="H156" s="8" t="n">
        <v>71.889999</v>
      </c>
      <c r="I156" s="8" t="n">
        <v>1259.369995</v>
      </c>
      <c r="J156" s="8" t="n">
        <v>52.389347</v>
      </c>
      <c r="L156" s="9">
        <f>LN(B156/B155)</f>
        <v/>
      </c>
      <c r="M156" s="9">
        <f>$M$1*(C156-C155)</f>
        <v/>
      </c>
      <c r="N156" s="9">
        <f>$N$1*(D156-D155)</f>
        <v/>
      </c>
      <c r="O156" s="9">
        <f>$O$1*LN(E156/E155)</f>
        <v/>
      </c>
      <c r="P156" s="9">
        <f>$P$1*LN(F156/F155)</f>
        <v/>
      </c>
      <c r="Q156" s="9">
        <f>$Q$1*(G156-G155)</f>
        <v/>
      </c>
      <c r="R156" s="9">
        <f>$R$1*(H156-H155)</f>
        <v/>
      </c>
      <c r="S156" s="9">
        <f>$S$1*LN(I156/I155)</f>
        <v/>
      </c>
      <c r="T156" s="9">
        <f>$T$1*LN(J156/J155)</f>
        <v/>
      </c>
      <c r="U156" s="9">
        <f>$W$12+$W$4*M156+$W$5*N156+$W$6*O156+$W$7*P156+$W$8*Q156+$W$9*R156+$W$10*S156+$W$11*T156</f>
        <v/>
      </c>
    </row>
    <row r="157">
      <c r="A157" s="7" t="n">
        <v>38702</v>
      </c>
      <c r="B157" s="8" t="n">
        <v>507</v>
      </c>
      <c r="C157" s="8" t="n">
        <v>2.34</v>
      </c>
      <c r="D157" s="8" t="n">
        <v>2.11</v>
      </c>
      <c r="E157" s="8" t="n">
        <v>89.699997</v>
      </c>
      <c r="F157" s="8" t="n">
        <v>58.01</v>
      </c>
      <c r="G157" s="8" t="n">
        <v>10.68</v>
      </c>
      <c r="H157" s="8" t="n">
        <v>70.269997</v>
      </c>
      <c r="I157" s="8" t="n">
        <v>1267.319946</v>
      </c>
      <c r="J157" s="8" t="n">
        <v>52.562344</v>
      </c>
      <c r="L157" s="9">
        <f>LN(B157/B156)</f>
        <v/>
      </c>
      <c r="M157" s="9">
        <f>$M$1*(C157-C156)</f>
        <v/>
      </c>
      <c r="N157" s="9">
        <f>$N$1*(D157-D156)</f>
        <v/>
      </c>
      <c r="O157" s="9">
        <f>$O$1*LN(E157/E156)</f>
        <v/>
      </c>
      <c r="P157" s="9">
        <f>$P$1*LN(F157/F156)</f>
        <v/>
      </c>
      <c r="Q157" s="9">
        <f>$Q$1*(G157-G156)</f>
        <v/>
      </c>
      <c r="R157" s="9">
        <f>$R$1*(H157-H156)</f>
        <v/>
      </c>
      <c r="S157" s="9">
        <f>$S$1*LN(I157/I156)</f>
        <v/>
      </c>
      <c r="T157" s="9">
        <f>$T$1*LN(J157/J156)</f>
        <v/>
      </c>
      <c r="U157" s="9">
        <f>$W$12+$W$4*M157+$W$5*N157+$W$6*O157+$W$7*P157+$W$8*Q157+$W$9*R157+$W$10*S157+$W$11*T157</f>
        <v/>
      </c>
    </row>
    <row r="158">
      <c r="A158" s="7" t="n">
        <v>38709</v>
      </c>
      <c r="B158" s="8" t="n">
        <v>500</v>
      </c>
      <c r="C158" s="8" t="n">
        <v>2.31</v>
      </c>
      <c r="D158" s="8" t="n">
        <v>2.07</v>
      </c>
      <c r="E158" s="8" t="n">
        <v>90.839996</v>
      </c>
      <c r="F158" s="8" t="n">
        <v>58.08</v>
      </c>
      <c r="G158" s="8" t="n">
        <v>10.27</v>
      </c>
      <c r="H158" s="8" t="n">
        <v>67.889999</v>
      </c>
      <c r="I158" s="8" t="n">
        <v>1268.660034</v>
      </c>
      <c r="J158" s="8" t="n">
        <v>52.871521</v>
      </c>
      <c r="L158" s="9">
        <f>LN(B158/B157)</f>
        <v/>
      </c>
      <c r="M158" s="9">
        <f>$M$1*(C158-C157)</f>
        <v/>
      </c>
      <c r="N158" s="9">
        <f>$N$1*(D158-D157)</f>
        <v/>
      </c>
      <c r="O158" s="9">
        <f>$O$1*LN(E158/E157)</f>
        <v/>
      </c>
      <c r="P158" s="9">
        <f>$P$1*LN(F158/F157)</f>
        <v/>
      </c>
      <c r="Q158" s="9">
        <f>$Q$1*(G158-G157)</f>
        <v/>
      </c>
      <c r="R158" s="9">
        <f>$R$1*(H158-H157)</f>
        <v/>
      </c>
      <c r="S158" s="9">
        <f>$S$1*LN(I158/I157)</f>
        <v/>
      </c>
      <c r="T158" s="9">
        <f>$T$1*LN(J158/J157)</f>
        <v/>
      </c>
      <c r="U158" s="9">
        <f>$W$12+$W$4*M158+$W$5*N158+$W$6*O158+$W$7*P158+$W$8*Q158+$W$9*R158+$W$10*S158+$W$11*T158</f>
        <v/>
      </c>
    </row>
    <row r="159">
      <c r="A159" s="7" t="n">
        <v>38716</v>
      </c>
      <c r="B159" s="8" t="n">
        <v>513</v>
      </c>
      <c r="C159" s="8" t="n">
        <v>2.33</v>
      </c>
      <c r="D159" s="8" t="n">
        <v>2.06</v>
      </c>
      <c r="E159" s="8" t="n">
        <v>91.16999800000001</v>
      </c>
      <c r="F159" s="8" t="n">
        <v>61.06</v>
      </c>
      <c r="G159" s="8" t="n">
        <v>12.07</v>
      </c>
      <c r="H159" s="8" t="n">
        <v>72.089996</v>
      </c>
      <c r="I159" s="8" t="n">
        <v>1248.290039</v>
      </c>
      <c r="J159" s="8" t="n">
        <v>52.92046</v>
      </c>
      <c r="L159" s="9">
        <f>LN(B159/B158)</f>
        <v/>
      </c>
      <c r="M159" s="9">
        <f>$M$1*(C159-C158)</f>
        <v/>
      </c>
      <c r="N159" s="9">
        <f>$N$1*(D159-D158)</f>
        <v/>
      </c>
      <c r="O159" s="9">
        <f>$O$1*LN(E159/E158)</f>
        <v/>
      </c>
      <c r="P159" s="9">
        <f>$P$1*LN(F159/F158)</f>
        <v/>
      </c>
      <c r="Q159" s="9">
        <f>$Q$1*(G159-G158)</f>
        <v/>
      </c>
      <c r="R159" s="9">
        <f>$R$1*(H159-H158)</f>
        <v/>
      </c>
      <c r="S159" s="9">
        <f>$S$1*LN(I159/I158)</f>
        <v/>
      </c>
      <c r="T159" s="9">
        <f>$T$1*LN(J159/J158)</f>
        <v/>
      </c>
      <c r="U159" s="9">
        <f>$W$12+$W$4*M159+$W$5*N159+$W$6*O159+$W$7*P159+$W$8*Q159+$W$9*R159+$W$10*S159+$W$11*T159</f>
        <v/>
      </c>
    </row>
    <row r="160">
      <c r="A160" s="7" t="n">
        <v>38723</v>
      </c>
      <c r="B160" s="8" t="n">
        <v>535.25</v>
      </c>
      <c r="C160" s="8" t="n">
        <v>2.33</v>
      </c>
      <c r="D160" s="8" t="n">
        <v>2.05</v>
      </c>
      <c r="E160" s="8" t="n">
        <v>88.849998</v>
      </c>
      <c r="F160" s="8" t="n">
        <v>64.20999999999999</v>
      </c>
      <c r="G160" s="8" t="n">
        <v>11</v>
      </c>
      <c r="H160" s="8" t="n">
        <v>69.120003</v>
      </c>
      <c r="I160" s="8" t="n">
        <v>1285.449951</v>
      </c>
      <c r="J160" s="8" t="n">
        <v>52.952015</v>
      </c>
      <c r="L160" s="9">
        <f>LN(B160/B159)</f>
        <v/>
      </c>
      <c r="M160" s="9">
        <f>$M$1*(C160-C159)</f>
        <v/>
      </c>
      <c r="N160" s="9">
        <f>$N$1*(D160-D159)</f>
        <v/>
      </c>
      <c r="O160" s="9">
        <f>$O$1*LN(E160/E159)</f>
        <v/>
      </c>
      <c r="P160" s="9">
        <f>$P$1*LN(F160/F159)</f>
        <v/>
      </c>
      <c r="Q160" s="9">
        <f>$Q$1*(G160-G159)</f>
        <v/>
      </c>
      <c r="R160" s="9">
        <f>$R$1*(H160-H159)</f>
        <v/>
      </c>
      <c r="S160" s="9">
        <f>$S$1*LN(I160/I159)</f>
        <v/>
      </c>
      <c r="T160" s="9">
        <f>$T$1*LN(J160/J159)</f>
        <v/>
      </c>
      <c r="U160" s="9">
        <f>$W$12+$W$4*M160+$W$5*N160+$W$6*O160+$W$7*P160+$W$8*Q160+$W$9*R160+$W$10*S160+$W$11*T160</f>
        <v/>
      </c>
    </row>
    <row r="161">
      <c r="A161" s="7" t="n">
        <v>38730</v>
      </c>
      <c r="B161" s="8" t="n">
        <v>548.25</v>
      </c>
      <c r="C161" s="8" t="n">
        <v>2.39</v>
      </c>
      <c r="D161" s="8" t="n">
        <v>1.97</v>
      </c>
      <c r="E161" s="8" t="n">
        <v>88.889999</v>
      </c>
      <c r="F161" s="8" t="n">
        <v>63.86</v>
      </c>
      <c r="G161" s="8" t="n">
        <v>11.23</v>
      </c>
      <c r="H161" s="8" t="n">
        <v>64.900002</v>
      </c>
      <c r="I161" s="8" t="n">
        <v>1287.609985</v>
      </c>
      <c r="J161" s="8" t="n">
        <v>53.151951</v>
      </c>
      <c r="L161" s="9">
        <f>LN(B161/B160)</f>
        <v/>
      </c>
      <c r="M161" s="9">
        <f>$M$1*(C161-C160)</f>
        <v/>
      </c>
      <c r="N161" s="9">
        <f>$N$1*(D161-D160)</f>
        <v/>
      </c>
      <c r="O161" s="9">
        <f>$O$1*LN(E161/E160)</f>
        <v/>
      </c>
      <c r="P161" s="9">
        <f>$P$1*LN(F161/F160)</f>
        <v/>
      </c>
      <c r="Q161" s="9">
        <f>$Q$1*(G161-G160)</f>
        <v/>
      </c>
      <c r="R161" s="9">
        <f>$R$1*(H161-H160)</f>
        <v/>
      </c>
      <c r="S161" s="9">
        <f>$S$1*LN(I161/I160)</f>
        <v/>
      </c>
      <c r="T161" s="9">
        <f>$T$1*LN(J161/J160)</f>
        <v/>
      </c>
      <c r="U161" s="9">
        <f>$W$12+$W$4*M161+$W$5*N161+$W$6*O161+$W$7*P161+$W$8*Q161+$W$9*R161+$W$10*S161+$W$11*T161</f>
        <v/>
      </c>
    </row>
    <row r="162">
      <c r="A162" s="7" t="n">
        <v>38737</v>
      </c>
      <c r="B162" s="8" t="n">
        <v>567.25</v>
      </c>
      <c r="C162" s="8" t="n">
        <v>2.43</v>
      </c>
      <c r="D162" s="8" t="n">
        <v>1.94</v>
      </c>
      <c r="E162" s="8" t="n">
        <v>88.949997</v>
      </c>
      <c r="F162" s="8" t="n">
        <v>68.16</v>
      </c>
      <c r="G162" s="8" t="n">
        <v>14.56</v>
      </c>
      <c r="H162" s="8" t="n">
        <v>66.199997</v>
      </c>
      <c r="I162" s="8" t="n">
        <v>1261.48999</v>
      </c>
      <c r="J162" s="8" t="n">
        <v>53.188786</v>
      </c>
      <c r="L162" s="9">
        <f>LN(B162/B161)</f>
        <v/>
      </c>
      <c r="M162" s="9">
        <f>$M$1*(C162-C161)</f>
        <v/>
      </c>
      <c r="N162" s="9">
        <f>$N$1*(D162-D161)</f>
        <v/>
      </c>
      <c r="O162" s="9">
        <f>$O$1*LN(E162/E161)</f>
        <v/>
      </c>
      <c r="P162" s="9">
        <f>$P$1*LN(F162/F161)</f>
        <v/>
      </c>
      <c r="Q162" s="9">
        <f>$Q$1*(G162-G161)</f>
        <v/>
      </c>
      <c r="R162" s="9">
        <f>$R$1*(H162-H161)</f>
        <v/>
      </c>
      <c r="S162" s="9">
        <f>$S$1*LN(I162/I161)</f>
        <v/>
      </c>
      <c r="T162" s="9">
        <f>$T$1*LN(J162/J161)</f>
        <v/>
      </c>
      <c r="U162" s="9">
        <f>$W$12+$W$4*M162+$W$5*N162+$W$6*O162+$W$7*P162+$W$8*Q162+$W$9*R162+$W$10*S162+$W$11*T162</f>
        <v/>
      </c>
    </row>
    <row r="163">
      <c r="A163" s="7" t="n">
        <v>38744</v>
      </c>
      <c r="B163" s="8" t="n">
        <v>561.75</v>
      </c>
      <c r="C163" s="8" t="n">
        <v>2.5</v>
      </c>
      <c r="D163" s="8" t="n">
        <v>2.02</v>
      </c>
      <c r="E163" s="8" t="n">
        <v>89.31999999999999</v>
      </c>
      <c r="F163" s="8" t="n">
        <v>67.81</v>
      </c>
      <c r="G163" s="8" t="n">
        <v>11.97</v>
      </c>
      <c r="H163" s="8" t="n">
        <v>73.699997</v>
      </c>
      <c r="I163" s="8" t="n">
        <v>1283.719971</v>
      </c>
      <c r="J163" s="8" t="n">
        <v>52.873119</v>
      </c>
      <c r="L163" s="9">
        <f>LN(B163/B162)</f>
        <v/>
      </c>
      <c r="M163" s="9">
        <f>$M$1*(C163-C162)</f>
        <v/>
      </c>
      <c r="N163" s="9">
        <f>$N$1*(D163-D162)</f>
        <v/>
      </c>
      <c r="O163" s="9">
        <f>$O$1*LN(E163/E162)</f>
        <v/>
      </c>
      <c r="P163" s="9">
        <f>$P$1*LN(F163/F162)</f>
        <v/>
      </c>
      <c r="Q163" s="9">
        <f>$Q$1*(G163-G162)</f>
        <v/>
      </c>
      <c r="R163" s="9">
        <f>$R$1*(H163-H162)</f>
        <v/>
      </c>
      <c r="S163" s="9">
        <f>$S$1*LN(I163/I162)</f>
        <v/>
      </c>
      <c r="T163" s="9">
        <f>$T$1*LN(J163/J162)</f>
        <v/>
      </c>
      <c r="U163" s="9">
        <f>$W$12+$W$4*M163+$W$5*N163+$W$6*O163+$W$7*P163+$W$8*Q163+$W$9*R163+$W$10*S163+$W$11*T163</f>
        <v/>
      </c>
    </row>
    <row r="164">
      <c r="A164" s="7" t="n">
        <v>38751</v>
      </c>
      <c r="B164" s="8" t="n">
        <v>569</v>
      </c>
      <c r="C164" s="8" t="n">
        <v>2.54</v>
      </c>
      <c r="D164" s="8" t="n">
        <v>2</v>
      </c>
      <c r="E164" s="8" t="n">
        <v>89.889999</v>
      </c>
      <c r="F164" s="8" t="n">
        <v>65.41</v>
      </c>
      <c r="G164" s="8" t="n">
        <v>12.96</v>
      </c>
      <c r="H164" s="8" t="n">
        <v>68.739998</v>
      </c>
      <c r="I164" s="8" t="n">
        <v>1264.030029</v>
      </c>
      <c r="J164" s="8" t="n">
        <v>52.92643</v>
      </c>
      <c r="L164" s="9">
        <f>LN(B164/B163)</f>
        <v/>
      </c>
      <c r="M164" s="9">
        <f>$M$1*(C164-C163)</f>
        <v/>
      </c>
      <c r="N164" s="9">
        <f>$N$1*(D164-D163)</f>
        <v/>
      </c>
      <c r="O164" s="9">
        <f>$O$1*LN(E164/E163)</f>
        <v/>
      </c>
      <c r="P164" s="9">
        <f>$P$1*LN(F164/F163)</f>
        <v/>
      </c>
      <c r="Q164" s="9">
        <f>$Q$1*(G164-G163)</f>
        <v/>
      </c>
      <c r="R164" s="9">
        <f>$R$1*(H164-H163)</f>
        <v/>
      </c>
      <c r="S164" s="9">
        <f>$S$1*LN(I164/I163)</f>
        <v/>
      </c>
      <c r="T164" s="9">
        <f>$T$1*LN(J164/J163)</f>
        <v/>
      </c>
      <c r="U164" s="9">
        <f>$W$12+$W$4*M164+$W$5*N164+$W$6*O164+$W$7*P164+$W$8*Q164+$W$9*R164+$W$10*S164+$W$11*T164</f>
        <v/>
      </c>
    </row>
    <row r="165">
      <c r="A165" s="7" t="n">
        <v>38758</v>
      </c>
      <c r="B165" s="8" t="n">
        <v>557</v>
      </c>
      <c r="C165" s="8" t="n">
        <v>2.5</v>
      </c>
      <c r="D165" s="8" t="n">
        <v>2.09</v>
      </c>
      <c r="E165" s="8" t="n">
        <v>90.550003</v>
      </c>
      <c r="F165" s="8" t="n">
        <v>62.01</v>
      </c>
      <c r="G165" s="8" t="n">
        <v>12.87</v>
      </c>
      <c r="H165" s="8" t="n">
        <v>72.400002</v>
      </c>
      <c r="I165" s="8" t="n">
        <v>1266.98999</v>
      </c>
      <c r="J165" s="8" t="n">
        <v>52.773285</v>
      </c>
      <c r="L165" s="9">
        <f>LN(B165/B164)</f>
        <v/>
      </c>
      <c r="M165" s="9">
        <f>$M$1*(C165-C164)</f>
        <v/>
      </c>
      <c r="N165" s="9">
        <f>$N$1*(D165-D164)</f>
        <v/>
      </c>
      <c r="O165" s="9">
        <f>$O$1*LN(E165/E164)</f>
        <v/>
      </c>
      <c r="P165" s="9">
        <f>$P$1*LN(F165/F164)</f>
        <v/>
      </c>
      <c r="Q165" s="9">
        <f>$Q$1*(G165-G164)</f>
        <v/>
      </c>
      <c r="R165" s="9">
        <f>$R$1*(H165-H164)</f>
        <v/>
      </c>
      <c r="S165" s="9">
        <f>$S$1*LN(I165/I164)</f>
        <v/>
      </c>
      <c r="T165" s="9">
        <f>$T$1*LN(J165/J164)</f>
        <v/>
      </c>
      <c r="U165" s="9">
        <f>$W$12+$W$4*M165+$W$5*N165+$W$6*O165+$W$7*P165+$W$8*Q165+$W$9*R165+$W$10*S165+$W$11*T165</f>
        <v/>
      </c>
    </row>
    <row r="166">
      <c r="A166" s="7" t="n">
        <v>38765</v>
      </c>
      <c r="B166" s="8" t="n">
        <v>551.7</v>
      </c>
      <c r="C166" s="8" t="n">
        <v>2.51</v>
      </c>
      <c r="D166" s="8" t="n">
        <v>2.03</v>
      </c>
      <c r="E166" s="8" t="n">
        <v>90.639999</v>
      </c>
      <c r="F166" s="8" t="n">
        <v>59.76</v>
      </c>
      <c r="G166" s="8" t="n">
        <v>12.01</v>
      </c>
      <c r="H166" s="8" t="n">
        <v>62.529999</v>
      </c>
      <c r="I166" s="8" t="n">
        <v>1287.23999</v>
      </c>
      <c r="J166" s="8" t="n">
        <v>52.947514</v>
      </c>
      <c r="L166" s="9">
        <f>LN(B166/B165)</f>
        <v/>
      </c>
      <c r="M166" s="9">
        <f>$M$1*(C166-C165)</f>
        <v/>
      </c>
      <c r="N166" s="9">
        <f>$N$1*(D166-D165)</f>
        <v/>
      </c>
      <c r="O166" s="9">
        <f>$O$1*LN(E166/E165)</f>
        <v/>
      </c>
      <c r="P166" s="9">
        <f>$P$1*LN(F166/F165)</f>
        <v/>
      </c>
      <c r="Q166" s="9">
        <f>$Q$1*(G166-G165)</f>
        <v/>
      </c>
      <c r="R166" s="9">
        <f>$R$1*(H166-H165)</f>
        <v/>
      </c>
      <c r="S166" s="9">
        <f>$S$1*LN(I166/I165)</f>
        <v/>
      </c>
      <c r="T166" s="9">
        <f>$T$1*LN(J166/J165)</f>
        <v/>
      </c>
      <c r="U166" s="9">
        <f>$W$12+$W$4*M166+$W$5*N166+$W$6*O166+$W$7*P166+$W$8*Q166+$W$9*R166+$W$10*S166+$W$11*T166</f>
        <v/>
      </c>
    </row>
    <row r="167">
      <c r="A167" s="7" t="n">
        <v>38772</v>
      </c>
      <c r="B167" s="8" t="n">
        <v>554.15</v>
      </c>
      <c r="C167" s="8" t="n">
        <v>2.56</v>
      </c>
      <c r="D167" s="8" t="n">
        <v>2.02</v>
      </c>
      <c r="E167" s="8" t="n">
        <v>90.610001</v>
      </c>
      <c r="F167" s="8" t="n">
        <v>61.46</v>
      </c>
      <c r="G167" s="8" t="n">
        <v>11.46</v>
      </c>
      <c r="H167" s="8" t="n">
        <v>55.240002</v>
      </c>
      <c r="I167" s="8" t="n">
        <v>1289.430054</v>
      </c>
      <c r="J167" s="8" t="n">
        <v>52.973904</v>
      </c>
      <c r="L167" s="9">
        <f>LN(B167/B166)</f>
        <v/>
      </c>
      <c r="M167" s="9">
        <f>$M$1*(C167-C166)</f>
        <v/>
      </c>
      <c r="N167" s="9">
        <f>$N$1*(D167-D166)</f>
        <v/>
      </c>
      <c r="O167" s="9">
        <f>$O$1*LN(E167/E166)</f>
        <v/>
      </c>
      <c r="P167" s="9">
        <f>$P$1*LN(F167/F166)</f>
        <v/>
      </c>
      <c r="Q167" s="9">
        <f>$Q$1*(G167-G166)</f>
        <v/>
      </c>
      <c r="R167" s="9">
        <f>$R$1*(H167-H166)</f>
        <v/>
      </c>
      <c r="S167" s="9">
        <f>$S$1*LN(I167/I166)</f>
        <v/>
      </c>
      <c r="T167" s="9">
        <f>$T$1*LN(J167/J166)</f>
        <v/>
      </c>
      <c r="U167" s="9">
        <f>$W$12+$W$4*M167+$W$5*N167+$W$6*O167+$W$7*P167+$W$8*Q167+$W$9*R167+$W$10*S167+$W$11*T167</f>
        <v/>
      </c>
    </row>
    <row r="168">
      <c r="A168" s="7" t="n">
        <v>38779</v>
      </c>
      <c r="B168" s="8" t="n">
        <v>565</v>
      </c>
      <c r="C168" s="8" t="n">
        <v>2.61</v>
      </c>
      <c r="D168" s="8" t="n">
        <v>2.07</v>
      </c>
      <c r="E168" s="8" t="n">
        <v>89.660004</v>
      </c>
      <c r="F168" s="8" t="n">
        <v>63.61</v>
      </c>
      <c r="G168" s="8" t="n">
        <v>11.96</v>
      </c>
      <c r="H168" s="8" t="n">
        <v>63.110001</v>
      </c>
      <c r="I168" s="8" t="n">
        <v>1287.22998</v>
      </c>
      <c r="J168" s="8" t="n">
        <v>52.737038</v>
      </c>
      <c r="L168" s="9">
        <f>LN(B168/B167)</f>
        <v/>
      </c>
      <c r="M168" s="9">
        <f>$M$1*(C168-C167)</f>
        <v/>
      </c>
      <c r="N168" s="9">
        <f>$N$1*(D168-D167)</f>
        <v/>
      </c>
      <c r="O168" s="9">
        <f>$O$1*LN(E168/E167)</f>
        <v/>
      </c>
      <c r="P168" s="9">
        <f>$P$1*LN(F168/F167)</f>
        <v/>
      </c>
      <c r="Q168" s="9">
        <f>$Q$1*(G168-G167)</f>
        <v/>
      </c>
      <c r="R168" s="9">
        <f>$R$1*(H168-H167)</f>
        <v/>
      </c>
      <c r="S168" s="9">
        <f>$S$1*LN(I168/I167)</f>
        <v/>
      </c>
      <c r="T168" s="9">
        <f>$T$1*LN(J168/J167)</f>
        <v/>
      </c>
      <c r="U168" s="9">
        <f>$W$12+$W$4*M168+$W$5*N168+$W$6*O168+$W$7*P168+$W$8*Q168+$W$9*R168+$W$10*S168+$W$11*T168</f>
        <v/>
      </c>
    </row>
    <row r="169">
      <c r="A169" s="7" t="n">
        <v>38786</v>
      </c>
      <c r="B169" s="8" t="n">
        <v>535</v>
      </c>
      <c r="C169" s="8" t="n">
        <v>2.53</v>
      </c>
      <c r="D169" s="8" t="n">
        <v>2.23</v>
      </c>
      <c r="E169" s="8" t="n">
        <v>90.849998</v>
      </c>
      <c r="F169" s="8" t="n">
        <v>59.91</v>
      </c>
      <c r="G169" s="8" t="n">
        <v>11.85</v>
      </c>
      <c r="H169" s="8" t="n">
        <v>62.5</v>
      </c>
      <c r="I169" s="8" t="n">
        <v>1281.420044</v>
      </c>
      <c r="J169" s="8" t="n">
        <v>52.556793</v>
      </c>
      <c r="L169" s="9">
        <f>LN(B169/B168)</f>
        <v/>
      </c>
      <c r="M169" s="9">
        <f>$M$1*(C169-C168)</f>
        <v/>
      </c>
      <c r="N169" s="9">
        <f>$N$1*(D169-D168)</f>
        <v/>
      </c>
      <c r="O169" s="9">
        <f>$O$1*LN(E169/E168)</f>
        <v/>
      </c>
      <c r="P169" s="9">
        <f>$P$1*LN(F169/F168)</f>
        <v/>
      </c>
      <c r="Q169" s="9">
        <f>$Q$1*(G169-G168)</f>
        <v/>
      </c>
      <c r="R169" s="9">
        <f>$R$1*(H169-H168)</f>
        <v/>
      </c>
      <c r="S169" s="9">
        <f>$S$1*LN(I169/I168)</f>
        <v/>
      </c>
      <c r="T169" s="9">
        <f>$T$1*LN(J169/J168)</f>
        <v/>
      </c>
      <c r="U169" s="9">
        <f>$W$12+$W$4*M169+$W$5*N169+$W$6*O169+$W$7*P169+$W$8*Q169+$W$9*R169+$W$10*S169+$W$11*T169</f>
        <v/>
      </c>
    </row>
    <row r="170">
      <c r="A170" s="7" t="n">
        <v>38793</v>
      </c>
      <c r="B170" s="8" t="n">
        <v>552.75</v>
      </c>
      <c r="C170" s="8" t="n">
        <v>2.52</v>
      </c>
      <c r="D170" s="8" t="n">
        <v>2.16</v>
      </c>
      <c r="E170" s="8" t="n">
        <v>88.91999800000001</v>
      </c>
      <c r="F170" s="8" t="n">
        <v>62.81</v>
      </c>
      <c r="G170" s="8" t="n">
        <v>12.12</v>
      </c>
      <c r="H170" s="8" t="n">
        <v>64.510002</v>
      </c>
      <c r="I170" s="8" t="n">
        <v>1307.25</v>
      </c>
      <c r="J170" s="8" t="n">
        <v>52.789993</v>
      </c>
      <c r="L170" s="9">
        <f>LN(B170/B169)</f>
        <v/>
      </c>
      <c r="M170" s="9">
        <f>$M$1*(C170-C169)</f>
        <v/>
      </c>
      <c r="N170" s="9">
        <f>$N$1*(D170-D169)</f>
        <v/>
      </c>
      <c r="O170" s="9">
        <f>$O$1*LN(E170/E169)</f>
        <v/>
      </c>
      <c r="P170" s="9">
        <f>$P$1*LN(F170/F169)</f>
        <v/>
      </c>
      <c r="Q170" s="9">
        <f>$Q$1*(G170-G169)</f>
        <v/>
      </c>
      <c r="R170" s="9">
        <f>$R$1*(H170-H169)</f>
        <v/>
      </c>
      <c r="S170" s="9">
        <f>$S$1*LN(I170/I169)</f>
        <v/>
      </c>
      <c r="T170" s="9">
        <f>$T$1*LN(J170/J169)</f>
        <v/>
      </c>
      <c r="U170" s="9">
        <f>$W$12+$W$4*M170+$W$5*N170+$W$6*O170+$W$7*P170+$W$8*Q170+$W$9*R170+$W$10*S170+$W$11*T170</f>
        <v/>
      </c>
    </row>
    <row r="171">
      <c r="A171" s="7" t="n">
        <v>38800</v>
      </c>
      <c r="B171" s="8" t="n">
        <v>556.75</v>
      </c>
      <c r="C171" s="8" t="n">
        <v>2.47</v>
      </c>
      <c r="D171" s="8" t="n">
        <v>2.2</v>
      </c>
      <c r="E171" s="8" t="n">
        <v>90.06999999999999</v>
      </c>
      <c r="F171" s="8" t="n">
        <v>63.9</v>
      </c>
      <c r="G171" s="8" t="n">
        <v>11.19</v>
      </c>
      <c r="H171" s="8" t="n">
        <v>65.699997</v>
      </c>
      <c r="I171" s="8" t="n">
        <v>1302.949951</v>
      </c>
      <c r="J171" s="8" t="n">
        <v>52.774082</v>
      </c>
      <c r="L171" s="9">
        <f>LN(B171/B170)</f>
        <v/>
      </c>
      <c r="M171" s="9">
        <f>$M$1*(C171-C170)</f>
        <v/>
      </c>
      <c r="N171" s="9">
        <f>$N$1*(D171-D170)</f>
        <v/>
      </c>
      <c r="O171" s="9">
        <f>$O$1*LN(E171/E170)</f>
        <v/>
      </c>
      <c r="P171" s="9">
        <f>$P$1*LN(F171/F170)</f>
        <v/>
      </c>
      <c r="Q171" s="9">
        <f>$Q$1*(G171-G170)</f>
        <v/>
      </c>
      <c r="R171" s="9">
        <f>$R$1*(H171-H170)</f>
        <v/>
      </c>
      <c r="S171" s="9">
        <f>$S$1*LN(I171/I170)</f>
        <v/>
      </c>
      <c r="T171" s="9">
        <f>$T$1*LN(J171/J170)</f>
        <v/>
      </c>
      <c r="U171" s="9">
        <f>$W$12+$W$4*M171+$W$5*N171+$W$6*O171+$W$7*P171+$W$8*Q171+$W$9*R171+$W$10*S171+$W$11*T171</f>
        <v/>
      </c>
    </row>
    <row r="172">
      <c r="A172" s="7" t="n">
        <v>38807</v>
      </c>
      <c r="B172" s="8" t="n">
        <v>582</v>
      </c>
      <c r="C172" s="8" t="n">
        <v>2.51</v>
      </c>
      <c r="D172" s="8" t="n">
        <v>2.35</v>
      </c>
      <c r="E172" s="8" t="n">
        <v>89.730003</v>
      </c>
      <c r="F172" s="8" t="n">
        <v>66.25</v>
      </c>
      <c r="G172" s="8" t="n">
        <v>11.39</v>
      </c>
      <c r="H172" s="8" t="n">
        <v>68.599998</v>
      </c>
      <c r="I172" s="8" t="n">
        <v>1294.869995</v>
      </c>
      <c r="J172" s="8" t="n">
        <v>52.514412</v>
      </c>
      <c r="L172" s="9">
        <f>LN(B172/B171)</f>
        <v/>
      </c>
      <c r="M172" s="9">
        <f>$M$1*(C172-C171)</f>
        <v/>
      </c>
      <c r="N172" s="9">
        <f>$N$1*(D172-D171)</f>
        <v/>
      </c>
      <c r="O172" s="9">
        <f>$O$1*LN(E172/E171)</f>
        <v/>
      </c>
      <c r="P172" s="9">
        <f>$P$1*LN(F172/F171)</f>
        <v/>
      </c>
      <c r="Q172" s="9">
        <f>$Q$1*(G172-G171)</f>
        <v/>
      </c>
      <c r="R172" s="9">
        <f>$R$1*(H172-H171)</f>
        <v/>
      </c>
      <c r="S172" s="9">
        <f>$S$1*LN(I172/I171)</f>
        <v/>
      </c>
      <c r="T172" s="9">
        <f>$T$1*LN(J172/J171)</f>
        <v/>
      </c>
      <c r="U172" s="9">
        <f>$W$12+$W$4*M172+$W$5*N172+$W$6*O172+$W$7*P172+$W$8*Q172+$W$9*R172+$W$10*S172+$W$11*T172</f>
        <v/>
      </c>
    </row>
    <row r="173">
      <c r="A173" s="7" t="n">
        <v>38814</v>
      </c>
      <c r="B173" s="8" t="n">
        <v>589.75</v>
      </c>
      <c r="C173" s="8" t="n">
        <v>2.54</v>
      </c>
      <c r="D173" s="8" t="n">
        <v>2.43</v>
      </c>
      <c r="E173" s="8" t="n">
        <v>89.629997</v>
      </c>
      <c r="F173" s="8" t="n">
        <v>67.02</v>
      </c>
      <c r="G173" s="8" t="n">
        <v>12.26</v>
      </c>
      <c r="H173" s="8" t="n">
        <v>70.800003</v>
      </c>
      <c r="I173" s="8" t="n">
        <v>1295.5</v>
      </c>
      <c r="J173" s="8" t="n">
        <v>52.351082</v>
      </c>
      <c r="L173" s="9">
        <f>LN(B173/B172)</f>
        <v/>
      </c>
      <c r="M173" s="9">
        <f>$M$1*(C173-C172)</f>
        <v/>
      </c>
      <c r="N173" s="9">
        <f>$N$1*(D173-D172)</f>
        <v/>
      </c>
      <c r="O173" s="9">
        <f>$O$1*LN(E173/E172)</f>
        <v/>
      </c>
      <c r="P173" s="9">
        <f>$P$1*LN(F173/F172)</f>
        <v/>
      </c>
      <c r="Q173" s="9">
        <f>$Q$1*(G173-G172)</f>
        <v/>
      </c>
      <c r="R173" s="9">
        <f>$R$1*(H173-H172)</f>
        <v/>
      </c>
      <c r="S173" s="9">
        <f>$S$1*LN(I173/I172)</f>
        <v/>
      </c>
      <c r="T173" s="9">
        <f>$T$1*LN(J173/J172)</f>
        <v/>
      </c>
      <c r="U173" s="9">
        <f>$W$12+$W$4*M173+$W$5*N173+$W$6*O173+$W$7*P173+$W$8*Q173+$W$9*R173+$W$10*S173+$W$11*T173</f>
        <v/>
      </c>
    </row>
    <row r="174">
      <c r="A174" s="7" t="n">
        <v>38821</v>
      </c>
      <c r="B174" s="8" t="n">
        <v>593</v>
      </c>
      <c r="C174" s="8" t="n">
        <v>2.57</v>
      </c>
      <c r="D174" s="8" t="n">
        <v>2.48</v>
      </c>
      <c r="E174" s="8" t="n">
        <v>89.620003</v>
      </c>
      <c r="F174" s="8" t="n">
        <v>69.53</v>
      </c>
      <c r="G174" s="8" t="n">
        <v>12.38</v>
      </c>
      <c r="H174" s="8" t="n">
        <v>71.699997</v>
      </c>
      <c r="I174" s="8" t="n">
        <v>1289.119995</v>
      </c>
      <c r="J174" s="8" t="n">
        <v>52.25526</v>
      </c>
      <c r="L174" s="9">
        <f>LN(B174/B173)</f>
        <v/>
      </c>
      <c r="M174" s="9">
        <f>$M$1*(C174-C173)</f>
        <v/>
      </c>
      <c r="N174" s="9">
        <f>$N$1*(D174-D173)</f>
        <v/>
      </c>
      <c r="O174" s="9">
        <f>$O$1*LN(E174/E173)</f>
        <v/>
      </c>
      <c r="P174" s="9">
        <f>$P$1*LN(F174/F173)</f>
        <v/>
      </c>
      <c r="Q174" s="9">
        <f>$Q$1*(G174-G173)</f>
        <v/>
      </c>
      <c r="R174" s="9">
        <f>$R$1*(H174-H173)</f>
        <v/>
      </c>
      <c r="S174" s="9">
        <f>$S$1*LN(I174/I173)</f>
        <v/>
      </c>
      <c r="T174" s="9">
        <f>$T$1*LN(J174/J173)</f>
        <v/>
      </c>
      <c r="U174" s="9">
        <f>$W$12+$W$4*M174+$W$5*N174+$W$6*O174+$W$7*P174+$W$8*Q174+$W$9*R174+$W$10*S174+$W$11*T174</f>
        <v/>
      </c>
    </row>
    <row r="175">
      <c r="A175" s="7" t="n">
        <v>38828</v>
      </c>
      <c r="B175" s="8" t="n">
        <v>623.5</v>
      </c>
      <c r="C175" s="8" t="n">
        <v>2.62</v>
      </c>
      <c r="D175" s="8" t="n">
        <v>2.39</v>
      </c>
      <c r="E175" s="8" t="n">
        <v>88.050003</v>
      </c>
      <c r="F175" s="8" t="n">
        <v>73.73</v>
      </c>
      <c r="G175" s="8" t="n">
        <v>11.59</v>
      </c>
      <c r="H175" s="8" t="n">
        <v>66</v>
      </c>
      <c r="I175" s="8" t="n">
        <v>1311.280029</v>
      </c>
      <c r="J175" s="8" t="n">
        <v>52.265907</v>
      </c>
      <c r="L175" s="9">
        <f>LN(B175/B174)</f>
        <v/>
      </c>
      <c r="M175" s="9">
        <f>$M$1*(C175-C174)</f>
        <v/>
      </c>
      <c r="N175" s="9">
        <f>$N$1*(D175-D174)</f>
        <v/>
      </c>
      <c r="O175" s="9">
        <f>$O$1*LN(E175/E174)</f>
        <v/>
      </c>
      <c r="P175" s="9">
        <f>$P$1*LN(F175/F174)</f>
        <v/>
      </c>
      <c r="Q175" s="9">
        <f>$Q$1*(G175-G174)</f>
        <v/>
      </c>
      <c r="R175" s="9">
        <f>$R$1*(H175-H174)</f>
        <v/>
      </c>
      <c r="S175" s="9">
        <f>$S$1*LN(I175/I174)</f>
        <v/>
      </c>
      <c r="T175" s="9">
        <f>$T$1*LN(J175/J174)</f>
        <v/>
      </c>
      <c r="U175" s="9">
        <f>$W$12+$W$4*M175+$W$5*N175+$W$6*O175+$W$7*P175+$W$8*Q175+$W$9*R175+$W$10*S175+$W$11*T175</f>
        <v/>
      </c>
    </row>
    <row r="176">
      <c r="A176" s="7" t="n">
        <v>38835</v>
      </c>
      <c r="B176" s="8" t="n">
        <v>644</v>
      </c>
      <c r="C176" s="8" t="n">
        <v>2.68</v>
      </c>
      <c r="D176" s="8" t="n">
        <v>2.39</v>
      </c>
      <c r="E176" s="8" t="n">
        <v>86.110001</v>
      </c>
      <c r="F176" s="8" t="n">
        <v>71.8</v>
      </c>
      <c r="G176" s="8" t="n">
        <v>11.59</v>
      </c>
      <c r="H176" s="8" t="n">
        <v>63</v>
      </c>
      <c r="I176" s="8" t="n">
        <v>1310.609985</v>
      </c>
      <c r="J176" s="8" t="n">
        <v>52.436146</v>
      </c>
      <c r="L176" s="9">
        <f>LN(B176/B175)</f>
        <v/>
      </c>
      <c r="M176" s="9">
        <f>$M$1*(C176-C175)</f>
        <v/>
      </c>
      <c r="N176" s="9">
        <f>$N$1*(D176-D175)</f>
        <v/>
      </c>
      <c r="O176" s="9">
        <f>$O$1*LN(E176/E175)</f>
        <v/>
      </c>
      <c r="P176" s="9">
        <f>$P$1*LN(F176/F175)</f>
        <v/>
      </c>
      <c r="Q176" s="9">
        <f>$Q$1*(G176-G175)</f>
        <v/>
      </c>
      <c r="R176" s="9">
        <f>$R$1*(H176-H175)</f>
        <v/>
      </c>
      <c r="S176" s="9">
        <f>$S$1*LN(I176/I175)</f>
        <v/>
      </c>
      <c r="T176" s="9">
        <f>$T$1*LN(J176/J175)</f>
        <v/>
      </c>
      <c r="U176" s="9">
        <f>$W$12+$W$4*M176+$W$5*N176+$W$6*O176+$W$7*P176+$W$8*Q176+$W$9*R176+$W$10*S176+$W$11*T176</f>
        <v/>
      </c>
    </row>
    <row r="177">
      <c r="A177" s="7" t="n">
        <v>38842</v>
      </c>
      <c r="B177" s="8" t="n">
        <v>678</v>
      </c>
      <c r="C177" s="8" t="n">
        <v>2.67</v>
      </c>
      <c r="D177" s="8" t="n">
        <v>2.45</v>
      </c>
      <c r="E177" s="8" t="n">
        <v>85.120003</v>
      </c>
      <c r="F177" s="8" t="n">
        <v>70.09</v>
      </c>
      <c r="G177" s="8" t="n">
        <v>11.62</v>
      </c>
      <c r="H177" s="8" t="n">
        <v>65.599998</v>
      </c>
      <c r="I177" s="8" t="n">
        <v>1325.76001</v>
      </c>
      <c r="J177" s="8" t="n">
        <v>52.315979</v>
      </c>
      <c r="L177" s="9">
        <f>LN(B177/B176)</f>
        <v/>
      </c>
      <c r="M177" s="9">
        <f>$M$1*(C177-C176)</f>
        <v/>
      </c>
      <c r="N177" s="9">
        <f>$N$1*(D177-D176)</f>
        <v/>
      </c>
      <c r="O177" s="9">
        <f>$O$1*LN(E177/E176)</f>
        <v/>
      </c>
      <c r="P177" s="9">
        <f>$P$1*LN(F177/F176)</f>
        <v/>
      </c>
      <c r="Q177" s="9">
        <f>$Q$1*(G177-G176)</f>
        <v/>
      </c>
      <c r="R177" s="9">
        <f>$R$1*(H177-H176)</f>
        <v/>
      </c>
      <c r="S177" s="9">
        <f>$S$1*LN(I177/I176)</f>
        <v/>
      </c>
      <c r="T177" s="9">
        <f>$T$1*LN(J177/J176)</f>
        <v/>
      </c>
      <c r="U177" s="9">
        <f>$W$12+$W$4*M177+$W$5*N177+$W$6*O177+$W$7*P177+$W$8*Q177+$W$9*R177+$W$10*S177+$W$11*T177</f>
        <v/>
      </c>
    </row>
    <row r="178">
      <c r="A178" s="7" t="n">
        <v>38849</v>
      </c>
      <c r="B178" s="8" t="n">
        <v>725</v>
      </c>
      <c r="C178" s="8" t="n">
        <v>2.72</v>
      </c>
      <c r="D178" s="8" t="n">
        <v>2.47</v>
      </c>
      <c r="E178" s="8" t="n">
        <v>83.959999</v>
      </c>
      <c r="F178" s="8" t="n">
        <v>71.87</v>
      </c>
      <c r="G178" s="8" t="n">
        <v>14.19</v>
      </c>
      <c r="H178" s="8" t="n">
        <v>65.800003</v>
      </c>
      <c r="I178" s="8" t="n">
        <v>1291.23999</v>
      </c>
      <c r="J178" s="8" t="n">
        <v>52.123676</v>
      </c>
      <c r="L178" s="9">
        <f>LN(B178/B177)</f>
        <v/>
      </c>
      <c r="M178" s="9">
        <f>$M$1*(C178-C177)</f>
        <v/>
      </c>
      <c r="N178" s="9">
        <f>$N$1*(D178-D177)</f>
        <v/>
      </c>
      <c r="O178" s="9">
        <f>$O$1*LN(E178/E177)</f>
        <v/>
      </c>
      <c r="P178" s="9">
        <f>$P$1*LN(F178/F177)</f>
        <v/>
      </c>
      <c r="Q178" s="9">
        <f>$Q$1*(G178-G177)</f>
        <v/>
      </c>
      <c r="R178" s="9">
        <f>$R$1*(H178-H177)</f>
        <v/>
      </c>
      <c r="S178" s="9">
        <f>$S$1*LN(I178/I177)</f>
        <v/>
      </c>
      <c r="T178" s="9">
        <f>$T$1*LN(J178/J177)</f>
        <v/>
      </c>
      <c r="U178" s="9">
        <f>$W$12+$W$4*M178+$W$5*N178+$W$6*O178+$W$7*P178+$W$8*Q178+$W$9*R178+$W$10*S178+$W$11*T178</f>
        <v/>
      </c>
    </row>
    <row r="179">
      <c r="A179" s="7" t="n">
        <v>38856</v>
      </c>
      <c r="B179" s="8" t="n">
        <v>651.5</v>
      </c>
      <c r="C179" s="8" t="n">
        <v>2.62</v>
      </c>
      <c r="D179" s="8" t="n">
        <v>2.43</v>
      </c>
      <c r="E179" s="8" t="n">
        <v>84.879997</v>
      </c>
      <c r="F179" s="8" t="n">
        <v>68.44</v>
      </c>
      <c r="G179" s="8" t="n">
        <v>17.18</v>
      </c>
      <c r="H179" s="8" t="n">
        <v>68.800003</v>
      </c>
      <c r="I179" s="8" t="n">
        <v>1267.030029</v>
      </c>
      <c r="J179" s="8" t="n">
        <v>52.470928</v>
      </c>
      <c r="L179" s="9">
        <f>LN(B179/B178)</f>
        <v/>
      </c>
      <c r="M179" s="9">
        <f>$M$1*(C179-C178)</f>
        <v/>
      </c>
      <c r="N179" s="9">
        <f>$N$1*(D179-D178)</f>
        <v/>
      </c>
      <c r="O179" s="9">
        <f>$O$1*LN(E179/E178)</f>
        <v/>
      </c>
      <c r="P179" s="9">
        <f>$P$1*LN(F179/F178)</f>
        <v/>
      </c>
      <c r="Q179" s="9">
        <f>$Q$1*(G179-G178)</f>
        <v/>
      </c>
      <c r="R179" s="9">
        <f>$R$1*(H179-H178)</f>
        <v/>
      </c>
      <c r="S179" s="9">
        <f>$S$1*LN(I179/I178)</f>
        <v/>
      </c>
      <c r="T179" s="9">
        <f>$T$1*LN(J179/J178)</f>
        <v/>
      </c>
      <c r="U179" s="9">
        <f>$W$12+$W$4*M179+$W$5*N179+$W$6*O179+$W$7*P179+$W$8*Q179+$W$9*R179+$W$10*S179+$W$11*T179</f>
        <v/>
      </c>
    </row>
    <row r="180">
      <c r="A180" s="7" t="n">
        <v>38863</v>
      </c>
      <c r="B180" s="8" t="n">
        <v>642.25</v>
      </c>
      <c r="C180" s="8" t="n">
        <v>2.62</v>
      </c>
      <c r="D180" s="8" t="n">
        <v>2.44</v>
      </c>
      <c r="E180" s="8" t="n">
        <v>85.260002</v>
      </c>
      <c r="F180" s="8" t="n">
        <v>71.34999999999999</v>
      </c>
      <c r="G180" s="8" t="n">
        <v>14.26</v>
      </c>
      <c r="H180" s="8" t="n">
        <v>67.099998</v>
      </c>
      <c r="I180" s="8" t="n">
        <v>1280.160034</v>
      </c>
      <c r="J180" s="8" t="n">
        <v>52.567078</v>
      </c>
      <c r="L180" s="9">
        <f>LN(B180/B179)</f>
        <v/>
      </c>
      <c r="M180" s="9">
        <f>$M$1*(C180-C179)</f>
        <v/>
      </c>
      <c r="N180" s="9">
        <f>$N$1*(D180-D179)</f>
        <v/>
      </c>
      <c r="O180" s="9">
        <f>$O$1*LN(E180/E179)</f>
        <v/>
      </c>
      <c r="P180" s="9">
        <f>$P$1*LN(F180/F179)</f>
        <v/>
      </c>
      <c r="Q180" s="9">
        <f>$Q$1*(G180-G179)</f>
        <v/>
      </c>
      <c r="R180" s="9">
        <f>$R$1*(H180-H179)</f>
        <v/>
      </c>
      <c r="S180" s="9">
        <f>$S$1*LN(I180/I179)</f>
        <v/>
      </c>
      <c r="T180" s="9">
        <f>$T$1*LN(J180/J179)</f>
        <v/>
      </c>
      <c r="U180" s="9">
        <f>$W$12+$W$4*M180+$W$5*N180+$W$6*O180+$W$7*P180+$W$8*Q180+$W$9*R180+$W$10*S180+$W$11*T180</f>
        <v/>
      </c>
    </row>
    <row r="181">
      <c r="A181" s="7" t="n">
        <v>38870</v>
      </c>
      <c r="B181" s="8" t="n">
        <v>632.25</v>
      </c>
      <c r="C181" s="8" t="n">
        <v>2.63</v>
      </c>
      <c r="D181" s="8" t="n">
        <v>2.37</v>
      </c>
      <c r="E181" s="8" t="n">
        <v>84.050003</v>
      </c>
      <c r="F181" s="8" t="n">
        <v>72.73</v>
      </c>
      <c r="G181" s="8" t="n">
        <v>14.32</v>
      </c>
      <c r="H181" s="8" t="n">
        <v>65.5</v>
      </c>
      <c r="I181" s="8" t="n">
        <v>1288.219971</v>
      </c>
      <c r="J181" s="8" t="n">
        <v>52.692898</v>
      </c>
      <c r="L181" s="9">
        <f>LN(B181/B180)</f>
        <v/>
      </c>
      <c r="M181" s="9">
        <f>$M$1*(C181-C180)</f>
        <v/>
      </c>
      <c r="N181" s="9">
        <f>$N$1*(D181-D180)</f>
        <v/>
      </c>
      <c r="O181" s="9">
        <f>$O$1*LN(E181/E180)</f>
        <v/>
      </c>
      <c r="P181" s="9">
        <f>$P$1*LN(F181/F180)</f>
        <v/>
      </c>
      <c r="Q181" s="9">
        <f>$Q$1*(G181-G180)</f>
        <v/>
      </c>
      <c r="R181" s="9">
        <f>$R$1*(H181-H180)</f>
        <v/>
      </c>
      <c r="S181" s="9">
        <f>$S$1*LN(I181/I180)</f>
        <v/>
      </c>
      <c r="T181" s="9">
        <f>$T$1*LN(J181/J180)</f>
        <v/>
      </c>
      <c r="U181" s="9">
        <f>$W$12+$W$4*M181+$W$5*N181+$W$6*O181+$W$7*P181+$W$8*Q181+$W$9*R181+$W$10*S181+$W$11*T181</f>
        <v/>
      </c>
    </row>
    <row r="182">
      <c r="A182" s="7" t="n">
        <v>38877</v>
      </c>
      <c r="B182" s="8" t="n">
        <v>616</v>
      </c>
      <c r="C182" s="8" t="n">
        <v>2.53</v>
      </c>
      <c r="D182" s="8" t="n">
        <v>2.45</v>
      </c>
      <c r="E182" s="8" t="n">
        <v>85.720001</v>
      </c>
      <c r="F182" s="8" t="n">
        <v>71.62</v>
      </c>
      <c r="G182" s="8" t="n">
        <v>18.12</v>
      </c>
      <c r="H182" s="8" t="n">
        <v>66.099998</v>
      </c>
      <c r="I182" s="8" t="n">
        <v>1252.300049</v>
      </c>
      <c r="J182" s="8" t="n">
        <v>52.746521</v>
      </c>
      <c r="L182" s="9">
        <f>LN(B182/B181)</f>
        <v/>
      </c>
      <c r="M182" s="9">
        <f>$M$1*(C182-C181)</f>
        <v/>
      </c>
      <c r="N182" s="9">
        <f>$N$1*(D182-D181)</f>
        <v/>
      </c>
      <c r="O182" s="9">
        <f>$O$1*LN(E182/E181)</f>
        <v/>
      </c>
      <c r="P182" s="9">
        <f>$P$1*LN(F182/F181)</f>
        <v/>
      </c>
      <c r="Q182" s="9">
        <f>$Q$1*(G182-G181)</f>
        <v/>
      </c>
      <c r="R182" s="9">
        <f>$R$1*(H182-H181)</f>
        <v/>
      </c>
      <c r="S182" s="9">
        <f>$S$1*LN(I182/I181)</f>
        <v/>
      </c>
      <c r="T182" s="9">
        <f>$T$1*LN(J182/J181)</f>
        <v/>
      </c>
      <c r="U182" s="9">
        <f>$W$12+$W$4*M182+$W$5*N182+$W$6*O182+$W$7*P182+$W$8*Q182+$W$9*R182+$W$10*S182+$W$11*T182</f>
        <v/>
      </c>
    </row>
    <row r="183">
      <c r="A183" s="7" t="n">
        <v>38884</v>
      </c>
      <c r="B183" s="8" t="n">
        <v>574</v>
      </c>
      <c r="C183" s="8" t="n">
        <v>2.59</v>
      </c>
      <c r="D183" s="8" t="n">
        <v>2.54</v>
      </c>
      <c r="E183" s="8" t="n">
        <v>85.91999800000001</v>
      </c>
      <c r="F183" s="8" t="n">
        <v>69.75</v>
      </c>
      <c r="G183" s="8" t="n">
        <v>17.25</v>
      </c>
      <c r="H183" s="8" t="n">
        <v>65.400002</v>
      </c>
      <c r="I183" s="8" t="n">
        <v>1251.540039</v>
      </c>
      <c r="J183" s="8" t="n">
        <v>52.419456</v>
      </c>
      <c r="L183" s="9">
        <f>LN(B183/B182)</f>
        <v/>
      </c>
      <c r="M183" s="9">
        <f>$M$1*(C183-C182)</f>
        <v/>
      </c>
      <c r="N183" s="9">
        <f>$N$1*(D183-D182)</f>
        <v/>
      </c>
      <c r="O183" s="9">
        <f>$O$1*LN(E183/E182)</f>
        <v/>
      </c>
      <c r="P183" s="9">
        <f>$P$1*LN(F183/F182)</f>
        <v/>
      </c>
      <c r="Q183" s="9">
        <f>$Q$1*(G183-G182)</f>
        <v/>
      </c>
      <c r="R183" s="9">
        <f>$R$1*(H183-H182)</f>
        <v/>
      </c>
      <c r="S183" s="9">
        <f>$S$1*LN(I183/I182)</f>
        <v/>
      </c>
      <c r="T183" s="9">
        <f>$T$1*LN(J183/J182)</f>
        <v/>
      </c>
      <c r="U183" s="9">
        <f>$W$12+$W$4*M183+$W$5*N183+$W$6*O183+$W$7*P183+$W$8*Q183+$W$9*R183+$W$10*S183+$W$11*T183</f>
        <v/>
      </c>
    </row>
    <row r="184">
      <c r="A184" s="7" t="n">
        <v>38891</v>
      </c>
      <c r="B184" s="8" t="n">
        <v>579.6</v>
      </c>
      <c r="C184" s="8" t="n">
        <v>2.59</v>
      </c>
      <c r="D184" s="8" t="n">
        <v>2.64</v>
      </c>
      <c r="E184" s="8" t="n">
        <v>86.81999999999999</v>
      </c>
      <c r="F184" s="8" t="n">
        <v>70.5</v>
      </c>
      <c r="G184" s="8" t="n">
        <v>15.89</v>
      </c>
      <c r="H184" s="8" t="n">
        <v>70.699997</v>
      </c>
      <c r="I184" s="8" t="n">
        <v>1244.5</v>
      </c>
      <c r="J184" s="8" t="n">
        <v>52.129906</v>
      </c>
      <c r="L184" s="9">
        <f>LN(B184/B183)</f>
        <v/>
      </c>
      <c r="M184" s="9">
        <f>$M$1*(C184-C183)</f>
        <v/>
      </c>
      <c r="N184" s="9">
        <f>$N$1*(D184-D183)</f>
        <v/>
      </c>
      <c r="O184" s="9">
        <f>$O$1*LN(E184/E183)</f>
        <v/>
      </c>
      <c r="P184" s="9">
        <f>$P$1*LN(F184/F183)</f>
        <v/>
      </c>
      <c r="Q184" s="9">
        <f>$Q$1*(G184-G183)</f>
        <v/>
      </c>
      <c r="R184" s="9">
        <f>$R$1*(H184-H183)</f>
        <v/>
      </c>
      <c r="S184" s="9">
        <f>$S$1*LN(I184/I183)</f>
        <v/>
      </c>
      <c r="T184" s="9">
        <f>$T$1*LN(J184/J183)</f>
        <v/>
      </c>
      <c r="U184" s="9">
        <f>$W$12+$W$4*M184+$W$5*N184+$W$6*O184+$W$7*P184+$W$8*Q184+$W$9*R184+$W$10*S184+$W$11*T184</f>
        <v/>
      </c>
    </row>
    <row r="185">
      <c r="A185" s="7" t="n">
        <v>38898</v>
      </c>
      <c r="B185" s="8" t="n">
        <v>613.5</v>
      </c>
      <c r="C185" s="8" t="n">
        <v>2.61</v>
      </c>
      <c r="D185" s="8" t="n">
        <v>2.54</v>
      </c>
      <c r="E185" s="8" t="n">
        <v>85.220001</v>
      </c>
      <c r="F185" s="8" t="n">
        <v>73.94</v>
      </c>
      <c r="G185" s="8" t="n">
        <v>13.08</v>
      </c>
      <c r="H185" s="8" t="n">
        <v>65.5</v>
      </c>
      <c r="I185" s="8" t="n">
        <v>1270.199951</v>
      </c>
      <c r="J185" s="8" t="n">
        <v>52.247799</v>
      </c>
      <c r="L185" s="9">
        <f>LN(B185/B184)</f>
        <v/>
      </c>
      <c r="M185" s="9">
        <f>$M$1*(C185-C184)</f>
        <v/>
      </c>
      <c r="N185" s="9">
        <f>$N$1*(D185-D184)</f>
        <v/>
      </c>
      <c r="O185" s="9">
        <f>$O$1*LN(E185/E184)</f>
        <v/>
      </c>
      <c r="P185" s="9">
        <f>$P$1*LN(F185/F184)</f>
        <v/>
      </c>
      <c r="Q185" s="9">
        <f>$Q$1*(G185-G184)</f>
        <v/>
      </c>
      <c r="R185" s="9">
        <f>$R$1*(H185-H184)</f>
        <v/>
      </c>
      <c r="S185" s="9">
        <f>$S$1*LN(I185/I184)</f>
        <v/>
      </c>
      <c r="T185" s="9">
        <f>$T$1*LN(J185/J184)</f>
        <v/>
      </c>
      <c r="U185" s="9">
        <f>$W$12+$W$4*M185+$W$5*N185+$W$6*O185+$W$7*P185+$W$8*Q185+$W$9*R185+$W$10*S185+$W$11*T185</f>
        <v/>
      </c>
    </row>
    <row r="186">
      <c r="A186" s="7" t="n">
        <v>38905</v>
      </c>
      <c r="B186" s="8" t="n">
        <v>631.5</v>
      </c>
      <c r="C186" s="8" t="n">
        <v>2.59</v>
      </c>
      <c r="D186" s="8" t="n">
        <v>2.55</v>
      </c>
      <c r="E186" s="8" t="n">
        <v>84.980003</v>
      </c>
      <c r="F186" s="8" t="n">
        <v>73.76000000000001</v>
      </c>
      <c r="G186" s="8" t="n">
        <v>13.97</v>
      </c>
      <c r="H186" s="8" t="n">
        <v>64</v>
      </c>
      <c r="I186" s="8" t="n">
        <v>1265.47998</v>
      </c>
      <c r="J186" s="8" t="n">
        <v>52.413651</v>
      </c>
      <c r="L186" s="9">
        <f>LN(B186/B185)</f>
        <v/>
      </c>
      <c r="M186" s="9">
        <f>$M$1*(C186-C185)</f>
        <v/>
      </c>
      <c r="N186" s="9">
        <f>$N$1*(D186-D185)</f>
        <v/>
      </c>
      <c r="O186" s="9">
        <f>$O$1*LN(E186/E185)</f>
        <v/>
      </c>
      <c r="P186" s="9">
        <f>$P$1*LN(F186/F185)</f>
        <v/>
      </c>
      <c r="Q186" s="9">
        <f>$Q$1*(G186-G185)</f>
        <v/>
      </c>
      <c r="R186" s="9">
        <f>$R$1*(H186-H185)</f>
        <v/>
      </c>
      <c r="S186" s="9">
        <f>$S$1*LN(I186/I185)</f>
        <v/>
      </c>
      <c r="T186" s="9">
        <f>$T$1*LN(J186/J185)</f>
        <v/>
      </c>
      <c r="U186" s="9">
        <f>$W$12+$W$4*M186+$W$5*N186+$W$6*O186+$W$7*P186+$W$8*Q186+$W$9*R186+$W$10*S186+$W$11*T186</f>
        <v/>
      </c>
    </row>
    <row r="187">
      <c r="A187" s="7" t="n">
        <v>38912</v>
      </c>
      <c r="B187" s="8" t="n">
        <v>663.25</v>
      </c>
      <c r="C187" s="8" t="n">
        <v>2.57</v>
      </c>
      <c r="D187" s="8" t="n">
        <v>2.5</v>
      </c>
      <c r="E187" s="8" t="n">
        <v>86.089996</v>
      </c>
      <c r="F187" s="8" t="n">
        <v>76.8</v>
      </c>
      <c r="G187" s="8" t="n">
        <v>18.05</v>
      </c>
      <c r="H187" s="8" t="n">
        <v>68.900002</v>
      </c>
      <c r="I187" s="8" t="n">
        <v>1236.199951</v>
      </c>
      <c r="J187" s="8" t="n">
        <v>52.693577</v>
      </c>
      <c r="L187" s="9">
        <f>LN(B187/B186)</f>
        <v/>
      </c>
      <c r="M187" s="9">
        <f>$M$1*(C187-C186)</f>
        <v/>
      </c>
      <c r="N187" s="9">
        <f>$N$1*(D187-D186)</f>
        <v/>
      </c>
      <c r="O187" s="9">
        <f>$O$1*LN(E187/E186)</f>
        <v/>
      </c>
      <c r="P187" s="9">
        <f>$P$1*LN(F187/F186)</f>
        <v/>
      </c>
      <c r="Q187" s="9">
        <f>$Q$1*(G187-G186)</f>
        <v/>
      </c>
      <c r="R187" s="9">
        <f>$R$1*(H187-H186)</f>
        <v/>
      </c>
      <c r="S187" s="9">
        <f>$S$1*LN(I187/I186)</f>
        <v/>
      </c>
      <c r="T187" s="9">
        <f>$T$1*LN(J187/J186)</f>
        <v/>
      </c>
      <c r="U187" s="9">
        <f>$W$12+$W$4*M187+$W$5*N187+$W$6*O187+$W$7*P187+$W$8*Q187+$W$9*R187+$W$10*S187+$W$11*T187</f>
        <v/>
      </c>
    </row>
    <row r="188">
      <c r="A188" s="7" t="n">
        <v>38919</v>
      </c>
      <c r="B188" s="8" t="n">
        <v>634</v>
      </c>
      <c r="C188" s="8" t="n">
        <v>2.56</v>
      </c>
      <c r="D188" s="8" t="n">
        <v>2.49</v>
      </c>
      <c r="E188" s="8" t="n">
        <v>85.93000000000001</v>
      </c>
      <c r="F188" s="8" t="n">
        <v>73.52</v>
      </c>
      <c r="G188" s="8" t="n">
        <v>17.4</v>
      </c>
      <c r="H188" s="8" t="n">
        <v>66.099998</v>
      </c>
      <c r="I188" s="8" t="n">
        <v>1240.290039</v>
      </c>
      <c r="J188" s="8" t="n">
        <v>52.768951</v>
      </c>
      <c r="L188" s="9">
        <f>LN(B188/B187)</f>
        <v/>
      </c>
      <c r="M188" s="9">
        <f>$M$1*(C188-C187)</f>
        <v/>
      </c>
      <c r="N188" s="9">
        <f>$N$1*(D188-D187)</f>
        <v/>
      </c>
      <c r="O188" s="9">
        <f>$O$1*LN(E188/E187)</f>
        <v/>
      </c>
      <c r="P188" s="9">
        <f>$P$1*LN(F188/F187)</f>
        <v/>
      </c>
      <c r="Q188" s="9">
        <f>$Q$1*(G188-G187)</f>
        <v/>
      </c>
      <c r="R188" s="9">
        <f>$R$1*(H188-H187)</f>
        <v/>
      </c>
      <c r="S188" s="9">
        <f>$S$1*LN(I188/I187)</f>
        <v/>
      </c>
      <c r="T188" s="9">
        <f>$T$1*LN(J188/J187)</f>
        <v/>
      </c>
      <c r="U188" s="9">
        <f>$W$12+$W$4*M188+$W$5*N188+$W$6*O188+$W$7*P188+$W$8*Q188+$W$9*R188+$W$10*S188+$W$11*T188</f>
        <v/>
      </c>
    </row>
    <row r="189">
      <c r="A189" s="7" t="n">
        <v>38926</v>
      </c>
      <c r="B189" s="8" t="n">
        <v>637.1</v>
      </c>
      <c r="C189" s="8" t="n">
        <v>2.59</v>
      </c>
      <c r="D189" s="8" t="n">
        <v>2.41</v>
      </c>
      <c r="E189" s="8" t="n">
        <v>85.44000200000001</v>
      </c>
      <c r="F189" s="8" t="n">
        <v>73.3</v>
      </c>
      <c r="G189" s="8" t="n">
        <v>14.33</v>
      </c>
      <c r="H189" s="8" t="n">
        <v>63.700001</v>
      </c>
      <c r="I189" s="8" t="n">
        <v>1278.550049</v>
      </c>
      <c r="J189" s="8" t="n">
        <v>53.038109</v>
      </c>
      <c r="L189" s="9">
        <f>LN(B189/B188)</f>
        <v/>
      </c>
      <c r="M189" s="9">
        <f>$M$1*(C189-C188)</f>
        <v/>
      </c>
      <c r="N189" s="9">
        <f>$N$1*(D189-D188)</f>
        <v/>
      </c>
      <c r="O189" s="9">
        <f>$O$1*LN(E189/E188)</f>
        <v/>
      </c>
      <c r="P189" s="9">
        <f>$P$1*LN(F189/F188)</f>
        <v/>
      </c>
      <c r="Q189" s="9">
        <f>$Q$1*(G189-G188)</f>
        <v/>
      </c>
      <c r="R189" s="9">
        <f>$R$1*(H189-H188)</f>
        <v/>
      </c>
      <c r="S189" s="9">
        <f>$S$1*LN(I189/I188)</f>
        <v/>
      </c>
      <c r="T189" s="9">
        <f>$T$1*LN(J189/J188)</f>
        <v/>
      </c>
      <c r="U189" s="9">
        <f>$W$12+$W$4*M189+$W$5*N189+$W$6*O189+$W$7*P189+$W$8*Q189+$W$9*R189+$W$10*S189+$W$11*T189</f>
        <v/>
      </c>
    </row>
    <row r="190">
      <c r="A190" s="7" t="n">
        <v>38933</v>
      </c>
      <c r="B190" s="8" t="n">
        <v>652.25</v>
      </c>
      <c r="C190" s="8" t="n">
        <v>2.61</v>
      </c>
      <c r="D190" s="8" t="n">
        <v>2.3</v>
      </c>
      <c r="E190" s="8" t="n">
        <v>84.56999999999999</v>
      </c>
      <c r="F190" s="8" t="n">
        <v>74.78</v>
      </c>
      <c r="G190" s="8" t="n">
        <v>14.34</v>
      </c>
      <c r="H190" s="8" t="n">
        <v>62.5</v>
      </c>
      <c r="I190" s="8" t="n">
        <v>1279.359985</v>
      </c>
      <c r="J190" s="8" t="n">
        <v>53.302731</v>
      </c>
      <c r="L190" s="9">
        <f>LN(B190/B189)</f>
        <v/>
      </c>
      <c r="M190" s="9">
        <f>$M$1*(C190-C189)</f>
        <v/>
      </c>
      <c r="N190" s="9">
        <f>$N$1*(D190-D189)</f>
        <v/>
      </c>
      <c r="O190" s="9">
        <f>$O$1*LN(E190/E189)</f>
        <v/>
      </c>
      <c r="P190" s="9">
        <f>$P$1*LN(F190/F189)</f>
        <v/>
      </c>
      <c r="Q190" s="9">
        <f>$Q$1*(G190-G189)</f>
        <v/>
      </c>
      <c r="R190" s="9">
        <f>$R$1*(H190-H189)</f>
        <v/>
      </c>
      <c r="S190" s="9">
        <f>$S$1*LN(I190/I189)</f>
        <v/>
      </c>
      <c r="T190" s="9">
        <f>$T$1*LN(J190/J189)</f>
        <v/>
      </c>
      <c r="U190" s="9">
        <f>$W$12+$W$4*M190+$W$5*N190+$W$6*O190+$W$7*P190+$W$8*Q190+$W$9*R190+$W$10*S190+$W$11*T190</f>
        <v/>
      </c>
    </row>
    <row r="191">
      <c r="A191" s="7" t="n">
        <v>38940</v>
      </c>
      <c r="B191" s="8" t="n">
        <v>644.5</v>
      </c>
      <c r="C191" s="8" t="n">
        <v>2.64</v>
      </c>
      <c r="D191" s="8" t="n">
        <v>2.33</v>
      </c>
      <c r="E191" s="8" t="n">
        <v>85.519997</v>
      </c>
      <c r="F191" s="8" t="n">
        <v>74.38</v>
      </c>
      <c r="G191" s="8" t="n">
        <v>14.3</v>
      </c>
      <c r="H191" s="8" t="n">
        <v>58.799999</v>
      </c>
      <c r="I191" s="8" t="n">
        <v>1266.73999</v>
      </c>
      <c r="J191" s="8" t="n">
        <v>53.232471</v>
      </c>
      <c r="L191" s="9">
        <f>LN(B191/B190)</f>
        <v/>
      </c>
      <c r="M191" s="9">
        <f>$M$1*(C191-C190)</f>
        <v/>
      </c>
      <c r="N191" s="9">
        <f>$N$1*(D191-D190)</f>
        <v/>
      </c>
      <c r="O191" s="9">
        <f>$O$1*LN(E191/E190)</f>
        <v/>
      </c>
      <c r="P191" s="9">
        <f>$P$1*LN(F191/F190)</f>
        <v/>
      </c>
      <c r="Q191" s="9">
        <f>$Q$1*(G191-G190)</f>
        <v/>
      </c>
      <c r="R191" s="9">
        <f>$R$1*(H191-H190)</f>
        <v/>
      </c>
      <c r="S191" s="9">
        <f>$S$1*LN(I191/I190)</f>
        <v/>
      </c>
      <c r="T191" s="9">
        <f>$T$1*LN(J191/J190)</f>
        <v/>
      </c>
      <c r="U191" s="9">
        <f>$W$12+$W$4*M191+$W$5*N191+$W$6*O191+$W$7*P191+$W$8*Q191+$W$9*R191+$W$10*S191+$W$11*T191</f>
        <v/>
      </c>
    </row>
    <row r="192">
      <c r="A192" s="7" t="n">
        <v>38947</v>
      </c>
      <c r="B192" s="8" t="n">
        <v>613.9</v>
      </c>
      <c r="C192" s="8" t="n">
        <v>2.58</v>
      </c>
      <c r="D192" s="8" t="n">
        <v>2.26</v>
      </c>
      <c r="E192" s="8" t="n">
        <v>85.089996</v>
      </c>
      <c r="F192" s="8" t="n">
        <v>70.93000000000001</v>
      </c>
      <c r="G192" s="8" t="n">
        <v>11.64</v>
      </c>
      <c r="H192" s="8" t="n">
        <v>59.299999</v>
      </c>
      <c r="I192" s="8" t="n">
        <v>1302.300049</v>
      </c>
      <c r="J192" s="8" t="n">
        <v>53.52441</v>
      </c>
      <c r="L192" s="9">
        <f>LN(B192/B191)</f>
        <v/>
      </c>
      <c r="M192" s="9">
        <f>$M$1*(C192-C191)</f>
        <v/>
      </c>
      <c r="N192" s="9">
        <f>$N$1*(D192-D191)</f>
        <v/>
      </c>
      <c r="O192" s="9">
        <f>$O$1*LN(E192/E191)</f>
        <v/>
      </c>
      <c r="P192" s="9">
        <f>$P$1*LN(F192/F191)</f>
        <v/>
      </c>
      <c r="Q192" s="9">
        <f>$Q$1*(G192-G191)</f>
        <v/>
      </c>
      <c r="R192" s="9">
        <f>$R$1*(H192-H191)</f>
        <v/>
      </c>
      <c r="S192" s="9">
        <f>$S$1*LN(I192/I191)</f>
        <v/>
      </c>
      <c r="T192" s="9">
        <f>$T$1*LN(J192/J191)</f>
        <v/>
      </c>
      <c r="U192" s="9">
        <f>$W$12+$W$4*M192+$W$5*N192+$W$6*O192+$W$7*P192+$W$8*Q192+$W$9*R192+$W$10*S192+$W$11*T192</f>
        <v/>
      </c>
    </row>
    <row r="193">
      <c r="A193" s="7" t="n">
        <v>38954</v>
      </c>
      <c r="B193" s="8" t="n">
        <v>621.25</v>
      </c>
      <c r="C193" s="8" t="n">
        <v>2.55</v>
      </c>
      <c r="D193" s="8" t="n">
        <v>2.24</v>
      </c>
      <c r="E193" s="8" t="n">
        <v>85.379997</v>
      </c>
      <c r="F193" s="8" t="n">
        <v>72.13</v>
      </c>
      <c r="G193" s="8" t="n">
        <v>12.31</v>
      </c>
      <c r="H193" s="8" t="n">
        <v>58.299999</v>
      </c>
      <c r="I193" s="8" t="n">
        <v>1295.089966</v>
      </c>
      <c r="J193" s="8" t="n">
        <v>53.691978</v>
      </c>
      <c r="L193" s="9">
        <f>LN(B193/B192)</f>
        <v/>
      </c>
      <c r="M193" s="9">
        <f>$M$1*(C193-C192)</f>
        <v/>
      </c>
      <c r="N193" s="9">
        <f>$N$1*(D193-D192)</f>
        <v/>
      </c>
      <c r="O193" s="9">
        <f>$O$1*LN(E193/E192)</f>
        <v/>
      </c>
      <c r="P193" s="9">
        <f>$P$1*LN(F193/F192)</f>
        <v/>
      </c>
      <c r="Q193" s="9">
        <f>$Q$1*(G193-G192)</f>
        <v/>
      </c>
      <c r="R193" s="9">
        <f>$R$1*(H193-H192)</f>
        <v/>
      </c>
      <c r="S193" s="9">
        <f>$S$1*LN(I193/I192)</f>
        <v/>
      </c>
      <c r="T193" s="9">
        <f>$T$1*LN(J193/J192)</f>
        <v/>
      </c>
      <c r="U193" s="9">
        <f>$W$12+$W$4*M193+$W$5*N193+$W$6*O193+$W$7*P193+$W$8*Q193+$W$9*R193+$W$10*S193+$W$11*T193</f>
        <v/>
      </c>
    </row>
    <row r="194">
      <c r="A194" s="7" t="n">
        <v>38961</v>
      </c>
      <c r="B194" s="8" t="n">
        <v>621.05</v>
      </c>
      <c r="C194" s="8" t="n">
        <v>2.48</v>
      </c>
      <c r="D194" s="8" t="n">
        <v>2.25</v>
      </c>
      <c r="E194" s="8" t="n">
        <v>84.94000200000001</v>
      </c>
      <c r="F194" s="8" t="n">
        <v>69.23999999999999</v>
      </c>
      <c r="G194" s="8" t="n">
        <v>11.96</v>
      </c>
      <c r="H194" s="8" t="n">
        <v>56.700001</v>
      </c>
      <c r="I194" s="8" t="n">
        <v>1311.01001</v>
      </c>
      <c r="J194" s="8" t="n">
        <v>53.823368</v>
      </c>
      <c r="L194" s="9">
        <f>LN(B194/B193)</f>
        <v/>
      </c>
      <c r="M194" s="9">
        <f>$M$1*(C194-C193)</f>
        <v/>
      </c>
      <c r="N194" s="9">
        <f>$N$1*(D194-D193)</f>
        <v/>
      </c>
      <c r="O194" s="9">
        <f>$O$1*LN(E194/E193)</f>
        <v/>
      </c>
      <c r="P194" s="9">
        <f>$P$1*LN(F194/F193)</f>
        <v/>
      </c>
      <c r="Q194" s="9">
        <f>$Q$1*(G194-G193)</f>
        <v/>
      </c>
      <c r="R194" s="9">
        <f>$R$1*(H194-H193)</f>
        <v/>
      </c>
      <c r="S194" s="9">
        <f>$S$1*LN(I194/I193)</f>
        <v/>
      </c>
      <c r="T194" s="9">
        <f>$T$1*LN(J194/J193)</f>
        <v/>
      </c>
      <c r="U194" s="9">
        <f>$W$12+$W$4*M194+$W$5*N194+$W$6*O194+$W$7*P194+$W$8*Q194+$W$9*R194+$W$10*S194+$W$11*T194</f>
        <v/>
      </c>
    </row>
    <row r="195">
      <c r="A195" s="7" t="n">
        <v>38968</v>
      </c>
      <c r="B195" s="8" t="n">
        <v>610</v>
      </c>
      <c r="C195" s="8" t="n">
        <v>2.43</v>
      </c>
      <c r="D195" s="8" t="n">
        <v>2.35</v>
      </c>
      <c r="E195" s="8" t="n">
        <v>85.949997</v>
      </c>
      <c r="F195" s="8" t="n">
        <v>66.3</v>
      </c>
      <c r="G195" s="8" t="n">
        <v>13.16</v>
      </c>
      <c r="H195" s="8" t="n">
        <v>56.400002</v>
      </c>
      <c r="I195" s="8" t="n">
        <v>1298.920044</v>
      </c>
      <c r="J195" s="8" t="n">
        <v>53.823368</v>
      </c>
      <c r="L195" s="9">
        <f>LN(B195/B194)</f>
        <v/>
      </c>
      <c r="M195" s="9">
        <f>$M$1*(C195-C194)</f>
        <v/>
      </c>
      <c r="N195" s="9">
        <f>$N$1*(D195-D194)</f>
        <v/>
      </c>
      <c r="O195" s="9">
        <f>$O$1*LN(E195/E194)</f>
        <v/>
      </c>
      <c r="P195" s="9">
        <f>$P$1*LN(F195/F194)</f>
        <v/>
      </c>
      <c r="Q195" s="9">
        <f>$Q$1*(G195-G194)</f>
        <v/>
      </c>
      <c r="R195" s="9">
        <f>$R$1*(H195-H194)</f>
        <v/>
      </c>
      <c r="S195" s="9">
        <f>$S$1*LN(I195/I194)</f>
        <v/>
      </c>
      <c r="T195" s="9">
        <f>$T$1*LN(J195/J194)</f>
        <v/>
      </c>
      <c r="U195" s="9">
        <f>$W$12+$W$4*M195+$W$5*N195+$W$6*O195+$W$7*P195+$W$8*Q195+$W$9*R195+$W$10*S195+$W$11*T195</f>
        <v/>
      </c>
    </row>
    <row r="196">
      <c r="A196" s="7" t="n">
        <v>38975</v>
      </c>
      <c r="B196" s="8" t="n">
        <v>573.6</v>
      </c>
      <c r="C196" s="8" t="n">
        <v>2.42</v>
      </c>
      <c r="D196" s="8" t="n">
        <v>2.38</v>
      </c>
      <c r="E196" s="8" t="n">
        <v>85.989998</v>
      </c>
      <c r="F196" s="8" t="n">
        <v>63.3</v>
      </c>
      <c r="G196" s="8" t="n">
        <v>11.76</v>
      </c>
      <c r="H196" s="8" t="n">
        <v>55.900002</v>
      </c>
      <c r="I196" s="8" t="n">
        <v>1319.660034</v>
      </c>
      <c r="J196" s="8" t="n">
        <v>53.866814</v>
      </c>
      <c r="L196" s="9">
        <f>LN(B196/B195)</f>
        <v/>
      </c>
      <c r="M196" s="9">
        <f>$M$1*(C196-C195)</f>
        <v/>
      </c>
      <c r="N196" s="9">
        <f>$N$1*(D196-D195)</f>
        <v/>
      </c>
      <c r="O196" s="9">
        <f>$O$1*LN(E196/E195)</f>
        <v/>
      </c>
      <c r="P196" s="9">
        <f>$P$1*LN(F196/F195)</f>
        <v/>
      </c>
      <c r="Q196" s="9">
        <f>$Q$1*(G196-G195)</f>
        <v/>
      </c>
      <c r="R196" s="9">
        <f>$R$1*(H196-H195)</f>
        <v/>
      </c>
      <c r="S196" s="9">
        <f>$S$1*LN(I196/I195)</f>
        <v/>
      </c>
      <c r="T196" s="9">
        <f>$T$1*LN(J196/J195)</f>
        <v/>
      </c>
      <c r="U196" s="9">
        <f>$W$12+$W$4*M196+$W$5*N196+$W$6*O196+$W$7*P196+$W$8*Q196+$W$9*R196+$W$10*S196+$W$11*T196</f>
        <v/>
      </c>
    </row>
    <row r="197">
      <c r="A197" s="7" t="n">
        <v>38982</v>
      </c>
      <c r="B197" s="8" t="n">
        <v>589</v>
      </c>
      <c r="C197" s="8" t="n">
        <v>2.33</v>
      </c>
      <c r="D197" s="8" t="n">
        <v>2.27</v>
      </c>
      <c r="E197" s="8" t="n">
        <v>85.199997</v>
      </c>
      <c r="F197" s="8" t="n">
        <v>59.79</v>
      </c>
      <c r="G197" s="8" t="n">
        <v>12.59</v>
      </c>
      <c r="H197" s="8" t="n">
        <v>69.5</v>
      </c>
      <c r="I197" s="8" t="n">
        <v>1314.780029</v>
      </c>
      <c r="J197" s="8" t="n">
        <v>54.3064</v>
      </c>
      <c r="L197" s="9">
        <f>LN(B197/B196)</f>
        <v/>
      </c>
      <c r="M197" s="9">
        <f>$M$1*(C197-C196)</f>
        <v/>
      </c>
      <c r="N197" s="9">
        <f>$N$1*(D197-D196)</f>
        <v/>
      </c>
      <c r="O197" s="9">
        <f>$O$1*LN(E197/E196)</f>
        <v/>
      </c>
      <c r="P197" s="9">
        <f>$P$1*LN(F197/F196)</f>
        <v/>
      </c>
      <c r="Q197" s="9">
        <f>$Q$1*(G197-G196)</f>
        <v/>
      </c>
      <c r="R197" s="9">
        <f>$R$1*(H197-H196)</f>
        <v/>
      </c>
      <c r="S197" s="9">
        <f>$S$1*LN(I197/I196)</f>
        <v/>
      </c>
      <c r="T197" s="9">
        <f>$T$1*LN(J197/J196)</f>
        <v/>
      </c>
      <c r="U197" s="9">
        <f>$W$12+$W$4*M197+$W$5*N197+$W$6*O197+$W$7*P197+$W$8*Q197+$W$9*R197+$W$10*S197+$W$11*T197</f>
        <v/>
      </c>
    </row>
    <row r="198">
      <c r="A198" s="7" t="n">
        <v>38989</v>
      </c>
      <c r="B198" s="8" t="n">
        <v>599.25</v>
      </c>
      <c r="C198" s="8" t="n">
        <v>2.37</v>
      </c>
      <c r="D198" s="8" t="n">
        <v>2.27</v>
      </c>
      <c r="E198" s="8" t="n">
        <v>85.970001</v>
      </c>
      <c r="F198" s="8" t="n">
        <v>62.9</v>
      </c>
      <c r="G198" s="8" t="n">
        <v>11.98</v>
      </c>
      <c r="H198" s="8" t="n">
        <v>63.099998</v>
      </c>
      <c r="I198" s="8" t="n">
        <v>1335.849976</v>
      </c>
      <c r="J198" s="8" t="n">
        <v>54.360672</v>
      </c>
      <c r="L198" s="9">
        <f>LN(B198/B197)</f>
        <v/>
      </c>
      <c r="M198" s="9">
        <f>$M$1*(C198-C197)</f>
        <v/>
      </c>
      <c r="N198" s="9">
        <f>$N$1*(D198-D197)</f>
        <v/>
      </c>
      <c r="O198" s="9">
        <f>$O$1*LN(E198/E197)</f>
        <v/>
      </c>
      <c r="P198" s="9">
        <f>$P$1*LN(F198/F197)</f>
        <v/>
      </c>
      <c r="Q198" s="9">
        <f>$Q$1*(G198-G197)</f>
        <v/>
      </c>
      <c r="R198" s="9">
        <f>$R$1*(H198-H197)</f>
        <v/>
      </c>
      <c r="S198" s="9">
        <f>$S$1*LN(I198/I197)</f>
        <v/>
      </c>
      <c r="T198" s="9">
        <f>$T$1*LN(J198/J197)</f>
        <v/>
      </c>
      <c r="U198" s="9">
        <f>$W$12+$W$4*M198+$W$5*N198+$W$6*O198+$W$7*P198+$W$8*Q198+$W$9*R198+$W$10*S198+$W$11*T198</f>
        <v/>
      </c>
    </row>
    <row r="199">
      <c r="A199" s="7" t="n">
        <v>38996</v>
      </c>
      <c r="B199" s="8" t="n">
        <v>560.75</v>
      </c>
      <c r="C199" s="8" t="n">
        <v>2.33</v>
      </c>
      <c r="D199" s="8" t="n">
        <v>2.37</v>
      </c>
      <c r="E199" s="8" t="n">
        <v>86.44000200000001</v>
      </c>
      <c r="F199" s="8" t="n">
        <v>59.68</v>
      </c>
      <c r="G199" s="8" t="n">
        <v>11.56</v>
      </c>
      <c r="H199" s="8" t="n">
        <v>63.700001</v>
      </c>
      <c r="I199" s="8" t="n">
        <v>1349.589966</v>
      </c>
      <c r="J199" s="8" t="n">
        <v>54.242989</v>
      </c>
      <c r="L199" s="9">
        <f>LN(B199/B198)</f>
        <v/>
      </c>
      <c r="M199" s="9">
        <f>$M$1*(C199-C198)</f>
        <v/>
      </c>
      <c r="N199" s="9">
        <f>$N$1*(D199-D198)</f>
        <v/>
      </c>
      <c r="O199" s="9">
        <f>$O$1*LN(E199/E198)</f>
        <v/>
      </c>
      <c r="P199" s="9">
        <f>$P$1*LN(F199/F198)</f>
        <v/>
      </c>
      <c r="Q199" s="9">
        <f>$Q$1*(G199-G198)</f>
        <v/>
      </c>
      <c r="R199" s="9">
        <f>$R$1*(H199-H198)</f>
        <v/>
      </c>
      <c r="S199" s="9">
        <f>$S$1*LN(I199/I198)</f>
        <v/>
      </c>
      <c r="T199" s="9">
        <f>$T$1*LN(J199/J198)</f>
        <v/>
      </c>
      <c r="U199" s="9">
        <f>$W$12+$W$4*M199+$W$5*N199+$W$6*O199+$W$7*P199+$W$8*Q199+$W$9*R199+$W$10*S199+$W$11*T199</f>
        <v/>
      </c>
    </row>
    <row r="200">
      <c r="A200" s="7" t="n">
        <v>39003</v>
      </c>
      <c r="B200" s="8" t="n">
        <v>586.1</v>
      </c>
      <c r="C200" s="8" t="n">
        <v>2.34</v>
      </c>
      <c r="D200" s="8" t="n">
        <v>2.47</v>
      </c>
      <c r="E200" s="8" t="n">
        <v>87.120003</v>
      </c>
      <c r="F200" s="8" t="n">
        <v>58.69</v>
      </c>
      <c r="G200" s="8" t="n">
        <v>10.75</v>
      </c>
      <c r="H200" s="8" t="n">
        <v>60.299999</v>
      </c>
      <c r="I200" s="8" t="n">
        <v>1365.619995</v>
      </c>
      <c r="J200" s="8" t="n">
        <v>54.003223</v>
      </c>
      <c r="L200" s="9">
        <f>LN(B200/B199)</f>
        <v/>
      </c>
      <c r="M200" s="9">
        <f>$M$1*(C200-C199)</f>
        <v/>
      </c>
      <c r="N200" s="9">
        <f>$N$1*(D200-D199)</f>
        <v/>
      </c>
      <c r="O200" s="9">
        <f>$O$1*LN(E200/E199)</f>
        <v/>
      </c>
      <c r="P200" s="9">
        <f>$P$1*LN(F200/F199)</f>
        <v/>
      </c>
      <c r="Q200" s="9">
        <f>$Q$1*(G200-G199)</f>
        <v/>
      </c>
      <c r="R200" s="9">
        <f>$R$1*(H200-H199)</f>
        <v/>
      </c>
      <c r="S200" s="9">
        <f>$S$1*LN(I200/I199)</f>
        <v/>
      </c>
      <c r="T200" s="9">
        <f>$T$1*LN(J200/J199)</f>
        <v/>
      </c>
      <c r="U200" s="9">
        <f>$W$12+$W$4*M200+$W$5*N200+$W$6*O200+$W$7*P200+$W$8*Q200+$W$9*R200+$W$10*S200+$W$11*T200</f>
        <v/>
      </c>
    </row>
    <row r="201">
      <c r="A201" s="7" t="n">
        <v>39010</v>
      </c>
      <c r="B201" s="8" t="n">
        <v>596.6</v>
      </c>
      <c r="C201" s="8" t="n">
        <v>2.3</v>
      </c>
      <c r="D201" s="8" t="n">
        <v>2.49</v>
      </c>
      <c r="E201" s="8" t="n">
        <v>86.269997</v>
      </c>
      <c r="F201" s="8" t="n">
        <v>57.35</v>
      </c>
      <c r="G201" s="8" t="n">
        <v>10.63</v>
      </c>
      <c r="H201" s="8" t="n">
        <v>56.599998</v>
      </c>
      <c r="I201" s="8" t="n">
        <v>1368.599976</v>
      </c>
      <c r="J201" s="8" t="n">
        <v>54.193909</v>
      </c>
      <c r="L201" s="9">
        <f>LN(B201/B200)</f>
        <v/>
      </c>
      <c r="M201" s="9">
        <f>$M$1*(C201-C200)</f>
        <v/>
      </c>
      <c r="N201" s="9">
        <f>$N$1*(D201-D200)</f>
        <v/>
      </c>
      <c r="O201" s="9">
        <f>$O$1*LN(E201/E200)</f>
        <v/>
      </c>
      <c r="P201" s="9">
        <f>$P$1*LN(F201/F200)</f>
        <v/>
      </c>
      <c r="Q201" s="9">
        <f>$Q$1*(G201-G200)</f>
        <v/>
      </c>
      <c r="R201" s="9">
        <f>$R$1*(H201-H200)</f>
        <v/>
      </c>
      <c r="S201" s="9">
        <f>$S$1*LN(I201/I200)</f>
        <v/>
      </c>
      <c r="T201" s="9">
        <f>$T$1*LN(J201/J200)</f>
        <v/>
      </c>
      <c r="U201" s="9">
        <f>$W$12+$W$4*M201+$W$5*N201+$W$6*O201+$W$7*P201+$W$8*Q201+$W$9*R201+$W$10*S201+$W$11*T201</f>
        <v/>
      </c>
    </row>
    <row r="202">
      <c r="A202" s="7" t="n">
        <v>39017</v>
      </c>
      <c r="B202" s="8" t="n">
        <v>596.25</v>
      </c>
      <c r="C202" s="8" t="n">
        <v>2.31</v>
      </c>
      <c r="D202" s="8" t="n">
        <v>2.37</v>
      </c>
      <c r="E202" s="8" t="n">
        <v>85.55999799999999</v>
      </c>
      <c r="F202" s="8" t="n">
        <v>60.75</v>
      </c>
      <c r="G202" s="8" t="n">
        <v>10.8</v>
      </c>
      <c r="H202" s="8" t="n">
        <v>59.5</v>
      </c>
      <c r="I202" s="8" t="n">
        <v>1377.339966</v>
      </c>
      <c r="J202" s="8" t="n">
        <v>54.520931</v>
      </c>
      <c r="L202" s="9">
        <f>LN(B202/B201)</f>
        <v/>
      </c>
      <c r="M202" s="9">
        <f>$M$1*(C202-C201)</f>
        <v/>
      </c>
      <c r="N202" s="9">
        <f>$N$1*(D202-D201)</f>
        <v/>
      </c>
      <c r="O202" s="9">
        <f>$O$1*LN(E202/E201)</f>
        <v/>
      </c>
      <c r="P202" s="9">
        <f>$P$1*LN(F202/F201)</f>
        <v/>
      </c>
      <c r="Q202" s="9">
        <f>$Q$1*(G202-G201)</f>
        <v/>
      </c>
      <c r="R202" s="9">
        <f>$R$1*(H202-H201)</f>
        <v/>
      </c>
      <c r="S202" s="9">
        <f>$S$1*LN(I202/I201)</f>
        <v/>
      </c>
      <c r="T202" s="9">
        <f>$T$1*LN(J202/J201)</f>
        <v/>
      </c>
      <c r="U202" s="9">
        <f>$W$12+$W$4*M202+$W$5*N202+$W$6*O202+$W$7*P202+$W$8*Q202+$W$9*R202+$W$10*S202+$W$11*T202</f>
        <v/>
      </c>
    </row>
    <row r="203">
      <c r="A203" s="7" t="n">
        <v>39024</v>
      </c>
      <c r="B203" s="8" t="n">
        <v>622.75</v>
      </c>
      <c r="C203" s="8" t="n">
        <v>2.32</v>
      </c>
      <c r="D203" s="8" t="n">
        <v>2.4</v>
      </c>
      <c r="E203" s="8" t="n">
        <v>85.709999</v>
      </c>
      <c r="F203" s="8" t="n">
        <v>59.13</v>
      </c>
      <c r="G203" s="8" t="n">
        <v>11.16</v>
      </c>
      <c r="H203" s="8" t="n">
        <v>60.900002</v>
      </c>
      <c r="I203" s="8" t="n">
        <v>1364.300049</v>
      </c>
      <c r="J203" s="8" t="n">
        <v>54.482803</v>
      </c>
      <c r="L203" s="9">
        <f>LN(B203/B202)</f>
        <v/>
      </c>
      <c r="M203" s="9">
        <f>$M$1*(C203-C202)</f>
        <v/>
      </c>
      <c r="N203" s="9">
        <f>$N$1*(D203-D202)</f>
        <v/>
      </c>
      <c r="O203" s="9">
        <f>$O$1*LN(E203/E202)</f>
        <v/>
      </c>
      <c r="P203" s="9">
        <f>$P$1*LN(F203/F202)</f>
        <v/>
      </c>
      <c r="Q203" s="9">
        <f>$Q$1*(G203-G202)</f>
        <v/>
      </c>
      <c r="R203" s="9">
        <f>$R$1*(H203-H202)</f>
        <v/>
      </c>
      <c r="S203" s="9">
        <f>$S$1*LN(I203/I202)</f>
        <v/>
      </c>
      <c r="T203" s="9">
        <f>$T$1*LN(J203/J202)</f>
        <v/>
      </c>
      <c r="U203" s="9">
        <f>$W$12+$W$4*M203+$W$5*N203+$W$6*O203+$W$7*P203+$W$8*Q203+$W$9*R203+$W$10*S203+$W$11*T203</f>
        <v/>
      </c>
    </row>
    <row r="204">
      <c r="A204" s="7" t="n">
        <v>39031</v>
      </c>
      <c r="B204" s="8" t="n">
        <v>629.3</v>
      </c>
      <c r="C204" s="8" t="n">
        <v>2.34</v>
      </c>
      <c r="D204" s="8" t="n">
        <v>2.25</v>
      </c>
      <c r="E204" s="8" t="n">
        <v>85.050003</v>
      </c>
      <c r="F204" s="8" t="n">
        <v>59.66</v>
      </c>
      <c r="G204" s="8" t="n">
        <v>10.79</v>
      </c>
      <c r="H204" s="8" t="n">
        <v>63.5</v>
      </c>
      <c r="I204" s="8" t="n">
        <v>1380.900024</v>
      </c>
      <c r="J204" s="8" t="n">
        <v>54.90424</v>
      </c>
      <c r="L204" s="9">
        <f>LN(B204/B203)</f>
        <v/>
      </c>
      <c r="M204" s="9">
        <f>$M$1*(C204-C203)</f>
        <v/>
      </c>
      <c r="N204" s="9">
        <f>$N$1*(D204-D203)</f>
        <v/>
      </c>
      <c r="O204" s="9">
        <f>$O$1*LN(E204/E203)</f>
        <v/>
      </c>
      <c r="P204" s="9">
        <f>$P$1*LN(F204/F203)</f>
        <v/>
      </c>
      <c r="Q204" s="9">
        <f>$Q$1*(G204-G203)</f>
        <v/>
      </c>
      <c r="R204" s="9">
        <f>$R$1*(H204-H203)</f>
        <v/>
      </c>
      <c r="S204" s="9">
        <f>$S$1*LN(I204/I203)</f>
        <v/>
      </c>
      <c r="T204" s="9">
        <f>$T$1*LN(J204/J203)</f>
        <v/>
      </c>
      <c r="U204" s="9">
        <f>$W$12+$W$4*M204+$W$5*N204+$W$6*O204+$W$7*P204+$W$8*Q204+$W$9*R204+$W$10*S204+$W$11*T204</f>
        <v/>
      </c>
    </row>
    <row r="205">
      <c r="A205" s="7" t="n">
        <v>39038</v>
      </c>
      <c r="B205" s="8" t="n">
        <v>620.5</v>
      </c>
      <c r="C205" s="8" t="n">
        <v>2.28</v>
      </c>
      <c r="D205" s="8" t="n">
        <v>2.33</v>
      </c>
      <c r="E205" s="8" t="n">
        <v>85.370003</v>
      </c>
      <c r="F205" s="8" t="n">
        <v>55.9</v>
      </c>
      <c r="G205" s="8" t="n">
        <v>10.05</v>
      </c>
      <c r="H205" s="8" t="n">
        <v>65</v>
      </c>
      <c r="I205" s="8" t="n">
        <v>1401.199951</v>
      </c>
      <c r="J205" s="8" t="n">
        <v>54.90424</v>
      </c>
      <c r="L205" s="9">
        <f>LN(B205/B204)</f>
        <v/>
      </c>
      <c r="M205" s="9">
        <f>$M$1*(C205-C204)</f>
        <v/>
      </c>
      <c r="N205" s="9">
        <f>$N$1*(D205-D204)</f>
        <v/>
      </c>
      <c r="O205" s="9">
        <f>$O$1*LN(E205/E204)</f>
        <v/>
      </c>
      <c r="P205" s="9">
        <f>$P$1*LN(F205/F204)</f>
        <v/>
      </c>
      <c r="Q205" s="9">
        <f>$Q$1*(G205-G204)</f>
        <v/>
      </c>
      <c r="R205" s="9">
        <f>$R$1*(H205-H204)</f>
        <v/>
      </c>
      <c r="S205" s="9">
        <f>$S$1*LN(I205/I204)</f>
        <v/>
      </c>
      <c r="T205" s="9">
        <f>$T$1*LN(J205/J204)</f>
        <v/>
      </c>
      <c r="U205" s="9">
        <f>$W$12+$W$4*M205+$W$5*N205+$W$6*O205+$W$7*P205+$W$8*Q205+$W$9*R205+$W$10*S205+$W$11*T205</f>
        <v/>
      </c>
    </row>
    <row r="206">
      <c r="A206" s="7" t="n">
        <v>39045</v>
      </c>
      <c r="B206" s="8" t="n">
        <v>639.5</v>
      </c>
      <c r="C206" s="8" t="n">
        <v>2.28</v>
      </c>
      <c r="D206" s="8" t="n">
        <v>2.27</v>
      </c>
      <c r="E206" s="8" t="n">
        <v>83.709999</v>
      </c>
      <c r="F206" s="8" t="n">
        <v>57.28</v>
      </c>
      <c r="G206" s="8" t="n">
        <v>10.73</v>
      </c>
      <c r="H206" s="8" t="n">
        <v>63</v>
      </c>
      <c r="I206" s="8" t="n">
        <v>1400.949951</v>
      </c>
      <c r="J206" s="8" t="n">
        <v>55.106747</v>
      </c>
      <c r="L206" s="9">
        <f>LN(B206/B205)</f>
        <v/>
      </c>
      <c r="M206" s="9">
        <f>$M$1*(C206-C205)</f>
        <v/>
      </c>
      <c r="N206" s="9">
        <f>$N$1*(D206-D205)</f>
        <v/>
      </c>
      <c r="O206" s="9">
        <f>$O$1*LN(E206/E205)</f>
        <v/>
      </c>
      <c r="P206" s="9">
        <f>$P$1*LN(F206/F205)</f>
        <v/>
      </c>
      <c r="Q206" s="9">
        <f>$Q$1*(G206-G205)</f>
        <v/>
      </c>
      <c r="R206" s="9">
        <f>$R$1*(H206-H205)</f>
        <v/>
      </c>
      <c r="S206" s="9">
        <f>$S$1*LN(I206/I205)</f>
        <v/>
      </c>
      <c r="T206" s="9">
        <f>$T$1*LN(J206/J205)</f>
        <v/>
      </c>
      <c r="U206" s="9">
        <f>$W$12+$W$4*M206+$W$5*N206+$W$6*O206+$W$7*P206+$W$8*Q206+$W$9*R206+$W$10*S206+$W$11*T206</f>
        <v/>
      </c>
    </row>
    <row r="207">
      <c r="A207" s="7" t="n">
        <v>39052</v>
      </c>
      <c r="B207" s="8" t="n">
        <v>648.75</v>
      </c>
      <c r="C207" s="8" t="n">
        <v>2.33</v>
      </c>
      <c r="D207" s="8" t="n">
        <v>2.1</v>
      </c>
      <c r="E207" s="8" t="n">
        <v>82.480003</v>
      </c>
      <c r="F207" s="8" t="n">
        <v>63.43</v>
      </c>
      <c r="G207" s="8" t="n">
        <v>11.66</v>
      </c>
      <c r="H207" s="8" t="n">
        <v>72.25</v>
      </c>
      <c r="I207" s="8" t="n">
        <v>1396.709961</v>
      </c>
      <c r="J207" s="8" t="n">
        <v>55.418003</v>
      </c>
      <c r="L207" s="9">
        <f>LN(B207/B206)</f>
        <v/>
      </c>
      <c r="M207" s="9">
        <f>$M$1*(C207-C206)</f>
        <v/>
      </c>
      <c r="N207" s="9">
        <f>$N$1*(D207-D206)</f>
        <v/>
      </c>
      <c r="O207" s="9">
        <f>$O$1*LN(E207/E206)</f>
        <v/>
      </c>
      <c r="P207" s="9">
        <f>$P$1*LN(F207/F206)</f>
        <v/>
      </c>
      <c r="Q207" s="9">
        <f>$Q$1*(G207-G206)</f>
        <v/>
      </c>
      <c r="R207" s="9">
        <f>$R$1*(H207-H206)</f>
        <v/>
      </c>
      <c r="S207" s="9">
        <f>$S$1*LN(I207/I206)</f>
        <v/>
      </c>
      <c r="T207" s="9">
        <f>$T$1*LN(J207/J206)</f>
        <v/>
      </c>
      <c r="U207" s="9">
        <f>$W$12+$W$4*M207+$W$5*N207+$W$6*O207+$W$7*P207+$W$8*Q207+$W$9*R207+$W$10*S207+$W$11*T207</f>
        <v/>
      </c>
    </row>
    <row r="208">
      <c r="A208" s="7" t="n">
        <v>39059</v>
      </c>
      <c r="B208" s="8" t="n">
        <v>637.4</v>
      </c>
      <c r="C208" s="8" t="n">
        <v>2.35</v>
      </c>
      <c r="D208" s="8" t="n">
        <v>2.21</v>
      </c>
      <c r="E208" s="8" t="n">
        <v>83.33000199999999</v>
      </c>
      <c r="F208" s="8" t="n">
        <v>62.06</v>
      </c>
      <c r="G208" s="8" t="n">
        <v>12.07</v>
      </c>
      <c r="H208" s="8" t="n">
        <v>71.099998</v>
      </c>
      <c r="I208" s="8" t="n">
        <v>1409.839966</v>
      </c>
      <c r="J208" s="8" t="n">
        <v>55.231163</v>
      </c>
      <c r="L208" s="9">
        <f>LN(B208/B207)</f>
        <v/>
      </c>
      <c r="M208" s="9">
        <f>$M$1*(C208-C207)</f>
        <v/>
      </c>
      <c r="N208" s="9">
        <f>$N$1*(D208-D207)</f>
        <v/>
      </c>
      <c r="O208" s="9">
        <f>$O$1*LN(E208/E207)</f>
        <v/>
      </c>
      <c r="P208" s="9">
        <f>$P$1*LN(F208/F207)</f>
        <v/>
      </c>
      <c r="Q208" s="9">
        <f>$Q$1*(G208-G207)</f>
        <v/>
      </c>
      <c r="R208" s="9">
        <f>$R$1*(H208-H207)</f>
        <v/>
      </c>
      <c r="S208" s="9">
        <f>$S$1*LN(I208/I207)</f>
        <v/>
      </c>
      <c r="T208" s="9">
        <f>$T$1*LN(J208/J207)</f>
        <v/>
      </c>
      <c r="U208" s="9">
        <f>$W$12+$W$4*M208+$W$5*N208+$W$6*O208+$W$7*P208+$W$8*Q208+$W$9*R208+$W$10*S208+$W$11*T208</f>
        <v/>
      </c>
    </row>
    <row r="209">
      <c r="A209" s="7" t="n">
        <v>39066</v>
      </c>
      <c r="B209" s="8" t="n">
        <v>623.75</v>
      </c>
      <c r="C209" s="8" t="n">
        <v>2.31</v>
      </c>
      <c r="D209" s="8" t="n">
        <v>2.29</v>
      </c>
      <c r="E209" s="8" t="n">
        <v>84.05999799999999</v>
      </c>
      <c r="F209" s="8" t="n">
        <v>63.4</v>
      </c>
      <c r="G209" s="8" t="n">
        <v>10.05</v>
      </c>
      <c r="H209" s="8" t="n">
        <v>64.25</v>
      </c>
      <c r="I209" s="8" t="n">
        <v>1427.089966</v>
      </c>
      <c r="J209" s="8" t="n">
        <v>55.115772</v>
      </c>
      <c r="L209" s="9">
        <f>LN(B209/B208)</f>
        <v/>
      </c>
      <c r="M209" s="9">
        <f>$M$1*(C209-C208)</f>
        <v/>
      </c>
      <c r="N209" s="9">
        <f>$N$1*(D209-D208)</f>
        <v/>
      </c>
      <c r="O209" s="9">
        <f>$O$1*LN(E209/E208)</f>
        <v/>
      </c>
      <c r="P209" s="9">
        <f>$P$1*LN(F209/F208)</f>
        <v/>
      </c>
      <c r="Q209" s="9">
        <f>$Q$1*(G209-G208)</f>
        <v/>
      </c>
      <c r="R209" s="9">
        <f>$R$1*(H209-H208)</f>
        <v/>
      </c>
      <c r="S209" s="9">
        <f>$S$1*LN(I209/I208)</f>
        <v/>
      </c>
      <c r="T209" s="9">
        <f>$T$1*LN(J209/J208)</f>
        <v/>
      </c>
      <c r="U209" s="9">
        <f>$W$12+$W$4*M209+$W$5*N209+$W$6*O209+$W$7*P209+$W$8*Q209+$W$9*R209+$W$10*S209+$W$11*T209</f>
        <v/>
      </c>
    </row>
    <row r="210">
      <c r="A210" s="7" t="n">
        <v>39073</v>
      </c>
      <c r="B210" s="8" t="n">
        <v>620.5</v>
      </c>
      <c r="C210" s="8" t="n">
        <v>2.28</v>
      </c>
      <c r="D210" s="8" t="n">
        <v>2.35</v>
      </c>
      <c r="E210" s="8" t="n">
        <v>83.94000200000001</v>
      </c>
      <c r="F210" s="8" t="n">
        <v>61.81</v>
      </c>
      <c r="G210" s="8" t="n">
        <v>11.36</v>
      </c>
      <c r="H210" s="8" t="n">
        <v>65.300003</v>
      </c>
      <c r="I210" s="8" t="n">
        <v>1410.76001</v>
      </c>
      <c r="J210" s="8" t="n">
        <v>55.225719</v>
      </c>
      <c r="L210" s="9">
        <f>LN(B210/B209)</f>
        <v/>
      </c>
      <c r="M210" s="9">
        <f>$M$1*(C210-C209)</f>
        <v/>
      </c>
      <c r="N210" s="9">
        <f>$N$1*(D210-D209)</f>
        <v/>
      </c>
      <c r="O210" s="9">
        <f>$O$1*LN(E210/E209)</f>
        <v/>
      </c>
      <c r="P210" s="9">
        <f>$P$1*LN(F210/F209)</f>
        <v/>
      </c>
      <c r="Q210" s="9">
        <f>$Q$1*(G210-G209)</f>
        <v/>
      </c>
      <c r="R210" s="9">
        <f>$R$1*(H210-H209)</f>
        <v/>
      </c>
      <c r="S210" s="9">
        <f>$S$1*LN(I210/I209)</f>
        <v/>
      </c>
      <c r="T210" s="9">
        <f>$T$1*LN(J210/J209)</f>
        <v/>
      </c>
      <c r="U210" s="9">
        <f>$W$12+$W$4*M210+$W$5*N210+$W$6*O210+$W$7*P210+$W$8*Q210+$W$9*R210+$W$10*S210+$W$11*T210</f>
        <v/>
      </c>
    </row>
    <row r="211">
      <c r="A211" s="7" t="n">
        <v>39080</v>
      </c>
      <c r="B211" s="8" t="n">
        <v>632</v>
      </c>
      <c r="C211" s="8" t="n">
        <v>2.3</v>
      </c>
      <c r="D211" s="8" t="n">
        <v>2.41</v>
      </c>
      <c r="E211" s="8" t="n">
        <v>83.720001</v>
      </c>
      <c r="F211" s="8" t="n">
        <v>60.85</v>
      </c>
      <c r="G211" s="8" t="n">
        <v>11.56</v>
      </c>
      <c r="H211" s="8" t="n">
        <v>66.800003</v>
      </c>
      <c r="I211" s="8" t="n">
        <v>1418.300049</v>
      </c>
      <c r="J211" s="8" t="n">
        <v>54.982533</v>
      </c>
      <c r="L211" s="9">
        <f>LN(B211/B210)</f>
        <v/>
      </c>
      <c r="M211" s="9">
        <f>$M$1*(C211-C210)</f>
        <v/>
      </c>
      <c r="N211" s="9">
        <f>$N$1*(D211-D210)</f>
        <v/>
      </c>
      <c r="O211" s="9">
        <f>$O$1*LN(E211/E210)</f>
        <v/>
      </c>
      <c r="P211" s="9">
        <f>$P$1*LN(F211/F210)</f>
        <v/>
      </c>
      <c r="Q211" s="9">
        <f>$Q$1*(G211-G210)</f>
        <v/>
      </c>
      <c r="R211" s="9">
        <f>$R$1*(H211-H210)</f>
        <v/>
      </c>
      <c r="S211" s="9">
        <f>$S$1*LN(I211/I210)</f>
        <v/>
      </c>
      <c r="T211" s="9">
        <f>$T$1*LN(J211/J210)</f>
        <v/>
      </c>
      <c r="U211" s="9">
        <f>$W$12+$W$4*M211+$W$5*N211+$W$6*O211+$W$7*P211+$W$8*Q211+$W$9*R211+$W$10*S211+$W$11*T211</f>
        <v/>
      </c>
    </row>
    <row r="212">
      <c r="A212" s="7" t="n">
        <v>39087</v>
      </c>
      <c r="B212" s="8" t="n">
        <v>609.5</v>
      </c>
      <c r="C212" s="8" t="n">
        <v>2.27</v>
      </c>
      <c r="D212" s="8" t="n">
        <v>2.38</v>
      </c>
      <c r="E212" s="8" t="n">
        <v>84.629997</v>
      </c>
      <c r="F212" s="8" t="n">
        <v>56.29</v>
      </c>
      <c r="G212" s="8" t="n">
        <v>12.14</v>
      </c>
      <c r="H212" s="8" t="n">
        <v>67.400002</v>
      </c>
      <c r="I212" s="8" t="n">
        <v>1409.709961</v>
      </c>
      <c r="J212" s="8" t="n">
        <v>55.175529</v>
      </c>
      <c r="L212" s="9">
        <f>LN(B212/B211)</f>
        <v/>
      </c>
      <c r="M212" s="9">
        <f>$M$1*(C212-C211)</f>
        <v/>
      </c>
      <c r="N212" s="9">
        <f>$N$1*(D212-D211)</f>
        <v/>
      </c>
      <c r="O212" s="9">
        <f>$O$1*LN(E212/E211)</f>
        <v/>
      </c>
      <c r="P212" s="9">
        <f>$P$1*LN(F212/F211)</f>
        <v/>
      </c>
      <c r="Q212" s="9">
        <f>$Q$1*(G212-G211)</f>
        <v/>
      </c>
      <c r="R212" s="9">
        <f>$R$1*(H212-H211)</f>
        <v/>
      </c>
      <c r="S212" s="9">
        <f>$S$1*LN(I212/I211)</f>
        <v/>
      </c>
      <c r="T212" s="9">
        <f>$T$1*LN(J212/J211)</f>
        <v/>
      </c>
      <c r="U212" s="9">
        <f>$W$12+$W$4*M212+$W$5*N212+$W$6*O212+$W$7*P212+$W$8*Q212+$W$9*R212+$W$10*S212+$W$11*T212</f>
        <v/>
      </c>
    </row>
    <row r="213">
      <c r="A213" s="7" t="n">
        <v>39094</v>
      </c>
      <c r="B213" s="8" t="n">
        <v>619.75</v>
      </c>
      <c r="C213" s="8" t="n">
        <v>2.28</v>
      </c>
      <c r="D213" s="8" t="n">
        <v>2.49</v>
      </c>
      <c r="E213" s="8" t="n">
        <v>85.029999</v>
      </c>
      <c r="F213" s="8" t="n">
        <v>52.96</v>
      </c>
      <c r="G213" s="8" t="n">
        <v>10.15</v>
      </c>
      <c r="H213" s="8" t="n">
        <v>61.200001</v>
      </c>
      <c r="I213" s="8" t="n">
        <v>1430.72998</v>
      </c>
      <c r="J213" s="8" t="n">
        <v>54.966026</v>
      </c>
      <c r="L213" s="9">
        <f>LN(B213/B212)</f>
        <v/>
      </c>
      <c r="M213" s="9">
        <f>$M$1*(C213-C212)</f>
        <v/>
      </c>
      <c r="N213" s="9">
        <f>$N$1*(D213-D212)</f>
        <v/>
      </c>
      <c r="O213" s="9">
        <f>$O$1*LN(E213/E212)</f>
        <v/>
      </c>
      <c r="P213" s="9">
        <f>$P$1*LN(F213/F212)</f>
        <v/>
      </c>
      <c r="Q213" s="9">
        <f>$Q$1*(G213-G212)</f>
        <v/>
      </c>
      <c r="R213" s="9">
        <f>$R$1*(H213-H212)</f>
        <v/>
      </c>
      <c r="S213" s="9">
        <f>$S$1*LN(I213/I212)</f>
        <v/>
      </c>
      <c r="T213" s="9">
        <f>$T$1*LN(J213/J212)</f>
        <v/>
      </c>
      <c r="U213" s="9">
        <f>$W$12+$W$4*M213+$W$5*N213+$W$6*O213+$W$7*P213+$W$8*Q213+$W$9*R213+$W$10*S213+$W$11*T213</f>
        <v/>
      </c>
    </row>
    <row r="214">
      <c r="A214" s="7" t="n">
        <v>39101</v>
      </c>
      <c r="B214" s="8" t="n">
        <v>629</v>
      </c>
      <c r="C214" s="8" t="n">
        <v>2.31</v>
      </c>
      <c r="D214" s="8" t="n">
        <v>2.47</v>
      </c>
      <c r="E214" s="8" t="n">
        <v>84.860001</v>
      </c>
      <c r="F214" s="8" t="n">
        <v>51.98</v>
      </c>
      <c r="G214" s="8" t="n">
        <v>10.4</v>
      </c>
      <c r="H214" s="8" t="n">
        <v>57.200001</v>
      </c>
      <c r="I214" s="8" t="n">
        <v>1430.5</v>
      </c>
      <c r="J214" s="8" t="n">
        <v>55.059734</v>
      </c>
      <c r="L214" s="9">
        <f>LN(B214/B213)</f>
        <v/>
      </c>
      <c r="M214" s="9">
        <f>$M$1*(C214-C213)</f>
        <v/>
      </c>
      <c r="N214" s="9">
        <f>$N$1*(D214-D213)</f>
        <v/>
      </c>
      <c r="O214" s="9">
        <f>$O$1*LN(E214/E213)</f>
        <v/>
      </c>
      <c r="P214" s="9">
        <f>$P$1*LN(F214/F213)</f>
        <v/>
      </c>
      <c r="Q214" s="9">
        <f>$Q$1*(G214-G213)</f>
        <v/>
      </c>
      <c r="R214" s="9">
        <f>$R$1*(H214-H213)</f>
        <v/>
      </c>
      <c r="S214" s="9">
        <f>$S$1*LN(I214/I213)</f>
        <v/>
      </c>
      <c r="T214" s="9">
        <f>$T$1*LN(J214/J213)</f>
        <v/>
      </c>
      <c r="U214" s="9">
        <f>$W$12+$W$4*M214+$W$5*N214+$W$6*O214+$W$7*P214+$W$8*Q214+$W$9*R214+$W$10*S214+$W$11*T214</f>
        <v/>
      </c>
    </row>
    <row r="215">
      <c r="A215" s="7" t="n">
        <v>39108</v>
      </c>
      <c r="B215" s="8" t="n">
        <v>645.5</v>
      </c>
      <c r="C215" s="8" t="n">
        <v>2.4</v>
      </c>
      <c r="D215" s="8" t="n">
        <v>2.48</v>
      </c>
      <c r="E215" s="8" t="n">
        <v>85.279999</v>
      </c>
      <c r="F215" s="8" t="n">
        <v>55.38</v>
      </c>
      <c r="G215" s="8" t="n">
        <v>11.13</v>
      </c>
      <c r="H215" s="8" t="n">
        <v>60.299999</v>
      </c>
      <c r="I215" s="8" t="n">
        <v>1422.180054</v>
      </c>
      <c r="J215" s="8" t="n">
        <v>54.888775</v>
      </c>
      <c r="L215" s="9">
        <f>LN(B215/B214)</f>
        <v/>
      </c>
      <c r="M215" s="9">
        <f>$M$1*(C215-C214)</f>
        <v/>
      </c>
      <c r="N215" s="9">
        <f>$N$1*(D215-D214)</f>
        <v/>
      </c>
      <c r="O215" s="9">
        <f>$O$1*LN(E215/E214)</f>
        <v/>
      </c>
      <c r="P215" s="9">
        <f>$P$1*LN(F215/F214)</f>
        <v/>
      </c>
      <c r="Q215" s="9">
        <f>$Q$1*(G215-G214)</f>
        <v/>
      </c>
      <c r="R215" s="9">
        <f>$R$1*(H215-H214)</f>
        <v/>
      </c>
      <c r="S215" s="9">
        <f>$S$1*LN(I215/I214)</f>
        <v/>
      </c>
      <c r="T215" s="9">
        <f>$T$1*LN(J215/J214)</f>
        <v/>
      </c>
      <c r="U215" s="9">
        <f>$W$12+$W$4*M215+$W$5*N215+$W$6*O215+$W$7*P215+$W$8*Q215+$W$9*R215+$W$10*S215+$W$11*T215</f>
        <v/>
      </c>
    </row>
    <row r="216">
      <c r="A216" s="7" t="n">
        <v>39115</v>
      </c>
      <c r="B216" s="8" t="n">
        <v>645.7</v>
      </c>
      <c r="C216" s="8" t="n">
        <v>2.41</v>
      </c>
      <c r="D216" s="8" t="n">
        <v>2.42</v>
      </c>
      <c r="E216" s="8" t="n">
        <v>84.959999</v>
      </c>
      <c r="F216" s="8" t="n">
        <v>59.01</v>
      </c>
      <c r="G216" s="8" t="n">
        <v>10.08</v>
      </c>
      <c r="H216" s="8" t="n">
        <v>56.099998</v>
      </c>
      <c r="I216" s="8" t="n">
        <v>1448.390015</v>
      </c>
      <c r="J216" s="8" t="n">
        <v>55.050785</v>
      </c>
      <c r="L216" s="9">
        <f>LN(B216/B215)</f>
        <v/>
      </c>
      <c r="M216" s="9">
        <f>$M$1*(C216-C215)</f>
        <v/>
      </c>
      <c r="N216" s="9">
        <f>$N$1*(D216-D215)</f>
        <v/>
      </c>
      <c r="O216" s="9">
        <f>$O$1*LN(E216/E215)</f>
        <v/>
      </c>
      <c r="P216" s="9">
        <f>$P$1*LN(F216/F215)</f>
        <v/>
      </c>
      <c r="Q216" s="9">
        <f>$Q$1*(G216-G215)</f>
        <v/>
      </c>
      <c r="R216" s="9">
        <f>$R$1*(H216-H215)</f>
        <v/>
      </c>
      <c r="S216" s="9">
        <f>$S$1*LN(I216/I215)</f>
        <v/>
      </c>
      <c r="T216" s="9">
        <f>$T$1*LN(J216/J215)</f>
        <v/>
      </c>
      <c r="U216" s="9">
        <f>$W$12+$W$4*M216+$W$5*N216+$W$6*O216+$W$7*P216+$W$8*Q216+$W$9*R216+$W$10*S216+$W$11*T216</f>
        <v/>
      </c>
    </row>
    <row r="217">
      <c r="A217" s="7" t="n">
        <v>39122</v>
      </c>
      <c r="B217" s="8" t="n">
        <v>664.5</v>
      </c>
      <c r="C217" s="8" t="n">
        <v>2.36</v>
      </c>
      <c r="D217" s="8" t="n">
        <v>2.43</v>
      </c>
      <c r="E217" s="8" t="n">
        <v>84.870003</v>
      </c>
      <c r="F217" s="8" t="n">
        <v>59.86</v>
      </c>
      <c r="G217" s="8" t="n">
        <v>11.1</v>
      </c>
      <c r="H217" s="8" t="n">
        <v>60.099998</v>
      </c>
      <c r="I217" s="8" t="n">
        <v>1438.060059</v>
      </c>
      <c r="J217" s="8" t="n">
        <v>55.216881</v>
      </c>
      <c r="L217" s="9">
        <f>LN(B217/B216)</f>
        <v/>
      </c>
      <c r="M217" s="9">
        <f>$M$1*(C217-C216)</f>
        <v/>
      </c>
      <c r="N217" s="9">
        <f>$N$1*(D217-D216)</f>
        <v/>
      </c>
      <c r="O217" s="9">
        <f>$O$1*LN(E217/E216)</f>
        <v/>
      </c>
      <c r="P217" s="9">
        <f>$P$1*LN(F217/F216)</f>
        <v/>
      </c>
      <c r="Q217" s="9">
        <f>$Q$1*(G217-G216)</f>
        <v/>
      </c>
      <c r="R217" s="9">
        <f>$R$1*(H217-H216)</f>
        <v/>
      </c>
      <c r="S217" s="9">
        <f>$S$1*LN(I217/I216)</f>
        <v/>
      </c>
      <c r="T217" s="9">
        <f>$T$1*LN(J217/J216)</f>
        <v/>
      </c>
      <c r="U217" s="9">
        <f>$W$12+$W$4*M217+$W$5*N217+$W$6*O217+$W$7*P217+$W$8*Q217+$W$9*R217+$W$10*S217+$W$11*T217</f>
        <v/>
      </c>
    </row>
    <row r="218">
      <c r="A218" s="7" t="n">
        <v>39129</v>
      </c>
      <c r="B218" s="8" t="n">
        <v>665.1</v>
      </c>
      <c r="C218" s="8" t="n">
        <v>2.33</v>
      </c>
      <c r="D218" s="8" t="n">
        <v>2.36</v>
      </c>
      <c r="E218" s="8" t="n">
        <v>84.089996</v>
      </c>
      <c r="F218" s="8" t="n">
        <v>59.38</v>
      </c>
      <c r="G218" s="8" t="n">
        <v>10.02</v>
      </c>
      <c r="H218" s="8" t="n">
        <v>60.700001</v>
      </c>
      <c r="I218" s="8" t="n">
        <v>1455.540039</v>
      </c>
      <c r="J218" s="8" t="n">
        <v>55.482628</v>
      </c>
      <c r="L218" s="9">
        <f>LN(B218/B217)</f>
        <v/>
      </c>
      <c r="M218" s="9">
        <f>$M$1*(C218-C217)</f>
        <v/>
      </c>
      <c r="N218" s="9">
        <f>$N$1*(D218-D217)</f>
        <v/>
      </c>
      <c r="O218" s="9">
        <f>$O$1*LN(E218/E217)</f>
        <v/>
      </c>
      <c r="P218" s="9">
        <f>$P$1*LN(F218/F217)</f>
        <v/>
      </c>
      <c r="Q218" s="9">
        <f>$Q$1*(G218-G217)</f>
        <v/>
      </c>
      <c r="R218" s="9">
        <f>$R$1*(H218-H217)</f>
        <v/>
      </c>
      <c r="S218" s="9">
        <f>$S$1*LN(I218/I217)</f>
        <v/>
      </c>
      <c r="T218" s="9">
        <f>$T$1*LN(J218/J217)</f>
        <v/>
      </c>
      <c r="U218" s="9">
        <f>$W$12+$W$4*M218+$W$5*N218+$W$6*O218+$W$7*P218+$W$8*Q218+$W$9*R218+$W$10*S218+$W$11*T218</f>
        <v/>
      </c>
    </row>
    <row r="219">
      <c r="A219" s="7" t="n">
        <v>39136</v>
      </c>
      <c r="B219" s="8" t="n">
        <v>683</v>
      </c>
      <c r="C219" s="8" t="n">
        <v>2.38</v>
      </c>
      <c r="D219" s="8" t="n">
        <v>2.3</v>
      </c>
      <c r="E219" s="8" t="n">
        <v>84.06999999999999</v>
      </c>
      <c r="F219" s="8" t="n">
        <v>60.28</v>
      </c>
      <c r="G219" s="8" t="n">
        <v>10.58</v>
      </c>
      <c r="H219" s="8" t="n">
        <v>57.799999</v>
      </c>
      <c r="I219" s="8" t="n">
        <v>1451.189941</v>
      </c>
      <c r="J219" s="8" t="n">
        <v>55.526905</v>
      </c>
      <c r="L219" s="9">
        <f>LN(B219/B218)</f>
        <v/>
      </c>
      <c r="M219" s="9">
        <f>$M$1*(C219-C218)</f>
        <v/>
      </c>
      <c r="N219" s="9">
        <f>$N$1*(D219-D218)</f>
        <v/>
      </c>
      <c r="O219" s="9">
        <f>$O$1*LN(E219/E218)</f>
        <v/>
      </c>
      <c r="P219" s="9">
        <f>$P$1*LN(F219/F218)</f>
        <v/>
      </c>
      <c r="Q219" s="9">
        <f>$Q$1*(G219-G218)</f>
        <v/>
      </c>
      <c r="R219" s="9">
        <f>$R$1*(H219-H218)</f>
        <v/>
      </c>
      <c r="S219" s="9">
        <f>$S$1*LN(I219/I218)</f>
        <v/>
      </c>
      <c r="T219" s="9">
        <f>$T$1*LN(J219/J218)</f>
        <v/>
      </c>
      <c r="U219" s="9">
        <f>$W$12+$W$4*M219+$W$5*N219+$W$6*O219+$W$7*P219+$W$8*Q219+$W$9*R219+$W$10*S219+$W$11*T219</f>
        <v/>
      </c>
    </row>
    <row r="220">
      <c r="A220" s="7" t="n">
        <v>39143</v>
      </c>
      <c r="B220" s="8" t="n">
        <v>651.9</v>
      </c>
      <c r="C220" s="8" t="n">
        <v>2.37</v>
      </c>
      <c r="D220" s="8" t="n">
        <v>2.15</v>
      </c>
      <c r="E220" s="8" t="n">
        <v>83.739998</v>
      </c>
      <c r="F220" s="8" t="n">
        <v>61.58</v>
      </c>
      <c r="G220" s="8" t="n">
        <v>18.61</v>
      </c>
      <c r="H220" s="8" t="n">
        <v>76.699997</v>
      </c>
      <c r="I220" s="8" t="n">
        <v>1387.170044</v>
      </c>
      <c r="J220" s="8" t="n">
        <v>55.944832</v>
      </c>
      <c r="L220" s="9">
        <f>LN(B220/B219)</f>
        <v/>
      </c>
      <c r="M220" s="9">
        <f>$M$1*(C220-C219)</f>
        <v/>
      </c>
      <c r="N220" s="9">
        <f>$N$1*(D220-D219)</f>
        <v/>
      </c>
      <c r="O220" s="9">
        <f>$O$1*LN(E220/E219)</f>
        <v/>
      </c>
      <c r="P220" s="9">
        <f>$P$1*LN(F220/F219)</f>
        <v/>
      </c>
      <c r="Q220" s="9">
        <f>$Q$1*(G220-G219)</f>
        <v/>
      </c>
      <c r="R220" s="9">
        <f>$R$1*(H220-H219)</f>
        <v/>
      </c>
      <c r="S220" s="9">
        <f>$S$1*LN(I220/I219)</f>
        <v/>
      </c>
      <c r="T220" s="9">
        <f>$T$1*LN(J220/J219)</f>
        <v/>
      </c>
      <c r="U220" s="9">
        <f>$W$12+$W$4*M220+$W$5*N220+$W$6*O220+$W$7*P220+$W$8*Q220+$W$9*R220+$W$10*S220+$W$11*T220</f>
        <v/>
      </c>
    </row>
    <row r="221">
      <c r="A221" s="7" t="n">
        <v>39150</v>
      </c>
      <c r="B221" s="8" t="n">
        <v>652.25</v>
      </c>
      <c r="C221" s="8" t="n">
        <v>2.34</v>
      </c>
      <c r="D221" s="8" t="n">
        <v>2.25</v>
      </c>
      <c r="E221" s="8" t="n">
        <v>84.239998</v>
      </c>
      <c r="F221" s="8" t="n">
        <v>60.06</v>
      </c>
      <c r="G221" s="8" t="n">
        <v>14.09</v>
      </c>
      <c r="H221" s="8" t="n">
        <v>63.599998</v>
      </c>
      <c r="I221" s="8" t="n">
        <v>1402.839966</v>
      </c>
      <c r="J221" s="8" t="n">
        <v>55.711411</v>
      </c>
      <c r="L221" s="9">
        <f>LN(B221/B220)</f>
        <v/>
      </c>
      <c r="M221" s="9">
        <f>$M$1*(C221-C220)</f>
        <v/>
      </c>
      <c r="N221" s="9">
        <f>$N$1*(D221-D220)</f>
        <v/>
      </c>
      <c r="O221" s="9">
        <f>$O$1*LN(E221/E220)</f>
        <v/>
      </c>
      <c r="P221" s="9">
        <f>$P$1*LN(F221/F220)</f>
        <v/>
      </c>
      <c r="Q221" s="9">
        <f>$Q$1*(G221-G220)</f>
        <v/>
      </c>
      <c r="R221" s="9">
        <f>$R$1*(H221-H220)</f>
        <v/>
      </c>
      <c r="S221" s="9">
        <f>$S$1*LN(I221/I220)</f>
        <v/>
      </c>
      <c r="T221" s="9">
        <f>$T$1*LN(J221/J220)</f>
        <v/>
      </c>
      <c r="U221" s="9">
        <f>$W$12+$W$4*M221+$W$5*N221+$W$6*O221+$W$7*P221+$W$8*Q221+$W$9*R221+$W$10*S221+$W$11*T221</f>
        <v/>
      </c>
    </row>
    <row r="222">
      <c r="A222" s="7" t="n">
        <v>39157</v>
      </c>
      <c r="B222" s="8" t="n">
        <v>653.2</v>
      </c>
      <c r="C222" s="8" t="n">
        <v>2.39</v>
      </c>
      <c r="D222" s="8" t="n">
        <v>2.16</v>
      </c>
      <c r="E222" s="8" t="n">
        <v>83.230003</v>
      </c>
      <c r="F222" s="8" t="n">
        <v>57.06</v>
      </c>
      <c r="G222" s="8" t="n">
        <v>16.79</v>
      </c>
      <c r="H222" s="8" t="n">
        <v>67</v>
      </c>
      <c r="I222" s="8" t="n">
        <v>1386.949951</v>
      </c>
      <c r="J222" s="8" t="n">
        <v>55.905918</v>
      </c>
      <c r="L222" s="9">
        <f>LN(B222/B221)</f>
        <v/>
      </c>
      <c r="M222" s="9">
        <f>$M$1*(C222-C221)</f>
        <v/>
      </c>
      <c r="N222" s="9">
        <f>$N$1*(D222-D221)</f>
        <v/>
      </c>
      <c r="O222" s="9">
        <f>$O$1*LN(E222/E221)</f>
        <v/>
      </c>
      <c r="P222" s="9">
        <f>$P$1*LN(F222/F221)</f>
        <v/>
      </c>
      <c r="Q222" s="9">
        <f>$Q$1*(G222-G221)</f>
        <v/>
      </c>
      <c r="R222" s="9">
        <f>$R$1*(H222-H221)</f>
        <v/>
      </c>
      <c r="S222" s="9">
        <f>$S$1*LN(I222/I221)</f>
        <v/>
      </c>
      <c r="T222" s="9">
        <f>$T$1*LN(J222/J221)</f>
        <v/>
      </c>
      <c r="U222" s="9">
        <f>$W$12+$W$4*M222+$W$5*N222+$W$6*O222+$W$7*P222+$W$8*Q222+$W$9*R222+$W$10*S222+$W$11*T222</f>
        <v/>
      </c>
    </row>
    <row r="223">
      <c r="A223" s="7" t="n">
        <v>39164</v>
      </c>
      <c r="B223" s="8" t="n">
        <v>656.25</v>
      </c>
      <c r="C223" s="8" t="n">
        <v>2.43</v>
      </c>
      <c r="D223" s="8" t="n">
        <v>2.19</v>
      </c>
      <c r="E223" s="8" t="n">
        <v>83.279999</v>
      </c>
      <c r="F223" s="8" t="n">
        <v>61.07</v>
      </c>
      <c r="G223" s="8" t="n">
        <v>12.95</v>
      </c>
      <c r="H223" s="8" t="n">
        <v>68.699997</v>
      </c>
      <c r="I223" s="8" t="n">
        <v>1436.109985</v>
      </c>
      <c r="J223" s="8" t="n">
        <v>55.811413</v>
      </c>
      <c r="L223" s="9">
        <f>LN(B223/B222)</f>
        <v/>
      </c>
      <c r="M223" s="9">
        <f>$M$1*(C223-C222)</f>
        <v/>
      </c>
      <c r="N223" s="9">
        <f>$N$1*(D223-D222)</f>
        <v/>
      </c>
      <c r="O223" s="9">
        <f>$O$1*LN(E223/E222)</f>
        <v/>
      </c>
      <c r="P223" s="9">
        <f>$P$1*LN(F223/F222)</f>
        <v/>
      </c>
      <c r="Q223" s="9">
        <f>$Q$1*(G223-G222)</f>
        <v/>
      </c>
      <c r="R223" s="9">
        <f>$R$1*(H223-H222)</f>
        <v/>
      </c>
      <c r="S223" s="9">
        <f>$S$1*LN(I223/I222)</f>
        <v/>
      </c>
      <c r="T223" s="9">
        <f>$T$1*LN(J223/J222)</f>
        <v/>
      </c>
      <c r="U223" s="9">
        <f>$W$12+$W$4*M223+$W$5*N223+$W$6*O223+$W$7*P223+$W$8*Q223+$W$9*R223+$W$10*S223+$W$11*T223</f>
        <v/>
      </c>
    </row>
    <row r="224">
      <c r="A224" s="7" t="n">
        <v>39171</v>
      </c>
      <c r="B224" s="8" t="n">
        <v>661.75</v>
      </c>
      <c r="C224" s="8" t="n">
        <v>2.44</v>
      </c>
      <c r="D224" s="8" t="n">
        <v>2.21</v>
      </c>
      <c r="E224" s="8" t="n">
        <v>82.93000000000001</v>
      </c>
      <c r="F224" s="8" t="n">
        <v>65.94</v>
      </c>
      <c r="G224" s="8" t="n">
        <v>14.64</v>
      </c>
      <c r="H224" s="8" t="n">
        <v>67.900002</v>
      </c>
      <c r="I224" s="8" t="n">
        <v>1420.859985</v>
      </c>
      <c r="J224" s="8" t="n">
        <v>55.728016</v>
      </c>
      <c r="L224" s="9">
        <f>LN(B224/B223)</f>
        <v/>
      </c>
      <c r="M224" s="9">
        <f>$M$1*(C224-C223)</f>
        <v/>
      </c>
      <c r="N224" s="9">
        <f>$N$1*(D224-D223)</f>
        <v/>
      </c>
      <c r="O224" s="9">
        <f>$O$1*LN(E224/E223)</f>
        <v/>
      </c>
      <c r="P224" s="9">
        <f>$P$1*LN(F224/F223)</f>
        <v/>
      </c>
      <c r="Q224" s="9">
        <f>$Q$1*(G224-G223)</f>
        <v/>
      </c>
      <c r="R224" s="9">
        <f>$R$1*(H224-H223)</f>
        <v/>
      </c>
      <c r="S224" s="9">
        <f>$S$1*LN(I224/I223)</f>
        <v/>
      </c>
      <c r="T224" s="9">
        <f>$T$1*LN(J224/J223)</f>
        <v/>
      </c>
      <c r="U224" s="9">
        <f>$W$12+$W$4*M224+$W$5*N224+$W$6*O224+$W$7*P224+$W$8*Q224+$W$9*R224+$W$10*S224+$W$11*T224</f>
        <v/>
      </c>
    </row>
    <row r="225">
      <c r="A225" s="7" t="n">
        <v>39178</v>
      </c>
      <c r="B225" s="8" t="n">
        <v>673.5</v>
      </c>
      <c r="C225" s="8" t="n">
        <v>2.49</v>
      </c>
      <c r="D225" s="8" t="n">
        <v>2.27</v>
      </c>
      <c r="E225" s="8" t="n">
        <v>82.68000000000001</v>
      </c>
      <c r="F225" s="8" t="n">
        <v>64.26000000000001</v>
      </c>
      <c r="G225" s="8" t="n">
        <v>13.23</v>
      </c>
      <c r="H225" s="8" t="n">
        <v>64</v>
      </c>
      <c r="I225" s="8" t="n">
        <v>1443.76001</v>
      </c>
      <c r="J225" s="8" t="n">
        <v>55.755405</v>
      </c>
      <c r="L225" s="9">
        <f>LN(B225/B224)</f>
        <v/>
      </c>
      <c r="M225" s="9">
        <f>$M$1*(C225-C224)</f>
        <v/>
      </c>
      <c r="N225" s="9">
        <f>$N$1*(D225-D224)</f>
        <v/>
      </c>
      <c r="O225" s="9">
        <f>$O$1*LN(E225/E224)</f>
        <v/>
      </c>
      <c r="P225" s="9">
        <f>$P$1*LN(F225/F224)</f>
        <v/>
      </c>
      <c r="Q225" s="9">
        <f>$Q$1*(G225-G224)</f>
        <v/>
      </c>
      <c r="R225" s="9">
        <f>$R$1*(H225-H224)</f>
        <v/>
      </c>
      <c r="S225" s="9">
        <f>$S$1*LN(I225/I224)</f>
        <v/>
      </c>
      <c r="T225" s="9">
        <f>$T$1*LN(J225/J224)</f>
        <v/>
      </c>
      <c r="U225" s="9">
        <f>$W$12+$W$4*M225+$W$5*N225+$W$6*O225+$W$7*P225+$W$8*Q225+$W$9*R225+$W$10*S225+$W$11*T225</f>
        <v/>
      </c>
    </row>
    <row r="226">
      <c r="A226" s="7" t="n">
        <v>39185</v>
      </c>
      <c r="B226" s="8" t="n">
        <v>681.75</v>
      </c>
      <c r="C226" s="8" t="n">
        <v>2.45</v>
      </c>
      <c r="D226" s="8" t="n">
        <v>2.31</v>
      </c>
      <c r="E226" s="8" t="n">
        <v>82.129997</v>
      </c>
      <c r="F226" s="8" t="n">
        <v>63.63</v>
      </c>
      <c r="G226" s="8" t="n">
        <v>12.2</v>
      </c>
      <c r="H226" s="8" t="n">
        <v>57.799999</v>
      </c>
      <c r="I226" s="8" t="n">
        <v>1452.849976</v>
      </c>
      <c r="J226" s="8" t="n">
        <v>55.57122</v>
      </c>
      <c r="L226" s="9">
        <f>LN(B226/B225)</f>
        <v/>
      </c>
      <c r="M226" s="9">
        <f>$M$1*(C226-C225)</f>
        <v/>
      </c>
      <c r="N226" s="9">
        <f>$N$1*(D226-D225)</f>
        <v/>
      </c>
      <c r="O226" s="9">
        <f>$O$1*LN(E226/E225)</f>
        <v/>
      </c>
      <c r="P226" s="9">
        <f>$P$1*LN(F226/F225)</f>
        <v/>
      </c>
      <c r="Q226" s="9">
        <f>$Q$1*(G226-G225)</f>
        <v/>
      </c>
      <c r="R226" s="9">
        <f>$R$1*(H226-H225)</f>
        <v/>
      </c>
      <c r="S226" s="9">
        <f>$S$1*LN(I226/I225)</f>
        <v/>
      </c>
      <c r="T226" s="9">
        <f>$T$1*LN(J226/J225)</f>
        <v/>
      </c>
      <c r="U226" s="9">
        <f>$W$12+$W$4*M226+$W$5*N226+$W$6*O226+$W$7*P226+$W$8*Q226+$W$9*R226+$W$10*S226+$W$11*T226</f>
        <v/>
      </c>
    </row>
    <row r="227">
      <c r="A227" s="7" t="n">
        <v>39192</v>
      </c>
      <c r="B227" s="8" t="n">
        <v>691.4</v>
      </c>
      <c r="C227" s="8" t="n">
        <v>2.41</v>
      </c>
      <c r="D227" s="8" t="n">
        <v>2.27</v>
      </c>
      <c r="E227" s="8" t="n">
        <v>81.639999</v>
      </c>
      <c r="F227" s="8" t="n">
        <v>63.56</v>
      </c>
      <c r="G227" s="8" t="n">
        <v>12.07</v>
      </c>
      <c r="H227" s="8" t="n">
        <v>59.099998</v>
      </c>
      <c r="I227" s="8" t="n">
        <v>1484.349976</v>
      </c>
      <c r="J227" s="8" t="n">
        <v>55.878159</v>
      </c>
      <c r="L227" s="9">
        <f>LN(B227/B226)</f>
        <v/>
      </c>
      <c r="M227" s="9">
        <f>$M$1*(C227-C226)</f>
        <v/>
      </c>
      <c r="N227" s="9">
        <f>$N$1*(D227-D226)</f>
        <v/>
      </c>
      <c r="O227" s="9">
        <f>$O$1*LN(E227/E226)</f>
        <v/>
      </c>
      <c r="P227" s="9">
        <f>$P$1*LN(F227/F226)</f>
        <v/>
      </c>
      <c r="Q227" s="9">
        <f>$Q$1*(G227-G226)</f>
        <v/>
      </c>
      <c r="R227" s="9">
        <f>$R$1*(H227-H226)</f>
        <v/>
      </c>
      <c r="S227" s="9">
        <f>$S$1*LN(I227/I226)</f>
        <v/>
      </c>
      <c r="T227" s="9">
        <f>$T$1*LN(J227/J226)</f>
        <v/>
      </c>
      <c r="U227" s="9">
        <f>$W$12+$W$4*M227+$W$5*N227+$W$6*O227+$W$7*P227+$W$8*Q227+$W$9*R227+$W$10*S227+$W$11*T227</f>
        <v/>
      </c>
    </row>
    <row r="228">
      <c r="A228" s="7" t="n">
        <v>39199</v>
      </c>
      <c r="B228" s="8" t="n">
        <v>677.5</v>
      </c>
      <c r="C228" s="8" t="n">
        <v>2.46</v>
      </c>
      <c r="D228" s="8" t="n">
        <v>2.25</v>
      </c>
      <c r="E228" s="8" t="n">
        <v>81.529999</v>
      </c>
      <c r="F228" s="8" t="n">
        <v>66.45</v>
      </c>
      <c r="G228" s="8" t="n">
        <v>12.45</v>
      </c>
      <c r="H228" s="8" t="n">
        <v>57.799999</v>
      </c>
      <c r="I228" s="8" t="n">
        <v>1494.069946</v>
      </c>
      <c r="J228" s="8" t="n">
        <v>55.866947</v>
      </c>
      <c r="L228" s="9">
        <f>LN(B228/B227)</f>
        <v/>
      </c>
      <c r="M228" s="9">
        <f>$M$1*(C228-C227)</f>
        <v/>
      </c>
      <c r="N228" s="9">
        <f>$N$1*(D228-D227)</f>
        <v/>
      </c>
      <c r="O228" s="9">
        <f>$O$1*LN(E228/E227)</f>
        <v/>
      </c>
      <c r="P228" s="9">
        <f>$P$1*LN(F228/F227)</f>
        <v/>
      </c>
      <c r="Q228" s="9">
        <f>$Q$1*(G228-G227)</f>
        <v/>
      </c>
      <c r="R228" s="9">
        <f>$R$1*(H228-H227)</f>
        <v/>
      </c>
      <c r="S228" s="9">
        <f>$S$1*LN(I228/I227)</f>
        <v/>
      </c>
      <c r="T228" s="9">
        <f>$T$1*LN(J228/J227)</f>
        <v/>
      </c>
      <c r="U228" s="9">
        <f>$W$12+$W$4*M228+$W$5*N228+$W$6*O228+$W$7*P228+$W$8*Q228+$W$9*R228+$W$10*S228+$W$11*T228</f>
        <v/>
      </c>
    </row>
    <row r="229">
      <c r="A229" s="7" t="n">
        <v>39206</v>
      </c>
      <c r="B229" s="8" t="n">
        <v>688.8</v>
      </c>
      <c r="C229" s="8" t="n">
        <v>2.41</v>
      </c>
      <c r="D229" s="8" t="n">
        <v>2.24</v>
      </c>
      <c r="E229" s="8" t="n">
        <v>81.739998</v>
      </c>
      <c r="F229" s="8" t="n">
        <v>61.89</v>
      </c>
      <c r="G229" s="8" t="n">
        <v>12.91</v>
      </c>
      <c r="H229" s="8" t="n">
        <v>57.099998</v>
      </c>
      <c r="I229" s="8" t="n">
        <v>1505.619995</v>
      </c>
      <c r="J229" s="8" t="n">
        <v>56.052185</v>
      </c>
      <c r="L229" s="9">
        <f>LN(B229/B228)</f>
        <v/>
      </c>
      <c r="M229" s="9">
        <f>$M$1*(C229-C228)</f>
        <v/>
      </c>
      <c r="N229" s="9">
        <f>$N$1*(D229-D228)</f>
        <v/>
      </c>
      <c r="O229" s="9">
        <f>$O$1*LN(E229/E228)</f>
        <v/>
      </c>
      <c r="P229" s="9">
        <f>$P$1*LN(F229/F228)</f>
        <v/>
      </c>
      <c r="Q229" s="9">
        <f>$Q$1*(G229-G228)</f>
        <v/>
      </c>
      <c r="R229" s="9">
        <f>$R$1*(H229-H228)</f>
        <v/>
      </c>
      <c r="S229" s="9">
        <f>$S$1*LN(I229/I228)</f>
        <v/>
      </c>
      <c r="T229" s="9">
        <f>$T$1*LN(J229/J228)</f>
        <v/>
      </c>
      <c r="U229" s="9">
        <f>$W$12+$W$4*M229+$W$5*N229+$W$6*O229+$W$7*P229+$W$8*Q229+$W$9*R229+$W$10*S229+$W$11*T229</f>
        <v/>
      </c>
    </row>
    <row r="230">
      <c r="A230" s="7" t="n">
        <v>39213</v>
      </c>
      <c r="B230" s="8" t="n">
        <v>669</v>
      </c>
      <c r="C230" s="8" t="n">
        <v>2.37</v>
      </c>
      <c r="D230" s="8" t="n">
        <v>2.3</v>
      </c>
      <c r="E230" s="8" t="n">
        <v>82.120003</v>
      </c>
      <c r="F230" s="8" t="n">
        <v>62.35</v>
      </c>
      <c r="G230" s="8" t="n">
        <v>12.95</v>
      </c>
      <c r="H230" s="8" t="n">
        <v>52.400002</v>
      </c>
      <c r="I230" s="8" t="n">
        <v>1505.849976</v>
      </c>
      <c r="J230" s="8" t="n">
        <v>55.962589</v>
      </c>
      <c r="L230" s="9">
        <f>LN(B230/B229)</f>
        <v/>
      </c>
      <c r="M230" s="9">
        <f>$M$1*(C230-C229)</f>
        <v/>
      </c>
      <c r="N230" s="9">
        <f>$N$1*(D230-D229)</f>
        <v/>
      </c>
      <c r="O230" s="9">
        <f>$O$1*LN(E230/E229)</f>
        <v/>
      </c>
      <c r="P230" s="9">
        <f>$P$1*LN(F230/F229)</f>
        <v/>
      </c>
      <c r="Q230" s="9">
        <f>$Q$1*(G230-G229)</f>
        <v/>
      </c>
      <c r="R230" s="9">
        <f>$R$1*(H230-H229)</f>
        <v/>
      </c>
      <c r="S230" s="9">
        <f>$S$1*LN(I230/I229)</f>
        <v/>
      </c>
      <c r="T230" s="9">
        <f>$T$1*LN(J230/J229)</f>
        <v/>
      </c>
      <c r="U230" s="9">
        <f>$W$12+$W$4*M230+$W$5*N230+$W$6*O230+$W$7*P230+$W$8*Q230+$W$9*R230+$W$10*S230+$W$11*T230</f>
        <v/>
      </c>
    </row>
    <row r="231">
      <c r="A231" s="7" t="n">
        <v>39220</v>
      </c>
      <c r="B231" s="8" t="n">
        <v>657</v>
      </c>
      <c r="C231" s="8" t="n">
        <v>2.35</v>
      </c>
      <c r="D231" s="8" t="n">
        <v>2.46</v>
      </c>
      <c r="E231" s="8" t="n">
        <v>82.199997</v>
      </c>
      <c r="F231" s="8" t="n">
        <v>64.93000000000001</v>
      </c>
      <c r="G231" s="8" t="n">
        <v>12.76</v>
      </c>
      <c r="H231" s="8" t="n">
        <v>56.700001</v>
      </c>
      <c r="I231" s="8" t="n">
        <v>1522.75</v>
      </c>
      <c r="J231" s="8" t="n">
        <v>55.704971</v>
      </c>
      <c r="L231" s="9">
        <f>LN(B231/B230)</f>
        <v/>
      </c>
      <c r="M231" s="9">
        <f>$M$1*(C231-C230)</f>
        <v/>
      </c>
      <c r="N231" s="9">
        <f>$N$1*(D231-D230)</f>
        <v/>
      </c>
      <c r="O231" s="9">
        <f>$O$1*LN(E231/E230)</f>
        <v/>
      </c>
      <c r="P231" s="9">
        <f>$P$1*LN(F231/F230)</f>
        <v/>
      </c>
      <c r="Q231" s="9">
        <f>$Q$1*(G231-G230)</f>
        <v/>
      </c>
      <c r="R231" s="9">
        <f>$R$1*(H231-H230)</f>
        <v/>
      </c>
      <c r="S231" s="9">
        <f>$S$1*LN(I231/I230)</f>
        <v/>
      </c>
      <c r="T231" s="9">
        <f>$T$1*LN(J231/J230)</f>
        <v/>
      </c>
      <c r="U231" s="9">
        <f>$W$12+$W$4*M231+$W$5*N231+$W$6*O231+$W$7*P231+$W$8*Q231+$W$9*R231+$W$10*S231+$W$11*T231</f>
        <v/>
      </c>
    </row>
    <row r="232">
      <c r="A232" s="7" t="n">
        <v>39227</v>
      </c>
      <c r="B232" s="8" t="n">
        <v>655.3</v>
      </c>
      <c r="C232" s="8" t="n">
        <v>2.37</v>
      </c>
      <c r="D232" s="8" t="n">
        <v>2.49</v>
      </c>
      <c r="E232" s="8" t="n">
        <v>82.33000199999999</v>
      </c>
      <c r="F232" s="8" t="n">
        <v>64.59</v>
      </c>
      <c r="G232" s="8" t="n">
        <v>13.34</v>
      </c>
      <c r="H232" s="8" t="n">
        <v>56.900002</v>
      </c>
      <c r="I232" s="8" t="n">
        <v>1515.72998</v>
      </c>
      <c r="J232" s="8" t="n">
        <v>55.654533</v>
      </c>
      <c r="L232" s="9">
        <f>LN(B232/B231)</f>
        <v/>
      </c>
      <c r="M232" s="9">
        <f>$M$1*(C232-C231)</f>
        <v/>
      </c>
      <c r="N232" s="9">
        <f>$N$1*(D232-D231)</f>
        <v/>
      </c>
      <c r="O232" s="9">
        <f>$O$1*LN(E232/E231)</f>
        <v/>
      </c>
      <c r="P232" s="9">
        <f>$P$1*LN(F232/F231)</f>
        <v/>
      </c>
      <c r="Q232" s="9">
        <f>$Q$1*(G232-G231)</f>
        <v/>
      </c>
      <c r="R232" s="9">
        <f>$R$1*(H232-H231)</f>
        <v/>
      </c>
      <c r="S232" s="9">
        <f>$S$1*LN(I232/I231)</f>
        <v/>
      </c>
      <c r="T232" s="9">
        <f>$T$1*LN(J232/J231)</f>
        <v/>
      </c>
      <c r="U232" s="9">
        <f>$W$12+$W$4*M232+$W$5*N232+$W$6*O232+$W$7*P232+$W$8*Q232+$W$9*R232+$W$10*S232+$W$11*T232</f>
        <v/>
      </c>
    </row>
    <row r="233">
      <c r="A233" s="7" t="n">
        <v>39234</v>
      </c>
      <c r="B233" s="8" t="n">
        <v>666.5</v>
      </c>
      <c r="C233" s="8" t="n">
        <v>2.38</v>
      </c>
      <c r="D233" s="8" t="n">
        <v>2.57</v>
      </c>
      <c r="E233" s="8" t="n">
        <v>82.31999999999999</v>
      </c>
      <c r="F233" s="8" t="n">
        <v>65.09</v>
      </c>
      <c r="G233" s="8" t="n">
        <v>12.78</v>
      </c>
      <c r="H233" s="8" t="n">
        <v>58</v>
      </c>
      <c r="I233" s="8" t="n">
        <v>1536.339966</v>
      </c>
      <c r="J233" s="8" t="n">
        <v>55.485165</v>
      </c>
      <c r="L233" s="9">
        <f>LN(B233/B232)</f>
        <v/>
      </c>
      <c r="M233" s="9">
        <f>$M$1*(C233-C232)</f>
        <v/>
      </c>
      <c r="N233" s="9">
        <f>$N$1*(D233-D232)</f>
        <v/>
      </c>
      <c r="O233" s="9">
        <f>$O$1*LN(E233/E232)</f>
        <v/>
      </c>
      <c r="P233" s="9">
        <f>$P$1*LN(F233/F232)</f>
        <v/>
      </c>
      <c r="Q233" s="9">
        <f>$Q$1*(G233-G232)</f>
        <v/>
      </c>
      <c r="R233" s="9">
        <f>$R$1*(H233-H232)</f>
        <v/>
      </c>
      <c r="S233" s="9">
        <f>$S$1*LN(I233/I232)</f>
        <v/>
      </c>
      <c r="T233" s="9">
        <f>$T$1*LN(J233/J232)</f>
        <v/>
      </c>
      <c r="U233" s="9">
        <f>$W$12+$W$4*M233+$W$5*N233+$W$6*O233+$W$7*P233+$W$8*Q233+$W$9*R233+$W$10*S233+$W$11*T233</f>
        <v/>
      </c>
    </row>
    <row r="234">
      <c r="A234" s="7" t="n">
        <v>39241</v>
      </c>
      <c r="B234" s="8" t="n">
        <v>655.25</v>
      </c>
      <c r="C234" s="8" t="n">
        <v>2.43</v>
      </c>
      <c r="D234" s="8" t="n">
        <v>2.69</v>
      </c>
      <c r="E234" s="8" t="n">
        <v>82.69000200000001</v>
      </c>
      <c r="F234" s="8" t="n">
        <v>64.78</v>
      </c>
      <c r="G234" s="8" t="n">
        <v>14.84</v>
      </c>
      <c r="H234" s="8" t="n">
        <v>79.099998</v>
      </c>
      <c r="I234" s="8" t="n">
        <v>1507.670044</v>
      </c>
      <c r="J234" s="8" t="n">
        <v>54.967548</v>
      </c>
      <c r="L234" s="9">
        <f>LN(B234/B233)</f>
        <v/>
      </c>
      <c r="M234" s="9">
        <f>$M$1*(C234-C233)</f>
        <v/>
      </c>
      <c r="N234" s="9">
        <f>$N$1*(D234-D233)</f>
        <v/>
      </c>
      <c r="O234" s="9">
        <f>$O$1*LN(E234/E233)</f>
        <v/>
      </c>
      <c r="P234" s="9">
        <f>$P$1*LN(F234/F233)</f>
        <v/>
      </c>
      <c r="Q234" s="9">
        <f>$Q$1*(G234-G233)</f>
        <v/>
      </c>
      <c r="R234" s="9">
        <f>$R$1*(H234-H233)</f>
        <v/>
      </c>
      <c r="S234" s="9">
        <f>$S$1*LN(I234/I233)</f>
        <v/>
      </c>
      <c r="T234" s="9">
        <f>$T$1*LN(J234/J233)</f>
        <v/>
      </c>
      <c r="U234" s="9">
        <f>$W$12+$W$4*M234+$W$5*N234+$W$6*O234+$W$7*P234+$W$8*Q234+$W$9*R234+$W$10*S234+$W$11*T234</f>
        <v/>
      </c>
    </row>
    <row r="235">
      <c r="A235" s="7" t="n">
        <v>39248</v>
      </c>
      <c r="B235" s="8" t="n">
        <v>653.1</v>
      </c>
      <c r="C235" s="8" t="n">
        <v>2.43</v>
      </c>
      <c r="D235" s="8" t="n">
        <v>2.73</v>
      </c>
      <c r="E235" s="8" t="n">
        <v>82.849998</v>
      </c>
      <c r="F235" s="8" t="n">
        <v>68.04000000000001</v>
      </c>
      <c r="G235" s="8" t="n">
        <v>13.94</v>
      </c>
      <c r="H235" s="8" t="n">
        <v>70.599998</v>
      </c>
      <c r="I235" s="8" t="n">
        <v>1532.910034</v>
      </c>
      <c r="J235" s="8" t="n">
        <v>55.068813</v>
      </c>
      <c r="L235" s="9">
        <f>LN(B235/B234)</f>
        <v/>
      </c>
      <c r="M235" s="9">
        <f>$M$1*(C235-C234)</f>
        <v/>
      </c>
      <c r="N235" s="9">
        <f>$N$1*(D235-D234)</f>
        <v/>
      </c>
      <c r="O235" s="9">
        <f>$O$1*LN(E235/E234)</f>
        <v/>
      </c>
      <c r="P235" s="9">
        <f>$P$1*LN(F235/F234)</f>
        <v/>
      </c>
      <c r="Q235" s="9">
        <f>$Q$1*(G235-G234)</f>
        <v/>
      </c>
      <c r="R235" s="9">
        <f>$R$1*(H235-H234)</f>
        <v/>
      </c>
      <c r="S235" s="9">
        <f>$S$1*LN(I235/I234)</f>
        <v/>
      </c>
      <c r="T235" s="9">
        <f>$T$1*LN(J235/J234)</f>
        <v/>
      </c>
      <c r="U235" s="9">
        <f>$W$12+$W$4*M235+$W$5*N235+$W$6*O235+$W$7*P235+$W$8*Q235+$W$9*R235+$W$10*S235+$W$11*T235</f>
        <v/>
      </c>
    </row>
    <row r="236">
      <c r="A236" s="7" t="n">
        <v>39255</v>
      </c>
      <c r="B236" s="8" t="n">
        <v>652.85</v>
      </c>
      <c r="C236" s="8" t="n">
        <v>2.44</v>
      </c>
      <c r="D236" s="8" t="n">
        <v>2.7</v>
      </c>
      <c r="E236" s="8" t="n">
        <v>82.339996</v>
      </c>
      <c r="F236" s="8" t="n">
        <v>68.84999999999999</v>
      </c>
      <c r="G236" s="8" t="n">
        <v>15.75</v>
      </c>
      <c r="H236" s="8" t="n">
        <v>76.300003</v>
      </c>
      <c r="I236" s="8" t="n">
        <v>1502.560059</v>
      </c>
      <c r="J236" s="8" t="n">
        <v>55.175694</v>
      </c>
      <c r="L236" s="9">
        <f>LN(B236/B235)</f>
        <v/>
      </c>
      <c r="M236" s="9">
        <f>$M$1*(C236-C235)</f>
        <v/>
      </c>
      <c r="N236" s="9">
        <f>$N$1*(D236-D235)</f>
        <v/>
      </c>
      <c r="O236" s="9">
        <f>$O$1*LN(E236/E235)</f>
        <v/>
      </c>
      <c r="P236" s="9">
        <f>$P$1*LN(F236/F235)</f>
        <v/>
      </c>
      <c r="Q236" s="9">
        <f>$Q$1*(G236-G235)</f>
        <v/>
      </c>
      <c r="R236" s="9">
        <f>$R$1*(H236-H235)</f>
        <v/>
      </c>
      <c r="S236" s="9">
        <f>$S$1*LN(I236/I235)</f>
        <v/>
      </c>
      <c r="T236" s="9">
        <f>$T$1*LN(J236/J235)</f>
        <v/>
      </c>
      <c r="U236" s="9">
        <f>$W$12+$W$4*M236+$W$5*N236+$W$6*O236+$W$7*P236+$W$8*Q236+$W$9*R236+$W$10*S236+$W$11*T236</f>
        <v/>
      </c>
    </row>
    <row r="237">
      <c r="A237" s="7" t="n">
        <v>39262</v>
      </c>
      <c r="B237" s="8" t="n">
        <v>650.5</v>
      </c>
      <c r="C237" s="8" t="n">
        <v>2.38</v>
      </c>
      <c r="D237" s="8" t="n">
        <v>2.65</v>
      </c>
      <c r="E237" s="8" t="n">
        <v>81.91999800000001</v>
      </c>
      <c r="F237" s="8" t="n">
        <v>70.47</v>
      </c>
      <c r="G237" s="8" t="n">
        <v>16.23</v>
      </c>
      <c r="H237" s="8" t="n">
        <v>77.5</v>
      </c>
      <c r="I237" s="8" t="n">
        <v>1503.349976</v>
      </c>
      <c r="J237" s="8" t="n">
        <v>55.333248</v>
      </c>
      <c r="L237" s="9">
        <f>LN(B237/B236)</f>
        <v/>
      </c>
      <c r="M237" s="9">
        <f>$M$1*(C237-C236)</f>
        <v/>
      </c>
      <c r="N237" s="9">
        <f>$N$1*(D237-D236)</f>
        <v/>
      </c>
      <c r="O237" s="9">
        <f>$O$1*LN(E237/E236)</f>
        <v/>
      </c>
      <c r="P237" s="9">
        <f>$P$1*LN(F237/F236)</f>
        <v/>
      </c>
      <c r="Q237" s="9">
        <f>$Q$1*(G237-G236)</f>
        <v/>
      </c>
      <c r="R237" s="9">
        <f>$R$1*(H237-H236)</f>
        <v/>
      </c>
      <c r="S237" s="9">
        <f>$S$1*LN(I237/I236)</f>
        <v/>
      </c>
      <c r="T237" s="9">
        <f>$T$1*LN(J237/J236)</f>
        <v/>
      </c>
      <c r="U237" s="9">
        <f>$W$12+$W$4*M237+$W$5*N237+$W$6*O237+$W$7*P237+$W$8*Q237+$W$9*R237+$W$10*S237+$W$11*T237</f>
        <v/>
      </c>
    </row>
    <row r="238">
      <c r="A238" s="7" t="n">
        <v>39269</v>
      </c>
      <c r="B238" s="8" t="n">
        <v>648.75</v>
      </c>
      <c r="C238" s="8" t="n">
        <v>2.4</v>
      </c>
      <c r="D238" s="8" t="n">
        <v>2.79</v>
      </c>
      <c r="E238" s="8" t="n">
        <v>81.459999</v>
      </c>
      <c r="F238" s="8" t="n">
        <v>72.8</v>
      </c>
      <c r="G238" s="8" t="n">
        <v>14.72</v>
      </c>
      <c r="H238" s="8" t="n">
        <v>74.400002</v>
      </c>
      <c r="I238" s="8" t="n">
        <v>1530.439941</v>
      </c>
      <c r="J238" s="8" t="n">
        <v>55.090843</v>
      </c>
      <c r="L238" s="9">
        <f>LN(B238/B237)</f>
        <v/>
      </c>
      <c r="M238" s="9">
        <f>$M$1*(C238-C237)</f>
        <v/>
      </c>
      <c r="N238" s="9">
        <f>$N$1*(D238-D237)</f>
        <v/>
      </c>
      <c r="O238" s="9">
        <f>$O$1*LN(E238/E237)</f>
        <v/>
      </c>
      <c r="P238" s="9">
        <f>$P$1*LN(F238/F237)</f>
        <v/>
      </c>
      <c r="Q238" s="9">
        <f>$Q$1*(G238-G237)</f>
        <v/>
      </c>
      <c r="R238" s="9">
        <f>$R$1*(H238-H237)</f>
        <v/>
      </c>
      <c r="S238" s="9">
        <f>$S$1*LN(I238/I237)</f>
        <v/>
      </c>
      <c r="T238" s="9">
        <f>$T$1*LN(J238/J237)</f>
        <v/>
      </c>
      <c r="U238" s="9">
        <f>$W$12+$W$4*M238+$W$5*N238+$W$6*O238+$W$7*P238+$W$8*Q238+$W$9*R238+$W$10*S238+$W$11*T238</f>
        <v/>
      </c>
    </row>
    <row r="239">
      <c r="A239" s="7" t="n">
        <v>39276</v>
      </c>
      <c r="B239" s="8" t="n">
        <v>666.5</v>
      </c>
      <c r="C239" s="8" t="n">
        <v>2.38</v>
      </c>
      <c r="D239" s="8" t="n">
        <v>2.73</v>
      </c>
      <c r="E239" s="8" t="n">
        <v>80.58000199999999</v>
      </c>
      <c r="F239" s="8" t="n">
        <v>73.89</v>
      </c>
      <c r="G239" s="8" t="n">
        <v>15.15</v>
      </c>
      <c r="H239" s="8" t="n">
        <v>73.099998</v>
      </c>
      <c r="I239" s="8" t="n">
        <v>1552.5</v>
      </c>
      <c r="J239" s="8" t="n">
        <v>55.311214</v>
      </c>
      <c r="L239" s="9">
        <f>LN(B239/B238)</f>
        <v/>
      </c>
      <c r="M239" s="9">
        <f>$M$1*(C239-C238)</f>
        <v/>
      </c>
      <c r="N239" s="9">
        <f>$N$1*(D239-D238)</f>
        <v/>
      </c>
      <c r="O239" s="9">
        <f>$O$1*LN(E239/E238)</f>
        <v/>
      </c>
      <c r="P239" s="9">
        <f>$P$1*LN(F239/F238)</f>
        <v/>
      </c>
      <c r="Q239" s="9">
        <f>$Q$1*(G239-G238)</f>
        <v/>
      </c>
      <c r="R239" s="9">
        <f>$R$1*(H239-H238)</f>
        <v/>
      </c>
      <c r="S239" s="9">
        <f>$S$1*LN(I239/I238)</f>
        <v/>
      </c>
      <c r="T239" s="9">
        <f>$T$1*LN(J239/J238)</f>
        <v/>
      </c>
      <c r="U239" s="9">
        <f>$W$12+$W$4*M239+$W$5*N239+$W$6*O239+$W$7*P239+$W$8*Q239+$W$9*R239+$W$10*S239+$W$11*T239</f>
        <v/>
      </c>
    </row>
    <row r="240">
      <c r="A240" s="7" t="n">
        <v>39283</v>
      </c>
      <c r="B240" s="8" t="n">
        <v>681.6</v>
      </c>
      <c r="C240" s="8" t="n">
        <v>2.36</v>
      </c>
      <c r="D240" s="8" t="n">
        <v>2.6</v>
      </c>
      <c r="E240" s="8" t="n">
        <v>80.290001</v>
      </c>
      <c r="F240" s="8" t="n">
        <v>75.53</v>
      </c>
      <c r="G240" s="8" t="n">
        <v>16.95</v>
      </c>
      <c r="H240" s="8" t="n">
        <v>72.199997</v>
      </c>
      <c r="I240" s="8" t="n">
        <v>1534.099976</v>
      </c>
      <c r="J240" s="8" t="n">
        <v>55.593662</v>
      </c>
      <c r="L240" s="9">
        <f>LN(B240/B239)</f>
        <v/>
      </c>
      <c r="M240" s="9">
        <f>$M$1*(C240-C239)</f>
        <v/>
      </c>
      <c r="N240" s="9">
        <f>$N$1*(D240-D239)</f>
        <v/>
      </c>
      <c r="O240" s="9">
        <f>$O$1*LN(E240/E239)</f>
        <v/>
      </c>
      <c r="P240" s="9">
        <f>$P$1*LN(F240/F239)</f>
        <v/>
      </c>
      <c r="Q240" s="9">
        <f>$Q$1*(G240-G239)</f>
        <v/>
      </c>
      <c r="R240" s="9">
        <f>$R$1*(H240-H239)</f>
        <v/>
      </c>
      <c r="S240" s="9">
        <f>$S$1*LN(I240/I239)</f>
        <v/>
      </c>
      <c r="T240" s="9">
        <f>$T$1*LN(J240/J239)</f>
        <v/>
      </c>
      <c r="U240" s="9">
        <f>$W$12+$W$4*M240+$W$5*N240+$W$6*O240+$W$7*P240+$W$8*Q240+$W$9*R240+$W$10*S240+$W$11*T240</f>
        <v/>
      </c>
    </row>
    <row r="241">
      <c r="A241" s="7" t="n">
        <v>39290</v>
      </c>
      <c r="B241" s="8" t="n">
        <v>660.5</v>
      </c>
      <c r="C241" s="8" t="n">
        <v>2.32</v>
      </c>
      <c r="D241" s="8" t="n">
        <v>2.48</v>
      </c>
      <c r="E241" s="8" t="n">
        <v>80.949997</v>
      </c>
      <c r="F241" s="8" t="n">
        <v>77.03</v>
      </c>
      <c r="G241" s="8" t="n">
        <v>24.17</v>
      </c>
      <c r="H241" s="8" t="n">
        <v>92.599998</v>
      </c>
      <c r="I241" s="8" t="n">
        <v>1458.949951</v>
      </c>
      <c r="J241" s="8" t="n">
        <v>55.780098</v>
      </c>
      <c r="L241" s="9">
        <f>LN(B241/B240)</f>
        <v/>
      </c>
      <c r="M241" s="9">
        <f>$M$1*(C241-C240)</f>
        <v/>
      </c>
      <c r="N241" s="9">
        <f>$N$1*(D241-D240)</f>
        <v/>
      </c>
      <c r="O241" s="9">
        <f>$O$1*LN(E241/E240)</f>
        <v/>
      </c>
      <c r="P241" s="9">
        <f>$P$1*LN(F241/F240)</f>
        <v/>
      </c>
      <c r="Q241" s="9">
        <f>$Q$1*(G241-G240)</f>
        <v/>
      </c>
      <c r="R241" s="9">
        <f>$R$1*(H241-H240)</f>
        <v/>
      </c>
      <c r="S241" s="9">
        <f>$S$1*LN(I241/I240)</f>
        <v/>
      </c>
      <c r="T241" s="9">
        <f>$T$1*LN(J241/J240)</f>
        <v/>
      </c>
      <c r="U241" s="9">
        <f>$W$12+$W$4*M241+$W$5*N241+$W$6*O241+$W$7*P241+$W$8*Q241+$W$9*R241+$W$10*S241+$W$11*T241</f>
        <v/>
      </c>
    </row>
    <row r="242">
      <c r="A242" s="7" t="n">
        <v>39297</v>
      </c>
      <c r="B242" s="8" t="n">
        <v>670.5</v>
      </c>
      <c r="C242" s="8" t="n">
        <v>2.27</v>
      </c>
      <c r="D242" s="8" t="n">
        <v>2.44</v>
      </c>
      <c r="E242" s="8" t="n">
        <v>80.18000000000001</v>
      </c>
      <c r="F242" s="8" t="n">
        <v>75.41</v>
      </c>
      <c r="G242" s="8" t="n">
        <v>25.16</v>
      </c>
      <c r="H242" s="8" t="n">
        <v>95.400002</v>
      </c>
      <c r="I242" s="8" t="n">
        <v>1433.060059</v>
      </c>
      <c r="J242" s="8" t="n">
        <v>56.012711</v>
      </c>
      <c r="L242" s="9">
        <f>LN(B242/B241)</f>
        <v/>
      </c>
      <c r="M242" s="9">
        <f>$M$1*(C242-C241)</f>
        <v/>
      </c>
      <c r="N242" s="9">
        <f>$N$1*(D242-D241)</f>
        <v/>
      </c>
      <c r="O242" s="9">
        <f>$O$1*LN(E242/E241)</f>
        <v/>
      </c>
      <c r="P242" s="9">
        <f>$P$1*LN(F242/F241)</f>
        <v/>
      </c>
      <c r="Q242" s="9">
        <f>$Q$1*(G242-G241)</f>
        <v/>
      </c>
      <c r="R242" s="9">
        <f>$R$1*(H242-H241)</f>
        <v/>
      </c>
      <c r="S242" s="9">
        <f>$S$1*LN(I242/I241)</f>
        <v/>
      </c>
      <c r="T242" s="9">
        <f>$T$1*LN(J242/J241)</f>
        <v/>
      </c>
      <c r="U242" s="9">
        <f>$W$12+$W$4*M242+$W$5*N242+$W$6*O242+$W$7*P242+$W$8*Q242+$W$9*R242+$W$10*S242+$W$11*T242</f>
        <v/>
      </c>
    </row>
    <row r="243">
      <c r="A243" s="7" t="n">
        <v>39304</v>
      </c>
      <c r="B243" s="8" t="n">
        <v>668.5</v>
      </c>
      <c r="C243" s="8" t="n">
        <v>2.25</v>
      </c>
      <c r="D243" s="8" t="n">
        <v>2.56</v>
      </c>
      <c r="E243" s="8" t="n">
        <v>80.68000000000001</v>
      </c>
      <c r="F243" s="8" t="n">
        <v>71.48999999999999</v>
      </c>
      <c r="G243" s="8" t="n">
        <v>28.3</v>
      </c>
      <c r="H243" s="8" t="n">
        <v>116.400002</v>
      </c>
      <c r="I243" s="8" t="n">
        <v>1453.640015</v>
      </c>
      <c r="J243" s="8" t="n">
        <v>55.694969</v>
      </c>
      <c r="L243" s="9">
        <f>LN(B243/B242)</f>
        <v/>
      </c>
      <c r="M243" s="9">
        <f>$M$1*(C243-C242)</f>
        <v/>
      </c>
      <c r="N243" s="9">
        <f>$N$1*(D243-D242)</f>
        <v/>
      </c>
      <c r="O243" s="9">
        <f>$O$1*LN(E243/E242)</f>
        <v/>
      </c>
      <c r="P243" s="9">
        <f>$P$1*LN(F243/F242)</f>
        <v/>
      </c>
      <c r="Q243" s="9">
        <f>$Q$1*(G243-G242)</f>
        <v/>
      </c>
      <c r="R243" s="9">
        <f>$R$1*(H243-H242)</f>
        <v/>
      </c>
      <c r="S243" s="9">
        <f>$S$1*LN(I243/I242)</f>
        <v/>
      </c>
      <c r="T243" s="9">
        <f>$T$1*LN(J243/J242)</f>
        <v/>
      </c>
      <c r="U243" s="9">
        <f>$W$12+$W$4*M243+$W$5*N243+$W$6*O243+$W$7*P243+$W$8*Q243+$W$9*R243+$W$10*S243+$W$11*T243</f>
        <v/>
      </c>
    </row>
    <row r="244">
      <c r="A244" s="7" t="n">
        <v>39311</v>
      </c>
      <c r="B244" s="8" t="n">
        <v>657.5</v>
      </c>
      <c r="C244" s="8" t="n">
        <v>2.23</v>
      </c>
      <c r="D244" s="8" t="n">
        <v>2.45</v>
      </c>
      <c r="E244" s="8" t="n">
        <v>81.43000000000001</v>
      </c>
      <c r="F244" s="8" t="n">
        <v>71.90000000000001</v>
      </c>
      <c r="G244" s="8" t="n">
        <v>29.99</v>
      </c>
      <c r="H244" s="8" t="n">
        <v>106.900002</v>
      </c>
      <c r="I244" s="8" t="n">
        <v>1445.939941</v>
      </c>
      <c r="J244" s="8" t="n">
        <v>56.11488</v>
      </c>
      <c r="L244" s="9">
        <f>LN(B244/B243)</f>
        <v/>
      </c>
      <c r="M244" s="9">
        <f>$M$1*(C244-C243)</f>
        <v/>
      </c>
      <c r="N244" s="9">
        <f>$N$1*(D244-D243)</f>
        <v/>
      </c>
      <c r="O244" s="9">
        <f>$O$1*LN(E244/E243)</f>
        <v/>
      </c>
      <c r="P244" s="9">
        <f>$P$1*LN(F244/F243)</f>
        <v/>
      </c>
      <c r="Q244" s="9">
        <f>$Q$1*(G244-G243)</f>
        <v/>
      </c>
      <c r="R244" s="9">
        <f>$R$1*(H244-H243)</f>
        <v/>
      </c>
      <c r="S244" s="9">
        <f>$S$1*LN(I244/I243)</f>
        <v/>
      </c>
      <c r="T244" s="9">
        <f>$T$1*LN(J244/J243)</f>
        <v/>
      </c>
      <c r="U244" s="9">
        <f>$W$12+$W$4*M244+$W$5*N244+$W$6*O244+$W$7*P244+$W$8*Q244+$W$9*R244+$W$10*S244+$W$11*T244</f>
        <v/>
      </c>
    </row>
    <row r="245">
      <c r="A245" s="7" t="n">
        <v>39318</v>
      </c>
      <c r="B245" s="8" t="n">
        <v>660.85</v>
      </c>
      <c r="C245" s="8" t="n">
        <v>2.23</v>
      </c>
      <c r="D245" s="8" t="n">
        <v>2.4</v>
      </c>
      <c r="E245" s="8" t="n">
        <v>80.66999800000001</v>
      </c>
      <c r="F245" s="8" t="n">
        <v>71.17</v>
      </c>
      <c r="G245" s="8" t="n">
        <v>20.72</v>
      </c>
      <c r="H245" s="8" t="n">
        <v>104.400002</v>
      </c>
      <c r="I245" s="8" t="n">
        <v>1479.369995</v>
      </c>
      <c r="J245" s="8" t="n">
        <v>56.205639</v>
      </c>
      <c r="L245" s="9">
        <f>LN(B245/B244)</f>
        <v/>
      </c>
      <c r="M245" s="9">
        <f>$M$1*(C245-C244)</f>
        <v/>
      </c>
      <c r="N245" s="9">
        <f>$N$1*(D245-D244)</f>
        <v/>
      </c>
      <c r="O245" s="9">
        <f>$O$1*LN(E245/E244)</f>
        <v/>
      </c>
      <c r="P245" s="9">
        <f>$P$1*LN(F245/F244)</f>
        <v/>
      </c>
      <c r="Q245" s="9">
        <f>$Q$1*(G245-G244)</f>
        <v/>
      </c>
      <c r="R245" s="9">
        <f>$R$1*(H245-H244)</f>
        <v/>
      </c>
      <c r="S245" s="9">
        <f>$S$1*LN(I245/I244)</f>
        <v/>
      </c>
      <c r="T245" s="9">
        <f>$T$1*LN(J245/J244)</f>
        <v/>
      </c>
      <c r="U245" s="9">
        <f>$W$12+$W$4*M245+$W$5*N245+$W$6*O245+$W$7*P245+$W$8*Q245+$W$9*R245+$W$10*S245+$W$11*T245</f>
        <v/>
      </c>
    </row>
    <row r="246">
      <c r="A246" s="7" t="n">
        <v>39325</v>
      </c>
      <c r="B246" s="8" t="n">
        <v>672</v>
      </c>
      <c r="C246" s="8" t="n">
        <v>2.2</v>
      </c>
      <c r="D246" s="8" t="n">
        <v>2.34</v>
      </c>
      <c r="E246" s="8" t="n">
        <v>80.790001</v>
      </c>
      <c r="F246" s="8" t="n">
        <v>73.98</v>
      </c>
      <c r="G246" s="8" t="n">
        <v>23.38</v>
      </c>
      <c r="H246" s="8" t="n">
        <v>111</v>
      </c>
      <c r="I246" s="8" t="n">
        <v>1473.98999</v>
      </c>
      <c r="J246" s="8" t="n">
        <v>56.642548</v>
      </c>
      <c r="L246" s="9">
        <f>LN(B246/B245)</f>
        <v/>
      </c>
      <c r="M246" s="9">
        <f>$M$1*(C246-C245)</f>
        <v/>
      </c>
      <c r="N246" s="9">
        <f>$N$1*(D246-D245)</f>
        <v/>
      </c>
      <c r="O246" s="9">
        <f>$O$1*LN(E246/E245)</f>
        <v/>
      </c>
      <c r="P246" s="9">
        <f>$P$1*LN(F246/F245)</f>
        <v/>
      </c>
      <c r="Q246" s="9">
        <f>$Q$1*(G246-G245)</f>
        <v/>
      </c>
      <c r="R246" s="9">
        <f>$R$1*(H246-H245)</f>
        <v/>
      </c>
      <c r="S246" s="9">
        <f>$S$1*LN(I246/I245)</f>
        <v/>
      </c>
      <c r="T246" s="9">
        <f>$T$1*LN(J246/J245)</f>
        <v/>
      </c>
      <c r="U246" s="9">
        <f>$W$12+$W$4*M246+$W$5*N246+$W$6*O246+$W$7*P246+$W$8*Q246+$W$9*R246+$W$10*S246+$W$11*T246</f>
        <v/>
      </c>
    </row>
    <row r="247">
      <c r="A247" s="7" t="n">
        <v>39332</v>
      </c>
      <c r="B247" s="8" t="n">
        <v>701</v>
      </c>
      <c r="C247" s="8" t="n">
        <v>2.19</v>
      </c>
      <c r="D247" s="8" t="n">
        <v>2.19</v>
      </c>
      <c r="E247" s="8" t="n">
        <v>79.959999</v>
      </c>
      <c r="F247" s="8" t="n">
        <v>76.7</v>
      </c>
      <c r="G247" s="8" t="n">
        <v>26.23</v>
      </c>
      <c r="H247" s="8" t="n">
        <v>116.900002</v>
      </c>
      <c r="I247" s="8" t="n">
        <v>1453.550049</v>
      </c>
      <c r="J247" s="8" t="n">
        <v>57.103653</v>
      </c>
      <c r="L247" s="9">
        <f>LN(B247/B246)</f>
        <v/>
      </c>
      <c r="M247" s="9">
        <f>$M$1*(C247-C246)</f>
        <v/>
      </c>
      <c r="N247" s="9">
        <f>$N$1*(D247-D246)</f>
        <v/>
      </c>
      <c r="O247" s="9">
        <f>$O$1*LN(E247/E246)</f>
        <v/>
      </c>
      <c r="P247" s="9">
        <f>$P$1*LN(F247/F246)</f>
        <v/>
      </c>
      <c r="Q247" s="9">
        <f>$Q$1*(G247-G246)</f>
        <v/>
      </c>
      <c r="R247" s="9">
        <f>$R$1*(H247-H246)</f>
        <v/>
      </c>
      <c r="S247" s="9">
        <f>$S$1*LN(I247/I246)</f>
        <v/>
      </c>
      <c r="T247" s="9">
        <f>$T$1*LN(J247/J246)</f>
        <v/>
      </c>
      <c r="U247" s="9">
        <f>$W$12+$W$4*M247+$W$5*N247+$W$6*O247+$W$7*P247+$W$8*Q247+$W$9*R247+$W$10*S247+$W$11*T247</f>
        <v/>
      </c>
    </row>
    <row r="248">
      <c r="A248" s="7" t="n">
        <v>39339</v>
      </c>
      <c r="B248" s="8" t="n">
        <v>716.35</v>
      </c>
      <c r="C248" s="8" t="n">
        <v>2.27</v>
      </c>
      <c r="D248" s="8" t="n">
        <v>2.2</v>
      </c>
      <c r="E248" s="8" t="n">
        <v>79.620003</v>
      </c>
      <c r="F248" s="8" t="n">
        <v>79.14</v>
      </c>
      <c r="G248" s="8" t="n">
        <v>24.92</v>
      </c>
      <c r="H248" s="8" t="n">
        <v>123.400002</v>
      </c>
      <c r="I248" s="8" t="n">
        <v>1484.25</v>
      </c>
      <c r="J248" s="8" t="n">
        <v>56.932606</v>
      </c>
      <c r="L248" s="9">
        <f>LN(B248/B247)</f>
        <v/>
      </c>
      <c r="M248" s="9">
        <f>$M$1*(C248-C247)</f>
        <v/>
      </c>
      <c r="N248" s="9">
        <f>$N$1*(D248-D247)</f>
        <v/>
      </c>
      <c r="O248" s="9">
        <f>$O$1*LN(E248/E247)</f>
        <v/>
      </c>
      <c r="P248" s="9">
        <f>$P$1*LN(F248/F247)</f>
        <v/>
      </c>
      <c r="Q248" s="9">
        <f>$Q$1*(G248-G247)</f>
        <v/>
      </c>
      <c r="R248" s="9">
        <f>$R$1*(H248-H247)</f>
        <v/>
      </c>
      <c r="S248" s="9">
        <f>$S$1*LN(I248/I247)</f>
        <v/>
      </c>
      <c r="T248" s="9">
        <f>$T$1*LN(J248/J247)</f>
        <v/>
      </c>
      <c r="U248" s="9">
        <f>$W$12+$W$4*M248+$W$5*N248+$W$6*O248+$W$7*P248+$W$8*Q248+$W$9*R248+$W$10*S248+$W$11*T248</f>
        <v/>
      </c>
    </row>
    <row r="249">
      <c r="A249" s="7" t="n">
        <v>39346</v>
      </c>
      <c r="B249" s="8" t="n">
        <v>737</v>
      </c>
      <c r="C249" s="8" t="n">
        <v>2.33</v>
      </c>
      <c r="D249" s="8" t="n">
        <v>2.31</v>
      </c>
      <c r="E249" s="8" t="n">
        <v>78.599998</v>
      </c>
      <c r="F249" s="8" t="n">
        <v>83.38</v>
      </c>
      <c r="G249" s="8" t="n">
        <v>19</v>
      </c>
      <c r="H249" s="8" t="n">
        <v>103.199997</v>
      </c>
      <c r="I249" s="8" t="n">
        <v>1525.75</v>
      </c>
      <c r="J249" s="8" t="n">
        <v>56.824368</v>
      </c>
      <c r="L249" s="9">
        <f>LN(B249/B248)</f>
        <v/>
      </c>
      <c r="M249" s="9">
        <f>$M$1*(C249-C248)</f>
        <v/>
      </c>
      <c r="N249" s="9">
        <f>$N$1*(D249-D248)</f>
        <v/>
      </c>
      <c r="O249" s="9">
        <f>$O$1*LN(E249/E248)</f>
        <v/>
      </c>
      <c r="P249" s="9">
        <f>$P$1*LN(F249/F248)</f>
        <v/>
      </c>
      <c r="Q249" s="9">
        <f>$Q$1*(G249-G248)</f>
        <v/>
      </c>
      <c r="R249" s="9">
        <f>$R$1*(H249-H248)</f>
        <v/>
      </c>
      <c r="S249" s="9">
        <f>$S$1*LN(I249/I248)</f>
        <v/>
      </c>
      <c r="T249" s="9">
        <f>$T$1*LN(J249/J248)</f>
        <v/>
      </c>
      <c r="U249" s="9">
        <f>$W$12+$W$4*M249+$W$5*N249+$W$6*O249+$W$7*P249+$W$8*Q249+$W$9*R249+$W$10*S249+$W$11*T249</f>
        <v/>
      </c>
    </row>
    <row r="250">
      <c r="A250" s="7" t="n">
        <v>39353</v>
      </c>
      <c r="B250" s="8" t="n">
        <v>743</v>
      </c>
      <c r="C250" s="8" t="n">
        <v>2.32</v>
      </c>
      <c r="D250" s="8" t="n">
        <v>2.27</v>
      </c>
      <c r="E250" s="8" t="n">
        <v>77.720001</v>
      </c>
      <c r="F250" s="8" t="n">
        <v>81.64</v>
      </c>
      <c r="G250" s="8" t="n">
        <v>18</v>
      </c>
      <c r="H250" s="8" t="n">
        <v>103.699997</v>
      </c>
      <c r="I250" s="8" t="n">
        <v>1526.75</v>
      </c>
      <c r="J250" s="8" t="n">
        <v>57.001057</v>
      </c>
      <c r="L250" s="9">
        <f>LN(B250/B249)</f>
        <v/>
      </c>
      <c r="M250" s="9">
        <f>$M$1*(C250-C249)</f>
        <v/>
      </c>
      <c r="N250" s="9">
        <f>$N$1*(D250-D249)</f>
        <v/>
      </c>
      <c r="O250" s="9">
        <f>$O$1*LN(E250/E249)</f>
        <v/>
      </c>
      <c r="P250" s="9">
        <f>$P$1*LN(F250/F249)</f>
        <v/>
      </c>
      <c r="Q250" s="9">
        <f>$Q$1*(G250-G249)</f>
        <v/>
      </c>
      <c r="R250" s="9">
        <f>$R$1*(H250-H249)</f>
        <v/>
      </c>
      <c r="S250" s="9">
        <f>$S$1*LN(I250/I249)</f>
        <v/>
      </c>
      <c r="T250" s="9">
        <f>$T$1*LN(J250/J249)</f>
        <v/>
      </c>
      <c r="U250" s="9">
        <f>$W$12+$W$4*M250+$W$5*N250+$W$6*O250+$W$7*P250+$W$8*Q250+$W$9*R250+$W$10*S250+$W$11*T250</f>
        <v/>
      </c>
    </row>
    <row r="251">
      <c r="A251" s="7" t="n">
        <v>39360</v>
      </c>
      <c r="B251" s="8" t="n">
        <v>737</v>
      </c>
      <c r="C251" s="8" t="n">
        <v>2.31</v>
      </c>
      <c r="D251" s="8" t="n">
        <v>2.34</v>
      </c>
      <c r="E251" s="8" t="n">
        <v>78.30999799999999</v>
      </c>
      <c r="F251" s="8" t="n">
        <v>81.2</v>
      </c>
      <c r="G251" s="8" t="n">
        <v>16.91</v>
      </c>
      <c r="H251" s="8" t="n">
        <v>98.099998</v>
      </c>
      <c r="I251" s="8" t="n">
        <v>1557.589966</v>
      </c>
      <c r="J251" s="8" t="n">
        <v>56.579887</v>
      </c>
      <c r="L251" s="9">
        <f>LN(B251/B250)</f>
        <v/>
      </c>
      <c r="M251" s="9">
        <f>$M$1*(C251-C250)</f>
        <v/>
      </c>
      <c r="N251" s="9">
        <f>$N$1*(D251-D250)</f>
        <v/>
      </c>
      <c r="O251" s="9">
        <f>$O$1*LN(E251/E250)</f>
        <v/>
      </c>
      <c r="P251" s="9">
        <f>$P$1*LN(F251/F250)</f>
        <v/>
      </c>
      <c r="Q251" s="9">
        <f>$Q$1*(G251-G250)</f>
        <v/>
      </c>
      <c r="R251" s="9">
        <f>$R$1*(H251-H250)</f>
        <v/>
      </c>
      <c r="S251" s="9">
        <f>$S$1*LN(I251/I250)</f>
        <v/>
      </c>
      <c r="T251" s="9">
        <f>$T$1*LN(J251/J250)</f>
        <v/>
      </c>
      <c r="U251" s="9">
        <f>$W$12+$W$4*M251+$W$5*N251+$W$6*O251+$W$7*P251+$W$8*Q251+$W$9*R251+$W$10*S251+$W$11*T251</f>
        <v/>
      </c>
    </row>
    <row r="252">
      <c r="A252" s="7" t="n">
        <v>39367</v>
      </c>
      <c r="B252" s="8" t="n">
        <v>749.5</v>
      </c>
      <c r="C252" s="8" t="n">
        <v>2.34</v>
      </c>
      <c r="D252" s="8" t="n">
        <v>2.36</v>
      </c>
      <c r="E252" s="8" t="n">
        <v>78.220001</v>
      </c>
      <c r="F252" s="8" t="n">
        <v>83.73</v>
      </c>
      <c r="G252" s="8" t="n">
        <v>17.73</v>
      </c>
      <c r="H252" s="8" t="n">
        <v>79.599998</v>
      </c>
      <c r="I252" s="8" t="n">
        <v>1561.800049</v>
      </c>
      <c r="J252" s="8" t="n">
        <v>56.911781</v>
      </c>
      <c r="L252" s="9">
        <f>LN(B252/B251)</f>
        <v/>
      </c>
      <c r="M252" s="9">
        <f>$M$1*(C252-C251)</f>
        <v/>
      </c>
      <c r="N252" s="9">
        <f>$N$1*(D252-D251)</f>
        <v/>
      </c>
      <c r="O252" s="9">
        <f>$O$1*LN(E252/E251)</f>
        <v/>
      </c>
      <c r="P252" s="9">
        <f>$P$1*LN(F252/F251)</f>
        <v/>
      </c>
      <c r="Q252" s="9">
        <f>$Q$1*(G252-G251)</f>
        <v/>
      </c>
      <c r="R252" s="9">
        <f>$R$1*(H252-H251)</f>
        <v/>
      </c>
      <c r="S252" s="9">
        <f>$S$1*LN(I252/I251)</f>
        <v/>
      </c>
      <c r="T252" s="9">
        <f>$T$1*LN(J252/J251)</f>
        <v/>
      </c>
      <c r="U252" s="9">
        <f>$W$12+$W$4*M252+$W$5*N252+$W$6*O252+$W$7*P252+$W$8*Q252+$W$9*R252+$W$10*S252+$W$11*T252</f>
        <v/>
      </c>
    </row>
    <row r="253">
      <c r="A253" s="7" t="n">
        <v>39374</v>
      </c>
      <c r="B253" s="8" t="n">
        <v>763</v>
      </c>
      <c r="C253" s="8" t="n">
        <v>2.32</v>
      </c>
      <c r="D253" s="8" t="n">
        <v>2.09</v>
      </c>
      <c r="E253" s="8" t="n">
        <v>77.410004</v>
      </c>
      <c r="F253" s="8" t="n">
        <v>88.58</v>
      </c>
      <c r="G253" s="8" t="n">
        <v>22.96</v>
      </c>
      <c r="H253" s="8" t="n">
        <v>95.800003</v>
      </c>
      <c r="I253" s="8" t="n">
        <v>1500.630005</v>
      </c>
      <c r="J253" s="8" t="n">
        <v>57.644268</v>
      </c>
      <c r="L253" s="9">
        <f>LN(B253/B252)</f>
        <v/>
      </c>
      <c r="M253" s="9">
        <f>$M$1*(C253-C252)</f>
        <v/>
      </c>
      <c r="N253" s="9">
        <f>$N$1*(D253-D252)</f>
        <v/>
      </c>
      <c r="O253" s="9">
        <f>$O$1*LN(E253/E252)</f>
        <v/>
      </c>
      <c r="P253" s="9">
        <f>$P$1*LN(F253/F252)</f>
        <v/>
      </c>
      <c r="Q253" s="9">
        <f>$Q$1*(G253-G252)</f>
        <v/>
      </c>
      <c r="R253" s="9">
        <f>$R$1*(H253-H252)</f>
        <v/>
      </c>
      <c r="S253" s="9">
        <f>$S$1*LN(I253/I252)</f>
        <v/>
      </c>
      <c r="T253" s="9">
        <f>$T$1*LN(J253/J252)</f>
        <v/>
      </c>
      <c r="U253" s="9">
        <f>$W$12+$W$4*M253+$W$5*N253+$W$6*O253+$W$7*P253+$W$8*Q253+$W$9*R253+$W$10*S253+$W$11*T253</f>
        <v/>
      </c>
    </row>
    <row r="254">
      <c r="A254" s="7" t="n">
        <v>39381</v>
      </c>
      <c r="B254" s="8" t="n">
        <v>779.15</v>
      </c>
      <c r="C254" s="8" t="n">
        <v>2.36</v>
      </c>
      <c r="D254" s="8" t="n">
        <v>2.05</v>
      </c>
      <c r="E254" s="8" t="n">
        <v>77.029999</v>
      </c>
      <c r="F254" s="8" t="n">
        <v>91.73</v>
      </c>
      <c r="G254" s="8" t="n">
        <v>19.56</v>
      </c>
      <c r="H254" s="8" t="n">
        <v>102.040001</v>
      </c>
      <c r="I254" s="8" t="n">
        <v>1535.280029</v>
      </c>
      <c r="J254" s="8" t="n">
        <v>57.661442</v>
      </c>
      <c r="L254" s="9">
        <f>LN(B254/B253)</f>
        <v/>
      </c>
      <c r="M254" s="9">
        <f>$M$1*(C254-C253)</f>
        <v/>
      </c>
      <c r="N254" s="9">
        <f>$N$1*(D254-D253)</f>
        <v/>
      </c>
      <c r="O254" s="9">
        <f>$O$1*LN(E254/E253)</f>
        <v/>
      </c>
      <c r="P254" s="9">
        <f>$P$1*LN(F254/F253)</f>
        <v/>
      </c>
      <c r="Q254" s="9">
        <f>$Q$1*(G254-G253)</f>
        <v/>
      </c>
      <c r="R254" s="9">
        <f>$R$1*(H254-H253)</f>
        <v/>
      </c>
      <c r="S254" s="9">
        <f>$S$1*LN(I254/I253)</f>
        <v/>
      </c>
      <c r="T254" s="9">
        <f>$T$1*LN(J254/J253)</f>
        <v/>
      </c>
      <c r="U254" s="9">
        <f>$W$12+$W$4*M254+$W$5*N254+$W$6*O254+$W$7*P254+$W$8*Q254+$W$9*R254+$W$10*S254+$W$11*T254</f>
        <v/>
      </c>
    </row>
    <row r="255">
      <c r="A255" s="7" t="n">
        <v>39388</v>
      </c>
      <c r="B255" s="8" t="n">
        <v>796.5</v>
      </c>
      <c r="C255" s="8" t="n">
        <v>2.39</v>
      </c>
      <c r="D255" s="8" t="n">
        <v>1.92</v>
      </c>
      <c r="E255" s="8" t="n">
        <v>76.339996</v>
      </c>
      <c r="F255" s="8" t="n">
        <v>95.81</v>
      </c>
      <c r="G255" s="8" t="n">
        <v>23.01</v>
      </c>
      <c r="H255" s="8" t="n">
        <v>103.639999</v>
      </c>
      <c r="I255" s="8" t="n">
        <v>1509.650024</v>
      </c>
      <c r="J255" s="8" t="n">
        <v>57.780758</v>
      </c>
      <c r="L255" s="9">
        <f>LN(B255/B254)</f>
        <v/>
      </c>
      <c r="M255" s="9">
        <f>$M$1*(C255-C254)</f>
        <v/>
      </c>
      <c r="N255" s="9">
        <f>$N$1*(D255-D254)</f>
        <v/>
      </c>
      <c r="O255" s="9">
        <f>$O$1*LN(E255/E254)</f>
        <v/>
      </c>
      <c r="P255" s="9">
        <f>$P$1*LN(F255/F254)</f>
        <v/>
      </c>
      <c r="Q255" s="9">
        <f>$Q$1*(G255-G254)</f>
        <v/>
      </c>
      <c r="R255" s="9">
        <f>$R$1*(H255-H254)</f>
        <v/>
      </c>
      <c r="S255" s="9">
        <f>$S$1*LN(I255/I254)</f>
        <v/>
      </c>
      <c r="T255" s="9">
        <f>$T$1*LN(J255/J254)</f>
        <v/>
      </c>
      <c r="U255" s="9">
        <f>$W$12+$W$4*M255+$W$5*N255+$W$6*O255+$W$7*P255+$W$8*Q255+$W$9*R255+$W$10*S255+$W$11*T255</f>
        <v/>
      </c>
    </row>
    <row r="256">
      <c r="A256" s="7" t="n">
        <v>39395</v>
      </c>
      <c r="B256" s="8" t="n">
        <v>831.5</v>
      </c>
      <c r="C256" s="8" t="n">
        <v>2.41</v>
      </c>
      <c r="D256" s="8" t="n">
        <v>1.82</v>
      </c>
      <c r="E256" s="8" t="n">
        <v>75.400002</v>
      </c>
      <c r="F256" s="8" t="n">
        <v>96.36</v>
      </c>
      <c r="G256" s="8" t="n">
        <v>28.5</v>
      </c>
      <c r="H256" s="8" t="n">
        <v>112.080002</v>
      </c>
      <c r="I256" s="8" t="n">
        <v>1453.699951</v>
      </c>
      <c r="J256" s="8" t="n">
        <v>57.924397</v>
      </c>
      <c r="L256" s="9">
        <f>LN(B256/B255)</f>
        <v/>
      </c>
      <c r="M256" s="9">
        <f>$M$1*(C256-C255)</f>
        <v/>
      </c>
      <c r="N256" s="9">
        <f>$N$1*(D256-D255)</f>
        <v/>
      </c>
      <c r="O256" s="9">
        <f>$O$1*LN(E256/E255)</f>
        <v/>
      </c>
      <c r="P256" s="9">
        <f>$P$1*LN(F256/F255)</f>
        <v/>
      </c>
      <c r="Q256" s="9">
        <f>$Q$1*(G256-G255)</f>
        <v/>
      </c>
      <c r="R256" s="9">
        <f>$R$1*(H256-H255)</f>
        <v/>
      </c>
      <c r="S256" s="9">
        <f>$S$1*LN(I256/I255)</f>
        <v/>
      </c>
      <c r="T256" s="9">
        <f>$T$1*LN(J256/J255)</f>
        <v/>
      </c>
      <c r="U256" s="9">
        <f>$W$12+$W$4*M256+$W$5*N256+$W$6*O256+$W$7*P256+$W$8*Q256+$W$9*R256+$W$10*S256+$W$11*T256</f>
        <v/>
      </c>
    </row>
    <row r="257">
      <c r="A257" s="7" t="n">
        <v>39402</v>
      </c>
      <c r="B257" s="8" t="n">
        <v>789.75</v>
      </c>
      <c r="C257" s="8" t="n">
        <v>2.35</v>
      </c>
      <c r="D257" s="8" t="n">
        <v>1.8</v>
      </c>
      <c r="E257" s="8" t="n">
        <v>75.83000199999999</v>
      </c>
      <c r="F257" s="8" t="n">
        <v>94.81</v>
      </c>
      <c r="G257" s="8" t="n">
        <v>25.49</v>
      </c>
      <c r="H257" s="8" t="n">
        <v>99.139999</v>
      </c>
      <c r="I257" s="8" t="n">
        <v>1458.73999</v>
      </c>
      <c r="J257" s="8" t="n">
        <v>58.033585</v>
      </c>
      <c r="L257" s="9">
        <f>LN(B257/B256)</f>
        <v/>
      </c>
      <c r="M257" s="9">
        <f>$M$1*(C257-C256)</f>
        <v/>
      </c>
      <c r="N257" s="9">
        <f>$N$1*(D257-D256)</f>
        <v/>
      </c>
      <c r="O257" s="9">
        <f>$O$1*LN(E257/E256)</f>
        <v/>
      </c>
      <c r="P257" s="9">
        <f>$P$1*LN(F257/F256)</f>
        <v/>
      </c>
      <c r="Q257" s="9">
        <f>$Q$1*(G257-G256)</f>
        <v/>
      </c>
      <c r="R257" s="9">
        <f>$R$1*(H257-H256)</f>
        <v/>
      </c>
      <c r="S257" s="9">
        <f>$S$1*LN(I257/I256)</f>
        <v/>
      </c>
      <c r="T257" s="9">
        <f>$T$1*LN(J257/J256)</f>
        <v/>
      </c>
      <c r="U257" s="9">
        <f>$W$12+$W$4*M257+$W$5*N257+$W$6*O257+$W$7*P257+$W$8*Q257+$W$9*R257+$W$10*S257+$W$11*T257</f>
        <v/>
      </c>
    </row>
    <row r="258">
      <c r="A258" s="7" t="n">
        <v>39409</v>
      </c>
      <c r="B258" s="8" t="n">
        <v>815.25</v>
      </c>
      <c r="C258" s="8" t="n">
        <v>2.38</v>
      </c>
      <c r="D258" s="8" t="n">
        <v>1.63</v>
      </c>
      <c r="E258" s="8" t="n">
        <v>75.050003</v>
      </c>
      <c r="F258" s="8" t="n">
        <v>98.23999999999999</v>
      </c>
      <c r="G258" s="8" t="n">
        <v>25.61</v>
      </c>
      <c r="H258" s="8" t="n">
        <v>112.099998</v>
      </c>
      <c r="I258" s="8" t="n">
        <v>1440.699951</v>
      </c>
      <c r="J258" s="8" t="n">
        <v>58.182964</v>
      </c>
      <c r="L258" s="9">
        <f>LN(B258/B257)</f>
        <v/>
      </c>
      <c r="M258" s="9">
        <f>$M$1*(C258-C257)</f>
        <v/>
      </c>
      <c r="N258" s="9">
        <f>$N$1*(D258-D257)</f>
        <v/>
      </c>
      <c r="O258" s="9">
        <f>$O$1*LN(E258/E257)</f>
        <v/>
      </c>
      <c r="P258" s="9">
        <f>$P$1*LN(F258/F257)</f>
        <v/>
      </c>
      <c r="Q258" s="9">
        <f>$Q$1*(G258-G257)</f>
        <v/>
      </c>
      <c r="R258" s="9">
        <f>$R$1*(H258-H257)</f>
        <v/>
      </c>
      <c r="S258" s="9">
        <f>$S$1*LN(I258/I257)</f>
        <v/>
      </c>
      <c r="T258" s="9">
        <f>$T$1*LN(J258/J257)</f>
        <v/>
      </c>
      <c r="U258" s="9">
        <f>$W$12+$W$4*M258+$W$5*N258+$W$6*O258+$W$7*P258+$W$8*Q258+$W$9*R258+$W$10*S258+$W$11*T258</f>
        <v/>
      </c>
    </row>
    <row r="259">
      <c r="A259" s="7" t="n">
        <v>39416</v>
      </c>
      <c r="B259" s="8" t="n">
        <v>783.5</v>
      </c>
      <c r="C259" s="8" t="n">
        <v>2.34</v>
      </c>
      <c r="D259" s="8" t="n">
        <v>1.63</v>
      </c>
      <c r="E259" s="8" t="n">
        <v>76.150002</v>
      </c>
      <c r="F259" s="8" t="n">
        <v>88.59999999999999</v>
      </c>
      <c r="G259" s="8" t="n">
        <v>22.87</v>
      </c>
      <c r="H259" s="8" t="n">
        <v>131.5</v>
      </c>
      <c r="I259" s="8" t="n">
        <v>1481.140015</v>
      </c>
      <c r="J259" s="8" t="n">
        <v>58.613979</v>
      </c>
      <c r="L259" s="9">
        <f>LN(B259/B258)</f>
        <v/>
      </c>
      <c r="M259" s="9">
        <f>$M$1*(C259-C258)</f>
        <v/>
      </c>
      <c r="N259" s="9">
        <f>$N$1*(D259-D258)</f>
        <v/>
      </c>
      <c r="O259" s="9">
        <f>$O$1*LN(E259/E258)</f>
        <v/>
      </c>
      <c r="P259" s="9">
        <f>$P$1*LN(F259/F258)</f>
        <v/>
      </c>
      <c r="Q259" s="9">
        <f>$Q$1*(G259-G258)</f>
        <v/>
      </c>
      <c r="R259" s="9">
        <f>$R$1*(H259-H258)</f>
        <v/>
      </c>
      <c r="S259" s="9">
        <f>$S$1*LN(I259/I258)</f>
        <v/>
      </c>
      <c r="T259" s="9">
        <f>$T$1*LN(J259/J258)</f>
        <v/>
      </c>
      <c r="U259" s="9">
        <f>$W$12+$W$4*M259+$W$5*N259+$W$6*O259+$W$7*P259+$W$8*Q259+$W$9*R259+$W$10*S259+$W$11*T259</f>
        <v/>
      </c>
    </row>
    <row r="260">
      <c r="A260" s="7" t="n">
        <v>39423</v>
      </c>
      <c r="B260" s="8" t="n">
        <v>792.5</v>
      </c>
      <c r="C260" s="8" t="n">
        <v>2.26</v>
      </c>
      <c r="D260" s="8" t="n">
        <v>1.86</v>
      </c>
      <c r="E260" s="8" t="n">
        <v>76.290001</v>
      </c>
      <c r="F260" s="8" t="n">
        <v>88.23</v>
      </c>
      <c r="G260" s="8" t="n">
        <v>20.85</v>
      </c>
      <c r="H260" s="8" t="n">
        <v>139.960007</v>
      </c>
      <c r="I260" s="8" t="n">
        <v>1504.660034</v>
      </c>
      <c r="J260" s="8" t="n">
        <v>58.191105</v>
      </c>
      <c r="L260" s="9">
        <f>LN(B260/B259)</f>
        <v/>
      </c>
      <c r="M260" s="9">
        <f>$M$1*(C260-C259)</f>
        <v/>
      </c>
      <c r="N260" s="9">
        <f>$N$1*(D260-D259)</f>
        <v/>
      </c>
      <c r="O260" s="9">
        <f>$O$1*LN(E260/E259)</f>
        <v/>
      </c>
      <c r="P260" s="9">
        <f>$P$1*LN(F260/F259)</f>
        <v/>
      </c>
      <c r="Q260" s="9">
        <f>$Q$1*(G260-G259)</f>
        <v/>
      </c>
      <c r="R260" s="9">
        <f>$R$1*(H260-H259)</f>
        <v/>
      </c>
      <c r="S260" s="9">
        <f>$S$1*LN(I260/I259)</f>
        <v/>
      </c>
      <c r="T260" s="9">
        <f>$T$1*LN(J260/J259)</f>
        <v/>
      </c>
      <c r="U260" s="9">
        <f>$W$12+$W$4*M260+$W$5*N260+$W$6*O260+$W$7*P260+$W$8*Q260+$W$9*R260+$W$10*S260+$W$11*T260</f>
        <v/>
      </c>
    </row>
    <row r="261">
      <c r="A261" s="7" t="n">
        <v>39430</v>
      </c>
      <c r="B261" s="8" t="n">
        <v>789.5</v>
      </c>
      <c r="C261" s="8" t="n">
        <v>2.34</v>
      </c>
      <c r="D261" s="8" t="n">
        <v>1.9</v>
      </c>
      <c r="E261" s="8" t="n">
        <v>77.44000200000001</v>
      </c>
      <c r="F261" s="8" t="n">
        <v>91.31</v>
      </c>
      <c r="G261" s="8" t="n">
        <v>23.27</v>
      </c>
      <c r="H261" s="8" t="n">
        <v>139.380005</v>
      </c>
      <c r="I261" s="8" t="n">
        <v>1467.949951</v>
      </c>
      <c r="J261" s="8" t="n">
        <v>57.914181</v>
      </c>
      <c r="L261" s="9">
        <f>LN(B261/B260)</f>
        <v/>
      </c>
      <c r="M261" s="9">
        <f>$M$1*(C261-C260)</f>
        <v/>
      </c>
      <c r="N261" s="9">
        <f>$N$1*(D261-D260)</f>
        <v/>
      </c>
      <c r="O261" s="9">
        <f>$O$1*LN(E261/E260)</f>
        <v/>
      </c>
      <c r="P261" s="9">
        <f>$P$1*LN(F261/F260)</f>
        <v/>
      </c>
      <c r="Q261" s="9">
        <f>$Q$1*(G261-G260)</f>
        <v/>
      </c>
      <c r="R261" s="9">
        <f>$R$1*(H261-H260)</f>
        <v/>
      </c>
      <c r="S261" s="9">
        <f>$S$1*LN(I261/I260)</f>
        <v/>
      </c>
      <c r="T261" s="9">
        <f>$T$1*LN(J261/J260)</f>
        <v/>
      </c>
      <c r="U261" s="9">
        <f>$W$12+$W$4*M261+$W$5*N261+$W$6*O261+$W$7*P261+$W$8*Q261+$W$9*R261+$W$10*S261+$W$11*T261</f>
        <v/>
      </c>
    </row>
    <row r="262">
      <c r="A262" s="7" t="n">
        <v>39437</v>
      </c>
      <c r="B262" s="8" t="n">
        <v>810.5</v>
      </c>
      <c r="C262" s="8" t="n">
        <v>2.34</v>
      </c>
      <c r="D262" s="8" t="n">
        <v>1.84</v>
      </c>
      <c r="E262" s="8" t="n">
        <v>77.720001</v>
      </c>
      <c r="F262" s="8" t="n">
        <v>93.19</v>
      </c>
      <c r="G262" s="8" t="n">
        <v>18.47</v>
      </c>
      <c r="H262" s="8" t="n">
        <v>145.5</v>
      </c>
      <c r="I262" s="8" t="n">
        <v>1484.459961</v>
      </c>
      <c r="J262" s="8" t="n">
        <v>58.121883</v>
      </c>
      <c r="L262" s="9">
        <f>LN(B262/B261)</f>
        <v/>
      </c>
      <c r="M262" s="9">
        <f>$M$1*(C262-C261)</f>
        <v/>
      </c>
      <c r="N262" s="9">
        <f>$N$1*(D262-D261)</f>
        <v/>
      </c>
      <c r="O262" s="9">
        <f>$O$1*LN(E262/E261)</f>
        <v/>
      </c>
      <c r="P262" s="9">
        <f>$P$1*LN(F262/F261)</f>
        <v/>
      </c>
      <c r="Q262" s="9">
        <f>$Q$1*(G262-G261)</f>
        <v/>
      </c>
      <c r="R262" s="9">
        <f>$R$1*(H262-H261)</f>
        <v/>
      </c>
      <c r="S262" s="9">
        <f>$S$1*LN(I262/I261)</f>
        <v/>
      </c>
      <c r="T262" s="9">
        <f>$T$1*LN(J262/J261)</f>
        <v/>
      </c>
      <c r="U262" s="9">
        <f>$W$12+$W$4*M262+$W$5*N262+$W$6*O262+$W$7*P262+$W$8*Q262+$W$9*R262+$W$10*S262+$W$11*T262</f>
        <v/>
      </c>
    </row>
    <row r="263">
      <c r="A263" s="7" t="n">
        <v>39444</v>
      </c>
      <c r="B263" s="8" t="n">
        <v>833.75</v>
      </c>
      <c r="C263" s="8" t="n">
        <v>2.33</v>
      </c>
      <c r="D263" s="8" t="n">
        <v>1.78</v>
      </c>
      <c r="E263" s="8" t="n">
        <v>76.220001</v>
      </c>
      <c r="F263" s="8" t="n">
        <v>96.03</v>
      </c>
      <c r="G263" s="8" t="n">
        <v>20.74</v>
      </c>
      <c r="H263" s="8" t="n">
        <v>144</v>
      </c>
      <c r="I263" s="8" t="n">
        <v>1478.48999</v>
      </c>
      <c r="J263" s="8" t="n">
        <v>58.591167</v>
      </c>
      <c r="L263" s="9">
        <f>LN(B263/B262)</f>
        <v/>
      </c>
      <c r="M263" s="9">
        <f>$M$1*(C263-C262)</f>
        <v/>
      </c>
      <c r="N263" s="9">
        <f>$N$1*(D263-D262)</f>
        <v/>
      </c>
      <c r="O263" s="9">
        <f>$O$1*LN(E263/E262)</f>
        <v/>
      </c>
      <c r="P263" s="9">
        <f>$P$1*LN(F263/F262)</f>
        <v/>
      </c>
      <c r="Q263" s="9">
        <f>$Q$1*(G263-G262)</f>
        <v/>
      </c>
      <c r="R263" s="9">
        <f>$R$1*(H263-H262)</f>
        <v/>
      </c>
      <c r="S263" s="9">
        <f>$S$1*LN(I263/I262)</f>
        <v/>
      </c>
      <c r="T263" s="9">
        <f>$T$1*LN(J263/J262)</f>
        <v/>
      </c>
      <c r="U263" s="9">
        <f>$W$12+$W$4*M263+$W$5*N263+$W$6*O263+$W$7*P263+$W$8*Q263+$W$9*R263+$W$10*S263+$W$11*T263</f>
        <v/>
      </c>
      <c r="AA263" s="10">
        <f>INDEX(LINEST(L4:L263,M4:T263,TRUE,TRUE),1,9)*52</f>
        <v/>
      </c>
      <c r="AB263" s="9">
        <f>INDEX(LINEST(L4:L263,M4:T263,TRUE,TRUE),1,8)</f>
        <v/>
      </c>
      <c r="AC263" s="9">
        <f>INDEX(LINEST(L4:L263,M4:T263,TRUE,TRUE),1,7)</f>
        <v/>
      </c>
      <c r="AD263" s="9">
        <f>INDEX(LINEST(L4:L263,M4:T263,TRUE,TRUE),1,6)</f>
        <v/>
      </c>
      <c r="AE263" s="9">
        <f>INDEX(LINEST(L4:L263,M4:T263,TRUE,TRUE),1,5)</f>
        <v/>
      </c>
      <c r="AF263" s="9">
        <f>INDEX(LINEST(L4:L263,M4:T263,TRUE,TRUE),1,4)</f>
        <v/>
      </c>
      <c r="AG263" s="9">
        <f>INDEX(LINEST(L4:L263,M4:T263,TRUE,TRUE),1,3)</f>
        <v/>
      </c>
      <c r="AH263" s="9">
        <f>INDEX(LINEST(L4:L263,M4:T263,TRUE,TRUE),1,2)</f>
        <v/>
      </c>
      <c r="AI263" s="9">
        <f>INDEX(LINEST(L4:L263,M4:T263,TRUE,TRUE),1,1)</f>
        <v/>
      </c>
      <c r="AJ263" s="10">
        <f>INDEX(LINEST(L4:L263,M4:T263,TRUE,TRUE),3,1)</f>
        <v/>
      </c>
    </row>
    <row r="264">
      <c r="A264" s="7" t="n">
        <v>39451</v>
      </c>
      <c r="B264" s="8" t="n">
        <v>855</v>
      </c>
      <c r="C264" s="8" t="n">
        <v>2.32</v>
      </c>
      <c r="D264" s="8" t="n">
        <v>1.56</v>
      </c>
      <c r="E264" s="8" t="n">
        <v>75.790001</v>
      </c>
      <c r="F264" s="8" t="n">
        <v>97.90000000000001</v>
      </c>
      <c r="G264" s="8" t="n">
        <v>23.94</v>
      </c>
      <c r="H264" s="8" t="n">
        <v>138.100006</v>
      </c>
      <c r="I264" s="8" t="n">
        <v>1411.630005</v>
      </c>
      <c r="J264" s="8" t="n">
        <v>59.164696</v>
      </c>
      <c r="L264" s="9">
        <f>LN(B264/B263)</f>
        <v/>
      </c>
      <c r="M264" s="9">
        <f>$M$1*(C264-C263)</f>
        <v/>
      </c>
      <c r="N264" s="9">
        <f>$N$1*(D264-D263)</f>
        <v/>
      </c>
      <c r="O264" s="9">
        <f>$O$1*LN(E264/E263)</f>
        <v/>
      </c>
      <c r="P264" s="9">
        <f>$P$1*LN(F264/F263)</f>
        <v/>
      </c>
      <c r="Q264" s="9">
        <f>$Q$1*(G264-G263)</f>
        <v/>
      </c>
      <c r="R264" s="9">
        <f>$R$1*(H264-H263)</f>
        <v/>
      </c>
      <c r="S264" s="9">
        <f>$S$1*LN(I264/I263)</f>
        <v/>
      </c>
      <c r="T264" s="9">
        <f>$T$1*LN(J264/J263)</f>
        <v/>
      </c>
      <c r="U264" s="9">
        <f>$W$12+$W$4*M264+$W$5*N264+$W$6*O264+$W$7*P264+$W$8*Q264+$W$9*R264+$W$10*S264+$W$11*T264</f>
        <v/>
      </c>
      <c r="AA264" s="10">
        <f>INDEX(LINEST(L5:L264,M5:T264,TRUE,TRUE),1,9)*52</f>
        <v/>
      </c>
      <c r="AB264" s="9">
        <f>INDEX(LINEST(L5:L264,M5:T264,TRUE,TRUE),1,8)</f>
        <v/>
      </c>
      <c r="AC264" s="9">
        <f>INDEX(LINEST(L5:L264,M5:T264,TRUE,TRUE),1,7)</f>
        <v/>
      </c>
      <c r="AD264" s="9">
        <f>INDEX(LINEST(L5:L264,M5:T264,TRUE,TRUE),1,6)</f>
        <v/>
      </c>
      <c r="AE264" s="9">
        <f>INDEX(LINEST(L5:L264,M5:T264,TRUE,TRUE),1,5)</f>
        <v/>
      </c>
      <c r="AF264" s="9">
        <f>INDEX(LINEST(L5:L264,M5:T264,TRUE,TRUE),1,4)</f>
        <v/>
      </c>
      <c r="AG264" s="9">
        <f>INDEX(LINEST(L5:L264,M5:T264,TRUE,TRUE),1,3)</f>
        <v/>
      </c>
      <c r="AH264" s="9">
        <f>INDEX(LINEST(L5:L264,M5:T264,TRUE,TRUE),1,2)</f>
        <v/>
      </c>
      <c r="AI264" s="9">
        <f>INDEX(LINEST(L5:L264,M5:T264,TRUE,TRUE),1,1)</f>
        <v/>
      </c>
      <c r="AJ264" s="10">
        <f>INDEX(LINEST(L5:L264,M5:T264,TRUE,TRUE),3,1)</f>
        <v/>
      </c>
      <c r="AK264" s="9">
        <f>AA263/52+AB263*M264+AC263*N264+AD263*O264+AE263*P264+AF263*Q264+AG263*R264+AH263*S264+AI263*T264</f>
        <v/>
      </c>
      <c r="AL264" s="9">
        <f>AVERAGE(L4:L263)</f>
        <v/>
      </c>
    </row>
    <row r="265">
      <c r="A265" s="7" t="n">
        <v>39458</v>
      </c>
      <c r="B265" s="8" t="n">
        <v>891</v>
      </c>
      <c r="C265" s="8" t="n">
        <v>2.26</v>
      </c>
      <c r="D265" s="8" t="n">
        <v>1.56</v>
      </c>
      <c r="E265" s="8" t="n">
        <v>75.980003</v>
      </c>
      <c r="F265" s="8" t="n">
        <v>92.73999999999999</v>
      </c>
      <c r="G265" s="8" t="n">
        <v>23.68</v>
      </c>
      <c r="H265" s="8" t="n">
        <v>130.899994</v>
      </c>
      <c r="I265" s="8" t="n">
        <v>1401.02002</v>
      </c>
      <c r="J265" s="8" t="n">
        <v>59.384808</v>
      </c>
      <c r="L265" s="9">
        <f>LN(B265/B264)</f>
        <v/>
      </c>
      <c r="M265" s="9">
        <f>$M$1*(C265-C264)</f>
        <v/>
      </c>
      <c r="N265" s="9">
        <f>$N$1*(D265-D264)</f>
        <v/>
      </c>
      <c r="O265" s="9">
        <f>$O$1*LN(E265/E264)</f>
        <v/>
      </c>
      <c r="P265" s="9">
        <f>$P$1*LN(F265/F264)</f>
        <v/>
      </c>
      <c r="Q265" s="9">
        <f>$Q$1*(G265-G264)</f>
        <v/>
      </c>
      <c r="R265" s="9">
        <f>$R$1*(H265-H264)</f>
        <v/>
      </c>
      <c r="S265" s="9">
        <f>$S$1*LN(I265/I264)</f>
        <v/>
      </c>
      <c r="T265" s="9">
        <f>$T$1*LN(J265/J264)</f>
        <v/>
      </c>
      <c r="U265" s="9">
        <f>$W$12+$W$4*M265+$W$5*N265+$W$6*O265+$W$7*P265+$W$8*Q265+$W$9*R265+$W$10*S265+$W$11*T265</f>
        <v/>
      </c>
      <c r="AA265" s="10">
        <f>INDEX(LINEST(L6:L265,M6:T265,TRUE,TRUE),1,9)*52</f>
        <v/>
      </c>
      <c r="AB265" s="9">
        <f>INDEX(LINEST(L6:L265,M6:T265,TRUE,TRUE),1,8)</f>
        <v/>
      </c>
      <c r="AC265" s="9">
        <f>INDEX(LINEST(L6:L265,M6:T265,TRUE,TRUE),1,7)</f>
        <v/>
      </c>
      <c r="AD265" s="9">
        <f>INDEX(LINEST(L6:L265,M6:T265,TRUE,TRUE),1,6)</f>
        <v/>
      </c>
      <c r="AE265" s="9">
        <f>INDEX(LINEST(L6:L265,M6:T265,TRUE,TRUE),1,5)</f>
        <v/>
      </c>
      <c r="AF265" s="9">
        <f>INDEX(LINEST(L6:L265,M6:T265,TRUE,TRUE),1,4)</f>
        <v/>
      </c>
      <c r="AG265" s="9">
        <f>INDEX(LINEST(L6:L265,M6:T265,TRUE,TRUE),1,3)</f>
        <v/>
      </c>
      <c r="AH265" s="9">
        <f>INDEX(LINEST(L6:L265,M6:T265,TRUE,TRUE),1,2)</f>
        <v/>
      </c>
      <c r="AI265" s="9">
        <f>INDEX(LINEST(L6:L265,M6:T265,TRUE,TRUE),1,1)</f>
        <v/>
      </c>
      <c r="AJ265" s="10">
        <f>INDEX(LINEST(L6:L265,M6:T265,TRUE,TRUE),3,1)</f>
        <v/>
      </c>
      <c r="AK265" s="9">
        <f>AA264/52+AB264*M265+AC264*N265+AD264*O265+AE264*P265+AF264*Q265+AG264*R265+AH264*S265+AI264*T265</f>
        <v/>
      </c>
      <c r="AL265" s="9">
        <f>AVERAGE(L5:L264)</f>
        <v/>
      </c>
    </row>
    <row r="266">
      <c r="A266" s="7" t="n">
        <v>39465</v>
      </c>
      <c r="B266" s="8" t="n">
        <v>882</v>
      </c>
      <c r="C266" s="8" t="n">
        <v>2.24</v>
      </c>
      <c r="D266" s="8" t="n">
        <v>1.42</v>
      </c>
      <c r="E266" s="8" t="n">
        <v>76.379997</v>
      </c>
      <c r="F266" s="8" t="n">
        <v>90.55</v>
      </c>
      <c r="G266" s="8" t="n">
        <v>27.18</v>
      </c>
      <c r="H266" s="8" t="n">
        <v>137.100006</v>
      </c>
      <c r="I266" s="8" t="n">
        <v>1325.189941</v>
      </c>
      <c r="J266" s="8" t="n">
        <v>59.813507</v>
      </c>
      <c r="L266" s="9">
        <f>LN(B266/B265)</f>
        <v/>
      </c>
      <c r="M266" s="9">
        <f>$M$1*(C266-C265)</f>
        <v/>
      </c>
      <c r="N266" s="9">
        <f>$N$1*(D266-D265)</f>
        <v/>
      </c>
      <c r="O266" s="9">
        <f>$O$1*LN(E266/E265)</f>
        <v/>
      </c>
      <c r="P266" s="9">
        <f>$P$1*LN(F266/F265)</f>
        <v/>
      </c>
      <c r="Q266" s="9">
        <f>$Q$1*(G266-G265)</f>
        <v/>
      </c>
      <c r="R266" s="9">
        <f>$R$1*(H266-H265)</f>
        <v/>
      </c>
      <c r="S266" s="9">
        <f>$S$1*LN(I266/I265)</f>
        <v/>
      </c>
      <c r="T266" s="9">
        <f>$T$1*LN(J266/J265)</f>
        <v/>
      </c>
      <c r="U266" s="9">
        <f>$W$12+$W$4*M266+$W$5*N266+$W$6*O266+$W$7*P266+$W$8*Q266+$W$9*R266+$W$10*S266+$W$11*T266</f>
        <v/>
      </c>
      <c r="AA266" s="10">
        <f>INDEX(LINEST(L7:L266,M7:T266,TRUE,TRUE),1,9)*52</f>
        <v/>
      </c>
      <c r="AB266" s="9">
        <f>INDEX(LINEST(L7:L266,M7:T266,TRUE,TRUE),1,8)</f>
        <v/>
      </c>
      <c r="AC266" s="9">
        <f>INDEX(LINEST(L7:L266,M7:T266,TRUE,TRUE),1,7)</f>
        <v/>
      </c>
      <c r="AD266" s="9">
        <f>INDEX(LINEST(L7:L266,M7:T266,TRUE,TRUE),1,6)</f>
        <v/>
      </c>
      <c r="AE266" s="9">
        <f>INDEX(LINEST(L7:L266,M7:T266,TRUE,TRUE),1,5)</f>
        <v/>
      </c>
      <c r="AF266" s="9">
        <f>INDEX(LINEST(L7:L266,M7:T266,TRUE,TRUE),1,4)</f>
        <v/>
      </c>
      <c r="AG266" s="9">
        <f>INDEX(LINEST(L7:L266,M7:T266,TRUE,TRUE),1,3)</f>
        <v/>
      </c>
      <c r="AH266" s="9">
        <f>INDEX(LINEST(L7:L266,M7:T266,TRUE,TRUE),1,2)</f>
        <v/>
      </c>
      <c r="AI266" s="9">
        <f>INDEX(LINEST(L7:L266,M7:T266,TRUE,TRUE),1,1)</f>
        <v/>
      </c>
      <c r="AJ266" s="10">
        <f>INDEX(LINEST(L7:L266,M7:T266,TRUE,TRUE),3,1)</f>
        <v/>
      </c>
      <c r="AK266" s="9">
        <f>AA265/52+AB265*M266+AC265*N266+AD265*O266+AE265*P266+AF265*Q266+AG265*R266+AH265*S266+AI265*T266</f>
        <v/>
      </c>
      <c r="AL266" s="9">
        <f>AVERAGE(L6:L265)</f>
        <v/>
      </c>
    </row>
    <row r="267">
      <c r="A267" s="7" t="n">
        <v>39472</v>
      </c>
      <c r="B267" s="8" t="n">
        <v>918.25</v>
      </c>
      <c r="C267" s="8" t="n">
        <v>2.27</v>
      </c>
      <c r="D267" s="8" t="n">
        <v>1.34</v>
      </c>
      <c r="E267" s="8" t="n">
        <v>75.970001</v>
      </c>
      <c r="F267" s="8" t="n">
        <v>90.37</v>
      </c>
      <c r="G267" s="8" t="n">
        <v>29.08</v>
      </c>
      <c r="H267" s="8" t="n">
        <v>178.800003</v>
      </c>
      <c r="I267" s="8" t="n">
        <v>1330.609985</v>
      </c>
      <c r="J267" s="8" t="n">
        <v>59.680275</v>
      </c>
      <c r="L267" s="9">
        <f>LN(B267/B266)</f>
        <v/>
      </c>
      <c r="M267" s="9">
        <f>$M$1*(C267-C266)</f>
        <v/>
      </c>
      <c r="N267" s="9">
        <f>$N$1*(D267-D266)</f>
        <v/>
      </c>
      <c r="O267" s="9">
        <f>$O$1*LN(E267/E266)</f>
        <v/>
      </c>
      <c r="P267" s="9">
        <f>$P$1*LN(F267/F266)</f>
        <v/>
      </c>
      <c r="Q267" s="9">
        <f>$Q$1*(G267-G266)</f>
        <v/>
      </c>
      <c r="R267" s="9">
        <f>$R$1*(H267-H266)</f>
        <v/>
      </c>
      <c r="S267" s="9">
        <f>$S$1*LN(I267/I266)</f>
        <v/>
      </c>
      <c r="T267" s="9">
        <f>$T$1*LN(J267/J266)</f>
        <v/>
      </c>
      <c r="U267" s="9">
        <f>$W$12+$W$4*M267+$W$5*N267+$W$6*O267+$W$7*P267+$W$8*Q267+$W$9*R267+$W$10*S267+$W$11*T267</f>
        <v/>
      </c>
      <c r="AA267" s="10">
        <f>INDEX(LINEST(L8:L267,M8:T267,TRUE,TRUE),1,9)*52</f>
        <v/>
      </c>
      <c r="AB267" s="9">
        <f>INDEX(LINEST(L8:L267,M8:T267,TRUE,TRUE),1,8)</f>
        <v/>
      </c>
      <c r="AC267" s="9">
        <f>INDEX(LINEST(L8:L267,M8:T267,TRUE,TRUE),1,7)</f>
        <v/>
      </c>
      <c r="AD267" s="9">
        <f>INDEX(LINEST(L8:L267,M8:T267,TRUE,TRUE),1,6)</f>
        <v/>
      </c>
      <c r="AE267" s="9">
        <f>INDEX(LINEST(L8:L267,M8:T267,TRUE,TRUE),1,5)</f>
        <v/>
      </c>
      <c r="AF267" s="9">
        <f>INDEX(LINEST(L8:L267,M8:T267,TRUE,TRUE),1,4)</f>
        <v/>
      </c>
      <c r="AG267" s="9">
        <f>INDEX(LINEST(L8:L267,M8:T267,TRUE,TRUE),1,3)</f>
        <v/>
      </c>
      <c r="AH267" s="9">
        <f>INDEX(LINEST(L8:L267,M8:T267,TRUE,TRUE),1,2)</f>
        <v/>
      </c>
      <c r="AI267" s="9">
        <f>INDEX(LINEST(L8:L267,M8:T267,TRUE,TRUE),1,1)</f>
        <v/>
      </c>
      <c r="AJ267" s="10">
        <f>INDEX(LINEST(L8:L267,M8:T267,TRUE,TRUE),3,1)</f>
        <v/>
      </c>
      <c r="AK267" s="9">
        <f>AA266/52+AB266*M267+AC266*N267+AD266*O267+AE266*P267+AF266*Q267+AG266*R267+AH266*S267+AI266*T267</f>
        <v/>
      </c>
      <c r="AL267" s="9">
        <f>AVERAGE(L7:L266)</f>
        <v/>
      </c>
    </row>
    <row r="268">
      <c r="A268" s="7" t="n">
        <v>39479</v>
      </c>
      <c r="B268" s="8" t="n">
        <v>914.75</v>
      </c>
      <c r="C268" s="8" t="n">
        <v>2.31</v>
      </c>
      <c r="D268" s="8" t="n">
        <v>1.31</v>
      </c>
      <c r="E268" s="8" t="n">
        <v>75.449997</v>
      </c>
      <c r="F268" s="8" t="n">
        <v>89.03</v>
      </c>
      <c r="G268" s="8" t="n">
        <v>24.02</v>
      </c>
      <c r="H268" s="8" t="n">
        <v>144.699997</v>
      </c>
      <c r="I268" s="8" t="n">
        <v>1395.420044</v>
      </c>
      <c r="J268" s="8" t="n">
        <v>59.903034</v>
      </c>
      <c r="L268" s="9">
        <f>LN(B268/B267)</f>
        <v/>
      </c>
      <c r="M268" s="9">
        <f>$M$1*(C268-C267)</f>
        <v/>
      </c>
      <c r="N268" s="9">
        <f>$N$1*(D268-D267)</f>
        <v/>
      </c>
      <c r="O268" s="9">
        <f>$O$1*LN(E268/E267)</f>
        <v/>
      </c>
      <c r="P268" s="9">
        <f>$P$1*LN(F268/F267)</f>
        <v/>
      </c>
      <c r="Q268" s="9">
        <f>$Q$1*(G268-G267)</f>
        <v/>
      </c>
      <c r="R268" s="9">
        <f>$R$1*(H268-H267)</f>
        <v/>
      </c>
      <c r="S268" s="9">
        <f>$S$1*LN(I268/I267)</f>
        <v/>
      </c>
      <c r="T268" s="9">
        <f>$T$1*LN(J268/J267)</f>
        <v/>
      </c>
      <c r="U268" s="9">
        <f>$W$12+$W$4*M268+$W$5*N268+$W$6*O268+$W$7*P268+$W$8*Q268+$W$9*R268+$W$10*S268+$W$11*T268</f>
        <v/>
      </c>
      <c r="AA268" s="10">
        <f>INDEX(LINEST(L9:L268,M9:T268,TRUE,TRUE),1,9)*52</f>
        <v/>
      </c>
      <c r="AB268" s="9">
        <f>INDEX(LINEST(L9:L268,M9:T268,TRUE,TRUE),1,8)</f>
        <v/>
      </c>
      <c r="AC268" s="9">
        <f>INDEX(LINEST(L9:L268,M9:T268,TRUE,TRUE),1,7)</f>
        <v/>
      </c>
      <c r="AD268" s="9">
        <f>INDEX(LINEST(L9:L268,M9:T268,TRUE,TRUE),1,6)</f>
        <v/>
      </c>
      <c r="AE268" s="9">
        <f>INDEX(LINEST(L9:L268,M9:T268,TRUE,TRUE),1,5)</f>
        <v/>
      </c>
      <c r="AF268" s="9">
        <f>INDEX(LINEST(L9:L268,M9:T268,TRUE,TRUE),1,4)</f>
        <v/>
      </c>
      <c r="AG268" s="9">
        <f>INDEX(LINEST(L9:L268,M9:T268,TRUE,TRUE),1,3)</f>
        <v/>
      </c>
      <c r="AH268" s="9">
        <f>INDEX(LINEST(L9:L268,M9:T268,TRUE,TRUE),1,2)</f>
        <v/>
      </c>
      <c r="AI268" s="9">
        <f>INDEX(LINEST(L9:L268,M9:T268,TRUE,TRUE),1,1)</f>
        <v/>
      </c>
      <c r="AJ268" s="10">
        <f>INDEX(LINEST(L9:L268,M9:T268,TRUE,TRUE),3,1)</f>
        <v/>
      </c>
      <c r="AK268" s="9">
        <f>AA267/52+AB267*M268+AC267*N268+AD267*O268+AE267*P268+AF267*Q268+AG267*R268+AH267*S268+AI267*T268</f>
        <v/>
      </c>
      <c r="AL268" s="9">
        <f>AVERAGE(L8:L267)</f>
        <v/>
      </c>
    </row>
    <row r="269">
      <c r="A269" s="7" t="n">
        <v>39486</v>
      </c>
      <c r="B269" s="8" t="n">
        <v>916.25</v>
      </c>
      <c r="C269" s="8" t="n">
        <v>2.28</v>
      </c>
      <c r="D269" s="8" t="n">
        <v>1.36</v>
      </c>
      <c r="E269" s="8" t="n">
        <v>76.66999800000001</v>
      </c>
      <c r="F269" s="8" t="n">
        <v>91.77</v>
      </c>
      <c r="G269" s="8" t="n">
        <v>28.01</v>
      </c>
      <c r="H269" s="8" t="n">
        <v>153</v>
      </c>
      <c r="I269" s="8" t="n">
        <v>1331.290039</v>
      </c>
      <c r="J269" s="8" t="n">
        <v>59.763493</v>
      </c>
      <c r="L269" s="9">
        <f>LN(B269/B268)</f>
        <v/>
      </c>
      <c r="M269" s="9">
        <f>$M$1*(C269-C268)</f>
        <v/>
      </c>
      <c r="N269" s="9">
        <f>$N$1*(D269-D268)</f>
        <v/>
      </c>
      <c r="O269" s="9">
        <f>$O$1*LN(E269/E268)</f>
        <v/>
      </c>
      <c r="P269" s="9">
        <f>$P$1*LN(F269/F268)</f>
        <v/>
      </c>
      <c r="Q269" s="9">
        <f>$Q$1*(G269-G268)</f>
        <v/>
      </c>
      <c r="R269" s="9">
        <f>$R$1*(H269-H268)</f>
        <v/>
      </c>
      <c r="S269" s="9">
        <f>$S$1*LN(I269/I268)</f>
        <v/>
      </c>
      <c r="T269" s="9">
        <f>$T$1*LN(J269/J268)</f>
        <v/>
      </c>
      <c r="U269" s="9">
        <f>$W$12+$W$4*M269+$W$5*N269+$W$6*O269+$W$7*P269+$W$8*Q269+$W$9*R269+$W$10*S269+$W$11*T269</f>
        <v/>
      </c>
      <c r="AA269" s="10">
        <f>INDEX(LINEST(L10:L269,M10:T269,TRUE,TRUE),1,9)*52</f>
        <v/>
      </c>
      <c r="AB269" s="9">
        <f>INDEX(LINEST(L10:L269,M10:T269,TRUE,TRUE),1,8)</f>
        <v/>
      </c>
      <c r="AC269" s="9">
        <f>INDEX(LINEST(L10:L269,M10:T269,TRUE,TRUE),1,7)</f>
        <v/>
      </c>
      <c r="AD269" s="9">
        <f>INDEX(LINEST(L10:L269,M10:T269,TRUE,TRUE),1,6)</f>
        <v/>
      </c>
      <c r="AE269" s="9">
        <f>INDEX(LINEST(L10:L269,M10:T269,TRUE,TRUE),1,5)</f>
        <v/>
      </c>
      <c r="AF269" s="9">
        <f>INDEX(LINEST(L10:L269,M10:T269,TRUE,TRUE),1,4)</f>
        <v/>
      </c>
      <c r="AG269" s="9">
        <f>INDEX(LINEST(L10:L269,M10:T269,TRUE,TRUE),1,3)</f>
        <v/>
      </c>
      <c r="AH269" s="9">
        <f>INDEX(LINEST(L10:L269,M10:T269,TRUE,TRUE),1,2)</f>
        <v/>
      </c>
      <c r="AI269" s="9">
        <f>INDEX(LINEST(L10:L269,M10:T269,TRUE,TRUE),1,1)</f>
        <v/>
      </c>
      <c r="AJ269" s="10">
        <f>INDEX(LINEST(L10:L269,M10:T269,TRUE,TRUE),3,1)</f>
        <v/>
      </c>
      <c r="AK269" s="9">
        <f>AA268/52+AB268*M269+AC268*N269+AD268*O269+AE268*P269+AF268*Q269+AG268*R269+AH268*S269+AI268*T269</f>
        <v/>
      </c>
      <c r="AL269" s="9">
        <f>AVERAGE(L9:L268)</f>
        <v/>
      </c>
    </row>
    <row r="270">
      <c r="A270" s="7" t="n">
        <v>39493</v>
      </c>
      <c r="B270" s="8" t="n">
        <v>912.5</v>
      </c>
      <c r="C270" s="8" t="n">
        <v>2.28</v>
      </c>
      <c r="D270" s="8" t="n">
        <v>1.48</v>
      </c>
      <c r="E270" s="8" t="n">
        <v>76.099998</v>
      </c>
      <c r="F270" s="8" t="n">
        <v>95.56999999999999</v>
      </c>
      <c r="G270" s="8" t="n">
        <v>25.02</v>
      </c>
      <c r="H270" s="8" t="n">
        <v>146.600006</v>
      </c>
      <c r="I270" s="8" t="n">
        <v>1349.98999</v>
      </c>
      <c r="J270" s="8" t="n">
        <v>59.298153</v>
      </c>
      <c r="L270" s="9">
        <f>LN(B270/B269)</f>
        <v/>
      </c>
      <c r="M270" s="9">
        <f>$M$1*(C270-C269)</f>
        <v/>
      </c>
      <c r="N270" s="9">
        <f>$N$1*(D270-D269)</f>
        <v/>
      </c>
      <c r="O270" s="9">
        <f>$O$1*LN(E270/E269)</f>
        <v/>
      </c>
      <c r="P270" s="9">
        <f>$P$1*LN(F270/F269)</f>
        <v/>
      </c>
      <c r="Q270" s="9">
        <f>$Q$1*(G270-G269)</f>
        <v/>
      </c>
      <c r="R270" s="9">
        <f>$R$1*(H270-H269)</f>
        <v/>
      </c>
      <c r="S270" s="9">
        <f>$S$1*LN(I270/I269)</f>
        <v/>
      </c>
      <c r="T270" s="9">
        <f>$T$1*LN(J270/J269)</f>
        <v/>
      </c>
      <c r="U270" s="9">
        <f>$W$12+$W$4*M270+$W$5*N270+$W$6*O270+$W$7*P270+$W$8*Q270+$W$9*R270+$W$10*S270+$W$11*T270</f>
        <v/>
      </c>
      <c r="AA270" s="10">
        <f>INDEX(LINEST(L11:L270,M11:T270,TRUE,TRUE),1,9)*52</f>
        <v/>
      </c>
      <c r="AB270" s="9">
        <f>INDEX(LINEST(L11:L270,M11:T270,TRUE,TRUE),1,8)</f>
        <v/>
      </c>
      <c r="AC270" s="9">
        <f>INDEX(LINEST(L11:L270,M11:T270,TRUE,TRUE),1,7)</f>
        <v/>
      </c>
      <c r="AD270" s="9">
        <f>INDEX(LINEST(L11:L270,M11:T270,TRUE,TRUE),1,6)</f>
        <v/>
      </c>
      <c r="AE270" s="9">
        <f>INDEX(LINEST(L11:L270,M11:T270,TRUE,TRUE),1,5)</f>
        <v/>
      </c>
      <c r="AF270" s="9">
        <f>INDEX(LINEST(L11:L270,M11:T270,TRUE,TRUE),1,4)</f>
        <v/>
      </c>
      <c r="AG270" s="9">
        <f>INDEX(LINEST(L11:L270,M11:T270,TRUE,TRUE),1,3)</f>
        <v/>
      </c>
      <c r="AH270" s="9">
        <f>INDEX(LINEST(L11:L270,M11:T270,TRUE,TRUE),1,2)</f>
        <v/>
      </c>
      <c r="AI270" s="9">
        <f>INDEX(LINEST(L11:L270,M11:T270,TRUE,TRUE),1,1)</f>
        <v/>
      </c>
      <c r="AJ270" s="10">
        <f>INDEX(LINEST(L11:L270,M11:T270,TRUE,TRUE),3,1)</f>
        <v/>
      </c>
      <c r="AK270" s="9">
        <f>AA269/52+AB269*M270+AC269*N270+AD269*O270+AE269*P270+AF269*Q270+AG269*R270+AH269*S270+AI269*T270</f>
        <v/>
      </c>
      <c r="AL270" s="9">
        <f>AVERAGE(L10:L269)</f>
        <v/>
      </c>
    </row>
    <row r="271">
      <c r="A271" s="7" t="n">
        <v>39500</v>
      </c>
      <c r="B271" s="8" t="n">
        <v>943</v>
      </c>
      <c r="C271" s="8" t="n">
        <v>2.35</v>
      </c>
      <c r="D271" s="8" t="n">
        <v>1.44</v>
      </c>
      <c r="E271" s="8" t="n">
        <v>75.519997</v>
      </c>
      <c r="F271" s="8" t="n">
        <v>99.03</v>
      </c>
      <c r="G271" s="8" t="n">
        <v>24.06</v>
      </c>
      <c r="H271" s="8" t="n">
        <v>161.5</v>
      </c>
      <c r="I271" s="8" t="n">
        <v>1353.109985</v>
      </c>
      <c r="J271" s="8" t="n">
        <v>59.088768</v>
      </c>
      <c r="L271" s="9">
        <f>LN(B271/B270)</f>
        <v/>
      </c>
      <c r="M271" s="9">
        <f>$M$1*(C271-C270)</f>
        <v/>
      </c>
      <c r="N271" s="9">
        <f>$N$1*(D271-D270)</f>
        <v/>
      </c>
      <c r="O271" s="9">
        <f>$O$1*LN(E271/E270)</f>
        <v/>
      </c>
      <c r="P271" s="9">
        <f>$P$1*LN(F271/F270)</f>
        <v/>
      </c>
      <c r="Q271" s="9">
        <f>$Q$1*(G271-G270)</f>
        <v/>
      </c>
      <c r="R271" s="9">
        <f>$R$1*(H271-H270)</f>
        <v/>
      </c>
      <c r="S271" s="9">
        <f>$S$1*LN(I271/I270)</f>
        <v/>
      </c>
      <c r="T271" s="9">
        <f>$T$1*LN(J271/J270)</f>
        <v/>
      </c>
      <c r="U271" s="9">
        <f>$W$12+$W$4*M271+$W$5*N271+$W$6*O271+$W$7*P271+$W$8*Q271+$W$9*R271+$W$10*S271+$W$11*T271</f>
        <v/>
      </c>
      <c r="AA271" s="10">
        <f>INDEX(LINEST(L12:L271,M12:T271,TRUE,TRUE),1,9)*52</f>
        <v/>
      </c>
      <c r="AB271" s="9">
        <f>INDEX(LINEST(L12:L271,M12:T271,TRUE,TRUE),1,8)</f>
        <v/>
      </c>
      <c r="AC271" s="9">
        <f>INDEX(LINEST(L12:L271,M12:T271,TRUE,TRUE),1,7)</f>
        <v/>
      </c>
      <c r="AD271" s="9">
        <f>INDEX(LINEST(L12:L271,M12:T271,TRUE,TRUE),1,6)</f>
        <v/>
      </c>
      <c r="AE271" s="9">
        <f>INDEX(LINEST(L12:L271,M12:T271,TRUE,TRUE),1,5)</f>
        <v/>
      </c>
      <c r="AF271" s="9">
        <f>INDEX(LINEST(L12:L271,M12:T271,TRUE,TRUE),1,4)</f>
        <v/>
      </c>
      <c r="AG271" s="9">
        <f>INDEX(LINEST(L12:L271,M12:T271,TRUE,TRUE),1,3)</f>
        <v/>
      </c>
      <c r="AH271" s="9">
        <f>INDEX(LINEST(L12:L271,M12:T271,TRUE,TRUE),1,2)</f>
        <v/>
      </c>
      <c r="AI271" s="9">
        <f>INDEX(LINEST(L12:L271,M12:T271,TRUE,TRUE),1,1)</f>
        <v/>
      </c>
      <c r="AJ271" s="10">
        <f>INDEX(LINEST(L12:L271,M12:T271,TRUE,TRUE),3,1)</f>
        <v/>
      </c>
      <c r="AK271" s="9">
        <f>AA270/52+AB270*M271+AC270*N271+AD270*O271+AE270*P271+AF270*Q271+AG270*R271+AH270*S271+AI270*T271</f>
        <v/>
      </c>
      <c r="AL271" s="9">
        <f>AVERAGE(L11:L270)</f>
        <v/>
      </c>
    </row>
    <row r="272">
      <c r="A272" s="7" t="n">
        <v>39507</v>
      </c>
      <c r="B272" s="8" t="n">
        <v>971.5</v>
      </c>
      <c r="C272" s="8" t="n">
        <v>2.43</v>
      </c>
      <c r="D272" s="8" t="n">
        <v>1.1</v>
      </c>
      <c r="E272" s="8" t="n">
        <v>73.709999</v>
      </c>
      <c r="F272" s="8" t="n">
        <v>101.78</v>
      </c>
      <c r="G272" s="8" t="n">
        <v>26.54</v>
      </c>
      <c r="H272" s="8" t="n">
        <v>155.199997</v>
      </c>
      <c r="I272" s="8" t="n">
        <v>1330.630005</v>
      </c>
      <c r="J272" s="8" t="n">
        <v>59.868195</v>
      </c>
      <c r="L272" s="9">
        <f>LN(B272/B271)</f>
        <v/>
      </c>
      <c r="M272" s="9">
        <f>$M$1*(C272-C271)</f>
        <v/>
      </c>
      <c r="N272" s="9">
        <f>$N$1*(D272-D271)</f>
        <v/>
      </c>
      <c r="O272" s="9">
        <f>$O$1*LN(E272/E271)</f>
        <v/>
      </c>
      <c r="P272" s="9">
        <f>$P$1*LN(F272/F271)</f>
        <v/>
      </c>
      <c r="Q272" s="9">
        <f>$Q$1*(G272-G271)</f>
        <v/>
      </c>
      <c r="R272" s="9">
        <f>$R$1*(H272-H271)</f>
        <v/>
      </c>
      <c r="S272" s="9">
        <f>$S$1*LN(I272/I271)</f>
        <v/>
      </c>
      <c r="T272" s="9">
        <f>$T$1*LN(J272/J271)</f>
        <v/>
      </c>
      <c r="U272" s="9">
        <f>$W$12+$W$4*M272+$W$5*N272+$W$6*O272+$W$7*P272+$W$8*Q272+$W$9*R272+$W$10*S272+$W$11*T272</f>
        <v/>
      </c>
      <c r="AA272" s="10">
        <f>INDEX(LINEST(L13:L272,M13:T272,TRUE,TRUE),1,9)*52</f>
        <v/>
      </c>
      <c r="AB272" s="9">
        <f>INDEX(LINEST(L13:L272,M13:T272,TRUE,TRUE),1,8)</f>
        <v/>
      </c>
      <c r="AC272" s="9">
        <f>INDEX(LINEST(L13:L272,M13:T272,TRUE,TRUE),1,7)</f>
        <v/>
      </c>
      <c r="AD272" s="9">
        <f>INDEX(LINEST(L13:L272,M13:T272,TRUE,TRUE),1,6)</f>
        <v/>
      </c>
      <c r="AE272" s="9">
        <f>INDEX(LINEST(L13:L272,M13:T272,TRUE,TRUE),1,5)</f>
        <v/>
      </c>
      <c r="AF272" s="9">
        <f>INDEX(LINEST(L13:L272,M13:T272,TRUE,TRUE),1,4)</f>
        <v/>
      </c>
      <c r="AG272" s="9">
        <f>INDEX(LINEST(L13:L272,M13:T272,TRUE,TRUE),1,3)</f>
        <v/>
      </c>
      <c r="AH272" s="9">
        <f>INDEX(LINEST(L13:L272,M13:T272,TRUE,TRUE),1,2)</f>
        <v/>
      </c>
      <c r="AI272" s="9">
        <f>INDEX(LINEST(L13:L272,M13:T272,TRUE,TRUE),1,1)</f>
        <v/>
      </c>
      <c r="AJ272" s="10">
        <f>INDEX(LINEST(L13:L272,M13:T272,TRUE,TRUE),3,1)</f>
        <v/>
      </c>
      <c r="AK272" s="9">
        <f>AA271/52+AB271*M272+AC271*N272+AD271*O272+AE271*P272+AF271*Q272+AG271*R272+AH271*S272+AI271*T272</f>
        <v/>
      </c>
      <c r="AL272" s="9">
        <f>AVERAGE(L12:L271)</f>
        <v/>
      </c>
    </row>
    <row r="273">
      <c r="A273" s="7" t="n">
        <v>39514</v>
      </c>
      <c r="B273" s="8" t="n">
        <v>972.5</v>
      </c>
      <c r="C273" s="8" t="n">
        <v>2.55</v>
      </c>
      <c r="D273" s="8" t="n">
        <v>1.01</v>
      </c>
      <c r="E273" s="8" t="n">
        <v>73.029999</v>
      </c>
      <c r="F273" s="8" t="n">
        <v>105.12</v>
      </c>
      <c r="G273" s="8" t="n">
        <v>27.49</v>
      </c>
      <c r="H273" s="8" t="n">
        <v>172.600006</v>
      </c>
      <c r="I273" s="8" t="n">
        <v>1293.369995</v>
      </c>
      <c r="J273" s="8" t="n">
        <v>59.315292</v>
      </c>
      <c r="L273" s="9">
        <f>LN(B273/B272)</f>
        <v/>
      </c>
      <c r="M273" s="9">
        <f>$M$1*(C273-C272)</f>
        <v/>
      </c>
      <c r="N273" s="9">
        <f>$N$1*(D273-D272)</f>
        <v/>
      </c>
      <c r="O273" s="9">
        <f>$O$1*LN(E273/E272)</f>
        <v/>
      </c>
      <c r="P273" s="9">
        <f>$P$1*LN(F273/F272)</f>
        <v/>
      </c>
      <c r="Q273" s="9">
        <f>$Q$1*(G273-G272)</f>
        <v/>
      </c>
      <c r="R273" s="9">
        <f>$R$1*(H273-H272)</f>
        <v/>
      </c>
      <c r="S273" s="9">
        <f>$S$1*LN(I273/I272)</f>
        <v/>
      </c>
      <c r="T273" s="9">
        <f>$T$1*LN(J273/J272)</f>
        <v/>
      </c>
      <c r="U273" s="9">
        <f>$W$12+$W$4*M273+$W$5*N273+$W$6*O273+$W$7*P273+$W$8*Q273+$W$9*R273+$W$10*S273+$W$11*T273</f>
        <v/>
      </c>
      <c r="AA273" s="10">
        <f>INDEX(LINEST(L14:L273,M14:T273,TRUE,TRUE),1,9)*52</f>
        <v/>
      </c>
      <c r="AB273" s="9">
        <f>INDEX(LINEST(L14:L273,M14:T273,TRUE,TRUE),1,8)</f>
        <v/>
      </c>
      <c r="AC273" s="9">
        <f>INDEX(LINEST(L14:L273,M14:T273,TRUE,TRUE),1,7)</f>
        <v/>
      </c>
      <c r="AD273" s="9">
        <f>INDEX(LINEST(L14:L273,M14:T273,TRUE,TRUE),1,6)</f>
        <v/>
      </c>
      <c r="AE273" s="9">
        <f>INDEX(LINEST(L14:L273,M14:T273,TRUE,TRUE),1,5)</f>
        <v/>
      </c>
      <c r="AF273" s="9">
        <f>INDEX(LINEST(L14:L273,M14:T273,TRUE,TRUE),1,4)</f>
        <v/>
      </c>
      <c r="AG273" s="9">
        <f>INDEX(LINEST(L14:L273,M14:T273,TRUE,TRUE),1,3)</f>
        <v/>
      </c>
      <c r="AH273" s="9">
        <f>INDEX(LINEST(L14:L273,M14:T273,TRUE,TRUE),1,2)</f>
        <v/>
      </c>
      <c r="AI273" s="9">
        <f>INDEX(LINEST(L14:L273,M14:T273,TRUE,TRUE),1,1)</f>
        <v/>
      </c>
      <c r="AJ273" s="10">
        <f>INDEX(LINEST(L14:L273,M14:T273,TRUE,TRUE),3,1)</f>
        <v/>
      </c>
      <c r="AK273" s="9">
        <f>AA272/52+AB272*M273+AC272*N273+AD272*O273+AE272*P273+AF272*Q273+AG272*R273+AH272*S273+AI272*T273</f>
        <v/>
      </c>
      <c r="AL273" s="9">
        <f>AVERAGE(L13:L272)</f>
        <v/>
      </c>
    </row>
    <row r="274">
      <c r="A274" s="7" t="n">
        <v>39521</v>
      </c>
      <c r="B274" s="8" t="n">
        <v>1003.5</v>
      </c>
      <c r="C274" s="8" t="n">
        <v>2.43</v>
      </c>
      <c r="D274" s="8" t="n">
        <v>1.01</v>
      </c>
      <c r="E274" s="8" t="n">
        <v>71.660004</v>
      </c>
      <c r="F274" s="8" t="n">
        <v>110.03</v>
      </c>
      <c r="G274" s="8" t="n">
        <v>31.16</v>
      </c>
      <c r="H274" s="8" t="n">
        <v>167.199997</v>
      </c>
      <c r="I274" s="8" t="n">
        <v>1288.140015</v>
      </c>
      <c r="J274" s="8" t="n">
        <v>59.869907</v>
      </c>
      <c r="L274" s="9">
        <f>LN(B274/B273)</f>
        <v/>
      </c>
      <c r="M274" s="9">
        <f>$M$1*(C274-C273)</f>
        <v/>
      </c>
      <c r="N274" s="9">
        <f>$N$1*(D274-D273)</f>
        <v/>
      </c>
      <c r="O274" s="9">
        <f>$O$1*LN(E274/E273)</f>
        <v/>
      </c>
      <c r="P274" s="9">
        <f>$P$1*LN(F274/F273)</f>
        <v/>
      </c>
      <c r="Q274" s="9">
        <f>$Q$1*(G274-G273)</f>
        <v/>
      </c>
      <c r="R274" s="9">
        <f>$R$1*(H274-H273)</f>
        <v/>
      </c>
      <c r="S274" s="9">
        <f>$S$1*LN(I274/I273)</f>
        <v/>
      </c>
      <c r="T274" s="9">
        <f>$T$1*LN(J274/J273)</f>
        <v/>
      </c>
      <c r="U274" s="9">
        <f>$W$12+$W$4*M274+$W$5*N274+$W$6*O274+$W$7*P274+$W$8*Q274+$W$9*R274+$W$10*S274+$W$11*T274</f>
        <v/>
      </c>
      <c r="AA274" s="10">
        <f>INDEX(LINEST(L15:L274,M15:T274,TRUE,TRUE),1,9)*52</f>
        <v/>
      </c>
      <c r="AB274" s="9">
        <f>INDEX(LINEST(L15:L274,M15:T274,TRUE,TRUE),1,8)</f>
        <v/>
      </c>
      <c r="AC274" s="9">
        <f>INDEX(LINEST(L15:L274,M15:T274,TRUE,TRUE),1,7)</f>
        <v/>
      </c>
      <c r="AD274" s="9">
        <f>INDEX(LINEST(L15:L274,M15:T274,TRUE,TRUE),1,6)</f>
        <v/>
      </c>
      <c r="AE274" s="9">
        <f>INDEX(LINEST(L15:L274,M15:T274,TRUE,TRUE),1,5)</f>
        <v/>
      </c>
      <c r="AF274" s="9">
        <f>INDEX(LINEST(L15:L274,M15:T274,TRUE,TRUE),1,4)</f>
        <v/>
      </c>
      <c r="AG274" s="9">
        <f>INDEX(LINEST(L15:L274,M15:T274,TRUE,TRUE),1,3)</f>
        <v/>
      </c>
      <c r="AH274" s="9">
        <f>INDEX(LINEST(L15:L274,M15:T274,TRUE,TRUE),1,2)</f>
        <v/>
      </c>
      <c r="AI274" s="9">
        <f>INDEX(LINEST(L15:L274,M15:T274,TRUE,TRUE),1,1)</f>
        <v/>
      </c>
      <c r="AJ274" s="10">
        <f>INDEX(LINEST(L15:L274,M15:T274,TRUE,TRUE),3,1)</f>
        <v/>
      </c>
      <c r="AK274" s="9">
        <f>AA273/52+AB273*M274+AC273*N274+AD273*O274+AE273*P274+AF273*Q274+AG273*R274+AH273*S274+AI273*T274</f>
        <v/>
      </c>
      <c r="AL274" s="9">
        <f>AVERAGE(L14:L273)</f>
        <v/>
      </c>
    </row>
    <row r="275">
      <c r="A275" s="7" t="n">
        <v>39528</v>
      </c>
      <c r="B275" s="8" t="n">
        <v>925.75</v>
      </c>
      <c r="C275" s="8" t="n">
        <v>2.32</v>
      </c>
      <c r="D275" s="8" t="n">
        <v>1.02</v>
      </c>
      <c r="E275" s="8" t="n">
        <v>72.75</v>
      </c>
      <c r="F275" s="8" t="n">
        <v>102.57</v>
      </c>
      <c r="G275" s="8" t="n">
        <v>26.62</v>
      </c>
      <c r="H275" s="8" t="n">
        <v>158.600006</v>
      </c>
      <c r="I275" s="8" t="n">
        <v>1329.51001</v>
      </c>
      <c r="J275" s="8" t="n">
        <v>60.377815</v>
      </c>
      <c r="L275" s="9">
        <f>LN(B275/B274)</f>
        <v/>
      </c>
      <c r="M275" s="9">
        <f>$M$1*(C275-C274)</f>
        <v/>
      </c>
      <c r="N275" s="9">
        <f>$N$1*(D275-D274)</f>
        <v/>
      </c>
      <c r="O275" s="9">
        <f>$O$1*LN(E275/E274)</f>
        <v/>
      </c>
      <c r="P275" s="9">
        <f>$P$1*LN(F275/F274)</f>
        <v/>
      </c>
      <c r="Q275" s="9">
        <f>$Q$1*(G275-G274)</f>
        <v/>
      </c>
      <c r="R275" s="9">
        <f>$R$1*(H275-H274)</f>
        <v/>
      </c>
      <c r="S275" s="9">
        <f>$S$1*LN(I275/I274)</f>
        <v/>
      </c>
      <c r="T275" s="9">
        <f>$T$1*LN(J275/J274)</f>
        <v/>
      </c>
      <c r="U275" s="9">
        <f>$W$12+$W$4*M275+$W$5*N275+$W$6*O275+$W$7*P275+$W$8*Q275+$W$9*R275+$W$10*S275+$W$11*T275</f>
        <v/>
      </c>
      <c r="AA275" s="10">
        <f>INDEX(LINEST(L16:L275,M16:T275,TRUE,TRUE),1,9)*52</f>
        <v/>
      </c>
      <c r="AB275" s="9">
        <f>INDEX(LINEST(L16:L275,M16:T275,TRUE,TRUE),1,8)</f>
        <v/>
      </c>
      <c r="AC275" s="9">
        <f>INDEX(LINEST(L16:L275,M16:T275,TRUE,TRUE),1,7)</f>
        <v/>
      </c>
      <c r="AD275" s="9">
        <f>INDEX(LINEST(L16:L275,M16:T275,TRUE,TRUE),1,6)</f>
        <v/>
      </c>
      <c r="AE275" s="9">
        <f>INDEX(LINEST(L16:L275,M16:T275,TRUE,TRUE),1,5)</f>
        <v/>
      </c>
      <c r="AF275" s="9">
        <f>INDEX(LINEST(L16:L275,M16:T275,TRUE,TRUE),1,4)</f>
        <v/>
      </c>
      <c r="AG275" s="9">
        <f>INDEX(LINEST(L16:L275,M16:T275,TRUE,TRUE),1,3)</f>
        <v/>
      </c>
      <c r="AH275" s="9">
        <f>INDEX(LINEST(L16:L275,M16:T275,TRUE,TRUE),1,2)</f>
        <v/>
      </c>
      <c r="AI275" s="9">
        <f>INDEX(LINEST(L16:L275,M16:T275,TRUE,TRUE),1,1)</f>
        <v/>
      </c>
      <c r="AJ275" s="10">
        <f>INDEX(LINEST(L16:L275,M16:T275,TRUE,TRUE),3,1)</f>
        <v/>
      </c>
      <c r="AK275" s="9">
        <f>AA274/52+AB274*M275+AC274*N275+AD274*O275+AE274*P275+AF274*Q275+AG274*R275+AH274*S275+AI274*T275</f>
        <v/>
      </c>
      <c r="AL275" s="9">
        <f>AVERAGE(L15:L274)</f>
        <v/>
      </c>
    </row>
    <row r="276">
      <c r="A276" s="7" t="n">
        <v>39535</v>
      </c>
      <c r="B276" s="8" t="n">
        <v>934.25</v>
      </c>
      <c r="C276" s="8" t="n">
        <v>2.34</v>
      </c>
      <c r="D276" s="8" t="n">
        <v>1.13</v>
      </c>
      <c r="E276" s="8" t="n">
        <v>71.68000000000001</v>
      </c>
      <c r="F276" s="8" t="n">
        <v>105.59</v>
      </c>
      <c r="G276" s="8" t="n">
        <v>25.71</v>
      </c>
      <c r="H276" s="8" t="n">
        <v>145.899994</v>
      </c>
      <c r="I276" s="8" t="n">
        <v>1315.219971</v>
      </c>
      <c r="J276" s="8" t="n">
        <v>60.039246</v>
      </c>
      <c r="L276" s="9">
        <f>LN(B276/B275)</f>
        <v/>
      </c>
      <c r="M276" s="9">
        <f>$M$1*(C276-C275)</f>
        <v/>
      </c>
      <c r="N276" s="9">
        <f>$N$1*(D276-D275)</f>
        <v/>
      </c>
      <c r="O276" s="9">
        <f>$O$1*LN(E276/E275)</f>
        <v/>
      </c>
      <c r="P276" s="9">
        <f>$P$1*LN(F276/F275)</f>
        <v/>
      </c>
      <c r="Q276" s="9">
        <f>$Q$1*(G276-G275)</f>
        <v/>
      </c>
      <c r="R276" s="9">
        <f>$R$1*(H276-H275)</f>
        <v/>
      </c>
      <c r="S276" s="9">
        <f>$S$1*LN(I276/I275)</f>
        <v/>
      </c>
      <c r="T276" s="9">
        <f>$T$1*LN(J276/J275)</f>
        <v/>
      </c>
      <c r="U276" s="9">
        <f>$W$12+$W$4*M276+$W$5*N276+$W$6*O276+$W$7*P276+$W$8*Q276+$W$9*R276+$W$10*S276+$W$11*T276</f>
        <v/>
      </c>
      <c r="AA276" s="10">
        <f>INDEX(LINEST(L17:L276,M17:T276,TRUE,TRUE),1,9)*52</f>
        <v/>
      </c>
      <c r="AB276" s="9">
        <f>INDEX(LINEST(L17:L276,M17:T276,TRUE,TRUE),1,8)</f>
        <v/>
      </c>
      <c r="AC276" s="9">
        <f>INDEX(LINEST(L17:L276,M17:T276,TRUE,TRUE),1,7)</f>
        <v/>
      </c>
      <c r="AD276" s="9">
        <f>INDEX(LINEST(L17:L276,M17:T276,TRUE,TRUE),1,6)</f>
        <v/>
      </c>
      <c r="AE276" s="9">
        <f>INDEX(LINEST(L17:L276,M17:T276,TRUE,TRUE),1,5)</f>
        <v/>
      </c>
      <c r="AF276" s="9">
        <f>INDEX(LINEST(L17:L276,M17:T276,TRUE,TRUE),1,4)</f>
        <v/>
      </c>
      <c r="AG276" s="9">
        <f>INDEX(LINEST(L17:L276,M17:T276,TRUE,TRUE),1,3)</f>
        <v/>
      </c>
      <c r="AH276" s="9">
        <f>INDEX(LINEST(L17:L276,M17:T276,TRUE,TRUE),1,2)</f>
        <v/>
      </c>
      <c r="AI276" s="9">
        <f>INDEX(LINEST(L17:L276,M17:T276,TRUE,TRUE),1,1)</f>
        <v/>
      </c>
      <c r="AJ276" s="10">
        <f>INDEX(LINEST(L17:L276,M17:T276,TRUE,TRUE),3,1)</f>
        <v/>
      </c>
      <c r="AK276" s="9">
        <f>AA275/52+AB275*M276+AC275*N276+AD275*O276+AE275*P276+AF275*Q276+AG275*R276+AH275*S276+AI275*T276</f>
        <v/>
      </c>
      <c r="AL276" s="9">
        <f>AVERAGE(L16:L275)</f>
        <v/>
      </c>
    </row>
    <row r="277">
      <c r="A277" s="7" t="n">
        <v>39542</v>
      </c>
      <c r="B277" s="8" t="n">
        <v>905.5</v>
      </c>
      <c r="C277" s="8" t="n">
        <v>2.32</v>
      </c>
      <c r="D277" s="8" t="n">
        <v>1.18</v>
      </c>
      <c r="E277" s="8" t="n">
        <v>72.019997</v>
      </c>
      <c r="F277" s="8" t="n">
        <v>106.09</v>
      </c>
      <c r="G277" s="8" t="n">
        <v>22.45</v>
      </c>
      <c r="H277" s="8" t="n">
        <v>140.199997</v>
      </c>
      <c r="I277" s="8" t="n">
        <v>1370.400024</v>
      </c>
      <c r="J277" s="8" t="n">
        <v>60.060097</v>
      </c>
      <c r="L277" s="9">
        <f>LN(B277/B276)</f>
        <v/>
      </c>
      <c r="M277" s="9">
        <f>$M$1*(C277-C276)</f>
        <v/>
      </c>
      <c r="N277" s="9">
        <f>$N$1*(D277-D276)</f>
        <v/>
      </c>
      <c r="O277" s="9">
        <f>$O$1*LN(E277/E276)</f>
        <v/>
      </c>
      <c r="P277" s="9">
        <f>$P$1*LN(F277/F276)</f>
        <v/>
      </c>
      <c r="Q277" s="9">
        <f>$Q$1*(G277-G276)</f>
        <v/>
      </c>
      <c r="R277" s="9">
        <f>$R$1*(H277-H276)</f>
        <v/>
      </c>
      <c r="S277" s="9">
        <f>$S$1*LN(I277/I276)</f>
        <v/>
      </c>
      <c r="T277" s="9">
        <f>$T$1*LN(J277/J276)</f>
        <v/>
      </c>
      <c r="U277" s="9">
        <f>$W$12+$W$4*M277+$W$5*N277+$W$6*O277+$W$7*P277+$W$8*Q277+$W$9*R277+$W$10*S277+$W$11*T277</f>
        <v/>
      </c>
      <c r="AA277" s="10">
        <f>INDEX(LINEST(L18:L277,M18:T277,TRUE,TRUE),1,9)*52</f>
        <v/>
      </c>
      <c r="AB277" s="9">
        <f>INDEX(LINEST(L18:L277,M18:T277,TRUE,TRUE),1,8)</f>
        <v/>
      </c>
      <c r="AC277" s="9">
        <f>INDEX(LINEST(L18:L277,M18:T277,TRUE,TRUE),1,7)</f>
        <v/>
      </c>
      <c r="AD277" s="9">
        <f>INDEX(LINEST(L18:L277,M18:T277,TRUE,TRUE),1,6)</f>
        <v/>
      </c>
      <c r="AE277" s="9">
        <f>INDEX(LINEST(L18:L277,M18:T277,TRUE,TRUE),1,5)</f>
        <v/>
      </c>
      <c r="AF277" s="9">
        <f>INDEX(LINEST(L18:L277,M18:T277,TRUE,TRUE),1,4)</f>
        <v/>
      </c>
      <c r="AG277" s="9">
        <f>INDEX(LINEST(L18:L277,M18:T277,TRUE,TRUE),1,3)</f>
        <v/>
      </c>
      <c r="AH277" s="9">
        <f>INDEX(LINEST(L18:L277,M18:T277,TRUE,TRUE),1,2)</f>
        <v/>
      </c>
      <c r="AI277" s="9">
        <f>INDEX(LINEST(L18:L277,M18:T277,TRUE,TRUE),1,1)</f>
        <v/>
      </c>
      <c r="AJ277" s="10">
        <f>INDEX(LINEST(L18:L277,M18:T277,TRUE,TRUE),3,1)</f>
        <v/>
      </c>
      <c r="AK277" s="9">
        <f>AA276/52+AB276*M277+AC276*N277+AD276*O277+AE276*P277+AF276*Q277+AG276*R277+AH276*S277+AI276*T277</f>
        <v/>
      </c>
      <c r="AL277" s="9">
        <f>AVERAGE(L17:L276)</f>
        <v/>
      </c>
    </row>
    <row r="278">
      <c r="A278" s="7" t="n">
        <v>39549</v>
      </c>
      <c r="B278" s="8" t="n">
        <v>927.75</v>
      </c>
      <c r="C278" s="8" t="n">
        <v>2.3</v>
      </c>
      <c r="D278" s="8" t="n">
        <v>1.19</v>
      </c>
      <c r="E278" s="8" t="n">
        <v>71.80999799999999</v>
      </c>
      <c r="F278" s="8" t="n">
        <v>110.14</v>
      </c>
      <c r="G278" s="8" t="n">
        <v>23.46</v>
      </c>
      <c r="H278" s="8" t="n">
        <v>129.399994</v>
      </c>
      <c r="I278" s="8" t="n">
        <v>1332.829956</v>
      </c>
      <c r="J278" s="8" t="n">
        <v>60.253536</v>
      </c>
      <c r="L278" s="9">
        <f>LN(B278/B277)</f>
        <v/>
      </c>
      <c r="M278" s="9">
        <f>$M$1*(C278-C277)</f>
        <v/>
      </c>
      <c r="N278" s="9">
        <f>$N$1*(D278-D277)</f>
        <v/>
      </c>
      <c r="O278" s="9">
        <f>$O$1*LN(E278/E277)</f>
        <v/>
      </c>
      <c r="P278" s="9">
        <f>$P$1*LN(F278/F277)</f>
        <v/>
      </c>
      <c r="Q278" s="9">
        <f>$Q$1*(G278-G277)</f>
        <v/>
      </c>
      <c r="R278" s="9">
        <f>$R$1*(H278-H277)</f>
        <v/>
      </c>
      <c r="S278" s="9">
        <f>$S$1*LN(I278/I277)</f>
        <v/>
      </c>
      <c r="T278" s="9">
        <f>$T$1*LN(J278/J277)</f>
        <v/>
      </c>
      <c r="U278" s="9">
        <f>$W$12+$W$4*M278+$W$5*N278+$W$6*O278+$W$7*P278+$W$8*Q278+$W$9*R278+$W$10*S278+$W$11*T278</f>
        <v/>
      </c>
      <c r="AA278" s="10">
        <f>INDEX(LINEST(L19:L278,M19:T278,TRUE,TRUE),1,9)*52</f>
        <v/>
      </c>
      <c r="AB278" s="9">
        <f>INDEX(LINEST(L19:L278,M19:T278,TRUE,TRUE),1,8)</f>
        <v/>
      </c>
      <c r="AC278" s="9">
        <f>INDEX(LINEST(L19:L278,M19:T278,TRUE,TRUE),1,7)</f>
        <v/>
      </c>
      <c r="AD278" s="9">
        <f>INDEX(LINEST(L19:L278,M19:T278,TRUE,TRUE),1,6)</f>
        <v/>
      </c>
      <c r="AE278" s="9">
        <f>INDEX(LINEST(L19:L278,M19:T278,TRUE,TRUE),1,5)</f>
        <v/>
      </c>
      <c r="AF278" s="9">
        <f>INDEX(LINEST(L19:L278,M19:T278,TRUE,TRUE),1,4)</f>
        <v/>
      </c>
      <c r="AG278" s="9">
        <f>INDEX(LINEST(L19:L278,M19:T278,TRUE,TRUE),1,3)</f>
        <v/>
      </c>
      <c r="AH278" s="9">
        <f>INDEX(LINEST(L19:L278,M19:T278,TRUE,TRUE),1,2)</f>
        <v/>
      </c>
      <c r="AI278" s="9">
        <f>INDEX(LINEST(L19:L278,M19:T278,TRUE,TRUE),1,1)</f>
        <v/>
      </c>
      <c r="AJ278" s="10">
        <f>INDEX(LINEST(L19:L278,M19:T278,TRUE,TRUE),3,1)</f>
        <v/>
      </c>
      <c r="AK278" s="9">
        <f>AA277/52+AB277*M278+AC277*N278+AD277*O278+AE277*P278+AF277*Q278+AG277*R278+AH277*S278+AI277*T278</f>
        <v/>
      </c>
      <c r="AL278" s="9">
        <f>AVERAGE(L18:L277)</f>
        <v/>
      </c>
    </row>
    <row r="279">
      <c r="A279" s="7" t="n">
        <v>39556</v>
      </c>
      <c r="B279" s="8" t="n">
        <v>908.75</v>
      </c>
      <c r="C279" s="8" t="n">
        <v>2.32</v>
      </c>
      <c r="D279" s="8" t="n">
        <v>1.45</v>
      </c>
      <c r="E279" s="8" t="n">
        <v>72.010002</v>
      </c>
      <c r="F279" s="8" t="n">
        <v>116.56</v>
      </c>
      <c r="G279" s="8" t="n">
        <v>20.13</v>
      </c>
      <c r="H279" s="8" t="n">
        <v>144.100006</v>
      </c>
      <c r="I279" s="8" t="n">
        <v>1390.329956</v>
      </c>
      <c r="J279" s="8" t="n">
        <v>59.790474</v>
      </c>
      <c r="L279" s="9">
        <f>LN(B279/B278)</f>
        <v/>
      </c>
      <c r="M279" s="9">
        <f>$M$1*(C279-C278)</f>
        <v/>
      </c>
      <c r="N279" s="9">
        <f>$N$1*(D279-D278)</f>
        <v/>
      </c>
      <c r="O279" s="9">
        <f>$O$1*LN(E279/E278)</f>
        <v/>
      </c>
      <c r="P279" s="9">
        <f>$P$1*LN(F279/F278)</f>
        <v/>
      </c>
      <c r="Q279" s="9">
        <f>$Q$1*(G279-G278)</f>
        <v/>
      </c>
      <c r="R279" s="9">
        <f>$R$1*(H279-H278)</f>
        <v/>
      </c>
      <c r="S279" s="9">
        <f>$S$1*LN(I279/I278)</f>
        <v/>
      </c>
      <c r="T279" s="9">
        <f>$T$1*LN(J279/J278)</f>
        <v/>
      </c>
      <c r="U279" s="9">
        <f>$W$12+$W$4*M279+$W$5*N279+$W$6*O279+$W$7*P279+$W$8*Q279+$W$9*R279+$W$10*S279+$W$11*T279</f>
        <v/>
      </c>
      <c r="AA279" s="10">
        <f>INDEX(LINEST(L20:L279,M20:T279,TRUE,TRUE),1,9)*52</f>
        <v/>
      </c>
      <c r="AB279" s="9">
        <f>INDEX(LINEST(L20:L279,M20:T279,TRUE,TRUE),1,8)</f>
        <v/>
      </c>
      <c r="AC279" s="9">
        <f>INDEX(LINEST(L20:L279,M20:T279,TRUE,TRUE),1,7)</f>
        <v/>
      </c>
      <c r="AD279" s="9">
        <f>INDEX(LINEST(L20:L279,M20:T279,TRUE,TRUE),1,6)</f>
        <v/>
      </c>
      <c r="AE279" s="9">
        <f>INDEX(LINEST(L20:L279,M20:T279,TRUE,TRUE),1,5)</f>
        <v/>
      </c>
      <c r="AF279" s="9">
        <f>INDEX(LINEST(L20:L279,M20:T279,TRUE,TRUE),1,4)</f>
        <v/>
      </c>
      <c r="AG279" s="9">
        <f>INDEX(LINEST(L20:L279,M20:T279,TRUE,TRUE),1,3)</f>
        <v/>
      </c>
      <c r="AH279" s="9">
        <f>INDEX(LINEST(L20:L279,M20:T279,TRUE,TRUE),1,2)</f>
        <v/>
      </c>
      <c r="AI279" s="9">
        <f>INDEX(LINEST(L20:L279,M20:T279,TRUE,TRUE),1,1)</f>
        <v/>
      </c>
      <c r="AJ279" s="10">
        <f>INDEX(LINEST(L20:L279,M20:T279,TRUE,TRUE),3,1)</f>
        <v/>
      </c>
      <c r="AK279" s="9">
        <f>AA278/52+AB278*M279+AC278*N279+AD278*O279+AE278*P279+AF278*Q279+AG278*R279+AH278*S279+AI278*T279</f>
        <v/>
      </c>
      <c r="AL279" s="9">
        <f>AVERAGE(L19:L278)</f>
        <v/>
      </c>
    </row>
    <row r="280">
      <c r="A280" s="7" t="n">
        <v>39563</v>
      </c>
      <c r="B280" s="8" t="n">
        <v>891.5</v>
      </c>
      <c r="C280" s="8" t="n">
        <v>2.31</v>
      </c>
      <c r="D280" s="8" t="n">
        <v>1.6</v>
      </c>
      <c r="E280" s="8" t="n">
        <v>72.790001</v>
      </c>
      <c r="F280" s="8" t="n">
        <v>119.64</v>
      </c>
      <c r="G280" s="8" t="n">
        <v>19.59</v>
      </c>
      <c r="H280" s="8" t="n">
        <v>131</v>
      </c>
      <c r="I280" s="8" t="n">
        <v>1397.839966</v>
      </c>
      <c r="J280" s="8" t="n">
        <v>59.544289</v>
      </c>
      <c r="L280" s="9">
        <f>LN(B280/B279)</f>
        <v/>
      </c>
      <c r="M280" s="9">
        <f>$M$1*(C280-C279)</f>
        <v/>
      </c>
      <c r="N280" s="9">
        <f>$N$1*(D280-D279)</f>
        <v/>
      </c>
      <c r="O280" s="9">
        <f>$O$1*LN(E280/E279)</f>
        <v/>
      </c>
      <c r="P280" s="9">
        <f>$P$1*LN(F280/F279)</f>
        <v/>
      </c>
      <c r="Q280" s="9">
        <f>$Q$1*(G280-G279)</f>
        <v/>
      </c>
      <c r="R280" s="9">
        <f>$R$1*(H280-H279)</f>
        <v/>
      </c>
      <c r="S280" s="9">
        <f>$S$1*LN(I280/I279)</f>
        <v/>
      </c>
      <c r="T280" s="9">
        <f>$T$1*LN(J280/J279)</f>
        <v/>
      </c>
      <c r="U280" s="9">
        <f>$W$12+$W$4*M280+$W$5*N280+$W$6*O280+$W$7*P280+$W$8*Q280+$W$9*R280+$W$10*S280+$W$11*T280</f>
        <v/>
      </c>
      <c r="AA280" s="10">
        <f>INDEX(LINEST(L21:L280,M21:T280,TRUE,TRUE),1,9)*52</f>
        <v/>
      </c>
      <c r="AB280" s="9">
        <f>INDEX(LINEST(L21:L280,M21:T280,TRUE,TRUE),1,8)</f>
        <v/>
      </c>
      <c r="AC280" s="9">
        <f>INDEX(LINEST(L21:L280,M21:T280,TRUE,TRUE),1,7)</f>
        <v/>
      </c>
      <c r="AD280" s="9">
        <f>INDEX(LINEST(L21:L280,M21:T280,TRUE,TRUE),1,6)</f>
        <v/>
      </c>
      <c r="AE280" s="9">
        <f>INDEX(LINEST(L21:L280,M21:T280,TRUE,TRUE),1,5)</f>
        <v/>
      </c>
      <c r="AF280" s="9">
        <f>INDEX(LINEST(L21:L280,M21:T280,TRUE,TRUE),1,4)</f>
        <v/>
      </c>
      <c r="AG280" s="9">
        <f>INDEX(LINEST(L21:L280,M21:T280,TRUE,TRUE),1,3)</f>
        <v/>
      </c>
      <c r="AH280" s="9">
        <f>INDEX(LINEST(L21:L280,M21:T280,TRUE,TRUE),1,2)</f>
        <v/>
      </c>
      <c r="AI280" s="9">
        <f>INDEX(LINEST(L21:L280,M21:T280,TRUE,TRUE),1,1)</f>
        <v/>
      </c>
      <c r="AJ280" s="10">
        <f>INDEX(LINEST(L21:L280,M21:T280,TRUE,TRUE),3,1)</f>
        <v/>
      </c>
      <c r="AK280" s="9">
        <f>AA279/52+AB279*M280+AC279*N280+AD279*O280+AE279*P280+AF279*Q280+AG279*R280+AH279*S280+AI279*T280</f>
        <v/>
      </c>
      <c r="AL280" s="9">
        <f>AVERAGE(L20:L279)</f>
        <v/>
      </c>
    </row>
    <row r="281">
      <c r="A281" s="7" t="n">
        <v>39570</v>
      </c>
      <c r="B281" s="8" t="n">
        <v>853.5</v>
      </c>
      <c r="C281" s="8" t="n">
        <v>2.36</v>
      </c>
      <c r="D281" s="8" t="n">
        <v>1.53</v>
      </c>
      <c r="E281" s="8" t="n">
        <v>73.5</v>
      </c>
      <c r="F281" s="8" t="n">
        <v>116.36</v>
      </c>
      <c r="G281" s="8" t="n">
        <v>18.18</v>
      </c>
      <c r="H281" s="8" t="n">
        <v>111.800003</v>
      </c>
      <c r="I281" s="8" t="n">
        <v>1413.900024</v>
      </c>
      <c r="J281" s="8" t="n">
        <v>59.939865</v>
      </c>
      <c r="L281" s="9">
        <f>LN(B281/B280)</f>
        <v/>
      </c>
      <c r="M281" s="9">
        <f>$M$1*(C281-C280)</f>
        <v/>
      </c>
      <c r="N281" s="9">
        <f>$N$1*(D281-D280)</f>
        <v/>
      </c>
      <c r="O281" s="9">
        <f>$O$1*LN(E281/E280)</f>
        <v/>
      </c>
      <c r="P281" s="9">
        <f>$P$1*LN(F281/F280)</f>
        <v/>
      </c>
      <c r="Q281" s="9">
        <f>$Q$1*(G281-G280)</f>
        <v/>
      </c>
      <c r="R281" s="9">
        <f>$R$1*(H281-H280)</f>
        <v/>
      </c>
      <c r="S281" s="9">
        <f>$S$1*LN(I281/I280)</f>
        <v/>
      </c>
      <c r="T281" s="9">
        <f>$T$1*LN(J281/J280)</f>
        <v/>
      </c>
      <c r="U281" s="9">
        <f>$W$12+$W$4*M281+$W$5*N281+$W$6*O281+$W$7*P281+$W$8*Q281+$W$9*R281+$W$10*S281+$W$11*T281</f>
        <v/>
      </c>
      <c r="AA281" s="10">
        <f>INDEX(LINEST(L22:L281,M22:T281,TRUE,TRUE),1,9)*52</f>
        <v/>
      </c>
      <c r="AB281" s="9">
        <f>INDEX(LINEST(L22:L281,M22:T281,TRUE,TRUE),1,8)</f>
        <v/>
      </c>
      <c r="AC281" s="9">
        <f>INDEX(LINEST(L22:L281,M22:T281,TRUE,TRUE),1,7)</f>
        <v/>
      </c>
      <c r="AD281" s="9">
        <f>INDEX(LINEST(L22:L281,M22:T281,TRUE,TRUE),1,6)</f>
        <v/>
      </c>
      <c r="AE281" s="9">
        <f>INDEX(LINEST(L22:L281,M22:T281,TRUE,TRUE),1,5)</f>
        <v/>
      </c>
      <c r="AF281" s="9">
        <f>INDEX(LINEST(L22:L281,M22:T281,TRUE,TRUE),1,4)</f>
        <v/>
      </c>
      <c r="AG281" s="9">
        <f>INDEX(LINEST(L22:L281,M22:T281,TRUE,TRUE),1,3)</f>
        <v/>
      </c>
      <c r="AH281" s="9">
        <f>INDEX(LINEST(L22:L281,M22:T281,TRUE,TRUE),1,2)</f>
        <v/>
      </c>
      <c r="AI281" s="9">
        <f>INDEX(LINEST(L22:L281,M22:T281,TRUE,TRUE),1,1)</f>
        <v/>
      </c>
      <c r="AJ281" s="10">
        <f>INDEX(LINEST(L22:L281,M22:T281,TRUE,TRUE),3,1)</f>
        <v/>
      </c>
      <c r="AK281" s="9">
        <f>AA280/52+AB280*M281+AC280*N281+AD280*O281+AE280*P281+AF280*Q281+AG280*R281+AH280*S281+AI280*T281</f>
        <v/>
      </c>
      <c r="AL281" s="9">
        <f>AVERAGE(L21:L280)</f>
        <v/>
      </c>
    </row>
    <row r="282">
      <c r="A282" s="7" t="n">
        <v>39577</v>
      </c>
      <c r="B282" s="8" t="n">
        <v>876</v>
      </c>
      <c r="C282" s="8" t="n">
        <v>2.38</v>
      </c>
      <c r="D282" s="8" t="n">
        <v>1.39</v>
      </c>
      <c r="E282" s="8" t="n">
        <v>73.050003</v>
      </c>
      <c r="F282" s="8" t="n">
        <v>125.94</v>
      </c>
      <c r="G282" s="8" t="n">
        <v>19.41</v>
      </c>
      <c r="H282" s="8" t="n">
        <v>121.099998</v>
      </c>
      <c r="I282" s="8" t="n">
        <v>1388.280029</v>
      </c>
      <c r="J282" s="8" t="n">
        <v>60.116333</v>
      </c>
      <c r="L282" s="9">
        <f>LN(B282/B281)</f>
        <v/>
      </c>
      <c r="M282" s="9">
        <f>$M$1*(C282-C281)</f>
        <v/>
      </c>
      <c r="N282" s="9">
        <f>$N$1*(D282-D281)</f>
        <v/>
      </c>
      <c r="O282" s="9">
        <f>$O$1*LN(E282/E281)</f>
        <v/>
      </c>
      <c r="P282" s="9">
        <f>$P$1*LN(F282/F281)</f>
        <v/>
      </c>
      <c r="Q282" s="9">
        <f>$Q$1*(G282-G281)</f>
        <v/>
      </c>
      <c r="R282" s="9">
        <f>$R$1*(H282-H281)</f>
        <v/>
      </c>
      <c r="S282" s="9">
        <f>$S$1*LN(I282/I281)</f>
        <v/>
      </c>
      <c r="T282" s="9">
        <f>$T$1*LN(J282/J281)</f>
        <v/>
      </c>
      <c r="U282" s="9">
        <f>$W$12+$W$4*M282+$W$5*N282+$W$6*O282+$W$7*P282+$W$8*Q282+$W$9*R282+$W$10*S282+$W$11*T282</f>
        <v/>
      </c>
      <c r="AA282" s="10">
        <f>INDEX(LINEST(L23:L282,M23:T282,TRUE,TRUE),1,9)*52</f>
        <v/>
      </c>
      <c r="AB282" s="9">
        <f>INDEX(LINEST(L23:L282,M23:T282,TRUE,TRUE),1,8)</f>
        <v/>
      </c>
      <c r="AC282" s="9">
        <f>INDEX(LINEST(L23:L282,M23:T282,TRUE,TRUE),1,7)</f>
        <v/>
      </c>
      <c r="AD282" s="9">
        <f>INDEX(LINEST(L23:L282,M23:T282,TRUE,TRUE),1,6)</f>
        <v/>
      </c>
      <c r="AE282" s="9">
        <f>INDEX(LINEST(L23:L282,M23:T282,TRUE,TRUE),1,5)</f>
        <v/>
      </c>
      <c r="AF282" s="9">
        <f>INDEX(LINEST(L23:L282,M23:T282,TRUE,TRUE),1,4)</f>
        <v/>
      </c>
      <c r="AG282" s="9">
        <f>INDEX(LINEST(L23:L282,M23:T282,TRUE,TRUE),1,3)</f>
        <v/>
      </c>
      <c r="AH282" s="9">
        <f>INDEX(LINEST(L23:L282,M23:T282,TRUE,TRUE),1,2)</f>
        <v/>
      </c>
      <c r="AI282" s="9">
        <f>INDEX(LINEST(L23:L282,M23:T282,TRUE,TRUE),1,1)</f>
        <v/>
      </c>
      <c r="AJ282" s="10">
        <f>INDEX(LINEST(L23:L282,M23:T282,TRUE,TRUE),3,1)</f>
        <v/>
      </c>
      <c r="AK282" s="9">
        <f>AA281/52+AB281*M282+AC281*N282+AD281*O282+AE281*P282+AF281*Q282+AG281*R282+AH281*S282+AI281*T282</f>
        <v/>
      </c>
      <c r="AL282" s="9">
        <f>AVERAGE(L22:L281)</f>
        <v/>
      </c>
    </row>
    <row r="283">
      <c r="A283" s="7" t="n">
        <v>39584</v>
      </c>
      <c r="B283" s="8" t="n">
        <v>897</v>
      </c>
      <c r="C283" s="8" t="n">
        <v>2.44</v>
      </c>
      <c r="D283" s="8" t="n">
        <v>1.41</v>
      </c>
      <c r="E283" s="8" t="n">
        <v>72.839996</v>
      </c>
      <c r="F283" s="8" t="n">
        <v>126.5</v>
      </c>
      <c r="G283" s="8" t="n">
        <v>16.47</v>
      </c>
      <c r="H283" s="8" t="n">
        <v>122.5</v>
      </c>
      <c r="I283" s="8" t="n">
        <v>1425.349976</v>
      </c>
      <c r="J283" s="8" t="n">
        <v>59.928123</v>
      </c>
      <c r="L283" s="9">
        <f>LN(B283/B282)</f>
        <v/>
      </c>
      <c r="M283" s="9">
        <f>$M$1*(C283-C282)</f>
        <v/>
      </c>
      <c r="N283" s="9">
        <f>$N$1*(D283-D282)</f>
        <v/>
      </c>
      <c r="O283" s="9">
        <f>$O$1*LN(E283/E282)</f>
        <v/>
      </c>
      <c r="P283" s="9">
        <f>$P$1*LN(F283/F282)</f>
        <v/>
      </c>
      <c r="Q283" s="9">
        <f>$Q$1*(G283-G282)</f>
        <v/>
      </c>
      <c r="R283" s="9">
        <f>$R$1*(H283-H282)</f>
        <v/>
      </c>
      <c r="S283" s="9">
        <f>$S$1*LN(I283/I282)</f>
        <v/>
      </c>
      <c r="T283" s="9">
        <f>$T$1*LN(J283/J282)</f>
        <v/>
      </c>
      <c r="U283" s="9">
        <f>$W$12+$W$4*M283+$W$5*N283+$W$6*O283+$W$7*P283+$W$8*Q283+$W$9*R283+$W$10*S283+$W$11*T283</f>
        <v/>
      </c>
      <c r="AA283" s="10">
        <f>INDEX(LINEST(L24:L283,M24:T283,TRUE,TRUE),1,9)*52</f>
        <v/>
      </c>
      <c r="AB283" s="9">
        <f>INDEX(LINEST(L24:L283,M24:T283,TRUE,TRUE),1,8)</f>
        <v/>
      </c>
      <c r="AC283" s="9">
        <f>INDEX(LINEST(L24:L283,M24:T283,TRUE,TRUE),1,7)</f>
        <v/>
      </c>
      <c r="AD283" s="9">
        <f>INDEX(LINEST(L24:L283,M24:T283,TRUE,TRUE),1,6)</f>
        <v/>
      </c>
      <c r="AE283" s="9">
        <f>INDEX(LINEST(L24:L283,M24:T283,TRUE,TRUE),1,5)</f>
        <v/>
      </c>
      <c r="AF283" s="9">
        <f>INDEX(LINEST(L24:L283,M24:T283,TRUE,TRUE),1,4)</f>
        <v/>
      </c>
      <c r="AG283" s="9">
        <f>INDEX(LINEST(L24:L283,M24:T283,TRUE,TRUE),1,3)</f>
        <v/>
      </c>
      <c r="AH283" s="9">
        <f>INDEX(LINEST(L24:L283,M24:T283,TRUE,TRUE),1,2)</f>
        <v/>
      </c>
      <c r="AI283" s="9">
        <f>INDEX(LINEST(L24:L283,M24:T283,TRUE,TRUE),1,1)</f>
        <v/>
      </c>
      <c r="AJ283" s="10">
        <f>INDEX(LINEST(L24:L283,M24:T283,TRUE,TRUE),3,1)</f>
        <v/>
      </c>
      <c r="AK283" s="9">
        <f>AA282/52+AB282*M283+AC282*N283+AD282*O283+AE282*P283+AF282*Q283+AG282*R283+AH282*S283+AI282*T283</f>
        <v/>
      </c>
      <c r="AL283" s="9">
        <f>AVERAGE(L23:L282)</f>
        <v/>
      </c>
    </row>
    <row r="284">
      <c r="A284" s="7" t="n">
        <v>39591</v>
      </c>
      <c r="B284" s="8" t="n">
        <v>927.5</v>
      </c>
      <c r="C284" s="8" t="n">
        <v>2.49</v>
      </c>
      <c r="D284" s="8" t="n">
        <v>1.36</v>
      </c>
      <c r="E284" s="8" t="n">
        <v>71.889999</v>
      </c>
      <c r="F284" s="8" t="n">
        <v>131.58</v>
      </c>
      <c r="G284" s="8" t="n">
        <v>19.55</v>
      </c>
      <c r="H284" s="8" t="n">
        <v>120.400002</v>
      </c>
      <c r="I284" s="8" t="n">
        <v>1375.930054</v>
      </c>
      <c r="J284" s="8" t="n">
        <v>59.945778</v>
      </c>
      <c r="L284" s="9">
        <f>LN(B284/B283)</f>
        <v/>
      </c>
      <c r="M284" s="9">
        <f>$M$1*(C284-C283)</f>
        <v/>
      </c>
      <c r="N284" s="9">
        <f>$N$1*(D284-D283)</f>
        <v/>
      </c>
      <c r="O284" s="9">
        <f>$O$1*LN(E284/E283)</f>
        <v/>
      </c>
      <c r="P284" s="9">
        <f>$P$1*LN(F284/F283)</f>
        <v/>
      </c>
      <c r="Q284" s="9">
        <f>$Q$1*(G284-G283)</f>
        <v/>
      </c>
      <c r="R284" s="9">
        <f>$R$1*(H284-H283)</f>
        <v/>
      </c>
      <c r="S284" s="9">
        <f>$S$1*LN(I284/I283)</f>
        <v/>
      </c>
      <c r="T284" s="9">
        <f>$T$1*LN(J284/J283)</f>
        <v/>
      </c>
      <c r="U284" s="9">
        <f>$W$12+$W$4*M284+$W$5*N284+$W$6*O284+$W$7*P284+$W$8*Q284+$W$9*R284+$W$10*S284+$W$11*T284</f>
        <v/>
      </c>
      <c r="AA284" s="10">
        <f>INDEX(LINEST(L25:L284,M25:T284,TRUE,TRUE),1,9)*52</f>
        <v/>
      </c>
      <c r="AB284" s="9">
        <f>INDEX(LINEST(L25:L284,M25:T284,TRUE,TRUE),1,8)</f>
        <v/>
      </c>
      <c r="AC284" s="9">
        <f>INDEX(LINEST(L25:L284,M25:T284,TRUE,TRUE),1,7)</f>
        <v/>
      </c>
      <c r="AD284" s="9">
        <f>INDEX(LINEST(L25:L284,M25:T284,TRUE,TRUE),1,6)</f>
        <v/>
      </c>
      <c r="AE284" s="9">
        <f>INDEX(LINEST(L25:L284,M25:T284,TRUE,TRUE),1,5)</f>
        <v/>
      </c>
      <c r="AF284" s="9">
        <f>INDEX(LINEST(L25:L284,M25:T284,TRUE,TRUE),1,4)</f>
        <v/>
      </c>
      <c r="AG284" s="9">
        <f>INDEX(LINEST(L25:L284,M25:T284,TRUE,TRUE),1,3)</f>
        <v/>
      </c>
      <c r="AH284" s="9">
        <f>INDEX(LINEST(L25:L284,M25:T284,TRUE,TRUE),1,2)</f>
        <v/>
      </c>
      <c r="AI284" s="9">
        <f>INDEX(LINEST(L25:L284,M25:T284,TRUE,TRUE),1,1)</f>
        <v/>
      </c>
      <c r="AJ284" s="10">
        <f>INDEX(LINEST(L25:L284,M25:T284,TRUE,TRUE),3,1)</f>
        <v/>
      </c>
      <c r="AK284" s="9">
        <f>AA283/52+AB283*M284+AC283*N284+AD283*O284+AE283*P284+AF283*Q284+AG283*R284+AH283*S284+AI283*T284</f>
        <v/>
      </c>
      <c r="AL284" s="9">
        <f>AVERAGE(L24:L283)</f>
        <v/>
      </c>
    </row>
    <row r="285">
      <c r="A285" s="7" t="n">
        <v>39598</v>
      </c>
      <c r="B285" s="8" t="n">
        <v>885.75</v>
      </c>
      <c r="C285" s="8" t="n">
        <v>2.48</v>
      </c>
      <c r="D285" s="8" t="n">
        <v>1.58</v>
      </c>
      <c r="E285" s="8" t="n">
        <v>72.879997</v>
      </c>
      <c r="F285" s="8" t="n">
        <v>127.35</v>
      </c>
      <c r="G285" s="8" t="n">
        <v>17.83</v>
      </c>
      <c r="H285" s="8" t="n">
        <v>130.199997</v>
      </c>
      <c r="I285" s="8" t="n">
        <v>1400.380005</v>
      </c>
      <c r="J285" s="8" t="n">
        <v>59.381161</v>
      </c>
      <c r="L285" s="9">
        <f>LN(B285/B284)</f>
        <v/>
      </c>
      <c r="M285" s="9">
        <f>$M$1*(C285-C284)</f>
        <v/>
      </c>
      <c r="N285" s="9">
        <f>$N$1*(D285-D284)</f>
        <v/>
      </c>
      <c r="O285" s="9">
        <f>$O$1*LN(E285/E284)</f>
        <v/>
      </c>
      <c r="P285" s="9">
        <f>$P$1*LN(F285/F284)</f>
        <v/>
      </c>
      <c r="Q285" s="9">
        <f>$Q$1*(G285-G284)</f>
        <v/>
      </c>
      <c r="R285" s="9">
        <f>$R$1*(H285-H284)</f>
        <v/>
      </c>
      <c r="S285" s="9">
        <f>$S$1*LN(I285/I284)</f>
        <v/>
      </c>
      <c r="T285" s="9">
        <f>$T$1*LN(J285/J284)</f>
        <v/>
      </c>
      <c r="U285" s="9">
        <f>$W$12+$W$4*M285+$W$5*N285+$W$6*O285+$W$7*P285+$W$8*Q285+$W$9*R285+$W$10*S285+$W$11*T285</f>
        <v/>
      </c>
      <c r="AA285" s="10">
        <f>INDEX(LINEST(L26:L285,M26:T285,TRUE,TRUE),1,9)*52</f>
        <v/>
      </c>
      <c r="AB285" s="9">
        <f>INDEX(LINEST(L26:L285,M26:T285,TRUE,TRUE),1,8)</f>
        <v/>
      </c>
      <c r="AC285" s="9">
        <f>INDEX(LINEST(L26:L285,M26:T285,TRUE,TRUE),1,7)</f>
        <v/>
      </c>
      <c r="AD285" s="9">
        <f>INDEX(LINEST(L26:L285,M26:T285,TRUE,TRUE),1,6)</f>
        <v/>
      </c>
      <c r="AE285" s="9">
        <f>INDEX(LINEST(L26:L285,M26:T285,TRUE,TRUE),1,5)</f>
        <v/>
      </c>
      <c r="AF285" s="9">
        <f>INDEX(LINEST(L26:L285,M26:T285,TRUE,TRUE),1,4)</f>
        <v/>
      </c>
      <c r="AG285" s="9">
        <f>INDEX(LINEST(L26:L285,M26:T285,TRUE,TRUE),1,3)</f>
        <v/>
      </c>
      <c r="AH285" s="9">
        <f>INDEX(LINEST(L26:L285,M26:T285,TRUE,TRUE),1,2)</f>
        <v/>
      </c>
      <c r="AI285" s="9">
        <f>INDEX(LINEST(L26:L285,M26:T285,TRUE,TRUE),1,1)</f>
        <v/>
      </c>
      <c r="AJ285" s="10">
        <f>INDEX(LINEST(L26:L285,M26:T285,TRUE,TRUE),3,1)</f>
        <v/>
      </c>
      <c r="AK285" s="9">
        <f>AA284/52+AB284*M285+AC284*N285+AD284*O285+AE284*P285+AF284*Q285+AG284*R285+AH284*S285+AI284*T285</f>
        <v/>
      </c>
      <c r="AL285" s="9">
        <f>AVERAGE(L25:L284)</f>
        <v/>
      </c>
    </row>
    <row r="286">
      <c r="A286" s="7" t="n">
        <v>39605</v>
      </c>
      <c r="B286" s="8" t="n">
        <v>890.5</v>
      </c>
      <c r="C286" s="8" t="n">
        <v>2.47</v>
      </c>
      <c r="D286" s="8" t="n">
        <v>1.47</v>
      </c>
      <c r="E286" s="8" t="n">
        <v>72.389999</v>
      </c>
      <c r="F286" s="8" t="n">
        <v>138.51</v>
      </c>
      <c r="G286" s="8" t="n">
        <v>23.56</v>
      </c>
      <c r="H286" s="8" t="n">
        <v>139.600006</v>
      </c>
      <c r="I286" s="8" t="n">
        <v>1360.680054</v>
      </c>
      <c r="J286" s="8" t="n">
        <v>59.613808</v>
      </c>
      <c r="L286" s="9">
        <f>LN(B286/B285)</f>
        <v/>
      </c>
      <c r="M286" s="9">
        <f>$M$1*(C286-C285)</f>
        <v/>
      </c>
      <c r="N286" s="9">
        <f>$N$1*(D286-D285)</f>
        <v/>
      </c>
      <c r="O286" s="9">
        <f>$O$1*LN(E286/E285)</f>
        <v/>
      </c>
      <c r="P286" s="9">
        <f>$P$1*LN(F286/F285)</f>
        <v/>
      </c>
      <c r="Q286" s="9">
        <f>$Q$1*(G286-G285)</f>
        <v/>
      </c>
      <c r="R286" s="9">
        <f>$R$1*(H286-H285)</f>
        <v/>
      </c>
      <c r="S286" s="9">
        <f>$S$1*LN(I286/I285)</f>
        <v/>
      </c>
      <c r="T286" s="9">
        <f>$T$1*LN(J286/J285)</f>
        <v/>
      </c>
      <c r="U286" s="9">
        <f>$W$12+$W$4*M286+$W$5*N286+$W$6*O286+$W$7*P286+$W$8*Q286+$W$9*R286+$W$10*S286+$W$11*T286</f>
        <v/>
      </c>
      <c r="AA286" s="10">
        <f>INDEX(LINEST(L27:L286,M27:T286,TRUE,TRUE),1,9)*52</f>
        <v/>
      </c>
      <c r="AB286" s="9">
        <f>INDEX(LINEST(L27:L286,M27:T286,TRUE,TRUE),1,8)</f>
        <v/>
      </c>
      <c r="AC286" s="9">
        <f>INDEX(LINEST(L27:L286,M27:T286,TRUE,TRUE),1,7)</f>
        <v/>
      </c>
      <c r="AD286" s="9">
        <f>INDEX(LINEST(L27:L286,M27:T286,TRUE,TRUE),1,6)</f>
        <v/>
      </c>
      <c r="AE286" s="9">
        <f>INDEX(LINEST(L27:L286,M27:T286,TRUE,TRUE),1,5)</f>
        <v/>
      </c>
      <c r="AF286" s="9">
        <f>INDEX(LINEST(L27:L286,M27:T286,TRUE,TRUE),1,4)</f>
        <v/>
      </c>
      <c r="AG286" s="9">
        <f>INDEX(LINEST(L27:L286,M27:T286,TRUE,TRUE),1,3)</f>
        <v/>
      </c>
      <c r="AH286" s="9">
        <f>INDEX(LINEST(L27:L286,M27:T286,TRUE,TRUE),1,2)</f>
        <v/>
      </c>
      <c r="AI286" s="9">
        <f>INDEX(LINEST(L27:L286,M27:T286,TRUE,TRUE),1,1)</f>
        <v/>
      </c>
      <c r="AJ286" s="10">
        <f>INDEX(LINEST(L27:L286,M27:T286,TRUE,TRUE),3,1)</f>
        <v/>
      </c>
      <c r="AK286" s="9">
        <f>AA285/52+AB285*M286+AC285*N286+AD285*O286+AE285*P286+AF285*Q286+AG285*R286+AH285*S286+AI285*T286</f>
        <v/>
      </c>
      <c r="AL286" s="9">
        <f>AVERAGE(L26:L285)</f>
        <v/>
      </c>
    </row>
    <row r="287">
      <c r="A287" s="7" t="n">
        <v>39612</v>
      </c>
      <c r="B287" s="8" t="n">
        <v>866</v>
      </c>
      <c r="C287" s="8" t="n">
        <v>2.5</v>
      </c>
      <c r="D287" s="8" t="n">
        <v>1.77</v>
      </c>
      <c r="E287" s="8" t="n">
        <v>74.150002</v>
      </c>
      <c r="F287" s="8" t="n">
        <v>134.84</v>
      </c>
      <c r="G287" s="8" t="n">
        <v>21.22</v>
      </c>
      <c r="H287" s="8" t="n">
        <v>153.699997</v>
      </c>
      <c r="I287" s="8" t="n">
        <v>1360.030029</v>
      </c>
      <c r="J287" s="8" t="n">
        <v>58.563019</v>
      </c>
      <c r="L287" s="9">
        <f>LN(B287/B286)</f>
        <v/>
      </c>
      <c r="M287" s="9">
        <f>$M$1*(C287-C286)</f>
        <v/>
      </c>
      <c r="N287" s="9">
        <f>$N$1*(D287-D286)</f>
        <v/>
      </c>
      <c r="O287" s="9">
        <f>$O$1*LN(E287/E286)</f>
        <v/>
      </c>
      <c r="P287" s="9">
        <f>$P$1*LN(F287/F286)</f>
        <v/>
      </c>
      <c r="Q287" s="9">
        <f>$Q$1*(G287-G286)</f>
        <v/>
      </c>
      <c r="R287" s="9">
        <f>$R$1*(H287-H286)</f>
        <v/>
      </c>
      <c r="S287" s="9">
        <f>$S$1*LN(I287/I286)</f>
        <v/>
      </c>
      <c r="T287" s="9">
        <f>$T$1*LN(J287/J286)</f>
        <v/>
      </c>
      <c r="U287" s="9">
        <f>$W$12+$W$4*M287+$W$5*N287+$W$6*O287+$W$7*P287+$W$8*Q287+$W$9*R287+$W$10*S287+$W$11*T287</f>
        <v/>
      </c>
      <c r="AA287" s="10">
        <f>INDEX(LINEST(L28:L287,M28:T287,TRUE,TRUE),1,9)*52</f>
        <v/>
      </c>
      <c r="AB287" s="9">
        <f>INDEX(LINEST(L28:L287,M28:T287,TRUE,TRUE),1,8)</f>
        <v/>
      </c>
      <c r="AC287" s="9">
        <f>INDEX(LINEST(L28:L287,M28:T287,TRUE,TRUE),1,7)</f>
        <v/>
      </c>
      <c r="AD287" s="9">
        <f>INDEX(LINEST(L28:L287,M28:T287,TRUE,TRUE),1,6)</f>
        <v/>
      </c>
      <c r="AE287" s="9">
        <f>INDEX(LINEST(L28:L287,M28:T287,TRUE,TRUE),1,5)</f>
        <v/>
      </c>
      <c r="AF287" s="9">
        <f>INDEX(LINEST(L28:L287,M28:T287,TRUE,TRUE),1,4)</f>
        <v/>
      </c>
      <c r="AG287" s="9">
        <f>INDEX(LINEST(L28:L287,M28:T287,TRUE,TRUE),1,3)</f>
        <v/>
      </c>
      <c r="AH287" s="9">
        <f>INDEX(LINEST(L28:L287,M28:T287,TRUE,TRUE),1,2)</f>
        <v/>
      </c>
      <c r="AI287" s="9">
        <f>INDEX(LINEST(L28:L287,M28:T287,TRUE,TRUE),1,1)</f>
        <v/>
      </c>
      <c r="AJ287" s="10">
        <f>INDEX(LINEST(L28:L287,M28:T287,TRUE,TRUE),3,1)</f>
        <v/>
      </c>
      <c r="AK287" s="9">
        <f>AA286/52+AB286*M287+AC286*N287+AD286*O287+AE286*P287+AF286*Q287+AG286*R287+AH286*S287+AI286*T287</f>
        <v/>
      </c>
      <c r="AL287" s="9">
        <f>AVERAGE(L27:L286)</f>
        <v/>
      </c>
    </row>
    <row r="288">
      <c r="A288" s="7" t="n">
        <v>39619</v>
      </c>
      <c r="B288" s="8" t="n">
        <v>907.5</v>
      </c>
      <c r="C288" s="8" t="n">
        <v>2.44</v>
      </c>
      <c r="D288" s="8" t="n">
        <v>1.72</v>
      </c>
      <c r="E288" s="8" t="n">
        <v>73.029999</v>
      </c>
      <c r="F288" s="8" t="n">
        <v>134.78</v>
      </c>
      <c r="G288" s="8" t="n">
        <v>22.87</v>
      </c>
      <c r="H288" s="8" t="n">
        <v>137.800003</v>
      </c>
      <c r="I288" s="8" t="n">
        <v>1317.930054</v>
      </c>
      <c r="J288" s="8" t="n">
        <v>58.952629</v>
      </c>
      <c r="L288" s="9">
        <f>LN(B288/B287)</f>
        <v/>
      </c>
      <c r="M288" s="9">
        <f>$M$1*(C288-C287)</f>
        <v/>
      </c>
      <c r="N288" s="9">
        <f>$N$1*(D288-D287)</f>
        <v/>
      </c>
      <c r="O288" s="9">
        <f>$O$1*LN(E288/E287)</f>
        <v/>
      </c>
      <c r="P288" s="9">
        <f>$P$1*LN(F288/F287)</f>
        <v/>
      </c>
      <c r="Q288" s="9">
        <f>$Q$1*(G288-G287)</f>
        <v/>
      </c>
      <c r="R288" s="9">
        <f>$R$1*(H288-H287)</f>
        <v/>
      </c>
      <c r="S288" s="9">
        <f>$S$1*LN(I288/I287)</f>
        <v/>
      </c>
      <c r="T288" s="9">
        <f>$T$1*LN(J288/J287)</f>
        <v/>
      </c>
      <c r="U288" s="9">
        <f>$W$12+$W$4*M288+$W$5*N288+$W$6*O288+$W$7*P288+$W$8*Q288+$W$9*R288+$W$10*S288+$W$11*T288</f>
        <v/>
      </c>
      <c r="AA288" s="10">
        <f>INDEX(LINEST(L29:L288,M29:T288,TRUE,TRUE),1,9)*52</f>
        <v/>
      </c>
      <c r="AB288" s="9">
        <f>INDEX(LINEST(L29:L288,M29:T288,TRUE,TRUE),1,8)</f>
        <v/>
      </c>
      <c r="AC288" s="9">
        <f>INDEX(LINEST(L29:L288,M29:T288,TRUE,TRUE),1,7)</f>
        <v/>
      </c>
      <c r="AD288" s="9">
        <f>INDEX(LINEST(L29:L288,M29:T288,TRUE,TRUE),1,6)</f>
        <v/>
      </c>
      <c r="AE288" s="9">
        <f>INDEX(LINEST(L29:L288,M29:T288,TRUE,TRUE),1,5)</f>
        <v/>
      </c>
      <c r="AF288" s="9">
        <f>INDEX(LINEST(L29:L288,M29:T288,TRUE,TRUE),1,4)</f>
        <v/>
      </c>
      <c r="AG288" s="9">
        <f>INDEX(LINEST(L29:L288,M29:T288,TRUE,TRUE),1,3)</f>
        <v/>
      </c>
      <c r="AH288" s="9">
        <f>INDEX(LINEST(L29:L288,M29:T288,TRUE,TRUE),1,2)</f>
        <v/>
      </c>
      <c r="AI288" s="9">
        <f>INDEX(LINEST(L29:L288,M29:T288,TRUE,TRUE),1,1)</f>
        <v/>
      </c>
      <c r="AJ288" s="10">
        <f>INDEX(LINEST(L29:L288,M29:T288,TRUE,TRUE),3,1)</f>
        <v/>
      </c>
      <c r="AK288" s="9">
        <f>AA287/52+AB287*M288+AC287*N288+AD287*O288+AE287*P288+AF287*Q288+AG287*R288+AH287*S288+AI287*T288</f>
        <v/>
      </c>
      <c r="AL288" s="9">
        <f>AVERAGE(L28:L287)</f>
        <v/>
      </c>
    </row>
    <row r="289">
      <c r="A289" s="7" t="n">
        <v>39626</v>
      </c>
      <c r="B289" s="8" t="n">
        <v>919.5</v>
      </c>
      <c r="C289" s="8" t="n">
        <v>2.51</v>
      </c>
      <c r="D289" s="8" t="n">
        <v>1.48</v>
      </c>
      <c r="E289" s="8" t="n">
        <v>72.360001</v>
      </c>
      <c r="F289" s="8" t="n">
        <v>139.69</v>
      </c>
      <c r="G289" s="8" t="n">
        <v>23.44</v>
      </c>
      <c r="H289" s="8" t="n">
        <v>132.5</v>
      </c>
      <c r="I289" s="8" t="n">
        <v>1278.380005</v>
      </c>
      <c r="J289" s="8" t="n">
        <v>59.241882</v>
      </c>
      <c r="L289" s="9">
        <f>LN(B289/B288)</f>
        <v/>
      </c>
      <c r="M289" s="9">
        <f>$M$1*(C289-C288)</f>
        <v/>
      </c>
      <c r="N289" s="9">
        <f>$N$1*(D289-D288)</f>
        <v/>
      </c>
      <c r="O289" s="9">
        <f>$O$1*LN(E289/E288)</f>
        <v/>
      </c>
      <c r="P289" s="9">
        <f>$P$1*LN(F289/F288)</f>
        <v/>
      </c>
      <c r="Q289" s="9">
        <f>$Q$1*(G289-G288)</f>
        <v/>
      </c>
      <c r="R289" s="9">
        <f>$R$1*(H289-H288)</f>
        <v/>
      </c>
      <c r="S289" s="9">
        <f>$S$1*LN(I289/I288)</f>
        <v/>
      </c>
      <c r="T289" s="9">
        <f>$T$1*LN(J289/J288)</f>
        <v/>
      </c>
      <c r="U289" s="9">
        <f>$W$12+$W$4*M289+$W$5*N289+$W$6*O289+$W$7*P289+$W$8*Q289+$W$9*R289+$W$10*S289+$W$11*T289</f>
        <v/>
      </c>
      <c r="AA289" s="10">
        <f>INDEX(LINEST(L30:L289,M30:T289,TRUE,TRUE),1,9)*52</f>
        <v/>
      </c>
      <c r="AB289" s="9">
        <f>INDEX(LINEST(L30:L289,M30:T289,TRUE,TRUE),1,8)</f>
        <v/>
      </c>
      <c r="AC289" s="9">
        <f>INDEX(LINEST(L30:L289,M30:T289,TRUE,TRUE),1,7)</f>
        <v/>
      </c>
      <c r="AD289" s="9">
        <f>INDEX(LINEST(L30:L289,M30:T289,TRUE,TRUE),1,6)</f>
        <v/>
      </c>
      <c r="AE289" s="9">
        <f>INDEX(LINEST(L30:L289,M30:T289,TRUE,TRUE),1,5)</f>
        <v/>
      </c>
      <c r="AF289" s="9">
        <f>INDEX(LINEST(L30:L289,M30:T289,TRUE,TRUE),1,4)</f>
        <v/>
      </c>
      <c r="AG289" s="9">
        <f>INDEX(LINEST(L30:L289,M30:T289,TRUE,TRUE),1,3)</f>
        <v/>
      </c>
      <c r="AH289" s="9">
        <f>INDEX(LINEST(L30:L289,M30:T289,TRUE,TRUE),1,2)</f>
        <v/>
      </c>
      <c r="AI289" s="9">
        <f>INDEX(LINEST(L30:L289,M30:T289,TRUE,TRUE),1,1)</f>
        <v/>
      </c>
      <c r="AJ289" s="10">
        <f>INDEX(LINEST(L30:L289,M30:T289,TRUE,TRUE),3,1)</f>
        <v/>
      </c>
      <c r="AK289" s="9">
        <f>AA288/52+AB288*M289+AC288*N289+AD288*O289+AE288*P289+AF288*Q289+AG288*R289+AH288*S289+AI288*T289</f>
        <v/>
      </c>
      <c r="AL289" s="9">
        <f>AVERAGE(L29:L288)</f>
        <v/>
      </c>
    </row>
    <row r="290">
      <c r="A290" s="7" t="n">
        <v>39633</v>
      </c>
      <c r="B290" s="8" t="n">
        <v>931.25</v>
      </c>
      <c r="C290" s="8" t="n">
        <v>2.57</v>
      </c>
      <c r="D290" s="8" t="n">
        <v>1.42</v>
      </c>
      <c r="E290" s="8" t="n">
        <v>72.739998</v>
      </c>
      <c r="F290" s="8" t="n">
        <v>145.31</v>
      </c>
      <c r="G290" s="8" t="n">
        <v>24.79</v>
      </c>
      <c r="H290" s="8" t="n">
        <v>125.099998</v>
      </c>
      <c r="I290" s="8" t="n">
        <v>1262.900024</v>
      </c>
      <c r="J290" s="8" t="n">
        <v>59.013088</v>
      </c>
      <c r="L290" s="9">
        <f>LN(B290/B289)</f>
        <v/>
      </c>
      <c r="M290" s="9">
        <f>$M$1*(C290-C289)</f>
        <v/>
      </c>
      <c r="N290" s="9">
        <f>$N$1*(D290-D289)</f>
        <v/>
      </c>
      <c r="O290" s="9">
        <f>$O$1*LN(E290/E289)</f>
        <v/>
      </c>
      <c r="P290" s="9">
        <f>$P$1*LN(F290/F289)</f>
        <v/>
      </c>
      <c r="Q290" s="9">
        <f>$Q$1*(G290-G289)</f>
        <v/>
      </c>
      <c r="R290" s="9">
        <f>$R$1*(H290-H289)</f>
        <v/>
      </c>
      <c r="S290" s="9">
        <f>$S$1*LN(I290/I289)</f>
        <v/>
      </c>
      <c r="T290" s="9">
        <f>$T$1*LN(J290/J289)</f>
        <v/>
      </c>
      <c r="U290" s="9">
        <f>$W$12+$W$4*M290+$W$5*N290+$W$6*O290+$W$7*P290+$W$8*Q290+$W$9*R290+$W$10*S290+$W$11*T290</f>
        <v/>
      </c>
      <c r="AA290" s="10">
        <f>INDEX(LINEST(L31:L290,M31:T290,TRUE,TRUE),1,9)*52</f>
        <v/>
      </c>
      <c r="AB290" s="9">
        <f>INDEX(LINEST(L31:L290,M31:T290,TRUE,TRUE),1,8)</f>
        <v/>
      </c>
      <c r="AC290" s="9">
        <f>INDEX(LINEST(L31:L290,M31:T290,TRUE,TRUE),1,7)</f>
        <v/>
      </c>
      <c r="AD290" s="9">
        <f>INDEX(LINEST(L31:L290,M31:T290,TRUE,TRUE),1,6)</f>
        <v/>
      </c>
      <c r="AE290" s="9">
        <f>INDEX(LINEST(L31:L290,M31:T290,TRUE,TRUE),1,5)</f>
        <v/>
      </c>
      <c r="AF290" s="9">
        <f>INDEX(LINEST(L31:L290,M31:T290,TRUE,TRUE),1,4)</f>
        <v/>
      </c>
      <c r="AG290" s="9">
        <f>INDEX(LINEST(L31:L290,M31:T290,TRUE,TRUE),1,3)</f>
        <v/>
      </c>
      <c r="AH290" s="9">
        <f>INDEX(LINEST(L31:L290,M31:T290,TRUE,TRUE),1,2)</f>
        <v/>
      </c>
      <c r="AI290" s="9">
        <f>INDEX(LINEST(L31:L290,M31:T290,TRUE,TRUE),1,1)</f>
        <v/>
      </c>
      <c r="AJ290" s="10">
        <f>INDEX(LINEST(L31:L290,M31:T290,TRUE,TRUE),3,1)</f>
        <v/>
      </c>
      <c r="AK290" s="9">
        <f>AA289/52+AB289*M290+AC289*N290+AD289*O290+AE289*P290+AF289*Q290+AG289*R290+AH289*S290+AI289*T290</f>
        <v/>
      </c>
      <c r="AL290" s="9">
        <f>AVERAGE(L30:L289)</f>
        <v/>
      </c>
    </row>
    <row r="291">
      <c r="A291" s="7" t="n">
        <v>39640</v>
      </c>
      <c r="B291" s="8" t="n">
        <v>962.75</v>
      </c>
      <c r="C291" s="8" t="n">
        <v>2.48</v>
      </c>
      <c r="D291" s="8" t="n">
        <v>1.48</v>
      </c>
      <c r="E291" s="8" t="n">
        <v>72.099998</v>
      </c>
      <c r="F291" s="8" t="n">
        <v>144.96</v>
      </c>
      <c r="G291" s="8" t="n">
        <v>27.49</v>
      </c>
      <c r="H291" s="8" t="n">
        <v>129.199997</v>
      </c>
      <c r="I291" s="8" t="n">
        <v>1239.48999</v>
      </c>
      <c r="J291" s="8" t="n">
        <v>59.398319</v>
      </c>
      <c r="L291" s="9">
        <f>LN(B291/B290)</f>
        <v/>
      </c>
      <c r="M291" s="9">
        <f>$M$1*(C291-C290)</f>
        <v/>
      </c>
      <c r="N291" s="9">
        <f>$N$1*(D291-D290)</f>
        <v/>
      </c>
      <c r="O291" s="9">
        <f>$O$1*LN(E291/E290)</f>
        <v/>
      </c>
      <c r="P291" s="9">
        <f>$P$1*LN(F291/F290)</f>
        <v/>
      </c>
      <c r="Q291" s="9">
        <f>$Q$1*(G291-G290)</f>
        <v/>
      </c>
      <c r="R291" s="9">
        <f>$R$1*(H291-H290)</f>
        <v/>
      </c>
      <c r="S291" s="9">
        <f>$S$1*LN(I291/I290)</f>
        <v/>
      </c>
      <c r="T291" s="9">
        <f>$T$1*LN(J291/J290)</f>
        <v/>
      </c>
      <c r="U291" s="9">
        <f>$W$12+$W$4*M291+$W$5*N291+$W$6*O291+$W$7*P291+$W$8*Q291+$W$9*R291+$W$10*S291+$W$11*T291</f>
        <v/>
      </c>
      <c r="AA291" s="10">
        <f>INDEX(LINEST(L32:L291,M32:T291,TRUE,TRUE),1,9)*52</f>
        <v/>
      </c>
      <c r="AB291" s="9">
        <f>INDEX(LINEST(L32:L291,M32:T291,TRUE,TRUE),1,8)</f>
        <v/>
      </c>
      <c r="AC291" s="9">
        <f>INDEX(LINEST(L32:L291,M32:T291,TRUE,TRUE),1,7)</f>
        <v/>
      </c>
      <c r="AD291" s="9">
        <f>INDEX(LINEST(L32:L291,M32:T291,TRUE,TRUE),1,6)</f>
        <v/>
      </c>
      <c r="AE291" s="9">
        <f>INDEX(LINEST(L32:L291,M32:T291,TRUE,TRUE),1,5)</f>
        <v/>
      </c>
      <c r="AF291" s="9">
        <f>INDEX(LINEST(L32:L291,M32:T291,TRUE,TRUE),1,4)</f>
        <v/>
      </c>
      <c r="AG291" s="9">
        <f>INDEX(LINEST(L32:L291,M32:T291,TRUE,TRUE),1,3)</f>
        <v/>
      </c>
      <c r="AH291" s="9">
        <f>INDEX(LINEST(L32:L291,M32:T291,TRUE,TRUE),1,2)</f>
        <v/>
      </c>
      <c r="AI291" s="9">
        <f>INDEX(LINEST(L32:L291,M32:T291,TRUE,TRUE),1,1)</f>
        <v/>
      </c>
      <c r="AJ291" s="10">
        <f>INDEX(LINEST(L32:L291,M32:T291,TRUE,TRUE),3,1)</f>
        <v/>
      </c>
      <c r="AK291" s="9">
        <f>AA290/52+AB290*M291+AC290*N291+AD290*O291+AE290*P291+AF290*Q291+AG290*R291+AH290*S291+AI290*T291</f>
        <v/>
      </c>
      <c r="AL291" s="9">
        <f>AVERAGE(L31:L290)</f>
        <v/>
      </c>
    </row>
    <row r="292">
      <c r="A292" s="7" t="n">
        <v>39647</v>
      </c>
      <c r="B292" s="8" t="n">
        <v>959.75</v>
      </c>
      <c r="C292" s="8" t="n">
        <v>2.46</v>
      </c>
      <c r="D292" s="8" t="n">
        <v>1.65</v>
      </c>
      <c r="E292" s="8" t="n">
        <v>72.19000200000001</v>
      </c>
      <c r="F292" s="8" t="n">
        <v>128.94</v>
      </c>
      <c r="G292" s="8" t="n">
        <v>24.05</v>
      </c>
      <c r="H292" s="8" t="n">
        <v>131</v>
      </c>
      <c r="I292" s="8" t="n">
        <v>1260.680054</v>
      </c>
      <c r="J292" s="8" t="n">
        <v>58.657478</v>
      </c>
      <c r="L292" s="9">
        <f>LN(B292/B291)</f>
        <v/>
      </c>
      <c r="M292" s="9">
        <f>$M$1*(C292-C291)</f>
        <v/>
      </c>
      <c r="N292" s="9">
        <f>$N$1*(D292-D291)</f>
        <v/>
      </c>
      <c r="O292" s="9">
        <f>$O$1*LN(E292/E291)</f>
        <v/>
      </c>
      <c r="P292" s="9">
        <f>$P$1*LN(F292/F291)</f>
        <v/>
      </c>
      <c r="Q292" s="9">
        <f>$Q$1*(G292-G291)</f>
        <v/>
      </c>
      <c r="R292" s="9">
        <f>$R$1*(H292-H291)</f>
        <v/>
      </c>
      <c r="S292" s="9">
        <f>$S$1*LN(I292/I291)</f>
        <v/>
      </c>
      <c r="T292" s="9">
        <f>$T$1*LN(J292/J291)</f>
        <v/>
      </c>
      <c r="U292" s="9">
        <f>$W$12+$W$4*M292+$W$5*N292+$W$6*O292+$W$7*P292+$W$8*Q292+$W$9*R292+$W$10*S292+$W$11*T292</f>
        <v/>
      </c>
      <c r="AA292" s="10">
        <f>INDEX(LINEST(L33:L292,M33:T292,TRUE,TRUE),1,9)*52</f>
        <v/>
      </c>
      <c r="AB292" s="9">
        <f>INDEX(LINEST(L33:L292,M33:T292,TRUE,TRUE),1,8)</f>
        <v/>
      </c>
      <c r="AC292" s="9">
        <f>INDEX(LINEST(L33:L292,M33:T292,TRUE,TRUE),1,7)</f>
        <v/>
      </c>
      <c r="AD292" s="9">
        <f>INDEX(LINEST(L33:L292,M33:T292,TRUE,TRUE),1,6)</f>
        <v/>
      </c>
      <c r="AE292" s="9">
        <f>INDEX(LINEST(L33:L292,M33:T292,TRUE,TRUE),1,5)</f>
        <v/>
      </c>
      <c r="AF292" s="9">
        <f>INDEX(LINEST(L33:L292,M33:T292,TRUE,TRUE),1,4)</f>
        <v/>
      </c>
      <c r="AG292" s="9">
        <f>INDEX(LINEST(L33:L292,M33:T292,TRUE,TRUE),1,3)</f>
        <v/>
      </c>
      <c r="AH292" s="9">
        <f>INDEX(LINEST(L33:L292,M33:T292,TRUE,TRUE),1,2)</f>
        <v/>
      </c>
      <c r="AI292" s="9">
        <f>INDEX(LINEST(L33:L292,M33:T292,TRUE,TRUE),1,1)</f>
        <v/>
      </c>
      <c r="AJ292" s="10">
        <f>INDEX(LINEST(L33:L292,M33:T292,TRUE,TRUE),3,1)</f>
        <v/>
      </c>
      <c r="AK292" s="9">
        <f>AA291/52+AB291*M292+AC291*N292+AD291*O292+AE291*P292+AF291*Q292+AG291*R292+AH291*S292+AI291*T292</f>
        <v/>
      </c>
      <c r="AL292" s="9">
        <f>AVERAGE(L32:L291)</f>
        <v/>
      </c>
    </row>
    <row r="293">
      <c r="A293" s="7" t="n">
        <v>39654</v>
      </c>
      <c r="B293" s="8" t="n">
        <v>920.5</v>
      </c>
      <c r="C293" s="8" t="n">
        <v>2.34</v>
      </c>
      <c r="D293" s="8" t="n">
        <v>1.79</v>
      </c>
      <c r="E293" s="8" t="n">
        <v>72.860001</v>
      </c>
      <c r="F293" s="8" t="n">
        <v>122.59</v>
      </c>
      <c r="G293" s="8" t="n">
        <v>22.91</v>
      </c>
      <c r="H293" s="8" t="n">
        <v>123.400002</v>
      </c>
      <c r="I293" s="8" t="n">
        <v>1257.76001</v>
      </c>
      <c r="J293" s="8" t="n">
        <v>58.941963</v>
      </c>
      <c r="L293" s="9">
        <f>LN(B293/B292)</f>
        <v/>
      </c>
      <c r="M293" s="9">
        <f>$M$1*(C293-C292)</f>
        <v/>
      </c>
      <c r="N293" s="9">
        <f>$N$1*(D293-D292)</f>
        <v/>
      </c>
      <c r="O293" s="9">
        <f>$O$1*LN(E293/E292)</f>
        <v/>
      </c>
      <c r="P293" s="9">
        <f>$P$1*LN(F293/F292)</f>
        <v/>
      </c>
      <c r="Q293" s="9">
        <f>$Q$1*(G293-G292)</f>
        <v/>
      </c>
      <c r="R293" s="9">
        <f>$R$1*(H293-H292)</f>
        <v/>
      </c>
      <c r="S293" s="9">
        <f>$S$1*LN(I293/I292)</f>
        <v/>
      </c>
      <c r="T293" s="9">
        <f>$T$1*LN(J293/J292)</f>
        <v/>
      </c>
      <c r="U293" s="9">
        <f>$W$12+$W$4*M293+$W$5*N293+$W$6*O293+$W$7*P293+$W$8*Q293+$W$9*R293+$W$10*S293+$W$11*T293</f>
        <v/>
      </c>
      <c r="AA293" s="10">
        <f>INDEX(LINEST(L34:L293,M34:T293,TRUE,TRUE),1,9)*52</f>
        <v/>
      </c>
      <c r="AB293" s="9">
        <f>INDEX(LINEST(L34:L293,M34:T293,TRUE,TRUE),1,8)</f>
        <v/>
      </c>
      <c r="AC293" s="9">
        <f>INDEX(LINEST(L34:L293,M34:T293,TRUE,TRUE),1,7)</f>
        <v/>
      </c>
      <c r="AD293" s="9">
        <f>INDEX(LINEST(L34:L293,M34:T293,TRUE,TRUE),1,6)</f>
        <v/>
      </c>
      <c r="AE293" s="9">
        <f>INDEX(LINEST(L34:L293,M34:T293,TRUE,TRUE),1,5)</f>
        <v/>
      </c>
      <c r="AF293" s="9">
        <f>INDEX(LINEST(L34:L293,M34:T293,TRUE,TRUE),1,4)</f>
        <v/>
      </c>
      <c r="AG293" s="9">
        <f>INDEX(LINEST(L34:L293,M34:T293,TRUE,TRUE),1,3)</f>
        <v/>
      </c>
      <c r="AH293" s="9">
        <f>INDEX(LINEST(L34:L293,M34:T293,TRUE,TRUE),1,2)</f>
        <v/>
      </c>
      <c r="AI293" s="9">
        <f>INDEX(LINEST(L34:L293,M34:T293,TRUE,TRUE),1,1)</f>
        <v/>
      </c>
      <c r="AJ293" s="10">
        <f>INDEX(LINEST(L34:L293,M34:T293,TRUE,TRUE),3,1)</f>
        <v/>
      </c>
      <c r="AK293" s="9">
        <f>AA292/52+AB292*M293+AC292*N293+AD292*O293+AE292*P293+AF292*Q293+AG292*R293+AH292*S293+AI292*T293</f>
        <v/>
      </c>
      <c r="AL293" s="9">
        <f>AVERAGE(L33:L292)</f>
        <v/>
      </c>
    </row>
    <row r="294">
      <c r="A294" s="7" t="n">
        <v>39661</v>
      </c>
      <c r="B294" s="8" t="n">
        <v>912.5</v>
      </c>
      <c r="C294" s="8" t="n">
        <v>2.34</v>
      </c>
      <c r="D294" s="8" t="n">
        <v>1.63</v>
      </c>
      <c r="E294" s="8" t="n">
        <v>73.41999800000001</v>
      </c>
      <c r="F294" s="8" t="n">
        <v>125.03</v>
      </c>
      <c r="G294" s="8" t="n">
        <v>22.57</v>
      </c>
      <c r="H294" s="8" t="n">
        <v>118.300003</v>
      </c>
      <c r="I294" s="8" t="n">
        <v>1260.310059</v>
      </c>
      <c r="J294" s="8" t="n">
        <v>59.434731</v>
      </c>
      <c r="L294" s="9">
        <f>LN(B294/B293)</f>
        <v/>
      </c>
      <c r="M294" s="9">
        <f>$M$1*(C294-C293)</f>
        <v/>
      </c>
      <c r="N294" s="9">
        <f>$N$1*(D294-D293)</f>
        <v/>
      </c>
      <c r="O294" s="9">
        <f>$O$1*LN(E294/E293)</f>
        <v/>
      </c>
      <c r="P294" s="9">
        <f>$P$1*LN(F294/F293)</f>
        <v/>
      </c>
      <c r="Q294" s="9">
        <f>$Q$1*(G294-G293)</f>
        <v/>
      </c>
      <c r="R294" s="9">
        <f>$R$1*(H294-H293)</f>
        <v/>
      </c>
      <c r="S294" s="9">
        <f>$S$1*LN(I294/I293)</f>
        <v/>
      </c>
      <c r="T294" s="9">
        <f>$T$1*LN(J294/J293)</f>
        <v/>
      </c>
      <c r="U294" s="9">
        <f>$W$12+$W$4*M294+$W$5*N294+$W$6*O294+$W$7*P294+$W$8*Q294+$W$9*R294+$W$10*S294+$W$11*T294</f>
        <v/>
      </c>
      <c r="AA294" s="10">
        <f>INDEX(LINEST(L35:L294,M35:T294,TRUE,TRUE),1,9)*52</f>
        <v/>
      </c>
      <c r="AB294" s="9">
        <f>INDEX(LINEST(L35:L294,M35:T294,TRUE,TRUE),1,8)</f>
        <v/>
      </c>
      <c r="AC294" s="9">
        <f>INDEX(LINEST(L35:L294,M35:T294,TRUE,TRUE),1,7)</f>
        <v/>
      </c>
      <c r="AD294" s="9">
        <f>INDEX(LINEST(L35:L294,M35:T294,TRUE,TRUE),1,6)</f>
        <v/>
      </c>
      <c r="AE294" s="9">
        <f>INDEX(LINEST(L35:L294,M35:T294,TRUE,TRUE),1,5)</f>
        <v/>
      </c>
      <c r="AF294" s="9">
        <f>INDEX(LINEST(L35:L294,M35:T294,TRUE,TRUE),1,4)</f>
        <v/>
      </c>
      <c r="AG294" s="9">
        <f>INDEX(LINEST(L35:L294,M35:T294,TRUE,TRUE),1,3)</f>
        <v/>
      </c>
      <c r="AH294" s="9">
        <f>INDEX(LINEST(L35:L294,M35:T294,TRUE,TRUE),1,2)</f>
        <v/>
      </c>
      <c r="AI294" s="9">
        <f>INDEX(LINEST(L35:L294,M35:T294,TRUE,TRUE),1,1)</f>
        <v/>
      </c>
      <c r="AJ294" s="10">
        <f>INDEX(LINEST(L35:L294,M35:T294,TRUE,TRUE),3,1)</f>
        <v/>
      </c>
      <c r="AK294" s="9">
        <f>AA293/52+AB293*M294+AC293*N294+AD293*O294+AE293*P294+AF293*Q294+AG293*R294+AH293*S294+AI293*T294</f>
        <v/>
      </c>
      <c r="AL294" s="9">
        <f>AVERAGE(L34:L293)</f>
        <v/>
      </c>
    </row>
    <row r="295">
      <c r="A295" s="7" t="n">
        <v>39668</v>
      </c>
      <c r="B295" s="8" t="n">
        <v>852.5</v>
      </c>
      <c r="C295" s="8" t="n">
        <v>2.22</v>
      </c>
      <c r="D295" s="8" t="n">
        <v>1.72</v>
      </c>
      <c r="E295" s="8" t="n">
        <v>75.849998</v>
      </c>
      <c r="F295" s="8" t="n">
        <v>115.42</v>
      </c>
      <c r="G295" s="8" t="n">
        <v>20.66</v>
      </c>
      <c r="H295" s="8" t="n">
        <v>109.099998</v>
      </c>
      <c r="I295" s="8" t="n">
        <v>1296.319946</v>
      </c>
      <c r="J295" s="8" t="n">
        <v>59.31567</v>
      </c>
      <c r="L295" s="9">
        <f>LN(B295/B294)</f>
        <v/>
      </c>
      <c r="M295" s="9">
        <f>$M$1*(C295-C294)</f>
        <v/>
      </c>
      <c r="N295" s="9">
        <f>$N$1*(D295-D294)</f>
        <v/>
      </c>
      <c r="O295" s="9">
        <f>$O$1*LN(E295/E294)</f>
        <v/>
      </c>
      <c r="P295" s="9">
        <f>$P$1*LN(F295/F294)</f>
        <v/>
      </c>
      <c r="Q295" s="9">
        <f>$Q$1*(G295-G294)</f>
        <v/>
      </c>
      <c r="R295" s="9">
        <f>$R$1*(H295-H294)</f>
        <v/>
      </c>
      <c r="S295" s="9">
        <f>$S$1*LN(I295/I294)</f>
        <v/>
      </c>
      <c r="T295" s="9">
        <f>$T$1*LN(J295/J294)</f>
        <v/>
      </c>
      <c r="U295" s="9">
        <f>$W$12+$W$4*M295+$W$5*N295+$W$6*O295+$W$7*P295+$W$8*Q295+$W$9*R295+$W$10*S295+$W$11*T295</f>
        <v/>
      </c>
      <c r="AA295" s="10">
        <f>INDEX(LINEST(L36:L295,M36:T295,TRUE,TRUE),1,9)*52</f>
        <v/>
      </c>
      <c r="AB295" s="9">
        <f>INDEX(LINEST(L36:L295,M36:T295,TRUE,TRUE),1,8)</f>
        <v/>
      </c>
      <c r="AC295" s="9">
        <f>INDEX(LINEST(L36:L295,M36:T295,TRUE,TRUE),1,7)</f>
        <v/>
      </c>
      <c r="AD295" s="9">
        <f>INDEX(LINEST(L36:L295,M36:T295,TRUE,TRUE),1,6)</f>
        <v/>
      </c>
      <c r="AE295" s="9">
        <f>INDEX(LINEST(L36:L295,M36:T295,TRUE,TRUE),1,5)</f>
        <v/>
      </c>
      <c r="AF295" s="9">
        <f>INDEX(LINEST(L36:L295,M36:T295,TRUE,TRUE),1,4)</f>
        <v/>
      </c>
      <c r="AG295" s="9">
        <f>INDEX(LINEST(L36:L295,M36:T295,TRUE,TRUE),1,3)</f>
        <v/>
      </c>
      <c r="AH295" s="9">
        <f>INDEX(LINEST(L36:L295,M36:T295,TRUE,TRUE),1,2)</f>
        <v/>
      </c>
      <c r="AI295" s="9">
        <f>INDEX(LINEST(L36:L295,M36:T295,TRUE,TRUE),1,1)</f>
        <v/>
      </c>
      <c r="AJ295" s="10">
        <f>INDEX(LINEST(L36:L295,M36:T295,TRUE,TRUE),3,1)</f>
        <v/>
      </c>
      <c r="AK295" s="9">
        <f>AA294/52+AB294*M295+AC294*N295+AD294*O295+AE294*P295+AF294*Q295+AG294*R295+AH294*S295+AI294*T295</f>
        <v/>
      </c>
      <c r="AL295" s="9">
        <f>AVERAGE(L35:L294)</f>
        <v/>
      </c>
    </row>
    <row r="296">
      <c r="A296" s="7" t="n">
        <v>39675</v>
      </c>
      <c r="B296" s="8" t="n">
        <v>786.5</v>
      </c>
      <c r="C296" s="8" t="n">
        <v>2.18</v>
      </c>
      <c r="D296" s="8" t="n">
        <v>1.66</v>
      </c>
      <c r="E296" s="8" t="n">
        <v>77.18000000000001</v>
      </c>
      <c r="F296" s="8" t="n">
        <v>113.46</v>
      </c>
      <c r="G296" s="8" t="n">
        <v>19.58</v>
      </c>
      <c r="H296" s="8" t="n">
        <v>112.099998</v>
      </c>
      <c r="I296" s="8" t="n">
        <v>1298.199951</v>
      </c>
      <c r="J296" s="8" t="n">
        <v>59.6311</v>
      </c>
      <c r="L296" s="9">
        <f>LN(B296/B295)</f>
        <v/>
      </c>
      <c r="M296" s="9">
        <f>$M$1*(C296-C295)</f>
        <v/>
      </c>
      <c r="N296" s="9">
        <f>$N$1*(D296-D295)</f>
        <v/>
      </c>
      <c r="O296" s="9">
        <f>$O$1*LN(E296/E295)</f>
        <v/>
      </c>
      <c r="P296" s="9">
        <f>$P$1*LN(F296/F295)</f>
        <v/>
      </c>
      <c r="Q296" s="9">
        <f>$Q$1*(G296-G295)</f>
        <v/>
      </c>
      <c r="R296" s="9">
        <f>$R$1*(H296-H295)</f>
        <v/>
      </c>
      <c r="S296" s="9">
        <f>$S$1*LN(I296/I295)</f>
        <v/>
      </c>
      <c r="T296" s="9">
        <f>$T$1*LN(J296/J295)</f>
        <v/>
      </c>
      <c r="U296" s="9">
        <f>$W$12+$W$4*M296+$W$5*N296+$W$6*O296+$W$7*P296+$W$8*Q296+$W$9*R296+$W$10*S296+$W$11*T296</f>
        <v/>
      </c>
      <c r="AA296" s="10">
        <f>INDEX(LINEST(L37:L296,M37:T296,TRUE,TRUE),1,9)*52</f>
        <v/>
      </c>
      <c r="AB296" s="9">
        <f>INDEX(LINEST(L37:L296,M37:T296,TRUE,TRUE),1,8)</f>
        <v/>
      </c>
      <c r="AC296" s="9">
        <f>INDEX(LINEST(L37:L296,M37:T296,TRUE,TRUE),1,7)</f>
        <v/>
      </c>
      <c r="AD296" s="9">
        <f>INDEX(LINEST(L37:L296,M37:T296,TRUE,TRUE),1,6)</f>
        <v/>
      </c>
      <c r="AE296" s="9">
        <f>INDEX(LINEST(L37:L296,M37:T296,TRUE,TRUE),1,5)</f>
        <v/>
      </c>
      <c r="AF296" s="9">
        <f>INDEX(LINEST(L37:L296,M37:T296,TRUE,TRUE),1,4)</f>
        <v/>
      </c>
      <c r="AG296" s="9">
        <f>INDEX(LINEST(L37:L296,M37:T296,TRUE,TRUE),1,3)</f>
        <v/>
      </c>
      <c r="AH296" s="9">
        <f>INDEX(LINEST(L37:L296,M37:T296,TRUE,TRUE),1,2)</f>
        <v/>
      </c>
      <c r="AI296" s="9">
        <f>INDEX(LINEST(L37:L296,M37:T296,TRUE,TRUE),1,1)</f>
        <v/>
      </c>
      <c r="AJ296" s="10">
        <f>INDEX(LINEST(L37:L296,M37:T296,TRUE,TRUE),3,1)</f>
        <v/>
      </c>
      <c r="AK296" s="9">
        <f>AA295/52+AB295*M296+AC295*N296+AD295*O296+AE295*P296+AF295*Q296+AG295*R296+AH295*S296+AI295*T296</f>
        <v/>
      </c>
      <c r="AL296" s="9">
        <f>AVERAGE(L36:L295)</f>
        <v/>
      </c>
    </row>
    <row r="297">
      <c r="A297" s="7" t="n">
        <v>39682</v>
      </c>
      <c r="B297" s="8" t="n">
        <v>824</v>
      </c>
      <c r="C297" s="8" t="n">
        <v>2.18</v>
      </c>
      <c r="D297" s="8" t="n">
        <v>1.69</v>
      </c>
      <c r="E297" s="8" t="n">
        <v>76.80999799999999</v>
      </c>
      <c r="F297" s="8" t="n">
        <v>114.48</v>
      </c>
      <c r="G297" s="8" t="n">
        <v>18.81</v>
      </c>
      <c r="H297" s="8" t="n">
        <v>109.800003</v>
      </c>
      <c r="I297" s="8" t="n">
        <v>1292.199951</v>
      </c>
      <c r="J297" s="8" t="n">
        <v>59.726269</v>
      </c>
      <c r="L297" s="9">
        <f>LN(B297/B296)</f>
        <v/>
      </c>
      <c r="M297" s="9">
        <f>$M$1*(C297-C296)</f>
        <v/>
      </c>
      <c r="N297" s="9">
        <f>$N$1*(D297-D296)</f>
        <v/>
      </c>
      <c r="O297" s="9">
        <f>$O$1*LN(E297/E296)</f>
        <v/>
      </c>
      <c r="P297" s="9">
        <f>$P$1*LN(F297/F296)</f>
        <v/>
      </c>
      <c r="Q297" s="9">
        <f>$Q$1*(G297-G296)</f>
        <v/>
      </c>
      <c r="R297" s="9">
        <f>$R$1*(H297-H296)</f>
        <v/>
      </c>
      <c r="S297" s="9">
        <f>$S$1*LN(I297/I296)</f>
        <v/>
      </c>
      <c r="T297" s="9">
        <f>$T$1*LN(J297/J296)</f>
        <v/>
      </c>
      <c r="U297" s="9">
        <f>$W$12+$W$4*M297+$W$5*N297+$W$6*O297+$W$7*P297+$W$8*Q297+$W$9*R297+$W$10*S297+$W$11*T297</f>
        <v/>
      </c>
      <c r="AA297" s="10">
        <f>INDEX(LINEST(L38:L297,M38:T297,TRUE,TRUE),1,9)*52</f>
        <v/>
      </c>
      <c r="AB297" s="9">
        <f>INDEX(LINEST(L38:L297,M38:T297,TRUE,TRUE),1,8)</f>
        <v/>
      </c>
      <c r="AC297" s="9">
        <f>INDEX(LINEST(L38:L297,M38:T297,TRUE,TRUE),1,7)</f>
        <v/>
      </c>
      <c r="AD297" s="9">
        <f>INDEX(LINEST(L38:L297,M38:T297,TRUE,TRUE),1,6)</f>
        <v/>
      </c>
      <c r="AE297" s="9">
        <f>INDEX(LINEST(L38:L297,M38:T297,TRUE,TRUE),1,5)</f>
        <v/>
      </c>
      <c r="AF297" s="9">
        <f>INDEX(LINEST(L38:L297,M38:T297,TRUE,TRUE),1,4)</f>
        <v/>
      </c>
      <c r="AG297" s="9">
        <f>INDEX(LINEST(L38:L297,M38:T297,TRUE,TRUE),1,3)</f>
        <v/>
      </c>
      <c r="AH297" s="9">
        <f>INDEX(LINEST(L38:L297,M38:T297,TRUE,TRUE),1,2)</f>
        <v/>
      </c>
      <c r="AI297" s="9">
        <f>INDEX(LINEST(L38:L297,M38:T297,TRUE,TRUE),1,1)</f>
        <v/>
      </c>
      <c r="AJ297" s="10">
        <f>INDEX(LINEST(L38:L297,M38:T297,TRUE,TRUE),3,1)</f>
        <v/>
      </c>
      <c r="AK297" s="9">
        <f>AA296/52+AB296*M297+AC296*N297+AD296*O297+AE296*P297+AF296*Q297+AG296*R297+AH296*S297+AI296*T297</f>
        <v/>
      </c>
      <c r="AL297" s="9">
        <f>AVERAGE(L37:L296)</f>
        <v/>
      </c>
    </row>
    <row r="298">
      <c r="A298" s="7" t="n">
        <v>39689</v>
      </c>
      <c r="B298" s="8" t="n">
        <v>833</v>
      </c>
      <c r="C298" s="8" t="n">
        <v>2.15</v>
      </c>
      <c r="D298" s="8" t="n">
        <v>1.68</v>
      </c>
      <c r="E298" s="8" t="n">
        <v>77.379997</v>
      </c>
      <c r="F298" s="8" t="n">
        <v>115.55</v>
      </c>
      <c r="G298" s="8" t="n">
        <v>20.65</v>
      </c>
      <c r="H298" s="8" t="n">
        <v>103</v>
      </c>
      <c r="I298" s="8" t="n">
        <v>1282.829956</v>
      </c>
      <c r="J298" s="8" t="n">
        <v>59.946411</v>
      </c>
      <c r="L298" s="9">
        <f>LN(B298/B297)</f>
        <v/>
      </c>
      <c r="M298" s="9">
        <f>$M$1*(C298-C297)</f>
        <v/>
      </c>
      <c r="N298" s="9">
        <f>$N$1*(D298-D297)</f>
        <v/>
      </c>
      <c r="O298" s="9">
        <f>$O$1*LN(E298/E297)</f>
        <v/>
      </c>
      <c r="P298" s="9">
        <f>$P$1*LN(F298/F297)</f>
        <v/>
      </c>
      <c r="Q298" s="9">
        <f>$Q$1*(G298-G297)</f>
        <v/>
      </c>
      <c r="R298" s="9">
        <f>$R$1*(H298-H297)</f>
        <v/>
      </c>
      <c r="S298" s="9">
        <f>$S$1*LN(I298/I297)</f>
        <v/>
      </c>
      <c r="T298" s="9">
        <f>$T$1*LN(J298/J297)</f>
        <v/>
      </c>
      <c r="U298" s="9">
        <f>$W$12+$W$4*M298+$W$5*N298+$W$6*O298+$W$7*P298+$W$8*Q298+$W$9*R298+$W$10*S298+$W$11*T298</f>
        <v/>
      </c>
      <c r="AA298" s="10">
        <f>INDEX(LINEST(L39:L298,M39:T298,TRUE,TRUE),1,9)*52</f>
        <v/>
      </c>
      <c r="AB298" s="9">
        <f>INDEX(LINEST(L39:L298,M39:T298,TRUE,TRUE),1,8)</f>
        <v/>
      </c>
      <c r="AC298" s="9">
        <f>INDEX(LINEST(L39:L298,M39:T298,TRUE,TRUE),1,7)</f>
        <v/>
      </c>
      <c r="AD298" s="9">
        <f>INDEX(LINEST(L39:L298,M39:T298,TRUE,TRUE),1,6)</f>
        <v/>
      </c>
      <c r="AE298" s="9">
        <f>INDEX(LINEST(L39:L298,M39:T298,TRUE,TRUE),1,5)</f>
        <v/>
      </c>
      <c r="AF298" s="9">
        <f>INDEX(LINEST(L39:L298,M39:T298,TRUE,TRUE),1,4)</f>
        <v/>
      </c>
      <c r="AG298" s="9">
        <f>INDEX(LINEST(L39:L298,M39:T298,TRUE,TRUE),1,3)</f>
        <v/>
      </c>
      <c r="AH298" s="9">
        <f>INDEX(LINEST(L39:L298,M39:T298,TRUE,TRUE),1,2)</f>
        <v/>
      </c>
      <c r="AI298" s="9">
        <f>INDEX(LINEST(L39:L298,M39:T298,TRUE,TRUE),1,1)</f>
        <v/>
      </c>
      <c r="AJ298" s="10">
        <f>INDEX(LINEST(L39:L298,M39:T298,TRUE,TRUE),3,1)</f>
        <v/>
      </c>
      <c r="AK298" s="9">
        <f>AA297/52+AB297*M298+AC297*N298+AD297*O298+AE297*P298+AF297*Q298+AG297*R298+AH297*S298+AI297*T298</f>
        <v/>
      </c>
      <c r="AL298" s="9">
        <f>AVERAGE(L38:L297)</f>
        <v/>
      </c>
    </row>
    <row r="299">
      <c r="A299" s="7" t="n">
        <v>39696</v>
      </c>
      <c r="B299" s="8" t="n">
        <v>808.5</v>
      </c>
      <c r="C299" s="8" t="n">
        <v>1.95</v>
      </c>
      <c r="D299" s="8" t="n">
        <v>1.71</v>
      </c>
      <c r="E299" s="8" t="n">
        <v>78.93000000000001</v>
      </c>
      <c r="F299" s="8" t="n">
        <v>106.47</v>
      </c>
      <c r="G299" s="8" t="n">
        <v>23.06</v>
      </c>
      <c r="H299" s="8" t="n">
        <v>111.800003</v>
      </c>
      <c r="I299" s="8" t="n">
        <v>1242.310059</v>
      </c>
      <c r="J299" s="8" t="n">
        <v>60.175797</v>
      </c>
      <c r="L299" s="9">
        <f>LN(B299/B298)</f>
        <v/>
      </c>
      <c r="M299" s="9">
        <f>$M$1*(C299-C298)</f>
        <v/>
      </c>
      <c r="N299" s="9">
        <f>$N$1*(D299-D298)</f>
        <v/>
      </c>
      <c r="O299" s="9">
        <f>$O$1*LN(E299/E298)</f>
        <v/>
      </c>
      <c r="P299" s="9">
        <f>$P$1*LN(F299/F298)</f>
        <v/>
      </c>
      <c r="Q299" s="9">
        <f>$Q$1*(G299-G298)</f>
        <v/>
      </c>
      <c r="R299" s="9">
        <f>$R$1*(H299-H298)</f>
        <v/>
      </c>
      <c r="S299" s="9">
        <f>$S$1*LN(I299/I298)</f>
        <v/>
      </c>
      <c r="T299" s="9">
        <f>$T$1*LN(J299/J298)</f>
        <v/>
      </c>
      <c r="U299" s="9">
        <f>$W$12+$W$4*M299+$W$5*N299+$W$6*O299+$W$7*P299+$W$8*Q299+$W$9*R299+$W$10*S299+$W$11*T299</f>
        <v/>
      </c>
      <c r="AA299" s="10">
        <f>INDEX(LINEST(L40:L299,M40:T299,TRUE,TRUE),1,9)*52</f>
        <v/>
      </c>
      <c r="AB299" s="9">
        <f>INDEX(LINEST(L40:L299,M40:T299,TRUE,TRUE),1,8)</f>
        <v/>
      </c>
      <c r="AC299" s="9">
        <f>INDEX(LINEST(L40:L299,M40:T299,TRUE,TRUE),1,7)</f>
        <v/>
      </c>
      <c r="AD299" s="9">
        <f>INDEX(LINEST(L40:L299,M40:T299,TRUE,TRUE),1,6)</f>
        <v/>
      </c>
      <c r="AE299" s="9">
        <f>INDEX(LINEST(L40:L299,M40:T299,TRUE,TRUE),1,5)</f>
        <v/>
      </c>
      <c r="AF299" s="9">
        <f>INDEX(LINEST(L40:L299,M40:T299,TRUE,TRUE),1,4)</f>
        <v/>
      </c>
      <c r="AG299" s="9">
        <f>INDEX(LINEST(L40:L299,M40:T299,TRUE,TRUE),1,3)</f>
        <v/>
      </c>
      <c r="AH299" s="9">
        <f>INDEX(LINEST(L40:L299,M40:T299,TRUE,TRUE),1,2)</f>
        <v/>
      </c>
      <c r="AI299" s="9">
        <f>INDEX(LINEST(L40:L299,M40:T299,TRUE,TRUE),1,1)</f>
        <v/>
      </c>
      <c r="AJ299" s="10">
        <f>INDEX(LINEST(L40:L299,M40:T299,TRUE,TRUE),3,1)</f>
        <v/>
      </c>
      <c r="AK299" s="9">
        <f>AA298/52+AB298*M299+AC298*N299+AD298*O299+AE298*P299+AF298*Q299+AG298*R299+AH298*S299+AI298*T299</f>
        <v/>
      </c>
      <c r="AL299" s="9">
        <f>AVERAGE(L39:L298)</f>
        <v/>
      </c>
    </row>
    <row r="300">
      <c r="A300" s="7" t="n">
        <v>39703</v>
      </c>
      <c r="B300" s="8" t="n">
        <v>750.25</v>
      </c>
      <c r="C300" s="8" t="n">
        <v>1.95</v>
      </c>
      <c r="D300" s="8" t="n">
        <v>1.79</v>
      </c>
      <c r="E300" s="8" t="n">
        <v>78.970001</v>
      </c>
      <c r="F300" s="8" t="n">
        <v>101.19</v>
      </c>
      <c r="G300" s="8" t="n">
        <v>25.66</v>
      </c>
      <c r="H300" s="8" t="n">
        <v>125.400002</v>
      </c>
      <c r="I300" s="8" t="n">
        <v>1251.699951</v>
      </c>
      <c r="J300" s="8" t="n">
        <v>60.456554</v>
      </c>
      <c r="L300" s="9">
        <f>LN(B300/B299)</f>
        <v/>
      </c>
      <c r="M300" s="9">
        <f>$M$1*(C300-C299)</f>
        <v/>
      </c>
      <c r="N300" s="9">
        <f>$N$1*(D300-D299)</f>
        <v/>
      </c>
      <c r="O300" s="9">
        <f>$O$1*LN(E300/E299)</f>
        <v/>
      </c>
      <c r="P300" s="9">
        <f>$P$1*LN(F300/F299)</f>
        <v/>
      </c>
      <c r="Q300" s="9">
        <f>$Q$1*(G300-G299)</f>
        <v/>
      </c>
      <c r="R300" s="9">
        <f>$R$1*(H300-H299)</f>
        <v/>
      </c>
      <c r="S300" s="9">
        <f>$S$1*LN(I300/I299)</f>
        <v/>
      </c>
      <c r="T300" s="9">
        <f>$T$1*LN(J300/J299)</f>
        <v/>
      </c>
      <c r="U300" s="9">
        <f>$W$12+$W$4*M300+$W$5*N300+$W$6*O300+$W$7*P300+$W$8*Q300+$W$9*R300+$W$10*S300+$W$11*T300</f>
        <v/>
      </c>
      <c r="AA300" s="10">
        <f>INDEX(LINEST(L41:L300,M41:T300,TRUE,TRUE),1,9)*52</f>
        <v/>
      </c>
      <c r="AB300" s="9">
        <f>INDEX(LINEST(L41:L300,M41:T300,TRUE,TRUE),1,8)</f>
        <v/>
      </c>
      <c r="AC300" s="9">
        <f>INDEX(LINEST(L41:L300,M41:T300,TRUE,TRUE),1,7)</f>
        <v/>
      </c>
      <c r="AD300" s="9">
        <f>INDEX(LINEST(L41:L300,M41:T300,TRUE,TRUE),1,6)</f>
        <v/>
      </c>
      <c r="AE300" s="9">
        <f>INDEX(LINEST(L41:L300,M41:T300,TRUE,TRUE),1,5)</f>
        <v/>
      </c>
      <c r="AF300" s="9">
        <f>INDEX(LINEST(L41:L300,M41:T300,TRUE,TRUE),1,4)</f>
        <v/>
      </c>
      <c r="AG300" s="9">
        <f>INDEX(LINEST(L41:L300,M41:T300,TRUE,TRUE),1,3)</f>
        <v/>
      </c>
      <c r="AH300" s="9">
        <f>INDEX(LINEST(L41:L300,M41:T300,TRUE,TRUE),1,2)</f>
        <v/>
      </c>
      <c r="AI300" s="9">
        <f>INDEX(LINEST(L41:L300,M41:T300,TRUE,TRUE),1,1)</f>
        <v/>
      </c>
      <c r="AJ300" s="10">
        <f>INDEX(LINEST(L41:L300,M41:T300,TRUE,TRUE),3,1)</f>
        <v/>
      </c>
      <c r="AK300" s="9">
        <f>AA299/52+AB299*M300+AC299*N300+AD299*O300+AE299*P300+AF299*Q300+AG299*R300+AH299*S300+AI299*T300</f>
        <v/>
      </c>
      <c r="AL300" s="9">
        <f>AVERAGE(L40:L299)</f>
        <v/>
      </c>
    </row>
    <row r="301">
      <c r="A301" s="7" t="n">
        <v>39710</v>
      </c>
      <c r="B301" s="8" t="n">
        <v>869</v>
      </c>
      <c r="C301" s="8" t="n">
        <v>1.93</v>
      </c>
      <c r="D301" s="8" t="n">
        <v>1.85</v>
      </c>
      <c r="E301" s="8" t="n">
        <v>77.68000000000001</v>
      </c>
      <c r="F301" s="8" t="n">
        <v>104.05</v>
      </c>
      <c r="G301" s="8" t="n">
        <v>32.07</v>
      </c>
      <c r="H301" s="8" t="n">
        <v>162.300003</v>
      </c>
      <c r="I301" s="8" t="n">
        <v>1255.079956</v>
      </c>
      <c r="J301" s="8" t="n">
        <v>60.331074</v>
      </c>
      <c r="L301" s="9">
        <f>LN(B301/B300)</f>
        <v/>
      </c>
      <c r="M301" s="9">
        <f>$M$1*(C301-C300)</f>
        <v/>
      </c>
      <c r="N301" s="9">
        <f>$N$1*(D301-D300)</f>
        <v/>
      </c>
      <c r="O301" s="9">
        <f>$O$1*LN(E301/E300)</f>
        <v/>
      </c>
      <c r="P301" s="9">
        <f>$P$1*LN(F301/F300)</f>
        <v/>
      </c>
      <c r="Q301" s="9">
        <f>$Q$1*(G301-G300)</f>
        <v/>
      </c>
      <c r="R301" s="9">
        <f>$R$1*(H301-H300)</f>
        <v/>
      </c>
      <c r="S301" s="9">
        <f>$S$1*LN(I301/I300)</f>
        <v/>
      </c>
      <c r="T301" s="9">
        <f>$T$1*LN(J301/J300)</f>
        <v/>
      </c>
      <c r="U301" s="9">
        <f>$W$12+$W$4*M301+$W$5*N301+$W$6*O301+$W$7*P301+$W$8*Q301+$W$9*R301+$W$10*S301+$W$11*T301</f>
        <v/>
      </c>
      <c r="AA301" s="10">
        <f>INDEX(LINEST(L42:L301,M42:T301,TRUE,TRUE),1,9)*52</f>
        <v/>
      </c>
      <c r="AB301" s="9">
        <f>INDEX(LINEST(L42:L301,M42:T301,TRUE,TRUE),1,8)</f>
        <v/>
      </c>
      <c r="AC301" s="9">
        <f>INDEX(LINEST(L42:L301,M42:T301,TRUE,TRUE),1,7)</f>
        <v/>
      </c>
      <c r="AD301" s="9">
        <f>INDEX(LINEST(L42:L301,M42:T301,TRUE,TRUE),1,6)</f>
        <v/>
      </c>
      <c r="AE301" s="9">
        <f>INDEX(LINEST(L42:L301,M42:T301,TRUE,TRUE),1,5)</f>
        <v/>
      </c>
      <c r="AF301" s="9">
        <f>INDEX(LINEST(L42:L301,M42:T301,TRUE,TRUE),1,4)</f>
        <v/>
      </c>
      <c r="AG301" s="9">
        <f>INDEX(LINEST(L42:L301,M42:T301,TRUE,TRUE),1,3)</f>
        <v/>
      </c>
      <c r="AH301" s="9">
        <f>INDEX(LINEST(L42:L301,M42:T301,TRUE,TRUE),1,2)</f>
        <v/>
      </c>
      <c r="AI301" s="9">
        <f>INDEX(LINEST(L42:L301,M42:T301,TRUE,TRUE),1,1)</f>
        <v/>
      </c>
      <c r="AJ301" s="10">
        <f>INDEX(LINEST(L42:L301,M42:T301,TRUE,TRUE),3,1)</f>
        <v/>
      </c>
      <c r="AK301" s="9">
        <f>AA300/52+AB300*M301+AC300*N301+AD300*O301+AE300*P301+AF300*Q301+AG300*R301+AH300*S301+AI300*T301</f>
        <v/>
      </c>
      <c r="AL301" s="9">
        <f>AVERAGE(L41:L300)</f>
        <v/>
      </c>
    </row>
    <row r="302">
      <c r="A302" s="7" t="n">
        <v>39717</v>
      </c>
      <c r="B302" s="8" t="n">
        <v>902</v>
      </c>
      <c r="C302" s="8" t="n">
        <v>1.75</v>
      </c>
      <c r="D302" s="8" t="n">
        <v>2.1</v>
      </c>
      <c r="E302" s="8" t="n">
        <v>76.949997</v>
      </c>
      <c r="F302" s="8" t="n">
        <v>106.77</v>
      </c>
      <c r="G302" s="8" t="n">
        <v>34.74</v>
      </c>
      <c r="H302" s="8" t="n">
        <v>183.600006</v>
      </c>
      <c r="I302" s="8" t="n">
        <v>1213.27002</v>
      </c>
      <c r="J302" s="8" t="n">
        <v>58.963173</v>
      </c>
      <c r="L302" s="9">
        <f>LN(B302/B301)</f>
        <v/>
      </c>
      <c r="M302" s="9">
        <f>$M$1*(C302-C301)</f>
        <v/>
      </c>
      <c r="N302" s="9">
        <f>$N$1*(D302-D301)</f>
        <v/>
      </c>
      <c r="O302" s="9">
        <f>$O$1*LN(E302/E301)</f>
        <v/>
      </c>
      <c r="P302" s="9">
        <f>$P$1*LN(F302/F301)</f>
        <v/>
      </c>
      <c r="Q302" s="9">
        <f>$Q$1*(G302-G301)</f>
        <v/>
      </c>
      <c r="R302" s="9">
        <f>$R$1*(H302-H301)</f>
        <v/>
      </c>
      <c r="S302" s="9">
        <f>$S$1*LN(I302/I301)</f>
        <v/>
      </c>
      <c r="T302" s="9">
        <f>$T$1*LN(J302/J301)</f>
        <v/>
      </c>
      <c r="U302" s="9">
        <f>$W$12+$W$4*M302+$W$5*N302+$W$6*O302+$W$7*P302+$W$8*Q302+$W$9*R302+$W$10*S302+$W$11*T302</f>
        <v/>
      </c>
      <c r="AA302" s="10">
        <f>INDEX(LINEST(L43:L302,M43:T302,TRUE,TRUE),1,9)*52</f>
        <v/>
      </c>
      <c r="AB302" s="9">
        <f>INDEX(LINEST(L43:L302,M43:T302,TRUE,TRUE),1,8)</f>
        <v/>
      </c>
      <c r="AC302" s="9">
        <f>INDEX(LINEST(L43:L302,M43:T302,TRUE,TRUE),1,7)</f>
        <v/>
      </c>
      <c r="AD302" s="9">
        <f>INDEX(LINEST(L43:L302,M43:T302,TRUE,TRUE),1,6)</f>
        <v/>
      </c>
      <c r="AE302" s="9">
        <f>INDEX(LINEST(L43:L302,M43:T302,TRUE,TRUE),1,5)</f>
        <v/>
      </c>
      <c r="AF302" s="9">
        <f>INDEX(LINEST(L43:L302,M43:T302,TRUE,TRUE),1,4)</f>
        <v/>
      </c>
      <c r="AG302" s="9">
        <f>INDEX(LINEST(L43:L302,M43:T302,TRUE,TRUE),1,3)</f>
        <v/>
      </c>
      <c r="AH302" s="9">
        <f>INDEX(LINEST(L43:L302,M43:T302,TRUE,TRUE),1,2)</f>
        <v/>
      </c>
      <c r="AI302" s="9">
        <f>INDEX(LINEST(L43:L302,M43:T302,TRUE,TRUE),1,1)</f>
        <v/>
      </c>
      <c r="AJ302" s="10">
        <f>INDEX(LINEST(L43:L302,M43:T302,TRUE,TRUE),3,1)</f>
        <v/>
      </c>
      <c r="AK302" s="9">
        <f>AA301/52+AB301*M302+AC301*N302+AD301*O302+AE301*P302+AF301*Q302+AG301*R302+AH301*S302+AI301*T302</f>
        <v/>
      </c>
      <c r="AL302" s="9">
        <f>AVERAGE(L42:L301)</f>
        <v/>
      </c>
    </row>
    <row r="303">
      <c r="A303" s="7" t="n">
        <v>39724</v>
      </c>
      <c r="B303" s="8" t="n">
        <v>828</v>
      </c>
      <c r="C303" s="8" t="n">
        <v>1.45</v>
      </c>
      <c r="D303" s="8" t="n">
        <v>2.18</v>
      </c>
      <c r="E303" s="8" t="n">
        <v>80.30999799999999</v>
      </c>
      <c r="F303" s="8" t="n">
        <v>93.91</v>
      </c>
      <c r="G303" s="8" t="n">
        <v>45.14</v>
      </c>
      <c r="H303" s="8" t="n">
        <v>204.800003</v>
      </c>
      <c r="I303" s="8" t="n">
        <v>1099.22998</v>
      </c>
      <c r="J303" s="8" t="n">
        <v>59.143379</v>
      </c>
      <c r="L303" s="9">
        <f>LN(B303/B302)</f>
        <v/>
      </c>
      <c r="M303" s="9">
        <f>$M$1*(C303-C302)</f>
        <v/>
      </c>
      <c r="N303" s="9">
        <f>$N$1*(D303-D302)</f>
        <v/>
      </c>
      <c r="O303" s="9">
        <f>$O$1*LN(E303/E302)</f>
        <v/>
      </c>
      <c r="P303" s="9">
        <f>$P$1*LN(F303/F302)</f>
        <v/>
      </c>
      <c r="Q303" s="9">
        <f>$Q$1*(G303-G302)</f>
        <v/>
      </c>
      <c r="R303" s="9">
        <f>$R$1*(H303-H302)</f>
        <v/>
      </c>
      <c r="S303" s="9">
        <f>$S$1*LN(I303/I302)</f>
        <v/>
      </c>
      <c r="T303" s="9">
        <f>$T$1*LN(J303/J302)</f>
        <v/>
      </c>
      <c r="U303" s="9">
        <f>$W$12+$W$4*M303+$W$5*N303+$W$6*O303+$W$7*P303+$W$8*Q303+$W$9*R303+$W$10*S303+$W$11*T303</f>
        <v/>
      </c>
      <c r="AA303" s="10">
        <f>INDEX(LINEST(L44:L303,M44:T303,TRUE,TRUE),1,9)*52</f>
        <v/>
      </c>
      <c r="AB303" s="9">
        <f>INDEX(LINEST(L44:L303,M44:T303,TRUE,TRUE),1,8)</f>
        <v/>
      </c>
      <c r="AC303" s="9">
        <f>INDEX(LINEST(L44:L303,M44:T303,TRUE,TRUE),1,7)</f>
        <v/>
      </c>
      <c r="AD303" s="9">
        <f>INDEX(LINEST(L44:L303,M44:T303,TRUE,TRUE),1,6)</f>
        <v/>
      </c>
      <c r="AE303" s="9">
        <f>INDEX(LINEST(L44:L303,M44:T303,TRUE,TRUE),1,5)</f>
        <v/>
      </c>
      <c r="AF303" s="9">
        <f>INDEX(LINEST(L44:L303,M44:T303,TRUE,TRUE),1,4)</f>
        <v/>
      </c>
      <c r="AG303" s="9">
        <f>INDEX(LINEST(L44:L303,M44:T303,TRUE,TRUE),1,3)</f>
        <v/>
      </c>
      <c r="AH303" s="9">
        <f>INDEX(LINEST(L44:L303,M44:T303,TRUE,TRUE),1,2)</f>
        <v/>
      </c>
      <c r="AI303" s="9">
        <f>INDEX(LINEST(L44:L303,M44:T303,TRUE,TRUE),1,1)</f>
        <v/>
      </c>
      <c r="AJ303" s="10">
        <f>INDEX(LINEST(L44:L303,M44:T303,TRUE,TRUE),3,1)</f>
        <v/>
      </c>
      <c r="AK303" s="9">
        <f>AA302/52+AB302*M303+AC302*N303+AD302*O303+AE302*P303+AF302*Q303+AG302*R303+AH302*S303+AI302*T303</f>
        <v/>
      </c>
      <c r="AL303" s="9">
        <f>AVERAGE(L43:L302)</f>
        <v/>
      </c>
    </row>
    <row r="304">
      <c r="A304" s="7" t="n">
        <v>39731</v>
      </c>
      <c r="B304" s="8" t="n">
        <v>900.5</v>
      </c>
      <c r="C304" s="8" t="n">
        <v>0.92</v>
      </c>
      <c r="D304" s="8" t="n">
        <v>2.97</v>
      </c>
      <c r="E304" s="8" t="n">
        <v>83</v>
      </c>
      <c r="F304" s="8" t="n">
        <v>77.44</v>
      </c>
      <c r="G304" s="8" t="n">
        <v>69.95</v>
      </c>
      <c r="H304" s="8" t="n">
        <v>264.600006</v>
      </c>
      <c r="I304" s="8" t="n">
        <v>899.219971</v>
      </c>
      <c r="J304" s="8" t="n">
        <v>53.014385</v>
      </c>
      <c r="L304" s="9">
        <f>LN(B304/B303)</f>
        <v/>
      </c>
      <c r="M304" s="9">
        <f>$M$1*(C304-C303)</f>
        <v/>
      </c>
      <c r="N304" s="9">
        <f>$N$1*(D304-D303)</f>
        <v/>
      </c>
      <c r="O304" s="9">
        <f>$O$1*LN(E304/E303)</f>
        <v/>
      </c>
      <c r="P304" s="9">
        <f>$P$1*LN(F304/F303)</f>
        <v/>
      </c>
      <c r="Q304" s="9">
        <f>$Q$1*(G304-G303)</f>
        <v/>
      </c>
      <c r="R304" s="9">
        <f>$R$1*(H304-H303)</f>
        <v/>
      </c>
      <c r="S304" s="9">
        <f>$S$1*LN(I304/I303)</f>
        <v/>
      </c>
      <c r="T304" s="9">
        <f>$T$1*LN(J304/J303)</f>
        <v/>
      </c>
      <c r="U304" s="9">
        <f>$W$12+$W$4*M304+$W$5*N304+$W$6*O304+$W$7*P304+$W$8*Q304+$W$9*R304+$W$10*S304+$W$11*T304</f>
        <v/>
      </c>
      <c r="AA304" s="10">
        <f>INDEX(LINEST(L45:L304,M45:T304,TRUE,TRUE),1,9)*52</f>
        <v/>
      </c>
      <c r="AB304" s="9">
        <f>INDEX(LINEST(L45:L304,M45:T304,TRUE,TRUE),1,8)</f>
        <v/>
      </c>
      <c r="AC304" s="9">
        <f>INDEX(LINEST(L45:L304,M45:T304,TRUE,TRUE),1,7)</f>
        <v/>
      </c>
      <c r="AD304" s="9">
        <f>INDEX(LINEST(L45:L304,M45:T304,TRUE,TRUE),1,6)</f>
        <v/>
      </c>
      <c r="AE304" s="9">
        <f>INDEX(LINEST(L45:L304,M45:T304,TRUE,TRUE),1,5)</f>
        <v/>
      </c>
      <c r="AF304" s="9">
        <f>INDEX(LINEST(L45:L304,M45:T304,TRUE,TRUE),1,4)</f>
        <v/>
      </c>
      <c r="AG304" s="9">
        <f>INDEX(LINEST(L45:L304,M45:T304,TRUE,TRUE),1,3)</f>
        <v/>
      </c>
      <c r="AH304" s="9">
        <f>INDEX(LINEST(L45:L304,M45:T304,TRUE,TRUE),1,2)</f>
        <v/>
      </c>
      <c r="AI304" s="9">
        <f>INDEX(LINEST(L45:L304,M45:T304,TRUE,TRUE),1,1)</f>
        <v/>
      </c>
      <c r="AJ304" s="10">
        <f>INDEX(LINEST(L45:L304,M45:T304,TRUE,TRUE),3,1)</f>
        <v/>
      </c>
      <c r="AK304" s="9">
        <f>AA303/52+AB303*M304+AC303*N304+AD303*O304+AE303*P304+AF303*Q304+AG303*R304+AH303*S304+AI303*T304</f>
        <v/>
      </c>
      <c r="AL304" s="9">
        <f>AVERAGE(L44:L303)</f>
        <v/>
      </c>
    </row>
    <row r="305">
      <c r="A305" s="7" t="n">
        <v>39738</v>
      </c>
      <c r="B305" s="8" t="n">
        <v>784.5</v>
      </c>
      <c r="C305" s="8" t="n">
        <v>1.11</v>
      </c>
      <c r="D305" s="8" t="n">
        <v>2.87</v>
      </c>
      <c r="E305" s="8" t="n">
        <v>82.410004</v>
      </c>
      <c r="F305" s="8" t="n">
        <v>71.90000000000001</v>
      </c>
      <c r="G305" s="8" t="n">
        <v>70.33</v>
      </c>
      <c r="H305" s="8" t="n">
        <v>207.300003</v>
      </c>
      <c r="I305" s="8" t="n">
        <v>940.549988</v>
      </c>
      <c r="J305" s="8" t="n">
        <v>56.42672</v>
      </c>
      <c r="L305" s="9">
        <f>LN(B305/B304)</f>
        <v/>
      </c>
      <c r="M305" s="9">
        <f>$M$1*(C305-C304)</f>
        <v/>
      </c>
      <c r="N305" s="9">
        <f>$N$1*(D305-D304)</f>
        <v/>
      </c>
      <c r="O305" s="9">
        <f>$O$1*LN(E305/E304)</f>
        <v/>
      </c>
      <c r="P305" s="9">
        <f>$P$1*LN(F305/F304)</f>
        <v/>
      </c>
      <c r="Q305" s="9">
        <f>$Q$1*(G305-G304)</f>
        <v/>
      </c>
      <c r="R305" s="9">
        <f>$R$1*(H305-H304)</f>
        <v/>
      </c>
      <c r="S305" s="9">
        <f>$S$1*LN(I305/I304)</f>
        <v/>
      </c>
      <c r="T305" s="9">
        <f>$T$1*LN(J305/J304)</f>
        <v/>
      </c>
      <c r="U305" s="9">
        <f>$W$12+$W$4*M305+$W$5*N305+$W$6*O305+$W$7*P305+$W$8*Q305+$W$9*R305+$W$10*S305+$W$11*T305</f>
        <v/>
      </c>
      <c r="AA305" s="10">
        <f>INDEX(LINEST(L46:L305,M46:T305,TRUE,TRUE),1,9)*52</f>
        <v/>
      </c>
      <c r="AB305" s="9">
        <f>INDEX(LINEST(L46:L305,M46:T305,TRUE,TRUE),1,8)</f>
        <v/>
      </c>
      <c r="AC305" s="9">
        <f>INDEX(LINEST(L46:L305,M46:T305,TRUE,TRUE),1,7)</f>
        <v/>
      </c>
      <c r="AD305" s="9">
        <f>INDEX(LINEST(L46:L305,M46:T305,TRUE,TRUE),1,6)</f>
        <v/>
      </c>
      <c r="AE305" s="9">
        <f>INDEX(LINEST(L46:L305,M46:T305,TRUE,TRUE),1,5)</f>
        <v/>
      </c>
      <c r="AF305" s="9">
        <f>INDEX(LINEST(L46:L305,M46:T305,TRUE,TRUE),1,4)</f>
        <v/>
      </c>
      <c r="AG305" s="9">
        <f>INDEX(LINEST(L46:L305,M46:T305,TRUE,TRUE),1,3)</f>
        <v/>
      </c>
      <c r="AH305" s="9">
        <f>INDEX(LINEST(L46:L305,M46:T305,TRUE,TRUE),1,2)</f>
        <v/>
      </c>
      <c r="AI305" s="9">
        <f>INDEX(LINEST(L46:L305,M46:T305,TRUE,TRUE),1,1)</f>
        <v/>
      </c>
      <c r="AJ305" s="10">
        <f>INDEX(LINEST(L46:L305,M46:T305,TRUE,TRUE),3,1)</f>
        <v/>
      </c>
      <c r="AK305" s="9">
        <f>AA304/52+AB304*M305+AC304*N305+AD304*O305+AE304*P305+AF304*Q305+AG304*R305+AH304*S305+AI304*T305</f>
        <v/>
      </c>
      <c r="AL305" s="9">
        <f>AVERAGE(L45:L304)</f>
        <v/>
      </c>
    </row>
    <row r="306">
      <c r="A306" s="7" t="n">
        <v>39745</v>
      </c>
      <c r="B306" s="8" t="n">
        <v>712.5</v>
      </c>
      <c r="C306" s="8" t="n">
        <v>0.74</v>
      </c>
      <c r="D306" s="8" t="n">
        <v>3.02</v>
      </c>
      <c r="E306" s="8" t="n">
        <v>86.44000200000001</v>
      </c>
      <c r="F306" s="8" t="n">
        <v>63.34</v>
      </c>
      <c r="G306" s="8" t="n">
        <v>79.13</v>
      </c>
      <c r="H306" s="8" t="n">
        <v>239.399994</v>
      </c>
      <c r="I306" s="8" t="n">
        <v>876.77002</v>
      </c>
      <c r="J306" s="8" t="n">
        <v>57.092388</v>
      </c>
      <c r="L306" s="9">
        <f>LN(B306/B305)</f>
        <v/>
      </c>
      <c r="M306" s="9">
        <f>$M$1*(C306-C305)</f>
        <v/>
      </c>
      <c r="N306" s="9">
        <f>$N$1*(D306-D305)</f>
        <v/>
      </c>
      <c r="O306" s="9">
        <f>$O$1*LN(E306/E305)</f>
        <v/>
      </c>
      <c r="P306" s="9">
        <f>$P$1*LN(F306/F305)</f>
        <v/>
      </c>
      <c r="Q306" s="9">
        <f>$Q$1*(G306-G305)</f>
        <v/>
      </c>
      <c r="R306" s="9">
        <f>$R$1*(H306-H305)</f>
        <v/>
      </c>
      <c r="S306" s="9">
        <f>$S$1*LN(I306/I305)</f>
        <v/>
      </c>
      <c r="T306" s="9">
        <f>$T$1*LN(J306/J305)</f>
        <v/>
      </c>
      <c r="U306" s="9">
        <f>$W$12+$W$4*M306+$W$5*N306+$W$6*O306+$W$7*P306+$W$8*Q306+$W$9*R306+$W$10*S306+$W$11*T306</f>
        <v/>
      </c>
      <c r="AA306" s="10">
        <f>INDEX(LINEST(L47:L306,M47:T306,TRUE,TRUE),1,9)*52</f>
        <v/>
      </c>
      <c r="AB306" s="9">
        <f>INDEX(LINEST(L47:L306,M47:T306,TRUE,TRUE),1,8)</f>
        <v/>
      </c>
      <c r="AC306" s="9">
        <f>INDEX(LINEST(L47:L306,M47:T306,TRUE,TRUE),1,7)</f>
        <v/>
      </c>
      <c r="AD306" s="9">
        <f>INDEX(LINEST(L47:L306,M47:T306,TRUE,TRUE),1,6)</f>
        <v/>
      </c>
      <c r="AE306" s="9">
        <f>INDEX(LINEST(L47:L306,M47:T306,TRUE,TRUE),1,5)</f>
        <v/>
      </c>
      <c r="AF306" s="9">
        <f>INDEX(LINEST(L47:L306,M47:T306,TRUE,TRUE),1,4)</f>
        <v/>
      </c>
      <c r="AG306" s="9">
        <f>INDEX(LINEST(L47:L306,M47:T306,TRUE,TRUE),1,3)</f>
        <v/>
      </c>
      <c r="AH306" s="9">
        <f>INDEX(LINEST(L47:L306,M47:T306,TRUE,TRUE),1,2)</f>
        <v/>
      </c>
      <c r="AI306" s="9">
        <f>INDEX(LINEST(L47:L306,M47:T306,TRUE,TRUE),1,1)</f>
        <v/>
      </c>
      <c r="AJ306" s="10">
        <f>INDEX(LINEST(L47:L306,M47:T306,TRUE,TRUE),3,1)</f>
        <v/>
      </c>
      <c r="AK306" s="9">
        <f>AA305/52+AB305*M306+AC305*N306+AD305*O306+AE305*P306+AF305*Q306+AG305*R306+AH305*S306+AI305*T306</f>
        <v/>
      </c>
      <c r="AL306" s="9">
        <f>AVERAGE(L46:L305)</f>
        <v/>
      </c>
    </row>
    <row r="307">
      <c r="A307" s="7" t="n">
        <v>39752</v>
      </c>
      <c r="B307" s="8" t="n">
        <v>730.75</v>
      </c>
      <c r="C307" s="8" t="n">
        <v>0.87</v>
      </c>
      <c r="D307" s="8" t="n">
        <v>3.14</v>
      </c>
      <c r="E307" s="8" t="n">
        <v>85.629997</v>
      </c>
      <c r="F307" s="8" t="n">
        <v>68.09999999999999</v>
      </c>
      <c r="G307" s="8" t="n">
        <v>59.89</v>
      </c>
      <c r="H307" s="8" t="n">
        <v>207.199997</v>
      </c>
      <c r="I307" s="8" t="n">
        <v>968.75</v>
      </c>
      <c r="J307" s="8" t="n">
        <v>57.54818</v>
      </c>
      <c r="L307" s="9">
        <f>LN(B307/B306)</f>
        <v/>
      </c>
      <c r="M307" s="9">
        <f>$M$1*(C307-C306)</f>
        <v/>
      </c>
      <c r="N307" s="9">
        <f>$N$1*(D307-D306)</f>
        <v/>
      </c>
      <c r="O307" s="9">
        <f>$O$1*LN(E307/E306)</f>
        <v/>
      </c>
      <c r="P307" s="9">
        <f>$P$1*LN(F307/F306)</f>
        <v/>
      </c>
      <c r="Q307" s="9">
        <f>$Q$1*(G307-G306)</f>
        <v/>
      </c>
      <c r="R307" s="9">
        <f>$R$1*(H307-H306)</f>
        <v/>
      </c>
      <c r="S307" s="9">
        <f>$S$1*LN(I307/I306)</f>
        <v/>
      </c>
      <c r="T307" s="9">
        <f>$T$1*LN(J307/J306)</f>
        <v/>
      </c>
      <c r="U307" s="9">
        <f>$W$12+$W$4*M307+$W$5*N307+$W$6*O307+$W$7*P307+$W$8*Q307+$W$9*R307+$W$10*S307+$W$11*T307</f>
        <v/>
      </c>
      <c r="AA307" s="10">
        <f>INDEX(LINEST(L48:L307,M48:T307,TRUE,TRUE),1,9)*52</f>
        <v/>
      </c>
      <c r="AB307" s="9">
        <f>INDEX(LINEST(L48:L307,M48:T307,TRUE,TRUE),1,8)</f>
        <v/>
      </c>
      <c r="AC307" s="9">
        <f>INDEX(LINEST(L48:L307,M48:T307,TRUE,TRUE),1,7)</f>
        <v/>
      </c>
      <c r="AD307" s="9">
        <f>INDEX(LINEST(L48:L307,M48:T307,TRUE,TRUE),1,6)</f>
        <v/>
      </c>
      <c r="AE307" s="9">
        <f>INDEX(LINEST(L48:L307,M48:T307,TRUE,TRUE),1,5)</f>
        <v/>
      </c>
      <c r="AF307" s="9">
        <f>INDEX(LINEST(L48:L307,M48:T307,TRUE,TRUE),1,4)</f>
        <v/>
      </c>
      <c r="AG307" s="9">
        <f>INDEX(LINEST(L48:L307,M48:T307,TRUE,TRUE),1,3)</f>
        <v/>
      </c>
      <c r="AH307" s="9">
        <f>INDEX(LINEST(L48:L307,M48:T307,TRUE,TRUE),1,2)</f>
        <v/>
      </c>
      <c r="AI307" s="9">
        <f>INDEX(LINEST(L48:L307,M48:T307,TRUE,TRUE),1,1)</f>
        <v/>
      </c>
      <c r="AJ307" s="10">
        <f>INDEX(LINEST(L48:L307,M48:T307,TRUE,TRUE),3,1)</f>
        <v/>
      </c>
      <c r="AK307" s="9">
        <f>AA306/52+AB306*M307+AC306*N307+AD306*O307+AE306*P307+AF306*Q307+AG306*R307+AH306*S307+AI306*T307</f>
        <v/>
      </c>
      <c r="AL307" s="9">
        <f>AVERAGE(L47:L306)</f>
        <v/>
      </c>
    </row>
    <row r="308">
      <c r="A308" s="7" t="n">
        <v>39759</v>
      </c>
      <c r="B308" s="8" t="n">
        <v>735.25</v>
      </c>
      <c r="C308" s="8" t="n">
        <v>0.97</v>
      </c>
      <c r="D308" s="8" t="n">
        <v>2.86</v>
      </c>
      <c r="E308" s="8" t="n">
        <v>85.910004</v>
      </c>
      <c r="F308" s="8" t="n">
        <v>61.06</v>
      </c>
      <c r="G308" s="8" t="n">
        <v>56.1</v>
      </c>
      <c r="H308" s="8" t="n">
        <v>178.100006</v>
      </c>
      <c r="I308" s="8" t="n">
        <v>930.98999</v>
      </c>
      <c r="J308" s="8" t="n">
        <v>58.469563</v>
      </c>
      <c r="L308" s="9">
        <f>LN(B308/B307)</f>
        <v/>
      </c>
      <c r="M308" s="9">
        <f>$M$1*(C308-C307)</f>
        <v/>
      </c>
      <c r="N308" s="9">
        <f>$N$1*(D308-D307)</f>
        <v/>
      </c>
      <c r="O308" s="9">
        <f>$O$1*LN(E308/E307)</f>
        <v/>
      </c>
      <c r="P308" s="9">
        <f>$P$1*LN(F308/F307)</f>
        <v/>
      </c>
      <c r="Q308" s="9">
        <f>$Q$1*(G308-G307)</f>
        <v/>
      </c>
      <c r="R308" s="9">
        <f>$R$1*(H308-H307)</f>
        <v/>
      </c>
      <c r="S308" s="9">
        <f>$S$1*LN(I308/I307)</f>
        <v/>
      </c>
      <c r="T308" s="9">
        <f>$T$1*LN(J308/J307)</f>
        <v/>
      </c>
      <c r="U308" s="9">
        <f>$W$12+$W$4*M308+$W$5*N308+$W$6*O308+$W$7*P308+$W$8*Q308+$W$9*R308+$W$10*S308+$W$11*T308</f>
        <v/>
      </c>
      <c r="AA308" s="10">
        <f>INDEX(LINEST(L49:L308,M49:T308,TRUE,TRUE),1,9)*52</f>
        <v/>
      </c>
      <c r="AB308" s="9">
        <f>INDEX(LINEST(L49:L308,M49:T308,TRUE,TRUE),1,8)</f>
        <v/>
      </c>
      <c r="AC308" s="9">
        <f>INDEX(LINEST(L49:L308,M49:T308,TRUE,TRUE),1,7)</f>
        <v/>
      </c>
      <c r="AD308" s="9">
        <f>INDEX(LINEST(L49:L308,M49:T308,TRUE,TRUE),1,6)</f>
        <v/>
      </c>
      <c r="AE308" s="9">
        <f>INDEX(LINEST(L49:L308,M49:T308,TRUE,TRUE),1,5)</f>
        <v/>
      </c>
      <c r="AF308" s="9">
        <f>INDEX(LINEST(L49:L308,M49:T308,TRUE,TRUE),1,4)</f>
        <v/>
      </c>
      <c r="AG308" s="9">
        <f>INDEX(LINEST(L49:L308,M49:T308,TRUE,TRUE),1,3)</f>
        <v/>
      </c>
      <c r="AH308" s="9">
        <f>INDEX(LINEST(L49:L308,M49:T308,TRUE,TRUE),1,2)</f>
        <v/>
      </c>
      <c r="AI308" s="9">
        <f>INDEX(LINEST(L49:L308,M49:T308,TRUE,TRUE),1,1)</f>
        <v/>
      </c>
      <c r="AJ308" s="10">
        <f>INDEX(LINEST(L49:L308,M49:T308,TRUE,TRUE),3,1)</f>
        <v/>
      </c>
      <c r="AK308" s="9">
        <f>AA307/52+AB307*M308+AC307*N308+AD307*O308+AE307*P308+AF307*Q308+AG307*R308+AH307*S308+AI307*T308</f>
        <v/>
      </c>
      <c r="AL308" s="9">
        <f>AVERAGE(L48:L307)</f>
        <v/>
      </c>
    </row>
    <row r="309">
      <c r="A309" s="7" t="n">
        <v>39766</v>
      </c>
      <c r="B309" s="8" t="n">
        <v>747.5</v>
      </c>
      <c r="C309" s="8" t="n">
        <v>0.85</v>
      </c>
      <c r="D309" s="8" t="n">
        <v>2.87</v>
      </c>
      <c r="E309" s="8" t="n">
        <v>86.360001</v>
      </c>
      <c r="F309" s="8" t="n">
        <v>57.18</v>
      </c>
      <c r="G309" s="8" t="n">
        <v>66.31</v>
      </c>
      <c r="H309" s="8" t="n">
        <v>189.5</v>
      </c>
      <c r="I309" s="8" t="n">
        <v>873.289978</v>
      </c>
      <c r="J309" s="8" t="n">
        <v>58.403301</v>
      </c>
      <c r="L309" s="9">
        <f>LN(B309/B308)</f>
        <v/>
      </c>
      <c r="M309" s="9">
        <f>$M$1*(C309-C308)</f>
        <v/>
      </c>
      <c r="N309" s="9">
        <f>$N$1*(D309-D308)</f>
        <v/>
      </c>
      <c r="O309" s="9">
        <f>$O$1*LN(E309/E308)</f>
        <v/>
      </c>
      <c r="P309" s="9">
        <f>$P$1*LN(F309/F308)</f>
        <v/>
      </c>
      <c r="Q309" s="9">
        <f>$Q$1*(G309-G308)</f>
        <v/>
      </c>
      <c r="R309" s="9">
        <f>$R$1*(H309-H308)</f>
        <v/>
      </c>
      <c r="S309" s="9">
        <f>$S$1*LN(I309/I308)</f>
        <v/>
      </c>
      <c r="T309" s="9">
        <f>$T$1*LN(J309/J308)</f>
        <v/>
      </c>
      <c r="U309" s="9">
        <f>$W$12+$W$4*M309+$W$5*N309+$W$6*O309+$W$7*P309+$W$8*Q309+$W$9*R309+$W$10*S309+$W$11*T309</f>
        <v/>
      </c>
      <c r="AA309" s="10">
        <f>INDEX(LINEST(L50:L309,M50:T309,TRUE,TRUE),1,9)*52</f>
        <v/>
      </c>
      <c r="AB309" s="9">
        <f>INDEX(LINEST(L50:L309,M50:T309,TRUE,TRUE),1,8)</f>
        <v/>
      </c>
      <c r="AC309" s="9">
        <f>INDEX(LINEST(L50:L309,M50:T309,TRUE,TRUE),1,7)</f>
        <v/>
      </c>
      <c r="AD309" s="9">
        <f>INDEX(LINEST(L50:L309,M50:T309,TRUE,TRUE),1,6)</f>
        <v/>
      </c>
      <c r="AE309" s="9">
        <f>INDEX(LINEST(L50:L309,M50:T309,TRUE,TRUE),1,5)</f>
        <v/>
      </c>
      <c r="AF309" s="9">
        <f>INDEX(LINEST(L50:L309,M50:T309,TRUE,TRUE),1,4)</f>
        <v/>
      </c>
      <c r="AG309" s="9">
        <f>INDEX(LINEST(L50:L309,M50:T309,TRUE,TRUE),1,3)</f>
        <v/>
      </c>
      <c r="AH309" s="9">
        <f>INDEX(LINEST(L50:L309,M50:T309,TRUE,TRUE),1,2)</f>
        <v/>
      </c>
      <c r="AI309" s="9">
        <f>INDEX(LINEST(L50:L309,M50:T309,TRUE,TRUE),1,1)</f>
        <v/>
      </c>
      <c r="AJ309" s="10">
        <f>INDEX(LINEST(L50:L309,M50:T309,TRUE,TRUE),3,1)</f>
        <v/>
      </c>
      <c r="AK309" s="9">
        <f>AA308/52+AB308*M309+AC308*N309+AD308*O309+AE308*P309+AF308*Q309+AG308*R309+AH308*S309+AI308*T309</f>
        <v/>
      </c>
      <c r="AL309" s="9">
        <f>AVERAGE(L49:L308)</f>
        <v/>
      </c>
    </row>
    <row r="310">
      <c r="A310" s="7" t="n">
        <v>39773</v>
      </c>
      <c r="B310" s="8" t="n">
        <v>774.5</v>
      </c>
      <c r="C310" s="8" t="n">
        <v>0.05</v>
      </c>
      <c r="D310" s="8" t="n">
        <v>3.15</v>
      </c>
      <c r="E310" s="8" t="n">
        <v>88.19000200000001</v>
      </c>
      <c r="F310" s="8" t="n">
        <v>49.22</v>
      </c>
      <c r="G310" s="8" t="n">
        <v>72.67</v>
      </c>
      <c r="H310" s="8" t="n">
        <v>212.899994</v>
      </c>
      <c r="I310" s="8" t="n">
        <v>800.030029</v>
      </c>
      <c r="J310" s="8" t="n">
        <v>58.18652</v>
      </c>
      <c r="L310" s="9">
        <f>LN(B310/B309)</f>
        <v/>
      </c>
      <c r="M310" s="9">
        <f>$M$1*(C310-C309)</f>
        <v/>
      </c>
      <c r="N310" s="9">
        <f>$N$1*(D310-D309)</f>
        <v/>
      </c>
      <c r="O310" s="9">
        <f>$O$1*LN(E310/E309)</f>
        <v/>
      </c>
      <c r="P310" s="9">
        <f>$P$1*LN(F310/F309)</f>
        <v/>
      </c>
      <c r="Q310" s="9">
        <f>$Q$1*(G310-G309)</f>
        <v/>
      </c>
      <c r="R310" s="9">
        <f>$R$1*(H310-H309)</f>
        <v/>
      </c>
      <c r="S310" s="9">
        <f>$S$1*LN(I310/I309)</f>
        <v/>
      </c>
      <c r="T310" s="9">
        <f>$T$1*LN(J310/J309)</f>
        <v/>
      </c>
      <c r="U310" s="9">
        <f>$W$12+$W$4*M310+$W$5*N310+$W$6*O310+$W$7*P310+$W$8*Q310+$W$9*R310+$W$10*S310+$W$11*T310</f>
        <v/>
      </c>
      <c r="AA310" s="10">
        <f>INDEX(LINEST(L51:L310,M51:T310,TRUE,TRUE),1,9)*52</f>
        <v/>
      </c>
      <c r="AB310" s="9">
        <f>INDEX(LINEST(L51:L310,M51:T310,TRUE,TRUE),1,8)</f>
        <v/>
      </c>
      <c r="AC310" s="9">
        <f>INDEX(LINEST(L51:L310,M51:T310,TRUE,TRUE),1,7)</f>
        <v/>
      </c>
      <c r="AD310" s="9">
        <f>INDEX(LINEST(L51:L310,M51:T310,TRUE,TRUE),1,6)</f>
        <v/>
      </c>
      <c r="AE310" s="9">
        <f>INDEX(LINEST(L51:L310,M51:T310,TRUE,TRUE),1,5)</f>
        <v/>
      </c>
      <c r="AF310" s="9">
        <f>INDEX(LINEST(L51:L310,M51:T310,TRUE,TRUE),1,4)</f>
        <v/>
      </c>
      <c r="AG310" s="9">
        <f>INDEX(LINEST(L51:L310,M51:T310,TRUE,TRUE),1,3)</f>
        <v/>
      </c>
      <c r="AH310" s="9">
        <f>INDEX(LINEST(L51:L310,M51:T310,TRUE,TRUE),1,2)</f>
        <v/>
      </c>
      <c r="AI310" s="9">
        <f>INDEX(LINEST(L51:L310,M51:T310,TRUE,TRUE),1,1)</f>
        <v/>
      </c>
      <c r="AJ310" s="10">
        <f>INDEX(LINEST(L51:L310,M51:T310,TRUE,TRUE),3,1)</f>
        <v/>
      </c>
      <c r="AK310" s="9">
        <f>AA309/52+AB309*M310+AC309*N310+AD309*O310+AE309*P310+AF309*Q310+AG309*R310+AH309*S310+AI309*T310</f>
        <v/>
      </c>
      <c r="AL310" s="9">
        <f>AVERAGE(L50:L309)</f>
        <v/>
      </c>
    </row>
    <row r="311">
      <c r="A311" s="7" t="n">
        <v>39780</v>
      </c>
      <c r="B311" s="8" t="n">
        <v>814.5</v>
      </c>
      <c r="C311" s="8" t="n">
        <v>0.33</v>
      </c>
      <c r="D311" s="8" t="n">
        <v>2.6</v>
      </c>
      <c r="E311" s="8" t="n">
        <v>86.519997</v>
      </c>
      <c r="F311" s="8" t="n">
        <v>55.21</v>
      </c>
      <c r="G311" s="8" t="n">
        <v>55.84</v>
      </c>
      <c r="H311" s="8" t="n">
        <v>214</v>
      </c>
      <c r="I311" s="8" t="n">
        <v>896.23999</v>
      </c>
      <c r="J311" s="8" t="n">
        <v>59.288601</v>
      </c>
      <c r="L311" s="9">
        <f>LN(B311/B310)</f>
        <v/>
      </c>
      <c r="M311" s="9">
        <f>$M$1*(C311-C310)</f>
        <v/>
      </c>
      <c r="N311" s="9">
        <f>$N$1*(D311-D310)</f>
        <v/>
      </c>
      <c r="O311" s="9">
        <f>$O$1*LN(E311/E310)</f>
        <v/>
      </c>
      <c r="P311" s="9">
        <f>$P$1*LN(F311/F310)</f>
        <v/>
      </c>
      <c r="Q311" s="9">
        <f>$Q$1*(G311-G310)</f>
        <v/>
      </c>
      <c r="R311" s="9">
        <f>$R$1*(H311-H310)</f>
        <v/>
      </c>
      <c r="S311" s="9">
        <f>$S$1*LN(I311/I310)</f>
        <v/>
      </c>
      <c r="T311" s="9">
        <f>$T$1*LN(J311/J310)</f>
        <v/>
      </c>
      <c r="U311" s="9">
        <f>$W$12+$W$4*M311+$W$5*N311+$W$6*O311+$W$7*P311+$W$8*Q311+$W$9*R311+$W$10*S311+$W$11*T311</f>
        <v/>
      </c>
      <c r="AA311" s="10">
        <f>INDEX(LINEST(L52:L311,M52:T311,TRUE,TRUE),1,9)*52</f>
        <v/>
      </c>
      <c r="AB311" s="9">
        <f>INDEX(LINEST(L52:L311,M52:T311,TRUE,TRUE),1,8)</f>
        <v/>
      </c>
      <c r="AC311" s="9">
        <f>INDEX(LINEST(L52:L311,M52:T311,TRUE,TRUE),1,7)</f>
        <v/>
      </c>
      <c r="AD311" s="9">
        <f>INDEX(LINEST(L52:L311,M52:T311,TRUE,TRUE),1,6)</f>
        <v/>
      </c>
      <c r="AE311" s="9">
        <f>INDEX(LINEST(L52:L311,M52:T311,TRUE,TRUE),1,5)</f>
        <v/>
      </c>
      <c r="AF311" s="9">
        <f>INDEX(LINEST(L52:L311,M52:T311,TRUE,TRUE),1,4)</f>
        <v/>
      </c>
      <c r="AG311" s="9">
        <f>INDEX(LINEST(L52:L311,M52:T311,TRUE,TRUE),1,3)</f>
        <v/>
      </c>
      <c r="AH311" s="9">
        <f>INDEX(LINEST(L52:L311,M52:T311,TRUE,TRUE),1,2)</f>
        <v/>
      </c>
      <c r="AI311" s="9">
        <f>INDEX(LINEST(L52:L311,M52:T311,TRUE,TRUE),1,1)</f>
        <v/>
      </c>
      <c r="AJ311" s="10">
        <f>INDEX(LINEST(L52:L311,M52:T311,TRUE,TRUE),3,1)</f>
        <v/>
      </c>
      <c r="AK311" s="9">
        <f>AA310/52+AB310*M311+AC310*N311+AD310*O311+AE310*P311+AF310*Q311+AG310*R311+AH310*S311+AI310*T311</f>
        <v/>
      </c>
      <c r="AL311" s="9">
        <f>AVERAGE(L51:L310)</f>
        <v/>
      </c>
    </row>
    <row r="312">
      <c r="A312" s="7" t="n">
        <v>39787</v>
      </c>
      <c r="B312" s="8" t="n">
        <v>749</v>
      </c>
      <c r="C312" s="8" t="n">
        <v>0.44</v>
      </c>
      <c r="D312" s="8" t="n">
        <v>2.23</v>
      </c>
      <c r="E312" s="8" t="n">
        <v>87.120003</v>
      </c>
      <c r="F312" s="8" t="n">
        <v>41.01</v>
      </c>
      <c r="G312" s="8" t="n">
        <v>59.93</v>
      </c>
      <c r="H312" s="8" t="n">
        <v>216.399994</v>
      </c>
      <c r="I312" s="8" t="n">
        <v>876.070007</v>
      </c>
      <c r="J312" s="8" t="n">
        <v>60.058407</v>
      </c>
      <c r="L312" s="9">
        <f>LN(B312/B311)</f>
        <v/>
      </c>
      <c r="M312" s="9">
        <f>$M$1*(C312-C311)</f>
        <v/>
      </c>
      <c r="N312" s="9">
        <f>$N$1*(D312-D311)</f>
        <v/>
      </c>
      <c r="O312" s="9">
        <f>$O$1*LN(E312/E311)</f>
        <v/>
      </c>
      <c r="P312" s="9">
        <f>$P$1*LN(F312/F311)</f>
        <v/>
      </c>
      <c r="Q312" s="9">
        <f>$Q$1*(G312-G311)</f>
        <v/>
      </c>
      <c r="R312" s="9">
        <f>$R$1*(H312-H311)</f>
        <v/>
      </c>
      <c r="S312" s="9">
        <f>$S$1*LN(I312/I311)</f>
        <v/>
      </c>
      <c r="T312" s="9">
        <f>$T$1*LN(J312/J311)</f>
        <v/>
      </c>
      <c r="U312" s="9">
        <f>$W$12+$W$4*M312+$W$5*N312+$W$6*O312+$W$7*P312+$W$8*Q312+$W$9*R312+$W$10*S312+$W$11*T312</f>
        <v/>
      </c>
      <c r="AA312" s="10">
        <f>INDEX(LINEST(L53:L312,M53:T312,TRUE,TRUE),1,9)*52</f>
        <v/>
      </c>
      <c r="AB312" s="9">
        <f>INDEX(LINEST(L53:L312,M53:T312,TRUE,TRUE),1,8)</f>
        <v/>
      </c>
      <c r="AC312" s="9">
        <f>INDEX(LINEST(L53:L312,M53:T312,TRUE,TRUE),1,7)</f>
        <v/>
      </c>
      <c r="AD312" s="9">
        <f>INDEX(LINEST(L53:L312,M53:T312,TRUE,TRUE),1,6)</f>
        <v/>
      </c>
      <c r="AE312" s="9">
        <f>INDEX(LINEST(L53:L312,M53:T312,TRUE,TRUE),1,5)</f>
        <v/>
      </c>
      <c r="AF312" s="9">
        <f>INDEX(LINEST(L53:L312,M53:T312,TRUE,TRUE),1,4)</f>
        <v/>
      </c>
      <c r="AG312" s="9">
        <f>INDEX(LINEST(L53:L312,M53:T312,TRUE,TRUE),1,3)</f>
        <v/>
      </c>
      <c r="AH312" s="9">
        <f>INDEX(LINEST(L53:L312,M53:T312,TRUE,TRUE),1,2)</f>
        <v/>
      </c>
      <c r="AI312" s="9">
        <f>INDEX(LINEST(L53:L312,M53:T312,TRUE,TRUE),1,1)</f>
        <v/>
      </c>
      <c r="AJ312" s="10">
        <f>INDEX(LINEST(L53:L312,M53:T312,TRUE,TRUE),3,1)</f>
        <v/>
      </c>
      <c r="AK312" s="9">
        <f>AA311/52+AB311*M312+AC311*N312+AD311*O312+AE311*P312+AF311*Q312+AG311*R312+AH311*S312+AI311*T312</f>
        <v/>
      </c>
      <c r="AL312" s="9">
        <f>AVERAGE(L52:L311)</f>
        <v/>
      </c>
    </row>
    <row r="313">
      <c r="A313" s="7" t="n">
        <v>39794</v>
      </c>
      <c r="B313" s="8" t="n">
        <v>826.5</v>
      </c>
      <c r="C313" s="8" t="n">
        <v>0.17</v>
      </c>
      <c r="D313" s="8" t="n">
        <v>2.43</v>
      </c>
      <c r="E313" s="8" t="n">
        <v>83.639999</v>
      </c>
      <c r="F313" s="8" t="n">
        <v>46.27</v>
      </c>
      <c r="G313" s="8" t="n">
        <v>54.28</v>
      </c>
      <c r="H313" s="8" t="n">
        <v>222.699997</v>
      </c>
      <c r="I313" s="8" t="n">
        <v>879.72998</v>
      </c>
      <c r="J313" s="8" t="n">
        <v>60.765884</v>
      </c>
      <c r="L313" s="9">
        <f>LN(B313/B312)</f>
        <v/>
      </c>
      <c r="M313" s="9">
        <f>$M$1*(C313-C312)</f>
        <v/>
      </c>
      <c r="N313" s="9">
        <f>$N$1*(D313-D312)</f>
        <v/>
      </c>
      <c r="O313" s="9">
        <f>$O$1*LN(E313/E312)</f>
        <v/>
      </c>
      <c r="P313" s="9">
        <f>$P$1*LN(F313/F312)</f>
        <v/>
      </c>
      <c r="Q313" s="9">
        <f>$Q$1*(G313-G312)</f>
        <v/>
      </c>
      <c r="R313" s="9">
        <f>$R$1*(H313-H312)</f>
        <v/>
      </c>
      <c r="S313" s="9">
        <f>$S$1*LN(I313/I312)</f>
        <v/>
      </c>
      <c r="T313" s="9">
        <f>$T$1*LN(J313/J312)</f>
        <v/>
      </c>
      <c r="U313" s="9">
        <f>$W$12+$W$4*M313+$W$5*N313+$W$6*O313+$W$7*P313+$W$8*Q313+$W$9*R313+$W$10*S313+$W$11*T313</f>
        <v/>
      </c>
      <c r="AA313" s="10">
        <f>INDEX(LINEST(L54:L313,M54:T313,TRUE,TRUE),1,9)*52</f>
        <v/>
      </c>
      <c r="AB313" s="9">
        <f>INDEX(LINEST(L54:L313,M54:T313,TRUE,TRUE),1,8)</f>
        <v/>
      </c>
      <c r="AC313" s="9">
        <f>INDEX(LINEST(L54:L313,M54:T313,TRUE,TRUE),1,7)</f>
        <v/>
      </c>
      <c r="AD313" s="9">
        <f>INDEX(LINEST(L54:L313,M54:T313,TRUE,TRUE),1,6)</f>
        <v/>
      </c>
      <c r="AE313" s="9">
        <f>INDEX(LINEST(L54:L313,M54:T313,TRUE,TRUE),1,5)</f>
        <v/>
      </c>
      <c r="AF313" s="9">
        <f>INDEX(LINEST(L54:L313,M54:T313,TRUE,TRUE),1,4)</f>
        <v/>
      </c>
      <c r="AG313" s="9">
        <f>INDEX(LINEST(L54:L313,M54:T313,TRUE,TRUE),1,3)</f>
        <v/>
      </c>
      <c r="AH313" s="9">
        <f>INDEX(LINEST(L54:L313,M54:T313,TRUE,TRUE),1,2)</f>
        <v/>
      </c>
      <c r="AI313" s="9">
        <f>INDEX(LINEST(L54:L313,M54:T313,TRUE,TRUE),1,1)</f>
        <v/>
      </c>
      <c r="AJ313" s="10">
        <f>INDEX(LINEST(L54:L313,M54:T313,TRUE,TRUE),3,1)</f>
        <v/>
      </c>
      <c r="AK313" s="9">
        <f>AA312/52+AB312*M313+AC312*N313+AD312*O313+AE312*P313+AF312*Q313+AG312*R313+AH312*S313+AI312*T313</f>
        <v/>
      </c>
      <c r="AL313" s="9">
        <f>AVERAGE(L53:L312)</f>
        <v/>
      </c>
    </row>
    <row r="314">
      <c r="A314" s="7" t="n">
        <v>39801</v>
      </c>
      <c r="B314" s="8" t="n">
        <v>835.75</v>
      </c>
      <c r="C314" s="8" t="n">
        <v>0.15</v>
      </c>
      <c r="D314" s="8" t="n">
        <v>1.98</v>
      </c>
      <c r="E314" s="8" t="n">
        <v>81.300003</v>
      </c>
      <c r="F314" s="8" t="n">
        <v>33.17</v>
      </c>
      <c r="G314" s="8" t="n">
        <v>44.93</v>
      </c>
      <c r="H314" s="8" t="n">
        <v>195.800003</v>
      </c>
      <c r="I314" s="8" t="n">
        <v>887.880005</v>
      </c>
      <c r="J314" s="8" t="n">
        <v>61.666855</v>
      </c>
      <c r="L314" s="9">
        <f>LN(B314/B313)</f>
        <v/>
      </c>
      <c r="M314" s="9">
        <f>$M$1*(C314-C313)</f>
        <v/>
      </c>
      <c r="N314" s="9">
        <f>$N$1*(D314-D313)</f>
        <v/>
      </c>
      <c r="O314" s="9">
        <f>$O$1*LN(E314/E313)</f>
        <v/>
      </c>
      <c r="P314" s="9">
        <f>$P$1*LN(F314/F313)</f>
        <v/>
      </c>
      <c r="Q314" s="9">
        <f>$Q$1*(G314-G313)</f>
        <v/>
      </c>
      <c r="R314" s="9">
        <f>$R$1*(H314-H313)</f>
        <v/>
      </c>
      <c r="S314" s="9">
        <f>$S$1*LN(I314/I313)</f>
        <v/>
      </c>
      <c r="T314" s="9">
        <f>$T$1*LN(J314/J313)</f>
        <v/>
      </c>
      <c r="U314" s="9">
        <f>$W$12+$W$4*M314+$W$5*N314+$W$6*O314+$W$7*P314+$W$8*Q314+$W$9*R314+$W$10*S314+$W$11*T314</f>
        <v/>
      </c>
      <c r="AA314" s="10">
        <f>INDEX(LINEST(L55:L314,M55:T314,TRUE,TRUE),1,9)*52</f>
        <v/>
      </c>
      <c r="AB314" s="9">
        <f>INDEX(LINEST(L55:L314,M55:T314,TRUE,TRUE),1,8)</f>
        <v/>
      </c>
      <c r="AC314" s="9">
        <f>INDEX(LINEST(L55:L314,M55:T314,TRUE,TRUE),1,7)</f>
        <v/>
      </c>
      <c r="AD314" s="9">
        <f>INDEX(LINEST(L55:L314,M55:T314,TRUE,TRUE),1,6)</f>
        <v/>
      </c>
      <c r="AE314" s="9">
        <f>INDEX(LINEST(L55:L314,M55:T314,TRUE,TRUE),1,5)</f>
        <v/>
      </c>
      <c r="AF314" s="9">
        <f>INDEX(LINEST(L55:L314,M55:T314,TRUE,TRUE),1,4)</f>
        <v/>
      </c>
      <c r="AG314" s="9">
        <f>INDEX(LINEST(L55:L314,M55:T314,TRUE,TRUE),1,3)</f>
        <v/>
      </c>
      <c r="AH314" s="9">
        <f>INDEX(LINEST(L55:L314,M55:T314,TRUE,TRUE),1,2)</f>
        <v/>
      </c>
      <c r="AI314" s="9">
        <f>INDEX(LINEST(L55:L314,M55:T314,TRUE,TRUE),1,1)</f>
        <v/>
      </c>
      <c r="AJ314" s="10">
        <f>INDEX(LINEST(L55:L314,M55:T314,TRUE,TRUE),3,1)</f>
        <v/>
      </c>
      <c r="AK314" s="9">
        <f>AA313/52+AB313*M314+AC313*N314+AD313*O314+AE313*P314+AF313*Q314+AG313*R314+AH313*S314+AI313*T314</f>
        <v/>
      </c>
      <c r="AL314" s="9">
        <f>AVERAGE(L54:L313)</f>
        <v/>
      </c>
    </row>
    <row r="315">
      <c r="A315" s="7" t="n">
        <v>39808</v>
      </c>
      <c r="B315" s="8" t="n">
        <v>843.5</v>
      </c>
      <c r="C315" s="8" t="n">
        <v>0.13</v>
      </c>
      <c r="D315" s="8" t="n">
        <v>2.03</v>
      </c>
      <c r="E315" s="8" t="n">
        <v>80.889999</v>
      </c>
      <c r="F315" s="8" t="n">
        <v>37.58</v>
      </c>
      <c r="G315" s="8" t="n">
        <v>43.38</v>
      </c>
      <c r="H315" s="8" t="n">
        <v>193.5</v>
      </c>
      <c r="I315" s="8" t="n">
        <v>872.799988</v>
      </c>
      <c r="J315" s="8" t="n">
        <v>62.688839</v>
      </c>
      <c r="L315" s="9">
        <f>LN(B315/B314)</f>
        <v/>
      </c>
      <c r="M315" s="9">
        <f>$M$1*(C315-C314)</f>
        <v/>
      </c>
      <c r="N315" s="9">
        <f>$N$1*(D315-D314)</f>
        <v/>
      </c>
      <c r="O315" s="9">
        <f>$O$1*LN(E315/E314)</f>
        <v/>
      </c>
      <c r="P315" s="9">
        <f>$P$1*LN(F315/F314)</f>
        <v/>
      </c>
      <c r="Q315" s="9">
        <f>$Q$1*(G315-G314)</f>
        <v/>
      </c>
      <c r="R315" s="9">
        <f>$R$1*(H315-H314)</f>
        <v/>
      </c>
      <c r="S315" s="9">
        <f>$S$1*LN(I315/I314)</f>
        <v/>
      </c>
      <c r="T315" s="9">
        <f>$T$1*LN(J315/J314)</f>
        <v/>
      </c>
      <c r="U315" s="9">
        <f>$W$12+$W$4*M315+$W$5*N315+$W$6*O315+$W$7*P315+$W$8*Q315+$W$9*R315+$W$10*S315+$W$11*T315</f>
        <v/>
      </c>
      <c r="AA315" s="10">
        <f>INDEX(LINEST(L56:L315,M56:T315,TRUE,TRUE),1,9)*52</f>
        <v/>
      </c>
      <c r="AB315" s="9">
        <f>INDEX(LINEST(L56:L315,M56:T315,TRUE,TRUE),1,8)</f>
        <v/>
      </c>
      <c r="AC315" s="9">
        <f>INDEX(LINEST(L56:L315,M56:T315,TRUE,TRUE),1,7)</f>
        <v/>
      </c>
      <c r="AD315" s="9">
        <f>INDEX(LINEST(L56:L315,M56:T315,TRUE,TRUE),1,6)</f>
        <v/>
      </c>
      <c r="AE315" s="9">
        <f>INDEX(LINEST(L56:L315,M56:T315,TRUE,TRUE),1,5)</f>
        <v/>
      </c>
      <c r="AF315" s="9">
        <f>INDEX(LINEST(L56:L315,M56:T315,TRUE,TRUE),1,4)</f>
        <v/>
      </c>
      <c r="AG315" s="9">
        <f>INDEX(LINEST(L56:L315,M56:T315,TRUE,TRUE),1,3)</f>
        <v/>
      </c>
      <c r="AH315" s="9">
        <f>INDEX(LINEST(L56:L315,M56:T315,TRUE,TRUE),1,2)</f>
        <v/>
      </c>
      <c r="AI315" s="9">
        <f>INDEX(LINEST(L56:L315,M56:T315,TRUE,TRUE),1,1)</f>
        <v/>
      </c>
      <c r="AJ315" s="10">
        <f>INDEX(LINEST(L56:L315,M56:T315,TRUE,TRUE),3,1)</f>
        <v/>
      </c>
      <c r="AK315" s="9">
        <f>AA314/52+AB314*M315+AC314*N315+AD314*O315+AE314*P315+AF314*Q315+AG314*R315+AH314*S315+AI314*T315</f>
        <v/>
      </c>
      <c r="AL315" s="9">
        <f>AVERAGE(L55:L314)</f>
        <v/>
      </c>
    </row>
    <row r="316">
      <c r="A316" s="7" t="n">
        <v>39815</v>
      </c>
      <c r="B316" s="8" t="n">
        <v>874.5</v>
      </c>
      <c r="C316" s="8" t="n">
        <v>0.17</v>
      </c>
      <c r="D316" s="8" t="n">
        <v>2.29</v>
      </c>
      <c r="E316" s="8" t="n">
        <v>81.839996</v>
      </c>
      <c r="F316" s="8" t="n">
        <v>46.17</v>
      </c>
      <c r="G316" s="8" t="n">
        <v>39.19</v>
      </c>
      <c r="H316" s="8" t="n">
        <v>183.100006</v>
      </c>
      <c r="I316" s="8" t="n">
        <v>931.799988</v>
      </c>
      <c r="J316" s="8" t="n">
        <v>62.844154</v>
      </c>
      <c r="L316" s="9">
        <f>LN(B316/B315)</f>
        <v/>
      </c>
      <c r="M316" s="9">
        <f>$M$1*(C316-C315)</f>
        <v/>
      </c>
      <c r="N316" s="9">
        <f>$N$1*(D316-D315)</f>
        <v/>
      </c>
      <c r="O316" s="9">
        <f>$O$1*LN(E316/E315)</f>
        <v/>
      </c>
      <c r="P316" s="9">
        <f>$P$1*LN(F316/F315)</f>
        <v/>
      </c>
      <c r="Q316" s="9">
        <f>$Q$1*(G316-G315)</f>
        <v/>
      </c>
      <c r="R316" s="9">
        <f>$R$1*(H316-H315)</f>
        <v/>
      </c>
      <c r="S316" s="9">
        <f>$S$1*LN(I316/I315)</f>
        <v/>
      </c>
      <c r="T316" s="9">
        <f>$T$1*LN(J316/J315)</f>
        <v/>
      </c>
      <c r="U316" s="9">
        <f>$W$12+$W$4*M316+$W$5*N316+$W$6*O316+$W$7*P316+$W$8*Q316+$W$9*R316+$W$10*S316+$W$11*T316</f>
        <v/>
      </c>
      <c r="AA316" s="10">
        <f>INDEX(LINEST(L57:L316,M57:T316,TRUE,TRUE),1,9)*52</f>
        <v/>
      </c>
      <c r="AB316" s="9">
        <f>INDEX(LINEST(L57:L316,M57:T316,TRUE,TRUE),1,8)</f>
        <v/>
      </c>
      <c r="AC316" s="9">
        <f>INDEX(LINEST(L57:L316,M57:T316,TRUE,TRUE),1,7)</f>
        <v/>
      </c>
      <c r="AD316" s="9">
        <f>INDEX(LINEST(L57:L316,M57:T316,TRUE,TRUE),1,6)</f>
        <v/>
      </c>
      <c r="AE316" s="9">
        <f>INDEX(LINEST(L57:L316,M57:T316,TRUE,TRUE),1,5)</f>
        <v/>
      </c>
      <c r="AF316" s="9">
        <f>INDEX(LINEST(L57:L316,M57:T316,TRUE,TRUE),1,4)</f>
        <v/>
      </c>
      <c r="AG316" s="9">
        <f>INDEX(LINEST(L57:L316,M57:T316,TRUE,TRUE),1,3)</f>
        <v/>
      </c>
      <c r="AH316" s="9">
        <f>INDEX(LINEST(L57:L316,M57:T316,TRUE,TRUE),1,2)</f>
        <v/>
      </c>
      <c r="AI316" s="9">
        <f>INDEX(LINEST(L57:L316,M57:T316,TRUE,TRUE),1,1)</f>
        <v/>
      </c>
      <c r="AJ316" s="10">
        <f>INDEX(LINEST(L57:L316,M57:T316,TRUE,TRUE),3,1)</f>
        <v/>
      </c>
      <c r="AK316" s="9">
        <f>AA315/52+AB315*M316+AC315*N316+AD315*O316+AE315*P316+AF315*Q316+AG315*R316+AH315*S316+AI315*T316</f>
        <v/>
      </c>
      <c r="AL316" s="9">
        <f>AVERAGE(L56:L315)</f>
        <v/>
      </c>
    </row>
    <row r="317">
      <c r="A317" s="7" t="n">
        <v>39822</v>
      </c>
      <c r="B317" s="8" t="n">
        <v>847.25</v>
      </c>
      <c r="C317" s="8" t="n">
        <v>0.5600000000000001</v>
      </c>
      <c r="D317" s="8" t="n">
        <v>1.87</v>
      </c>
      <c r="E317" s="8" t="n">
        <v>82.660004</v>
      </c>
      <c r="F317" s="8" t="n">
        <v>40.69</v>
      </c>
      <c r="G317" s="8" t="n">
        <v>42.82</v>
      </c>
      <c r="H317" s="8" t="n">
        <v>138</v>
      </c>
      <c r="I317" s="8" t="n">
        <v>890.349976</v>
      </c>
      <c r="J317" s="8" t="n">
        <v>62.212975</v>
      </c>
      <c r="L317" s="9">
        <f>LN(B317/B316)</f>
        <v/>
      </c>
      <c r="M317" s="9">
        <f>$M$1*(C317-C316)</f>
        <v/>
      </c>
      <c r="N317" s="9">
        <f>$N$1*(D317-D316)</f>
        <v/>
      </c>
      <c r="O317" s="9">
        <f>$O$1*LN(E317/E316)</f>
        <v/>
      </c>
      <c r="P317" s="9">
        <f>$P$1*LN(F317/F316)</f>
        <v/>
      </c>
      <c r="Q317" s="9">
        <f>$Q$1*(G317-G316)</f>
        <v/>
      </c>
      <c r="R317" s="9">
        <f>$R$1*(H317-H316)</f>
        <v/>
      </c>
      <c r="S317" s="9">
        <f>$S$1*LN(I317/I316)</f>
        <v/>
      </c>
      <c r="T317" s="9">
        <f>$T$1*LN(J317/J316)</f>
        <v/>
      </c>
      <c r="U317" s="9">
        <f>$W$12+$W$4*M317+$W$5*N317+$W$6*O317+$W$7*P317+$W$8*Q317+$W$9*R317+$W$10*S317+$W$11*T317</f>
        <v/>
      </c>
      <c r="AA317" s="10">
        <f>INDEX(LINEST(L58:L317,M58:T317,TRUE,TRUE),1,9)*52</f>
        <v/>
      </c>
      <c r="AB317" s="9">
        <f>INDEX(LINEST(L58:L317,M58:T317,TRUE,TRUE),1,8)</f>
        <v/>
      </c>
      <c r="AC317" s="9">
        <f>INDEX(LINEST(L58:L317,M58:T317,TRUE,TRUE),1,7)</f>
        <v/>
      </c>
      <c r="AD317" s="9">
        <f>INDEX(LINEST(L58:L317,M58:T317,TRUE,TRUE),1,6)</f>
        <v/>
      </c>
      <c r="AE317" s="9">
        <f>INDEX(LINEST(L58:L317,M58:T317,TRUE,TRUE),1,5)</f>
        <v/>
      </c>
      <c r="AF317" s="9">
        <f>INDEX(LINEST(L58:L317,M58:T317,TRUE,TRUE),1,4)</f>
        <v/>
      </c>
      <c r="AG317" s="9">
        <f>INDEX(LINEST(L58:L317,M58:T317,TRUE,TRUE),1,3)</f>
        <v/>
      </c>
      <c r="AH317" s="9">
        <f>INDEX(LINEST(L58:L317,M58:T317,TRUE,TRUE),1,2)</f>
        <v/>
      </c>
      <c r="AI317" s="9">
        <f>INDEX(LINEST(L58:L317,M58:T317,TRUE,TRUE),1,1)</f>
        <v/>
      </c>
      <c r="AJ317" s="10">
        <f>INDEX(LINEST(L58:L317,M58:T317,TRUE,TRUE),3,1)</f>
        <v/>
      </c>
      <c r="AK317" s="9">
        <f>AA316/52+AB316*M317+AC316*N317+AD316*O317+AE316*P317+AF316*Q317+AG316*R317+AH316*S317+AI316*T317</f>
        <v/>
      </c>
      <c r="AL317" s="9">
        <f>AVERAGE(L57:L316)</f>
        <v/>
      </c>
    </row>
    <row r="318">
      <c r="A318" s="7" t="n">
        <v>39829</v>
      </c>
      <c r="B318" s="8" t="n">
        <v>833.75</v>
      </c>
      <c r="C318" s="8" t="n">
        <v>0.55</v>
      </c>
      <c r="D318" s="8" t="n">
        <v>1.81</v>
      </c>
      <c r="E318" s="8" t="n">
        <v>84.209999</v>
      </c>
      <c r="F318" s="8" t="n">
        <v>35.38</v>
      </c>
      <c r="G318" s="8" t="n">
        <v>46.11</v>
      </c>
      <c r="H318" s="8" t="n">
        <v>126.900002</v>
      </c>
      <c r="I318" s="8" t="n">
        <v>850.119995</v>
      </c>
      <c r="J318" s="8" t="n">
        <v>62.874508</v>
      </c>
      <c r="L318" s="9">
        <f>LN(B318/B317)</f>
        <v/>
      </c>
      <c r="M318" s="9">
        <f>$M$1*(C318-C317)</f>
        <v/>
      </c>
      <c r="N318" s="9">
        <f>$N$1*(D318-D317)</f>
        <v/>
      </c>
      <c r="O318" s="9">
        <f>$O$1*LN(E318/E317)</f>
        <v/>
      </c>
      <c r="P318" s="9">
        <f>$P$1*LN(F318/F317)</f>
        <v/>
      </c>
      <c r="Q318" s="9">
        <f>$Q$1*(G318-G317)</f>
        <v/>
      </c>
      <c r="R318" s="9">
        <f>$R$1*(H318-H317)</f>
        <v/>
      </c>
      <c r="S318" s="9">
        <f>$S$1*LN(I318/I317)</f>
        <v/>
      </c>
      <c r="T318" s="9">
        <f>$T$1*LN(J318/J317)</f>
        <v/>
      </c>
      <c r="U318" s="9">
        <f>$W$12+$W$4*M318+$W$5*N318+$W$6*O318+$W$7*P318+$W$8*Q318+$W$9*R318+$W$10*S318+$W$11*T318</f>
        <v/>
      </c>
      <c r="AA318" s="10">
        <f>INDEX(LINEST(L59:L318,M59:T318,TRUE,TRUE),1,9)*52</f>
        <v/>
      </c>
      <c r="AB318" s="9">
        <f>INDEX(LINEST(L59:L318,M59:T318,TRUE,TRUE),1,8)</f>
        <v/>
      </c>
      <c r="AC318" s="9">
        <f>INDEX(LINEST(L59:L318,M59:T318,TRUE,TRUE),1,7)</f>
        <v/>
      </c>
      <c r="AD318" s="9">
        <f>INDEX(LINEST(L59:L318,M59:T318,TRUE,TRUE),1,6)</f>
        <v/>
      </c>
      <c r="AE318" s="9">
        <f>INDEX(LINEST(L59:L318,M59:T318,TRUE,TRUE),1,5)</f>
        <v/>
      </c>
      <c r="AF318" s="9">
        <f>INDEX(LINEST(L59:L318,M59:T318,TRUE,TRUE),1,4)</f>
        <v/>
      </c>
      <c r="AG318" s="9">
        <f>INDEX(LINEST(L59:L318,M59:T318,TRUE,TRUE),1,3)</f>
        <v/>
      </c>
      <c r="AH318" s="9">
        <f>INDEX(LINEST(L59:L318,M59:T318,TRUE,TRUE),1,2)</f>
        <v/>
      </c>
      <c r="AI318" s="9">
        <f>INDEX(LINEST(L59:L318,M59:T318,TRUE,TRUE),1,1)</f>
        <v/>
      </c>
      <c r="AJ318" s="10">
        <f>INDEX(LINEST(L59:L318,M59:T318,TRUE,TRUE),3,1)</f>
        <v/>
      </c>
      <c r="AK318" s="9">
        <f>AA317/52+AB317*M318+AC317*N318+AD317*O318+AE317*P318+AF317*Q318+AG317*R318+AH317*S318+AI317*T318</f>
        <v/>
      </c>
      <c r="AL318" s="9">
        <f>AVERAGE(L58:L317)</f>
        <v/>
      </c>
    </row>
    <row r="319">
      <c r="A319" s="7" t="n">
        <v>39836</v>
      </c>
      <c r="B319" s="8" t="n">
        <v>875.75</v>
      </c>
      <c r="C319" s="8" t="n">
        <v>0.72</v>
      </c>
      <c r="D319" s="8" t="n">
        <v>1.93</v>
      </c>
      <c r="E319" s="8" t="n">
        <v>85.610001</v>
      </c>
      <c r="F319" s="8" t="n">
        <v>45.12</v>
      </c>
      <c r="G319" s="8" t="n">
        <v>47.27</v>
      </c>
      <c r="H319" s="8" t="n">
        <v>155.300003</v>
      </c>
      <c r="I319" s="8" t="n">
        <v>831.950012</v>
      </c>
      <c r="J319" s="8" t="n">
        <v>61.854961</v>
      </c>
      <c r="L319" s="9">
        <f>LN(B319/B318)</f>
        <v/>
      </c>
      <c r="M319" s="9">
        <f>$M$1*(C319-C318)</f>
        <v/>
      </c>
      <c r="N319" s="9">
        <f>$N$1*(D319-D318)</f>
        <v/>
      </c>
      <c r="O319" s="9">
        <f>$O$1*LN(E319/E318)</f>
        <v/>
      </c>
      <c r="P319" s="9">
        <f>$P$1*LN(F319/F318)</f>
        <v/>
      </c>
      <c r="Q319" s="9">
        <f>$Q$1*(G319-G318)</f>
        <v/>
      </c>
      <c r="R319" s="9">
        <f>$R$1*(H319-H318)</f>
        <v/>
      </c>
      <c r="S319" s="9">
        <f>$S$1*LN(I319/I318)</f>
        <v/>
      </c>
      <c r="T319" s="9">
        <f>$T$1*LN(J319/J318)</f>
        <v/>
      </c>
      <c r="U319" s="9">
        <f>$W$12+$W$4*M319+$W$5*N319+$W$6*O319+$W$7*P319+$W$8*Q319+$W$9*R319+$W$10*S319+$W$11*T319</f>
        <v/>
      </c>
      <c r="AA319" s="10">
        <f>INDEX(LINEST(L60:L319,M60:T319,TRUE,TRUE),1,9)*52</f>
        <v/>
      </c>
      <c r="AB319" s="9">
        <f>INDEX(LINEST(L60:L319,M60:T319,TRUE,TRUE),1,8)</f>
        <v/>
      </c>
      <c r="AC319" s="9">
        <f>INDEX(LINEST(L60:L319,M60:T319,TRUE,TRUE),1,7)</f>
        <v/>
      </c>
      <c r="AD319" s="9">
        <f>INDEX(LINEST(L60:L319,M60:T319,TRUE,TRUE),1,6)</f>
        <v/>
      </c>
      <c r="AE319" s="9">
        <f>INDEX(LINEST(L60:L319,M60:T319,TRUE,TRUE),1,5)</f>
        <v/>
      </c>
      <c r="AF319" s="9">
        <f>INDEX(LINEST(L60:L319,M60:T319,TRUE,TRUE),1,4)</f>
        <v/>
      </c>
      <c r="AG319" s="9">
        <f>INDEX(LINEST(L60:L319,M60:T319,TRUE,TRUE),1,3)</f>
        <v/>
      </c>
      <c r="AH319" s="9">
        <f>INDEX(LINEST(L60:L319,M60:T319,TRUE,TRUE),1,2)</f>
        <v/>
      </c>
      <c r="AI319" s="9">
        <f>INDEX(LINEST(L60:L319,M60:T319,TRUE,TRUE),1,1)</f>
        <v/>
      </c>
      <c r="AJ319" s="10">
        <f>INDEX(LINEST(L60:L319,M60:T319,TRUE,TRUE),3,1)</f>
        <v/>
      </c>
      <c r="AK319" s="9">
        <f>AA318/52+AB318*M319+AC318*N319+AD318*O319+AE318*P319+AF318*Q319+AG318*R319+AH318*S319+AI318*T319</f>
        <v/>
      </c>
      <c r="AL319" s="9">
        <f>AVERAGE(L59:L318)</f>
        <v/>
      </c>
    </row>
    <row r="320">
      <c r="A320" s="7" t="n">
        <v>39843</v>
      </c>
      <c r="B320" s="8" t="n">
        <v>919.5</v>
      </c>
      <c r="C320" s="8" t="n">
        <v>1.14</v>
      </c>
      <c r="D320" s="8" t="n">
        <v>1.73</v>
      </c>
      <c r="E320" s="8" t="n">
        <v>86</v>
      </c>
      <c r="F320" s="8" t="n">
        <v>41.73</v>
      </c>
      <c r="G320" s="8" t="n">
        <v>44.84</v>
      </c>
      <c r="H320" s="8" t="n">
        <v>162.899994</v>
      </c>
      <c r="I320" s="8" t="n">
        <v>825.880005</v>
      </c>
      <c r="J320" s="8" t="n">
        <v>61.982361</v>
      </c>
      <c r="L320" s="9">
        <f>LN(B320/B319)</f>
        <v/>
      </c>
      <c r="M320" s="9">
        <f>$M$1*(C320-C319)</f>
        <v/>
      </c>
      <c r="N320" s="9">
        <f>$N$1*(D320-D319)</f>
        <v/>
      </c>
      <c r="O320" s="9">
        <f>$O$1*LN(E320/E319)</f>
        <v/>
      </c>
      <c r="P320" s="9">
        <f>$P$1*LN(F320/F319)</f>
        <v/>
      </c>
      <c r="Q320" s="9">
        <f>$Q$1*(G320-G319)</f>
        <v/>
      </c>
      <c r="R320" s="9">
        <f>$R$1*(H320-H319)</f>
        <v/>
      </c>
      <c r="S320" s="9">
        <f>$S$1*LN(I320/I319)</f>
        <v/>
      </c>
      <c r="T320" s="9">
        <f>$T$1*LN(J320/J319)</f>
        <v/>
      </c>
      <c r="U320" s="9">
        <f>$W$12+$W$4*M320+$W$5*N320+$W$6*O320+$W$7*P320+$W$8*Q320+$W$9*R320+$W$10*S320+$W$11*T320</f>
        <v/>
      </c>
      <c r="AA320" s="10">
        <f>INDEX(LINEST(L61:L320,M61:T320,TRUE,TRUE),1,9)*52</f>
        <v/>
      </c>
      <c r="AB320" s="9">
        <f>INDEX(LINEST(L61:L320,M61:T320,TRUE,TRUE),1,8)</f>
        <v/>
      </c>
      <c r="AC320" s="9">
        <f>INDEX(LINEST(L61:L320,M61:T320,TRUE,TRUE),1,7)</f>
        <v/>
      </c>
      <c r="AD320" s="9">
        <f>INDEX(LINEST(L61:L320,M61:T320,TRUE,TRUE),1,6)</f>
        <v/>
      </c>
      <c r="AE320" s="9">
        <f>INDEX(LINEST(L61:L320,M61:T320,TRUE,TRUE),1,5)</f>
        <v/>
      </c>
      <c r="AF320" s="9">
        <f>INDEX(LINEST(L61:L320,M61:T320,TRUE,TRUE),1,4)</f>
        <v/>
      </c>
      <c r="AG320" s="9">
        <f>INDEX(LINEST(L61:L320,M61:T320,TRUE,TRUE),1,3)</f>
        <v/>
      </c>
      <c r="AH320" s="9">
        <f>INDEX(LINEST(L61:L320,M61:T320,TRUE,TRUE),1,2)</f>
        <v/>
      </c>
      <c r="AI320" s="9">
        <f>INDEX(LINEST(L61:L320,M61:T320,TRUE,TRUE),1,1)</f>
        <v/>
      </c>
      <c r="AJ320" s="10">
        <f>INDEX(LINEST(L61:L320,M61:T320,TRUE,TRUE),3,1)</f>
        <v/>
      </c>
      <c r="AK320" s="9">
        <f>AA319/52+AB319*M320+AC319*N320+AD319*O320+AE319*P320+AF319*Q320+AG319*R320+AH319*S320+AI319*T320</f>
        <v/>
      </c>
      <c r="AL320" s="9">
        <f>AVERAGE(L60:L319)</f>
        <v/>
      </c>
    </row>
    <row r="321">
      <c r="A321" s="7" t="n">
        <v>39850</v>
      </c>
      <c r="B321" s="8" t="n">
        <v>913</v>
      </c>
      <c r="C321" s="8" t="n">
        <v>1.23</v>
      </c>
      <c r="D321" s="8" t="n">
        <v>1.82</v>
      </c>
      <c r="E321" s="8" t="n">
        <v>85.349998</v>
      </c>
      <c r="F321" s="8" t="n">
        <v>40.24</v>
      </c>
      <c r="G321" s="8" t="n">
        <v>43.37</v>
      </c>
      <c r="H321" s="8" t="n">
        <v>182.100006</v>
      </c>
      <c r="I321" s="8" t="n">
        <v>868.599976</v>
      </c>
      <c r="J321" s="8" t="n">
        <v>61.48658</v>
      </c>
      <c r="L321" s="9">
        <f>LN(B321/B320)</f>
        <v/>
      </c>
      <c r="M321" s="9">
        <f>$M$1*(C321-C320)</f>
        <v/>
      </c>
      <c r="N321" s="9">
        <f>$N$1*(D321-D320)</f>
        <v/>
      </c>
      <c r="O321" s="9">
        <f>$O$1*LN(E321/E320)</f>
        <v/>
      </c>
      <c r="P321" s="9">
        <f>$P$1*LN(F321/F320)</f>
        <v/>
      </c>
      <c r="Q321" s="9">
        <f>$Q$1*(G321-G320)</f>
        <v/>
      </c>
      <c r="R321" s="9">
        <f>$R$1*(H321-H320)</f>
        <v/>
      </c>
      <c r="S321" s="9">
        <f>$S$1*LN(I321/I320)</f>
        <v/>
      </c>
      <c r="T321" s="9">
        <f>$T$1*LN(J321/J320)</f>
        <v/>
      </c>
      <c r="U321" s="9">
        <f>$W$12+$W$4*M321+$W$5*N321+$W$6*O321+$W$7*P321+$W$8*Q321+$W$9*R321+$W$10*S321+$W$11*T321</f>
        <v/>
      </c>
      <c r="AA321" s="10">
        <f>INDEX(LINEST(L62:L321,M62:T321,TRUE,TRUE),1,9)*52</f>
        <v/>
      </c>
      <c r="AB321" s="9">
        <f>INDEX(LINEST(L62:L321,M62:T321,TRUE,TRUE),1,8)</f>
        <v/>
      </c>
      <c r="AC321" s="9">
        <f>INDEX(LINEST(L62:L321,M62:T321,TRUE,TRUE),1,7)</f>
        <v/>
      </c>
      <c r="AD321" s="9">
        <f>INDEX(LINEST(L62:L321,M62:T321,TRUE,TRUE),1,6)</f>
        <v/>
      </c>
      <c r="AE321" s="9">
        <f>INDEX(LINEST(L62:L321,M62:T321,TRUE,TRUE),1,5)</f>
        <v/>
      </c>
      <c r="AF321" s="9">
        <f>INDEX(LINEST(L62:L321,M62:T321,TRUE,TRUE),1,4)</f>
        <v/>
      </c>
      <c r="AG321" s="9">
        <f>INDEX(LINEST(L62:L321,M62:T321,TRUE,TRUE),1,3)</f>
        <v/>
      </c>
      <c r="AH321" s="9">
        <f>INDEX(LINEST(L62:L321,M62:T321,TRUE,TRUE),1,2)</f>
        <v/>
      </c>
      <c r="AI321" s="9">
        <f>INDEX(LINEST(L62:L321,M62:T321,TRUE,TRUE),1,1)</f>
        <v/>
      </c>
      <c r="AJ321" s="10">
        <f>INDEX(LINEST(L62:L321,M62:T321,TRUE,TRUE),3,1)</f>
        <v/>
      </c>
      <c r="AK321" s="9">
        <f>AA320/52+AB320*M321+AC320*N321+AD320*O321+AE320*P321+AF320*Q321+AG320*R321+AH320*S321+AI320*T321</f>
        <v/>
      </c>
      <c r="AL321" s="9">
        <f>AVERAGE(L61:L320)</f>
        <v/>
      </c>
    </row>
    <row r="322">
      <c r="A322" s="7" t="n">
        <v>39857</v>
      </c>
      <c r="B322" s="8" t="n">
        <v>935.5</v>
      </c>
      <c r="C322" s="8" t="n">
        <v>1.21</v>
      </c>
      <c r="D322" s="8" t="n">
        <v>1.68</v>
      </c>
      <c r="E322" s="8" t="n">
        <v>86.040001</v>
      </c>
      <c r="F322" s="8" t="n">
        <v>37.63</v>
      </c>
      <c r="G322" s="8" t="n">
        <v>42.93</v>
      </c>
      <c r="H322" s="8" t="n">
        <v>158.699997</v>
      </c>
      <c r="I322" s="8" t="n">
        <v>826.840027</v>
      </c>
      <c r="J322" s="8" t="n">
        <v>61.998165</v>
      </c>
      <c r="L322" s="9">
        <f>LN(B322/B321)</f>
        <v/>
      </c>
      <c r="M322" s="9">
        <f>$M$1*(C322-C321)</f>
        <v/>
      </c>
      <c r="N322" s="9">
        <f>$N$1*(D322-D321)</f>
        <v/>
      </c>
      <c r="O322" s="9">
        <f>$O$1*LN(E322/E321)</f>
        <v/>
      </c>
      <c r="P322" s="9">
        <f>$P$1*LN(F322/F321)</f>
        <v/>
      </c>
      <c r="Q322" s="9">
        <f>$Q$1*(G322-G321)</f>
        <v/>
      </c>
      <c r="R322" s="9">
        <f>$R$1*(H322-H321)</f>
        <v/>
      </c>
      <c r="S322" s="9">
        <f>$S$1*LN(I322/I321)</f>
        <v/>
      </c>
      <c r="T322" s="9">
        <f>$T$1*LN(J322/J321)</f>
        <v/>
      </c>
      <c r="U322" s="9">
        <f>$W$12+$W$4*M322+$W$5*N322+$W$6*O322+$W$7*P322+$W$8*Q322+$W$9*R322+$W$10*S322+$W$11*T322</f>
        <v/>
      </c>
      <c r="AA322" s="10">
        <f>INDEX(LINEST(L63:L322,M63:T322,TRUE,TRUE),1,9)*52</f>
        <v/>
      </c>
      <c r="AB322" s="9">
        <f>INDEX(LINEST(L63:L322,M63:T322,TRUE,TRUE),1,8)</f>
        <v/>
      </c>
      <c r="AC322" s="9">
        <f>INDEX(LINEST(L63:L322,M63:T322,TRUE,TRUE),1,7)</f>
        <v/>
      </c>
      <c r="AD322" s="9">
        <f>INDEX(LINEST(L63:L322,M63:T322,TRUE,TRUE),1,6)</f>
        <v/>
      </c>
      <c r="AE322" s="9">
        <f>INDEX(LINEST(L63:L322,M63:T322,TRUE,TRUE),1,5)</f>
        <v/>
      </c>
      <c r="AF322" s="9">
        <f>INDEX(LINEST(L63:L322,M63:T322,TRUE,TRUE),1,4)</f>
        <v/>
      </c>
      <c r="AG322" s="9">
        <f>INDEX(LINEST(L63:L322,M63:T322,TRUE,TRUE),1,3)</f>
        <v/>
      </c>
      <c r="AH322" s="9">
        <f>INDEX(LINEST(L63:L322,M63:T322,TRUE,TRUE),1,2)</f>
        <v/>
      </c>
      <c r="AI322" s="9">
        <f>INDEX(LINEST(L63:L322,M63:T322,TRUE,TRUE),1,1)</f>
        <v/>
      </c>
      <c r="AJ322" s="10">
        <f>INDEX(LINEST(L63:L322,M63:T322,TRUE,TRUE),3,1)</f>
        <v/>
      </c>
      <c r="AK322" s="9">
        <f>AA321/52+AB321*M322+AC321*N322+AD321*O322+AE321*P322+AF321*Q322+AG321*R322+AH321*S322+AI321*T322</f>
        <v/>
      </c>
      <c r="AL322" s="9">
        <f>AVERAGE(L62:L321)</f>
        <v/>
      </c>
    </row>
    <row r="323">
      <c r="A323" s="7" t="n">
        <v>39864</v>
      </c>
      <c r="B323" s="8" t="n">
        <v>989</v>
      </c>
      <c r="C323" s="8" t="n">
        <v>1.11</v>
      </c>
      <c r="D323" s="8" t="n">
        <v>1.67</v>
      </c>
      <c r="E323" s="8" t="n">
        <v>86.489998</v>
      </c>
      <c r="F323" s="8" t="n">
        <v>39.35</v>
      </c>
      <c r="G323" s="8" t="n">
        <v>49.3</v>
      </c>
      <c r="H323" s="8" t="n">
        <v>165.5</v>
      </c>
      <c r="I323" s="8" t="n">
        <v>770.049988</v>
      </c>
      <c r="J323" s="8" t="n">
        <v>61.504887</v>
      </c>
      <c r="L323" s="9">
        <f>LN(B323/B322)</f>
        <v/>
      </c>
      <c r="M323" s="9">
        <f>$M$1*(C323-C322)</f>
        <v/>
      </c>
      <c r="N323" s="9">
        <f>$N$1*(D323-D322)</f>
        <v/>
      </c>
      <c r="O323" s="9">
        <f>$O$1*LN(E323/E322)</f>
        <v/>
      </c>
      <c r="P323" s="9">
        <f>$P$1*LN(F323/F322)</f>
        <v/>
      </c>
      <c r="Q323" s="9">
        <f>$Q$1*(G323-G322)</f>
        <v/>
      </c>
      <c r="R323" s="9">
        <f>$R$1*(H323-H322)</f>
        <v/>
      </c>
      <c r="S323" s="9">
        <f>$S$1*LN(I323/I322)</f>
        <v/>
      </c>
      <c r="T323" s="9">
        <f>$T$1*LN(J323/J322)</f>
        <v/>
      </c>
      <c r="U323" s="9">
        <f>$W$12+$W$4*M323+$W$5*N323+$W$6*O323+$W$7*P323+$W$8*Q323+$W$9*R323+$W$10*S323+$W$11*T323</f>
        <v/>
      </c>
      <c r="AA323" s="10">
        <f>INDEX(LINEST(L64:L323,M64:T323,TRUE,TRUE),1,9)*52</f>
        <v/>
      </c>
      <c r="AB323" s="9">
        <f>INDEX(LINEST(L64:L323,M64:T323,TRUE,TRUE),1,8)</f>
        <v/>
      </c>
      <c r="AC323" s="9">
        <f>INDEX(LINEST(L64:L323,M64:T323,TRUE,TRUE),1,7)</f>
        <v/>
      </c>
      <c r="AD323" s="9">
        <f>INDEX(LINEST(L64:L323,M64:T323,TRUE,TRUE),1,6)</f>
        <v/>
      </c>
      <c r="AE323" s="9">
        <f>INDEX(LINEST(L64:L323,M64:T323,TRUE,TRUE),1,5)</f>
        <v/>
      </c>
      <c r="AF323" s="9">
        <f>INDEX(LINEST(L64:L323,M64:T323,TRUE,TRUE),1,4)</f>
        <v/>
      </c>
      <c r="AG323" s="9">
        <f>INDEX(LINEST(L64:L323,M64:T323,TRUE,TRUE),1,3)</f>
        <v/>
      </c>
      <c r="AH323" s="9">
        <f>INDEX(LINEST(L64:L323,M64:T323,TRUE,TRUE),1,2)</f>
        <v/>
      </c>
      <c r="AI323" s="9">
        <f>INDEX(LINEST(L64:L323,M64:T323,TRUE,TRUE),1,1)</f>
        <v/>
      </c>
      <c r="AJ323" s="10">
        <f>INDEX(LINEST(L64:L323,M64:T323,TRUE,TRUE),3,1)</f>
        <v/>
      </c>
      <c r="AK323" s="9">
        <f>AA322/52+AB322*M323+AC322*N323+AD322*O323+AE322*P323+AF322*Q323+AG322*R323+AH322*S323+AI322*T323</f>
        <v/>
      </c>
      <c r="AL323" s="9">
        <f>AVERAGE(L63:L322)</f>
        <v/>
      </c>
    </row>
    <row r="324">
      <c r="A324" s="7" t="n">
        <v>39871</v>
      </c>
      <c r="B324" s="8" t="n">
        <v>952</v>
      </c>
      <c r="C324" s="8" t="n">
        <v>0.96</v>
      </c>
      <c r="D324" s="8" t="n">
        <v>2.06</v>
      </c>
      <c r="E324" s="8" t="n">
        <v>88.010002</v>
      </c>
      <c r="F324" s="8" t="n">
        <v>44.15</v>
      </c>
      <c r="G324" s="8" t="n">
        <v>46.35</v>
      </c>
      <c r="H324" s="8" t="n">
        <v>166.600006</v>
      </c>
      <c r="I324" s="8" t="n">
        <v>735.090027</v>
      </c>
      <c r="J324" s="8" t="n">
        <v>61.328178</v>
      </c>
      <c r="L324" s="9">
        <f>LN(B324/B323)</f>
        <v/>
      </c>
      <c r="M324" s="9">
        <f>$M$1*(C324-C323)</f>
        <v/>
      </c>
      <c r="N324" s="9">
        <f>$N$1*(D324-D323)</f>
        <v/>
      </c>
      <c r="O324" s="9">
        <f>$O$1*LN(E324/E323)</f>
        <v/>
      </c>
      <c r="P324" s="9">
        <f>$P$1*LN(F324/F323)</f>
        <v/>
      </c>
      <c r="Q324" s="9">
        <f>$Q$1*(G324-G323)</f>
        <v/>
      </c>
      <c r="R324" s="9">
        <f>$R$1*(H324-H323)</f>
        <v/>
      </c>
      <c r="S324" s="9">
        <f>$S$1*LN(I324/I323)</f>
        <v/>
      </c>
      <c r="T324" s="9">
        <f>$T$1*LN(J324/J323)</f>
        <v/>
      </c>
      <c r="U324" s="9">
        <f>$W$12+$W$4*M324+$W$5*N324+$W$6*O324+$W$7*P324+$W$8*Q324+$W$9*R324+$W$10*S324+$W$11*T324</f>
        <v/>
      </c>
      <c r="AA324" s="10">
        <f>INDEX(LINEST(L65:L324,M65:T324,TRUE,TRUE),1,9)*52</f>
        <v/>
      </c>
      <c r="AB324" s="9">
        <f>INDEX(LINEST(L65:L324,M65:T324,TRUE,TRUE),1,8)</f>
        <v/>
      </c>
      <c r="AC324" s="9">
        <f>INDEX(LINEST(L65:L324,M65:T324,TRUE,TRUE),1,7)</f>
        <v/>
      </c>
      <c r="AD324" s="9">
        <f>INDEX(LINEST(L65:L324,M65:T324,TRUE,TRUE),1,6)</f>
        <v/>
      </c>
      <c r="AE324" s="9">
        <f>INDEX(LINEST(L65:L324,M65:T324,TRUE,TRUE),1,5)</f>
        <v/>
      </c>
      <c r="AF324" s="9">
        <f>INDEX(LINEST(L65:L324,M65:T324,TRUE,TRUE),1,4)</f>
        <v/>
      </c>
      <c r="AG324" s="9">
        <f>INDEX(LINEST(L65:L324,M65:T324,TRUE,TRUE),1,3)</f>
        <v/>
      </c>
      <c r="AH324" s="9">
        <f>INDEX(LINEST(L65:L324,M65:T324,TRUE,TRUE),1,2)</f>
        <v/>
      </c>
      <c r="AI324" s="9">
        <f>INDEX(LINEST(L65:L324,M65:T324,TRUE,TRUE),1,1)</f>
        <v/>
      </c>
      <c r="AJ324" s="10">
        <f>INDEX(LINEST(L65:L324,M65:T324,TRUE,TRUE),3,1)</f>
        <v/>
      </c>
      <c r="AK324" s="9">
        <f>AA323/52+AB323*M324+AC323*N324+AD323*O324+AE323*P324+AF323*Q324+AG323*R324+AH323*S324+AI323*T324</f>
        <v/>
      </c>
      <c r="AL324" s="9">
        <f>AVERAGE(L64:L323)</f>
        <v/>
      </c>
    </row>
    <row r="325">
      <c r="A325" s="7" t="n">
        <v>39878</v>
      </c>
      <c r="B325" s="8" t="n">
        <v>936</v>
      </c>
      <c r="C325" s="8" t="n">
        <v>0.8100000000000001</v>
      </c>
      <c r="D325" s="8" t="n">
        <v>2.02</v>
      </c>
      <c r="E325" s="8" t="n">
        <v>88.510002</v>
      </c>
      <c r="F325" s="8" t="n">
        <v>45.43</v>
      </c>
      <c r="G325" s="8" t="n">
        <v>49.33</v>
      </c>
      <c r="H325" s="8" t="n">
        <v>159.199997</v>
      </c>
      <c r="I325" s="8" t="n">
        <v>683.380005</v>
      </c>
      <c r="J325" s="8" t="n">
        <v>61.534142</v>
      </c>
      <c r="L325" s="9">
        <f>LN(B325/B324)</f>
        <v/>
      </c>
      <c r="M325" s="9">
        <f>$M$1*(C325-C324)</f>
        <v/>
      </c>
      <c r="N325" s="9">
        <f>$N$1*(D325-D324)</f>
        <v/>
      </c>
      <c r="O325" s="9">
        <f>$O$1*LN(E325/E324)</f>
        <v/>
      </c>
      <c r="P325" s="9">
        <f>$P$1*LN(F325/F324)</f>
        <v/>
      </c>
      <c r="Q325" s="9">
        <f>$Q$1*(G325-G324)</f>
        <v/>
      </c>
      <c r="R325" s="9">
        <f>$R$1*(H325-H324)</f>
        <v/>
      </c>
      <c r="S325" s="9">
        <f>$S$1*LN(I325/I324)</f>
        <v/>
      </c>
      <c r="T325" s="9">
        <f>$T$1*LN(J325/J324)</f>
        <v/>
      </c>
      <c r="U325" s="9">
        <f>$W$12+$W$4*M325+$W$5*N325+$W$6*O325+$W$7*P325+$W$8*Q325+$W$9*R325+$W$10*S325+$W$11*T325</f>
        <v/>
      </c>
      <c r="AA325" s="10">
        <f>INDEX(LINEST(L66:L325,M66:T325,TRUE,TRUE),1,9)*52</f>
        <v/>
      </c>
      <c r="AB325" s="9">
        <f>INDEX(LINEST(L66:L325,M66:T325,TRUE,TRUE),1,8)</f>
        <v/>
      </c>
      <c r="AC325" s="9">
        <f>INDEX(LINEST(L66:L325,M66:T325,TRUE,TRUE),1,7)</f>
        <v/>
      </c>
      <c r="AD325" s="9">
        <f>INDEX(LINEST(L66:L325,M66:T325,TRUE,TRUE),1,6)</f>
        <v/>
      </c>
      <c r="AE325" s="9">
        <f>INDEX(LINEST(L66:L325,M66:T325,TRUE,TRUE),1,5)</f>
        <v/>
      </c>
      <c r="AF325" s="9">
        <f>INDEX(LINEST(L66:L325,M66:T325,TRUE,TRUE),1,4)</f>
        <v/>
      </c>
      <c r="AG325" s="9">
        <f>INDEX(LINEST(L66:L325,M66:T325,TRUE,TRUE),1,3)</f>
        <v/>
      </c>
      <c r="AH325" s="9">
        <f>INDEX(LINEST(L66:L325,M66:T325,TRUE,TRUE),1,2)</f>
        <v/>
      </c>
      <c r="AI325" s="9">
        <f>INDEX(LINEST(L66:L325,M66:T325,TRUE,TRUE),1,1)</f>
        <v/>
      </c>
      <c r="AJ325" s="10">
        <f>INDEX(LINEST(L66:L325,M66:T325,TRUE,TRUE),3,1)</f>
        <v/>
      </c>
      <c r="AK325" s="9">
        <f>AA324/52+AB324*M325+AC324*N325+AD324*O325+AE324*P325+AF324*Q325+AG324*R325+AH324*S325+AI324*T325</f>
        <v/>
      </c>
      <c r="AL325" s="9">
        <f>AVERAGE(L65:L324)</f>
        <v/>
      </c>
    </row>
    <row r="326">
      <c r="A326" s="7" t="n">
        <v>39885</v>
      </c>
      <c r="B326" s="8" t="n">
        <v>928</v>
      </c>
      <c r="C326" s="8" t="n">
        <v>1.02</v>
      </c>
      <c r="D326" s="8" t="n">
        <v>1.87</v>
      </c>
      <c r="E326" s="8" t="n">
        <v>87.43000000000001</v>
      </c>
      <c r="F326" s="8" t="n">
        <v>46.22</v>
      </c>
      <c r="G326" s="8" t="n">
        <v>42.36</v>
      </c>
      <c r="H326" s="8" t="n">
        <v>143.800003</v>
      </c>
      <c r="I326" s="8" t="n">
        <v>756.549988</v>
      </c>
      <c r="J326" s="8" t="n">
        <v>61.515823</v>
      </c>
      <c r="L326" s="9">
        <f>LN(B326/B325)</f>
        <v/>
      </c>
      <c r="M326" s="9">
        <f>$M$1*(C326-C325)</f>
        <v/>
      </c>
      <c r="N326" s="9">
        <f>$N$1*(D326-D325)</f>
        <v/>
      </c>
      <c r="O326" s="9">
        <f>$O$1*LN(E326/E325)</f>
        <v/>
      </c>
      <c r="P326" s="9">
        <f>$P$1*LN(F326/F325)</f>
        <v/>
      </c>
      <c r="Q326" s="9">
        <f>$Q$1*(G326-G325)</f>
        <v/>
      </c>
      <c r="R326" s="9">
        <f>$R$1*(H326-H325)</f>
        <v/>
      </c>
      <c r="S326" s="9">
        <f>$S$1*LN(I326/I325)</f>
        <v/>
      </c>
      <c r="T326" s="9">
        <f>$T$1*LN(J326/J325)</f>
        <v/>
      </c>
      <c r="U326" s="9">
        <f>$W$12+$W$4*M326+$W$5*N326+$W$6*O326+$W$7*P326+$W$8*Q326+$W$9*R326+$W$10*S326+$W$11*T326</f>
        <v/>
      </c>
      <c r="AA326" s="10">
        <f>INDEX(LINEST(L67:L326,M67:T326,TRUE,TRUE),1,9)*52</f>
        <v/>
      </c>
      <c r="AB326" s="9">
        <f>INDEX(LINEST(L67:L326,M67:T326,TRUE,TRUE),1,8)</f>
        <v/>
      </c>
      <c r="AC326" s="9">
        <f>INDEX(LINEST(L67:L326,M67:T326,TRUE,TRUE),1,7)</f>
        <v/>
      </c>
      <c r="AD326" s="9">
        <f>INDEX(LINEST(L67:L326,M67:T326,TRUE,TRUE),1,6)</f>
        <v/>
      </c>
      <c r="AE326" s="9">
        <f>INDEX(LINEST(L67:L326,M67:T326,TRUE,TRUE),1,5)</f>
        <v/>
      </c>
      <c r="AF326" s="9">
        <f>INDEX(LINEST(L67:L326,M67:T326,TRUE,TRUE),1,4)</f>
        <v/>
      </c>
      <c r="AG326" s="9">
        <f>INDEX(LINEST(L67:L326,M67:T326,TRUE,TRUE),1,3)</f>
        <v/>
      </c>
      <c r="AH326" s="9">
        <f>INDEX(LINEST(L67:L326,M67:T326,TRUE,TRUE),1,2)</f>
        <v/>
      </c>
      <c r="AI326" s="9">
        <f>INDEX(LINEST(L67:L326,M67:T326,TRUE,TRUE),1,1)</f>
        <v/>
      </c>
      <c r="AJ326" s="10">
        <f>INDEX(LINEST(L67:L326,M67:T326,TRUE,TRUE),3,1)</f>
        <v/>
      </c>
      <c r="AK326" s="9">
        <f>AA325/52+AB325*M326+AC325*N326+AD325*O326+AE325*P326+AF325*Q326+AG325*R326+AH325*S326+AI325*T326</f>
        <v/>
      </c>
      <c r="AL326" s="9">
        <f>AVERAGE(L66:L325)</f>
        <v/>
      </c>
    </row>
    <row r="327">
      <c r="A327" s="7" t="n">
        <v>39892</v>
      </c>
      <c r="B327" s="8" t="n">
        <v>954</v>
      </c>
      <c r="C327" s="8" t="n">
        <v>1.22</v>
      </c>
      <c r="D327" s="8" t="n">
        <v>1.43</v>
      </c>
      <c r="E327" s="8" t="n">
        <v>83.839996</v>
      </c>
      <c r="F327" s="8" t="n">
        <v>51.55</v>
      </c>
      <c r="G327" s="8" t="n">
        <v>45.89</v>
      </c>
      <c r="H327" s="8" t="n">
        <v>124</v>
      </c>
      <c r="I327" s="8" t="n">
        <v>768.539978</v>
      </c>
      <c r="J327" s="8" t="n">
        <v>61.919067</v>
      </c>
      <c r="L327" s="9">
        <f>LN(B327/B326)</f>
        <v/>
      </c>
      <c r="M327" s="9">
        <f>$M$1*(C327-C326)</f>
        <v/>
      </c>
      <c r="N327" s="9">
        <f>$N$1*(D327-D326)</f>
        <v/>
      </c>
      <c r="O327" s="9">
        <f>$O$1*LN(E327/E326)</f>
        <v/>
      </c>
      <c r="P327" s="9">
        <f>$P$1*LN(F327/F326)</f>
        <v/>
      </c>
      <c r="Q327" s="9">
        <f>$Q$1*(G327-G326)</f>
        <v/>
      </c>
      <c r="R327" s="9">
        <f>$R$1*(H327-H326)</f>
        <v/>
      </c>
      <c r="S327" s="9">
        <f>$S$1*LN(I327/I326)</f>
        <v/>
      </c>
      <c r="T327" s="9">
        <f>$T$1*LN(J327/J326)</f>
        <v/>
      </c>
      <c r="U327" s="9">
        <f>$W$12+$W$4*M327+$W$5*N327+$W$6*O327+$W$7*P327+$W$8*Q327+$W$9*R327+$W$10*S327+$W$11*T327</f>
        <v/>
      </c>
      <c r="AA327" s="10">
        <f>INDEX(LINEST(L68:L327,M68:T327,TRUE,TRUE),1,9)*52</f>
        <v/>
      </c>
      <c r="AB327" s="9">
        <f>INDEX(LINEST(L68:L327,M68:T327,TRUE,TRUE),1,8)</f>
        <v/>
      </c>
      <c r="AC327" s="9">
        <f>INDEX(LINEST(L68:L327,M68:T327,TRUE,TRUE),1,7)</f>
        <v/>
      </c>
      <c r="AD327" s="9">
        <f>INDEX(LINEST(L68:L327,M68:T327,TRUE,TRUE),1,6)</f>
        <v/>
      </c>
      <c r="AE327" s="9">
        <f>INDEX(LINEST(L68:L327,M68:T327,TRUE,TRUE),1,5)</f>
        <v/>
      </c>
      <c r="AF327" s="9">
        <f>INDEX(LINEST(L68:L327,M68:T327,TRUE,TRUE),1,4)</f>
        <v/>
      </c>
      <c r="AG327" s="9">
        <f>INDEX(LINEST(L68:L327,M68:T327,TRUE,TRUE),1,3)</f>
        <v/>
      </c>
      <c r="AH327" s="9">
        <f>INDEX(LINEST(L68:L327,M68:T327,TRUE,TRUE),1,2)</f>
        <v/>
      </c>
      <c r="AI327" s="9">
        <f>INDEX(LINEST(L68:L327,M68:T327,TRUE,TRUE),1,1)</f>
        <v/>
      </c>
      <c r="AJ327" s="10">
        <f>INDEX(LINEST(L68:L327,M68:T327,TRUE,TRUE),3,1)</f>
        <v/>
      </c>
      <c r="AK327" s="9">
        <f>AA326/52+AB326*M327+AC326*N327+AD326*O327+AE326*P327+AF326*Q327+AG326*R327+AH326*S327+AI326*T327</f>
        <v/>
      </c>
      <c r="AL327" s="9">
        <f>AVERAGE(L67:L326)</f>
        <v/>
      </c>
    </row>
    <row r="328">
      <c r="A328" s="7" t="n">
        <v>39899</v>
      </c>
      <c r="B328" s="8" t="n">
        <v>924</v>
      </c>
      <c r="C328" s="8" t="n">
        <v>1.4</v>
      </c>
      <c r="D328" s="8" t="n">
        <v>1.38</v>
      </c>
      <c r="E328" s="8" t="n">
        <v>85.110001</v>
      </c>
      <c r="F328" s="8" t="n">
        <v>52.41</v>
      </c>
      <c r="G328" s="8" t="n">
        <v>41.04</v>
      </c>
      <c r="H328" s="8" t="n">
        <v>117.900002</v>
      </c>
      <c r="I328" s="8" t="n">
        <v>815.940002</v>
      </c>
      <c r="J328" s="8" t="n">
        <v>61.399696</v>
      </c>
      <c r="L328" s="9">
        <f>LN(B328/B327)</f>
        <v/>
      </c>
      <c r="M328" s="9">
        <f>$M$1*(C328-C327)</f>
        <v/>
      </c>
      <c r="N328" s="9">
        <f>$N$1*(D328-D327)</f>
        <v/>
      </c>
      <c r="O328" s="9">
        <f>$O$1*LN(E328/E327)</f>
        <v/>
      </c>
      <c r="P328" s="9">
        <f>$P$1*LN(F328/F327)</f>
        <v/>
      </c>
      <c r="Q328" s="9">
        <f>$Q$1*(G328-G327)</f>
        <v/>
      </c>
      <c r="R328" s="9">
        <f>$R$1*(H328-H327)</f>
        <v/>
      </c>
      <c r="S328" s="9">
        <f>$S$1*LN(I328/I327)</f>
        <v/>
      </c>
      <c r="T328" s="9">
        <f>$T$1*LN(J328/J327)</f>
        <v/>
      </c>
      <c r="U328" s="9">
        <f>$W$12+$W$4*M328+$W$5*N328+$W$6*O328+$W$7*P328+$W$8*Q328+$W$9*R328+$W$10*S328+$W$11*T328</f>
        <v/>
      </c>
      <c r="AA328" s="10">
        <f>INDEX(LINEST(L69:L328,M69:T328,TRUE,TRUE),1,9)*52</f>
        <v/>
      </c>
      <c r="AB328" s="9">
        <f>INDEX(LINEST(L69:L328,M69:T328,TRUE,TRUE),1,8)</f>
        <v/>
      </c>
      <c r="AC328" s="9">
        <f>INDEX(LINEST(L69:L328,M69:T328,TRUE,TRUE),1,7)</f>
        <v/>
      </c>
      <c r="AD328" s="9">
        <f>INDEX(LINEST(L69:L328,M69:T328,TRUE,TRUE),1,6)</f>
        <v/>
      </c>
      <c r="AE328" s="9">
        <f>INDEX(LINEST(L69:L328,M69:T328,TRUE,TRUE),1,5)</f>
        <v/>
      </c>
      <c r="AF328" s="9">
        <f>INDEX(LINEST(L69:L328,M69:T328,TRUE,TRUE),1,4)</f>
        <v/>
      </c>
      <c r="AG328" s="9">
        <f>INDEX(LINEST(L69:L328,M69:T328,TRUE,TRUE),1,3)</f>
        <v/>
      </c>
      <c r="AH328" s="9">
        <f>INDEX(LINEST(L69:L328,M69:T328,TRUE,TRUE),1,2)</f>
        <v/>
      </c>
      <c r="AI328" s="9">
        <f>INDEX(LINEST(L69:L328,M69:T328,TRUE,TRUE),1,1)</f>
        <v/>
      </c>
      <c r="AJ328" s="10">
        <f>INDEX(LINEST(L69:L328,M69:T328,TRUE,TRUE),3,1)</f>
        <v/>
      </c>
      <c r="AK328" s="9">
        <f>AA327/52+AB327*M328+AC327*N328+AD327*O328+AE327*P328+AF327*Q328+AG327*R328+AH327*S328+AI327*T328</f>
        <v/>
      </c>
      <c r="AL328" s="9">
        <f>AVERAGE(L68:L327)</f>
        <v/>
      </c>
    </row>
    <row r="329">
      <c r="A329" s="7" t="n">
        <v>39906</v>
      </c>
      <c r="B329" s="8" t="n">
        <v>905</v>
      </c>
      <c r="C329" s="8" t="n">
        <v>1.38</v>
      </c>
      <c r="D329" s="8" t="n">
        <v>1.53</v>
      </c>
      <c r="E329" s="8" t="n">
        <v>84.16999800000001</v>
      </c>
      <c r="F329" s="8" t="n">
        <v>52.52</v>
      </c>
      <c r="G329" s="8" t="n">
        <v>39.7</v>
      </c>
      <c r="H329" s="8" t="n">
        <v>119.699997</v>
      </c>
      <c r="I329" s="8" t="n">
        <v>842.5</v>
      </c>
      <c r="J329" s="8" t="n">
        <v>61.576042</v>
      </c>
      <c r="L329" s="9">
        <f>LN(B329/B328)</f>
        <v/>
      </c>
      <c r="M329" s="9">
        <f>$M$1*(C329-C328)</f>
        <v/>
      </c>
      <c r="N329" s="9">
        <f>$N$1*(D329-D328)</f>
        <v/>
      </c>
      <c r="O329" s="9">
        <f>$O$1*LN(E329/E328)</f>
        <v/>
      </c>
      <c r="P329" s="9">
        <f>$P$1*LN(F329/F328)</f>
        <v/>
      </c>
      <c r="Q329" s="9">
        <f>$Q$1*(G329-G328)</f>
        <v/>
      </c>
      <c r="R329" s="9">
        <f>$R$1*(H329-H328)</f>
        <v/>
      </c>
      <c r="S329" s="9">
        <f>$S$1*LN(I329/I328)</f>
        <v/>
      </c>
      <c r="T329" s="9">
        <f>$T$1*LN(J329/J328)</f>
        <v/>
      </c>
      <c r="U329" s="9">
        <f>$W$12+$W$4*M329+$W$5*N329+$W$6*O329+$W$7*P329+$W$8*Q329+$W$9*R329+$W$10*S329+$W$11*T329</f>
        <v/>
      </c>
      <c r="AA329" s="10">
        <f>INDEX(LINEST(L70:L329,M70:T329,TRUE,TRUE),1,9)*52</f>
        <v/>
      </c>
      <c r="AB329" s="9">
        <f>INDEX(LINEST(L70:L329,M70:T329,TRUE,TRUE),1,8)</f>
        <v/>
      </c>
      <c r="AC329" s="9">
        <f>INDEX(LINEST(L70:L329,M70:T329,TRUE,TRUE),1,7)</f>
        <v/>
      </c>
      <c r="AD329" s="9">
        <f>INDEX(LINEST(L70:L329,M70:T329,TRUE,TRUE),1,6)</f>
        <v/>
      </c>
      <c r="AE329" s="9">
        <f>INDEX(LINEST(L70:L329,M70:T329,TRUE,TRUE),1,5)</f>
        <v/>
      </c>
      <c r="AF329" s="9">
        <f>INDEX(LINEST(L70:L329,M70:T329,TRUE,TRUE),1,4)</f>
        <v/>
      </c>
      <c r="AG329" s="9">
        <f>INDEX(LINEST(L70:L329,M70:T329,TRUE,TRUE),1,3)</f>
        <v/>
      </c>
      <c r="AH329" s="9">
        <f>INDEX(LINEST(L70:L329,M70:T329,TRUE,TRUE),1,2)</f>
        <v/>
      </c>
      <c r="AI329" s="9">
        <f>INDEX(LINEST(L70:L329,M70:T329,TRUE,TRUE),1,1)</f>
        <v/>
      </c>
      <c r="AJ329" s="10">
        <f>INDEX(LINEST(L70:L329,M70:T329,TRUE,TRUE),3,1)</f>
        <v/>
      </c>
      <c r="AK329" s="9">
        <f>AA328/52+AB328*M329+AC328*N329+AD328*O329+AE328*P329+AF328*Q329+AG328*R329+AH328*S329+AI328*T329</f>
        <v/>
      </c>
      <c r="AL329" s="9">
        <f>AVERAGE(L69:L328)</f>
        <v/>
      </c>
    </row>
    <row r="330">
      <c r="A330" s="7" t="n">
        <v>39913</v>
      </c>
      <c r="B330" s="8" t="n">
        <v>880.5</v>
      </c>
      <c r="C330" s="8" t="n">
        <v>1.34</v>
      </c>
      <c r="D330" s="8" t="n">
        <v>1.62</v>
      </c>
      <c r="E330" s="8" t="n">
        <v>85.790001</v>
      </c>
      <c r="F330" s="8" t="n">
        <v>52.24</v>
      </c>
      <c r="G330" s="8" t="n">
        <v>36.53</v>
      </c>
      <c r="H330" s="8" t="n">
        <v>119.699997</v>
      </c>
      <c r="I330" s="8" t="n">
        <v>856.559998</v>
      </c>
      <c r="J330" s="8" t="n">
        <v>61.576042</v>
      </c>
      <c r="L330" s="9">
        <f>LN(B330/B329)</f>
        <v/>
      </c>
      <c r="M330" s="9">
        <f>$M$1*(C330-C329)</f>
        <v/>
      </c>
      <c r="N330" s="9">
        <f>$N$1*(D330-D329)</f>
        <v/>
      </c>
      <c r="O330" s="9">
        <f>$O$1*LN(E330/E329)</f>
        <v/>
      </c>
      <c r="P330" s="9">
        <f>$P$1*LN(F330/F329)</f>
        <v/>
      </c>
      <c r="Q330" s="9">
        <f>$Q$1*(G330-G329)</f>
        <v/>
      </c>
      <c r="R330" s="9">
        <f>$R$1*(H330-H329)</f>
        <v/>
      </c>
      <c r="S330" s="9">
        <f>$S$1*LN(I330/I329)</f>
        <v/>
      </c>
      <c r="T330" s="9">
        <f>$T$1*LN(J330/J329)</f>
        <v/>
      </c>
      <c r="U330" s="9">
        <f>$W$12+$W$4*M330+$W$5*N330+$W$6*O330+$W$7*P330+$W$8*Q330+$W$9*R330+$W$10*S330+$W$11*T330</f>
        <v/>
      </c>
      <c r="AA330" s="10">
        <f>INDEX(LINEST(L71:L330,M71:T330,TRUE,TRUE),1,9)*52</f>
        <v/>
      </c>
      <c r="AB330" s="9">
        <f>INDEX(LINEST(L71:L330,M71:T330,TRUE,TRUE),1,8)</f>
        <v/>
      </c>
      <c r="AC330" s="9">
        <f>INDEX(LINEST(L71:L330,M71:T330,TRUE,TRUE),1,7)</f>
        <v/>
      </c>
      <c r="AD330" s="9">
        <f>INDEX(LINEST(L71:L330,M71:T330,TRUE,TRUE),1,6)</f>
        <v/>
      </c>
      <c r="AE330" s="9">
        <f>INDEX(LINEST(L71:L330,M71:T330,TRUE,TRUE),1,5)</f>
        <v/>
      </c>
      <c r="AF330" s="9">
        <f>INDEX(LINEST(L71:L330,M71:T330,TRUE,TRUE),1,4)</f>
        <v/>
      </c>
      <c r="AG330" s="9">
        <f>INDEX(LINEST(L71:L330,M71:T330,TRUE,TRUE),1,3)</f>
        <v/>
      </c>
      <c r="AH330" s="9">
        <f>INDEX(LINEST(L71:L330,M71:T330,TRUE,TRUE),1,2)</f>
        <v/>
      </c>
      <c r="AI330" s="9">
        <f>INDEX(LINEST(L71:L330,M71:T330,TRUE,TRUE),1,1)</f>
        <v/>
      </c>
      <c r="AJ330" s="10">
        <f>INDEX(LINEST(L71:L330,M71:T330,TRUE,TRUE),3,1)</f>
        <v/>
      </c>
      <c r="AK330" s="9">
        <f>AA329/52+AB329*M330+AC329*N330+AD329*O330+AE329*P330+AF329*Q330+AG329*R330+AH329*S330+AI329*T330</f>
        <v/>
      </c>
      <c r="AL330" s="9">
        <f>AVERAGE(L70:L329)</f>
        <v/>
      </c>
    </row>
    <row r="331">
      <c r="A331" s="7" t="n">
        <v>39920</v>
      </c>
      <c r="B331" s="8" t="n">
        <v>870.5</v>
      </c>
      <c r="C331" s="8" t="n">
        <v>1.28</v>
      </c>
      <c r="D331" s="8" t="n">
        <v>1.7</v>
      </c>
      <c r="E331" s="8" t="n">
        <v>85.980003</v>
      </c>
      <c r="F331" s="8" t="n">
        <v>50.36</v>
      </c>
      <c r="G331" s="8" t="n">
        <v>33.94</v>
      </c>
      <c r="H331" s="8" t="n">
        <v>115.800003</v>
      </c>
      <c r="I331" s="8" t="n">
        <v>869.599976</v>
      </c>
      <c r="J331" s="8" t="n">
        <v>61.729351</v>
      </c>
      <c r="L331" s="9">
        <f>LN(B331/B330)</f>
        <v/>
      </c>
      <c r="M331" s="9">
        <f>$M$1*(C331-C330)</f>
        <v/>
      </c>
      <c r="N331" s="9">
        <f>$N$1*(D331-D330)</f>
        <v/>
      </c>
      <c r="O331" s="9">
        <f>$O$1*LN(E331/E330)</f>
        <v/>
      </c>
      <c r="P331" s="9">
        <f>$P$1*LN(F331/F330)</f>
        <v/>
      </c>
      <c r="Q331" s="9">
        <f>$Q$1*(G331-G330)</f>
        <v/>
      </c>
      <c r="R331" s="9">
        <f>$R$1*(H331-H330)</f>
        <v/>
      </c>
      <c r="S331" s="9">
        <f>$S$1*LN(I331/I330)</f>
        <v/>
      </c>
      <c r="T331" s="9">
        <f>$T$1*LN(J331/J330)</f>
        <v/>
      </c>
      <c r="U331" s="9">
        <f>$W$12+$W$4*M331+$W$5*N331+$W$6*O331+$W$7*P331+$W$8*Q331+$W$9*R331+$W$10*S331+$W$11*T331</f>
        <v/>
      </c>
      <c r="AA331" s="10">
        <f>INDEX(LINEST(L72:L331,M72:T331,TRUE,TRUE),1,9)*52</f>
        <v/>
      </c>
      <c r="AB331" s="9">
        <f>INDEX(LINEST(L72:L331,M72:T331,TRUE,TRUE),1,8)</f>
        <v/>
      </c>
      <c r="AC331" s="9">
        <f>INDEX(LINEST(L72:L331,M72:T331,TRUE,TRUE),1,7)</f>
        <v/>
      </c>
      <c r="AD331" s="9">
        <f>INDEX(LINEST(L72:L331,M72:T331,TRUE,TRUE),1,6)</f>
        <v/>
      </c>
      <c r="AE331" s="9">
        <f>INDEX(LINEST(L72:L331,M72:T331,TRUE,TRUE),1,5)</f>
        <v/>
      </c>
      <c r="AF331" s="9">
        <f>INDEX(LINEST(L72:L331,M72:T331,TRUE,TRUE),1,4)</f>
        <v/>
      </c>
      <c r="AG331" s="9">
        <f>INDEX(LINEST(L72:L331,M72:T331,TRUE,TRUE),1,3)</f>
        <v/>
      </c>
      <c r="AH331" s="9">
        <f>INDEX(LINEST(L72:L331,M72:T331,TRUE,TRUE),1,2)</f>
        <v/>
      </c>
      <c r="AI331" s="9">
        <f>INDEX(LINEST(L72:L331,M72:T331,TRUE,TRUE),1,1)</f>
        <v/>
      </c>
      <c r="AJ331" s="10">
        <f>INDEX(LINEST(L72:L331,M72:T331,TRUE,TRUE),3,1)</f>
        <v/>
      </c>
      <c r="AK331" s="9">
        <f>AA330/52+AB330*M331+AC330*N331+AD330*O331+AE330*P331+AF330*Q331+AG330*R331+AH330*S331+AI330*T331</f>
        <v/>
      </c>
      <c r="AL331" s="9">
        <f>AVERAGE(L71:L330)</f>
        <v/>
      </c>
    </row>
    <row r="332">
      <c r="A332" s="7" t="n">
        <v>39927</v>
      </c>
      <c r="B332" s="8" t="n">
        <v>907.5</v>
      </c>
      <c r="C332" s="8" t="n">
        <v>1.5</v>
      </c>
      <c r="D332" s="8" t="n">
        <v>1.53</v>
      </c>
      <c r="E332" s="8" t="n">
        <v>84.709999</v>
      </c>
      <c r="F332" s="8" t="n">
        <v>50.65</v>
      </c>
      <c r="G332" s="8" t="n">
        <v>36.82</v>
      </c>
      <c r="H332" s="8" t="n">
        <v>125.800003</v>
      </c>
      <c r="I332" s="8" t="n">
        <v>866.22998</v>
      </c>
      <c r="J332" s="8" t="n">
        <v>62.201519</v>
      </c>
      <c r="L332" s="9">
        <f>LN(B332/B331)</f>
        <v/>
      </c>
      <c r="M332" s="9">
        <f>$M$1*(C332-C331)</f>
        <v/>
      </c>
      <c r="N332" s="9">
        <f>$N$1*(D332-D331)</f>
        <v/>
      </c>
      <c r="O332" s="9">
        <f>$O$1*LN(E332/E331)</f>
        <v/>
      </c>
      <c r="P332" s="9">
        <f>$P$1*LN(F332/F331)</f>
        <v/>
      </c>
      <c r="Q332" s="9">
        <f>$Q$1*(G332-G331)</f>
        <v/>
      </c>
      <c r="R332" s="9">
        <f>$R$1*(H332-H331)</f>
        <v/>
      </c>
      <c r="S332" s="9">
        <f>$S$1*LN(I332/I331)</f>
        <v/>
      </c>
      <c r="T332" s="9">
        <f>$T$1*LN(J332/J331)</f>
        <v/>
      </c>
      <c r="U332" s="9">
        <f>$W$12+$W$4*M332+$W$5*N332+$W$6*O332+$W$7*P332+$W$8*Q332+$W$9*R332+$W$10*S332+$W$11*T332</f>
        <v/>
      </c>
      <c r="AA332" s="10">
        <f>INDEX(LINEST(L73:L332,M73:T332,TRUE,TRUE),1,9)*52</f>
        <v/>
      </c>
      <c r="AB332" s="9">
        <f>INDEX(LINEST(L73:L332,M73:T332,TRUE,TRUE),1,8)</f>
        <v/>
      </c>
      <c r="AC332" s="9">
        <f>INDEX(LINEST(L73:L332,M73:T332,TRUE,TRUE),1,7)</f>
        <v/>
      </c>
      <c r="AD332" s="9">
        <f>INDEX(LINEST(L73:L332,M73:T332,TRUE,TRUE),1,6)</f>
        <v/>
      </c>
      <c r="AE332" s="9">
        <f>INDEX(LINEST(L73:L332,M73:T332,TRUE,TRUE),1,5)</f>
        <v/>
      </c>
      <c r="AF332" s="9">
        <f>INDEX(LINEST(L73:L332,M73:T332,TRUE,TRUE),1,4)</f>
        <v/>
      </c>
      <c r="AG332" s="9">
        <f>INDEX(LINEST(L73:L332,M73:T332,TRUE,TRUE),1,3)</f>
        <v/>
      </c>
      <c r="AH332" s="9">
        <f>INDEX(LINEST(L73:L332,M73:T332,TRUE,TRUE),1,2)</f>
        <v/>
      </c>
      <c r="AI332" s="9">
        <f>INDEX(LINEST(L73:L332,M73:T332,TRUE,TRUE),1,1)</f>
        <v/>
      </c>
      <c r="AJ332" s="10">
        <f>INDEX(LINEST(L73:L332,M73:T332,TRUE,TRUE),3,1)</f>
        <v/>
      </c>
      <c r="AK332" s="9">
        <f>AA331/52+AB331*M332+AC331*N332+AD331*O332+AE331*P332+AF331*Q332+AG331*R332+AH331*S332+AI331*T332</f>
        <v/>
      </c>
      <c r="AL332" s="9">
        <f>AVERAGE(L72:L331)</f>
        <v/>
      </c>
    </row>
    <row r="333">
      <c r="A333" s="7" t="n">
        <v>39934</v>
      </c>
      <c r="B333" s="8" t="n">
        <v>884.5</v>
      </c>
      <c r="C333" s="8" t="n">
        <v>1.41</v>
      </c>
      <c r="D333" s="8" t="n">
        <v>1.8</v>
      </c>
      <c r="E333" s="8" t="n">
        <v>84.550003</v>
      </c>
      <c r="F333" s="8" t="n">
        <v>52.18</v>
      </c>
      <c r="G333" s="8" t="n">
        <v>35.3</v>
      </c>
      <c r="H333" s="8" t="n">
        <v>129.199997</v>
      </c>
      <c r="I333" s="8" t="n">
        <v>877.52002</v>
      </c>
      <c r="J333" s="8" t="n">
        <v>62.083591</v>
      </c>
      <c r="L333" s="9">
        <f>LN(B333/B332)</f>
        <v/>
      </c>
      <c r="M333" s="9">
        <f>$M$1*(C333-C332)</f>
        <v/>
      </c>
      <c r="N333" s="9">
        <f>$N$1*(D333-D332)</f>
        <v/>
      </c>
      <c r="O333" s="9">
        <f>$O$1*LN(E333/E332)</f>
        <v/>
      </c>
      <c r="P333" s="9">
        <f>$P$1*LN(F333/F332)</f>
        <v/>
      </c>
      <c r="Q333" s="9">
        <f>$Q$1*(G333-G332)</f>
        <v/>
      </c>
      <c r="R333" s="9">
        <f>$R$1*(H333-H332)</f>
        <v/>
      </c>
      <c r="S333" s="9">
        <f>$S$1*LN(I333/I332)</f>
        <v/>
      </c>
      <c r="T333" s="9">
        <f>$T$1*LN(J333/J332)</f>
        <v/>
      </c>
      <c r="U333" s="9">
        <f>$W$12+$W$4*M333+$W$5*N333+$W$6*O333+$W$7*P333+$W$8*Q333+$W$9*R333+$W$10*S333+$W$11*T333</f>
        <v/>
      </c>
      <c r="AA333" s="10">
        <f>INDEX(LINEST(L74:L333,M74:T333,TRUE,TRUE),1,9)*52</f>
        <v/>
      </c>
      <c r="AB333" s="9">
        <f>INDEX(LINEST(L74:L333,M74:T333,TRUE,TRUE),1,8)</f>
        <v/>
      </c>
      <c r="AC333" s="9">
        <f>INDEX(LINEST(L74:L333,M74:T333,TRUE,TRUE),1,7)</f>
        <v/>
      </c>
      <c r="AD333" s="9">
        <f>INDEX(LINEST(L74:L333,M74:T333,TRUE,TRUE),1,6)</f>
        <v/>
      </c>
      <c r="AE333" s="9">
        <f>INDEX(LINEST(L74:L333,M74:T333,TRUE,TRUE),1,5)</f>
        <v/>
      </c>
      <c r="AF333" s="9">
        <f>INDEX(LINEST(L74:L333,M74:T333,TRUE,TRUE),1,4)</f>
        <v/>
      </c>
      <c r="AG333" s="9">
        <f>INDEX(LINEST(L74:L333,M74:T333,TRUE,TRUE),1,3)</f>
        <v/>
      </c>
      <c r="AH333" s="9">
        <f>INDEX(LINEST(L74:L333,M74:T333,TRUE,TRUE),1,2)</f>
        <v/>
      </c>
      <c r="AI333" s="9">
        <f>INDEX(LINEST(L74:L333,M74:T333,TRUE,TRUE),1,1)</f>
        <v/>
      </c>
      <c r="AJ333" s="10">
        <f>INDEX(LINEST(L74:L333,M74:T333,TRUE,TRUE),3,1)</f>
        <v/>
      </c>
      <c r="AK333" s="9">
        <f>AA332/52+AB332*M333+AC332*N333+AD332*O333+AE332*P333+AF332*Q333+AG332*R333+AH332*S333+AI332*T333</f>
        <v/>
      </c>
      <c r="AL333" s="9">
        <f>AVERAGE(L73:L332)</f>
        <v/>
      </c>
    </row>
    <row r="334">
      <c r="A334" s="7" t="n">
        <v>39941</v>
      </c>
      <c r="B334" s="8" t="n">
        <v>907</v>
      </c>
      <c r="C334" s="8" t="n">
        <v>1.52</v>
      </c>
      <c r="D334" s="8" t="n">
        <v>1.77</v>
      </c>
      <c r="E334" s="8" t="n">
        <v>82.529999</v>
      </c>
      <c r="F334" s="8" t="n">
        <v>58.58</v>
      </c>
      <c r="G334" s="8" t="n">
        <v>32.05</v>
      </c>
      <c r="H334" s="8" t="n">
        <v>130.5</v>
      </c>
      <c r="I334" s="8" t="n">
        <v>929.22998</v>
      </c>
      <c r="J334" s="8" t="n">
        <v>62.243542</v>
      </c>
      <c r="L334" s="9">
        <f>LN(B334/B333)</f>
        <v/>
      </c>
      <c r="M334" s="9">
        <f>$M$1*(C334-C333)</f>
        <v/>
      </c>
      <c r="N334" s="9">
        <f>$N$1*(D334-D333)</f>
        <v/>
      </c>
      <c r="O334" s="9">
        <f>$O$1*LN(E334/E333)</f>
        <v/>
      </c>
      <c r="P334" s="9">
        <f>$P$1*LN(F334/F333)</f>
        <v/>
      </c>
      <c r="Q334" s="9">
        <f>$Q$1*(G334-G333)</f>
        <v/>
      </c>
      <c r="R334" s="9">
        <f>$R$1*(H334-H333)</f>
        <v/>
      </c>
      <c r="S334" s="9">
        <f>$S$1*LN(I334/I333)</f>
        <v/>
      </c>
      <c r="T334" s="9">
        <f>$T$1*LN(J334/J333)</f>
        <v/>
      </c>
      <c r="U334" s="9">
        <f>$W$12+$W$4*M334+$W$5*N334+$W$6*O334+$W$7*P334+$W$8*Q334+$W$9*R334+$W$10*S334+$W$11*T334</f>
        <v/>
      </c>
      <c r="AA334" s="10">
        <f>INDEX(LINEST(L75:L334,M75:T334,TRUE,TRUE),1,9)*52</f>
        <v/>
      </c>
      <c r="AB334" s="9">
        <f>INDEX(LINEST(L75:L334,M75:T334,TRUE,TRUE),1,8)</f>
        <v/>
      </c>
      <c r="AC334" s="9">
        <f>INDEX(LINEST(L75:L334,M75:T334,TRUE,TRUE),1,7)</f>
        <v/>
      </c>
      <c r="AD334" s="9">
        <f>INDEX(LINEST(L75:L334,M75:T334,TRUE,TRUE),1,6)</f>
        <v/>
      </c>
      <c r="AE334" s="9">
        <f>INDEX(LINEST(L75:L334,M75:T334,TRUE,TRUE),1,5)</f>
        <v/>
      </c>
      <c r="AF334" s="9">
        <f>INDEX(LINEST(L75:L334,M75:T334,TRUE,TRUE),1,4)</f>
        <v/>
      </c>
      <c r="AG334" s="9">
        <f>INDEX(LINEST(L75:L334,M75:T334,TRUE,TRUE),1,3)</f>
        <v/>
      </c>
      <c r="AH334" s="9">
        <f>INDEX(LINEST(L75:L334,M75:T334,TRUE,TRUE),1,2)</f>
        <v/>
      </c>
      <c r="AI334" s="9">
        <f>INDEX(LINEST(L75:L334,M75:T334,TRUE,TRUE),1,1)</f>
        <v/>
      </c>
      <c r="AJ334" s="10">
        <f>INDEX(LINEST(L75:L334,M75:T334,TRUE,TRUE),3,1)</f>
        <v/>
      </c>
      <c r="AK334" s="9">
        <f>AA333/52+AB333*M334+AC333*N334+AD333*O334+AE333*P334+AF333*Q334+AG333*R334+AH333*S334+AI333*T334</f>
        <v/>
      </c>
      <c r="AL334" s="9">
        <f>AVERAGE(L74:L333)</f>
        <v/>
      </c>
    </row>
    <row r="335">
      <c r="A335" s="7" t="n">
        <v>39948</v>
      </c>
      <c r="B335" s="8" t="n">
        <v>929.5</v>
      </c>
      <c r="C335" s="8" t="n">
        <v>1.48</v>
      </c>
      <c r="D335" s="8" t="n">
        <v>1.66</v>
      </c>
      <c r="E335" s="8" t="n">
        <v>83.019997</v>
      </c>
      <c r="F335" s="8" t="n">
        <v>56.52</v>
      </c>
      <c r="G335" s="8" t="n">
        <v>33.12</v>
      </c>
      <c r="H335" s="8" t="n">
        <v>122.300003</v>
      </c>
      <c r="I335" s="8" t="n">
        <v>882.880005</v>
      </c>
      <c r="J335" s="8" t="n">
        <v>62.864841</v>
      </c>
      <c r="L335" s="9">
        <f>LN(B335/B334)</f>
        <v/>
      </c>
      <c r="M335" s="9">
        <f>$M$1*(C335-C334)</f>
        <v/>
      </c>
      <c r="N335" s="9">
        <f>$N$1*(D335-D334)</f>
        <v/>
      </c>
      <c r="O335" s="9">
        <f>$O$1*LN(E335/E334)</f>
        <v/>
      </c>
      <c r="P335" s="9">
        <f>$P$1*LN(F335/F334)</f>
        <v/>
      </c>
      <c r="Q335" s="9">
        <f>$Q$1*(G335-G334)</f>
        <v/>
      </c>
      <c r="R335" s="9">
        <f>$R$1*(H335-H334)</f>
        <v/>
      </c>
      <c r="S335" s="9">
        <f>$S$1*LN(I335/I334)</f>
        <v/>
      </c>
      <c r="T335" s="9">
        <f>$T$1*LN(J335/J334)</f>
        <v/>
      </c>
      <c r="U335" s="9">
        <f>$W$12+$W$4*M335+$W$5*N335+$W$6*O335+$W$7*P335+$W$8*Q335+$W$9*R335+$W$10*S335+$W$11*T335</f>
        <v/>
      </c>
      <c r="AA335" s="10">
        <f>INDEX(LINEST(L76:L335,M76:T335,TRUE,TRUE),1,9)*52</f>
        <v/>
      </c>
      <c r="AB335" s="9">
        <f>INDEX(LINEST(L76:L335,M76:T335,TRUE,TRUE),1,8)</f>
        <v/>
      </c>
      <c r="AC335" s="9">
        <f>INDEX(LINEST(L76:L335,M76:T335,TRUE,TRUE),1,7)</f>
        <v/>
      </c>
      <c r="AD335" s="9">
        <f>INDEX(LINEST(L76:L335,M76:T335,TRUE,TRUE),1,6)</f>
        <v/>
      </c>
      <c r="AE335" s="9">
        <f>INDEX(LINEST(L76:L335,M76:T335,TRUE,TRUE),1,5)</f>
        <v/>
      </c>
      <c r="AF335" s="9">
        <f>INDEX(LINEST(L76:L335,M76:T335,TRUE,TRUE),1,4)</f>
        <v/>
      </c>
      <c r="AG335" s="9">
        <f>INDEX(LINEST(L76:L335,M76:T335,TRUE,TRUE),1,3)</f>
        <v/>
      </c>
      <c r="AH335" s="9">
        <f>INDEX(LINEST(L76:L335,M76:T335,TRUE,TRUE),1,2)</f>
        <v/>
      </c>
      <c r="AI335" s="9">
        <f>INDEX(LINEST(L76:L335,M76:T335,TRUE,TRUE),1,1)</f>
        <v/>
      </c>
      <c r="AJ335" s="10">
        <f>INDEX(LINEST(L76:L335,M76:T335,TRUE,TRUE),3,1)</f>
        <v/>
      </c>
      <c r="AK335" s="9">
        <f>AA334/52+AB334*M335+AC334*N335+AD334*O335+AE334*P335+AF334*Q335+AG334*R335+AH334*S335+AI334*T335</f>
        <v/>
      </c>
      <c r="AL335" s="9">
        <f>AVERAGE(L75:L334)</f>
        <v/>
      </c>
    </row>
    <row r="336">
      <c r="A336" s="7" t="n">
        <v>39955</v>
      </c>
      <c r="B336" s="8" t="n">
        <v>959.75</v>
      </c>
      <c r="C336" s="8" t="n">
        <v>1.73</v>
      </c>
      <c r="D336" s="8" t="n">
        <v>1.72</v>
      </c>
      <c r="E336" s="8" t="n">
        <v>79.959999</v>
      </c>
      <c r="F336" s="8" t="n">
        <v>61.15</v>
      </c>
      <c r="G336" s="8" t="n">
        <v>32.63</v>
      </c>
      <c r="H336" s="8" t="n">
        <v>147.199997</v>
      </c>
      <c r="I336" s="8" t="n">
        <v>887</v>
      </c>
      <c r="J336" s="8" t="n">
        <v>62.563435</v>
      </c>
      <c r="L336" s="9">
        <f>LN(B336/B335)</f>
        <v/>
      </c>
      <c r="M336" s="9">
        <f>$M$1*(C336-C335)</f>
        <v/>
      </c>
      <c r="N336" s="9">
        <f>$N$1*(D336-D335)</f>
        <v/>
      </c>
      <c r="O336" s="9">
        <f>$O$1*LN(E336/E335)</f>
        <v/>
      </c>
      <c r="P336" s="9">
        <f>$P$1*LN(F336/F335)</f>
        <v/>
      </c>
      <c r="Q336" s="9">
        <f>$Q$1*(G336-G335)</f>
        <v/>
      </c>
      <c r="R336" s="9">
        <f>$R$1*(H336-H335)</f>
        <v/>
      </c>
      <c r="S336" s="9">
        <f>$S$1*LN(I336/I335)</f>
        <v/>
      </c>
      <c r="T336" s="9">
        <f>$T$1*LN(J336/J335)</f>
        <v/>
      </c>
      <c r="U336" s="9">
        <f>$W$12+$W$4*M336+$W$5*N336+$W$6*O336+$W$7*P336+$W$8*Q336+$W$9*R336+$W$10*S336+$W$11*T336</f>
        <v/>
      </c>
      <c r="AA336" s="10">
        <f>INDEX(LINEST(L77:L336,M77:T336,TRUE,TRUE),1,9)*52</f>
        <v/>
      </c>
      <c r="AB336" s="9">
        <f>INDEX(LINEST(L77:L336,M77:T336,TRUE,TRUE),1,8)</f>
        <v/>
      </c>
      <c r="AC336" s="9">
        <f>INDEX(LINEST(L77:L336,M77:T336,TRUE,TRUE),1,7)</f>
        <v/>
      </c>
      <c r="AD336" s="9">
        <f>INDEX(LINEST(L77:L336,M77:T336,TRUE,TRUE),1,6)</f>
        <v/>
      </c>
      <c r="AE336" s="9">
        <f>INDEX(LINEST(L77:L336,M77:T336,TRUE,TRUE),1,5)</f>
        <v/>
      </c>
      <c r="AF336" s="9">
        <f>INDEX(LINEST(L77:L336,M77:T336,TRUE,TRUE),1,4)</f>
        <v/>
      </c>
      <c r="AG336" s="9">
        <f>INDEX(LINEST(L77:L336,M77:T336,TRUE,TRUE),1,3)</f>
        <v/>
      </c>
      <c r="AH336" s="9">
        <f>INDEX(LINEST(L77:L336,M77:T336,TRUE,TRUE),1,2)</f>
        <v/>
      </c>
      <c r="AI336" s="9">
        <f>INDEX(LINEST(L77:L336,M77:T336,TRUE,TRUE),1,1)</f>
        <v/>
      </c>
      <c r="AJ336" s="10">
        <f>INDEX(LINEST(L77:L336,M77:T336,TRUE,TRUE),3,1)</f>
        <v/>
      </c>
      <c r="AK336" s="9">
        <f>AA335/52+AB335*M336+AC335*N336+AD335*O336+AE335*P336+AF335*Q336+AG335*R336+AH335*S336+AI335*T336</f>
        <v/>
      </c>
      <c r="AL336" s="9">
        <f>AVERAGE(L76:L335)</f>
        <v/>
      </c>
    </row>
    <row r="337">
      <c r="A337" s="7" t="n">
        <v>39962</v>
      </c>
      <c r="B337" s="8" t="n">
        <v>975.5</v>
      </c>
      <c r="C337" s="8" t="n">
        <v>1.8</v>
      </c>
      <c r="D337" s="8" t="n">
        <v>1.67</v>
      </c>
      <c r="E337" s="8" t="n">
        <v>80.43000000000001</v>
      </c>
      <c r="F337" s="8" t="n">
        <v>66.31</v>
      </c>
      <c r="G337" s="8" t="n">
        <v>28.92</v>
      </c>
      <c r="H337" s="8" t="n">
        <v>165.399994</v>
      </c>
      <c r="I337" s="8" t="n">
        <v>919.1400149999999</v>
      </c>
      <c r="J337" s="8" t="n">
        <v>62.766438</v>
      </c>
      <c r="L337" s="9">
        <f>LN(B337/B336)</f>
        <v/>
      </c>
      <c r="M337" s="9">
        <f>$M$1*(C337-C336)</f>
        <v/>
      </c>
      <c r="N337" s="9">
        <f>$N$1*(D337-D336)</f>
        <v/>
      </c>
      <c r="O337" s="9">
        <f>$O$1*LN(E337/E336)</f>
        <v/>
      </c>
      <c r="P337" s="9">
        <f>$P$1*LN(F337/F336)</f>
        <v/>
      </c>
      <c r="Q337" s="9">
        <f>$Q$1*(G337-G336)</f>
        <v/>
      </c>
      <c r="R337" s="9">
        <f>$R$1*(H337-H336)</f>
        <v/>
      </c>
      <c r="S337" s="9">
        <f>$S$1*LN(I337/I336)</f>
        <v/>
      </c>
      <c r="T337" s="9">
        <f>$T$1*LN(J337/J336)</f>
        <v/>
      </c>
      <c r="U337" s="9">
        <f>$W$12+$W$4*M337+$W$5*N337+$W$6*O337+$W$7*P337+$W$8*Q337+$W$9*R337+$W$10*S337+$W$11*T337</f>
        <v/>
      </c>
      <c r="AA337" s="10">
        <f>INDEX(LINEST(L78:L337,M78:T337,TRUE,TRUE),1,9)*52</f>
        <v/>
      </c>
      <c r="AB337" s="9">
        <f>INDEX(LINEST(L78:L337,M78:T337,TRUE,TRUE),1,8)</f>
        <v/>
      </c>
      <c r="AC337" s="9">
        <f>INDEX(LINEST(L78:L337,M78:T337,TRUE,TRUE),1,7)</f>
        <v/>
      </c>
      <c r="AD337" s="9">
        <f>INDEX(LINEST(L78:L337,M78:T337,TRUE,TRUE),1,6)</f>
        <v/>
      </c>
      <c r="AE337" s="9">
        <f>INDEX(LINEST(L78:L337,M78:T337,TRUE,TRUE),1,5)</f>
        <v/>
      </c>
      <c r="AF337" s="9">
        <f>INDEX(LINEST(L78:L337,M78:T337,TRUE,TRUE),1,4)</f>
        <v/>
      </c>
      <c r="AG337" s="9">
        <f>INDEX(LINEST(L78:L337,M78:T337,TRUE,TRUE),1,3)</f>
        <v/>
      </c>
      <c r="AH337" s="9">
        <f>INDEX(LINEST(L78:L337,M78:T337,TRUE,TRUE),1,2)</f>
        <v/>
      </c>
      <c r="AI337" s="9">
        <f>INDEX(LINEST(L78:L337,M78:T337,TRUE,TRUE),1,1)</f>
        <v/>
      </c>
      <c r="AJ337" s="10">
        <f>INDEX(LINEST(L78:L337,M78:T337,TRUE,TRUE),3,1)</f>
        <v/>
      </c>
      <c r="AK337" s="9">
        <f>AA336/52+AB336*M337+AC336*N337+AD336*O337+AE336*P337+AF336*Q337+AG336*R337+AH336*S337+AI336*T337</f>
        <v/>
      </c>
      <c r="AL337" s="9">
        <f>AVERAGE(L77:L336)</f>
        <v/>
      </c>
    </row>
    <row r="338">
      <c r="A338" s="7" t="n">
        <v>39969</v>
      </c>
      <c r="B338" s="8" t="n">
        <v>962</v>
      </c>
      <c r="C338" s="8" t="n">
        <v>1.96</v>
      </c>
      <c r="D338" s="8" t="n">
        <v>1.88</v>
      </c>
      <c r="E338" s="8" t="n">
        <v>80.66999800000001</v>
      </c>
      <c r="F338" s="8" t="n">
        <v>68.43000000000001</v>
      </c>
      <c r="G338" s="8" t="n">
        <v>29.62</v>
      </c>
      <c r="H338" s="8" t="n">
        <v>183.399994</v>
      </c>
      <c r="I338" s="8" t="n">
        <v>940.090027</v>
      </c>
      <c r="J338" s="8" t="n">
        <v>61.747124</v>
      </c>
      <c r="L338" s="9">
        <f>LN(B338/B337)</f>
        <v/>
      </c>
      <c r="M338" s="9">
        <f>$M$1*(C338-C337)</f>
        <v/>
      </c>
      <c r="N338" s="9">
        <f>$N$1*(D338-D337)</f>
        <v/>
      </c>
      <c r="O338" s="9">
        <f>$O$1*LN(E338/E337)</f>
        <v/>
      </c>
      <c r="P338" s="9">
        <f>$P$1*LN(F338/F337)</f>
        <v/>
      </c>
      <c r="Q338" s="9">
        <f>$Q$1*(G338-G337)</f>
        <v/>
      </c>
      <c r="R338" s="9">
        <f>$R$1*(H338-H337)</f>
        <v/>
      </c>
      <c r="S338" s="9">
        <f>$S$1*LN(I338/I337)</f>
        <v/>
      </c>
      <c r="T338" s="9">
        <f>$T$1*LN(J338/J337)</f>
        <v/>
      </c>
      <c r="U338" s="9">
        <f>$W$12+$W$4*M338+$W$5*N338+$W$6*O338+$W$7*P338+$W$8*Q338+$W$9*R338+$W$10*S338+$W$11*T338</f>
        <v/>
      </c>
      <c r="AA338" s="10">
        <f>INDEX(LINEST(L79:L338,M79:T338,TRUE,TRUE),1,9)*52</f>
        <v/>
      </c>
      <c r="AB338" s="9">
        <f>INDEX(LINEST(L79:L338,M79:T338,TRUE,TRUE),1,8)</f>
        <v/>
      </c>
      <c r="AC338" s="9">
        <f>INDEX(LINEST(L79:L338,M79:T338,TRUE,TRUE),1,7)</f>
        <v/>
      </c>
      <c r="AD338" s="9">
        <f>INDEX(LINEST(L79:L338,M79:T338,TRUE,TRUE),1,6)</f>
        <v/>
      </c>
      <c r="AE338" s="9">
        <f>INDEX(LINEST(L79:L338,M79:T338,TRUE,TRUE),1,5)</f>
        <v/>
      </c>
      <c r="AF338" s="9">
        <f>INDEX(LINEST(L79:L338,M79:T338,TRUE,TRUE),1,4)</f>
        <v/>
      </c>
      <c r="AG338" s="9">
        <f>INDEX(LINEST(L79:L338,M79:T338,TRUE,TRUE),1,3)</f>
        <v/>
      </c>
      <c r="AH338" s="9">
        <f>INDEX(LINEST(L79:L338,M79:T338,TRUE,TRUE),1,2)</f>
        <v/>
      </c>
      <c r="AI338" s="9">
        <f>INDEX(LINEST(L79:L338,M79:T338,TRUE,TRUE),1,1)</f>
        <v/>
      </c>
      <c r="AJ338" s="10">
        <f>INDEX(LINEST(L79:L338,M79:T338,TRUE,TRUE),3,1)</f>
        <v/>
      </c>
      <c r="AK338" s="9">
        <f>AA337/52+AB337*M338+AC337*N338+AD337*O338+AE337*P338+AF337*Q338+AG337*R338+AH337*S338+AI337*T338</f>
        <v/>
      </c>
      <c r="AL338" s="9">
        <f>AVERAGE(L78:L337)</f>
        <v/>
      </c>
    </row>
    <row r="339">
      <c r="A339" s="7" t="n">
        <v>39976</v>
      </c>
      <c r="B339" s="8" t="n">
        <v>937.25</v>
      </c>
      <c r="C339" s="8" t="n">
        <v>1.9</v>
      </c>
      <c r="D339" s="8" t="n">
        <v>1.91</v>
      </c>
      <c r="E339" s="8" t="n">
        <v>80.139999</v>
      </c>
      <c r="F339" s="8" t="n">
        <v>72.13</v>
      </c>
      <c r="G339" s="8" t="n">
        <v>28.15</v>
      </c>
      <c r="H339" s="8" t="n">
        <v>171.800003</v>
      </c>
      <c r="I339" s="8" t="n">
        <v>946.210022</v>
      </c>
      <c r="J339" s="8" t="n">
        <v>62.203667</v>
      </c>
      <c r="L339" s="9">
        <f>LN(B339/B338)</f>
        <v/>
      </c>
      <c r="M339" s="9">
        <f>$M$1*(C339-C338)</f>
        <v/>
      </c>
      <c r="N339" s="9">
        <f>$N$1*(D339-D338)</f>
        <v/>
      </c>
      <c r="O339" s="9">
        <f>$O$1*LN(E339/E338)</f>
        <v/>
      </c>
      <c r="P339" s="9">
        <f>$P$1*LN(F339/F338)</f>
        <v/>
      </c>
      <c r="Q339" s="9">
        <f>$Q$1*(G339-G338)</f>
        <v/>
      </c>
      <c r="R339" s="9">
        <f>$R$1*(H339-H338)</f>
        <v/>
      </c>
      <c r="S339" s="9">
        <f>$S$1*LN(I339/I338)</f>
        <v/>
      </c>
      <c r="T339" s="9">
        <f>$T$1*LN(J339/J338)</f>
        <v/>
      </c>
      <c r="U339" s="9">
        <f>$W$12+$W$4*M339+$W$5*N339+$W$6*O339+$W$7*P339+$W$8*Q339+$W$9*R339+$W$10*S339+$W$11*T339</f>
        <v/>
      </c>
      <c r="AA339" s="10">
        <f>INDEX(LINEST(L80:L339,M80:T339,TRUE,TRUE),1,9)*52</f>
        <v/>
      </c>
      <c r="AB339" s="9">
        <f>INDEX(LINEST(L80:L339,M80:T339,TRUE,TRUE),1,8)</f>
        <v/>
      </c>
      <c r="AC339" s="9">
        <f>INDEX(LINEST(L80:L339,M80:T339,TRUE,TRUE),1,7)</f>
        <v/>
      </c>
      <c r="AD339" s="9">
        <f>INDEX(LINEST(L80:L339,M80:T339,TRUE,TRUE),1,6)</f>
        <v/>
      </c>
      <c r="AE339" s="9">
        <f>INDEX(LINEST(L80:L339,M80:T339,TRUE,TRUE),1,5)</f>
        <v/>
      </c>
      <c r="AF339" s="9">
        <f>INDEX(LINEST(L80:L339,M80:T339,TRUE,TRUE),1,4)</f>
        <v/>
      </c>
      <c r="AG339" s="9">
        <f>INDEX(LINEST(L80:L339,M80:T339,TRUE,TRUE),1,3)</f>
        <v/>
      </c>
      <c r="AH339" s="9">
        <f>INDEX(LINEST(L80:L339,M80:T339,TRUE,TRUE),1,2)</f>
        <v/>
      </c>
      <c r="AI339" s="9">
        <f>INDEX(LINEST(L80:L339,M80:T339,TRUE,TRUE),1,1)</f>
        <v/>
      </c>
      <c r="AJ339" s="10">
        <f>INDEX(LINEST(L80:L339,M80:T339,TRUE,TRUE),3,1)</f>
        <v/>
      </c>
      <c r="AK339" s="9">
        <f>AA338/52+AB338*M339+AC338*N339+AD338*O339+AE338*P339+AF338*Q339+AG338*R339+AH338*S339+AI338*T339</f>
        <v/>
      </c>
      <c r="AL339" s="9">
        <f>AVERAGE(L79:L338)</f>
        <v/>
      </c>
    </row>
    <row r="340">
      <c r="A340" s="7" t="n">
        <v>39983</v>
      </c>
      <c r="B340" s="8" t="n">
        <v>935.25</v>
      </c>
      <c r="C340" s="8" t="n">
        <v>1.88</v>
      </c>
      <c r="D340" s="8" t="n">
        <v>1.91</v>
      </c>
      <c r="E340" s="8" t="n">
        <v>80.260002</v>
      </c>
      <c r="F340" s="8" t="n">
        <v>69.59999999999999</v>
      </c>
      <c r="G340" s="8" t="n">
        <v>27.99</v>
      </c>
      <c r="H340" s="8" t="n">
        <v>182.300003</v>
      </c>
      <c r="I340" s="8" t="n">
        <v>921.22998</v>
      </c>
      <c r="J340" s="8" t="n">
        <v>62.469063</v>
      </c>
      <c r="L340" s="9">
        <f>LN(B340/B339)</f>
        <v/>
      </c>
      <c r="M340" s="9">
        <f>$M$1*(C340-C339)</f>
        <v/>
      </c>
      <c r="N340" s="9">
        <f>$N$1*(D340-D339)</f>
        <v/>
      </c>
      <c r="O340" s="9">
        <f>$O$1*LN(E340/E339)</f>
        <v/>
      </c>
      <c r="P340" s="9">
        <f>$P$1*LN(F340/F339)</f>
        <v/>
      </c>
      <c r="Q340" s="9">
        <f>$Q$1*(G340-G339)</f>
        <v/>
      </c>
      <c r="R340" s="9">
        <f>$R$1*(H340-H339)</f>
        <v/>
      </c>
      <c r="S340" s="9">
        <f>$S$1*LN(I340/I339)</f>
        <v/>
      </c>
      <c r="T340" s="9">
        <f>$T$1*LN(J340/J339)</f>
        <v/>
      </c>
      <c r="U340" s="9">
        <f>$W$12+$W$4*M340+$W$5*N340+$W$6*O340+$W$7*P340+$W$8*Q340+$W$9*R340+$W$10*S340+$W$11*T340</f>
        <v/>
      </c>
      <c r="AA340" s="10">
        <f>INDEX(LINEST(L81:L340,M81:T340,TRUE,TRUE),1,9)*52</f>
        <v/>
      </c>
      <c r="AB340" s="9">
        <f>INDEX(LINEST(L81:L340,M81:T340,TRUE,TRUE),1,8)</f>
        <v/>
      </c>
      <c r="AC340" s="9">
        <f>INDEX(LINEST(L81:L340,M81:T340,TRUE,TRUE),1,7)</f>
        <v/>
      </c>
      <c r="AD340" s="9">
        <f>INDEX(LINEST(L81:L340,M81:T340,TRUE,TRUE),1,6)</f>
        <v/>
      </c>
      <c r="AE340" s="9">
        <f>INDEX(LINEST(L81:L340,M81:T340,TRUE,TRUE),1,5)</f>
        <v/>
      </c>
      <c r="AF340" s="9">
        <f>INDEX(LINEST(L81:L340,M81:T340,TRUE,TRUE),1,4)</f>
        <v/>
      </c>
      <c r="AG340" s="9">
        <f>INDEX(LINEST(L81:L340,M81:T340,TRUE,TRUE),1,3)</f>
        <v/>
      </c>
      <c r="AH340" s="9">
        <f>INDEX(LINEST(L81:L340,M81:T340,TRUE,TRUE),1,2)</f>
        <v/>
      </c>
      <c r="AI340" s="9">
        <f>INDEX(LINEST(L81:L340,M81:T340,TRUE,TRUE),1,1)</f>
        <v/>
      </c>
      <c r="AJ340" s="10">
        <f>INDEX(LINEST(L81:L340,M81:T340,TRUE,TRUE),3,1)</f>
        <v/>
      </c>
      <c r="AK340" s="9">
        <f>AA339/52+AB339*M340+AC339*N340+AD339*O340+AE339*P340+AF339*Q340+AG339*R340+AH339*S340+AI339*T340</f>
        <v/>
      </c>
      <c r="AL340" s="9">
        <f>AVERAGE(L80:L339)</f>
        <v/>
      </c>
    </row>
    <row r="341">
      <c r="A341" s="7" t="n">
        <v>39990</v>
      </c>
      <c r="B341" s="8" t="n">
        <v>942</v>
      </c>
      <c r="C341" s="8" t="n">
        <v>1.67</v>
      </c>
      <c r="D341" s="8" t="n">
        <v>1.85</v>
      </c>
      <c r="E341" s="8" t="n">
        <v>79.879997</v>
      </c>
      <c r="F341" s="8" t="n">
        <v>69.16</v>
      </c>
      <c r="G341" s="8" t="n">
        <v>25.93</v>
      </c>
      <c r="H341" s="8" t="n">
        <v>159</v>
      </c>
      <c r="I341" s="8" t="n">
        <v>918.900024</v>
      </c>
      <c r="J341" s="8" t="n">
        <v>63.073746</v>
      </c>
      <c r="L341" s="9">
        <f>LN(B341/B340)</f>
        <v/>
      </c>
      <c r="M341" s="9">
        <f>$M$1*(C341-C340)</f>
        <v/>
      </c>
      <c r="N341" s="9">
        <f>$N$1*(D341-D340)</f>
        <v/>
      </c>
      <c r="O341" s="9">
        <f>$O$1*LN(E341/E340)</f>
        <v/>
      </c>
      <c r="P341" s="9">
        <f>$P$1*LN(F341/F340)</f>
        <v/>
      </c>
      <c r="Q341" s="9">
        <f>$Q$1*(G341-G340)</f>
        <v/>
      </c>
      <c r="R341" s="9">
        <f>$R$1*(H341-H340)</f>
        <v/>
      </c>
      <c r="S341" s="9">
        <f>$S$1*LN(I341/I340)</f>
        <v/>
      </c>
      <c r="T341" s="9">
        <f>$T$1*LN(J341/J340)</f>
        <v/>
      </c>
      <c r="U341" s="9">
        <f>$W$12+$W$4*M341+$W$5*N341+$W$6*O341+$W$7*P341+$W$8*Q341+$W$9*R341+$W$10*S341+$W$11*T341</f>
        <v/>
      </c>
      <c r="AA341" s="10">
        <f>INDEX(LINEST(L82:L341,M82:T341,TRUE,TRUE),1,9)*52</f>
        <v/>
      </c>
      <c r="AB341" s="9">
        <f>INDEX(LINEST(L82:L341,M82:T341,TRUE,TRUE),1,8)</f>
        <v/>
      </c>
      <c r="AC341" s="9">
        <f>INDEX(LINEST(L82:L341,M82:T341,TRUE,TRUE),1,7)</f>
        <v/>
      </c>
      <c r="AD341" s="9">
        <f>INDEX(LINEST(L82:L341,M82:T341,TRUE,TRUE),1,6)</f>
        <v/>
      </c>
      <c r="AE341" s="9">
        <f>INDEX(LINEST(L82:L341,M82:T341,TRUE,TRUE),1,5)</f>
        <v/>
      </c>
      <c r="AF341" s="9">
        <f>INDEX(LINEST(L82:L341,M82:T341,TRUE,TRUE),1,4)</f>
        <v/>
      </c>
      <c r="AG341" s="9">
        <f>INDEX(LINEST(L82:L341,M82:T341,TRUE,TRUE),1,3)</f>
        <v/>
      </c>
      <c r="AH341" s="9">
        <f>INDEX(LINEST(L82:L341,M82:T341,TRUE,TRUE),1,2)</f>
        <v/>
      </c>
      <c r="AI341" s="9">
        <f>INDEX(LINEST(L82:L341,M82:T341,TRUE,TRUE),1,1)</f>
        <v/>
      </c>
      <c r="AJ341" s="10">
        <f>INDEX(LINEST(L82:L341,M82:T341,TRUE,TRUE),3,1)</f>
        <v/>
      </c>
      <c r="AK341" s="9">
        <f>AA340/52+AB340*M341+AC340*N341+AD340*O341+AE340*P341+AF340*Q341+AG340*R341+AH340*S341+AI340*T341</f>
        <v/>
      </c>
      <c r="AL341" s="9">
        <f>AVERAGE(L81:L340)</f>
        <v/>
      </c>
    </row>
    <row r="342">
      <c r="A342" s="7" t="n">
        <v>39997</v>
      </c>
      <c r="B342" s="8" t="n">
        <v>932.5</v>
      </c>
      <c r="C342" s="8" t="n">
        <v>1.64</v>
      </c>
      <c r="D342" s="8" t="n">
        <v>1.87</v>
      </c>
      <c r="E342" s="8" t="n">
        <v>80.150002</v>
      </c>
      <c r="F342" s="8" t="n">
        <v>66.68000000000001</v>
      </c>
      <c r="G342" s="8" t="n">
        <v>27.95</v>
      </c>
      <c r="H342" s="8" t="n">
        <v>149.100006</v>
      </c>
      <c r="I342" s="8" t="n">
        <v>896.419983</v>
      </c>
      <c r="J342" s="8" t="n">
        <v>63.155586</v>
      </c>
      <c r="L342" s="9">
        <f>LN(B342/B341)</f>
        <v/>
      </c>
      <c r="M342" s="9">
        <f>$M$1*(C342-C341)</f>
        <v/>
      </c>
      <c r="N342" s="9">
        <f>$N$1*(D342-D341)</f>
        <v/>
      </c>
      <c r="O342" s="9">
        <f>$O$1*LN(E342/E341)</f>
        <v/>
      </c>
      <c r="P342" s="9">
        <f>$P$1*LN(F342/F341)</f>
        <v/>
      </c>
      <c r="Q342" s="9">
        <f>$Q$1*(G342-G341)</f>
        <v/>
      </c>
      <c r="R342" s="9">
        <f>$R$1*(H342-H341)</f>
        <v/>
      </c>
      <c r="S342" s="9">
        <f>$S$1*LN(I342/I341)</f>
        <v/>
      </c>
      <c r="T342" s="9">
        <f>$T$1*LN(J342/J341)</f>
        <v/>
      </c>
      <c r="U342" s="9">
        <f>$W$12+$W$4*M342+$W$5*N342+$W$6*O342+$W$7*P342+$W$8*Q342+$W$9*R342+$W$10*S342+$W$11*T342</f>
        <v/>
      </c>
      <c r="AA342" s="10">
        <f>INDEX(LINEST(L83:L342,M83:T342,TRUE,TRUE),1,9)*52</f>
        <v/>
      </c>
      <c r="AB342" s="9">
        <f>INDEX(LINEST(L83:L342,M83:T342,TRUE,TRUE),1,8)</f>
        <v/>
      </c>
      <c r="AC342" s="9">
        <f>INDEX(LINEST(L83:L342,M83:T342,TRUE,TRUE),1,7)</f>
        <v/>
      </c>
      <c r="AD342" s="9">
        <f>INDEX(LINEST(L83:L342,M83:T342,TRUE,TRUE),1,6)</f>
        <v/>
      </c>
      <c r="AE342" s="9">
        <f>INDEX(LINEST(L83:L342,M83:T342,TRUE,TRUE),1,5)</f>
        <v/>
      </c>
      <c r="AF342" s="9">
        <f>INDEX(LINEST(L83:L342,M83:T342,TRUE,TRUE),1,4)</f>
        <v/>
      </c>
      <c r="AG342" s="9">
        <f>INDEX(LINEST(L83:L342,M83:T342,TRUE,TRUE),1,3)</f>
        <v/>
      </c>
      <c r="AH342" s="9">
        <f>INDEX(LINEST(L83:L342,M83:T342,TRUE,TRUE),1,2)</f>
        <v/>
      </c>
      <c r="AI342" s="9">
        <f>INDEX(LINEST(L83:L342,M83:T342,TRUE,TRUE),1,1)</f>
        <v/>
      </c>
      <c r="AJ342" s="10">
        <f>INDEX(LINEST(L83:L342,M83:T342,TRUE,TRUE),3,1)</f>
        <v/>
      </c>
      <c r="AK342" s="9">
        <f>AA341/52+AB341*M342+AC341*N342+AD341*O342+AE341*P342+AF341*Q342+AG341*R342+AH341*S342+AI341*T342</f>
        <v/>
      </c>
      <c r="AL342" s="9">
        <f>AVERAGE(L82:L341)</f>
        <v/>
      </c>
    </row>
    <row r="343">
      <c r="A343" s="7" t="n">
        <v>40004</v>
      </c>
      <c r="B343" s="8" t="n">
        <v>913</v>
      </c>
      <c r="C343" s="8" t="n">
        <v>1.52</v>
      </c>
      <c r="D343" s="8" t="n">
        <v>1.8</v>
      </c>
      <c r="E343" s="8" t="n">
        <v>80.230003</v>
      </c>
      <c r="F343" s="8" t="n">
        <v>59.93</v>
      </c>
      <c r="G343" s="8" t="n">
        <v>29.02</v>
      </c>
      <c r="H343" s="8" t="n">
        <v>135.899994</v>
      </c>
      <c r="I343" s="8" t="n">
        <v>879.130005</v>
      </c>
      <c r="J343" s="8" t="n">
        <v>63.69426</v>
      </c>
      <c r="L343" s="9">
        <f>LN(B343/B342)</f>
        <v/>
      </c>
      <c r="M343" s="9">
        <f>$M$1*(C343-C342)</f>
        <v/>
      </c>
      <c r="N343" s="9">
        <f>$N$1*(D343-D342)</f>
        <v/>
      </c>
      <c r="O343" s="9">
        <f>$O$1*LN(E343/E342)</f>
        <v/>
      </c>
      <c r="P343" s="9">
        <f>$P$1*LN(F343/F342)</f>
        <v/>
      </c>
      <c r="Q343" s="9">
        <f>$Q$1*(G343-G342)</f>
        <v/>
      </c>
      <c r="R343" s="9">
        <f>$R$1*(H343-H342)</f>
        <v/>
      </c>
      <c r="S343" s="9">
        <f>$S$1*LN(I343/I342)</f>
        <v/>
      </c>
      <c r="T343" s="9">
        <f>$T$1*LN(J343/J342)</f>
        <v/>
      </c>
      <c r="U343" s="9">
        <f>$W$12+$W$4*M343+$W$5*N343+$W$6*O343+$W$7*P343+$W$8*Q343+$W$9*R343+$W$10*S343+$W$11*T343</f>
        <v/>
      </c>
      <c r="AA343" s="10">
        <f>INDEX(LINEST(L84:L343,M84:T343,TRUE,TRUE),1,9)*52</f>
        <v/>
      </c>
      <c r="AB343" s="9">
        <f>INDEX(LINEST(L84:L343,M84:T343,TRUE,TRUE),1,8)</f>
        <v/>
      </c>
      <c r="AC343" s="9">
        <f>INDEX(LINEST(L84:L343,M84:T343,TRUE,TRUE),1,7)</f>
        <v/>
      </c>
      <c r="AD343" s="9">
        <f>INDEX(LINEST(L84:L343,M84:T343,TRUE,TRUE),1,6)</f>
        <v/>
      </c>
      <c r="AE343" s="9">
        <f>INDEX(LINEST(L84:L343,M84:T343,TRUE,TRUE),1,5)</f>
        <v/>
      </c>
      <c r="AF343" s="9">
        <f>INDEX(LINEST(L84:L343,M84:T343,TRUE,TRUE),1,4)</f>
        <v/>
      </c>
      <c r="AG343" s="9">
        <f>INDEX(LINEST(L84:L343,M84:T343,TRUE,TRUE),1,3)</f>
        <v/>
      </c>
      <c r="AH343" s="9">
        <f>INDEX(LINEST(L84:L343,M84:T343,TRUE,TRUE),1,2)</f>
        <v/>
      </c>
      <c r="AI343" s="9">
        <f>INDEX(LINEST(L84:L343,M84:T343,TRUE,TRUE),1,1)</f>
        <v/>
      </c>
      <c r="AJ343" s="10">
        <f>INDEX(LINEST(L84:L343,M84:T343,TRUE,TRUE),3,1)</f>
        <v/>
      </c>
      <c r="AK343" s="9">
        <f>AA342/52+AB342*M343+AC342*N343+AD342*O343+AE342*P343+AF342*Q343+AG342*R343+AH342*S343+AI342*T343</f>
        <v/>
      </c>
      <c r="AL343" s="9">
        <f>AVERAGE(L83:L342)</f>
        <v/>
      </c>
    </row>
    <row r="344">
      <c r="A344" s="7" t="n">
        <v>40011</v>
      </c>
      <c r="B344" s="8" t="n">
        <v>937.5</v>
      </c>
      <c r="C344" s="8" t="n">
        <v>1.86</v>
      </c>
      <c r="D344" s="8" t="n">
        <v>1.81</v>
      </c>
      <c r="E344" s="8" t="n">
        <v>79.349998</v>
      </c>
      <c r="F344" s="8" t="n">
        <v>63.56</v>
      </c>
      <c r="G344" s="8" t="n">
        <v>24.34</v>
      </c>
      <c r="H344" s="8" t="n">
        <v>156.300003</v>
      </c>
      <c r="I344" s="8" t="n">
        <v>940.380005</v>
      </c>
      <c r="J344" s="8" t="n">
        <v>63.254635</v>
      </c>
      <c r="L344" s="9">
        <f>LN(B344/B343)</f>
        <v/>
      </c>
      <c r="M344" s="9">
        <f>$M$1*(C344-C343)</f>
        <v/>
      </c>
      <c r="N344" s="9">
        <f>$N$1*(D344-D343)</f>
        <v/>
      </c>
      <c r="O344" s="9">
        <f>$O$1*LN(E344/E343)</f>
        <v/>
      </c>
      <c r="P344" s="9">
        <f>$P$1*LN(F344/F343)</f>
        <v/>
      </c>
      <c r="Q344" s="9">
        <f>$Q$1*(G344-G343)</f>
        <v/>
      </c>
      <c r="R344" s="9">
        <f>$R$1*(H344-H343)</f>
        <v/>
      </c>
      <c r="S344" s="9">
        <f>$S$1*LN(I344/I343)</f>
        <v/>
      </c>
      <c r="T344" s="9">
        <f>$T$1*LN(J344/J343)</f>
        <v/>
      </c>
      <c r="U344" s="9">
        <f>$W$12+$W$4*M344+$W$5*N344+$W$6*O344+$W$7*P344+$W$8*Q344+$W$9*R344+$W$10*S344+$W$11*T344</f>
        <v/>
      </c>
      <c r="AA344" s="10">
        <f>INDEX(LINEST(L85:L344,M85:T344,TRUE,TRUE),1,9)*52</f>
        <v/>
      </c>
      <c r="AB344" s="9">
        <f>INDEX(LINEST(L85:L344,M85:T344,TRUE,TRUE),1,8)</f>
        <v/>
      </c>
      <c r="AC344" s="9">
        <f>INDEX(LINEST(L85:L344,M85:T344,TRUE,TRUE),1,7)</f>
        <v/>
      </c>
      <c r="AD344" s="9">
        <f>INDEX(LINEST(L85:L344,M85:T344,TRUE,TRUE),1,6)</f>
        <v/>
      </c>
      <c r="AE344" s="9">
        <f>INDEX(LINEST(L85:L344,M85:T344,TRUE,TRUE),1,5)</f>
        <v/>
      </c>
      <c r="AF344" s="9">
        <f>INDEX(LINEST(L85:L344,M85:T344,TRUE,TRUE),1,4)</f>
        <v/>
      </c>
      <c r="AG344" s="9">
        <f>INDEX(LINEST(L85:L344,M85:T344,TRUE,TRUE),1,3)</f>
        <v/>
      </c>
      <c r="AH344" s="9">
        <f>INDEX(LINEST(L85:L344,M85:T344,TRUE,TRUE),1,2)</f>
        <v/>
      </c>
      <c r="AI344" s="9">
        <f>INDEX(LINEST(L85:L344,M85:T344,TRUE,TRUE),1,1)</f>
        <v/>
      </c>
      <c r="AJ344" s="10">
        <f>INDEX(LINEST(L85:L344,M85:T344,TRUE,TRUE),3,1)</f>
        <v/>
      </c>
      <c r="AK344" s="9">
        <f>AA343/52+AB343*M344+AC343*N344+AD343*O344+AE343*P344+AF343*Q344+AG343*R344+AH343*S344+AI343*T344</f>
        <v/>
      </c>
      <c r="AL344" s="9">
        <f>AVERAGE(L84:L343)</f>
        <v/>
      </c>
    </row>
    <row r="345">
      <c r="A345" s="7" t="n">
        <v>40018</v>
      </c>
      <c r="B345" s="8" t="n">
        <v>951.5</v>
      </c>
      <c r="C345" s="8" t="n">
        <v>1.89</v>
      </c>
      <c r="D345" s="8" t="n">
        <v>1.81</v>
      </c>
      <c r="E345" s="8" t="n">
        <v>78.75</v>
      </c>
      <c r="F345" s="8" t="n">
        <v>66.95999999999999</v>
      </c>
      <c r="G345" s="8" t="n">
        <v>23.09</v>
      </c>
      <c r="H345" s="8" t="n">
        <v>143.600006</v>
      </c>
      <c r="I345" s="8" t="n">
        <v>979.26001</v>
      </c>
      <c r="J345" s="8" t="n">
        <v>63.390896</v>
      </c>
      <c r="L345" s="9">
        <f>LN(B345/B344)</f>
        <v/>
      </c>
      <c r="M345" s="9">
        <f>$M$1*(C345-C344)</f>
        <v/>
      </c>
      <c r="N345" s="9">
        <f>$N$1*(D345-D344)</f>
        <v/>
      </c>
      <c r="O345" s="9">
        <f>$O$1*LN(E345/E344)</f>
        <v/>
      </c>
      <c r="P345" s="9">
        <f>$P$1*LN(F345/F344)</f>
        <v/>
      </c>
      <c r="Q345" s="9">
        <f>$Q$1*(G345-G344)</f>
        <v/>
      </c>
      <c r="R345" s="9">
        <f>$R$1*(H345-H344)</f>
        <v/>
      </c>
      <c r="S345" s="9">
        <f>$S$1*LN(I345/I344)</f>
        <v/>
      </c>
      <c r="T345" s="9">
        <f>$T$1*LN(J345/J344)</f>
        <v/>
      </c>
      <c r="U345" s="9">
        <f>$W$12+$W$4*M345+$W$5*N345+$W$6*O345+$W$7*P345+$W$8*Q345+$W$9*R345+$W$10*S345+$W$11*T345</f>
        <v/>
      </c>
      <c r="AA345" s="10">
        <f>INDEX(LINEST(L86:L345,M86:T345,TRUE,TRUE),1,9)*52</f>
        <v/>
      </c>
      <c r="AB345" s="9">
        <f>INDEX(LINEST(L86:L345,M86:T345,TRUE,TRUE),1,8)</f>
        <v/>
      </c>
      <c r="AC345" s="9">
        <f>INDEX(LINEST(L86:L345,M86:T345,TRUE,TRUE),1,7)</f>
        <v/>
      </c>
      <c r="AD345" s="9">
        <f>INDEX(LINEST(L86:L345,M86:T345,TRUE,TRUE),1,6)</f>
        <v/>
      </c>
      <c r="AE345" s="9">
        <f>INDEX(LINEST(L86:L345,M86:T345,TRUE,TRUE),1,5)</f>
        <v/>
      </c>
      <c r="AF345" s="9">
        <f>INDEX(LINEST(L86:L345,M86:T345,TRUE,TRUE),1,4)</f>
        <v/>
      </c>
      <c r="AG345" s="9">
        <f>INDEX(LINEST(L86:L345,M86:T345,TRUE,TRUE),1,3)</f>
        <v/>
      </c>
      <c r="AH345" s="9">
        <f>INDEX(LINEST(L86:L345,M86:T345,TRUE,TRUE),1,2)</f>
        <v/>
      </c>
      <c r="AI345" s="9">
        <f>INDEX(LINEST(L86:L345,M86:T345,TRUE,TRUE),1,1)</f>
        <v/>
      </c>
      <c r="AJ345" s="10">
        <f>INDEX(LINEST(L86:L345,M86:T345,TRUE,TRUE),3,1)</f>
        <v/>
      </c>
      <c r="AK345" s="9">
        <f>AA344/52+AB344*M345+AC344*N345+AD344*O345+AE344*P345+AF344*Q345+AG344*R345+AH344*S345+AI344*T345</f>
        <v/>
      </c>
      <c r="AL345" s="9">
        <f>AVERAGE(L85:L344)</f>
        <v/>
      </c>
    </row>
    <row r="346">
      <c r="A346" s="7" t="n">
        <v>40025</v>
      </c>
      <c r="B346" s="8" t="n">
        <v>939</v>
      </c>
      <c r="C346" s="8" t="n">
        <v>1.81</v>
      </c>
      <c r="D346" s="8" t="n">
        <v>1.71</v>
      </c>
      <c r="E346" s="8" t="n">
        <v>78.349998</v>
      </c>
      <c r="F346" s="8" t="n">
        <v>69.26000000000001</v>
      </c>
      <c r="G346" s="8" t="n">
        <v>25.92</v>
      </c>
      <c r="H346" s="8" t="n">
        <v>138.5</v>
      </c>
      <c r="I346" s="8" t="n">
        <v>987.47998</v>
      </c>
      <c r="J346" s="8" t="n">
        <v>63.830391</v>
      </c>
      <c r="L346" s="9">
        <f>LN(B346/B345)</f>
        <v/>
      </c>
      <c r="M346" s="9">
        <f>$M$1*(C346-C345)</f>
        <v/>
      </c>
      <c r="N346" s="9">
        <f>$N$1*(D346-D345)</f>
        <v/>
      </c>
      <c r="O346" s="9">
        <f>$O$1*LN(E346/E345)</f>
        <v/>
      </c>
      <c r="P346" s="9">
        <f>$P$1*LN(F346/F345)</f>
        <v/>
      </c>
      <c r="Q346" s="9">
        <f>$Q$1*(G346-G345)</f>
        <v/>
      </c>
      <c r="R346" s="9">
        <f>$R$1*(H346-H345)</f>
        <v/>
      </c>
      <c r="S346" s="9">
        <f>$S$1*LN(I346/I345)</f>
        <v/>
      </c>
      <c r="T346" s="9">
        <f>$T$1*LN(J346/J345)</f>
        <v/>
      </c>
      <c r="U346" s="9">
        <f>$W$12+$W$4*M346+$W$5*N346+$W$6*O346+$W$7*P346+$W$8*Q346+$W$9*R346+$W$10*S346+$W$11*T346</f>
        <v/>
      </c>
      <c r="AA346" s="10">
        <f>INDEX(LINEST(L87:L346,M87:T346,TRUE,TRUE),1,9)*52</f>
        <v/>
      </c>
      <c r="AB346" s="9">
        <f>INDEX(LINEST(L87:L346,M87:T346,TRUE,TRUE),1,8)</f>
        <v/>
      </c>
      <c r="AC346" s="9">
        <f>INDEX(LINEST(L87:L346,M87:T346,TRUE,TRUE),1,7)</f>
        <v/>
      </c>
      <c r="AD346" s="9">
        <f>INDEX(LINEST(L87:L346,M87:T346,TRUE,TRUE),1,6)</f>
        <v/>
      </c>
      <c r="AE346" s="9">
        <f>INDEX(LINEST(L87:L346,M87:T346,TRUE,TRUE),1,5)</f>
        <v/>
      </c>
      <c r="AF346" s="9">
        <f>INDEX(LINEST(L87:L346,M87:T346,TRUE,TRUE),1,4)</f>
        <v/>
      </c>
      <c r="AG346" s="9">
        <f>INDEX(LINEST(L87:L346,M87:T346,TRUE,TRUE),1,3)</f>
        <v/>
      </c>
      <c r="AH346" s="9">
        <f>INDEX(LINEST(L87:L346,M87:T346,TRUE,TRUE),1,2)</f>
        <v/>
      </c>
      <c r="AI346" s="9">
        <f>INDEX(LINEST(L87:L346,M87:T346,TRUE,TRUE),1,1)</f>
        <v/>
      </c>
      <c r="AJ346" s="10">
        <f>INDEX(LINEST(L87:L346,M87:T346,TRUE,TRUE),3,1)</f>
        <v/>
      </c>
      <c r="AK346" s="9">
        <f>AA345/52+AB345*M346+AC345*N346+AD345*O346+AE345*P346+AF345*Q346+AG345*R346+AH345*S346+AI345*T346</f>
        <v/>
      </c>
      <c r="AL346" s="9">
        <f>AVERAGE(L86:L345)</f>
        <v/>
      </c>
    </row>
    <row r="347">
      <c r="A347" s="7" t="n">
        <v>40032</v>
      </c>
      <c r="B347" s="8" t="n">
        <v>956</v>
      </c>
      <c r="C347" s="8" t="n">
        <v>2.01</v>
      </c>
      <c r="D347" s="8" t="n">
        <v>1.88</v>
      </c>
      <c r="E347" s="8" t="n">
        <v>78.970001</v>
      </c>
      <c r="F347" s="8" t="n">
        <v>70.97</v>
      </c>
      <c r="G347" s="8" t="n">
        <v>24.76</v>
      </c>
      <c r="H347" s="8" t="n">
        <v>153.399994</v>
      </c>
      <c r="I347" s="8" t="n">
        <v>1010.47998</v>
      </c>
      <c r="J347" s="8" t="n">
        <v>63.099968</v>
      </c>
      <c r="L347" s="9">
        <f>LN(B347/B346)</f>
        <v/>
      </c>
      <c r="M347" s="9">
        <f>$M$1*(C347-C346)</f>
        <v/>
      </c>
      <c r="N347" s="9">
        <f>$N$1*(D347-D346)</f>
        <v/>
      </c>
      <c r="O347" s="9">
        <f>$O$1*LN(E347/E346)</f>
        <v/>
      </c>
      <c r="P347" s="9">
        <f>$P$1*LN(F347/F346)</f>
        <v/>
      </c>
      <c r="Q347" s="9">
        <f>$Q$1*(G347-G346)</f>
        <v/>
      </c>
      <c r="R347" s="9">
        <f>$R$1*(H347-H346)</f>
        <v/>
      </c>
      <c r="S347" s="9">
        <f>$S$1*LN(I347/I346)</f>
        <v/>
      </c>
      <c r="T347" s="9">
        <f>$T$1*LN(J347/J346)</f>
        <v/>
      </c>
      <c r="U347" s="9">
        <f>$W$12+$W$4*M347+$W$5*N347+$W$6*O347+$W$7*P347+$W$8*Q347+$W$9*R347+$W$10*S347+$W$11*T347</f>
        <v/>
      </c>
      <c r="AA347" s="10">
        <f>INDEX(LINEST(L88:L347,M88:T347,TRUE,TRUE),1,9)*52</f>
        <v/>
      </c>
      <c r="AB347" s="9">
        <f>INDEX(LINEST(L88:L347,M88:T347,TRUE,TRUE),1,8)</f>
        <v/>
      </c>
      <c r="AC347" s="9">
        <f>INDEX(LINEST(L88:L347,M88:T347,TRUE,TRUE),1,7)</f>
        <v/>
      </c>
      <c r="AD347" s="9">
        <f>INDEX(LINEST(L88:L347,M88:T347,TRUE,TRUE),1,6)</f>
        <v/>
      </c>
      <c r="AE347" s="9">
        <f>INDEX(LINEST(L88:L347,M88:T347,TRUE,TRUE),1,5)</f>
        <v/>
      </c>
      <c r="AF347" s="9">
        <f>INDEX(LINEST(L88:L347,M88:T347,TRUE,TRUE),1,4)</f>
        <v/>
      </c>
      <c r="AG347" s="9">
        <f>INDEX(LINEST(L88:L347,M88:T347,TRUE,TRUE),1,3)</f>
        <v/>
      </c>
      <c r="AH347" s="9">
        <f>INDEX(LINEST(L88:L347,M88:T347,TRUE,TRUE),1,2)</f>
        <v/>
      </c>
      <c r="AI347" s="9">
        <f>INDEX(LINEST(L88:L347,M88:T347,TRUE,TRUE),1,1)</f>
        <v/>
      </c>
      <c r="AJ347" s="10">
        <f>INDEX(LINEST(L88:L347,M88:T347,TRUE,TRUE),3,1)</f>
        <v/>
      </c>
      <c r="AK347" s="9">
        <f>AA346/52+AB346*M347+AC346*N347+AD346*O347+AE346*P347+AF346*Q347+AG346*R347+AH346*S347+AI346*T347</f>
        <v/>
      </c>
      <c r="AL347" s="9">
        <f>AVERAGE(L87:L346)</f>
        <v/>
      </c>
    </row>
    <row r="348">
      <c r="A348" s="7" t="n">
        <v>40039</v>
      </c>
      <c r="B348" s="8" t="n">
        <v>953.5</v>
      </c>
      <c r="C348" s="8" t="n">
        <v>1.7</v>
      </c>
      <c r="D348" s="8" t="n">
        <v>1.85</v>
      </c>
      <c r="E348" s="8" t="n">
        <v>78.889999</v>
      </c>
      <c r="F348" s="8" t="n">
        <v>67.51000000000001</v>
      </c>
      <c r="G348" s="8" t="n">
        <v>24.27</v>
      </c>
      <c r="H348" s="8" t="n">
        <v>144.699997</v>
      </c>
      <c r="I348" s="8" t="n">
        <v>1004.090027</v>
      </c>
      <c r="J348" s="8" t="n">
        <v>64.05650300000001</v>
      </c>
      <c r="L348" s="9">
        <f>LN(B348/B347)</f>
        <v/>
      </c>
      <c r="M348" s="9">
        <f>$M$1*(C348-C347)</f>
        <v/>
      </c>
      <c r="N348" s="9">
        <f>$N$1*(D348-D347)</f>
        <v/>
      </c>
      <c r="O348" s="9">
        <f>$O$1*LN(E348/E347)</f>
        <v/>
      </c>
      <c r="P348" s="9">
        <f>$P$1*LN(F348/F347)</f>
        <v/>
      </c>
      <c r="Q348" s="9">
        <f>$Q$1*(G348-G347)</f>
        <v/>
      </c>
      <c r="R348" s="9">
        <f>$R$1*(H348-H347)</f>
        <v/>
      </c>
      <c r="S348" s="9">
        <f>$S$1*LN(I348/I347)</f>
        <v/>
      </c>
      <c r="T348" s="9">
        <f>$T$1*LN(J348/J347)</f>
        <v/>
      </c>
      <c r="U348" s="9">
        <f>$W$12+$W$4*M348+$W$5*N348+$W$6*O348+$W$7*P348+$W$8*Q348+$W$9*R348+$W$10*S348+$W$11*T348</f>
        <v/>
      </c>
      <c r="AA348" s="10">
        <f>INDEX(LINEST(L89:L348,M89:T348,TRUE,TRUE),1,9)*52</f>
        <v/>
      </c>
      <c r="AB348" s="9">
        <f>INDEX(LINEST(L89:L348,M89:T348,TRUE,TRUE),1,8)</f>
        <v/>
      </c>
      <c r="AC348" s="9">
        <f>INDEX(LINEST(L89:L348,M89:T348,TRUE,TRUE),1,7)</f>
        <v/>
      </c>
      <c r="AD348" s="9">
        <f>INDEX(LINEST(L89:L348,M89:T348,TRUE,TRUE),1,6)</f>
        <v/>
      </c>
      <c r="AE348" s="9">
        <f>INDEX(LINEST(L89:L348,M89:T348,TRUE,TRUE),1,5)</f>
        <v/>
      </c>
      <c r="AF348" s="9">
        <f>INDEX(LINEST(L89:L348,M89:T348,TRUE,TRUE),1,4)</f>
        <v/>
      </c>
      <c r="AG348" s="9">
        <f>INDEX(LINEST(L89:L348,M89:T348,TRUE,TRUE),1,3)</f>
        <v/>
      </c>
      <c r="AH348" s="9">
        <f>INDEX(LINEST(L89:L348,M89:T348,TRUE,TRUE),1,2)</f>
        <v/>
      </c>
      <c r="AI348" s="9">
        <f>INDEX(LINEST(L89:L348,M89:T348,TRUE,TRUE),1,1)</f>
        <v/>
      </c>
      <c r="AJ348" s="10">
        <f>INDEX(LINEST(L89:L348,M89:T348,TRUE,TRUE),3,1)</f>
        <v/>
      </c>
      <c r="AK348" s="9">
        <f>AA347/52+AB347*M348+AC347*N348+AD347*O348+AE347*P348+AF347*Q348+AG347*R348+AH347*S348+AI347*T348</f>
        <v/>
      </c>
      <c r="AL348" s="9">
        <f>AVERAGE(L88:L347)</f>
        <v/>
      </c>
    </row>
    <row r="349">
      <c r="A349" s="7" t="n">
        <v>40046</v>
      </c>
      <c r="B349" s="8" t="n">
        <v>952.5</v>
      </c>
      <c r="C349" s="8" t="n">
        <v>1.87</v>
      </c>
      <c r="D349" s="8" t="n">
        <v>1.69</v>
      </c>
      <c r="E349" s="8" t="n">
        <v>78.040001</v>
      </c>
      <c r="F349" s="8" t="n">
        <v>73.12</v>
      </c>
      <c r="G349" s="8" t="n">
        <v>25.01</v>
      </c>
      <c r="H349" s="8" t="n">
        <v>132.300003</v>
      </c>
      <c r="I349" s="8" t="n">
        <v>1026.130005</v>
      </c>
      <c r="J349" s="8" t="n">
        <v>63.975815</v>
      </c>
      <c r="L349" s="9">
        <f>LN(B349/B348)</f>
        <v/>
      </c>
      <c r="M349" s="9">
        <f>$M$1*(C349-C348)</f>
        <v/>
      </c>
      <c r="N349" s="9">
        <f>$N$1*(D349-D348)</f>
        <v/>
      </c>
      <c r="O349" s="9">
        <f>$O$1*LN(E349/E348)</f>
        <v/>
      </c>
      <c r="P349" s="9">
        <f>$P$1*LN(F349/F348)</f>
        <v/>
      </c>
      <c r="Q349" s="9">
        <f>$Q$1*(G349-G348)</f>
        <v/>
      </c>
      <c r="R349" s="9">
        <f>$R$1*(H349-H348)</f>
        <v/>
      </c>
      <c r="S349" s="9">
        <f>$S$1*LN(I349/I348)</f>
        <v/>
      </c>
      <c r="T349" s="9">
        <f>$T$1*LN(J349/J348)</f>
        <v/>
      </c>
      <c r="U349" s="9">
        <f>$W$12+$W$4*M349+$W$5*N349+$W$6*O349+$W$7*P349+$W$8*Q349+$W$9*R349+$W$10*S349+$W$11*T349</f>
        <v/>
      </c>
      <c r="AA349" s="10">
        <f>INDEX(LINEST(L90:L349,M90:T349,TRUE,TRUE),1,9)*52</f>
        <v/>
      </c>
      <c r="AB349" s="9">
        <f>INDEX(LINEST(L90:L349,M90:T349,TRUE,TRUE),1,8)</f>
        <v/>
      </c>
      <c r="AC349" s="9">
        <f>INDEX(LINEST(L90:L349,M90:T349,TRUE,TRUE),1,7)</f>
        <v/>
      </c>
      <c r="AD349" s="9">
        <f>INDEX(LINEST(L90:L349,M90:T349,TRUE,TRUE),1,6)</f>
        <v/>
      </c>
      <c r="AE349" s="9">
        <f>INDEX(LINEST(L90:L349,M90:T349,TRUE,TRUE),1,5)</f>
        <v/>
      </c>
      <c r="AF349" s="9">
        <f>INDEX(LINEST(L90:L349,M90:T349,TRUE,TRUE),1,4)</f>
        <v/>
      </c>
      <c r="AG349" s="9">
        <f>INDEX(LINEST(L90:L349,M90:T349,TRUE,TRUE),1,3)</f>
        <v/>
      </c>
      <c r="AH349" s="9">
        <f>INDEX(LINEST(L90:L349,M90:T349,TRUE,TRUE),1,2)</f>
        <v/>
      </c>
      <c r="AI349" s="9">
        <f>INDEX(LINEST(L90:L349,M90:T349,TRUE,TRUE),1,1)</f>
        <v/>
      </c>
      <c r="AJ349" s="10">
        <f>INDEX(LINEST(L90:L349,M90:T349,TRUE,TRUE),3,1)</f>
        <v/>
      </c>
      <c r="AK349" s="9">
        <f>AA348/52+AB348*M349+AC348*N349+AD348*O349+AE348*P349+AF348*Q349+AG348*R349+AH348*S349+AI348*T349</f>
        <v/>
      </c>
      <c r="AL349" s="9">
        <f>AVERAGE(L89:L348)</f>
        <v/>
      </c>
    </row>
    <row r="350">
      <c r="A350" s="7" t="n">
        <v>40053</v>
      </c>
      <c r="B350" s="8" t="n">
        <v>955.5</v>
      </c>
      <c r="C350" s="8" t="n">
        <v>1.7</v>
      </c>
      <c r="D350" s="8" t="n">
        <v>1.76</v>
      </c>
      <c r="E350" s="8" t="n">
        <v>78.370003</v>
      </c>
      <c r="F350" s="8" t="n">
        <v>72.72</v>
      </c>
      <c r="G350" s="8" t="n">
        <v>24.76</v>
      </c>
      <c r="H350" s="8" t="n">
        <v>129.100006</v>
      </c>
      <c r="I350" s="8" t="n">
        <v>1028.930054</v>
      </c>
      <c r="J350" s="8" t="n">
        <v>64.342201</v>
      </c>
      <c r="L350" s="9">
        <f>LN(B350/B349)</f>
        <v/>
      </c>
      <c r="M350" s="9">
        <f>$M$1*(C350-C349)</f>
        <v/>
      </c>
      <c r="N350" s="9">
        <f>$N$1*(D350-D349)</f>
        <v/>
      </c>
      <c r="O350" s="9">
        <f>$O$1*LN(E350/E349)</f>
        <v/>
      </c>
      <c r="P350" s="9">
        <f>$P$1*LN(F350/F349)</f>
        <v/>
      </c>
      <c r="Q350" s="9">
        <f>$Q$1*(G350-G349)</f>
        <v/>
      </c>
      <c r="R350" s="9">
        <f>$R$1*(H350-H349)</f>
        <v/>
      </c>
      <c r="S350" s="9">
        <f>$S$1*LN(I350/I349)</f>
        <v/>
      </c>
      <c r="T350" s="9">
        <f>$T$1*LN(J350/J349)</f>
        <v/>
      </c>
      <c r="U350" s="9">
        <f>$W$12+$W$4*M350+$W$5*N350+$W$6*O350+$W$7*P350+$W$8*Q350+$W$9*R350+$W$10*S350+$W$11*T350</f>
        <v/>
      </c>
      <c r="AA350" s="10">
        <f>INDEX(LINEST(L91:L350,M91:T350,TRUE,TRUE),1,9)*52</f>
        <v/>
      </c>
      <c r="AB350" s="9">
        <f>INDEX(LINEST(L91:L350,M91:T350,TRUE,TRUE),1,8)</f>
        <v/>
      </c>
      <c r="AC350" s="9">
        <f>INDEX(LINEST(L91:L350,M91:T350,TRUE,TRUE),1,7)</f>
        <v/>
      </c>
      <c r="AD350" s="9">
        <f>INDEX(LINEST(L91:L350,M91:T350,TRUE,TRUE),1,6)</f>
        <v/>
      </c>
      <c r="AE350" s="9">
        <f>INDEX(LINEST(L91:L350,M91:T350,TRUE,TRUE),1,5)</f>
        <v/>
      </c>
      <c r="AF350" s="9">
        <f>INDEX(LINEST(L91:L350,M91:T350,TRUE,TRUE),1,4)</f>
        <v/>
      </c>
      <c r="AG350" s="9">
        <f>INDEX(LINEST(L91:L350,M91:T350,TRUE,TRUE),1,3)</f>
        <v/>
      </c>
      <c r="AH350" s="9">
        <f>INDEX(LINEST(L91:L350,M91:T350,TRUE,TRUE),1,2)</f>
        <v/>
      </c>
      <c r="AI350" s="9">
        <f>INDEX(LINEST(L91:L350,M91:T350,TRUE,TRUE),1,1)</f>
        <v/>
      </c>
      <c r="AJ350" s="10">
        <f>INDEX(LINEST(L91:L350,M91:T350,TRUE,TRUE),3,1)</f>
        <v/>
      </c>
      <c r="AK350" s="9">
        <f>AA349/52+AB349*M350+AC349*N350+AD349*O350+AE349*P350+AF349*Q350+AG349*R350+AH349*S350+AI349*T350</f>
        <v/>
      </c>
      <c r="AL350" s="9">
        <f>AVERAGE(L90:L349)</f>
        <v/>
      </c>
    </row>
    <row r="351">
      <c r="A351" s="7" t="n">
        <v>40060</v>
      </c>
      <c r="B351" s="8" t="n">
        <v>989</v>
      </c>
      <c r="C351" s="8" t="n">
        <v>1.75</v>
      </c>
      <c r="D351" s="8" t="n">
        <v>1.7</v>
      </c>
      <c r="E351" s="8" t="n">
        <v>78.139999</v>
      </c>
      <c r="F351" s="8" t="n">
        <v>67.95</v>
      </c>
      <c r="G351" s="8" t="n">
        <v>25.26</v>
      </c>
      <c r="H351" s="8" t="n">
        <v>127.599998</v>
      </c>
      <c r="I351" s="8" t="n">
        <v>1016.400024</v>
      </c>
      <c r="J351" s="8" t="n">
        <v>64.598114</v>
      </c>
      <c r="L351" s="9">
        <f>LN(B351/B350)</f>
        <v/>
      </c>
      <c r="M351" s="9">
        <f>$M$1*(C351-C350)</f>
        <v/>
      </c>
      <c r="N351" s="9">
        <f>$N$1*(D351-D350)</f>
        <v/>
      </c>
      <c r="O351" s="9">
        <f>$O$1*LN(E351/E350)</f>
        <v/>
      </c>
      <c r="P351" s="9">
        <f>$P$1*LN(F351/F350)</f>
        <v/>
      </c>
      <c r="Q351" s="9">
        <f>$Q$1*(G351-G350)</f>
        <v/>
      </c>
      <c r="R351" s="9">
        <f>$R$1*(H351-H350)</f>
        <v/>
      </c>
      <c r="S351" s="9">
        <f>$S$1*LN(I351/I350)</f>
        <v/>
      </c>
      <c r="T351" s="9">
        <f>$T$1*LN(J351/J350)</f>
        <v/>
      </c>
      <c r="U351" s="9">
        <f>$W$12+$W$4*M351+$W$5*N351+$W$6*O351+$W$7*P351+$W$8*Q351+$W$9*R351+$W$10*S351+$W$11*T351</f>
        <v/>
      </c>
      <c r="AA351" s="10">
        <f>INDEX(LINEST(L92:L351,M92:T351,TRUE,TRUE),1,9)*52</f>
        <v/>
      </c>
      <c r="AB351" s="9">
        <f>INDEX(LINEST(L92:L351,M92:T351,TRUE,TRUE),1,8)</f>
        <v/>
      </c>
      <c r="AC351" s="9">
        <f>INDEX(LINEST(L92:L351,M92:T351,TRUE,TRUE),1,7)</f>
        <v/>
      </c>
      <c r="AD351" s="9">
        <f>INDEX(LINEST(L92:L351,M92:T351,TRUE,TRUE),1,6)</f>
        <v/>
      </c>
      <c r="AE351" s="9">
        <f>INDEX(LINEST(L92:L351,M92:T351,TRUE,TRUE),1,5)</f>
        <v/>
      </c>
      <c r="AF351" s="9">
        <f>INDEX(LINEST(L92:L351,M92:T351,TRUE,TRUE),1,4)</f>
        <v/>
      </c>
      <c r="AG351" s="9">
        <f>INDEX(LINEST(L92:L351,M92:T351,TRUE,TRUE),1,3)</f>
        <v/>
      </c>
      <c r="AH351" s="9">
        <f>INDEX(LINEST(L92:L351,M92:T351,TRUE,TRUE),1,2)</f>
        <v/>
      </c>
      <c r="AI351" s="9">
        <f>INDEX(LINEST(L92:L351,M92:T351,TRUE,TRUE),1,1)</f>
        <v/>
      </c>
      <c r="AJ351" s="10">
        <f>INDEX(LINEST(L92:L351,M92:T351,TRUE,TRUE),3,1)</f>
        <v/>
      </c>
      <c r="AK351" s="9">
        <f>AA350/52+AB350*M351+AC350*N351+AD350*O351+AE350*P351+AF350*Q351+AG350*R351+AH350*S351+AI350*T351</f>
        <v/>
      </c>
      <c r="AL351" s="9">
        <f>AVERAGE(L91:L350)</f>
        <v/>
      </c>
    </row>
    <row r="352">
      <c r="A352" s="7" t="n">
        <v>40067</v>
      </c>
      <c r="B352" s="8" t="n">
        <v>1008.25</v>
      </c>
      <c r="C352" s="8" t="n">
        <v>1.75</v>
      </c>
      <c r="D352" s="8" t="n">
        <v>1.59</v>
      </c>
      <c r="E352" s="8" t="n">
        <v>76.610001</v>
      </c>
      <c r="F352" s="8" t="n">
        <v>69.34</v>
      </c>
      <c r="G352" s="8" t="n">
        <v>24.15</v>
      </c>
      <c r="H352" s="8" t="n">
        <v>114.699997</v>
      </c>
      <c r="I352" s="8" t="n">
        <v>1042.72998</v>
      </c>
      <c r="J352" s="8" t="n">
        <v>64.953232</v>
      </c>
      <c r="L352" s="9">
        <f>LN(B352/B351)</f>
        <v/>
      </c>
      <c r="M352" s="9">
        <f>$M$1*(C352-C351)</f>
        <v/>
      </c>
      <c r="N352" s="9">
        <f>$N$1*(D352-D351)</f>
        <v/>
      </c>
      <c r="O352" s="9">
        <f>$O$1*LN(E352/E351)</f>
        <v/>
      </c>
      <c r="P352" s="9">
        <f>$P$1*LN(F352/F351)</f>
        <v/>
      </c>
      <c r="Q352" s="9">
        <f>$Q$1*(G352-G351)</f>
        <v/>
      </c>
      <c r="R352" s="9">
        <f>$R$1*(H352-H351)</f>
        <v/>
      </c>
      <c r="S352" s="9">
        <f>$S$1*LN(I352/I351)</f>
        <v/>
      </c>
      <c r="T352" s="9">
        <f>$T$1*LN(J352/J351)</f>
        <v/>
      </c>
      <c r="U352" s="9">
        <f>$W$12+$W$4*M352+$W$5*N352+$W$6*O352+$W$7*P352+$W$8*Q352+$W$9*R352+$W$10*S352+$W$11*T352</f>
        <v/>
      </c>
      <c r="AA352" s="10">
        <f>INDEX(LINEST(L93:L352,M93:T352,TRUE,TRUE),1,9)*52</f>
        <v/>
      </c>
      <c r="AB352" s="9">
        <f>INDEX(LINEST(L93:L352,M93:T352,TRUE,TRUE),1,8)</f>
        <v/>
      </c>
      <c r="AC352" s="9">
        <f>INDEX(LINEST(L93:L352,M93:T352,TRUE,TRUE),1,7)</f>
        <v/>
      </c>
      <c r="AD352" s="9">
        <f>INDEX(LINEST(L93:L352,M93:T352,TRUE,TRUE),1,6)</f>
        <v/>
      </c>
      <c r="AE352" s="9">
        <f>INDEX(LINEST(L93:L352,M93:T352,TRUE,TRUE),1,5)</f>
        <v/>
      </c>
      <c r="AF352" s="9">
        <f>INDEX(LINEST(L93:L352,M93:T352,TRUE,TRUE),1,4)</f>
        <v/>
      </c>
      <c r="AG352" s="9">
        <f>INDEX(LINEST(L93:L352,M93:T352,TRUE,TRUE),1,3)</f>
        <v/>
      </c>
      <c r="AH352" s="9">
        <f>INDEX(LINEST(L93:L352,M93:T352,TRUE,TRUE),1,2)</f>
        <v/>
      </c>
      <c r="AI352" s="9">
        <f>INDEX(LINEST(L93:L352,M93:T352,TRUE,TRUE),1,1)</f>
        <v/>
      </c>
      <c r="AJ352" s="10">
        <f>INDEX(LINEST(L93:L352,M93:T352,TRUE,TRUE),3,1)</f>
        <v/>
      </c>
      <c r="AK352" s="9">
        <f>AA351/52+AB351*M352+AC351*N352+AD351*O352+AE351*P352+AF351*Q352+AG351*R352+AH351*S352+AI351*T352</f>
        <v/>
      </c>
      <c r="AL352" s="9">
        <f>AVERAGE(L92:L351)</f>
        <v/>
      </c>
    </row>
    <row r="353">
      <c r="A353" s="7" t="n">
        <v>40074</v>
      </c>
      <c r="B353" s="8" t="n">
        <v>1012</v>
      </c>
      <c r="C353" s="8" t="n">
        <v>1.81</v>
      </c>
      <c r="D353" s="8" t="n">
        <v>1.68</v>
      </c>
      <c r="E353" s="8" t="n">
        <v>76.43000000000001</v>
      </c>
      <c r="F353" s="8" t="n">
        <v>71.95</v>
      </c>
      <c r="G353" s="8" t="n">
        <v>23.92</v>
      </c>
      <c r="H353" s="8" t="n">
        <v>121.400002</v>
      </c>
      <c r="I353" s="8" t="n">
        <v>1068.300049</v>
      </c>
      <c r="J353" s="8" t="n">
        <v>64.953232</v>
      </c>
      <c r="L353" s="9">
        <f>LN(B353/B352)</f>
        <v/>
      </c>
      <c r="M353" s="9">
        <f>$M$1*(C353-C352)</f>
        <v/>
      </c>
      <c r="N353" s="9">
        <f>$N$1*(D353-D352)</f>
        <v/>
      </c>
      <c r="O353" s="9">
        <f>$O$1*LN(E353/E352)</f>
        <v/>
      </c>
      <c r="P353" s="9">
        <f>$P$1*LN(F353/F352)</f>
        <v/>
      </c>
      <c r="Q353" s="9">
        <f>$Q$1*(G353-G352)</f>
        <v/>
      </c>
      <c r="R353" s="9">
        <f>$R$1*(H353-H352)</f>
        <v/>
      </c>
      <c r="S353" s="9">
        <f>$S$1*LN(I353/I352)</f>
        <v/>
      </c>
      <c r="T353" s="9">
        <f>$T$1*LN(J353/J352)</f>
        <v/>
      </c>
      <c r="U353" s="9">
        <f>$W$12+$W$4*M353+$W$5*N353+$W$6*O353+$W$7*P353+$W$8*Q353+$W$9*R353+$W$10*S353+$W$11*T353</f>
        <v/>
      </c>
      <c r="AA353" s="10">
        <f>INDEX(LINEST(L94:L353,M94:T353,TRUE,TRUE),1,9)*52</f>
        <v/>
      </c>
      <c r="AB353" s="9">
        <f>INDEX(LINEST(L94:L353,M94:T353,TRUE,TRUE),1,8)</f>
        <v/>
      </c>
      <c r="AC353" s="9">
        <f>INDEX(LINEST(L94:L353,M94:T353,TRUE,TRUE),1,7)</f>
        <v/>
      </c>
      <c r="AD353" s="9">
        <f>INDEX(LINEST(L94:L353,M94:T353,TRUE,TRUE),1,6)</f>
        <v/>
      </c>
      <c r="AE353" s="9">
        <f>INDEX(LINEST(L94:L353,M94:T353,TRUE,TRUE),1,5)</f>
        <v/>
      </c>
      <c r="AF353" s="9">
        <f>INDEX(LINEST(L94:L353,M94:T353,TRUE,TRUE),1,4)</f>
        <v/>
      </c>
      <c r="AG353" s="9">
        <f>INDEX(LINEST(L94:L353,M94:T353,TRUE,TRUE),1,3)</f>
        <v/>
      </c>
      <c r="AH353" s="9">
        <f>INDEX(LINEST(L94:L353,M94:T353,TRUE,TRUE),1,2)</f>
        <v/>
      </c>
      <c r="AI353" s="9">
        <f>INDEX(LINEST(L94:L353,M94:T353,TRUE,TRUE),1,1)</f>
        <v/>
      </c>
      <c r="AJ353" s="10">
        <f>INDEX(LINEST(L94:L353,M94:T353,TRUE,TRUE),3,1)</f>
        <v/>
      </c>
      <c r="AK353" s="9">
        <f>AA352/52+AB352*M353+AC352*N353+AD352*O353+AE352*P353+AF352*Q353+AG352*R353+AH352*S353+AI352*T353</f>
        <v/>
      </c>
      <c r="AL353" s="9">
        <f>AVERAGE(L93:L352)</f>
        <v/>
      </c>
    </row>
    <row r="354">
      <c r="A354" s="7" t="n">
        <v>40081</v>
      </c>
      <c r="B354" s="8" t="n">
        <v>991.5</v>
      </c>
      <c r="C354" s="8" t="n">
        <v>1.74</v>
      </c>
      <c r="D354" s="8" t="n">
        <v>1.6</v>
      </c>
      <c r="E354" s="8" t="n">
        <v>76.80999799999999</v>
      </c>
      <c r="F354" s="8" t="n">
        <v>65.91</v>
      </c>
      <c r="G354" s="8" t="n">
        <v>25.61</v>
      </c>
      <c r="H354" s="8" t="n">
        <v>110.699997</v>
      </c>
      <c r="I354" s="8" t="n">
        <v>1044.380005</v>
      </c>
      <c r="J354" s="8" t="n">
        <v>65.295959</v>
      </c>
      <c r="L354" s="9">
        <f>LN(B354/B353)</f>
        <v/>
      </c>
      <c r="M354" s="9">
        <f>$M$1*(C354-C353)</f>
        <v/>
      </c>
      <c r="N354" s="9">
        <f>$N$1*(D354-D353)</f>
        <v/>
      </c>
      <c r="O354" s="9">
        <f>$O$1*LN(E354/E353)</f>
        <v/>
      </c>
      <c r="P354" s="9">
        <f>$P$1*LN(F354/F353)</f>
        <v/>
      </c>
      <c r="Q354" s="9">
        <f>$Q$1*(G354-G353)</f>
        <v/>
      </c>
      <c r="R354" s="9">
        <f>$R$1*(H354-H353)</f>
        <v/>
      </c>
      <c r="S354" s="9">
        <f>$S$1*LN(I354/I353)</f>
        <v/>
      </c>
      <c r="T354" s="9">
        <f>$T$1*LN(J354/J353)</f>
        <v/>
      </c>
      <c r="U354" s="9">
        <f>$W$12+$W$4*M354+$W$5*N354+$W$6*O354+$W$7*P354+$W$8*Q354+$W$9*R354+$W$10*S354+$W$11*T354</f>
        <v/>
      </c>
      <c r="AA354" s="10">
        <f>INDEX(LINEST(L95:L354,M95:T354,TRUE,TRUE),1,9)*52</f>
        <v/>
      </c>
      <c r="AB354" s="9">
        <f>INDEX(LINEST(L95:L354,M95:T354,TRUE,TRUE),1,8)</f>
        <v/>
      </c>
      <c r="AC354" s="9">
        <f>INDEX(LINEST(L95:L354,M95:T354,TRUE,TRUE),1,7)</f>
        <v/>
      </c>
      <c r="AD354" s="9">
        <f>INDEX(LINEST(L95:L354,M95:T354,TRUE,TRUE),1,6)</f>
        <v/>
      </c>
      <c r="AE354" s="9">
        <f>INDEX(LINEST(L95:L354,M95:T354,TRUE,TRUE),1,5)</f>
        <v/>
      </c>
      <c r="AF354" s="9">
        <f>INDEX(LINEST(L95:L354,M95:T354,TRUE,TRUE),1,4)</f>
        <v/>
      </c>
      <c r="AG354" s="9">
        <f>INDEX(LINEST(L95:L354,M95:T354,TRUE,TRUE),1,3)</f>
        <v/>
      </c>
      <c r="AH354" s="9">
        <f>INDEX(LINEST(L95:L354,M95:T354,TRUE,TRUE),1,2)</f>
        <v/>
      </c>
      <c r="AI354" s="9">
        <f>INDEX(LINEST(L95:L354,M95:T354,TRUE,TRUE),1,1)</f>
        <v/>
      </c>
      <c r="AJ354" s="10">
        <f>INDEX(LINEST(L95:L354,M95:T354,TRUE,TRUE),3,1)</f>
        <v/>
      </c>
      <c r="AK354" s="9">
        <f>AA353/52+AB353*M354+AC353*N354+AD353*O354+AE353*P354+AF353*Q354+AG353*R354+AH353*S354+AI353*T354</f>
        <v/>
      </c>
      <c r="AL354" s="9">
        <f>AVERAGE(L94:L353)</f>
        <v/>
      </c>
    </row>
    <row r="355">
      <c r="A355" s="7" t="n">
        <v>40088</v>
      </c>
      <c r="B355" s="8" t="n">
        <v>1003.5</v>
      </c>
      <c r="C355" s="8" t="n">
        <v>1.7</v>
      </c>
      <c r="D355" s="8" t="n">
        <v>1.54</v>
      </c>
      <c r="E355" s="8" t="n">
        <v>77</v>
      </c>
      <c r="F355" s="8" t="n">
        <v>69.8</v>
      </c>
      <c r="G355" s="8" t="n">
        <v>28.68</v>
      </c>
      <c r="H355" s="8" t="n">
        <v>107.800003</v>
      </c>
      <c r="I355" s="8" t="n">
        <v>1025.209961</v>
      </c>
      <c r="J355" s="8" t="n">
        <v>65.403198</v>
      </c>
      <c r="L355" s="9">
        <f>LN(B355/B354)</f>
        <v/>
      </c>
      <c r="M355" s="9">
        <f>$M$1*(C355-C354)</f>
        <v/>
      </c>
      <c r="N355" s="9">
        <f>$N$1*(D355-D354)</f>
        <v/>
      </c>
      <c r="O355" s="9">
        <f>$O$1*LN(E355/E354)</f>
        <v/>
      </c>
      <c r="P355" s="9">
        <f>$P$1*LN(F355/F354)</f>
        <v/>
      </c>
      <c r="Q355" s="9">
        <f>$Q$1*(G355-G354)</f>
        <v/>
      </c>
      <c r="R355" s="9">
        <f>$R$1*(H355-H354)</f>
        <v/>
      </c>
      <c r="S355" s="9">
        <f>$S$1*LN(I355/I354)</f>
        <v/>
      </c>
      <c r="T355" s="9">
        <f>$T$1*LN(J355/J354)</f>
        <v/>
      </c>
      <c r="U355" s="9">
        <f>$W$12+$W$4*M355+$W$5*N355+$W$6*O355+$W$7*P355+$W$8*Q355+$W$9*R355+$W$10*S355+$W$11*T355</f>
        <v/>
      </c>
      <c r="AA355" s="10">
        <f>INDEX(LINEST(L96:L355,M96:T355,TRUE,TRUE),1,9)*52</f>
        <v/>
      </c>
      <c r="AB355" s="9">
        <f>INDEX(LINEST(L96:L355,M96:T355,TRUE,TRUE),1,8)</f>
        <v/>
      </c>
      <c r="AC355" s="9">
        <f>INDEX(LINEST(L96:L355,M96:T355,TRUE,TRUE),1,7)</f>
        <v/>
      </c>
      <c r="AD355" s="9">
        <f>INDEX(LINEST(L96:L355,M96:T355,TRUE,TRUE),1,6)</f>
        <v/>
      </c>
      <c r="AE355" s="9">
        <f>INDEX(LINEST(L96:L355,M96:T355,TRUE,TRUE),1,5)</f>
        <v/>
      </c>
      <c r="AF355" s="9">
        <f>INDEX(LINEST(L96:L355,M96:T355,TRUE,TRUE),1,4)</f>
        <v/>
      </c>
      <c r="AG355" s="9">
        <f>INDEX(LINEST(L96:L355,M96:T355,TRUE,TRUE),1,3)</f>
        <v/>
      </c>
      <c r="AH355" s="9">
        <f>INDEX(LINEST(L96:L355,M96:T355,TRUE,TRUE),1,2)</f>
        <v/>
      </c>
      <c r="AI355" s="9">
        <f>INDEX(LINEST(L96:L355,M96:T355,TRUE,TRUE),1,1)</f>
        <v/>
      </c>
      <c r="AJ355" s="10">
        <f>INDEX(LINEST(L96:L355,M96:T355,TRUE,TRUE),3,1)</f>
        <v/>
      </c>
      <c r="AK355" s="9">
        <f>AA354/52+AB354*M355+AC354*N355+AD354*O355+AE354*P355+AF354*Q355+AG354*R355+AH354*S355+AI354*T355</f>
        <v/>
      </c>
      <c r="AL355" s="9">
        <f>AVERAGE(L95:L354)</f>
        <v/>
      </c>
    </row>
    <row r="356">
      <c r="A356" s="7" t="n">
        <v>40095</v>
      </c>
      <c r="B356" s="8" t="n">
        <v>1051.5</v>
      </c>
      <c r="C356" s="8" t="n">
        <v>1.84</v>
      </c>
      <c r="D356" s="8" t="n">
        <v>1.56</v>
      </c>
      <c r="E356" s="8" t="n">
        <v>76.43000000000001</v>
      </c>
      <c r="F356" s="8" t="n">
        <v>71.75</v>
      </c>
      <c r="G356" s="8" t="n">
        <v>23.12</v>
      </c>
      <c r="H356" s="8" t="n">
        <v>114.699997</v>
      </c>
      <c r="I356" s="8" t="n">
        <v>1071.48999</v>
      </c>
      <c r="J356" s="8" t="n">
        <v>65.11567700000001</v>
      </c>
      <c r="L356" s="9">
        <f>LN(B356/B355)</f>
        <v/>
      </c>
      <c r="M356" s="9">
        <f>$M$1*(C356-C355)</f>
        <v/>
      </c>
      <c r="N356" s="9">
        <f>$N$1*(D356-D355)</f>
        <v/>
      </c>
      <c r="O356" s="9">
        <f>$O$1*LN(E356/E355)</f>
        <v/>
      </c>
      <c r="P356" s="9">
        <f>$P$1*LN(F356/F355)</f>
        <v/>
      </c>
      <c r="Q356" s="9">
        <f>$Q$1*(G356-G355)</f>
        <v/>
      </c>
      <c r="R356" s="9">
        <f>$R$1*(H356-H355)</f>
        <v/>
      </c>
      <c r="S356" s="9">
        <f>$S$1*LN(I356/I355)</f>
        <v/>
      </c>
      <c r="T356" s="9">
        <f>$T$1*LN(J356/J355)</f>
        <v/>
      </c>
      <c r="U356" s="9">
        <f>$W$12+$W$4*M356+$W$5*N356+$W$6*O356+$W$7*P356+$W$8*Q356+$W$9*R356+$W$10*S356+$W$11*T356</f>
        <v/>
      </c>
      <c r="AA356" s="10">
        <f>INDEX(LINEST(L97:L356,M97:T356,TRUE,TRUE),1,9)*52</f>
        <v/>
      </c>
      <c r="AB356" s="9">
        <f>INDEX(LINEST(L97:L356,M97:T356,TRUE,TRUE),1,8)</f>
        <v/>
      </c>
      <c r="AC356" s="9">
        <f>INDEX(LINEST(L97:L356,M97:T356,TRUE,TRUE),1,7)</f>
        <v/>
      </c>
      <c r="AD356" s="9">
        <f>INDEX(LINEST(L97:L356,M97:T356,TRUE,TRUE),1,6)</f>
        <v/>
      </c>
      <c r="AE356" s="9">
        <f>INDEX(LINEST(L97:L356,M97:T356,TRUE,TRUE),1,5)</f>
        <v/>
      </c>
      <c r="AF356" s="9">
        <f>INDEX(LINEST(L97:L356,M97:T356,TRUE,TRUE),1,4)</f>
        <v/>
      </c>
      <c r="AG356" s="9">
        <f>INDEX(LINEST(L97:L356,M97:T356,TRUE,TRUE),1,3)</f>
        <v/>
      </c>
      <c r="AH356" s="9">
        <f>INDEX(LINEST(L97:L356,M97:T356,TRUE,TRUE),1,2)</f>
        <v/>
      </c>
      <c r="AI356" s="9">
        <f>INDEX(LINEST(L97:L356,M97:T356,TRUE,TRUE),1,1)</f>
        <v/>
      </c>
      <c r="AJ356" s="10">
        <f>INDEX(LINEST(L97:L356,M97:T356,TRUE,TRUE),3,1)</f>
        <v/>
      </c>
      <c r="AK356" s="9">
        <f>AA355/52+AB355*M356+AC355*N356+AD355*O356+AE355*P356+AF355*Q356+AG355*R356+AH355*S356+AI355*T356</f>
        <v/>
      </c>
      <c r="AL356" s="9">
        <f>AVERAGE(L96:L355)</f>
        <v/>
      </c>
    </row>
    <row r="357">
      <c r="A357" s="7" t="n">
        <v>40102</v>
      </c>
      <c r="B357" s="8" t="n">
        <v>1047.5</v>
      </c>
      <c r="C357" s="8" t="n">
        <v>1.98</v>
      </c>
      <c r="D357" s="8" t="n">
        <v>1.45</v>
      </c>
      <c r="E357" s="8" t="n">
        <v>75.599998</v>
      </c>
      <c r="F357" s="8" t="n">
        <v>78.54000000000001</v>
      </c>
      <c r="G357" s="8" t="n">
        <v>21.43</v>
      </c>
      <c r="H357" s="8" t="n">
        <v>117.400002</v>
      </c>
      <c r="I357" s="8" t="n">
        <v>1087.680054</v>
      </c>
      <c r="J357" s="8" t="n">
        <v>65.165688</v>
      </c>
      <c r="L357" s="9">
        <f>LN(B357/B356)</f>
        <v/>
      </c>
      <c r="M357" s="9">
        <f>$M$1*(C357-C356)</f>
        <v/>
      </c>
      <c r="N357" s="9">
        <f>$N$1*(D357-D356)</f>
        <v/>
      </c>
      <c r="O357" s="9">
        <f>$O$1*LN(E357/E356)</f>
        <v/>
      </c>
      <c r="P357" s="9">
        <f>$P$1*LN(F357/F356)</f>
        <v/>
      </c>
      <c r="Q357" s="9">
        <f>$Q$1*(G357-G356)</f>
        <v/>
      </c>
      <c r="R357" s="9">
        <f>$R$1*(H357-H356)</f>
        <v/>
      </c>
      <c r="S357" s="9">
        <f>$S$1*LN(I357/I356)</f>
        <v/>
      </c>
      <c r="T357" s="9">
        <f>$T$1*LN(J357/J356)</f>
        <v/>
      </c>
      <c r="U357" s="9">
        <f>$W$12+$W$4*M357+$W$5*N357+$W$6*O357+$W$7*P357+$W$8*Q357+$W$9*R357+$W$10*S357+$W$11*T357</f>
        <v/>
      </c>
      <c r="AA357" s="10">
        <f>INDEX(LINEST(L98:L357,M98:T357,TRUE,TRUE),1,9)*52</f>
        <v/>
      </c>
      <c r="AB357" s="9">
        <f>INDEX(LINEST(L98:L357,M98:T357,TRUE,TRUE),1,8)</f>
        <v/>
      </c>
      <c r="AC357" s="9">
        <f>INDEX(LINEST(L98:L357,M98:T357,TRUE,TRUE),1,7)</f>
        <v/>
      </c>
      <c r="AD357" s="9">
        <f>INDEX(LINEST(L98:L357,M98:T357,TRUE,TRUE),1,6)</f>
        <v/>
      </c>
      <c r="AE357" s="9">
        <f>INDEX(LINEST(L98:L357,M98:T357,TRUE,TRUE),1,5)</f>
        <v/>
      </c>
      <c r="AF357" s="9">
        <f>INDEX(LINEST(L98:L357,M98:T357,TRUE,TRUE),1,4)</f>
        <v/>
      </c>
      <c r="AG357" s="9">
        <f>INDEX(LINEST(L98:L357,M98:T357,TRUE,TRUE),1,3)</f>
        <v/>
      </c>
      <c r="AH357" s="9">
        <f>INDEX(LINEST(L98:L357,M98:T357,TRUE,TRUE),1,2)</f>
        <v/>
      </c>
      <c r="AI357" s="9">
        <f>INDEX(LINEST(L98:L357,M98:T357,TRUE,TRUE),1,1)</f>
        <v/>
      </c>
      <c r="AJ357" s="10">
        <f>INDEX(LINEST(L98:L357,M98:T357,TRUE,TRUE),3,1)</f>
        <v/>
      </c>
      <c r="AK357" s="9">
        <f>AA356/52+AB356*M357+AC356*N357+AD356*O357+AE356*P357+AF356*Q357+AG356*R357+AH356*S357+AI356*T357</f>
        <v/>
      </c>
      <c r="AL357" s="9">
        <f>AVERAGE(L97:L356)</f>
        <v/>
      </c>
    </row>
    <row r="358">
      <c r="A358" s="7" t="n">
        <v>40109</v>
      </c>
      <c r="B358" s="8" t="n">
        <v>1061.75</v>
      </c>
      <c r="C358" s="8" t="n">
        <v>2</v>
      </c>
      <c r="D358" s="8" t="n">
        <v>1.51</v>
      </c>
      <c r="E358" s="8" t="n">
        <v>75.470001</v>
      </c>
      <c r="F358" s="8" t="n">
        <v>80.11</v>
      </c>
      <c r="G358" s="8" t="n">
        <v>22.27</v>
      </c>
      <c r="H358" s="8" t="n">
        <v>113.400002</v>
      </c>
      <c r="I358" s="8" t="n">
        <v>1079.599976</v>
      </c>
      <c r="J358" s="8" t="n">
        <v>65.22817999999999</v>
      </c>
      <c r="L358" s="9">
        <f>LN(B358/B357)</f>
        <v/>
      </c>
      <c r="M358" s="9">
        <f>$M$1*(C358-C357)</f>
        <v/>
      </c>
      <c r="N358" s="9">
        <f>$N$1*(D358-D357)</f>
        <v/>
      </c>
      <c r="O358" s="9">
        <f>$O$1*LN(E358/E357)</f>
        <v/>
      </c>
      <c r="P358" s="9">
        <f>$P$1*LN(F358/F357)</f>
        <v/>
      </c>
      <c r="Q358" s="9">
        <f>$Q$1*(G358-G357)</f>
        <v/>
      </c>
      <c r="R358" s="9">
        <f>$R$1*(H358-H357)</f>
        <v/>
      </c>
      <c r="S358" s="9">
        <f>$S$1*LN(I358/I357)</f>
        <v/>
      </c>
      <c r="T358" s="9">
        <f>$T$1*LN(J358/J357)</f>
        <v/>
      </c>
      <c r="U358" s="9">
        <f>$W$12+$W$4*M358+$W$5*N358+$W$6*O358+$W$7*P358+$W$8*Q358+$W$9*R358+$W$10*S358+$W$11*T358</f>
        <v/>
      </c>
      <c r="AA358" s="10">
        <f>INDEX(LINEST(L99:L358,M99:T358,TRUE,TRUE),1,9)*52</f>
        <v/>
      </c>
      <c r="AB358" s="9">
        <f>INDEX(LINEST(L99:L358,M99:T358,TRUE,TRUE),1,8)</f>
        <v/>
      </c>
      <c r="AC358" s="9">
        <f>INDEX(LINEST(L99:L358,M99:T358,TRUE,TRUE),1,7)</f>
        <v/>
      </c>
      <c r="AD358" s="9">
        <f>INDEX(LINEST(L99:L358,M99:T358,TRUE,TRUE),1,6)</f>
        <v/>
      </c>
      <c r="AE358" s="9">
        <f>INDEX(LINEST(L99:L358,M99:T358,TRUE,TRUE),1,5)</f>
        <v/>
      </c>
      <c r="AF358" s="9">
        <f>INDEX(LINEST(L99:L358,M99:T358,TRUE,TRUE),1,4)</f>
        <v/>
      </c>
      <c r="AG358" s="9">
        <f>INDEX(LINEST(L99:L358,M99:T358,TRUE,TRUE),1,3)</f>
        <v/>
      </c>
      <c r="AH358" s="9">
        <f>INDEX(LINEST(L99:L358,M99:T358,TRUE,TRUE),1,2)</f>
        <v/>
      </c>
      <c r="AI358" s="9">
        <f>INDEX(LINEST(L99:L358,M99:T358,TRUE,TRUE),1,1)</f>
        <v/>
      </c>
      <c r="AJ358" s="10">
        <f>INDEX(LINEST(L99:L358,M99:T358,TRUE,TRUE),3,1)</f>
        <v/>
      </c>
      <c r="AK358" s="9">
        <f>AA357/52+AB357*M358+AC357*N358+AD357*O358+AE357*P358+AF357*Q358+AG357*R358+AH357*S358+AI357*T358</f>
        <v/>
      </c>
      <c r="AL358" s="9">
        <f>AVERAGE(L98:L357)</f>
        <v/>
      </c>
    </row>
    <row r="359">
      <c r="A359" s="7" t="n">
        <v>40116</v>
      </c>
      <c r="B359" s="8" t="n">
        <v>1040</v>
      </c>
      <c r="C359" s="8" t="n">
        <v>2</v>
      </c>
      <c r="D359" s="8" t="n">
        <v>1.41</v>
      </c>
      <c r="E359" s="8" t="n">
        <v>76.300003</v>
      </c>
      <c r="F359" s="8" t="n">
        <v>77.04000000000001</v>
      </c>
      <c r="G359" s="8" t="n">
        <v>30.69</v>
      </c>
      <c r="H359" s="8" t="n">
        <v>113.5</v>
      </c>
      <c r="I359" s="8" t="n">
        <v>1036.189941</v>
      </c>
      <c r="J359" s="8" t="n">
        <v>65.522018</v>
      </c>
      <c r="L359" s="9">
        <f>LN(B359/B358)</f>
        <v/>
      </c>
      <c r="M359" s="9">
        <f>$M$1*(C359-C358)</f>
        <v/>
      </c>
      <c r="N359" s="9">
        <f>$N$1*(D359-D358)</f>
        <v/>
      </c>
      <c r="O359" s="9">
        <f>$O$1*LN(E359/E358)</f>
        <v/>
      </c>
      <c r="P359" s="9">
        <f>$P$1*LN(F359/F358)</f>
        <v/>
      </c>
      <c r="Q359" s="9">
        <f>$Q$1*(G359-G358)</f>
        <v/>
      </c>
      <c r="R359" s="9">
        <f>$R$1*(H359-H358)</f>
        <v/>
      </c>
      <c r="S359" s="9">
        <f>$S$1*LN(I359/I358)</f>
        <v/>
      </c>
      <c r="T359" s="9">
        <f>$T$1*LN(J359/J358)</f>
        <v/>
      </c>
      <c r="U359" s="9">
        <f>$W$12+$W$4*M359+$W$5*N359+$W$6*O359+$W$7*P359+$W$8*Q359+$W$9*R359+$W$10*S359+$W$11*T359</f>
        <v/>
      </c>
      <c r="AA359" s="10">
        <f>INDEX(LINEST(L100:L359,M100:T359,TRUE,TRUE),1,9)*52</f>
        <v/>
      </c>
      <c r="AB359" s="9">
        <f>INDEX(LINEST(L100:L359,M100:T359,TRUE,TRUE),1,8)</f>
        <v/>
      </c>
      <c r="AC359" s="9">
        <f>INDEX(LINEST(L100:L359,M100:T359,TRUE,TRUE),1,7)</f>
        <v/>
      </c>
      <c r="AD359" s="9">
        <f>INDEX(LINEST(L100:L359,M100:T359,TRUE,TRUE),1,6)</f>
        <v/>
      </c>
      <c r="AE359" s="9">
        <f>INDEX(LINEST(L100:L359,M100:T359,TRUE,TRUE),1,5)</f>
        <v/>
      </c>
      <c r="AF359" s="9">
        <f>INDEX(LINEST(L100:L359,M100:T359,TRUE,TRUE),1,4)</f>
        <v/>
      </c>
      <c r="AG359" s="9">
        <f>INDEX(LINEST(L100:L359,M100:T359,TRUE,TRUE),1,3)</f>
        <v/>
      </c>
      <c r="AH359" s="9">
        <f>INDEX(LINEST(L100:L359,M100:T359,TRUE,TRUE),1,2)</f>
        <v/>
      </c>
      <c r="AI359" s="9">
        <f>INDEX(LINEST(L100:L359,M100:T359,TRUE,TRUE),1,1)</f>
        <v/>
      </c>
      <c r="AJ359" s="10">
        <f>INDEX(LINEST(L100:L359,M100:T359,TRUE,TRUE),3,1)</f>
        <v/>
      </c>
      <c r="AK359" s="9">
        <f>AA358/52+AB358*M359+AC358*N359+AD358*O359+AE358*P359+AF358*Q359+AG358*R359+AH358*S359+AI358*T359</f>
        <v/>
      </c>
      <c r="AL359" s="9">
        <f>AVERAGE(L99:L358)</f>
        <v/>
      </c>
    </row>
    <row r="360">
      <c r="A360" s="7" t="n">
        <v>40123</v>
      </c>
      <c r="B360" s="8" t="n">
        <v>1096.75</v>
      </c>
      <c r="C360" s="8" t="n">
        <v>2.17</v>
      </c>
      <c r="D360" s="8" t="n">
        <v>1.37</v>
      </c>
      <c r="E360" s="8" t="n">
        <v>75.81999999999999</v>
      </c>
      <c r="F360" s="8" t="n">
        <v>77.40000000000001</v>
      </c>
      <c r="G360" s="8" t="n">
        <v>24.19</v>
      </c>
      <c r="H360" s="8" t="n">
        <v>105</v>
      </c>
      <c r="I360" s="8" t="n">
        <v>1069.300049</v>
      </c>
      <c r="J360" s="8" t="n">
        <v>65.44924899999999</v>
      </c>
      <c r="L360" s="9">
        <f>LN(B360/B359)</f>
        <v/>
      </c>
      <c r="M360" s="9">
        <f>$M$1*(C360-C359)</f>
        <v/>
      </c>
      <c r="N360" s="9">
        <f>$N$1*(D360-D359)</f>
        <v/>
      </c>
      <c r="O360" s="9">
        <f>$O$1*LN(E360/E359)</f>
        <v/>
      </c>
      <c r="P360" s="9">
        <f>$P$1*LN(F360/F359)</f>
        <v/>
      </c>
      <c r="Q360" s="9">
        <f>$Q$1*(G360-G359)</f>
        <v/>
      </c>
      <c r="R360" s="9">
        <f>$R$1*(H360-H359)</f>
        <v/>
      </c>
      <c r="S360" s="9">
        <f>$S$1*LN(I360/I359)</f>
        <v/>
      </c>
      <c r="T360" s="9">
        <f>$T$1*LN(J360/J359)</f>
        <v/>
      </c>
      <c r="U360" s="9">
        <f>$W$12+$W$4*M360+$W$5*N360+$W$6*O360+$W$7*P360+$W$8*Q360+$W$9*R360+$W$10*S360+$W$11*T360</f>
        <v/>
      </c>
      <c r="AA360" s="10">
        <f>INDEX(LINEST(L101:L360,M101:T360,TRUE,TRUE),1,9)*52</f>
        <v/>
      </c>
      <c r="AB360" s="9">
        <f>INDEX(LINEST(L101:L360,M101:T360,TRUE,TRUE),1,8)</f>
        <v/>
      </c>
      <c r="AC360" s="9">
        <f>INDEX(LINEST(L101:L360,M101:T360,TRUE,TRUE),1,7)</f>
        <v/>
      </c>
      <c r="AD360" s="9">
        <f>INDEX(LINEST(L101:L360,M101:T360,TRUE,TRUE),1,6)</f>
        <v/>
      </c>
      <c r="AE360" s="9">
        <f>INDEX(LINEST(L101:L360,M101:T360,TRUE,TRUE),1,5)</f>
        <v/>
      </c>
      <c r="AF360" s="9">
        <f>INDEX(LINEST(L101:L360,M101:T360,TRUE,TRUE),1,4)</f>
        <v/>
      </c>
      <c r="AG360" s="9">
        <f>INDEX(LINEST(L101:L360,M101:T360,TRUE,TRUE),1,3)</f>
        <v/>
      </c>
      <c r="AH360" s="9">
        <f>INDEX(LINEST(L101:L360,M101:T360,TRUE,TRUE),1,2)</f>
        <v/>
      </c>
      <c r="AI360" s="9">
        <f>INDEX(LINEST(L101:L360,M101:T360,TRUE,TRUE),1,1)</f>
        <v/>
      </c>
      <c r="AJ360" s="10">
        <f>INDEX(LINEST(L101:L360,M101:T360,TRUE,TRUE),3,1)</f>
        <v/>
      </c>
      <c r="AK360" s="9">
        <f>AA359/52+AB359*M360+AC359*N360+AD359*O360+AE359*P360+AF359*Q360+AG359*R360+AH359*S360+AI359*T360</f>
        <v/>
      </c>
      <c r="AL360" s="9">
        <f>AVERAGE(L100:L359)</f>
        <v/>
      </c>
    </row>
    <row r="361">
      <c r="A361" s="7" t="n">
        <v>40130</v>
      </c>
      <c r="B361" s="8" t="n">
        <v>1104</v>
      </c>
      <c r="C361" s="8" t="n">
        <v>2.12</v>
      </c>
      <c r="D361" s="8" t="n">
        <v>1.31</v>
      </c>
      <c r="E361" s="8" t="n">
        <v>75.33000199999999</v>
      </c>
      <c r="F361" s="8" t="n">
        <v>76.34</v>
      </c>
      <c r="G361" s="8" t="n">
        <v>23.36</v>
      </c>
      <c r="H361" s="8" t="n">
        <v>97.199997</v>
      </c>
      <c r="I361" s="8" t="n">
        <v>1093.47998</v>
      </c>
      <c r="J361" s="8" t="n">
        <v>65.78164700000001</v>
      </c>
      <c r="L361" s="9">
        <f>LN(B361/B360)</f>
        <v/>
      </c>
      <c r="M361" s="9">
        <f>$M$1*(C361-C360)</f>
        <v/>
      </c>
      <c r="N361" s="9">
        <f>$N$1*(D361-D360)</f>
        <v/>
      </c>
      <c r="O361" s="9">
        <f>$O$1*LN(E361/E360)</f>
        <v/>
      </c>
      <c r="P361" s="9">
        <f>$P$1*LN(F361/F360)</f>
        <v/>
      </c>
      <c r="Q361" s="9">
        <f>$Q$1*(G361-G360)</f>
        <v/>
      </c>
      <c r="R361" s="9">
        <f>$R$1*(H361-H360)</f>
        <v/>
      </c>
      <c r="S361" s="9">
        <f>$S$1*LN(I361/I360)</f>
        <v/>
      </c>
      <c r="T361" s="9">
        <f>$T$1*LN(J361/J360)</f>
        <v/>
      </c>
      <c r="U361" s="9">
        <f>$W$12+$W$4*M361+$W$5*N361+$W$6*O361+$W$7*P361+$W$8*Q361+$W$9*R361+$W$10*S361+$W$11*T361</f>
        <v/>
      </c>
      <c r="AA361" s="10">
        <f>INDEX(LINEST(L102:L361,M102:T361,TRUE,TRUE),1,9)*52</f>
        <v/>
      </c>
      <c r="AB361" s="9">
        <f>INDEX(LINEST(L102:L361,M102:T361,TRUE,TRUE),1,8)</f>
        <v/>
      </c>
      <c r="AC361" s="9">
        <f>INDEX(LINEST(L102:L361,M102:T361,TRUE,TRUE),1,7)</f>
        <v/>
      </c>
      <c r="AD361" s="9">
        <f>INDEX(LINEST(L102:L361,M102:T361,TRUE,TRUE),1,6)</f>
        <v/>
      </c>
      <c r="AE361" s="9">
        <f>INDEX(LINEST(L102:L361,M102:T361,TRUE,TRUE),1,5)</f>
        <v/>
      </c>
      <c r="AF361" s="9">
        <f>INDEX(LINEST(L102:L361,M102:T361,TRUE,TRUE),1,4)</f>
        <v/>
      </c>
      <c r="AG361" s="9">
        <f>INDEX(LINEST(L102:L361,M102:T361,TRUE,TRUE),1,3)</f>
        <v/>
      </c>
      <c r="AH361" s="9">
        <f>INDEX(LINEST(L102:L361,M102:T361,TRUE,TRUE),1,2)</f>
        <v/>
      </c>
      <c r="AI361" s="9">
        <f>INDEX(LINEST(L102:L361,M102:T361,TRUE,TRUE),1,1)</f>
        <v/>
      </c>
      <c r="AJ361" s="10">
        <f>INDEX(LINEST(L102:L361,M102:T361,TRUE,TRUE),3,1)</f>
        <v/>
      </c>
      <c r="AK361" s="9">
        <f>AA360/52+AB360*M361+AC360*N361+AD360*O361+AE360*P361+AF360*Q361+AG360*R361+AH360*S361+AI360*T361</f>
        <v/>
      </c>
      <c r="AL361" s="9">
        <f>AVERAGE(L101:L360)</f>
        <v/>
      </c>
    </row>
    <row r="362">
      <c r="A362" s="7" t="n">
        <v>40137</v>
      </c>
      <c r="B362" s="8" t="n">
        <v>1140</v>
      </c>
      <c r="C362" s="8" t="n">
        <v>2.15</v>
      </c>
      <c r="D362" s="8" t="n">
        <v>1.21</v>
      </c>
      <c r="E362" s="8" t="n">
        <v>75.660004</v>
      </c>
      <c r="F362" s="8" t="n">
        <v>76.83</v>
      </c>
      <c r="G362" s="8" t="n">
        <v>22.19</v>
      </c>
      <c r="H362" s="8" t="n">
        <v>87.300003</v>
      </c>
      <c r="I362" s="8" t="n">
        <v>1091.380005</v>
      </c>
      <c r="J362" s="8" t="n">
        <v>65.95098900000001</v>
      </c>
      <c r="L362" s="9">
        <f>LN(B362/B361)</f>
        <v/>
      </c>
      <c r="M362" s="9">
        <f>$M$1*(C362-C361)</f>
        <v/>
      </c>
      <c r="N362" s="9">
        <f>$N$1*(D362-D361)</f>
        <v/>
      </c>
      <c r="O362" s="9">
        <f>$O$1*LN(E362/E361)</f>
        <v/>
      </c>
      <c r="P362" s="9">
        <f>$P$1*LN(F362/F361)</f>
        <v/>
      </c>
      <c r="Q362" s="9">
        <f>$Q$1*(G362-G361)</f>
        <v/>
      </c>
      <c r="R362" s="9">
        <f>$R$1*(H362-H361)</f>
        <v/>
      </c>
      <c r="S362" s="9">
        <f>$S$1*LN(I362/I361)</f>
        <v/>
      </c>
      <c r="T362" s="9">
        <f>$T$1*LN(J362/J361)</f>
        <v/>
      </c>
      <c r="U362" s="9">
        <f>$W$12+$W$4*M362+$W$5*N362+$W$6*O362+$W$7*P362+$W$8*Q362+$W$9*R362+$W$10*S362+$W$11*T362</f>
        <v/>
      </c>
      <c r="AA362" s="10">
        <f>INDEX(LINEST(L103:L362,M103:T362,TRUE,TRUE),1,9)*52</f>
        <v/>
      </c>
      <c r="AB362" s="9">
        <f>INDEX(LINEST(L103:L362,M103:T362,TRUE,TRUE),1,8)</f>
        <v/>
      </c>
      <c r="AC362" s="9">
        <f>INDEX(LINEST(L103:L362,M103:T362,TRUE,TRUE),1,7)</f>
        <v/>
      </c>
      <c r="AD362" s="9">
        <f>INDEX(LINEST(L103:L362,M103:T362,TRUE,TRUE),1,6)</f>
        <v/>
      </c>
      <c r="AE362" s="9">
        <f>INDEX(LINEST(L103:L362,M103:T362,TRUE,TRUE),1,5)</f>
        <v/>
      </c>
      <c r="AF362" s="9">
        <f>INDEX(LINEST(L103:L362,M103:T362,TRUE,TRUE),1,4)</f>
        <v/>
      </c>
      <c r="AG362" s="9">
        <f>INDEX(LINEST(L103:L362,M103:T362,TRUE,TRUE),1,3)</f>
        <v/>
      </c>
      <c r="AH362" s="9">
        <f>INDEX(LINEST(L103:L362,M103:T362,TRUE,TRUE),1,2)</f>
        <v/>
      </c>
      <c r="AI362" s="9">
        <f>INDEX(LINEST(L103:L362,M103:T362,TRUE,TRUE),1,1)</f>
        <v/>
      </c>
      <c r="AJ362" s="10">
        <f>INDEX(LINEST(L103:L362,M103:T362,TRUE,TRUE),3,1)</f>
        <v/>
      </c>
      <c r="AK362" s="9">
        <f>AA361/52+AB361*M362+AC361*N362+AD361*O362+AE361*P362+AF361*Q362+AG361*R362+AH361*S362+AI361*T362</f>
        <v/>
      </c>
      <c r="AL362" s="9">
        <f>AVERAGE(L102:L361)</f>
        <v/>
      </c>
    </row>
    <row r="363">
      <c r="A363" s="7" t="n">
        <v>40144</v>
      </c>
      <c r="B363" s="8" t="n">
        <v>1166.5</v>
      </c>
      <c r="C363" s="8" t="n">
        <v>2.06</v>
      </c>
      <c r="D363" s="8" t="n">
        <v>1.15</v>
      </c>
      <c r="E363" s="8" t="n">
        <v>75</v>
      </c>
      <c r="F363" s="8" t="n">
        <v>75.95</v>
      </c>
      <c r="G363" s="8" t="n">
        <v>24.85</v>
      </c>
      <c r="H363" s="8" t="n">
        <v>88.900002</v>
      </c>
      <c r="I363" s="8" t="n">
        <v>1091.48999</v>
      </c>
      <c r="J363" s="8" t="n">
        <v>66.25196099999999</v>
      </c>
      <c r="L363" s="9">
        <f>LN(B363/B362)</f>
        <v/>
      </c>
      <c r="M363" s="9">
        <f>$M$1*(C363-C362)</f>
        <v/>
      </c>
      <c r="N363" s="9">
        <f>$N$1*(D363-D362)</f>
        <v/>
      </c>
      <c r="O363" s="9">
        <f>$O$1*LN(E363/E362)</f>
        <v/>
      </c>
      <c r="P363" s="9">
        <f>$P$1*LN(F363/F362)</f>
        <v/>
      </c>
      <c r="Q363" s="9">
        <f>$Q$1*(G363-G362)</f>
        <v/>
      </c>
      <c r="R363" s="9">
        <f>$R$1*(H363-H362)</f>
        <v/>
      </c>
      <c r="S363" s="9">
        <f>$S$1*LN(I363/I362)</f>
        <v/>
      </c>
      <c r="T363" s="9">
        <f>$T$1*LN(J363/J362)</f>
        <v/>
      </c>
      <c r="U363" s="9">
        <f>$W$12+$W$4*M363+$W$5*N363+$W$6*O363+$W$7*P363+$W$8*Q363+$W$9*R363+$W$10*S363+$W$11*T363</f>
        <v/>
      </c>
      <c r="AA363" s="10">
        <f>INDEX(LINEST(L104:L363,M104:T363,TRUE,TRUE),1,9)*52</f>
        <v/>
      </c>
      <c r="AB363" s="9">
        <f>INDEX(LINEST(L104:L363,M104:T363,TRUE,TRUE),1,8)</f>
        <v/>
      </c>
      <c r="AC363" s="9">
        <f>INDEX(LINEST(L104:L363,M104:T363,TRUE,TRUE),1,7)</f>
        <v/>
      </c>
      <c r="AD363" s="9">
        <f>INDEX(LINEST(L104:L363,M104:T363,TRUE,TRUE),1,6)</f>
        <v/>
      </c>
      <c r="AE363" s="9">
        <f>INDEX(LINEST(L104:L363,M104:T363,TRUE,TRUE),1,5)</f>
        <v/>
      </c>
      <c r="AF363" s="9">
        <f>INDEX(LINEST(L104:L363,M104:T363,TRUE,TRUE),1,4)</f>
        <v/>
      </c>
      <c r="AG363" s="9">
        <f>INDEX(LINEST(L104:L363,M104:T363,TRUE,TRUE),1,3)</f>
        <v/>
      </c>
      <c r="AH363" s="9">
        <f>INDEX(LINEST(L104:L363,M104:T363,TRUE,TRUE),1,2)</f>
        <v/>
      </c>
      <c r="AI363" s="9">
        <f>INDEX(LINEST(L104:L363,M104:T363,TRUE,TRUE),1,1)</f>
        <v/>
      </c>
      <c r="AJ363" s="10">
        <f>INDEX(LINEST(L104:L363,M104:T363,TRUE,TRUE),3,1)</f>
        <v/>
      </c>
      <c r="AK363" s="9">
        <f>AA362/52+AB362*M363+AC362*N363+AD362*O363+AE362*P363+AF362*Q363+AG362*R363+AH362*S363+AI362*T363</f>
        <v/>
      </c>
      <c r="AL363" s="9">
        <f>AVERAGE(L103:L362)</f>
        <v/>
      </c>
    </row>
    <row r="364">
      <c r="A364" s="7" t="n">
        <v>40151</v>
      </c>
      <c r="B364" s="8" t="n">
        <v>1190.25</v>
      </c>
      <c r="C364" s="8" t="n">
        <v>2.14</v>
      </c>
      <c r="D364" s="8" t="n">
        <v>1.34</v>
      </c>
      <c r="E364" s="8" t="n">
        <v>75.910004</v>
      </c>
      <c r="F364" s="8" t="n">
        <v>75.41</v>
      </c>
      <c r="G364" s="8" t="n">
        <v>21.25</v>
      </c>
      <c r="H364" s="8" t="n">
        <v>95.300003</v>
      </c>
      <c r="I364" s="8" t="n">
        <v>1105.97998</v>
      </c>
      <c r="J364" s="8" t="n">
        <v>65.951492</v>
      </c>
      <c r="L364" s="9">
        <f>LN(B364/B363)</f>
        <v/>
      </c>
      <c r="M364" s="9">
        <f>$M$1*(C364-C363)</f>
        <v/>
      </c>
      <c r="N364" s="9">
        <f>$N$1*(D364-D363)</f>
        <v/>
      </c>
      <c r="O364" s="9">
        <f>$O$1*LN(E364/E363)</f>
        <v/>
      </c>
      <c r="P364" s="9">
        <f>$P$1*LN(F364/F363)</f>
        <v/>
      </c>
      <c r="Q364" s="9">
        <f>$Q$1*(G364-G363)</f>
        <v/>
      </c>
      <c r="R364" s="9">
        <f>$R$1*(H364-H363)</f>
        <v/>
      </c>
      <c r="S364" s="9">
        <f>$S$1*LN(I364/I363)</f>
        <v/>
      </c>
      <c r="T364" s="9">
        <f>$T$1*LN(J364/J363)</f>
        <v/>
      </c>
      <c r="U364" s="9">
        <f>$W$12+$W$4*M364+$W$5*N364+$W$6*O364+$W$7*P364+$W$8*Q364+$W$9*R364+$W$10*S364+$W$11*T364</f>
        <v/>
      </c>
      <c r="AA364" s="10">
        <f>INDEX(LINEST(L105:L364,M105:T364,TRUE,TRUE),1,9)*52</f>
        <v/>
      </c>
      <c r="AB364" s="9">
        <f>INDEX(LINEST(L105:L364,M105:T364,TRUE,TRUE),1,8)</f>
        <v/>
      </c>
      <c r="AC364" s="9">
        <f>INDEX(LINEST(L105:L364,M105:T364,TRUE,TRUE),1,7)</f>
        <v/>
      </c>
      <c r="AD364" s="9">
        <f>INDEX(LINEST(L105:L364,M105:T364,TRUE,TRUE),1,6)</f>
        <v/>
      </c>
      <c r="AE364" s="9">
        <f>INDEX(LINEST(L105:L364,M105:T364,TRUE,TRUE),1,5)</f>
        <v/>
      </c>
      <c r="AF364" s="9">
        <f>INDEX(LINEST(L105:L364,M105:T364,TRUE,TRUE),1,4)</f>
        <v/>
      </c>
      <c r="AG364" s="9">
        <f>INDEX(LINEST(L105:L364,M105:T364,TRUE,TRUE),1,3)</f>
        <v/>
      </c>
      <c r="AH364" s="9">
        <f>INDEX(LINEST(L105:L364,M105:T364,TRUE,TRUE),1,2)</f>
        <v/>
      </c>
      <c r="AI364" s="9">
        <f>INDEX(LINEST(L105:L364,M105:T364,TRUE,TRUE),1,1)</f>
        <v/>
      </c>
      <c r="AJ364" s="10">
        <f>INDEX(LINEST(L105:L364,M105:T364,TRUE,TRUE),3,1)</f>
        <v/>
      </c>
      <c r="AK364" s="9">
        <f>AA363/52+AB363*M364+AC363*N364+AD363*O364+AE363*P364+AF363*Q364+AG363*R364+AH363*S364+AI363*T364</f>
        <v/>
      </c>
      <c r="AL364" s="9">
        <f>AVERAGE(L104:L363)</f>
        <v/>
      </c>
    </row>
    <row r="365">
      <c r="A365" s="7" t="n">
        <v>40158</v>
      </c>
      <c r="B365" s="8" t="n">
        <v>1124</v>
      </c>
      <c r="C365" s="8" t="n">
        <v>2.14</v>
      </c>
      <c r="D365" s="8" t="n">
        <v>1.41</v>
      </c>
      <c r="E365" s="8" t="n">
        <v>76.56999999999999</v>
      </c>
      <c r="F365" s="8" t="n">
        <v>69.86</v>
      </c>
      <c r="G365" s="8" t="n">
        <v>21.59</v>
      </c>
      <c r="H365" s="8" t="n">
        <v>94</v>
      </c>
      <c r="I365" s="8" t="n">
        <v>1106.410034</v>
      </c>
      <c r="J365" s="8" t="n">
        <v>65.825615</v>
      </c>
      <c r="L365" s="9">
        <f>LN(B365/B364)</f>
        <v/>
      </c>
      <c r="M365" s="9">
        <f>$M$1*(C365-C364)</f>
        <v/>
      </c>
      <c r="N365" s="9">
        <f>$N$1*(D365-D364)</f>
        <v/>
      </c>
      <c r="O365" s="9">
        <f>$O$1*LN(E365/E364)</f>
        <v/>
      </c>
      <c r="P365" s="9">
        <f>$P$1*LN(F365/F364)</f>
        <v/>
      </c>
      <c r="Q365" s="9">
        <f>$Q$1*(G365-G364)</f>
        <v/>
      </c>
      <c r="R365" s="9">
        <f>$R$1*(H365-H364)</f>
        <v/>
      </c>
      <c r="S365" s="9">
        <f>$S$1*LN(I365/I364)</f>
        <v/>
      </c>
      <c r="T365" s="9">
        <f>$T$1*LN(J365/J364)</f>
        <v/>
      </c>
      <c r="U365" s="9">
        <f>$W$12+$W$4*M365+$W$5*N365+$W$6*O365+$W$7*P365+$W$8*Q365+$W$9*R365+$W$10*S365+$W$11*T365</f>
        <v/>
      </c>
      <c r="AA365" s="10">
        <f>INDEX(LINEST(L106:L365,M106:T365,TRUE,TRUE),1,9)*52</f>
        <v/>
      </c>
      <c r="AB365" s="9">
        <f>INDEX(LINEST(L106:L365,M106:T365,TRUE,TRUE),1,8)</f>
        <v/>
      </c>
      <c r="AC365" s="9">
        <f>INDEX(LINEST(L106:L365,M106:T365,TRUE,TRUE),1,7)</f>
        <v/>
      </c>
      <c r="AD365" s="9">
        <f>INDEX(LINEST(L106:L365,M106:T365,TRUE,TRUE),1,6)</f>
        <v/>
      </c>
      <c r="AE365" s="9">
        <f>INDEX(LINEST(L106:L365,M106:T365,TRUE,TRUE),1,5)</f>
        <v/>
      </c>
      <c r="AF365" s="9">
        <f>INDEX(LINEST(L106:L365,M106:T365,TRUE,TRUE),1,4)</f>
        <v/>
      </c>
      <c r="AG365" s="9">
        <f>INDEX(LINEST(L106:L365,M106:T365,TRUE,TRUE),1,3)</f>
        <v/>
      </c>
      <c r="AH365" s="9">
        <f>INDEX(LINEST(L106:L365,M106:T365,TRUE,TRUE),1,2)</f>
        <v/>
      </c>
      <c r="AI365" s="9">
        <f>INDEX(LINEST(L106:L365,M106:T365,TRUE,TRUE),1,1)</f>
        <v/>
      </c>
      <c r="AJ365" s="10">
        <f>INDEX(LINEST(L106:L365,M106:T365,TRUE,TRUE),3,1)</f>
        <v/>
      </c>
      <c r="AK365" s="9">
        <f>AA364/52+AB364*M365+AC364*N365+AD364*O365+AE364*P365+AF364*Q365+AG364*R365+AH364*S365+AI364*T365</f>
        <v/>
      </c>
      <c r="AL365" s="9">
        <f>AVERAGE(L105:L364)</f>
        <v/>
      </c>
    </row>
    <row r="366">
      <c r="A366" s="7" t="n">
        <v>40165</v>
      </c>
      <c r="B366" s="8" t="n">
        <v>1104.5</v>
      </c>
      <c r="C366" s="8" t="n">
        <v>2.24</v>
      </c>
      <c r="D366" s="8" t="n">
        <v>1.31</v>
      </c>
      <c r="E366" s="8" t="n">
        <v>77.81999999999999</v>
      </c>
      <c r="F366" s="8" t="n">
        <v>73.3</v>
      </c>
      <c r="G366" s="8" t="n">
        <v>21.68</v>
      </c>
      <c r="H366" s="8" t="n">
        <v>93.800003</v>
      </c>
      <c r="I366" s="8" t="n">
        <v>1102.469971</v>
      </c>
      <c r="J366" s="8" t="n">
        <v>65.90743999999999</v>
      </c>
      <c r="L366" s="9">
        <f>LN(B366/B365)</f>
        <v/>
      </c>
      <c r="M366" s="9">
        <f>$M$1*(C366-C365)</f>
        <v/>
      </c>
      <c r="N366" s="9">
        <f>$N$1*(D366-D365)</f>
        <v/>
      </c>
      <c r="O366" s="9">
        <f>$O$1*LN(E366/E365)</f>
        <v/>
      </c>
      <c r="P366" s="9">
        <f>$P$1*LN(F366/F365)</f>
        <v/>
      </c>
      <c r="Q366" s="9">
        <f>$Q$1*(G366-G365)</f>
        <v/>
      </c>
      <c r="R366" s="9">
        <f>$R$1*(H366-H365)</f>
        <v/>
      </c>
      <c r="S366" s="9">
        <f>$S$1*LN(I366/I365)</f>
        <v/>
      </c>
      <c r="T366" s="9">
        <f>$T$1*LN(J366/J365)</f>
        <v/>
      </c>
      <c r="U366" s="9">
        <f>$W$12+$W$4*M366+$W$5*N366+$W$6*O366+$W$7*P366+$W$8*Q366+$W$9*R366+$W$10*S366+$W$11*T366</f>
        <v/>
      </c>
      <c r="AA366" s="10">
        <f>INDEX(LINEST(L107:L366,M107:T366,TRUE,TRUE),1,9)*52</f>
        <v/>
      </c>
      <c r="AB366" s="9">
        <f>INDEX(LINEST(L107:L366,M107:T366,TRUE,TRUE),1,8)</f>
        <v/>
      </c>
      <c r="AC366" s="9">
        <f>INDEX(LINEST(L107:L366,M107:T366,TRUE,TRUE),1,7)</f>
        <v/>
      </c>
      <c r="AD366" s="9">
        <f>INDEX(LINEST(L107:L366,M107:T366,TRUE,TRUE),1,6)</f>
        <v/>
      </c>
      <c r="AE366" s="9">
        <f>INDEX(LINEST(L107:L366,M107:T366,TRUE,TRUE),1,5)</f>
        <v/>
      </c>
      <c r="AF366" s="9">
        <f>INDEX(LINEST(L107:L366,M107:T366,TRUE,TRUE),1,4)</f>
        <v/>
      </c>
      <c r="AG366" s="9">
        <f>INDEX(LINEST(L107:L366,M107:T366,TRUE,TRUE),1,3)</f>
        <v/>
      </c>
      <c r="AH366" s="9">
        <f>INDEX(LINEST(L107:L366,M107:T366,TRUE,TRUE),1,2)</f>
        <v/>
      </c>
      <c r="AI366" s="9">
        <f>INDEX(LINEST(L107:L366,M107:T366,TRUE,TRUE),1,1)</f>
        <v/>
      </c>
      <c r="AJ366" s="10">
        <f>INDEX(LINEST(L107:L366,M107:T366,TRUE,TRUE),3,1)</f>
        <v/>
      </c>
      <c r="AK366" s="9">
        <f>AA365/52+AB365*M366+AC365*N366+AD365*O366+AE365*P366+AF365*Q366+AG365*R366+AH365*S366+AI365*T366</f>
        <v/>
      </c>
      <c r="AL366" s="9">
        <f>AVERAGE(L106:L365)</f>
        <v/>
      </c>
    </row>
    <row r="367">
      <c r="A367" s="7" t="n">
        <v>40172</v>
      </c>
      <c r="B367" s="8" t="n">
        <v>1085.25</v>
      </c>
      <c r="C367" s="8" t="n">
        <v>2.32</v>
      </c>
      <c r="D367" s="8" t="n">
        <v>1.5</v>
      </c>
      <c r="E367" s="8" t="n">
        <v>77.839996</v>
      </c>
      <c r="F367" s="8" t="n">
        <v>76.83</v>
      </c>
      <c r="G367" s="8" t="n">
        <v>19.47</v>
      </c>
      <c r="H367" s="8" t="n">
        <v>105</v>
      </c>
      <c r="I367" s="8" t="n">
        <v>1126.47998</v>
      </c>
      <c r="J367" s="8" t="n">
        <v>65.353745</v>
      </c>
      <c r="L367" s="9">
        <f>LN(B367/B366)</f>
        <v/>
      </c>
      <c r="M367" s="9">
        <f>$M$1*(C367-C366)</f>
        <v/>
      </c>
      <c r="N367" s="9">
        <f>$N$1*(D367-D366)</f>
        <v/>
      </c>
      <c r="O367" s="9">
        <f>$O$1*LN(E367/E366)</f>
        <v/>
      </c>
      <c r="P367" s="9">
        <f>$P$1*LN(F367/F366)</f>
        <v/>
      </c>
      <c r="Q367" s="9">
        <f>$Q$1*(G367-G366)</f>
        <v/>
      </c>
      <c r="R367" s="9">
        <f>$R$1*(H367-H366)</f>
        <v/>
      </c>
      <c r="S367" s="9">
        <f>$S$1*LN(I367/I366)</f>
        <v/>
      </c>
      <c r="T367" s="9">
        <f>$T$1*LN(J367/J366)</f>
        <v/>
      </c>
      <c r="U367" s="9">
        <f>$W$12+$W$4*M367+$W$5*N367+$W$6*O367+$W$7*P367+$W$8*Q367+$W$9*R367+$W$10*S367+$W$11*T367</f>
        <v/>
      </c>
      <c r="AA367" s="10">
        <f>INDEX(LINEST(L108:L367,M108:T367,TRUE,TRUE),1,9)*52</f>
        <v/>
      </c>
      <c r="AB367" s="9">
        <f>INDEX(LINEST(L108:L367,M108:T367,TRUE,TRUE),1,8)</f>
        <v/>
      </c>
      <c r="AC367" s="9">
        <f>INDEX(LINEST(L108:L367,M108:T367,TRUE,TRUE),1,7)</f>
        <v/>
      </c>
      <c r="AD367" s="9">
        <f>INDEX(LINEST(L108:L367,M108:T367,TRUE,TRUE),1,6)</f>
        <v/>
      </c>
      <c r="AE367" s="9">
        <f>INDEX(LINEST(L108:L367,M108:T367,TRUE,TRUE),1,5)</f>
        <v/>
      </c>
      <c r="AF367" s="9">
        <f>INDEX(LINEST(L108:L367,M108:T367,TRUE,TRUE),1,4)</f>
        <v/>
      </c>
      <c r="AG367" s="9">
        <f>INDEX(LINEST(L108:L367,M108:T367,TRUE,TRUE),1,3)</f>
        <v/>
      </c>
      <c r="AH367" s="9">
        <f>INDEX(LINEST(L108:L367,M108:T367,TRUE,TRUE),1,2)</f>
        <v/>
      </c>
      <c r="AI367" s="9">
        <f>INDEX(LINEST(L108:L367,M108:T367,TRUE,TRUE),1,1)</f>
        <v/>
      </c>
      <c r="AJ367" s="10">
        <f>INDEX(LINEST(L108:L367,M108:T367,TRUE,TRUE),3,1)</f>
        <v/>
      </c>
      <c r="AK367" s="9">
        <f>AA366/52+AB366*M367+AC366*N367+AD366*O367+AE366*P367+AF366*Q367+AG366*R367+AH366*S367+AI366*T367</f>
        <v/>
      </c>
      <c r="AL367" s="9">
        <f>AVERAGE(L107:L366)</f>
        <v/>
      </c>
    </row>
    <row r="368">
      <c r="A368" s="7" t="n">
        <v>40179</v>
      </c>
      <c r="B368" s="8" t="n">
        <v>1087.5</v>
      </c>
      <c r="C368" s="8" t="n">
        <v>2.37</v>
      </c>
      <c r="D368" s="8" t="n">
        <v>1.48</v>
      </c>
      <c r="E368" s="8" t="n">
        <v>77.860001</v>
      </c>
      <c r="F368" s="8" t="n">
        <v>79.39</v>
      </c>
      <c r="G368" s="8" t="n">
        <v>21.68</v>
      </c>
      <c r="H368" s="8" t="n">
        <v>107.5</v>
      </c>
      <c r="I368" s="8" t="n">
        <v>1115.099976</v>
      </c>
      <c r="J368" s="8" t="n">
        <v>65.116364</v>
      </c>
      <c r="L368" s="9">
        <f>LN(B368/B367)</f>
        <v/>
      </c>
      <c r="M368" s="9">
        <f>$M$1*(C368-C367)</f>
        <v/>
      </c>
      <c r="N368" s="9">
        <f>$N$1*(D368-D367)</f>
        <v/>
      </c>
      <c r="O368" s="9">
        <f>$O$1*LN(E368/E367)</f>
        <v/>
      </c>
      <c r="P368" s="9">
        <f>$P$1*LN(F368/F367)</f>
        <v/>
      </c>
      <c r="Q368" s="9">
        <f>$Q$1*(G368-G367)</f>
        <v/>
      </c>
      <c r="R368" s="9">
        <f>$R$1*(H368-H367)</f>
        <v/>
      </c>
      <c r="S368" s="9">
        <f>$S$1*LN(I368/I367)</f>
        <v/>
      </c>
      <c r="T368" s="9">
        <f>$T$1*LN(J368/J367)</f>
        <v/>
      </c>
      <c r="U368" s="9">
        <f>$W$12+$W$4*M368+$W$5*N368+$W$6*O368+$W$7*P368+$W$8*Q368+$W$9*R368+$W$10*S368+$W$11*T368</f>
        <v/>
      </c>
      <c r="AA368" s="10">
        <f>INDEX(LINEST(L109:L368,M109:T368,TRUE,TRUE),1,9)*52</f>
        <v/>
      </c>
      <c r="AB368" s="9">
        <f>INDEX(LINEST(L109:L368,M109:T368,TRUE,TRUE),1,8)</f>
        <v/>
      </c>
      <c r="AC368" s="9">
        <f>INDEX(LINEST(L109:L368,M109:T368,TRUE,TRUE),1,7)</f>
        <v/>
      </c>
      <c r="AD368" s="9">
        <f>INDEX(LINEST(L109:L368,M109:T368,TRUE,TRUE),1,6)</f>
        <v/>
      </c>
      <c r="AE368" s="9">
        <f>INDEX(LINEST(L109:L368,M109:T368,TRUE,TRUE),1,5)</f>
        <v/>
      </c>
      <c r="AF368" s="9">
        <f>INDEX(LINEST(L109:L368,M109:T368,TRUE,TRUE),1,4)</f>
        <v/>
      </c>
      <c r="AG368" s="9">
        <f>INDEX(LINEST(L109:L368,M109:T368,TRUE,TRUE),1,3)</f>
        <v/>
      </c>
      <c r="AH368" s="9">
        <f>INDEX(LINEST(L109:L368,M109:T368,TRUE,TRUE),1,2)</f>
        <v/>
      </c>
      <c r="AI368" s="9">
        <f>INDEX(LINEST(L109:L368,M109:T368,TRUE,TRUE),1,1)</f>
        <v/>
      </c>
      <c r="AJ368" s="10">
        <f>INDEX(LINEST(L109:L368,M109:T368,TRUE,TRUE),3,1)</f>
        <v/>
      </c>
      <c r="AK368" s="9">
        <f>AA367/52+AB367*M368+AC367*N368+AD367*O368+AE367*P368+AF367*Q368+AG367*R368+AH367*S368+AI367*T368</f>
        <v/>
      </c>
      <c r="AL368" s="9">
        <f>AVERAGE(L108:L367)</f>
        <v/>
      </c>
    </row>
    <row r="369">
      <c r="A369" s="7" t="n">
        <v>40186</v>
      </c>
      <c r="B369" s="8" t="n">
        <v>1126.75</v>
      </c>
      <c r="C369" s="8" t="n">
        <v>2.42</v>
      </c>
      <c r="D369" s="8" t="n">
        <v>1.41</v>
      </c>
      <c r="E369" s="8" t="n">
        <v>77.470001</v>
      </c>
      <c r="F369" s="8" t="n">
        <v>82.73999999999999</v>
      </c>
      <c r="G369" s="8" t="n">
        <v>18.13</v>
      </c>
      <c r="H369" s="8" t="n">
        <v>96.300003</v>
      </c>
      <c r="I369" s="8" t="n">
        <v>1144.97998</v>
      </c>
      <c r="J369" s="8" t="n">
        <v>65.412971</v>
      </c>
      <c r="L369" s="9">
        <f>LN(B369/B368)</f>
        <v/>
      </c>
      <c r="M369" s="9">
        <f>$M$1*(C369-C368)</f>
        <v/>
      </c>
      <c r="N369" s="9">
        <f>$N$1*(D369-D368)</f>
        <v/>
      </c>
      <c r="O369" s="9">
        <f>$O$1*LN(E369/E368)</f>
        <v/>
      </c>
      <c r="P369" s="9">
        <f>$P$1*LN(F369/F368)</f>
        <v/>
      </c>
      <c r="Q369" s="9">
        <f>$Q$1*(G369-G368)</f>
        <v/>
      </c>
      <c r="R369" s="9">
        <f>$R$1*(H369-H368)</f>
        <v/>
      </c>
      <c r="S369" s="9">
        <f>$S$1*LN(I369/I368)</f>
        <v/>
      </c>
      <c r="T369" s="9">
        <f>$T$1*LN(J369/J368)</f>
        <v/>
      </c>
      <c r="U369" s="9">
        <f>$W$12+$W$4*M369+$W$5*N369+$W$6*O369+$W$7*P369+$W$8*Q369+$W$9*R369+$W$10*S369+$W$11*T369</f>
        <v/>
      </c>
      <c r="AA369" s="10">
        <f>INDEX(LINEST(L110:L369,M110:T369,TRUE,TRUE),1,9)*52</f>
        <v/>
      </c>
      <c r="AB369" s="9">
        <f>INDEX(LINEST(L110:L369,M110:T369,TRUE,TRUE),1,8)</f>
        <v/>
      </c>
      <c r="AC369" s="9">
        <f>INDEX(LINEST(L110:L369,M110:T369,TRUE,TRUE),1,7)</f>
        <v/>
      </c>
      <c r="AD369" s="9">
        <f>INDEX(LINEST(L110:L369,M110:T369,TRUE,TRUE),1,6)</f>
        <v/>
      </c>
      <c r="AE369" s="9">
        <f>INDEX(LINEST(L110:L369,M110:T369,TRUE,TRUE),1,5)</f>
        <v/>
      </c>
      <c r="AF369" s="9">
        <f>INDEX(LINEST(L110:L369,M110:T369,TRUE,TRUE),1,4)</f>
        <v/>
      </c>
      <c r="AG369" s="9">
        <f>INDEX(LINEST(L110:L369,M110:T369,TRUE,TRUE),1,3)</f>
        <v/>
      </c>
      <c r="AH369" s="9">
        <f>INDEX(LINEST(L110:L369,M110:T369,TRUE,TRUE),1,2)</f>
        <v/>
      </c>
      <c r="AI369" s="9">
        <f>INDEX(LINEST(L110:L369,M110:T369,TRUE,TRUE),1,1)</f>
        <v/>
      </c>
      <c r="AJ369" s="10">
        <f>INDEX(LINEST(L110:L369,M110:T369,TRUE,TRUE),3,1)</f>
        <v/>
      </c>
      <c r="AK369" s="9">
        <f>AA368/52+AB368*M369+AC368*N369+AD368*O369+AE368*P369+AF368*Q369+AG368*R369+AH368*S369+AI368*T369</f>
        <v/>
      </c>
      <c r="AL369" s="9">
        <f>AVERAGE(L109:L368)</f>
        <v/>
      </c>
    </row>
    <row r="370">
      <c r="A370" s="7" t="n">
        <v>40193</v>
      </c>
      <c r="B370" s="8" t="n">
        <v>1128</v>
      </c>
      <c r="C370" s="8" t="n">
        <v>2.36</v>
      </c>
      <c r="D370" s="8" t="n">
        <v>1.34</v>
      </c>
      <c r="E370" s="8" t="n">
        <v>77.31999999999999</v>
      </c>
      <c r="F370" s="8" t="n">
        <v>77.95999999999999</v>
      </c>
      <c r="G370" s="8" t="n">
        <v>17.91</v>
      </c>
      <c r="H370" s="8" t="n">
        <v>89.800003</v>
      </c>
      <c r="I370" s="8" t="n">
        <v>1136.030029</v>
      </c>
      <c r="J370" s="8" t="n">
        <v>65.797882</v>
      </c>
      <c r="L370" s="9">
        <f>LN(B370/B369)</f>
        <v/>
      </c>
      <c r="M370" s="9">
        <f>$M$1*(C370-C369)</f>
        <v/>
      </c>
      <c r="N370" s="9">
        <f>$N$1*(D370-D369)</f>
        <v/>
      </c>
      <c r="O370" s="9">
        <f>$O$1*LN(E370/E369)</f>
        <v/>
      </c>
      <c r="P370" s="9">
        <f>$P$1*LN(F370/F369)</f>
        <v/>
      </c>
      <c r="Q370" s="9">
        <f>$Q$1*(G370-G369)</f>
        <v/>
      </c>
      <c r="R370" s="9">
        <f>$R$1*(H370-H369)</f>
        <v/>
      </c>
      <c r="S370" s="9">
        <f>$S$1*LN(I370/I369)</f>
        <v/>
      </c>
      <c r="T370" s="9">
        <f>$T$1*LN(J370/J369)</f>
        <v/>
      </c>
      <c r="U370" s="9">
        <f>$W$12+$W$4*M370+$W$5*N370+$W$6*O370+$W$7*P370+$W$8*Q370+$W$9*R370+$W$10*S370+$W$11*T370</f>
        <v/>
      </c>
      <c r="AA370" s="10">
        <f>INDEX(LINEST(L111:L370,M111:T370,TRUE,TRUE),1,9)*52</f>
        <v/>
      </c>
      <c r="AB370" s="9">
        <f>INDEX(LINEST(L111:L370,M111:T370,TRUE,TRUE),1,8)</f>
        <v/>
      </c>
      <c r="AC370" s="9">
        <f>INDEX(LINEST(L111:L370,M111:T370,TRUE,TRUE),1,7)</f>
        <v/>
      </c>
      <c r="AD370" s="9">
        <f>INDEX(LINEST(L111:L370,M111:T370,TRUE,TRUE),1,6)</f>
        <v/>
      </c>
      <c r="AE370" s="9">
        <f>INDEX(LINEST(L111:L370,M111:T370,TRUE,TRUE),1,5)</f>
        <v/>
      </c>
      <c r="AF370" s="9">
        <f>INDEX(LINEST(L111:L370,M111:T370,TRUE,TRUE),1,4)</f>
        <v/>
      </c>
      <c r="AG370" s="9">
        <f>INDEX(LINEST(L111:L370,M111:T370,TRUE,TRUE),1,3)</f>
        <v/>
      </c>
      <c r="AH370" s="9">
        <f>INDEX(LINEST(L111:L370,M111:T370,TRUE,TRUE),1,2)</f>
        <v/>
      </c>
      <c r="AI370" s="9">
        <f>INDEX(LINEST(L111:L370,M111:T370,TRUE,TRUE),1,1)</f>
        <v/>
      </c>
      <c r="AJ370" s="10">
        <f>INDEX(LINEST(L111:L370,M111:T370,TRUE,TRUE),3,1)</f>
        <v/>
      </c>
      <c r="AK370" s="9">
        <f>AA369/52+AB369*M370+AC369*N370+AD369*O370+AE369*P370+AF369*Q370+AG369*R370+AH369*S370+AI369*T370</f>
        <v/>
      </c>
      <c r="AL370" s="9">
        <f>AVERAGE(L110:L369)</f>
        <v/>
      </c>
    </row>
    <row r="371">
      <c r="A371" s="7" t="n">
        <v>40200</v>
      </c>
      <c r="B371" s="8" t="n">
        <v>1084</v>
      </c>
      <c r="C371" s="8" t="n">
        <v>2.31</v>
      </c>
      <c r="D371" s="8" t="n">
        <v>1.31</v>
      </c>
      <c r="E371" s="8" t="n">
        <v>78.279999</v>
      </c>
      <c r="F371" s="8" t="n">
        <v>74.25</v>
      </c>
      <c r="G371" s="8" t="n">
        <v>27.31</v>
      </c>
      <c r="H371" s="8" t="n">
        <v>88.300003</v>
      </c>
      <c r="I371" s="8" t="n">
        <v>1091.76001</v>
      </c>
      <c r="J371" s="8" t="n">
        <v>65.917816</v>
      </c>
      <c r="L371" s="9">
        <f>LN(B371/B370)</f>
        <v/>
      </c>
      <c r="M371" s="9">
        <f>$M$1*(C371-C370)</f>
        <v/>
      </c>
      <c r="N371" s="9">
        <f>$N$1*(D371-D370)</f>
        <v/>
      </c>
      <c r="O371" s="9">
        <f>$O$1*LN(E371/E370)</f>
        <v/>
      </c>
      <c r="P371" s="9">
        <f>$P$1*LN(F371/F370)</f>
        <v/>
      </c>
      <c r="Q371" s="9">
        <f>$Q$1*(G371-G370)</f>
        <v/>
      </c>
      <c r="R371" s="9">
        <f>$R$1*(H371-H370)</f>
        <v/>
      </c>
      <c r="S371" s="9">
        <f>$S$1*LN(I371/I370)</f>
        <v/>
      </c>
      <c r="T371" s="9">
        <f>$T$1*LN(J371/J370)</f>
        <v/>
      </c>
      <c r="U371" s="9">
        <f>$W$12+$W$4*M371+$W$5*N371+$W$6*O371+$W$7*P371+$W$8*Q371+$W$9*R371+$W$10*S371+$W$11*T371</f>
        <v/>
      </c>
      <c r="AA371" s="10">
        <f>INDEX(LINEST(L112:L371,M112:T371,TRUE,TRUE),1,9)*52</f>
        <v/>
      </c>
      <c r="AB371" s="9">
        <f>INDEX(LINEST(L112:L371,M112:T371,TRUE,TRUE),1,8)</f>
        <v/>
      </c>
      <c r="AC371" s="9">
        <f>INDEX(LINEST(L112:L371,M112:T371,TRUE,TRUE),1,7)</f>
        <v/>
      </c>
      <c r="AD371" s="9">
        <f>INDEX(LINEST(L112:L371,M112:T371,TRUE,TRUE),1,6)</f>
        <v/>
      </c>
      <c r="AE371" s="9">
        <f>INDEX(LINEST(L112:L371,M112:T371,TRUE,TRUE),1,5)</f>
        <v/>
      </c>
      <c r="AF371" s="9">
        <f>INDEX(LINEST(L112:L371,M112:T371,TRUE,TRUE),1,4)</f>
        <v/>
      </c>
      <c r="AG371" s="9">
        <f>INDEX(LINEST(L112:L371,M112:T371,TRUE,TRUE),1,3)</f>
        <v/>
      </c>
      <c r="AH371" s="9">
        <f>INDEX(LINEST(L112:L371,M112:T371,TRUE,TRUE),1,2)</f>
        <v/>
      </c>
      <c r="AI371" s="9">
        <f>INDEX(LINEST(L112:L371,M112:T371,TRUE,TRUE),1,1)</f>
        <v/>
      </c>
      <c r="AJ371" s="10">
        <f>INDEX(LINEST(L112:L371,M112:T371,TRUE,TRUE),3,1)</f>
        <v/>
      </c>
      <c r="AK371" s="9">
        <f>AA370/52+AB370*M371+AC370*N371+AD370*O371+AE370*P371+AF370*Q371+AG370*R371+AH370*S371+AI370*T371</f>
        <v/>
      </c>
      <c r="AL371" s="9">
        <f>AVERAGE(L111:L370)</f>
        <v/>
      </c>
    </row>
    <row r="372">
      <c r="A372" s="7" t="n">
        <v>40207</v>
      </c>
      <c r="B372" s="8" t="n">
        <v>1078.5</v>
      </c>
      <c r="C372" s="8" t="n">
        <v>2.33</v>
      </c>
      <c r="D372" s="8" t="n">
        <v>1.3</v>
      </c>
      <c r="E372" s="8" t="n">
        <v>79.459999</v>
      </c>
      <c r="F372" s="8" t="n">
        <v>72.84999999999999</v>
      </c>
      <c r="G372" s="8" t="n">
        <v>24.62</v>
      </c>
      <c r="H372" s="8" t="n">
        <v>86.300003</v>
      </c>
      <c r="I372" s="8" t="n">
        <v>1073.869995</v>
      </c>
      <c r="J372" s="8" t="n">
        <v>66.037689</v>
      </c>
      <c r="L372" s="9">
        <f>LN(B372/B371)</f>
        <v/>
      </c>
      <c r="M372" s="9">
        <f>$M$1*(C372-C371)</f>
        <v/>
      </c>
      <c r="N372" s="9">
        <f>$N$1*(D372-D371)</f>
        <v/>
      </c>
      <c r="O372" s="9">
        <f>$O$1*LN(E372/E371)</f>
        <v/>
      </c>
      <c r="P372" s="9">
        <f>$P$1*LN(F372/F371)</f>
        <v/>
      </c>
      <c r="Q372" s="9">
        <f>$Q$1*(G372-G371)</f>
        <v/>
      </c>
      <c r="R372" s="9">
        <f>$R$1*(H372-H371)</f>
        <v/>
      </c>
      <c r="S372" s="9">
        <f>$S$1*LN(I372/I371)</f>
        <v/>
      </c>
      <c r="T372" s="9">
        <f>$T$1*LN(J372/J371)</f>
        <v/>
      </c>
      <c r="U372" s="9">
        <f>$W$12+$W$4*M372+$W$5*N372+$W$6*O372+$W$7*P372+$W$8*Q372+$W$9*R372+$W$10*S372+$W$11*T372</f>
        <v/>
      </c>
      <c r="AA372" s="10">
        <f>INDEX(LINEST(L113:L372,M113:T372,TRUE,TRUE),1,9)*52</f>
        <v/>
      </c>
      <c r="AB372" s="9">
        <f>INDEX(LINEST(L113:L372,M113:T372,TRUE,TRUE),1,8)</f>
        <v/>
      </c>
      <c r="AC372" s="9">
        <f>INDEX(LINEST(L113:L372,M113:T372,TRUE,TRUE),1,7)</f>
        <v/>
      </c>
      <c r="AD372" s="9">
        <f>INDEX(LINEST(L113:L372,M113:T372,TRUE,TRUE),1,6)</f>
        <v/>
      </c>
      <c r="AE372" s="9">
        <f>INDEX(LINEST(L113:L372,M113:T372,TRUE,TRUE),1,5)</f>
        <v/>
      </c>
      <c r="AF372" s="9">
        <f>INDEX(LINEST(L113:L372,M113:T372,TRUE,TRUE),1,4)</f>
        <v/>
      </c>
      <c r="AG372" s="9">
        <f>INDEX(LINEST(L113:L372,M113:T372,TRUE,TRUE),1,3)</f>
        <v/>
      </c>
      <c r="AH372" s="9">
        <f>INDEX(LINEST(L113:L372,M113:T372,TRUE,TRUE),1,2)</f>
        <v/>
      </c>
      <c r="AI372" s="9">
        <f>INDEX(LINEST(L113:L372,M113:T372,TRUE,TRUE),1,1)</f>
        <v/>
      </c>
      <c r="AJ372" s="10">
        <f>INDEX(LINEST(L113:L372,M113:T372,TRUE,TRUE),3,1)</f>
        <v/>
      </c>
      <c r="AK372" s="9">
        <f>AA371/52+AB371*M372+AC371*N372+AD371*O372+AE371*P372+AF371*Q372+AG371*R372+AH371*S372+AI371*T372</f>
        <v/>
      </c>
      <c r="AL372" s="9">
        <f>AVERAGE(L112:L371)</f>
        <v/>
      </c>
    </row>
    <row r="373">
      <c r="A373" s="7" t="n">
        <v>40214</v>
      </c>
      <c r="B373" s="8" t="n">
        <v>1058</v>
      </c>
      <c r="C373" s="8" t="n">
        <v>2.27</v>
      </c>
      <c r="D373" s="8" t="n">
        <v>1.32</v>
      </c>
      <c r="E373" s="8" t="n">
        <v>80.44000200000001</v>
      </c>
      <c r="F373" s="8" t="n">
        <v>71.15000000000001</v>
      </c>
      <c r="G373" s="8" t="n">
        <v>26.11</v>
      </c>
      <c r="H373" s="8" t="n">
        <v>89.099998</v>
      </c>
      <c r="I373" s="8" t="n">
        <v>1066.189941</v>
      </c>
      <c r="J373" s="8" t="n">
        <v>66.08641799999999</v>
      </c>
      <c r="L373" s="9">
        <f>LN(B373/B372)</f>
        <v/>
      </c>
      <c r="M373" s="9">
        <f>$M$1*(C373-C372)</f>
        <v/>
      </c>
      <c r="N373" s="9">
        <f>$N$1*(D373-D372)</f>
        <v/>
      </c>
      <c r="O373" s="9">
        <f>$O$1*LN(E373/E372)</f>
        <v/>
      </c>
      <c r="P373" s="9">
        <f>$P$1*LN(F373/F372)</f>
        <v/>
      </c>
      <c r="Q373" s="9">
        <f>$Q$1*(G373-G372)</f>
        <v/>
      </c>
      <c r="R373" s="9">
        <f>$R$1*(H373-H372)</f>
        <v/>
      </c>
      <c r="S373" s="9">
        <f>$S$1*LN(I373/I372)</f>
        <v/>
      </c>
      <c r="T373" s="9">
        <f>$T$1*LN(J373/J372)</f>
        <v/>
      </c>
      <c r="U373" s="9">
        <f>$W$12+$W$4*M373+$W$5*N373+$W$6*O373+$W$7*P373+$W$8*Q373+$W$9*R373+$W$10*S373+$W$11*T373</f>
        <v/>
      </c>
      <c r="AA373" s="10">
        <f>INDEX(LINEST(L114:L373,M114:T373,TRUE,TRUE),1,9)*52</f>
        <v/>
      </c>
      <c r="AB373" s="9">
        <f>INDEX(LINEST(L114:L373,M114:T373,TRUE,TRUE),1,8)</f>
        <v/>
      </c>
      <c r="AC373" s="9">
        <f>INDEX(LINEST(L114:L373,M114:T373,TRUE,TRUE),1,7)</f>
        <v/>
      </c>
      <c r="AD373" s="9">
        <f>INDEX(LINEST(L114:L373,M114:T373,TRUE,TRUE),1,6)</f>
        <v/>
      </c>
      <c r="AE373" s="9">
        <f>INDEX(LINEST(L114:L373,M114:T373,TRUE,TRUE),1,5)</f>
        <v/>
      </c>
      <c r="AF373" s="9">
        <f>INDEX(LINEST(L114:L373,M114:T373,TRUE,TRUE),1,4)</f>
        <v/>
      </c>
      <c r="AG373" s="9">
        <f>INDEX(LINEST(L114:L373,M114:T373,TRUE,TRUE),1,3)</f>
        <v/>
      </c>
      <c r="AH373" s="9">
        <f>INDEX(LINEST(L114:L373,M114:T373,TRUE,TRUE),1,2)</f>
        <v/>
      </c>
      <c r="AI373" s="9">
        <f>INDEX(LINEST(L114:L373,M114:T373,TRUE,TRUE),1,1)</f>
        <v/>
      </c>
      <c r="AJ373" s="10">
        <f>INDEX(LINEST(L114:L373,M114:T373,TRUE,TRUE),3,1)</f>
        <v/>
      </c>
      <c r="AK373" s="9">
        <f>AA372/52+AB372*M373+AC372*N373+AD372*O373+AE372*P373+AF372*Q373+AG372*R373+AH372*S373+AI372*T373</f>
        <v/>
      </c>
      <c r="AL373" s="9">
        <f>AVERAGE(L113:L372)</f>
        <v/>
      </c>
    </row>
    <row r="374">
      <c r="A374" s="7" t="n">
        <v>40221</v>
      </c>
      <c r="B374" s="8" t="n">
        <v>1082</v>
      </c>
      <c r="C374" s="8" t="n">
        <v>2.23</v>
      </c>
      <c r="D374" s="8" t="n">
        <v>1.46</v>
      </c>
      <c r="E374" s="8" t="n">
        <v>80.31999999999999</v>
      </c>
      <c r="F374" s="8" t="n">
        <v>74.11</v>
      </c>
      <c r="G374" s="8" t="n">
        <v>22.73</v>
      </c>
      <c r="H374" s="8" t="n">
        <v>87</v>
      </c>
      <c r="I374" s="8" t="n">
        <v>1075.51001</v>
      </c>
      <c r="J374" s="8" t="n">
        <v>65.845856</v>
      </c>
      <c r="L374" s="9">
        <f>LN(B374/B373)</f>
        <v/>
      </c>
      <c r="M374" s="9">
        <f>$M$1*(C374-C373)</f>
        <v/>
      </c>
      <c r="N374" s="9">
        <f>$N$1*(D374-D373)</f>
        <v/>
      </c>
      <c r="O374" s="9">
        <f>$O$1*LN(E374/E373)</f>
        <v/>
      </c>
      <c r="P374" s="9">
        <f>$P$1*LN(F374/F373)</f>
        <v/>
      </c>
      <c r="Q374" s="9">
        <f>$Q$1*(G374-G373)</f>
        <v/>
      </c>
      <c r="R374" s="9">
        <f>$R$1*(H374-H373)</f>
        <v/>
      </c>
      <c r="S374" s="9">
        <f>$S$1*LN(I374/I373)</f>
        <v/>
      </c>
      <c r="T374" s="9">
        <f>$T$1*LN(J374/J373)</f>
        <v/>
      </c>
      <c r="U374" s="9">
        <f>$W$12+$W$4*M374+$W$5*N374+$W$6*O374+$W$7*P374+$W$8*Q374+$W$9*R374+$W$10*S374+$W$11*T374</f>
        <v/>
      </c>
      <c r="AA374" s="10">
        <f>INDEX(LINEST(L115:L374,M115:T374,TRUE,TRUE),1,9)*52</f>
        <v/>
      </c>
      <c r="AB374" s="9">
        <f>INDEX(LINEST(L115:L374,M115:T374,TRUE,TRUE),1,8)</f>
        <v/>
      </c>
      <c r="AC374" s="9">
        <f>INDEX(LINEST(L115:L374,M115:T374,TRUE,TRUE),1,7)</f>
        <v/>
      </c>
      <c r="AD374" s="9">
        <f>INDEX(LINEST(L115:L374,M115:T374,TRUE,TRUE),1,6)</f>
        <v/>
      </c>
      <c r="AE374" s="9">
        <f>INDEX(LINEST(L115:L374,M115:T374,TRUE,TRUE),1,5)</f>
        <v/>
      </c>
      <c r="AF374" s="9">
        <f>INDEX(LINEST(L115:L374,M115:T374,TRUE,TRUE),1,4)</f>
        <v/>
      </c>
      <c r="AG374" s="9">
        <f>INDEX(LINEST(L115:L374,M115:T374,TRUE,TRUE),1,3)</f>
        <v/>
      </c>
      <c r="AH374" s="9">
        <f>INDEX(LINEST(L115:L374,M115:T374,TRUE,TRUE),1,2)</f>
        <v/>
      </c>
      <c r="AI374" s="9">
        <f>INDEX(LINEST(L115:L374,M115:T374,TRUE,TRUE),1,1)</f>
        <v/>
      </c>
      <c r="AJ374" s="10">
        <f>INDEX(LINEST(L115:L374,M115:T374,TRUE,TRUE),3,1)</f>
        <v/>
      </c>
      <c r="AK374" s="9">
        <f>AA373/52+AB373*M374+AC373*N374+AD373*O374+AE373*P374+AF373*Q374+AG373*R374+AH373*S374+AI373*T374</f>
        <v/>
      </c>
      <c r="AL374" s="9">
        <f>AVERAGE(L114:L373)</f>
        <v/>
      </c>
    </row>
    <row r="375">
      <c r="A375" s="7" t="n">
        <v>40228</v>
      </c>
      <c r="B375" s="8" t="n">
        <v>1112.75</v>
      </c>
      <c r="C375" s="8" t="n">
        <v>2.26</v>
      </c>
      <c r="D375" s="8" t="n">
        <v>1.52</v>
      </c>
      <c r="E375" s="8" t="n">
        <v>80.639999</v>
      </c>
      <c r="F375" s="8" t="n">
        <v>79.77</v>
      </c>
      <c r="G375" s="8" t="n">
        <v>20.02</v>
      </c>
      <c r="H375" s="8" t="n">
        <v>84.900002</v>
      </c>
      <c r="I375" s="8" t="n">
        <v>1109.170044</v>
      </c>
      <c r="J375" s="8" t="n">
        <v>65.833191</v>
      </c>
      <c r="L375" s="9">
        <f>LN(B375/B374)</f>
        <v/>
      </c>
      <c r="M375" s="9">
        <f>$M$1*(C375-C374)</f>
        <v/>
      </c>
      <c r="N375" s="9">
        <f>$N$1*(D375-D374)</f>
        <v/>
      </c>
      <c r="O375" s="9">
        <f>$O$1*LN(E375/E374)</f>
        <v/>
      </c>
      <c r="P375" s="9">
        <f>$P$1*LN(F375/F374)</f>
        <v/>
      </c>
      <c r="Q375" s="9">
        <f>$Q$1*(G375-G374)</f>
        <v/>
      </c>
      <c r="R375" s="9">
        <f>$R$1*(H375-H374)</f>
        <v/>
      </c>
      <c r="S375" s="9">
        <f>$S$1*LN(I375/I374)</f>
        <v/>
      </c>
      <c r="T375" s="9">
        <f>$T$1*LN(J375/J374)</f>
        <v/>
      </c>
      <c r="U375" s="9">
        <f>$W$12+$W$4*M375+$W$5*N375+$W$6*O375+$W$7*P375+$W$8*Q375+$W$9*R375+$W$10*S375+$W$11*T375</f>
        <v/>
      </c>
      <c r="AA375" s="10">
        <f>INDEX(LINEST(L116:L375,M116:T375,TRUE,TRUE),1,9)*52</f>
        <v/>
      </c>
      <c r="AB375" s="9">
        <f>INDEX(LINEST(L116:L375,M116:T375,TRUE,TRUE),1,8)</f>
        <v/>
      </c>
      <c r="AC375" s="9">
        <f>INDEX(LINEST(L116:L375,M116:T375,TRUE,TRUE),1,7)</f>
        <v/>
      </c>
      <c r="AD375" s="9">
        <f>INDEX(LINEST(L116:L375,M116:T375,TRUE,TRUE),1,6)</f>
        <v/>
      </c>
      <c r="AE375" s="9">
        <f>INDEX(LINEST(L116:L375,M116:T375,TRUE,TRUE),1,5)</f>
        <v/>
      </c>
      <c r="AF375" s="9">
        <f>INDEX(LINEST(L116:L375,M116:T375,TRUE,TRUE),1,4)</f>
        <v/>
      </c>
      <c r="AG375" s="9">
        <f>INDEX(LINEST(L116:L375,M116:T375,TRUE,TRUE),1,3)</f>
        <v/>
      </c>
      <c r="AH375" s="9">
        <f>INDEX(LINEST(L116:L375,M116:T375,TRUE,TRUE),1,2)</f>
        <v/>
      </c>
      <c r="AI375" s="9">
        <f>INDEX(LINEST(L116:L375,M116:T375,TRUE,TRUE),1,1)</f>
        <v/>
      </c>
      <c r="AJ375" s="10">
        <f>INDEX(LINEST(L116:L375,M116:T375,TRUE,TRUE),3,1)</f>
        <v/>
      </c>
      <c r="AK375" s="9">
        <f>AA374/52+AB374*M375+AC374*N375+AD374*O375+AE374*P375+AF374*Q375+AG374*R375+AH374*S375+AI374*T375</f>
        <v/>
      </c>
      <c r="AL375" s="9">
        <f>AVERAGE(L115:L374)</f>
        <v/>
      </c>
    </row>
    <row r="376">
      <c r="A376" s="7" t="n">
        <v>40235</v>
      </c>
      <c r="B376" s="8" t="n">
        <v>1108.25</v>
      </c>
      <c r="C376" s="8" t="n">
        <v>2.13</v>
      </c>
      <c r="D376" s="8" t="n">
        <v>1.48</v>
      </c>
      <c r="E376" s="8" t="n">
        <v>80.360001</v>
      </c>
      <c r="F376" s="8" t="n">
        <v>79.72</v>
      </c>
      <c r="G376" s="8" t="n">
        <v>19.5</v>
      </c>
      <c r="H376" s="8" t="n">
        <v>81.199997</v>
      </c>
      <c r="I376" s="8" t="n">
        <v>1104.48999</v>
      </c>
      <c r="J376" s="8" t="n">
        <v>66.16873200000001</v>
      </c>
      <c r="L376" s="9">
        <f>LN(B376/B375)</f>
        <v/>
      </c>
      <c r="M376" s="9">
        <f>$M$1*(C376-C375)</f>
        <v/>
      </c>
      <c r="N376" s="9">
        <f>$N$1*(D376-D375)</f>
        <v/>
      </c>
      <c r="O376" s="9">
        <f>$O$1*LN(E376/E375)</f>
        <v/>
      </c>
      <c r="P376" s="9">
        <f>$P$1*LN(F376/F375)</f>
        <v/>
      </c>
      <c r="Q376" s="9">
        <f>$Q$1*(G376-G375)</f>
        <v/>
      </c>
      <c r="R376" s="9">
        <f>$R$1*(H376-H375)</f>
        <v/>
      </c>
      <c r="S376" s="9">
        <f>$S$1*LN(I376/I375)</f>
        <v/>
      </c>
      <c r="T376" s="9">
        <f>$T$1*LN(J376/J375)</f>
        <v/>
      </c>
      <c r="U376" s="9">
        <f>$W$12+$W$4*M376+$W$5*N376+$W$6*O376+$W$7*P376+$W$8*Q376+$W$9*R376+$W$10*S376+$W$11*T376</f>
        <v/>
      </c>
      <c r="AA376" s="10">
        <f>INDEX(LINEST(L117:L376,M117:T376,TRUE,TRUE),1,9)*52</f>
        <v/>
      </c>
      <c r="AB376" s="9">
        <f>INDEX(LINEST(L117:L376,M117:T376,TRUE,TRUE),1,8)</f>
        <v/>
      </c>
      <c r="AC376" s="9">
        <f>INDEX(LINEST(L117:L376,M117:T376,TRUE,TRUE),1,7)</f>
        <v/>
      </c>
      <c r="AD376" s="9">
        <f>INDEX(LINEST(L117:L376,M117:T376,TRUE,TRUE),1,6)</f>
        <v/>
      </c>
      <c r="AE376" s="9">
        <f>INDEX(LINEST(L117:L376,M117:T376,TRUE,TRUE),1,5)</f>
        <v/>
      </c>
      <c r="AF376" s="9">
        <f>INDEX(LINEST(L117:L376,M117:T376,TRUE,TRUE),1,4)</f>
        <v/>
      </c>
      <c r="AG376" s="9">
        <f>INDEX(LINEST(L117:L376,M117:T376,TRUE,TRUE),1,3)</f>
        <v/>
      </c>
      <c r="AH376" s="9">
        <f>INDEX(LINEST(L117:L376,M117:T376,TRUE,TRUE),1,2)</f>
        <v/>
      </c>
      <c r="AI376" s="9">
        <f>INDEX(LINEST(L117:L376,M117:T376,TRUE,TRUE),1,1)</f>
        <v/>
      </c>
      <c r="AJ376" s="10">
        <f>INDEX(LINEST(L117:L376,M117:T376,TRUE,TRUE),3,1)</f>
        <v/>
      </c>
      <c r="AK376" s="9">
        <f>AA375/52+AB375*M376+AC375*N376+AD375*O376+AE375*P376+AF375*Q376+AG375*R376+AH375*S376+AI375*T376</f>
        <v/>
      </c>
      <c r="AL376" s="9">
        <f>AVERAGE(L116:L375)</f>
        <v/>
      </c>
    </row>
    <row r="377">
      <c r="A377" s="7" t="n">
        <v>40242</v>
      </c>
      <c r="B377" s="8" t="n">
        <v>1135</v>
      </c>
      <c r="C377" s="8" t="n">
        <v>2.21</v>
      </c>
      <c r="D377" s="8" t="n">
        <v>1.48</v>
      </c>
      <c r="E377" s="8" t="n">
        <v>80.43000000000001</v>
      </c>
      <c r="F377" s="8" t="n">
        <v>81.5</v>
      </c>
      <c r="G377" s="8" t="n">
        <v>17.42</v>
      </c>
      <c r="H377" s="8" t="n">
        <v>78.900002</v>
      </c>
      <c r="I377" s="8" t="n">
        <v>1138.699951</v>
      </c>
      <c r="J377" s="8" t="n">
        <v>66.284988</v>
      </c>
      <c r="L377" s="9">
        <f>LN(B377/B376)</f>
        <v/>
      </c>
      <c r="M377" s="9">
        <f>$M$1*(C377-C376)</f>
        <v/>
      </c>
      <c r="N377" s="9">
        <f>$N$1*(D377-D376)</f>
        <v/>
      </c>
      <c r="O377" s="9">
        <f>$O$1*LN(E377/E376)</f>
        <v/>
      </c>
      <c r="P377" s="9">
        <f>$P$1*LN(F377/F376)</f>
        <v/>
      </c>
      <c r="Q377" s="9">
        <f>$Q$1*(G377-G376)</f>
        <v/>
      </c>
      <c r="R377" s="9">
        <f>$R$1*(H377-H376)</f>
        <v/>
      </c>
      <c r="S377" s="9">
        <f>$S$1*LN(I377/I376)</f>
        <v/>
      </c>
      <c r="T377" s="9">
        <f>$T$1*LN(J377/J376)</f>
        <v/>
      </c>
      <c r="U377" s="9">
        <f>$W$12+$W$4*M377+$W$5*N377+$W$6*O377+$W$7*P377+$W$8*Q377+$W$9*R377+$W$10*S377+$W$11*T377</f>
        <v/>
      </c>
      <c r="AA377" s="10">
        <f>INDEX(LINEST(L118:L377,M118:T377,TRUE,TRUE),1,9)*52</f>
        <v/>
      </c>
      <c r="AB377" s="9">
        <f>INDEX(LINEST(L118:L377,M118:T377,TRUE,TRUE),1,8)</f>
        <v/>
      </c>
      <c r="AC377" s="9">
        <f>INDEX(LINEST(L118:L377,M118:T377,TRUE,TRUE),1,7)</f>
        <v/>
      </c>
      <c r="AD377" s="9">
        <f>INDEX(LINEST(L118:L377,M118:T377,TRUE,TRUE),1,6)</f>
        <v/>
      </c>
      <c r="AE377" s="9">
        <f>INDEX(LINEST(L118:L377,M118:T377,TRUE,TRUE),1,5)</f>
        <v/>
      </c>
      <c r="AF377" s="9">
        <f>INDEX(LINEST(L118:L377,M118:T377,TRUE,TRUE),1,4)</f>
        <v/>
      </c>
      <c r="AG377" s="9">
        <f>INDEX(LINEST(L118:L377,M118:T377,TRUE,TRUE),1,3)</f>
        <v/>
      </c>
      <c r="AH377" s="9">
        <f>INDEX(LINEST(L118:L377,M118:T377,TRUE,TRUE),1,2)</f>
        <v/>
      </c>
      <c r="AI377" s="9">
        <f>INDEX(LINEST(L118:L377,M118:T377,TRUE,TRUE),1,1)</f>
        <v/>
      </c>
      <c r="AJ377" s="10">
        <f>INDEX(LINEST(L118:L377,M118:T377,TRUE,TRUE),3,1)</f>
        <v/>
      </c>
      <c r="AK377" s="9">
        <f>AA376/52+AB376*M377+AC376*N377+AD376*O377+AE376*P377+AF376*Q377+AG376*R377+AH376*S377+AI376*T377</f>
        <v/>
      </c>
      <c r="AL377" s="9">
        <f>AVERAGE(L117:L376)</f>
        <v/>
      </c>
    </row>
    <row r="378">
      <c r="A378" s="7" t="n">
        <v>40249</v>
      </c>
      <c r="B378" s="8" t="n">
        <v>1106.25</v>
      </c>
      <c r="C378" s="8" t="n">
        <v>2.26</v>
      </c>
      <c r="D378" s="8" t="n">
        <v>1.45</v>
      </c>
      <c r="E378" s="8" t="n">
        <v>79.83000199999999</v>
      </c>
      <c r="F378" s="8" t="n">
        <v>81.26000000000001</v>
      </c>
      <c r="G378" s="8" t="n">
        <v>17.58</v>
      </c>
      <c r="H378" s="8" t="n">
        <v>76.400002</v>
      </c>
      <c r="I378" s="8" t="n">
        <v>1149.98999</v>
      </c>
      <c r="J378" s="8" t="n">
        <v>66.367462</v>
      </c>
      <c r="L378" s="9">
        <f>LN(B378/B377)</f>
        <v/>
      </c>
      <c r="M378" s="9">
        <f>$M$1*(C378-C377)</f>
        <v/>
      </c>
      <c r="N378" s="9">
        <f>$N$1*(D378-D377)</f>
        <v/>
      </c>
      <c r="O378" s="9">
        <f>$O$1*LN(E378/E377)</f>
        <v/>
      </c>
      <c r="P378" s="9">
        <f>$P$1*LN(F378/F377)</f>
        <v/>
      </c>
      <c r="Q378" s="9">
        <f>$Q$1*(G378-G377)</f>
        <v/>
      </c>
      <c r="R378" s="9">
        <f>$R$1*(H378-H377)</f>
        <v/>
      </c>
      <c r="S378" s="9">
        <f>$S$1*LN(I378/I377)</f>
        <v/>
      </c>
      <c r="T378" s="9">
        <f>$T$1*LN(J378/J377)</f>
        <v/>
      </c>
      <c r="U378" s="9">
        <f>$W$12+$W$4*M378+$W$5*N378+$W$6*O378+$W$7*P378+$W$8*Q378+$W$9*R378+$W$10*S378+$W$11*T378</f>
        <v/>
      </c>
      <c r="AA378" s="10">
        <f>INDEX(LINEST(L119:L378,M119:T378,TRUE,TRUE),1,9)*52</f>
        <v/>
      </c>
      <c r="AB378" s="9">
        <f>INDEX(LINEST(L119:L378,M119:T378,TRUE,TRUE),1,8)</f>
        <v/>
      </c>
      <c r="AC378" s="9">
        <f>INDEX(LINEST(L119:L378,M119:T378,TRUE,TRUE),1,7)</f>
        <v/>
      </c>
      <c r="AD378" s="9">
        <f>INDEX(LINEST(L119:L378,M119:T378,TRUE,TRUE),1,6)</f>
        <v/>
      </c>
      <c r="AE378" s="9">
        <f>INDEX(LINEST(L119:L378,M119:T378,TRUE,TRUE),1,5)</f>
        <v/>
      </c>
      <c r="AF378" s="9">
        <f>INDEX(LINEST(L119:L378,M119:T378,TRUE,TRUE),1,4)</f>
        <v/>
      </c>
      <c r="AG378" s="9">
        <f>INDEX(LINEST(L119:L378,M119:T378,TRUE,TRUE),1,3)</f>
        <v/>
      </c>
      <c r="AH378" s="9">
        <f>INDEX(LINEST(L119:L378,M119:T378,TRUE,TRUE),1,2)</f>
        <v/>
      </c>
      <c r="AI378" s="9">
        <f>INDEX(LINEST(L119:L378,M119:T378,TRUE,TRUE),1,1)</f>
        <v/>
      </c>
      <c r="AJ378" s="10">
        <f>INDEX(LINEST(L119:L378,M119:T378,TRUE,TRUE),3,1)</f>
        <v/>
      </c>
      <c r="AK378" s="9">
        <f>AA377/52+AB377*M378+AC377*N378+AD377*O378+AE377*P378+AF377*Q378+AG377*R378+AH377*S378+AI377*T378</f>
        <v/>
      </c>
      <c r="AL378" s="9">
        <f>AVERAGE(L118:L377)</f>
        <v/>
      </c>
    </row>
    <row r="379">
      <c r="A379" s="7" t="n">
        <v>40256</v>
      </c>
      <c r="B379" s="8" t="n">
        <v>1105.5</v>
      </c>
      <c r="C379" s="8" t="n">
        <v>2.2</v>
      </c>
      <c r="D379" s="8" t="n">
        <v>1.5</v>
      </c>
      <c r="E379" s="8" t="n">
        <v>80.720001</v>
      </c>
      <c r="F379" s="8" t="n">
        <v>80.58</v>
      </c>
      <c r="G379" s="8" t="n">
        <v>16.97</v>
      </c>
      <c r="H379" s="8" t="n">
        <v>79.400002</v>
      </c>
      <c r="I379" s="8" t="n">
        <v>1159.900024</v>
      </c>
      <c r="J379" s="8" t="n">
        <v>66.513451</v>
      </c>
      <c r="L379" s="9">
        <f>LN(B379/B378)</f>
        <v/>
      </c>
      <c r="M379" s="9">
        <f>$M$1*(C379-C378)</f>
        <v/>
      </c>
      <c r="N379" s="9">
        <f>$N$1*(D379-D378)</f>
        <v/>
      </c>
      <c r="O379" s="9">
        <f>$O$1*LN(E379/E378)</f>
        <v/>
      </c>
      <c r="P379" s="9">
        <f>$P$1*LN(F379/F378)</f>
        <v/>
      </c>
      <c r="Q379" s="9">
        <f>$Q$1*(G379-G378)</f>
        <v/>
      </c>
      <c r="R379" s="9">
        <f>$R$1*(H379-H378)</f>
        <v/>
      </c>
      <c r="S379" s="9">
        <f>$S$1*LN(I379/I378)</f>
        <v/>
      </c>
      <c r="T379" s="9">
        <f>$T$1*LN(J379/J378)</f>
        <v/>
      </c>
      <c r="U379" s="9">
        <f>$W$12+$W$4*M379+$W$5*N379+$W$6*O379+$W$7*P379+$W$8*Q379+$W$9*R379+$W$10*S379+$W$11*T379</f>
        <v/>
      </c>
      <c r="AA379" s="10">
        <f>INDEX(LINEST(L120:L379,M120:T379,TRUE,TRUE),1,9)*52</f>
        <v/>
      </c>
      <c r="AB379" s="9">
        <f>INDEX(LINEST(L120:L379,M120:T379,TRUE,TRUE),1,8)</f>
        <v/>
      </c>
      <c r="AC379" s="9">
        <f>INDEX(LINEST(L120:L379,M120:T379,TRUE,TRUE),1,7)</f>
        <v/>
      </c>
      <c r="AD379" s="9">
        <f>INDEX(LINEST(L120:L379,M120:T379,TRUE,TRUE),1,6)</f>
        <v/>
      </c>
      <c r="AE379" s="9">
        <f>INDEX(LINEST(L120:L379,M120:T379,TRUE,TRUE),1,5)</f>
        <v/>
      </c>
      <c r="AF379" s="9">
        <f>INDEX(LINEST(L120:L379,M120:T379,TRUE,TRUE),1,4)</f>
        <v/>
      </c>
      <c r="AG379" s="9">
        <f>INDEX(LINEST(L120:L379,M120:T379,TRUE,TRUE),1,3)</f>
        <v/>
      </c>
      <c r="AH379" s="9">
        <f>INDEX(LINEST(L120:L379,M120:T379,TRUE,TRUE),1,2)</f>
        <v/>
      </c>
      <c r="AI379" s="9">
        <f>INDEX(LINEST(L120:L379,M120:T379,TRUE,TRUE),1,1)</f>
        <v/>
      </c>
      <c r="AJ379" s="10">
        <f>INDEX(LINEST(L120:L379,M120:T379,TRUE,TRUE),3,1)</f>
        <v/>
      </c>
      <c r="AK379" s="9">
        <f>AA378/52+AB378*M379+AC378*N379+AD378*O379+AE378*P379+AF378*Q379+AG378*R379+AH378*S379+AI378*T379</f>
        <v/>
      </c>
      <c r="AL379" s="9">
        <f>AVERAGE(L119:L378)</f>
        <v/>
      </c>
    </row>
    <row r="380">
      <c r="A380" s="7" t="n">
        <v>40263</v>
      </c>
      <c r="B380" s="8" t="n">
        <v>1096.5</v>
      </c>
      <c r="C380" s="8" t="n">
        <v>2.24</v>
      </c>
      <c r="D380" s="8" t="n">
        <v>1.62</v>
      </c>
      <c r="E380" s="8" t="n">
        <v>81.68000000000001</v>
      </c>
      <c r="F380" s="8" t="n">
        <v>79.75</v>
      </c>
      <c r="G380" s="8" t="n">
        <v>17.77</v>
      </c>
      <c r="H380" s="8" t="n">
        <v>87.400002</v>
      </c>
      <c r="I380" s="8" t="n">
        <v>1166.589966</v>
      </c>
      <c r="J380" s="8" t="n">
        <v>66.176941</v>
      </c>
      <c r="L380" s="9">
        <f>LN(B380/B379)</f>
        <v/>
      </c>
      <c r="M380" s="9">
        <f>$M$1*(C380-C379)</f>
        <v/>
      </c>
      <c r="N380" s="9">
        <f>$N$1*(D380-D379)</f>
        <v/>
      </c>
      <c r="O380" s="9">
        <f>$O$1*LN(E380/E379)</f>
        <v/>
      </c>
      <c r="P380" s="9">
        <f>$P$1*LN(F380/F379)</f>
        <v/>
      </c>
      <c r="Q380" s="9">
        <f>$Q$1*(G380-G379)</f>
        <v/>
      </c>
      <c r="R380" s="9">
        <f>$R$1*(H380-H379)</f>
        <v/>
      </c>
      <c r="S380" s="9">
        <f>$S$1*LN(I380/I379)</f>
        <v/>
      </c>
      <c r="T380" s="9">
        <f>$T$1*LN(J380/J379)</f>
        <v/>
      </c>
      <c r="U380" s="9">
        <f>$W$12+$W$4*M380+$W$5*N380+$W$6*O380+$W$7*P380+$W$8*Q380+$W$9*R380+$W$10*S380+$W$11*T380</f>
        <v/>
      </c>
      <c r="AA380" s="10">
        <f>INDEX(LINEST(L121:L380,M121:T380,TRUE,TRUE),1,9)*52</f>
        <v/>
      </c>
      <c r="AB380" s="9">
        <f>INDEX(LINEST(L121:L380,M121:T380,TRUE,TRUE),1,8)</f>
        <v/>
      </c>
      <c r="AC380" s="9">
        <f>INDEX(LINEST(L121:L380,M121:T380,TRUE,TRUE),1,7)</f>
        <v/>
      </c>
      <c r="AD380" s="9">
        <f>INDEX(LINEST(L121:L380,M121:T380,TRUE,TRUE),1,6)</f>
        <v/>
      </c>
      <c r="AE380" s="9">
        <f>INDEX(LINEST(L121:L380,M121:T380,TRUE,TRUE),1,5)</f>
        <v/>
      </c>
      <c r="AF380" s="9">
        <f>INDEX(LINEST(L121:L380,M121:T380,TRUE,TRUE),1,4)</f>
        <v/>
      </c>
      <c r="AG380" s="9">
        <f>INDEX(LINEST(L121:L380,M121:T380,TRUE,TRUE),1,3)</f>
        <v/>
      </c>
      <c r="AH380" s="9">
        <f>INDEX(LINEST(L121:L380,M121:T380,TRUE,TRUE),1,2)</f>
        <v/>
      </c>
      <c r="AI380" s="9">
        <f>INDEX(LINEST(L121:L380,M121:T380,TRUE,TRUE),1,1)</f>
        <v/>
      </c>
      <c r="AJ380" s="10">
        <f>INDEX(LINEST(L121:L380,M121:T380,TRUE,TRUE),3,1)</f>
        <v/>
      </c>
      <c r="AK380" s="9">
        <f>AA379/52+AB379*M380+AC379*N380+AD379*O380+AE379*P380+AF379*Q380+AG379*R380+AH379*S380+AI379*T380</f>
        <v/>
      </c>
      <c r="AL380" s="9">
        <f>AVERAGE(L120:L379)</f>
        <v/>
      </c>
    </row>
    <row r="381">
      <c r="A381" s="7" t="n">
        <v>40270</v>
      </c>
      <c r="B381" s="8" t="n">
        <v>1123.5</v>
      </c>
      <c r="C381" s="8" t="n">
        <v>2.27</v>
      </c>
      <c r="D381" s="8" t="n">
        <v>1.69</v>
      </c>
      <c r="E381" s="8" t="n">
        <v>80.779999</v>
      </c>
      <c r="F381" s="8" t="n">
        <v>84.53</v>
      </c>
      <c r="G381" s="8" t="n">
        <v>17.47</v>
      </c>
      <c r="H381" s="8" t="n">
        <v>89.800003</v>
      </c>
      <c r="I381" s="8" t="n">
        <v>1178.099976</v>
      </c>
      <c r="J381" s="8" t="n">
        <v>66.13938899999999</v>
      </c>
      <c r="L381" s="9">
        <f>LN(B381/B380)</f>
        <v/>
      </c>
      <c r="M381" s="9">
        <f>$M$1*(C381-C380)</f>
        <v/>
      </c>
      <c r="N381" s="9">
        <f>$N$1*(D381-D380)</f>
        <v/>
      </c>
      <c r="O381" s="9">
        <f>$O$1*LN(E381/E380)</f>
        <v/>
      </c>
      <c r="P381" s="9">
        <f>$P$1*LN(F381/F380)</f>
        <v/>
      </c>
      <c r="Q381" s="9">
        <f>$Q$1*(G381-G380)</f>
        <v/>
      </c>
      <c r="R381" s="9">
        <f>$R$1*(H381-H380)</f>
        <v/>
      </c>
      <c r="S381" s="9">
        <f>$S$1*LN(I381/I380)</f>
        <v/>
      </c>
      <c r="T381" s="9">
        <f>$T$1*LN(J381/J380)</f>
        <v/>
      </c>
      <c r="U381" s="9">
        <f>$W$12+$W$4*M381+$W$5*N381+$W$6*O381+$W$7*P381+$W$8*Q381+$W$9*R381+$W$10*S381+$W$11*T381</f>
        <v/>
      </c>
      <c r="AA381" s="10">
        <f>INDEX(LINEST(L122:L381,M122:T381,TRUE,TRUE),1,9)*52</f>
        <v/>
      </c>
      <c r="AB381" s="9">
        <f>INDEX(LINEST(L122:L381,M122:T381,TRUE,TRUE),1,8)</f>
        <v/>
      </c>
      <c r="AC381" s="9">
        <f>INDEX(LINEST(L122:L381,M122:T381,TRUE,TRUE),1,7)</f>
        <v/>
      </c>
      <c r="AD381" s="9">
        <f>INDEX(LINEST(L122:L381,M122:T381,TRUE,TRUE),1,6)</f>
        <v/>
      </c>
      <c r="AE381" s="9">
        <f>INDEX(LINEST(L122:L381,M122:T381,TRUE,TRUE),1,5)</f>
        <v/>
      </c>
      <c r="AF381" s="9">
        <f>INDEX(LINEST(L122:L381,M122:T381,TRUE,TRUE),1,4)</f>
        <v/>
      </c>
      <c r="AG381" s="9">
        <f>INDEX(LINEST(L122:L381,M122:T381,TRUE,TRUE),1,3)</f>
        <v/>
      </c>
      <c r="AH381" s="9">
        <f>INDEX(LINEST(L122:L381,M122:T381,TRUE,TRUE),1,2)</f>
        <v/>
      </c>
      <c r="AI381" s="9">
        <f>INDEX(LINEST(L122:L381,M122:T381,TRUE,TRUE),1,1)</f>
        <v/>
      </c>
      <c r="AJ381" s="10">
        <f>INDEX(LINEST(L122:L381,M122:T381,TRUE,TRUE),3,1)</f>
        <v/>
      </c>
      <c r="AK381" s="9">
        <f>AA380/52+AB380*M381+AC380*N381+AD380*O381+AE380*P381+AF380*Q381+AG380*R381+AH380*S381+AI380*T381</f>
        <v/>
      </c>
      <c r="AL381" s="9">
        <f>AVERAGE(L121:L380)</f>
        <v/>
      </c>
    </row>
    <row r="382">
      <c r="A382" s="7" t="n">
        <v>40277</v>
      </c>
      <c r="B382" s="8" t="n">
        <v>1152.5</v>
      </c>
      <c r="C382" s="8" t="n">
        <v>2.34</v>
      </c>
      <c r="D382" s="8" t="n">
        <v>1.56</v>
      </c>
      <c r="E382" s="8" t="n">
        <v>81.089996</v>
      </c>
      <c r="F382" s="8" t="n">
        <v>84.59999999999999</v>
      </c>
      <c r="G382" s="8" t="n">
        <v>16.14</v>
      </c>
      <c r="H382" s="8" t="n">
        <v>89.800003</v>
      </c>
      <c r="I382" s="8" t="n">
        <v>1194.369995</v>
      </c>
      <c r="J382" s="8" t="n">
        <v>66.101219</v>
      </c>
      <c r="L382" s="9">
        <f>LN(B382/B381)</f>
        <v/>
      </c>
      <c r="M382" s="9">
        <f>$M$1*(C382-C381)</f>
        <v/>
      </c>
      <c r="N382" s="9">
        <f>$N$1*(D382-D381)</f>
        <v/>
      </c>
      <c r="O382" s="9">
        <f>$O$1*LN(E382/E381)</f>
        <v/>
      </c>
      <c r="P382" s="9">
        <f>$P$1*LN(F382/F381)</f>
        <v/>
      </c>
      <c r="Q382" s="9">
        <f>$Q$1*(G382-G381)</f>
        <v/>
      </c>
      <c r="R382" s="9">
        <f>$R$1*(H382-H381)</f>
        <v/>
      </c>
      <c r="S382" s="9">
        <f>$S$1*LN(I382/I381)</f>
        <v/>
      </c>
      <c r="T382" s="9">
        <f>$T$1*LN(J382/J381)</f>
        <v/>
      </c>
      <c r="U382" s="9">
        <f>$W$12+$W$4*M382+$W$5*N382+$W$6*O382+$W$7*P382+$W$8*Q382+$W$9*R382+$W$10*S382+$W$11*T382</f>
        <v/>
      </c>
      <c r="AA382" s="10">
        <f>INDEX(LINEST(L123:L382,M123:T382,TRUE,TRUE),1,9)*52</f>
        <v/>
      </c>
      <c r="AB382" s="9">
        <f>INDEX(LINEST(L123:L382,M123:T382,TRUE,TRUE),1,8)</f>
        <v/>
      </c>
      <c r="AC382" s="9">
        <f>INDEX(LINEST(L123:L382,M123:T382,TRUE,TRUE),1,7)</f>
        <v/>
      </c>
      <c r="AD382" s="9">
        <f>INDEX(LINEST(L123:L382,M123:T382,TRUE,TRUE),1,6)</f>
        <v/>
      </c>
      <c r="AE382" s="9">
        <f>INDEX(LINEST(L123:L382,M123:T382,TRUE,TRUE),1,5)</f>
        <v/>
      </c>
      <c r="AF382" s="9">
        <f>INDEX(LINEST(L123:L382,M123:T382,TRUE,TRUE),1,4)</f>
        <v/>
      </c>
      <c r="AG382" s="9">
        <f>INDEX(LINEST(L123:L382,M123:T382,TRUE,TRUE),1,3)</f>
        <v/>
      </c>
      <c r="AH382" s="9">
        <f>INDEX(LINEST(L123:L382,M123:T382,TRUE,TRUE),1,2)</f>
        <v/>
      </c>
      <c r="AI382" s="9">
        <f>INDEX(LINEST(L123:L382,M123:T382,TRUE,TRUE),1,1)</f>
        <v/>
      </c>
      <c r="AJ382" s="10">
        <f>INDEX(LINEST(L123:L382,M123:T382,TRUE,TRUE),3,1)</f>
        <v/>
      </c>
      <c r="AK382" s="9">
        <f>AA381/52+AB381*M382+AC381*N382+AD381*O382+AE381*P382+AF381*Q382+AG381*R382+AH381*S382+AI381*T382</f>
        <v/>
      </c>
      <c r="AL382" s="9">
        <f>AVERAGE(L122:L381)</f>
        <v/>
      </c>
    </row>
    <row r="383">
      <c r="A383" s="7" t="n">
        <v>40284</v>
      </c>
      <c r="B383" s="8" t="n">
        <v>1151.5</v>
      </c>
      <c r="C383" s="8" t="n">
        <v>2.33</v>
      </c>
      <c r="D383" s="8" t="n">
        <v>1.46</v>
      </c>
      <c r="E383" s="8" t="n">
        <v>80.81999999999999</v>
      </c>
      <c r="F383" s="8" t="n">
        <v>82.97</v>
      </c>
      <c r="G383" s="8" t="n">
        <v>18.36</v>
      </c>
      <c r="H383" s="8" t="n">
        <v>82.900002</v>
      </c>
      <c r="I383" s="8" t="n">
        <v>1192.130005</v>
      </c>
      <c r="J383" s="8" t="n">
        <v>66.508827</v>
      </c>
      <c r="L383" s="9">
        <f>LN(B383/B382)</f>
        <v/>
      </c>
      <c r="M383" s="9">
        <f>$M$1*(C383-C382)</f>
        <v/>
      </c>
      <c r="N383" s="9">
        <f>$N$1*(D383-D382)</f>
        <v/>
      </c>
      <c r="O383" s="9">
        <f>$O$1*LN(E383/E382)</f>
        <v/>
      </c>
      <c r="P383" s="9">
        <f>$P$1*LN(F383/F382)</f>
        <v/>
      </c>
      <c r="Q383" s="9">
        <f>$Q$1*(G383-G382)</f>
        <v/>
      </c>
      <c r="R383" s="9">
        <f>$R$1*(H383-H382)</f>
        <v/>
      </c>
      <c r="S383" s="9">
        <f>$S$1*LN(I383/I382)</f>
        <v/>
      </c>
      <c r="T383" s="9">
        <f>$T$1*LN(J383/J382)</f>
        <v/>
      </c>
      <c r="U383" s="9">
        <f>$W$12+$W$4*M383+$W$5*N383+$W$6*O383+$W$7*P383+$W$8*Q383+$W$9*R383+$W$10*S383+$W$11*T383</f>
        <v/>
      </c>
      <c r="AA383" s="10">
        <f>INDEX(LINEST(L124:L383,M124:T383,TRUE,TRUE),1,9)*52</f>
        <v/>
      </c>
      <c r="AB383" s="9">
        <f>INDEX(LINEST(L124:L383,M124:T383,TRUE,TRUE),1,8)</f>
        <v/>
      </c>
      <c r="AC383" s="9">
        <f>INDEX(LINEST(L124:L383,M124:T383,TRUE,TRUE),1,7)</f>
        <v/>
      </c>
      <c r="AD383" s="9">
        <f>INDEX(LINEST(L124:L383,M124:T383,TRUE,TRUE),1,6)</f>
        <v/>
      </c>
      <c r="AE383" s="9">
        <f>INDEX(LINEST(L124:L383,M124:T383,TRUE,TRUE),1,5)</f>
        <v/>
      </c>
      <c r="AF383" s="9">
        <f>INDEX(LINEST(L124:L383,M124:T383,TRUE,TRUE),1,4)</f>
        <v/>
      </c>
      <c r="AG383" s="9">
        <f>INDEX(LINEST(L124:L383,M124:T383,TRUE,TRUE),1,3)</f>
        <v/>
      </c>
      <c r="AH383" s="9">
        <f>INDEX(LINEST(L124:L383,M124:T383,TRUE,TRUE),1,2)</f>
        <v/>
      </c>
      <c r="AI383" s="9">
        <f>INDEX(LINEST(L124:L383,M124:T383,TRUE,TRUE),1,1)</f>
        <v/>
      </c>
      <c r="AJ383" s="10">
        <f>INDEX(LINEST(L124:L383,M124:T383,TRUE,TRUE),3,1)</f>
        <v/>
      </c>
      <c r="AK383" s="9">
        <f>AA382/52+AB382*M383+AC382*N383+AD382*O383+AE382*P383+AF382*Q383+AG382*R383+AH382*S383+AI382*T383</f>
        <v/>
      </c>
      <c r="AL383" s="9">
        <f>AVERAGE(L123:L382)</f>
        <v/>
      </c>
    </row>
    <row r="384">
      <c r="A384" s="7" t="n">
        <v>40291</v>
      </c>
      <c r="B384" s="8" t="n">
        <v>1139.5</v>
      </c>
      <c r="C384" s="8" t="n">
        <v>2.37</v>
      </c>
      <c r="D384" s="8" t="n">
        <v>1.47</v>
      </c>
      <c r="E384" s="8" t="n">
        <v>81.349998</v>
      </c>
      <c r="F384" s="8" t="n">
        <v>84.34</v>
      </c>
      <c r="G384" s="8" t="n">
        <v>16.62</v>
      </c>
      <c r="H384" s="8" t="n">
        <v>85.199997</v>
      </c>
      <c r="I384" s="8" t="n">
        <v>1217.280029</v>
      </c>
      <c r="J384" s="8" t="n">
        <v>66.394165</v>
      </c>
      <c r="L384" s="9">
        <f>LN(B384/B383)</f>
        <v/>
      </c>
      <c r="M384" s="9">
        <f>$M$1*(C384-C383)</f>
        <v/>
      </c>
      <c r="N384" s="9">
        <f>$N$1*(D384-D383)</f>
        <v/>
      </c>
      <c r="O384" s="9">
        <f>$O$1*LN(E384/E383)</f>
        <v/>
      </c>
      <c r="P384" s="9">
        <f>$P$1*LN(F384/F383)</f>
        <v/>
      </c>
      <c r="Q384" s="9">
        <f>$Q$1*(G384-G383)</f>
        <v/>
      </c>
      <c r="R384" s="9">
        <f>$R$1*(H384-H383)</f>
        <v/>
      </c>
      <c r="S384" s="9">
        <f>$S$1*LN(I384/I383)</f>
        <v/>
      </c>
      <c r="T384" s="9">
        <f>$T$1*LN(J384/J383)</f>
        <v/>
      </c>
      <c r="U384" s="9">
        <f>$W$12+$W$4*M384+$W$5*N384+$W$6*O384+$W$7*P384+$W$8*Q384+$W$9*R384+$W$10*S384+$W$11*T384</f>
        <v/>
      </c>
      <c r="AA384" s="10">
        <f>INDEX(LINEST(L125:L384,M125:T384,TRUE,TRUE),1,9)*52</f>
        <v/>
      </c>
      <c r="AB384" s="9">
        <f>INDEX(LINEST(L125:L384,M125:T384,TRUE,TRUE),1,8)</f>
        <v/>
      </c>
      <c r="AC384" s="9">
        <f>INDEX(LINEST(L125:L384,M125:T384,TRUE,TRUE),1,7)</f>
        <v/>
      </c>
      <c r="AD384" s="9">
        <f>INDEX(LINEST(L125:L384,M125:T384,TRUE,TRUE),1,6)</f>
        <v/>
      </c>
      <c r="AE384" s="9">
        <f>INDEX(LINEST(L125:L384,M125:T384,TRUE,TRUE),1,5)</f>
        <v/>
      </c>
      <c r="AF384" s="9">
        <f>INDEX(LINEST(L125:L384,M125:T384,TRUE,TRUE),1,4)</f>
        <v/>
      </c>
      <c r="AG384" s="9">
        <f>INDEX(LINEST(L125:L384,M125:T384,TRUE,TRUE),1,3)</f>
        <v/>
      </c>
      <c r="AH384" s="9">
        <f>INDEX(LINEST(L125:L384,M125:T384,TRUE,TRUE),1,2)</f>
        <v/>
      </c>
      <c r="AI384" s="9">
        <f>INDEX(LINEST(L125:L384,M125:T384,TRUE,TRUE),1,1)</f>
        <v/>
      </c>
      <c r="AJ384" s="10">
        <f>INDEX(LINEST(L125:L384,M125:T384,TRUE,TRUE),3,1)</f>
        <v/>
      </c>
      <c r="AK384" s="9">
        <f>AA383/52+AB383*M384+AC383*N384+AD383*O384+AE383*P384+AF383*Q384+AG383*R384+AH383*S384+AI383*T384</f>
        <v/>
      </c>
      <c r="AL384" s="9">
        <f>AVERAGE(L124:L383)</f>
        <v/>
      </c>
    </row>
    <row r="385">
      <c r="A385" s="7" t="n">
        <v>40298</v>
      </c>
      <c r="B385" s="8" t="n">
        <v>1179.25</v>
      </c>
      <c r="C385" s="8" t="n">
        <v>2.4</v>
      </c>
      <c r="D385" s="8" t="n">
        <v>1.29</v>
      </c>
      <c r="E385" s="8" t="n">
        <v>81.870003</v>
      </c>
      <c r="F385" s="8" t="n">
        <v>86.06999999999999</v>
      </c>
      <c r="G385" s="8" t="n">
        <v>22.05</v>
      </c>
      <c r="H385" s="8" t="n">
        <v>85.5</v>
      </c>
      <c r="I385" s="8" t="n">
        <v>1186.689941</v>
      </c>
      <c r="J385" s="8" t="n">
        <v>66.808228</v>
      </c>
      <c r="L385" s="9">
        <f>LN(B385/B384)</f>
        <v/>
      </c>
      <c r="M385" s="9">
        <f>$M$1*(C385-C384)</f>
        <v/>
      </c>
      <c r="N385" s="9">
        <f>$N$1*(D385-D384)</f>
        <v/>
      </c>
      <c r="O385" s="9">
        <f>$O$1*LN(E385/E384)</f>
        <v/>
      </c>
      <c r="P385" s="9">
        <f>$P$1*LN(F385/F384)</f>
        <v/>
      </c>
      <c r="Q385" s="9">
        <f>$Q$1*(G385-G384)</f>
        <v/>
      </c>
      <c r="R385" s="9">
        <f>$R$1*(H385-H384)</f>
        <v/>
      </c>
      <c r="S385" s="9">
        <f>$S$1*LN(I385/I384)</f>
        <v/>
      </c>
      <c r="T385" s="9">
        <f>$T$1*LN(J385/J384)</f>
        <v/>
      </c>
      <c r="U385" s="9">
        <f>$W$12+$W$4*M385+$W$5*N385+$W$6*O385+$W$7*P385+$W$8*Q385+$W$9*R385+$W$10*S385+$W$11*T385</f>
        <v/>
      </c>
      <c r="AA385" s="10">
        <f>INDEX(LINEST(L126:L385,M126:T385,TRUE,TRUE),1,9)*52</f>
        <v/>
      </c>
      <c r="AB385" s="9">
        <f>INDEX(LINEST(L126:L385,M126:T385,TRUE,TRUE),1,8)</f>
        <v/>
      </c>
      <c r="AC385" s="9">
        <f>INDEX(LINEST(L126:L385,M126:T385,TRUE,TRUE),1,7)</f>
        <v/>
      </c>
      <c r="AD385" s="9">
        <f>INDEX(LINEST(L126:L385,M126:T385,TRUE,TRUE),1,6)</f>
        <v/>
      </c>
      <c r="AE385" s="9">
        <f>INDEX(LINEST(L126:L385,M126:T385,TRUE,TRUE),1,5)</f>
        <v/>
      </c>
      <c r="AF385" s="9">
        <f>INDEX(LINEST(L126:L385,M126:T385,TRUE,TRUE),1,4)</f>
        <v/>
      </c>
      <c r="AG385" s="9">
        <f>INDEX(LINEST(L126:L385,M126:T385,TRUE,TRUE),1,3)</f>
        <v/>
      </c>
      <c r="AH385" s="9">
        <f>INDEX(LINEST(L126:L385,M126:T385,TRUE,TRUE),1,2)</f>
        <v/>
      </c>
      <c r="AI385" s="9">
        <f>INDEX(LINEST(L126:L385,M126:T385,TRUE,TRUE),1,1)</f>
        <v/>
      </c>
      <c r="AJ385" s="10">
        <f>INDEX(LINEST(L126:L385,M126:T385,TRUE,TRUE),3,1)</f>
        <v/>
      </c>
      <c r="AK385" s="9">
        <f>AA384/52+AB384*M385+AC384*N385+AD384*O385+AE384*P385+AF384*Q385+AG384*R385+AH384*S385+AI384*T385</f>
        <v/>
      </c>
      <c r="AL385" s="9">
        <f>AVERAGE(L125:L384)</f>
        <v/>
      </c>
    </row>
    <row r="386">
      <c r="A386" s="7" t="n">
        <v>40305</v>
      </c>
      <c r="B386" s="8" t="n">
        <v>1202.25</v>
      </c>
      <c r="C386" s="8" t="n">
        <v>2.15</v>
      </c>
      <c r="D386" s="8" t="n">
        <v>1.3</v>
      </c>
      <c r="E386" s="8" t="n">
        <v>84.449997</v>
      </c>
      <c r="F386" s="8" t="n">
        <v>75.09999999999999</v>
      </c>
      <c r="G386" s="8" t="n">
        <v>40.95</v>
      </c>
      <c r="H386" s="8" t="n">
        <v>112.599998</v>
      </c>
      <c r="I386" s="8" t="n">
        <v>1110.880005</v>
      </c>
      <c r="J386" s="8" t="n">
        <v>66.700935</v>
      </c>
      <c r="L386" s="9">
        <f>LN(B386/B385)</f>
        <v/>
      </c>
      <c r="M386" s="9">
        <f>$M$1*(C386-C385)</f>
        <v/>
      </c>
      <c r="N386" s="9">
        <f>$N$1*(D386-D385)</f>
        <v/>
      </c>
      <c r="O386" s="9">
        <f>$O$1*LN(E386/E385)</f>
        <v/>
      </c>
      <c r="P386" s="9">
        <f>$P$1*LN(F386/F385)</f>
        <v/>
      </c>
      <c r="Q386" s="9">
        <f>$Q$1*(G386-G385)</f>
        <v/>
      </c>
      <c r="R386" s="9">
        <f>$R$1*(H386-H385)</f>
        <v/>
      </c>
      <c r="S386" s="9">
        <f>$S$1*LN(I386/I385)</f>
        <v/>
      </c>
      <c r="T386" s="9">
        <f>$T$1*LN(J386/J385)</f>
        <v/>
      </c>
      <c r="U386" s="9">
        <f>$W$12+$W$4*M386+$W$5*N386+$W$6*O386+$W$7*P386+$W$8*Q386+$W$9*R386+$W$10*S386+$W$11*T386</f>
        <v/>
      </c>
      <c r="AA386" s="10">
        <f>INDEX(LINEST(L127:L386,M127:T386,TRUE,TRUE),1,9)*52</f>
        <v/>
      </c>
      <c r="AB386" s="9">
        <f>INDEX(LINEST(L127:L386,M127:T386,TRUE,TRUE),1,8)</f>
        <v/>
      </c>
      <c r="AC386" s="9">
        <f>INDEX(LINEST(L127:L386,M127:T386,TRUE,TRUE),1,7)</f>
        <v/>
      </c>
      <c r="AD386" s="9">
        <f>INDEX(LINEST(L127:L386,M127:T386,TRUE,TRUE),1,6)</f>
        <v/>
      </c>
      <c r="AE386" s="9">
        <f>INDEX(LINEST(L127:L386,M127:T386,TRUE,TRUE),1,5)</f>
        <v/>
      </c>
      <c r="AF386" s="9">
        <f>INDEX(LINEST(L127:L386,M127:T386,TRUE,TRUE),1,4)</f>
        <v/>
      </c>
      <c r="AG386" s="9">
        <f>INDEX(LINEST(L127:L386,M127:T386,TRUE,TRUE),1,3)</f>
        <v/>
      </c>
      <c r="AH386" s="9">
        <f>INDEX(LINEST(L127:L386,M127:T386,TRUE,TRUE),1,2)</f>
        <v/>
      </c>
      <c r="AI386" s="9">
        <f>INDEX(LINEST(L127:L386,M127:T386,TRUE,TRUE),1,1)</f>
        <v/>
      </c>
      <c r="AJ386" s="10">
        <f>INDEX(LINEST(L127:L386,M127:T386,TRUE,TRUE),3,1)</f>
        <v/>
      </c>
      <c r="AK386" s="9">
        <f>AA385/52+AB385*M386+AC385*N386+AD385*O386+AE385*P386+AF385*Q386+AG385*R386+AH385*S386+AI385*T386</f>
        <v/>
      </c>
      <c r="AL386" s="9">
        <f>AVERAGE(L126:L385)</f>
        <v/>
      </c>
    </row>
    <row r="387">
      <c r="A387" s="7" t="n">
        <v>40312</v>
      </c>
      <c r="B387" s="8" t="n">
        <v>1236.5</v>
      </c>
      <c r="C387" s="8" t="n">
        <v>2.18</v>
      </c>
      <c r="D387" s="8" t="n">
        <v>1.26</v>
      </c>
      <c r="E387" s="8" t="n">
        <v>86.099998</v>
      </c>
      <c r="F387" s="8" t="n">
        <v>71.61</v>
      </c>
      <c r="G387" s="8" t="n">
        <v>31.24</v>
      </c>
      <c r="H387" s="8" t="n">
        <v>99.800003</v>
      </c>
      <c r="I387" s="8" t="n">
        <v>1135.680054</v>
      </c>
      <c r="J387" s="8" t="n">
        <v>67.211952</v>
      </c>
      <c r="L387" s="9">
        <f>LN(B387/B386)</f>
        <v/>
      </c>
      <c r="M387" s="9">
        <f>$M$1*(C387-C386)</f>
        <v/>
      </c>
      <c r="N387" s="9">
        <f>$N$1*(D387-D386)</f>
        <v/>
      </c>
      <c r="O387" s="9">
        <f>$O$1*LN(E387/E386)</f>
        <v/>
      </c>
      <c r="P387" s="9">
        <f>$P$1*LN(F387/F386)</f>
        <v/>
      </c>
      <c r="Q387" s="9">
        <f>$Q$1*(G387-G386)</f>
        <v/>
      </c>
      <c r="R387" s="9">
        <f>$R$1*(H387-H386)</f>
        <v/>
      </c>
      <c r="S387" s="9">
        <f>$S$1*LN(I387/I386)</f>
        <v/>
      </c>
      <c r="T387" s="9">
        <f>$T$1*LN(J387/J386)</f>
        <v/>
      </c>
      <c r="U387" s="9">
        <f>$W$12+$W$4*M387+$W$5*N387+$W$6*O387+$W$7*P387+$W$8*Q387+$W$9*R387+$W$10*S387+$W$11*T387</f>
        <v/>
      </c>
      <c r="AA387" s="10">
        <f>INDEX(LINEST(L128:L387,M128:T387,TRUE,TRUE),1,9)*52</f>
        <v/>
      </c>
      <c r="AB387" s="9">
        <f>INDEX(LINEST(L128:L387,M128:T387,TRUE,TRUE),1,8)</f>
        <v/>
      </c>
      <c r="AC387" s="9">
        <f>INDEX(LINEST(L128:L387,M128:T387,TRUE,TRUE),1,7)</f>
        <v/>
      </c>
      <c r="AD387" s="9">
        <f>INDEX(LINEST(L128:L387,M128:T387,TRUE,TRUE),1,6)</f>
        <v/>
      </c>
      <c r="AE387" s="9">
        <f>INDEX(LINEST(L128:L387,M128:T387,TRUE,TRUE),1,5)</f>
        <v/>
      </c>
      <c r="AF387" s="9">
        <f>INDEX(LINEST(L128:L387,M128:T387,TRUE,TRUE),1,4)</f>
        <v/>
      </c>
      <c r="AG387" s="9">
        <f>INDEX(LINEST(L128:L387,M128:T387,TRUE,TRUE),1,3)</f>
        <v/>
      </c>
      <c r="AH387" s="9">
        <f>INDEX(LINEST(L128:L387,M128:T387,TRUE,TRUE),1,2)</f>
        <v/>
      </c>
      <c r="AI387" s="9">
        <f>INDEX(LINEST(L128:L387,M128:T387,TRUE,TRUE),1,1)</f>
        <v/>
      </c>
      <c r="AJ387" s="10">
        <f>INDEX(LINEST(L128:L387,M128:T387,TRUE,TRUE),3,1)</f>
        <v/>
      </c>
      <c r="AK387" s="9">
        <f>AA386/52+AB386*M387+AC386*N387+AD386*O387+AE386*P387+AF386*Q387+AG386*R387+AH386*S387+AI386*T387</f>
        <v/>
      </c>
      <c r="AL387" s="9">
        <f>AVERAGE(L127:L386)</f>
        <v/>
      </c>
    </row>
    <row r="388">
      <c r="A388" s="7" t="n">
        <v>40319</v>
      </c>
      <c r="B388" s="8" t="n">
        <v>1179.75</v>
      </c>
      <c r="C388" s="8" t="n">
        <v>1.87</v>
      </c>
      <c r="D388" s="8" t="n">
        <v>1.33</v>
      </c>
      <c r="E388" s="8" t="n">
        <v>85.370003</v>
      </c>
      <c r="F388" s="8" t="n">
        <v>68.03</v>
      </c>
      <c r="G388" s="8" t="n">
        <v>40.1</v>
      </c>
      <c r="H388" s="8" t="n">
        <v>108.699997</v>
      </c>
      <c r="I388" s="8" t="n">
        <v>1087.689941</v>
      </c>
      <c r="J388" s="8" t="n">
        <v>67.65271799999999</v>
      </c>
      <c r="L388" s="9">
        <f>LN(B388/B387)</f>
        <v/>
      </c>
      <c r="M388" s="9">
        <f>$M$1*(C388-C387)</f>
        <v/>
      </c>
      <c r="N388" s="9">
        <f>$N$1*(D388-D387)</f>
        <v/>
      </c>
      <c r="O388" s="9">
        <f>$O$1*LN(E388/E387)</f>
        <v/>
      </c>
      <c r="P388" s="9">
        <f>$P$1*LN(F388/F387)</f>
        <v/>
      </c>
      <c r="Q388" s="9">
        <f>$Q$1*(G388-G387)</f>
        <v/>
      </c>
      <c r="R388" s="9">
        <f>$R$1*(H388-H387)</f>
        <v/>
      </c>
      <c r="S388" s="9">
        <f>$S$1*LN(I388/I387)</f>
        <v/>
      </c>
      <c r="T388" s="9">
        <f>$T$1*LN(J388/J387)</f>
        <v/>
      </c>
      <c r="U388" s="9">
        <f>$W$12+$W$4*M388+$W$5*N388+$W$6*O388+$W$7*P388+$W$8*Q388+$W$9*R388+$W$10*S388+$W$11*T388</f>
        <v/>
      </c>
      <c r="AA388" s="10">
        <f>INDEX(LINEST(L129:L388,M129:T388,TRUE,TRUE),1,9)*52</f>
        <v/>
      </c>
      <c r="AB388" s="9">
        <f>INDEX(LINEST(L129:L388,M129:T388,TRUE,TRUE),1,8)</f>
        <v/>
      </c>
      <c r="AC388" s="9">
        <f>INDEX(LINEST(L129:L388,M129:T388,TRUE,TRUE),1,7)</f>
        <v/>
      </c>
      <c r="AD388" s="9">
        <f>INDEX(LINEST(L129:L388,M129:T388,TRUE,TRUE),1,6)</f>
        <v/>
      </c>
      <c r="AE388" s="9">
        <f>INDEX(LINEST(L129:L388,M129:T388,TRUE,TRUE),1,5)</f>
        <v/>
      </c>
      <c r="AF388" s="9">
        <f>INDEX(LINEST(L129:L388,M129:T388,TRUE,TRUE),1,4)</f>
        <v/>
      </c>
      <c r="AG388" s="9">
        <f>INDEX(LINEST(L129:L388,M129:T388,TRUE,TRUE),1,3)</f>
        <v/>
      </c>
      <c r="AH388" s="9">
        <f>INDEX(LINEST(L129:L388,M129:T388,TRUE,TRUE),1,2)</f>
        <v/>
      </c>
      <c r="AI388" s="9">
        <f>INDEX(LINEST(L129:L388,M129:T388,TRUE,TRUE),1,1)</f>
        <v/>
      </c>
      <c r="AJ388" s="10">
        <f>INDEX(LINEST(L129:L388,M129:T388,TRUE,TRUE),3,1)</f>
        <v/>
      </c>
      <c r="AK388" s="9">
        <f>AA387/52+AB387*M388+AC387*N388+AD387*O388+AE387*P388+AF387*Q388+AG387*R388+AH387*S388+AI387*T388</f>
        <v/>
      </c>
      <c r="AL388" s="9">
        <f>AVERAGE(L128:L387)</f>
        <v/>
      </c>
    </row>
    <row r="389">
      <c r="A389" s="7" t="n">
        <v>40326</v>
      </c>
      <c r="B389" s="8" t="n">
        <v>1207.5</v>
      </c>
      <c r="C389" s="8" t="n">
        <v>1.99</v>
      </c>
      <c r="D389" s="8" t="n">
        <v>1.32</v>
      </c>
      <c r="E389" s="8" t="n">
        <v>86.480003</v>
      </c>
      <c r="F389" s="8" t="n">
        <v>74</v>
      </c>
      <c r="G389" s="8" t="n">
        <v>32.07</v>
      </c>
      <c r="H389" s="8" t="n">
        <v>112.099998</v>
      </c>
      <c r="I389" s="8" t="n">
        <v>1089.410034</v>
      </c>
      <c r="J389" s="8" t="n">
        <v>67.531387</v>
      </c>
      <c r="L389" s="9">
        <f>LN(B389/B388)</f>
        <v/>
      </c>
      <c r="M389" s="9">
        <f>$M$1*(C389-C388)</f>
        <v/>
      </c>
      <c r="N389" s="9">
        <f>$N$1*(D389-D388)</f>
        <v/>
      </c>
      <c r="O389" s="9">
        <f>$O$1*LN(E389/E388)</f>
        <v/>
      </c>
      <c r="P389" s="9">
        <f>$P$1*LN(F389/F388)</f>
        <v/>
      </c>
      <c r="Q389" s="9">
        <f>$Q$1*(G389-G388)</f>
        <v/>
      </c>
      <c r="R389" s="9">
        <f>$R$1*(H389-H388)</f>
        <v/>
      </c>
      <c r="S389" s="9">
        <f>$S$1*LN(I389/I388)</f>
        <v/>
      </c>
      <c r="T389" s="9">
        <f>$T$1*LN(J389/J388)</f>
        <v/>
      </c>
      <c r="U389" s="9">
        <f>$W$12+$W$4*M389+$W$5*N389+$W$6*O389+$W$7*P389+$W$8*Q389+$W$9*R389+$W$10*S389+$W$11*T389</f>
        <v/>
      </c>
      <c r="AA389" s="10">
        <f>INDEX(LINEST(L130:L389,M130:T389,TRUE,TRUE),1,9)*52</f>
        <v/>
      </c>
      <c r="AB389" s="9">
        <f>INDEX(LINEST(L130:L389,M130:T389,TRUE,TRUE),1,8)</f>
        <v/>
      </c>
      <c r="AC389" s="9">
        <f>INDEX(LINEST(L130:L389,M130:T389,TRUE,TRUE),1,7)</f>
        <v/>
      </c>
      <c r="AD389" s="9">
        <f>INDEX(LINEST(L130:L389,M130:T389,TRUE,TRUE),1,6)</f>
        <v/>
      </c>
      <c r="AE389" s="9">
        <f>INDEX(LINEST(L130:L389,M130:T389,TRUE,TRUE),1,5)</f>
        <v/>
      </c>
      <c r="AF389" s="9">
        <f>INDEX(LINEST(L130:L389,M130:T389,TRUE,TRUE),1,4)</f>
        <v/>
      </c>
      <c r="AG389" s="9">
        <f>INDEX(LINEST(L130:L389,M130:T389,TRUE,TRUE),1,3)</f>
        <v/>
      </c>
      <c r="AH389" s="9">
        <f>INDEX(LINEST(L130:L389,M130:T389,TRUE,TRUE),1,2)</f>
        <v/>
      </c>
      <c r="AI389" s="9">
        <f>INDEX(LINEST(L130:L389,M130:T389,TRUE,TRUE),1,1)</f>
        <v/>
      </c>
      <c r="AJ389" s="10">
        <f>INDEX(LINEST(L130:L389,M130:T389,TRUE,TRUE),3,1)</f>
        <v/>
      </c>
      <c r="AK389" s="9">
        <f>AA388/52+AB388*M389+AC388*N389+AD388*O389+AE388*P389+AF388*Q389+AG388*R389+AH388*S389+AI388*T389</f>
        <v/>
      </c>
      <c r="AL389" s="9">
        <f>AVERAGE(L129:L388)</f>
        <v/>
      </c>
    </row>
    <row r="390">
      <c r="A390" s="7" t="n">
        <v>40333</v>
      </c>
      <c r="B390" s="8" t="n">
        <v>1203.5</v>
      </c>
      <c r="C390" s="8" t="n">
        <v>1.94</v>
      </c>
      <c r="D390" s="8" t="n">
        <v>1.26</v>
      </c>
      <c r="E390" s="8" t="n">
        <v>88.230003</v>
      </c>
      <c r="F390" s="8" t="n">
        <v>71.43000000000001</v>
      </c>
      <c r="G390" s="8" t="n">
        <v>35.48</v>
      </c>
      <c r="H390" s="8" t="n">
        <v>106.400002</v>
      </c>
      <c r="I390" s="8" t="n">
        <v>1064.880005</v>
      </c>
      <c r="J390" s="8" t="n">
        <v>67.713387</v>
      </c>
      <c r="L390" s="9">
        <f>LN(B390/B389)</f>
        <v/>
      </c>
      <c r="M390" s="9">
        <f>$M$1*(C390-C389)</f>
        <v/>
      </c>
      <c r="N390" s="9">
        <f>$N$1*(D390-D389)</f>
        <v/>
      </c>
      <c r="O390" s="9">
        <f>$O$1*LN(E390/E389)</f>
        <v/>
      </c>
      <c r="P390" s="9">
        <f>$P$1*LN(F390/F389)</f>
        <v/>
      </c>
      <c r="Q390" s="9">
        <f>$Q$1*(G390-G389)</f>
        <v/>
      </c>
      <c r="R390" s="9">
        <f>$R$1*(H390-H389)</f>
        <v/>
      </c>
      <c r="S390" s="9">
        <f>$S$1*LN(I390/I389)</f>
        <v/>
      </c>
      <c r="T390" s="9">
        <f>$T$1*LN(J390/J389)</f>
        <v/>
      </c>
      <c r="U390" s="9">
        <f>$W$12+$W$4*M390+$W$5*N390+$W$6*O390+$W$7*P390+$W$8*Q390+$W$9*R390+$W$10*S390+$W$11*T390</f>
        <v/>
      </c>
      <c r="AA390" s="10">
        <f>INDEX(LINEST(L131:L390,M131:T390,TRUE,TRUE),1,9)*52</f>
        <v/>
      </c>
      <c r="AB390" s="9">
        <f>INDEX(LINEST(L131:L390,M131:T390,TRUE,TRUE),1,8)</f>
        <v/>
      </c>
      <c r="AC390" s="9">
        <f>INDEX(LINEST(L131:L390,M131:T390,TRUE,TRUE),1,7)</f>
        <v/>
      </c>
      <c r="AD390" s="9">
        <f>INDEX(LINEST(L131:L390,M131:T390,TRUE,TRUE),1,6)</f>
        <v/>
      </c>
      <c r="AE390" s="9">
        <f>INDEX(LINEST(L131:L390,M131:T390,TRUE,TRUE),1,5)</f>
        <v/>
      </c>
      <c r="AF390" s="9">
        <f>INDEX(LINEST(L131:L390,M131:T390,TRUE,TRUE),1,4)</f>
        <v/>
      </c>
      <c r="AG390" s="9">
        <f>INDEX(LINEST(L131:L390,M131:T390,TRUE,TRUE),1,3)</f>
        <v/>
      </c>
      <c r="AH390" s="9">
        <f>INDEX(LINEST(L131:L390,M131:T390,TRUE,TRUE),1,2)</f>
        <v/>
      </c>
      <c r="AI390" s="9">
        <f>INDEX(LINEST(L131:L390,M131:T390,TRUE,TRUE),1,1)</f>
        <v/>
      </c>
      <c r="AJ390" s="10">
        <f>INDEX(LINEST(L131:L390,M131:T390,TRUE,TRUE),3,1)</f>
        <v/>
      </c>
      <c r="AK390" s="9">
        <f>AA389/52+AB389*M390+AC389*N390+AD389*O390+AE389*P390+AF389*Q390+AG389*R390+AH389*S390+AI389*T390</f>
        <v/>
      </c>
      <c r="AL390" s="9">
        <f>AVERAGE(L130:L389)</f>
        <v/>
      </c>
    </row>
    <row r="391">
      <c r="A391" s="7" t="n">
        <v>40340</v>
      </c>
      <c r="B391" s="8" t="n">
        <v>1220</v>
      </c>
      <c r="C391" s="8" t="n">
        <v>1.95</v>
      </c>
      <c r="D391" s="8" t="n">
        <v>1.29</v>
      </c>
      <c r="E391" s="8" t="n">
        <v>87.510002</v>
      </c>
      <c r="F391" s="8" t="n">
        <v>73.89</v>
      </c>
      <c r="G391" s="8" t="n">
        <v>28.79</v>
      </c>
      <c r="H391" s="8" t="n">
        <v>105.900002</v>
      </c>
      <c r="I391" s="8" t="n">
        <v>1091.599976</v>
      </c>
      <c r="J391" s="8" t="n">
        <v>67.706963</v>
      </c>
      <c r="L391" s="9">
        <f>LN(B391/B390)</f>
        <v/>
      </c>
      <c r="M391" s="9">
        <f>$M$1*(C391-C390)</f>
        <v/>
      </c>
      <c r="N391" s="9">
        <f>$N$1*(D391-D390)</f>
        <v/>
      </c>
      <c r="O391" s="9">
        <f>$O$1*LN(E391/E390)</f>
        <v/>
      </c>
      <c r="P391" s="9">
        <f>$P$1*LN(F391/F390)</f>
        <v/>
      </c>
      <c r="Q391" s="9">
        <f>$Q$1*(G391-G390)</f>
        <v/>
      </c>
      <c r="R391" s="9">
        <f>$R$1*(H391-H390)</f>
        <v/>
      </c>
      <c r="S391" s="9">
        <f>$S$1*LN(I391/I390)</f>
        <v/>
      </c>
      <c r="T391" s="9">
        <f>$T$1*LN(J391/J390)</f>
        <v/>
      </c>
      <c r="U391" s="9">
        <f>$W$12+$W$4*M391+$W$5*N391+$W$6*O391+$W$7*P391+$W$8*Q391+$W$9*R391+$W$10*S391+$W$11*T391</f>
        <v/>
      </c>
      <c r="AA391" s="10">
        <f>INDEX(LINEST(L132:L391,M132:T391,TRUE,TRUE),1,9)*52</f>
        <v/>
      </c>
      <c r="AB391" s="9">
        <f>INDEX(LINEST(L132:L391,M132:T391,TRUE,TRUE),1,8)</f>
        <v/>
      </c>
      <c r="AC391" s="9">
        <f>INDEX(LINEST(L132:L391,M132:T391,TRUE,TRUE),1,7)</f>
        <v/>
      </c>
      <c r="AD391" s="9">
        <f>INDEX(LINEST(L132:L391,M132:T391,TRUE,TRUE),1,6)</f>
        <v/>
      </c>
      <c r="AE391" s="9">
        <f>INDEX(LINEST(L132:L391,M132:T391,TRUE,TRUE),1,5)</f>
        <v/>
      </c>
      <c r="AF391" s="9">
        <f>INDEX(LINEST(L132:L391,M132:T391,TRUE,TRUE),1,4)</f>
        <v/>
      </c>
      <c r="AG391" s="9">
        <f>INDEX(LINEST(L132:L391,M132:T391,TRUE,TRUE),1,3)</f>
        <v/>
      </c>
      <c r="AH391" s="9">
        <f>INDEX(LINEST(L132:L391,M132:T391,TRUE,TRUE),1,2)</f>
        <v/>
      </c>
      <c r="AI391" s="9">
        <f>INDEX(LINEST(L132:L391,M132:T391,TRUE,TRUE),1,1)</f>
        <v/>
      </c>
      <c r="AJ391" s="10">
        <f>INDEX(LINEST(L132:L391,M132:T391,TRUE,TRUE),3,1)</f>
        <v/>
      </c>
      <c r="AK391" s="9">
        <f>AA390/52+AB390*M391+AC390*N391+AD390*O391+AE390*P391+AF390*Q391+AG390*R391+AH390*S391+AI390*T391</f>
        <v/>
      </c>
      <c r="AL391" s="9">
        <f>AVERAGE(L131:L390)</f>
        <v/>
      </c>
    </row>
    <row r="392">
      <c r="A392" s="7" t="n">
        <v>40347</v>
      </c>
      <c r="B392" s="8" t="n">
        <v>1256</v>
      </c>
      <c r="C392" s="8" t="n">
        <v>1.99</v>
      </c>
      <c r="D392" s="8" t="n">
        <v>1.25</v>
      </c>
      <c r="E392" s="8" t="n">
        <v>85.699997</v>
      </c>
      <c r="F392" s="8" t="n">
        <v>77.18000000000001</v>
      </c>
      <c r="G392" s="8" t="n">
        <v>23.95</v>
      </c>
      <c r="H392" s="8" t="n">
        <v>94.400002</v>
      </c>
      <c r="I392" s="8" t="n">
        <v>1117.51001</v>
      </c>
      <c r="J392" s="8" t="n">
        <v>67.95684799999999</v>
      </c>
      <c r="L392" s="9">
        <f>LN(B392/B391)</f>
        <v/>
      </c>
      <c r="M392" s="9">
        <f>$M$1*(C392-C391)</f>
        <v/>
      </c>
      <c r="N392" s="9">
        <f>$N$1*(D392-D391)</f>
        <v/>
      </c>
      <c r="O392" s="9">
        <f>$O$1*LN(E392/E391)</f>
        <v/>
      </c>
      <c r="P392" s="9">
        <f>$P$1*LN(F392/F391)</f>
        <v/>
      </c>
      <c r="Q392" s="9">
        <f>$Q$1*(G392-G391)</f>
        <v/>
      </c>
      <c r="R392" s="9">
        <f>$R$1*(H392-H391)</f>
        <v/>
      </c>
      <c r="S392" s="9">
        <f>$S$1*LN(I392/I391)</f>
        <v/>
      </c>
      <c r="T392" s="9">
        <f>$T$1*LN(J392/J391)</f>
        <v/>
      </c>
      <c r="U392" s="9">
        <f>$W$12+$W$4*M392+$W$5*N392+$W$6*O392+$W$7*P392+$W$8*Q392+$W$9*R392+$W$10*S392+$W$11*T392</f>
        <v/>
      </c>
      <c r="AA392" s="10">
        <f>INDEX(LINEST(L133:L392,M133:T392,TRUE,TRUE),1,9)*52</f>
        <v/>
      </c>
      <c r="AB392" s="9">
        <f>INDEX(LINEST(L133:L392,M133:T392,TRUE,TRUE),1,8)</f>
        <v/>
      </c>
      <c r="AC392" s="9">
        <f>INDEX(LINEST(L133:L392,M133:T392,TRUE,TRUE),1,7)</f>
        <v/>
      </c>
      <c r="AD392" s="9">
        <f>INDEX(LINEST(L133:L392,M133:T392,TRUE,TRUE),1,6)</f>
        <v/>
      </c>
      <c r="AE392" s="9">
        <f>INDEX(LINEST(L133:L392,M133:T392,TRUE,TRUE),1,5)</f>
        <v/>
      </c>
      <c r="AF392" s="9">
        <f>INDEX(LINEST(L133:L392,M133:T392,TRUE,TRUE),1,4)</f>
        <v/>
      </c>
      <c r="AG392" s="9">
        <f>INDEX(LINEST(L133:L392,M133:T392,TRUE,TRUE),1,3)</f>
        <v/>
      </c>
      <c r="AH392" s="9">
        <f>INDEX(LINEST(L133:L392,M133:T392,TRUE,TRUE),1,2)</f>
        <v/>
      </c>
      <c r="AI392" s="9">
        <f>INDEX(LINEST(L133:L392,M133:T392,TRUE,TRUE),1,1)</f>
        <v/>
      </c>
      <c r="AJ392" s="10">
        <f>INDEX(LINEST(L133:L392,M133:T392,TRUE,TRUE),3,1)</f>
        <v/>
      </c>
      <c r="AK392" s="9">
        <f>AA391/52+AB391*M392+AC391*N392+AD391*O392+AE391*P392+AF391*Q392+AG391*R392+AH391*S392+AI391*T392</f>
        <v/>
      </c>
      <c r="AL392" s="9">
        <f>AVERAGE(L132:L391)</f>
        <v/>
      </c>
    </row>
    <row r="393">
      <c r="A393" s="7" t="n">
        <v>40354</v>
      </c>
      <c r="B393" s="8" t="n">
        <v>1254</v>
      </c>
      <c r="C393" s="8" t="n">
        <v>1.91</v>
      </c>
      <c r="D393" s="8" t="n">
        <v>1.21</v>
      </c>
      <c r="E393" s="8" t="n">
        <v>85.30999799999999</v>
      </c>
      <c r="F393" s="8" t="n">
        <v>78.45</v>
      </c>
      <c r="G393" s="8" t="n">
        <v>28.53</v>
      </c>
      <c r="H393" s="8" t="n">
        <v>84.699997</v>
      </c>
      <c r="I393" s="8" t="n">
        <v>1076.76001</v>
      </c>
      <c r="J393" s="8" t="n">
        <v>68.386185</v>
      </c>
      <c r="L393" s="9">
        <f>LN(B393/B392)</f>
        <v/>
      </c>
      <c r="M393" s="9">
        <f>$M$1*(C393-C392)</f>
        <v/>
      </c>
      <c r="N393" s="9">
        <f>$N$1*(D393-D392)</f>
        <v/>
      </c>
      <c r="O393" s="9">
        <f>$O$1*LN(E393/E392)</f>
        <v/>
      </c>
      <c r="P393" s="9">
        <f>$P$1*LN(F393/F392)</f>
        <v/>
      </c>
      <c r="Q393" s="9">
        <f>$Q$1*(G393-G392)</f>
        <v/>
      </c>
      <c r="R393" s="9">
        <f>$R$1*(H393-H392)</f>
        <v/>
      </c>
      <c r="S393" s="9">
        <f>$S$1*LN(I393/I392)</f>
        <v/>
      </c>
      <c r="T393" s="9">
        <f>$T$1*LN(J393/J392)</f>
        <v/>
      </c>
      <c r="U393" s="9">
        <f>$W$12+$W$4*M393+$W$5*N393+$W$6*O393+$W$7*P393+$W$8*Q393+$W$9*R393+$W$10*S393+$W$11*T393</f>
        <v/>
      </c>
      <c r="AA393" s="10">
        <f>INDEX(LINEST(L134:L393,M134:T393,TRUE,TRUE),1,9)*52</f>
        <v/>
      </c>
      <c r="AB393" s="9">
        <f>INDEX(LINEST(L134:L393,M134:T393,TRUE,TRUE),1,8)</f>
        <v/>
      </c>
      <c r="AC393" s="9">
        <f>INDEX(LINEST(L134:L393,M134:T393,TRUE,TRUE),1,7)</f>
        <v/>
      </c>
      <c r="AD393" s="9">
        <f>INDEX(LINEST(L134:L393,M134:T393,TRUE,TRUE),1,6)</f>
        <v/>
      </c>
      <c r="AE393" s="9">
        <f>INDEX(LINEST(L134:L393,M134:T393,TRUE,TRUE),1,5)</f>
        <v/>
      </c>
      <c r="AF393" s="9">
        <f>INDEX(LINEST(L134:L393,M134:T393,TRUE,TRUE),1,4)</f>
        <v/>
      </c>
      <c r="AG393" s="9">
        <f>INDEX(LINEST(L134:L393,M134:T393,TRUE,TRUE),1,3)</f>
        <v/>
      </c>
      <c r="AH393" s="9">
        <f>INDEX(LINEST(L134:L393,M134:T393,TRUE,TRUE),1,2)</f>
        <v/>
      </c>
      <c r="AI393" s="9">
        <f>INDEX(LINEST(L134:L393,M134:T393,TRUE,TRUE),1,1)</f>
        <v/>
      </c>
      <c r="AJ393" s="10">
        <f>INDEX(LINEST(L134:L393,M134:T393,TRUE,TRUE),3,1)</f>
        <v/>
      </c>
      <c r="AK393" s="9">
        <f>AA392/52+AB392*M393+AC392*N393+AD392*O393+AE392*P393+AF392*Q393+AG392*R393+AH392*S393+AI392*T393</f>
        <v/>
      </c>
      <c r="AL393" s="9">
        <f>AVERAGE(L133:L392)</f>
        <v/>
      </c>
    </row>
    <row r="394">
      <c r="A394" s="7" t="n">
        <v>40361</v>
      </c>
      <c r="B394" s="8" t="n">
        <v>1201.5</v>
      </c>
      <c r="C394" s="8" t="n">
        <v>1.73</v>
      </c>
      <c r="D394" s="8" t="n">
        <v>1.27</v>
      </c>
      <c r="E394" s="8" t="n">
        <v>84.43000000000001</v>
      </c>
      <c r="F394" s="8" t="n">
        <v>72.06</v>
      </c>
      <c r="G394" s="8" t="n">
        <v>30.12</v>
      </c>
      <c r="H394" s="8" t="n">
        <v>88.199997</v>
      </c>
      <c r="I394" s="8" t="n">
        <v>1022.580017</v>
      </c>
      <c r="J394" s="8" t="n">
        <v>68.59343699999999</v>
      </c>
      <c r="L394" s="9">
        <f>LN(B394/B393)</f>
        <v/>
      </c>
      <c r="M394" s="9">
        <f>$M$1*(C394-C393)</f>
        <v/>
      </c>
      <c r="N394" s="9">
        <f>$N$1*(D394-D393)</f>
        <v/>
      </c>
      <c r="O394" s="9">
        <f>$O$1*LN(E394/E393)</f>
        <v/>
      </c>
      <c r="P394" s="9">
        <f>$P$1*LN(F394/F393)</f>
        <v/>
      </c>
      <c r="Q394" s="9">
        <f>$Q$1*(G394-G393)</f>
        <v/>
      </c>
      <c r="R394" s="9">
        <f>$R$1*(H394-H393)</f>
        <v/>
      </c>
      <c r="S394" s="9">
        <f>$S$1*LN(I394/I393)</f>
        <v/>
      </c>
      <c r="T394" s="9">
        <f>$T$1*LN(J394/J393)</f>
        <v/>
      </c>
      <c r="U394" s="9">
        <f>$W$12+$W$4*M394+$W$5*N394+$W$6*O394+$W$7*P394+$W$8*Q394+$W$9*R394+$W$10*S394+$W$11*T394</f>
        <v/>
      </c>
      <c r="AA394" s="10">
        <f>INDEX(LINEST(L135:L394,M135:T394,TRUE,TRUE),1,9)*52</f>
        <v/>
      </c>
      <c r="AB394" s="9">
        <f>INDEX(LINEST(L135:L394,M135:T394,TRUE,TRUE),1,8)</f>
        <v/>
      </c>
      <c r="AC394" s="9">
        <f>INDEX(LINEST(L135:L394,M135:T394,TRUE,TRUE),1,7)</f>
        <v/>
      </c>
      <c r="AD394" s="9">
        <f>INDEX(LINEST(L135:L394,M135:T394,TRUE,TRUE),1,6)</f>
        <v/>
      </c>
      <c r="AE394" s="9">
        <f>INDEX(LINEST(L135:L394,M135:T394,TRUE,TRUE),1,5)</f>
        <v/>
      </c>
      <c r="AF394" s="9">
        <f>INDEX(LINEST(L135:L394,M135:T394,TRUE,TRUE),1,4)</f>
        <v/>
      </c>
      <c r="AG394" s="9">
        <f>INDEX(LINEST(L135:L394,M135:T394,TRUE,TRUE),1,3)</f>
        <v/>
      </c>
      <c r="AH394" s="9">
        <f>INDEX(LINEST(L135:L394,M135:T394,TRUE,TRUE),1,2)</f>
        <v/>
      </c>
      <c r="AI394" s="9">
        <f>INDEX(LINEST(L135:L394,M135:T394,TRUE,TRUE),1,1)</f>
        <v/>
      </c>
      <c r="AJ394" s="10">
        <f>INDEX(LINEST(L135:L394,M135:T394,TRUE,TRUE),3,1)</f>
        <v/>
      </c>
      <c r="AK394" s="9">
        <f>AA393/52+AB393*M394+AC393*N394+AD393*O394+AE393*P394+AF393*Q394+AG393*R394+AH393*S394+AI393*T394</f>
        <v/>
      </c>
      <c r="AL394" s="9">
        <f>AVERAGE(L134:L393)</f>
        <v/>
      </c>
    </row>
    <row r="395">
      <c r="A395" s="7" t="n">
        <v>40368</v>
      </c>
      <c r="B395" s="8" t="n">
        <v>1208.75</v>
      </c>
      <c r="C395" s="8" t="n">
        <v>1.81</v>
      </c>
      <c r="D395" s="8" t="n">
        <v>1.26</v>
      </c>
      <c r="E395" s="8" t="n">
        <v>83.949997</v>
      </c>
      <c r="F395" s="8" t="n">
        <v>76.08</v>
      </c>
      <c r="G395" s="8" t="n">
        <v>24.98</v>
      </c>
      <c r="H395" s="8" t="n">
        <v>85.099998</v>
      </c>
      <c r="I395" s="8" t="n">
        <v>1077.959961</v>
      </c>
      <c r="J395" s="8" t="n">
        <v>68.59983099999999</v>
      </c>
      <c r="L395" s="9">
        <f>LN(B395/B394)</f>
        <v/>
      </c>
      <c r="M395" s="9">
        <f>$M$1*(C395-C394)</f>
        <v/>
      </c>
      <c r="N395" s="9">
        <f>$N$1*(D395-D394)</f>
        <v/>
      </c>
      <c r="O395" s="9">
        <f>$O$1*LN(E395/E394)</f>
        <v/>
      </c>
      <c r="P395" s="9">
        <f>$P$1*LN(F395/F394)</f>
        <v/>
      </c>
      <c r="Q395" s="9">
        <f>$Q$1*(G395-G394)</f>
        <v/>
      </c>
      <c r="R395" s="9">
        <f>$R$1*(H395-H394)</f>
        <v/>
      </c>
      <c r="S395" s="9">
        <f>$S$1*LN(I395/I394)</f>
        <v/>
      </c>
      <c r="T395" s="9">
        <f>$T$1*LN(J395/J394)</f>
        <v/>
      </c>
      <c r="U395" s="9">
        <f>$W$12+$W$4*M395+$W$5*N395+$W$6*O395+$W$7*P395+$W$8*Q395+$W$9*R395+$W$10*S395+$W$11*T395</f>
        <v/>
      </c>
      <c r="AA395" s="10">
        <f>INDEX(LINEST(L136:L395,M136:T395,TRUE,TRUE),1,9)*52</f>
        <v/>
      </c>
      <c r="AB395" s="9">
        <f>INDEX(LINEST(L136:L395,M136:T395,TRUE,TRUE),1,8)</f>
        <v/>
      </c>
      <c r="AC395" s="9">
        <f>INDEX(LINEST(L136:L395,M136:T395,TRUE,TRUE),1,7)</f>
        <v/>
      </c>
      <c r="AD395" s="9">
        <f>INDEX(LINEST(L136:L395,M136:T395,TRUE,TRUE),1,6)</f>
        <v/>
      </c>
      <c r="AE395" s="9">
        <f>INDEX(LINEST(L136:L395,M136:T395,TRUE,TRUE),1,5)</f>
        <v/>
      </c>
      <c r="AF395" s="9">
        <f>INDEX(LINEST(L136:L395,M136:T395,TRUE,TRUE),1,4)</f>
        <v/>
      </c>
      <c r="AG395" s="9">
        <f>INDEX(LINEST(L136:L395,M136:T395,TRUE,TRUE),1,3)</f>
        <v/>
      </c>
      <c r="AH395" s="9">
        <f>INDEX(LINEST(L136:L395,M136:T395,TRUE,TRUE),1,2)</f>
        <v/>
      </c>
      <c r="AI395" s="9">
        <f>INDEX(LINEST(L136:L395,M136:T395,TRUE,TRUE),1,1)</f>
        <v/>
      </c>
      <c r="AJ395" s="10">
        <f>INDEX(LINEST(L136:L395,M136:T395,TRUE,TRUE),3,1)</f>
        <v/>
      </c>
      <c r="AK395" s="9">
        <f>AA394/52+AB394*M395+AC394*N395+AD394*O395+AE394*P395+AF394*Q395+AG394*R395+AH394*S395+AI394*T395</f>
        <v/>
      </c>
      <c r="AL395" s="9">
        <f>AVERAGE(L135:L394)</f>
        <v/>
      </c>
    </row>
    <row r="396">
      <c r="A396" s="7" t="n">
        <v>40375</v>
      </c>
      <c r="B396" s="8" t="n">
        <v>1189.25</v>
      </c>
      <c r="C396" s="8" t="n">
        <v>1.71</v>
      </c>
      <c r="D396" s="8" t="n">
        <v>1.25</v>
      </c>
      <c r="E396" s="8" t="n">
        <v>82.489998</v>
      </c>
      <c r="F396" s="8" t="n">
        <v>75.95999999999999</v>
      </c>
      <c r="G396" s="8" t="n">
        <v>26.25</v>
      </c>
      <c r="H396" s="8" t="n">
        <v>81.199997</v>
      </c>
      <c r="I396" s="8" t="n">
        <v>1064.880005</v>
      </c>
      <c r="J396" s="8" t="n">
        <v>69.04330400000001</v>
      </c>
      <c r="L396" s="9">
        <f>LN(B396/B395)</f>
        <v/>
      </c>
      <c r="M396" s="9">
        <f>$M$1*(C396-C395)</f>
        <v/>
      </c>
      <c r="N396" s="9">
        <f>$N$1*(D396-D395)</f>
        <v/>
      </c>
      <c r="O396" s="9">
        <f>$O$1*LN(E396/E395)</f>
        <v/>
      </c>
      <c r="P396" s="9">
        <f>$P$1*LN(F396/F395)</f>
        <v/>
      </c>
      <c r="Q396" s="9">
        <f>$Q$1*(G396-G395)</f>
        <v/>
      </c>
      <c r="R396" s="9">
        <f>$R$1*(H396-H395)</f>
        <v/>
      </c>
      <c r="S396" s="9">
        <f>$S$1*LN(I396/I395)</f>
        <v/>
      </c>
      <c r="T396" s="9">
        <f>$T$1*LN(J396/J395)</f>
        <v/>
      </c>
      <c r="U396" s="9">
        <f>$W$12+$W$4*M396+$W$5*N396+$W$6*O396+$W$7*P396+$W$8*Q396+$W$9*R396+$W$10*S396+$W$11*T396</f>
        <v/>
      </c>
      <c r="AA396" s="10">
        <f>INDEX(LINEST(L137:L396,M137:T396,TRUE,TRUE),1,9)*52</f>
        <v/>
      </c>
      <c r="AB396" s="9">
        <f>INDEX(LINEST(L137:L396,M137:T396,TRUE,TRUE),1,8)</f>
        <v/>
      </c>
      <c r="AC396" s="9">
        <f>INDEX(LINEST(L137:L396,M137:T396,TRUE,TRUE),1,7)</f>
        <v/>
      </c>
      <c r="AD396" s="9">
        <f>INDEX(LINEST(L137:L396,M137:T396,TRUE,TRUE),1,6)</f>
        <v/>
      </c>
      <c r="AE396" s="9">
        <f>INDEX(LINEST(L137:L396,M137:T396,TRUE,TRUE),1,5)</f>
        <v/>
      </c>
      <c r="AF396" s="9">
        <f>INDEX(LINEST(L137:L396,M137:T396,TRUE,TRUE),1,4)</f>
        <v/>
      </c>
      <c r="AG396" s="9">
        <f>INDEX(LINEST(L137:L396,M137:T396,TRUE,TRUE),1,3)</f>
        <v/>
      </c>
      <c r="AH396" s="9">
        <f>INDEX(LINEST(L137:L396,M137:T396,TRUE,TRUE),1,2)</f>
        <v/>
      </c>
      <c r="AI396" s="9">
        <f>INDEX(LINEST(L137:L396,M137:T396,TRUE,TRUE),1,1)</f>
        <v/>
      </c>
      <c r="AJ396" s="10">
        <f>INDEX(LINEST(L137:L396,M137:T396,TRUE,TRUE),3,1)</f>
        <v/>
      </c>
      <c r="AK396" s="9">
        <f>AA395/52+AB395*M396+AC395*N396+AD395*O396+AE395*P396+AF395*Q396+AG395*R396+AH395*S396+AI395*T396</f>
        <v/>
      </c>
      <c r="AL396" s="9">
        <f>AVERAGE(L136:L395)</f>
        <v/>
      </c>
    </row>
    <row r="397">
      <c r="A397" s="7" t="n">
        <v>40382</v>
      </c>
      <c r="B397" s="8" t="n">
        <v>1190.5</v>
      </c>
      <c r="C397" s="8" t="n">
        <v>1.78</v>
      </c>
      <c r="D397" s="8" t="n">
        <v>1.24</v>
      </c>
      <c r="E397" s="8" t="n">
        <v>82.459999</v>
      </c>
      <c r="F397" s="8" t="n">
        <v>78.68000000000001</v>
      </c>
      <c r="G397" s="8" t="n">
        <v>23.47</v>
      </c>
      <c r="H397" s="8" t="n">
        <v>78.900002</v>
      </c>
      <c r="I397" s="8" t="n">
        <v>1102.660034</v>
      </c>
      <c r="J397" s="8" t="n">
        <v>69.04330400000001</v>
      </c>
      <c r="L397" s="9">
        <f>LN(B397/B396)</f>
        <v/>
      </c>
      <c r="M397" s="9">
        <f>$M$1*(C397-C396)</f>
        <v/>
      </c>
      <c r="N397" s="9">
        <f>$N$1*(D397-D396)</f>
        <v/>
      </c>
      <c r="O397" s="9">
        <f>$O$1*LN(E397/E396)</f>
        <v/>
      </c>
      <c r="P397" s="9">
        <f>$P$1*LN(F397/F396)</f>
        <v/>
      </c>
      <c r="Q397" s="9">
        <f>$Q$1*(G397-G396)</f>
        <v/>
      </c>
      <c r="R397" s="9">
        <f>$R$1*(H397-H396)</f>
        <v/>
      </c>
      <c r="S397" s="9">
        <f>$S$1*LN(I397/I396)</f>
        <v/>
      </c>
      <c r="T397" s="9">
        <f>$T$1*LN(J397/J396)</f>
        <v/>
      </c>
      <c r="U397" s="9">
        <f>$W$12+$W$4*M397+$W$5*N397+$W$6*O397+$W$7*P397+$W$8*Q397+$W$9*R397+$W$10*S397+$W$11*T397</f>
        <v/>
      </c>
      <c r="AA397" s="10">
        <f>INDEX(LINEST(L138:L397,M138:T397,TRUE,TRUE),1,9)*52</f>
        <v/>
      </c>
      <c r="AB397" s="9">
        <f>INDEX(LINEST(L138:L397,M138:T397,TRUE,TRUE),1,8)</f>
        <v/>
      </c>
      <c r="AC397" s="9">
        <f>INDEX(LINEST(L138:L397,M138:T397,TRUE,TRUE),1,7)</f>
        <v/>
      </c>
      <c r="AD397" s="9">
        <f>INDEX(LINEST(L138:L397,M138:T397,TRUE,TRUE),1,6)</f>
        <v/>
      </c>
      <c r="AE397" s="9">
        <f>INDEX(LINEST(L138:L397,M138:T397,TRUE,TRUE),1,5)</f>
        <v/>
      </c>
      <c r="AF397" s="9">
        <f>INDEX(LINEST(L138:L397,M138:T397,TRUE,TRUE),1,4)</f>
        <v/>
      </c>
      <c r="AG397" s="9">
        <f>INDEX(LINEST(L138:L397,M138:T397,TRUE,TRUE),1,3)</f>
        <v/>
      </c>
      <c r="AH397" s="9">
        <f>INDEX(LINEST(L138:L397,M138:T397,TRUE,TRUE),1,2)</f>
        <v/>
      </c>
      <c r="AI397" s="9">
        <f>INDEX(LINEST(L138:L397,M138:T397,TRUE,TRUE),1,1)</f>
        <v/>
      </c>
      <c r="AJ397" s="10">
        <f>INDEX(LINEST(L138:L397,M138:T397,TRUE,TRUE),3,1)</f>
        <v/>
      </c>
      <c r="AK397" s="9">
        <f>AA396/52+AB396*M397+AC396*N397+AD396*O397+AE396*P397+AF396*Q397+AG396*R397+AH396*S397+AI396*T397</f>
        <v/>
      </c>
      <c r="AL397" s="9">
        <f>AVERAGE(L137:L396)</f>
        <v/>
      </c>
    </row>
    <row r="398">
      <c r="A398" s="7" t="n">
        <v>40389</v>
      </c>
      <c r="B398" s="8" t="n">
        <v>1169</v>
      </c>
      <c r="C398" s="8" t="n">
        <v>1.8</v>
      </c>
      <c r="D398" s="8" t="n">
        <v>1.14</v>
      </c>
      <c r="E398" s="8" t="n">
        <v>81.540001</v>
      </c>
      <c r="F398" s="8" t="n">
        <v>78.84999999999999</v>
      </c>
      <c r="G398" s="8" t="n">
        <v>23.5</v>
      </c>
      <c r="H398" s="8" t="n">
        <v>78.199997</v>
      </c>
      <c r="I398" s="8" t="n">
        <v>1101.599976</v>
      </c>
      <c r="J398" s="8" t="n">
        <v>69.313248</v>
      </c>
      <c r="L398" s="9">
        <f>LN(B398/B397)</f>
        <v/>
      </c>
      <c r="M398" s="9">
        <f>$M$1*(C398-C397)</f>
        <v/>
      </c>
      <c r="N398" s="9">
        <f>$N$1*(D398-D397)</f>
        <v/>
      </c>
      <c r="O398" s="9">
        <f>$O$1*LN(E398/E397)</f>
        <v/>
      </c>
      <c r="P398" s="9">
        <f>$P$1*LN(F398/F397)</f>
        <v/>
      </c>
      <c r="Q398" s="9">
        <f>$Q$1*(G398-G397)</f>
        <v/>
      </c>
      <c r="R398" s="9">
        <f>$R$1*(H398-H397)</f>
        <v/>
      </c>
      <c r="S398" s="9">
        <f>$S$1*LN(I398/I397)</f>
        <v/>
      </c>
      <c r="T398" s="9">
        <f>$T$1*LN(J398/J397)</f>
        <v/>
      </c>
      <c r="U398" s="9">
        <f>$W$12+$W$4*M398+$W$5*N398+$W$6*O398+$W$7*P398+$W$8*Q398+$W$9*R398+$W$10*S398+$W$11*T398</f>
        <v/>
      </c>
      <c r="AA398" s="10">
        <f>INDEX(LINEST(L139:L398,M139:T398,TRUE,TRUE),1,9)*52</f>
        <v/>
      </c>
      <c r="AB398" s="9">
        <f>INDEX(LINEST(L139:L398,M139:T398,TRUE,TRUE),1,8)</f>
        <v/>
      </c>
      <c r="AC398" s="9">
        <f>INDEX(LINEST(L139:L398,M139:T398,TRUE,TRUE),1,7)</f>
        <v/>
      </c>
      <c r="AD398" s="9">
        <f>INDEX(LINEST(L139:L398,M139:T398,TRUE,TRUE),1,6)</f>
        <v/>
      </c>
      <c r="AE398" s="9">
        <f>INDEX(LINEST(L139:L398,M139:T398,TRUE,TRUE),1,5)</f>
        <v/>
      </c>
      <c r="AF398" s="9">
        <f>INDEX(LINEST(L139:L398,M139:T398,TRUE,TRUE),1,4)</f>
        <v/>
      </c>
      <c r="AG398" s="9">
        <f>INDEX(LINEST(L139:L398,M139:T398,TRUE,TRUE),1,3)</f>
        <v/>
      </c>
      <c r="AH398" s="9">
        <f>INDEX(LINEST(L139:L398,M139:T398,TRUE,TRUE),1,2)</f>
        <v/>
      </c>
      <c r="AI398" s="9">
        <f>INDEX(LINEST(L139:L398,M139:T398,TRUE,TRUE),1,1)</f>
        <v/>
      </c>
      <c r="AJ398" s="10">
        <f>INDEX(LINEST(L139:L398,M139:T398,TRUE,TRUE),3,1)</f>
        <v/>
      </c>
      <c r="AK398" s="9">
        <f>AA397/52+AB397*M398+AC397*N398+AD397*O398+AE397*P398+AF397*Q398+AG397*R398+AH397*S398+AI397*T398</f>
        <v/>
      </c>
      <c r="AL398" s="9">
        <f>AVERAGE(L138:L397)</f>
        <v/>
      </c>
    </row>
    <row r="399">
      <c r="A399" s="7" t="n">
        <v>40396</v>
      </c>
      <c r="B399" s="8" t="n">
        <v>1207.75</v>
      </c>
      <c r="C399" s="8" t="n">
        <v>1.82</v>
      </c>
      <c r="D399" s="8" t="n">
        <v>1.04</v>
      </c>
      <c r="E399" s="8" t="n">
        <v>80.410004</v>
      </c>
      <c r="F399" s="8" t="n">
        <v>80.67</v>
      </c>
      <c r="G399" s="8" t="n">
        <v>21.74</v>
      </c>
      <c r="H399" s="8" t="n">
        <v>80.400002</v>
      </c>
      <c r="I399" s="8" t="n">
        <v>1121.640015</v>
      </c>
      <c r="J399" s="8" t="n">
        <v>69.36090900000001</v>
      </c>
      <c r="L399" s="9">
        <f>LN(B399/B398)</f>
        <v/>
      </c>
      <c r="M399" s="9">
        <f>$M$1*(C399-C398)</f>
        <v/>
      </c>
      <c r="N399" s="9">
        <f>$N$1*(D399-D398)</f>
        <v/>
      </c>
      <c r="O399" s="9">
        <f>$O$1*LN(E399/E398)</f>
        <v/>
      </c>
      <c r="P399" s="9">
        <f>$P$1*LN(F399/F398)</f>
        <v/>
      </c>
      <c r="Q399" s="9">
        <f>$Q$1*(G399-G398)</f>
        <v/>
      </c>
      <c r="R399" s="9">
        <f>$R$1*(H399-H398)</f>
        <v/>
      </c>
      <c r="S399" s="9">
        <f>$S$1*LN(I399/I398)</f>
        <v/>
      </c>
      <c r="T399" s="9">
        <f>$T$1*LN(J399/J398)</f>
        <v/>
      </c>
      <c r="U399" s="9">
        <f>$W$12+$W$4*M399+$W$5*N399+$W$6*O399+$W$7*P399+$W$8*Q399+$W$9*R399+$W$10*S399+$W$11*T399</f>
        <v/>
      </c>
      <c r="AA399" s="10">
        <f>INDEX(LINEST(L140:L399,M140:T399,TRUE,TRUE),1,9)*52</f>
        <v/>
      </c>
      <c r="AB399" s="9">
        <f>INDEX(LINEST(L140:L399,M140:T399,TRUE,TRUE),1,8)</f>
        <v/>
      </c>
      <c r="AC399" s="9">
        <f>INDEX(LINEST(L140:L399,M140:T399,TRUE,TRUE),1,7)</f>
        <v/>
      </c>
      <c r="AD399" s="9">
        <f>INDEX(LINEST(L140:L399,M140:T399,TRUE,TRUE),1,6)</f>
        <v/>
      </c>
      <c r="AE399" s="9">
        <f>INDEX(LINEST(L140:L399,M140:T399,TRUE,TRUE),1,5)</f>
        <v/>
      </c>
      <c r="AF399" s="9">
        <f>INDEX(LINEST(L140:L399,M140:T399,TRUE,TRUE),1,4)</f>
        <v/>
      </c>
      <c r="AG399" s="9">
        <f>INDEX(LINEST(L140:L399,M140:T399,TRUE,TRUE),1,3)</f>
        <v/>
      </c>
      <c r="AH399" s="9">
        <f>INDEX(LINEST(L140:L399,M140:T399,TRUE,TRUE),1,2)</f>
        <v/>
      </c>
      <c r="AI399" s="9">
        <f>INDEX(LINEST(L140:L399,M140:T399,TRUE,TRUE),1,1)</f>
        <v/>
      </c>
      <c r="AJ399" s="10">
        <f>INDEX(LINEST(L140:L399,M140:T399,TRUE,TRUE),3,1)</f>
        <v/>
      </c>
      <c r="AK399" s="9">
        <f>AA398/52+AB398*M399+AC398*N399+AD398*O399+AE398*P399+AF398*Q399+AG398*R399+AH398*S399+AI398*T399</f>
        <v/>
      </c>
      <c r="AL399" s="9">
        <f>AVERAGE(L139:L398)</f>
        <v/>
      </c>
    </row>
    <row r="400">
      <c r="A400" s="7" t="n">
        <v>40403</v>
      </c>
      <c r="B400" s="8" t="n">
        <v>1214.25</v>
      </c>
      <c r="C400" s="8" t="n">
        <v>1.68</v>
      </c>
      <c r="D400" s="8" t="n">
        <v>1</v>
      </c>
      <c r="E400" s="8" t="n">
        <v>82.949997</v>
      </c>
      <c r="F400" s="8" t="n">
        <v>75.39</v>
      </c>
      <c r="G400" s="8" t="n">
        <v>26.24</v>
      </c>
      <c r="H400" s="8" t="n">
        <v>84.300003</v>
      </c>
      <c r="I400" s="8" t="n">
        <v>1079.25</v>
      </c>
      <c r="J400" s="8" t="n">
        <v>69.592911</v>
      </c>
      <c r="L400" s="9">
        <f>LN(B400/B399)</f>
        <v/>
      </c>
      <c r="M400" s="9">
        <f>$M$1*(C400-C399)</f>
        <v/>
      </c>
      <c r="N400" s="9">
        <f>$N$1*(D400-D399)</f>
        <v/>
      </c>
      <c r="O400" s="9">
        <f>$O$1*LN(E400/E399)</f>
        <v/>
      </c>
      <c r="P400" s="9">
        <f>$P$1*LN(F400/F399)</f>
        <v/>
      </c>
      <c r="Q400" s="9">
        <f>$Q$1*(G400-G399)</f>
        <v/>
      </c>
      <c r="R400" s="9">
        <f>$R$1*(H400-H399)</f>
        <v/>
      </c>
      <c r="S400" s="9">
        <f>$S$1*LN(I400/I399)</f>
        <v/>
      </c>
      <c r="T400" s="9">
        <f>$T$1*LN(J400/J399)</f>
        <v/>
      </c>
      <c r="U400" s="9">
        <f>$W$12+$W$4*M400+$W$5*N400+$W$6*O400+$W$7*P400+$W$8*Q400+$W$9*R400+$W$10*S400+$W$11*T400</f>
        <v/>
      </c>
      <c r="AA400" s="10">
        <f>INDEX(LINEST(L141:L400,M141:T400,TRUE,TRUE),1,9)*52</f>
        <v/>
      </c>
      <c r="AB400" s="9">
        <f>INDEX(LINEST(L141:L400,M141:T400,TRUE,TRUE),1,8)</f>
        <v/>
      </c>
      <c r="AC400" s="9">
        <f>INDEX(LINEST(L141:L400,M141:T400,TRUE,TRUE),1,7)</f>
        <v/>
      </c>
      <c r="AD400" s="9">
        <f>INDEX(LINEST(L141:L400,M141:T400,TRUE,TRUE),1,6)</f>
        <v/>
      </c>
      <c r="AE400" s="9">
        <f>INDEX(LINEST(L141:L400,M141:T400,TRUE,TRUE),1,5)</f>
        <v/>
      </c>
      <c r="AF400" s="9">
        <f>INDEX(LINEST(L141:L400,M141:T400,TRUE,TRUE),1,4)</f>
        <v/>
      </c>
      <c r="AG400" s="9">
        <f>INDEX(LINEST(L141:L400,M141:T400,TRUE,TRUE),1,3)</f>
        <v/>
      </c>
      <c r="AH400" s="9">
        <f>INDEX(LINEST(L141:L400,M141:T400,TRUE,TRUE),1,2)</f>
        <v/>
      </c>
      <c r="AI400" s="9">
        <f>INDEX(LINEST(L141:L400,M141:T400,TRUE,TRUE),1,1)</f>
        <v/>
      </c>
      <c r="AJ400" s="10">
        <f>INDEX(LINEST(L141:L400,M141:T400,TRUE,TRUE),3,1)</f>
        <v/>
      </c>
      <c r="AK400" s="9">
        <f>AA399/52+AB399*M400+AC399*N400+AD399*O400+AE399*P400+AF399*Q400+AG399*R400+AH399*S400+AI399*T400</f>
        <v/>
      </c>
      <c r="AL400" s="9">
        <f>AVERAGE(L140:L399)</f>
        <v/>
      </c>
    </row>
    <row r="401">
      <c r="A401" s="7" t="n">
        <v>40410</v>
      </c>
      <c r="B401" s="8" t="n">
        <v>1223.5</v>
      </c>
      <c r="C401" s="8" t="n">
        <v>1.57</v>
      </c>
      <c r="D401" s="8" t="n">
        <v>1.05</v>
      </c>
      <c r="E401" s="8" t="n">
        <v>83.05999799999999</v>
      </c>
      <c r="F401" s="8" t="n">
        <v>73.45</v>
      </c>
      <c r="G401" s="8" t="n">
        <v>25.49</v>
      </c>
      <c r="H401" s="8" t="n">
        <v>93.199997</v>
      </c>
      <c r="I401" s="8" t="n">
        <v>1071.689941</v>
      </c>
      <c r="J401" s="8" t="n">
        <v>69.792694</v>
      </c>
      <c r="L401" s="9">
        <f>LN(B401/B400)</f>
        <v/>
      </c>
      <c r="M401" s="9">
        <f>$M$1*(C401-C400)</f>
        <v/>
      </c>
      <c r="N401" s="9">
        <f>$N$1*(D401-D400)</f>
        <v/>
      </c>
      <c r="O401" s="9">
        <f>$O$1*LN(E401/E400)</f>
        <v/>
      </c>
      <c r="P401" s="9">
        <f>$P$1*LN(F401/F400)</f>
        <v/>
      </c>
      <c r="Q401" s="9">
        <f>$Q$1*(G401-G400)</f>
        <v/>
      </c>
      <c r="R401" s="9">
        <f>$R$1*(H401-H400)</f>
        <v/>
      </c>
      <c r="S401" s="9">
        <f>$S$1*LN(I401/I400)</f>
        <v/>
      </c>
      <c r="T401" s="9">
        <f>$T$1*LN(J401/J400)</f>
        <v/>
      </c>
      <c r="U401" s="9">
        <f>$W$12+$W$4*M401+$W$5*N401+$W$6*O401+$W$7*P401+$W$8*Q401+$W$9*R401+$W$10*S401+$W$11*T401</f>
        <v/>
      </c>
      <c r="AA401" s="10">
        <f>INDEX(LINEST(L142:L401,M142:T401,TRUE,TRUE),1,9)*52</f>
        <v/>
      </c>
      <c r="AB401" s="9">
        <f>INDEX(LINEST(L142:L401,M142:T401,TRUE,TRUE),1,8)</f>
        <v/>
      </c>
      <c r="AC401" s="9">
        <f>INDEX(LINEST(L142:L401,M142:T401,TRUE,TRUE),1,7)</f>
        <v/>
      </c>
      <c r="AD401" s="9">
        <f>INDEX(LINEST(L142:L401,M142:T401,TRUE,TRUE),1,6)</f>
        <v/>
      </c>
      <c r="AE401" s="9">
        <f>INDEX(LINEST(L142:L401,M142:T401,TRUE,TRUE),1,5)</f>
        <v/>
      </c>
      <c r="AF401" s="9">
        <f>INDEX(LINEST(L142:L401,M142:T401,TRUE,TRUE),1,4)</f>
        <v/>
      </c>
      <c r="AG401" s="9">
        <f>INDEX(LINEST(L142:L401,M142:T401,TRUE,TRUE),1,3)</f>
        <v/>
      </c>
      <c r="AH401" s="9">
        <f>INDEX(LINEST(L142:L401,M142:T401,TRUE,TRUE),1,2)</f>
        <v/>
      </c>
      <c r="AI401" s="9">
        <f>INDEX(LINEST(L142:L401,M142:T401,TRUE,TRUE),1,1)</f>
        <v/>
      </c>
      <c r="AJ401" s="10">
        <f>INDEX(LINEST(L142:L401,M142:T401,TRUE,TRUE),3,1)</f>
        <v/>
      </c>
      <c r="AK401" s="9">
        <f>AA400/52+AB400*M401+AC400*N401+AD400*O401+AE400*P401+AF400*Q401+AG400*R401+AH400*S401+AI400*T401</f>
        <v/>
      </c>
      <c r="AL401" s="9">
        <f>AVERAGE(L141:L400)</f>
        <v/>
      </c>
    </row>
    <row r="402">
      <c r="A402" s="7" t="n">
        <v>40417</v>
      </c>
      <c r="B402" s="8" t="n">
        <v>1235</v>
      </c>
      <c r="C402" s="8" t="n">
        <v>1.61</v>
      </c>
      <c r="D402" s="8" t="n">
        <v>1.05</v>
      </c>
      <c r="E402" s="8" t="n">
        <v>82.91999800000001</v>
      </c>
      <c r="F402" s="8" t="n">
        <v>75.17</v>
      </c>
      <c r="G402" s="8" t="n">
        <v>24.45</v>
      </c>
      <c r="H402" s="8" t="n">
        <v>109.199997</v>
      </c>
      <c r="I402" s="8" t="n">
        <v>1064.589966</v>
      </c>
      <c r="J402" s="8" t="n">
        <v>69.683121</v>
      </c>
      <c r="L402" s="9">
        <f>LN(B402/B401)</f>
        <v/>
      </c>
      <c r="M402" s="9">
        <f>$M$1*(C402-C401)</f>
        <v/>
      </c>
      <c r="N402" s="9">
        <f>$N$1*(D402-D401)</f>
        <v/>
      </c>
      <c r="O402" s="9">
        <f>$O$1*LN(E402/E401)</f>
        <v/>
      </c>
      <c r="P402" s="9">
        <f>$P$1*LN(F402/F401)</f>
        <v/>
      </c>
      <c r="Q402" s="9">
        <f>$Q$1*(G402-G401)</f>
        <v/>
      </c>
      <c r="R402" s="9">
        <f>$R$1*(H402-H401)</f>
        <v/>
      </c>
      <c r="S402" s="9">
        <f>$S$1*LN(I402/I401)</f>
        <v/>
      </c>
      <c r="T402" s="9">
        <f>$T$1*LN(J402/J401)</f>
        <v/>
      </c>
      <c r="U402" s="9">
        <f>$W$12+$W$4*M402+$W$5*N402+$W$6*O402+$W$7*P402+$W$8*Q402+$W$9*R402+$W$10*S402+$W$11*T402</f>
        <v/>
      </c>
      <c r="AA402" s="10">
        <f>INDEX(LINEST(L143:L402,M143:T402,TRUE,TRUE),1,9)*52</f>
        <v/>
      </c>
      <c r="AB402" s="9">
        <f>INDEX(LINEST(L143:L402,M143:T402,TRUE,TRUE),1,8)</f>
        <v/>
      </c>
      <c r="AC402" s="9">
        <f>INDEX(LINEST(L143:L402,M143:T402,TRUE,TRUE),1,7)</f>
        <v/>
      </c>
      <c r="AD402" s="9">
        <f>INDEX(LINEST(L143:L402,M143:T402,TRUE,TRUE),1,6)</f>
        <v/>
      </c>
      <c r="AE402" s="9">
        <f>INDEX(LINEST(L143:L402,M143:T402,TRUE,TRUE),1,5)</f>
        <v/>
      </c>
      <c r="AF402" s="9">
        <f>INDEX(LINEST(L143:L402,M143:T402,TRUE,TRUE),1,4)</f>
        <v/>
      </c>
      <c r="AG402" s="9">
        <f>INDEX(LINEST(L143:L402,M143:T402,TRUE,TRUE),1,3)</f>
        <v/>
      </c>
      <c r="AH402" s="9">
        <f>INDEX(LINEST(L143:L402,M143:T402,TRUE,TRUE),1,2)</f>
        <v/>
      </c>
      <c r="AI402" s="9">
        <f>INDEX(LINEST(L143:L402,M143:T402,TRUE,TRUE),1,1)</f>
        <v/>
      </c>
      <c r="AJ402" s="10">
        <f>INDEX(LINEST(L143:L402,M143:T402,TRUE,TRUE),3,1)</f>
        <v/>
      </c>
      <c r="AK402" s="9">
        <f>AA401/52+AB401*M402+AC401*N402+AD401*O402+AE401*P402+AF401*Q402+AG401*R402+AH401*S402+AI401*T402</f>
        <v/>
      </c>
      <c r="AL402" s="9">
        <f>AVERAGE(L142:L401)</f>
        <v/>
      </c>
    </row>
    <row r="403">
      <c r="A403" s="7" t="n">
        <v>40424</v>
      </c>
      <c r="B403" s="8" t="n">
        <v>1240.5</v>
      </c>
      <c r="C403" s="8" t="n">
        <v>1.62</v>
      </c>
      <c r="D403" s="8" t="n">
        <v>1.1</v>
      </c>
      <c r="E403" s="8" t="n">
        <v>83.099998</v>
      </c>
      <c r="F403" s="8" t="n">
        <v>74.52</v>
      </c>
      <c r="G403" s="8" t="n">
        <v>21.31</v>
      </c>
      <c r="H403" s="8" t="n">
        <v>95.300003</v>
      </c>
      <c r="I403" s="8" t="n">
        <v>1104.51001</v>
      </c>
      <c r="J403" s="8" t="n">
        <v>69.80321499999999</v>
      </c>
      <c r="L403" s="9">
        <f>LN(B403/B402)</f>
        <v/>
      </c>
      <c r="M403" s="9">
        <f>$M$1*(C403-C402)</f>
        <v/>
      </c>
      <c r="N403" s="9">
        <f>$N$1*(D403-D402)</f>
        <v/>
      </c>
      <c r="O403" s="9">
        <f>$O$1*LN(E403/E402)</f>
        <v/>
      </c>
      <c r="P403" s="9">
        <f>$P$1*LN(F403/F402)</f>
        <v/>
      </c>
      <c r="Q403" s="9">
        <f>$Q$1*(G403-G402)</f>
        <v/>
      </c>
      <c r="R403" s="9">
        <f>$R$1*(H403-H402)</f>
        <v/>
      </c>
      <c r="S403" s="9">
        <f>$S$1*LN(I403/I402)</f>
        <v/>
      </c>
      <c r="T403" s="9">
        <f>$T$1*LN(J403/J402)</f>
        <v/>
      </c>
      <c r="U403" s="9">
        <f>$W$12+$W$4*M403+$W$5*N403+$W$6*O403+$W$7*P403+$W$8*Q403+$W$9*R403+$W$10*S403+$W$11*T403</f>
        <v/>
      </c>
      <c r="AA403" s="10">
        <f>INDEX(LINEST(L144:L403,M144:T403,TRUE,TRUE),1,9)*52</f>
        <v/>
      </c>
      <c r="AB403" s="9">
        <f>INDEX(LINEST(L144:L403,M144:T403,TRUE,TRUE),1,8)</f>
        <v/>
      </c>
      <c r="AC403" s="9">
        <f>INDEX(LINEST(L144:L403,M144:T403,TRUE,TRUE),1,7)</f>
        <v/>
      </c>
      <c r="AD403" s="9">
        <f>INDEX(LINEST(L144:L403,M144:T403,TRUE,TRUE),1,6)</f>
        <v/>
      </c>
      <c r="AE403" s="9">
        <f>INDEX(LINEST(L144:L403,M144:T403,TRUE,TRUE),1,5)</f>
        <v/>
      </c>
      <c r="AF403" s="9">
        <f>INDEX(LINEST(L144:L403,M144:T403,TRUE,TRUE),1,4)</f>
        <v/>
      </c>
      <c r="AG403" s="9">
        <f>INDEX(LINEST(L144:L403,M144:T403,TRUE,TRUE),1,3)</f>
        <v/>
      </c>
      <c r="AH403" s="9">
        <f>INDEX(LINEST(L144:L403,M144:T403,TRUE,TRUE),1,2)</f>
        <v/>
      </c>
      <c r="AI403" s="9">
        <f>INDEX(LINEST(L144:L403,M144:T403,TRUE,TRUE),1,1)</f>
        <v/>
      </c>
      <c r="AJ403" s="10">
        <f>INDEX(LINEST(L144:L403,M144:T403,TRUE,TRUE),3,1)</f>
        <v/>
      </c>
      <c r="AK403" s="9">
        <f>AA402/52+AB402*M403+AC402*N403+AD402*O403+AE402*P403+AF402*Q403+AG402*R403+AH402*S403+AI402*T403</f>
        <v/>
      </c>
      <c r="AL403" s="9">
        <f>AVERAGE(L143:L402)</f>
        <v/>
      </c>
    </row>
    <row r="404">
      <c r="A404" s="7" t="n">
        <v>40431</v>
      </c>
      <c r="B404" s="8" t="n">
        <v>1246.5</v>
      </c>
      <c r="C404" s="8" t="n">
        <v>1.79</v>
      </c>
      <c r="D404" s="8" t="n">
        <v>1.02</v>
      </c>
      <c r="E404" s="8" t="n">
        <v>82.699997</v>
      </c>
      <c r="F404" s="8" t="n">
        <v>76.40000000000001</v>
      </c>
      <c r="G404" s="8" t="n">
        <v>21.99</v>
      </c>
      <c r="H404" s="8" t="n">
        <v>107.300003</v>
      </c>
      <c r="I404" s="8" t="n">
        <v>1109.550049</v>
      </c>
      <c r="J404" s="8" t="n">
        <v>69.467178</v>
      </c>
      <c r="L404" s="9">
        <f>LN(B404/B403)</f>
        <v/>
      </c>
      <c r="M404" s="9">
        <f>$M$1*(C404-C403)</f>
        <v/>
      </c>
      <c r="N404" s="9">
        <f>$N$1*(D404-D403)</f>
        <v/>
      </c>
      <c r="O404" s="9">
        <f>$O$1*LN(E404/E403)</f>
        <v/>
      </c>
      <c r="P404" s="9">
        <f>$P$1*LN(F404/F403)</f>
        <v/>
      </c>
      <c r="Q404" s="9">
        <f>$Q$1*(G404-G403)</f>
        <v/>
      </c>
      <c r="R404" s="9">
        <f>$R$1*(H404-H403)</f>
        <v/>
      </c>
      <c r="S404" s="9">
        <f>$S$1*LN(I404/I403)</f>
        <v/>
      </c>
      <c r="T404" s="9">
        <f>$T$1*LN(J404/J403)</f>
        <v/>
      </c>
      <c r="U404" s="9">
        <f>$W$12+$W$4*M404+$W$5*N404+$W$6*O404+$W$7*P404+$W$8*Q404+$W$9*R404+$W$10*S404+$W$11*T404</f>
        <v/>
      </c>
      <c r="AA404" s="10">
        <f>INDEX(LINEST(L145:L404,M145:T404,TRUE,TRUE),1,9)*52</f>
        <v/>
      </c>
      <c r="AB404" s="9">
        <f>INDEX(LINEST(L145:L404,M145:T404,TRUE,TRUE),1,8)</f>
        <v/>
      </c>
      <c r="AC404" s="9">
        <f>INDEX(LINEST(L145:L404,M145:T404,TRUE,TRUE),1,7)</f>
        <v/>
      </c>
      <c r="AD404" s="9">
        <f>INDEX(LINEST(L145:L404,M145:T404,TRUE,TRUE),1,6)</f>
        <v/>
      </c>
      <c r="AE404" s="9">
        <f>INDEX(LINEST(L145:L404,M145:T404,TRUE,TRUE),1,5)</f>
        <v/>
      </c>
      <c r="AF404" s="9">
        <f>INDEX(LINEST(L145:L404,M145:T404,TRUE,TRUE),1,4)</f>
        <v/>
      </c>
      <c r="AG404" s="9">
        <f>INDEX(LINEST(L145:L404,M145:T404,TRUE,TRUE),1,3)</f>
        <v/>
      </c>
      <c r="AH404" s="9">
        <f>INDEX(LINEST(L145:L404,M145:T404,TRUE,TRUE),1,2)</f>
        <v/>
      </c>
      <c r="AI404" s="9">
        <f>INDEX(LINEST(L145:L404,M145:T404,TRUE,TRUE),1,1)</f>
        <v/>
      </c>
      <c r="AJ404" s="10">
        <f>INDEX(LINEST(L145:L404,M145:T404,TRUE,TRUE),3,1)</f>
        <v/>
      </c>
      <c r="AK404" s="9">
        <f>AA403/52+AB403*M404+AC403*N404+AD403*O404+AE403*P404+AF403*Q404+AG403*R404+AH403*S404+AI403*T404</f>
        <v/>
      </c>
      <c r="AL404" s="9">
        <f>AVERAGE(L144:L403)</f>
        <v/>
      </c>
    </row>
    <row r="405">
      <c r="A405" s="7" t="n">
        <v>40438</v>
      </c>
      <c r="B405" s="8" t="n">
        <v>1274</v>
      </c>
      <c r="C405" s="8" t="n">
        <v>1.75</v>
      </c>
      <c r="D405" s="8" t="n">
        <v>1</v>
      </c>
      <c r="E405" s="8" t="n">
        <v>81.400002</v>
      </c>
      <c r="F405" s="8" t="n">
        <v>73.63</v>
      </c>
      <c r="G405" s="8" t="n">
        <v>22.01</v>
      </c>
      <c r="H405" s="8" t="n">
        <v>103.599998</v>
      </c>
      <c r="I405" s="8" t="n">
        <v>1125.589966</v>
      </c>
      <c r="J405" s="8" t="n">
        <v>69.7192</v>
      </c>
      <c r="L405" s="9">
        <f>LN(B405/B404)</f>
        <v/>
      </c>
      <c r="M405" s="9">
        <f>$M$1*(C405-C404)</f>
        <v/>
      </c>
      <c r="N405" s="9">
        <f>$N$1*(D405-D404)</f>
        <v/>
      </c>
      <c r="O405" s="9">
        <f>$O$1*LN(E405/E404)</f>
        <v/>
      </c>
      <c r="P405" s="9">
        <f>$P$1*LN(F405/F404)</f>
        <v/>
      </c>
      <c r="Q405" s="9">
        <f>$Q$1*(G405-G404)</f>
        <v/>
      </c>
      <c r="R405" s="9">
        <f>$R$1*(H405-H404)</f>
        <v/>
      </c>
      <c r="S405" s="9">
        <f>$S$1*LN(I405/I404)</f>
        <v/>
      </c>
      <c r="T405" s="9">
        <f>$T$1*LN(J405/J404)</f>
        <v/>
      </c>
      <c r="U405" s="9">
        <f>$W$12+$W$4*M405+$W$5*N405+$W$6*O405+$W$7*P405+$W$8*Q405+$W$9*R405+$W$10*S405+$W$11*T405</f>
        <v/>
      </c>
      <c r="AA405" s="10">
        <f>INDEX(LINEST(L146:L405,M146:T405,TRUE,TRUE),1,9)*52</f>
        <v/>
      </c>
      <c r="AB405" s="9">
        <f>INDEX(LINEST(L146:L405,M146:T405,TRUE,TRUE),1,8)</f>
        <v/>
      </c>
      <c r="AC405" s="9">
        <f>INDEX(LINEST(L146:L405,M146:T405,TRUE,TRUE),1,7)</f>
        <v/>
      </c>
      <c r="AD405" s="9">
        <f>INDEX(LINEST(L146:L405,M146:T405,TRUE,TRUE),1,6)</f>
        <v/>
      </c>
      <c r="AE405" s="9">
        <f>INDEX(LINEST(L146:L405,M146:T405,TRUE,TRUE),1,5)</f>
        <v/>
      </c>
      <c r="AF405" s="9">
        <f>INDEX(LINEST(L146:L405,M146:T405,TRUE,TRUE),1,4)</f>
        <v/>
      </c>
      <c r="AG405" s="9">
        <f>INDEX(LINEST(L146:L405,M146:T405,TRUE,TRUE),1,3)</f>
        <v/>
      </c>
      <c r="AH405" s="9">
        <f>INDEX(LINEST(L146:L405,M146:T405,TRUE,TRUE),1,2)</f>
        <v/>
      </c>
      <c r="AI405" s="9">
        <f>INDEX(LINEST(L146:L405,M146:T405,TRUE,TRUE),1,1)</f>
        <v/>
      </c>
      <c r="AJ405" s="10">
        <f>INDEX(LINEST(L146:L405,M146:T405,TRUE,TRUE),3,1)</f>
        <v/>
      </c>
      <c r="AK405" s="9">
        <f>AA404/52+AB404*M405+AC404*N405+AD404*O405+AE404*P405+AF404*Q405+AG404*R405+AH404*S405+AI404*T405</f>
        <v/>
      </c>
      <c r="AL405" s="9">
        <f>AVERAGE(L145:L404)</f>
        <v/>
      </c>
    </row>
    <row r="406">
      <c r="A406" s="7" t="n">
        <v>40445</v>
      </c>
      <c r="B406" s="8" t="n">
        <v>1297</v>
      </c>
      <c r="C406" s="8" t="n">
        <v>1.81</v>
      </c>
      <c r="D406" s="8" t="n">
        <v>0.8100000000000001</v>
      </c>
      <c r="E406" s="8" t="n">
        <v>79.389999</v>
      </c>
      <c r="F406" s="8" t="n">
        <v>74.63</v>
      </c>
      <c r="G406" s="8" t="n">
        <v>21.71</v>
      </c>
      <c r="H406" s="8" t="n">
        <v>83.699997</v>
      </c>
      <c r="I406" s="8" t="n">
        <v>1148.670044</v>
      </c>
      <c r="J406" s="8" t="n">
        <v>69.88073</v>
      </c>
      <c r="L406" s="9">
        <f>LN(B406/B405)</f>
        <v/>
      </c>
      <c r="M406" s="9">
        <f>$M$1*(C406-C405)</f>
        <v/>
      </c>
      <c r="N406" s="9">
        <f>$N$1*(D406-D405)</f>
        <v/>
      </c>
      <c r="O406" s="9">
        <f>$O$1*LN(E406/E405)</f>
        <v/>
      </c>
      <c r="P406" s="9">
        <f>$P$1*LN(F406/F405)</f>
        <v/>
      </c>
      <c r="Q406" s="9">
        <f>$Q$1*(G406-G405)</f>
        <v/>
      </c>
      <c r="R406" s="9">
        <f>$R$1*(H406-H405)</f>
        <v/>
      </c>
      <c r="S406" s="9">
        <f>$S$1*LN(I406/I405)</f>
        <v/>
      </c>
      <c r="T406" s="9">
        <f>$T$1*LN(J406/J405)</f>
        <v/>
      </c>
      <c r="U406" s="9">
        <f>$W$12+$W$4*M406+$W$5*N406+$W$6*O406+$W$7*P406+$W$8*Q406+$W$9*R406+$W$10*S406+$W$11*T406</f>
        <v/>
      </c>
      <c r="AA406" s="10">
        <f>INDEX(LINEST(L147:L406,M147:T406,TRUE,TRUE),1,9)*52</f>
        <v/>
      </c>
      <c r="AB406" s="9">
        <f>INDEX(LINEST(L147:L406,M147:T406,TRUE,TRUE),1,8)</f>
        <v/>
      </c>
      <c r="AC406" s="9">
        <f>INDEX(LINEST(L147:L406,M147:T406,TRUE,TRUE),1,7)</f>
        <v/>
      </c>
      <c r="AD406" s="9">
        <f>INDEX(LINEST(L147:L406,M147:T406,TRUE,TRUE),1,6)</f>
        <v/>
      </c>
      <c r="AE406" s="9">
        <f>INDEX(LINEST(L147:L406,M147:T406,TRUE,TRUE),1,5)</f>
        <v/>
      </c>
      <c r="AF406" s="9">
        <f>INDEX(LINEST(L147:L406,M147:T406,TRUE,TRUE),1,4)</f>
        <v/>
      </c>
      <c r="AG406" s="9">
        <f>INDEX(LINEST(L147:L406,M147:T406,TRUE,TRUE),1,3)</f>
        <v/>
      </c>
      <c r="AH406" s="9">
        <f>INDEX(LINEST(L147:L406,M147:T406,TRUE,TRUE),1,2)</f>
        <v/>
      </c>
      <c r="AI406" s="9">
        <f>INDEX(LINEST(L147:L406,M147:T406,TRUE,TRUE),1,1)</f>
        <v/>
      </c>
      <c r="AJ406" s="10">
        <f>INDEX(LINEST(L147:L406,M147:T406,TRUE,TRUE),3,1)</f>
        <v/>
      </c>
      <c r="AK406" s="9">
        <f>AA405/52+AB405*M406+AC405*N406+AD405*O406+AE405*P406+AF405*Q406+AG405*R406+AH405*S406+AI405*T406</f>
        <v/>
      </c>
      <c r="AL406" s="9">
        <f>AVERAGE(L146:L405)</f>
        <v/>
      </c>
    </row>
    <row r="407">
      <c r="A407" s="7" t="n">
        <v>40452</v>
      </c>
      <c r="B407" s="8" t="n">
        <v>1316.25</v>
      </c>
      <c r="C407" s="8" t="n">
        <v>1.79</v>
      </c>
      <c r="D407" s="8" t="n">
        <v>0.75</v>
      </c>
      <c r="E407" s="8" t="n">
        <v>78.089996</v>
      </c>
      <c r="F407" s="8" t="n">
        <v>81.56999999999999</v>
      </c>
      <c r="G407" s="8" t="n">
        <v>22.5</v>
      </c>
      <c r="H407" s="8" t="n">
        <v>86.5</v>
      </c>
      <c r="I407" s="8" t="n">
        <v>1146.23999</v>
      </c>
      <c r="J407" s="8" t="n">
        <v>70.129356</v>
      </c>
      <c r="L407" s="9">
        <f>LN(B407/B406)</f>
        <v/>
      </c>
      <c r="M407" s="9">
        <f>$M$1*(C407-C406)</f>
        <v/>
      </c>
      <c r="N407" s="9">
        <f>$N$1*(D407-D406)</f>
        <v/>
      </c>
      <c r="O407" s="9">
        <f>$O$1*LN(E407/E406)</f>
        <v/>
      </c>
      <c r="P407" s="9">
        <f>$P$1*LN(F407/F406)</f>
        <v/>
      </c>
      <c r="Q407" s="9">
        <f>$Q$1*(G407-G406)</f>
        <v/>
      </c>
      <c r="R407" s="9">
        <f>$R$1*(H407-H406)</f>
        <v/>
      </c>
      <c r="S407" s="9">
        <f>$S$1*LN(I407/I406)</f>
        <v/>
      </c>
      <c r="T407" s="9">
        <f>$T$1*LN(J407/J406)</f>
        <v/>
      </c>
      <c r="U407" s="9">
        <f>$W$12+$W$4*M407+$W$5*N407+$W$6*O407+$W$7*P407+$W$8*Q407+$W$9*R407+$W$10*S407+$W$11*T407</f>
        <v/>
      </c>
      <c r="AA407" s="10">
        <f>INDEX(LINEST(L148:L407,M148:T407,TRUE,TRUE),1,9)*52</f>
        <v/>
      </c>
      <c r="AB407" s="9">
        <f>INDEX(LINEST(L148:L407,M148:T407,TRUE,TRUE),1,8)</f>
        <v/>
      </c>
      <c r="AC407" s="9">
        <f>INDEX(LINEST(L148:L407,M148:T407,TRUE,TRUE),1,7)</f>
        <v/>
      </c>
      <c r="AD407" s="9">
        <f>INDEX(LINEST(L148:L407,M148:T407,TRUE,TRUE),1,6)</f>
        <v/>
      </c>
      <c r="AE407" s="9">
        <f>INDEX(LINEST(L148:L407,M148:T407,TRUE,TRUE),1,5)</f>
        <v/>
      </c>
      <c r="AF407" s="9">
        <f>INDEX(LINEST(L148:L407,M148:T407,TRUE,TRUE),1,4)</f>
        <v/>
      </c>
      <c r="AG407" s="9">
        <f>INDEX(LINEST(L148:L407,M148:T407,TRUE,TRUE),1,3)</f>
        <v/>
      </c>
      <c r="AH407" s="9">
        <f>INDEX(LINEST(L148:L407,M148:T407,TRUE,TRUE),1,2)</f>
        <v/>
      </c>
      <c r="AI407" s="9">
        <f>INDEX(LINEST(L148:L407,M148:T407,TRUE,TRUE),1,1)</f>
        <v/>
      </c>
      <c r="AJ407" s="10">
        <f>INDEX(LINEST(L148:L407,M148:T407,TRUE,TRUE),3,1)</f>
        <v/>
      </c>
      <c r="AK407" s="9">
        <f>AA406/52+AB406*M407+AC406*N407+AD406*O407+AE406*P407+AF406*Q407+AG406*R407+AH406*S407+AI406*T407</f>
        <v/>
      </c>
      <c r="AL407" s="9">
        <f>AVERAGE(L147:L406)</f>
        <v/>
      </c>
    </row>
    <row r="408">
      <c r="A408" s="7" t="n">
        <v>40459</v>
      </c>
      <c r="B408" s="8" t="n">
        <v>1341.5</v>
      </c>
      <c r="C408" s="8" t="n">
        <v>1.96</v>
      </c>
      <c r="D408" s="8" t="n">
        <v>0.45</v>
      </c>
      <c r="E408" s="8" t="n">
        <v>77.31999999999999</v>
      </c>
      <c r="F408" s="8" t="n">
        <v>82.66</v>
      </c>
      <c r="G408" s="8" t="n">
        <v>20.71</v>
      </c>
      <c r="H408" s="8" t="n">
        <v>80.099998</v>
      </c>
      <c r="I408" s="8" t="n">
        <v>1165.150024</v>
      </c>
      <c r="J408" s="8" t="n">
        <v>70.49211099999999</v>
      </c>
      <c r="L408" s="9">
        <f>LN(B408/B407)</f>
        <v/>
      </c>
      <c r="M408" s="9">
        <f>$M$1*(C408-C407)</f>
        <v/>
      </c>
      <c r="N408" s="9">
        <f>$N$1*(D408-D407)</f>
        <v/>
      </c>
      <c r="O408" s="9">
        <f>$O$1*LN(E408/E407)</f>
        <v/>
      </c>
      <c r="P408" s="9">
        <f>$P$1*LN(F408/F407)</f>
        <v/>
      </c>
      <c r="Q408" s="9">
        <f>$Q$1*(G408-G407)</f>
        <v/>
      </c>
      <c r="R408" s="9">
        <f>$R$1*(H408-H407)</f>
        <v/>
      </c>
      <c r="S408" s="9">
        <f>$S$1*LN(I408/I407)</f>
        <v/>
      </c>
      <c r="T408" s="9">
        <f>$T$1*LN(J408/J407)</f>
        <v/>
      </c>
      <c r="U408" s="9">
        <f>$W$12+$W$4*M408+$W$5*N408+$W$6*O408+$W$7*P408+$W$8*Q408+$W$9*R408+$W$10*S408+$W$11*T408</f>
        <v/>
      </c>
      <c r="AA408" s="10">
        <f>INDEX(LINEST(L149:L408,M149:T408,TRUE,TRUE),1,9)*52</f>
        <v/>
      </c>
      <c r="AB408" s="9">
        <f>INDEX(LINEST(L149:L408,M149:T408,TRUE,TRUE),1,8)</f>
        <v/>
      </c>
      <c r="AC408" s="9">
        <f>INDEX(LINEST(L149:L408,M149:T408,TRUE,TRUE),1,7)</f>
        <v/>
      </c>
      <c r="AD408" s="9">
        <f>INDEX(LINEST(L149:L408,M149:T408,TRUE,TRUE),1,6)</f>
        <v/>
      </c>
      <c r="AE408" s="9">
        <f>INDEX(LINEST(L149:L408,M149:T408,TRUE,TRUE),1,5)</f>
        <v/>
      </c>
      <c r="AF408" s="9">
        <f>INDEX(LINEST(L149:L408,M149:T408,TRUE,TRUE),1,4)</f>
        <v/>
      </c>
      <c r="AG408" s="9">
        <f>INDEX(LINEST(L149:L408,M149:T408,TRUE,TRUE),1,3)</f>
        <v/>
      </c>
      <c r="AH408" s="9">
        <f>INDEX(LINEST(L149:L408,M149:T408,TRUE,TRUE),1,2)</f>
        <v/>
      </c>
      <c r="AI408" s="9">
        <f>INDEX(LINEST(L149:L408,M149:T408,TRUE,TRUE),1,1)</f>
        <v/>
      </c>
      <c r="AJ408" s="10">
        <f>INDEX(LINEST(L149:L408,M149:T408,TRUE,TRUE),3,1)</f>
        <v/>
      </c>
      <c r="AK408" s="9">
        <f>AA407/52+AB407*M408+AC407*N408+AD407*O408+AE407*P408+AF407*Q408+AG407*R408+AH407*S408+AI407*T408</f>
        <v/>
      </c>
      <c r="AL408" s="9">
        <f>AVERAGE(L148:L407)</f>
        <v/>
      </c>
    </row>
    <row r="409">
      <c r="A409" s="7" t="n">
        <v>40466</v>
      </c>
      <c r="B409" s="8" t="n">
        <v>1367.5</v>
      </c>
      <c r="C409" s="8" t="n">
        <v>2.09</v>
      </c>
      <c r="D409" s="8" t="n">
        <v>0.5</v>
      </c>
      <c r="E409" s="8" t="n">
        <v>77.040001</v>
      </c>
      <c r="F409" s="8" t="n">
        <v>81.23</v>
      </c>
      <c r="G409" s="8" t="n">
        <v>19.03</v>
      </c>
      <c r="H409" s="8" t="n">
        <v>88.099998</v>
      </c>
      <c r="I409" s="8" t="n">
        <v>1176.189941</v>
      </c>
      <c r="J409" s="8" t="n">
        <v>69.97389200000001</v>
      </c>
      <c r="L409" s="9">
        <f>LN(B409/B408)</f>
        <v/>
      </c>
      <c r="M409" s="9">
        <f>$M$1*(C409-C408)</f>
        <v/>
      </c>
      <c r="N409" s="9">
        <f>$N$1*(D409-D408)</f>
        <v/>
      </c>
      <c r="O409" s="9">
        <f>$O$1*LN(E409/E408)</f>
        <v/>
      </c>
      <c r="P409" s="9">
        <f>$P$1*LN(F409/F408)</f>
        <v/>
      </c>
      <c r="Q409" s="9">
        <f>$Q$1*(G409-G408)</f>
        <v/>
      </c>
      <c r="R409" s="9">
        <f>$R$1*(H409-H408)</f>
        <v/>
      </c>
      <c r="S409" s="9">
        <f>$S$1*LN(I409/I408)</f>
        <v/>
      </c>
      <c r="T409" s="9">
        <f>$T$1*LN(J409/J408)</f>
        <v/>
      </c>
      <c r="U409" s="9">
        <f>$W$12+$W$4*M409+$W$5*N409+$W$6*O409+$W$7*P409+$W$8*Q409+$W$9*R409+$W$10*S409+$W$11*T409</f>
        <v/>
      </c>
      <c r="AA409" s="10">
        <f>INDEX(LINEST(L150:L409,M150:T409,TRUE,TRUE),1,9)*52</f>
        <v/>
      </c>
      <c r="AB409" s="9">
        <f>INDEX(LINEST(L150:L409,M150:T409,TRUE,TRUE),1,8)</f>
        <v/>
      </c>
      <c r="AC409" s="9">
        <f>INDEX(LINEST(L150:L409,M150:T409,TRUE,TRUE),1,7)</f>
        <v/>
      </c>
      <c r="AD409" s="9">
        <f>INDEX(LINEST(L150:L409,M150:T409,TRUE,TRUE),1,6)</f>
        <v/>
      </c>
      <c r="AE409" s="9">
        <f>INDEX(LINEST(L150:L409,M150:T409,TRUE,TRUE),1,5)</f>
        <v/>
      </c>
      <c r="AF409" s="9">
        <f>INDEX(LINEST(L150:L409,M150:T409,TRUE,TRUE),1,4)</f>
        <v/>
      </c>
      <c r="AG409" s="9">
        <f>INDEX(LINEST(L150:L409,M150:T409,TRUE,TRUE),1,3)</f>
        <v/>
      </c>
      <c r="AH409" s="9">
        <f>INDEX(LINEST(L150:L409,M150:T409,TRUE,TRUE),1,2)</f>
        <v/>
      </c>
      <c r="AI409" s="9">
        <f>INDEX(LINEST(L150:L409,M150:T409,TRUE,TRUE),1,1)</f>
        <v/>
      </c>
      <c r="AJ409" s="10">
        <f>INDEX(LINEST(L150:L409,M150:T409,TRUE,TRUE),3,1)</f>
        <v/>
      </c>
      <c r="AK409" s="9">
        <f>AA408/52+AB408*M409+AC408*N409+AD408*O409+AE408*P409+AF408*Q409+AG408*R409+AH408*S409+AI408*T409</f>
        <v/>
      </c>
      <c r="AL409" s="9">
        <f>AVERAGE(L149:L408)</f>
        <v/>
      </c>
    </row>
    <row r="410">
      <c r="A410" s="7" t="n">
        <v>40473</v>
      </c>
      <c r="B410" s="8" t="n">
        <v>1322.5</v>
      </c>
      <c r="C410" s="8" t="n">
        <v>2.09</v>
      </c>
      <c r="D410" s="8" t="n">
        <v>0.5</v>
      </c>
      <c r="E410" s="8" t="n">
        <v>77.470001</v>
      </c>
      <c r="F410" s="8" t="n">
        <v>81.15000000000001</v>
      </c>
      <c r="G410" s="8" t="n">
        <v>18.78</v>
      </c>
      <c r="H410" s="8" t="n">
        <v>92.400002</v>
      </c>
      <c r="I410" s="8" t="n">
        <v>1183.079956</v>
      </c>
      <c r="J410" s="8" t="n">
        <v>70.28478200000001</v>
      </c>
      <c r="L410" s="9">
        <f>LN(B410/B409)</f>
        <v/>
      </c>
      <c r="M410" s="9">
        <f>$M$1*(C410-C409)</f>
        <v/>
      </c>
      <c r="N410" s="9">
        <f>$N$1*(D410-D409)</f>
        <v/>
      </c>
      <c r="O410" s="9">
        <f>$O$1*LN(E410/E409)</f>
        <v/>
      </c>
      <c r="P410" s="9">
        <f>$P$1*LN(F410/F409)</f>
        <v/>
      </c>
      <c r="Q410" s="9">
        <f>$Q$1*(G410-G409)</f>
        <v/>
      </c>
      <c r="R410" s="9">
        <f>$R$1*(H410-H409)</f>
        <v/>
      </c>
      <c r="S410" s="9">
        <f>$S$1*LN(I410/I409)</f>
        <v/>
      </c>
      <c r="T410" s="9">
        <f>$T$1*LN(J410/J409)</f>
        <v/>
      </c>
      <c r="U410" s="9">
        <f>$W$12+$W$4*M410+$W$5*N410+$W$6*O410+$W$7*P410+$W$8*Q410+$W$9*R410+$W$10*S410+$W$11*T410</f>
        <v/>
      </c>
      <c r="AA410" s="10">
        <f>INDEX(LINEST(L151:L410,M151:T410,TRUE,TRUE),1,9)*52</f>
        <v/>
      </c>
      <c r="AB410" s="9">
        <f>INDEX(LINEST(L151:L410,M151:T410,TRUE,TRUE),1,8)</f>
        <v/>
      </c>
      <c r="AC410" s="9">
        <f>INDEX(LINEST(L151:L410,M151:T410,TRUE,TRUE),1,7)</f>
        <v/>
      </c>
      <c r="AD410" s="9">
        <f>INDEX(LINEST(L151:L410,M151:T410,TRUE,TRUE),1,6)</f>
        <v/>
      </c>
      <c r="AE410" s="9">
        <f>INDEX(LINEST(L151:L410,M151:T410,TRUE,TRUE),1,5)</f>
        <v/>
      </c>
      <c r="AF410" s="9">
        <f>INDEX(LINEST(L151:L410,M151:T410,TRUE,TRUE),1,4)</f>
        <v/>
      </c>
      <c r="AG410" s="9">
        <f>INDEX(LINEST(L151:L410,M151:T410,TRUE,TRUE),1,3)</f>
        <v/>
      </c>
      <c r="AH410" s="9">
        <f>INDEX(LINEST(L151:L410,M151:T410,TRUE,TRUE),1,2)</f>
        <v/>
      </c>
      <c r="AI410" s="9">
        <f>INDEX(LINEST(L151:L410,M151:T410,TRUE,TRUE),1,1)</f>
        <v/>
      </c>
      <c r="AJ410" s="10">
        <f>INDEX(LINEST(L151:L410,M151:T410,TRUE,TRUE),3,1)</f>
        <v/>
      </c>
      <c r="AK410" s="9">
        <f>AA409/52+AB409*M410+AC409*N410+AD409*O410+AE409*P410+AF409*Q410+AG409*R410+AH409*S410+AI409*T410</f>
        <v/>
      </c>
      <c r="AL410" s="9">
        <f>AVERAGE(L150:L409)</f>
        <v/>
      </c>
    </row>
    <row r="411">
      <c r="A411" s="7" t="n">
        <v>40480</v>
      </c>
      <c r="B411" s="8" t="n">
        <v>1346.75</v>
      </c>
      <c r="C411" s="8" t="n">
        <v>2.13</v>
      </c>
      <c r="D411" s="8" t="n">
        <v>0.5</v>
      </c>
      <c r="E411" s="8" t="n">
        <v>77.269997</v>
      </c>
      <c r="F411" s="8" t="n">
        <v>81.45</v>
      </c>
      <c r="G411" s="8" t="n">
        <v>21.2</v>
      </c>
      <c r="H411" s="8" t="n">
        <v>99.800003</v>
      </c>
      <c r="I411" s="8" t="n">
        <v>1183.26001</v>
      </c>
      <c r="J411" s="8" t="n">
        <v>70.31719200000001</v>
      </c>
      <c r="L411" s="9">
        <f>LN(B411/B410)</f>
        <v/>
      </c>
      <c r="M411" s="9">
        <f>$M$1*(C411-C410)</f>
        <v/>
      </c>
      <c r="N411" s="9">
        <f>$N$1*(D411-D410)</f>
        <v/>
      </c>
      <c r="O411" s="9">
        <f>$O$1*LN(E411/E410)</f>
        <v/>
      </c>
      <c r="P411" s="9">
        <f>$P$1*LN(F411/F410)</f>
        <v/>
      </c>
      <c r="Q411" s="9">
        <f>$Q$1*(G411-G410)</f>
        <v/>
      </c>
      <c r="R411" s="9">
        <f>$R$1*(H411-H410)</f>
        <v/>
      </c>
      <c r="S411" s="9">
        <f>$S$1*LN(I411/I410)</f>
        <v/>
      </c>
      <c r="T411" s="9">
        <f>$T$1*LN(J411/J410)</f>
        <v/>
      </c>
      <c r="U411" s="9">
        <f>$W$12+$W$4*M411+$W$5*N411+$W$6*O411+$W$7*P411+$W$8*Q411+$W$9*R411+$W$10*S411+$W$11*T411</f>
        <v/>
      </c>
      <c r="AA411" s="10">
        <f>INDEX(LINEST(L152:L411,M152:T411,TRUE,TRUE),1,9)*52</f>
        <v/>
      </c>
      <c r="AB411" s="9">
        <f>INDEX(LINEST(L152:L411,M152:T411,TRUE,TRUE),1,8)</f>
        <v/>
      </c>
      <c r="AC411" s="9">
        <f>INDEX(LINEST(L152:L411,M152:T411,TRUE,TRUE),1,7)</f>
        <v/>
      </c>
      <c r="AD411" s="9">
        <f>INDEX(LINEST(L152:L411,M152:T411,TRUE,TRUE),1,6)</f>
        <v/>
      </c>
      <c r="AE411" s="9">
        <f>INDEX(LINEST(L152:L411,M152:T411,TRUE,TRUE),1,5)</f>
        <v/>
      </c>
      <c r="AF411" s="9">
        <f>INDEX(LINEST(L152:L411,M152:T411,TRUE,TRUE),1,4)</f>
        <v/>
      </c>
      <c r="AG411" s="9">
        <f>INDEX(LINEST(L152:L411,M152:T411,TRUE,TRUE),1,3)</f>
        <v/>
      </c>
      <c r="AH411" s="9">
        <f>INDEX(LINEST(L152:L411,M152:T411,TRUE,TRUE),1,2)</f>
        <v/>
      </c>
      <c r="AI411" s="9">
        <f>INDEX(LINEST(L152:L411,M152:T411,TRUE,TRUE),1,1)</f>
        <v/>
      </c>
      <c r="AJ411" s="10">
        <f>INDEX(LINEST(L152:L411,M152:T411,TRUE,TRUE),3,1)</f>
        <v/>
      </c>
      <c r="AK411" s="9">
        <f>AA410/52+AB410*M411+AC410*N411+AD410*O411+AE410*P411+AF410*Q411+AG410*R411+AH410*S411+AI410*T411</f>
        <v/>
      </c>
      <c r="AL411" s="9">
        <f>AVERAGE(L151:L410)</f>
        <v/>
      </c>
    </row>
    <row r="412">
      <c r="A412" s="7" t="n">
        <v>40487</v>
      </c>
      <c r="B412" s="8" t="n">
        <v>1395.5</v>
      </c>
      <c r="C412" s="8" t="n">
        <v>2.1</v>
      </c>
      <c r="D412" s="8" t="n">
        <v>0.48</v>
      </c>
      <c r="E412" s="8" t="n">
        <v>76.550003</v>
      </c>
      <c r="F412" s="8" t="n">
        <v>86.84999999999999</v>
      </c>
      <c r="G412" s="8" t="n">
        <v>18.26</v>
      </c>
      <c r="H412" s="8" t="n">
        <v>81.699997</v>
      </c>
      <c r="I412" s="8" t="n">
        <v>1225.849976</v>
      </c>
      <c r="J412" s="8" t="n">
        <v>70.541901</v>
      </c>
      <c r="L412" s="9">
        <f>LN(B412/B411)</f>
        <v/>
      </c>
      <c r="M412" s="9">
        <f>$M$1*(C412-C411)</f>
        <v/>
      </c>
      <c r="N412" s="9">
        <f>$N$1*(D412-D411)</f>
        <v/>
      </c>
      <c r="O412" s="9">
        <f>$O$1*LN(E412/E411)</f>
        <v/>
      </c>
      <c r="P412" s="9">
        <f>$P$1*LN(F412/F411)</f>
        <v/>
      </c>
      <c r="Q412" s="9">
        <f>$Q$1*(G412-G411)</f>
        <v/>
      </c>
      <c r="R412" s="9">
        <f>$R$1*(H412-H411)</f>
        <v/>
      </c>
      <c r="S412" s="9">
        <f>$S$1*LN(I412/I411)</f>
        <v/>
      </c>
      <c r="T412" s="9">
        <f>$T$1*LN(J412/J411)</f>
        <v/>
      </c>
      <c r="U412" s="9">
        <f>$W$12+$W$4*M412+$W$5*N412+$W$6*O412+$W$7*P412+$W$8*Q412+$W$9*R412+$W$10*S412+$W$11*T412</f>
        <v/>
      </c>
      <c r="AA412" s="10">
        <f>INDEX(LINEST(L153:L412,M153:T412,TRUE,TRUE),1,9)*52</f>
        <v/>
      </c>
      <c r="AB412" s="9">
        <f>INDEX(LINEST(L153:L412,M153:T412,TRUE,TRUE),1,8)</f>
        <v/>
      </c>
      <c r="AC412" s="9">
        <f>INDEX(LINEST(L153:L412,M153:T412,TRUE,TRUE),1,7)</f>
        <v/>
      </c>
      <c r="AD412" s="9">
        <f>INDEX(LINEST(L153:L412,M153:T412,TRUE,TRUE),1,6)</f>
        <v/>
      </c>
      <c r="AE412" s="9">
        <f>INDEX(LINEST(L153:L412,M153:T412,TRUE,TRUE),1,5)</f>
        <v/>
      </c>
      <c r="AF412" s="9">
        <f>INDEX(LINEST(L153:L412,M153:T412,TRUE,TRUE),1,4)</f>
        <v/>
      </c>
      <c r="AG412" s="9">
        <f>INDEX(LINEST(L153:L412,M153:T412,TRUE,TRUE),1,3)</f>
        <v/>
      </c>
      <c r="AH412" s="9">
        <f>INDEX(LINEST(L153:L412,M153:T412,TRUE,TRUE),1,2)</f>
        <v/>
      </c>
      <c r="AI412" s="9">
        <f>INDEX(LINEST(L153:L412,M153:T412,TRUE,TRUE),1,1)</f>
        <v/>
      </c>
      <c r="AJ412" s="10">
        <f>INDEX(LINEST(L153:L412,M153:T412,TRUE,TRUE),3,1)</f>
        <v/>
      </c>
      <c r="AK412" s="9">
        <f>AA411/52+AB411*M412+AC411*N412+AD411*O412+AE411*P412+AF411*Q412+AG411*R412+AH411*S412+AI411*T412</f>
        <v/>
      </c>
      <c r="AL412" s="9">
        <f>AVERAGE(L152:L411)</f>
        <v/>
      </c>
    </row>
    <row r="413">
      <c r="A413" s="7" t="n">
        <v>40494</v>
      </c>
      <c r="B413" s="8" t="n">
        <v>1388.5</v>
      </c>
      <c r="C413" s="8" t="n">
        <v>2.05</v>
      </c>
      <c r="D413" s="8" t="n">
        <v>0.71</v>
      </c>
      <c r="E413" s="8" t="n">
        <v>78.08000199999999</v>
      </c>
      <c r="F413" s="8" t="n">
        <v>84.89</v>
      </c>
      <c r="G413" s="8" t="n">
        <v>20.61</v>
      </c>
      <c r="H413" s="8" t="n">
        <v>97.699997</v>
      </c>
      <c r="I413" s="8" t="n">
        <v>1199.209961</v>
      </c>
      <c r="J413" s="8" t="n">
        <v>69.82096900000001</v>
      </c>
      <c r="L413" s="9">
        <f>LN(B413/B412)</f>
        <v/>
      </c>
      <c r="M413" s="9">
        <f>$M$1*(C413-C412)</f>
        <v/>
      </c>
      <c r="N413" s="9">
        <f>$N$1*(D413-D412)</f>
        <v/>
      </c>
      <c r="O413" s="9">
        <f>$O$1*LN(E413/E412)</f>
        <v/>
      </c>
      <c r="P413" s="9">
        <f>$P$1*LN(F413/F412)</f>
        <v/>
      </c>
      <c r="Q413" s="9">
        <f>$Q$1*(G413-G412)</f>
        <v/>
      </c>
      <c r="R413" s="9">
        <f>$R$1*(H413-H412)</f>
        <v/>
      </c>
      <c r="S413" s="9">
        <f>$S$1*LN(I413/I412)</f>
        <v/>
      </c>
      <c r="T413" s="9">
        <f>$T$1*LN(J413/J412)</f>
        <v/>
      </c>
      <c r="U413" s="9">
        <f>$W$12+$W$4*M413+$W$5*N413+$W$6*O413+$W$7*P413+$W$8*Q413+$W$9*R413+$W$10*S413+$W$11*T413</f>
        <v/>
      </c>
      <c r="AA413" s="10">
        <f>INDEX(LINEST(L154:L413,M154:T413,TRUE,TRUE),1,9)*52</f>
        <v/>
      </c>
      <c r="AB413" s="9">
        <f>INDEX(LINEST(L154:L413,M154:T413,TRUE,TRUE),1,8)</f>
        <v/>
      </c>
      <c r="AC413" s="9">
        <f>INDEX(LINEST(L154:L413,M154:T413,TRUE,TRUE),1,7)</f>
        <v/>
      </c>
      <c r="AD413" s="9">
        <f>INDEX(LINEST(L154:L413,M154:T413,TRUE,TRUE),1,6)</f>
        <v/>
      </c>
      <c r="AE413" s="9">
        <f>INDEX(LINEST(L154:L413,M154:T413,TRUE,TRUE),1,5)</f>
        <v/>
      </c>
      <c r="AF413" s="9">
        <f>INDEX(LINEST(L154:L413,M154:T413,TRUE,TRUE),1,4)</f>
        <v/>
      </c>
      <c r="AG413" s="9">
        <f>INDEX(LINEST(L154:L413,M154:T413,TRUE,TRUE),1,3)</f>
        <v/>
      </c>
      <c r="AH413" s="9">
        <f>INDEX(LINEST(L154:L413,M154:T413,TRUE,TRUE),1,2)</f>
        <v/>
      </c>
      <c r="AI413" s="9">
        <f>INDEX(LINEST(L154:L413,M154:T413,TRUE,TRUE),1,1)</f>
        <v/>
      </c>
      <c r="AJ413" s="10">
        <f>INDEX(LINEST(L154:L413,M154:T413,TRUE,TRUE),3,1)</f>
        <v/>
      </c>
      <c r="AK413" s="9">
        <f>AA412/52+AB412*M413+AC412*N413+AD412*O413+AE412*P413+AF412*Q413+AG412*R413+AH412*S413+AI412*T413</f>
        <v/>
      </c>
      <c r="AL413" s="9">
        <f>AVERAGE(L153:L412)</f>
        <v/>
      </c>
    </row>
    <row r="414">
      <c r="A414" s="7" t="n">
        <v>40501</v>
      </c>
      <c r="B414" s="8" t="n">
        <v>1342.5</v>
      </c>
      <c r="C414" s="8" t="n">
        <v>2.11</v>
      </c>
      <c r="D414" s="8" t="n">
        <v>0.77</v>
      </c>
      <c r="E414" s="8" t="n">
        <v>78.5</v>
      </c>
      <c r="F414" s="8" t="n">
        <v>81.65000000000001</v>
      </c>
      <c r="G414" s="8" t="n">
        <v>18.04</v>
      </c>
      <c r="H414" s="8" t="n">
        <v>94.5</v>
      </c>
      <c r="I414" s="8" t="n">
        <v>1199.72998</v>
      </c>
      <c r="J414" s="8" t="n">
        <v>69.68465399999999</v>
      </c>
      <c r="L414" s="9">
        <f>LN(B414/B413)</f>
        <v/>
      </c>
      <c r="M414" s="9">
        <f>$M$1*(C414-C413)</f>
        <v/>
      </c>
      <c r="N414" s="9">
        <f>$N$1*(D414-D413)</f>
        <v/>
      </c>
      <c r="O414" s="9">
        <f>$O$1*LN(E414/E413)</f>
        <v/>
      </c>
      <c r="P414" s="9">
        <f>$P$1*LN(F414/F413)</f>
        <v/>
      </c>
      <c r="Q414" s="9">
        <f>$Q$1*(G414-G413)</f>
        <v/>
      </c>
      <c r="R414" s="9">
        <f>$R$1*(H414-H413)</f>
        <v/>
      </c>
      <c r="S414" s="9">
        <f>$S$1*LN(I414/I413)</f>
        <v/>
      </c>
      <c r="T414" s="9">
        <f>$T$1*LN(J414/J413)</f>
        <v/>
      </c>
      <c r="U414" s="9">
        <f>$W$12+$W$4*M414+$W$5*N414+$W$6*O414+$W$7*P414+$W$8*Q414+$W$9*R414+$W$10*S414+$W$11*T414</f>
        <v/>
      </c>
      <c r="AA414" s="10">
        <f>INDEX(LINEST(L155:L414,M155:T414,TRUE,TRUE),1,9)*52</f>
        <v/>
      </c>
      <c r="AB414" s="9">
        <f>INDEX(LINEST(L155:L414,M155:T414,TRUE,TRUE),1,8)</f>
        <v/>
      </c>
      <c r="AC414" s="9">
        <f>INDEX(LINEST(L155:L414,M155:T414,TRUE,TRUE),1,7)</f>
        <v/>
      </c>
      <c r="AD414" s="9">
        <f>INDEX(LINEST(L155:L414,M155:T414,TRUE,TRUE),1,6)</f>
        <v/>
      </c>
      <c r="AE414" s="9">
        <f>INDEX(LINEST(L155:L414,M155:T414,TRUE,TRUE),1,5)</f>
        <v/>
      </c>
      <c r="AF414" s="9">
        <f>INDEX(LINEST(L155:L414,M155:T414,TRUE,TRUE),1,4)</f>
        <v/>
      </c>
      <c r="AG414" s="9">
        <f>INDEX(LINEST(L155:L414,M155:T414,TRUE,TRUE),1,3)</f>
        <v/>
      </c>
      <c r="AH414" s="9">
        <f>INDEX(LINEST(L155:L414,M155:T414,TRUE,TRUE),1,2)</f>
        <v/>
      </c>
      <c r="AI414" s="9">
        <f>INDEX(LINEST(L155:L414,M155:T414,TRUE,TRUE),1,1)</f>
        <v/>
      </c>
      <c r="AJ414" s="10">
        <f>INDEX(LINEST(L155:L414,M155:T414,TRUE,TRUE),3,1)</f>
        <v/>
      </c>
      <c r="AK414" s="9">
        <f>AA413/52+AB413*M414+AC413*N414+AD413*O414+AE413*P414+AF413*Q414+AG413*R414+AH413*S414+AI413*T414</f>
        <v/>
      </c>
      <c r="AL414" s="9">
        <f>AVERAGE(L154:L413)</f>
        <v/>
      </c>
    </row>
    <row r="415">
      <c r="A415" s="7" t="n">
        <v>40508</v>
      </c>
      <c r="B415" s="8" t="n">
        <v>1355</v>
      </c>
      <c r="C415" s="8" t="n">
        <v>2.12</v>
      </c>
      <c r="D415" s="8" t="n">
        <v>0.75</v>
      </c>
      <c r="E415" s="8" t="n">
        <v>80.360001</v>
      </c>
      <c r="F415" s="8" t="n">
        <v>83.87</v>
      </c>
      <c r="G415" s="8" t="n">
        <v>22.22</v>
      </c>
      <c r="H415" s="8" t="n">
        <v>100.800003</v>
      </c>
      <c r="I415" s="8" t="n">
        <v>1189.400024</v>
      </c>
      <c r="J415" s="8" t="n">
        <v>69.730064</v>
      </c>
      <c r="L415" s="9">
        <f>LN(B415/B414)</f>
        <v/>
      </c>
      <c r="M415" s="9">
        <f>$M$1*(C415-C414)</f>
        <v/>
      </c>
      <c r="N415" s="9">
        <f>$N$1*(D415-D414)</f>
        <v/>
      </c>
      <c r="O415" s="9">
        <f>$O$1*LN(E415/E414)</f>
        <v/>
      </c>
      <c r="P415" s="9">
        <f>$P$1*LN(F415/F414)</f>
        <v/>
      </c>
      <c r="Q415" s="9">
        <f>$Q$1*(G415-G414)</f>
        <v/>
      </c>
      <c r="R415" s="9">
        <f>$R$1*(H415-H414)</f>
        <v/>
      </c>
      <c r="S415" s="9">
        <f>$S$1*LN(I415/I414)</f>
        <v/>
      </c>
      <c r="T415" s="9">
        <f>$T$1*LN(J415/J414)</f>
        <v/>
      </c>
      <c r="U415" s="9">
        <f>$W$12+$W$4*M415+$W$5*N415+$W$6*O415+$W$7*P415+$W$8*Q415+$W$9*R415+$W$10*S415+$W$11*T415</f>
        <v/>
      </c>
      <c r="AA415" s="10">
        <f>INDEX(LINEST(L156:L415,M156:T415,TRUE,TRUE),1,9)*52</f>
        <v/>
      </c>
      <c r="AB415" s="9">
        <f>INDEX(LINEST(L156:L415,M156:T415,TRUE,TRUE),1,8)</f>
        <v/>
      </c>
      <c r="AC415" s="9">
        <f>INDEX(LINEST(L156:L415,M156:T415,TRUE,TRUE),1,7)</f>
        <v/>
      </c>
      <c r="AD415" s="9">
        <f>INDEX(LINEST(L156:L415,M156:T415,TRUE,TRUE),1,6)</f>
        <v/>
      </c>
      <c r="AE415" s="9">
        <f>INDEX(LINEST(L156:L415,M156:T415,TRUE,TRUE),1,5)</f>
        <v/>
      </c>
      <c r="AF415" s="9">
        <f>INDEX(LINEST(L156:L415,M156:T415,TRUE,TRUE),1,4)</f>
        <v/>
      </c>
      <c r="AG415" s="9">
        <f>INDEX(LINEST(L156:L415,M156:T415,TRUE,TRUE),1,3)</f>
        <v/>
      </c>
      <c r="AH415" s="9">
        <f>INDEX(LINEST(L156:L415,M156:T415,TRUE,TRUE),1,2)</f>
        <v/>
      </c>
      <c r="AI415" s="9">
        <f>INDEX(LINEST(L156:L415,M156:T415,TRUE,TRUE),1,1)</f>
        <v/>
      </c>
      <c r="AJ415" s="10">
        <f>INDEX(LINEST(L156:L415,M156:T415,TRUE,TRUE),3,1)</f>
        <v/>
      </c>
      <c r="AK415" s="9">
        <f>AA414/52+AB414*M415+AC414*N415+AD414*O415+AE414*P415+AF414*Q415+AG414*R415+AH414*S415+AI414*T415</f>
        <v/>
      </c>
      <c r="AL415" s="9">
        <f>AVERAGE(L155:L414)</f>
        <v/>
      </c>
    </row>
    <row r="416">
      <c r="A416" s="7" t="n">
        <v>40515</v>
      </c>
      <c r="B416" s="8" t="n">
        <v>1403.5</v>
      </c>
      <c r="C416" s="8" t="n">
        <v>2.17</v>
      </c>
      <c r="D416" s="8" t="n">
        <v>0.86</v>
      </c>
      <c r="E416" s="8" t="n">
        <v>79.379997</v>
      </c>
      <c r="F416" s="8" t="n">
        <v>89.18000000000001</v>
      </c>
      <c r="G416" s="8" t="n">
        <v>18.01</v>
      </c>
      <c r="H416" s="8" t="n">
        <v>102.699997</v>
      </c>
      <c r="I416" s="8" t="n">
        <v>1224.709961</v>
      </c>
      <c r="J416" s="8" t="n">
        <v>69.366508</v>
      </c>
      <c r="L416" s="9">
        <f>LN(B416/B415)</f>
        <v/>
      </c>
      <c r="M416" s="9">
        <f>$M$1*(C416-C415)</f>
        <v/>
      </c>
      <c r="N416" s="9">
        <f>$N$1*(D416-D415)</f>
        <v/>
      </c>
      <c r="O416" s="9">
        <f>$O$1*LN(E416/E415)</f>
        <v/>
      </c>
      <c r="P416" s="9">
        <f>$P$1*LN(F416/F415)</f>
        <v/>
      </c>
      <c r="Q416" s="9">
        <f>$Q$1*(G416-G415)</f>
        <v/>
      </c>
      <c r="R416" s="9">
        <f>$R$1*(H416-H415)</f>
        <v/>
      </c>
      <c r="S416" s="9">
        <f>$S$1*LN(I416/I415)</f>
        <v/>
      </c>
      <c r="T416" s="9">
        <f>$T$1*LN(J416/J415)</f>
        <v/>
      </c>
      <c r="U416" s="9">
        <f>$W$12+$W$4*M416+$W$5*N416+$W$6*O416+$W$7*P416+$W$8*Q416+$W$9*R416+$W$10*S416+$W$11*T416</f>
        <v/>
      </c>
      <c r="AA416" s="10">
        <f>INDEX(LINEST(L157:L416,M157:T416,TRUE,TRUE),1,9)*52</f>
        <v/>
      </c>
      <c r="AB416" s="9">
        <f>INDEX(LINEST(L157:L416,M157:T416,TRUE,TRUE),1,8)</f>
        <v/>
      </c>
      <c r="AC416" s="9">
        <f>INDEX(LINEST(L157:L416,M157:T416,TRUE,TRUE),1,7)</f>
        <v/>
      </c>
      <c r="AD416" s="9">
        <f>INDEX(LINEST(L157:L416,M157:T416,TRUE,TRUE),1,6)</f>
        <v/>
      </c>
      <c r="AE416" s="9">
        <f>INDEX(LINEST(L157:L416,M157:T416,TRUE,TRUE),1,5)</f>
        <v/>
      </c>
      <c r="AF416" s="9">
        <f>INDEX(LINEST(L157:L416,M157:T416,TRUE,TRUE),1,4)</f>
        <v/>
      </c>
      <c r="AG416" s="9">
        <f>INDEX(LINEST(L157:L416,M157:T416,TRUE,TRUE),1,3)</f>
        <v/>
      </c>
      <c r="AH416" s="9">
        <f>INDEX(LINEST(L157:L416,M157:T416,TRUE,TRUE),1,2)</f>
        <v/>
      </c>
      <c r="AI416" s="9">
        <f>INDEX(LINEST(L157:L416,M157:T416,TRUE,TRUE),1,1)</f>
        <v/>
      </c>
      <c r="AJ416" s="10">
        <f>INDEX(LINEST(L157:L416,M157:T416,TRUE,TRUE),3,1)</f>
        <v/>
      </c>
      <c r="AK416" s="9">
        <f>AA415/52+AB415*M416+AC415*N416+AD415*O416+AE415*P416+AF415*Q416+AG415*R416+AH415*S416+AI415*T416</f>
        <v/>
      </c>
      <c r="AL416" s="9">
        <f>AVERAGE(L156:L415)</f>
        <v/>
      </c>
    </row>
    <row r="417">
      <c r="A417" s="7" t="n">
        <v>40522</v>
      </c>
      <c r="B417" s="8" t="n">
        <v>1375.25</v>
      </c>
      <c r="C417" s="8" t="n">
        <v>2.16</v>
      </c>
      <c r="D417" s="8" t="n">
        <v>1.16</v>
      </c>
      <c r="E417" s="8" t="n">
        <v>80.06999999999999</v>
      </c>
      <c r="F417" s="8" t="n">
        <v>87.81</v>
      </c>
      <c r="G417" s="8" t="n">
        <v>17.61</v>
      </c>
      <c r="H417" s="8" t="n">
        <v>110.800003</v>
      </c>
      <c r="I417" s="8" t="n">
        <v>1240.400024</v>
      </c>
      <c r="J417" s="8" t="n">
        <v>68.73981499999999</v>
      </c>
      <c r="L417" s="9">
        <f>LN(B417/B416)</f>
        <v/>
      </c>
      <c r="M417" s="9">
        <f>$M$1*(C417-C416)</f>
        <v/>
      </c>
      <c r="N417" s="9">
        <f>$N$1*(D417-D416)</f>
        <v/>
      </c>
      <c r="O417" s="9">
        <f>$O$1*LN(E417/E416)</f>
        <v/>
      </c>
      <c r="P417" s="9">
        <f>$P$1*LN(F417/F416)</f>
        <v/>
      </c>
      <c r="Q417" s="9">
        <f>$Q$1*(G417-G416)</f>
        <v/>
      </c>
      <c r="R417" s="9">
        <f>$R$1*(H417-H416)</f>
        <v/>
      </c>
      <c r="S417" s="9">
        <f>$S$1*LN(I417/I416)</f>
        <v/>
      </c>
      <c r="T417" s="9">
        <f>$T$1*LN(J417/J416)</f>
        <v/>
      </c>
      <c r="U417" s="9">
        <f>$W$12+$W$4*M417+$W$5*N417+$W$6*O417+$W$7*P417+$W$8*Q417+$W$9*R417+$W$10*S417+$W$11*T417</f>
        <v/>
      </c>
      <c r="AA417" s="10">
        <f>INDEX(LINEST(L158:L417,M158:T417,TRUE,TRUE),1,9)*52</f>
        <v/>
      </c>
      <c r="AB417" s="9">
        <f>INDEX(LINEST(L158:L417,M158:T417,TRUE,TRUE),1,8)</f>
        <v/>
      </c>
      <c r="AC417" s="9">
        <f>INDEX(LINEST(L158:L417,M158:T417,TRUE,TRUE),1,7)</f>
        <v/>
      </c>
      <c r="AD417" s="9">
        <f>INDEX(LINEST(L158:L417,M158:T417,TRUE,TRUE),1,6)</f>
        <v/>
      </c>
      <c r="AE417" s="9">
        <f>INDEX(LINEST(L158:L417,M158:T417,TRUE,TRUE),1,5)</f>
        <v/>
      </c>
      <c r="AF417" s="9">
        <f>INDEX(LINEST(L158:L417,M158:T417,TRUE,TRUE),1,4)</f>
        <v/>
      </c>
      <c r="AG417" s="9">
        <f>INDEX(LINEST(L158:L417,M158:T417,TRUE,TRUE),1,3)</f>
        <v/>
      </c>
      <c r="AH417" s="9">
        <f>INDEX(LINEST(L158:L417,M158:T417,TRUE,TRUE),1,2)</f>
        <v/>
      </c>
      <c r="AI417" s="9">
        <f>INDEX(LINEST(L158:L417,M158:T417,TRUE,TRUE),1,1)</f>
        <v/>
      </c>
      <c r="AJ417" s="10">
        <f>INDEX(LINEST(L158:L417,M158:T417,TRUE,TRUE),3,1)</f>
        <v/>
      </c>
      <c r="AK417" s="9">
        <f>AA416/52+AB416*M417+AC416*N417+AD416*O417+AE416*P417+AF416*Q417+AG416*R417+AH416*S417+AI416*T417</f>
        <v/>
      </c>
      <c r="AL417" s="9">
        <f>AVERAGE(L157:L416)</f>
        <v/>
      </c>
    </row>
    <row r="418">
      <c r="A418" s="7" t="n">
        <v>40529</v>
      </c>
      <c r="B418" s="8" t="n">
        <v>1368.5</v>
      </c>
      <c r="C418" s="8" t="n">
        <v>2.28</v>
      </c>
      <c r="D418" s="8" t="n">
        <v>1.05</v>
      </c>
      <c r="E418" s="8" t="n">
        <v>80.370003</v>
      </c>
      <c r="F418" s="8" t="n">
        <v>88.02</v>
      </c>
      <c r="G418" s="8" t="n">
        <v>16.11</v>
      </c>
      <c r="H418" s="8" t="n">
        <v>119.099998</v>
      </c>
      <c r="I418" s="8" t="n">
        <v>1243.910034</v>
      </c>
      <c r="J418" s="8" t="n">
        <v>68.785477</v>
      </c>
      <c r="L418" s="9">
        <f>LN(B418/B417)</f>
        <v/>
      </c>
      <c r="M418" s="9">
        <f>$M$1*(C418-C417)</f>
        <v/>
      </c>
      <c r="N418" s="9">
        <f>$N$1*(D418-D417)</f>
        <v/>
      </c>
      <c r="O418" s="9">
        <f>$O$1*LN(E418/E417)</f>
        <v/>
      </c>
      <c r="P418" s="9">
        <f>$P$1*LN(F418/F417)</f>
        <v/>
      </c>
      <c r="Q418" s="9">
        <f>$Q$1*(G418-G417)</f>
        <v/>
      </c>
      <c r="R418" s="9">
        <f>$R$1*(H418-H417)</f>
        <v/>
      </c>
      <c r="S418" s="9">
        <f>$S$1*LN(I418/I417)</f>
        <v/>
      </c>
      <c r="T418" s="9">
        <f>$T$1*LN(J418/J417)</f>
        <v/>
      </c>
      <c r="U418" s="9">
        <f>$W$12+$W$4*M418+$W$5*N418+$W$6*O418+$W$7*P418+$W$8*Q418+$W$9*R418+$W$10*S418+$W$11*T418</f>
        <v/>
      </c>
      <c r="AA418" s="10">
        <f>INDEX(LINEST(L159:L418,M159:T418,TRUE,TRUE),1,9)*52</f>
        <v/>
      </c>
      <c r="AB418" s="9">
        <f>INDEX(LINEST(L159:L418,M159:T418,TRUE,TRUE),1,8)</f>
        <v/>
      </c>
      <c r="AC418" s="9">
        <f>INDEX(LINEST(L159:L418,M159:T418,TRUE,TRUE),1,7)</f>
        <v/>
      </c>
      <c r="AD418" s="9">
        <f>INDEX(LINEST(L159:L418,M159:T418,TRUE,TRUE),1,6)</f>
        <v/>
      </c>
      <c r="AE418" s="9">
        <f>INDEX(LINEST(L159:L418,M159:T418,TRUE,TRUE),1,5)</f>
        <v/>
      </c>
      <c r="AF418" s="9">
        <f>INDEX(LINEST(L159:L418,M159:T418,TRUE,TRUE),1,4)</f>
        <v/>
      </c>
      <c r="AG418" s="9">
        <f>INDEX(LINEST(L159:L418,M159:T418,TRUE,TRUE),1,3)</f>
        <v/>
      </c>
      <c r="AH418" s="9">
        <f>INDEX(LINEST(L159:L418,M159:T418,TRUE,TRUE),1,2)</f>
        <v/>
      </c>
      <c r="AI418" s="9">
        <f>INDEX(LINEST(L159:L418,M159:T418,TRUE,TRUE),1,1)</f>
        <v/>
      </c>
      <c r="AJ418" s="10">
        <f>INDEX(LINEST(L159:L418,M159:T418,TRUE,TRUE),3,1)</f>
        <v/>
      </c>
      <c r="AK418" s="9">
        <f>AA417/52+AB417*M418+AC417*N418+AD417*O418+AE417*P418+AF417*Q418+AG417*R418+AH417*S418+AI417*T418</f>
        <v/>
      </c>
      <c r="AL418" s="9">
        <f>AVERAGE(L158:L417)</f>
        <v/>
      </c>
    </row>
    <row r="419">
      <c r="A419" s="7" t="n">
        <v>40536</v>
      </c>
      <c r="B419" s="8" t="n">
        <v>1373.5</v>
      </c>
      <c r="C419" s="8" t="n">
        <v>2.33</v>
      </c>
      <c r="D419" s="8" t="n">
        <v>1.08</v>
      </c>
      <c r="E419" s="8" t="n">
        <v>80.5</v>
      </c>
      <c r="F419" s="8" t="n">
        <v>90.84</v>
      </c>
      <c r="G419" s="8" t="n">
        <v>16.47</v>
      </c>
      <c r="H419" s="8" t="n">
        <v>106.800003</v>
      </c>
      <c r="I419" s="8" t="n">
        <v>1256.77002</v>
      </c>
      <c r="J419" s="8" t="n">
        <v>68.75284600000001</v>
      </c>
      <c r="L419" s="9">
        <f>LN(B419/B418)</f>
        <v/>
      </c>
      <c r="M419" s="9">
        <f>$M$1*(C419-C418)</f>
        <v/>
      </c>
      <c r="N419" s="9">
        <f>$N$1*(D419-D418)</f>
        <v/>
      </c>
      <c r="O419" s="9">
        <f>$O$1*LN(E419/E418)</f>
        <v/>
      </c>
      <c r="P419" s="9">
        <f>$P$1*LN(F419/F418)</f>
        <v/>
      </c>
      <c r="Q419" s="9">
        <f>$Q$1*(G419-G418)</f>
        <v/>
      </c>
      <c r="R419" s="9">
        <f>$R$1*(H419-H418)</f>
        <v/>
      </c>
      <c r="S419" s="9">
        <f>$S$1*LN(I419/I418)</f>
        <v/>
      </c>
      <c r="T419" s="9">
        <f>$T$1*LN(J419/J418)</f>
        <v/>
      </c>
      <c r="U419" s="9">
        <f>$W$12+$W$4*M419+$W$5*N419+$W$6*O419+$W$7*P419+$W$8*Q419+$W$9*R419+$W$10*S419+$W$11*T419</f>
        <v/>
      </c>
      <c r="AA419" s="10">
        <f>INDEX(LINEST(L160:L419,M160:T419,TRUE,TRUE),1,9)*52</f>
        <v/>
      </c>
      <c r="AB419" s="9">
        <f>INDEX(LINEST(L160:L419,M160:T419,TRUE,TRUE),1,8)</f>
        <v/>
      </c>
      <c r="AC419" s="9">
        <f>INDEX(LINEST(L160:L419,M160:T419,TRUE,TRUE),1,7)</f>
        <v/>
      </c>
      <c r="AD419" s="9">
        <f>INDEX(LINEST(L160:L419,M160:T419,TRUE,TRUE),1,6)</f>
        <v/>
      </c>
      <c r="AE419" s="9">
        <f>INDEX(LINEST(L160:L419,M160:T419,TRUE,TRUE),1,5)</f>
        <v/>
      </c>
      <c r="AF419" s="9">
        <f>INDEX(LINEST(L160:L419,M160:T419,TRUE,TRUE),1,4)</f>
        <v/>
      </c>
      <c r="AG419" s="9">
        <f>INDEX(LINEST(L160:L419,M160:T419,TRUE,TRUE),1,3)</f>
        <v/>
      </c>
      <c r="AH419" s="9">
        <f>INDEX(LINEST(L160:L419,M160:T419,TRUE,TRUE),1,2)</f>
        <v/>
      </c>
      <c r="AI419" s="9">
        <f>INDEX(LINEST(L160:L419,M160:T419,TRUE,TRUE),1,1)</f>
        <v/>
      </c>
      <c r="AJ419" s="10">
        <f>INDEX(LINEST(L160:L419,M160:T419,TRUE,TRUE),3,1)</f>
        <v/>
      </c>
      <c r="AK419" s="9">
        <f>AA418/52+AB418*M419+AC418*N419+AD418*O419+AE418*P419+AF418*Q419+AG418*R419+AH418*S419+AI418*T419</f>
        <v/>
      </c>
      <c r="AL419" s="9">
        <f>AVERAGE(L159:L418)</f>
        <v/>
      </c>
    </row>
    <row r="420">
      <c r="A420" s="7" t="n">
        <v>40543</v>
      </c>
      <c r="B420" s="8" t="n">
        <v>1405.5</v>
      </c>
      <c r="C420" s="8" t="n">
        <v>2.3</v>
      </c>
      <c r="D420" s="8" t="n">
        <v>1</v>
      </c>
      <c r="E420" s="8" t="n">
        <v>79.029999</v>
      </c>
      <c r="F420" s="8" t="n">
        <v>91.38</v>
      </c>
      <c r="G420" s="8" t="n">
        <v>17.75</v>
      </c>
      <c r="H420" s="8" t="n">
        <v>110.400002</v>
      </c>
      <c r="I420" s="8" t="n">
        <v>1257.640015</v>
      </c>
      <c r="J420" s="8" t="n">
        <v>69.259125</v>
      </c>
      <c r="L420" s="9">
        <f>LN(B420/B419)</f>
        <v/>
      </c>
      <c r="M420" s="9">
        <f>$M$1*(C420-C419)</f>
        <v/>
      </c>
      <c r="N420" s="9">
        <f>$N$1*(D420-D419)</f>
        <v/>
      </c>
      <c r="O420" s="9">
        <f>$O$1*LN(E420/E419)</f>
        <v/>
      </c>
      <c r="P420" s="9">
        <f>$P$1*LN(F420/F419)</f>
        <v/>
      </c>
      <c r="Q420" s="9">
        <f>$Q$1*(G420-G419)</f>
        <v/>
      </c>
      <c r="R420" s="9">
        <f>$R$1*(H420-H419)</f>
        <v/>
      </c>
      <c r="S420" s="9">
        <f>$S$1*LN(I420/I419)</f>
        <v/>
      </c>
      <c r="T420" s="9">
        <f>$T$1*LN(J420/J419)</f>
        <v/>
      </c>
      <c r="U420" s="9">
        <f>$W$12+$W$4*M420+$W$5*N420+$W$6*O420+$W$7*P420+$W$8*Q420+$W$9*R420+$W$10*S420+$W$11*T420</f>
        <v/>
      </c>
      <c r="AA420" s="10">
        <f>INDEX(LINEST(L161:L420,M161:T420,TRUE,TRUE),1,9)*52</f>
        <v/>
      </c>
      <c r="AB420" s="9">
        <f>INDEX(LINEST(L161:L420,M161:T420,TRUE,TRUE),1,8)</f>
        <v/>
      </c>
      <c r="AC420" s="9">
        <f>INDEX(LINEST(L161:L420,M161:T420,TRUE,TRUE),1,7)</f>
        <v/>
      </c>
      <c r="AD420" s="9">
        <f>INDEX(LINEST(L161:L420,M161:T420,TRUE,TRUE),1,6)</f>
        <v/>
      </c>
      <c r="AE420" s="9">
        <f>INDEX(LINEST(L161:L420,M161:T420,TRUE,TRUE),1,5)</f>
        <v/>
      </c>
      <c r="AF420" s="9">
        <f>INDEX(LINEST(L161:L420,M161:T420,TRUE,TRUE),1,4)</f>
        <v/>
      </c>
      <c r="AG420" s="9">
        <f>INDEX(LINEST(L161:L420,M161:T420,TRUE,TRUE),1,3)</f>
        <v/>
      </c>
      <c r="AH420" s="9">
        <f>INDEX(LINEST(L161:L420,M161:T420,TRUE,TRUE),1,2)</f>
        <v/>
      </c>
      <c r="AI420" s="9">
        <f>INDEX(LINEST(L161:L420,M161:T420,TRUE,TRUE),1,1)</f>
        <v/>
      </c>
      <c r="AJ420" s="10">
        <f>INDEX(LINEST(L161:L420,M161:T420,TRUE,TRUE),3,1)</f>
        <v/>
      </c>
      <c r="AK420" s="9">
        <f>AA419/52+AB419*M420+AC419*N420+AD419*O420+AE419*P420+AF419*Q420+AG419*R420+AH419*S420+AI419*T420</f>
        <v/>
      </c>
      <c r="AL420" s="9">
        <f>AVERAGE(L160:L419)</f>
        <v/>
      </c>
    </row>
    <row r="421">
      <c r="A421" s="7" t="n">
        <v>40550</v>
      </c>
      <c r="B421" s="8" t="n">
        <v>1367</v>
      </c>
      <c r="C421" s="8" t="n">
        <v>2.36</v>
      </c>
      <c r="D421" s="8" t="n">
        <v>0.98</v>
      </c>
      <c r="E421" s="8" t="n">
        <v>81.010002</v>
      </c>
      <c r="F421" s="8" t="n">
        <v>88.06999999999999</v>
      </c>
      <c r="G421" s="8" t="n">
        <v>17.14</v>
      </c>
      <c r="H421" s="8" t="n">
        <v>107.5</v>
      </c>
      <c r="I421" s="8" t="n">
        <v>1271.5</v>
      </c>
      <c r="J421" s="8" t="n">
        <v>69.101944</v>
      </c>
      <c r="L421" s="9">
        <f>LN(B421/B420)</f>
        <v/>
      </c>
      <c r="M421" s="9">
        <f>$M$1*(C421-C420)</f>
        <v/>
      </c>
      <c r="N421" s="9">
        <f>$N$1*(D421-D420)</f>
        <v/>
      </c>
      <c r="O421" s="9">
        <f>$O$1*LN(E421/E420)</f>
        <v/>
      </c>
      <c r="P421" s="9">
        <f>$P$1*LN(F421/F420)</f>
        <v/>
      </c>
      <c r="Q421" s="9">
        <f>$Q$1*(G421-G420)</f>
        <v/>
      </c>
      <c r="R421" s="9">
        <f>$R$1*(H421-H420)</f>
        <v/>
      </c>
      <c r="S421" s="9">
        <f>$S$1*LN(I421/I420)</f>
        <v/>
      </c>
      <c r="T421" s="9">
        <f>$T$1*LN(J421/J420)</f>
        <v/>
      </c>
      <c r="U421" s="9">
        <f>$W$12+$W$4*M421+$W$5*N421+$W$6*O421+$W$7*P421+$W$8*Q421+$W$9*R421+$W$10*S421+$W$11*T421</f>
        <v/>
      </c>
      <c r="AA421" s="10">
        <f>INDEX(LINEST(L162:L421,M162:T421,TRUE,TRUE),1,9)*52</f>
        <v/>
      </c>
      <c r="AB421" s="9">
        <f>INDEX(LINEST(L162:L421,M162:T421,TRUE,TRUE),1,8)</f>
        <v/>
      </c>
      <c r="AC421" s="9">
        <f>INDEX(LINEST(L162:L421,M162:T421,TRUE,TRUE),1,7)</f>
        <v/>
      </c>
      <c r="AD421" s="9">
        <f>INDEX(LINEST(L162:L421,M162:T421,TRUE,TRUE),1,6)</f>
        <v/>
      </c>
      <c r="AE421" s="9">
        <f>INDEX(LINEST(L162:L421,M162:T421,TRUE,TRUE),1,5)</f>
        <v/>
      </c>
      <c r="AF421" s="9">
        <f>INDEX(LINEST(L162:L421,M162:T421,TRUE,TRUE),1,4)</f>
        <v/>
      </c>
      <c r="AG421" s="9">
        <f>INDEX(LINEST(L162:L421,M162:T421,TRUE,TRUE),1,3)</f>
        <v/>
      </c>
      <c r="AH421" s="9">
        <f>INDEX(LINEST(L162:L421,M162:T421,TRUE,TRUE),1,2)</f>
        <v/>
      </c>
      <c r="AI421" s="9">
        <f>INDEX(LINEST(L162:L421,M162:T421,TRUE,TRUE),1,1)</f>
        <v/>
      </c>
      <c r="AJ421" s="10">
        <f>INDEX(LINEST(L162:L421,M162:T421,TRUE,TRUE),3,1)</f>
        <v/>
      </c>
      <c r="AK421" s="9">
        <f>AA420/52+AB420*M421+AC420*N421+AD420*O421+AE420*P421+AF420*Q421+AG420*R421+AH420*S421+AI420*T421</f>
        <v/>
      </c>
      <c r="AL421" s="9">
        <f>AVERAGE(L161:L420)</f>
        <v/>
      </c>
    </row>
    <row r="422">
      <c r="A422" s="7" t="n">
        <v>40557</v>
      </c>
      <c r="B422" s="8" t="n">
        <v>1367</v>
      </c>
      <c r="C422" s="8" t="n">
        <v>2.35</v>
      </c>
      <c r="D422" s="8" t="n">
        <v>1</v>
      </c>
      <c r="E422" s="8" t="n">
        <v>79.160004</v>
      </c>
      <c r="F422" s="8" t="n">
        <v>91.53</v>
      </c>
      <c r="G422" s="8" t="n">
        <v>15.46</v>
      </c>
      <c r="H422" s="8" t="n">
        <v>96.400002</v>
      </c>
      <c r="I422" s="8" t="n">
        <v>1293.23999</v>
      </c>
      <c r="J422" s="8" t="n">
        <v>69.24601699999999</v>
      </c>
      <c r="L422" s="9">
        <f>LN(B422/B421)</f>
        <v/>
      </c>
      <c r="M422" s="9">
        <f>$M$1*(C422-C421)</f>
        <v/>
      </c>
      <c r="N422" s="9">
        <f>$N$1*(D422-D421)</f>
        <v/>
      </c>
      <c r="O422" s="9">
        <f>$O$1*LN(E422/E421)</f>
        <v/>
      </c>
      <c r="P422" s="9">
        <f>$P$1*LN(F422/F421)</f>
        <v/>
      </c>
      <c r="Q422" s="9">
        <f>$Q$1*(G422-G421)</f>
        <v/>
      </c>
      <c r="R422" s="9">
        <f>$R$1*(H422-H421)</f>
        <v/>
      </c>
      <c r="S422" s="9">
        <f>$S$1*LN(I422/I421)</f>
        <v/>
      </c>
      <c r="T422" s="9">
        <f>$T$1*LN(J422/J421)</f>
        <v/>
      </c>
      <c r="U422" s="9">
        <f>$W$12+$W$4*M422+$W$5*N422+$W$6*O422+$W$7*P422+$W$8*Q422+$W$9*R422+$W$10*S422+$W$11*T422</f>
        <v/>
      </c>
      <c r="AA422" s="10">
        <f>INDEX(LINEST(L163:L422,M163:T422,TRUE,TRUE),1,9)*52</f>
        <v/>
      </c>
      <c r="AB422" s="9">
        <f>INDEX(LINEST(L163:L422,M163:T422,TRUE,TRUE),1,8)</f>
        <v/>
      </c>
      <c r="AC422" s="9">
        <f>INDEX(LINEST(L163:L422,M163:T422,TRUE,TRUE),1,7)</f>
        <v/>
      </c>
      <c r="AD422" s="9">
        <f>INDEX(LINEST(L163:L422,M163:T422,TRUE,TRUE),1,6)</f>
        <v/>
      </c>
      <c r="AE422" s="9">
        <f>INDEX(LINEST(L163:L422,M163:T422,TRUE,TRUE),1,5)</f>
        <v/>
      </c>
      <c r="AF422" s="9">
        <f>INDEX(LINEST(L163:L422,M163:T422,TRUE,TRUE),1,4)</f>
        <v/>
      </c>
      <c r="AG422" s="9">
        <f>INDEX(LINEST(L163:L422,M163:T422,TRUE,TRUE),1,3)</f>
        <v/>
      </c>
      <c r="AH422" s="9">
        <f>INDEX(LINEST(L163:L422,M163:T422,TRUE,TRUE),1,2)</f>
        <v/>
      </c>
      <c r="AI422" s="9">
        <f>INDEX(LINEST(L163:L422,M163:T422,TRUE,TRUE),1,1)</f>
        <v/>
      </c>
      <c r="AJ422" s="10">
        <f>INDEX(LINEST(L163:L422,M163:T422,TRUE,TRUE),3,1)</f>
        <v/>
      </c>
      <c r="AK422" s="9">
        <f>AA421/52+AB421*M422+AC421*N422+AD421*O422+AE421*P422+AF421*Q422+AG421*R422+AH421*S422+AI421*T422</f>
        <v/>
      </c>
      <c r="AL422" s="9">
        <f>AVERAGE(L162:L421)</f>
        <v/>
      </c>
    </row>
    <row r="423">
      <c r="A423" s="7" t="n">
        <v>40564</v>
      </c>
      <c r="B423" s="8" t="n">
        <v>1343.5</v>
      </c>
      <c r="C423" s="8" t="n">
        <v>2.24</v>
      </c>
      <c r="D423" s="8" t="n">
        <v>1.2</v>
      </c>
      <c r="E423" s="8" t="n">
        <v>78.209999</v>
      </c>
      <c r="F423" s="8" t="n">
        <v>88.22</v>
      </c>
      <c r="G423" s="8" t="n">
        <v>18.47</v>
      </c>
      <c r="H423" s="8" t="n">
        <v>95.300003</v>
      </c>
      <c r="I423" s="8" t="n">
        <v>1283.349976</v>
      </c>
      <c r="J423" s="8" t="n">
        <v>69.16744199999999</v>
      </c>
      <c r="L423" s="9">
        <f>LN(B423/B422)</f>
        <v/>
      </c>
      <c r="M423" s="9">
        <f>$M$1*(C423-C422)</f>
        <v/>
      </c>
      <c r="N423" s="9">
        <f>$N$1*(D423-D422)</f>
        <v/>
      </c>
      <c r="O423" s="9">
        <f>$O$1*LN(E423/E422)</f>
        <v/>
      </c>
      <c r="P423" s="9">
        <f>$P$1*LN(F423/F422)</f>
        <v/>
      </c>
      <c r="Q423" s="9">
        <f>$Q$1*(G423-G422)</f>
        <v/>
      </c>
      <c r="R423" s="9">
        <f>$R$1*(H423-H422)</f>
        <v/>
      </c>
      <c r="S423" s="9">
        <f>$S$1*LN(I423/I422)</f>
        <v/>
      </c>
      <c r="T423" s="9">
        <f>$T$1*LN(J423/J422)</f>
        <v/>
      </c>
      <c r="U423" s="9">
        <f>$W$12+$W$4*M423+$W$5*N423+$W$6*O423+$W$7*P423+$W$8*Q423+$W$9*R423+$W$10*S423+$W$11*T423</f>
        <v/>
      </c>
      <c r="AA423" s="10">
        <f>INDEX(LINEST(L164:L423,M164:T423,TRUE,TRUE),1,9)*52</f>
        <v/>
      </c>
      <c r="AB423" s="9">
        <f>INDEX(LINEST(L164:L423,M164:T423,TRUE,TRUE),1,8)</f>
        <v/>
      </c>
      <c r="AC423" s="9">
        <f>INDEX(LINEST(L164:L423,M164:T423,TRUE,TRUE),1,7)</f>
        <v/>
      </c>
      <c r="AD423" s="9">
        <f>INDEX(LINEST(L164:L423,M164:T423,TRUE,TRUE),1,6)</f>
        <v/>
      </c>
      <c r="AE423" s="9">
        <f>INDEX(LINEST(L164:L423,M164:T423,TRUE,TRUE),1,5)</f>
        <v/>
      </c>
      <c r="AF423" s="9">
        <f>INDEX(LINEST(L164:L423,M164:T423,TRUE,TRUE),1,4)</f>
        <v/>
      </c>
      <c r="AG423" s="9">
        <f>INDEX(LINEST(L164:L423,M164:T423,TRUE,TRUE),1,3)</f>
        <v/>
      </c>
      <c r="AH423" s="9">
        <f>INDEX(LINEST(L164:L423,M164:T423,TRUE,TRUE),1,2)</f>
        <v/>
      </c>
      <c r="AI423" s="9">
        <f>INDEX(LINEST(L164:L423,M164:T423,TRUE,TRUE),1,1)</f>
        <v/>
      </c>
      <c r="AJ423" s="10">
        <f>INDEX(LINEST(L164:L423,M164:T423,TRUE,TRUE),3,1)</f>
        <v/>
      </c>
      <c r="AK423" s="9">
        <f>AA422/52+AB422*M423+AC422*N423+AD422*O423+AE422*P423+AF422*Q423+AG422*R423+AH422*S423+AI422*T423</f>
        <v/>
      </c>
      <c r="AL423" s="9">
        <f>AVERAGE(L163:L422)</f>
        <v/>
      </c>
    </row>
    <row r="424">
      <c r="A424" s="7" t="n">
        <v>40571</v>
      </c>
      <c r="B424" s="8" t="n">
        <v>1319</v>
      </c>
      <c r="C424" s="8" t="n">
        <v>2.27</v>
      </c>
      <c r="D424" s="8" t="n">
        <v>1.09</v>
      </c>
      <c r="E424" s="8" t="n">
        <v>78.129997</v>
      </c>
      <c r="F424" s="8" t="n">
        <v>88.15000000000001</v>
      </c>
      <c r="G424" s="8" t="n">
        <v>20.04</v>
      </c>
      <c r="H424" s="8" t="n">
        <v>90.300003</v>
      </c>
      <c r="I424" s="8" t="n">
        <v>1276.339966</v>
      </c>
      <c r="J424" s="8" t="n">
        <v>69.33118399999999</v>
      </c>
      <c r="L424" s="9">
        <f>LN(B424/B423)</f>
        <v/>
      </c>
      <c r="M424" s="9">
        <f>$M$1*(C424-C423)</f>
        <v/>
      </c>
      <c r="N424" s="9">
        <f>$N$1*(D424-D423)</f>
        <v/>
      </c>
      <c r="O424" s="9">
        <f>$O$1*LN(E424/E423)</f>
        <v/>
      </c>
      <c r="P424" s="9">
        <f>$P$1*LN(F424/F423)</f>
        <v/>
      </c>
      <c r="Q424" s="9">
        <f>$Q$1*(G424-G423)</f>
        <v/>
      </c>
      <c r="R424" s="9">
        <f>$R$1*(H424-H423)</f>
        <v/>
      </c>
      <c r="S424" s="9">
        <f>$S$1*LN(I424/I423)</f>
        <v/>
      </c>
      <c r="T424" s="9">
        <f>$T$1*LN(J424/J423)</f>
        <v/>
      </c>
      <c r="U424" s="9">
        <f>$W$12+$W$4*M424+$W$5*N424+$W$6*O424+$W$7*P424+$W$8*Q424+$W$9*R424+$W$10*S424+$W$11*T424</f>
        <v/>
      </c>
      <c r="AA424" s="10">
        <f>INDEX(LINEST(L165:L424,M165:T424,TRUE,TRUE),1,9)*52</f>
        <v/>
      </c>
      <c r="AB424" s="9">
        <f>INDEX(LINEST(L165:L424,M165:T424,TRUE,TRUE),1,8)</f>
        <v/>
      </c>
      <c r="AC424" s="9">
        <f>INDEX(LINEST(L165:L424,M165:T424,TRUE,TRUE),1,7)</f>
        <v/>
      </c>
      <c r="AD424" s="9">
        <f>INDEX(LINEST(L165:L424,M165:T424,TRUE,TRUE),1,6)</f>
        <v/>
      </c>
      <c r="AE424" s="9">
        <f>INDEX(LINEST(L165:L424,M165:T424,TRUE,TRUE),1,5)</f>
        <v/>
      </c>
      <c r="AF424" s="9">
        <f>INDEX(LINEST(L165:L424,M165:T424,TRUE,TRUE),1,4)</f>
        <v/>
      </c>
      <c r="AG424" s="9">
        <f>INDEX(LINEST(L165:L424,M165:T424,TRUE,TRUE),1,3)</f>
        <v/>
      </c>
      <c r="AH424" s="9">
        <f>INDEX(LINEST(L165:L424,M165:T424,TRUE,TRUE),1,2)</f>
        <v/>
      </c>
      <c r="AI424" s="9">
        <f>INDEX(LINEST(L165:L424,M165:T424,TRUE,TRUE),1,1)</f>
        <v/>
      </c>
      <c r="AJ424" s="10">
        <f>INDEX(LINEST(L165:L424,M165:T424,TRUE,TRUE),3,1)</f>
        <v/>
      </c>
      <c r="AK424" s="9">
        <f>AA423/52+AB423*M424+AC423*N424+AD423*O424+AE423*P424+AF423*Q424+AG423*R424+AH423*S424+AI423*T424</f>
        <v/>
      </c>
      <c r="AL424" s="9">
        <f>AVERAGE(L164:L423)</f>
        <v/>
      </c>
    </row>
    <row r="425">
      <c r="A425" s="7" t="n">
        <v>40578</v>
      </c>
      <c r="B425" s="8" t="n">
        <v>1355</v>
      </c>
      <c r="C425" s="8" t="n">
        <v>2.38</v>
      </c>
      <c r="D425" s="8" t="n">
        <v>1.3</v>
      </c>
      <c r="E425" s="8" t="n">
        <v>78.040001</v>
      </c>
      <c r="F425" s="8" t="n">
        <v>87.87</v>
      </c>
      <c r="G425" s="8" t="n">
        <v>15.93</v>
      </c>
      <c r="H425" s="8" t="n">
        <v>105.099998</v>
      </c>
      <c r="I425" s="8" t="n">
        <v>1310.869995</v>
      </c>
      <c r="J425" s="8" t="n">
        <v>68.488152</v>
      </c>
      <c r="L425" s="9">
        <f>LN(B425/B424)</f>
        <v/>
      </c>
      <c r="M425" s="9">
        <f>$M$1*(C425-C424)</f>
        <v/>
      </c>
      <c r="N425" s="9">
        <f>$N$1*(D425-D424)</f>
        <v/>
      </c>
      <c r="O425" s="9">
        <f>$O$1*LN(E425/E424)</f>
        <v/>
      </c>
      <c r="P425" s="9">
        <f>$P$1*LN(F425/F424)</f>
        <v/>
      </c>
      <c r="Q425" s="9">
        <f>$Q$1*(G425-G424)</f>
        <v/>
      </c>
      <c r="R425" s="9">
        <f>$R$1*(H425-H424)</f>
        <v/>
      </c>
      <c r="S425" s="9">
        <f>$S$1*LN(I425/I424)</f>
        <v/>
      </c>
      <c r="T425" s="9">
        <f>$T$1*LN(J425/J424)</f>
        <v/>
      </c>
      <c r="U425" s="9">
        <f>$W$12+$W$4*M425+$W$5*N425+$W$6*O425+$W$7*P425+$W$8*Q425+$W$9*R425+$W$10*S425+$W$11*T425</f>
        <v/>
      </c>
      <c r="AA425" s="10">
        <f>INDEX(LINEST(L166:L425,M166:T425,TRUE,TRUE),1,9)*52</f>
        <v/>
      </c>
      <c r="AB425" s="9">
        <f>INDEX(LINEST(L166:L425,M166:T425,TRUE,TRUE),1,8)</f>
        <v/>
      </c>
      <c r="AC425" s="9">
        <f>INDEX(LINEST(L166:L425,M166:T425,TRUE,TRUE),1,7)</f>
        <v/>
      </c>
      <c r="AD425" s="9">
        <f>INDEX(LINEST(L166:L425,M166:T425,TRUE,TRUE),1,6)</f>
        <v/>
      </c>
      <c r="AE425" s="9">
        <f>INDEX(LINEST(L166:L425,M166:T425,TRUE,TRUE),1,5)</f>
        <v/>
      </c>
      <c r="AF425" s="9">
        <f>INDEX(LINEST(L166:L425,M166:T425,TRUE,TRUE),1,4)</f>
        <v/>
      </c>
      <c r="AG425" s="9">
        <f>INDEX(LINEST(L166:L425,M166:T425,TRUE,TRUE),1,3)</f>
        <v/>
      </c>
      <c r="AH425" s="9">
        <f>INDEX(LINEST(L166:L425,M166:T425,TRUE,TRUE),1,2)</f>
        <v/>
      </c>
      <c r="AI425" s="9">
        <f>INDEX(LINEST(L166:L425,M166:T425,TRUE,TRUE),1,1)</f>
        <v/>
      </c>
      <c r="AJ425" s="10">
        <f>INDEX(LINEST(L166:L425,M166:T425,TRUE,TRUE),3,1)</f>
        <v/>
      </c>
      <c r="AK425" s="9">
        <f>AA424/52+AB424*M425+AC424*N425+AD424*O425+AE424*P425+AF424*Q425+AG424*R425+AH424*S425+AI424*T425</f>
        <v/>
      </c>
      <c r="AL425" s="9">
        <f>AVERAGE(L165:L424)</f>
        <v/>
      </c>
    </row>
    <row r="426">
      <c r="A426" s="7" t="n">
        <v>40585</v>
      </c>
      <c r="B426" s="8" t="n">
        <v>1364</v>
      </c>
      <c r="C426" s="8" t="n">
        <v>2.28</v>
      </c>
      <c r="D426" s="8" t="n">
        <v>1.36</v>
      </c>
      <c r="E426" s="8" t="n">
        <v>78.459999</v>
      </c>
      <c r="F426" s="8" t="n">
        <v>84.39</v>
      </c>
      <c r="G426" s="8" t="n">
        <v>15.69</v>
      </c>
      <c r="H426" s="8" t="n">
        <v>97.199997</v>
      </c>
      <c r="I426" s="8" t="n">
        <v>1329.150024</v>
      </c>
      <c r="J426" s="8" t="n">
        <v>68.514404</v>
      </c>
      <c r="L426" s="9">
        <f>LN(B426/B425)</f>
        <v/>
      </c>
      <c r="M426" s="9">
        <f>$M$1*(C426-C425)</f>
        <v/>
      </c>
      <c r="N426" s="9">
        <f>$N$1*(D426-D425)</f>
        <v/>
      </c>
      <c r="O426" s="9">
        <f>$O$1*LN(E426/E425)</f>
        <v/>
      </c>
      <c r="P426" s="9">
        <f>$P$1*LN(F426/F425)</f>
        <v/>
      </c>
      <c r="Q426" s="9">
        <f>$Q$1*(G426-G425)</f>
        <v/>
      </c>
      <c r="R426" s="9">
        <f>$R$1*(H426-H425)</f>
        <v/>
      </c>
      <c r="S426" s="9">
        <f>$S$1*LN(I426/I425)</f>
        <v/>
      </c>
      <c r="T426" s="9">
        <f>$T$1*LN(J426/J425)</f>
        <v/>
      </c>
      <c r="U426" s="9">
        <f>$W$12+$W$4*M426+$W$5*N426+$W$6*O426+$W$7*P426+$W$8*Q426+$W$9*R426+$W$10*S426+$W$11*T426</f>
        <v/>
      </c>
      <c r="AA426" s="10">
        <f>INDEX(LINEST(L167:L426,M167:T426,TRUE,TRUE),1,9)*52</f>
        <v/>
      </c>
      <c r="AB426" s="9">
        <f>INDEX(LINEST(L167:L426,M167:T426,TRUE,TRUE),1,8)</f>
        <v/>
      </c>
      <c r="AC426" s="9">
        <f>INDEX(LINEST(L167:L426,M167:T426,TRUE,TRUE),1,7)</f>
        <v/>
      </c>
      <c r="AD426" s="9">
        <f>INDEX(LINEST(L167:L426,M167:T426,TRUE,TRUE),1,6)</f>
        <v/>
      </c>
      <c r="AE426" s="9">
        <f>INDEX(LINEST(L167:L426,M167:T426,TRUE,TRUE),1,5)</f>
        <v/>
      </c>
      <c r="AF426" s="9">
        <f>INDEX(LINEST(L167:L426,M167:T426,TRUE,TRUE),1,4)</f>
        <v/>
      </c>
      <c r="AG426" s="9">
        <f>INDEX(LINEST(L167:L426,M167:T426,TRUE,TRUE),1,3)</f>
        <v/>
      </c>
      <c r="AH426" s="9">
        <f>INDEX(LINEST(L167:L426,M167:T426,TRUE,TRUE),1,2)</f>
        <v/>
      </c>
      <c r="AI426" s="9">
        <f>INDEX(LINEST(L167:L426,M167:T426,TRUE,TRUE),1,1)</f>
        <v/>
      </c>
      <c r="AJ426" s="10">
        <f>INDEX(LINEST(L167:L426,M167:T426,TRUE,TRUE),3,1)</f>
        <v/>
      </c>
      <c r="AK426" s="9">
        <f>AA425/52+AB425*M426+AC425*N426+AD425*O426+AE425*P426+AF425*Q426+AG425*R426+AH425*S426+AI425*T426</f>
        <v/>
      </c>
      <c r="AL426" s="9">
        <f>AVERAGE(L166:L425)</f>
        <v/>
      </c>
    </row>
    <row r="427">
      <c r="A427" s="7" t="n">
        <v>40592</v>
      </c>
      <c r="B427" s="8" t="n">
        <v>1383.5</v>
      </c>
      <c r="C427" s="8" t="n">
        <v>2.34</v>
      </c>
      <c r="D427" s="8" t="n">
        <v>1.25</v>
      </c>
      <c r="E427" s="8" t="n">
        <v>77.660004</v>
      </c>
      <c r="F427" s="8" t="n">
        <v>85.03</v>
      </c>
      <c r="G427" s="8" t="n">
        <v>16.43</v>
      </c>
      <c r="H427" s="8" t="n">
        <v>94.300003</v>
      </c>
      <c r="I427" s="8" t="n">
        <v>1343.01001</v>
      </c>
      <c r="J427" s="8" t="n">
        <v>68.770561</v>
      </c>
      <c r="L427" s="9">
        <f>LN(B427/B426)</f>
        <v/>
      </c>
      <c r="M427" s="9">
        <f>$M$1*(C427-C426)</f>
        <v/>
      </c>
      <c r="N427" s="9">
        <f>$N$1*(D427-D426)</f>
        <v/>
      </c>
      <c r="O427" s="9">
        <f>$O$1*LN(E427/E426)</f>
        <v/>
      </c>
      <c r="P427" s="9">
        <f>$P$1*LN(F427/F426)</f>
        <v/>
      </c>
      <c r="Q427" s="9">
        <f>$Q$1*(G427-G426)</f>
        <v/>
      </c>
      <c r="R427" s="9">
        <f>$R$1*(H427-H426)</f>
        <v/>
      </c>
      <c r="S427" s="9">
        <f>$S$1*LN(I427/I426)</f>
        <v/>
      </c>
      <c r="T427" s="9">
        <f>$T$1*LN(J427/J426)</f>
        <v/>
      </c>
      <c r="U427" s="9">
        <f>$W$12+$W$4*M427+$W$5*N427+$W$6*O427+$W$7*P427+$W$8*Q427+$W$9*R427+$W$10*S427+$W$11*T427</f>
        <v/>
      </c>
      <c r="AA427" s="10">
        <f>INDEX(LINEST(L168:L427,M168:T427,TRUE,TRUE),1,9)*52</f>
        <v/>
      </c>
      <c r="AB427" s="9">
        <f>INDEX(LINEST(L168:L427,M168:T427,TRUE,TRUE),1,8)</f>
        <v/>
      </c>
      <c r="AC427" s="9">
        <f>INDEX(LINEST(L168:L427,M168:T427,TRUE,TRUE),1,7)</f>
        <v/>
      </c>
      <c r="AD427" s="9">
        <f>INDEX(LINEST(L168:L427,M168:T427,TRUE,TRUE),1,6)</f>
        <v/>
      </c>
      <c r="AE427" s="9">
        <f>INDEX(LINEST(L168:L427,M168:T427,TRUE,TRUE),1,5)</f>
        <v/>
      </c>
      <c r="AF427" s="9">
        <f>INDEX(LINEST(L168:L427,M168:T427,TRUE,TRUE),1,4)</f>
        <v/>
      </c>
      <c r="AG427" s="9">
        <f>INDEX(LINEST(L168:L427,M168:T427,TRUE,TRUE),1,3)</f>
        <v/>
      </c>
      <c r="AH427" s="9">
        <f>INDEX(LINEST(L168:L427,M168:T427,TRUE,TRUE),1,2)</f>
        <v/>
      </c>
      <c r="AI427" s="9">
        <f>INDEX(LINEST(L168:L427,M168:T427,TRUE,TRUE),1,1)</f>
        <v/>
      </c>
      <c r="AJ427" s="10">
        <f>INDEX(LINEST(L168:L427,M168:T427,TRUE,TRUE),3,1)</f>
        <v/>
      </c>
      <c r="AK427" s="9">
        <f>AA426/52+AB426*M427+AC426*N427+AD426*O427+AE426*P427+AF426*Q427+AG426*R427+AH426*S427+AI426*T427</f>
        <v/>
      </c>
      <c r="AL427" s="9">
        <f>AVERAGE(L167:L426)</f>
        <v/>
      </c>
    </row>
    <row r="428">
      <c r="A428" s="7" t="n">
        <v>40599</v>
      </c>
      <c r="B428" s="8" t="n">
        <v>1402.5</v>
      </c>
      <c r="C428" s="8" t="n">
        <v>2.4</v>
      </c>
      <c r="D428" s="8" t="n">
        <v>1.02</v>
      </c>
      <c r="E428" s="8" t="n">
        <v>77.279999</v>
      </c>
      <c r="F428" s="8" t="n">
        <v>96.52</v>
      </c>
      <c r="G428" s="8" t="n">
        <v>19.22</v>
      </c>
      <c r="H428" s="8" t="n">
        <v>93.099998</v>
      </c>
      <c r="I428" s="8" t="n">
        <v>1319.880005</v>
      </c>
      <c r="J428" s="8" t="n">
        <v>69.269791</v>
      </c>
      <c r="L428" s="9">
        <f>LN(B428/B427)</f>
        <v/>
      </c>
      <c r="M428" s="9">
        <f>$M$1*(C428-C427)</f>
        <v/>
      </c>
      <c r="N428" s="9">
        <f>$N$1*(D428-D427)</f>
        <v/>
      </c>
      <c r="O428" s="9">
        <f>$O$1*LN(E428/E427)</f>
        <v/>
      </c>
      <c r="P428" s="9">
        <f>$P$1*LN(F428/F427)</f>
        <v/>
      </c>
      <c r="Q428" s="9">
        <f>$Q$1*(G428-G427)</f>
        <v/>
      </c>
      <c r="R428" s="9">
        <f>$R$1*(H428-H427)</f>
        <v/>
      </c>
      <c r="S428" s="9">
        <f>$S$1*LN(I428/I427)</f>
        <v/>
      </c>
      <c r="T428" s="9">
        <f>$T$1*LN(J428/J427)</f>
        <v/>
      </c>
      <c r="U428" s="9">
        <f>$W$12+$W$4*M428+$W$5*N428+$W$6*O428+$W$7*P428+$W$8*Q428+$W$9*R428+$W$10*S428+$W$11*T428</f>
        <v/>
      </c>
      <c r="AA428" s="10">
        <f>INDEX(LINEST(L169:L428,M169:T428,TRUE,TRUE),1,9)*52</f>
        <v/>
      </c>
      <c r="AB428" s="9">
        <f>INDEX(LINEST(L169:L428,M169:T428,TRUE,TRUE),1,8)</f>
        <v/>
      </c>
      <c r="AC428" s="9">
        <f>INDEX(LINEST(L169:L428,M169:T428,TRUE,TRUE),1,7)</f>
        <v/>
      </c>
      <c r="AD428" s="9">
        <f>INDEX(LINEST(L169:L428,M169:T428,TRUE,TRUE),1,6)</f>
        <v/>
      </c>
      <c r="AE428" s="9">
        <f>INDEX(LINEST(L169:L428,M169:T428,TRUE,TRUE),1,5)</f>
        <v/>
      </c>
      <c r="AF428" s="9">
        <f>INDEX(LINEST(L169:L428,M169:T428,TRUE,TRUE),1,4)</f>
        <v/>
      </c>
      <c r="AG428" s="9">
        <f>INDEX(LINEST(L169:L428,M169:T428,TRUE,TRUE),1,3)</f>
        <v/>
      </c>
      <c r="AH428" s="9">
        <f>INDEX(LINEST(L169:L428,M169:T428,TRUE,TRUE),1,2)</f>
        <v/>
      </c>
      <c r="AI428" s="9">
        <f>INDEX(LINEST(L169:L428,M169:T428,TRUE,TRUE),1,1)</f>
        <v/>
      </c>
      <c r="AJ428" s="10">
        <f>INDEX(LINEST(L169:L428,M169:T428,TRUE,TRUE),3,1)</f>
        <v/>
      </c>
      <c r="AK428" s="9">
        <f>AA427/52+AB427*M428+AC427*N428+AD427*O428+AE427*P428+AF427*Q428+AG427*R428+AH427*S428+AI427*T428</f>
        <v/>
      </c>
      <c r="AL428" s="9">
        <f>AVERAGE(L168:L427)</f>
        <v/>
      </c>
    </row>
    <row r="429">
      <c r="A429" s="7" t="n">
        <v>40606</v>
      </c>
      <c r="B429" s="8" t="n">
        <v>1427</v>
      </c>
      <c r="C429" s="8" t="n">
        <v>2.49</v>
      </c>
      <c r="D429" s="8" t="n">
        <v>1</v>
      </c>
      <c r="E429" s="8" t="n">
        <v>76.400002</v>
      </c>
      <c r="F429" s="8" t="n">
        <v>104.34</v>
      </c>
      <c r="G429" s="8" t="n">
        <v>19.06</v>
      </c>
      <c r="H429" s="8" t="n">
        <v>94.599998</v>
      </c>
      <c r="I429" s="8" t="n">
        <v>1321.150024</v>
      </c>
      <c r="J429" s="8" t="n">
        <v>69.173965</v>
      </c>
      <c r="L429" s="9">
        <f>LN(B429/B428)</f>
        <v/>
      </c>
      <c r="M429" s="9">
        <f>$M$1*(C429-C428)</f>
        <v/>
      </c>
      <c r="N429" s="9">
        <f>$N$1*(D429-D428)</f>
        <v/>
      </c>
      <c r="O429" s="9">
        <f>$O$1*LN(E429/E428)</f>
        <v/>
      </c>
      <c r="P429" s="9">
        <f>$P$1*LN(F429/F428)</f>
        <v/>
      </c>
      <c r="Q429" s="9">
        <f>$Q$1*(G429-G428)</f>
        <v/>
      </c>
      <c r="R429" s="9">
        <f>$R$1*(H429-H428)</f>
        <v/>
      </c>
      <c r="S429" s="9">
        <f>$S$1*LN(I429/I428)</f>
        <v/>
      </c>
      <c r="T429" s="9">
        <f>$T$1*LN(J429/J428)</f>
        <v/>
      </c>
      <c r="U429" s="9">
        <f>$W$12+$W$4*M429+$W$5*N429+$W$6*O429+$W$7*P429+$W$8*Q429+$W$9*R429+$W$10*S429+$W$11*T429</f>
        <v/>
      </c>
      <c r="AA429" s="10">
        <f>INDEX(LINEST(L170:L429,M170:T429,TRUE,TRUE),1,9)*52</f>
        <v/>
      </c>
      <c r="AB429" s="9">
        <f>INDEX(LINEST(L170:L429,M170:T429,TRUE,TRUE),1,8)</f>
        <v/>
      </c>
      <c r="AC429" s="9">
        <f>INDEX(LINEST(L170:L429,M170:T429,TRUE,TRUE),1,7)</f>
        <v/>
      </c>
      <c r="AD429" s="9">
        <f>INDEX(LINEST(L170:L429,M170:T429,TRUE,TRUE),1,6)</f>
        <v/>
      </c>
      <c r="AE429" s="9">
        <f>INDEX(LINEST(L170:L429,M170:T429,TRUE,TRUE),1,5)</f>
        <v/>
      </c>
      <c r="AF429" s="9">
        <f>INDEX(LINEST(L170:L429,M170:T429,TRUE,TRUE),1,4)</f>
        <v/>
      </c>
      <c r="AG429" s="9">
        <f>INDEX(LINEST(L170:L429,M170:T429,TRUE,TRUE),1,3)</f>
        <v/>
      </c>
      <c r="AH429" s="9">
        <f>INDEX(LINEST(L170:L429,M170:T429,TRUE,TRUE),1,2)</f>
        <v/>
      </c>
      <c r="AI429" s="9">
        <f>INDEX(LINEST(L170:L429,M170:T429,TRUE,TRUE),1,1)</f>
        <v/>
      </c>
      <c r="AJ429" s="10">
        <f>INDEX(LINEST(L170:L429,M170:T429,TRUE,TRUE),3,1)</f>
        <v/>
      </c>
      <c r="AK429" s="9">
        <f>AA428/52+AB428*M429+AC428*N429+AD428*O429+AE428*P429+AF428*Q429+AG428*R429+AH428*S429+AI428*T429</f>
        <v/>
      </c>
      <c r="AL429" s="9">
        <f>AVERAGE(L169:L428)</f>
        <v/>
      </c>
    </row>
    <row r="430">
      <c r="A430" s="7" t="n">
        <v>40613</v>
      </c>
      <c r="B430" s="8" t="n">
        <v>1411.5</v>
      </c>
      <c r="C430" s="8" t="n">
        <v>2.44</v>
      </c>
      <c r="D430" s="8" t="n">
        <v>0.96</v>
      </c>
      <c r="E430" s="8" t="n">
        <v>76.779999</v>
      </c>
      <c r="F430" s="8" t="n">
        <v>101.14</v>
      </c>
      <c r="G430" s="8" t="n">
        <v>20.08</v>
      </c>
      <c r="H430" s="8" t="n">
        <v>91.699997</v>
      </c>
      <c r="I430" s="8" t="n">
        <v>1304.280029</v>
      </c>
      <c r="J430" s="8" t="n">
        <v>69.575699</v>
      </c>
      <c r="L430" s="9">
        <f>LN(B430/B429)</f>
        <v/>
      </c>
      <c r="M430" s="9">
        <f>$M$1*(C430-C429)</f>
        <v/>
      </c>
      <c r="N430" s="9">
        <f>$N$1*(D430-D429)</f>
        <v/>
      </c>
      <c r="O430" s="9">
        <f>$O$1*LN(E430/E429)</f>
        <v/>
      </c>
      <c r="P430" s="9">
        <f>$P$1*LN(F430/F429)</f>
        <v/>
      </c>
      <c r="Q430" s="9">
        <f>$Q$1*(G430-G429)</f>
        <v/>
      </c>
      <c r="R430" s="9">
        <f>$R$1*(H430-H429)</f>
        <v/>
      </c>
      <c r="S430" s="9">
        <f>$S$1*LN(I430/I429)</f>
        <v/>
      </c>
      <c r="T430" s="9">
        <f>$T$1*LN(J430/J429)</f>
        <v/>
      </c>
      <c r="U430" s="9">
        <f>$W$12+$W$4*M430+$W$5*N430+$W$6*O430+$W$7*P430+$W$8*Q430+$W$9*R430+$W$10*S430+$W$11*T430</f>
        <v/>
      </c>
      <c r="AA430" s="10">
        <f>INDEX(LINEST(L171:L430,M171:T430,TRUE,TRUE),1,9)*52</f>
        <v/>
      </c>
      <c r="AB430" s="9">
        <f>INDEX(LINEST(L171:L430,M171:T430,TRUE,TRUE),1,8)</f>
        <v/>
      </c>
      <c r="AC430" s="9">
        <f>INDEX(LINEST(L171:L430,M171:T430,TRUE,TRUE),1,7)</f>
        <v/>
      </c>
      <c r="AD430" s="9">
        <f>INDEX(LINEST(L171:L430,M171:T430,TRUE,TRUE),1,6)</f>
        <v/>
      </c>
      <c r="AE430" s="9">
        <f>INDEX(LINEST(L171:L430,M171:T430,TRUE,TRUE),1,5)</f>
        <v/>
      </c>
      <c r="AF430" s="9">
        <f>INDEX(LINEST(L171:L430,M171:T430,TRUE,TRUE),1,4)</f>
        <v/>
      </c>
      <c r="AG430" s="9">
        <f>INDEX(LINEST(L171:L430,M171:T430,TRUE,TRUE),1,3)</f>
        <v/>
      </c>
      <c r="AH430" s="9">
        <f>INDEX(LINEST(L171:L430,M171:T430,TRUE,TRUE),1,2)</f>
        <v/>
      </c>
      <c r="AI430" s="9">
        <f>INDEX(LINEST(L171:L430,M171:T430,TRUE,TRUE),1,1)</f>
        <v/>
      </c>
      <c r="AJ430" s="10">
        <f>INDEX(LINEST(L171:L430,M171:T430,TRUE,TRUE),3,1)</f>
        <v/>
      </c>
      <c r="AK430" s="9">
        <f>AA429/52+AB429*M430+AC429*N430+AD429*O430+AE429*P430+AF429*Q430+AG429*R430+AH429*S430+AI429*T430</f>
        <v/>
      </c>
      <c r="AL430" s="9">
        <f>AVERAGE(L170:L429)</f>
        <v/>
      </c>
    </row>
    <row r="431">
      <c r="A431" s="7" t="n">
        <v>40620</v>
      </c>
      <c r="B431" s="8" t="n">
        <v>1420</v>
      </c>
      <c r="C431" s="8" t="n">
        <v>2.43</v>
      </c>
      <c r="D431" s="8" t="n">
        <v>0.85</v>
      </c>
      <c r="E431" s="8" t="n">
        <v>75.720001</v>
      </c>
      <c r="F431" s="8" t="n">
        <v>101.06</v>
      </c>
      <c r="G431" s="8" t="n">
        <v>24.44</v>
      </c>
      <c r="H431" s="8" t="n">
        <v>100.300003</v>
      </c>
      <c r="I431" s="8" t="n">
        <v>1279.209961</v>
      </c>
      <c r="J431" s="8" t="n">
        <v>69.766747</v>
      </c>
      <c r="L431" s="9">
        <f>LN(B431/B430)</f>
        <v/>
      </c>
      <c r="M431" s="9">
        <f>$M$1*(C431-C430)</f>
        <v/>
      </c>
      <c r="N431" s="9">
        <f>$N$1*(D431-D430)</f>
        <v/>
      </c>
      <c r="O431" s="9">
        <f>$O$1*LN(E431/E430)</f>
        <v/>
      </c>
      <c r="P431" s="9">
        <f>$P$1*LN(F431/F430)</f>
        <v/>
      </c>
      <c r="Q431" s="9">
        <f>$Q$1*(G431-G430)</f>
        <v/>
      </c>
      <c r="R431" s="9">
        <f>$R$1*(H431-H430)</f>
        <v/>
      </c>
      <c r="S431" s="9">
        <f>$S$1*LN(I431/I430)</f>
        <v/>
      </c>
      <c r="T431" s="9">
        <f>$T$1*LN(J431/J430)</f>
        <v/>
      </c>
      <c r="U431" s="9">
        <f>$W$12+$W$4*M431+$W$5*N431+$W$6*O431+$W$7*P431+$W$8*Q431+$W$9*R431+$W$10*S431+$W$11*T431</f>
        <v/>
      </c>
      <c r="AA431" s="10">
        <f>INDEX(LINEST(L172:L431,M172:T431,TRUE,TRUE),1,9)*52</f>
        <v/>
      </c>
      <c r="AB431" s="9">
        <f>INDEX(LINEST(L172:L431,M172:T431,TRUE,TRUE),1,8)</f>
        <v/>
      </c>
      <c r="AC431" s="9">
        <f>INDEX(LINEST(L172:L431,M172:T431,TRUE,TRUE),1,7)</f>
        <v/>
      </c>
      <c r="AD431" s="9">
        <f>INDEX(LINEST(L172:L431,M172:T431,TRUE,TRUE),1,6)</f>
        <v/>
      </c>
      <c r="AE431" s="9">
        <f>INDEX(LINEST(L172:L431,M172:T431,TRUE,TRUE),1,5)</f>
        <v/>
      </c>
      <c r="AF431" s="9">
        <f>INDEX(LINEST(L172:L431,M172:T431,TRUE,TRUE),1,4)</f>
        <v/>
      </c>
      <c r="AG431" s="9">
        <f>INDEX(LINEST(L172:L431,M172:T431,TRUE,TRUE),1,3)</f>
        <v/>
      </c>
      <c r="AH431" s="9">
        <f>INDEX(LINEST(L172:L431,M172:T431,TRUE,TRUE),1,2)</f>
        <v/>
      </c>
      <c r="AI431" s="9">
        <f>INDEX(LINEST(L172:L431,M172:T431,TRUE,TRUE),1,1)</f>
        <v/>
      </c>
      <c r="AJ431" s="10">
        <f>INDEX(LINEST(L172:L431,M172:T431,TRUE,TRUE),3,1)</f>
        <v/>
      </c>
      <c r="AK431" s="9">
        <f>AA430/52+AB430*M431+AC430*N431+AD430*O431+AE430*P431+AF430*Q431+AG430*R431+AH430*S431+AI430*T431</f>
        <v/>
      </c>
      <c r="AL431" s="9">
        <f>AVERAGE(L171:L430)</f>
        <v/>
      </c>
    </row>
    <row r="432">
      <c r="A432" s="7" t="n">
        <v>40627</v>
      </c>
      <c r="B432" s="8" t="n">
        <v>1436</v>
      </c>
      <c r="C432" s="8" t="n">
        <v>2.44</v>
      </c>
      <c r="D432" s="8" t="n">
        <v>1.02</v>
      </c>
      <c r="E432" s="8" t="n">
        <v>76.220001</v>
      </c>
      <c r="F432" s="8" t="n">
        <v>104.89</v>
      </c>
      <c r="G432" s="8" t="n">
        <v>17.91</v>
      </c>
      <c r="H432" s="8" t="n">
        <v>93.5</v>
      </c>
      <c r="I432" s="8" t="n">
        <v>1313.800049</v>
      </c>
      <c r="J432" s="8" t="n">
        <v>69.325462</v>
      </c>
      <c r="L432" s="9">
        <f>LN(B432/B431)</f>
        <v/>
      </c>
      <c r="M432" s="9">
        <f>$M$1*(C432-C431)</f>
        <v/>
      </c>
      <c r="N432" s="9">
        <f>$N$1*(D432-D431)</f>
        <v/>
      </c>
      <c r="O432" s="9">
        <f>$O$1*LN(E432/E431)</f>
        <v/>
      </c>
      <c r="P432" s="9">
        <f>$P$1*LN(F432/F431)</f>
        <v/>
      </c>
      <c r="Q432" s="9">
        <f>$Q$1*(G432-G431)</f>
        <v/>
      </c>
      <c r="R432" s="9">
        <f>$R$1*(H432-H431)</f>
        <v/>
      </c>
      <c r="S432" s="9">
        <f>$S$1*LN(I432/I431)</f>
        <v/>
      </c>
      <c r="T432" s="9">
        <f>$T$1*LN(J432/J431)</f>
        <v/>
      </c>
      <c r="U432" s="9">
        <f>$W$12+$W$4*M432+$W$5*N432+$W$6*O432+$W$7*P432+$W$8*Q432+$W$9*R432+$W$10*S432+$W$11*T432</f>
        <v/>
      </c>
      <c r="AA432" s="10">
        <f>INDEX(LINEST(L173:L432,M173:T432,TRUE,TRUE),1,9)*52</f>
        <v/>
      </c>
      <c r="AB432" s="9">
        <f>INDEX(LINEST(L173:L432,M173:T432,TRUE,TRUE),1,8)</f>
        <v/>
      </c>
      <c r="AC432" s="9">
        <f>INDEX(LINEST(L173:L432,M173:T432,TRUE,TRUE),1,7)</f>
        <v/>
      </c>
      <c r="AD432" s="9">
        <f>INDEX(LINEST(L173:L432,M173:T432,TRUE,TRUE),1,6)</f>
        <v/>
      </c>
      <c r="AE432" s="9">
        <f>INDEX(LINEST(L173:L432,M173:T432,TRUE,TRUE),1,5)</f>
        <v/>
      </c>
      <c r="AF432" s="9">
        <f>INDEX(LINEST(L173:L432,M173:T432,TRUE,TRUE),1,4)</f>
        <v/>
      </c>
      <c r="AG432" s="9">
        <f>INDEX(LINEST(L173:L432,M173:T432,TRUE,TRUE),1,3)</f>
        <v/>
      </c>
      <c r="AH432" s="9">
        <f>INDEX(LINEST(L173:L432,M173:T432,TRUE,TRUE),1,2)</f>
        <v/>
      </c>
      <c r="AI432" s="9">
        <f>INDEX(LINEST(L173:L432,M173:T432,TRUE,TRUE),1,1)</f>
        <v/>
      </c>
      <c r="AJ432" s="10">
        <f>INDEX(LINEST(L173:L432,M173:T432,TRUE,TRUE),3,1)</f>
        <v/>
      </c>
      <c r="AK432" s="9">
        <f>AA431/52+AB431*M432+AC431*N432+AD431*O432+AE431*P432+AF431*Q432+AG431*R432+AH431*S432+AI431*T432</f>
        <v/>
      </c>
      <c r="AL432" s="9">
        <f>AVERAGE(L172:L431)</f>
        <v/>
      </c>
    </row>
    <row r="433">
      <c r="A433" s="7" t="n">
        <v>40634</v>
      </c>
      <c r="B433" s="8" t="n">
        <v>1418</v>
      </c>
      <c r="C433" s="8" t="n">
        <v>2.52</v>
      </c>
      <c r="D433" s="8" t="n">
        <v>0.9399999999999999</v>
      </c>
      <c r="E433" s="8" t="n">
        <v>75.83000199999999</v>
      </c>
      <c r="F433" s="8" t="n">
        <v>107.55</v>
      </c>
      <c r="G433" s="8" t="n">
        <v>17.4</v>
      </c>
      <c r="H433" s="8" t="n">
        <v>87.5</v>
      </c>
      <c r="I433" s="8" t="n">
        <v>1332.410034</v>
      </c>
      <c r="J433" s="8" t="n">
        <v>69.340919</v>
      </c>
      <c r="L433" s="9">
        <f>LN(B433/B432)</f>
        <v/>
      </c>
      <c r="M433" s="9">
        <f>$M$1*(C433-C432)</f>
        <v/>
      </c>
      <c r="N433" s="9">
        <f>$N$1*(D433-D432)</f>
        <v/>
      </c>
      <c r="O433" s="9">
        <f>$O$1*LN(E433/E432)</f>
        <v/>
      </c>
      <c r="P433" s="9">
        <f>$P$1*LN(F433/F432)</f>
        <v/>
      </c>
      <c r="Q433" s="9">
        <f>$Q$1*(G433-G432)</f>
        <v/>
      </c>
      <c r="R433" s="9">
        <f>$R$1*(H433-H432)</f>
        <v/>
      </c>
      <c r="S433" s="9">
        <f>$S$1*LN(I433/I432)</f>
        <v/>
      </c>
      <c r="T433" s="9">
        <f>$T$1*LN(J433/J432)</f>
        <v/>
      </c>
      <c r="U433" s="9">
        <f>$W$12+$W$4*M433+$W$5*N433+$W$6*O433+$W$7*P433+$W$8*Q433+$W$9*R433+$W$10*S433+$W$11*T433</f>
        <v/>
      </c>
      <c r="AA433" s="10">
        <f>INDEX(LINEST(L174:L433,M174:T433,TRUE,TRUE),1,9)*52</f>
        <v/>
      </c>
      <c r="AB433" s="9">
        <f>INDEX(LINEST(L174:L433,M174:T433,TRUE,TRUE),1,8)</f>
        <v/>
      </c>
      <c r="AC433" s="9">
        <f>INDEX(LINEST(L174:L433,M174:T433,TRUE,TRUE),1,7)</f>
        <v/>
      </c>
      <c r="AD433" s="9">
        <f>INDEX(LINEST(L174:L433,M174:T433,TRUE,TRUE),1,6)</f>
        <v/>
      </c>
      <c r="AE433" s="9">
        <f>INDEX(LINEST(L174:L433,M174:T433,TRUE,TRUE),1,5)</f>
        <v/>
      </c>
      <c r="AF433" s="9">
        <f>INDEX(LINEST(L174:L433,M174:T433,TRUE,TRUE),1,4)</f>
        <v/>
      </c>
      <c r="AG433" s="9">
        <f>INDEX(LINEST(L174:L433,M174:T433,TRUE,TRUE),1,3)</f>
        <v/>
      </c>
      <c r="AH433" s="9">
        <f>INDEX(LINEST(L174:L433,M174:T433,TRUE,TRUE),1,2)</f>
        <v/>
      </c>
      <c r="AI433" s="9">
        <f>INDEX(LINEST(L174:L433,M174:T433,TRUE,TRUE),1,1)</f>
        <v/>
      </c>
      <c r="AJ433" s="10">
        <f>INDEX(LINEST(L174:L433,M174:T433,TRUE,TRUE),3,1)</f>
        <v/>
      </c>
      <c r="AK433" s="9">
        <f>AA432/52+AB432*M433+AC432*N433+AD432*O433+AE432*P433+AF432*Q433+AG432*R433+AH432*S433+AI432*T433</f>
        <v/>
      </c>
      <c r="AL433" s="9">
        <f>AVERAGE(L173:L432)</f>
        <v/>
      </c>
    </row>
    <row r="434">
      <c r="A434" s="7" t="n">
        <v>40641</v>
      </c>
      <c r="B434" s="8" t="n">
        <v>1469.5</v>
      </c>
      <c r="C434" s="8" t="n">
        <v>2.64</v>
      </c>
      <c r="D434" s="8" t="n">
        <v>0.95</v>
      </c>
      <c r="E434" s="8" t="n">
        <v>75.06999999999999</v>
      </c>
      <c r="F434" s="8" t="n">
        <v>112.27</v>
      </c>
      <c r="G434" s="8" t="n">
        <v>17.87</v>
      </c>
      <c r="H434" s="8" t="n">
        <v>88.5</v>
      </c>
      <c r="I434" s="8" t="n">
        <v>1328.170044</v>
      </c>
      <c r="J434" s="8" t="n">
        <v>69.076668</v>
      </c>
      <c r="L434" s="9">
        <f>LN(B434/B433)</f>
        <v/>
      </c>
      <c r="M434" s="9">
        <f>$M$1*(C434-C433)</f>
        <v/>
      </c>
      <c r="N434" s="9">
        <f>$N$1*(D434-D433)</f>
        <v/>
      </c>
      <c r="O434" s="9">
        <f>$O$1*LN(E434/E433)</f>
        <v/>
      </c>
      <c r="P434" s="9">
        <f>$P$1*LN(F434/F433)</f>
        <v/>
      </c>
      <c r="Q434" s="9">
        <f>$Q$1*(G434-G433)</f>
        <v/>
      </c>
      <c r="R434" s="9">
        <f>$R$1*(H434-H433)</f>
        <v/>
      </c>
      <c r="S434" s="9">
        <f>$S$1*LN(I434/I433)</f>
        <v/>
      </c>
      <c r="T434" s="9">
        <f>$T$1*LN(J434/J433)</f>
        <v/>
      </c>
      <c r="U434" s="9">
        <f>$W$12+$W$4*M434+$W$5*N434+$W$6*O434+$W$7*P434+$W$8*Q434+$W$9*R434+$W$10*S434+$W$11*T434</f>
        <v/>
      </c>
      <c r="AA434" s="10">
        <f>INDEX(LINEST(L175:L434,M175:T434,TRUE,TRUE),1,9)*52</f>
        <v/>
      </c>
      <c r="AB434" s="9">
        <f>INDEX(LINEST(L175:L434,M175:T434,TRUE,TRUE),1,8)</f>
        <v/>
      </c>
      <c r="AC434" s="9">
        <f>INDEX(LINEST(L175:L434,M175:T434,TRUE,TRUE),1,7)</f>
        <v/>
      </c>
      <c r="AD434" s="9">
        <f>INDEX(LINEST(L175:L434,M175:T434,TRUE,TRUE),1,6)</f>
        <v/>
      </c>
      <c r="AE434" s="9">
        <f>INDEX(LINEST(L175:L434,M175:T434,TRUE,TRUE),1,5)</f>
        <v/>
      </c>
      <c r="AF434" s="9">
        <f>INDEX(LINEST(L175:L434,M175:T434,TRUE,TRUE),1,4)</f>
        <v/>
      </c>
      <c r="AG434" s="9">
        <f>INDEX(LINEST(L175:L434,M175:T434,TRUE,TRUE),1,3)</f>
        <v/>
      </c>
      <c r="AH434" s="9">
        <f>INDEX(LINEST(L175:L434,M175:T434,TRUE,TRUE),1,2)</f>
        <v/>
      </c>
      <c r="AI434" s="9">
        <f>INDEX(LINEST(L175:L434,M175:T434,TRUE,TRUE),1,1)</f>
        <v/>
      </c>
      <c r="AJ434" s="10">
        <f>INDEX(LINEST(L175:L434,M175:T434,TRUE,TRUE),3,1)</f>
        <v/>
      </c>
      <c r="AK434" s="9">
        <f>AA433/52+AB433*M434+AC433*N434+AD433*O434+AE433*P434+AF433*Q434+AG433*R434+AH433*S434+AI433*T434</f>
        <v/>
      </c>
      <c r="AL434" s="9">
        <f>AVERAGE(L174:L433)</f>
        <v/>
      </c>
    </row>
    <row r="435">
      <c r="A435" s="7" t="n">
        <v>40648</v>
      </c>
      <c r="B435" s="8" t="n">
        <v>1476.75</v>
      </c>
      <c r="C435" s="8" t="n">
        <v>2.61</v>
      </c>
      <c r="D435" s="8" t="n">
        <v>0.82</v>
      </c>
      <c r="E435" s="8" t="n">
        <v>74.83000199999999</v>
      </c>
      <c r="F435" s="8" t="n">
        <v>109.17</v>
      </c>
      <c r="G435" s="8" t="n">
        <v>15.32</v>
      </c>
      <c r="H435" s="8" t="n">
        <v>81.5</v>
      </c>
      <c r="I435" s="8" t="n">
        <v>1319.680054</v>
      </c>
      <c r="J435" s="8" t="n">
        <v>69.664604</v>
      </c>
      <c r="L435" s="9">
        <f>LN(B435/B434)</f>
        <v/>
      </c>
      <c r="M435" s="9">
        <f>$M$1*(C435-C434)</f>
        <v/>
      </c>
      <c r="N435" s="9">
        <f>$N$1*(D435-D434)</f>
        <v/>
      </c>
      <c r="O435" s="9">
        <f>$O$1*LN(E435/E434)</f>
        <v/>
      </c>
      <c r="P435" s="9">
        <f>$P$1*LN(F435/F434)</f>
        <v/>
      </c>
      <c r="Q435" s="9">
        <f>$Q$1*(G435-G434)</f>
        <v/>
      </c>
      <c r="R435" s="9">
        <f>$R$1*(H435-H434)</f>
        <v/>
      </c>
      <c r="S435" s="9">
        <f>$S$1*LN(I435/I434)</f>
        <v/>
      </c>
      <c r="T435" s="9">
        <f>$T$1*LN(J435/J434)</f>
        <v/>
      </c>
      <c r="U435" s="9">
        <f>$W$12+$W$4*M435+$W$5*N435+$W$6*O435+$W$7*P435+$W$8*Q435+$W$9*R435+$W$10*S435+$W$11*T435</f>
        <v/>
      </c>
      <c r="AA435" s="10">
        <f>INDEX(LINEST(L176:L435,M176:T435,TRUE,TRUE),1,9)*52</f>
        <v/>
      </c>
      <c r="AB435" s="9">
        <f>INDEX(LINEST(L176:L435,M176:T435,TRUE,TRUE),1,8)</f>
        <v/>
      </c>
      <c r="AC435" s="9">
        <f>INDEX(LINEST(L176:L435,M176:T435,TRUE,TRUE),1,7)</f>
        <v/>
      </c>
      <c r="AD435" s="9">
        <f>INDEX(LINEST(L176:L435,M176:T435,TRUE,TRUE),1,6)</f>
        <v/>
      </c>
      <c r="AE435" s="9">
        <f>INDEX(LINEST(L176:L435,M176:T435,TRUE,TRUE),1,5)</f>
        <v/>
      </c>
      <c r="AF435" s="9">
        <f>INDEX(LINEST(L176:L435,M176:T435,TRUE,TRUE),1,4)</f>
        <v/>
      </c>
      <c r="AG435" s="9">
        <f>INDEX(LINEST(L176:L435,M176:T435,TRUE,TRUE),1,3)</f>
        <v/>
      </c>
      <c r="AH435" s="9">
        <f>INDEX(LINEST(L176:L435,M176:T435,TRUE,TRUE),1,2)</f>
        <v/>
      </c>
      <c r="AI435" s="9">
        <f>INDEX(LINEST(L176:L435,M176:T435,TRUE,TRUE),1,1)</f>
        <v/>
      </c>
      <c r="AJ435" s="10">
        <f>INDEX(LINEST(L176:L435,M176:T435,TRUE,TRUE),3,1)</f>
        <v/>
      </c>
      <c r="AK435" s="9">
        <f>AA434/52+AB434*M435+AC434*N435+AD434*O435+AE434*P435+AF434*Q435+AG434*R435+AH434*S435+AI434*T435</f>
        <v/>
      </c>
      <c r="AL435" s="9">
        <f>AVERAGE(L175:L434)</f>
        <v/>
      </c>
    </row>
    <row r="436">
      <c r="A436" s="7" t="n">
        <v>40655</v>
      </c>
      <c r="B436" s="8" t="n">
        <v>1504</v>
      </c>
      <c r="C436" s="8" t="n">
        <v>2.59</v>
      </c>
      <c r="D436" s="8" t="n">
        <v>0.83</v>
      </c>
      <c r="E436" s="8" t="n">
        <v>74</v>
      </c>
      <c r="F436" s="8" t="n">
        <v>111.72</v>
      </c>
      <c r="G436" s="8" t="n">
        <v>14.69</v>
      </c>
      <c r="H436" s="8" t="n">
        <v>76.599998</v>
      </c>
      <c r="I436" s="8" t="n">
        <v>1337.380005</v>
      </c>
      <c r="J436" s="8" t="n">
        <v>69.8694</v>
      </c>
      <c r="L436" s="9">
        <f>LN(B436/B435)</f>
        <v/>
      </c>
      <c r="M436" s="9">
        <f>$M$1*(C436-C435)</f>
        <v/>
      </c>
      <c r="N436" s="9">
        <f>$N$1*(D436-D435)</f>
        <v/>
      </c>
      <c r="O436" s="9">
        <f>$O$1*LN(E436/E435)</f>
        <v/>
      </c>
      <c r="P436" s="9">
        <f>$P$1*LN(F436/F435)</f>
        <v/>
      </c>
      <c r="Q436" s="9">
        <f>$Q$1*(G436-G435)</f>
        <v/>
      </c>
      <c r="R436" s="9">
        <f>$R$1*(H436-H435)</f>
        <v/>
      </c>
      <c r="S436" s="9">
        <f>$S$1*LN(I436/I435)</f>
        <v/>
      </c>
      <c r="T436" s="9">
        <f>$T$1*LN(J436/J435)</f>
        <v/>
      </c>
      <c r="U436" s="9">
        <f>$W$12+$W$4*M436+$W$5*N436+$W$6*O436+$W$7*P436+$W$8*Q436+$W$9*R436+$W$10*S436+$W$11*T436</f>
        <v/>
      </c>
      <c r="AA436" s="10">
        <f>INDEX(LINEST(L177:L436,M177:T436,TRUE,TRUE),1,9)*52</f>
        <v/>
      </c>
      <c r="AB436" s="9">
        <f>INDEX(LINEST(L177:L436,M177:T436,TRUE,TRUE),1,8)</f>
        <v/>
      </c>
      <c r="AC436" s="9">
        <f>INDEX(LINEST(L177:L436,M177:T436,TRUE,TRUE),1,7)</f>
        <v/>
      </c>
      <c r="AD436" s="9">
        <f>INDEX(LINEST(L177:L436,M177:T436,TRUE,TRUE),1,6)</f>
        <v/>
      </c>
      <c r="AE436" s="9">
        <f>INDEX(LINEST(L177:L436,M177:T436,TRUE,TRUE),1,5)</f>
        <v/>
      </c>
      <c r="AF436" s="9">
        <f>INDEX(LINEST(L177:L436,M177:T436,TRUE,TRUE),1,4)</f>
        <v/>
      </c>
      <c r="AG436" s="9">
        <f>INDEX(LINEST(L177:L436,M177:T436,TRUE,TRUE),1,3)</f>
        <v/>
      </c>
      <c r="AH436" s="9">
        <f>INDEX(LINEST(L177:L436,M177:T436,TRUE,TRUE),1,2)</f>
        <v/>
      </c>
      <c r="AI436" s="9">
        <f>INDEX(LINEST(L177:L436,M177:T436,TRUE,TRUE),1,1)</f>
        <v/>
      </c>
      <c r="AJ436" s="10">
        <f>INDEX(LINEST(L177:L436,M177:T436,TRUE,TRUE),3,1)</f>
        <v/>
      </c>
      <c r="AK436" s="9">
        <f>AA435/52+AB435*M436+AC435*N436+AD435*O436+AE435*P436+AF435*Q436+AG435*R436+AH435*S436+AI435*T436</f>
        <v/>
      </c>
      <c r="AL436" s="9">
        <f>AVERAGE(L176:L435)</f>
        <v/>
      </c>
    </row>
    <row r="437">
      <c r="A437" s="7" t="n">
        <v>40662</v>
      </c>
      <c r="B437" s="8" t="n">
        <v>1535.5</v>
      </c>
      <c r="C437" s="8" t="n">
        <v>2.57</v>
      </c>
      <c r="D437" s="8" t="n">
        <v>0.75</v>
      </c>
      <c r="E437" s="8" t="n">
        <v>72.93000000000001</v>
      </c>
      <c r="F437" s="8" t="n">
        <v>113.39</v>
      </c>
      <c r="G437" s="8" t="n">
        <v>14.75</v>
      </c>
      <c r="H437" s="8" t="n">
        <v>76.800003</v>
      </c>
      <c r="I437" s="8" t="n">
        <v>1363.609985</v>
      </c>
      <c r="J437" s="8" t="n">
        <v>70.33182499999999</v>
      </c>
      <c r="L437" s="9">
        <f>LN(B437/B436)</f>
        <v/>
      </c>
      <c r="M437" s="9">
        <f>$M$1*(C437-C436)</f>
        <v/>
      </c>
      <c r="N437" s="9">
        <f>$N$1*(D437-D436)</f>
        <v/>
      </c>
      <c r="O437" s="9">
        <f>$O$1*LN(E437/E436)</f>
        <v/>
      </c>
      <c r="P437" s="9">
        <f>$P$1*LN(F437/F436)</f>
        <v/>
      </c>
      <c r="Q437" s="9">
        <f>$Q$1*(G437-G436)</f>
        <v/>
      </c>
      <c r="R437" s="9">
        <f>$R$1*(H437-H436)</f>
        <v/>
      </c>
      <c r="S437" s="9">
        <f>$S$1*LN(I437/I436)</f>
        <v/>
      </c>
      <c r="T437" s="9">
        <f>$T$1*LN(J437/J436)</f>
        <v/>
      </c>
      <c r="U437" s="9">
        <f>$W$12+$W$4*M437+$W$5*N437+$W$6*O437+$W$7*P437+$W$8*Q437+$W$9*R437+$W$10*S437+$W$11*T437</f>
        <v/>
      </c>
      <c r="AA437" s="10">
        <f>INDEX(LINEST(L178:L437,M178:T437,TRUE,TRUE),1,9)*52</f>
        <v/>
      </c>
      <c r="AB437" s="9">
        <f>INDEX(LINEST(L178:L437,M178:T437,TRUE,TRUE),1,8)</f>
        <v/>
      </c>
      <c r="AC437" s="9">
        <f>INDEX(LINEST(L178:L437,M178:T437,TRUE,TRUE),1,7)</f>
        <v/>
      </c>
      <c r="AD437" s="9">
        <f>INDEX(LINEST(L178:L437,M178:T437,TRUE,TRUE),1,6)</f>
        <v/>
      </c>
      <c r="AE437" s="9">
        <f>INDEX(LINEST(L178:L437,M178:T437,TRUE,TRUE),1,5)</f>
        <v/>
      </c>
      <c r="AF437" s="9">
        <f>INDEX(LINEST(L178:L437,M178:T437,TRUE,TRUE),1,4)</f>
        <v/>
      </c>
      <c r="AG437" s="9">
        <f>INDEX(LINEST(L178:L437,M178:T437,TRUE,TRUE),1,3)</f>
        <v/>
      </c>
      <c r="AH437" s="9">
        <f>INDEX(LINEST(L178:L437,M178:T437,TRUE,TRUE),1,2)</f>
        <v/>
      </c>
      <c r="AI437" s="9">
        <f>INDEX(LINEST(L178:L437,M178:T437,TRUE,TRUE),1,1)</f>
        <v/>
      </c>
      <c r="AJ437" s="10">
        <f>INDEX(LINEST(L178:L437,M178:T437,TRUE,TRUE),3,1)</f>
        <v/>
      </c>
      <c r="AK437" s="9">
        <f>AA436/52+AB436*M437+AC436*N437+AD436*O437+AE436*P437+AF436*Q437+AG436*R437+AH436*S437+AI436*T437</f>
        <v/>
      </c>
      <c r="AL437" s="9">
        <f>AVERAGE(L177:L436)</f>
        <v/>
      </c>
    </row>
    <row r="438">
      <c r="A438" s="7" t="n">
        <v>40669</v>
      </c>
      <c r="B438" s="8" t="n">
        <v>1486.5</v>
      </c>
      <c r="C438" s="8" t="n">
        <v>2.48</v>
      </c>
      <c r="D438" s="8" t="n">
        <v>0.71</v>
      </c>
      <c r="E438" s="8" t="n">
        <v>74.839996</v>
      </c>
      <c r="F438" s="8" t="n">
        <v>96.87</v>
      </c>
      <c r="G438" s="8" t="n">
        <v>18.4</v>
      </c>
      <c r="H438" s="8" t="n">
        <v>84.099998</v>
      </c>
      <c r="I438" s="8" t="n">
        <v>1340.199951</v>
      </c>
      <c r="J438" s="8" t="n">
        <v>70.673737</v>
      </c>
      <c r="L438" s="9">
        <f>LN(B438/B437)</f>
        <v/>
      </c>
      <c r="M438" s="9">
        <f>$M$1*(C438-C437)</f>
        <v/>
      </c>
      <c r="N438" s="9">
        <f>$N$1*(D438-D437)</f>
        <v/>
      </c>
      <c r="O438" s="9">
        <f>$O$1*LN(E438/E437)</f>
        <v/>
      </c>
      <c r="P438" s="9">
        <f>$P$1*LN(F438/F437)</f>
        <v/>
      </c>
      <c r="Q438" s="9">
        <f>$Q$1*(G438-G437)</f>
        <v/>
      </c>
      <c r="R438" s="9">
        <f>$R$1*(H438-H437)</f>
        <v/>
      </c>
      <c r="S438" s="9">
        <f>$S$1*LN(I438/I437)</f>
        <v/>
      </c>
      <c r="T438" s="9">
        <f>$T$1*LN(J438/J437)</f>
        <v/>
      </c>
      <c r="U438" s="9">
        <f>$W$12+$W$4*M438+$W$5*N438+$W$6*O438+$W$7*P438+$W$8*Q438+$W$9*R438+$W$10*S438+$W$11*T438</f>
        <v/>
      </c>
      <c r="AA438" s="10">
        <f>INDEX(LINEST(L179:L438,M179:T438,TRUE,TRUE),1,9)*52</f>
        <v/>
      </c>
      <c r="AB438" s="9">
        <f>INDEX(LINEST(L179:L438,M179:T438,TRUE,TRUE),1,8)</f>
        <v/>
      </c>
      <c r="AC438" s="9">
        <f>INDEX(LINEST(L179:L438,M179:T438,TRUE,TRUE),1,7)</f>
        <v/>
      </c>
      <c r="AD438" s="9">
        <f>INDEX(LINEST(L179:L438,M179:T438,TRUE,TRUE),1,6)</f>
        <v/>
      </c>
      <c r="AE438" s="9">
        <f>INDEX(LINEST(L179:L438,M179:T438,TRUE,TRUE),1,5)</f>
        <v/>
      </c>
      <c r="AF438" s="9">
        <f>INDEX(LINEST(L179:L438,M179:T438,TRUE,TRUE),1,4)</f>
        <v/>
      </c>
      <c r="AG438" s="9">
        <f>INDEX(LINEST(L179:L438,M179:T438,TRUE,TRUE),1,3)</f>
        <v/>
      </c>
      <c r="AH438" s="9">
        <f>INDEX(LINEST(L179:L438,M179:T438,TRUE,TRUE),1,2)</f>
        <v/>
      </c>
      <c r="AI438" s="9">
        <f>INDEX(LINEST(L179:L438,M179:T438,TRUE,TRUE),1,1)</f>
        <v/>
      </c>
      <c r="AJ438" s="10">
        <f>INDEX(LINEST(L179:L438,M179:T438,TRUE,TRUE),3,1)</f>
        <v/>
      </c>
      <c r="AK438" s="9">
        <f>AA437/52+AB437*M438+AC437*N438+AD437*O438+AE437*P438+AF437*Q438+AG437*R438+AH437*S438+AI437*T438</f>
        <v/>
      </c>
      <c r="AL438" s="9">
        <f>AVERAGE(L178:L437)</f>
        <v/>
      </c>
    </row>
    <row r="439">
      <c r="A439" s="7" t="n">
        <v>40676</v>
      </c>
      <c r="B439" s="8" t="n">
        <v>1505.75</v>
      </c>
      <c r="C439" s="8" t="n">
        <v>2.39</v>
      </c>
      <c r="D439" s="8" t="n">
        <v>0.79</v>
      </c>
      <c r="E439" s="8" t="n">
        <v>75.760002</v>
      </c>
      <c r="F439" s="8" t="n">
        <v>99.20999999999999</v>
      </c>
      <c r="G439" s="8" t="n">
        <v>17.07</v>
      </c>
      <c r="H439" s="8" t="n">
        <v>82.099998</v>
      </c>
      <c r="I439" s="8" t="n">
        <v>1337.77002</v>
      </c>
      <c r="J439" s="8" t="n">
        <v>70.75985</v>
      </c>
      <c r="L439" s="9">
        <f>LN(B439/B438)</f>
        <v/>
      </c>
      <c r="M439" s="9">
        <f>$M$1*(C439-C438)</f>
        <v/>
      </c>
      <c r="N439" s="9">
        <f>$N$1*(D439-D438)</f>
        <v/>
      </c>
      <c r="O439" s="9">
        <f>$O$1*LN(E439/E438)</f>
        <v/>
      </c>
      <c r="P439" s="9">
        <f>$P$1*LN(F439/F438)</f>
        <v/>
      </c>
      <c r="Q439" s="9">
        <f>$Q$1*(G439-G438)</f>
        <v/>
      </c>
      <c r="R439" s="9">
        <f>$R$1*(H439-H438)</f>
        <v/>
      </c>
      <c r="S439" s="9">
        <f>$S$1*LN(I439/I438)</f>
        <v/>
      </c>
      <c r="T439" s="9">
        <f>$T$1*LN(J439/J438)</f>
        <v/>
      </c>
      <c r="U439" s="9">
        <f>$W$12+$W$4*M439+$W$5*N439+$W$6*O439+$W$7*P439+$W$8*Q439+$W$9*R439+$W$10*S439+$W$11*T439</f>
        <v/>
      </c>
      <c r="AA439" s="10">
        <f>INDEX(LINEST(L180:L439,M180:T439,TRUE,TRUE),1,9)*52</f>
        <v/>
      </c>
      <c r="AB439" s="9">
        <f>INDEX(LINEST(L180:L439,M180:T439,TRUE,TRUE),1,8)</f>
        <v/>
      </c>
      <c r="AC439" s="9">
        <f>INDEX(LINEST(L180:L439,M180:T439,TRUE,TRUE),1,7)</f>
        <v/>
      </c>
      <c r="AD439" s="9">
        <f>INDEX(LINEST(L180:L439,M180:T439,TRUE,TRUE),1,6)</f>
        <v/>
      </c>
      <c r="AE439" s="9">
        <f>INDEX(LINEST(L180:L439,M180:T439,TRUE,TRUE),1,5)</f>
        <v/>
      </c>
      <c r="AF439" s="9">
        <f>INDEX(LINEST(L180:L439,M180:T439,TRUE,TRUE),1,4)</f>
        <v/>
      </c>
      <c r="AG439" s="9">
        <f>INDEX(LINEST(L180:L439,M180:T439,TRUE,TRUE),1,3)</f>
        <v/>
      </c>
      <c r="AH439" s="9">
        <f>INDEX(LINEST(L180:L439,M180:T439,TRUE,TRUE),1,2)</f>
        <v/>
      </c>
      <c r="AI439" s="9">
        <f>INDEX(LINEST(L180:L439,M180:T439,TRUE,TRUE),1,1)</f>
        <v/>
      </c>
      <c r="AJ439" s="10">
        <f>INDEX(LINEST(L180:L439,M180:T439,TRUE,TRUE),3,1)</f>
        <v/>
      </c>
      <c r="AK439" s="9">
        <f>AA438/52+AB438*M439+AC438*N439+AD438*O439+AE438*P439+AF438*Q439+AG438*R439+AH438*S439+AI438*T439</f>
        <v/>
      </c>
      <c r="AL439" s="9">
        <f>AVERAGE(L179:L438)</f>
        <v/>
      </c>
    </row>
    <row r="440">
      <c r="A440" s="7" t="n">
        <v>40683</v>
      </c>
      <c r="B440" s="8" t="n">
        <v>1490.75</v>
      </c>
      <c r="C440" s="8" t="n">
        <v>2.3</v>
      </c>
      <c r="D440" s="8" t="n">
        <v>0.85</v>
      </c>
      <c r="E440" s="8" t="n">
        <v>75.43000000000001</v>
      </c>
      <c r="F440" s="8" t="n">
        <v>99.15000000000001</v>
      </c>
      <c r="G440" s="8" t="n">
        <v>17.43</v>
      </c>
      <c r="H440" s="8" t="n">
        <v>79.800003</v>
      </c>
      <c r="I440" s="8" t="n">
        <v>1333.27002</v>
      </c>
      <c r="J440" s="8" t="n">
        <v>70.89241800000001</v>
      </c>
      <c r="L440" s="9">
        <f>LN(B440/B439)</f>
        <v/>
      </c>
      <c r="M440" s="9">
        <f>$M$1*(C440-C439)</f>
        <v/>
      </c>
      <c r="N440" s="9">
        <f>$N$1*(D440-D439)</f>
        <v/>
      </c>
      <c r="O440" s="9">
        <f>$O$1*LN(E440/E439)</f>
        <v/>
      </c>
      <c r="P440" s="9">
        <f>$P$1*LN(F440/F439)</f>
        <v/>
      </c>
      <c r="Q440" s="9">
        <f>$Q$1*(G440-G439)</f>
        <v/>
      </c>
      <c r="R440" s="9">
        <f>$R$1*(H440-H439)</f>
        <v/>
      </c>
      <c r="S440" s="9">
        <f>$S$1*LN(I440/I439)</f>
        <v/>
      </c>
      <c r="T440" s="9">
        <f>$T$1*LN(J440/J439)</f>
        <v/>
      </c>
      <c r="U440" s="9">
        <f>$W$12+$W$4*M440+$W$5*N440+$W$6*O440+$W$7*P440+$W$8*Q440+$W$9*R440+$W$10*S440+$W$11*T440</f>
        <v/>
      </c>
      <c r="AA440" s="10">
        <f>INDEX(LINEST(L181:L440,M181:T440,TRUE,TRUE),1,9)*52</f>
        <v/>
      </c>
      <c r="AB440" s="9">
        <f>INDEX(LINEST(L181:L440,M181:T440,TRUE,TRUE),1,8)</f>
        <v/>
      </c>
      <c r="AC440" s="9">
        <f>INDEX(LINEST(L181:L440,M181:T440,TRUE,TRUE),1,7)</f>
        <v/>
      </c>
      <c r="AD440" s="9">
        <f>INDEX(LINEST(L181:L440,M181:T440,TRUE,TRUE),1,6)</f>
        <v/>
      </c>
      <c r="AE440" s="9">
        <f>INDEX(LINEST(L181:L440,M181:T440,TRUE,TRUE),1,5)</f>
        <v/>
      </c>
      <c r="AF440" s="9">
        <f>INDEX(LINEST(L181:L440,M181:T440,TRUE,TRUE),1,4)</f>
        <v/>
      </c>
      <c r="AG440" s="9">
        <f>INDEX(LINEST(L181:L440,M181:T440,TRUE,TRUE),1,3)</f>
        <v/>
      </c>
      <c r="AH440" s="9">
        <f>INDEX(LINEST(L181:L440,M181:T440,TRUE,TRUE),1,2)</f>
        <v/>
      </c>
      <c r="AI440" s="9">
        <f>INDEX(LINEST(L181:L440,M181:T440,TRUE,TRUE),1,1)</f>
        <v/>
      </c>
      <c r="AJ440" s="10">
        <f>INDEX(LINEST(L181:L440,M181:T440,TRUE,TRUE),3,1)</f>
        <v/>
      </c>
      <c r="AK440" s="9">
        <f>AA439/52+AB439*M440+AC439*N440+AD439*O440+AE439*P440+AF439*Q440+AG439*R440+AH439*S440+AI439*T440</f>
        <v/>
      </c>
      <c r="AL440" s="9">
        <f>AVERAGE(L180:L439)</f>
        <v/>
      </c>
    </row>
    <row r="441">
      <c r="A441" s="7" t="n">
        <v>40690</v>
      </c>
      <c r="B441" s="8" t="n">
        <v>1533</v>
      </c>
      <c r="C441" s="8" t="n">
        <v>2.28</v>
      </c>
      <c r="D441" s="8" t="n">
        <v>0.79</v>
      </c>
      <c r="E441" s="8" t="n">
        <v>74.949997</v>
      </c>
      <c r="F441" s="8" t="n">
        <v>100.58</v>
      </c>
      <c r="G441" s="8" t="n">
        <v>15.98</v>
      </c>
      <c r="H441" s="8" t="n">
        <v>73.900002</v>
      </c>
      <c r="I441" s="8" t="n">
        <v>1331.099976</v>
      </c>
      <c r="J441" s="8" t="n">
        <v>71.18396799999999</v>
      </c>
      <c r="L441" s="9">
        <f>LN(B441/B440)</f>
        <v/>
      </c>
      <c r="M441" s="9">
        <f>$M$1*(C441-C440)</f>
        <v/>
      </c>
      <c r="N441" s="9">
        <f>$N$1*(D441-D440)</f>
        <v/>
      </c>
      <c r="O441" s="9">
        <f>$O$1*LN(E441/E440)</f>
        <v/>
      </c>
      <c r="P441" s="9">
        <f>$P$1*LN(F441/F440)</f>
        <v/>
      </c>
      <c r="Q441" s="9">
        <f>$Q$1*(G441-G440)</f>
        <v/>
      </c>
      <c r="R441" s="9">
        <f>$R$1*(H441-H440)</f>
        <v/>
      </c>
      <c r="S441" s="9">
        <f>$S$1*LN(I441/I440)</f>
        <v/>
      </c>
      <c r="T441" s="9">
        <f>$T$1*LN(J441/J440)</f>
        <v/>
      </c>
      <c r="U441" s="9">
        <f>$W$12+$W$4*M441+$W$5*N441+$W$6*O441+$W$7*P441+$W$8*Q441+$W$9*R441+$W$10*S441+$W$11*T441</f>
        <v/>
      </c>
      <c r="AA441" s="10">
        <f>INDEX(LINEST(L182:L441,M182:T441,TRUE,TRUE),1,9)*52</f>
        <v/>
      </c>
      <c r="AB441" s="9">
        <f>INDEX(LINEST(L182:L441,M182:T441,TRUE,TRUE),1,8)</f>
        <v/>
      </c>
      <c r="AC441" s="9">
        <f>INDEX(LINEST(L182:L441,M182:T441,TRUE,TRUE),1,7)</f>
        <v/>
      </c>
      <c r="AD441" s="9">
        <f>INDEX(LINEST(L182:L441,M182:T441,TRUE,TRUE),1,6)</f>
        <v/>
      </c>
      <c r="AE441" s="9">
        <f>INDEX(LINEST(L182:L441,M182:T441,TRUE,TRUE),1,5)</f>
        <v/>
      </c>
      <c r="AF441" s="9">
        <f>INDEX(LINEST(L182:L441,M182:T441,TRUE,TRUE),1,4)</f>
        <v/>
      </c>
      <c r="AG441" s="9">
        <f>INDEX(LINEST(L182:L441,M182:T441,TRUE,TRUE),1,3)</f>
        <v/>
      </c>
      <c r="AH441" s="9">
        <f>INDEX(LINEST(L182:L441,M182:T441,TRUE,TRUE),1,2)</f>
        <v/>
      </c>
      <c r="AI441" s="9">
        <f>INDEX(LINEST(L182:L441,M182:T441,TRUE,TRUE),1,1)</f>
        <v/>
      </c>
      <c r="AJ441" s="10">
        <f>INDEX(LINEST(L182:L441,M182:T441,TRUE,TRUE),3,1)</f>
        <v/>
      </c>
      <c r="AK441" s="9">
        <f>AA440/52+AB440*M441+AC440*N441+AD440*O441+AE440*P441+AF440*Q441+AG440*R441+AH440*S441+AI440*T441</f>
        <v/>
      </c>
      <c r="AL441" s="9">
        <f>AVERAGE(L181:L440)</f>
        <v/>
      </c>
    </row>
    <row r="442">
      <c r="A442" s="7" t="n">
        <v>40697</v>
      </c>
      <c r="B442" s="8" t="n">
        <v>1540</v>
      </c>
      <c r="C442" s="8" t="n">
        <v>2.24</v>
      </c>
      <c r="D442" s="8" t="n">
        <v>0.75</v>
      </c>
      <c r="E442" s="8" t="n">
        <v>73.779999</v>
      </c>
      <c r="F442" s="8" t="n">
        <v>100.28</v>
      </c>
      <c r="G442" s="8" t="n">
        <v>17.95</v>
      </c>
      <c r="H442" s="8" t="n">
        <v>75.900002</v>
      </c>
      <c r="I442" s="8" t="n">
        <v>1300.160034</v>
      </c>
      <c r="J442" s="8" t="n">
        <v>71.31880200000001</v>
      </c>
      <c r="L442" s="9">
        <f>LN(B442/B441)</f>
        <v/>
      </c>
      <c r="M442" s="9">
        <f>$M$1*(C442-C441)</f>
        <v/>
      </c>
      <c r="N442" s="9">
        <f>$N$1*(D442-D441)</f>
        <v/>
      </c>
      <c r="O442" s="9">
        <f>$O$1*LN(E442/E441)</f>
        <v/>
      </c>
      <c r="P442" s="9">
        <f>$P$1*LN(F442/F441)</f>
        <v/>
      </c>
      <c r="Q442" s="9">
        <f>$Q$1*(G442-G441)</f>
        <v/>
      </c>
      <c r="R442" s="9">
        <f>$R$1*(H442-H441)</f>
        <v/>
      </c>
      <c r="S442" s="9">
        <f>$S$1*LN(I442/I441)</f>
        <v/>
      </c>
      <c r="T442" s="9">
        <f>$T$1*LN(J442/J441)</f>
        <v/>
      </c>
      <c r="U442" s="9">
        <f>$W$12+$W$4*M442+$W$5*N442+$W$6*O442+$W$7*P442+$W$8*Q442+$W$9*R442+$W$10*S442+$W$11*T442</f>
        <v/>
      </c>
      <c r="AA442" s="10">
        <f>INDEX(LINEST(L183:L442,M183:T442,TRUE,TRUE),1,9)*52</f>
        <v/>
      </c>
      <c r="AB442" s="9">
        <f>INDEX(LINEST(L183:L442,M183:T442,TRUE,TRUE),1,8)</f>
        <v/>
      </c>
      <c r="AC442" s="9">
        <f>INDEX(LINEST(L183:L442,M183:T442,TRUE,TRUE),1,7)</f>
        <v/>
      </c>
      <c r="AD442" s="9">
        <f>INDEX(LINEST(L183:L442,M183:T442,TRUE,TRUE),1,6)</f>
        <v/>
      </c>
      <c r="AE442" s="9">
        <f>INDEX(LINEST(L183:L442,M183:T442,TRUE,TRUE),1,5)</f>
        <v/>
      </c>
      <c r="AF442" s="9">
        <f>INDEX(LINEST(L183:L442,M183:T442,TRUE,TRUE),1,4)</f>
        <v/>
      </c>
      <c r="AG442" s="9">
        <f>INDEX(LINEST(L183:L442,M183:T442,TRUE,TRUE),1,3)</f>
        <v/>
      </c>
      <c r="AH442" s="9">
        <f>INDEX(LINEST(L183:L442,M183:T442,TRUE,TRUE),1,2)</f>
        <v/>
      </c>
      <c r="AI442" s="9">
        <f>INDEX(LINEST(L183:L442,M183:T442,TRUE,TRUE),1,1)</f>
        <v/>
      </c>
      <c r="AJ442" s="10">
        <f>INDEX(LINEST(L183:L442,M183:T442,TRUE,TRUE),3,1)</f>
        <v/>
      </c>
      <c r="AK442" s="9">
        <f>AA441/52+AB441*M442+AC441*N442+AD441*O442+AE441*P442+AF441*Q442+AG441*R442+AH441*S442+AI441*T442</f>
        <v/>
      </c>
      <c r="AL442" s="9">
        <f>AVERAGE(L182:L441)</f>
        <v/>
      </c>
    </row>
    <row r="443">
      <c r="A443" s="7" t="n">
        <v>40704</v>
      </c>
      <c r="B443" s="8" t="n">
        <v>1529.25</v>
      </c>
      <c r="C443" s="8" t="n">
        <v>2.2</v>
      </c>
      <c r="D443" s="8" t="n">
        <v>0.79</v>
      </c>
      <c r="E443" s="8" t="n">
        <v>74.790001</v>
      </c>
      <c r="F443" s="8" t="n">
        <v>99.3</v>
      </c>
      <c r="G443" s="8" t="n">
        <v>18.86</v>
      </c>
      <c r="H443" s="8" t="n">
        <v>78.099998</v>
      </c>
      <c r="I443" s="8" t="n">
        <v>1270.97998</v>
      </c>
      <c r="J443" s="8" t="n">
        <v>71.425163</v>
      </c>
      <c r="L443" s="9">
        <f>LN(B443/B442)</f>
        <v/>
      </c>
      <c r="M443" s="9">
        <f>$M$1*(C443-C442)</f>
        <v/>
      </c>
      <c r="N443" s="9">
        <f>$N$1*(D443-D442)</f>
        <v/>
      </c>
      <c r="O443" s="9">
        <f>$O$1*LN(E443/E442)</f>
        <v/>
      </c>
      <c r="P443" s="9">
        <f>$P$1*LN(F443/F442)</f>
        <v/>
      </c>
      <c r="Q443" s="9">
        <f>$Q$1*(G443-G442)</f>
        <v/>
      </c>
      <c r="R443" s="9">
        <f>$R$1*(H443-H442)</f>
        <v/>
      </c>
      <c r="S443" s="9">
        <f>$S$1*LN(I443/I442)</f>
        <v/>
      </c>
      <c r="T443" s="9">
        <f>$T$1*LN(J443/J442)</f>
        <v/>
      </c>
      <c r="U443" s="9">
        <f>$W$12+$W$4*M443+$W$5*N443+$W$6*O443+$W$7*P443+$W$8*Q443+$W$9*R443+$W$10*S443+$W$11*T443</f>
        <v/>
      </c>
      <c r="AA443" s="10">
        <f>INDEX(LINEST(L184:L443,M184:T443,TRUE,TRUE),1,9)*52</f>
        <v/>
      </c>
      <c r="AB443" s="9">
        <f>INDEX(LINEST(L184:L443,M184:T443,TRUE,TRUE),1,8)</f>
        <v/>
      </c>
      <c r="AC443" s="9">
        <f>INDEX(LINEST(L184:L443,M184:T443,TRUE,TRUE),1,7)</f>
        <v/>
      </c>
      <c r="AD443" s="9">
        <f>INDEX(LINEST(L184:L443,M184:T443,TRUE,TRUE),1,6)</f>
        <v/>
      </c>
      <c r="AE443" s="9">
        <f>INDEX(LINEST(L184:L443,M184:T443,TRUE,TRUE),1,5)</f>
        <v/>
      </c>
      <c r="AF443" s="9">
        <f>INDEX(LINEST(L184:L443,M184:T443,TRUE,TRUE),1,4)</f>
        <v/>
      </c>
      <c r="AG443" s="9">
        <f>INDEX(LINEST(L184:L443,M184:T443,TRUE,TRUE),1,3)</f>
        <v/>
      </c>
      <c r="AH443" s="9">
        <f>INDEX(LINEST(L184:L443,M184:T443,TRUE,TRUE),1,2)</f>
        <v/>
      </c>
      <c r="AI443" s="9">
        <f>INDEX(LINEST(L184:L443,M184:T443,TRUE,TRUE),1,1)</f>
        <v/>
      </c>
      <c r="AJ443" s="10">
        <f>INDEX(LINEST(L184:L443,M184:T443,TRUE,TRUE),3,1)</f>
        <v/>
      </c>
      <c r="AK443" s="9">
        <f>AA442/52+AB442*M443+AC442*N443+AD442*O443+AE442*P443+AF442*Q443+AG442*R443+AH442*S443+AI442*T443</f>
        <v/>
      </c>
      <c r="AL443" s="9">
        <f>AVERAGE(L183:L442)</f>
        <v/>
      </c>
    </row>
    <row r="444">
      <c r="A444" s="7" t="n">
        <v>40711</v>
      </c>
      <c r="B444" s="8" t="n">
        <v>1537.5</v>
      </c>
      <c r="C444" s="8" t="n">
        <v>2.19</v>
      </c>
      <c r="D444" s="8" t="n">
        <v>0.75</v>
      </c>
      <c r="E444" s="8" t="n">
        <v>74.989998</v>
      </c>
      <c r="F444" s="8" t="n">
        <v>93.02</v>
      </c>
      <c r="G444" s="8" t="n">
        <v>21.85</v>
      </c>
      <c r="H444" s="8" t="n">
        <v>85.300003</v>
      </c>
      <c r="I444" s="8" t="n">
        <v>1271.5</v>
      </c>
      <c r="J444" s="8" t="n">
        <v>71.431786</v>
      </c>
      <c r="L444" s="9">
        <f>LN(B444/B443)</f>
        <v/>
      </c>
      <c r="M444" s="9">
        <f>$M$1*(C444-C443)</f>
        <v/>
      </c>
      <c r="N444" s="9">
        <f>$N$1*(D444-D443)</f>
        <v/>
      </c>
      <c r="O444" s="9">
        <f>$O$1*LN(E444/E443)</f>
        <v/>
      </c>
      <c r="P444" s="9">
        <f>$P$1*LN(F444/F443)</f>
        <v/>
      </c>
      <c r="Q444" s="9">
        <f>$Q$1*(G444-G443)</f>
        <v/>
      </c>
      <c r="R444" s="9">
        <f>$R$1*(H444-H443)</f>
        <v/>
      </c>
      <c r="S444" s="9">
        <f>$S$1*LN(I444/I443)</f>
        <v/>
      </c>
      <c r="T444" s="9">
        <f>$T$1*LN(J444/J443)</f>
        <v/>
      </c>
      <c r="U444" s="9">
        <f>$W$12+$W$4*M444+$W$5*N444+$W$6*O444+$W$7*P444+$W$8*Q444+$W$9*R444+$W$10*S444+$W$11*T444</f>
        <v/>
      </c>
      <c r="AA444" s="10">
        <f>INDEX(LINEST(L185:L444,M185:T444,TRUE,TRUE),1,9)*52</f>
        <v/>
      </c>
      <c r="AB444" s="9">
        <f>INDEX(LINEST(L185:L444,M185:T444,TRUE,TRUE),1,8)</f>
        <v/>
      </c>
      <c r="AC444" s="9">
        <f>INDEX(LINEST(L185:L444,M185:T444,TRUE,TRUE),1,7)</f>
        <v/>
      </c>
      <c r="AD444" s="9">
        <f>INDEX(LINEST(L185:L444,M185:T444,TRUE,TRUE),1,6)</f>
        <v/>
      </c>
      <c r="AE444" s="9">
        <f>INDEX(LINEST(L185:L444,M185:T444,TRUE,TRUE),1,5)</f>
        <v/>
      </c>
      <c r="AF444" s="9">
        <f>INDEX(LINEST(L185:L444,M185:T444,TRUE,TRUE),1,4)</f>
        <v/>
      </c>
      <c r="AG444" s="9">
        <f>INDEX(LINEST(L185:L444,M185:T444,TRUE,TRUE),1,3)</f>
        <v/>
      </c>
      <c r="AH444" s="9">
        <f>INDEX(LINEST(L185:L444,M185:T444,TRUE,TRUE),1,2)</f>
        <v/>
      </c>
      <c r="AI444" s="9">
        <f>INDEX(LINEST(L185:L444,M185:T444,TRUE,TRUE),1,1)</f>
        <v/>
      </c>
      <c r="AJ444" s="10">
        <f>INDEX(LINEST(L185:L444,M185:T444,TRUE,TRUE),3,1)</f>
        <v/>
      </c>
      <c r="AK444" s="9">
        <f>AA443/52+AB443*M444+AC443*N444+AD443*O444+AE443*P444+AF443*Q444+AG443*R444+AH443*S444+AI443*T444</f>
        <v/>
      </c>
      <c r="AL444" s="9">
        <f>AVERAGE(L184:L443)</f>
        <v/>
      </c>
    </row>
    <row r="445">
      <c r="A445" s="7" t="n">
        <v>40718</v>
      </c>
      <c r="B445" s="8" t="n">
        <v>1514.75</v>
      </c>
      <c r="C445" s="8" t="n">
        <v>2.24</v>
      </c>
      <c r="D445" s="8" t="n">
        <v>0.64</v>
      </c>
      <c r="E445" s="8" t="n">
        <v>75.66999800000001</v>
      </c>
      <c r="F445" s="8" t="n">
        <v>90.89</v>
      </c>
      <c r="G445" s="8" t="n">
        <v>21.1</v>
      </c>
      <c r="H445" s="8" t="n">
        <v>84.800003</v>
      </c>
      <c r="I445" s="8" t="n">
        <v>1268.449951</v>
      </c>
      <c r="J445" s="8" t="n">
        <v>71.52478000000001</v>
      </c>
      <c r="L445" s="9">
        <f>LN(B445/B444)</f>
        <v/>
      </c>
      <c r="M445" s="9">
        <f>$M$1*(C445-C444)</f>
        <v/>
      </c>
      <c r="N445" s="9">
        <f>$N$1*(D445-D444)</f>
        <v/>
      </c>
      <c r="O445" s="9">
        <f>$O$1*LN(E445/E444)</f>
        <v/>
      </c>
      <c r="P445" s="9">
        <f>$P$1*LN(F445/F444)</f>
        <v/>
      </c>
      <c r="Q445" s="9">
        <f>$Q$1*(G445-G444)</f>
        <v/>
      </c>
      <c r="R445" s="9">
        <f>$R$1*(H445-H444)</f>
        <v/>
      </c>
      <c r="S445" s="9">
        <f>$S$1*LN(I445/I444)</f>
        <v/>
      </c>
      <c r="T445" s="9">
        <f>$T$1*LN(J445/J444)</f>
        <v/>
      </c>
      <c r="U445" s="9">
        <f>$W$12+$W$4*M445+$W$5*N445+$W$6*O445+$W$7*P445+$W$8*Q445+$W$9*R445+$W$10*S445+$W$11*T445</f>
        <v/>
      </c>
      <c r="AA445" s="10">
        <f>INDEX(LINEST(L186:L445,M186:T445,TRUE,TRUE),1,9)*52</f>
        <v/>
      </c>
      <c r="AB445" s="9">
        <f>INDEX(LINEST(L186:L445,M186:T445,TRUE,TRUE),1,8)</f>
        <v/>
      </c>
      <c r="AC445" s="9">
        <f>INDEX(LINEST(L186:L445,M186:T445,TRUE,TRUE),1,7)</f>
        <v/>
      </c>
      <c r="AD445" s="9">
        <f>INDEX(LINEST(L186:L445,M186:T445,TRUE,TRUE),1,6)</f>
        <v/>
      </c>
      <c r="AE445" s="9">
        <f>INDEX(LINEST(L186:L445,M186:T445,TRUE,TRUE),1,5)</f>
        <v/>
      </c>
      <c r="AF445" s="9">
        <f>INDEX(LINEST(L186:L445,M186:T445,TRUE,TRUE),1,4)</f>
        <v/>
      </c>
      <c r="AG445" s="9">
        <f>INDEX(LINEST(L186:L445,M186:T445,TRUE,TRUE),1,3)</f>
        <v/>
      </c>
      <c r="AH445" s="9">
        <f>INDEX(LINEST(L186:L445,M186:T445,TRUE,TRUE),1,2)</f>
        <v/>
      </c>
      <c r="AI445" s="9">
        <f>INDEX(LINEST(L186:L445,M186:T445,TRUE,TRUE),1,1)</f>
        <v/>
      </c>
      <c r="AJ445" s="10">
        <f>INDEX(LINEST(L186:L445,M186:T445,TRUE,TRUE),3,1)</f>
        <v/>
      </c>
      <c r="AK445" s="9">
        <f>AA444/52+AB444*M445+AC444*N445+AD444*O445+AE444*P445+AF444*Q445+AG444*R445+AH444*S445+AI444*T445</f>
        <v/>
      </c>
      <c r="AL445" s="9">
        <f>AVERAGE(L185:L444)</f>
        <v/>
      </c>
    </row>
    <row r="446">
      <c r="A446" s="7" t="n">
        <v>40725</v>
      </c>
      <c r="B446" s="8" t="n">
        <v>1483</v>
      </c>
      <c r="C446" s="8" t="n">
        <v>2.45</v>
      </c>
      <c r="D446" s="8" t="n">
        <v>0.77</v>
      </c>
      <c r="E446" s="8" t="n">
        <v>74.349998</v>
      </c>
      <c r="F446" s="8" t="n">
        <v>94.81</v>
      </c>
      <c r="G446" s="8" t="n">
        <v>15.87</v>
      </c>
      <c r="H446" s="8" t="n">
        <v>90.5</v>
      </c>
      <c r="I446" s="8" t="n">
        <v>1339.670044</v>
      </c>
      <c r="J446" s="8" t="n">
        <v>70.909485</v>
      </c>
      <c r="L446" s="9">
        <f>LN(B446/B445)</f>
        <v/>
      </c>
      <c r="M446" s="9">
        <f>$M$1*(C446-C445)</f>
        <v/>
      </c>
      <c r="N446" s="9">
        <f>$N$1*(D446-D445)</f>
        <v/>
      </c>
      <c r="O446" s="9">
        <f>$O$1*LN(E446/E445)</f>
        <v/>
      </c>
      <c r="P446" s="9">
        <f>$P$1*LN(F446/F445)</f>
        <v/>
      </c>
      <c r="Q446" s="9">
        <f>$Q$1*(G446-G445)</f>
        <v/>
      </c>
      <c r="R446" s="9">
        <f>$R$1*(H446-H445)</f>
        <v/>
      </c>
      <c r="S446" s="9">
        <f>$S$1*LN(I446/I445)</f>
        <v/>
      </c>
      <c r="T446" s="9">
        <f>$T$1*LN(J446/J445)</f>
        <v/>
      </c>
      <c r="U446" s="9">
        <f>$W$12+$W$4*M446+$W$5*N446+$W$6*O446+$W$7*P446+$W$8*Q446+$W$9*R446+$W$10*S446+$W$11*T446</f>
        <v/>
      </c>
      <c r="AA446" s="10">
        <f>INDEX(LINEST(L187:L446,M187:T446,TRUE,TRUE),1,9)*52</f>
        <v/>
      </c>
      <c r="AB446" s="9">
        <f>INDEX(LINEST(L187:L446,M187:T446,TRUE,TRUE),1,8)</f>
        <v/>
      </c>
      <c r="AC446" s="9">
        <f>INDEX(LINEST(L187:L446,M187:T446,TRUE,TRUE),1,7)</f>
        <v/>
      </c>
      <c r="AD446" s="9">
        <f>INDEX(LINEST(L187:L446,M187:T446,TRUE,TRUE),1,6)</f>
        <v/>
      </c>
      <c r="AE446" s="9">
        <f>INDEX(LINEST(L187:L446,M187:T446,TRUE,TRUE),1,5)</f>
        <v/>
      </c>
      <c r="AF446" s="9">
        <f>INDEX(LINEST(L187:L446,M187:T446,TRUE,TRUE),1,4)</f>
        <v/>
      </c>
      <c r="AG446" s="9">
        <f>INDEX(LINEST(L187:L446,M187:T446,TRUE,TRUE),1,3)</f>
        <v/>
      </c>
      <c r="AH446" s="9">
        <f>INDEX(LINEST(L187:L446,M187:T446,TRUE,TRUE),1,2)</f>
        <v/>
      </c>
      <c r="AI446" s="9">
        <f>INDEX(LINEST(L187:L446,M187:T446,TRUE,TRUE),1,1)</f>
        <v/>
      </c>
      <c r="AJ446" s="10">
        <f>INDEX(LINEST(L187:L446,M187:T446,TRUE,TRUE),3,1)</f>
        <v/>
      </c>
      <c r="AK446" s="9">
        <f>AA445/52+AB445*M446+AC445*N446+AD445*O446+AE445*P446+AF445*Q446+AG445*R446+AH445*S446+AI445*T446</f>
        <v/>
      </c>
      <c r="AL446" s="9">
        <f>AVERAGE(L186:L445)</f>
        <v/>
      </c>
    </row>
    <row r="447">
      <c r="A447" s="7" t="n">
        <v>40732</v>
      </c>
      <c r="B447" s="8" t="n">
        <v>1541.5</v>
      </c>
      <c r="C447" s="8" t="n">
        <v>2.34</v>
      </c>
      <c r="D447" s="8" t="n">
        <v>0.6899999999999999</v>
      </c>
      <c r="E447" s="8" t="n">
        <v>75.18000000000001</v>
      </c>
      <c r="F447" s="8" t="n">
        <v>96.2</v>
      </c>
      <c r="G447" s="8" t="n">
        <v>15.95</v>
      </c>
      <c r="H447" s="8" t="n">
        <v>85.800003</v>
      </c>
      <c r="I447" s="8" t="n">
        <v>1343.800049</v>
      </c>
      <c r="J447" s="8" t="n">
        <v>71.389381</v>
      </c>
      <c r="L447" s="9">
        <f>LN(B447/B446)</f>
        <v/>
      </c>
      <c r="M447" s="9">
        <f>$M$1*(C447-C446)</f>
        <v/>
      </c>
      <c r="N447" s="9">
        <f>$N$1*(D447-D446)</f>
        <v/>
      </c>
      <c r="O447" s="9">
        <f>$O$1*LN(E447/E446)</f>
        <v/>
      </c>
      <c r="P447" s="9">
        <f>$P$1*LN(F447/F446)</f>
        <v/>
      </c>
      <c r="Q447" s="9">
        <f>$Q$1*(G447-G446)</f>
        <v/>
      </c>
      <c r="R447" s="9">
        <f>$R$1*(H447-H446)</f>
        <v/>
      </c>
      <c r="S447" s="9">
        <f>$S$1*LN(I447/I446)</f>
        <v/>
      </c>
      <c r="T447" s="9">
        <f>$T$1*LN(J447/J446)</f>
        <v/>
      </c>
      <c r="U447" s="9">
        <f>$W$12+$W$4*M447+$W$5*N447+$W$6*O447+$W$7*P447+$W$8*Q447+$W$9*R447+$W$10*S447+$W$11*T447</f>
        <v/>
      </c>
      <c r="AA447" s="10">
        <f>INDEX(LINEST(L188:L447,M188:T447,TRUE,TRUE),1,9)*52</f>
        <v/>
      </c>
      <c r="AB447" s="9">
        <f>INDEX(LINEST(L188:L447,M188:T447,TRUE,TRUE),1,8)</f>
        <v/>
      </c>
      <c r="AC447" s="9">
        <f>INDEX(LINEST(L188:L447,M188:T447,TRUE,TRUE),1,7)</f>
        <v/>
      </c>
      <c r="AD447" s="9">
        <f>INDEX(LINEST(L188:L447,M188:T447,TRUE,TRUE),1,6)</f>
        <v/>
      </c>
      <c r="AE447" s="9">
        <f>INDEX(LINEST(L188:L447,M188:T447,TRUE,TRUE),1,5)</f>
        <v/>
      </c>
      <c r="AF447" s="9">
        <f>INDEX(LINEST(L188:L447,M188:T447,TRUE,TRUE),1,4)</f>
        <v/>
      </c>
      <c r="AG447" s="9">
        <f>INDEX(LINEST(L188:L447,M188:T447,TRUE,TRUE),1,3)</f>
        <v/>
      </c>
      <c r="AH447" s="9">
        <f>INDEX(LINEST(L188:L447,M188:T447,TRUE,TRUE),1,2)</f>
        <v/>
      </c>
      <c r="AI447" s="9">
        <f>INDEX(LINEST(L188:L447,M188:T447,TRUE,TRUE),1,1)</f>
        <v/>
      </c>
      <c r="AJ447" s="10">
        <f>INDEX(LINEST(L188:L447,M188:T447,TRUE,TRUE),3,1)</f>
        <v/>
      </c>
      <c r="AK447" s="9">
        <f>AA446/52+AB446*M447+AC446*N447+AD446*O447+AE446*P447+AF446*Q447+AG446*R447+AH446*S447+AI446*T447</f>
        <v/>
      </c>
      <c r="AL447" s="9">
        <f>AVERAGE(L187:L446)</f>
        <v/>
      </c>
    </row>
    <row r="448">
      <c r="A448" s="7" t="n">
        <v>40739</v>
      </c>
      <c r="B448" s="8" t="n">
        <v>1587</v>
      </c>
      <c r="C448" s="8" t="n">
        <v>2.33</v>
      </c>
      <c r="D448" s="8" t="n">
        <v>0.61</v>
      </c>
      <c r="E448" s="8" t="n">
        <v>75.129997</v>
      </c>
      <c r="F448" s="8" t="n">
        <v>97.23999999999999</v>
      </c>
      <c r="G448" s="8" t="n">
        <v>19.53</v>
      </c>
      <c r="H448" s="8" t="n">
        <v>90.400002</v>
      </c>
      <c r="I448" s="8" t="n">
        <v>1316.140015</v>
      </c>
      <c r="J448" s="8" t="n">
        <v>71.70255299999999</v>
      </c>
      <c r="L448" s="9">
        <f>LN(B448/B447)</f>
        <v/>
      </c>
      <c r="M448" s="9">
        <f>$M$1*(C448-C447)</f>
        <v/>
      </c>
      <c r="N448" s="9">
        <f>$N$1*(D448-D447)</f>
        <v/>
      </c>
      <c r="O448" s="9">
        <f>$O$1*LN(E448/E447)</f>
        <v/>
      </c>
      <c r="P448" s="9">
        <f>$P$1*LN(F448/F447)</f>
        <v/>
      </c>
      <c r="Q448" s="9">
        <f>$Q$1*(G448-G447)</f>
        <v/>
      </c>
      <c r="R448" s="9">
        <f>$R$1*(H448-H447)</f>
        <v/>
      </c>
      <c r="S448" s="9">
        <f>$S$1*LN(I448/I447)</f>
        <v/>
      </c>
      <c r="T448" s="9">
        <f>$T$1*LN(J448/J447)</f>
        <v/>
      </c>
      <c r="U448" s="9">
        <f>$W$12+$W$4*M448+$W$5*N448+$W$6*O448+$W$7*P448+$W$8*Q448+$W$9*R448+$W$10*S448+$W$11*T448</f>
        <v/>
      </c>
      <c r="AA448" s="10">
        <f>INDEX(LINEST(L189:L448,M189:T448,TRUE,TRUE),1,9)*52</f>
        <v/>
      </c>
      <c r="AB448" s="9">
        <f>INDEX(LINEST(L189:L448,M189:T448,TRUE,TRUE),1,8)</f>
        <v/>
      </c>
      <c r="AC448" s="9">
        <f>INDEX(LINEST(L189:L448,M189:T448,TRUE,TRUE),1,7)</f>
        <v/>
      </c>
      <c r="AD448" s="9">
        <f>INDEX(LINEST(L189:L448,M189:T448,TRUE,TRUE),1,6)</f>
        <v/>
      </c>
      <c r="AE448" s="9">
        <f>INDEX(LINEST(L189:L448,M189:T448,TRUE,TRUE),1,5)</f>
        <v/>
      </c>
      <c r="AF448" s="9">
        <f>INDEX(LINEST(L189:L448,M189:T448,TRUE,TRUE),1,4)</f>
        <v/>
      </c>
      <c r="AG448" s="9">
        <f>INDEX(LINEST(L189:L448,M189:T448,TRUE,TRUE),1,3)</f>
        <v/>
      </c>
      <c r="AH448" s="9">
        <f>INDEX(LINEST(L189:L448,M189:T448,TRUE,TRUE),1,2)</f>
        <v/>
      </c>
      <c r="AI448" s="9">
        <f>INDEX(LINEST(L189:L448,M189:T448,TRUE,TRUE),1,1)</f>
        <v/>
      </c>
      <c r="AJ448" s="10">
        <f>INDEX(LINEST(L189:L448,M189:T448,TRUE,TRUE),3,1)</f>
        <v/>
      </c>
      <c r="AK448" s="9">
        <f>AA447/52+AB447*M448+AC447*N448+AD447*O448+AE447*P448+AF447*Q448+AG447*R448+AH447*S448+AI447*T448</f>
        <v/>
      </c>
      <c r="AL448" s="9">
        <f>AVERAGE(L188:L447)</f>
        <v/>
      </c>
    </row>
    <row r="449">
      <c r="A449" s="7" t="n">
        <v>40746</v>
      </c>
      <c r="B449" s="8" t="n">
        <v>1602</v>
      </c>
      <c r="C449" s="8" t="n">
        <v>2.38</v>
      </c>
      <c r="D449" s="8" t="n">
        <v>0.61</v>
      </c>
      <c r="E449" s="8" t="n">
        <v>74.199997</v>
      </c>
      <c r="F449" s="8" t="n">
        <v>99.53</v>
      </c>
      <c r="G449" s="8" t="n">
        <v>17.52</v>
      </c>
      <c r="H449" s="8" t="n">
        <v>84.300003</v>
      </c>
      <c r="I449" s="8" t="n">
        <v>1345.02002</v>
      </c>
      <c r="J449" s="8" t="n">
        <v>71.67591899999999</v>
      </c>
      <c r="L449" s="9">
        <f>LN(B449/B448)</f>
        <v/>
      </c>
      <c r="M449" s="9">
        <f>$M$1*(C449-C448)</f>
        <v/>
      </c>
      <c r="N449" s="9">
        <f>$N$1*(D449-D448)</f>
        <v/>
      </c>
      <c r="O449" s="9">
        <f>$O$1*LN(E449/E448)</f>
        <v/>
      </c>
      <c r="P449" s="9">
        <f>$P$1*LN(F449/F448)</f>
        <v/>
      </c>
      <c r="Q449" s="9">
        <f>$Q$1*(G449-G448)</f>
        <v/>
      </c>
      <c r="R449" s="9">
        <f>$R$1*(H449-H448)</f>
        <v/>
      </c>
      <c r="S449" s="9">
        <f>$S$1*LN(I449/I448)</f>
        <v/>
      </c>
      <c r="T449" s="9">
        <f>$T$1*LN(J449/J448)</f>
        <v/>
      </c>
      <c r="U449" s="9">
        <f>$W$12+$W$4*M449+$W$5*N449+$W$6*O449+$W$7*P449+$W$8*Q449+$W$9*R449+$W$10*S449+$W$11*T449</f>
        <v/>
      </c>
      <c r="AA449" s="10">
        <f>INDEX(LINEST(L190:L449,M190:T449,TRUE,TRUE),1,9)*52</f>
        <v/>
      </c>
      <c r="AB449" s="9">
        <f>INDEX(LINEST(L190:L449,M190:T449,TRUE,TRUE),1,8)</f>
        <v/>
      </c>
      <c r="AC449" s="9">
        <f>INDEX(LINEST(L190:L449,M190:T449,TRUE,TRUE),1,7)</f>
        <v/>
      </c>
      <c r="AD449" s="9">
        <f>INDEX(LINEST(L190:L449,M190:T449,TRUE,TRUE),1,6)</f>
        <v/>
      </c>
      <c r="AE449" s="9">
        <f>INDEX(LINEST(L190:L449,M190:T449,TRUE,TRUE),1,5)</f>
        <v/>
      </c>
      <c r="AF449" s="9">
        <f>INDEX(LINEST(L190:L449,M190:T449,TRUE,TRUE),1,4)</f>
        <v/>
      </c>
      <c r="AG449" s="9">
        <f>INDEX(LINEST(L190:L449,M190:T449,TRUE,TRUE),1,3)</f>
        <v/>
      </c>
      <c r="AH449" s="9">
        <f>INDEX(LINEST(L190:L449,M190:T449,TRUE,TRUE),1,2)</f>
        <v/>
      </c>
      <c r="AI449" s="9">
        <f>INDEX(LINEST(L190:L449,M190:T449,TRUE,TRUE),1,1)</f>
        <v/>
      </c>
      <c r="AJ449" s="10">
        <f>INDEX(LINEST(L190:L449,M190:T449,TRUE,TRUE),3,1)</f>
        <v/>
      </c>
      <c r="AK449" s="9">
        <f>AA448/52+AB448*M449+AC448*N449+AD448*O449+AE448*P449+AF448*Q449+AG448*R449+AH448*S449+AI448*T449</f>
        <v/>
      </c>
      <c r="AL449" s="9">
        <f>AVERAGE(L189:L448)</f>
        <v/>
      </c>
    </row>
    <row r="450">
      <c r="A450" s="7" t="n">
        <v>40753</v>
      </c>
      <c r="B450" s="8" t="n">
        <v>1628.5</v>
      </c>
      <c r="C450" s="8" t="n">
        <v>2.44</v>
      </c>
      <c r="D450" s="8" t="n">
        <v>0.38</v>
      </c>
      <c r="E450" s="8" t="n">
        <v>73.900002</v>
      </c>
      <c r="F450" s="8" t="n">
        <v>95.68000000000001</v>
      </c>
      <c r="G450" s="8" t="n">
        <v>25.25</v>
      </c>
      <c r="H450" s="8" t="n">
        <v>88</v>
      </c>
      <c r="I450" s="8" t="n">
        <v>1292.280029</v>
      </c>
      <c r="J450" s="8" t="n">
        <v>72.08245100000001</v>
      </c>
      <c r="L450" s="9">
        <f>LN(B450/B449)</f>
        <v/>
      </c>
      <c r="M450" s="9">
        <f>$M$1*(C450-C449)</f>
        <v/>
      </c>
      <c r="N450" s="9">
        <f>$N$1*(D450-D449)</f>
        <v/>
      </c>
      <c r="O450" s="9">
        <f>$O$1*LN(E450/E449)</f>
        <v/>
      </c>
      <c r="P450" s="9">
        <f>$P$1*LN(F450/F449)</f>
        <v/>
      </c>
      <c r="Q450" s="9">
        <f>$Q$1*(G450-G449)</f>
        <v/>
      </c>
      <c r="R450" s="9">
        <f>$R$1*(H450-H449)</f>
        <v/>
      </c>
      <c r="S450" s="9">
        <f>$S$1*LN(I450/I449)</f>
        <v/>
      </c>
      <c r="T450" s="9">
        <f>$T$1*LN(J450/J449)</f>
        <v/>
      </c>
      <c r="U450" s="9">
        <f>$W$12+$W$4*M450+$W$5*N450+$W$6*O450+$W$7*P450+$W$8*Q450+$W$9*R450+$W$10*S450+$W$11*T450</f>
        <v/>
      </c>
      <c r="AA450" s="10">
        <f>INDEX(LINEST(L191:L450,M191:T450,TRUE,TRUE),1,9)*52</f>
        <v/>
      </c>
      <c r="AB450" s="9">
        <f>INDEX(LINEST(L191:L450,M191:T450,TRUE,TRUE),1,8)</f>
        <v/>
      </c>
      <c r="AC450" s="9">
        <f>INDEX(LINEST(L191:L450,M191:T450,TRUE,TRUE),1,7)</f>
        <v/>
      </c>
      <c r="AD450" s="9">
        <f>INDEX(LINEST(L191:L450,M191:T450,TRUE,TRUE),1,6)</f>
        <v/>
      </c>
      <c r="AE450" s="9">
        <f>INDEX(LINEST(L191:L450,M191:T450,TRUE,TRUE),1,5)</f>
        <v/>
      </c>
      <c r="AF450" s="9">
        <f>INDEX(LINEST(L191:L450,M191:T450,TRUE,TRUE),1,4)</f>
        <v/>
      </c>
      <c r="AG450" s="9">
        <f>INDEX(LINEST(L191:L450,M191:T450,TRUE,TRUE),1,3)</f>
        <v/>
      </c>
      <c r="AH450" s="9">
        <f>INDEX(LINEST(L191:L450,M191:T450,TRUE,TRUE),1,2)</f>
        <v/>
      </c>
      <c r="AI450" s="9">
        <f>INDEX(LINEST(L191:L450,M191:T450,TRUE,TRUE),1,1)</f>
        <v/>
      </c>
      <c r="AJ450" s="10">
        <f>INDEX(LINEST(L191:L450,M191:T450,TRUE,TRUE),3,1)</f>
        <v/>
      </c>
      <c r="AK450" s="9">
        <f>AA449/52+AB449*M450+AC449*N450+AD449*O450+AE449*P450+AF449*Q450+AG449*R450+AH449*S450+AI449*T450</f>
        <v/>
      </c>
      <c r="AL450" s="9">
        <f>AVERAGE(L190:L449)</f>
        <v/>
      </c>
    </row>
    <row r="451">
      <c r="A451" s="7" t="n">
        <v>40760</v>
      </c>
      <c r="B451" s="8" t="n">
        <v>1658.75</v>
      </c>
      <c r="C451" s="8" t="n">
        <v>2.26</v>
      </c>
      <c r="D451" s="8" t="n">
        <v>0.32</v>
      </c>
      <c r="E451" s="8" t="n">
        <v>74.599998</v>
      </c>
      <c r="F451" s="8" t="n">
        <v>86.89</v>
      </c>
      <c r="G451" s="8" t="n">
        <v>32</v>
      </c>
      <c r="H451" s="8" t="n">
        <v>100.699997</v>
      </c>
      <c r="I451" s="8" t="n">
        <v>1199.380005</v>
      </c>
      <c r="J451" s="8" t="n">
        <v>72.543571</v>
      </c>
      <c r="L451" s="9">
        <f>LN(B451/B450)</f>
        <v/>
      </c>
      <c r="M451" s="9">
        <f>$M$1*(C451-C450)</f>
        <v/>
      </c>
      <c r="N451" s="9">
        <f>$N$1*(D451-D450)</f>
        <v/>
      </c>
      <c r="O451" s="9">
        <f>$O$1*LN(E451/E450)</f>
        <v/>
      </c>
      <c r="P451" s="9">
        <f>$P$1*LN(F451/F450)</f>
        <v/>
      </c>
      <c r="Q451" s="9">
        <f>$Q$1*(G451-G450)</f>
        <v/>
      </c>
      <c r="R451" s="9">
        <f>$R$1*(H451-H450)</f>
        <v/>
      </c>
      <c r="S451" s="9">
        <f>$S$1*LN(I451/I450)</f>
        <v/>
      </c>
      <c r="T451" s="9">
        <f>$T$1*LN(J451/J450)</f>
        <v/>
      </c>
      <c r="U451" s="9">
        <f>$W$12+$W$4*M451+$W$5*N451+$W$6*O451+$W$7*P451+$W$8*Q451+$W$9*R451+$W$10*S451+$W$11*T451</f>
        <v/>
      </c>
      <c r="AA451" s="10">
        <f>INDEX(LINEST(L192:L451,M192:T451,TRUE,TRUE),1,9)*52</f>
        <v/>
      </c>
      <c r="AB451" s="9">
        <f>INDEX(LINEST(L192:L451,M192:T451,TRUE,TRUE),1,8)</f>
        <v/>
      </c>
      <c r="AC451" s="9">
        <f>INDEX(LINEST(L192:L451,M192:T451,TRUE,TRUE),1,7)</f>
        <v/>
      </c>
      <c r="AD451" s="9">
        <f>INDEX(LINEST(L192:L451,M192:T451,TRUE,TRUE),1,6)</f>
        <v/>
      </c>
      <c r="AE451" s="9">
        <f>INDEX(LINEST(L192:L451,M192:T451,TRUE,TRUE),1,5)</f>
        <v/>
      </c>
      <c r="AF451" s="9">
        <f>INDEX(LINEST(L192:L451,M192:T451,TRUE,TRUE),1,4)</f>
        <v/>
      </c>
      <c r="AG451" s="9">
        <f>INDEX(LINEST(L192:L451,M192:T451,TRUE,TRUE),1,3)</f>
        <v/>
      </c>
      <c r="AH451" s="9">
        <f>INDEX(LINEST(L192:L451,M192:T451,TRUE,TRUE),1,2)</f>
        <v/>
      </c>
      <c r="AI451" s="9">
        <f>INDEX(LINEST(L192:L451,M192:T451,TRUE,TRUE),1,1)</f>
        <v/>
      </c>
      <c r="AJ451" s="10">
        <f>INDEX(LINEST(L192:L451,M192:T451,TRUE,TRUE),3,1)</f>
        <v/>
      </c>
      <c r="AK451" s="9">
        <f>AA450/52+AB450*M451+AC450*N451+AD450*O451+AE450*P451+AF450*Q451+AG450*R451+AH450*S451+AI450*T451</f>
        <v/>
      </c>
      <c r="AL451" s="9">
        <f>AVERAGE(L191:L450)</f>
        <v/>
      </c>
    </row>
    <row r="452">
      <c r="A452" s="7" t="n">
        <v>40767</v>
      </c>
      <c r="B452" s="8" t="n">
        <v>1736</v>
      </c>
      <c r="C452" s="8" t="n">
        <v>2.26</v>
      </c>
      <c r="D452" s="8" t="n">
        <v>-0.02</v>
      </c>
      <c r="E452" s="8" t="n">
        <v>74.610001</v>
      </c>
      <c r="F452" s="8" t="n">
        <v>85.19</v>
      </c>
      <c r="G452" s="8" t="n">
        <v>36.36</v>
      </c>
      <c r="H452" s="8" t="n">
        <v>109.099998</v>
      </c>
      <c r="I452" s="8" t="n">
        <v>1178.810059</v>
      </c>
      <c r="J452" s="8" t="n">
        <v>73.004662</v>
      </c>
      <c r="L452" s="9">
        <f>LN(B452/B451)</f>
        <v/>
      </c>
      <c r="M452" s="9">
        <f>$M$1*(C452-C451)</f>
        <v/>
      </c>
      <c r="N452" s="9">
        <f>$N$1*(D452-D451)</f>
        <v/>
      </c>
      <c r="O452" s="9">
        <f>$O$1*LN(E452/E451)</f>
        <v/>
      </c>
      <c r="P452" s="9">
        <f>$P$1*LN(F452/F451)</f>
        <v/>
      </c>
      <c r="Q452" s="9">
        <f>$Q$1*(G452-G451)</f>
        <v/>
      </c>
      <c r="R452" s="9">
        <f>$R$1*(H452-H451)</f>
        <v/>
      </c>
      <c r="S452" s="9">
        <f>$S$1*LN(I452/I451)</f>
        <v/>
      </c>
      <c r="T452" s="9">
        <f>$T$1*LN(J452/J451)</f>
        <v/>
      </c>
      <c r="U452" s="9">
        <f>$W$12+$W$4*M452+$W$5*N452+$W$6*O452+$W$7*P452+$W$8*Q452+$W$9*R452+$W$10*S452+$W$11*T452</f>
        <v/>
      </c>
      <c r="AA452" s="10">
        <f>INDEX(LINEST(L193:L452,M193:T452,TRUE,TRUE),1,9)*52</f>
        <v/>
      </c>
      <c r="AB452" s="9">
        <f>INDEX(LINEST(L193:L452,M193:T452,TRUE,TRUE),1,8)</f>
        <v/>
      </c>
      <c r="AC452" s="9">
        <f>INDEX(LINEST(L193:L452,M193:T452,TRUE,TRUE),1,7)</f>
        <v/>
      </c>
      <c r="AD452" s="9">
        <f>INDEX(LINEST(L193:L452,M193:T452,TRUE,TRUE),1,6)</f>
        <v/>
      </c>
      <c r="AE452" s="9">
        <f>INDEX(LINEST(L193:L452,M193:T452,TRUE,TRUE),1,5)</f>
        <v/>
      </c>
      <c r="AF452" s="9">
        <f>INDEX(LINEST(L193:L452,M193:T452,TRUE,TRUE),1,4)</f>
        <v/>
      </c>
      <c r="AG452" s="9">
        <f>INDEX(LINEST(L193:L452,M193:T452,TRUE,TRUE),1,3)</f>
        <v/>
      </c>
      <c r="AH452" s="9">
        <f>INDEX(LINEST(L193:L452,M193:T452,TRUE,TRUE),1,2)</f>
        <v/>
      </c>
      <c r="AI452" s="9">
        <f>INDEX(LINEST(L193:L452,M193:T452,TRUE,TRUE),1,1)</f>
        <v/>
      </c>
      <c r="AJ452" s="10">
        <f>INDEX(LINEST(L193:L452,M193:T452,TRUE,TRUE),3,1)</f>
        <v/>
      </c>
      <c r="AK452" s="9">
        <f>AA451/52+AB451*M452+AC451*N452+AD451*O452+AE451*P452+AF451*Q452+AG451*R452+AH451*S452+AI451*T452</f>
        <v/>
      </c>
      <c r="AL452" s="9">
        <f>AVERAGE(L192:L451)</f>
        <v/>
      </c>
    </row>
    <row r="453">
      <c r="A453" s="7" t="n">
        <v>40774</v>
      </c>
      <c r="B453" s="8" t="n">
        <v>1848</v>
      </c>
      <c r="C453" s="8" t="n">
        <v>2.05</v>
      </c>
      <c r="D453" s="8" t="n">
        <v>0.02</v>
      </c>
      <c r="E453" s="8" t="n">
        <v>73.989998</v>
      </c>
      <c r="F453" s="8" t="n">
        <v>82.33</v>
      </c>
      <c r="G453" s="8" t="n">
        <v>43.05</v>
      </c>
      <c r="H453" s="8" t="n">
        <v>100.300003</v>
      </c>
      <c r="I453" s="8" t="n">
        <v>1123.530029</v>
      </c>
      <c r="J453" s="8" t="n">
        <v>73.5326</v>
      </c>
      <c r="L453" s="9">
        <f>LN(B453/B452)</f>
        <v/>
      </c>
      <c r="M453" s="9">
        <f>$M$1*(C453-C452)</f>
        <v/>
      </c>
      <c r="N453" s="9">
        <f>$N$1*(D453-D452)</f>
        <v/>
      </c>
      <c r="O453" s="9">
        <f>$O$1*LN(E453/E452)</f>
        <v/>
      </c>
      <c r="P453" s="9">
        <f>$P$1*LN(F453/F452)</f>
        <v/>
      </c>
      <c r="Q453" s="9">
        <f>$Q$1*(G453-G452)</f>
        <v/>
      </c>
      <c r="R453" s="9">
        <f>$R$1*(H453-H452)</f>
        <v/>
      </c>
      <c r="S453" s="9">
        <f>$S$1*LN(I453/I452)</f>
        <v/>
      </c>
      <c r="T453" s="9">
        <f>$T$1*LN(J453/J452)</f>
        <v/>
      </c>
      <c r="U453" s="9">
        <f>$W$12+$W$4*M453+$W$5*N453+$W$6*O453+$W$7*P453+$W$8*Q453+$W$9*R453+$W$10*S453+$W$11*T453</f>
        <v/>
      </c>
      <c r="AA453" s="10">
        <f>INDEX(LINEST(L194:L453,M194:T453,TRUE,TRUE),1,9)*52</f>
        <v/>
      </c>
      <c r="AB453" s="9">
        <f>INDEX(LINEST(L194:L453,M194:T453,TRUE,TRUE),1,8)</f>
        <v/>
      </c>
      <c r="AC453" s="9">
        <f>INDEX(LINEST(L194:L453,M194:T453,TRUE,TRUE),1,7)</f>
        <v/>
      </c>
      <c r="AD453" s="9">
        <f>INDEX(LINEST(L194:L453,M194:T453,TRUE,TRUE),1,6)</f>
        <v/>
      </c>
      <c r="AE453" s="9">
        <f>INDEX(LINEST(L194:L453,M194:T453,TRUE,TRUE),1,5)</f>
        <v/>
      </c>
      <c r="AF453" s="9">
        <f>INDEX(LINEST(L194:L453,M194:T453,TRUE,TRUE),1,4)</f>
        <v/>
      </c>
      <c r="AG453" s="9">
        <f>INDEX(LINEST(L194:L453,M194:T453,TRUE,TRUE),1,3)</f>
        <v/>
      </c>
      <c r="AH453" s="9">
        <f>INDEX(LINEST(L194:L453,M194:T453,TRUE,TRUE),1,2)</f>
        <v/>
      </c>
      <c r="AI453" s="9">
        <f>INDEX(LINEST(L194:L453,M194:T453,TRUE,TRUE),1,1)</f>
        <v/>
      </c>
      <c r="AJ453" s="10">
        <f>INDEX(LINEST(L194:L453,M194:T453,TRUE,TRUE),3,1)</f>
        <v/>
      </c>
      <c r="AK453" s="9">
        <f>AA452/52+AB452*M453+AC452*N453+AD452*O453+AE452*P453+AF452*Q453+AG452*R453+AH452*S453+AI452*T453</f>
        <v/>
      </c>
      <c r="AL453" s="9">
        <f>AVERAGE(L193:L452)</f>
        <v/>
      </c>
    </row>
    <row r="454">
      <c r="A454" s="7" t="n">
        <v>40781</v>
      </c>
      <c r="B454" s="8" t="n">
        <v>1788</v>
      </c>
      <c r="C454" s="8" t="n">
        <v>2.04</v>
      </c>
      <c r="D454" s="8" t="n">
        <v>0.15</v>
      </c>
      <c r="E454" s="8" t="n">
        <v>73.80999799999999</v>
      </c>
      <c r="F454" s="8" t="n">
        <v>85.37</v>
      </c>
      <c r="G454" s="8" t="n">
        <v>35.59</v>
      </c>
      <c r="H454" s="8" t="n">
        <v>101.5</v>
      </c>
      <c r="I454" s="8" t="n">
        <v>1176.800049</v>
      </c>
      <c r="J454" s="8" t="n">
        <v>73.09824399999999</v>
      </c>
      <c r="L454" s="9">
        <f>LN(B454/B453)</f>
        <v/>
      </c>
      <c r="M454" s="9">
        <f>$M$1*(C454-C453)</f>
        <v/>
      </c>
      <c r="N454" s="9">
        <f>$N$1*(D454-D453)</f>
        <v/>
      </c>
      <c r="O454" s="9">
        <f>$O$1*LN(E454/E453)</f>
        <v/>
      </c>
      <c r="P454" s="9">
        <f>$P$1*LN(F454/F453)</f>
        <v/>
      </c>
      <c r="Q454" s="9">
        <f>$Q$1*(G454-G453)</f>
        <v/>
      </c>
      <c r="R454" s="9">
        <f>$R$1*(H454-H453)</f>
        <v/>
      </c>
      <c r="S454" s="9">
        <f>$S$1*LN(I454/I453)</f>
        <v/>
      </c>
      <c r="T454" s="9">
        <f>$T$1*LN(J454/J453)</f>
        <v/>
      </c>
      <c r="U454" s="9">
        <f>$W$12+$W$4*M454+$W$5*N454+$W$6*O454+$W$7*P454+$W$8*Q454+$W$9*R454+$W$10*S454+$W$11*T454</f>
        <v/>
      </c>
      <c r="AA454" s="10">
        <f>INDEX(LINEST(L195:L454,M195:T454,TRUE,TRUE),1,9)*52</f>
        <v/>
      </c>
      <c r="AB454" s="9">
        <f>INDEX(LINEST(L195:L454,M195:T454,TRUE,TRUE),1,8)</f>
        <v/>
      </c>
      <c r="AC454" s="9">
        <f>INDEX(LINEST(L195:L454,M195:T454,TRUE,TRUE),1,7)</f>
        <v/>
      </c>
      <c r="AD454" s="9">
        <f>INDEX(LINEST(L195:L454,M195:T454,TRUE,TRUE),1,6)</f>
        <v/>
      </c>
      <c r="AE454" s="9">
        <f>INDEX(LINEST(L195:L454,M195:T454,TRUE,TRUE),1,5)</f>
        <v/>
      </c>
      <c r="AF454" s="9">
        <f>INDEX(LINEST(L195:L454,M195:T454,TRUE,TRUE),1,4)</f>
        <v/>
      </c>
      <c r="AG454" s="9">
        <f>INDEX(LINEST(L195:L454,M195:T454,TRUE,TRUE),1,3)</f>
        <v/>
      </c>
      <c r="AH454" s="9">
        <f>INDEX(LINEST(L195:L454,M195:T454,TRUE,TRUE),1,2)</f>
        <v/>
      </c>
      <c r="AI454" s="9">
        <f>INDEX(LINEST(L195:L454,M195:T454,TRUE,TRUE),1,1)</f>
        <v/>
      </c>
      <c r="AJ454" s="10">
        <f>INDEX(LINEST(L195:L454,M195:T454,TRUE,TRUE),3,1)</f>
        <v/>
      </c>
      <c r="AK454" s="9">
        <f>AA453/52+AB453*M454+AC453*N454+AD453*O454+AE453*P454+AF453*Q454+AG453*R454+AH453*S454+AI453*T454</f>
        <v/>
      </c>
      <c r="AL454" s="9">
        <f>AVERAGE(L194:L453)</f>
        <v/>
      </c>
    </row>
    <row r="455">
      <c r="A455" s="7" t="n">
        <v>40788</v>
      </c>
      <c r="B455" s="8" t="n">
        <v>1875.25</v>
      </c>
      <c r="C455" s="8" t="n">
        <v>2.02</v>
      </c>
      <c r="D455" s="8" t="n">
        <v>0</v>
      </c>
      <c r="E455" s="8" t="n">
        <v>74.75</v>
      </c>
      <c r="F455" s="8" t="n">
        <v>86.45</v>
      </c>
      <c r="G455" s="8" t="n">
        <v>33.92</v>
      </c>
      <c r="H455" s="8" t="n">
        <v>99.400002</v>
      </c>
      <c r="I455" s="8" t="n">
        <v>1173.969971</v>
      </c>
      <c r="J455" s="8" t="n">
        <v>73.635201</v>
      </c>
      <c r="L455" s="9">
        <f>LN(B455/B454)</f>
        <v/>
      </c>
      <c r="M455" s="9">
        <f>$M$1*(C455-C454)</f>
        <v/>
      </c>
      <c r="N455" s="9">
        <f>$N$1*(D455-D454)</f>
        <v/>
      </c>
      <c r="O455" s="9">
        <f>$O$1*LN(E455/E454)</f>
        <v/>
      </c>
      <c r="P455" s="9">
        <f>$P$1*LN(F455/F454)</f>
        <v/>
      </c>
      <c r="Q455" s="9">
        <f>$Q$1*(G455-G454)</f>
        <v/>
      </c>
      <c r="R455" s="9">
        <f>$R$1*(H455-H454)</f>
        <v/>
      </c>
      <c r="S455" s="9">
        <f>$S$1*LN(I455/I454)</f>
        <v/>
      </c>
      <c r="T455" s="9">
        <f>$T$1*LN(J455/J454)</f>
        <v/>
      </c>
      <c r="U455" s="9">
        <f>$W$12+$W$4*M455+$W$5*N455+$W$6*O455+$W$7*P455+$W$8*Q455+$W$9*R455+$W$10*S455+$W$11*T455</f>
        <v/>
      </c>
      <c r="AA455" s="10">
        <f>INDEX(LINEST(L196:L455,M196:T455,TRUE,TRUE),1,9)*52</f>
        <v/>
      </c>
      <c r="AB455" s="9">
        <f>INDEX(LINEST(L196:L455,M196:T455,TRUE,TRUE),1,8)</f>
        <v/>
      </c>
      <c r="AC455" s="9">
        <f>INDEX(LINEST(L196:L455,M196:T455,TRUE,TRUE),1,7)</f>
        <v/>
      </c>
      <c r="AD455" s="9">
        <f>INDEX(LINEST(L196:L455,M196:T455,TRUE,TRUE),1,6)</f>
        <v/>
      </c>
      <c r="AE455" s="9">
        <f>INDEX(LINEST(L196:L455,M196:T455,TRUE,TRUE),1,5)</f>
        <v/>
      </c>
      <c r="AF455" s="9">
        <f>INDEX(LINEST(L196:L455,M196:T455,TRUE,TRUE),1,4)</f>
        <v/>
      </c>
      <c r="AG455" s="9">
        <f>INDEX(LINEST(L196:L455,M196:T455,TRUE,TRUE),1,3)</f>
        <v/>
      </c>
      <c r="AH455" s="9">
        <f>INDEX(LINEST(L196:L455,M196:T455,TRUE,TRUE),1,2)</f>
        <v/>
      </c>
      <c r="AI455" s="9">
        <f>INDEX(LINEST(L196:L455,M196:T455,TRUE,TRUE),1,1)</f>
        <v/>
      </c>
      <c r="AJ455" s="10">
        <f>INDEX(LINEST(L196:L455,M196:T455,TRUE,TRUE),3,1)</f>
        <v/>
      </c>
      <c r="AK455" s="9">
        <f>AA454/52+AB454*M455+AC454*N455+AD454*O455+AE454*P455+AF454*Q455+AG454*R455+AH454*S455+AI454*T455</f>
        <v/>
      </c>
      <c r="AL455" s="9">
        <f>AVERAGE(L195:L454)</f>
        <v/>
      </c>
    </row>
    <row r="456">
      <c r="A456" s="7" t="n">
        <v>40795</v>
      </c>
      <c r="B456" s="8" t="n">
        <v>1851</v>
      </c>
      <c r="C456" s="8" t="n">
        <v>1.96</v>
      </c>
      <c r="D456" s="8" t="n">
        <v>-0.03</v>
      </c>
      <c r="E456" s="8" t="n">
        <v>77.19000200000001</v>
      </c>
      <c r="F456" s="8" t="n">
        <v>87.23999999999999</v>
      </c>
      <c r="G456" s="8" t="n">
        <v>38.52</v>
      </c>
      <c r="H456" s="8" t="n">
        <v>100.699997</v>
      </c>
      <c r="I456" s="8" t="n">
        <v>1154.22998</v>
      </c>
      <c r="J456" s="8" t="n">
        <v>73.77581000000001</v>
      </c>
      <c r="L456" s="9">
        <f>LN(B456/B455)</f>
        <v/>
      </c>
      <c r="M456" s="9">
        <f>$M$1*(C456-C455)</f>
        <v/>
      </c>
      <c r="N456" s="9">
        <f>$N$1*(D456-D455)</f>
        <v/>
      </c>
      <c r="O456" s="9">
        <f>$O$1*LN(E456/E455)</f>
        <v/>
      </c>
      <c r="P456" s="9">
        <f>$P$1*LN(F456/F455)</f>
        <v/>
      </c>
      <c r="Q456" s="9">
        <f>$Q$1*(G456-G455)</f>
        <v/>
      </c>
      <c r="R456" s="9">
        <f>$R$1*(H456-H455)</f>
        <v/>
      </c>
      <c r="S456" s="9">
        <f>$S$1*LN(I456/I455)</f>
        <v/>
      </c>
      <c r="T456" s="9">
        <f>$T$1*LN(J456/J455)</f>
        <v/>
      </c>
      <c r="U456" s="9">
        <f>$W$12+$W$4*M456+$W$5*N456+$W$6*O456+$W$7*P456+$W$8*Q456+$W$9*R456+$W$10*S456+$W$11*T456</f>
        <v/>
      </c>
      <c r="AA456" s="10">
        <f>INDEX(LINEST(L197:L456,M197:T456,TRUE,TRUE),1,9)*52</f>
        <v/>
      </c>
      <c r="AB456" s="9">
        <f>INDEX(LINEST(L197:L456,M197:T456,TRUE,TRUE),1,8)</f>
        <v/>
      </c>
      <c r="AC456" s="9">
        <f>INDEX(LINEST(L197:L456,M197:T456,TRUE,TRUE),1,7)</f>
        <v/>
      </c>
      <c r="AD456" s="9">
        <f>INDEX(LINEST(L197:L456,M197:T456,TRUE,TRUE),1,6)</f>
        <v/>
      </c>
      <c r="AE456" s="9">
        <f>INDEX(LINEST(L197:L456,M197:T456,TRUE,TRUE),1,5)</f>
        <v/>
      </c>
      <c r="AF456" s="9">
        <f>INDEX(LINEST(L197:L456,M197:T456,TRUE,TRUE),1,4)</f>
        <v/>
      </c>
      <c r="AG456" s="9">
        <f>INDEX(LINEST(L197:L456,M197:T456,TRUE,TRUE),1,3)</f>
        <v/>
      </c>
      <c r="AH456" s="9">
        <f>INDEX(LINEST(L197:L456,M197:T456,TRUE,TRUE),1,2)</f>
        <v/>
      </c>
      <c r="AI456" s="9">
        <f>INDEX(LINEST(L197:L456,M197:T456,TRUE,TRUE),1,1)</f>
        <v/>
      </c>
      <c r="AJ456" s="10">
        <f>INDEX(LINEST(L197:L456,M197:T456,TRUE,TRUE),3,1)</f>
        <v/>
      </c>
      <c r="AK456" s="9">
        <f>AA455/52+AB455*M456+AC455*N456+AD455*O456+AE455*P456+AF455*Q456+AG455*R456+AH455*S456+AI455*T456</f>
        <v/>
      </c>
      <c r="AL456" s="9">
        <f>AVERAGE(L196:L455)</f>
        <v/>
      </c>
    </row>
    <row r="457">
      <c r="A457" s="7" t="n">
        <v>40802</v>
      </c>
      <c r="B457" s="8" t="n">
        <v>1794</v>
      </c>
      <c r="C457" s="8" t="n">
        <v>1.95</v>
      </c>
      <c r="D457" s="8" t="n">
        <v>0.13</v>
      </c>
      <c r="E457" s="8" t="n">
        <v>76.58000199999999</v>
      </c>
      <c r="F457" s="8" t="n">
        <v>87.95999999999999</v>
      </c>
      <c r="G457" s="8" t="n">
        <v>30.98</v>
      </c>
      <c r="H457" s="8" t="n">
        <v>97.599998</v>
      </c>
      <c r="I457" s="8" t="n">
        <v>1216.01001</v>
      </c>
      <c r="J457" s="8" t="n">
        <v>73.56154600000001</v>
      </c>
      <c r="L457" s="9">
        <f>LN(B457/B456)</f>
        <v/>
      </c>
      <c r="M457" s="9">
        <f>$M$1*(C457-C456)</f>
        <v/>
      </c>
      <c r="N457" s="9">
        <f>$N$1*(D457-D456)</f>
        <v/>
      </c>
      <c r="O457" s="9">
        <f>$O$1*LN(E457/E456)</f>
        <v/>
      </c>
      <c r="P457" s="9">
        <f>$P$1*LN(F457/F456)</f>
        <v/>
      </c>
      <c r="Q457" s="9">
        <f>$Q$1*(G457-G456)</f>
        <v/>
      </c>
      <c r="R457" s="9">
        <f>$R$1*(H457-H456)</f>
        <v/>
      </c>
      <c r="S457" s="9">
        <f>$S$1*LN(I457/I456)</f>
        <v/>
      </c>
      <c r="T457" s="9">
        <f>$T$1*LN(J457/J456)</f>
        <v/>
      </c>
      <c r="U457" s="9">
        <f>$W$12+$W$4*M457+$W$5*N457+$W$6*O457+$W$7*P457+$W$8*Q457+$W$9*R457+$W$10*S457+$W$11*T457</f>
        <v/>
      </c>
      <c r="AA457" s="10">
        <f>INDEX(LINEST(L198:L457,M198:T457,TRUE,TRUE),1,9)*52</f>
        <v/>
      </c>
      <c r="AB457" s="9">
        <f>INDEX(LINEST(L198:L457,M198:T457,TRUE,TRUE),1,8)</f>
        <v/>
      </c>
      <c r="AC457" s="9">
        <f>INDEX(LINEST(L198:L457,M198:T457,TRUE,TRUE),1,7)</f>
        <v/>
      </c>
      <c r="AD457" s="9">
        <f>INDEX(LINEST(L198:L457,M198:T457,TRUE,TRUE),1,6)</f>
        <v/>
      </c>
      <c r="AE457" s="9">
        <f>INDEX(LINEST(L198:L457,M198:T457,TRUE,TRUE),1,5)</f>
        <v/>
      </c>
      <c r="AF457" s="9">
        <f>INDEX(LINEST(L198:L457,M198:T457,TRUE,TRUE),1,4)</f>
        <v/>
      </c>
      <c r="AG457" s="9">
        <f>INDEX(LINEST(L198:L457,M198:T457,TRUE,TRUE),1,3)</f>
        <v/>
      </c>
      <c r="AH457" s="9">
        <f>INDEX(LINEST(L198:L457,M198:T457,TRUE,TRUE),1,2)</f>
        <v/>
      </c>
      <c r="AI457" s="9">
        <f>INDEX(LINEST(L198:L457,M198:T457,TRUE,TRUE),1,1)</f>
        <v/>
      </c>
      <c r="AJ457" s="10">
        <f>INDEX(LINEST(L198:L457,M198:T457,TRUE,TRUE),3,1)</f>
        <v/>
      </c>
      <c r="AK457" s="9">
        <f>AA456/52+AB456*M457+AC456*N457+AD456*O457+AE456*P457+AF456*Q457+AG456*R457+AH456*S457+AI456*T457</f>
        <v/>
      </c>
      <c r="AL457" s="9">
        <f>AVERAGE(L197:L456)</f>
        <v/>
      </c>
    </row>
    <row r="458">
      <c r="A458" s="7" t="n">
        <v>40809</v>
      </c>
      <c r="B458" s="8" t="n">
        <v>1689</v>
      </c>
      <c r="C458" s="8" t="n">
        <v>1.74</v>
      </c>
      <c r="D458" s="8" t="n">
        <v>0.1</v>
      </c>
      <c r="E458" s="8" t="n">
        <v>78.300003</v>
      </c>
      <c r="F458" s="8" t="n">
        <v>79.58</v>
      </c>
      <c r="G458" s="8" t="n">
        <v>41.25</v>
      </c>
      <c r="H458" s="8" t="n">
        <v>104.5</v>
      </c>
      <c r="I458" s="8" t="n">
        <v>1136.430054</v>
      </c>
      <c r="J458" s="8" t="n">
        <v>73.82270800000001</v>
      </c>
      <c r="L458" s="9">
        <f>LN(B458/B457)</f>
        <v/>
      </c>
      <c r="M458" s="9">
        <f>$M$1*(C458-C457)</f>
        <v/>
      </c>
      <c r="N458" s="9">
        <f>$N$1*(D458-D457)</f>
        <v/>
      </c>
      <c r="O458" s="9">
        <f>$O$1*LN(E458/E457)</f>
        <v/>
      </c>
      <c r="P458" s="9">
        <f>$P$1*LN(F458/F457)</f>
        <v/>
      </c>
      <c r="Q458" s="9">
        <f>$Q$1*(G458-G457)</f>
        <v/>
      </c>
      <c r="R458" s="9">
        <f>$R$1*(H458-H457)</f>
        <v/>
      </c>
      <c r="S458" s="9">
        <f>$S$1*LN(I458/I457)</f>
        <v/>
      </c>
      <c r="T458" s="9">
        <f>$T$1*LN(J458/J457)</f>
        <v/>
      </c>
      <c r="U458" s="9">
        <f>$W$12+$W$4*M458+$W$5*N458+$W$6*O458+$W$7*P458+$W$8*Q458+$W$9*R458+$W$10*S458+$W$11*T458</f>
        <v/>
      </c>
      <c r="AA458" s="10">
        <f>INDEX(LINEST(L199:L458,M199:T458,TRUE,TRUE),1,9)*52</f>
        <v/>
      </c>
      <c r="AB458" s="9">
        <f>INDEX(LINEST(L199:L458,M199:T458,TRUE,TRUE),1,8)</f>
        <v/>
      </c>
      <c r="AC458" s="9">
        <f>INDEX(LINEST(L199:L458,M199:T458,TRUE,TRUE),1,7)</f>
        <v/>
      </c>
      <c r="AD458" s="9">
        <f>INDEX(LINEST(L199:L458,M199:T458,TRUE,TRUE),1,6)</f>
        <v/>
      </c>
      <c r="AE458" s="9">
        <f>INDEX(LINEST(L199:L458,M199:T458,TRUE,TRUE),1,5)</f>
        <v/>
      </c>
      <c r="AF458" s="9">
        <f>INDEX(LINEST(L199:L458,M199:T458,TRUE,TRUE),1,4)</f>
        <v/>
      </c>
      <c r="AG458" s="9">
        <f>INDEX(LINEST(L199:L458,M199:T458,TRUE,TRUE),1,3)</f>
        <v/>
      </c>
      <c r="AH458" s="9">
        <f>INDEX(LINEST(L199:L458,M199:T458,TRUE,TRUE),1,2)</f>
        <v/>
      </c>
      <c r="AI458" s="9">
        <f>INDEX(LINEST(L199:L458,M199:T458,TRUE,TRUE),1,1)</f>
        <v/>
      </c>
      <c r="AJ458" s="10">
        <f>INDEX(LINEST(L199:L458,M199:T458,TRUE,TRUE),3,1)</f>
        <v/>
      </c>
      <c r="AK458" s="9">
        <f>AA457/52+AB457*M458+AC457*N458+AD457*O458+AE457*P458+AF457*Q458+AG457*R458+AH457*S458+AI457*T458</f>
        <v/>
      </c>
      <c r="AL458" s="9">
        <f>AVERAGE(L198:L457)</f>
        <v/>
      </c>
    </row>
    <row r="459">
      <c r="A459" s="7" t="n">
        <v>40816</v>
      </c>
      <c r="B459" s="8" t="n">
        <v>1620</v>
      </c>
      <c r="C459" s="8" t="n">
        <v>1.75</v>
      </c>
      <c r="D459" s="8" t="n">
        <v>0.17</v>
      </c>
      <c r="E459" s="8" t="n">
        <v>78.550003</v>
      </c>
      <c r="F459" s="8" t="n">
        <v>78.93000000000001</v>
      </c>
      <c r="G459" s="8" t="n">
        <v>42.96</v>
      </c>
      <c r="H459" s="8" t="n">
        <v>100.599998</v>
      </c>
      <c r="I459" s="8" t="n">
        <v>1131.420044</v>
      </c>
      <c r="J459" s="8" t="n">
        <v>73.742401</v>
      </c>
      <c r="L459" s="9">
        <f>LN(B459/B458)</f>
        <v/>
      </c>
      <c r="M459" s="9">
        <f>$M$1*(C459-C458)</f>
        <v/>
      </c>
      <c r="N459" s="9">
        <f>$N$1*(D459-D458)</f>
        <v/>
      </c>
      <c r="O459" s="9">
        <f>$O$1*LN(E459/E458)</f>
        <v/>
      </c>
      <c r="P459" s="9">
        <f>$P$1*LN(F459/F458)</f>
        <v/>
      </c>
      <c r="Q459" s="9">
        <f>$Q$1*(G459-G458)</f>
        <v/>
      </c>
      <c r="R459" s="9">
        <f>$R$1*(H459-H458)</f>
        <v/>
      </c>
      <c r="S459" s="9">
        <f>$S$1*LN(I459/I458)</f>
        <v/>
      </c>
      <c r="T459" s="9">
        <f>$T$1*LN(J459/J458)</f>
        <v/>
      </c>
      <c r="U459" s="9">
        <f>$W$12+$W$4*M459+$W$5*N459+$W$6*O459+$W$7*P459+$W$8*Q459+$W$9*R459+$W$10*S459+$W$11*T459</f>
        <v/>
      </c>
      <c r="AA459" s="10">
        <f>INDEX(LINEST(L200:L459,M200:T459,TRUE,TRUE),1,9)*52</f>
        <v/>
      </c>
      <c r="AB459" s="9">
        <f>INDEX(LINEST(L200:L459,M200:T459,TRUE,TRUE),1,8)</f>
        <v/>
      </c>
      <c r="AC459" s="9">
        <f>INDEX(LINEST(L200:L459,M200:T459,TRUE,TRUE),1,7)</f>
        <v/>
      </c>
      <c r="AD459" s="9">
        <f>INDEX(LINEST(L200:L459,M200:T459,TRUE,TRUE),1,6)</f>
        <v/>
      </c>
      <c r="AE459" s="9">
        <f>INDEX(LINEST(L200:L459,M200:T459,TRUE,TRUE),1,5)</f>
        <v/>
      </c>
      <c r="AF459" s="9">
        <f>INDEX(LINEST(L200:L459,M200:T459,TRUE,TRUE),1,4)</f>
        <v/>
      </c>
      <c r="AG459" s="9">
        <f>INDEX(LINEST(L200:L459,M200:T459,TRUE,TRUE),1,3)</f>
        <v/>
      </c>
      <c r="AH459" s="9">
        <f>INDEX(LINEST(L200:L459,M200:T459,TRUE,TRUE),1,2)</f>
        <v/>
      </c>
      <c r="AI459" s="9">
        <f>INDEX(LINEST(L200:L459,M200:T459,TRUE,TRUE),1,1)</f>
        <v/>
      </c>
      <c r="AJ459" s="10">
        <f>INDEX(LINEST(L200:L459,M200:T459,TRUE,TRUE),3,1)</f>
        <v/>
      </c>
      <c r="AK459" s="9">
        <f>AA458/52+AB458*M459+AC458*N459+AD458*O459+AE458*P459+AF458*Q459+AG458*R459+AH458*S459+AI458*T459</f>
        <v/>
      </c>
      <c r="AL459" s="9">
        <f>AVERAGE(L199:L458)</f>
        <v/>
      </c>
    </row>
    <row r="460">
      <c r="A460" s="7" t="n">
        <v>40823</v>
      </c>
      <c r="B460" s="8" t="n">
        <v>1652</v>
      </c>
      <c r="C460" s="8" t="n">
        <v>1.94</v>
      </c>
      <c r="D460" s="8" t="n">
        <v>0.16</v>
      </c>
      <c r="E460" s="8" t="n">
        <v>78.720001</v>
      </c>
      <c r="F460" s="8" t="n">
        <v>82.7</v>
      </c>
      <c r="G460" s="8" t="n">
        <v>36.2</v>
      </c>
      <c r="H460" s="8" t="n">
        <v>106.400002</v>
      </c>
      <c r="I460" s="8" t="n">
        <v>1155.459961</v>
      </c>
      <c r="J460" s="8" t="n">
        <v>73.298767</v>
      </c>
      <c r="L460" s="9">
        <f>LN(B460/B459)</f>
        <v/>
      </c>
      <c r="M460" s="9">
        <f>$M$1*(C460-C459)</f>
        <v/>
      </c>
      <c r="N460" s="9">
        <f>$N$1*(D460-D459)</f>
        <v/>
      </c>
      <c r="O460" s="9">
        <f>$O$1*LN(E460/E459)</f>
        <v/>
      </c>
      <c r="P460" s="9">
        <f>$P$1*LN(F460/F459)</f>
        <v/>
      </c>
      <c r="Q460" s="9">
        <f>$Q$1*(G460-G459)</f>
        <v/>
      </c>
      <c r="R460" s="9">
        <f>$R$1*(H460-H459)</f>
        <v/>
      </c>
      <c r="S460" s="9">
        <f>$S$1*LN(I460/I459)</f>
        <v/>
      </c>
      <c r="T460" s="9">
        <f>$T$1*LN(J460/J459)</f>
        <v/>
      </c>
      <c r="U460" s="9">
        <f>$W$12+$W$4*M460+$W$5*N460+$W$6*O460+$W$7*P460+$W$8*Q460+$W$9*R460+$W$10*S460+$W$11*T460</f>
        <v/>
      </c>
      <c r="AA460" s="10">
        <f>INDEX(LINEST(L201:L460,M201:T460,TRUE,TRUE),1,9)*52</f>
        <v/>
      </c>
      <c r="AB460" s="9">
        <f>INDEX(LINEST(L201:L460,M201:T460,TRUE,TRUE),1,8)</f>
        <v/>
      </c>
      <c r="AC460" s="9">
        <f>INDEX(LINEST(L201:L460,M201:T460,TRUE,TRUE),1,7)</f>
        <v/>
      </c>
      <c r="AD460" s="9">
        <f>INDEX(LINEST(L201:L460,M201:T460,TRUE,TRUE),1,6)</f>
        <v/>
      </c>
      <c r="AE460" s="9">
        <f>INDEX(LINEST(L201:L460,M201:T460,TRUE,TRUE),1,5)</f>
        <v/>
      </c>
      <c r="AF460" s="9">
        <f>INDEX(LINEST(L201:L460,M201:T460,TRUE,TRUE),1,4)</f>
        <v/>
      </c>
      <c r="AG460" s="9">
        <f>INDEX(LINEST(L201:L460,M201:T460,TRUE,TRUE),1,3)</f>
        <v/>
      </c>
      <c r="AH460" s="9">
        <f>INDEX(LINEST(L201:L460,M201:T460,TRUE,TRUE),1,2)</f>
        <v/>
      </c>
      <c r="AI460" s="9">
        <f>INDEX(LINEST(L201:L460,M201:T460,TRUE,TRUE),1,1)</f>
        <v/>
      </c>
      <c r="AJ460" s="10">
        <f>INDEX(LINEST(L201:L460,M201:T460,TRUE,TRUE),3,1)</f>
        <v/>
      </c>
      <c r="AK460" s="9">
        <f>AA459/52+AB459*M460+AC459*N460+AD459*O460+AE459*P460+AF459*Q460+AG459*R460+AH459*S460+AI459*T460</f>
        <v/>
      </c>
      <c r="AL460" s="9">
        <f>AVERAGE(L200:L459)</f>
        <v/>
      </c>
    </row>
    <row r="461">
      <c r="A461" s="7" t="n">
        <v>40830</v>
      </c>
      <c r="B461" s="8" t="n">
        <v>1678</v>
      </c>
      <c r="C461" s="8" t="n">
        <v>1.98</v>
      </c>
      <c r="D461" s="8" t="n">
        <v>0.28</v>
      </c>
      <c r="E461" s="8" t="n">
        <v>76.620003</v>
      </c>
      <c r="F461" s="8" t="n">
        <v>86.8</v>
      </c>
      <c r="G461" s="8" t="n">
        <v>28.24</v>
      </c>
      <c r="H461" s="8" t="n">
        <v>109.199997</v>
      </c>
      <c r="I461" s="8" t="n">
        <v>1224.579956</v>
      </c>
      <c r="J461" s="8" t="n">
        <v>73.104202</v>
      </c>
      <c r="L461" s="9">
        <f>LN(B461/B460)</f>
        <v/>
      </c>
      <c r="M461" s="9">
        <f>$M$1*(C461-C460)</f>
        <v/>
      </c>
      <c r="N461" s="9">
        <f>$N$1*(D461-D460)</f>
        <v/>
      </c>
      <c r="O461" s="9">
        <f>$O$1*LN(E461/E460)</f>
        <v/>
      </c>
      <c r="P461" s="9">
        <f>$P$1*LN(F461/F460)</f>
        <v/>
      </c>
      <c r="Q461" s="9">
        <f>$Q$1*(G461-G460)</f>
        <v/>
      </c>
      <c r="R461" s="9">
        <f>$R$1*(H461-H460)</f>
        <v/>
      </c>
      <c r="S461" s="9">
        <f>$S$1*LN(I461/I460)</f>
        <v/>
      </c>
      <c r="T461" s="9">
        <f>$T$1*LN(J461/J460)</f>
        <v/>
      </c>
      <c r="U461" s="9">
        <f>$W$12+$W$4*M461+$W$5*N461+$W$6*O461+$W$7*P461+$W$8*Q461+$W$9*R461+$W$10*S461+$W$11*T461</f>
        <v/>
      </c>
      <c r="AA461" s="10">
        <f>INDEX(LINEST(L202:L461,M202:T461,TRUE,TRUE),1,9)*52</f>
        <v/>
      </c>
      <c r="AB461" s="9">
        <f>INDEX(LINEST(L202:L461,M202:T461,TRUE,TRUE),1,8)</f>
        <v/>
      </c>
      <c r="AC461" s="9">
        <f>INDEX(LINEST(L202:L461,M202:T461,TRUE,TRUE),1,7)</f>
        <v/>
      </c>
      <c r="AD461" s="9">
        <f>INDEX(LINEST(L202:L461,M202:T461,TRUE,TRUE),1,6)</f>
        <v/>
      </c>
      <c r="AE461" s="9">
        <f>INDEX(LINEST(L202:L461,M202:T461,TRUE,TRUE),1,5)</f>
        <v/>
      </c>
      <c r="AF461" s="9">
        <f>INDEX(LINEST(L202:L461,M202:T461,TRUE,TRUE),1,4)</f>
        <v/>
      </c>
      <c r="AG461" s="9">
        <f>INDEX(LINEST(L202:L461,M202:T461,TRUE,TRUE),1,3)</f>
        <v/>
      </c>
      <c r="AH461" s="9">
        <f>INDEX(LINEST(L202:L461,M202:T461,TRUE,TRUE),1,2)</f>
        <v/>
      </c>
      <c r="AI461" s="9">
        <f>INDEX(LINEST(L202:L461,M202:T461,TRUE,TRUE),1,1)</f>
        <v/>
      </c>
      <c r="AJ461" s="10">
        <f>INDEX(LINEST(L202:L461,M202:T461,TRUE,TRUE),3,1)</f>
        <v/>
      </c>
      <c r="AK461" s="9">
        <f>AA460/52+AB460*M461+AC460*N461+AD460*O461+AE460*P461+AF460*Q461+AG460*R461+AH460*S461+AI460*T461</f>
        <v/>
      </c>
      <c r="AL461" s="9">
        <f>AVERAGE(L201:L460)</f>
        <v/>
      </c>
    </row>
    <row r="462">
      <c r="A462" s="7" t="n">
        <v>40837</v>
      </c>
      <c r="B462" s="8" t="n">
        <v>1642.5</v>
      </c>
      <c r="C462" s="8" t="n">
        <v>2</v>
      </c>
      <c r="D462" s="8" t="n">
        <v>0.23</v>
      </c>
      <c r="E462" s="8" t="n">
        <v>76.300003</v>
      </c>
      <c r="F462" s="8" t="n">
        <v>87.19</v>
      </c>
      <c r="G462" s="8" t="n">
        <v>31.32</v>
      </c>
      <c r="H462" s="8" t="n">
        <v>107.5</v>
      </c>
      <c r="I462" s="8" t="n">
        <v>1238.25</v>
      </c>
      <c r="J462" s="8" t="n">
        <v>73.41960899999999</v>
      </c>
      <c r="L462" s="9">
        <f>LN(B462/B461)</f>
        <v/>
      </c>
      <c r="M462" s="9">
        <f>$M$1*(C462-C461)</f>
        <v/>
      </c>
      <c r="N462" s="9">
        <f>$N$1*(D462-D461)</f>
        <v/>
      </c>
      <c r="O462" s="9">
        <f>$O$1*LN(E462/E461)</f>
        <v/>
      </c>
      <c r="P462" s="9">
        <f>$P$1*LN(F462/F461)</f>
        <v/>
      </c>
      <c r="Q462" s="9">
        <f>$Q$1*(G462-G461)</f>
        <v/>
      </c>
      <c r="R462" s="9">
        <f>$R$1*(H462-H461)</f>
        <v/>
      </c>
      <c r="S462" s="9">
        <f>$S$1*LN(I462/I461)</f>
        <v/>
      </c>
      <c r="T462" s="9">
        <f>$T$1*LN(J462/J461)</f>
        <v/>
      </c>
      <c r="U462" s="9">
        <f>$W$12+$W$4*M462+$W$5*N462+$W$6*O462+$W$7*P462+$W$8*Q462+$W$9*R462+$W$10*S462+$W$11*T462</f>
        <v/>
      </c>
      <c r="AA462" s="10">
        <f>INDEX(LINEST(L203:L462,M203:T462,TRUE,TRUE),1,9)*52</f>
        <v/>
      </c>
      <c r="AB462" s="9">
        <f>INDEX(LINEST(L203:L462,M203:T462,TRUE,TRUE),1,8)</f>
        <v/>
      </c>
      <c r="AC462" s="9">
        <f>INDEX(LINEST(L203:L462,M203:T462,TRUE,TRUE),1,7)</f>
        <v/>
      </c>
      <c r="AD462" s="9">
        <f>INDEX(LINEST(L203:L462,M203:T462,TRUE,TRUE),1,6)</f>
        <v/>
      </c>
      <c r="AE462" s="9">
        <f>INDEX(LINEST(L203:L462,M203:T462,TRUE,TRUE),1,5)</f>
        <v/>
      </c>
      <c r="AF462" s="9">
        <f>INDEX(LINEST(L203:L462,M203:T462,TRUE,TRUE),1,4)</f>
        <v/>
      </c>
      <c r="AG462" s="9">
        <f>INDEX(LINEST(L203:L462,M203:T462,TRUE,TRUE),1,3)</f>
        <v/>
      </c>
      <c r="AH462" s="9">
        <f>INDEX(LINEST(L203:L462,M203:T462,TRUE,TRUE),1,2)</f>
        <v/>
      </c>
      <c r="AI462" s="9">
        <f>INDEX(LINEST(L203:L462,M203:T462,TRUE,TRUE),1,1)</f>
        <v/>
      </c>
      <c r="AJ462" s="10">
        <f>INDEX(LINEST(L203:L462,M203:T462,TRUE,TRUE),3,1)</f>
        <v/>
      </c>
      <c r="AK462" s="9">
        <f>AA461/52+AB461*M462+AC461*N462+AD461*O462+AE461*P462+AF461*Q462+AG461*R462+AH461*S462+AI461*T462</f>
        <v/>
      </c>
      <c r="AL462" s="9">
        <f>AVERAGE(L202:L461)</f>
        <v/>
      </c>
    </row>
    <row r="463">
      <c r="A463" s="7" t="n">
        <v>40844</v>
      </c>
      <c r="B463" s="8" t="n">
        <v>1741</v>
      </c>
      <c r="C463" s="8" t="n">
        <v>2.15</v>
      </c>
      <c r="D463" s="8" t="n">
        <v>0.19</v>
      </c>
      <c r="E463" s="8" t="n">
        <v>75.089996</v>
      </c>
      <c r="F463" s="8" t="n">
        <v>93.31999999999999</v>
      </c>
      <c r="G463" s="8" t="n">
        <v>24.53</v>
      </c>
      <c r="H463" s="8" t="n">
        <v>107.400002</v>
      </c>
      <c r="I463" s="8" t="n">
        <v>1285.089966</v>
      </c>
      <c r="J463" s="8" t="n">
        <v>73.486649</v>
      </c>
      <c r="L463" s="9">
        <f>LN(B463/B462)</f>
        <v/>
      </c>
      <c r="M463" s="9">
        <f>$M$1*(C463-C462)</f>
        <v/>
      </c>
      <c r="N463" s="9">
        <f>$N$1*(D463-D462)</f>
        <v/>
      </c>
      <c r="O463" s="9">
        <f>$O$1*LN(E463/E462)</f>
        <v/>
      </c>
      <c r="P463" s="9">
        <f>$P$1*LN(F463/F462)</f>
        <v/>
      </c>
      <c r="Q463" s="9">
        <f>$Q$1*(G463-G462)</f>
        <v/>
      </c>
      <c r="R463" s="9">
        <f>$R$1*(H463-H462)</f>
        <v/>
      </c>
      <c r="S463" s="9">
        <f>$S$1*LN(I463/I462)</f>
        <v/>
      </c>
      <c r="T463" s="9">
        <f>$T$1*LN(J463/J462)</f>
        <v/>
      </c>
      <c r="U463" s="9">
        <f>$W$12+$W$4*M463+$W$5*N463+$W$6*O463+$W$7*P463+$W$8*Q463+$W$9*R463+$W$10*S463+$W$11*T463</f>
        <v/>
      </c>
      <c r="AA463" s="10">
        <f>INDEX(LINEST(L204:L463,M204:T463,TRUE,TRUE),1,9)*52</f>
        <v/>
      </c>
      <c r="AB463" s="9">
        <f>INDEX(LINEST(L204:L463,M204:T463,TRUE,TRUE),1,8)</f>
        <v/>
      </c>
      <c r="AC463" s="9">
        <f>INDEX(LINEST(L204:L463,M204:T463,TRUE,TRUE),1,7)</f>
        <v/>
      </c>
      <c r="AD463" s="9">
        <f>INDEX(LINEST(L204:L463,M204:T463,TRUE,TRUE),1,6)</f>
        <v/>
      </c>
      <c r="AE463" s="9">
        <f>INDEX(LINEST(L204:L463,M204:T463,TRUE,TRUE),1,5)</f>
        <v/>
      </c>
      <c r="AF463" s="9">
        <f>INDEX(LINEST(L204:L463,M204:T463,TRUE,TRUE),1,4)</f>
        <v/>
      </c>
      <c r="AG463" s="9">
        <f>INDEX(LINEST(L204:L463,M204:T463,TRUE,TRUE),1,3)</f>
        <v/>
      </c>
      <c r="AH463" s="9">
        <f>INDEX(LINEST(L204:L463,M204:T463,TRUE,TRUE),1,2)</f>
        <v/>
      </c>
      <c r="AI463" s="9">
        <f>INDEX(LINEST(L204:L463,M204:T463,TRUE,TRUE),1,1)</f>
        <v/>
      </c>
      <c r="AJ463" s="10">
        <f>INDEX(LINEST(L204:L463,M204:T463,TRUE,TRUE),3,1)</f>
        <v/>
      </c>
      <c r="AK463" s="9">
        <f>AA462/52+AB462*M463+AC462*N463+AD462*O463+AE462*P463+AF462*Q463+AG462*R463+AH462*S463+AI462*T463</f>
        <v/>
      </c>
      <c r="AL463" s="9">
        <f>AVERAGE(L203:L462)</f>
        <v/>
      </c>
    </row>
    <row r="464">
      <c r="A464" s="7" t="n">
        <v>40851</v>
      </c>
      <c r="B464" s="8" t="n">
        <v>1749</v>
      </c>
      <c r="C464" s="8" t="n">
        <v>2.12</v>
      </c>
      <c r="D464" s="8" t="n">
        <v>-0.06</v>
      </c>
      <c r="E464" s="8" t="n">
        <v>76.910004</v>
      </c>
      <c r="F464" s="8" t="n">
        <v>94.26000000000001</v>
      </c>
      <c r="G464" s="8" t="n">
        <v>30.16</v>
      </c>
      <c r="H464" s="8" t="n">
        <v>106.599998</v>
      </c>
      <c r="I464" s="8" t="n">
        <v>1253.22998</v>
      </c>
      <c r="J464" s="8" t="n">
        <v>74.00856</v>
      </c>
      <c r="L464" s="9">
        <f>LN(B464/B463)</f>
        <v/>
      </c>
      <c r="M464" s="9">
        <f>$M$1*(C464-C463)</f>
        <v/>
      </c>
      <c r="N464" s="9">
        <f>$N$1*(D464-D463)</f>
        <v/>
      </c>
      <c r="O464" s="9">
        <f>$O$1*LN(E464/E463)</f>
        <v/>
      </c>
      <c r="P464" s="9">
        <f>$P$1*LN(F464/F463)</f>
        <v/>
      </c>
      <c r="Q464" s="9">
        <f>$Q$1*(G464-G463)</f>
        <v/>
      </c>
      <c r="R464" s="9">
        <f>$R$1*(H464-H463)</f>
        <v/>
      </c>
      <c r="S464" s="9">
        <f>$S$1*LN(I464/I463)</f>
        <v/>
      </c>
      <c r="T464" s="9">
        <f>$T$1*LN(J464/J463)</f>
        <v/>
      </c>
      <c r="U464" s="9">
        <f>$W$12+$W$4*M464+$W$5*N464+$W$6*O464+$W$7*P464+$W$8*Q464+$W$9*R464+$W$10*S464+$W$11*T464</f>
        <v/>
      </c>
      <c r="AA464" s="10">
        <f>INDEX(LINEST(L205:L464,M205:T464,TRUE,TRUE),1,9)*52</f>
        <v/>
      </c>
      <c r="AB464" s="9">
        <f>INDEX(LINEST(L205:L464,M205:T464,TRUE,TRUE),1,8)</f>
        <v/>
      </c>
      <c r="AC464" s="9">
        <f>INDEX(LINEST(L205:L464,M205:T464,TRUE,TRUE),1,7)</f>
        <v/>
      </c>
      <c r="AD464" s="9">
        <f>INDEX(LINEST(L205:L464,M205:T464,TRUE,TRUE),1,6)</f>
        <v/>
      </c>
      <c r="AE464" s="9">
        <f>INDEX(LINEST(L205:L464,M205:T464,TRUE,TRUE),1,5)</f>
        <v/>
      </c>
      <c r="AF464" s="9">
        <f>INDEX(LINEST(L205:L464,M205:T464,TRUE,TRUE),1,4)</f>
        <v/>
      </c>
      <c r="AG464" s="9">
        <f>INDEX(LINEST(L205:L464,M205:T464,TRUE,TRUE),1,3)</f>
        <v/>
      </c>
      <c r="AH464" s="9">
        <f>INDEX(LINEST(L205:L464,M205:T464,TRUE,TRUE),1,2)</f>
        <v/>
      </c>
      <c r="AI464" s="9">
        <f>INDEX(LINEST(L205:L464,M205:T464,TRUE,TRUE),1,1)</f>
        <v/>
      </c>
      <c r="AJ464" s="10">
        <f>INDEX(LINEST(L205:L464,M205:T464,TRUE,TRUE),3,1)</f>
        <v/>
      </c>
      <c r="AK464" s="9">
        <f>AA463/52+AB463*M464+AC463*N464+AD463*O464+AE463*P464+AF463*Q464+AG463*R464+AH463*S464+AI463*T464</f>
        <v/>
      </c>
      <c r="AL464" s="9">
        <f>AVERAGE(L204:L463)</f>
        <v/>
      </c>
    </row>
    <row r="465">
      <c r="A465" s="7" t="n">
        <v>40858</v>
      </c>
      <c r="B465" s="8" t="n">
        <v>1773</v>
      </c>
      <c r="C465" s="8" t="n">
        <v>2.08</v>
      </c>
      <c r="D465" s="8" t="n">
        <v>-0.04</v>
      </c>
      <c r="E465" s="8" t="n">
        <v>76.94000200000001</v>
      </c>
      <c r="F465" s="8" t="n">
        <v>98.98999999999999</v>
      </c>
      <c r="G465" s="8" t="n">
        <v>30.04</v>
      </c>
      <c r="H465" s="8" t="n">
        <v>113.699997</v>
      </c>
      <c r="I465" s="8" t="n">
        <v>1263.849976</v>
      </c>
      <c r="J465" s="8" t="n">
        <v>73.867271</v>
      </c>
      <c r="L465" s="9">
        <f>LN(B465/B464)</f>
        <v/>
      </c>
      <c r="M465" s="9">
        <f>$M$1*(C465-C464)</f>
        <v/>
      </c>
      <c r="N465" s="9">
        <f>$N$1*(D465-D464)</f>
        <v/>
      </c>
      <c r="O465" s="9">
        <f>$O$1*LN(E465/E464)</f>
        <v/>
      </c>
      <c r="P465" s="9">
        <f>$P$1*LN(F465/F464)</f>
        <v/>
      </c>
      <c r="Q465" s="9">
        <f>$Q$1*(G465-G464)</f>
        <v/>
      </c>
      <c r="R465" s="9">
        <f>$R$1*(H465-H464)</f>
        <v/>
      </c>
      <c r="S465" s="9">
        <f>$S$1*LN(I465/I464)</f>
        <v/>
      </c>
      <c r="T465" s="9">
        <f>$T$1*LN(J465/J464)</f>
        <v/>
      </c>
      <c r="U465" s="9">
        <f>$W$12+$W$4*M465+$W$5*N465+$W$6*O465+$W$7*P465+$W$8*Q465+$W$9*R465+$W$10*S465+$W$11*T465</f>
        <v/>
      </c>
      <c r="AA465" s="10">
        <f>INDEX(LINEST(L206:L465,M206:T465,TRUE,TRUE),1,9)*52</f>
        <v/>
      </c>
      <c r="AB465" s="9">
        <f>INDEX(LINEST(L206:L465,M206:T465,TRUE,TRUE),1,8)</f>
        <v/>
      </c>
      <c r="AC465" s="9">
        <f>INDEX(LINEST(L206:L465,M206:T465,TRUE,TRUE),1,7)</f>
        <v/>
      </c>
      <c r="AD465" s="9">
        <f>INDEX(LINEST(L206:L465,M206:T465,TRUE,TRUE),1,6)</f>
        <v/>
      </c>
      <c r="AE465" s="9">
        <f>INDEX(LINEST(L206:L465,M206:T465,TRUE,TRUE),1,5)</f>
        <v/>
      </c>
      <c r="AF465" s="9">
        <f>INDEX(LINEST(L206:L465,M206:T465,TRUE,TRUE),1,4)</f>
        <v/>
      </c>
      <c r="AG465" s="9">
        <f>INDEX(LINEST(L206:L465,M206:T465,TRUE,TRUE),1,3)</f>
        <v/>
      </c>
      <c r="AH465" s="9">
        <f>INDEX(LINEST(L206:L465,M206:T465,TRUE,TRUE),1,2)</f>
        <v/>
      </c>
      <c r="AI465" s="9">
        <f>INDEX(LINEST(L206:L465,M206:T465,TRUE,TRUE),1,1)</f>
        <v/>
      </c>
      <c r="AJ465" s="10">
        <f>INDEX(LINEST(L206:L465,M206:T465,TRUE,TRUE),3,1)</f>
        <v/>
      </c>
      <c r="AK465" s="9">
        <f>AA464/52+AB464*M465+AC464*N465+AD464*O465+AE464*P465+AF464*Q465+AG464*R465+AH464*S465+AI464*T465</f>
        <v/>
      </c>
      <c r="AL465" s="9">
        <f>AVERAGE(L205:L464)</f>
        <v/>
      </c>
    </row>
    <row r="466">
      <c r="A466" s="7" t="n">
        <v>40865</v>
      </c>
      <c r="B466" s="8" t="n">
        <v>1719</v>
      </c>
      <c r="C466" s="8" t="n">
        <v>1.96</v>
      </c>
      <c r="D466" s="8" t="n">
        <v>0.05</v>
      </c>
      <c r="E466" s="8" t="n">
        <v>78.019997</v>
      </c>
      <c r="F466" s="8" t="n">
        <v>97.67</v>
      </c>
      <c r="G466" s="8" t="n">
        <v>32</v>
      </c>
      <c r="H466" s="8" t="n">
        <v>109.800003</v>
      </c>
      <c r="I466" s="8" t="n">
        <v>1215.650024</v>
      </c>
      <c r="J466" s="8" t="n">
        <v>73.752869</v>
      </c>
      <c r="L466" s="9">
        <f>LN(B466/B465)</f>
        <v/>
      </c>
      <c r="M466" s="9">
        <f>$M$1*(C466-C465)</f>
        <v/>
      </c>
      <c r="N466" s="9">
        <f>$N$1*(D466-D465)</f>
        <v/>
      </c>
      <c r="O466" s="9">
        <f>$O$1*LN(E466/E465)</f>
        <v/>
      </c>
      <c r="P466" s="9">
        <f>$P$1*LN(F466/F465)</f>
        <v/>
      </c>
      <c r="Q466" s="9">
        <f>$Q$1*(G466-G465)</f>
        <v/>
      </c>
      <c r="R466" s="9">
        <f>$R$1*(H466-H465)</f>
        <v/>
      </c>
      <c r="S466" s="9">
        <f>$S$1*LN(I466/I465)</f>
        <v/>
      </c>
      <c r="T466" s="9">
        <f>$T$1*LN(J466/J465)</f>
        <v/>
      </c>
      <c r="U466" s="9">
        <f>$W$12+$W$4*M466+$W$5*N466+$W$6*O466+$W$7*P466+$W$8*Q466+$W$9*R466+$W$10*S466+$W$11*T466</f>
        <v/>
      </c>
      <c r="AA466" s="10">
        <f>INDEX(LINEST(L207:L466,M207:T466,TRUE,TRUE),1,9)*52</f>
        <v/>
      </c>
      <c r="AB466" s="9">
        <f>INDEX(LINEST(L207:L466,M207:T466,TRUE,TRUE),1,8)</f>
        <v/>
      </c>
      <c r="AC466" s="9">
        <f>INDEX(LINEST(L207:L466,M207:T466,TRUE,TRUE),1,7)</f>
        <v/>
      </c>
      <c r="AD466" s="9">
        <f>INDEX(LINEST(L207:L466,M207:T466,TRUE,TRUE),1,6)</f>
        <v/>
      </c>
      <c r="AE466" s="9">
        <f>INDEX(LINEST(L207:L466,M207:T466,TRUE,TRUE),1,5)</f>
        <v/>
      </c>
      <c r="AF466" s="9">
        <f>INDEX(LINEST(L207:L466,M207:T466,TRUE,TRUE),1,4)</f>
        <v/>
      </c>
      <c r="AG466" s="9">
        <f>INDEX(LINEST(L207:L466,M207:T466,TRUE,TRUE),1,3)</f>
        <v/>
      </c>
      <c r="AH466" s="9">
        <f>INDEX(LINEST(L207:L466,M207:T466,TRUE,TRUE),1,2)</f>
        <v/>
      </c>
      <c r="AI466" s="9">
        <f>INDEX(LINEST(L207:L466,M207:T466,TRUE,TRUE),1,1)</f>
        <v/>
      </c>
      <c r="AJ466" s="10">
        <f>INDEX(LINEST(L207:L466,M207:T466,TRUE,TRUE),3,1)</f>
        <v/>
      </c>
      <c r="AK466" s="9">
        <f>AA465/52+AB465*M466+AC465*N466+AD465*O466+AE465*P466+AF465*Q466+AG465*R466+AH465*S466+AI465*T466</f>
        <v/>
      </c>
      <c r="AL466" s="9">
        <f>AVERAGE(L206:L465)</f>
        <v/>
      </c>
    </row>
    <row r="467">
      <c r="A467" s="7" t="n">
        <v>40872</v>
      </c>
      <c r="B467" s="8" t="n">
        <v>1688.5</v>
      </c>
      <c r="C467" s="8" t="n">
        <v>1.92</v>
      </c>
      <c r="D467" s="8" t="n">
        <v>0.05</v>
      </c>
      <c r="E467" s="8" t="n">
        <v>79.610001</v>
      </c>
      <c r="F467" s="8" t="n">
        <v>96.91</v>
      </c>
      <c r="G467" s="8" t="n">
        <v>34.47</v>
      </c>
      <c r="H467" s="8" t="n">
        <v>102.300003</v>
      </c>
      <c r="I467" s="8" t="n">
        <v>1158.670044</v>
      </c>
      <c r="J467" s="8" t="n">
        <v>73.759598</v>
      </c>
      <c r="L467" s="9">
        <f>LN(B467/B466)</f>
        <v/>
      </c>
      <c r="M467" s="9">
        <f>$M$1*(C467-C466)</f>
        <v/>
      </c>
      <c r="N467" s="9">
        <f>$N$1*(D467-D466)</f>
        <v/>
      </c>
      <c r="O467" s="9">
        <f>$O$1*LN(E467/E466)</f>
        <v/>
      </c>
      <c r="P467" s="9">
        <f>$P$1*LN(F467/F466)</f>
        <v/>
      </c>
      <c r="Q467" s="9">
        <f>$Q$1*(G467-G466)</f>
        <v/>
      </c>
      <c r="R467" s="9">
        <f>$R$1*(H467-H466)</f>
        <v/>
      </c>
      <c r="S467" s="9">
        <f>$S$1*LN(I467/I466)</f>
        <v/>
      </c>
      <c r="T467" s="9">
        <f>$T$1*LN(J467/J466)</f>
        <v/>
      </c>
      <c r="U467" s="9">
        <f>$W$12+$W$4*M467+$W$5*N467+$W$6*O467+$W$7*P467+$W$8*Q467+$W$9*R467+$W$10*S467+$W$11*T467</f>
        <v/>
      </c>
      <c r="AA467" s="10">
        <f>INDEX(LINEST(L208:L467,M208:T467,TRUE,TRUE),1,9)*52</f>
        <v/>
      </c>
      <c r="AB467" s="9">
        <f>INDEX(LINEST(L208:L467,M208:T467,TRUE,TRUE),1,8)</f>
        <v/>
      </c>
      <c r="AC467" s="9">
        <f>INDEX(LINEST(L208:L467,M208:T467,TRUE,TRUE),1,7)</f>
        <v/>
      </c>
      <c r="AD467" s="9">
        <f>INDEX(LINEST(L208:L467,M208:T467,TRUE,TRUE),1,6)</f>
        <v/>
      </c>
      <c r="AE467" s="9">
        <f>INDEX(LINEST(L208:L467,M208:T467,TRUE,TRUE),1,5)</f>
        <v/>
      </c>
      <c r="AF467" s="9">
        <f>INDEX(LINEST(L208:L467,M208:T467,TRUE,TRUE),1,4)</f>
        <v/>
      </c>
      <c r="AG467" s="9">
        <f>INDEX(LINEST(L208:L467,M208:T467,TRUE,TRUE),1,3)</f>
        <v/>
      </c>
      <c r="AH467" s="9">
        <f>INDEX(LINEST(L208:L467,M208:T467,TRUE,TRUE),1,2)</f>
        <v/>
      </c>
      <c r="AI467" s="9">
        <f>INDEX(LINEST(L208:L467,M208:T467,TRUE,TRUE),1,1)</f>
        <v/>
      </c>
      <c r="AJ467" s="10">
        <f>INDEX(LINEST(L208:L467,M208:T467,TRUE,TRUE),3,1)</f>
        <v/>
      </c>
      <c r="AK467" s="9">
        <f>AA466/52+AB466*M467+AC466*N467+AD466*O467+AE466*P467+AF466*Q467+AG466*R467+AH466*S467+AI466*T467</f>
        <v/>
      </c>
      <c r="AL467" s="9">
        <f>AVERAGE(L207:L466)</f>
        <v/>
      </c>
    </row>
    <row r="468">
      <c r="A468" s="7" t="n">
        <v>40879</v>
      </c>
      <c r="B468" s="8" t="n">
        <v>1747</v>
      </c>
      <c r="C468" s="8" t="n">
        <v>2.05</v>
      </c>
      <c r="D468" s="8" t="n">
        <v>0</v>
      </c>
      <c r="E468" s="8" t="n">
        <v>78.629997</v>
      </c>
      <c r="F468" s="8" t="n">
        <v>100.97</v>
      </c>
      <c r="G468" s="8" t="n">
        <v>27.52</v>
      </c>
      <c r="H468" s="8" t="n">
        <v>98.599998</v>
      </c>
      <c r="I468" s="8" t="n">
        <v>1244.280029</v>
      </c>
      <c r="J468" s="8" t="n">
        <v>73.806488</v>
      </c>
      <c r="L468" s="9">
        <f>LN(B468/B467)</f>
        <v/>
      </c>
      <c r="M468" s="9">
        <f>$M$1*(C468-C467)</f>
        <v/>
      </c>
      <c r="N468" s="9">
        <f>$N$1*(D468-D467)</f>
        <v/>
      </c>
      <c r="O468" s="9">
        <f>$O$1*LN(E468/E467)</f>
        <v/>
      </c>
      <c r="P468" s="9">
        <f>$P$1*LN(F468/F467)</f>
        <v/>
      </c>
      <c r="Q468" s="9">
        <f>$Q$1*(G468-G467)</f>
        <v/>
      </c>
      <c r="R468" s="9">
        <f>$R$1*(H468-H467)</f>
        <v/>
      </c>
      <c r="S468" s="9">
        <f>$S$1*LN(I468/I467)</f>
        <v/>
      </c>
      <c r="T468" s="9">
        <f>$T$1*LN(J468/J467)</f>
        <v/>
      </c>
      <c r="U468" s="9">
        <f>$W$12+$W$4*M468+$W$5*N468+$W$6*O468+$W$7*P468+$W$8*Q468+$W$9*R468+$W$10*S468+$W$11*T468</f>
        <v/>
      </c>
      <c r="AA468" s="10">
        <f>INDEX(LINEST(L209:L468,M209:T468,TRUE,TRUE),1,9)*52</f>
        <v/>
      </c>
      <c r="AB468" s="9">
        <f>INDEX(LINEST(L209:L468,M209:T468,TRUE,TRUE),1,8)</f>
        <v/>
      </c>
      <c r="AC468" s="9">
        <f>INDEX(LINEST(L209:L468,M209:T468,TRUE,TRUE),1,7)</f>
        <v/>
      </c>
      <c r="AD468" s="9">
        <f>INDEX(LINEST(L209:L468,M209:T468,TRUE,TRUE),1,6)</f>
        <v/>
      </c>
      <c r="AE468" s="9">
        <f>INDEX(LINEST(L209:L468,M209:T468,TRUE,TRUE),1,5)</f>
        <v/>
      </c>
      <c r="AF468" s="9">
        <f>INDEX(LINEST(L209:L468,M209:T468,TRUE,TRUE),1,4)</f>
        <v/>
      </c>
      <c r="AG468" s="9">
        <f>INDEX(LINEST(L209:L468,M209:T468,TRUE,TRUE),1,3)</f>
        <v/>
      </c>
      <c r="AH468" s="9">
        <f>INDEX(LINEST(L209:L468,M209:T468,TRUE,TRUE),1,2)</f>
        <v/>
      </c>
      <c r="AI468" s="9">
        <f>INDEX(LINEST(L209:L468,M209:T468,TRUE,TRUE),1,1)</f>
        <v/>
      </c>
      <c r="AJ468" s="10">
        <f>INDEX(LINEST(L209:L468,M209:T468,TRUE,TRUE),3,1)</f>
        <v/>
      </c>
      <c r="AK468" s="9">
        <f>AA467/52+AB467*M468+AC467*N468+AD467*O468+AE467*P468+AF467*Q468+AG467*R468+AH467*S468+AI467*T468</f>
        <v/>
      </c>
      <c r="AL468" s="9">
        <f>AVERAGE(L208:L467)</f>
        <v/>
      </c>
    </row>
    <row r="469">
      <c r="A469" s="7" t="n">
        <v>40886</v>
      </c>
      <c r="B469" s="8" t="n">
        <v>1709</v>
      </c>
      <c r="C469" s="8" t="n">
        <v>2.02</v>
      </c>
      <c r="D469" s="8" t="n">
        <v>0.05</v>
      </c>
      <c r="E469" s="8" t="n">
        <v>78.629997</v>
      </c>
      <c r="F469" s="8" t="n">
        <v>99.40000000000001</v>
      </c>
      <c r="G469" s="8" t="n">
        <v>26.38</v>
      </c>
      <c r="H469" s="8" t="n">
        <v>99.900002</v>
      </c>
      <c r="I469" s="8" t="n">
        <v>1255.189941</v>
      </c>
      <c r="J469" s="8" t="n">
        <v>73.989059</v>
      </c>
      <c r="L469" s="9">
        <f>LN(B469/B468)</f>
        <v/>
      </c>
      <c r="M469" s="9">
        <f>$M$1*(C469-C468)</f>
        <v/>
      </c>
      <c r="N469" s="9">
        <f>$N$1*(D469-D468)</f>
        <v/>
      </c>
      <c r="O469" s="9">
        <f>$O$1*LN(E469/E468)</f>
        <v/>
      </c>
      <c r="P469" s="9">
        <f>$P$1*LN(F469/F468)</f>
        <v/>
      </c>
      <c r="Q469" s="9">
        <f>$Q$1*(G469-G468)</f>
        <v/>
      </c>
      <c r="R469" s="9">
        <f>$R$1*(H469-H468)</f>
        <v/>
      </c>
      <c r="S469" s="9">
        <f>$S$1*LN(I469/I468)</f>
        <v/>
      </c>
      <c r="T469" s="9">
        <f>$T$1*LN(J469/J468)</f>
        <v/>
      </c>
      <c r="U469" s="9">
        <f>$W$12+$W$4*M469+$W$5*N469+$W$6*O469+$W$7*P469+$W$8*Q469+$W$9*R469+$W$10*S469+$W$11*T469</f>
        <v/>
      </c>
      <c r="AA469" s="10">
        <f>INDEX(LINEST(L210:L469,M210:T469,TRUE,TRUE),1,9)*52</f>
        <v/>
      </c>
      <c r="AB469" s="9">
        <f>INDEX(LINEST(L210:L469,M210:T469,TRUE,TRUE),1,8)</f>
        <v/>
      </c>
      <c r="AC469" s="9">
        <f>INDEX(LINEST(L210:L469,M210:T469,TRUE,TRUE),1,7)</f>
        <v/>
      </c>
      <c r="AD469" s="9">
        <f>INDEX(LINEST(L210:L469,M210:T469,TRUE,TRUE),1,6)</f>
        <v/>
      </c>
      <c r="AE469" s="9">
        <f>INDEX(LINEST(L210:L469,M210:T469,TRUE,TRUE),1,5)</f>
        <v/>
      </c>
      <c r="AF469" s="9">
        <f>INDEX(LINEST(L210:L469,M210:T469,TRUE,TRUE),1,4)</f>
        <v/>
      </c>
      <c r="AG469" s="9">
        <f>INDEX(LINEST(L210:L469,M210:T469,TRUE,TRUE),1,3)</f>
        <v/>
      </c>
      <c r="AH469" s="9">
        <f>INDEX(LINEST(L210:L469,M210:T469,TRUE,TRUE),1,2)</f>
        <v/>
      </c>
      <c r="AI469" s="9">
        <f>INDEX(LINEST(L210:L469,M210:T469,TRUE,TRUE),1,1)</f>
        <v/>
      </c>
      <c r="AJ469" s="10">
        <f>INDEX(LINEST(L210:L469,M210:T469,TRUE,TRUE),3,1)</f>
        <v/>
      </c>
      <c r="AK469" s="9">
        <f>AA468/52+AB468*M469+AC468*N469+AD468*O469+AE468*P469+AF468*Q469+AG468*R469+AH468*S469+AI468*T469</f>
        <v/>
      </c>
      <c r="AL469" s="9">
        <f>AVERAGE(L209:L468)</f>
        <v/>
      </c>
    </row>
    <row r="470">
      <c r="A470" s="7" t="n">
        <v>40893</v>
      </c>
      <c r="B470" s="8" t="n">
        <v>1594</v>
      </c>
      <c r="C470" s="8" t="n">
        <v>1.91</v>
      </c>
      <c r="D470" s="8" t="n">
        <v>-0.05</v>
      </c>
      <c r="E470" s="8" t="n">
        <v>80.25</v>
      </c>
      <c r="F470" s="8" t="n">
        <v>93.55</v>
      </c>
      <c r="G470" s="8" t="n">
        <v>24.29</v>
      </c>
      <c r="H470" s="8" t="n">
        <v>89.400002</v>
      </c>
      <c r="I470" s="8" t="n">
        <v>1219.660034</v>
      </c>
      <c r="J470" s="8" t="n">
        <v>74.435524</v>
      </c>
      <c r="L470" s="9">
        <f>LN(B470/B469)</f>
        <v/>
      </c>
      <c r="M470" s="9">
        <f>$M$1*(C470-C469)</f>
        <v/>
      </c>
      <c r="N470" s="9">
        <f>$N$1*(D470-D469)</f>
        <v/>
      </c>
      <c r="O470" s="9">
        <f>$O$1*LN(E470/E469)</f>
        <v/>
      </c>
      <c r="P470" s="9">
        <f>$P$1*LN(F470/F469)</f>
        <v/>
      </c>
      <c r="Q470" s="9">
        <f>$Q$1*(G470-G469)</f>
        <v/>
      </c>
      <c r="R470" s="9">
        <f>$R$1*(H470-H469)</f>
        <v/>
      </c>
      <c r="S470" s="9">
        <f>$S$1*LN(I470/I469)</f>
        <v/>
      </c>
      <c r="T470" s="9">
        <f>$T$1*LN(J470/J469)</f>
        <v/>
      </c>
      <c r="U470" s="9">
        <f>$W$12+$W$4*M470+$W$5*N470+$W$6*O470+$W$7*P470+$W$8*Q470+$W$9*R470+$W$10*S470+$W$11*T470</f>
        <v/>
      </c>
      <c r="AA470" s="10">
        <f>INDEX(LINEST(L211:L470,M211:T470,TRUE,TRUE),1,9)*52</f>
        <v/>
      </c>
      <c r="AB470" s="9">
        <f>INDEX(LINEST(L211:L470,M211:T470,TRUE,TRUE),1,8)</f>
        <v/>
      </c>
      <c r="AC470" s="9">
        <f>INDEX(LINEST(L211:L470,M211:T470,TRUE,TRUE),1,7)</f>
        <v/>
      </c>
      <c r="AD470" s="9">
        <f>INDEX(LINEST(L211:L470,M211:T470,TRUE,TRUE),1,6)</f>
        <v/>
      </c>
      <c r="AE470" s="9">
        <f>INDEX(LINEST(L211:L470,M211:T470,TRUE,TRUE),1,5)</f>
        <v/>
      </c>
      <c r="AF470" s="9">
        <f>INDEX(LINEST(L211:L470,M211:T470,TRUE,TRUE),1,4)</f>
        <v/>
      </c>
      <c r="AG470" s="9">
        <f>INDEX(LINEST(L211:L470,M211:T470,TRUE,TRUE),1,3)</f>
        <v/>
      </c>
      <c r="AH470" s="9">
        <f>INDEX(LINEST(L211:L470,M211:T470,TRUE,TRUE),1,2)</f>
        <v/>
      </c>
      <c r="AI470" s="9">
        <f>INDEX(LINEST(L211:L470,M211:T470,TRUE,TRUE),1,1)</f>
        <v/>
      </c>
      <c r="AJ470" s="10">
        <f>INDEX(LINEST(L211:L470,M211:T470,TRUE,TRUE),3,1)</f>
        <v/>
      </c>
      <c r="AK470" s="9">
        <f>AA469/52+AB469*M470+AC469*N470+AD469*O470+AE469*P470+AF469*Q470+AG469*R470+AH469*S470+AI469*T470</f>
        <v/>
      </c>
      <c r="AL470" s="9">
        <f>AVERAGE(L210:L469)</f>
        <v/>
      </c>
    </row>
    <row r="471">
      <c r="A471" s="7" t="n">
        <v>40900</v>
      </c>
      <c r="B471" s="8" t="n">
        <v>1606.5</v>
      </c>
      <c r="C471" s="8" t="n">
        <v>2.07</v>
      </c>
      <c r="D471" s="8" t="n">
        <v>-0.04</v>
      </c>
      <c r="E471" s="8" t="n">
        <v>80.010002</v>
      </c>
      <c r="F471" s="8" t="n">
        <v>99.72</v>
      </c>
      <c r="G471" s="8" t="n">
        <v>20.73</v>
      </c>
      <c r="H471" s="8" t="n">
        <v>94.199997</v>
      </c>
      <c r="I471" s="8" t="n">
        <v>1265.329956</v>
      </c>
      <c r="J471" s="8" t="n">
        <v>74.24614699999999</v>
      </c>
      <c r="L471" s="9">
        <f>LN(B471/B470)</f>
        <v/>
      </c>
      <c r="M471" s="9">
        <f>$M$1*(C471-C470)</f>
        <v/>
      </c>
      <c r="N471" s="9">
        <f>$N$1*(D471-D470)</f>
        <v/>
      </c>
      <c r="O471" s="9">
        <f>$O$1*LN(E471/E470)</f>
        <v/>
      </c>
      <c r="P471" s="9">
        <f>$P$1*LN(F471/F470)</f>
        <v/>
      </c>
      <c r="Q471" s="9">
        <f>$Q$1*(G471-G470)</f>
        <v/>
      </c>
      <c r="R471" s="9">
        <f>$R$1*(H471-H470)</f>
        <v/>
      </c>
      <c r="S471" s="9">
        <f>$S$1*LN(I471/I470)</f>
        <v/>
      </c>
      <c r="T471" s="9">
        <f>$T$1*LN(J471/J470)</f>
        <v/>
      </c>
      <c r="U471" s="9">
        <f>$W$12+$W$4*M471+$W$5*N471+$W$6*O471+$W$7*P471+$W$8*Q471+$W$9*R471+$W$10*S471+$W$11*T471</f>
        <v/>
      </c>
      <c r="AA471" s="10">
        <f>INDEX(LINEST(L212:L471,M212:T471,TRUE,TRUE),1,9)*52</f>
        <v/>
      </c>
      <c r="AB471" s="9">
        <f>INDEX(LINEST(L212:L471,M212:T471,TRUE,TRUE),1,8)</f>
        <v/>
      </c>
      <c r="AC471" s="9">
        <f>INDEX(LINEST(L212:L471,M212:T471,TRUE,TRUE),1,7)</f>
        <v/>
      </c>
      <c r="AD471" s="9">
        <f>INDEX(LINEST(L212:L471,M212:T471,TRUE,TRUE),1,6)</f>
        <v/>
      </c>
      <c r="AE471" s="9">
        <f>INDEX(LINEST(L212:L471,M212:T471,TRUE,TRUE),1,5)</f>
        <v/>
      </c>
      <c r="AF471" s="9">
        <f>INDEX(LINEST(L212:L471,M212:T471,TRUE,TRUE),1,4)</f>
        <v/>
      </c>
      <c r="AG471" s="9">
        <f>INDEX(LINEST(L212:L471,M212:T471,TRUE,TRUE),1,3)</f>
        <v/>
      </c>
      <c r="AH471" s="9">
        <f>INDEX(LINEST(L212:L471,M212:T471,TRUE,TRUE),1,2)</f>
        <v/>
      </c>
      <c r="AI471" s="9">
        <f>INDEX(LINEST(L212:L471,M212:T471,TRUE,TRUE),1,1)</f>
        <v/>
      </c>
      <c r="AJ471" s="10">
        <f>INDEX(LINEST(L212:L471,M212:T471,TRUE,TRUE),3,1)</f>
        <v/>
      </c>
      <c r="AK471" s="9">
        <f>AA470/52+AB470*M471+AC470*N471+AD470*O471+AE470*P471+AF470*Q471+AG470*R471+AH470*S471+AI470*T471</f>
        <v/>
      </c>
      <c r="AL471" s="9">
        <f>AVERAGE(L211:L470)</f>
        <v/>
      </c>
    </row>
    <row r="472">
      <c r="A472" s="7" t="n">
        <v>40907</v>
      </c>
      <c r="B472" s="8" t="n">
        <v>1531</v>
      </c>
      <c r="C472" s="8" t="n">
        <v>1.96</v>
      </c>
      <c r="D472" s="8" t="n">
        <v>-0.07000000000000001</v>
      </c>
      <c r="E472" s="8" t="n">
        <v>80.16999800000001</v>
      </c>
      <c r="F472" s="8" t="n">
        <v>98.83</v>
      </c>
      <c r="G472" s="8" t="n">
        <v>23.4</v>
      </c>
      <c r="H472" s="8" t="n">
        <v>91.099998</v>
      </c>
      <c r="I472" s="8" t="n">
        <v>1257.599976</v>
      </c>
      <c r="J472" s="8" t="n">
        <v>74.58981300000001</v>
      </c>
      <c r="L472" s="9">
        <f>LN(B472/B471)</f>
        <v/>
      </c>
      <c r="M472" s="9">
        <f>$M$1*(C472-C471)</f>
        <v/>
      </c>
      <c r="N472" s="9">
        <f>$N$1*(D472-D471)</f>
        <v/>
      </c>
      <c r="O472" s="9">
        <f>$O$1*LN(E472/E471)</f>
        <v/>
      </c>
      <c r="P472" s="9">
        <f>$P$1*LN(F472/F471)</f>
        <v/>
      </c>
      <c r="Q472" s="9">
        <f>$Q$1*(G472-G471)</f>
        <v/>
      </c>
      <c r="R472" s="9">
        <f>$R$1*(H472-H471)</f>
        <v/>
      </c>
      <c r="S472" s="9">
        <f>$S$1*LN(I472/I471)</f>
        <v/>
      </c>
      <c r="T472" s="9">
        <f>$T$1*LN(J472/J471)</f>
        <v/>
      </c>
      <c r="U472" s="9">
        <f>$W$12+$W$4*M472+$W$5*N472+$W$6*O472+$W$7*P472+$W$8*Q472+$W$9*R472+$W$10*S472+$W$11*T472</f>
        <v/>
      </c>
      <c r="AA472" s="10">
        <f>INDEX(LINEST(L213:L472,M213:T472,TRUE,TRUE),1,9)*52</f>
        <v/>
      </c>
      <c r="AB472" s="9">
        <f>INDEX(LINEST(L213:L472,M213:T472,TRUE,TRUE),1,8)</f>
        <v/>
      </c>
      <c r="AC472" s="9">
        <f>INDEX(LINEST(L213:L472,M213:T472,TRUE,TRUE),1,7)</f>
        <v/>
      </c>
      <c r="AD472" s="9">
        <f>INDEX(LINEST(L213:L472,M213:T472,TRUE,TRUE),1,6)</f>
        <v/>
      </c>
      <c r="AE472" s="9">
        <f>INDEX(LINEST(L213:L472,M213:T472,TRUE,TRUE),1,5)</f>
        <v/>
      </c>
      <c r="AF472" s="9">
        <f>INDEX(LINEST(L213:L472,M213:T472,TRUE,TRUE),1,4)</f>
        <v/>
      </c>
      <c r="AG472" s="9">
        <f>INDEX(LINEST(L213:L472,M213:T472,TRUE,TRUE),1,3)</f>
        <v/>
      </c>
      <c r="AH472" s="9">
        <f>INDEX(LINEST(L213:L472,M213:T472,TRUE,TRUE),1,2)</f>
        <v/>
      </c>
      <c r="AI472" s="9">
        <f>INDEX(LINEST(L213:L472,M213:T472,TRUE,TRUE),1,1)</f>
        <v/>
      </c>
      <c r="AJ472" s="10">
        <f>INDEX(LINEST(L213:L472,M213:T472,TRUE,TRUE),3,1)</f>
        <v/>
      </c>
      <c r="AK472" s="9">
        <f>AA471/52+AB471*M472+AC471*N472+AD471*O472+AE471*P472+AF471*Q472+AG471*R472+AH471*S472+AI471*T472</f>
        <v/>
      </c>
      <c r="AL472" s="9">
        <f>AVERAGE(L212:L471)</f>
        <v/>
      </c>
    </row>
    <row r="473">
      <c r="A473" s="7" t="n">
        <v>40914</v>
      </c>
      <c r="B473" s="8" t="n">
        <v>1616.5</v>
      </c>
      <c r="C473" s="8" t="n">
        <v>2.09</v>
      </c>
      <c r="D473" s="8" t="n">
        <v>-0.11</v>
      </c>
      <c r="E473" s="8" t="n">
        <v>81.239998</v>
      </c>
      <c r="F473" s="8" t="n">
        <v>101.56</v>
      </c>
      <c r="G473" s="8" t="n">
        <v>20.63</v>
      </c>
      <c r="H473" s="8" t="n">
        <v>81.699997</v>
      </c>
      <c r="I473" s="8" t="n">
        <v>1277.810059</v>
      </c>
      <c r="J473" s="8" t="n">
        <v>74.501869</v>
      </c>
      <c r="L473" s="9">
        <f>LN(B473/B472)</f>
        <v/>
      </c>
      <c r="M473" s="9">
        <f>$M$1*(C473-C472)</f>
        <v/>
      </c>
      <c r="N473" s="9">
        <f>$N$1*(D473-D472)</f>
        <v/>
      </c>
      <c r="O473" s="9">
        <f>$O$1*LN(E473/E472)</f>
        <v/>
      </c>
      <c r="P473" s="9">
        <f>$P$1*LN(F473/F472)</f>
        <v/>
      </c>
      <c r="Q473" s="9">
        <f>$Q$1*(G473-G472)</f>
        <v/>
      </c>
      <c r="R473" s="9">
        <f>$R$1*(H473-H472)</f>
        <v/>
      </c>
      <c r="S473" s="9">
        <f>$S$1*LN(I473/I472)</f>
        <v/>
      </c>
      <c r="T473" s="9">
        <f>$T$1*LN(J473/J472)</f>
        <v/>
      </c>
      <c r="U473" s="9">
        <f>$W$12+$W$4*M473+$W$5*N473+$W$6*O473+$W$7*P473+$W$8*Q473+$W$9*R473+$W$10*S473+$W$11*T473</f>
        <v/>
      </c>
      <c r="AA473" s="10">
        <f>INDEX(LINEST(L214:L473,M214:T473,TRUE,TRUE),1,9)*52</f>
        <v/>
      </c>
      <c r="AB473" s="9">
        <f>INDEX(LINEST(L214:L473,M214:T473,TRUE,TRUE),1,8)</f>
        <v/>
      </c>
      <c r="AC473" s="9">
        <f>INDEX(LINEST(L214:L473,M214:T473,TRUE,TRUE),1,7)</f>
        <v/>
      </c>
      <c r="AD473" s="9">
        <f>INDEX(LINEST(L214:L473,M214:T473,TRUE,TRUE),1,6)</f>
        <v/>
      </c>
      <c r="AE473" s="9">
        <f>INDEX(LINEST(L214:L473,M214:T473,TRUE,TRUE),1,5)</f>
        <v/>
      </c>
      <c r="AF473" s="9">
        <f>INDEX(LINEST(L214:L473,M214:T473,TRUE,TRUE),1,4)</f>
        <v/>
      </c>
      <c r="AG473" s="9">
        <f>INDEX(LINEST(L214:L473,M214:T473,TRUE,TRUE),1,3)</f>
        <v/>
      </c>
      <c r="AH473" s="9">
        <f>INDEX(LINEST(L214:L473,M214:T473,TRUE,TRUE),1,2)</f>
        <v/>
      </c>
      <c r="AI473" s="9">
        <f>INDEX(LINEST(L214:L473,M214:T473,TRUE,TRUE),1,1)</f>
        <v/>
      </c>
      <c r="AJ473" s="10">
        <f>INDEX(LINEST(L214:L473,M214:T473,TRUE,TRUE),3,1)</f>
        <v/>
      </c>
      <c r="AK473" s="9">
        <f>AA472/52+AB472*M473+AC472*N473+AD472*O473+AE472*P473+AF472*Q473+AG472*R473+AH472*S473+AI472*T473</f>
        <v/>
      </c>
      <c r="AL473" s="9">
        <f>AVERAGE(L213:L472)</f>
        <v/>
      </c>
    </row>
    <row r="474">
      <c r="A474" s="7" t="n">
        <v>40921</v>
      </c>
      <c r="B474" s="8" t="n">
        <v>1635.5</v>
      </c>
      <c r="C474" s="8" t="n">
        <v>2.03</v>
      </c>
      <c r="D474" s="8" t="n">
        <v>-0.14</v>
      </c>
      <c r="E474" s="8" t="n">
        <v>81.43000000000001</v>
      </c>
      <c r="F474" s="8" t="n">
        <v>98.69</v>
      </c>
      <c r="G474" s="8" t="n">
        <v>20.91</v>
      </c>
      <c r="H474" s="8" t="n">
        <v>79.199997</v>
      </c>
      <c r="I474" s="8" t="n">
        <v>1289.089966</v>
      </c>
      <c r="J474" s="8" t="n">
        <v>74.792816</v>
      </c>
      <c r="L474" s="9">
        <f>LN(B474/B473)</f>
        <v/>
      </c>
      <c r="M474" s="9">
        <f>$M$1*(C474-C473)</f>
        <v/>
      </c>
      <c r="N474" s="9">
        <f>$N$1*(D474-D473)</f>
        <v/>
      </c>
      <c r="O474" s="9">
        <f>$O$1*LN(E474/E473)</f>
        <v/>
      </c>
      <c r="P474" s="9">
        <f>$P$1*LN(F474/F473)</f>
        <v/>
      </c>
      <c r="Q474" s="9">
        <f>$Q$1*(G474-G473)</f>
        <v/>
      </c>
      <c r="R474" s="9">
        <f>$R$1*(H474-H473)</f>
        <v/>
      </c>
      <c r="S474" s="9">
        <f>$S$1*LN(I474/I473)</f>
        <v/>
      </c>
      <c r="T474" s="9">
        <f>$T$1*LN(J474/J473)</f>
        <v/>
      </c>
      <c r="U474" s="9">
        <f>$W$12+$W$4*M474+$W$5*N474+$W$6*O474+$W$7*P474+$W$8*Q474+$W$9*R474+$W$10*S474+$W$11*T474</f>
        <v/>
      </c>
      <c r="AA474" s="10">
        <f>INDEX(LINEST(L215:L474,M215:T474,TRUE,TRUE),1,9)*52</f>
        <v/>
      </c>
      <c r="AB474" s="9">
        <f>INDEX(LINEST(L215:L474,M215:T474,TRUE,TRUE),1,8)</f>
        <v/>
      </c>
      <c r="AC474" s="9">
        <f>INDEX(LINEST(L215:L474,M215:T474,TRUE,TRUE),1,7)</f>
        <v/>
      </c>
      <c r="AD474" s="9">
        <f>INDEX(LINEST(L215:L474,M215:T474,TRUE,TRUE),1,6)</f>
        <v/>
      </c>
      <c r="AE474" s="9">
        <f>INDEX(LINEST(L215:L474,M215:T474,TRUE,TRUE),1,5)</f>
        <v/>
      </c>
      <c r="AF474" s="9">
        <f>INDEX(LINEST(L215:L474,M215:T474,TRUE,TRUE),1,4)</f>
        <v/>
      </c>
      <c r="AG474" s="9">
        <f>INDEX(LINEST(L215:L474,M215:T474,TRUE,TRUE),1,3)</f>
        <v/>
      </c>
      <c r="AH474" s="9">
        <f>INDEX(LINEST(L215:L474,M215:T474,TRUE,TRUE),1,2)</f>
        <v/>
      </c>
      <c r="AI474" s="9">
        <f>INDEX(LINEST(L215:L474,M215:T474,TRUE,TRUE),1,1)</f>
        <v/>
      </c>
      <c r="AJ474" s="10">
        <f>INDEX(LINEST(L215:L474,M215:T474,TRUE,TRUE),3,1)</f>
        <v/>
      </c>
      <c r="AK474" s="9">
        <f>AA473/52+AB473*M474+AC473*N474+AD473*O474+AE473*P474+AF473*Q474+AG473*R474+AH473*S474+AI473*T474</f>
        <v/>
      </c>
      <c r="AL474" s="9">
        <f>AVERAGE(L214:L473)</f>
        <v/>
      </c>
    </row>
    <row r="475">
      <c r="A475" s="7" t="n">
        <v>40928</v>
      </c>
      <c r="B475" s="8" t="n">
        <v>1653</v>
      </c>
      <c r="C475" s="8" t="n">
        <v>2.04</v>
      </c>
      <c r="D475" s="8" t="n">
        <v>0.01</v>
      </c>
      <c r="E475" s="8" t="n">
        <v>80.220001</v>
      </c>
      <c r="F475" s="8" t="n">
        <v>98.15000000000001</v>
      </c>
      <c r="G475" s="8" t="n">
        <v>18.28</v>
      </c>
      <c r="H475" s="8" t="n">
        <v>84.599998</v>
      </c>
      <c r="I475" s="8" t="n">
        <v>1315.380005</v>
      </c>
      <c r="J475" s="8" t="n">
        <v>74.407158</v>
      </c>
      <c r="L475" s="9">
        <f>LN(B475/B474)</f>
        <v/>
      </c>
      <c r="M475" s="9">
        <f>$M$1*(C475-C474)</f>
        <v/>
      </c>
      <c r="N475" s="9">
        <f>$N$1*(D475-D474)</f>
        <v/>
      </c>
      <c r="O475" s="9">
        <f>$O$1*LN(E475/E474)</f>
        <v/>
      </c>
      <c r="P475" s="9">
        <f>$P$1*LN(F475/F474)</f>
        <v/>
      </c>
      <c r="Q475" s="9">
        <f>$Q$1*(G475-G474)</f>
        <v/>
      </c>
      <c r="R475" s="9">
        <f>$R$1*(H475-H474)</f>
        <v/>
      </c>
      <c r="S475" s="9">
        <f>$S$1*LN(I475/I474)</f>
        <v/>
      </c>
      <c r="T475" s="9">
        <f>$T$1*LN(J475/J474)</f>
        <v/>
      </c>
      <c r="U475" s="9">
        <f>$W$12+$W$4*M475+$W$5*N475+$W$6*O475+$W$7*P475+$W$8*Q475+$W$9*R475+$W$10*S475+$W$11*T475</f>
        <v/>
      </c>
      <c r="AA475" s="10">
        <f>INDEX(LINEST(L216:L475,M216:T475,TRUE,TRUE),1,9)*52</f>
        <v/>
      </c>
      <c r="AB475" s="9">
        <f>INDEX(LINEST(L216:L475,M216:T475,TRUE,TRUE),1,8)</f>
        <v/>
      </c>
      <c r="AC475" s="9">
        <f>INDEX(LINEST(L216:L475,M216:T475,TRUE,TRUE),1,7)</f>
        <v/>
      </c>
      <c r="AD475" s="9">
        <f>INDEX(LINEST(L216:L475,M216:T475,TRUE,TRUE),1,6)</f>
        <v/>
      </c>
      <c r="AE475" s="9">
        <f>INDEX(LINEST(L216:L475,M216:T475,TRUE,TRUE),1,5)</f>
        <v/>
      </c>
      <c r="AF475" s="9">
        <f>INDEX(LINEST(L216:L475,M216:T475,TRUE,TRUE),1,4)</f>
        <v/>
      </c>
      <c r="AG475" s="9">
        <f>INDEX(LINEST(L216:L475,M216:T475,TRUE,TRUE),1,3)</f>
        <v/>
      </c>
      <c r="AH475" s="9">
        <f>INDEX(LINEST(L216:L475,M216:T475,TRUE,TRUE),1,2)</f>
        <v/>
      </c>
      <c r="AI475" s="9">
        <f>INDEX(LINEST(L216:L475,M216:T475,TRUE,TRUE),1,1)</f>
        <v/>
      </c>
      <c r="AJ475" s="10">
        <f>INDEX(LINEST(L216:L475,M216:T475,TRUE,TRUE),3,1)</f>
        <v/>
      </c>
      <c r="AK475" s="9">
        <f>AA474/52+AB474*M475+AC474*N475+AD474*O475+AE474*P475+AF474*Q475+AG474*R475+AH474*S475+AI474*T475</f>
        <v/>
      </c>
      <c r="AL475" s="9">
        <f>AVERAGE(L215:L474)</f>
        <v/>
      </c>
    </row>
    <row r="476">
      <c r="A476" s="7" t="n">
        <v>40935</v>
      </c>
      <c r="B476" s="8" t="n">
        <v>1726</v>
      </c>
      <c r="C476" s="8" t="n">
        <v>2.11</v>
      </c>
      <c r="D476" s="8" t="n">
        <v>-0.18</v>
      </c>
      <c r="E476" s="8" t="n">
        <v>78.900002</v>
      </c>
      <c r="F476" s="8" t="n">
        <v>99.47</v>
      </c>
      <c r="G476" s="8" t="n">
        <v>18.53</v>
      </c>
      <c r="H476" s="8" t="n">
        <v>75.400002</v>
      </c>
      <c r="I476" s="8" t="n">
        <v>1316.329956</v>
      </c>
      <c r="J476" s="8" t="n">
        <v>74.785988</v>
      </c>
      <c r="L476" s="9">
        <f>LN(B476/B475)</f>
        <v/>
      </c>
      <c r="M476" s="9">
        <f>$M$1*(C476-C475)</f>
        <v/>
      </c>
      <c r="N476" s="9">
        <f>$N$1*(D476-D475)</f>
        <v/>
      </c>
      <c r="O476" s="9">
        <f>$O$1*LN(E476/E475)</f>
        <v/>
      </c>
      <c r="P476" s="9">
        <f>$P$1*LN(F476/F475)</f>
        <v/>
      </c>
      <c r="Q476" s="9">
        <f>$Q$1*(G476-G475)</f>
        <v/>
      </c>
      <c r="R476" s="9">
        <f>$R$1*(H476-H475)</f>
        <v/>
      </c>
      <c r="S476" s="9">
        <f>$S$1*LN(I476/I475)</f>
        <v/>
      </c>
      <c r="T476" s="9">
        <f>$T$1*LN(J476/J475)</f>
        <v/>
      </c>
      <c r="U476" s="9">
        <f>$W$12+$W$4*M476+$W$5*N476+$W$6*O476+$W$7*P476+$W$8*Q476+$W$9*R476+$W$10*S476+$W$11*T476</f>
        <v/>
      </c>
      <c r="AA476" s="10">
        <f>INDEX(LINEST(L217:L476,M217:T476,TRUE,TRUE),1,9)*52</f>
        <v/>
      </c>
      <c r="AB476" s="9">
        <f>INDEX(LINEST(L217:L476,M217:T476,TRUE,TRUE),1,8)</f>
        <v/>
      </c>
      <c r="AC476" s="9">
        <f>INDEX(LINEST(L217:L476,M217:T476,TRUE,TRUE),1,7)</f>
        <v/>
      </c>
      <c r="AD476" s="9">
        <f>INDEX(LINEST(L217:L476,M217:T476,TRUE,TRUE),1,6)</f>
        <v/>
      </c>
      <c r="AE476" s="9">
        <f>INDEX(LINEST(L217:L476,M217:T476,TRUE,TRUE),1,5)</f>
        <v/>
      </c>
      <c r="AF476" s="9">
        <f>INDEX(LINEST(L217:L476,M217:T476,TRUE,TRUE),1,4)</f>
        <v/>
      </c>
      <c r="AG476" s="9">
        <f>INDEX(LINEST(L217:L476,M217:T476,TRUE,TRUE),1,3)</f>
        <v/>
      </c>
      <c r="AH476" s="9">
        <f>INDEX(LINEST(L217:L476,M217:T476,TRUE,TRUE),1,2)</f>
        <v/>
      </c>
      <c r="AI476" s="9">
        <f>INDEX(LINEST(L217:L476,M217:T476,TRUE,TRUE),1,1)</f>
        <v/>
      </c>
      <c r="AJ476" s="10">
        <f>INDEX(LINEST(L217:L476,M217:T476,TRUE,TRUE),3,1)</f>
        <v/>
      </c>
      <c r="AK476" s="9">
        <f>AA475/52+AB475*M476+AC475*N476+AD475*O476+AE475*P476+AF475*Q476+AG475*R476+AH475*S476+AI475*T476</f>
        <v/>
      </c>
      <c r="AL476" s="9">
        <f>AVERAGE(L216:L475)</f>
        <v/>
      </c>
    </row>
    <row r="477">
      <c r="A477" s="7" t="n">
        <v>40942</v>
      </c>
      <c r="B477" s="8" t="n">
        <v>1734</v>
      </c>
      <c r="C477" s="8" t="n">
        <v>2.18</v>
      </c>
      <c r="D477" s="8" t="n">
        <v>-0.21</v>
      </c>
      <c r="E477" s="8" t="n">
        <v>78.94000200000001</v>
      </c>
      <c r="F477" s="8" t="n">
        <v>97.8</v>
      </c>
      <c r="G477" s="8" t="n">
        <v>17.1</v>
      </c>
      <c r="H477" s="8" t="n">
        <v>76.699997</v>
      </c>
      <c r="I477" s="8" t="n">
        <v>1344.900024</v>
      </c>
      <c r="J477" s="8" t="n">
        <v>74.985229</v>
      </c>
      <c r="L477" s="9">
        <f>LN(B477/B476)</f>
        <v/>
      </c>
      <c r="M477" s="9">
        <f>$M$1*(C477-C476)</f>
        <v/>
      </c>
      <c r="N477" s="9">
        <f>$N$1*(D477-D476)</f>
        <v/>
      </c>
      <c r="O477" s="9">
        <f>$O$1*LN(E477/E476)</f>
        <v/>
      </c>
      <c r="P477" s="9">
        <f>$P$1*LN(F477/F476)</f>
        <v/>
      </c>
      <c r="Q477" s="9">
        <f>$Q$1*(G477-G476)</f>
        <v/>
      </c>
      <c r="R477" s="9">
        <f>$R$1*(H477-H476)</f>
        <v/>
      </c>
      <c r="S477" s="9">
        <f>$S$1*LN(I477/I476)</f>
        <v/>
      </c>
      <c r="T477" s="9">
        <f>$T$1*LN(J477/J476)</f>
        <v/>
      </c>
      <c r="U477" s="9">
        <f>$W$12+$W$4*M477+$W$5*N477+$W$6*O477+$W$7*P477+$W$8*Q477+$W$9*R477+$W$10*S477+$W$11*T477</f>
        <v/>
      </c>
      <c r="AA477" s="10">
        <f>INDEX(LINEST(L218:L477,M218:T477,TRUE,TRUE),1,9)*52</f>
        <v/>
      </c>
      <c r="AB477" s="9">
        <f>INDEX(LINEST(L218:L477,M218:T477,TRUE,TRUE),1,8)</f>
        <v/>
      </c>
      <c r="AC477" s="9">
        <f>INDEX(LINEST(L218:L477,M218:T477,TRUE,TRUE),1,7)</f>
        <v/>
      </c>
      <c r="AD477" s="9">
        <f>INDEX(LINEST(L218:L477,M218:T477,TRUE,TRUE),1,6)</f>
        <v/>
      </c>
      <c r="AE477" s="9">
        <f>INDEX(LINEST(L218:L477,M218:T477,TRUE,TRUE),1,5)</f>
        <v/>
      </c>
      <c r="AF477" s="9">
        <f>INDEX(LINEST(L218:L477,M218:T477,TRUE,TRUE),1,4)</f>
        <v/>
      </c>
      <c r="AG477" s="9">
        <f>INDEX(LINEST(L218:L477,M218:T477,TRUE,TRUE),1,3)</f>
        <v/>
      </c>
      <c r="AH477" s="9">
        <f>INDEX(LINEST(L218:L477,M218:T477,TRUE,TRUE),1,2)</f>
        <v/>
      </c>
      <c r="AI477" s="9">
        <f>INDEX(LINEST(L218:L477,M218:T477,TRUE,TRUE),1,1)</f>
        <v/>
      </c>
      <c r="AJ477" s="10">
        <f>INDEX(LINEST(L218:L477,M218:T477,TRUE,TRUE),3,1)</f>
        <v/>
      </c>
      <c r="AK477" s="9">
        <f>AA476/52+AB476*M477+AC476*N477+AD476*O477+AE476*P477+AF476*Q477+AG476*R477+AH476*S477+AI476*T477</f>
        <v/>
      </c>
      <c r="AL477" s="9">
        <f>AVERAGE(L217:L476)</f>
        <v/>
      </c>
    </row>
    <row r="478">
      <c r="A478" s="7" t="n">
        <v>40949</v>
      </c>
      <c r="B478" s="8" t="n">
        <v>1711.5</v>
      </c>
      <c r="C478" s="8" t="n">
        <v>2.2</v>
      </c>
      <c r="D478" s="8" t="n">
        <v>-0.24</v>
      </c>
      <c r="E478" s="8" t="n">
        <v>79.110001</v>
      </c>
      <c r="F478" s="8" t="n">
        <v>98.68000000000001</v>
      </c>
      <c r="G478" s="8" t="n">
        <v>20.79</v>
      </c>
      <c r="H478" s="8" t="n">
        <v>80.699997</v>
      </c>
      <c r="I478" s="8" t="n">
        <v>1342.640015</v>
      </c>
      <c r="J478" s="8" t="n">
        <v>74.883499</v>
      </c>
      <c r="L478" s="9">
        <f>LN(B478/B477)</f>
        <v/>
      </c>
      <c r="M478" s="9">
        <f>$M$1*(C478-C477)</f>
        <v/>
      </c>
      <c r="N478" s="9">
        <f>$N$1*(D478-D477)</f>
        <v/>
      </c>
      <c r="O478" s="9">
        <f>$O$1*LN(E478/E477)</f>
        <v/>
      </c>
      <c r="P478" s="9">
        <f>$P$1*LN(F478/F477)</f>
        <v/>
      </c>
      <c r="Q478" s="9">
        <f>$Q$1*(G478-G477)</f>
        <v/>
      </c>
      <c r="R478" s="9">
        <f>$R$1*(H478-H477)</f>
        <v/>
      </c>
      <c r="S478" s="9">
        <f>$S$1*LN(I478/I477)</f>
        <v/>
      </c>
      <c r="T478" s="9">
        <f>$T$1*LN(J478/J477)</f>
        <v/>
      </c>
      <c r="U478" s="9">
        <f>$W$12+$W$4*M478+$W$5*N478+$W$6*O478+$W$7*P478+$W$8*Q478+$W$9*R478+$W$10*S478+$W$11*T478</f>
        <v/>
      </c>
      <c r="AA478" s="10">
        <f>INDEX(LINEST(L219:L478,M219:T478,TRUE,TRUE),1,9)*52</f>
        <v/>
      </c>
      <c r="AB478" s="9">
        <f>INDEX(LINEST(L219:L478,M219:T478,TRUE,TRUE),1,8)</f>
        <v/>
      </c>
      <c r="AC478" s="9">
        <f>INDEX(LINEST(L219:L478,M219:T478,TRUE,TRUE),1,7)</f>
        <v/>
      </c>
      <c r="AD478" s="9">
        <f>INDEX(LINEST(L219:L478,M219:T478,TRUE,TRUE),1,6)</f>
        <v/>
      </c>
      <c r="AE478" s="9">
        <f>INDEX(LINEST(L219:L478,M219:T478,TRUE,TRUE),1,5)</f>
        <v/>
      </c>
      <c r="AF478" s="9">
        <f>INDEX(LINEST(L219:L478,M219:T478,TRUE,TRUE),1,4)</f>
        <v/>
      </c>
      <c r="AG478" s="9">
        <f>INDEX(LINEST(L219:L478,M219:T478,TRUE,TRUE),1,3)</f>
        <v/>
      </c>
      <c r="AH478" s="9">
        <f>INDEX(LINEST(L219:L478,M219:T478,TRUE,TRUE),1,2)</f>
        <v/>
      </c>
      <c r="AI478" s="9">
        <f>INDEX(LINEST(L219:L478,M219:T478,TRUE,TRUE),1,1)</f>
        <v/>
      </c>
      <c r="AJ478" s="10">
        <f>INDEX(LINEST(L219:L478,M219:T478,TRUE,TRUE),3,1)</f>
        <v/>
      </c>
      <c r="AK478" s="9">
        <f>AA477/52+AB477*M478+AC477*N478+AD477*O478+AE477*P478+AF477*Q478+AG477*R478+AH477*S478+AI477*T478</f>
        <v/>
      </c>
      <c r="AL478" s="9">
        <f>AVERAGE(L218:L477)</f>
        <v/>
      </c>
    </row>
    <row r="479">
      <c r="A479" s="7" t="n">
        <v>40956</v>
      </c>
      <c r="B479" s="8" t="n">
        <v>1723</v>
      </c>
      <c r="C479" s="8" t="n">
        <v>2.24</v>
      </c>
      <c r="D479" s="8" t="n">
        <v>-0.23</v>
      </c>
      <c r="E479" s="8" t="n">
        <v>79.33000199999999</v>
      </c>
      <c r="F479" s="8" t="n">
        <v>103.27</v>
      </c>
      <c r="G479" s="8" t="n">
        <v>17.78</v>
      </c>
      <c r="H479" s="8" t="n">
        <v>81.5</v>
      </c>
      <c r="I479" s="8" t="n">
        <v>1361.22998</v>
      </c>
      <c r="J479" s="8" t="n">
        <v>74.836029</v>
      </c>
      <c r="L479" s="9">
        <f>LN(B479/B478)</f>
        <v/>
      </c>
      <c r="M479" s="9">
        <f>$M$1*(C479-C478)</f>
        <v/>
      </c>
      <c r="N479" s="9">
        <f>$N$1*(D479-D478)</f>
        <v/>
      </c>
      <c r="O479" s="9">
        <f>$O$1*LN(E479/E478)</f>
        <v/>
      </c>
      <c r="P479" s="9">
        <f>$P$1*LN(F479/F478)</f>
        <v/>
      </c>
      <c r="Q479" s="9">
        <f>$Q$1*(G479-G478)</f>
        <v/>
      </c>
      <c r="R479" s="9">
        <f>$R$1*(H479-H478)</f>
        <v/>
      </c>
      <c r="S479" s="9">
        <f>$S$1*LN(I479/I478)</f>
        <v/>
      </c>
      <c r="T479" s="9">
        <f>$T$1*LN(J479/J478)</f>
        <v/>
      </c>
      <c r="U479" s="9">
        <f>$W$12+$W$4*M479+$W$5*N479+$W$6*O479+$W$7*P479+$W$8*Q479+$W$9*R479+$W$10*S479+$W$11*T479</f>
        <v/>
      </c>
      <c r="AA479" s="10">
        <f>INDEX(LINEST(L220:L479,M220:T479,TRUE,TRUE),1,9)*52</f>
        <v/>
      </c>
      <c r="AB479" s="9">
        <f>INDEX(LINEST(L220:L479,M220:T479,TRUE,TRUE),1,8)</f>
        <v/>
      </c>
      <c r="AC479" s="9">
        <f>INDEX(LINEST(L220:L479,M220:T479,TRUE,TRUE),1,7)</f>
        <v/>
      </c>
      <c r="AD479" s="9">
        <f>INDEX(LINEST(L220:L479,M220:T479,TRUE,TRUE),1,6)</f>
        <v/>
      </c>
      <c r="AE479" s="9">
        <f>INDEX(LINEST(L220:L479,M220:T479,TRUE,TRUE),1,5)</f>
        <v/>
      </c>
      <c r="AF479" s="9">
        <f>INDEX(LINEST(L220:L479,M220:T479,TRUE,TRUE),1,4)</f>
        <v/>
      </c>
      <c r="AG479" s="9">
        <f>INDEX(LINEST(L220:L479,M220:T479,TRUE,TRUE),1,3)</f>
        <v/>
      </c>
      <c r="AH479" s="9">
        <f>INDEX(LINEST(L220:L479,M220:T479,TRUE,TRUE),1,2)</f>
        <v/>
      </c>
      <c r="AI479" s="9">
        <f>INDEX(LINEST(L220:L479,M220:T479,TRUE,TRUE),1,1)</f>
        <v/>
      </c>
      <c r="AJ479" s="10">
        <f>INDEX(LINEST(L220:L479,M220:T479,TRUE,TRUE),3,1)</f>
        <v/>
      </c>
      <c r="AK479" s="9">
        <f>AA478/52+AB478*M479+AC478*N479+AD478*O479+AE478*P479+AF478*Q479+AG478*R479+AH478*S479+AI478*T479</f>
        <v/>
      </c>
      <c r="AL479" s="9">
        <f>AVERAGE(L219:L478)</f>
        <v/>
      </c>
    </row>
    <row r="480">
      <c r="A480" s="7" t="n">
        <v>40963</v>
      </c>
      <c r="B480" s="8" t="n">
        <v>1777.5</v>
      </c>
      <c r="C480" s="8" t="n">
        <v>2.27</v>
      </c>
      <c r="D480" s="8" t="n">
        <v>-0.29</v>
      </c>
      <c r="E480" s="8" t="n">
        <v>78.349998</v>
      </c>
      <c r="F480" s="8" t="n">
        <v>109.39</v>
      </c>
      <c r="G480" s="8" t="n">
        <v>17.31</v>
      </c>
      <c r="H480" s="8" t="n">
        <v>77.099998</v>
      </c>
      <c r="I480" s="8" t="n">
        <v>1365.73999</v>
      </c>
      <c r="J480" s="8" t="n">
        <v>75.01239</v>
      </c>
      <c r="L480" s="9">
        <f>LN(B480/B479)</f>
        <v/>
      </c>
      <c r="M480" s="9">
        <f>$M$1*(C480-C479)</f>
        <v/>
      </c>
      <c r="N480" s="9">
        <f>$N$1*(D480-D479)</f>
        <v/>
      </c>
      <c r="O480" s="9">
        <f>$O$1*LN(E480/E479)</f>
        <v/>
      </c>
      <c r="P480" s="9">
        <f>$P$1*LN(F480/F479)</f>
        <v/>
      </c>
      <c r="Q480" s="9">
        <f>$Q$1*(G480-G479)</f>
        <v/>
      </c>
      <c r="R480" s="9">
        <f>$R$1*(H480-H479)</f>
        <v/>
      </c>
      <c r="S480" s="9">
        <f>$S$1*LN(I480/I479)</f>
        <v/>
      </c>
      <c r="T480" s="9">
        <f>$T$1*LN(J480/J479)</f>
        <v/>
      </c>
      <c r="U480" s="9">
        <f>$W$12+$W$4*M480+$W$5*N480+$W$6*O480+$W$7*P480+$W$8*Q480+$W$9*R480+$W$10*S480+$W$11*T480</f>
        <v/>
      </c>
      <c r="AA480" s="10">
        <f>INDEX(LINEST(L221:L480,M221:T480,TRUE,TRUE),1,9)*52</f>
        <v/>
      </c>
      <c r="AB480" s="9">
        <f>INDEX(LINEST(L221:L480,M221:T480,TRUE,TRUE),1,8)</f>
        <v/>
      </c>
      <c r="AC480" s="9">
        <f>INDEX(LINEST(L221:L480,M221:T480,TRUE,TRUE),1,7)</f>
        <v/>
      </c>
      <c r="AD480" s="9">
        <f>INDEX(LINEST(L221:L480,M221:T480,TRUE,TRUE),1,6)</f>
        <v/>
      </c>
      <c r="AE480" s="9">
        <f>INDEX(LINEST(L221:L480,M221:T480,TRUE,TRUE),1,5)</f>
        <v/>
      </c>
      <c r="AF480" s="9">
        <f>INDEX(LINEST(L221:L480,M221:T480,TRUE,TRUE),1,4)</f>
        <v/>
      </c>
      <c r="AG480" s="9">
        <f>INDEX(LINEST(L221:L480,M221:T480,TRUE,TRUE),1,3)</f>
        <v/>
      </c>
      <c r="AH480" s="9">
        <f>INDEX(LINEST(L221:L480,M221:T480,TRUE,TRUE),1,2)</f>
        <v/>
      </c>
      <c r="AI480" s="9">
        <f>INDEX(LINEST(L221:L480,M221:T480,TRUE,TRUE),1,1)</f>
        <v/>
      </c>
      <c r="AJ480" s="10">
        <f>INDEX(LINEST(L221:L480,M221:T480,TRUE,TRUE),3,1)</f>
        <v/>
      </c>
      <c r="AK480" s="9">
        <f>AA479/52+AB479*M480+AC479*N480+AD479*O480+AE479*P480+AF479*Q480+AG479*R480+AH479*S480+AI479*T480</f>
        <v/>
      </c>
      <c r="AL480" s="9">
        <f>AVERAGE(L220:L479)</f>
        <v/>
      </c>
    </row>
    <row r="481">
      <c r="A481" s="7" t="n">
        <v>40970</v>
      </c>
      <c r="B481" s="8" t="n">
        <v>1707</v>
      </c>
      <c r="C481" s="8" t="n">
        <v>2.23</v>
      </c>
      <c r="D481" s="8" t="n">
        <v>-0.24</v>
      </c>
      <c r="E481" s="8" t="n">
        <v>79.400002</v>
      </c>
      <c r="F481" s="8" t="n">
        <v>106.68</v>
      </c>
      <c r="G481" s="8" t="n">
        <v>17.29</v>
      </c>
      <c r="H481" s="8" t="n">
        <v>76</v>
      </c>
      <c r="I481" s="8" t="n">
        <v>1369.630005</v>
      </c>
      <c r="J481" s="8" t="n">
        <v>75.13241600000001</v>
      </c>
      <c r="L481" s="9">
        <f>LN(B481/B480)</f>
        <v/>
      </c>
      <c r="M481" s="9">
        <f>$M$1*(C481-C480)</f>
        <v/>
      </c>
      <c r="N481" s="9">
        <f>$N$1*(D481-D480)</f>
        <v/>
      </c>
      <c r="O481" s="9">
        <f>$O$1*LN(E481/E480)</f>
        <v/>
      </c>
      <c r="P481" s="9">
        <f>$P$1*LN(F481/F480)</f>
        <v/>
      </c>
      <c r="Q481" s="9">
        <f>$Q$1*(G481-G480)</f>
        <v/>
      </c>
      <c r="R481" s="9">
        <f>$R$1*(H481-H480)</f>
        <v/>
      </c>
      <c r="S481" s="9">
        <f>$S$1*LN(I481/I480)</f>
        <v/>
      </c>
      <c r="T481" s="9">
        <f>$T$1*LN(J481/J480)</f>
        <v/>
      </c>
      <c r="U481" s="9">
        <f>$W$12+$W$4*M481+$W$5*N481+$W$6*O481+$W$7*P481+$W$8*Q481+$W$9*R481+$W$10*S481+$W$11*T481</f>
        <v/>
      </c>
      <c r="AA481" s="10">
        <f>INDEX(LINEST(L222:L481,M222:T481,TRUE,TRUE),1,9)*52</f>
        <v/>
      </c>
      <c r="AB481" s="9">
        <f>INDEX(LINEST(L222:L481,M222:T481,TRUE,TRUE),1,8)</f>
        <v/>
      </c>
      <c r="AC481" s="9">
        <f>INDEX(LINEST(L222:L481,M222:T481,TRUE,TRUE),1,7)</f>
        <v/>
      </c>
      <c r="AD481" s="9">
        <f>INDEX(LINEST(L222:L481,M222:T481,TRUE,TRUE),1,6)</f>
        <v/>
      </c>
      <c r="AE481" s="9">
        <f>INDEX(LINEST(L222:L481,M222:T481,TRUE,TRUE),1,5)</f>
        <v/>
      </c>
      <c r="AF481" s="9">
        <f>INDEX(LINEST(L222:L481,M222:T481,TRUE,TRUE),1,4)</f>
        <v/>
      </c>
      <c r="AG481" s="9">
        <f>INDEX(LINEST(L222:L481,M222:T481,TRUE,TRUE),1,3)</f>
        <v/>
      </c>
      <c r="AH481" s="9">
        <f>INDEX(LINEST(L222:L481,M222:T481,TRUE,TRUE),1,2)</f>
        <v/>
      </c>
      <c r="AI481" s="9">
        <f>INDEX(LINEST(L222:L481,M222:T481,TRUE,TRUE),1,1)</f>
        <v/>
      </c>
      <c r="AJ481" s="10">
        <f>INDEX(LINEST(L222:L481,M222:T481,TRUE,TRUE),3,1)</f>
        <v/>
      </c>
      <c r="AK481" s="9">
        <f>AA480/52+AB480*M481+AC480*N481+AD480*O481+AE480*P481+AF480*Q481+AG480*R481+AH480*S481+AI480*T481</f>
        <v/>
      </c>
      <c r="AL481" s="9">
        <f>AVERAGE(L221:L480)</f>
        <v/>
      </c>
    </row>
    <row r="482">
      <c r="A482" s="7" t="n">
        <v>40977</v>
      </c>
      <c r="B482" s="8" t="n">
        <v>1687.5</v>
      </c>
      <c r="C482" s="8" t="n">
        <v>2.28</v>
      </c>
      <c r="D482" s="8" t="n">
        <v>-0.24</v>
      </c>
      <c r="E482" s="8" t="n">
        <v>80.040001</v>
      </c>
      <c r="F482" s="8" t="n">
        <v>107.4</v>
      </c>
      <c r="G482" s="8" t="n">
        <v>17.11</v>
      </c>
      <c r="H482" s="8" t="n">
        <v>73.199997</v>
      </c>
      <c r="I482" s="8" t="n">
        <v>1370.869995</v>
      </c>
      <c r="J482" s="8" t="n">
        <v>74.921654</v>
      </c>
      <c r="L482" s="9">
        <f>LN(B482/B481)</f>
        <v/>
      </c>
      <c r="M482" s="9">
        <f>$M$1*(C482-C481)</f>
        <v/>
      </c>
      <c r="N482" s="9">
        <f>$N$1*(D482-D481)</f>
        <v/>
      </c>
      <c r="O482" s="9">
        <f>$O$1*LN(E482/E481)</f>
        <v/>
      </c>
      <c r="P482" s="9">
        <f>$P$1*LN(F482/F481)</f>
        <v/>
      </c>
      <c r="Q482" s="9">
        <f>$Q$1*(G482-G481)</f>
        <v/>
      </c>
      <c r="R482" s="9">
        <f>$R$1*(H482-H481)</f>
        <v/>
      </c>
      <c r="S482" s="9">
        <f>$S$1*LN(I482/I481)</f>
        <v/>
      </c>
      <c r="T482" s="9">
        <f>$T$1*LN(J482/J481)</f>
        <v/>
      </c>
      <c r="U482" s="9">
        <f>$W$12+$W$4*M482+$W$5*N482+$W$6*O482+$W$7*P482+$W$8*Q482+$W$9*R482+$W$10*S482+$W$11*T482</f>
        <v/>
      </c>
      <c r="AA482" s="10">
        <f>INDEX(LINEST(L223:L482,M223:T482,TRUE,TRUE),1,9)*52</f>
        <v/>
      </c>
      <c r="AB482" s="9">
        <f>INDEX(LINEST(L223:L482,M223:T482,TRUE,TRUE),1,8)</f>
        <v/>
      </c>
      <c r="AC482" s="9">
        <f>INDEX(LINEST(L223:L482,M223:T482,TRUE,TRUE),1,7)</f>
        <v/>
      </c>
      <c r="AD482" s="9">
        <f>INDEX(LINEST(L223:L482,M223:T482,TRUE,TRUE),1,6)</f>
        <v/>
      </c>
      <c r="AE482" s="9">
        <f>INDEX(LINEST(L223:L482,M223:T482,TRUE,TRUE),1,5)</f>
        <v/>
      </c>
      <c r="AF482" s="9">
        <f>INDEX(LINEST(L223:L482,M223:T482,TRUE,TRUE),1,4)</f>
        <v/>
      </c>
      <c r="AG482" s="9">
        <f>INDEX(LINEST(L223:L482,M223:T482,TRUE,TRUE),1,3)</f>
        <v/>
      </c>
      <c r="AH482" s="9">
        <f>INDEX(LINEST(L223:L482,M223:T482,TRUE,TRUE),1,2)</f>
        <v/>
      </c>
      <c r="AI482" s="9">
        <f>INDEX(LINEST(L223:L482,M223:T482,TRUE,TRUE),1,1)</f>
        <v/>
      </c>
      <c r="AJ482" s="10">
        <f>INDEX(LINEST(L223:L482,M223:T482,TRUE,TRUE),3,1)</f>
        <v/>
      </c>
      <c r="AK482" s="9">
        <f>AA481/52+AB481*M482+AC481*N482+AD481*O482+AE481*P482+AF481*Q482+AG481*R482+AH481*S482+AI481*T482</f>
        <v/>
      </c>
      <c r="AL482" s="9">
        <f>AVERAGE(L222:L481)</f>
        <v/>
      </c>
    </row>
    <row r="483">
      <c r="A483" s="7" t="n">
        <v>40984</v>
      </c>
      <c r="B483" s="8" t="n">
        <v>1658</v>
      </c>
      <c r="C483" s="8" t="n">
        <v>2.4</v>
      </c>
      <c r="D483" s="8" t="n">
        <v>-0.09</v>
      </c>
      <c r="E483" s="8" t="n">
        <v>79.779999</v>
      </c>
      <c r="F483" s="8" t="n">
        <v>107.03</v>
      </c>
      <c r="G483" s="8" t="n">
        <v>14.47</v>
      </c>
      <c r="H483" s="8" t="n">
        <v>84.900002</v>
      </c>
      <c r="I483" s="8" t="n">
        <v>1404.170044</v>
      </c>
      <c r="J483" s="8" t="n">
        <v>74.302933</v>
      </c>
      <c r="L483" s="9">
        <f>LN(B483/B482)</f>
        <v/>
      </c>
      <c r="M483" s="9">
        <f>$M$1*(C483-C482)</f>
        <v/>
      </c>
      <c r="N483" s="9">
        <f>$N$1*(D483-D482)</f>
        <v/>
      </c>
      <c r="O483" s="9">
        <f>$O$1*LN(E483/E482)</f>
        <v/>
      </c>
      <c r="P483" s="9">
        <f>$P$1*LN(F483/F482)</f>
        <v/>
      </c>
      <c r="Q483" s="9">
        <f>$Q$1*(G483-G482)</f>
        <v/>
      </c>
      <c r="R483" s="9">
        <f>$R$1*(H483-H482)</f>
        <v/>
      </c>
      <c r="S483" s="9">
        <f>$S$1*LN(I483/I482)</f>
        <v/>
      </c>
      <c r="T483" s="9">
        <f>$T$1*LN(J483/J482)</f>
        <v/>
      </c>
      <c r="U483" s="9">
        <f>$W$12+$W$4*M483+$W$5*N483+$W$6*O483+$W$7*P483+$W$8*Q483+$W$9*R483+$W$10*S483+$W$11*T483</f>
        <v/>
      </c>
      <c r="AA483" s="10">
        <f>INDEX(LINEST(L224:L483,M224:T483,TRUE,TRUE),1,9)*52</f>
        <v/>
      </c>
      <c r="AB483" s="9">
        <f>INDEX(LINEST(L224:L483,M224:T483,TRUE,TRUE),1,8)</f>
        <v/>
      </c>
      <c r="AC483" s="9">
        <f>INDEX(LINEST(L224:L483,M224:T483,TRUE,TRUE),1,7)</f>
        <v/>
      </c>
      <c r="AD483" s="9">
        <f>INDEX(LINEST(L224:L483,M224:T483,TRUE,TRUE),1,6)</f>
        <v/>
      </c>
      <c r="AE483" s="9">
        <f>INDEX(LINEST(L224:L483,M224:T483,TRUE,TRUE),1,5)</f>
        <v/>
      </c>
      <c r="AF483" s="9">
        <f>INDEX(LINEST(L224:L483,M224:T483,TRUE,TRUE),1,4)</f>
        <v/>
      </c>
      <c r="AG483" s="9">
        <f>INDEX(LINEST(L224:L483,M224:T483,TRUE,TRUE),1,3)</f>
        <v/>
      </c>
      <c r="AH483" s="9">
        <f>INDEX(LINEST(L224:L483,M224:T483,TRUE,TRUE),1,2)</f>
        <v/>
      </c>
      <c r="AI483" s="9">
        <f>INDEX(LINEST(L224:L483,M224:T483,TRUE,TRUE),1,1)</f>
        <v/>
      </c>
      <c r="AJ483" s="10">
        <f>INDEX(LINEST(L224:L483,M224:T483,TRUE,TRUE),3,1)</f>
        <v/>
      </c>
      <c r="AK483" s="9">
        <f>AA482/52+AB482*M483+AC482*N483+AD482*O483+AE482*P483+AF482*Q483+AG482*R483+AH482*S483+AI482*T483</f>
        <v/>
      </c>
      <c r="AL483" s="9">
        <f>AVERAGE(L223:L482)</f>
        <v/>
      </c>
    </row>
    <row r="484">
      <c r="A484" s="7" t="n">
        <v>40991</v>
      </c>
      <c r="B484" s="8" t="n">
        <v>1664</v>
      </c>
      <c r="C484" s="8" t="n">
        <v>2.36</v>
      </c>
      <c r="D484" s="8" t="n">
        <v>-0.11</v>
      </c>
      <c r="E484" s="8" t="n">
        <v>79.339996</v>
      </c>
      <c r="F484" s="8" t="n">
        <v>106.43</v>
      </c>
      <c r="G484" s="8" t="n">
        <v>14.82</v>
      </c>
      <c r="H484" s="8" t="n">
        <v>86.199997</v>
      </c>
      <c r="I484" s="8" t="n">
        <v>1397.109985</v>
      </c>
      <c r="J484" s="8" t="n">
        <v>74.588509</v>
      </c>
      <c r="L484" s="9">
        <f>LN(B484/B483)</f>
        <v/>
      </c>
      <c r="M484" s="9">
        <f>$M$1*(C484-C483)</f>
        <v/>
      </c>
      <c r="N484" s="9">
        <f>$N$1*(D484-D483)</f>
        <v/>
      </c>
      <c r="O484" s="9">
        <f>$O$1*LN(E484/E483)</f>
        <v/>
      </c>
      <c r="P484" s="9">
        <f>$P$1*LN(F484/F483)</f>
        <v/>
      </c>
      <c r="Q484" s="9">
        <f>$Q$1*(G484-G483)</f>
        <v/>
      </c>
      <c r="R484" s="9">
        <f>$R$1*(H484-H483)</f>
        <v/>
      </c>
      <c r="S484" s="9">
        <f>$S$1*LN(I484/I483)</f>
        <v/>
      </c>
      <c r="T484" s="9">
        <f>$T$1*LN(J484/J483)</f>
        <v/>
      </c>
      <c r="U484" s="9">
        <f>$W$12+$W$4*M484+$W$5*N484+$W$6*O484+$W$7*P484+$W$8*Q484+$W$9*R484+$W$10*S484+$W$11*T484</f>
        <v/>
      </c>
      <c r="AA484" s="10">
        <f>INDEX(LINEST(L225:L484,M225:T484,TRUE,TRUE),1,9)*52</f>
        <v/>
      </c>
      <c r="AB484" s="9">
        <f>INDEX(LINEST(L225:L484,M225:T484,TRUE,TRUE),1,8)</f>
        <v/>
      </c>
      <c r="AC484" s="9">
        <f>INDEX(LINEST(L225:L484,M225:T484,TRUE,TRUE),1,7)</f>
        <v/>
      </c>
      <c r="AD484" s="9">
        <f>INDEX(LINEST(L225:L484,M225:T484,TRUE,TRUE),1,6)</f>
        <v/>
      </c>
      <c r="AE484" s="9">
        <f>INDEX(LINEST(L225:L484,M225:T484,TRUE,TRUE),1,5)</f>
        <v/>
      </c>
      <c r="AF484" s="9">
        <f>INDEX(LINEST(L225:L484,M225:T484,TRUE,TRUE),1,4)</f>
        <v/>
      </c>
      <c r="AG484" s="9">
        <f>INDEX(LINEST(L225:L484,M225:T484,TRUE,TRUE),1,3)</f>
        <v/>
      </c>
      <c r="AH484" s="9">
        <f>INDEX(LINEST(L225:L484,M225:T484,TRUE,TRUE),1,2)</f>
        <v/>
      </c>
      <c r="AI484" s="9">
        <f>INDEX(LINEST(L225:L484,M225:T484,TRUE,TRUE),1,1)</f>
        <v/>
      </c>
      <c r="AJ484" s="10">
        <f>INDEX(LINEST(L225:L484,M225:T484,TRUE,TRUE),3,1)</f>
        <v/>
      </c>
      <c r="AK484" s="9">
        <f>AA483/52+AB483*M484+AC483*N484+AD483*O484+AE483*P484+AF483*Q484+AG483*R484+AH483*S484+AI483*T484</f>
        <v/>
      </c>
      <c r="AL484" s="9">
        <f>AVERAGE(L224:L483)</f>
        <v/>
      </c>
    </row>
    <row r="485">
      <c r="A485" s="7" t="n">
        <v>40998</v>
      </c>
      <c r="B485" s="8" t="n">
        <v>1662.5</v>
      </c>
      <c r="C485" s="8" t="n">
        <v>2.32</v>
      </c>
      <c r="D485" s="8" t="n">
        <v>-0.09</v>
      </c>
      <c r="E485" s="8" t="n">
        <v>78.93000000000001</v>
      </c>
      <c r="F485" s="8" t="n">
        <v>103.03</v>
      </c>
      <c r="G485" s="8" t="n">
        <v>15.5</v>
      </c>
      <c r="H485" s="8" t="n">
        <v>78.599998</v>
      </c>
      <c r="I485" s="8" t="n">
        <v>1408.469971</v>
      </c>
      <c r="J485" s="8" t="n">
        <v>74.69049099999999</v>
      </c>
      <c r="L485" s="9">
        <f>LN(B485/B484)</f>
        <v/>
      </c>
      <c r="M485" s="9">
        <f>$M$1*(C485-C484)</f>
        <v/>
      </c>
      <c r="N485" s="9">
        <f>$N$1*(D485-D484)</f>
        <v/>
      </c>
      <c r="O485" s="9">
        <f>$O$1*LN(E485/E484)</f>
        <v/>
      </c>
      <c r="P485" s="9">
        <f>$P$1*LN(F485/F484)</f>
        <v/>
      </c>
      <c r="Q485" s="9">
        <f>$Q$1*(G485-G484)</f>
        <v/>
      </c>
      <c r="R485" s="9">
        <f>$R$1*(H485-H484)</f>
        <v/>
      </c>
      <c r="S485" s="9">
        <f>$S$1*LN(I485/I484)</f>
        <v/>
      </c>
      <c r="T485" s="9">
        <f>$T$1*LN(J485/J484)</f>
        <v/>
      </c>
      <c r="U485" s="9">
        <f>$W$12+$W$4*M485+$W$5*N485+$W$6*O485+$W$7*P485+$W$8*Q485+$W$9*R485+$W$10*S485+$W$11*T485</f>
        <v/>
      </c>
      <c r="AA485" s="10">
        <f>INDEX(LINEST(L226:L485,M226:T485,TRUE,TRUE),1,9)*52</f>
        <v/>
      </c>
      <c r="AB485" s="9">
        <f>INDEX(LINEST(L226:L485,M226:T485,TRUE,TRUE),1,8)</f>
        <v/>
      </c>
      <c r="AC485" s="9">
        <f>INDEX(LINEST(L226:L485,M226:T485,TRUE,TRUE),1,7)</f>
        <v/>
      </c>
      <c r="AD485" s="9">
        <f>INDEX(LINEST(L226:L485,M226:T485,TRUE,TRUE),1,6)</f>
        <v/>
      </c>
      <c r="AE485" s="9">
        <f>INDEX(LINEST(L226:L485,M226:T485,TRUE,TRUE),1,5)</f>
        <v/>
      </c>
      <c r="AF485" s="9">
        <f>INDEX(LINEST(L226:L485,M226:T485,TRUE,TRUE),1,4)</f>
        <v/>
      </c>
      <c r="AG485" s="9">
        <f>INDEX(LINEST(L226:L485,M226:T485,TRUE,TRUE),1,3)</f>
        <v/>
      </c>
      <c r="AH485" s="9">
        <f>INDEX(LINEST(L226:L485,M226:T485,TRUE,TRUE),1,2)</f>
        <v/>
      </c>
      <c r="AI485" s="9">
        <f>INDEX(LINEST(L226:L485,M226:T485,TRUE,TRUE),1,1)</f>
        <v/>
      </c>
      <c r="AJ485" s="10">
        <f>INDEX(LINEST(L226:L485,M226:T485,TRUE,TRUE),3,1)</f>
        <v/>
      </c>
      <c r="AK485" s="9">
        <f>AA484/52+AB484*M485+AC484*N485+AD484*O485+AE484*P485+AF484*Q485+AG484*R485+AH484*S485+AI484*T485</f>
        <v/>
      </c>
      <c r="AL485" s="9">
        <f>AVERAGE(L225:L484)</f>
        <v/>
      </c>
    </row>
    <row r="486">
      <c r="A486" s="7" t="n">
        <v>41005</v>
      </c>
      <c r="B486" s="8" t="n">
        <v>1631</v>
      </c>
      <c r="C486" s="8" t="n">
        <v>2.23</v>
      </c>
      <c r="D486" s="8" t="n">
        <v>-0.16</v>
      </c>
      <c r="E486" s="8" t="n">
        <v>80.06999999999999</v>
      </c>
      <c r="F486" s="8" t="n">
        <v>103.29</v>
      </c>
      <c r="G486" s="8" t="n">
        <v>16.7</v>
      </c>
      <c r="H486" s="8" t="n">
        <v>83.699997</v>
      </c>
      <c r="I486" s="8" t="n">
        <v>1398.079956</v>
      </c>
      <c r="J486" s="8" t="n">
        <v>74.70613899999999</v>
      </c>
      <c r="L486" s="9">
        <f>LN(B486/B485)</f>
        <v/>
      </c>
      <c r="M486" s="9">
        <f>$M$1*(C486-C485)</f>
        <v/>
      </c>
      <c r="N486" s="9">
        <f>$N$1*(D486-D485)</f>
        <v/>
      </c>
      <c r="O486" s="9">
        <f>$O$1*LN(E486/E485)</f>
        <v/>
      </c>
      <c r="P486" s="9">
        <f>$P$1*LN(F486/F485)</f>
        <v/>
      </c>
      <c r="Q486" s="9">
        <f>$Q$1*(G486-G485)</f>
        <v/>
      </c>
      <c r="R486" s="9">
        <f>$R$1*(H486-H485)</f>
        <v/>
      </c>
      <c r="S486" s="9">
        <f>$S$1*LN(I486/I485)</f>
        <v/>
      </c>
      <c r="T486" s="9">
        <f>$T$1*LN(J486/J485)</f>
        <v/>
      </c>
      <c r="U486" s="9">
        <f>$W$12+$W$4*M486+$W$5*N486+$W$6*O486+$W$7*P486+$W$8*Q486+$W$9*R486+$W$10*S486+$W$11*T486</f>
        <v/>
      </c>
      <c r="AA486" s="10">
        <f>INDEX(LINEST(L227:L486,M227:T486,TRUE,TRUE),1,9)*52</f>
        <v/>
      </c>
      <c r="AB486" s="9">
        <f>INDEX(LINEST(L227:L486,M227:T486,TRUE,TRUE),1,8)</f>
        <v/>
      </c>
      <c r="AC486" s="9">
        <f>INDEX(LINEST(L227:L486,M227:T486,TRUE,TRUE),1,7)</f>
        <v/>
      </c>
      <c r="AD486" s="9">
        <f>INDEX(LINEST(L227:L486,M227:T486,TRUE,TRUE),1,6)</f>
        <v/>
      </c>
      <c r="AE486" s="9">
        <f>INDEX(LINEST(L227:L486,M227:T486,TRUE,TRUE),1,5)</f>
        <v/>
      </c>
      <c r="AF486" s="9">
        <f>INDEX(LINEST(L227:L486,M227:T486,TRUE,TRUE),1,4)</f>
        <v/>
      </c>
      <c r="AG486" s="9">
        <f>INDEX(LINEST(L227:L486,M227:T486,TRUE,TRUE),1,3)</f>
        <v/>
      </c>
      <c r="AH486" s="9">
        <f>INDEX(LINEST(L227:L486,M227:T486,TRUE,TRUE),1,2)</f>
        <v/>
      </c>
      <c r="AI486" s="9">
        <f>INDEX(LINEST(L227:L486,M227:T486,TRUE,TRUE),1,1)</f>
        <v/>
      </c>
      <c r="AJ486" s="10">
        <f>INDEX(LINEST(L227:L486,M227:T486,TRUE,TRUE),3,1)</f>
        <v/>
      </c>
      <c r="AK486" s="9">
        <f>AA485/52+AB485*M486+AC485*N486+AD485*O486+AE485*P486+AF485*Q486+AG485*R486+AH485*S486+AI485*T486</f>
        <v/>
      </c>
      <c r="AL486" s="9">
        <f>AVERAGE(L226:L485)</f>
        <v/>
      </c>
    </row>
    <row r="487">
      <c r="A487" s="7" t="n">
        <v>41012</v>
      </c>
      <c r="B487" s="8" t="n">
        <v>1666.5</v>
      </c>
      <c r="C487" s="8" t="n">
        <v>2.27</v>
      </c>
      <c r="D487" s="8" t="n">
        <v>-0.25</v>
      </c>
      <c r="E487" s="8" t="n">
        <v>79.879997</v>
      </c>
      <c r="F487" s="8" t="n">
        <v>102.84</v>
      </c>
      <c r="G487" s="8" t="n">
        <v>19.55</v>
      </c>
      <c r="H487" s="8" t="n">
        <v>72.599998</v>
      </c>
      <c r="I487" s="8" t="n">
        <v>1370.26001</v>
      </c>
      <c r="J487" s="8" t="n">
        <v>75.203644</v>
      </c>
      <c r="L487" s="9">
        <f>LN(B487/B486)</f>
        <v/>
      </c>
      <c r="M487" s="9">
        <f>$M$1*(C487-C486)</f>
        <v/>
      </c>
      <c r="N487" s="9">
        <f>$N$1*(D487-D486)</f>
        <v/>
      </c>
      <c r="O487" s="9">
        <f>$O$1*LN(E487/E486)</f>
        <v/>
      </c>
      <c r="P487" s="9">
        <f>$P$1*LN(F487/F486)</f>
        <v/>
      </c>
      <c r="Q487" s="9">
        <f>$Q$1*(G487-G486)</f>
        <v/>
      </c>
      <c r="R487" s="9">
        <f>$R$1*(H487-H486)</f>
        <v/>
      </c>
      <c r="S487" s="9">
        <f>$S$1*LN(I487/I486)</f>
        <v/>
      </c>
      <c r="T487" s="9">
        <f>$T$1*LN(J487/J486)</f>
        <v/>
      </c>
      <c r="U487" s="9">
        <f>$W$12+$W$4*M487+$W$5*N487+$W$6*O487+$W$7*P487+$W$8*Q487+$W$9*R487+$W$10*S487+$W$11*T487</f>
        <v/>
      </c>
      <c r="AA487" s="10">
        <f>INDEX(LINEST(L228:L487,M228:T487,TRUE,TRUE),1,9)*52</f>
        <v/>
      </c>
      <c r="AB487" s="9">
        <f>INDEX(LINEST(L228:L487,M228:T487,TRUE,TRUE),1,8)</f>
        <v/>
      </c>
      <c r="AC487" s="9">
        <f>INDEX(LINEST(L228:L487,M228:T487,TRUE,TRUE),1,7)</f>
        <v/>
      </c>
      <c r="AD487" s="9">
        <f>INDEX(LINEST(L228:L487,M228:T487,TRUE,TRUE),1,6)</f>
        <v/>
      </c>
      <c r="AE487" s="9">
        <f>INDEX(LINEST(L228:L487,M228:T487,TRUE,TRUE),1,5)</f>
        <v/>
      </c>
      <c r="AF487" s="9">
        <f>INDEX(LINEST(L228:L487,M228:T487,TRUE,TRUE),1,4)</f>
        <v/>
      </c>
      <c r="AG487" s="9">
        <f>INDEX(LINEST(L228:L487,M228:T487,TRUE,TRUE),1,3)</f>
        <v/>
      </c>
      <c r="AH487" s="9">
        <f>INDEX(LINEST(L228:L487,M228:T487,TRUE,TRUE),1,2)</f>
        <v/>
      </c>
      <c r="AI487" s="9">
        <f>INDEX(LINEST(L228:L487,M228:T487,TRUE,TRUE),1,1)</f>
        <v/>
      </c>
      <c r="AJ487" s="10">
        <f>INDEX(LINEST(L228:L487,M228:T487,TRUE,TRUE),3,1)</f>
        <v/>
      </c>
      <c r="AK487" s="9">
        <f>AA486/52+AB486*M487+AC486*N487+AD486*O487+AE486*P487+AF486*Q487+AG486*R487+AH486*S487+AI486*T487</f>
        <v/>
      </c>
      <c r="AL487" s="9">
        <f>AVERAGE(L227:L486)</f>
        <v/>
      </c>
    </row>
    <row r="488">
      <c r="A488" s="7" t="n">
        <v>41019</v>
      </c>
      <c r="B488" s="8" t="n">
        <v>1641.5</v>
      </c>
      <c r="C488" s="8" t="n">
        <v>2.23</v>
      </c>
      <c r="D488" s="8" t="n">
        <v>-0.24</v>
      </c>
      <c r="E488" s="8" t="n">
        <v>79.18000000000001</v>
      </c>
      <c r="F488" s="8" t="n">
        <v>103.58</v>
      </c>
      <c r="G488" s="8" t="n">
        <v>17.44</v>
      </c>
      <c r="H488" s="8" t="n">
        <v>71.400002</v>
      </c>
      <c r="I488" s="8" t="n">
        <v>1378.530029</v>
      </c>
      <c r="J488" s="8" t="n">
        <v>75.285416</v>
      </c>
      <c r="L488" s="9">
        <f>LN(B488/B487)</f>
        <v/>
      </c>
      <c r="M488" s="9">
        <f>$M$1*(C488-C487)</f>
        <v/>
      </c>
      <c r="N488" s="9">
        <f>$N$1*(D488-D487)</f>
        <v/>
      </c>
      <c r="O488" s="9">
        <f>$O$1*LN(E488/E487)</f>
        <v/>
      </c>
      <c r="P488" s="9">
        <f>$P$1*LN(F488/F487)</f>
        <v/>
      </c>
      <c r="Q488" s="9">
        <f>$Q$1*(G488-G487)</f>
        <v/>
      </c>
      <c r="R488" s="9">
        <f>$R$1*(H488-H487)</f>
        <v/>
      </c>
      <c r="S488" s="9">
        <f>$S$1*LN(I488/I487)</f>
        <v/>
      </c>
      <c r="T488" s="9">
        <f>$T$1*LN(J488/J487)</f>
        <v/>
      </c>
      <c r="U488" s="9">
        <f>$W$12+$W$4*M488+$W$5*N488+$W$6*O488+$W$7*P488+$W$8*Q488+$W$9*R488+$W$10*S488+$W$11*T488</f>
        <v/>
      </c>
      <c r="AA488" s="10">
        <f>INDEX(LINEST(L229:L488,M229:T488,TRUE,TRUE),1,9)*52</f>
        <v/>
      </c>
      <c r="AB488" s="9">
        <f>INDEX(LINEST(L229:L488,M229:T488,TRUE,TRUE),1,8)</f>
        <v/>
      </c>
      <c r="AC488" s="9">
        <f>INDEX(LINEST(L229:L488,M229:T488,TRUE,TRUE),1,7)</f>
        <v/>
      </c>
      <c r="AD488" s="9">
        <f>INDEX(LINEST(L229:L488,M229:T488,TRUE,TRUE),1,6)</f>
        <v/>
      </c>
      <c r="AE488" s="9">
        <f>INDEX(LINEST(L229:L488,M229:T488,TRUE,TRUE),1,5)</f>
        <v/>
      </c>
      <c r="AF488" s="9">
        <f>INDEX(LINEST(L229:L488,M229:T488,TRUE,TRUE),1,4)</f>
        <v/>
      </c>
      <c r="AG488" s="9">
        <f>INDEX(LINEST(L229:L488,M229:T488,TRUE,TRUE),1,3)</f>
        <v/>
      </c>
      <c r="AH488" s="9">
        <f>INDEX(LINEST(L229:L488,M229:T488,TRUE,TRUE),1,2)</f>
        <v/>
      </c>
      <c r="AI488" s="9">
        <f>INDEX(LINEST(L229:L488,M229:T488,TRUE,TRUE),1,1)</f>
        <v/>
      </c>
      <c r="AJ488" s="10">
        <f>INDEX(LINEST(L229:L488,M229:T488,TRUE,TRUE),3,1)</f>
        <v/>
      </c>
      <c r="AK488" s="9">
        <f>AA487/52+AB487*M488+AC487*N488+AD487*O488+AE487*P488+AF487*Q488+AG487*R488+AH487*S488+AI487*T488</f>
        <v/>
      </c>
      <c r="AL488" s="9">
        <f>AVERAGE(L228:L487)</f>
        <v/>
      </c>
    </row>
    <row r="489">
      <c r="A489" s="7" t="n">
        <v>41026</v>
      </c>
      <c r="B489" s="8" t="n">
        <v>1663.5</v>
      </c>
      <c r="C489" s="8" t="n">
        <v>2.26</v>
      </c>
      <c r="D489" s="8" t="n">
        <v>-0.3</v>
      </c>
      <c r="E489" s="8" t="n">
        <v>78.699997</v>
      </c>
      <c r="F489" s="8" t="n">
        <v>104.86</v>
      </c>
      <c r="G489" s="8" t="n">
        <v>16.32</v>
      </c>
      <c r="H489" s="8" t="n">
        <v>64.099998</v>
      </c>
      <c r="I489" s="8" t="n">
        <v>1403.359985</v>
      </c>
      <c r="J489" s="8" t="n">
        <v>75.394409</v>
      </c>
      <c r="L489" s="9">
        <f>LN(B489/B488)</f>
        <v/>
      </c>
      <c r="M489" s="9">
        <f>$M$1*(C489-C488)</f>
        <v/>
      </c>
      <c r="N489" s="9">
        <f>$N$1*(D489-D488)</f>
        <v/>
      </c>
      <c r="O489" s="9">
        <f>$O$1*LN(E489/E488)</f>
        <v/>
      </c>
      <c r="P489" s="9">
        <f>$P$1*LN(F489/F488)</f>
        <v/>
      </c>
      <c r="Q489" s="9">
        <f>$Q$1*(G489-G488)</f>
        <v/>
      </c>
      <c r="R489" s="9">
        <f>$R$1*(H489-H488)</f>
        <v/>
      </c>
      <c r="S489" s="9">
        <f>$S$1*LN(I489/I488)</f>
        <v/>
      </c>
      <c r="T489" s="9">
        <f>$T$1*LN(J489/J488)</f>
        <v/>
      </c>
      <c r="U489" s="9">
        <f>$W$12+$W$4*M489+$W$5*N489+$W$6*O489+$W$7*P489+$W$8*Q489+$W$9*R489+$W$10*S489+$W$11*T489</f>
        <v/>
      </c>
      <c r="AA489" s="10">
        <f>INDEX(LINEST(L230:L489,M230:T489,TRUE,TRUE),1,9)*52</f>
        <v/>
      </c>
      <c r="AB489" s="9">
        <f>INDEX(LINEST(L230:L489,M230:T489,TRUE,TRUE),1,8)</f>
        <v/>
      </c>
      <c r="AC489" s="9">
        <f>INDEX(LINEST(L230:L489,M230:T489,TRUE,TRUE),1,7)</f>
        <v/>
      </c>
      <c r="AD489" s="9">
        <f>INDEX(LINEST(L230:L489,M230:T489,TRUE,TRUE),1,6)</f>
        <v/>
      </c>
      <c r="AE489" s="9">
        <f>INDEX(LINEST(L230:L489,M230:T489,TRUE,TRUE),1,5)</f>
        <v/>
      </c>
      <c r="AF489" s="9">
        <f>INDEX(LINEST(L230:L489,M230:T489,TRUE,TRUE),1,4)</f>
        <v/>
      </c>
      <c r="AG489" s="9">
        <f>INDEX(LINEST(L230:L489,M230:T489,TRUE,TRUE),1,3)</f>
        <v/>
      </c>
      <c r="AH489" s="9">
        <f>INDEX(LINEST(L230:L489,M230:T489,TRUE,TRUE),1,2)</f>
        <v/>
      </c>
      <c r="AI489" s="9">
        <f>INDEX(LINEST(L230:L489,M230:T489,TRUE,TRUE),1,1)</f>
        <v/>
      </c>
      <c r="AJ489" s="10">
        <f>INDEX(LINEST(L230:L489,M230:T489,TRUE,TRUE),3,1)</f>
        <v/>
      </c>
      <c r="AK489" s="9">
        <f>AA488/52+AB488*M489+AC488*N489+AD488*O489+AE488*P489+AF488*Q489+AG488*R489+AH488*S489+AI488*T489</f>
        <v/>
      </c>
      <c r="AL489" s="9">
        <f>AVERAGE(L229:L488)</f>
        <v/>
      </c>
    </row>
    <row r="490">
      <c r="A490" s="7" t="n">
        <v>41033</v>
      </c>
      <c r="B490" s="8" t="n">
        <v>1643.75</v>
      </c>
      <c r="C490" s="8" t="n">
        <v>2.21</v>
      </c>
      <c r="D490" s="8" t="n">
        <v>-0.3</v>
      </c>
      <c r="E490" s="8" t="n">
        <v>79.470001</v>
      </c>
      <c r="F490" s="8" t="n">
        <v>98.48999999999999</v>
      </c>
      <c r="G490" s="8" t="n">
        <v>19.16</v>
      </c>
      <c r="H490" s="8" t="n">
        <v>57.799999</v>
      </c>
      <c r="I490" s="8" t="n">
        <v>1369.099976</v>
      </c>
      <c r="J490" s="8" t="n">
        <v>75.572029</v>
      </c>
      <c r="L490" s="9">
        <f>LN(B490/B489)</f>
        <v/>
      </c>
      <c r="M490" s="9">
        <f>$M$1*(C490-C489)</f>
        <v/>
      </c>
      <c r="N490" s="9">
        <f>$N$1*(D490-D489)</f>
        <v/>
      </c>
      <c r="O490" s="9">
        <f>$O$1*LN(E490/E489)</f>
        <v/>
      </c>
      <c r="P490" s="9">
        <f>$P$1*LN(F490/F489)</f>
        <v/>
      </c>
      <c r="Q490" s="9">
        <f>$Q$1*(G490-G489)</f>
        <v/>
      </c>
      <c r="R490" s="9">
        <f>$R$1*(H490-H489)</f>
        <v/>
      </c>
      <c r="S490" s="9">
        <f>$S$1*LN(I490/I489)</f>
        <v/>
      </c>
      <c r="T490" s="9">
        <f>$T$1*LN(J490/J489)</f>
        <v/>
      </c>
      <c r="U490" s="9">
        <f>$W$12+$W$4*M490+$W$5*N490+$W$6*O490+$W$7*P490+$W$8*Q490+$W$9*R490+$W$10*S490+$W$11*T490</f>
        <v/>
      </c>
      <c r="AA490" s="10">
        <f>INDEX(LINEST(L231:L490,M231:T490,TRUE,TRUE),1,9)*52</f>
        <v/>
      </c>
      <c r="AB490" s="9">
        <f>INDEX(LINEST(L231:L490,M231:T490,TRUE,TRUE),1,8)</f>
        <v/>
      </c>
      <c r="AC490" s="9">
        <f>INDEX(LINEST(L231:L490,M231:T490,TRUE,TRUE),1,7)</f>
        <v/>
      </c>
      <c r="AD490" s="9">
        <f>INDEX(LINEST(L231:L490,M231:T490,TRUE,TRUE),1,6)</f>
        <v/>
      </c>
      <c r="AE490" s="9">
        <f>INDEX(LINEST(L231:L490,M231:T490,TRUE,TRUE),1,5)</f>
        <v/>
      </c>
      <c r="AF490" s="9">
        <f>INDEX(LINEST(L231:L490,M231:T490,TRUE,TRUE),1,4)</f>
        <v/>
      </c>
      <c r="AG490" s="9">
        <f>INDEX(LINEST(L231:L490,M231:T490,TRUE,TRUE),1,3)</f>
        <v/>
      </c>
      <c r="AH490" s="9">
        <f>INDEX(LINEST(L231:L490,M231:T490,TRUE,TRUE),1,2)</f>
        <v/>
      </c>
      <c r="AI490" s="9">
        <f>INDEX(LINEST(L231:L490,M231:T490,TRUE,TRUE),1,1)</f>
        <v/>
      </c>
      <c r="AJ490" s="10">
        <f>INDEX(LINEST(L231:L490,M231:T490,TRUE,TRUE),3,1)</f>
        <v/>
      </c>
      <c r="AK490" s="9">
        <f>AA489/52+AB489*M490+AC489*N490+AD489*O490+AE489*P490+AF489*Q490+AG489*R490+AH489*S490+AI489*T490</f>
        <v/>
      </c>
      <c r="AL490" s="9">
        <f>AVERAGE(L230:L489)</f>
        <v/>
      </c>
    </row>
    <row r="491">
      <c r="A491" s="7" t="n">
        <v>41040</v>
      </c>
      <c r="B491" s="8" t="n">
        <v>1583</v>
      </c>
      <c r="C491" s="8" t="n">
        <v>2.12</v>
      </c>
      <c r="D491" s="8" t="n">
        <v>-0.28</v>
      </c>
      <c r="E491" s="8" t="n">
        <v>80.279999</v>
      </c>
      <c r="F491" s="8" t="n">
        <v>96.03</v>
      </c>
      <c r="G491" s="8" t="n">
        <v>19.89</v>
      </c>
      <c r="H491" s="8" t="n">
        <v>61.5</v>
      </c>
      <c r="I491" s="8" t="n">
        <v>1353.390015</v>
      </c>
      <c r="J491" s="8" t="n">
        <v>75.65392300000001</v>
      </c>
      <c r="L491" s="9">
        <f>LN(B491/B490)</f>
        <v/>
      </c>
      <c r="M491" s="9">
        <f>$M$1*(C491-C490)</f>
        <v/>
      </c>
      <c r="N491" s="9">
        <f>$N$1*(D491-D490)</f>
        <v/>
      </c>
      <c r="O491" s="9">
        <f>$O$1*LN(E491/E490)</f>
        <v/>
      </c>
      <c r="P491" s="9">
        <f>$P$1*LN(F491/F490)</f>
        <v/>
      </c>
      <c r="Q491" s="9">
        <f>$Q$1*(G491-G490)</f>
        <v/>
      </c>
      <c r="R491" s="9">
        <f>$R$1*(H491-H490)</f>
        <v/>
      </c>
      <c r="S491" s="9">
        <f>$S$1*LN(I491/I490)</f>
        <v/>
      </c>
      <c r="T491" s="9">
        <f>$T$1*LN(J491/J490)</f>
        <v/>
      </c>
      <c r="U491" s="9">
        <f>$W$12+$W$4*M491+$W$5*N491+$W$6*O491+$W$7*P491+$W$8*Q491+$W$9*R491+$W$10*S491+$W$11*T491</f>
        <v/>
      </c>
      <c r="AA491" s="10">
        <f>INDEX(LINEST(L232:L491,M232:T491,TRUE,TRUE),1,9)*52</f>
        <v/>
      </c>
      <c r="AB491" s="9">
        <f>INDEX(LINEST(L232:L491,M232:T491,TRUE,TRUE),1,8)</f>
        <v/>
      </c>
      <c r="AC491" s="9">
        <f>INDEX(LINEST(L232:L491,M232:T491,TRUE,TRUE),1,7)</f>
        <v/>
      </c>
      <c r="AD491" s="9">
        <f>INDEX(LINEST(L232:L491,M232:T491,TRUE,TRUE),1,6)</f>
        <v/>
      </c>
      <c r="AE491" s="9">
        <f>INDEX(LINEST(L232:L491,M232:T491,TRUE,TRUE),1,5)</f>
        <v/>
      </c>
      <c r="AF491" s="9">
        <f>INDEX(LINEST(L232:L491,M232:T491,TRUE,TRUE),1,4)</f>
        <v/>
      </c>
      <c r="AG491" s="9">
        <f>INDEX(LINEST(L232:L491,M232:T491,TRUE,TRUE),1,3)</f>
        <v/>
      </c>
      <c r="AH491" s="9">
        <f>INDEX(LINEST(L232:L491,M232:T491,TRUE,TRUE),1,2)</f>
        <v/>
      </c>
      <c r="AI491" s="9">
        <f>INDEX(LINEST(L232:L491,M232:T491,TRUE,TRUE),1,1)</f>
        <v/>
      </c>
      <c r="AJ491" s="10">
        <f>INDEX(LINEST(L232:L491,M232:T491,TRUE,TRUE),3,1)</f>
        <v/>
      </c>
      <c r="AK491" s="9">
        <f>AA490/52+AB490*M491+AC490*N491+AD490*O491+AE490*P491+AF490*Q491+AG490*R491+AH490*S491+AI490*T491</f>
        <v/>
      </c>
      <c r="AL491" s="9">
        <f>AVERAGE(L231:L490)</f>
        <v/>
      </c>
    </row>
    <row r="492">
      <c r="A492" s="7" t="n">
        <v>41047</v>
      </c>
      <c r="B492" s="8" t="n">
        <v>1589.5</v>
      </c>
      <c r="C492" s="8" t="n">
        <v>2.1</v>
      </c>
      <c r="D492" s="8" t="n">
        <v>-0.39</v>
      </c>
      <c r="E492" s="8" t="n">
        <v>81.290001</v>
      </c>
      <c r="F492" s="8" t="n">
        <v>91.51000000000001</v>
      </c>
      <c r="G492" s="8" t="n">
        <v>25.1</v>
      </c>
      <c r="H492" s="8" t="n">
        <v>70.599998</v>
      </c>
      <c r="I492" s="8" t="n">
        <v>1295.219971</v>
      </c>
      <c r="J492" s="8" t="n">
        <v>75.797363</v>
      </c>
      <c r="L492" s="9">
        <f>LN(B492/B491)</f>
        <v/>
      </c>
      <c r="M492" s="9">
        <f>$M$1*(C492-C491)</f>
        <v/>
      </c>
      <c r="N492" s="9">
        <f>$N$1*(D492-D491)</f>
        <v/>
      </c>
      <c r="O492" s="9">
        <f>$O$1*LN(E492/E491)</f>
        <v/>
      </c>
      <c r="P492" s="9">
        <f>$P$1*LN(F492/F491)</f>
        <v/>
      </c>
      <c r="Q492" s="9">
        <f>$Q$1*(G492-G491)</f>
        <v/>
      </c>
      <c r="R492" s="9">
        <f>$R$1*(H492-H491)</f>
        <v/>
      </c>
      <c r="S492" s="9">
        <f>$S$1*LN(I492/I491)</f>
        <v/>
      </c>
      <c r="T492" s="9">
        <f>$T$1*LN(J492/J491)</f>
        <v/>
      </c>
      <c r="U492" s="9">
        <f>$W$12+$W$4*M492+$W$5*N492+$W$6*O492+$W$7*P492+$W$8*Q492+$W$9*R492+$W$10*S492+$W$11*T492</f>
        <v/>
      </c>
      <c r="AA492" s="10">
        <f>INDEX(LINEST(L233:L492,M233:T492,TRUE,TRUE),1,9)*52</f>
        <v/>
      </c>
      <c r="AB492" s="9">
        <f>INDEX(LINEST(L233:L492,M233:T492,TRUE,TRUE),1,8)</f>
        <v/>
      </c>
      <c r="AC492" s="9">
        <f>INDEX(LINEST(L233:L492,M233:T492,TRUE,TRUE),1,7)</f>
        <v/>
      </c>
      <c r="AD492" s="9">
        <f>INDEX(LINEST(L233:L492,M233:T492,TRUE,TRUE),1,6)</f>
        <v/>
      </c>
      <c r="AE492" s="9">
        <f>INDEX(LINEST(L233:L492,M233:T492,TRUE,TRUE),1,5)</f>
        <v/>
      </c>
      <c r="AF492" s="9">
        <f>INDEX(LINEST(L233:L492,M233:T492,TRUE,TRUE),1,4)</f>
        <v/>
      </c>
      <c r="AG492" s="9">
        <f>INDEX(LINEST(L233:L492,M233:T492,TRUE,TRUE),1,3)</f>
        <v/>
      </c>
      <c r="AH492" s="9">
        <f>INDEX(LINEST(L233:L492,M233:T492,TRUE,TRUE),1,2)</f>
        <v/>
      </c>
      <c r="AI492" s="9">
        <f>INDEX(LINEST(L233:L492,M233:T492,TRUE,TRUE),1,1)</f>
        <v/>
      </c>
      <c r="AJ492" s="10">
        <f>INDEX(LINEST(L233:L492,M233:T492,TRUE,TRUE),3,1)</f>
        <v/>
      </c>
      <c r="AK492" s="9">
        <f>AA491/52+AB491*M492+AC491*N492+AD491*O492+AE491*P492+AF491*Q492+AG491*R492+AH491*S492+AI491*T492</f>
        <v/>
      </c>
      <c r="AL492" s="9">
        <f>AVERAGE(L232:L491)</f>
        <v/>
      </c>
    </row>
    <row r="493">
      <c r="A493" s="7" t="n">
        <v>41054</v>
      </c>
      <c r="B493" s="8" t="n">
        <v>1569.5</v>
      </c>
      <c r="C493" s="8" t="n">
        <v>2.13</v>
      </c>
      <c r="D493" s="8" t="n">
        <v>-0.38</v>
      </c>
      <c r="E493" s="8" t="n">
        <v>82.400002</v>
      </c>
      <c r="F493" s="8" t="n">
        <v>90.64</v>
      </c>
      <c r="G493" s="8" t="n">
        <v>21.76</v>
      </c>
      <c r="H493" s="8" t="n">
        <v>71.199997</v>
      </c>
      <c r="I493" s="8" t="n">
        <v>1317.819946</v>
      </c>
      <c r="J493" s="8" t="n">
        <v>75.742683</v>
      </c>
      <c r="L493" s="9">
        <f>LN(B493/B492)</f>
        <v/>
      </c>
      <c r="M493" s="9">
        <f>$M$1*(C493-C492)</f>
        <v/>
      </c>
      <c r="N493" s="9">
        <f>$N$1*(D493-D492)</f>
        <v/>
      </c>
      <c r="O493" s="9">
        <f>$O$1*LN(E493/E492)</f>
        <v/>
      </c>
      <c r="P493" s="9">
        <f>$P$1*LN(F493/F492)</f>
        <v/>
      </c>
      <c r="Q493" s="9">
        <f>$Q$1*(G493-G492)</f>
        <v/>
      </c>
      <c r="R493" s="9">
        <f>$R$1*(H493-H492)</f>
        <v/>
      </c>
      <c r="S493" s="9">
        <f>$S$1*LN(I493/I492)</f>
        <v/>
      </c>
      <c r="T493" s="9">
        <f>$T$1*LN(J493/J492)</f>
        <v/>
      </c>
      <c r="U493" s="9">
        <f>$W$12+$W$4*M493+$W$5*N493+$W$6*O493+$W$7*P493+$W$8*Q493+$W$9*R493+$W$10*S493+$W$11*T493</f>
        <v/>
      </c>
      <c r="AA493" s="10">
        <f>INDEX(LINEST(L234:L493,M234:T493,TRUE,TRUE),1,9)*52</f>
        <v/>
      </c>
      <c r="AB493" s="9">
        <f>INDEX(LINEST(L234:L493,M234:T493,TRUE,TRUE),1,8)</f>
        <v/>
      </c>
      <c r="AC493" s="9">
        <f>INDEX(LINEST(L234:L493,M234:T493,TRUE,TRUE),1,7)</f>
        <v/>
      </c>
      <c r="AD493" s="9">
        <f>INDEX(LINEST(L234:L493,M234:T493,TRUE,TRUE),1,6)</f>
        <v/>
      </c>
      <c r="AE493" s="9">
        <f>INDEX(LINEST(L234:L493,M234:T493,TRUE,TRUE),1,5)</f>
        <v/>
      </c>
      <c r="AF493" s="9">
        <f>INDEX(LINEST(L234:L493,M234:T493,TRUE,TRUE),1,4)</f>
        <v/>
      </c>
      <c r="AG493" s="9">
        <f>INDEX(LINEST(L234:L493,M234:T493,TRUE,TRUE),1,3)</f>
        <v/>
      </c>
      <c r="AH493" s="9">
        <f>INDEX(LINEST(L234:L493,M234:T493,TRUE,TRUE),1,2)</f>
        <v/>
      </c>
      <c r="AI493" s="9">
        <f>INDEX(LINEST(L234:L493,M234:T493,TRUE,TRUE),1,1)</f>
        <v/>
      </c>
      <c r="AJ493" s="10">
        <f>INDEX(LINEST(L234:L493,M234:T493,TRUE,TRUE),3,1)</f>
        <v/>
      </c>
      <c r="AK493" s="9">
        <f>AA492/52+AB492*M493+AC492*N493+AD492*O493+AE492*P493+AF492*Q493+AG492*R493+AH492*S493+AI492*T493</f>
        <v/>
      </c>
      <c r="AL493" s="9">
        <f>AVERAGE(L233:L492)</f>
        <v/>
      </c>
    </row>
    <row r="494">
      <c r="A494" s="7" t="n">
        <v>41061</v>
      </c>
      <c r="B494" s="8" t="n">
        <v>1606</v>
      </c>
      <c r="C494" s="8" t="n">
        <v>2.06</v>
      </c>
      <c r="D494" s="8" t="n">
        <v>-0.59</v>
      </c>
      <c r="E494" s="8" t="n">
        <v>82.889999</v>
      </c>
      <c r="F494" s="8" t="n">
        <v>83.17</v>
      </c>
      <c r="G494" s="8" t="n">
        <v>26.66</v>
      </c>
      <c r="H494" s="8" t="n">
        <v>80.599998</v>
      </c>
      <c r="I494" s="8" t="n">
        <v>1278.040039</v>
      </c>
      <c r="J494" s="8" t="n">
        <v>76.369972</v>
      </c>
      <c r="L494" s="9">
        <f>LN(B494/B493)</f>
        <v/>
      </c>
      <c r="M494" s="9">
        <f>$M$1*(C494-C493)</f>
        <v/>
      </c>
      <c r="N494" s="9">
        <f>$N$1*(D494-D493)</f>
        <v/>
      </c>
      <c r="O494" s="9">
        <f>$O$1*LN(E494/E493)</f>
        <v/>
      </c>
      <c r="P494" s="9">
        <f>$P$1*LN(F494/F493)</f>
        <v/>
      </c>
      <c r="Q494" s="9">
        <f>$Q$1*(G494-G493)</f>
        <v/>
      </c>
      <c r="R494" s="9">
        <f>$R$1*(H494-H493)</f>
        <v/>
      </c>
      <c r="S494" s="9">
        <f>$S$1*LN(I494/I493)</f>
        <v/>
      </c>
      <c r="T494" s="9">
        <f>$T$1*LN(J494/J493)</f>
        <v/>
      </c>
      <c r="U494" s="9">
        <f>$W$12+$W$4*M494+$W$5*N494+$W$6*O494+$W$7*P494+$W$8*Q494+$W$9*R494+$W$10*S494+$W$11*T494</f>
        <v/>
      </c>
      <c r="AA494" s="10">
        <f>INDEX(LINEST(L235:L494,M235:T494,TRUE,TRUE),1,9)*52</f>
        <v/>
      </c>
      <c r="AB494" s="9">
        <f>INDEX(LINEST(L235:L494,M235:T494,TRUE,TRUE),1,8)</f>
        <v/>
      </c>
      <c r="AC494" s="9">
        <f>INDEX(LINEST(L235:L494,M235:T494,TRUE,TRUE),1,7)</f>
        <v/>
      </c>
      <c r="AD494" s="9">
        <f>INDEX(LINEST(L235:L494,M235:T494,TRUE,TRUE),1,6)</f>
        <v/>
      </c>
      <c r="AE494" s="9">
        <f>INDEX(LINEST(L235:L494,M235:T494,TRUE,TRUE),1,5)</f>
        <v/>
      </c>
      <c r="AF494" s="9">
        <f>INDEX(LINEST(L235:L494,M235:T494,TRUE,TRUE),1,4)</f>
        <v/>
      </c>
      <c r="AG494" s="9">
        <f>INDEX(LINEST(L235:L494,M235:T494,TRUE,TRUE),1,3)</f>
        <v/>
      </c>
      <c r="AH494" s="9">
        <f>INDEX(LINEST(L235:L494,M235:T494,TRUE,TRUE),1,2)</f>
        <v/>
      </c>
      <c r="AI494" s="9">
        <f>INDEX(LINEST(L235:L494,M235:T494,TRUE,TRUE),1,1)</f>
        <v/>
      </c>
      <c r="AJ494" s="10">
        <f>INDEX(LINEST(L235:L494,M235:T494,TRUE,TRUE),3,1)</f>
        <v/>
      </c>
      <c r="AK494" s="9">
        <f>AA493/52+AB493*M494+AC493*N494+AD493*O494+AE493*P494+AF493*Q494+AG493*R494+AH493*S494+AI493*T494</f>
        <v/>
      </c>
      <c r="AL494" s="9">
        <f>AVERAGE(L234:L493)</f>
        <v/>
      </c>
    </row>
    <row r="495">
      <c r="A495" s="7" t="n">
        <v>41068</v>
      </c>
      <c r="B495" s="8" t="n">
        <v>1576.5</v>
      </c>
      <c r="C495" s="8" t="n">
        <v>2.15</v>
      </c>
      <c r="D495" s="8" t="n">
        <v>-0.5</v>
      </c>
      <c r="E495" s="8" t="n">
        <v>82.510002</v>
      </c>
      <c r="F495" s="8" t="n">
        <v>84.08</v>
      </c>
      <c r="G495" s="8" t="n">
        <v>21.23</v>
      </c>
      <c r="H495" s="8" t="n">
        <v>86</v>
      </c>
      <c r="I495" s="8" t="n">
        <v>1325.660034</v>
      </c>
      <c r="J495" s="8" t="n">
        <v>75.89097599999999</v>
      </c>
      <c r="L495" s="9">
        <f>LN(B495/B494)</f>
        <v/>
      </c>
      <c r="M495" s="9">
        <f>$M$1*(C495-C494)</f>
        <v/>
      </c>
      <c r="N495" s="9">
        <f>$N$1*(D495-D494)</f>
        <v/>
      </c>
      <c r="O495" s="9">
        <f>$O$1*LN(E495/E494)</f>
        <v/>
      </c>
      <c r="P495" s="9">
        <f>$P$1*LN(F495/F494)</f>
        <v/>
      </c>
      <c r="Q495" s="9">
        <f>$Q$1*(G495-G494)</f>
        <v/>
      </c>
      <c r="R495" s="9">
        <f>$R$1*(H495-H494)</f>
        <v/>
      </c>
      <c r="S495" s="9">
        <f>$S$1*LN(I495/I494)</f>
        <v/>
      </c>
      <c r="T495" s="9">
        <f>$T$1*LN(J495/J494)</f>
        <v/>
      </c>
      <c r="U495" s="9">
        <f>$W$12+$W$4*M495+$W$5*N495+$W$6*O495+$W$7*P495+$W$8*Q495+$W$9*R495+$W$10*S495+$W$11*T495</f>
        <v/>
      </c>
      <c r="AA495" s="10">
        <f>INDEX(LINEST(L236:L495,M236:T495,TRUE,TRUE),1,9)*52</f>
        <v/>
      </c>
      <c r="AB495" s="9">
        <f>INDEX(LINEST(L236:L495,M236:T495,TRUE,TRUE),1,8)</f>
        <v/>
      </c>
      <c r="AC495" s="9">
        <f>INDEX(LINEST(L236:L495,M236:T495,TRUE,TRUE),1,7)</f>
        <v/>
      </c>
      <c r="AD495" s="9">
        <f>INDEX(LINEST(L236:L495,M236:T495,TRUE,TRUE),1,6)</f>
        <v/>
      </c>
      <c r="AE495" s="9">
        <f>INDEX(LINEST(L236:L495,M236:T495,TRUE,TRUE),1,5)</f>
        <v/>
      </c>
      <c r="AF495" s="9">
        <f>INDEX(LINEST(L236:L495,M236:T495,TRUE,TRUE),1,4)</f>
        <v/>
      </c>
      <c r="AG495" s="9">
        <f>INDEX(LINEST(L236:L495,M236:T495,TRUE,TRUE),1,3)</f>
        <v/>
      </c>
      <c r="AH495" s="9">
        <f>INDEX(LINEST(L236:L495,M236:T495,TRUE,TRUE),1,2)</f>
        <v/>
      </c>
      <c r="AI495" s="9">
        <f>INDEX(LINEST(L236:L495,M236:T495,TRUE,TRUE),1,1)</f>
        <v/>
      </c>
      <c r="AJ495" s="10">
        <f>INDEX(LINEST(L236:L495,M236:T495,TRUE,TRUE),3,1)</f>
        <v/>
      </c>
      <c r="AK495" s="9">
        <f>AA494/52+AB494*M495+AC494*N495+AD494*O495+AE494*P495+AF494*Q495+AG494*R495+AH494*S495+AI494*T495</f>
        <v/>
      </c>
      <c r="AL495" s="9">
        <f>AVERAGE(L235:L494)</f>
        <v/>
      </c>
    </row>
    <row r="496">
      <c r="A496" s="7" t="n">
        <v>41075</v>
      </c>
      <c r="B496" s="8" t="n">
        <v>1627.25</v>
      </c>
      <c r="C496" s="8" t="n">
        <v>2.14</v>
      </c>
      <c r="D496" s="8" t="n">
        <v>-0.54</v>
      </c>
      <c r="E496" s="8" t="n">
        <v>81.589996</v>
      </c>
      <c r="F496" s="8" t="n">
        <v>84.03</v>
      </c>
      <c r="G496" s="8" t="n">
        <v>21.11</v>
      </c>
      <c r="H496" s="8" t="n">
        <v>95.400002</v>
      </c>
      <c r="I496" s="8" t="n">
        <v>1342.839966</v>
      </c>
      <c r="J496" s="8" t="n">
        <v>76.219452</v>
      </c>
      <c r="L496" s="9">
        <f>LN(B496/B495)</f>
        <v/>
      </c>
      <c r="M496" s="9">
        <f>$M$1*(C496-C495)</f>
        <v/>
      </c>
      <c r="N496" s="9">
        <f>$N$1*(D496-D495)</f>
        <v/>
      </c>
      <c r="O496" s="9">
        <f>$O$1*LN(E496/E495)</f>
        <v/>
      </c>
      <c r="P496" s="9">
        <f>$P$1*LN(F496/F495)</f>
        <v/>
      </c>
      <c r="Q496" s="9">
        <f>$Q$1*(G496-G495)</f>
        <v/>
      </c>
      <c r="R496" s="9">
        <f>$R$1*(H496-H495)</f>
        <v/>
      </c>
      <c r="S496" s="9">
        <f>$S$1*LN(I496/I495)</f>
        <v/>
      </c>
      <c r="T496" s="9">
        <f>$T$1*LN(J496/J495)</f>
        <v/>
      </c>
      <c r="U496" s="9">
        <f>$W$12+$W$4*M496+$W$5*N496+$W$6*O496+$W$7*P496+$W$8*Q496+$W$9*R496+$W$10*S496+$W$11*T496</f>
        <v/>
      </c>
      <c r="AA496" s="10">
        <f>INDEX(LINEST(L237:L496,M237:T496,TRUE,TRUE),1,9)*52</f>
        <v/>
      </c>
      <c r="AB496" s="9">
        <f>INDEX(LINEST(L237:L496,M237:T496,TRUE,TRUE),1,8)</f>
        <v/>
      </c>
      <c r="AC496" s="9">
        <f>INDEX(LINEST(L237:L496,M237:T496,TRUE,TRUE),1,7)</f>
        <v/>
      </c>
      <c r="AD496" s="9">
        <f>INDEX(LINEST(L237:L496,M237:T496,TRUE,TRUE),1,6)</f>
        <v/>
      </c>
      <c r="AE496" s="9">
        <f>INDEX(LINEST(L237:L496,M237:T496,TRUE,TRUE),1,5)</f>
        <v/>
      </c>
      <c r="AF496" s="9">
        <f>INDEX(LINEST(L237:L496,M237:T496,TRUE,TRUE),1,4)</f>
        <v/>
      </c>
      <c r="AG496" s="9">
        <f>INDEX(LINEST(L237:L496,M237:T496,TRUE,TRUE),1,3)</f>
        <v/>
      </c>
      <c r="AH496" s="9">
        <f>INDEX(LINEST(L237:L496,M237:T496,TRUE,TRUE),1,2)</f>
        <v/>
      </c>
      <c r="AI496" s="9">
        <f>INDEX(LINEST(L237:L496,M237:T496,TRUE,TRUE),1,1)</f>
        <v/>
      </c>
      <c r="AJ496" s="10">
        <f>INDEX(LINEST(L237:L496,M237:T496,TRUE,TRUE),3,1)</f>
        <v/>
      </c>
      <c r="AK496" s="9">
        <f>AA495/52+AB495*M496+AC495*N496+AD495*O496+AE495*P496+AF495*Q496+AG495*R496+AH495*S496+AI495*T496</f>
        <v/>
      </c>
      <c r="AL496" s="9">
        <f>AVERAGE(L236:L495)</f>
        <v/>
      </c>
    </row>
    <row r="497">
      <c r="A497" s="7" t="n">
        <v>41082</v>
      </c>
      <c r="B497" s="8" t="n">
        <v>1565.5</v>
      </c>
      <c r="C497" s="8" t="n">
        <v>2.11</v>
      </c>
      <c r="D497" s="8" t="n">
        <v>-0.42</v>
      </c>
      <c r="E497" s="8" t="n">
        <v>82.220001</v>
      </c>
      <c r="F497" s="8" t="n">
        <v>79.33</v>
      </c>
      <c r="G497" s="8" t="n">
        <v>18.11</v>
      </c>
      <c r="H497" s="8" t="n">
        <v>75.099998</v>
      </c>
      <c r="I497" s="8" t="n">
        <v>1335.02002</v>
      </c>
      <c r="J497" s="8" t="n">
        <v>75.98674</v>
      </c>
      <c r="L497" s="9">
        <f>LN(B497/B496)</f>
        <v/>
      </c>
      <c r="M497" s="9">
        <f>$M$1*(C497-C496)</f>
        <v/>
      </c>
      <c r="N497" s="9">
        <f>$N$1*(D497-D496)</f>
        <v/>
      </c>
      <c r="O497" s="9">
        <f>$O$1*LN(E497/E496)</f>
        <v/>
      </c>
      <c r="P497" s="9">
        <f>$P$1*LN(F497/F496)</f>
        <v/>
      </c>
      <c r="Q497" s="9">
        <f>$Q$1*(G497-G496)</f>
        <v/>
      </c>
      <c r="R497" s="9">
        <f>$R$1*(H497-H496)</f>
        <v/>
      </c>
      <c r="S497" s="9">
        <f>$S$1*LN(I497/I496)</f>
        <v/>
      </c>
      <c r="T497" s="9">
        <f>$T$1*LN(J497/J496)</f>
        <v/>
      </c>
      <c r="U497" s="9">
        <f>$W$12+$W$4*M497+$W$5*N497+$W$6*O497+$W$7*P497+$W$8*Q497+$W$9*R497+$W$10*S497+$W$11*T497</f>
        <v/>
      </c>
      <c r="AA497" s="10">
        <f>INDEX(LINEST(L238:L497,M238:T497,TRUE,TRUE),1,9)*52</f>
        <v/>
      </c>
      <c r="AB497" s="9">
        <f>INDEX(LINEST(L238:L497,M238:T497,TRUE,TRUE),1,8)</f>
        <v/>
      </c>
      <c r="AC497" s="9">
        <f>INDEX(LINEST(L238:L497,M238:T497,TRUE,TRUE),1,7)</f>
        <v/>
      </c>
      <c r="AD497" s="9">
        <f>INDEX(LINEST(L238:L497,M238:T497,TRUE,TRUE),1,6)</f>
        <v/>
      </c>
      <c r="AE497" s="9">
        <f>INDEX(LINEST(L238:L497,M238:T497,TRUE,TRUE),1,5)</f>
        <v/>
      </c>
      <c r="AF497" s="9">
        <f>INDEX(LINEST(L238:L497,M238:T497,TRUE,TRUE),1,4)</f>
        <v/>
      </c>
      <c r="AG497" s="9">
        <f>INDEX(LINEST(L238:L497,M238:T497,TRUE,TRUE),1,3)</f>
        <v/>
      </c>
      <c r="AH497" s="9">
        <f>INDEX(LINEST(L238:L497,M238:T497,TRUE,TRUE),1,2)</f>
        <v/>
      </c>
      <c r="AI497" s="9">
        <f>INDEX(LINEST(L238:L497,M238:T497,TRUE,TRUE),1,1)</f>
        <v/>
      </c>
      <c r="AJ497" s="10">
        <f>INDEX(LINEST(L238:L497,M238:T497,TRUE,TRUE),3,1)</f>
        <v/>
      </c>
      <c r="AK497" s="9">
        <f>AA496/52+AB496*M497+AC496*N497+AD496*O497+AE496*P497+AF496*Q497+AG496*R497+AH496*S497+AI496*T497</f>
        <v/>
      </c>
      <c r="AL497" s="9">
        <f>AVERAGE(L237:L496)</f>
        <v/>
      </c>
    </row>
    <row r="498">
      <c r="A498" s="7" t="n">
        <v>41089</v>
      </c>
      <c r="B498" s="8" t="n">
        <v>1598.5</v>
      </c>
      <c r="C498" s="8" t="n">
        <v>2.13</v>
      </c>
      <c r="D498" s="8" t="n">
        <v>-0.46</v>
      </c>
      <c r="E498" s="8" t="n">
        <v>81.650002</v>
      </c>
      <c r="F498" s="8" t="n">
        <v>85.04000000000001</v>
      </c>
      <c r="G498" s="8" t="n">
        <v>17.08</v>
      </c>
      <c r="H498" s="8" t="n">
        <v>73.199997</v>
      </c>
      <c r="I498" s="8" t="n">
        <v>1362.160034</v>
      </c>
      <c r="J498" s="8" t="n">
        <v>76.16471900000001</v>
      </c>
      <c r="L498" s="9">
        <f>LN(B498/B497)</f>
        <v/>
      </c>
      <c r="M498" s="9">
        <f>$M$1*(C498-C497)</f>
        <v/>
      </c>
      <c r="N498" s="9">
        <f>$N$1*(D498-D497)</f>
        <v/>
      </c>
      <c r="O498" s="9">
        <f>$O$1*LN(E498/E497)</f>
        <v/>
      </c>
      <c r="P498" s="9">
        <f>$P$1*LN(F498/F497)</f>
        <v/>
      </c>
      <c r="Q498" s="9">
        <f>$Q$1*(G498-G497)</f>
        <v/>
      </c>
      <c r="R498" s="9">
        <f>$R$1*(H498-H497)</f>
        <v/>
      </c>
      <c r="S498" s="9">
        <f>$S$1*LN(I498/I497)</f>
        <v/>
      </c>
      <c r="T498" s="9">
        <f>$T$1*LN(J498/J497)</f>
        <v/>
      </c>
      <c r="U498" s="9">
        <f>$W$12+$W$4*M498+$W$5*N498+$W$6*O498+$W$7*P498+$W$8*Q498+$W$9*R498+$W$10*S498+$W$11*T498</f>
        <v/>
      </c>
      <c r="AA498" s="10">
        <f>INDEX(LINEST(L239:L498,M239:T498,TRUE,TRUE),1,9)*52</f>
        <v/>
      </c>
      <c r="AB498" s="9">
        <f>INDEX(LINEST(L239:L498,M239:T498,TRUE,TRUE),1,8)</f>
        <v/>
      </c>
      <c r="AC498" s="9">
        <f>INDEX(LINEST(L239:L498,M239:T498,TRUE,TRUE),1,7)</f>
        <v/>
      </c>
      <c r="AD498" s="9">
        <f>INDEX(LINEST(L239:L498,M239:T498,TRUE,TRUE),1,6)</f>
        <v/>
      </c>
      <c r="AE498" s="9">
        <f>INDEX(LINEST(L239:L498,M239:T498,TRUE,TRUE),1,5)</f>
        <v/>
      </c>
      <c r="AF498" s="9">
        <f>INDEX(LINEST(L239:L498,M239:T498,TRUE,TRUE),1,4)</f>
        <v/>
      </c>
      <c r="AG498" s="9">
        <f>INDEX(LINEST(L239:L498,M239:T498,TRUE,TRUE),1,3)</f>
        <v/>
      </c>
      <c r="AH498" s="9">
        <f>INDEX(LINEST(L239:L498,M239:T498,TRUE,TRUE),1,2)</f>
        <v/>
      </c>
      <c r="AI498" s="9">
        <f>INDEX(LINEST(L239:L498,M239:T498,TRUE,TRUE),1,1)</f>
        <v/>
      </c>
      <c r="AJ498" s="10">
        <f>INDEX(LINEST(L239:L498,M239:T498,TRUE,TRUE),3,1)</f>
        <v/>
      </c>
      <c r="AK498" s="9">
        <f>AA497/52+AB497*M498+AC497*N498+AD497*O498+AE497*P498+AF497*Q498+AG497*R498+AH497*S498+AI497*T498</f>
        <v/>
      </c>
      <c r="AL498" s="9">
        <f>AVERAGE(L238:L497)</f>
        <v/>
      </c>
    </row>
    <row r="499">
      <c r="A499" s="7" t="n">
        <v>41096</v>
      </c>
      <c r="B499" s="8" t="n">
        <v>1587</v>
      </c>
      <c r="C499" s="8" t="n">
        <v>2.1</v>
      </c>
      <c r="D499" s="8" t="n">
        <v>-0.53</v>
      </c>
      <c r="E499" s="8" t="n">
        <v>83.290001</v>
      </c>
      <c r="F499" s="8" t="n">
        <v>84.37</v>
      </c>
      <c r="G499" s="8" t="n">
        <v>17.1</v>
      </c>
      <c r="H499" s="8" t="n">
        <v>66.800003</v>
      </c>
      <c r="I499" s="8" t="n">
        <v>1354.680054</v>
      </c>
      <c r="J499" s="8" t="n">
        <v>76.50959</v>
      </c>
      <c r="L499" s="9">
        <f>LN(B499/B498)</f>
        <v/>
      </c>
      <c r="M499" s="9">
        <f>$M$1*(C499-C498)</f>
        <v/>
      </c>
      <c r="N499" s="9">
        <f>$N$1*(D499-D498)</f>
        <v/>
      </c>
      <c r="O499" s="9">
        <f>$O$1*LN(E499/E498)</f>
        <v/>
      </c>
      <c r="P499" s="9">
        <f>$P$1*LN(F499/F498)</f>
        <v/>
      </c>
      <c r="Q499" s="9">
        <f>$Q$1*(G499-G498)</f>
        <v/>
      </c>
      <c r="R499" s="9">
        <f>$R$1*(H499-H498)</f>
        <v/>
      </c>
      <c r="S499" s="9">
        <f>$S$1*LN(I499/I498)</f>
        <v/>
      </c>
      <c r="T499" s="9">
        <f>$T$1*LN(J499/J498)</f>
        <v/>
      </c>
      <c r="U499" s="9">
        <f>$W$12+$W$4*M499+$W$5*N499+$W$6*O499+$W$7*P499+$W$8*Q499+$W$9*R499+$W$10*S499+$W$11*T499</f>
        <v/>
      </c>
      <c r="AA499" s="10">
        <f>INDEX(LINEST(L240:L499,M240:T499,TRUE,TRUE),1,9)*52</f>
        <v/>
      </c>
      <c r="AB499" s="9">
        <f>INDEX(LINEST(L240:L499,M240:T499,TRUE,TRUE),1,8)</f>
        <v/>
      </c>
      <c r="AC499" s="9">
        <f>INDEX(LINEST(L240:L499,M240:T499,TRUE,TRUE),1,7)</f>
        <v/>
      </c>
      <c r="AD499" s="9">
        <f>INDEX(LINEST(L240:L499,M240:T499,TRUE,TRUE),1,6)</f>
        <v/>
      </c>
      <c r="AE499" s="9">
        <f>INDEX(LINEST(L240:L499,M240:T499,TRUE,TRUE),1,5)</f>
        <v/>
      </c>
      <c r="AF499" s="9">
        <f>INDEX(LINEST(L240:L499,M240:T499,TRUE,TRUE),1,4)</f>
        <v/>
      </c>
      <c r="AG499" s="9">
        <f>INDEX(LINEST(L240:L499,M240:T499,TRUE,TRUE),1,3)</f>
        <v/>
      </c>
      <c r="AH499" s="9">
        <f>INDEX(LINEST(L240:L499,M240:T499,TRUE,TRUE),1,2)</f>
        <v/>
      </c>
      <c r="AI499" s="9">
        <f>INDEX(LINEST(L240:L499,M240:T499,TRUE,TRUE),1,1)</f>
        <v/>
      </c>
      <c r="AJ499" s="10">
        <f>INDEX(LINEST(L240:L499,M240:T499,TRUE,TRUE),3,1)</f>
        <v/>
      </c>
      <c r="AK499" s="9">
        <f>AA498/52+AB498*M499+AC498*N499+AD498*O499+AE498*P499+AF498*Q499+AG498*R499+AH498*S499+AI498*T499</f>
        <v/>
      </c>
      <c r="AL499" s="9">
        <f>AVERAGE(L239:L498)</f>
        <v/>
      </c>
    </row>
    <row r="500">
      <c r="A500" s="7" t="n">
        <v>41103</v>
      </c>
      <c r="B500" s="8" t="n">
        <v>1595.5</v>
      </c>
      <c r="C500" s="8" t="n">
        <v>2.11</v>
      </c>
      <c r="D500" s="8" t="n">
        <v>-0.59</v>
      </c>
      <c r="E500" s="8" t="n">
        <v>83.300003</v>
      </c>
      <c r="F500" s="8" t="n">
        <v>87.15000000000001</v>
      </c>
      <c r="G500" s="8" t="n">
        <v>16.74</v>
      </c>
      <c r="H500" s="8" t="n">
        <v>63.299999</v>
      </c>
      <c r="I500" s="8" t="n">
        <v>1356.780029</v>
      </c>
      <c r="J500" s="8" t="n">
        <v>76.852478</v>
      </c>
      <c r="L500" s="9">
        <f>LN(B500/B499)</f>
        <v/>
      </c>
      <c r="M500" s="9">
        <f>$M$1*(C500-C499)</f>
        <v/>
      </c>
      <c r="N500" s="9">
        <f>$N$1*(D500-D499)</f>
        <v/>
      </c>
      <c r="O500" s="9">
        <f>$O$1*LN(E500/E499)</f>
        <v/>
      </c>
      <c r="P500" s="9">
        <f>$P$1*LN(F500/F499)</f>
        <v/>
      </c>
      <c r="Q500" s="9">
        <f>$Q$1*(G500-G499)</f>
        <v/>
      </c>
      <c r="R500" s="9">
        <f>$R$1*(H500-H499)</f>
        <v/>
      </c>
      <c r="S500" s="9">
        <f>$S$1*LN(I500/I499)</f>
        <v/>
      </c>
      <c r="T500" s="9">
        <f>$T$1*LN(J500/J499)</f>
        <v/>
      </c>
      <c r="U500" s="9">
        <f>$W$12+$W$4*M500+$W$5*N500+$W$6*O500+$W$7*P500+$W$8*Q500+$W$9*R500+$W$10*S500+$W$11*T500</f>
        <v/>
      </c>
      <c r="AA500" s="10">
        <f>INDEX(LINEST(L241:L500,M241:T500,TRUE,TRUE),1,9)*52</f>
        <v/>
      </c>
      <c r="AB500" s="9">
        <f>INDEX(LINEST(L241:L500,M241:T500,TRUE,TRUE),1,8)</f>
        <v/>
      </c>
      <c r="AC500" s="9">
        <f>INDEX(LINEST(L241:L500,M241:T500,TRUE,TRUE),1,7)</f>
        <v/>
      </c>
      <c r="AD500" s="9">
        <f>INDEX(LINEST(L241:L500,M241:T500,TRUE,TRUE),1,6)</f>
        <v/>
      </c>
      <c r="AE500" s="9">
        <f>INDEX(LINEST(L241:L500,M241:T500,TRUE,TRUE),1,5)</f>
        <v/>
      </c>
      <c r="AF500" s="9">
        <f>INDEX(LINEST(L241:L500,M241:T500,TRUE,TRUE),1,4)</f>
        <v/>
      </c>
      <c r="AG500" s="9">
        <f>INDEX(LINEST(L241:L500,M241:T500,TRUE,TRUE),1,3)</f>
        <v/>
      </c>
      <c r="AH500" s="9">
        <f>INDEX(LINEST(L241:L500,M241:T500,TRUE,TRUE),1,2)</f>
        <v/>
      </c>
      <c r="AI500" s="9">
        <f>INDEX(LINEST(L241:L500,M241:T500,TRUE,TRUE),1,1)</f>
        <v/>
      </c>
      <c r="AJ500" s="10">
        <f>INDEX(LINEST(L241:L500,M241:T500,TRUE,TRUE),3,1)</f>
        <v/>
      </c>
      <c r="AK500" s="9">
        <f>AA499/52+AB499*M500+AC499*N500+AD499*O500+AE499*P500+AF499*Q500+AG499*R500+AH499*S500+AI499*T500</f>
        <v/>
      </c>
      <c r="AL500" s="9">
        <f>AVERAGE(L240:L499)</f>
        <v/>
      </c>
    </row>
    <row r="501">
      <c r="A501" s="7" t="n">
        <v>41110</v>
      </c>
      <c r="B501" s="8" t="n">
        <v>1576.25</v>
      </c>
      <c r="C501" s="8" t="n">
        <v>2.16</v>
      </c>
      <c r="D501" s="8" t="n">
        <v>-0.67</v>
      </c>
      <c r="E501" s="8" t="n">
        <v>83.470001</v>
      </c>
      <c r="F501" s="8" t="n">
        <v>91.56</v>
      </c>
      <c r="G501" s="8" t="n">
        <v>16.27</v>
      </c>
      <c r="H501" s="8" t="n">
        <v>61.299999</v>
      </c>
      <c r="I501" s="8" t="n">
        <v>1362.660034</v>
      </c>
      <c r="J501" s="8" t="n">
        <v>77.085571</v>
      </c>
      <c r="L501" s="9">
        <f>LN(B501/B500)</f>
        <v/>
      </c>
      <c r="M501" s="9">
        <f>$M$1*(C501-C500)</f>
        <v/>
      </c>
      <c r="N501" s="9">
        <f>$N$1*(D501-D500)</f>
        <v/>
      </c>
      <c r="O501" s="9">
        <f>$O$1*LN(E501/E500)</f>
        <v/>
      </c>
      <c r="P501" s="9">
        <f>$P$1*LN(F501/F500)</f>
        <v/>
      </c>
      <c r="Q501" s="9">
        <f>$Q$1*(G501-G500)</f>
        <v/>
      </c>
      <c r="R501" s="9">
        <f>$R$1*(H501-H500)</f>
        <v/>
      </c>
      <c r="S501" s="9">
        <f>$S$1*LN(I501/I500)</f>
        <v/>
      </c>
      <c r="T501" s="9">
        <f>$T$1*LN(J501/J500)</f>
        <v/>
      </c>
      <c r="U501" s="9">
        <f>$W$12+$W$4*M501+$W$5*N501+$W$6*O501+$W$7*P501+$W$8*Q501+$W$9*R501+$W$10*S501+$W$11*T501</f>
        <v/>
      </c>
      <c r="AA501" s="10">
        <f>INDEX(LINEST(L242:L501,M242:T501,TRUE,TRUE),1,9)*52</f>
        <v/>
      </c>
      <c r="AB501" s="9">
        <f>INDEX(LINEST(L242:L501,M242:T501,TRUE,TRUE),1,8)</f>
        <v/>
      </c>
      <c r="AC501" s="9">
        <f>INDEX(LINEST(L242:L501,M242:T501,TRUE,TRUE),1,7)</f>
        <v/>
      </c>
      <c r="AD501" s="9">
        <f>INDEX(LINEST(L242:L501,M242:T501,TRUE,TRUE),1,6)</f>
        <v/>
      </c>
      <c r="AE501" s="9">
        <f>INDEX(LINEST(L242:L501,M242:T501,TRUE,TRUE),1,5)</f>
        <v/>
      </c>
      <c r="AF501" s="9">
        <f>INDEX(LINEST(L242:L501,M242:T501,TRUE,TRUE),1,4)</f>
        <v/>
      </c>
      <c r="AG501" s="9">
        <f>INDEX(LINEST(L242:L501,M242:T501,TRUE,TRUE),1,3)</f>
        <v/>
      </c>
      <c r="AH501" s="9">
        <f>INDEX(LINEST(L242:L501,M242:T501,TRUE,TRUE),1,2)</f>
        <v/>
      </c>
      <c r="AI501" s="9">
        <f>INDEX(LINEST(L242:L501,M242:T501,TRUE,TRUE),1,1)</f>
        <v/>
      </c>
      <c r="AJ501" s="10">
        <f>INDEX(LINEST(L242:L501,M242:T501,TRUE,TRUE),3,1)</f>
        <v/>
      </c>
      <c r="AK501" s="9">
        <f>AA500/52+AB500*M501+AC500*N501+AD500*O501+AE500*P501+AF500*Q501+AG500*R501+AH500*S501+AI500*T501</f>
        <v/>
      </c>
      <c r="AL501" s="9">
        <f>AVERAGE(L241:L500)</f>
        <v/>
      </c>
    </row>
    <row r="502">
      <c r="A502" s="7" t="n">
        <v>41117</v>
      </c>
      <c r="B502" s="8" t="n">
        <v>1618.25</v>
      </c>
      <c r="C502" s="8" t="n">
        <v>2.19</v>
      </c>
      <c r="D502" s="8" t="n">
        <v>-0.61</v>
      </c>
      <c r="E502" s="8" t="n">
        <v>82.709999</v>
      </c>
      <c r="F502" s="8" t="n">
        <v>90.13</v>
      </c>
      <c r="G502" s="8" t="n">
        <v>16.7</v>
      </c>
      <c r="H502" s="8" t="n">
        <v>69.699997</v>
      </c>
      <c r="I502" s="8" t="n">
        <v>1385.969971</v>
      </c>
      <c r="J502" s="8" t="n">
        <v>76.996475</v>
      </c>
      <c r="L502" s="9">
        <f>LN(B502/B501)</f>
        <v/>
      </c>
      <c r="M502" s="9">
        <f>$M$1*(C502-C501)</f>
        <v/>
      </c>
      <c r="N502" s="9">
        <f>$N$1*(D502-D501)</f>
        <v/>
      </c>
      <c r="O502" s="9">
        <f>$O$1*LN(E502/E501)</f>
        <v/>
      </c>
      <c r="P502" s="9">
        <f>$P$1*LN(F502/F501)</f>
        <v/>
      </c>
      <c r="Q502" s="9">
        <f>$Q$1*(G502-G501)</f>
        <v/>
      </c>
      <c r="R502" s="9">
        <f>$R$1*(H502-H501)</f>
        <v/>
      </c>
      <c r="S502" s="9">
        <f>$S$1*LN(I502/I501)</f>
        <v/>
      </c>
      <c r="T502" s="9">
        <f>$T$1*LN(J502/J501)</f>
        <v/>
      </c>
      <c r="U502" s="9">
        <f>$W$12+$W$4*M502+$W$5*N502+$W$6*O502+$W$7*P502+$W$8*Q502+$W$9*R502+$W$10*S502+$W$11*T502</f>
        <v/>
      </c>
      <c r="AA502" s="10">
        <f>INDEX(LINEST(L243:L502,M243:T502,TRUE,TRUE),1,9)*52</f>
        <v/>
      </c>
      <c r="AB502" s="9">
        <f>INDEX(LINEST(L243:L502,M243:T502,TRUE,TRUE),1,8)</f>
        <v/>
      </c>
      <c r="AC502" s="9">
        <f>INDEX(LINEST(L243:L502,M243:T502,TRUE,TRUE),1,7)</f>
        <v/>
      </c>
      <c r="AD502" s="9">
        <f>INDEX(LINEST(L243:L502,M243:T502,TRUE,TRUE),1,6)</f>
        <v/>
      </c>
      <c r="AE502" s="9">
        <f>INDEX(LINEST(L243:L502,M243:T502,TRUE,TRUE),1,5)</f>
        <v/>
      </c>
      <c r="AF502" s="9">
        <f>INDEX(LINEST(L243:L502,M243:T502,TRUE,TRUE),1,4)</f>
        <v/>
      </c>
      <c r="AG502" s="9">
        <f>INDEX(LINEST(L243:L502,M243:T502,TRUE,TRUE),1,3)</f>
        <v/>
      </c>
      <c r="AH502" s="9">
        <f>INDEX(LINEST(L243:L502,M243:T502,TRUE,TRUE),1,2)</f>
        <v/>
      </c>
      <c r="AI502" s="9">
        <f>INDEX(LINEST(L243:L502,M243:T502,TRUE,TRUE),1,1)</f>
        <v/>
      </c>
      <c r="AJ502" s="10">
        <f>INDEX(LINEST(L243:L502,M243:T502,TRUE,TRUE),3,1)</f>
        <v/>
      </c>
      <c r="AK502" s="9">
        <f>AA501/52+AB501*M502+AC501*N502+AD501*O502+AE501*P502+AF501*Q502+AG501*R502+AH501*S502+AI501*T502</f>
        <v/>
      </c>
      <c r="AL502" s="9">
        <f>AVERAGE(L242:L501)</f>
        <v/>
      </c>
    </row>
    <row r="503">
      <c r="A503" s="7" t="n">
        <v>41124</v>
      </c>
      <c r="B503" s="8" t="n">
        <v>1602</v>
      </c>
      <c r="C503" s="8" t="n">
        <v>2.26</v>
      </c>
      <c r="D503" s="8" t="n">
        <v>-0.66</v>
      </c>
      <c r="E503" s="8" t="n">
        <v>82.379997</v>
      </c>
      <c r="F503" s="8" t="n">
        <v>91.40000000000001</v>
      </c>
      <c r="G503" s="8" t="n">
        <v>15.64</v>
      </c>
      <c r="H503" s="8" t="n">
        <v>71.900002</v>
      </c>
      <c r="I503" s="8" t="n">
        <v>1390.98999</v>
      </c>
      <c r="J503" s="8" t="n">
        <v>76.941101</v>
      </c>
      <c r="L503" s="9">
        <f>LN(B503/B502)</f>
        <v/>
      </c>
      <c r="M503" s="9">
        <f>$M$1*(C503-C502)</f>
        <v/>
      </c>
      <c r="N503" s="9">
        <f>$N$1*(D503-D502)</f>
        <v/>
      </c>
      <c r="O503" s="9">
        <f>$O$1*LN(E503/E502)</f>
        <v/>
      </c>
      <c r="P503" s="9">
        <f>$P$1*LN(F503/F502)</f>
        <v/>
      </c>
      <c r="Q503" s="9">
        <f>$Q$1*(G503-G502)</f>
        <v/>
      </c>
      <c r="R503" s="9">
        <f>$R$1*(H503-H502)</f>
        <v/>
      </c>
      <c r="S503" s="9">
        <f>$S$1*LN(I503/I502)</f>
        <v/>
      </c>
      <c r="T503" s="9">
        <f>$T$1*LN(J503/J502)</f>
        <v/>
      </c>
      <c r="U503" s="9">
        <f>$W$12+$W$4*M503+$W$5*N503+$W$6*O503+$W$7*P503+$W$8*Q503+$W$9*R503+$W$10*S503+$W$11*T503</f>
        <v/>
      </c>
      <c r="AA503" s="10">
        <f>INDEX(LINEST(L244:L503,M244:T503,TRUE,TRUE),1,9)*52</f>
        <v/>
      </c>
      <c r="AB503" s="9">
        <f>INDEX(LINEST(L244:L503,M244:T503,TRUE,TRUE),1,8)</f>
        <v/>
      </c>
      <c r="AC503" s="9">
        <f>INDEX(LINEST(L244:L503,M244:T503,TRUE,TRUE),1,7)</f>
        <v/>
      </c>
      <c r="AD503" s="9">
        <f>INDEX(LINEST(L244:L503,M244:T503,TRUE,TRUE),1,6)</f>
        <v/>
      </c>
      <c r="AE503" s="9">
        <f>INDEX(LINEST(L244:L503,M244:T503,TRUE,TRUE),1,5)</f>
        <v/>
      </c>
      <c r="AF503" s="9">
        <f>INDEX(LINEST(L244:L503,M244:T503,TRUE,TRUE),1,4)</f>
        <v/>
      </c>
      <c r="AG503" s="9">
        <f>INDEX(LINEST(L244:L503,M244:T503,TRUE,TRUE),1,3)</f>
        <v/>
      </c>
      <c r="AH503" s="9">
        <f>INDEX(LINEST(L244:L503,M244:T503,TRUE,TRUE),1,2)</f>
        <v/>
      </c>
      <c r="AI503" s="9">
        <f>INDEX(LINEST(L244:L503,M244:T503,TRUE,TRUE),1,1)</f>
        <v/>
      </c>
      <c r="AJ503" s="10">
        <f>INDEX(LINEST(L244:L503,M244:T503,TRUE,TRUE),3,1)</f>
        <v/>
      </c>
      <c r="AK503" s="9">
        <f>AA502/52+AB502*M503+AC502*N503+AD502*O503+AE502*P503+AF502*Q503+AG502*R503+AH502*S503+AI502*T503</f>
        <v/>
      </c>
      <c r="AL503" s="9">
        <f>AVERAGE(L243:L502)</f>
        <v/>
      </c>
    </row>
    <row r="504">
      <c r="A504" s="7" t="n">
        <v>41131</v>
      </c>
      <c r="B504" s="8" t="n">
        <v>1618.5</v>
      </c>
      <c r="C504" s="8" t="n">
        <v>2.25</v>
      </c>
      <c r="D504" s="8" t="n">
        <v>-0.6</v>
      </c>
      <c r="E504" s="8" t="n">
        <v>82.550003</v>
      </c>
      <c r="F504" s="8" t="n">
        <v>92.94</v>
      </c>
      <c r="G504" s="8" t="n">
        <v>14.74</v>
      </c>
      <c r="H504" s="8" t="n">
        <v>70.099998</v>
      </c>
      <c r="I504" s="8" t="n">
        <v>1405.869995</v>
      </c>
      <c r="J504" s="8" t="n">
        <v>76.858681</v>
      </c>
      <c r="L504" s="9">
        <f>LN(B504/B503)</f>
        <v/>
      </c>
      <c r="M504" s="9">
        <f>$M$1*(C504-C503)</f>
        <v/>
      </c>
      <c r="N504" s="9">
        <f>$N$1*(D504-D503)</f>
        <v/>
      </c>
      <c r="O504" s="9">
        <f>$O$1*LN(E504/E503)</f>
        <v/>
      </c>
      <c r="P504" s="9">
        <f>$P$1*LN(F504/F503)</f>
        <v/>
      </c>
      <c r="Q504" s="9">
        <f>$Q$1*(G504-G503)</f>
        <v/>
      </c>
      <c r="R504" s="9">
        <f>$R$1*(H504-H503)</f>
        <v/>
      </c>
      <c r="S504" s="9">
        <f>$S$1*LN(I504/I503)</f>
        <v/>
      </c>
      <c r="T504" s="9">
        <f>$T$1*LN(J504/J503)</f>
        <v/>
      </c>
      <c r="U504" s="9">
        <f>$W$12+$W$4*M504+$W$5*N504+$W$6*O504+$W$7*P504+$W$8*Q504+$W$9*R504+$W$10*S504+$W$11*T504</f>
        <v/>
      </c>
      <c r="AA504" s="10">
        <f>INDEX(LINEST(L245:L504,M245:T504,TRUE,TRUE),1,9)*52</f>
        <v/>
      </c>
      <c r="AB504" s="9">
        <f>INDEX(LINEST(L245:L504,M245:T504,TRUE,TRUE),1,8)</f>
        <v/>
      </c>
      <c r="AC504" s="9">
        <f>INDEX(LINEST(L245:L504,M245:T504,TRUE,TRUE),1,7)</f>
        <v/>
      </c>
      <c r="AD504" s="9">
        <f>INDEX(LINEST(L245:L504,M245:T504,TRUE,TRUE),1,6)</f>
        <v/>
      </c>
      <c r="AE504" s="9">
        <f>INDEX(LINEST(L245:L504,M245:T504,TRUE,TRUE),1,5)</f>
        <v/>
      </c>
      <c r="AF504" s="9">
        <f>INDEX(LINEST(L245:L504,M245:T504,TRUE,TRUE),1,4)</f>
        <v/>
      </c>
      <c r="AG504" s="9">
        <f>INDEX(LINEST(L245:L504,M245:T504,TRUE,TRUE),1,3)</f>
        <v/>
      </c>
      <c r="AH504" s="9">
        <f>INDEX(LINEST(L245:L504,M245:T504,TRUE,TRUE),1,2)</f>
        <v/>
      </c>
      <c r="AI504" s="9">
        <f>INDEX(LINEST(L245:L504,M245:T504,TRUE,TRUE),1,1)</f>
        <v/>
      </c>
      <c r="AJ504" s="10">
        <f>INDEX(LINEST(L245:L504,M245:T504,TRUE,TRUE),3,1)</f>
        <v/>
      </c>
      <c r="AK504" s="9">
        <f>AA503/52+AB503*M504+AC503*N504+AD503*O504+AE503*P504+AF503*Q504+AG503*R504+AH503*S504+AI503*T504</f>
        <v/>
      </c>
      <c r="AL504" s="9">
        <f>AVERAGE(L244:L503)</f>
        <v/>
      </c>
    </row>
    <row r="505">
      <c r="A505" s="7" t="n">
        <v>41138</v>
      </c>
      <c r="B505" s="8" t="n">
        <v>1614.75</v>
      </c>
      <c r="C505" s="8" t="n">
        <v>2.24</v>
      </c>
      <c r="D505" s="8" t="n">
        <v>-0.43</v>
      </c>
      <c r="E505" s="8" t="n">
        <v>82.599998</v>
      </c>
      <c r="F505" s="8" t="n">
        <v>96</v>
      </c>
      <c r="G505" s="8" t="n">
        <v>13.45</v>
      </c>
      <c r="H505" s="8" t="n">
        <v>74</v>
      </c>
      <c r="I505" s="8" t="n">
        <v>1418.160034</v>
      </c>
      <c r="J505" s="8" t="n">
        <v>76.418892</v>
      </c>
      <c r="L505" s="9">
        <f>LN(B505/B504)</f>
        <v/>
      </c>
      <c r="M505" s="9">
        <f>$M$1*(C505-C504)</f>
        <v/>
      </c>
      <c r="N505" s="9">
        <f>$N$1*(D505-D504)</f>
        <v/>
      </c>
      <c r="O505" s="9">
        <f>$O$1*LN(E505/E504)</f>
        <v/>
      </c>
      <c r="P505" s="9">
        <f>$P$1*LN(F505/F504)</f>
        <v/>
      </c>
      <c r="Q505" s="9">
        <f>$Q$1*(G505-G504)</f>
        <v/>
      </c>
      <c r="R505" s="9">
        <f>$R$1*(H505-H504)</f>
        <v/>
      </c>
      <c r="S505" s="9">
        <f>$S$1*LN(I505/I504)</f>
        <v/>
      </c>
      <c r="T505" s="9">
        <f>$T$1*LN(J505/J504)</f>
        <v/>
      </c>
      <c r="U505" s="9">
        <f>$W$12+$W$4*M505+$W$5*N505+$W$6*O505+$W$7*P505+$W$8*Q505+$W$9*R505+$W$10*S505+$W$11*T505</f>
        <v/>
      </c>
      <c r="AA505" s="10">
        <f>INDEX(LINEST(L246:L505,M246:T505,TRUE,TRUE),1,9)*52</f>
        <v/>
      </c>
      <c r="AB505" s="9">
        <f>INDEX(LINEST(L246:L505,M246:T505,TRUE,TRUE),1,8)</f>
        <v/>
      </c>
      <c r="AC505" s="9">
        <f>INDEX(LINEST(L246:L505,M246:T505,TRUE,TRUE),1,7)</f>
        <v/>
      </c>
      <c r="AD505" s="9">
        <f>INDEX(LINEST(L246:L505,M246:T505,TRUE,TRUE),1,6)</f>
        <v/>
      </c>
      <c r="AE505" s="9">
        <f>INDEX(LINEST(L246:L505,M246:T505,TRUE,TRUE),1,5)</f>
        <v/>
      </c>
      <c r="AF505" s="9">
        <f>INDEX(LINEST(L246:L505,M246:T505,TRUE,TRUE),1,4)</f>
        <v/>
      </c>
      <c r="AG505" s="9">
        <f>INDEX(LINEST(L246:L505,M246:T505,TRUE,TRUE),1,3)</f>
        <v/>
      </c>
      <c r="AH505" s="9">
        <f>INDEX(LINEST(L246:L505,M246:T505,TRUE,TRUE),1,2)</f>
        <v/>
      </c>
      <c r="AI505" s="9">
        <f>INDEX(LINEST(L246:L505,M246:T505,TRUE,TRUE),1,1)</f>
        <v/>
      </c>
      <c r="AJ505" s="10">
        <f>INDEX(LINEST(L246:L505,M246:T505,TRUE,TRUE),3,1)</f>
        <v/>
      </c>
      <c r="AK505" s="9">
        <f>AA504/52+AB504*M505+AC504*N505+AD504*O505+AE504*P505+AF504*Q505+AG504*R505+AH504*S505+AI504*T505</f>
        <v/>
      </c>
      <c r="AL505" s="9">
        <f>AVERAGE(L245:L504)</f>
        <v/>
      </c>
    </row>
    <row r="506">
      <c r="A506" s="7" t="n">
        <v>41145</v>
      </c>
      <c r="B506" s="8" t="n">
        <v>1667</v>
      </c>
      <c r="C506" s="8" t="n">
        <v>2.28</v>
      </c>
      <c r="D506" s="8" t="n">
        <v>-0.6</v>
      </c>
      <c r="E506" s="8" t="n">
        <v>81.589996</v>
      </c>
      <c r="F506" s="8" t="n">
        <v>95.78</v>
      </c>
      <c r="G506" s="8" t="n">
        <v>15.18</v>
      </c>
      <c r="H506" s="8" t="n">
        <v>66.400002</v>
      </c>
      <c r="I506" s="8" t="n">
        <v>1411.130005</v>
      </c>
      <c r="J506" s="8" t="n">
        <v>76.82427199999999</v>
      </c>
      <c r="L506" s="9">
        <f>LN(B506/B505)</f>
        <v/>
      </c>
      <c r="M506" s="9">
        <f>$M$1*(C506-C505)</f>
        <v/>
      </c>
      <c r="N506" s="9">
        <f>$N$1*(D506-D505)</f>
        <v/>
      </c>
      <c r="O506" s="9">
        <f>$O$1*LN(E506/E505)</f>
        <v/>
      </c>
      <c r="P506" s="9">
        <f>$P$1*LN(F506/F505)</f>
        <v/>
      </c>
      <c r="Q506" s="9">
        <f>$Q$1*(G506-G505)</f>
        <v/>
      </c>
      <c r="R506" s="9">
        <f>$R$1*(H506-H505)</f>
        <v/>
      </c>
      <c r="S506" s="9">
        <f>$S$1*LN(I506/I505)</f>
        <v/>
      </c>
      <c r="T506" s="9">
        <f>$T$1*LN(J506/J505)</f>
        <v/>
      </c>
      <c r="U506" s="9">
        <f>$W$12+$W$4*M506+$W$5*N506+$W$6*O506+$W$7*P506+$W$8*Q506+$W$9*R506+$W$10*S506+$W$11*T506</f>
        <v/>
      </c>
      <c r="AA506" s="10">
        <f>INDEX(LINEST(L247:L506,M247:T506,TRUE,TRUE),1,9)*52</f>
        <v/>
      </c>
      <c r="AB506" s="9">
        <f>INDEX(LINEST(L247:L506,M247:T506,TRUE,TRUE),1,8)</f>
        <v/>
      </c>
      <c r="AC506" s="9">
        <f>INDEX(LINEST(L247:L506,M247:T506,TRUE,TRUE),1,7)</f>
        <v/>
      </c>
      <c r="AD506" s="9">
        <f>INDEX(LINEST(L247:L506,M247:T506,TRUE,TRUE),1,6)</f>
        <v/>
      </c>
      <c r="AE506" s="9">
        <f>INDEX(LINEST(L247:L506,M247:T506,TRUE,TRUE),1,5)</f>
        <v/>
      </c>
      <c r="AF506" s="9">
        <f>INDEX(LINEST(L247:L506,M247:T506,TRUE,TRUE),1,4)</f>
        <v/>
      </c>
      <c r="AG506" s="9">
        <f>INDEX(LINEST(L247:L506,M247:T506,TRUE,TRUE),1,3)</f>
        <v/>
      </c>
      <c r="AH506" s="9">
        <f>INDEX(LINEST(L247:L506,M247:T506,TRUE,TRUE),1,2)</f>
        <v/>
      </c>
      <c r="AI506" s="9">
        <f>INDEX(LINEST(L247:L506,M247:T506,TRUE,TRUE),1,1)</f>
        <v/>
      </c>
      <c r="AJ506" s="10">
        <f>INDEX(LINEST(L247:L506,M247:T506,TRUE,TRUE),3,1)</f>
        <v/>
      </c>
      <c r="AK506" s="9">
        <f>AA505/52+AB505*M506+AC505*N506+AD505*O506+AE505*P506+AF505*Q506+AG505*R506+AH505*S506+AI505*T506</f>
        <v/>
      </c>
      <c r="AL506" s="9">
        <f>AVERAGE(L246:L505)</f>
        <v/>
      </c>
    </row>
    <row r="507">
      <c r="A507" s="7" t="n">
        <v>41152</v>
      </c>
      <c r="B507" s="8" t="n">
        <v>1648.5</v>
      </c>
      <c r="C507" s="8" t="n">
        <v>2.25</v>
      </c>
      <c r="D507" s="8" t="n">
        <v>-0.68</v>
      </c>
      <c r="E507" s="8" t="n">
        <v>81.25</v>
      </c>
      <c r="F507" s="8" t="n">
        <v>96.47</v>
      </c>
      <c r="G507" s="8" t="n">
        <v>17.47</v>
      </c>
      <c r="H507" s="8" t="n">
        <v>68.699997</v>
      </c>
      <c r="I507" s="8" t="n">
        <v>1406.579956</v>
      </c>
      <c r="J507" s="8" t="n">
        <v>77.202217</v>
      </c>
      <c r="L507" s="9">
        <f>LN(B507/B506)</f>
        <v/>
      </c>
      <c r="M507" s="9">
        <f>$M$1*(C507-C506)</f>
        <v/>
      </c>
      <c r="N507" s="9">
        <f>$N$1*(D507-D506)</f>
        <v/>
      </c>
      <c r="O507" s="9">
        <f>$O$1*LN(E507/E506)</f>
        <v/>
      </c>
      <c r="P507" s="9">
        <f>$P$1*LN(F507/F506)</f>
        <v/>
      </c>
      <c r="Q507" s="9">
        <f>$Q$1*(G507-G506)</f>
        <v/>
      </c>
      <c r="R507" s="9">
        <f>$R$1*(H507-H506)</f>
        <v/>
      </c>
      <c r="S507" s="9">
        <f>$S$1*LN(I507/I506)</f>
        <v/>
      </c>
      <c r="T507" s="9">
        <f>$T$1*LN(J507/J506)</f>
        <v/>
      </c>
      <c r="U507" s="9">
        <f>$W$12+$W$4*M507+$W$5*N507+$W$6*O507+$W$7*P507+$W$8*Q507+$W$9*R507+$W$10*S507+$W$11*T507</f>
        <v/>
      </c>
      <c r="AA507" s="10">
        <f>INDEX(LINEST(L248:L507,M248:T507,TRUE,TRUE),1,9)*52</f>
        <v/>
      </c>
      <c r="AB507" s="9">
        <f>INDEX(LINEST(L248:L507,M248:T507,TRUE,TRUE),1,8)</f>
        <v/>
      </c>
      <c r="AC507" s="9">
        <f>INDEX(LINEST(L248:L507,M248:T507,TRUE,TRUE),1,7)</f>
        <v/>
      </c>
      <c r="AD507" s="9">
        <f>INDEX(LINEST(L248:L507,M248:T507,TRUE,TRUE),1,6)</f>
        <v/>
      </c>
      <c r="AE507" s="9">
        <f>INDEX(LINEST(L248:L507,M248:T507,TRUE,TRUE),1,5)</f>
        <v/>
      </c>
      <c r="AF507" s="9">
        <f>INDEX(LINEST(L248:L507,M248:T507,TRUE,TRUE),1,4)</f>
        <v/>
      </c>
      <c r="AG507" s="9">
        <f>INDEX(LINEST(L248:L507,M248:T507,TRUE,TRUE),1,3)</f>
        <v/>
      </c>
      <c r="AH507" s="9">
        <f>INDEX(LINEST(L248:L507,M248:T507,TRUE,TRUE),1,2)</f>
        <v/>
      </c>
      <c r="AI507" s="9">
        <f>INDEX(LINEST(L248:L507,M248:T507,TRUE,TRUE),1,1)</f>
        <v/>
      </c>
      <c r="AJ507" s="10">
        <f>INDEX(LINEST(L248:L507,M248:T507,TRUE,TRUE),3,1)</f>
        <v/>
      </c>
      <c r="AK507" s="9">
        <f>AA506/52+AB506*M507+AC506*N507+AD506*O507+AE506*P507+AF506*Q507+AG506*R507+AH506*S507+AI506*T507</f>
        <v/>
      </c>
      <c r="AL507" s="9">
        <f>AVERAGE(L247:L506)</f>
        <v/>
      </c>
    </row>
    <row r="508">
      <c r="A508" s="7" t="n">
        <v>41159</v>
      </c>
      <c r="B508" s="8" t="n">
        <v>1728</v>
      </c>
      <c r="C508" s="8" t="n">
        <v>2.35</v>
      </c>
      <c r="D508" s="8" t="n">
        <v>-0.68</v>
      </c>
      <c r="E508" s="8" t="n">
        <v>80.25</v>
      </c>
      <c r="F508" s="8" t="n">
        <v>96.41</v>
      </c>
      <c r="G508" s="8" t="n">
        <v>14.38</v>
      </c>
      <c r="H508" s="8" t="n">
        <v>68.400002</v>
      </c>
      <c r="I508" s="8" t="n">
        <v>1437.920044</v>
      </c>
      <c r="J508" s="8" t="n">
        <v>77.022499</v>
      </c>
      <c r="L508" s="9">
        <f>LN(B508/B507)</f>
        <v/>
      </c>
      <c r="M508" s="9">
        <f>$M$1*(C508-C507)</f>
        <v/>
      </c>
      <c r="N508" s="9">
        <f>$N$1*(D508-D507)</f>
        <v/>
      </c>
      <c r="O508" s="9">
        <f>$O$1*LN(E508/E507)</f>
        <v/>
      </c>
      <c r="P508" s="9">
        <f>$P$1*LN(F508/F507)</f>
        <v/>
      </c>
      <c r="Q508" s="9">
        <f>$Q$1*(G508-G507)</f>
        <v/>
      </c>
      <c r="R508" s="9">
        <f>$R$1*(H508-H507)</f>
        <v/>
      </c>
      <c r="S508" s="9">
        <f>$S$1*LN(I508/I507)</f>
        <v/>
      </c>
      <c r="T508" s="9">
        <f>$T$1*LN(J508/J507)</f>
        <v/>
      </c>
      <c r="U508" s="9">
        <f>$W$12+$W$4*M508+$W$5*N508+$W$6*O508+$W$7*P508+$W$8*Q508+$W$9*R508+$W$10*S508+$W$11*T508</f>
        <v/>
      </c>
      <c r="AA508" s="10">
        <f>INDEX(LINEST(L249:L508,M249:T508,TRUE,TRUE),1,9)*52</f>
        <v/>
      </c>
      <c r="AB508" s="9">
        <f>INDEX(LINEST(L249:L508,M249:T508,TRUE,TRUE),1,8)</f>
        <v/>
      </c>
      <c r="AC508" s="9">
        <f>INDEX(LINEST(L249:L508,M249:T508,TRUE,TRUE),1,7)</f>
        <v/>
      </c>
      <c r="AD508" s="9">
        <f>INDEX(LINEST(L249:L508,M249:T508,TRUE,TRUE),1,6)</f>
        <v/>
      </c>
      <c r="AE508" s="9">
        <f>INDEX(LINEST(L249:L508,M249:T508,TRUE,TRUE),1,5)</f>
        <v/>
      </c>
      <c r="AF508" s="9">
        <f>INDEX(LINEST(L249:L508,M249:T508,TRUE,TRUE),1,4)</f>
        <v/>
      </c>
      <c r="AG508" s="9">
        <f>INDEX(LINEST(L249:L508,M249:T508,TRUE,TRUE),1,3)</f>
        <v/>
      </c>
      <c r="AH508" s="9">
        <f>INDEX(LINEST(L249:L508,M249:T508,TRUE,TRUE),1,2)</f>
        <v/>
      </c>
      <c r="AI508" s="9">
        <f>INDEX(LINEST(L249:L508,M249:T508,TRUE,TRUE),1,1)</f>
        <v/>
      </c>
      <c r="AJ508" s="10">
        <f>INDEX(LINEST(L249:L508,M249:T508,TRUE,TRUE),3,1)</f>
        <v/>
      </c>
      <c r="AK508" s="9">
        <f>AA507/52+AB507*M508+AC507*N508+AD507*O508+AE507*P508+AF507*Q508+AG507*R508+AH507*S508+AI507*T508</f>
        <v/>
      </c>
      <c r="AL508" s="9">
        <f>AVERAGE(L248:L507)</f>
        <v/>
      </c>
    </row>
    <row r="509">
      <c r="A509" s="7" t="n">
        <v>41166</v>
      </c>
      <c r="B509" s="8" t="n">
        <v>1775.5</v>
      </c>
      <c r="C509" s="8" t="n">
        <v>2.64</v>
      </c>
      <c r="D509" s="8" t="n">
        <v>-0.76</v>
      </c>
      <c r="E509" s="8" t="n">
        <v>78.849998</v>
      </c>
      <c r="F509" s="8" t="n">
        <v>98.94</v>
      </c>
      <c r="G509" s="8" t="n">
        <v>14.51</v>
      </c>
      <c r="H509" s="8" t="n">
        <v>68.300003</v>
      </c>
      <c r="I509" s="8" t="n">
        <v>1465.77002</v>
      </c>
      <c r="J509" s="8" t="n">
        <v>76.66456599999999</v>
      </c>
      <c r="L509" s="9">
        <f>LN(B509/B508)</f>
        <v/>
      </c>
      <c r="M509" s="9">
        <f>$M$1*(C509-C508)</f>
        <v/>
      </c>
      <c r="N509" s="9">
        <f>$N$1*(D509-D508)</f>
        <v/>
      </c>
      <c r="O509" s="9">
        <f>$O$1*LN(E509/E508)</f>
        <v/>
      </c>
      <c r="P509" s="9">
        <f>$P$1*LN(F509/F508)</f>
        <v/>
      </c>
      <c r="Q509" s="9">
        <f>$Q$1*(G509-G508)</f>
        <v/>
      </c>
      <c r="R509" s="9">
        <f>$R$1*(H509-H508)</f>
        <v/>
      </c>
      <c r="S509" s="9">
        <f>$S$1*LN(I509/I508)</f>
        <v/>
      </c>
      <c r="T509" s="9">
        <f>$T$1*LN(J509/J508)</f>
        <v/>
      </c>
      <c r="U509" s="9">
        <f>$W$12+$W$4*M509+$W$5*N509+$W$6*O509+$W$7*P509+$W$8*Q509+$W$9*R509+$W$10*S509+$W$11*T509</f>
        <v/>
      </c>
      <c r="AA509" s="10">
        <f>INDEX(LINEST(L250:L509,M250:T509,TRUE,TRUE),1,9)*52</f>
        <v/>
      </c>
      <c r="AB509" s="9">
        <f>INDEX(LINEST(L250:L509,M250:T509,TRUE,TRUE),1,8)</f>
        <v/>
      </c>
      <c r="AC509" s="9">
        <f>INDEX(LINEST(L250:L509,M250:T509,TRUE,TRUE),1,7)</f>
        <v/>
      </c>
      <c r="AD509" s="9">
        <f>INDEX(LINEST(L250:L509,M250:T509,TRUE,TRUE),1,6)</f>
        <v/>
      </c>
      <c r="AE509" s="9">
        <f>INDEX(LINEST(L250:L509,M250:T509,TRUE,TRUE),1,5)</f>
        <v/>
      </c>
      <c r="AF509" s="9">
        <f>INDEX(LINEST(L250:L509,M250:T509,TRUE,TRUE),1,4)</f>
        <v/>
      </c>
      <c r="AG509" s="9">
        <f>INDEX(LINEST(L250:L509,M250:T509,TRUE,TRUE),1,3)</f>
        <v/>
      </c>
      <c r="AH509" s="9">
        <f>INDEX(LINEST(L250:L509,M250:T509,TRUE,TRUE),1,2)</f>
        <v/>
      </c>
      <c r="AI509" s="9">
        <f>INDEX(LINEST(L250:L509,M250:T509,TRUE,TRUE),1,1)</f>
        <v/>
      </c>
      <c r="AJ509" s="10">
        <f>INDEX(LINEST(L250:L509,M250:T509,TRUE,TRUE),3,1)</f>
        <v/>
      </c>
      <c r="AK509" s="9">
        <f>AA508/52+AB508*M509+AC508*N509+AD508*O509+AE508*P509+AF508*Q509+AG508*R509+AH508*S509+AI508*T509</f>
        <v/>
      </c>
      <c r="AL509" s="9">
        <f>AVERAGE(L249:L508)</f>
        <v/>
      </c>
    </row>
    <row r="510">
      <c r="A510" s="7" t="n">
        <v>41173</v>
      </c>
      <c r="B510" s="8" t="n">
        <v>1784.5</v>
      </c>
      <c r="C510" s="8" t="n">
        <v>2.48</v>
      </c>
      <c r="D510" s="8" t="n">
        <v>-0.71</v>
      </c>
      <c r="E510" s="8" t="n">
        <v>79.33000199999999</v>
      </c>
      <c r="F510" s="8" t="n">
        <v>92.64</v>
      </c>
      <c r="G510" s="8" t="n">
        <v>13.98</v>
      </c>
      <c r="H510" s="8" t="n">
        <v>59.599998</v>
      </c>
      <c r="I510" s="8" t="n">
        <v>1460.150024</v>
      </c>
      <c r="J510" s="8" t="n">
        <v>77.063766</v>
      </c>
      <c r="L510" s="9">
        <f>LN(B510/B509)</f>
        <v/>
      </c>
      <c r="M510" s="9">
        <f>$M$1*(C510-C509)</f>
        <v/>
      </c>
      <c r="N510" s="9">
        <f>$N$1*(D510-D509)</f>
        <v/>
      </c>
      <c r="O510" s="9">
        <f>$O$1*LN(E510/E509)</f>
        <v/>
      </c>
      <c r="P510" s="9">
        <f>$P$1*LN(F510/F509)</f>
        <v/>
      </c>
      <c r="Q510" s="9">
        <f>$Q$1*(G510-G509)</f>
        <v/>
      </c>
      <c r="R510" s="9">
        <f>$R$1*(H510-H509)</f>
        <v/>
      </c>
      <c r="S510" s="9">
        <f>$S$1*LN(I510/I509)</f>
        <v/>
      </c>
      <c r="T510" s="9">
        <f>$T$1*LN(J510/J509)</f>
        <v/>
      </c>
      <c r="U510" s="9">
        <f>$W$12+$W$4*M510+$W$5*N510+$W$6*O510+$W$7*P510+$W$8*Q510+$W$9*R510+$W$10*S510+$W$11*T510</f>
        <v/>
      </c>
      <c r="AA510" s="10">
        <f>INDEX(LINEST(L251:L510,M251:T510,TRUE,TRUE),1,9)*52</f>
        <v/>
      </c>
      <c r="AB510" s="9">
        <f>INDEX(LINEST(L251:L510,M251:T510,TRUE,TRUE),1,8)</f>
        <v/>
      </c>
      <c r="AC510" s="9">
        <f>INDEX(LINEST(L251:L510,M251:T510,TRUE,TRUE),1,7)</f>
        <v/>
      </c>
      <c r="AD510" s="9">
        <f>INDEX(LINEST(L251:L510,M251:T510,TRUE,TRUE),1,6)</f>
        <v/>
      </c>
      <c r="AE510" s="9">
        <f>INDEX(LINEST(L251:L510,M251:T510,TRUE,TRUE),1,5)</f>
        <v/>
      </c>
      <c r="AF510" s="9">
        <f>INDEX(LINEST(L251:L510,M251:T510,TRUE,TRUE),1,4)</f>
        <v/>
      </c>
      <c r="AG510" s="9">
        <f>INDEX(LINEST(L251:L510,M251:T510,TRUE,TRUE),1,3)</f>
        <v/>
      </c>
      <c r="AH510" s="9">
        <f>INDEX(LINEST(L251:L510,M251:T510,TRUE,TRUE),1,2)</f>
        <v/>
      </c>
      <c r="AI510" s="9">
        <f>INDEX(LINEST(L251:L510,M251:T510,TRUE,TRUE),1,1)</f>
        <v/>
      </c>
      <c r="AJ510" s="10">
        <f>INDEX(LINEST(L251:L510,M251:T510,TRUE,TRUE),3,1)</f>
        <v/>
      </c>
      <c r="AK510" s="9">
        <f>AA509/52+AB509*M510+AC509*N510+AD509*O510+AE509*P510+AF509*Q510+AG509*R510+AH509*S510+AI509*T510</f>
        <v/>
      </c>
      <c r="AL510" s="9">
        <f>AVERAGE(L250:L509)</f>
        <v/>
      </c>
    </row>
    <row r="511">
      <c r="A511" s="7" t="n">
        <v>41180</v>
      </c>
      <c r="B511" s="8" t="n">
        <v>1776</v>
      </c>
      <c r="C511" s="8" t="n">
        <v>2.42</v>
      </c>
      <c r="D511" s="8" t="n">
        <v>-0.77</v>
      </c>
      <c r="E511" s="8" t="n">
        <v>79.94000200000001</v>
      </c>
      <c r="F511" s="8" t="n">
        <v>92.18000000000001</v>
      </c>
      <c r="G511" s="8" t="n">
        <v>15.73</v>
      </c>
      <c r="H511" s="8" t="n">
        <v>60.470001</v>
      </c>
      <c r="I511" s="8" t="n">
        <v>1440.670044</v>
      </c>
      <c r="J511" s="8" t="n">
        <v>77.40801999999999</v>
      </c>
      <c r="L511" s="9">
        <f>LN(B511/B510)</f>
        <v/>
      </c>
      <c r="M511" s="9">
        <f>$M$1*(C511-C510)</f>
        <v/>
      </c>
      <c r="N511" s="9">
        <f>$N$1*(D511-D510)</f>
        <v/>
      </c>
      <c r="O511" s="9">
        <f>$O$1*LN(E511/E510)</f>
        <v/>
      </c>
      <c r="P511" s="9">
        <f>$P$1*LN(F511/F510)</f>
        <v/>
      </c>
      <c r="Q511" s="9">
        <f>$Q$1*(G511-G510)</f>
        <v/>
      </c>
      <c r="R511" s="9">
        <f>$R$1*(H511-H510)</f>
        <v/>
      </c>
      <c r="S511" s="9">
        <f>$S$1*LN(I511/I510)</f>
        <v/>
      </c>
      <c r="T511" s="9">
        <f>$T$1*LN(J511/J510)</f>
        <v/>
      </c>
      <c r="U511" s="9">
        <f>$W$12+$W$4*M511+$W$5*N511+$W$6*O511+$W$7*P511+$W$8*Q511+$W$9*R511+$W$10*S511+$W$11*T511</f>
        <v/>
      </c>
      <c r="AA511" s="10">
        <f>INDEX(LINEST(L252:L511,M252:T511,TRUE,TRUE),1,9)*52</f>
        <v/>
      </c>
      <c r="AB511" s="9">
        <f>INDEX(LINEST(L252:L511,M252:T511,TRUE,TRUE),1,8)</f>
        <v/>
      </c>
      <c r="AC511" s="9">
        <f>INDEX(LINEST(L252:L511,M252:T511,TRUE,TRUE),1,7)</f>
        <v/>
      </c>
      <c r="AD511" s="9">
        <f>INDEX(LINEST(L252:L511,M252:T511,TRUE,TRUE),1,6)</f>
        <v/>
      </c>
      <c r="AE511" s="9">
        <f>INDEX(LINEST(L252:L511,M252:T511,TRUE,TRUE),1,5)</f>
        <v/>
      </c>
      <c r="AF511" s="9">
        <f>INDEX(LINEST(L252:L511,M252:T511,TRUE,TRUE),1,4)</f>
        <v/>
      </c>
      <c r="AG511" s="9">
        <f>INDEX(LINEST(L252:L511,M252:T511,TRUE,TRUE),1,3)</f>
        <v/>
      </c>
      <c r="AH511" s="9">
        <f>INDEX(LINEST(L252:L511,M252:T511,TRUE,TRUE),1,2)</f>
        <v/>
      </c>
      <c r="AI511" s="9">
        <f>INDEX(LINEST(L252:L511,M252:T511,TRUE,TRUE),1,1)</f>
        <v/>
      </c>
      <c r="AJ511" s="10">
        <f>INDEX(LINEST(L252:L511,M252:T511,TRUE,TRUE),3,1)</f>
        <v/>
      </c>
      <c r="AK511" s="9">
        <f>AA510/52+AB510*M511+AC510*N511+AD510*O511+AE510*P511+AF510*Q511+AG510*R511+AH510*S511+AI510*T511</f>
        <v/>
      </c>
      <c r="AL511" s="9">
        <f>AVERAGE(L251:L510)</f>
        <v/>
      </c>
    </row>
    <row r="512">
      <c r="A512" s="7" t="n">
        <v>41187</v>
      </c>
      <c r="B512" s="8" t="n">
        <v>1784</v>
      </c>
      <c r="C512" s="8" t="n">
        <v>2.57</v>
      </c>
      <c r="D512" s="8" t="n">
        <v>-0.82</v>
      </c>
      <c r="E512" s="8" t="n">
        <v>79.339996</v>
      </c>
      <c r="F512" s="8" t="n">
        <v>89.87</v>
      </c>
      <c r="G512" s="8" t="n">
        <v>14.33</v>
      </c>
      <c r="H512" s="8" t="n">
        <v>60.400002</v>
      </c>
      <c r="I512" s="8" t="n">
        <v>1460.930054</v>
      </c>
      <c r="J512" s="8" t="n">
        <v>77.143845</v>
      </c>
      <c r="L512" s="9">
        <f>LN(B512/B511)</f>
        <v/>
      </c>
      <c r="M512" s="9">
        <f>$M$1*(C512-C511)</f>
        <v/>
      </c>
      <c r="N512" s="9">
        <f>$N$1*(D512-D511)</f>
        <v/>
      </c>
      <c r="O512" s="9">
        <f>$O$1*LN(E512/E511)</f>
        <v/>
      </c>
      <c r="P512" s="9">
        <f>$P$1*LN(F512/F511)</f>
        <v/>
      </c>
      <c r="Q512" s="9">
        <f>$Q$1*(G512-G511)</f>
        <v/>
      </c>
      <c r="R512" s="9">
        <f>$R$1*(H512-H511)</f>
        <v/>
      </c>
      <c r="S512" s="9">
        <f>$S$1*LN(I512/I511)</f>
        <v/>
      </c>
      <c r="T512" s="9">
        <f>$T$1*LN(J512/J511)</f>
        <v/>
      </c>
      <c r="U512" s="9">
        <f>$W$12+$W$4*M512+$W$5*N512+$W$6*O512+$W$7*P512+$W$8*Q512+$W$9*R512+$W$10*S512+$W$11*T512</f>
        <v/>
      </c>
      <c r="AA512" s="10">
        <f>INDEX(LINEST(L253:L512,M253:T512,TRUE,TRUE),1,9)*52</f>
        <v/>
      </c>
      <c r="AB512" s="9">
        <f>INDEX(LINEST(L253:L512,M253:T512,TRUE,TRUE),1,8)</f>
        <v/>
      </c>
      <c r="AC512" s="9">
        <f>INDEX(LINEST(L253:L512,M253:T512,TRUE,TRUE),1,7)</f>
        <v/>
      </c>
      <c r="AD512" s="9">
        <f>INDEX(LINEST(L253:L512,M253:T512,TRUE,TRUE),1,6)</f>
        <v/>
      </c>
      <c r="AE512" s="9">
        <f>INDEX(LINEST(L253:L512,M253:T512,TRUE,TRUE),1,5)</f>
        <v/>
      </c>
      <c r="AF512" s="9">
        <f>INDEX(LINEST(L253:L512,M253:T512,TRUE,TRUE),1,4)</f>
        <v/>
      </c>
      <c r="AG512" s="9">
        <f>INDEX(LINEST(L253:L512,M253:T512,TRUE,TRUE),1,3)</f>
        <v/>
      </c>
      <c r="AH512" s="9">
        <f>INDEX(LINEST(L253:L512,M253:T512,TRUE,TRUE),1,2)</f>
        <v/>
      </c>
      <c r="AI512" s="9">
        <f>INDEX(LINEST(L253:L512,M253:T512,TRUE,TRUE),1,1)</f>
        <v/>
      </c>
      <c r="AJ512" s="10">
        <f>INDEX(LINEST(L253:L512,M253:T512,TRUE,TRUE),3,1)</f>
        <v/>
      </c>
      <c r="AK512" s="9">
        <f>AA511/52+AB511*M512+AC511*N512+AD511*O512+AE511*P512+AF511*Q512+AG511*R512+AH511*S512+AI511*T512</f>
        <v/>
      </c>
      <c r="AL512" s="9">
        <f>AVERAGE(L252:L511)</f>
        <v/>
      </c>
    </row>
    <row r="513">
      <c r="A513" s="7" t="n">
        <v>41194</v>
      </c>
      <c r="B513" s="8" t="n">
        <v>1766.75</v>
      </c>
      <c r="C513" s="8" t="n">
        <v>2.47</v>
      </c>
      <c r="D513" s="8" t="n">
        <v>-0.78</v>
      </c>
      <c r="E513" s="8" t="n">
        <v>79.69000200000001</v>
      </c>
      <c r="F513" s="8" t="n">
        <v>91.83</v>
      </c>
      <c r="G513" s="8" t="n">
        <v>16.14</v>
      </c>
      <c r="H513" s="8" t="n">
        <v>61.400002</v>
      </c>
      <c r="I513" s="8" t="n">
        <v>1428.589966</v>
      </c>
      <c r="J513" s="8" t="n">
        <v>77.46109800000001</v>
      </c>
      <c r="L513" s="9">
        <f>LN(B513/B512)</f>
        <v/>
      </c>
      <c r="M513" s="9">
        <f>$M$1*(C513-C512)</f>
        <v/>
      </c>
      <c r="N513" s="9">
        <f>$N$1*(D513-D512)</f>
        <v/>
      </c>
      <c r="O513" s="9">
        <f>$O$1*LN(E513/E512)</f>
        <v/>
      </c>
      <c r="P513" s="9">
        <f>$P$1*LN(F513/F512)</f>
        <v/>
      </c>
      <c r="Q513" s="9">
        <f>$Q$1*(G513-G512)</f>
        <v/>
      </c>
      <c r="R513" s="9">
        <f>$R$1*(H513-H512)</f>
        <v/>
      </c>
      <c r="S513" s="9">
        <f>$S$1*LN(I513/I512)</f>
        <v/>
      </c>
      <c r="T513" s="9">
        <f>$T$1*LN(J513/J512)</f>
        <v/>
      </c>
      <c r="U513" s="9">
        <f>$W$12+$W$4*M513+$W$5*N513+$W$6*O513+$W$7*P513+$W$8*Q513+$W$9*R513+$W$10*S513+$W$11*T513</f>
        <v/>
      </c>
      <c r="AA513" s="10">
        <f>INDEX(LINEST(L254:L513,M254:T513,TRUE,TRUE),1,9)*52</f>
        <v/>
      </c>
      <c r="AB513" s="9">
        <f>INDEX(LINEST(L254:L513,M254:T513,TRUE,TRUE),1,8)</f>
        <v/>
      </c>
      <c r="AC513" s="9">
        <f>INDEX(LINEST(L254:L513,M254:T513,TRUE,TRUE),1,7)</f>
        <v/>
      </c>
      <c r="AD513" s="9">
        <f>INDEX(LINEST(L254:L513,M254:T513,TRUE,TRUE),1,6)</f>
        <v/>
      </c>
      <c r="AE513" s="9">
        <f>INDEX(LINEST(L254:L513,M254:T513,TRUE,TRUE),1,5)</f>
        <v/>
      </c>
      <c r="AF513" s="9">
        <f>INDEX(LINEST(L254:L513,M254:T513,TRUE,TRUE),1,4)</f>
        <v/>
      </c>
      <c r="AG513" s="9">
        <f>INDEX(LINEST(L254:L513,M254:T513,TRUE,TRUE),1,3)</f>
        <v/>
      </c>
      <c r="AH513" s="9">
        <f>INDEX(LINEST(L254:L513,M254:T513,TRUE,TRUE),1,2)</f>
        <v/>
      </c>
      <c r="AI513" s="9">
        <f>INDEX(LINEST(L254:L513,M254:T513,TRUE,TRUE),1,1)</f>
        <v/>
      </c>
      <c r="AJ513" s="10">
        <f>INDEX(LINEST(L254:L513,M254:T513,TRUE,TRUE),3,1)</f>
        <v/>
      </c>
      <c r="AK513" s="9">
        <f>AA512/52+AB512*M513+AC512*N513+AD512*O513+AE512*P513+AF512*Q513+AG512*R513+AH512*S513+AI512*T513</f>
        <v/>
      </c>
      <c r="AL513" s="9">
        <f>AVERAGE(L253:L512)</f>
        <v/>
      </c>
    </row>
    <row r="514">
      <c r="A514" s="7" t="n">
        <v>41201</v>
      </c>
      <c r="B514" s="8" t="n">
        <v>1737</v>
      </c>
      <c r="C514" s="8" t="n">
        <v>2.5</v>
      </c>
      <c r="D514" s="8" t="n">
        <v>-0.71</v>
      </c>
      <c r="E514" s="8" t="n">
        <v>79.639999</v>
      </c>
      <c r="F514" s="8" t="n">
        <v>90</v>
      </c>
      <c r="G514" s="8" t="n">
        <v>17.06</v>
      </c>
      <c r="H514" s="8" t="n">
        <v>68.5</v>
      </c>
      <c r="I514" s="8" t="n">
        <v>1433.189941</v>
      </c>
      <c r="J514" s="8" t="n">
        <v>77.20594</v>
      </c>
      <c r="L514" s="9">
        <f>LN(B514/B513)</f>
        <v/>
      </c>
      <c r="M514" s="9">
        <f>$M$1*(C514-C513)</f>
        <v/>
      </c>
      <c r="N514" s="9">
        <f>$N$1*(D514-D513)</f>
        <v/>
      </c>
      <c r="O514" s="9">
        <f>$O$1*LN(E514/E513)</f>
        <v/>
      </c>
      <c r="P514" s="9">
        <f>$P$1*LN(F514/F513)</f>
        <v/>
      </c>
      <c r="Q514" s="9">
        <f>$Q$1*(G514-G513)</f>
        <v/>
      </c>
      <c r="R514" s="9">
        <f>$R$1*(H514-H513)</f>
        <v/>
      </c>
      <c r="S514" s="9">
        <f>$S$1*LN(I514/I513)</f>
        <v/>
      </c>
      <c r="T514" s="9">
        <f>$T$1*LN(J514/J513)</f>
        <v/>
      </c>
      <c r="U514" s="9">
        <f>$W$12+$W$4*M514+$W$5*N514+$W$6*O514+$W$7*P514+$W$8*Q514+$W$9*R514+$W$10*S514+$W$11*T514</f>
        <v/>
      </c>
      <c r="AA514" s="10">
        <f>INDEX(LINEST(L255:L514,M255:T514,TRUE,TRUE),1,9)*52</f>
        <v/>
      </c>
      <c r="AB514" s="9">
        <f>INDEX(LINEST(L255:L514,M255:T514,TRUE,TRUE),1,8)</f>
        <v/>
      </c>
      <c r="AC514" s="9">
        <f>INDEX(LINEST(L255:L514,M255:T514,TRUE,TRUE),1,7)</f>
        <v/>
      </c>
      <c r="AD514" s="9">
        <f>INDEX(LINEST(L255:L514,M255:T514,TRUE,TRUE),1,6)</f>
        <v/>
      </c>
      <c r="AE514" s="9">
        <f>INDEX(LINEST(L255:L514,M255:T514,TRUE,TRUE),1,5)</f>
        <v/>
      </c>
      <c r="AF514" s="9">
        <f>INDEX(LINEST(L255:L514,M255:T514,TRUE,TRUE),1,4)</f>
        <v/>
      </c>
      <c r="AG514" s="9">
        <f>INDEX(LINEST(L255:L514,M255:T514,TRUE,TRUE),1,3)</f>
        <v/>
      </c>
      <c r="AH514" s="9">
        <f>INDEX(LINEST(L255:L514,M255:T514,TRUE,TRUE),1,2)</f>
        <v/>
      </c>
      <c r="AI514" s="9">
        <f>INDEX(LINEST(L255:L514,M255:T514,TRUE,TRUE),1,1)</f>
        <v/>
      </c>
      <c r="AJ514" s="10">
        <f>INDEX(LINEST(L255:L514,M255:T514,TRUE,TRUE),3,1)</f>
        <v/>
      </c>
      <c r="AK514" s="9">
        <f>AA513/52+AB513*M514+AC513*N514+AD513*O514+AE513*P514+AF513*Q514+AG513*R514+AH513*S514+AI513*T514</f>
        <v/>
      </c>
      <c r="AL514" s="9">
        <f>AVERAGE(L254:L513)</f>
        <v/>
      </c>
    </row>
    <row r="515">
      <c r="A515" s="7" t="n">
        <v>41208</v>
      </c>
      <c r="B515" s="8" t="n">
        <v>1716</v>
      </c>
      <c r="C515" s="8" t="n">
        <v>2.47</v>
      </c>
      <c r="D515" s="8" t="n">
        <v>-0.6899999999999999</v>
      </c>
      <c r="E515" s="8" t="n">
        <v>80.06999999999999</v>
      </c>
      <c r="F515" s="8" t="n">
        <v>85.84</v>
      </c>
      <c r="G515" s="8" t="n">
        <v>17.81</v>
      </c>
      <c r="H515" s="8" t="n">
        <v>73</v>
      </c>
      <c r="I515" s="8" t="n">
        <v>1411.939941</v>
      </c>
      <c r="J515" s="8" t="n">
        <v>77.261093</v>
      </c>
      <c r="L515" s="9">
        <f>LN(B515/B514)</f>
        <v/>
      </c>
      <c r="M515" s="9">
        <f>$M$1*(C515-C514)</f>
        <v/>
      </c>
      <c r="N515" s="9">
        <f>$N$1*(D515-D514)</f>
        <v/>
      </c>
      <c r="O515" s="9">
        <f>$O$1*LN(E515/E514)</f>
        <v/>
      </c>
      <c r="P515" s="9">
        <f>$P$1*LN(F515/F514)</f>
        <v/>
      </c>
      <c r="Q515" s="9">
        <f>$Q$1*(G515-G514)</f>
        <v/>
      </c>
      <c r="R515" s="9">
        <f>$R$1*(H515-H514)</f>
        <v/>
      </c>
      <c r="S515" s="9">
        <f>$S$1*LN(I515/I514)</f>
        <v/>
      </c>
      <c r="T515" s="9">
        <f>$T$1*LN(J515/J514)</f>
        <v/>
      </c>
      <c r="U515" s="9">
        <f>$W$12+$W$4*M515+$W$5*N515+$W$6*O515+$W$7*P515+$W$8*Q515+$W$9*R515+$W$10*S515+$W$11*T515</f>
        <v/>
      </c>
      <c r="AA515" s="10">
        <f>INDEX(LINEST(L256:L515,M256:T515,TRUE,TRUE),1,9)*52</f>
        <v/>
      </c>
      <c r="AB515" s="9">
        <f>INDEX(LINEST(L256:L515,M256:T515,TRUE,TRUE),1,8)</f>
        <v/>
      </c>
      <c r="AC515" s="9">
        <f>INDEX(LINEST(L256:L515,M256:T515,TRUE,TRUE),1,7)</f>
        <v/>
      </c>
      <c r="AD515" s="9">
        <f>INDEX(LINEST(L256:L515,M256:T515,TRUE,TRUE),1,6)</f>
        <v/>
      </c>
      <c r="AE515" s="9">
        <f>INDEX(LINEST(L256:L515,M256:T515,TRUE,TRUE),1,5)</f>
        <v/>
      </c>
      <c r="AF515" s="9">
        <f>INDEX(LINEST(L256:L515,M256:T515,TRUE,TRUE),1,4)</f>
        <v/>
      </c>
      <c r="AG515" s="9">
        <f>INDEX(LINEST(L256:L515,M256:T515,TRUE,TRUE),1,3)</f>
        <v/>
      </c>
      <c r="AH515" s="9">
        <f>INDEX(LINEST(L256:L515,M256:T515,TRUE,TRUE),1,2)</f>
        <v/>
      </c>
      <c r="AI515" s="9">
        <f>INDEX(LINEST(L256:L515,M256:T515,TRUE,TRUE),1,1)</f>
        <v/>
      </c>
      <c r="AJ515" s="10">
        <f>INDEX(LINEST(L256:L515,M256:T515,TRUE,TRUE),3,1)</f>
        <v/>
      </c>
      <c r="AK515" s="9">
        <f>AA514/52+AB514*M515+AC514*N515+AD514*O515+AE514*P515+AF514*Q515+AG514*R515+AH514*S515+AI514*T515</f>
        <v/>
      </c>
      <c r="AL515" s="9">
        <f>AVERAGE(L255:L514)</f>
        <v/>
      </c>
    </row>
    <row r="516">
      <c r="A516" s="7" t="n">
        <v>41215</v>
      </c>
      <c r="B516" s="8" t="n">
        <v>1685</v>
      </c>
      <c r="C516" s="8" t="n">
        <v>2.48</v>
      </c>
      <c r="D516" s="8" t="n">
        <v>-0.73</v>
      </c>
      <c r="E516" s="8" t="n">
        <v>80.589996</v>
      </c>
      <c r="F516" s="8" t="n">
        <v>84.90000000000001</v>
      </c>
      <c r="G516" s="8" t="n">
        <v>17.59</v>
      </c>
      <c r="H516" s="8" t="n">
        <v>72.300003</v>
      </c>
      <c r="I516" s="8" t="n">
        <v>1414.199951</v>
      </c>
      <c r="J516" s="8" t="n">
        <v>77.31822200000001</v>
      </c>
      <c r="L516" s="9">
        <f>LN(B516/B515)</f>
        <v/>
      </c>
      <c r="M516" s="9">
        <f>$M$1*(C516-C515)</f>
        <v/>
      </c>
      <c r="N516" s="9">
        <f>$N$1*(D516-D515)</f>
        <v/>
      </c>
      <c r="O516" s="9">
        <f>$O$1*LN(E516/E515)</f>
        <v/>
      </c>
      <c r="P516" s="9">
        <f>$P$1*LN(F516/F515)</f>
        <v/>
      </c>
      <c r="Q516" s="9">
        <f>$Q$1*(G516-G515)</f>
        <v/>
      </c>
      <c r="R516" s="9">
        <f>$R$1*(H516-H515)</f>
        <v/>
      </c>
      <c r="S516" s="9">
        <f>$S$1*LN(I516/I515)</f>
        <v/>
      </c>
      <c r="T516" s="9">
        <f>$T$1*LN(J516/J515)</f>
        <v/>
      </c>
      <c r="U516" s="9">
        <f>$W$12+$W$4*M516+$W$5*N516+$W$6*O516+$W$7*P516+$W$8*Q516+$W$9*R516+$W$10*S516+$W$11*T516</f>
        <v/>
      </c>
      <c r="AA516" s="10">
        <f>INDEX(LINEST(L257:L516,M257:T516,TRUE,TRUE),1,9)*52</f>
        <v/>
      </c>
      <c r="AB516" s="9">
        <f>INDEX(LINEST(L257:L516,M257:T516,TRUE,TRUE),1,8)</f>
        <v/>
      </c>
      <c r="AC516" s="9">
        <f>INDEX(LINEST(L257:L516,M257:T516,TRUE,TRUE),1,7)</f>
        <v/>
      </c>
      <c r="AD516" s="9">
        <f>INDEX(LINEST(L257:L516,M257:T516,TRUE,TRUE),1,6)</f>
        <v/>
      </c>
      <c r="AE516" s="9">
        <f>INDEX(LINEST(L257:L516,M257:T516,TRUE,TRUE),1,5)</f>
        <v/>
      </c>
      <c r="AF516" s="9">
        <f>INDEX(LINEST(L257:L516,M257:T516,TRUE,TRUE),1,4)</f>
        <v/>
      </c>
      <c r="AG516" s="9">
        <f>INDEX(LINEST(L257:L516,M257:T516,TRUE,TRUE),1,3)</f>
        <v/>
      </c>
      <c r="AH516" s="9">
        <f>INDEX(LINEST(L257:L516,M257:T516,TRUE,TRUE),1,2)</f>
        <v/>
      </c>
      <c r="AI516" s="9">
        <f>INDEX(LINEST(L257:L516,M257:T516,TRUE,TRUE),1,1)</f>
        <v/>
      </c>
      <c r="AJ516" s="10">
        <f>INDEX(LINEST(L257:L516,M257:T516,TRUE,TRUE),3,1)</f>
        <v/>
      </c>
      <c r="AK516" s="9">
        <f>AA515/52+AB515*M516+AC515*N516+AD515*O516+AE515*P516+AF515*Q516+AG515*R516+AH515*S516+AI515*T516</f>
        <v/>
      </c>
      <c r="AL516" s="9">
        <f>AVERAGE(L256:L515)</f>
        <v/>
      </c>
    </row>
    <row r="517">
      <c r="A517" s="7" t="n">
        <v>41222</v>
      </c>
      <c r="B517" s="8" t="n">
        <v>1738.25</v>
      </c>
      <c r="C517" s="8" t="n">
        <v>2.44</v>
      </c>
      <c r="D517" s="8" t="n">
        <v>-0.83</v>
      </c>
      <c r="E517" s="8" t="n">
        <v>81.029999</v>
      </c>
      <c r="F517" s="8" t="n">
        <v>86.08</v>
      </c>
      <c r="G517" s="8" t="n">
        <v>18.61</v>
      </c>
      <c r="H517" s="8" t="n">
        <v>59.099998</v>
      </c>
      <c r="I517" s="8" t="n">
        <v>1379.849976</v>
      </c>
      <c r="J517" s="8" t="n">
        <v>77.46333300000001</v>
      </c>
      <c r="L517" s="9">
        <f>LN(B517/B516)</f>
        <v/>
      </c>
      <c r="M517" s="9">
        <f>$M$1*(C517-C516)</f>
        <v/>
      </c>
      <c r="N517" s="9">
        <f>$N$1*(D517-D516)</f>
        <v/>
      </c>
      <c r="O517" s="9">
        <f>$O$1*LN(E517/E516)</f>
        <v/>
      </c>
      <c r="P517" s="9">
        <f>$P$1*LN(F517/F516)</f>
        <v/>
      </c>
      <c r="Q517" s="9">
        <f>$Q$1*(G517-G516)</f>
        <v/>
      </c>
      <c r="R517" s="9">
        <f>$R$1*(H517-H516)</f>
        <v/>
      </c>
      <c r="S517" s="9">
        <f>$S$1*LN(I517/I516)</f>
        <v/>
      </c>
      <c r="T517" s="9">
        <f>$T$1*LN(J517/J516)</f>
        <v/>
      </c>
      <c r="U517" s="9">
        <f>$W$12+$W$4*M517+$W$5*N517+$W$6*O517+$W$7*P517+$W$8*Q517+$W$9*R517+$W$10*S517+$W$11*T517</f>
        <v/>
      </c>
      <c r="AA517" s="10">
        <f>INDEX(LINEST(L258:L517,M258:T517,TRUE,TRUE),1,9)*52</f>
        <v/>
      </c>
      <c r="AB517" s="9">
        <f>INDEX(LINEST(L258:L517,M258:T517,TRUE,TRUE),1,8)</f>
        <v/>
      </c>
      <c r="AC517" s="9">
        <f>INDEX(LINEST(L258:L517,M258:T517,TRUE,TRUE),1,7)</f>
        <v/>
      </c>
      <c r="AD517" s="9">
        <f>INDEX(LINEST(L258:L517,M258:T517,TRUE,TRUE),1,6)</f>
        <v/>
      </c>
      <c r="AE517" s="9">
        <f>INDEX(LINEST(L258:L517,M258:T517,TRUE,TRUE),1,5)</f>
        <v/>
      </c>
      <c r="AF517" s="9">
        <f>INDEX(LINEST(L258:L517,M258:T517,TRUE,TRUE),1,4)</f>
        <v/>
      </c>
      <c r="AG517" s="9">
        <f>INDEX(LINEST(L258:L517,M258:T517,TRUE,TRUE),1,3)</f>
        <v/>
      </c>
      <c r="AH517" s="9">
        <f>INDEX(LINEST(L258:L517,M258:T517,TRUE,TRUE),1,2)</f>
        <v/>
      </c>
      <c r="AI517" s="9">
        <f>INDEX(LINEST(L258:L517,M258:T517,TRUE,TRUE),1,1)</f>
        <v/>
      </c>
      <c r="AJ517" s="10">
        <f>INDEX(LINEST(L258:L517,M258:T517,TRUE,TRUE),3,1)</f>
        <v/>
      </c>
      <c r="AK517" s="9">
        <f>AA516/52+AB516*M517+AC516*N517+AD516*O517+AE516*P517+AF516*Q517+AG516*R517+AH516*S517+AI516*T517</f>
        <v/>
      </c>
      <c r="AL517" s="9">
        <f>AVERAGE(L257:L516)</f>
        <v/>
      </c>
    </row>
    <row r="518">
      <c r="A518" s="7" t="n">
        <v>41229</v>
      </c>
      <c r="B518" s="8" t="n">
        <v>1713.5</v>
      </c>
      <c r="C518" s="8" t="n">
        <v>2.39</v>
      </c>
      <c r="D518" s="8" t="n">
        <v>-0.8100000000000001</v>
      </c>
      <c r="E518" s="8" t="n">
        <v>81.260002</v>
      </c>
      <c r="F518" s="8" t="n">
        <v>86.62</v>
      </c>
      <c r="G518" s="8" t="n">
        <v>16.41</v>
      </c>
      <c r="H518" s="8" t="n">
        <v>54.98</v>
      </c>
      <c r="I518" s="8" t="n">
        <v>1359.880005</v>
      </c>
      <c r="J518" s="8" t="n">
        <v>77.553192</v>
      </c>
      <c r="L518" s="9">
        <f>LN(B518/B517)</f>
        <v/>
      </c>
      <c r="M518" s="9">
        <f>$M$1*(C518-C517)</f>
        <v/>
      </c>
      <c r="N518" s="9">
        <f>$N$1*(D518-D517)</f>
        <v/>
      </c>
      <c r="O518" s="9">
        <f>$O$1*LN(E518/E517)</f>
        <v/>
      </c>
      <c r="P518" s="9">
        <f>$P$1*LN(F518/F517)</f>
        <v/>
      </c>
      <c r="Q518" s="9">
        <f>$Q$1*(G518-G517)</f>
        <v/>
      </c>
      <c r="R518" s="9">
        <f>$R$1*(H518-H517)</f>
        <v/>
      </c>
      <c r="S518" s="9">
        <f>$S$1*LN(I518/I517)</f>
        <v/>
      </c>
      <c r="T518" s="9">
        <f>$T$1*LN(J518/J517)</f>
        <v/>
      </c>
      <c r="U518" s="9">
        <f>$W$12+$W$4*M518+$W$5*N518+$W$6*O518+$W$7*P518+$W$8*Q518+$W$9*R518+$W$10*S518+$W$11*T518</f>
        <v/>
      </c>
      <c r="AA518" s="10">
        <f>INDEX(LINEST(L259:L518,M259:T518,TRUE,TRUE),1,9)*52</f>
        <v/>
      </c>
      <c r="AB518" s="9">
        <f>INDEX(LINEST(L259:L518,M259:T518,TRUE,TRUE),1,8)</f>
        <v/>
      </c>
      <c r="AC518" s="9">
        <f>INDEX(LINEST(L259:L518,M259:T518,TRUE,TRUE),1,7)</f>
        <v/>
      </c>
      <c r="AD518" s="9">
        <f>INDEX(LINEST(L259:L518,M259:T518,TRUE,TRUE),1,6)</f>
        <v/>
      </c>
      <c r="AE518" s="9">
        <f>INDEX(LINEST(L259:L518,M259:T518,TRUE,TRUE),1,5)</f>
        <v/>
      </c>
      <c r="AF518" s="9">
        <f>INDEX(LINEST(L259:L518,M259:T518,TRUE,TRUE),1,4)</f>
        <v/>
      </c>
      <c r="AG518" s="9">
        <f>INDEX(LINEST(L259:L518,M259:T518,TRUE,TRUE),1,3)</f>
        <v/>
      </c>
      <c r="AH518" s="9">
        <f>INDEX(LINEST(L259:L518,M259:T518,TRUE,TRUE),1,2)</f>
        <v/>
      </c>
      <c r="AI518" s="9">
        <f>INDEX(LINEST(L259:L518,M259:T518,TRUE,TRUE),1,1)</f>
        <v/>
      </c>
      <c r="AJ518" s="10">
        <f>INDEX(LINEST(L259:L518,M259:T518,TRUE,TRUE),3,1)</f>
        <v/>
      </c>
      <c r="AK518" s="9">
        <f>AA517/52+AB517*M518+AC517*N518+AD517*O518+AE517*P518+AF517*Q518+AG517*R518+AH517*S518+AI517*T518</f>
        <v/>
      </c>
      <c r="AL518" s="9">
        <f>AVERAGE(L258:L517)</f>
        <v/>
      </c>
    </row>
    <row r="519">
      <c r="A519" s="7" t="n">
        <v>41236</v>
      </c>
      <c r="B519" s="8" t="n">
        <v>1734.5</v>
      </c>
      <c r="C519" s="8" t="n">
        <v>2.42</v>
      </c>
      <c r="D519" s="8" t="n">
        <v>-0.72</v>
      </c>
      <c r="E519" s="8" t="n">
        <v>80.19000200000001</v>
      </c>
      <c r="F519" s="8" t="n">
        <v>87.01000000000001</v>
      </c>
      <c r="G519" s="8" t="n">
        <v>15.14</v>
      </c>
      <c r="H519" s="8" t="n">
        <v>53.900002</v>
      </c>
      <c r="I519" s="8" t="n">
        <v>1409.150024</v>
      </c>
      <c r="J519" s="8" t="n">
        <v>77.38041699999999</v>
      </c>
      <c r="L519" s="9">
        <f>LN(B519/B518)</f>
        <v/>
      </c>
      <c r="M519" s="9">
        <f>$M$1*(C519-C518)</f>
        <v/>
      </c>
      <c r="N519" s="9">
        <f>$N$1*(D519-D518)</f>
        <v/>
      </c>
      <c r="O519" s="9">
        <f>$O$1*LN(E519/E518)</f>
        <v/>
      </c>
      <c r="P519" s="9">
        <f>$P$1*LN(F519/F518)</f>
        <v/>
      </c>
      <c r="Q519" s="9">
        <f>$Q$1*(G519-G518)</f>
        <v/>
      </c>
      <c r="R519" s="9">
        <f>$R$1*(H519-H518)</f>
        <v/>
      </c>
      <c r="S519" s="9">
        <f>$S$1*LN(I519/I518)</f>
        <v/>
      </c>
      <c r="T519" s="9">
        <f>$T$1*LN(J519/J518)</f>
        <v/>
      </c>
      <c r="U519" s="9">
        <f>$W$12+$W$4*M519+$W$5*N519+$W$6*O519+$W$7*P519+$W$8*Q519+$W$9*R519+$W$10*S519+$W$11*T519</f>
        <v/>
      </c>
      <c r="AA519" s="10">
        <f>INDEX(LINEST(L260:L519,M260:T519,TRUE,TRUE),1,9)*52</f>
        <v/>
      </c>
      <c r="AB519" s="9">
        <f>INDEX(LINEST(L260:L519,M260:T519,TRUE,TRUE),1,8)</f>
        <v/>
      </c>
      <c r="AC519" s="9">
        <f>INDEX(LINEST(L260:L519,M260:T519,TRUE,TRUE),1,7)</f>
        <v/>
      </c>
      <c r="AD519" s="9">
        <f>INDEX(LINEST(L260:L519,M260:T519,TRUE,TRUE),1,6)</f>
        <v/>
      </c>
      <c r="AE519" s="9">
        <f>INDEX(LINEST(L260:L519,M260:T519,TRUE,TRUE),1,5)</f>
        <v/>
      </c>
      <c r="AF519" s="9">
        <f>INDEX(LINEST(L260:L519,M260:T519,TRUE,TRUE),1,4)</f>
        <v/>
      </c>
      <c r="AG519" s="9">
        <f>INDEX(LINEST(L260:L519,M260:T519,TRUE,TRUE),1,3)</f>
        <v/>
      </c>
      <c r="AH519" s="9">
        <f>INDEX(LINEST(L260:L519,M260:T519,TRUE,TRUE),1,2)</f>
        <v/>
      </c>
      <c r="AI519" s="9">
        <f>INDEX(LINEST(L260:L519,M260:T519,TRUE,TRUE),1,1)</f>
        <v/>
      </c>
      <c r="AJ519" s="10">
        <f>INDEX(LINEST(L260:L519,M260:T519,TRUE,TRUE),3,1)</f>
        <v/>
      </c>
      <c r="AK519" s="9">
        <f>AA518/52+AB518*M519+AC518*N519+AD518*O519+AE518*P519+AF518*Q519+AG518*R519+AH518*S519+AI518*T519</f>
        <v/>
      </c>
      <c r="AL519" s="9">
        <f>AVERAGE(L259:L518)</f>
        <v/>
      </c>
    </row>
    <row r="520">
      <c r="A520" s="7" t="n">
        <v>41243</v>
      </c>
      <c r="B520" s="8" t="n">
        <v>1726</v>
      </c>
      <c r="C520" s="8" t="n">
        <v>2.41</v>
      </c>
      <c r="D520" s="8" t="n">
        <v>-0.79</v>
      </c>
      <c r="E520" s="8" t="n">
        <v>80.150002</v>
      </c>
      <c r="F520" s="8" t="n">
        <v>88.54000000000001</v>
      </c>
      <c r="G520" s="8" t="n">
        <v>15.87</v>
      </c>
      <c r="H520" s="8" t="n">
        <v>51.799999</v>
      </c>
      <c r="I520" s="8" t="n">
        <v>1416.180054</v>
      </c>
      <c r="J520" s="8" t="n">
        <v>77.580833</v>
      </c>
      <c r="L520" s="9">
        <f>LN(B520/B519)</f>
        <v/>
      </c>
      <c r="M520" s="9">
        <f>$M$1*(C520-C519)</f>
        <v/>
      </c>
      <c r="N520" s="9">
        <f>$N$1*(D520-D519)</f>
        <v/>
      </c>
      <c r="O520" s="9">
        <f>$O$1*LN(E520/E519)</f>
        <v/>
      </c>
      <c r="P520" s="9">
        <f>$P$1*LN(F520/F519)</f>
        <v/>
      </c>
      <c r="Q520" s="9">
        <f>$Q$1*(G520-G519)</f>
        <v/>
      </c>
      <c r="R520" s="9">
        <f>$R$1*(H520-H519)</f>
        <v/>
      </c>
      <c r="S520" s="9">
        <f>$S$1*LN(I520/I519)</f>
        <v/>
      </c>
      <c r="T520" s="9">
        <f>$T$1*LN(J520/J519)</f>
        <v/>
      </c>
      <c r="U520" s="9">
        <f>$W$12+$W$4*M520+$W$5*N520+$W$6*O520+$W$7*P520+$W$8*Q520+$W$9*R520+$W$10*S520+$W$11*T520</f>
        <v/>
      </c>
      <c r="AA520" s="10">
        <f>INDEX(LINEST(L261:L520,M261:T520,TRUE,TRUE),1,9)*52</f>
        <v/>
      </c>
      <c r="AB520" s="9">
        <f>INDEX(LINEST(L261:L520,M261:T520,TRUE,TRUE),1,8)</f>
        <v/>
      </c>
      <c r="AC520" s="9">
        <f>INDEX(LINEST(L261:L520,M261:T520,TRUE,TRUE),1,7)</f>
        <v/>
      </c>
      <c r="AD520" s="9">
        <f>INDEX(LINEST(L261:L520,M261:T520,TRUE,TRUE),1,6)</f>
        <v/>
      </c>
      <c r="AE520" s="9">
        <f>INDEX(LINEST(L261:L520,M261:T520,TRUE,TRUE),1,5)</f>
        <v/>
      </c>
      <c r="AF520" s="9">
        <f>INDEX(LINEST(L261:L520,M261:T520,TRUE,TRUE),1,4)</f>
        <v/>
      </c>
      <c r="AG520" s="9">
        <f>INDEX(LINEST(L261:L520,M261:T520,TRUE,TRUE),1,3)</f>
        <v/>
      </c>
      <c r="AH520" s="9">
        <f>INDEX(LINEST(L261:L520,M261:T520,TRUE,TRUE),1,2)</f>
        <v/>
      </c>
      <c r="AI520" s="9">
        <f>INDEX(LINEST(L261:L520,M261:T520,TRUE,TRUE),1,1)</f>
        <v/>
      </c>
      <c r="AJ520" s="10">
        <f>INDEX(LINEST(L261:L520,M261:T520,TRUE,TRUE),3,1)</f>
        <v/>
      </c>
      <c r="AK520" s="9">
        <f>AA519/52+AB519*M520+AC519*N520+AD519*O520+AE519*P520+AF519*Q520+AG519*R520+AH519*S520+AI519*T520</f>
        <v/>
      </c>
      <c r="AL520" s="9">
        <f>AVERAGE(L260:L519)</f>
        <v/>
      </c>
    </row>
    <row r="521">
      <c r="A521" s="7" t="n">
        <v>41250</v>
      </c>
      <c r="B521" s="8" t="n">
        <v>1701.5</v>
      </c>
      <c r="C521" s="8" t="n">
        <v>2.5</v>
      </c>
      <c r="D521" s="8" t="n">
        <v>-0.86</v>
      </c>
      <c r="E521" s="8" t="n">
        <v>80.41999800000001</v>
      </c>
      <c r="F521" s="8" t="n">
        <v>85.45</v>
      </c>
      <c r="G521" s="8" t="n">
        <v>15.9</v>
      </c>
      <c r="H521" s="8" t="n">
        <v>53.299999</v>
      </c>
      <c r="I521" s="8" t="n">
        <v>1418.069946</v>
      </c>
      <c r="J521" s="8" t="n">
        <v>77.63372</v>
      </c>
      <c r="L521" s="9">
        <f>LN(B521/B520)</f>
        <v/>
      </c>
      <c r="M521" s="9">
        <f>$M$1*(C521-C520)</f>
        <v/>
      </c>
      <c r="N521" s="9">
        <f>$N$1*(D521-D520)</f>
        <v/>
      </c>
      <c r="O521" s="9">
        <f>$O$1*LN(E521/E520)</f>
        <v/>
      </c>
      <c r="P521" s="9">
        <f>$P$1*LN(F521/F520)</f>
        <v/>
      </c>
      <c r="Q521" s="9">
        <f>$Q$1*(G521-G520)</f>
        <v/>
      </c>
      <c r="R521" s="9">
        <f>$R$1*(H521-H520)</f>
        <v/>
      </c>
      <c r="S521" s="9">
        <f>$S$1*LN(I521/I520)</f>
        <v/>
      </c>
      <c r="T521" s="9">
        <f>$T$1*LN(J521/J520)</f>
        <v/>
      </c>
      <c r="U521" s="9">
        <f>$W$12+$W$4*M521+$W$5*N521+$W$6*O521+$W$7*P521+$W$8*Q521+$W$9*R521+$W$10*S521+$W$11*T521</f>
        <v/>
      </c>
      <c r="AA521" s="10">
        <f>INDEX(LINEST(L262:L521,M262:T521,TRUE,TRUE),1,9)*52</f>
        <v/>
      </c>
      <c r="AB521" s="9">
        <f>INDEX(LINEST(L262:L521,M262:T521,TRUE,TRUE),1,8)</f>
        <v/>
      </c>
      <c r="AC521" s="9">
        <f>INDEX(LINEST(L262:L521,M262:T521,TRUE,TRUE),1,7)</f>
        <v/>
      </c>
      <c r="AD521" s="9">
        <f>INDEX(LINEST(L262:L521,M262:T521,TRUE,TRUE),1,6)</f>
        <v/>
      </c>
      <c r="AE521" s="9">
        <f>INDEX(LINEST(L262:L521,M262:T521,TRUE,TRUE),1,5)</f>
        <v/>
      </c>
      <c r="AF521" s="9">
        <f>INDEX(LINEST(L262:L521,M262:T521,TRUE,TRUE),1,4)</f>
        <v/>
      </c>
      <c r="AG521" s="9">
        <f>INDEX(LINEST(L262:L521,M262:T521,TRUE,TRUE),1,3)</f>
        <v/>
      </c>
      <c r="AH521" s="9">
        <f>INDEX(LINEST(L262:L521,M262:T521,TRUE,TRUE),1,2)</f>
        <v/>
      </c>
      <c r="AI521" s="9">
        <f>INDEX(LINEST(L262:L521,M262:T521,TRUE,TRUE),1,1)</f>
        <v/>
      </c>
      <c r="AJ521" s="10">
        <f>INDEX(LINEST(L262:L521,M262:T521,TRUE,TRUE),3,1)</f>
        <v/>
      </c>
      <c r="AK521" s="9">
        <f>AA520/52+AB520*M521+AC520*N521+AD520*O521+AE520*P521+AF520*Q521+AG520*R521+AH520*S521+AI520*T521</f>
        <v/>
      </c>
      <c r="AL521" s="9">
        <f>AVERAGE(L261:L520)</f>
        <v/>
      </c>
    </row>
    <row r="522">
      <c r="A522" s="7" t="n">
        <v>41257</v>
      </c>
      <c r="B522" s="8" t="n">
        <v>1696.25</v>
      </c>
      <c r="C522" s="8" t="n">
        <v>2.46</v>
      </c>
      <c r="D522" s="8" t="n">
        <v>-0.74</v>
      </c>
      <c r="E522" s="8" t="n">
        <v>79.599998</v>
      </c>
      <c r="F522" s="8" t="n">
        <v>86.31999999999999</v>
      </c>
      <c r="G522" s="8" t="n">
        <v>17</v>
      </c>
      <c r="H522" s="8" t="n">
        <v>52.799999</v>
      </c>
      <c r="I522" s="8" t="n">
        <v>1413.579956</v>
      </c>
      <c r="J522" s="8" t="n">
        <v>77.418167</v>
      </c>
      <c r="L522" s="9">
        <f>LN(B522/B521)</f>
        <v/>
      </c>
      <c r="M522" s="9">
        <f>$M$1*(C522-C521)</f>
        <v/>
      </c>
      <c r="N522" s="9">
        <f>$N$1*(D522-D521)</f>
        <v/>
      </c>
      <c r="O522" s="9">
        <f>$O$1*LN(E522/E521)</f>
        <v/>
      </c>
      <c r="P522" s="9">
        <f>$P$1*LN(F522/F521)</f>
        <v/>
      </c>
      <c r="Q522" s="9">
        <f>$Q$1*(G522-G521)</f>
        <v/>
      </c>
      <c r="R522" s="9">
        <f>$R$1*(H522-H521)</f>
        <v/>
      </c>
      <c r="S522" s="9">
        <f>$S$1*LN(I522/I521)</f>
        <v/>
      </c>
      <c r="T522" s="9">
        <f>$T$1*LN(J522/J521)</f>
        <v/>
      </c>
      <c r="U522" s="9">
        <f>$W$12+$W$4*M522+$W$5*N522+$W$6*O522+$W$7*P522+$W$8*Q522+$W$9*R522+$W$10*S522+$W$11*T522</f>
        <v/>
      </c>
      <c r="AA522" s="10">
        <f>INDEX(LINEST(L263:L522,M263:T522,TRUE,TRUE),1,9)*52</f>
        <v/>
      </c>
      <c r="AB522" s="9">
        <f>INDEX(LINEST(L263:L522,M263:T522,TRUE,TRUE),1,8)</f>
        <v/>
      </c>
      <c r="AC522" s="9">
        <f>INDEX(LINEST(L263:L522,M263:T522,TRUE,TRUE),1,7)</f>
        <v/>
      </c>
      <c r="AD522" s="9">
        <f>INDEX(LINEST(L263:L522,M263:T522,TRUE,TRUE),1,6)</f>
        <v/>
      </c>
      <c r="AE522" s="9">
        <f>INDEX(LINEST(L263:L522,M263:T522,TRUE,TRUE),1,5)</f>
        <v/>
      </c>
      <c r="AF522" s="9">
        <f>INDEX(LINEST(L263:L522,M263:T522,TRUE,TRUE),1,4)</f>
        <v/>
      </c>
      <c r="AG522" s="9">
        <f>INDEX(LINEST(L263:L522,M263:T522,TRUE,TRUE),1,3)</f>
        <v/>
      </c>
      <c r="AH522" s="9">
        <f>INDEX(LINEST(L263:L522,M263:T522,TRUE,TRUE),1,2)</f>
        <v/>
      </c>
      <c r="AI522" s="9">
        <f>INDEX(LINEST(L263:L522,M263:T522,TRUE,TRUE),1,1)</f>
        <v/>
      </c>
      <c r="AJ522" s="10">
        <f>INDEX(LINEST(L263:L522,M263:T522,TRUE,TRUE),3,1)</f>
        <v/>
      </c>
      <c r="AK522" s="9">
        <f>AA521/52+AB521*M522+AC521*N522+AD521*O522+AE521*P522+AF521*Q522+AG521*R522+AH521*S522+AI521*T522</f>
        <v/>
      </c>
      <c r="AL522" s="9">
        <f>AVERAGE(L262:L521)</f>
        <v/>
      </c>
    </row>
    <row r="523">
      <c r="A523" s="7" t="n">
        <v>41264</v>
      </c>
      <c r="B523" s="8" t="n">
        <v>1651.5</v>
      </c>
      <c r="C523" s="8" t="n">
        <v>2.48</v>
      </c>
      <c r="D523" s="8" t="n">
        <v>-0.71</v>
      </c>
      <c r="E523" s="8" t="n">
        <v>79.620003</v>
      </c>
      <c r="F523" s="8" t="n">
        <v>88.2</v>
      </c>
      <c r="G523" s="8" t="n">
        <v>17.84</v>
      </c>
      <c r="H523" s="8" t="n">
        <v>55.299999</v>
      </c>
      <c r="I523" s="8" t="n">
        <v>1430.150024</v>
      </c>
      <c r="J523" s="8" t="n">
        <v>77.258247</v>
      </c>
      <c r="L523" s="9">
        <f>LN(B523/B522)</f>
        <v/>
      </c>
      <c r="M523" s="9">
        <f>$M$1*(C523-C522)</f>
        <v/>
      </c>
      <c r="N523" s="9">
        <f>$N$1*(D523-D522)</f>
        <v/>
      </c>
      <c r="O523" s="9">
        <f>$O$1*LN(E523/E522)</f>
        <v/>
      </c>
      <c r="P523" s="9">
        <f>$P$1*LN(F523/F522)</f>
        <v/>
      </c>
      <c r="Q523" s="9">
        <f>$Q$1*(G523-G522)</f>
        <v/>
      </c>
      <c r="R523" s="9">
        <f>$R$1*(H523-H522)</f>
        <v/>
      </c>
      <c r="S523" s="9">
        <f>$S$1*LN(I523/I522)</f>
        <v/>
      </c>
      <c r="T523" s="9">
        <f>$T$1*LN(J523/J522)</f>
        <v/>
      </c>
      <c r="U523" s="9">
        <f>$W$12+$W$4*M523+$W$5*N523+$W$6*O523+$W$7*P523+$W$8*Q523+$W$9*R523+$W$10*S523+$W$11*T523</f>
        <v/>
      </c>
      <c r="AA523" s="10">
        <f>INDEX(LINEST(L264:L523,M264:T523,TRUE,TRUE),1,9)*52</f>
        <v/>
      </c>
      <c r="AB523" s="9">
        <f>INDEX(LINEST(L264:L523,M264:T523,TRUE,TRUE),1,8)</f>
        <v/>
      </c>
      <c r="AC523" s="9">
        <f>INDEX(LINEST(L264:L523,M264:T523,TRUE,TRUE),1,7)</f>
        <v/>
      </c>
      <c r="AD523" s="9">
        <f>INDEX(LINEST(L264:L523,M264:T523,TRUE,TRUE),1,6)</f>
        <v/>
      </c>
      <c r="AE523" s="9">
        <f>INDEX(LINEST(L264:L523,M264:T523,TRUE,TRUE),1,5)</f>
        <v/>
      </c>
      <c r="AF523" s="9">
        <f>INDEX(LINEST(L264:L523,M264:T523,TRUE,TRUE),1,4)</f>
        <v/>
      </c>
      <c r="AG523" s="9">
        <f>INDEX(LINEST(L264:L523,M264:T523,TRUE,TRUE),1,3)</f>
        <v/>
      </c>
      <c r="AH523" s="9">
        <f>INDEX(LINEST(L264:L523,M264:T523,TRUE,TRUE),1,2)</f>
        <v/>
      </c>
      <c r="AI523" s="9">
        <f>INDEX(LINEST(L264:L523,M264:T523,TRUE,TRUE),1,1)</f>
        <v/>
      </c>
      <c r="AJ523" s="10">
        <f>INDEX(LINEST(L264:L523,M264:T523,TRUE,TRUE),3,1)</f>
        <v/>
      </c>
      <c r="AK523" s="9">
        <f>AA522/52+AB522*M523+AC522*N523+AD522*O523+AE522*P523+AF522*Q523+AG522*R523+AH522*S523+AI522*T523</f>
        <v/>
      </c>
      <c r="AL523" s="9">
        <f>AVERAGE(L263:L522)</f>
        <v/>
      </c>
    </row>
    <row r="524">
      <c r="A524" s="7" t="n">
        <v>41271</v>
      </c>
      <c r="B524" s="8" t="n">
        <v>1657.5</v>
      </c>
      <c r="C524" s="8" t="n">
        <v>2.46</v>
      </c>
      <c r="D524" s="8" t="n">
        <v>-0.73</v>
      </c>
      <c r="E524" s="8" t="n">
        <v>79.68000000000001</v>
      </c>
      <c r="F524" s="8" t="n">
        <v>90.66</v>
      </c>
      <c r="G524" s="8" t="n">
        <v>22.72</v>
      </c>
      <c r="H524" s="8" t="n">
        <v>56.700001</v>
      </c>
      <c r="I524" s="8" t="n">
        <v>1402.430054</v>
      </c>
      <c r="J524" s="8" t="n">
        <v>77.529938</v>
      </c>
      <c r="L524" s="9">
        <f>LN(B524/B523)</f>
        <v/>
      </c>
      <c r="M524" s="9">
        <f>$M$1*(C524-C523)</f>
        <v/>
      </c>
      <c r="N524" s="9">
        <f>$N$1*(D524-D523)</f>
        <v/>
      </c>
      <c r="O524" s="9">
        <f>$O$1*LN(E524/E523)</f>
        <v/>
      </c>
      <c r="P524" s="9">
        <f>$P$1*LN(F524/F523)</f>
        <v/>
      </c>
      <c r="Q524" s="9">
        <f>$Q$1*(G524-G523)</f>
        <v/>
      </c>
      <c r="R524" s="9">
        <f>$R$1*(H524-H523)</f>
        <v/>
      </c>
      <c r="S524" s="9">
        <f>$S$1*LN(I524/I523)</f>
        <v/>
      </c>
      <c r="T524" s="9">
        <f>$T$1*LN(J524/J523)</f>
        <v/>
      </c>
      <c r="U524" s="9">
        <f>$W$12+$W$4*M524+$W$5*N524+$W$6*O524+$W$7*P524+$W$8*Q524+$W$9*R524+$W$10*S524+$W$11*T524</f>
        <v/>
      </c>
      <c r="AA524" s="10">
        <f>INDEX(LINEST(L265:L524,M265:T524,TRUE,TRUE),1,9)*52</f>
        <v/>
      </c>
      <c r="AB524" s="9">
        <f>INDEX(LINEST(L265:L524,M265:T524,TRUE,TRUE),1,8)</f>
        <v/>
      </c>
      <c r="AC524" s="9">
        <f>INDEX(LINEST(L265:L524,M265:T524,TRUE,TRUE),1,7)</f>
        <v/>
      </c>
      <c r="AD524" s="9">
        <f>INDEX(LINEST(L265:L524,M265:T524,TRUE,TRUE),1,6)</f>
        <v/>
      </c>
      <c r="AE524" s="9">
        <f>INDEX(LINEST(L265:L524,M265:T524,TRUE,TRUE),1,5)</f>
        <v/>
      </c>
      <c r="AF524" s="9">
        <f>INDEX(LINEST(L265:L524,M265:T524,TRUE,TRUE),1,4)</f>
        <v/>
      </c>
      <c r="AG524" s="9">
        <f>INDEX(LINEST(L265:L524,M265:T524,TRUE,TRUE),1,3)</f>
        <v/>
      </c>
      <c r="AH524" s="9">
        <f>INDEX(LINEST(L265:L524,M265:T524,TRUE,TRUE),1,2)</f>
        <v/>
      </c>
      <c r="AI524" s="9">
        <f>INDEX(LINEST(L265:L524,M265:T524,TRUE,TRUE),1,1)</f>
        <v/>
      </c>
      <c r="AJ524" s="10">
        <f>INDEX(LINEST(L265:L524,M265:T524,TRUE,TRUE),3,1)</f>
        <v/>
      </c>
      <c r="AK524" s="9">
        <f>AA523/52+AB523*M524+AC523*N524+AD523*O524+AE523*P524+AF523*Q524+AG523*R524+AH523*S524+AI523*T524</f>
        <v/>
      </c>
      <c r="AL524" s="9">
        <f>AVERAGE(L264:L523)</f>
        <v/>
      </c>
    </row>
    <row r="525">
      <c r="A525" s="7" t="n">
        <v>41278</v>
      </c>
      <c r="B525" s="8" t="n">
        <v>1648</v>
      </c>
      <c r="C525" s="8" t="n">
        <v>2.48</v>
      </c>
      <c r="D525" s="8" t="n">
        <v>-0.55</v>
      </c>
      <c r="E525" s="8" t="n">
        <v>80.5</v>
      </c>
      <c r="F525" s="8" t="n">
        <v>93.12</v>
      </c>
      <c r="G525" s="8" t="n">
        <v>13.83</v>
      </c>
      <c r="H525" s="8" t="n">
        <v>62</v>
      </c>
      <c r="I525" s="8" t="n">
        <v>1466.469971</v>
      </c>
      <c r="J525" s="8" t="n">
        <v>77.18858299999999</v>
      </c>
      <c r="L525" s="9">
        <f>LN(B525/B524)</f>
        <v/>
      </c>
      <c r="M525" s="9">
        <f>$M$1*(C525-C524)</f>
        <v/>
      </c>
      <c r="N525" s="9">
        <f>$N$1*(D525-D524)</f>
        <v/>
      </c>
      <c r="O525" s="9">
        <f>$O$1*LN(E525/E524)</f>
        <v/>
      </c>
      <c r="P525" s="9">
        <f>$P$1*LN(F525/F524)</f>
        <v/>
      </c>
      <c r="Q525" s="9">
        <f>$Q$1*(G525-G524)</f>
        <v/>
      </c>
      <c r="R525" s="9">
        <f>$R$1*(H525-H524)</f>
        <v/>
      </c>
      <c r="S525" s="9">
        <f>$S$1*LN(I525/I524)</f>
        <v/>
      </c>
      <c r="T525" s="9">
        <f>$T$1*LN(J525/J524)</f>
        <v/>
      </c>
      <c r="U525" s="9">
        <f>$W$12+$W$4*M525+$W$5*N525+$W$6*O525+$W$7*P525+$W$8*Q525+$W$9*R525+$W$10*S525+$W$11*T525</f>
        <v/>
      </c>
      <c r="AA525" s="10">
        <f>INDEX(LINEST(L266:L525,M266:T525,TRUE,TRUE),1,9)*52</f>
        <v/>
      </c>
      <c r="AB525" s="9">
        <f>INDEX(LINEST(L266:L525,M266:T525,TRUE,TRUE),1,8)</f>
        <v/>
      </c>
      <c r="AC525" s="9">
        <f>INDEX(LINEST(L266:L525,M266:T525,TRUE,TRUE),1,7)</f>
        <v/>
      </c>
      <c r="AD525" s="9">
        <f>INDEX(LINEST(L266:L525,M266:T525,TRUE,TRUE),1,6)</f>
        <v/>
      </c>
      <c r="AE525" s="9">
        <f>INDEX(LINEST(L266:L525,M266:T525,TRUE,TRUE),1,5)</f>
        <v/>
      </c>
      <c r="AF525" s="9">
        <f>INDEX(LINEST(L266:L525,M266:T525,TRUE,TRUE),1,4)</f>
        <v/>
      </c>
      <c r="AG525" s="9">
        <f>INDEX(LINEST(L266:L525,M266:T525,TRUE,TRUE),1,3)</f>
        <v/>
      </c>
      <c r="AH525" s="9">
        <f>INDEX(LINEST(L266:L525,M266:T525,TRUE,TRUE),1,2)</f>
        <v/>
      </c>
      <c r="AI525" s="9">
        <f>INDEX(LINEST(L266:L525,M266:T525,TRUE,TRUE),1,1)</f>
        <v/>
      </c>
      <c r="AJ525" s="10">
        <f>INDEX(LINEST(L266:L525,M266:T525,TRUE,TRUE),3,1)</f>
        <v/>
      </c>
      <c r="AK525" s="9">
        <f>AA524/52+AB524*M525+AC524*N525+AD524*O525+AE524*P525+AF524*Q525+AG524*R525+AH524*S525+AI524*T525</f>
        <v/>
      </c>
      <c r="AL525" s="9">
        <f>AVERAGE(L265:L524)</f>
        <v/>
      </c>
    </row>
    <row r="526">
      <c r="A526" s="7" t="n">
        <v>41285</v>
      </c>
      <c r="B526" s="8" t="n">
        <v>1657.5</v>
      </c>
      <c r="C526" s="8" t="n">
        <v>2.52</v>
      </c>
      <c r="D526" s="8" t="n">
        <v>-0.63</v>
      </c>
      <c r="E526" s="8" t="n">
        <v>79.55999799999999</v>
      </c>
      <c r="F526" s="8" t="n">
        <v>93.59999999999999</v>
      </c>
      <c r="G526" s="8" t="n">
        <v>13.36</v>
      </c>
      <c r="H526" s="8" t="n">
        <v>59.200001</v>
      </c>
      <c r="I526" s="8" t="n">
        <v>1472.050049</v>
      </c>
      <c r="J526" s="8" t="n">
        <v>77.230362</v>
      </c>
      <c r="L526" s="9">
        <f>LN(B526/B525)</f>
        <v/>
      </c>
      <c r="M526" s="9">
        <f>$M$1*(C526-C525)</f>
        <v/>
      </c>
      <c r="N526" s="9">
        <f>$N$1*(D526-D525)</f>
        <v/>
      </c>
      <c r="O526" s="9">
        <f>$O$1*LN(E526/E525)</f>
        <v/>
      </c>
      <c r="P526" s="9">
        <f>$P$1*LN(F526/F525)</f>
        <v/>
      </c>
      <c r="Q526" s="9">
        <f>$Q$1*(G526-G525)</f>
        <v/>
      </c>
      <c r="R526" s="9">
        <f>$R$1*(H526-H525)</f>
        <v/>
      </c>
      <c r="S526" s="9">
        <f>$S$1*LN(I526/I525)</f>
        <v/>
      </c>
      <c r="T526" s="9">
        <f>$T$1*LN(J526/J525)</f>
        <v/>
      </c>
      <c r="U526" s="9">
        <f>$W$12+$W$4*M526+$W$5*N526+$W$6*O526+$W$7*P526+$W$8*Q526+$W$9*R526+$W$10*S526+$W$11*T526</f>
        <v/>
      </c>
      <c r="AA526" s="10">
        <f>INDEX(LINEST(L267:L526,M267:T526,TRUE,TRUE),1,9)*52</f>
        <v/>
      </c>
      <c r="AB526" s="9">
        <f>INDEX(LINEST(L267:L526,M267:T526,TRUE,TRUE),1,8)</f>
        <v/>
      </c>
      <c r="AC526" s="9">
        <f>INDEX(LINEST(L267:L526,M267:T526,TRUE,TRUE),1,7)</f>
        <v/>
      </c>
      <c r="AD526" s="9">
        <f>INDEX(LINEST(L267:L526,M267:T526,TRUE,TRUE),1,6)</f>
        <v/>
      </c>
      <c r="AE526" s="9">
        <f>INDEX(LINEST(L267:L526,M267:T526,TRUE,TRUE),1,5)</f>
        <v/>
      </c>
      <c r="AF526" s="9">
        <f>INDEX(LINEST(L267:L526,M267:T526,TRUE,TRUE),1,4)</f>
        <v/>
      </c>
      <c r="AG526" s="9">
        <f>INDEX(LINEST(L267:L526,M267:T526,TRUE,TRUE),1,3)</f>
        <v/>
      </c>
      <c r="AH526" s="9">
        <f>INDEX(LINEST(L267:L526,M267:T526,TRUE,TRUE),1,2)</f>
        <v/>
      </c>
      <c r="AI526" s="9">
        <f>INDEX(LINEST(L267:L526,M267:T526,TRUE,TRUE),1,1)</f>
        <v/>
      </c>
      <c r="AJ526" s="10">
        <f>INDEX(LINEST(L267:L526,M267:T526,TRUE,TRUE),3,1)</f>
        <v/>
      </c>
      <c r="AK526" s="9">
        <f>AA525/52+AB525*M526+AC525*N526+AD525*O526+AE525*P526+AF525*Q526+AG525*R526+AH525*S526+AI525*T526</f>
        <v/>
      </c>
      <c r="AL526" s="9">
        <f>AVERAGE(L266:L525)</f>
        <v/>
      </c>
    </row>
    <row r="527">
      <c r="A527" s="7" t="n">
        <v>41292</v>
      </c>
      <c r="B527" s="8" t="n">
        <v>1688.5</v>
      </c>
      <c r="C527" s="8" t="n">
        <v>2.53</v>
      </c>
      <c r="D527" s="8" t="n">
        <v>-0.66</v>
      </c>
      <c r="E527" s="8" t="n">
        <v>80.050003</v>
      </c>
      <c r="F527" s="8" t="n">
        <v>95.61</v>
      </c>
      <c r="G527" s="8" t="n">
        <v>12.46</v>
      </c>
      <c r="H527" s="8" t="n">
        <v>55.849998</v>
      </c>
      <c r="I527" s="8" t="n">
        <v>1485.97998</v>
      </c>
      <c r="J527" s="8" t="n">
        <v>77.286102</v>
      </c>
      <c r="L527" s="9">
        <f>LN(B527/B526)</f>
        <v/>
      </c>
      <c r="M527" s="9">
        <f>$M$1*(C527-C526)</f>
        <v/>
      </c>
      <c r="N527" s="9">
        <f>$N$1*(D527-D526)</f>
        <v/>
      </c>
      <c r="O527" s="9">
        <f>$O$1*LN(E527/E526)</f>
        <v/>
      </c>
      <c r="P527" s="9">
        <f>$P$1*LN(F527/F526)</f>
        <v/>
      </c>
      <c r="Q527" s="9">
        <f>$Q$1*(G527-G526)</f>
        <v/>
      </c>
      <c r="R527" s="9">
        <f>$R$1*(H527-H526)</f>
        <v/>
      </c>
      <c r="S527" s="9">
        <f>$S$1*LN(I527/I526)</f>
        <v/>
      </c>
      <c r="T527" s="9">
        <f>$T$1*LN(J527/J526)</f>
        <v/>
      </c>
      <c r="U527" s="9">
        <f>$W$12+$W$4*M527+$W$5*N527+$W$6*O527+$W$7*P527+$W$8*Q527+$W$9*R527+$W$10*S527+$W$11*T527</f>
        <v/>
      </c>
      <c r="AA527" s="10">
        <f>INDEX(LINEST(L268:L527,M268:T527,TRUE,TRUE),1,9)*52</f>
        <v/>
      </c>
      <c r="AB527" s="9">
        <f>INDEX(LINEST(L268:L527,M268:T527,TRUE,TRUE),1,8)</f>
        <v/>
      </c>
      <c r="AC527" s="9">
        <f>INDEX(LINEST(L268:L527,M268:T527,TRUE,TRUE),1,7)</f>
        <v/>
      </c>
      <c r="AD527" s="9">
        <f>INDEX(LINEST(L268:L527,M268:T527,TRUE,TRUE),1,6)</f>
        <v/>
      </c>
      <c r="AE527" s="9">
        <f>INDEX(LINEST(L268:L527,M268:T527,TRUE,TRUE),1,5)</f>
        <v/>
      </c>
      <c r="AF527" s="9">
        <f>INDEX(LINEST(L268:L527,M268:T527,TRUE,TRUE),1,4)</f>
        <v/>
      </c>
      <c r="AG527" s="9">
        <f>INDEX(LINEST(L268:L527,M268:T527,TRUE,TRUE),1,3)</f>
        <v/>
      </c>
      <c r="AH527" s="9">
        <f>INDEX(LINEST(L268:L527,M268:T527,TRUE,TRUE),1,2)</f>
        <v/>
      </c>
      <c r="AI527" s="9">
        <f>INDEX(LINEST(L268:L527,M268:T527,TRUE,TRUE),1,1)</f>
        <v/>
      </c>
      <c r="AJ527" s="10">
        <f>INDEX(LINEST(L268:L527,M268:T527,TRUE,TRUE),3,1)</f>
        <v/>
      </c>
      <c r="AK527" s="9">
        <f>AA526/52+AB526*M527+AC526*N527+AD526*O527+AE526*P527+AF526*Q527+AG526*R527+AH526*S527+AI526*T527</f>
        <v/>
      </c>
      <c r="AL527" s="9">
        <f>AVERAGE(L267:L526)</f>
        <v/>
      </c>
    </row>
    <row r="528">
      <c r="A528" s="7" t="n">
        <v>41299</v>
      </c>
      <c r="B528" s="8" t="n">
        <v>1660</v>
      </c>
      <c r="C528" s="8" t="n">
        <v>2.54</v>
      </c>
      <c r="D528" s="8" t="n">
        <v>-0.5600000000000001</v>
      </c>
      <c r="E528" s="8" t="n">
        <v>79.75</v>
      </c>
      <c r="F528" s="8" t="n">
        <v>95.15000000000001</v>
      </c>
      <c r="G528" s="8" t="n">
        <v>12.89</v>
      </c>
      <c r="H528" s="8" t="n">
        <v>66.199997</v>
      </c>
      <c r="I528" s="8" t="n">
        <v>1502.959961</v>
      </c>
      <c r="J528" s="8" t="n">
        <v>77.035309</v>
      </c>
      <c r="L528" s="9">
        <f>LN(B528/B527)</f>
        <v/>
      </c>
      <c r="M528" s="9">
        <f>$M$1*(C528-C527)</f>
        <v/>
      </c>
      <c r="N528" s="9">
        <f>$N$1*(D528-D527)</f>
        <v/>
      </c>
      <c r="O528" s="9">
        <f>$O$1*LN(E528/E527)</f>
        <v/>
      </c>
      <c r="P528" s="9">
        <f>$P$1*LN(F528/F527)</f>
        <v/>
      </c>
      <c r="Q528" s="9">
        <f>$Q$1*(G528-G527)</f>
        <v/>
      </c>
      <c r="R528" s="9">
        <f>$R$1*(H528-H527)</f>
        <v/>
      </c>
      <c r="S528" s="9">
        <f>$S$1*LN(I528/I527)</f>
        <v/>
      </c>
      <c r="T528" s="9">
        <f>$T$1*LN(J528/J527)</f>
        <v/>
      </c>
      <c r="U528" s="9">
        <f>$W$12+$W$4*M528+$W$5*N528+$W$6*O528+$W$7*P528+$W$8*Q528+$W$9*R528+$W$10*S528+$W$11*T528</f>
        <v/>
      </c>
      <c r="AA528" s="10">
        <f>INDEX(LINEST(L269:L528,M269:T528,TRUE,TRUE),1,9)*52</f>
        <v/>
      </c>
      <c r="AB528" s="9">
        <f>INDEX(LINEST(L269:L528,M269:T528,TRUE,TRUE),1,8)</f>
        <v/>
      </c>
      <c r="AC528" s="9">
        <f>INDEX(LINEST(L269:L528,M269:T528,TRUE,TRUE),1,7)</f>
        <v/>
      </c>
      <c r="AD528" s="9">
        <f>INDEX(LINEST(L269:L528,M269:T528,TRUE,TRUE),1,6)</f>
        <v/>
      </c>
      <c r="AE528" s="9">
        <f>INDEX(LINEST(L269:L528,M269:T528,TRUE,TRUE),1,5)</f>
        <v/>
      </c>
      <c r="AF528" s="9">
        <f>INDEX(LINEST(L269:L528,M269:T528,TRUE,TRUE),1,4)</f>
        <v/>
      </c>
      <c r="AG528" s="9">
        <f>INDEX(LINEST(L269:L528,M269:T528,TRUE,TRUE),1,3)</f>
        <v/>
      </c>
      <c r="AH528" s="9">
        <f>INDEX(LINEST(L269:L528,M269:T528,TRUE,TRUE),1,2)</f>
        <v/>
      </c>
      <c r="AI528" s="9">
        <f>INDEX(LINEST(L269:L528,M269:T528,TRUE,TRUE),1,1)</f>
        <v/>
      </c>
      <c r="AJ528" s="10">
        <f>INDEX(LINEST(L269:L528,M269:T528,TRUE,TRUE),3,1)</f>
        <v/>
      </c>
      <c r="AK528" s="9">
        <f>AA527/52+AB527*M528+AC527*N528+AD527*O528+AE527*P528+AF527*Q528+AG527*R528+AH527*S528+AI527*T528</f>
        <v/>
      </c>
      <c r="AL528" s="9">
        <f>AVERAGE(L268:L527)</f>
        <v/>
      </c>
    </row>
    <row r="529">
      <c r="A529" s="7" t="n">
        <v>41306</v>
      </c>
      <c r="B529" s="8" t="n">
        <v>1669</v>
      </c>
      <c r="C529" s="8" t="n">
        <v>2.59</v>
      </c>
      <c r="D529" s="8" t="n">
        <v>-0.55</v>
      </c>
      <c r="E529" s="8" t="n">
        <v>79.129997</v>
      </c>
      <c r="F529" s="8" t="n">
        <v>97.45999999999999</v>
      </c>
      <c r="G529" s="8" t="n">
        <v>12.9</v>
      </c>
      <c r="H529" s="8" t="n">
        <v>65</v>
      </c>
      <c r="I529" s="8" t="n">
        <v>1513.170044</v>
      </c>
      <c r="J529" s="8" t="n">
        <v>76.743065</v>
      </c>
      <c r="L529" s="9">
        <f>LN(B529/B528)</f>
        <v/>
      </c>
      <c r="M529" s="9">
        <f>$M$1*(C529-C528)</f>
        <v/>
      </c>
      <c r="N529" s="9">
        <f>$N$1*(D529-D528)</f>
        <v/>
      </c>
      <c r="O529" s="9">
        <f>$O$1*LN(E529/E528)</f>
        <v/>
      </c>
      <c r="P529" s="9">
        <f>$P$1*LN(F529/F528)</f>
        <v/>
      </c>
      <c r="Q529" s="9">
        <f>$Q$1*(G529-G528)</f>
        <v/>
      </c>
      <c r="R529" s="9">
        <f>$R$1*(H529-H528)</f>
        <v/>
      </c>
      <c r="S529" s="9">
        <f>$S$1*LN(I529/I528)</f>
        <v/>
      </c>
      <c r="T529" s="9">
        <f>$T$1*LN(J529/J528)</f>
        <v/>
      </c>
      <c r="U529" s="9">
        <f>$W$12+$W$4*M529+$W$5*N529+$W$6*O529+$W$7*P529+$W$8*Q529+$W$9*R529+$W$10*S529+$W$11*T529</f>
        <v/>
      </c>
      <c r="AA529" s="10">
        <f>INDEX(LINEST(L270:L529,M270:T529,TRUE,TRUE),1,9)*52</f>
        <v/>
      </c>
      <c r="AB529" s="9">
        <f>INDEX(LINEST(L270:L529,M270:T529,TRUE,TRUE),1,8)</f>
        <v/>
      </c>
      <c r="AC529" s="9">
        <f>INDEX(LINEST(L270:L529,M270:T529,TRUE,TRUE),1,7)</f>
        <v/>
      </c>
      <c r="AD529" s="9">
        <f>INDEX(LINEST(L270:L529,M270:T529,TRUE,TRUE),1,6)</f>
        <v/>
      </c>
      <c r="AE529" s="9">
        <f>INDEX(LINEST(L270:L529,M270:T529,TRUE,TRUE),1,5)</f>
        <v/>
      </c>
      <c r="AF529" s="9">
        <f>INDEX(LINEST(L270:L529,M270:T529,TRUE,TRUE),1,4)</f>
        <v/>
      </c>
      <c r="AG529" s="9">
        <f>INDEX(LINEST(L270:L529,M270:T529,TRUE,TRUE),1,3)</f>
        <v/>
      </c>
      <c r="AH529" s="9">
        <f>INDEX(LINEST(L270:L529,M270:T529,TRUE,TRUE),1,2)</f>
        <v/>
      </c>
      <c r="AI529" s="9">
        <f>INDEX(LINEST(L270:L529,M270:T529,TRUE,TRUE),1,1)</f>
        <v/>
      </c>
      <c r="AJ529" s="10">
        <f>INDEX(LINEST(L270:L529,M270:T529,TRUE,TRUE),3,1)</f>
        <v/>
      </c>
      <c r="AK529" s="9">
        <f>AA528/52+AB528*M529+AC528*N529+AD528*O529+AE528*P529+AF528*Q529+AG528*R529+AH528*S529+AI528*T529</f>
        <v/>
      </c>
      <c r="AL529" s="9">
        <f>AVERAGE(L269:L528)</f>
        <v/>
      </c>
    </row>
    <row r="530">
      <c r="A530" s="7" t="n">
        <v>41313</v>
      </c>
      <c r="B530" s="8" t="n">
        <v>1668.25</v>
      </c>
      <c r="C530" s="8" t="n">
        <v>2.56</v>
      </c>
      <c r="D530" s="8" t="n">
        <v>-0.57</v>
      </c>
      <c r="E530" s="8" t="n">
        <v>80.25</v>
      </c>
      <c r="F530" s="8" t="n">
        <v>95.70999999999999</v>
      </c>
      <c r="G530" s="8" t="n">
        <v>13.02</v>
      </c>
      <c r="H530" s="8" t="n">
        <v>61.5</v>
      </c>
      <c r="I530" s="8" t="n">
        <v>1517.930054</v>
      </c>
      <c r="J530" s="8" t="n">
        <v>76.980377</v>
      </c>
      <c r="L530" s="9">
        <f>LN(B530/B529)</f>
        <v/>
      </c>
      <c r="M530" s="9">
        <f>$M$1*(C530-C529)</f>
        <v/>
      </c>
      <c r="N530" s="9">
        <f>$N$1*(D530-D529)</f>
        <v/>
      </c>
      <c r="O530" s="9">
        <f>$O$1*LN(E530/E529)</f>
        <v/>
      </c>
      <c r="P530" s="9">
        <f>$P$1*LN(F530/F529)</f>
        <v/>
      </c>
      <c r="Q530" s="9">
        <f>$Q$1*(G530-G529)</f>
        <v/>
      </c>
      <c r="R530" s="9">
        <f>$R$1*(H530-H529)</f>
        <v/>
      </c>
      <c r="S530" s="9">
        <f>$S$1*LN(I530/I529)</f>
        <v/>
      </c>
      <c r="T530" s="9">
        <f>$T$1*LN(J530/J529)</f>
        <v/>
      </c>
      <c r="U530" s="9">
        <f>$W$12+$W$4*M530+$W$5*N530+$W$6*O530+$W$7*P530+$W$8*Q530+$W$9*R530+$W$10*S530+$W$11*T530</f>
        <v/>
      </c>
      <c r="AA530" s="10">
        <f>INDEX(LINEST(L271:L530,M271:T530,TRUE,TRUE),1,9)*52</f>
        <v/>
      </c>
      <c r="AB530" s="9">
        <f>INDEX(LINEST(L271:L530,M271:T530,TRUE,TRUE),1,8)</f>
        <v/>
      </c>
      <c r="AC530" s="9">
        <f>INDEX(LINEST(L271:L530,M271:T530,TRUE,TRUE),1,7)</f>
        <v/>
      </c>
      <c r="AD530" s="9">
        <f>INDEX(LINEST(L271:L530,M271:T530,TRUE,TRUE),1,6)</f>
        <v/>
      </c>
      <c r="AE530" s="9">
        <f>INDEX(LINEST(L271:L530,M271:T530,TRUE,TRUE),1,5)</f>
        <v/>
      </c>
      <c r="AF530" s="9">
        <f>INDEX(LINEST(L271:L530,M271:T530,TRUE,TRUE),1,4)</f>
        <v/>
      </c>
      <c r="AG530" s="9">
        <f>INDEX(LINEST(L271:L530,M271:T530,TRUE,TRUE),1,3)</f>
        <v/>
      </c>
      <c r="AH530" s="9">
        <f>INDEX(LINEST(L271:L530,M271:T530,TRUE,TRUE),1,2)</f>
        <v/>
      </c>
      <c r="AI530" s="9">
        <f>INDEX(LINEST(L271:L530,M271:T530,TRUE,TRUE),1,1)</f>
        <v/>
      </c>
      <c r="AJ530" s="10">
        <f>INDEX(LINEST(L271:L530,M271:T530,TRUE,TRUE),3,1)</f>
        <v/>
      </c>
      <c r="AK530" s="9">
        <f>AA529/52+AB529*M530+AC529*N530+AD529*O530+AE529*P530+AF529*Q530+AG529*R530+AH529*S530+AI529*T530</f>
        <v/>
      </c>
      <c r="AL530" s="9">
        <f>AVERAGE(L270:L529)</f>
        <v/>
      </c>
    </row>
    <row r="531">
      <c r="A531" s="7" t="n">
        <v>41320</v>
      </c>
      <c r="B531" s="8" t="n">
        <v>1612.25</v>
      </c>
      <c r="C531" s="8" t="n">
        <v>2.54</v>
      </c>
      <c r="D531" s="8" t="n">
        <v>-0.53</v>
      </c>
      <c r="E531" s="8" t="n">
        <v>80.58000199999999</v>
      </c>
      <c r="F531" s="8" t="n">
        <v>95.95</v>
      </c>
      <c r="G531" s="8" t="n">
        <v>12.46</v>
      </c>
      <c r="H531" s="8" t="n">
        <v>59.099998</v>
      </c>
      <c r="I531" s="8" t="n">
        <v>1519.790039</v>
      </c>
      <c r="J531" s="8" t="n">
        <v>76.959442</v>
      </c>
      <c r="L531" s="9">
        <f>LN(B531/B530)</f>
        <v/>
      </c>
      <c r="M531" s="9">
        <f>$M$1*(C531-C530)</f>
        <v/>
      </c>
      <c r="N531" s="9">
        <f>$N$1*(D531-D530)</f>
        <v/>
      </c>
      <c r="O531" s="9">
        <f>$O$1*LN(E531/E530)</f>
        <v/>
      </c>
      <c r="P531" s="9">
        <f>$P$1*LN(F531/F530)</f>
        <v/>
      </c>
      <c r="Q531" s="9">
        <f>$Q$1*(G531-G530)</f>
        <v/>
      </c>
      <c r="R531" s="9">
        <f>$R$1*(H531-H530)</f>
        <v/>
      </c>
      <c r="S531" s="9">
        <f>$S$1*LN(I531/I530)</f>
        <v/>
      </c>
      <c r="T531" s="9">
        <f>$T$1*LN(J531/J530)</f>
        <v/>
      </c>
      <c r="U531" s="9">
        <f>$W$12+$W$4*M531+$W$5*N531+$W$6*O531+$W$7*P531+$W$8*Q531+$W$9*R531+$W$10*S531+$W$11*T531</f>
        <v/>
      </c>
      <c r="AA531" s="10">
        <f>INDEX(LINEST(L272:L531,M272:T531,TRUE,TRUE),1,9)*52</f>
        <v/>
      </c>
      <c r="AB531" s="9">
        <f>INDEX(LINEST(L272:L531,M272:T531,TRUE,TRUE),1,8)</f>
        <v/>
      </c>
      <c r="AC531" s="9">
        <f>INDEX(LINEST(L272:L531,M272:T531,TRUE,TRUE),1,7)</f>
        <v/>
      </c>
      <c r="AD531" s="9">
        <f>INDEX(LINEST(L272:L531,M272:T531,TRUE,TRUE),1,6)</f>
        <v/>
      </c>
      <c r="AE531" s="9">
        <f>INDEX(LINEST(L272:L531,M272:T531,TRUE,TRUE),1,5)</f>
        <v/>
      </c>
      <c r="AF531" s="9">
        <f>INDEX(LINEST(L272:L531,M272:T531,TRUE,TRUE),1,4)</f>
        <v/>
      </c>
      <c r="AG531" s="9">
        <f>INDEX(LINEST(L272:L531,M272:T531,TRUE,TRUE),1,3)</f>
        <v/>
      </c>
      <c r="AH531" s="9">
        <f>INDEX(LINEST(L272:L531,M272:T531,TRUE,TRUE),1,2)</f>
        <v/>
      </c>
      <c r="AI531" s="9">
        <f>INDEX(LINEST(L272:L531,M272:T531,TRUE,TRUE),1,1)</f>
        <v/>
      </c>
      <c r="AJ531" s="10">
        <f>INDEX(LINEST(L272:L531,M272:T531,TRUE,TRUE),3,1)</f>
        <v/>
      </c>
      <c r="AK531" s="9">
        <f>AA530/52+AB530*M531+AC530*N531+AD530*O531+AE530*P531+AF530*Q531+AG530*R531+AH530*S531+AI530*T531</f>
        <v/>
      </c>
      <c r="AL531" s="9">
        <f>AVERAGE(L271:L530)</f>
        <v/>
      </c>
    </row>
    <row r="532">
      <c r="A532" s="7" t="n">
        <v>41327</v>
      </c>
      <c r="B532" s="8" t="n">
        <v>1576.5</v>
      </c>
      <c r="C532" s="8" t="n">
        <v>2.54</v>
      </c>
      <c r="D532" s="8" t="n">
        <v>-0.57</v>
      </c>
      <c r="E532" s="8" t="n">
        <v>81.480003</v>
      </c>
      <c r="F532" s="8" t="n">
        <v>93.12</v>
      </c>
      <c r="G532" s="8" t="n">
        <v>14.17</v>
      </c>
      <c r="H532" s="8" t="n">
        <v>58.599998</v>
      </c>
      <c r="I532" s="8" t="n">
        <v>1515.599976</v>
      </c>
      <c r="J532" s="8" t="n">
        <v>77.00129699999999</v>
      </c>
      <c r="L532" s="9">
        <f>LN(B532/B531)</f>
        <v/>
      </c>
      <c r="M532" s="9">
        <f>$M$1*(C532-C531)</f>
        <v/>
      </c>
      <c r="N532" s="9">
        <f>$N$1*(D532-D531)</f>
        <v/>
      </c>
      <c r="O532" s="9">
        <f>$O$1*LN(E532/E531)</f>
        <v/>
      </c>
      <c r="P532" s="9">
        <f>$P$1*LN(F532/F531)</f>
        <v/>
      </c>
      <c r="Q532" s="9">
        <f>$Q$1*(G532-G531)</f>
        <v/>
      </c>
      <c r="R532" s="9">
        <f>$R$1*(H532-H531)</f>
        <v/>
      </c>
      <c r="S532" s="9">
        <f>$S$1*LN(I532/I531)</f>
        <v/>
      </c>
      <c r="T532" s="9">
        <f>$T$1*LN(J532/J531)</f>
        <v/>
      </c>
      <c r="U532" s="9">
        <f>$W$12+$W$4*M532+$W$5*N532+$W$6*O532+$W$7*P532+$W$8*Q532+$W$9*R532+$W$10*S532+$W$11*T532</f>
        <v/>
      </c>
      <c r="AA532" s="10">
        <f>INDEX(LINEST(L273:L532,M273:T532,TRUE,TRUE),1,9)*52</f>
        <v/>
      </c>
      <c r="AB532" s="9">
        <f>INDEX(LINEST(L273:L532,M273:T532,TRUE,TRUE),1,8)</f>
        <v/>
      </c>
      <c r="AC532" s="9">
        <f>INDEX(LINEST(L273:L532,M273:T532,TRUE,TRUE),1,7)</f>
        <v/>
      </c>
      <c r="AD532" s="9">
        <f>INDEX(LINEST(L273:L532,M273:T532,TRUE,TRUE),1,6)</f>
        <v/>
      </c>
      <c r="AE532" s="9">
        <f>INDEX(LINEST(L273:L532,M273:T532,TRUE,TRUE),1,5)</f>
        <v/>
      </c>
      <c r="AF532" s="9">
        <f>INDEX(LINEST(L273:L532,M273:T532,TRUE,TRUE),1,4)</f>
        <v/>
      </c>
      <c r="AG532" s="9">
        <f>INDEX(LINEST(L273:L532,M273:T532,TRUE,TRUE),1,3)</f>
        <v/>
      </c>
      <c r="AH532" s="9">
        <f>INDEX(LINEST(L273:L532,M273:T532,TRUE,TRUE),1,2)</f>
        <v/>
      </c>
      <c r="AI532" s="9">
        <f>INDEX(LINEST(L273:L532,M273:T532,TRUE,TRUE),1,1)</f>
        <v/>
      </c>
      <c r="AJ532" s="10">
        <f>INDEX(LINEST(L273:L532,M273:T532,TRUE,TRUE),3,1)</f>
        <v/>
      </c>
      <c r="AK532" s="9">
        <f>AA531/52+AB531*M532+AC531*N532+AD531*O532+AE531*P532+AF531*Q532+AG531*R532+AH531*S532+AI531*T532</f>
        <v/>
      </c>
      <c r="AL532" s="9">
        <f>AVERAGE(L272:L531)</f>
        <v/>
      </c>
    </row>
    <row r="533">
      <c r="A533" s="7" t="n">
        <v>41334</v>
      </c>
      <c r="B533" s="8" t="n">
        <v>1582.25</v>
      </c>
      <c r="C533" s="8" t="n">
        <v>2.53</v>
      </c>
      <c r="D533" s="8" t="n">
        <v>-0.67</v>
      </c>
      <c r="E533" s="8" t="n">
        <v>82.30999799999999</v>
      </c>
      <c r="F533" s="8" t="n">
        <v>90.70999999999999</v>
      </c>
      <c r="G533" s="8" t="n">
        <v>15.36</v>
      </c>
      <c r="H533" s="8" t="n">
        <v>55</v>
      </c>
      <c r="I533" s="8" t="n">
        <v>1518.199951</v>
      </c>
      <c r="J533" s="8" t="n">
        <v>77.39157899999999</v>
      </c>
      <c r="L533" s="9">
        <f>LN(B533/B532)</f>
        <v/>
      </c>
      <c r="M533" s="9">
        <f>$M$1*(C533-C532)</f>
        <v/>
      </c>
      <c r="N533" s="9">
        <f>$N$1*(D533-D532)</f>
        <v/>
      </c>
      <c r="O533" s="9">
        <f>$O$1*LN(E533/E532)</f>
        <v/>
      </c>
      <c r="P533" s="9">
        <f>$P$1*LN(F533/F532)</f>
        <v/>
      </c>
      <c r="Q533" s="9">
        <f>$Q$1*(G533-G532)</f>
        <v/>
      </c>
      <c r="R533" s="9">
        <f>$R$1*(H533-H532)</f>
        <v/>
      </c>
      <c r="S533" s="9">
        <f>$S$1*LN(I533/I532)</f>
        <v/>
      </c>
      <c r="T533" s="9">
        <f>$T$1*LN(J533/J532)</f>
        <v/>
      </c>
      <c r="U533" s="9">
        <f>$W$12+$W$4*M533+$W$5*N533+$W$6*O533+$W$7*P533+$W$8*Q533+$W$9*R533+$W$10*S533+$W$11*T533</f>
        <v/>
      </c>
      <c r="AA533" s="10">
        <f>INDEX(LINEST(L274:L533,M274:T533,TRUE,TRUE),1,9)*52</f>
        <v/>
      </c>
      <c r="AB533" s="9">
        <f>INDEX(LINEST(L274:L533,M274:T533,TRUE,TRUE),1,8)</f>
        <v/>
      </c>
      <c r="AC533" s="9">
        <f>INDEX(LINEST(L274:L533,M274:T533,TRUE,TRUE),1,7)</f>
        <v/>
      </c>
      <c r="AD533" s="9">
        <f>INDEX(LINEST(L274:L533,M274:T533,TRUE,TRUE),1,6)</f>
        <v/>
      </c>
      <c r="AE533" s="9">
        <f>INDEX(LINEST(L274:L533,M274:T533,TRUE,TRUE),1,5)</f>
        <v/>
      </c>
      <c r="AF533" s="9">
        <f>INDEX(LINEST(L274:L533,M274:T533,TRUE,TRUE),1,4)</f>
        <v/>
      </c>
      <c r="AG533" s="9">
        <f>INDEX(LINEST(L274:L533,M274:T533,TRUE,TRUE),1,3)</f>
        <v/>
      </c>
      <c r="AH533" s="9">
        <f>INDEX(LINEST(L274:L533,M274:T533,TRUE,TRUE),1,2)</f>
        <v/>
      </c>
      <c r="AI533" s="9">
        <f>INDEX(LINEST(L274:L533,M274:T533,TRUE,TRUE),1,1)</f>
        <v/>
      </c>
      <c r="AJ533" s="10">
        <f>INDEX(LINEST(L274:L533,M274:T533,TRUE,TRUE),3,1)</f>
        <v/>
      </c>
      <c r="AK533" s="9">
        <f>AA532/52+AB532*M533+AC532*N533+AD532*O533+AE532*P533+AF532*Q533+AG532*R533+AH532*S533+AI532*T533</f>
        <v/>
      </c>
      <c r="AL533" s="9">
        <f>AVERAGE(L273:L532)</f>
        <v/>
      </c>
    </row>
    <row r="534">
      <c r="A534" s="7" t="n">
        <v>41341</v>
      </c>
      <c r="B534" s="8" t="n">
        <v>1581.75</v>
      </c>
      <c r="C534" s="8" t="n">
        <v>2.56</v>
      </c>
      <c r="D534" s="8" t="n">
        <v>-0.5</v>
      </c>
      <c r="E534" s="8" t="n">
        <v>82.699997</v>
      </c>
      <c r="F534" s="8" t="n">
        <v>92.01000000000001</v>
      </c>
      <c r="G534" s="8" t="n">
        <v>12.59</v>
      </c>
      <c r="H534" s="8" t="n">
        <v>58.099998</v>
      </c>
      <c r="I534" s="8" t="n">
        <v>1551.180054</v>
      </c>
      <c r="J534" s="8" t="n">
        <v>76.804092</v>
      </c>
      <c r="L534" s="9">
        <f>LN(B534/B533)</f>
        <v/>
      </c>
      <c r="M534" s="9">
        <f>$M$1*(C534-C533)</f>
        <v/>
      </c>
      <c r="N534" s="9">
        <f>$N$1*(D534-D533)</f>
        <v/>
      </c>
      <c r="O534" s="9">
        <f>$O$1*LN(E534/E533)</f>
        <v/>
      </c>
      <c r="P534" s="9">
        <f>$P$1*LN(F534/F533)</f>
        <v/>
      </c>
      <c r="Q534" s="9">
        <f>$Q$1*(G534-G533)</f>
        <v/>
      </c>
      <c r="R534" s="9">
        <f>$R$1*(H534-H533)</f>
        <v/>
      </c>
      <c r="S534" s="9">
        <f>$S$1*LN(I534/I533)</f>
        <v/>
      </c>
      <c r="T534" s="9">
        <f>$T$1*LN(J534/J533)</f>
        <v/>
      </c>
      <c r="U534" s="9">
        <f>$W$12+$W$4*M534+$W$5*N534+$W$6*O534+$W$7*P534+$W$8*Q534+$W$9*R534+$W$10*S534+$W$11*T534</f>
        <v/>
      </c>
      <c r="AA534" s="10">
        <f>INDEX(LINEST(L275:L534,M275:T534,TRUE,TRUE),1,9)*52</f>
        <v/>
      </c>
      <c r="AB534" s="9">
        <f>INDEX(LINEST(L275:L534,M275:T534,TRUE,TRUE),1,8)</f>
        <v/>
      </c>
      <c r="AC534" s="9">
        <f>INDEX(LINEST(L275:L534,M275:T534,TRUE,TRUE),1,7)</f>
        <v/>
      </c>
      <c r="AD534" s="9">
        <f>INDEX(LINEST(L275:L534,M275:T534,TRUE,TRUE),1,6)</f>
        <v/>
      </c>
      <c r="AE534" s="9">
        <f>INDEX(LINEST(L275:L534,M275:T534,TRUE,TRUE),1,5)</f>
        <v/>
      </c>
      <c r="AF534" s="9">
        <f>INDEX(LINEST(L275:L534,M275:T534,TRUE,TRUE),1,4)</f>
        <v/>
      </c>
      <c r="AG534" s="9">
        <f>INDEX(LINEST(L275:L534,M275:T534,TRUE,TRUE),1,3)</f>
        <v/>
      </c>
      <c r="AH534" s="9">
        <f>INDEX(LINEST(L275:L534,M275:T534,TRUE,TRUE),1,2)</f>
        <v/>
      </c>
      <c r="AI534" s="9">
        <f>INDEX(LINEST(L275:L534,M275:T534,TRUE,TRUE),1,1)</f>
        <v/>
      </c>
      <c r="AJ534" s="10">
        <f>INDEX(LINEST(L275:L534,M275:T534,TRUE,TRUE),3,1)</f>
        <v/>
      </c>
      <c r="AK534" s="9">
        <f>AA533/52+AB533*M534+AC533*N534+AD533*O534+AE533*P534+AF533*Q534+AG533*R534+AH533*S534+AI533*T534</f>
        <v/>
      </c>
      <c r="AL534" s="9">
        <f>AVERAGE(L274:L533)</f>
        <v/>
      </c>
    </row>
    <row r="535">
      <c r="A535" s="7" t="n">
        <v>41348</v>
      </c>
      <c r="B535" s="8" t="n">
        <v>1595.5</v>
      </c>
      <c r="C535" s="8" t="n">
        <v>2.56</v>
      </c>
      <c r="D535" s="8" t="n">
        <v>-0.55</v>
      </c>
      <c r="E535" s="8" t="n">
        <v>82.260002</v>
      </c>
      <c r="F535" s="8" t="n">
        <v>93.48999999999999</v>
      </c>
      <c r="G535" s="8" t="n">
        <v>11.3</v>
      </c>
      <c r="H535" s="8" t="n">
        <v>55.799999</v>
      </c>
      <c r="I535" s="8" t="n">
        <v>1560.699951</v>
      </c>
      <c r="J535" s="8" t="n">
        <v>77.07682800000001</v>
      </c>
      <c r="L535" s="9">
        <f>LN(B535/B534)</f>
        <v/>
      </c>
      <c r="M535" s="9">
        <f>$M$1*(C535-C534)</f>
        <v/>
      </c>
      <c r="N535" s="9">
        <f>$N$1*(D535-D534)</f>
        <v/>
      </c>
      <c r="O535" s="9">
        <f>$O$1*LN(E535/E534)</f>
        <v/>
      </c>
      <c r="P535" s="9">
        <f>$P$1*LN(F535/F534)</f>
        <v/>
      </c>
      <c r="Q535" s="9">
        <f>$Q$1*(G535-G534)</f>
        <v/>
      </c>
      <c r="R535" s="9">
        <f>$R$1*(H535-H534)</f>
        <v/>
      </c>
      <c r="S535" s="9">
        <f>$S$1*LN(I535/I534)</f>
        <v/>
      </c>
      <c r="T535" s="9">
        <f>$T$1*LN(J535/J534)</f>
        <v/>
      </c>
      <c r="U535" s="9">
        <f>$W$12+$W$4*M535+$W$5*N535+$W$6*O535+$W$7*P535+$W$8*Q535+$W$9*R535+$W$10*S535+$W$11*T535</f>
        <v/>
      </c>
      <c r="AA535" s="10">
        <f>INDEX(LINEST(L276:L535,M276:T535,TRUE,TRUE),1,9)*52</f>
        <v/>
      </c>
      <c r="AB535" s="9">
        <f>INDEX(LINEST(L276:L535,M276:T535,TRUE,TRUE),1,8)</f>
        <v/>
      </c>
      <c r="AC535" s="9">
        <f>INDEX(LINEST(L276:L535,M276:T535,TRUE,TRUE),1,7)</f>
        <v/>
      </c>
      <c r="AD535" s="9">
        <f>INDEX(LINEST(L276:L535,M276:T535,TRUE,TRUE),1,6)</f>
        <v/>
      </c>
      <c r="AE535" s="9">
        <f>INDEX(LINEST(L276:L535,M276:T535,TRUE,TRUE),1,5)</f>
        <v/>
      </c>
      <c r="AF535" s="9">
        <f>INDEX(LINEST(L276:L535,M276:T535,TRUE,TRUE),1,4)</f>
        <v/>
      </c>
      <c r="AG535" s="9">
        <f>INDEX(LINEST(L276:L535,M276:T535,TRUE,TRUE),1,3)</f>
        <v/>
      </c>
      <c r="AH535" s="9">
        <f>INDEX(LINEST(L276:L535,M276:T535,TRUE,TRUE),1,2)</f>
        <v/>
      </c>
      <c r="AI535" s="9">
        <f>INDEX(LINEST(L276:L535,M276:T535,TRUE,TRUE),1,1)</f>
        <v/>
      </c>
      <c r="AJ535" s="10">
        <f>INDEX(LINEST(L276:L535,M276:T535,TRUE,TRUE),3,1)</f>
        <v/>
      </c>
      <c r="AK535" s="9">
        <f>AA534/52+AB534*M535+AC534*N535+AD534*O535+AE534*P535+AF534*Q535+AG534*R535+AH534*S535+AI534*T535</f>
        <v/>
      </c>
      <c r="AL535" s="9">
        <f>AVERAGE(L275:L534)</f>
        <v/>
      </c>
    </row>
    <row r="536">
      <c r="A536" s="7" t="n">
        <v>41362</v>
      </c>
      <c r="B536" s="8" t="n">
        <v>1598.25</v>
      </c>
      <c r="C536" s="8" t="n">
        <v>2.51</v>
      </c>
      <c r="D536" s="8" t="n">
        <v>-0.64</v>
      </c>
      <c r="E536" s="8" t="n">
        <v>82.989998</v>
      </c>
      <c r="F536" s="8" t="n">
        <v>97.23999999999999</v>
      </c>
      <c r="G536" s="8" t="n">
        <v>12.7</v>
      </c>
      <c r="H536" s="8" t="n">
        <v>57.299999</v>
      </c>
      <c r="I536" s="8" t="n">
        <v>1569.189941</v>
      </c>
      <c r="J536" s="8" t="n">
        <v>77.44053599999999</v>
      </c>
      <c r="L536" s="9">
        <f>LN(B536/B535)</f>
        <v/>
      </c>
      <c r="M536" s="9">
        <f>$M$1*(C536-C535)</f>
        <v/>
      </c>
      <c r="N536" s="9">
        <f>$N$1*(D536-D535)</f>
        <v/>
      </c>
      <c r="O536" s="9">
        <f>$O$1*LN(E536/E535)</f>
        <v/>
      </c>
      <c r="P536" s="9">
        <f>$P$1*LN(F536/F535)</f>
        <v/>
      </c>
      <c r="Q536" s="9">
        <f>$Q$1*(G536-G535)</f>
        <v/>
      </c>
      <c r="R536" s="9">
        <f>$R$1*(H536-H535)</f>
        <v/>
      </c>
      <c r="S536" s="9">
        <f>$S$1*LN(I536/I535)</f>
        <v/>
      </c>
      <c r="T536" s="9">
        <f>$T$1*LN(J536/J535)</f>
        <v/>
      </c>
      <c r="U536" s="9">
        <f>$W$12+$W$4*M536+$W$5*N536+$W$6*O536+$W$7*P536+$W$8*Q536+$W$9*R536+$W$10*S536+$W$11*T536</f>
        <v/>
      </c>
      <c r="AA536" s="10">
        <f>INDEX(LINEST(L277:L536,M277:T536,TRUE,TRUE),1,9)*52</f>
        <v/>
      </c>
      <c r="AB536" s="9">
        <f>INDEX(LINEST(L277:L536,M277:T536,TRUE,TRUE),1,8)</f>
        <v/>
      </c>
      <c r="AC536" s="9">
        <f>INDEX(LINEST(L277:L536,M277:T536,TRUE,TRUE),1,7)</f>
        <v/>
      </c>
      <c r="AD536" s="9">
        <f>INDEX(LINEST(L277:L536,M277:T536,TRUE,TRUE),1,6)</f>
        <v/>
      </c>
      <c r="AE536" s="9">
        <f>INDEX(LINEST(L277:L536,M277:T536,TRUE,TRUE),1,5)</f>
        <v/>
      </c>
      <c r="AF536" s="9">
        <f>INDEX(LINEST(L277:L536,M277:T536,TRUE,TRUE),1,4)</f>
        <v/>
      </c>
      <c r="AG536" s="9">
        <f>INDEX(LINEST(L277:L536,M277:T536,TRUE,TRUE),1,3)</f>
        <v/>
      </c>
      <c r="AH536" s="9">
        <f>INDEX(LINEST(L277:L536,M277:T536,TRUE,TRUE),1,2)</f>
        <v/>
      </c>
      <c r="AI536" s="9">
        <f>INDEX(LINEST(L277:L536,M277:T536,TRUE,TRUE),1,1)</f>
        <v/>
      </c>
      <c r="AJ536" s="10">
        <f>INDEX(LINEST(L277:L536,M277:T536,TRUE,TRUE),3,1)</f>
        <v/>
      </c>
      <c r="AK536" s="9">
        <f>AA535/52+AB535*M536+AC535*N536+AD535*O536+AE535*P536+AF535*Q536+AG535*R536+AH535*S536+AI535*T536</f>
        <v/>
      </c>
      <c r="AL536" s="9">
        <f>AVERAGE(L276:L535)</f>
        <v/>
      </c>
    </row>
    <row r="537">
      <c r="A537" s="7" t="n">
        <v>41369</v>
      </c>
      <c r="B537" s="8" t="n">
        <v>1568</v>
      </c>
      <c r="C537" s="8" t="n">
        <v>2.46</v>
      </c>
      <c r="D537" s="8" t="n">
        <v>-0.74</v>
      </c>
      <c r="E537" s="8" t="n">
        <v>82.5</v>
      </c>
      <c r="F537" s="8" t="n">
        <v>92.76000000000001</v>
      </c>
      <c r="G537" s="8" t="n">
        <v>13.92</v>
      </c>
      <c r="H537" s="8" t="n">
        <v>54.799999</v>
      </c>
      <c r="I537" s="8" t="n">
        <v>1553.280029</v>
      </c>
      <c r="J537" s="8" t="n">
        <v>77.952263</v>
      </c>
      <c r="L537" s="9">
        <f>LN(B537/B536)</f>
        <v/>
      </c>
      <c r="M537" s="9">
        <f>$M$1*(C537-C536)</f>
        <v/>
      </c>
      <c r="N537" s="9">
        <f>$N$1*(D537-D536)</f>
        <v/>
      </c>
      <c r="O537" s="9">
        <f>$O$1*LN(E537/E536)</f>
        <v/>
      </c>
      <c r="P537" s="9">
        <f>$P$1*LN(F537/F536)</f>
        <v/>
      </c>
      <c r="Q537" s="9">
        <f>$Q$1*(G537-G536)</f>
        <v/>
      </c>
      <c r="R537" s="9">
        <f>$R$1*(H537-H536)</f>
        <v/>
      </c>
      <c r="S537" s="9">
        <f>$S$1*LN(I537/I536)</f>
        <v/>
      </c>
      <c r="T537" s="9">
        <f>$T$1*LN(J537/J536)</f>
        <v/>
      </c>
      <c r="U537" s="9">
        <f>$W$12+$W$4*M537+$W$5*N537+$W$6*O537+$W$7*P537+$W$8*Q537+$W$9*R537+$W$10*S537+$W$11*T537</f>
        <v/>
      </c>
      <c r="AA537" s="10">
        <f>INDEX(LINEST(L278:L537,M278:T537,TRUE,TRUE),1,9)*52</f>
        <v/>
      </c>
      <c r="AB537" s="9">
        <f>INDEX(LINEST(L278:L537,M278:T537,TRUE,TRUE),1,8)</f>
        <v/>
      </c>
      <c r="AC537" s="9">
        <f>INDEX(LINEST(L278:L537,M278:T537,TRUE,TRUE),1,7)</f>
        <v/>
      </c>
      <c r="AD537" s="9">
        <f>INDEX(LINEST(L278:L537,M278:T537,TRUE,TRUE),1,6)</f>
        <v/>
      </c>
      <c r="AE537" s="9">
        <f>INDEX(LINEST(L278:L537,M278:T537,TRUE,TRUE),1,5)</f>
        <v/>
      </c>
      <c r="AF537" s="9">
        <f>INDEX(LINEST(L278:L537,M278:T537,TRUE,TRUE),1,4)</f>
        <v/>
      </c>
      <c r="AG537" s="9">
        <f>INDEX(LINEST(L278:L537,M278:T537,TRUE,TRUE),1,3)</f>
        <v/>
      </c>
      <c r="AH537" s="9">
        <f>INDEX(LINEST(L278:L537,M278:T537,TRUE,TRUE),1,2)</f>
        <v/>
      </c>
      <c r="AI537" s="9">
        <f>INDEX(LINEST(L278:L537,M278:T537,TRUE,TRUE),1,1)</f>
        <v/>
      </c>
      <c r="AJ537" s="10">
        <f>INDEX(LINEST(L278:L537,M278:T537,TRUE,TRUE),3,1)</f>
        <v/>
      </c>
      <c r="AK537" s="9">
        <f>AA536/52+AB536*M537+AC536*N537+AD536*O537+AE536*P537+AF536*Q537+AG536*R537+AH536*S537+AI536*T537</f>
        <v/>
      </c>
      <c r="AL537" s="9">
        <f>AVERAGE(L277:L536)</f>
        <v/>
      </c>
    </row>
    <row r="538">
      <c r="A538" s="7" t="n">
        <v>41376</v>
      </c>
      <c r="B538" s="8" t="n">
        <v>1535.5</v>
      </c>
      <c r="C538" s="8" t="n">
        <v>2.43</v>
      </c>
      <c r="D538" s="8" t="n">
        <v>-0.68</v>
      </c>
      <c r="E538" s="8" t="n">
        <v>82.30999799999999</v>
      </c>
      <c r="F538" s="8" t="n">
        <v>91.23</v>
      </c>
      <c r="G538" s="8" t="n">
        <v>12.06</v>
      </c>
      <c r="H538" s="8" t="n">
        <v>53.099998</v>
      </c>
      <c r="I538" s="8" t="n">
        <v>1588.849976</v>
      </c>
      <c r="J538" s="8" t="n">
        <v>77.952263</v>
      </c>
      <c r="L538" s="9">
        <f>LN(B538/B537)</f>
        <v/>
      </c>
      <c r="M538" s="9">
        <f>$M$1*(C538-C537)</f>
        <v/>
      </c>
      <c r="N538" s="9">
        <f>$N$1*(D538-D537)</f>
        <v/>
      </c>
      <c r="O538" s="9">
        <f>$O$1*LN(E538/E537)</f>
        <v/>
      </c>
      <c r="P538" s="9">
        <f>$P$1*LN(F538/F537)</f>
        <v/>
      </c>
      <c r="Q538" s="9">
        <f>$Q$1*(G538-G537)</f>
        <v/>
      </c>
      <c r="R538" s="9">
        <f>$R$1*(H538-H537)</f>
        <v/>
      </c>
      <c r="S538" s="9">
        <f>$S$1*LN(I538/I537)</f>
        <v/>
      </c>
      <c r="T538" s="9">
        <f>$T$1*LN(J538/J537)</f>
        <v/>
      </c>
      <c r="U538" s="9">
        <f>$W$12+$W$4*M538+$W$5*N538+$W$6*O538+$W$7*P538+$W$8*Q538+$W$9*R538+$W$10*S538+$W$11*T538</f>
        <v/>
      </c>
      <c r="AA538" s="10">
        <f>INDEX(LINEST(L279:L538,M279:T538,TRUE,TRUE),1,9)*52</f>
        <v/>
      </c>
      <c r="AB538" s="9">
        <f>INDEX(LINEST(L279:L538,M279:T538,TRUE,TRUE),1,8)</f>
        <v/>
      </c>
      <c r="AC538" s="9">
        <f>INDEX(LINEST(L279:L538,M279:T538,TRUE,TRUE),1,7)</f>
        <v/>
      </c>
      <c r="AD538" s="9">
        <f>INDEX(LINEST(L279:L538,M279:T538,TRUE,TRUE),1,6)</f>
        <v/>
      </c>
      <c r="AE538" s="9">
        <f>INDEX(LINEST(L279:L538,M279:T538,TRUE,TRUE),1,5)</f>
        <v/>
      </c>
      <c r="AF538" s="9">
        <f>INDEX(LINEST(L279:L538,M279:T538,TRUE,TRUE),1,4)</f>
        <v/>
      </c>
      <c r="AG538" s="9">
        <f>INDEX(LINEST(L279:L538,M279:T538,TRUE,TRUE),1,3)</f>
        <v/>
      </c>
      <c r="AH538" s="9">
        <f>INDEX(LINEST(L279:L538,M279:T538,TRUE,TRUE),1,2)</f>
        <v/>
      </c>
      <c r="AI538" s="9">
        <f>INDEX(LINEST(L279:L538,M279:T538,TRUE,TRUE),1,1)</f>
        <v/>
      </c>
      <c r="AJ538" s="10">
        <f>INDEX(LINEST(L279:L538,M279:T538,TRUE,TRUE),3,1)</f>
        <v/>
      </c>
      <c r="AK538" s="9">
        <f>AA537/52+AB537*M538+AC537*N538+AD537*O538+AE537*P538+AF537*Q538+AG537*R538+AH537*S538+AI537*T538</f>
        <v/>
      </c>
      <c r="AL538" s="9">
        <f>AVERAGE(L278:L537)</f>
        <v/>
      </c>
    </row>
    <row r="539">
      <c r="A539" s="7" t="n">
        <v>41383</v>
      </c>
      <c r="B539" s="8" t="n">
        <v>1405.5</v>
      </c>
      <c r="C539" s="8" t="n">
        <v>2.32</v>
      </c>
      <c r="D539" s="8" t="n">
        <v>-0.59</v>
      </c>
      <c r="E539" s="8" t="n">
        <v>82.709999</v>
      </c>
      <c r="F539" s="8" t="n">
        <v>88.04000000000001</v>
      </c>
      <c r="G539" s="8" t="n">
        <v>14.97</v>
      </c>
      <c r="H539" s="8" t="n">
        <v>51.299999</v>
      </c>
      <c r="I539" s="8" t="n">
        <v>1555.25</v>
      </c>
      <c r="J539" s="8" t="n">
        <v>77.980362</v>
      </c>
      <c r="L539" s="9">
        <f>LN(B539/B538)</f>
        <v/>
      </c>
      <c r="M539" s="9">
        <f>$M$1*(C539-C538)</f>
        <v/>
      </c>
      <c r="N539" s="9">
        <f>$N$1*(D539-D538)</f>
        <v/>
      </c>
      <c r="O539" s="9">
        <f>$O$1*LN(E539/E538)</f>
        <v/>
      </c>
      <c r="P539" s="9">
        <f>$P$1*LN(F539/F538)</f>
        <v/>
      </c>
      <c r="Q539" s="9">
        <f>$Q$1*(G539-G538)</f>
        <v/>
      </c>
      <c r="R539" s="9">
        <f>$R$1*(H539-H538)</f>
        <v/>
      </c>
      <c r="S539" s="9">
        <f>$S$1*LN(I539/I538)</f>
        <v/>
      </c>
      <c r="T539" s="9">
        <f>$T$1*LN(J539/J538)</f>
        <v/>
      </c>
      <c r="U539" s="9">
        <f>$W$12+$W$4*M539+$W$5*N539+$W$6*O539+$W$7*P539+$W$8*Q539+$W$9*R539+$W$10*S539+$W$11*T539</f>
        <v/>
      </c>
      <c r="AA539" s="10">
        <f>INDEX(LINEST(L280:L539,M280:T539,TRUE,TRUE),1,9)*52</f>
        <v/>
      </c>
      <c r="AB539" s="9">
        <f>INDEX(LINEST(L280:L539,M280:T539,TRUE,TRUE),1,8)</f>
        <v/>
      </c>
      <c r="AC539" s="9">
        <f>INDEX(LINEST(L280:L539,M280:T539,TRUE,TRUE),1,7)</f>
        <v/>
      </c>
      <c r="AD539" s="9">
        <f>INDEX(LINEST(L280:L539,M280:T539,TRUE,TRUE),1,6)</f>
        <v/>
      </c>
      <c r="AE539" s="9">
        <f>INDEX(LINEST(L280:L539,M280:T539,TRUE,TRUE),1,5)</f>
        <v/>
      </c>
      <c r="AF539" s="9">
        <f>INDEX(LINEST(L280:L539,M280:T539,TRUE,TRUE),1,4)</f>
        <v/>
      </c>
      <c r="AG539" s="9">
        <f>INDEX(LINEST(L280:L539,M280:T539,TRUE,TRUE),1,3)</f>
        <v/>
      </c>
      <c r="AH539" s="9">
        <f>INDEX(LINEST(L280:L539,M280:T539,TRUE,TRUE),1,2)</f>
        <v/>
      </c>
      <c r="AI539" s="9">
        <f>INDEX(LINEST(L280:L539,M280:T539,TRUE,TRUE),1,1)</f>
        <v/>
      </c>
      <c r="AJ539" s="10">
        <f>INDEX(LINEST(L280:L539,M280:T539,TRUE,TRUE),3,1)</f>
        <v/>
      </c>
      <c r="AK539" s="9">
        <f>AA538/52+AB538*M539+AC538*N539+AD538*O539+AE538*P539+AF538*Q539+AG538*R539+AH538*S539+AI538*T539</f>
        <v/>
      </c>
      <c r="AL539" s="9">
        <f>AVERAGE(L279:L538)</f>
        <v/>
      </c>
    </row>
    <row r="540">
      <c r="A540" s="7" t="n">
        <v>41390</v>
      </c>
      <c r="B540" s="8" t="n">
        <v>1471.5</v>
      </c>
      <c r="C540" s="8" t="n">
        <v>2.38</v>
      </c>
      <c r="D540" s="8" t="n">
        <v>-0.68</v>
      </c>
      <c r="E540" s="8" t="n">
        <v>82.480003</v>
      </c>
      <c r="F540" s="8" t="n">
        <v>92.63</v>
      </c>
      <c r="G540" s="8" t="n">
        <v>13.61</v>
      </c>
      <c r="H540" s="8" t="n">
        <v>50.200001</v>
      </c>
      <c r="I540" s="8" t="n">
        <v>1582.23999</v>
      </c>
      <c r="J540" s="8" t="n">
        <v>78.155548</v>
      </c>
      <c r="L540" s="9">
        <f>LN(B540/B539)</f>
        <v/>
      </c>
      <c r="M540" s="9">
        <f>$M$1*(C540-C539)</f>
        <v/>
      </c>
      <c r="N540" s="9">
        <f>$N$1*(D540-D539)</f>
        <v/>
      </c>
      <c r="O540" s="9">
        <f>$O$1*LN(E540/E539)</f>
        <v/>
      </c>
      <c r="P540" s="9">
        <f>$P$1*LN(F540/F539)</f>
        <v/>
      </c>
      <c r="Q540" s="9">
        <f>$Q$1*(G540-G539)</f>
        <v/>
      </c>
      <c r="R540" s="9">
        <f>$R$1*(H540-H539)</f>
        <v/>
      </c>
      <c r="S540" s="9">
        <f>$S$1*LN(I540/I539)</f>
        <v/>
      </c>
      <c r="T540" s="9">
        <f>$T$1*LN(J540/J539)</f>
        <v/>
      </c>
      <c r="U540" s="9">
        <f>$W$12+$W$4*M540+$W$5*N540+$W$6*O540+$W$7*P540+$W$8*Q540+$W$9*R540+$W$10*S540+$W$11*T540</f>
        <v/>
      </c>
      <c r="AA540" s="10">
        <f>INDEX(LINEST(L281:L540,M281:T540,TRUE,TRUE),1,9)*52</f>
        <v/>
      </c>
      <c r="AB540" s="9">
        <f>INDEX(LINEST(L281:L540,M281:T540,TRUE,TRUE),1,8)</f>
        <v/>
      </c>
      <c r="AC540" s="9">
        <f>INDEX(LINEST(L281:L540,M281:T540,TRUE,TRUE),1,7)</f>
        <v/>
      </c>
      <c r="AD540" s="9">
        <f>INDEX(LINEST(L281:L540,M281:T540,TRUE,TRUE),1,6)</f>
        <v/>
      </c>
      <c r="AE540" s="9">
        <f>INDEX(LINEST(L281:L540,M281:T540,TRUE,TRUE),1,5)</f>
        <v/>
      </c>
      <c r="AF540" s="9">
        <f>INDEX(LINEST(L281:L540,M281:T540,TRUE,TRUE),1,4)</f>
        <v/>
      </c>
      <c r="AG540" s="9">
        <f>INDEX(LINEST(L281:L540,M281:T540,TRUE,TRUE),1,3)</f>
        <v/>
      </c>
      <c r="AH540" s="9">
        <f>INDEX(LINEST(L281:L540,M281:T540,TRUE,TRUE),1,2)</f>
        <v/>
      </c>
      <c r="AI540" s="9">
        <f>INDEX(LINEST(L281:L540,M281:T540,TRUE,TRUE),1,1)</f>
        <v/>
      </c>
      <c r="AJ540" s="10">
        <f>INDEX(LINEST(L281:L540,M281:T540,TRUE,TRUE),3,1)</f>
        <v/>
      </c>
      <c r="AK540" s="9">
        <f>AA539/52+AB539*M540+AC539*N540+AD539*O540+AE539*P540+AF539*Q540+AG539*R540+AH539*S540+AI539*T540</f>
        <v/>
      </c>
      <c r="AL540" s="9">
        <f>AVERAGE(L280:L539)</f>
        <v/>
      </c>
    </row>
    <row r="541">
      <c r="A541" s="7" t="n">
        <v>41397</v>
      </c>
      <c r="B541" s="8" t="n">
        <v>1469.25</v>
      </c>
      <c r="C541" s="8" t="n">
        <v>2.31</v>
      </c>
      <c r="D541" s="8" t="n">
        <v>-0.53</v>
      </c>
      <c r="E541" s="8" t="n">
        <v>82.099998</v>
      </c>
      <c r="F541" s="8" t="n">
        <v>95.25</v>
      </c>
      <c r="G541" s="8" t="n">
        <v>12.85</v>
      </c>
      <c r="H541" s="8" t="n">
        <v>49</v>
      </c>
      <c r="I541" s="8" t="n">
        <v>1614.420044</v>
      </c>
      <c r="J541" s="8" t="n">
        <v>77.946259</v>
      </c>
      <c r="L541" s="9">
        <f>LN(B541/B540)</f>
        <v/>
      </c>
      <c r="M541" s="9">
        <f>$M$1*(C541-C540)</f>
        <v/>
      </c>
      <c r="N541" s="9">
        <f>$N$1*(D541-D540)</f>
        <v/>
      </c>
      <c r="O541" s="9">
        <f>$O$1*LN(E541/E540)</f>
        <v/>
      </c>
      <c r="P541" s="9">
        <f>$P$1*LN(F541/F540)</f>
        <v/>
      </c>
      <c r="Q541" s="9">
        <f>$Q$1*(G541-G540)</f>
        <v/>
      </c>
      <c r="R541" s="9">
        <f>$R$1*(H541-H540)</f>
        <v/>
      </c>
      <c r="S541" s="9">
        <f>$S$1*LN(I541/I540)</f>
        <v/>
      </c>
      <c r="T541" s="9">
        <f>$T$1*LN(J541/J540)</f>
        <v/>
      </c>
      <c r="U541" s="9">
        <f>$W$12+$W$4*M541+$W$5*N541+$W$6*O541+$W$7*P541+$W$8*Q541+$W$9*R541+$W$10*S541+$W$11*T541</f>
        <v/>
      </c>
      <c r="AA541" s="10">
        <f>INDEX(LINEST(L282:L541,M282:T541,TRUE,TRUE),1,9)*52</f>
        <v/>
      </c>
      <c r="AB541" s="9">
        <f>INDEX(LINEST(L282:L541,M282:T541,TRUE,TRUE),1,8)</f>
        <v/>
      </c>
      <c r="AC541" s="9">
        <f>INDEX(LINEST(L282:L541,M282:T541,TRUE,TRUE),1,7)</f>
        <v/>
      </c>
      <c r="AD541" s="9">
        <f>INDEX(LINEST(L282:L541,M282:T541,TRUE,TRUE),1,6)</f>
        <v/>
      </c>
      <c r="AE541" s="9">
        <f>INDEX(LINEST(L282:L541,M282:T541,TRUE,TRUE),1,5)</f>
        <v/>
      </c>
      <c r="AF541" s="9">
        <f>INDEX(LINEST(L282:L541,M282:T541,TRUE,TRUE),1,4)</f>
        <v/>
      </c>
      <c r="AG541" s="9">
        <f>INDEX(LINEST(L282:L541,M282:T541,TRUE,TRUE),1,3)</f>
        <v/>
      </c>
      <c r="AH541" s="9">
        <f>INDEX(LINEST(L282:L541,M282:T541,TRUE,TRUE),1,2)</f>
        <v/>
      </c>
      <c r="AI541" s="9">
        <f>INDEX(LINEST(L282:L541,M282:T541,TRUE,TRUE),1,1)</f>
        <v/>
      </c>
      <c r="AJ541" s="10">
        <f>INDEX(LINEST(L282:L541,M282:T541,TRUE,TRUE),3,1)</f>
        <v/>
      </c>
      <c r="AK541" s="9">
        <f>AA540/52+AB540*M541+AC540*N541+AD540*O541+AE540*P541+AF540*Q541+AG540*R541+AH540*S541+AI540*T541</f>
        <v/>
      </c>
      <c r="AL541" s="9">
        <f>AVERAGE(L281:L540)</f>
        <v/>
      </c>
    </row>
    <row r="542">
      <c r="A542" s="7" t="n">
        <v>41404</v>
      </c>
      <c r="B542" s="8" t="n">
        <v>1426.5</v>
      </c>
      <c r="C542" s="8" t="n">
        <v>2.35</v>
      </c>
      <c r="D542" s="8" t="n">
        <v>-0.45</v>
      </c>
      <c r="E542" s="8" t="n">
        <v>83.139999</v>
      </c>
      <c r="F542" s="8" t="n">
        <v>95.81</v>
      </c>
      <c r="G542" s="8" t="n">
        <v>12.59</v>
      </c>
      <c r="H542" s="8" t="n">
        <v>55.32</v>
      </c>
      <c r="I542" s="8" t="n">
        <v>1633.699951</v>
      </c>
      <c r="J542" s="8" t="n">
        <v>77.58802</v>
      </c>
      <c r="L542" s="9">
        <f>LN(B542/B541)</f>
        <v/>
      </c>
      <c r="M542" s="9">
        <f>$M$1*(C542-C541)</f>
        <v/>
      </c>
      <c r="N542" s="9">
        <f>$N$1*(D542-D541)</f>
        <v/>
      </c>
      <c r="O542" s="9">
        <f>$O$1*LN(E542/E541)</f>
        <v/>
      </c>
      <c r="P542" s="9">
        <f>$P$1*LN(F542/F541)</f>
        <v/>
      </c>
      <c r="Q542" s="9">
        <f>$Q$1*(G542-G541)</f>
        <v/>
      </c>
      <c r="R542" s="9">
        <f>$R$1*(H542-H541)</f>
        <v/>
      </c>
      <c r="S542" s="9">
        <f>$S$1*LN(I542/I541)</f>
        <v/>
      </c>
      <c r="T542" s="9">
        <f>$T$1*LN(J542/J541)</f>
        <v/>
      </c>
      <c r="U542" s="9">
        <f>$W$12+$W$4*M542+$W$5*N542+$W$6*O542+$W$7*P542+$W$8*Q542+$W$9*R542+$W$10*S542+$W$11*T542</f>
        <v/>
      </c>
      <c r="AA542" s="10">
        <f>INDEX(LINEST(L283:L542,M283:T542,TRUE,TRUE),1,9)*52</f>
        <v/>
      </c>
      <c r="AB542" s="9">
        <f>INDEX(LINEST(L283:L542,M283:T542,TRUE,TRUE),1,8)</f>
        <v/>
      </c>
      <c r="AC542" s="9">
        <f>INDEX(LINEST(L283:L542,M283:T542,TRUE,TRUE),1,7)</f>
        <v/>
      </c>
      <c r="AD542" s="9">
        <f>INDEX(LINEST(L283:L542,M283:T542,TRUE,TRUE),1,6)</f>
        <v/>
      </c>
      <c r="AE542" s="9">
        <f>INDEX(LINEST(L283:L542,M283:T542,TRUE,TRUE),1,5)</f>
        <v/>
      </c>
      <c r="AF542" s="9">
        <f>INDEX(LINEST(L283:L542,M283:T542,TRUE,TRUE),1,4)</f>
        <v/>
      </c>
      <c r="AG542" s="9">
        <f>INDEX(LINEST(L283:L542,M283:T542,TRUE,TRUE),1,3)</f>
        <v/>
      </c>
      <c r="AH542" s="9">
        <f>INDEX(LINEST(L283:L542,M283:T542,TRUE,TRUE),1,2)</f>
        <v/>
      </c>
      <c r="AI542" s="9">
        <f>INDEX(LINEST(L283:L542,M283:T542,TRUE,TRUE),1,1)</f>
        <v/>
      </c>
      <c r="AJ542" s="10">
        <f>INDEX(LINEST(L283:L542,M283:T542,TRUE,TRUE),3,1)</f>
        <v/>
      </c>
      <c r="AK542" s="9">
        <f>AA541/52+AB541*M542+AC541*N542+AD541*O542+AE541*P542+AF541*Q542+AG541*R542+AH541*S542+AI541*T542</f>
        <v/>
      </c>
      <c r="AL542" s="9">
        <f>AVERAGE(L282:L541)</f>
        <v/>
      </c>
    </row>
    <row r="543">
      <c r="A543" s="7" t="n">
        <v>41411</v>
      </c>
      <c r="B543" s="8" t="n">
        <v>1368.75</v>
      </c>
      <c r="C543" s="8" t="n">
        <v>2.26</v>
      </c>
      <c r="D543" s="8" t="n">
        <v>-0.31</v>
      </c>
      <c r="E543" s="8" t="n">
        <v>84.279999</v>
      </c>
      <c r="F543" s="8" t="n">
        <v>95.72</v>
      </c>
      <c r="G543" s="8" t="n">
        <v>12.45</v>
      </c>
      <c r="H543" s="8" t="n">
        <v>61.299999</v>
      </c>
      <c r="I543" s="8" t="n">
        <v>1667.469971</v>
      </c>
      <c r="J543" s="8" t="n">
        <v>77.468666</v>
      </c>
      <c r="L543" s="9">
        <f>LN(B543/B542)</f>
        <v/>
      </c>
      <c r="M543" s="9">
        <f>$M$1*(C543-C542)</f>
        <v/>
      </c>
      <c r="N543" s="9">
        <f>$N$1*(D543-D542)</f>
        <v/>
      </c>
      <c r="O543" s="9">
        <f>$O$1*LN(E543/E542)</f>
        <v/>
      </c>
      <c r="P543" s="9">
        <f>$P$1*LN(F543/F542)</f>
        <v/>
      </c>
      <c r="Q543" s="9">
        <f>$Q$1*(G543-G542)</f>
        <v/>
      </c>
      <c r="R543" s="9">
        <f>$R$1*(H543-H542)</f>
        <v/>
      </c>
      <c r="S543" s="9">
        <f>$S$1*LN(I543/I542)</f>
        <v/>
      </c>
      <c r="T543" s="9">
        <f>$T$1*LN(J543/J542)</f>
        <v/>
      </c>
      <c r="U543" s="9">
        <f>$W$12+$W$4*M543+$W$5*N543+$W$6*O543+$W$7*P543+$W$8*Q543+$W$9*R543+$W$10*S543+$W$11*T543</f>
        <v/>
      </c>
      <c r="AA543" s="10">
        <f>INDEX(LINEST(L284:L543,M284:T543,TRUE,TRUE),1,9)*52</f>
        <v/>
      </c>
      <c r="AB543" s="9">
        <f>INDEX(LINEST(L284:L543,M284:T543,TRUE,TRUE),1,8)</f>
        <v/>
      </c>
      <c r="AC543" s="9">
        <f>INDEX(LINEST(L284:L543,M284:T543,TRUE,TRUE),1,7)</f>
        <v/>
      </c>
      <c r="AD543" s="9">
        <f>INDEX(LINEST(L284:L543,M284:T543,TRUE,TRUE),1,6)</f>
        <v/>
      </c>
      <c r="AE543" s="9">
        <f>INDEX(LINEST(L284:L543,M284:T543,TRUE,TRUE),1,5)</f>
        <v/>
      </c>
      <c r="AF543" s="9">
        <f>INDEX(LINEST(L284:L543,M284:T543,TRUE,TRUE),1,4)</f>
        <v/>
      </c>
      <c r="AG543" s="9">
        <f>INDEX(LINEST(L284:L543,M284:T543,TRUE,TRUE),1,3)</f>
        <v/>
      </c>
      <c r="AH543" s="9">
        <f>INDEX(LINEST(L284:L543,M284:T543,TRUE,TRUE),1,2)</f>
        <v/>
      </c>
      <c r="AI543" s="9">
        <f>INDEX(LINEST(L284:L543,M284:T543,TRUE,TRUE),1,1)</f>
        <v/>
      </c>
      <c r="AJ543" s="10">
        <f>INDEX(LINEST(L284:L543,M284:T543,TRUE,TRUE),3,1)</f>
        <v/>
      </c>
      <c r="AK543" s="9">
        <f>AA542/52+AB542*M543+AC542*N543+AD542*O543+AE542*P543+AF542*Q543+AG542*R543+AH542*S543+AI542*T543</f>
        <v/>
      </c>
      <c r="AL543" s="9">
        <f>AVERAGE(L283:L542)</f>
        <v/>
      </c>
    </row>
    <row r="544">
      <c r="A544" s="7" t="n">
        <v>41418</v>
      </c>
      <c r="B544" s="8" t="n">
        <v>1390.25</v>
      </c>
      <c r="C544" s="8" t="n">
        <v>2.27</v>
      </c>
      <c r="D544" s="8" t="n">
        <v>-0.26</v>
      </c>
      <c r="E544" s="8" t="n">
        <v>83.699997</v>
      </c>
      <c r="F544" s="8" t="n">
        <v>93.84</v>
      </c>
      <c r="G544" s="8" t="n">
        <v>13.99</v>
      </c>
      <c r="H544" s="8" t="n">
        <v>65.099998</v>
      </c>
      <c r="I544" s="8" t="n">
        <v>1649.599976</v>
      </c>
      <c r="J544" s="8" t="n">
        <v>77.166656</v>
      </c>
      <c r="L544" s="9">
        <f>LN(B544/B543)</f>
        <v/>
      </c>
      <c r="M544" s="9">
        <f>$M$1*(C544-C543)</f>
        <v/>
      </c>
      <c r="N544" s="9">
        <f>$N$1*(D544-D543)</f>
        <v/>
      </c>
      <c r="O544" s="9">
        <f>$O$1*LN(E544/E543)</f>
        <v/>
      </c>
      <c r="P544" s="9">
        <f>$P$1*LN(F544/F543)</f>
        <v/>
      </c>
      <c r="Q544" s="9">
        <f>$Q$1*(G544-G543)</f>
        <v/>
      </c>
      <c r="R544" s="9">
        <f>$R$1*(H544-H543)</f>
        <v/>
      </c>
      <c r="S544" s="9">
        <f>$S$1*LN(I544/I543)</f>
        <v/>
      </c>
      <c r="T544" s="9">
        <f>$T$1*LN(J544/J543)</f>
        <v/>
      </c>
      <c r="U544" s="9">
        <f>$W$12+$W$4*M544+$W$5*N544+$W$6*O544+$W$7*P544+$W$8*Q544+$W$9*R544+$W$10*S544+$W$11*T544</f>
        <v/>
      </c>
      <c r="AA544" s="10">
        <f>INDEX(LINEST(L285:L544,M285:T544,TRUE,TRUE),1,9)*52</f>
        <v/>
      </c>
      <c r="AB544" s="9">
        <f>INDEX(LINEST(L285:L544,M285:T544,TRUE,TRUE),1,8)</f>
        <v/>
      </c>
      <c r="AC544" s="9">
        <f>INDEX(LINEST(L285:L544,M285:T544,TRUE,TRUE),1,7)</f>
        <v/>
      </c>
      <c r="AD544" s="9">
        <f>INDEX(LINEST(L285:L544,M285:T544,TRUE,TRUE),1,6)</f>
        <v/>
      </c>
      <c r="AE544" s="9">
        <f>INDEX(LINEST(L285:L544,M285:T544,TRUE,TRUE),1,5)</f>
        <v/>
      </c>
      <c r="AF544" s="9">
        <f>INDEX(LINEST(L285:L544,M285:T544,TRUE,TRUE),1,4)</f>
        <v/>
      </c>
      <c r="AG544" s="9">
        <f>INDEX(LINEST(L285:L544,M285:T544,TRUE,TRUE),1,3)</f>
        <v/>
      </c>
      <c r="AH544" s="9">
        <f>INDEX(LINEST(L285:L544,M285:T544,TRUE,TRUE),1,2)</f>
        <v/>
      </c>
      <c r="AI544" s="9">
        <f>INDEX(LINEST(L285:L544,M285:T544,TRUE,TRUE),1,1)</f>
        <v/>
      </c>
      <c r="AJ544" s="10">
        <f>INDEX(LINEST(L285:L544,M285:T544,TRUE,TRUE),3,1)</f>
        <v/>
      </c>
      <c r="AK544" s="9">
        <f>AA543/52+AB543*M544+AC543*N544+AD543*O544+AE543*P544+AF543*Q544+AG543*R544+AH543*S544+AI543*T544</f>
        <v/>
      </c>
      <c r="AL544" s="9">
        <f>AVERAGE(L284:L543)</f>
        <v/>
      </c>
    </row>
    <row r="545">
      <c r="A545" s="7" t="n">
        <v>41425</v>
      </c>
      <c r="B545" s="8" t="n">
        <v>1394.5</v>
      </c>
      <c r="C545" s="8" t="n">
        <v>2.21</v>
      </c>
      <c r="D545" s="8" t="n">
        <v>-0.05</v>
      </c>
      <c r="E545" s="8" t="n">
        <v>83.379997</v>
      </c>
      <c r="F545" s="8" t="n">
        <v>91.93000000000001</v>
      </c>
      <c r="G545" s="8" t="n">
        <v>16.3</v>
      </c>
      <c r="H545" s="8" t="n">
        <v>80</v>
      </c>
      <c r="I545" s="8" t="n">
        <v>1630.73999</v>
      </c>
      <c r="J545" s="8" t="n">
        <v>76.625885</v>
      </c>
      <c r="L545" s="9">
        <f>LN(B545/B544)</f>
        <v/>
      </c>
      <c r="M545" s="9">
        <f>$M$1*(C545-C544)</f>
        <v/>
      </c>
      <c r="N545" s="9">
        <f>$N$1*(D545-D544)</f>
        <v/>
      </c>
      <c r="O545" s="9">
        <f>$O$1*LN(E545/E544)</f>
        <v/>
      </c>
      <c r="P545" s="9">
        <f>$P$1*LN(F545/F544)</f>
        <v/>
      </c>
      <c r="Q545" s="9">
        <f>$Q$1*(G545-G544)</f>
        <v/>
      </c>
      <c r="R545" s="9">
        <f>$R$1*(H545-H544)</f>
        <v/>
      </c>
      <c r="S545" s="9">
        <f>$S$1*LN(I545/I544)</f>
        <v/>
      </c>
      <c r="T545" s="9">
        <f>$T$1*LN(J545/J544)</f>
        <v/>
      </c>
      <c r="U545" s="9">
        <f>$W$12+$W$4*M545+$W$5*N545+$W$6*O545+$W$7*P545+$W$8*Q545+$W$9*R545+$W$10*S545+$W$11*T545</f>
        <v/>
      </c>
      <c r="AA545" s="10">
        <f>INDEX(LINEST(L286:L545,M286:T545,TRUE,TRUE),1,9)*52</f>
        <v/>
      </c>
      <c r="AB545" s="9">
        <f>INDEX(LINEST(L286:L545,M286:T545,TRUE,TRUE),1,8)</f>
        <v/>
      </c>
      <c r="AC545" s="9">
        <f>INDEX(LINEST(L286:L545,M286:T545,TRUE,TRUE),1,7)</f>
        <v/>
      </c>
      <c r="AD545" s="9">
        <f>INDEX(LINEST(L286:L545,M286:T545,TRUE,TRUE),1,6)</f>
        <v/>
      </c>
      <c r="AE545" s="9">
        <f>INDEX(LINEST(L286:L545,M286:T545,TRUE,TRUE),1,5)</f>
        <v/>
      </c>
      <c r="AF545" s="9">
        <f>INDEX(LINEST(L286:L545,M286:T545,TRUE,TRUE),1,4)</f>
        <v/>
      </c>
      <c r="AG545" s="9">
        <f>INDEX(LINEST(L286:L545,M286:T545,TRUE,TRUE),1,3)</f>
        <v/>
      </c>
      <c r="AH545" s="9">
        <f>INDEX(LINEST(L286:L545,M286:T545,TRUE,TRUE),1,2)</f>
        <v/>
      </c>
      <c r="AI545" s="9">
        <f>INDEX(LINEST(L286:L545,M286:T545,TRUE,TRUE),1,1)</f>
        <v/>
      </c>
      <c r="AJ545" s="10">
        <f>INDEX(LINEST(L286:L545,M286:T545,TRUE,TRUE),3,1)</f>
        <v/>
      </c>
      <c r="AK545" s="9">
        <f>AA544/52+AB544*M545+AC544*N545+AD544*O545+AE544*P545+AF544*Q545+AG544*R545+AH544*S545+AI544*T545</f>
        <v/>
      </c>
      <c r="AL545" s="9">
        <f>AVERAGE(L285:L544)</f>
        <v/>
      </c>
    </row>
    <row r="546">
      <c r="A546" s="7" t="n">
        <v>41432</v>
      </c>
      <c r="B546" s="8" t="n">
        <v>1386</v>
      </c>
      <c r="C546" s="8" t="n">
        <v>2.14</v>
      </c>
      <c r="D546" s="8" t="n">
        <v>0.03</v>
      </c>
      <c r="E546" s="8" t="n">
        <v>81.69000200000001</v>
      </c>
      <c r="F546" s="8" t="n">
        <v>96.11</v>
      </c>
      <c r="G546" s="8" t="n">
        <v>15.14</v>
      </c>
      <c r="H546" s="8" t="n">
        <v>81.5</v>
      </c>
      <c r="I546" s="8" t="n">
        <v>1643.380005</v>
      </c>
      <c r="J546" s="8" t="n">
        <v>76.411354</v>
      </c>
      <c r="L546" s="9">
        <f>LN(B546/B545)</f>
        <v/>
      </c>
      <c r="M546" s="9">
        <f>$M$1*(C546-C545)</f>
        <v/>
      </c>
      <c r="N546" s="9">
        <f>$N$1*(D546-D545)</f>
        <v/>
      </c>
      <c r="O546" s="9">
        <f>$O$1*LN(E546/E545)</f>
        <v/>
      </c>
      <c r="P546" s="9">
        <f>$P$1*LN(F546/F545)</f>
        <v/>
      </c>
      <c r="Q546" s="9">
        <f>$Q$1*(G546-G545)</f>
        <v/>
      </c>
      <c r="R546" s="9">
        <f>$R$1*(H546-H545)</f>
        <v/>
      </c>
      <c r="S546" s="9">
        <f>$S$1*LN(I546/I545)</f>
        <v/>
      </c>
      <c r="T546" s="9">
        <f>$T$1*LN(J546/J545)</f>
        <v/>
      </c>
      <c r="U546" s="9">
        <f>$W$12+$W$4*M546+$W$5*N546+$W$6*O546+$W$7*P546+$W$8*Q546+$W$9*R546+$W$10*S546+$W$11*T546</f>
        <v/>
      </c>
      <c r="AA546" s="10">
        <f>INDEX(LINEST(L287:L546,M287:T546,TRUE,TRUE),1,9)*52</f>
        <v/>
      </c>
      <c r="AB546" s="9">
        <f>INDEX(LINEST(L287:L546,M287:T546,TRUE,TRUE),1,8)</f>
        <v/>
      </c>
      <c r="AC546" s="9">
        <f>INDEX(LINEST(L287:L546,M287:T546,TRUE,TRUE),1,7)</f>
        <v/>
      </c>
      <c r="AD546" s="9">
        <f>INDEX(LINEST(L287:L546,M287:T546,TRUE,TRUE),1,6)</f>
        <v/>
      </c>
      <c r="AE546" s="9">
        <f>INDEX(LINEST(L287:L546,M287:T546,TRUE,TRUE),1,5)</f>
        <v/>
      </c>
      <c r="AF546" s="9">
        <f>INDEX(LINEST(L287:L546,M287:T546,TRUE,TRUE),1,4)</f>
        <v/>
      </c>
      <c r="AG546" s="9">
        <f>INDEX(LINEST(L287:L546,M287:T546,TRUE,TRUE),1,3)</f>
        <v/>
      </c>
      <c r="AH546" s="9">
        <f>INDEX(LINEST(L287:L546,M287:T546,TRUE,TRUE),1,2)</f>
        <v/>
      </c>
      <c r="AI546" s="9">
        <f>INDEX(LINEST(L287:L546,M287:T546,TRUE,TRUE),1,1)</f>
        <v/>
      </c>
      <c r="AJ546" s="10">
        <f>INDEX(LINEST(L287:L546,M287:T546,TRUE,TRUE),3,1)</f>
        <v/>
      </c>
      <c r="AK546" s="9">
        <f>AA545/52+AB545*M546+AC545*N546+AD545*O546+AE545*P546+AF545*Q546+AG545*R546+AH545*S546+AI545*T546</f>
        <v/>
      </c>
      <c r="AL546" s="9">
        <f>AVERAGE(L286:L545)</f>
        <v/>
      </c>
    </row>
    <row r="547">
      <c r="A547" s="7" t="n">
        <v>41439</v>
      </c>
      <c r="B547" s="8" t="n">
        <v>1391.25</v>
      </c>
      <c r="C547" s="8" t="n">
        <v>2.05</v>
      </c>
      <c r="D547" s="8" t="n">
        <v>0.09</v>
      </c>
      <c r="E547" s="8" t="n">
        <v>80.66999800000001</v>
      </c>
      <c r="F547" s="8" t="n">
        <v>97.83</v>
      </c>
      <c r="G547" s="8" t="n">
        <v>17.15</v>
      </c>
      <c r="H547" s="8" t="n">
        <v>78.5</v>
      </c>
      <c r="I547" s="8" t="n">
        <v>1626.72998</v>
      </c>
      <c r="J547" s="8" t="n">
        <v>76.53098300000001</v>
      </c>
      <c r="L547" s="9">
        <f>LN(B547/B546)</f>
        <v/>
      </c>
      <c r="M547" s="9">
        <f>$M$1*(C547-C546)</f>
        <v/>
      </c>
      <c r="N547" s="9">
        <f>$N$1*(D547-D546)</f>
        <v/>
      </c>
      <c r="O547" s="9">
        <f>$O$1*LN(E547/E546)</f>
        <v/>
      </c>
      <c r="P547" s="9">
        <f>$P$1*LN(F547/F546)</f>
        <v/>
      </c>
      <c r="Q547" s="9">
        <f>$Q$1*(G547-G546)</f>
        <v/>
      </c>
      <c r="R547" s="9">
        <f>$R$1*(H547-H546)</f>
        <v/>
      </c>
      <c r="S547" s="9">
        <f>$S$1*LN(I547/I546)</f>
        <v/>
      </c>
      <c r="T547" s="9">
        <f>$T$1*LN(J547/J546)</f>
        <v/>
      </c>
      <c r="U547" s="9">
        <f>$W$12+$W$4*M547+$W$5*N547+$W$6*O547+$W$7*P547+$W$8*Q547+$W$9*R547+$W$10*S547+$W$11*T547</f>
        <v/>
      </c>
      <c r="AA547" s="10">
        <f>INDEX(LINEST(L288:L547,M288:T547,TRUE,TRUE),1,9)*52</f>
        <v/>
      </c>
      <c r="AB547" s="9">
        <f>INDEX(LINEST(L288:L547,M288:T547,TRUE,TRUE),1,8)</f>
        <v/>
      </c>
      <c r="AC547" s="9">
        <f>INDEX(LINEST(L288:L547,M288:T547,TRUE,TRUE),1,7)</f>
        <v/>
      </c>
      <c r="AD547" s="9">
        <f>INDEX(LINEST(L288:L547,M288:T547,TRUE,TRUE),1,6)</f>
        <v/>
      </c>
      <c r="AE547" s="9">
        <f>INDEX(LINEST(L288:L547,M288:T547,TRUE,TRUE),1,5)</f>
        <v/>
      </c>
      <c r="AF547" s="9">
        <f>INDEX(LINEST(L288:L547,M288:T547,TRUE,TRUE),1,4)</f>
        <v/>
      </c>
      <c r="AG547" s="9">
        <f>INDEX(LINEST(L288:L547,M288:T547,TRUE,TRUE),1,3)</f>
        <v/>
      </c>
      <c r="AH547" s="9">
        <f>INDEX(LINEST(L288:L547,M288:T547,TRUE,TRUE),1,2)</f>
        <v/>
      </c>
      <c r="AI547" s="9">
        <f>INDEX(LINEST(L288:L547,M288:T547,TRUE,TRUE),1,1)</f>
        <v/>
      </c>
      <c r="AJ547" s="10">
        <f>INDEX(LINEST(L288:L547,M288:T547,TRUE,TRUE),3,1)</f>
        <v/>
      </c>
      <c r="AK547" s="9">
        <f>AA546/52+AB546*M547+AC546*N547+AD546*O547+AE546*P547+AF546*Q547+AG546*R547+AH546*S547+AI546*T547</f>
        <v/>
      </c>
      <c r="AL547" s="9">
        <f>AVERAGE(L287:L546)</f>
        <v/>
      </c>
    </row>
    <row r="548">
      <c r="A548" s="7" t="n">
        <v>41446</v>
      </c>
      <c r="B548" s="8" t="n">
        <v>1295.25</v>
      </c>
      <c r="C548" s="8" t="n">
        <v>1.93</v>
      </c>
      <c r="D548" s="8" t="n">
        <v>0.59</v>
      </c>
      <c r="E548" s="8" t="n">
        <v>82.31999999999999</v>
      </c>
      <c r="F548" s="8" t="n">
        <v>93.81</v>
      </c>
      <c r="G548" s="8" t="n">
        <v>18.9</v>
      </c>
      <c r="H548" s="8" t="n">
        <v>103.699997</v>
      </c>
      <c r="I548" s="8" t="n">
        <v>1592.430054</v>
      </c>
      <c r="J548" s="8" t="n">
        <v>75.00425</v>
      </c>
      <c r="L548" s="9">
        <f>LN(B548/B547)</f>
        <v/>
      </c>
      <c r="M548" s="9">
        <f>$M$1*(C548-C547)</f>
        <v/>
      </c>
      <c r="N548" s="9">
        <f>$N$1*(D548-D547)</f>
        <v/>
      </c>
      <c r="O548" s="9">
        <f>$O$1*LN(E548/E547)</f>
        <v/>
      </c>
      <c r="P548" s="9">
        <f>$P$1*LN(F548/F547)</f>
        <v/>
      </c>
      <c r="Q548" s="9">
        <f>$Q$1*(G548-G547)</f>
        <v/>
      </c>
      <c r="R548" s="9">
        <f>$R$1*(H548-H547)</f>
        <v/>
      </c>
      <c r="S548" s="9">
        <f>$S$1*LN(I548/I547)</f>
        <v/>
      </c>
      <c r="T548" s="9">
        <f>$T$1*LN(J548/J547)</f>
        <v/>
      </c>
      <c r="U548" s="9">
        <f>$W$12+$W$4*M548+$W$5*N548+$W$6*O548+$W$7*P548+$W$8*Q548+$W$9*R548+$W$10*S548+$W$11*T548</f>
        <v/>
      </c>
      <c r="AA548" s="10">
        <f>INDEX(LINEST(L289:L548,M289:T548,TRUE,TRUE),1,9)*52</f>
        <v/>
      </c>
      <c r="AB548" s="9">
        <f>INDEX(LINEST(L289:L548,M289:T548,TRUE,TRUE),1,8)</f>
        <v/>
      </c>
      <c r="AC548" s="9">
        <f>INDEX(LINEST(L289:L548,M289:T548,TRUE,TRUE),1,7)</f>
        <v/>
      </c>
      <c r="AD548" s="9">
        <f>INDEX(LINEST(L289:L548,M289:T548,TRUE,TRUE),1,6)</f>
        <v/>
      </c>
      <c r="AE548" s="9">
        <f>INDEX(LINEST(L289:L548,M289:T548,TRUE,TRUE),1,5)</f>
        <v/>
      </c>
      <c r="AF548" s="9">
        <f>INDEX(LINEST(L289:L548,M289:T548,TRUE,TRUE),1,4)</f>
        <v/>
      </c>
      <c r="AG548" s="9">
        <f>INDEX(LINEST(L289:L548,M289:T548,TRUE,TRUE),1,3)</f>
        <v/>
      </c>
      <c r="AH548" s="9">
        <f>INDEX(LINEST(L289:L548,M289:T548,TRUE,TRUE),1,2)</f>
        <v/>
      </c>
      <c r="AI548" s="9">
        <f>INDEX(LINEST(L289:L548,M289:T548,TRUE,TRUE),1,1)</f>
        <v/>
      </c>
      <c r="AJ548" s="10">
        <f>INDEX(LINEST(L289:L548,M289:T548,TRUE,TRUE),3,1)</f>
        <v/>
      </c>
      <c r="AK548" s="9">
        <f>AA547/52+AB547*M548+AC547*N548+AD547*O548+AE547*P548+AF547*Q548+AG547*R548+AH547*S548+AI547*T548</f>
        <v/>
      </c>
      <c r="AL548" s="9">
        <f>AVERAGE(L288:L547)</f>
        <v/>
      </c>
    </row>
    <row r="549">
      <c r="A549" s="7" t="n">
        <v>41453</v>
      </c>
      <c r="B549" s="8" t="n">
        <v>1192</v>
      </c>
      <c r="C549" s="8" t="n">
        <v>1.99</v>
      </c>
      <c r="D549" s="8" t="n">
        <v>0.53</v>
      </c>
      <c r="E549" s="8" t="n">
        <v>83.16999800000001</v>
      </c>
      <c r="F549" s="8" t="n">
        <v>96.36</v>
      </c>
      <c r="G549" s="8" t="n">
        <v>16.86</v>
      </c>
      <c r="H549" s="8" t="n">
        <v>99.800003</v>
      </c>
      <c r="I549" s="8" t="n">
        <v>1606.280029</v>
      </c>
      <c r="J549" s="8" t="n">
        <v>75.426376</v>
      </c>
      <c r="L549" s="9">
        <f>LN(B549/B548)</f>
        <v/>
      </c>
      <c r="M549" s="9">
        <f>$M$1*(C549-C548)</f>
        <v/>
      </c>
      <c r="N549" s="9">
        <f>$N$1*(D549-D548)</f>
        <v/>
      </c>
      <c r="O549" s="9">
        <f>$O$1*LN(E549/E548)</f>
        <v/>
      </c>
      <c r="P549" s="9">
        <f>$P$1*LN(F549/F548)</f>
        <v/>
      </c>
      <c r="Q549" s="9">
        <f>$Q$1*(G549-G548)</f>
        <v/>
      </c>
      <c r="R549" s="9">
        <f>$R$1*(H549-H548)</f>
        <v/>
      </c>
      <c r="S549" s="9">
        <f>$S$1*LN(I549/I548)</f>
        <v/>
      </c>
      <c r="T549" s="9">
        <f>$T$1*LN(J549/J548)</f>
        <v/>
      </c>
      <c r="U549" s="9">
        <f>$W$12+$W$4*M549+$W$5*N549+$W$6*O549+$W$7*P549+$W$8*Q549+$W$9*R549+$W$10*S549+$W$11*T549</f>
        <v/>
      </c>
      <c r="AA549" s="10">
        <f>INDEX(LINEST(L290:L549,M290:T549,TRUE,TRUE),1,9)*52</f>
        <v/>
      </c>
      <c r="AB549" s="9">
        <f>INDEX(LINEST(L290:L549,M290:T549,TRUE,TRUE),1,8)</f>
        <v/>
      </c>
      <c r="AC549" s="9">
        <f>INDEX(LINEST(L290:L549,M290:T549,TRUE,TRUE),1,7)</f>
        <v/>
      </c>
      <c r="AD549" s="9">
        <f>INDEX(LINEST(L290:L549,M290:T549,TRUE,TRUE),1,6)</f>
        <v/>
      </c>
      <c r="AE549" s="9">
        <f>INDEX(LINEST(L290:L549,M290:T549,TRUE,TRUE),1,5)</f>
        <v/>
      </c>
      <c r="AF549" s="9">
        <f>INDEX(LINEST(L290:L549,M290:T549,TRUE,TRUE),1,4)</f>
        <v/>
      </c>
      <c r="AG549" s="9">
        <f>INDEX(LINEST(L290:L549,M290:T549,TRUE,TRUE),1,3)</f>
        <v/>
      </c>
      <c r="AH549" s="9">
        <f>INDEX(LINEST(L290:L549,M290:T549,TRUE,TRUE),1,2)</f>
        <v/>
      </c>
      <c r="AI549" s="9">
        <f>INDEX(LINEST(L290:L549,M290:T549,TRUE,TRUE),1,1)</f>
        <v/>
      </c>
      <c r="AJ549" s="10">
        <f>INDEX(LINEST(L290:L549,M290:T549,TRUE,TRUE),3,1)</f>
        <v/>
      </c>
      <c r="AK549" s="9">
        <f>AA548/52+AB548*M549+AC548*N549+AD548*O549+AE548*P549+AF548*Q549+AG548*R549+AH548*S549+AI548*T549</f>
        <v/>
      </c>
      <c r="AL549" s="9">
        <f>AVERAGE(L289:L548)</f>
        <v/>
      </c>
    </row>
    <row r="550">
      <c r="A550" s="7" t="n">
        <v>41460</v>
      </c>
      <c r="B550" s="8" t="n">
        <v>1212.75</v>
      </c>
      <c r="C550" s="8" t="n">
        <v>2.07</v>
      </c>
      <c r="D550" s="8" t="n">
        <v>0.66</v>
      </c>
      <c r="E550" s="8" t="n">
        <v>84.41999800000001</v>
      </c>
      <c r="F550" s="8" t="n">
        <v>103.09</v>
      </c>
      <c r="G550" s="8" t="n">
        <v>14.89</v>
      </c>
      <c r="H550" s="8" t="n">
        <v>117.900002</v>
      </c>
      <c r="I550" s="8" t="n">
        <v>1631.890015</v>
      </c>
      <c r="J550" s="8" t="n">
        <v>74.600365</v>
      </c>
      <c r="L550" s="9">
        <f>LN(B550/B549)</f>
        <v/>
      </c>
      <c r="M550" s="9">
        <f>$M$1*(C550-C549)</f>
        <v/>
      </c>
      <c r="N550" s="9">
        <f>$N$1*(D550-D549)</f>
        <v/>
      </c>
      <c r="O550" s="9">
        <f>$O$1*LN(E550/E549)</f>
        <v/>
      </c>
      <c r="P550" s="9">
        <f>$P$1*LN(F550/F549)</f>
        <v/>
      </c>
      <c r="Q550" s="9">
        <f>$Q$1*(G550-G549)</f>
        <v/>
      </c>
      <c r="R550" s="9">
        <f>$R$1*(H550-H549)</f>
        <v/>
      </c>
      <c r="S550" s="9">
        <f>$S$1*LN(I550/I549)</f>
        <v/>
      </c>
      <c r="T550" s="9">
        <f>$T$1*LN(J550/J549)</f>
        <v/>
      </c>
      <c r="U550" s="9">
        <f>$W$12+$W$4*M550+$W$5*N550+$W$6*O550+$W$7*P550+$W$8*Q550+$W$9*R550+$W$10*S550+$W$11*T550</f>
        <v/>
      </c>
      <c r="AA550" s="10">
        <f>INDEX(LINEST(L291:L550,M291:T550,TRUE,TRUE),1,9)*52</f>
        <v/>
      </c>
      <c r="AB550" s="9">
        <f>INDEX(LINEST(L291:L550,M291:T550,TRUE,TRUE),1,8)</f>
        <v/>
      </c>
      <c r="AC550" s="9">
        <f>INDEX(LINEST(L291:L550,M291:T550,TRUE,TRUE),1,7)</f>
        <v/>
      </c>
      <c r="AD550" s="9">
        <f>INDEX(LINEST(L291:L550,M291:T550,TRUE,TRUE),1,6)</f>
        <v/>
      </c>
      <c r="AE550" s="9">
        <f>INDEX(LINEST(L291:L550,M291:T550,TRUE,TRUE),1,5)</f>
        <v/>
      </c>
      <c r="AF550" s="9">
        <f>INDEX(LINEST(L291:L550,M291:T550,TRUE,TRUE),1,4)</f>
        <v/>
      </c>
      <c r="AG550" s="9">
        <f>INDEX(LINEST(L291:L550,M291:T550,TRUE,TRUE),1,3)</f>
        <v/>
      </c>
      <c r="AH550" s="9">
        <f>INDEX(LINEST(L291:L550,M291:T550,TRUE,TRUE),1,2)</f>
        <v/>
      </c>
      <c r="AI550" s="9">
        <f>INDEX(LINEST(L291:L550,M291:T550,TRUE,TRUE),1,1)</f>
        <v/>
      </c>
      <c r="AJ550" s="10">
        <f>INDEX(LINEST(L291:L550,M291:T550,TRUE,TRUE),3,1)</f>
        <v/>
      </c>
      <c r="AK550" s="9">
        <f>AA549/52+AB549*M550+AC549*N550+AD549*O550+AE549*P550+AF549*Q550+AG549*R550+AH549*S550+AI549*T550</f>
        <v/>
      </c>
      <c r="AL550" s="9">
        <f>AVERAGE(L290:L549)</f>
        <v/>
      </c>
    </row>
    <row r="551">
      <c r="A551" s="7" t="n">
        <v>41467</v>
      </c>
      <c r="B551" s="8" t="n">
        <v>1279.75</v>
      </c>
      <c r="C551" s="8" t="n">
        <v>2.06</v>
      </c>
      <c r="D551" s="8" t="n">
        <v>0.55</v>
      </c>
      <c r="E551" s="8" t="n">
        <v>82.989998</v>
      </c>
      <c r="F551" s="8" t="n">
        <v>105.85</v>
      </c>
      <c r="G551" s="8" t="n">
        <v>13.84</v>
      </c>
      <c r="H551" s="8" t="n">
        <v>94.5</v>
      </c>
      <c r="I551" s="8" t="n">
        <v>1680.189941</v>
      </c>
      <c r="J551" s="8" t="n">
        <v>75.283997</v>
      </c>
      <c r="L551" s="9">
        <f>LN(B551/B550)</f>
        <v/>
      </c>
      <c r="M551" s="9">
        <f>$M$1*(C551-C550)</f>
        <v/>
      </c>
      <c r="N551" s="9">
        <f>$N$1*(D551-D550)</f>
        <v/>
      </c>
      <c r="O551" s="9">
        <f>$O$1*LN(E551/E550)</f>
        <v/>
      </c>
      <c r="P551" s="9">
        <f>$P$1*LN(F551/F550)</f>
        <v/>
      </c>
      <c r="Q551" s="9">
        <f>$Q$1*(G551-G550)</f>
        <v/>
      </c>
      <c r="R551" s="9">
        <f>$R$1*(H551-H550)</f>
        <v/>
      </c>
      <c r="S551" s="9">
        <f>$S$1*LN(I551/I550)</f>
        <v/>
      </c>
      <c r="T551" s="9">
        <f>$T$1*LN(J551/J550)</f>
        <v/>
      </c>
      <c r="U551" s="9">
        <f>$W$12+$W$4*M551+$W$5*N551+$W$6*O551+$W$7*P551+$W$8*Q551+$W$9*R551+$W$10*S551+$W$11*T551</f>
        <v/>
      </c>
      <c r="AA551" s="10">
        <f>INDEX(LINEST(L292:L551,M292:T551,TRUE,TRUE),1,9)*52</f>
        <v/>
      </c>
      <c r="AB551" s="9">
        <f>INDEX(LINEST(L292:L551,M292:T551,TRUE,TRUE),1,8)</f>
        <v/>
      </c>
      <c r="AC551" s="9">
        <f>INDEX(LINEST(L292:L551,M292:T551,TRUE,TRUE),1,7)</f>
        <v/>
      </c>
      <c r="AD551" s="9">
        <f>INDEX(LINEST(L292:L551,M292:T551,TRUE,TRUE),1,6)</f>
        <v/>
      </c>
      <c r="AE551" s="9">
        <f>INDEX(LINEST(L292:L551,M292:T551,TRUE,TRUE),1,5)</f>
        <v/>
      </c>
      <c r="AF551" s="9">
        <f>INDEX(LINEST(L292:L551,M292:T551,TRUE,TRUE),1,4)</f>
        <v/>
      </c>
      <c r="AG551" s="9">
        <f>INDEX(LINEST(L292:L551,M292:T551,TRUE,TRUE),1,3)</f>
        <v/>
      </c>
      <c r="AH551" s="9">
        <f>INDEX(LINEST(L292:L551,M292:T551,TRUE,TRUE),1,2)</f>
        <v/>
      </c>
      <c r="AI551" s="9">
        <f>INDEX(LINEST(L292:L551,M292:T551,TRUE,TRUE),1,1)</f>
        <v/>
      </c>
      <c r="AJ551" s="10">
        <f>INDEX(LINEST(L292:L551,M292:T551,TRUE,TRUE),3,1)</f>
        <v/>
      </c>
      <c r="AK551" s="9">
        <f>AA550/52+AB550*M551+AC550*N551+AD550*O551+AE550*P551+AF550*Q551+AG550*R551+AH550*S551+AI550*T551</f>
        <v/>
      </c>
      <c r="AL551" s="9">
        <f>AVERAGE(L291:L550)</f>
        <v/>
      </c>
    </row>
    <row r="552">
      <c r="A552" s="7" t="n">
        <v>41474</v>
      </c>
      <c r="B552" s="8" t="n">
        <v>1295.75</v>
      </c>
      <c r="C552" s="8" t="n">
        <v>2.21</v>
      </c>
      <c r="D552" s="8" t="n">
        <v>0.29</v>
      </c>
      <c r="E552" s="8" t="n">
        <v>82.58000199999999</v>
      </c>
      <c r="F552" s="8" t="n">
        <v>108</v>
      </c>
      <c r="G552" s="8" t="n">
        <v>12.54</v>
      </c>
      <c r="H552" s="8" t="n">
        <v>75.900002</v>
      </c>
      <c r="I552" s="8" t="n">
        <v>1692.089966</v>
      </c>
      <c r="J552" s="8" t="n">
        <v>75.784431</v>
      </c>
      <c r="L552" s="9">
        <f>LN(B552/B551)</f>
        <v/>
      </c>
      <c r="M552" s="9">
        <f>$M$1*(C552-C551)</f>
        <v/>
      </c>
      <c r="N552" s="9">
        <f>$N$1*(D552-D551)</f>
        <v/>
      </c>
      <c r="O552" s="9">
        <f>$O$1*LN(E552/E551)</f>
        <v/>
      </c>
      <c r="P552" s="9">
        <f>$P$1*LN(F552/F551)</f>
        <v/>
      </c>
      <c r="Q552" s="9">
        <f>$Q$1*(G552-G551)</f>
        <v/>
      </c>
      <c r="R552" s="9">
        <f>$R$1*(H552-H551)</f>
        <v/>
      </c>
      <c r="S552" s="9">
        <f>$S$1*LN(I552/I551)</f>
        <v/>
      </c>
      <c r="T552" s="9">
        <f>$T$1*LN(J552/J551)</f>
        <v/>
      </c>
      <c r="U552" s="9">
        <f>$W$12+$W$4*M552+$W$5*N552+$W$6*O552+$W$7*P552+$W$8*Q552+$W$9*R552+$W$10*S552+$W$11*T552</f>
        <v/>
      </c>
      <c r="AA552" s="10">
        <f>INDEX(LINEST(L293:L552,M293:T552,TRUE,TRUE),1,9)*52</f>
        <v/>
      </c>
      <c r="AB552" s="9">
        <f>INDEX(LINEST(L293:L552,M293:T552,TRUE,TRUE),1,8)</f>
        <v/>
      </c>
      <c r="AC552" s="9">
        <f>INDEX(LINEST(L293:L552,M293:T552,TRUE,TRUE),1,7)</f>
        <v/>
      </c>
      <c r="AD552" s="9">
        <f>INDEX(LINEST(L293:L552,M293:T552,TRUE,TRUE),1,6)</f>
        <v/>
      </c>
      <c r="AE552" s="9">
        <f>INDEX(LINEST(L293:L552,M293:T552,TRUE,TRUE),1,5)</f>
        <v/>
      </c>
      <c r="AF552" s="9">
        <f>INDEX(LINEST(L293:L552,M293:T552,TRUE,TRUE),1,4)</f>
        <v/>
      </c>
      <c r="AG552" s="9">
        <f>INDEX(LINEST(L293:L552,M293:T552,TRUE,TRUE),1,3)</f>
        <v/>
      </c>
      <c r="AH552" s="9">
        <f>INDEX(LINEST(L293:L552,M293:T552,TRUE,TRUE),1,2)</f>
        <v/>
      </c>
      <c r="AI552" s="9">
        <f>INDEX(LINEST(L293:L552,M293:T552,TRUE,TRUE),1,1)</f>
        <v/>
      </c>
      <c r="AJ552" s="10">
        <f>INDEX(LINEST(L293:L552,M293:T552,TRUE,TRUE),3,1)</f>
        <v/>
      </c>
      <c r="AK552" s="9">
        <f>AA551/52+AB551*M552+AC551*N552+AD551*O552+AE551*P552+AF551*Q552+AG551*R552+AH551*S552+AI551*T552</f>
        <v/>
      </c>
      <c r="AL552" s="9">
        <f>AVERAGE(L292:L551)</f>
        <v/>
      </c>
    </row>
    <row r="553">
      <c r="A553" s="7" t="n">
        <v>41481</v>
      </c>
      <c r="B553" s="8" t="n">
        <v>1331</v>
      </c>
      <c r="C553" s="8" t="n">
        <v>2.15</v>
      </c>
      <c r="D553" s="8" t="n">
        <v>0.43</v>
      </c>
      <c r="E553" s="8" t="n">
        <v>81.620003</v>
      </c>
      <c r="F553" s="8" t="n">
        <v>104.76</v>
      </c>
      <c r="G553" s="8" t="n">
        <v>12.72</v>
      </c>
      <c r="H553" s="8" t="n">
        <v>81.599998</v>
      </c>
      <c r="I553" s="8" t="n">
        <v>1691.650024</v>
      </c>
      <c r="J553" s="8" t="n">
        <v>75.60118900000001</v>
      </c>
      <c r="L553" s="9">
        <f>LN(B553/B552)</f>
        <v/>
      </c>
      <c r="M553" s="9">
        <f>$M$1*(C553-C552)</f>
        <v/>
      </c>
      <c r="N553" s="9">
        <f>$N$1*(D553-D552)</f>
        <v/>
      </c>
      <c r="O553" s="9">
        <f>$O$1*LN(E553/E552)</f>
        <v/>
      </c>
      <c r="P553" s="9">
        <f>$P$1*LN(F553/F552)</f>
        <v/>
      </c>
      <c r="Q553" s="9">
        <f>$Q$1*(G553-G552)</f>
        <v/>
      </c>
      <c r="R553" s="9">
        <f>$R$1*(H553-H552)</f>
        <v/>
      </c>
      <c r="S553" s="9">
        <f>$S$1*LN(I553/I552)</f>
        <v/>
      </c>
      <c r="T553" s="9">
        <f>$T$1*LN(J553/J552)</f>
        <v/>
      </c>
      <c r="U553" s="9">
        <f>$W$12+$W$4*M553+$W$5*N553+$W$6*O553+$W$7*P553+$W$8*Q553+$W$9*R553+$W$10*S553+$W$11*T553</f>
        <v/>
      </c>
      <c r="AA553" s="10">
        <f>INDEX(LINEST(L294:L553,M294:T553,TRUE,TRUE),1,9)*52</f>
        <v/>
      </c>
      <c r="AB553" s="9">
        <f>INDEX(LINEST(L294:L553,M294:T553,TRUE,TRUE),1,8)</f>
        <v/>
      </c>
      <c r="AC553" s="9">
        <f>INDEX(LINEST(L294:L553,M294:T553,TRUE,TRUE),1,7)</f>
        <v/>
      </c>
      <c r="AD553" s="9">
        <f>INDEX(LINEST(L294:L553,M294:T553,TRUE,TRUE),1,6)</f>
        <v/>
      </c>
      <c r="AE553" s="9">
        <f>INDEX(LINEST(L294:L553,M294:T553,TRUE,TRUE),1,5)</f>
        <v/>
      </c>
      <c r="AF553" s="9">
        <f>INDEX(LINEST(L294:L553,M294:T553,TRUE,TRUE),1,4)</f>
        <v/>
      </c>
      <c r="AG553" s="9">
        <f>INDEX(LINEST(L294:L553,M294:T553,TRUE,TRUE),1,3)</f>
        <v/>
      </c>
      <c r="AH553" s="9">
        <f>INDEX(LINEST(L294:L553,M294:T553,TRUE,TRUE),1,2)</f>
        <v/>
      </c>
      <c r="AI553" s="9">
        <f>INDEX(LINEST(L294:L553,M294:T553,TRUE,TRUE),1,1)</f>
        <v/>
      </c>
      <c r="AJ553" s="10">
        <f>INDEX(LINEST(L294:L553,M294:T553,TRUE,TRUE),3,1)</f>
        <v/>
      </c>
      <c r="AK553" s="9">
        <f>AA552/52+AB552*M553+AC552*N553+AD552*O553+AE552*P553+AF552*Q553+AG552*R553+AH552*S553+AI552*T553</f>
        <v/>
      </c>
      <c r="AL553" s="9">
        <f>AVERAGE(L293:L552)</f>
        <v/>
      </c>
    </row>
    <row r="554">
      <c r="A554" s="7" t="n">
        <v>41488</v>
      </c>
      <c r="B554" s="8" t="n">
        <v>1309.25</v>
      </c>
      <c r="C554" s="8" t="n">
        <v>2.21</v>
      </c>
      <c r="D554" s="8" t="n">
        <v>0.42</v>
      </c>
      <c r="E554" s="8" t="n">
        <v>81.910004</v>
      </c>
      <c r="F554" s="8" t="n">
        <v>106.94</v>
      </c>
      <c r="G554" s="8" t="n">
        <v>11.98</v>
      </c>
      <c r="H554" s="8" t="n">
        <v>73.199997</v>
      </c>
      <c r="I554" s="8" t="n">
        <v>1709.670044</v>
      </c>
      <c r="J554" s="8" t="n">
        <v>75.45636</v>
      </c>
      <c r="L554" s="9">
        <f>LN(B554/B553)</f>
        <v/>
      </c>
      <c r="M554" s="9">
        <f>$M$1*(C554-C553)</f>
        <v/>
      </c>
      <c r="N554" s="9">
        <f>$N$1*(D554-D553)</f>
        <v/>
      </c>
      <c r="O554" s="9">
        <f>$O$1*LN(E554/E553)</f>
        <v/>
      </c>
      <c r="P554" s="9">
        <f>$P$1*LN(F554/F553)</f>
        <v/>
      </c>
      <c r="Q554" s="9">
        <f>$Q$1*(G554-G553)</f>
        <v/>
      </c>
      <c r="R554" s="9">
        <f>$R$1*(H554-H553)</f>
        <v/>
      </c>
      <c r="S554" s="9">
        <f>$S$1*LN(I554/I553)</f>
        <v/>
      </c>
      <c r="T554" s="9">
        <f>$T$1*LN(J554/J553)</f>
        <v/>
      </c>
      <c r="U554" s="9">
        <f>$W$12+$W$4*M554+$W$5*N554+$W$6*O554+$W$7*P554+$W$8*Q554+$W$9*R554+$W$10*S554+$W$11*T554</f>
        <v/>
      </c>
      <c r="AA554" s="10">
        <f>INDEX(LINEST(L295:L554,M295:T554,TRUE,TRUE),1,9)*52</f>
        <v/>
      </c>
      <c r="AB554" s="9">
        <f>INDEX(LINEST(L295:L554,M295:T554,TRUE,TRUE),1,8)</f>
        <v/>
      </c>
      <c r="AC554" s="9">
        <f>INDEX(LINEST(L295:L554,M295:T554,TRUE,TRUE),1,7)</f>
        <v/>
      </c>
      <c r="AD554" s="9">
        <f>INDEX(LINEST(L295:L554,M295:T554,TRUE,TRUE),1,6)</f>
        <v/>
      </c>
      <c r="AE554" s="9">
        <f>INDEX(LINEST(L295:L554,M295:T554,TRUE,TRUE),1,5)</f>
        <v/>
      </c>
      <c r="AF554" s="9">
        <f>INDEX(LINEST(L295:L554,M295:T554,TRUE,TRUE),1,4)</f>
        <v/>
      </c>
      <c r="AG554" s="9">
        <f>INDEX(LINEST(L295:L554,M295:T554,TRUE,TRUE),1,3)</f>
        <v/>
      </c>
      <c r="AH554" s="9">
        <f>INDEX(LINEST(L295:L554,M295:T554,TRUE,TRUE),1,2)</f>
        <v/>
      </c>
      <c r="AI554" s="9">
        <f>INDEX(LINEST(L295:L554,M295:T554,TRUE,TRUE),1,1)</f>
        <v/>
      </c>
      <c r="AJ554" s="10">
        <f>INDEX(LINEST(L295:L554,M295:T554,TRUE,TRUE),3,1)</f>
        <v/>
      </c>
      <c r="AK554" s="9">
        <f>AA553/52+AB553*M554+AC553*N554+AD553*O554+AE553*P554+AF553*Q554+AG553*R554+AH553*S554+AI553*T554</f>
        <v/>
      </c>
      <c r="AL554" s="9">
        <f>AVERAGE(L294:L553)</f>
        <v/>
      </c>
    </row>
    <row r="555">
      <c r="A555" s="7" t="n">
        <v>41495</v>
      </c>
      <c r="B555" s="8" t="n">
        <v>1309</v>
      </c>
      <c r="C555" s="8" t="n">
        <v>2.24</v>
      </c>
      <c r="D555" s="8" t="n">
        <v>0.33</v>
      </c>
      <c r="E555" s="8" t="n">
        <v>81.129997</v>
      </c>
      <c r="F555" s="8" t="n">
        <v>106.04</v>
      </c>
      <c r="G555" s="8" t="n">
        <v>13.41</v>
      </c>
      <c r="H555" s="8" t="n">
        <v>75.400002</v>
      </c>
      <c r="I555" s="8" t="n">
        <v>1691.420044</v>
      </c>
      <c r="J555" s="8" t="n">
        <v>75.66821299999999</v>
      </c>
      <c r="L555" s="9">
        <f>LN(B555/B554)</f>
        <v/>
      </c>
      <c r="M555" s="9">
        <f>$M$1*(C555-C554)</f>
        <v/>
      </c>
      <c r="N555" s="9">
        <f>$N$1*(D555-D554)</f>
        <v/>
      </c>
      <c r="O555" s="9">
        <f>$O$1*LN(E555/E554)</f>
        <v/>
      </c>
      <c r="P555" s="9">
        <f>$P$1*LN(F555/F554)</f>
        <v/>
      </c>
      <c r="Q555" s="9">
        <f>$Q$1*(G555-G554)</f>
        <v/>
      </c>
      <c r="R555" s="9">
        <f>$R$1*(H555-H554)</f>
        <v/>
      </c>
      <c r="S555" s="9">
        <f>$S$1*LN(I555/I554)</f>
        <v/>
      </c>
      <c r="T555" s="9">
        <f>$T$1*LN(J555/J554)</f>
        <v/>
      </c>
      <c r="U555" s="9">
        <f>$W$12+$W$4*M555+$W$5*N555+$W$6*O555+$W$7*P555+$W$8*Q555+$W$9*R555+$W$10*S555+$W$11*T555</f>
        <v/>
      </c>
      <c r="AA555" s="10">
        <f>INDEX(LINEST(L296:L555,M296:T555,TRUE,TRUE),1,9)*52</f>
        <v/>
      </c>
      <c r="AB555" s="9">
        <f>INDEX(LINEST(L296:L555,M296:T555,TRUE,TRUE),1,8)</f>
        <v/>
      </c>
      <c r="AC555" s="9">
        <f>INDEX(LINEST(L296:L555,M296:T555,TRUE,TRUE),1,7)</f>
        <v/>
      </c>
      <c r="AD555" s="9">
        <f>INDEX(LINEST(L296:L555,M296:T555,TRUE,TRUE),1,6)</f>
        <v/>
      </c>
      <c r="AE555" s="9">
        <f>INDEX(LINEST(L296:L555,M296:T555,TRUE,TRUE),1,5)</f>
        <v/>
      </c>
      <c r="AF555" s="9">
        <f>INDEX(LINEST(L296:L555,M296:T555,TRUE,TRUE),1,4)</f>
        <v/>
      </c>
      <c r="AG555" s="9">
        <f>INDEX(LINEST(L296:L555,M296:T555,TRUE,TRUE),1,3)</f>
        <v/>
      </c>
      <c r="AH555" s="9">
        <f>INDEX(LINEST(L296:L555,M296:T555,TRUE,TRUE),1,2)</f>
        <v/>
      </c>
      <c r="AI555" s="9">
        <f>INDEX(LINEST(L296:L555,M296:T555,TRUE,TRUE),1,1)</f>
        <v/>
      </c>
      <c r="AJ555" s="10">
        <f>INDEX(LINEST(L296:L555,M296:T555,TRUE,TRUE),3,1)</f>
        <v/>
      </c>
      <c r="AK555" s="9">
        <f>AA554/52+AB554*M555+AC554*N555+AD554*O555+AE554*P555+AF554*Q555+AG554*R555+AH554*S555+AI554*T555</f>
        <v/>
      </c>
      <c r="AL555" s="9">
        <f>AVERAGE(L295:L554)</f>
        <v/>
      </c>
    </row>
    <row r="556">
      <c r="A556" s="7" t="n">
        <v>41502</v>
      </c>
      <c r="B556" s="8" t="n">
        <v>1369.25</v>
      </c>
      <c r="C556" s="8" t="n">
        <v>2.16</v>
      </c>
      <c r="D556" s="8" t="n">
        <v>0.68</v>
      </c>
      <c r="E556" s="8" t="n">
        <v>81.260002</v>
      </c>
      <c r="F556" s="8" t="n">
        <v>107.58</v>
      </c>
      <c r="G556" s="8" t="n">
        <v>14.37</v>
      </c>
      <c r="H556" s="8" t="n">
        <v>94.699997</v>
      </c>
      <c r="I556" s="8" t="n">
        <v>1655.829956</v>
      </c>
      <c r="J556" s="8" t="n">
        <v>74.736046</v>
      </c>
      <c r="L556" s="9">
        <f>LN(B556/B555)</f>
        <v/>
      </c>
      <c r="M556" s="9">
        <f>$M$1*(C556-C555)</f>
        <v/>
      </c>
      <c r="N556" s="9">
        <f>$N$1*(D556-D555)</f>
        <v/>
      </c>
      <c r="O556" s="9">
        <f>$O$1*LN(E556/E555)</f>
        <v/>
      </c>
      <c r="P556" s="9">
        <f>$P$1*LN(F556/F555)</f>
        <v/>
      </c>
      <c r="Q556" s="9">
        <f>$Q$1*(G556-G555)</f>
        <v/>
      </c>
      <c r="R556" s="9">
        <f>$R$1*(H556-H555)</f>
        <v/>
      </c>
      <c r="S556" s="9">
        <f>$S$1*LN(I556/I555)</f>
        <v/>
      </c>
      <c r="T556" s="9">
        <f>$T$1*LN(J556/J555)</f>
        <v/>
      </c>
      <c r="U556" s="9">
        <f>$W$12+$W$4*M556+$W$5*N556+$W$6*O556+$W$7*P556+$W$8*Q556+$W$9*R556+$W$10*S556+$W$11*T556</f>
        <v/>
      </c>
      <c r="AA556" s="10">
        <f>INDEX(LINEST(L297:L556,M297:T556,TRUE,TRUE),1,9)*52</f>
        <v/>
      </c>
      <c r="AB556" s="9">
        <f>INDEX(LINEST(L297:L556,M297:T556,TRUE,TRUE),1,8)</f>
        <v/>
      </c>
      <c r="AC556" s="9">
        <f>INDEX(LINEST(L297:L556,M297:T556,TRUE,TRUE),1,7)</f>
        <v/>
      </c>
      <c r="AD556" s="9">
        <f>INDEX(LINEST(L297:L556,M297:T556,TRUE,TRUE),1,6)</f>
        <v/>
      </c>
      <c r="AE556" s="9">
        <f>INDEX(LINEST(L297:L556,M297:T556,TRUE,TRUE),1,5)</f>
        <v/>
      </c>
      <c r="AF556" s="9">
        <f>INDEX(LINEST(L297:L556,M297:T556,TRUE,TRUE),1,4)</f>
        <v/>
      </c>
      <c r="AG556" s="9">
        <f>INDEX(LINEST(L297:L556,M297:T556,TRUE,TRUE),1,3)</f>
        <v/>
      </c>
      <c r="AH556" s="9">
        <f>INDEX(LINEST(L297:L556,M297:T556,TRUE,TRUE),1,2)</f>
        <v/>
      </c>
      <c r="AI556" s="9">
        <f>INDEX(LINEST(L297:L556,M297:T556,TRUE,TRUE),1,1)</f>
        <v/>
      </c>
      <c r="AJ556" s="10">
        <f>INDEX(LINEST(L297:L556,M297:T556,TRUE,TRUE),3,1)</f>
        <v/>
      </c>
      <c r="AK556" s="9">
        <f>AA555/52+AB555*M556+AC555*N556+AD555*O556+AE555*P556+AF555*Q556+AG555*R556+AH555*S556+AI555*T556</f>
        <v/>
      </c>
      <c r="AL556" s="9">
        <f>AVERAGE(L296:L555)</f>
        <v/>
      </c>
    </row>
    <row r="557">
      <c r="A557" s="7" t="n">
        <v>41509</v>
      </c>
      <c r="B557" s="8" t="n">
        <v>1377.5</v>
      </c>
      <c r="C557" s="8" t="n">
        <v>2.13</v>
      </c>
      <c r="D557" s="8" t="n">
        <v>0.6899999999999999</v>
      </c>
      <c r="E557" s="8" t="n">
        <v>81.339996</v>
      </c>
      <c r="F557" s="8" t="n">
        <v>106.48</v>
      </c>
      <c r="G557" s="8" t="n">
        <v>13.98</v>
      </c>
      <c r="H557" s="8" t="n">
        <v>99.800003</v>
      </c>
      <c r="I557" s="8" t="n">
        <v>1663.5</v>
      </c>
      <c r="J557" s="8" t="n">
        <v>74.78552999999999</v>
      </c>
      <c r="L557" s="9">
        <f>LN(B557/B556)</f>
        <v/>
      </c>
      <c r="M557" s="9">
        <f>$M$1*(C557-C556)</f>
        <v/>
      </c>
      <c r="N557" s="9">
        <f>$N$1*(D557-D556)</f>
        <v/>
      </c>
      <c r="O557" s="9">
        <f>$O$1*LN(E557/E556)</f>
        <v/>
      </c>
      <c r="P557" s="9">
        <f>$P$1*LN(F557/F556)</f>
        <v/>
      </c>
      <c r="Q557" s="9">
        <f>$Q$1*(G557-G556)</f>
        <v/>
      </c>
      <c r="R557" s="9">
        <f>$R$1*(H557-H556)</f>
        <v/>
      </c>
      <c r="S557" s="9">
        <f>$S$1*LN(I557/I556)</f>
        <v/>
      </c>
      <c r="T557" s="9">
        <f>$T$1*LN(J557/J556)</f>
        <v/>
      </c>
      <c r="U557" s="9">
        <f>$W$12+$W$4*M557+$W$5*N557+$W$6*O557+$W$7*P557+$W$8*Q557+$W$9*R557+$W$10*S557+$W$11*T557</f>
        <v/>
      </c>
      <c r="AA557" s="10">
        <f>INDEX(LINEST(L298:L557,M298:T557,TRUE,TRUE),1,9)*52</f>
        <v/>
      </c>
      <c r="AB557" s="9">
        <f>INDEX(LINEST(L298:L557,M298:T557,TRUE,TRUE),1,8)</f>
        <v/>
      </c>
      <c r="AC557" s="9">
        <f>INDEX(LINEST(L298:L557,M298:T557,TRUE,TRUE),1,7)</f>
        <v/>
      </c>
      <c r="AD557" s="9">
        <f>INDEX(LINEST(L298:L557,M298:T557,TRUE,TRUE),1,6)</f>
        <v/>
      </c>
      <c r="AE557" s="9">
        <f>INDEX(LINEST(L298:L557,M298:T557,TRUE,TRUE),1,5)</f>
        <v/>
      </c>
      <c r="AF557" s="9">
        <f>INDEX(LINEST(L298:L557,M298:T557,TRUE,TRUE),1,4)</f>
        <v/>
      </c>
      <c r="AG557" s="9">
        <f>INDEX(LINEST(L298:L557,M298:T557,TRUE,TRUE),1,3)</f>
        <v/>
      </c>
      <c r="AH557" s="9">
        <f>INDEX(LINEST(L298:L557,M298:T557,TRUE,TRUE),1,2)</f>
        <v/>
      </c>
      <c r="AI557" s="9">
        <f>INDEX(LINEST(L298:L557,M298:T557,TRUE,TRUE),1,1)</f>
        <v/>
      </c>
      <c r="AJ557" s="10">
        <f>INDEX(LINEST(L298:L557,M298:T557,TRUE,TRUE),3,1)</f>
        <v/>
      </c>
      <c r="AK557" s="9">
        <f>AA556/52+AB556*M557+AC556*N557+AD556*O557+AE556*P557+AF556*Q557+AG556*R557+AH556*S557+AI556*T557</f>
        <v/>
      </c>
      <c r="AL557" s="9">
        <f>AVERAGE(L297:L556)</f>
        <v/>
      </c>
    </row>
    <row r="558">
      <c r="A558" s="7" t="n">
        <v>41516</v>
      </c>
      <c r="B558" s="8" t="n">
        <v>1394.75</v>
      </c>
      <c r="C558" s="8" t="n">
        <v>2.1</v>
      </c>
      <c r="D558" s="8" t="n">
        <v>0.68</v>
      </c>
      <c r="E558" s="8" t="n">
        <v>82.089996</v>
      </c>
      <c r="F558" s="8" t="n">
        <v>107.98</v>
      </c>
      <c r="G558" s="8" t="n">
        <v>17.01</v>
      </c>
      <c r="H558" s="8" t="n">
        <v>103.5</v>
      </c>
      <c r="I558" s="8" t="n">
        <v>1632.969971</v>
      </c>
      <c r="J558" s="8" t="n">
        <v>75.00438699999999</v>
      </c>
      <c r="L558" s="9">
        <f>LN(B558/B557)</f>
        <v/>
      </c>
      <c r="M558" s="9">
        <f>$M$1*(C558-C557)</f>
        <v/>
      </c>
      <c r="N558" s="9">
        <f>$N$1*(D558-D557)</f>
        <v/>
      </c>
      <c r="O558" s="9">
        <f>$O$1*LN(E558/E557)</f>
        <v/>
      </c>
      <c r="P558" s="9">
        <f>$P$1*LN(F558/F557)</f>
        <v/>
      </c>
      <c r="Q558" s="9">
        <f>$Q$1*(G558-G557)</f>
        <v/>
      </c>
      <c r="R558" s="9">
        <f>$R$1*(H558-H557)</f>
        <v/>
      </c>
      <c r="S558" s="9">
        <f>$S$1*LN(I558/I557)</f>
        <v/>
      </c>
      <c r="T558" s="9">
        <f>$T$1*LN(J558/J557)</f>
        <v/>
      </c>
      <c r="U558" s="9">
        <f>$W$12+$W$4*M558+$W$5*N558+$W$6*O558+$W$7*P558+$W$8*Q558+$W$9*R558+$W$10*S558+$W$11*T558</f>
        <v/>
      </c>
      <c r="AA558" s="10">
        <f>INDEX(LINEST(L299:L558,M299:T558,TRUE,TRUE),1,9)*52</f>
        <v/>
      </c>
      <c r="AB558" s="9">
        <f>INDEX(LINEST(L299:L558,M299:T558,TRUE,TRUE),1,8)</f>
        <v/>
      </c>
      <c r="AC558" s="9">
        <f>INDEX(LINEST(L299:L558,M299:T558,TRUE,TRUE),1,7)</f>
        <v/>
      </c>
      <c r="AD558" s="9">
        <f>INDEX(LINEST(L299:L558,M299:T558,TRUE,TRUE),1,6)</f>
        <v/>
      </c>
      <c r="AE558" s="9">
        <f>INDEX(LINEST(L299:L558,M299:T558,TRUE,TRUE),1,5)</f>
        <v/>
      </c>
      <c r="AF558" s="9">
        <f>INDEX(LINEST(L299:L558,M299:T558,TRUE,TRUE),1,4)</f>
        <v/>
      </c>
      <c r="AG558" s="9">
        <f>INDEX(LINEST(L299:L558,M299:T558,TRUE,TRUE),1,3)</f>
        <v/>
      </c>
      <c r="AH558" s="9">
        <f>INDEX(LINEST(L299:L558,M299:T558,TRUE,TRUE),1,2)</f>
        <v/>
      </c>
      <c r="AI558" s="9">
        <f>INDEX(LINEST(L299:L558,M299:T558,TRUE,TRUE),1,1)</f>
        <v/>
      </c>
      <c r="AJ558" s="10">
        <f>INDEX(LINEST(L299:L558,M299:T558,TRUE,TRUE),3,1)</f>
        <v/>
      </c>
      <c r="AK558" s="9">
        <f>AA557/52+AB557*M558+AC557*N558+AD557*O558+AE557*P558+AF557*Q558+AG557*R558+AH557*S558+AI557*T558</f>
        <v/>
      </c>
      <c r="AL558" s="9">
        <f>AVERAGE(L298:L557)</f>
        <v/>
      </c>
    </row>
    <row r="559">
      <c r="A559" s="7" t="n">
        <v>41523</v>
      </c>
      <c r="B559" s="8" t="n">
        <v>1387</v>
      </c>
      <c r="C559" s="8" t="n">
        <v>2.07</v>
      </c>
      <c r="D559" s="8" t="n">
        <v>0.87</v>
      </c>
      <c r="E559" s="8" t="n">
        <v>82.150002</v>
      </c>
      <c r="F559" s="8" t="n">
        <v>110.62</v>
      </c>
      <c r="G559" s="8" t="n">
        <v>15.85</v>
      </c>
      <c r="H559" s="8" t="n">
        <v>105.5</v>
      </c>
      <c r="I559" s="8" t="n">
        <v>1655.170044</v>
      </c>
      <c r="J559" s="8" t="n">
        <v>74.486565</v>
      </c>
      <c r="L559" s="9">
        <f>LN(B559/B558)</f>
        <v/>
      </c>
      <c r="M559" s="9">
        <f>$M$1*(C559-C558)</f>
        <v/>
      </c>
      <c r="N559" s="9">
        <f>$N$1*(D559-D558)</f>
        <v/>
      </c>
      <c r="O559" s="9">
        <f>$O$1*LN(E559/E558)</f>
        <v/>
      </c>
      <c r="P559" s="9">
        <f>$P$1*LN(F559/F558)</f>
        <v/>
      </c>
      <c r="Q559" s="9">
        <f>$Q$1*(G559-G558)</f>
        <v/>
      </c>
      <c r="R559" s="9">
        <f>$R$1*(H559-H558)</f>
        <v/>
      </c>
      <c r="S559" s="9">
        <f>$S$1*LN(I559/I558)</f>
        <v/>
      </c>
      <c r="T559" s="9">
        <f>$T$1*LN(J559/J558)</f>
        <v/>
      </c>
      <c r="U559" s="9">
        <f>$W$12+$W$4*M559+$W$5*N559+$W$6*O559+$W$7*P559+$W$8*Q559+$W$9*R559+$W$10*S559+$W$11*T559</f>
        <v/>
      </c>
      <c r="AA559" s="10">
        <f>INDEX(LINEST(L300:L559,M300:T559,TRUE,TRUE),1,9)*52</f>
        <v/>
      </c>
      <c r="AB559" s="9">
        <f>INDEX(LINEST(L300:L559,M300:T559,TRUE,TRUE),1,8)</f>
        <v/>
      </c>
      <c r="AC559" s="9">
        <f>INDEX(LINEST(L300:L559,M300:T559,TRUE,TRUE),1,7)</f>
        <v/>
      </c>
      <c r="AD559" s="9">
        <f>INDEX(LINEST(L300:L559,M300:T559,TRUE,TRUE),1,6)</f>
        <v/>
      </c>
      <c r="AE559" s="9">
        <f>INDEX(LINEST(L300:L559,M300:T559,TRUE,TRUE),1,5)</f>
        <v/>
      </c>
      <c r="AF559" s="9">
        <f>INDEX(LINEST(L300:L559,M300:T559,TRUE,TRUE),1,4)</f>
        <v/>
      </c>
      <c r="AG559" s="9">
        <f>INDEX(LINEST(L300:L559,M300:T559,TRUE,TRUE),1,3)</f>
        <v/>
      </c>
      <c r="AH559" s="9">
        <f>INDEX(LINEST(L300:L559,M300:T559,TRUE,TRUE),1,2)</f>
        <v/>
      </c>
      <c r="AI559" s="9">
        <f>INDEX(LINEST(L300:L559,M300:T559,TRUE,TRUE),1,1)</f>
        <v/>
      </c>
      <c r="AJ559" s="10">
        <f>INDEX(LINEST(L300:L559,M300:T559,TRUE,TRUE),3,1)</f>
        <v/>
      </c>
      <c r="AK559" s="9">
        <f>AA558/52+AB558*M559+AC558*N559+AD558*O559+AE558*P559+AF558*Q559+AG558*R559+AH558*S559+AI558*T559</f>
        <v/>
      </c>
      <c r="AL559" s="9">
        <f>AVERAGE(L299:L558)</f>
        <v/>
      </c>
    </row>
    <row r="560">
      <c r="A560" s="7" t="n">
        <v>41530</v>
      </c>
      <c r="B560" s="8" t="n">
        <v>1318.5</v>
      </c>
      <c r="C560" s="8" t="n">
        <v>2.1</v>
      </c>
      <c r="D560" s="8" t="n">
        <v>0.8</v>
      </c>
      <c r="E560" s="8" t="n">
        <v>81.449997</v>
      </c>
      <c r="F560" s="8" t="n">
        <v>108.31</v>
      </c>
      <c r="G560" s="8" t="n">
        <v>14.16</v>
      </c>
      <c r="H560" s="8" t="n">
        <v>96.199997</v>
      </c>
      <c r="I560" s="8" t="n">
        <v>1687.98999</v>
      </c>
      <c r="J560" s="8" t="n">
        <v>74.776588</v>
      </c>
      <c r="L560" s="9">
        <f>LN(B560/B559)</f>
        <v/>
      </c>
      <c r="M560" s="9">
        <f>$M$1*(C560-C559)</f>
        <v/>
      </c>
      <c r="N560" s="9">
        <f>$N$1*(D560-D559)</f>
        <v/>
      </c>
      <c r="O560" s="9">
        <f>$O$1*LN(E560/E559)</f>
        <v/>
      </c>
      <c r="P560" s="9">
        <f>$P$1*LN(F560/F559)</f>
        <v/>
      </c>
      <c r="Q560" s="9">
        <f>$Q$1*(G560-G559)</f>
        <v/>
      </c>
      <c r="R560" s="9">
        <f>$R$1*(H560-H559)</f>
        <v/>
      </c>
      <c r="S560" s="9">
        <f>$S$1*LN(I560/I559)</f>
        <v/>
      </c>
      <c r="T560" s="9">
        <f>$T$1*LN(J560/J559)</f>
        <v/>
      </c>
      <c r="U560" s="9">
        <f>$W$12+$W$4*M560+$W$5*N560+$W$6*O560+$W$7*P560+$W$8*Q560+$W$9*R560+$W$10*S560+$W$11*T560</f>
        <v/>
      </c>
      <c r="AA560" s="10">
        <f>INDEX(LINEST(L301:L560,M301:T560,TRUE,TRUE),1,9)*52</f>
        <v/>
      </c>
      <c r="AB560" s="9">
        <f>INDEX(LINEST(L301:L560,M301:T560,TRUE,TRUE),1,8)</f>
        <v/>
      </c>
      <c r="AC560" s="9">
        <f>INDEX(LINEST(L301:L560,M301:T560,TRUE,TRUE),1,7)</f>
        <v/>
      </c>
      <c r="AD560" s="9">
        <f>INDEX(LINEST(L301:L560,M301:T560,TRUE,TRUE),1,6)</f>
        <v/>
      </c>
      <c r="AE560" s="9">
        <f>INDEX(LINEST(L301:L560,M301:T560,TRUE,TRUE),1,5)</f>
        <v/>
      </c>
      <c r="AF560" s="9">
        <f>INDEX(LINEST(L301:L560,M301:T560,TRUE,TRUE),1,4)</f>
        <v/>
      </c>
      <c r="AG560" s="9">
        <f>INDEX(LINEST(L301:L560,M301:T560,TRUE,TRUE),1,3)</f>
        <v/>
      </c>
      <c r="AH560" s="9">
        <f>INDEX(LINEST(L301:L560,M301:T560,TRUE,TRUE),1,2)</f>
        <v/>
      </c>
      <c r="AI560" s="9">
        <f>INDEX(LINEST(L301:L560,M301:T560,TRUE,TRUE),1,1)</f>
        <v/>
      </c>
      <c r="AJ560" s="10">
        <f>INDEX(LINEST(L301:L560,M301:T560,TRUE,TRUE),3,1)</f>
        <v/>
      </c>
      <c r="AK560" s="9">
        <f>AA559/52+AB559*M560+AC559*N560+AD559*O560+AE559*P560+AF559*Q560+AG559*R560+AH559*S560+AI559*T560</f>
        <v/>
      </c>
      <c r="AL560" s="9">
        <f>AVERAGE(L300:L559)</f>
        <v/>
      </c>
    </row>
    <row r="561">
      <c r="A561" s="7" t="n">
        <v>41537</v>
      </c>
      <c r="B561" s="8" t="n">
        <v>1349.25</v>
      </c>
      <c r="C561" s="8" t="n">
        <v>2.23</v>
      </c>
      <c r="D561" s="8" t="n">
        <v>0.52</v>
      </c>
      <c r="E561" s="8" t="n">
        <v>80.44000200000001</v>
      </c>
      <c r="F561" s="8" t="n">
        <v>104.7</v>
      </c>
      <c r="G561" s="8" t="n">
        <v>13.12</v>
      </c>
      <c r="H561" s="8" t="n">
        <v>77.699997</v>
      </c>
      <c r="I561" s="8" t="n">
        <v>1709.910034</v>
      </c>
      <c r="J561" s="8" t="n">
        <v>75.540695</v>
      </c>
      <c r="L561" s="9">
        <f>LN(B561/B560)</f>
        <v/>
      </c>
      <c r="M561" s="9">
        <f>$M$1*(C561-C560)</f>
        <v/>
      </c>
      <c r="N561" s="9">
        <f>$N$1*(D561-D560)</f>
        <v/>
      </c>
      <c r="O561" s="9">
        <f>$O$1*LN(E561/E560)</f>
        <v/>
      </c>
      <c r="P561" s="9">
        <f>$P$1*LN(F561/F560)</f>
        <v/>
      </c>
      <c r="Q561" s="9">
        <f>$Q$1*(G561-G560)</f>
        <v/>
      </c>
      <c r="R561" s="9">
        <f>$R$1*(H561-H560)</f>
        <v/>
      </c>
      <c r="S561" s="9">
        <f>$S$1*LN(I561/I560)</f>
        <v/>
      </c>
      <c r="T561" s="9">
        <f>$T$1*LN(J561/J560)</f>
        <v/>
      </c>
      <c r="U561" s="9">
        <f>$W$12+$W$4*M561+$W$5*N561+$W$6*O561+$W$7*P561+$W$8*Q561+$W$9*R561+$W$10*S561+$W$11*T561</f>
        <v/>
      </c>
      <c r="AA561" s="10">
        <f>INDEX(LINEST(L302:L561,M302:T561,TRUE,TRUE),1,9)*52</f>
        <v/>
      </c>
      <c r="AB561" s="9">
        <f>INDEX(LINEST(L302:L561,M302:T561,TRUE,TRUE),1,8)</f>
        <v/>
      </c>
      <c r="AC561" s="9">
        <f>INDEX(LINEST(L302:L561,M302:T561,TRUE,TRUE),1,7)</f>
        <v/>
      </c>
      <c r="AD561" s="9">
        <f>INDEX(LINEST(L302:L561,M302:T561,TRUE,TRUE),1,6)</f>
        <v/>
      </c>
      <c r="AE561" s="9">
        <f>INDEX(LINEST(L302:L561,M302:T561,TRUE,TRUE),1,5)</f>
        <v/>
      </c>
      <c r="AF561" s="9">
        <f>INDEX(LINEST(L302:L561,M302:T561,TRUE,TRUE),1,4)</f>
        <v/>
      </c>
      <c r="AG561" s="9">
        <f>INDEX(LINEST(L302:L561,M302:T561,TRUE,TRUE),1,3)</f>
        <v/>
      </c>
      <c r="AH561" s="9">
        <f>INDEX(LINEST(L302:L561,M302:T561,TRUE,TRUE),1,2)</f>
        <v/>
      </c>
      <c r="AI561" s="9">
        <f>INDEX(LINEST(L302:L561,M302:T561,TRUE,TRUE),1,1)</f>
        <v/>
      </c>
      <c r="AJ561" s="10">
        <f>INDEX(LINEST(L302:L561,M302:T561,TRUE,TRUE),3,1)</f>
        <v/>
      </c>
      <c r="AK561" s="9">
        <f>AA560/52+AB560*M561+AC560*N561+AD560*O561+AE560*P561+AF560*Q561+AG560*R561+AH560*S561+AI560*T561</f>
        <v/>
      </c>
      <c r="AL561" s="9">
        <f>AVERAGE(L301:L560)</f>
        <v/>
      </c>
    </row>
    <row r="562">
      <c r="A562" s="7" t="n">
        <v>41544</v>
      </c>
      <c r="B562" s="8" t="n">
        <v>1341</v>
      </c>
      <c r="C562" s="8" t="n">
        <v>2.18</v>
      </c>
      <c r="D562" s="8" t="n">
        <v>0.46</v>
      </c>
      <c r="E562" s="8" t="n">
        <v>80.269997</v>
      </c>
      <c r="F562" s="8" t="n">
        <v>102.86</v>
      </c>
      <c r="G562" s="8" t="n">
        <v>15.46</v>
      </c>
      <c r="H562" s="8" t="n">
        <v>78</v>
      </c>
      <c r="I562" s="8" t="n">
        <v>1691.75</v>
      </c>
      <c r="J562" s="8" t="n">
        <v>75.90863</v>
      </c>
      <c r="L562" s="9">
        <f>LN(B562/B561)</f>
        <v/>
      </c>
      <c r="M562" s="9">
        <f>$M$1*(C562-C561)</f>
        <v/>
      </c>
      <c r="N562" s="9">
        <f>$N$1*(D562-D561)</f>
        <v/>
      </c>
      <c r="O562" s="9">
        <f>$O$1*LN(E562/E561)</f>
        <v/>
      </c>
      <c r="P562" s="9">
        <f>$P$1*LN(F562/F561)</f>
        <v/>
      </c>
      <c r="Q562" s="9">
        <f>$Q$1*(G562-G561)</f>
        <v/>
      </c>
      <c r="R562" s="9">
        <f>$R$1*(H562-H561)</f>
        <v/>
      </c>
      <c r="S562" s="9">
        <f>$S$1*LN(I562/I561)</f>
        <v/>
      </c>
      <c r="T562" s="9">
        <f>$T$1*LN(J562/J561)</f>
        <v/>
      </c>
      <c r="U562" s="9">
        <f>$W$12+$W$4*M562+$W$5*N562+$W$6*O562+$W$7*P562+$W$8*Q562+$W$9*R562+$W$10*S562+$W$11*T562</f>
        <v/>
      </c>
      <c r="AA562" s="10">
        <f>INDEX(LINEST(L303:L562,M303:T562,TRUE,TRUE),1,9)*52</f>
        <v/>
      </c>
      <c r="AB562" s="9">
        <f>INDEX(LINEST(L303:L562,M303:T562,TRUE,TRUE),1,8)</f>
        <v/>
      </c>
      <c r="AC562" s="9">
        <f>INDEX(LINEST(L303:L562,M303:T562,TRUE,TRUE),1,7)</f>
        <v/>
      </c>
      <c r="AD562" s="9">
        <f>INDEX(LINEST(L303:L562,M303:T562,TRUE,TRUE),1,6)</f>
        <v/>
      </c>
      <c r="AE562" s="9">
        <f>INDEX(LINEST(L303:L562,M303:T562,TRUE,TRUE),1,5)</f>
        <v/>
      </c>
      <c r="AF562" s="9">
        <f>INDEX(LINEST(L303:L562,M303:T562,TRUE,TRUE),1,4)</f>
        <v/>
      </c>
      <c r="AG562" s="9">
        <f>INDEX(LINEST(L303:L562,M303:T562,TRUE,TRUE),1,3)</f>
        <v/>
      </c>
      <c r="AH562" s="9">
        <f>INDEX(LINEST(L303:L562,M303:T562,TRUE,TRUE),1,2)</f>
        <v/>
      </c>
      <c r="AI562" s="9">
        <f>INDEX(LINEST(L303:L562,M303:T562,TRUE,TRUE),1,1)</f>
        <v/>
      </c>
      <c r="AJ562" s="10">
        <f>INDEX(LINEST(L303:L562,M303:T562,TRUE,TRUE),3,1)</f>
        <v/>
      </c>
      <c r="AK562" s="9">
        <f>AA561/52+AB561*M562+AC561*N562+AD561*O562+AE561*P562+AF561*Q562+AG561*R562+AH561*S562+AI561*T562</f>
        <v/>
      </c>
      <c r="AL562" s="9">
        <f>AVERAGE(L302:L561)</f>
        <v/>
      </c>
    </row>
    <row r="563">
      <c r="A563" s="7" t="n">
        <v>41551</v>
      </c>
      <c r="B563" s="8" t="n">
        <v>1309.75</v>
      </c>
      <c r="C563" s="8" t="n">
        <v>2.2</v>
      </c>
      <c r="D563" s="8" t="n">
        <v>0.46</v>
      </c>
      <c r="E563" s="8" t="n">
        <v>80.120003</v>
      </c>
      <c r="F563" s="8" t="n">
        <v>103.83</v>
      </c>
      <c r="G563" s="8" t="n">
        <v>16.74</v>
      </c>
      <c r="H563" s="8" t="n">
        <v>82.5</v>
      </c>
      <c r="I563" s="8" t="n">
        <v>1690.5</v>
      </c>
      <c r="J563" s="8" t="n">
        <v>75.88108099999999</v>
      </c>
      <c r="L563" s="9">
        <f>LN(B563/B562)</f>
        <v/>
      </c>
      <c r="M563" s="9">
        <f>$M$1*(C563-C562)</f>
        <v/>
      </c>
      <c r="N563" s="9">
        <f>$N$1*(D563-D562)</f>
        <v/>
      </c>
      <c r="O563" s="9">
        <f>$O$1*LN(E563/E562)</f>
        <v/>
      </c>
      <c r="P563" s="9">
        <f>$P$1*LN(F563/F562)</f>
        <v/>
      </c>
      <c r="Q563" s="9">
        <f>$Q$1*(G563-G562)</f>
        <v/>
      </c>
      <c r="R563" s="9">
        <f>$R$1*(H563-H562)</f>
        <v/>
      </c>
      <c r="S563" s="9">
        <f>$S$1*LN(I563/I562)</f>
        <v/>
      </c>
      <c r="T563" s="9">
        <f>$T$1*LN(J563/J562)</f>
        <v/>
      </c>
      <c r="U563" s="9">
        <f>$W$12+$W$4*M563+$W$5*N563+$W$6*O563+$W$7*P563+$W$8*Q563+$W$9*R563+$W$10*S563+$W$11*T563</f>
        <v/>
      </c>
      <c r="AA563" s="10">
        <f>INDEX(LINEST(L304:L563,M304:T563,TRUE,TRUE),1,9)*52</f>
        <v/>
      </c>
      <c r="AB563" s="9">
        <f>INDEX(LINEST(L304:L563,M304:T563,TRUE,TRUE),1,8)</f>
        <v/>
      </c>
      <c r="AC563" s="9">
        <f>INDEX(LINEST(L304:L563,M304:T563,TRUE,TRUE),1,7)</f>
        <v/>
      </c>
      <c r="AD563" s="9">
        <f>INDEX(LINEST(L304:L563,M304:T563,TRUE,TRUE),1,6)</f>
        <v/>
      </c>
      <c r="AE563" s="9">
        <f>INDEX(LINEST(L304:L563,M304:T563,TRUE,TRUE),1,5)</f>
        <v/>
      </c>
      <c r="AF563" s="9">
        <f>INDEX(LINEST(L304:L563,M304:T563,TRUE,TRUE),1,4)</f>
        <v/>
      </c>
      <c r="AG563" s="9">
        <f>INDEX(LINEST(L304:L563,M304:T563,TRUE,TRUE),1,3)</f>
        <v/>
      </c>
      <c r="AH563" s="9">
        <f>INDEX(LINEST(L304:L563,M304:T563,TRUE,TRUE),1,2)</f>
        <v/>
      </c>
      <c r="AI563" s="9">
        <f>INDEX(LINEST(L304:L563,M304:T563,TRUE,TRUE),1,1)</f>
        <v/>
      </c>
      <c r="AJ563" s="10">
        <f>INDEX(LINEST(L304:L563,M304:T563,TRUE,TRUE),3,1)</f>
        <v/>
      </c>
      <c r="AK563" s="9">
        <f>AA562/52+AB562*M563+AC562*N563+AD562*O563+AE562*P563+AF562*Q563+AG562*R563+AH562*S563+AI562*T563</f>
        <v/>
      </c>
      <c r="AL563" s="9">
        <f>AVERAGE(L303:L562)</f>
        <v/>
      </c>
    </row>
    <row r="564">
      <c r="A564" s="7" t="n">
        <v>41558</v>
      </c>
      <c r="B564" s="8" t="n">
        <v>1265.5</v>
      </c>
      <c r="C564" s="8" t="n">
        <v>2.2</v>
      </c>
      <c r="D564" s="8" t="n">
        <v>0.5</v>
      </c>
      <c r="E564" s="8" t="n">
        <v>80.360001</v>
      </c>
      <c r="F564" s="8" t="n">
        <v>102.17</v>
      </c>
      <c r="G564" s="8" t="n">
        <v>15.72</v>
      </c>
      <c r="H564" s="8" t="n">
        <v>77.099998</v>
      </c>
      <c r="I564" s="8" t="n">
        <v>1703.199951</v>
      </c>
      <c r="J564" s="8" t="n">
        <v>75.888222</v>
      </c>
      <c r="L564" s="9">
        <f>LN(B564/B563)</f>
        <v/>
      </c>
      <c r="M564" s="9">
        <f>$M$1*(C564-C563)</f>
        <v/>
      </c>
      <c r="N564" s="9">
        <f>$N$1*(D564-D563)</f>
        <v/>
      </c>
      <c r="O564" s="9">
        <f>$O$1*LN(E564/E563)</f>
        <v/>
      </c>
      <c r="P564" s="9">
        <f>$P$1*LN(F564/F563)</f>
        <v/>
      </c>
      <c r="Q564" s="9">
        <f>$Q$1*(G564-G563)</f>
        <v/>
      </c>
      <c r="R564" s="9">
        <f>$R$1*(H564-H563)</f>
        <v/>
      </c>
      <c r="S564" s="9">
        <f>$S$1*LN(I564/I563)</f>
        <v/>
      </c>
      <c r="T564" s="9">
        <f>$T$1*LN(J564/J563)</f>
        <v/>
      </c>
      <c r="U564" s="9">
        <f>$W$12+$W$4*M564+$W$5*N564+$W$6*O564+$W$7*P564+$W$8*Q564+$W$9*R564+$W$10*S564+$W$11*T564</f>
        <v/>
      </c>
      <c r="AA564" s="10">
        <f>INDEX(LINEST(L305:L564,M305:T564,TRUE,TRUE),1,9)*52</f>
        <v/>
      </c>
      <c r="AB564" s="9">
        <f>INDEX(LINEST(L305:L564,M305:T564,TRUE,TRUE),1,8)</f>
        <v/>
      </c>
      <c r="AC564" s="9">
        <f>INDEX(LINEST(L305:L564,M305:T564,TRUE,TRUE),1,7)</f>
        <v/>
      </c>
      <c r="AD564" s="9">
        <f>INDEX(LINEST(L305:L564,M305:T564,TRUE,TRUE),1,6)</f>
        <v/>
      </c>
      <c r="AE564" s="9">
        <f>INDEX(LINEST(L305:L564,M305:T564,TRUE,TRUE),1,5)</f>
        <v/>
      </c>
      <c r="AF564" s="9">
        <f>INDEX(LINEST(L305:L564,M305:T564,TRUE,TRUE),1,4)</f>
        <v/>
      </c>
      <c r="AG564" s="9">
        <f>INDEX(LINEST(L305:L564,M305:T564,TRUE,TRUE),1,3)</f>
        <v/>
      </c>
      <c r="AH564" s="9">
        <f>INDEX(LINEST(L305:L564,M305:T564,TRUE,TRUE),1,2)</f>
        <v/>
      </c>
      <c r="AI564" s="9">
        <f>INDEX(LINEST(L305:L564,M305:T564,TRUE,TRUE),1,1)</f>
        <v/>
      </c>
      <c r="AJ564" s="10">
        <f>INDEX(LINEST(L305:L564,M305:T564,TRUE,TRUE),3,1)</f>
        <v/>
      </c>
      <c r="AK564" s="9">
        <f>AA563/52+AB563*M564+AC563*N564+AD563*O564+AE563*P564+AF563*Q564+AG563*R564+AH563*S564+AI563*T564</f>
        <v/>
      </c>
      <c r="AL564" s="9">
        <f>AVERAGE(L304:L563)</f>
        <v/>
      </c>
    </row>
    <row r="565">
      <c r="A565" s="7" t="n">
        <v>41565</v>
      </c>
      <c r="B565" s="8" t="n">
        <v>1316.5</v>
      </c>
      <c r="C565" s="8" t="n">
        <v>2.18</v>
      </c>
      <c r="D565" s="8" t="n">
        <v>0.42</v>
      </c>
      <c r="E565" s="8" t="n">
        <v>79.639999</v>
      </c>
      <c r="F565" s="8" t="n">
        <v>100.87</v>
      </c>
      <c r="G565" s="8" t="n">
        <v>13.04</v>
      </c>
      <c r="H565" s="8" t="n">
        <v>72.5</v>
      </c>
      <c r="I565" s="8" t="n">
        <v>1744.5</v>
      </c>
      <c r="J565" s="8" t="n">
        <v>76.37724300000001</v>
      </c>
      <c r="L565" s="9">
        <f>LN(B565/B564)</f>
        <v/>
      </c>
      <c r="M565" s="9">
        <f>$M$1*(C565-C564)</f>
        <v/>
      </c>
      <c r="N565" s="9">
        <f>$N$1*(D565-D564)</f>
        <v/>
      </c>
      <c r="O565" s="9">
        <f>$O$1*LN(E565/E564)</f>
        <v/>
      </c>
      <c r="P565" s="9">
        <f>$P$1*LN(F565/F564)</f>
        <v/>
      </c>
      <c r="Q565" s="9">
        <f>$Q$1*(G565-G564)</f>
        <v/>
      </c>
      <c r="R565" s="9">
        <f>$R$1*(H565-H564)</f>
        <v/>
      </c>
      <c r="S565" s="9">
        <f>$S$1*LN(I565/I564)</f>
        <v/>
      </c>
      <c r="T565" s="9">
        <f>$T$1*LN(J565/J564)</f>
        <v/>
      </c>
      <c r="U565" s="9">
        <f>$W$12+$W$4*M565+$W$5*N565+$W$6*O565+$W$7*P565+$W$8*Q565+$W$9*R565+$W$10*S565+$W$11*T565</f>
        <v/>
      </c>
      <c r="AA565" s="10">
        <f>INDEX(LINEST(L306:L565,M306:T565,TRUE,TRUE),1,9)*52</f>
        <v/>
      </c>
      <c r="AB565" s="9">
        <f>INDEX(LINEST(L306:L565,M306:T565,TRUE,TRUE),1,8)</f>
        <v/>
      </c>
      <c r="AC565" s="9">
        <f>INDEX(LINEST(L306:L565,M306:T565,TRUE,TRUE),1,7)</f>
        <v/>
      </c>
      <c r="AD565" s="9">
        <f>INDEX(LINEST(L306:L565,M306:T565,TRUE,TRUE),1,6)</f>
        <v/>
      </c>
      <c r="AE565" s="9">
        <f>INDEX(LINEST(L306:L565,M306:T565,TRUE,TRUE),1,5)</f>
        <v/>
      </c>
      <c r="AF565" s="9">
        <f>INDEX(LINEST(L306:L565,M306:T565,TRUE,TRUE),1,4)</f>
        <v/>
      </c>
      <c r="AG565" s="9">
        <f>INDEX(LINEST(L306:L565,M306:T565,TRUE,TRUE),1,3)</f>
        <v/>
      </c>
      <c r="AH565" s="9">
        <f>INDEX(LINEST(L306:L565,M306:T565,TRUE,TRUE),1,2)</f>
        <v/>
      </c>
      <c r="AI565" s="9">
        <f>INDEX(LINEST(L306:L565,M306:T565,TRUE,TRUE),1,1)</f>
        <v/>
      </c>
      <c r="AJ565" s="10">
        <f>INDEX(LINEST(L306:L565,M306:T565,TRUE,TRUE),3,1)</f>
        <v/>
      </c>
      <c r="AK565" s="9">
        <f>AA564/52+AB564*M565+AC564*N565+AD564*O565+AE564*P565+AF564*Q565+AG564*R565+AH564*S565+AI564*T565</f>
        <v/>
      </c>
      <c r="AL565" s="9">
        <f>AVERAGE(L305:L564)</f>
        <v/>
      </c>
    </row>
    <row r="566">
      <c r="A566" s="7" t="n">
        <v>41572</v>
      </c>
      <c r="B566" s="8" t="n">
        <v>1347.75</v>
      </c>
      <c r="C566" s="8" t="n">
        <v>2.19</v>
      </c>
      <c r="D566" s="8" t="n">
        <v>0.34</v>
      </c>
      <c r="E566" s="8" t="n">
        <v>79.18000000000001</v>
      </c>
      <c r="F566" s="8" t="n">
        <v>97.40000000000001</v>
      </c>
      <c r="G566" s="8" t="n">
        <v>13.09</v>
      </c>
      <c r="H566" s="8" t="n">
        <v>61.139999</v>
      </c>
      <c r="I566" s="8" t="n">
        <v>1759.77002</v>
      </c>
      <c r="J566" s="8" t="n">
        <v>76.55446600000001</v>
      </c>
      <c r="L566" s="9">
        <f>LN(B566/B565)</f>
        <v/>
      </c>
      <c r="M566" s="9">
        <f>$M$1*(C566-C565)</f>
        <v/>
      </c>
      <c r="N566" s="9">
        <f>$N$1*(D566-D565)</f>
        <v/>
      </c>
      <c r="O566" s="9">
        <f>$O$1*LN(E566/E565)</f>
        <v/>
      </c>
      <c r="P566" s="9">
        <f>$P$1*LN(F566/F565)</f>
        <v/>
      </c>
      <c r="Q566" s="9">
        <f>$Q$1*(G566-G565)</f>
        <v/>
      </c>
      <c r="R566" s="9">
        <f>$R$1*(H566-H565)</f>
        <v/>
      </c>
      <c r="S566" s="9">
        <f>$S$1*LN(I566/I565)</f>
        <v/>
      </c>
      <c r="T566" s="9">
        <f>$T$1*LN(J566/J565)</f>
        <v/>
      </c>
      <c r="U566" s="9">
        <f>$W$12+$W$4*M566+$W$5*N566+$W$6*O566+$W$7*P566+$W$8*Q566+$W$9*R566+$W$10*S566+$W$11*T566</f>
        <v/>
      </c>
      <c r="AA566" s="10">
        <f>INDEX(LINEST(L307:L566,M307:T566,TRUE,TRUE),1,9)*52</f>
        <v/>
      </c>
      <c r="AB566" s="9">
        <f>INDEX(LINEST(L307:L566,M307:T566,TRUE,TRUE),1,8)</f>
        <v/>
      </c>
      <c r="AC566" s="9">
        <f>INDEX(LINEST(L307:L566,M307:T566,TRUE,TRUE),1,7)</f>
        <v/>
      </c>
      <c r="AD566" s="9">
        <f>INDEX(LINEST(L307:L566,M307:T566,TRUE,TRUE),1,6)</f>
        <v/>
      </c>
      <c r="AE566" s="9">
        <f>INDEX(LINEST(L307:L566,M307:T566,TRUE,TRUE),1,5)</f>
        <v/>
      </c>
      <c r="AF566" s="9">
        <f>INDEX(LINEST(L307:L566,M307:T566,TRUE,TRUE),1,4)</f>
        <v/>
      </c>
      <c r="AG566" s="9">
        <f>INDEX(LINEST(L307:L566,M307:T566,TRUE,TRUE),1,3)</f>
        <v/>
      </c>
      <c r="AH566" s="9">
        <f>INDEX(LINEST(L307:L566,M307:T566,TRUE,TRUE),1,2)</f>
        <v/>
      </c>
      <c r="AI566" s="9">
        <f>INDEX(LINEST(L307:L566,M307:T566,TRUE,TRUE),1,1)</f>
        <v/>
      </c>
      <c r="AJ566" s="10">
        <f>INDEX(LINEST(L307:L566,M307:T566,TRUE,TRUE),3,1)</f>
        <v/>
      </c>
      <c r="AK566" s="9">
        <f>AA565/52+AB565*M566+AC565*N566+AD565*O566+AE565*P566+AF565*Q566+AG565*R566+AH565*S566+AI565*T566</f>
        <v/>
      </c>
      <c r="AL566" s="9">
        <f>AVERAGE(L306:L565)</f>
        <v/>
      </c>
    </row>
    <row r="567">
      <c r="A567" s="7" t="n">
        <v>41579</v>
      </c>
      <c r="B567" s="8" t="n">
        <v>1306.75</v>
      </c>
      <c r="C567" s="8" t="n">
        <v>2.15</v>
      </c>
      <c r="D567" s="8" t="n">
        <v>0.5</v>
      </c>
      <c r="E567" s="8" t="n">
        <v>80.730003</v>
      </c>
      <c r="F567" s="8" t="n">
        <v>94.56</v>
      </c>
      <c r="G567" s="8" t="n">
        <v>13.28</v>
      </c>
      <c r="H567" s="8" t="n">
        <v>69.599998</v>
      </c>
      <c r="I567" s="8" t="n">
        <v>1761.640015</v>
      </c>
      <c r="J567" s="8" t="n">
        <v>76.29183999999999</v>
      </c>
      <c r="L567" s="9">
        <f>LN(B567/B566)</f>
        <v/>
      </c>
      <c r="M567" s="9">
        <f>$M$1*(C567-C566)</f>
        <v/>
      </c>
      <c r="N567" s="9">
        <f>$N$1*(D567-D566)</f>
        <v/>
      </c>
      <c r="O567" s="9">
        <f>$O$1*LN(E567/E566)</f>
        <v/>
      </c>
      <c r="P567" s="9">
        <f>$P$1*LN(F567/F566)</f>
        <v/>
      </c>
      <c r="Q567" s="9">
        <f>$Q$1*(G567-G566)</f>
        <v/>
      </c>
      <c r="R567" s="9">
        <f>$R$1*(H567-H566)</f>
        <v/>
      </c>
      <c r="S567" s="9">
        <f>$S$1*LN(I567/I566)</f>
        <v/>
      </c>
      <c r="T567" s="9">
        <f>$T$1*LN(J567/J566)</f>
        <v/>
      </c>
      <c r="U567" s="9">
        <f>$W$12+$W$4*M567+$W$5*N567+$W$6*O567+$W$7*P567+$W$8*Q567+$W$9*R567+$W$10*S567+$W$11*T567</f>
        <v/>
      </c>
      <c r="AA567" s="10">
        <f>INDEX(LINEST(L308:L567,M308:T567,TRUE,TRUE),1,9)*52</f>
        <v/>
      </c>
      <c r="AB567" s="9">
        <f>INDEX(LINEST(L308:L567,M308:T567,TRUE,TRUE),1,8)</f>
        <v/>
      </c>
      <c r="AC567" s="9">
        <f>INDEX(LINEST(L308:L567,M308:T567,TRUE,TRUE),1,7)</f>
        <v/>
      </c>
      <c r="AD567" s="9">
        <f>INDEX(LINEST(L308:L567,M308:T567,TRUE,TRUE),1,6)</f>
        <v/>
      </c>
      <c r="AE567" s="9">
        <f>INDEX(LINEST(L308:L567,M308:T567,TRUE,TRUE),1,5)</f>
        <v/>
      </c>
      <c r="AF567" s="9">
        <f>INDEX(LINEST(L308:L567,M308:T567,TRUE,TRUE),1,4)</f>
        <v/>
      </c>
      <c r="AG567" s="9">
        <f>INDEX(LINEST(L308:L567,M308:T567,TRUE,TRUE),1,3)</f>
        <v/>
      </c>
      <c r="AH567" s="9">
        <f>INDEX(LINEST(L308:L567,M308:T567,TRUE,TRUE),1,2)</f>
        <v/>
      </c>
      <c r="AI567" s="9">
        <f>INDEX(LINEST(L308:L567,M308:T567,TRUE,TRUE),1,1)</f>
        <v/>
      </c>
      <c r="AJ567" s="10">
        <f>INDEX(LINEST(L308:L567,M308:T567,TRUE,TRUE),3,1)</f>
        <v/>
      </c>
      <c r="AK567" s="9">
        <f>AA566/52+AB566*M567+AC566*N567+AD566*O567+AE566*P567+AF566*Q567+AG566*R567+AH566*S567+AI566*T567</f>
        <v/>
      </c>
      <c r="AL567" s="9">
        <f>AVERAGE(L307:L566)</f>
        <v/>
      </c>
    </row>
    <row r="568">
      <c r="A568" s="7" t="n">
        <v>41586</v>
      </c>
      <c r="B568" s="8" t="n">
        <v>1285.5</v>
      </c>
      <c r="C568" s="8" t="n">
        <v>2.18</v>
      </c>
      <c r="D568" s="8" t="n">
        <v>0.59</v>
      </c>
      <c r="E568" s="8" t="n">
        <v>81.209999</v>
      </c>
      <c r="F568" s="8" t="n">
        <v>94.56</v>
      </c>
      <c r="G568" s="8" t="n">
        <v>12.9</v>
      </c>
      <c r="H568" s="8" t="n">
        <v>69.900002</v>
      </c>
      <c r="I568" s="8" t="n">
        <v>1770.609985</v>
      </c>
      <c r="J568" s="8" t="n">
        <v>75.844551</v>
      </c>
      <c r="L568" s="9">
        <f>LN(B568/B567)</f>
        <v/>
      </c>
      <c r="M568" s="9">
        <f>$M$1*(C568-C567)</f>
        <v/>
      </c>
      <c r="N568" s="9">
        <f>$N$1*(D568-D567)</f>
        <v/>
      </c>
      <c r="O568" s="9">
        <f>$O$1*LN(E568/E567)</f>
        <v/>
      </c>
      <c r="P568" s="9">
        <f>$P$1*LN(F568/F567)</f>
        <v/>
      </c>
      <c r="Q568" s="9">
        <f>$Q$1*(G568-G567)</f>
        <v/>
      </c>
      <c r="R568" s="9">
        <f>$R$1*(H568-H567)</f>
        <v/>
      </c>
      <c r="S568" s="9">
        <f>$S$1*LN(I568/I567)</f>
        <v/>
      </c>
      <c r="T568" s="9">
        <f>$T$1*LN(J568/J567)</f>
        <v/>
      </c>
      <c r="U568" s="9">
        <f>$W$12+$W$4*M568+$W$5*N568+$W$6*O568+$W$7*P568+$W$8*Q568+$W$9*R568+$W$10*S568+$W$11*T568</f>
        <v/>
      </c>
      <c r="AA568" s="10">
        <f>INDEX(LINEST(L309:L568,M309:T568,TRUE,TRUE),1,9)*52</f>
        <v/>
      </c>
      <c r="AB568" s="9">
        <f>INDEX(LINEST(L309:L568,M309:T568,TRUE,TRUE),1,8)</f>
        <v/>
      </c>
      <c r="AC568" s="9">
        <f>INDEX(LINEST(L309:L568,M309:T568,TRUE,TRUE),1,7)</f>
        <v/>
      </c>
      <c r="AD568" s="9">
        <f>INDEX(LINEST(L309:L568,M309:T568,TRUE,TRUE),1,6)</f>
        <v/>
      </c>
      <c r="AE568" s="9">
        <f>INDEX(LINEST(L309:L568,M309:T568,TRUE,TRUE),1,5)</f>
        <v/>
      </c>
      <c r="AF568" s="9">
        <f>INDEX(LINEST(L309:L568,M309:T568,TRUE,TRUE),1,4)</f>
        <v/>
      </c>
      <c r="AG568" s="9">
        <f>INDEX(LINEST(L309:L568,M309:T568,TRUE,TRUE),1,3)</f>
        <v/>
      </c>
      <c r="AH568" s="9">
        <f>INDEX(LINEST(L309:L568,M309:T568,TRUE,TRUE),1,2)</f>
        <v/>
      </c>
      <c r="AI568" s="9">
        <f>INDEX(LINEST(L309:L568,M309:T568,TRUE,TRUE),1,1)</f>
        <v/>
      </c>
      <c r="AJ568" s="10">
        <f>INDEX(LINEST(L309:L568,M309:T568,TRUE,TRUE),3,1)</f>
        <v/>
      </c>
      <c r="AK568" s="9">
        <f>AA567/52+AB567*M568+AC567*N568+AD567*O568+AE567*P568+AF567*Q568+AG567*R568+AH567*S568+AI567*T568</f>
        <v/>
      </c>
      <c r="AL568" s="9">
        <f>AVERAGE(L308:L567)</f>
        <v/>
      </c>
    </row>
    <row r="569">
      <c r="A569" s="7" t="n">
        <v>41593</v>
      </c>
      <c r="B569" s="8" t="n">
        <v>1287.25</v>
      </c>
      <c r="C569" s="8" t="n">
        <v>2.18</v>
      </c>
      <c r="D569" s="8" t="n">
        <v>0.53</v>
      </c>
      <c r="E569" s="8" t="n">
        <v>80.839996</v>
      </c>
      <c r="F569" s="8" t="n">
        <v>93.8</v>
      </c>
      <c r="G569" s="8" t="n">
        <v>12.19</v>
      </c>
      <c r="H569" s="8" t="n">
        <v>62.200001</v>
      </c>
      <c r="I569" s="8" t="n">
        <v>1798.180054</v>
      </c>
      <c r="J569" s="8" t="n">
        <v>76.22792099999999</v>
      </c>
      <c r="L569" s="9">
        <f>LN(B569/B568)</f>
        <v/>
      </c>
      <c r="M569" s="9">
        <f>$M$1*(C569-C568)</f>
        <v/>
      </c>
      <c r="N569" s="9">
        <f>$N$1*(D569-D568)</f>
        <v/>
      </c>
      <c r="O569" s="9">
        <f>$O$1*LN(E569/E568)</f>
        <v/>
      </c>
      <c r="P569" s="9">
        <f>$P$1*LN(F569/F568)</f>
        <v/>
      </c>
      <c r="Q569" s="9">
        <f>$Q$1*(G569-G568)</f>
        <v/>
      </c>
      <c r="R569" s="9">
        <f>$R$1*(H569-H568)</f>
        <v/>
      </c>
      <c r="S569" s="9">
        <f>$S$1*LN(I569/I568)</f>
        <v/>
      </c>
      <c r="T569" s="9">
        <f>$T$1*LN(J569/J568)</f>
        <v/>
      </c>
      <c r="U569" s="9">
        <f>$W$12+$W$4*M569+$W$5*N569+$W$6*O569+$W$7*P569+$W$8*Q569+$W$9*R569+$W$10*S569+$W$11*T569</f>
        <v/>
      </c>
      <c r="AA569" s="10">
        <f>INDEX(LINEST(L310:L569,M310:T569,TRUE,TRUE),1,9)*52</f>
        <v/>
      </c>
      <c r="AB569" s="9">
        <f>INDEX(LINEST(L310:L569,M310:T569,TRUE,TRUE),1,8)</f>
        <v/>
      </c>
      <c r="AC569" s="9">
        <f>INDEX(LINEST(L310:L569,M310:T569,TRUE,TRUE),1,7)</f>
        <v/>
      </c>
      <c r="AD569" s="9">
        <f>INDEX(LINEST(L310:L569,M310:T569,TRUE,TRUE),1,6)</f>
        <v/>
      </c>
      <c r="AE569" s="9">
        <f>INDEX(LINEST(L310:L569,M310:T569,TRUE,TRUE),1,5)</f>
        <v/>
      </c>
      <c r="AF569" s="9">
        <f>INDEX(LINEST(L310:L569,M310:T569,TRUE,TRUE),1,4)</f>
        <v/>
      </c>
      <c r="AG569" s="9">
        <f>INDEX(LINEST(L310:L569,M310:T569,TRUE,TRUE),1,3)</f>
        <v/>
      </c>
      <c r="AH569" s="9">
        <f>INDEX(LINEST(L310:L569,M310:T569,TRUE,TRUE),1,2)</f>
        <v/>
      </c>
      <c r="AI569" s="9">
        <f>INDEX(LINEST(L310:L569,M310:T569,TRUE,TRUE),1,1)</f>
        <v/>
      </c>
      <c r="AJ569" s="10">
        <f>INDEX(LINEST(L310:L569,M310:T569,TRUE,TRUE),3,1)</f>
        <v/>
      </c>
      <c r="AK569" s="9">
        <f>AA568/52+AB568*M569+AC568*N569+AD568*O569+AE568*P569+AF568*Q569+AG568*R569+AH568*S569+AI568*T569</f>
        <v/>
      </c>
      <c r="AL569" s="9">
        <f>AVERAGE(L309:L568)</f>
        <v/>
      </c>
    </row>
    <row r="570">
      <c r="A570" s="7" t="n">
        <v>41600</v>
      </c>
      <c r="B570" s="8" t="n">
        <v>1246.25</v>
      </c>
      <c r="C570" s="8" t="n">
        <v>2.19</v>
      </c>
      <c r="D570" s="8" t="n">
        <v>0.5600000000000001</v>
      </c>
      <c r="E570" s="8" t="n">
        <v>80.709999</v>
      </c>
      <c r="F570" s="8" t="n">
        <v>94.53</v>
      </c>
      <c r="G570" s="8" t="n">
        <v>12.26</v>
      </c>
      <c r="H570" s="8" t="n">
        <v>66.800003</v>
      </c>
      <c r="I570" s="8" t="n">
        <v>1804.76001</v>
      </c>
      <c r="J570" s="8" t="n">
        <v>76.14273799999999</v>
      </c>
      <c r="L570" s="9">
        <f>LN(B570/B569)</f>
        <v/>
      </c>
      <c r="M570" s="9">
        <f>$M$1*(C570-C569)</f>
        <v/>
      </c>
      <c r="N570" s="9">
        <f>$N$1*(D570-D569)</f>
        <v/>
      </c>
      <c r="O570" s="9">
        <f>$O$1*LN(E570/E569)</f>
        <v/>
      </c>
      <c r="P570" s="9">
        <f>$P$1*LN(F570/F569)</f>
        <v/>
      </c>
      <c r="Q570" s="9">
        <f>$Q$1*(G570-G569)</f>
        <v/>
      </c>
      <c r="R570" s="9">
        <f>$R$1*(H570-H569)</f>
        <v/>
      </c>
      <c r="S570" s="9">
        <f>$S$1*LN(I570/I569)</f>
        <v/>
      </c>
      <c r="T570" s="9">
        <f>$T$1*LN(J570/J569)</f>
        <v/>
      </c>
      <c r="U570" s="9">
        <f>$W$12+$W$4*M570+$W$5*N570+$W$6*O570+$W$7*P570+$W$8*Q570+$W$9*R570+$W$10*S570+$W$11*T570</f>
        <v/>
      </c>
      <c r="AA570" s="10">
        <f>INDEX(LINEST(L311:L570,M311:T570,TRUE,TRUE),1,9)*52</f>
        <v/>
      </c>
      <c r="AB570" s="9">
        <f>INDEX(LINEST(L311:L570,M311:T570,TRUE,TRUE),1,8)</f>
        <v/>
      </c>
      <c r="AC570" s="9">
        <f>INDEX(LINEST(L311:L570,M311:T570,TRUE,TRUE),1,7)</f>
        <v/>
      </c>
      <c r="AD570" s="9">
        <f>INDEX(LINEST(L311:L570,M311:T570,TRUE,TRUE),1,6)</f>
        <v/>
      </c>
      <c r="AE570" s="9">
        <f>INDEX(LINEST(L311:L570,M311:T570,TRUE,TRUE),1,5)</f>
        <v/>
      </c>
      <c r="AF570" s="9">
        <f>INDEX(LINEST(L311:L570,M311:T570,TRUE,TRUE),1,4)</f>
        <v/>
      </c>
      <c r="AG570" s="9">
        <f>INDEX(LINEST(L311:L570,M311:T570,TRUE,TRUE),1,3)</f>
        <v/>
      </c>
      <c r="AH570" s="9">
        <f>INDEX(LINEST(L311:L570,M311:T570,TRUE,TRUE),1,2)</f>
        <v/>
      </c>
      <c r="AI570" s="9">
        <f>INDEX(LINEST(L311:L570,M311:T570,TRUE,TRUE),1,1)</f>
        <v/>
      </c>
      <c r="AJ570" s="10">
        <f>INDEX(LINEST(L311:L570,M311:T570,TRUE,TRUE),3,1)</f>
        <v/>
      </c>
      <c r="AK570" s="9">
        <f>AA569/52+AB569*M570+AC569*N570+AD569*O570+AE569*P570+AF569*Q570+AG569*R570+AH569*S570+AI569*T570</f>
        <v/>
      </c>
      <c r="AL570" s="9">
        <f>AVERAGE(L310:L569)</f>
        <v/>
      </c>
    </row>
    <row r="571">
      <c r="A571" s="7" t="n">
        <v>41607</v>
      </c>
      <c r="B571" s="8" t="n">
        <v>1253</v>
      </c>
      <c r="C571" s="8" t="n">
        <v>2.15</v>
      </c>
      <c r="D571" s="8" t="n">
        <v>0.6</v>
      </c>
      <c r="E571" s="8" t="n">
        <v>80.68000000000001</v>
      </c>
      <c r="F571" s="8" t="n">
        <v>92.55</v>
      </c>
      <c r="G571" s="8" t="n">
        <v>13.7</v>
      </c>
      <c r="H571" s="8" t="n">
        <v>68</v>
      </c>
      <c r="I571" s="8" t="n">
        <v>1805.810059</v>
      </c>
      <c r="J571" s="8" t="n">
        <v>76.284752</v>
      </c>
      <c r="L571" s="9">
        <f>LN(B571/B570)</f>
        <v/>
      </c>
      <c r="M571" s="9">
        <f>$M$1*(C571-C570)</f>
        <v/>
      </c>
      <c r="N571" s="9">
        <f>$N$1*(D571-D570)</f>
        <v/>
      </c>
      <c r="O571" s="9">
        <f>$O$1*LN(E571/E570)</f>
        <v/>
      </c>
      <c r="P571" s="9">
        <f>$P$1*LN(F571/F570)</f>
        <v/>
      </c>
      <c r="Q571" s="9">
        <f>$Q$1*(G571-G570)</f>
        <v/>
      </c>
      <c r="R571" s="9">
        <f>$R$1*(H571-H570)</f>
        <v/>
      </c>
      <c r="S571" s="9">
        <f>$S$1*LN(I571/I570)</f>
        <v/>
      </c>
      <c r="T571" s="9">
        <f>$T$1*LN(J571/J570)</f>
        <v/>
      </c>
      <c r="U571" s="9">
        <f>$W$12+$W$4*M571+$W$5*N571+$W$6*O571+$W$7*P571+$W$8*Q571+$W$9*R571+$W$10*S571+$W$11*T571</f>
        <v/>
      </c>
      <c r="AA571" s="10">
        <f>INDEX(LINEST(L312:L571,M312:T571,TRUE,TRUE),1,9)*52</f>
        <v/>
      </c>
      <c r="AB571" s="9">
        <f>INDEX(LINEST(L312:L571,M312:T571,TRUE,TRUE),1,8)</f>
        <v/>
      </c>
      <c r="AC571" s="9">
        <f>INDEX(LINEST(L312:L571,M312:T571,TRUE,TRUE),1,7)</f>
        <v/>
      </c>
      <c r="AD571" s="9">
        <f>INDEX(LINEST(L312:L571,M312:T571,TRUE,TRUE),1,6)</f>
        <v/>
      </c>
      <c r="AE571" s="9">
        <f>INDEX(LINEST(L312:L571,M312:T571,TRUE,TRUE),1,5)</f>
        <v/>
      </c>
      <c r="AF571" s="9">
        <f>INDEX(LINEST(L312:L571,M312:T571,TRUE,TRUE),1,4)</f>
        <v/>
      </c>
      <c r="AG571" s="9">
        <f>INDEX(LINEST(L312:L571,M312:T571,TRUE,TRUE),1,3)</f>
        <v/>
      </c>
      <c r="AH571" s="9">
        <f>INDEX(LINEST(L312:L571,M312:T571,TRUE,TRUE),1,2)</f>
        <v/>
      </c>
      <c r="AI571" s="9">
        <f>INDEX(LINEST(L312:L571,M312:T571,TRUE,TRUE),1,1)</f>
        <v/>
      </c>
      <c r="AJ571" s="10">
        <f>INDEX(LINEST(L312:L571,M312:T571,TRUE,TRUE),3,1)</f>
        <v/>
      </c>
      <c r="AK571" s="9">
        <f>AA570/52+AB570*M571+AC570*N571+AD570*O571+AE570*P571+AF570*Q571+AG570*R571+AH570*S571+AI570*T571</f>
        <v/>
      </c>
      <c r="AL571" s="9">
        <f>AVERAGE(L311:L570)</f>
        <v/>
      </c>
    </row>
    <row r="572">
      <c r="A572" s="7" t="n">
        <v>41614</v>
      </c>
      <c r="B572" s="8" t="n">
        <v>1233</v>
      </c>
      <c r="C572" s="8" t="n">
        <v>2.11</v>
      </c>
      <c r="D572" s="8" t="n">
        <v>0.77</v>
      </c>
      <c r="E572" s="8" t="n">
        <v>80.269997</v>
      </c>
      <c r="F572" s="8" t="n">
        <v>97.48</v>
      </c>
      <c r="G572" s="8" t="n">
        <v>13.79</v>
      </c>
      <c r="H572" s="8" t="n">
        <v>69.199997</v>
      </c>
      <c r="I572" s="8" t="n">
        <v>1805.089966</v>
      </c>
      <c r="J572" s="8" t="n">
        <v>75.852951</v>
      </c>
      <c r="L572" s="9">
        <f>LN(B572/B571)</f>
        <v/>
      </c>
      <c r="M572" s="9">
        <f>$M$1*(C572-C571)</f>
        <v/>
      </c>
      <c r="N572" s="9">
        <f>$N$1*(D572-D571)</f>
        <v/>
      </c>
      <c r="O572" s="9">
        <f>$O$1*LN(E572/E571)</f>
        <v/>
      </c>
      <c r="P572" s="9">
        <f>$P$1*LN(F572/F571)</f>
        <v/>
      </c>
      <c r="Q572" s="9">
        <f>$Q$1*(G572-G571)</f>
        <v/>
      </c>
      <c r="R572" s="9">
        <f>$R$1*(H572-H571)</f>
        <v/>
      </c>
      <c r="S572" s="9">
        <f>$S$1*LN(I572/I571)</f>
        <v/>
      </c>
      <c r="T572" s="9">
        <f>$T$1*LN(J572/J571)</f>
        <v/>
      </c>
      <c r="U572" s="9">
        <f>$W$12+$W$4*M572+$W$5*N572+$W$6*O572+$W$7*P572+$W$8*Q572+$W$9*R572+$W$10*S572+$W$11*T572</f>
        <v/>
      </c>
      <c r="AA572" s="10">
        <f>INDEX(LINEST(L313:L572,M313:T572,TRUE,TRUE),1,9)*52</f>
        <v/>
      </c>
      <c r="AB572" s="9">
        <f>INDEX(LINEST(L313:L572,M313:T572,TRUE,TRUE),1,8)</f>
        <v/>
      </c>
      <c r="AC572" s="9">
        <f>INDEX(LINEST(L313:L572,M313:T572,TRUE,TRUE),1,7)</f>
        <v/>
      </c>
      <c r="AD572" s="9">
        <f>INDEX(LINEST(L313:L572,M313:T572,TRUE,TRUE),1,6)</f>
        <v/>
      </c>
      <c r="AE572" s="9">
        <f>INDEX(LINEST(L313:L572,M313:T572,TRUE,TRUE),1,5)</f>
        <v/>
      </c>
      <c r="AF572" s="9">
        <f>INDEX(LINEST(L313:L572,M313:T572,TRUE,TRUE),1,4)</f>
        <v/>
      </c>
      <c r="AG572" s="9">
        <f>INDEX(LINEST(L313:L572,M313:T572,TRUE,TRUE),1,3)</f>
        <v/>
      </c>
      <c r="AH572" s="9">
        <f>INDEX(LINEST(L313:L572,M313:T572,TRUE,TRUE),1,2)</f>
        <v/>
      </c>
      <c r="AI572" s="9">
        <f>INDEX(LINEST(L313:L572,M313:T572,TRUE,TRUE),1,1)</f>
        <v/>
      </c>
      <c r="AJ572" s="10">
        <f>INDEX(LINEST(L313:L572,M313:T572,TRUE,TRUE),3,1)</f>
        <v/>
      </c>
      <c r="AK572" s="9">
        <f>AA571/52+AB571*M572+AC571*N572+AD571*O572+AE571*P572+AF571*Q572+AG571*R572+AH571*S572+AI571*T572</f>
        <v/>
      </c>
      <c r="AL572" s="9">
        <f>AVERAGE(L312:L571)</f>
        <v/>
      </c>
    </row>
    <row r="573">
      <c r="A573" s="7" t="n">
        <v>41621</v>
      </c>
      <c r="B573" s="8" t="n">
        <v>1232</v>
      </c>
      <c r="C573" s="8" t="n">
        <v>2.16</v>
      </c>
      <c r="D573" s="8" t="n">
        <v>0.72</v>
      </c>
      <c r="E573" s="8" t="n">
        <v>80.209999</v>
      </c>
      <c r="F573" s="8" t="n">
        <v>96.27</v>
      </c>
      <c r="G573" s="8" t="n">
        <v>15.76</v>
      </c>
      <c r="H573" s="8" t="n">
        <v>72.599998</v>
      </c>
      <c r="I573" s="8" t="n">
        <v>1775.319946</v>
      </c>
      <c r="J573" s="8" t="n">
        <v>75.867172</v>
      </c>
      <c r="L573" s="9">
        <f>LN(B573/B572)</f>
        <v/>
      </c>
      <c r="M573" s="9">
        <f>$M$1*(C573-C572)</f>
        <v/>
      </c>
      <c r="N573" s="9">
        <f>$N$1*(D573-D572)</f>
        <v/>
      </c>
      <c r="O573" s="9">
        <f>$O$1*LN(E573/E572)</f>
        <v/>
      </c>
      <c r="P573" s="9">
        <f>$P$1*LN(F573/F572)</f>
        <v/>
      </c>
      <c r="Q573" s="9">
        <f>$Q$1*(G573-G572)</f>
        <v/>
      </c>
      <c r="R573" s="9">
        <f>$R$1*(H573-H572)</f>
        <v/>
      </c>
      <c r="S573" s="9">
        <f>$S$1*LN(I573/I572)</f>
        <v/>
      </c>
      <c r="T573" s="9">
        <f>$T$1*LN(J573/J572)</f>
        <v/>
      </c>
      <c r="U573" s="9">
        <f>$W$12+$W$4*M573+$W$5*N573+$W$6*O573+$W$7*P573+$W$8*Q573+$W$9*R573+$W$10*S573+$W$11*T573</f>
        <v/>
      </c>
      <c r="AA573" s="10">
        <f>INDEX(LINEST(L314:L573,M314:T573,TRUE,TRUE),1,9)*52</f>
        <v/>
      </c>
      <c r="AB573" s="9">
        <f>INDEX(LINEST(L314:L573,M314:T573,TRUE,TRUE),1,8)</f>
        <v/>
      </c>
      <c r="AC573" s="9">
        <f>INDEX(LINEST(L314:L573,M314:T573,TRUE,TRUE),1,7)</f>
        <v/>
      </c>
      <c r="AD573" s="9">
        <f>INDEX(LINEST(L314:L573,M314:T573,TRUE,TRUE),1,6)</f>
        <v/>
      </c>
      <c r="AE573" s="9">
        <f>INDEX(LINEST(L314:L573,M314:T573,TRUE,TRUE),1,5)</f>
        <v/>
      </c>
      <c r="AF573" s="9">
        <f>INDEX(LINEST(L314:L573,M314:T573,TRUE,TRUE),1,4)</f>
        <v/>
      </c>
      <c r="AG573" s="9">
        <f>INDEX(LINEST(L314:L573,M314:T573,TRUE,TRUE),1,3)</f>
        <v/>
      </c>
      <c r="AH573" s="9">
        <f>INDEX(LINEST(L314:L573,M314:T573,TRUE,TRUE),1,2)</f>
        <v/>
      </c>
      <c r="AI573" s="9">
        <f>INDEX(LINEST(L314:L573,M314:T573,TRUE,TRUE),1,1)</f>
        <v/>
      </c>
      <c r="AJ573" s="10">
        <f>INDEX(LINEST(L314:L573,M314:T573,TRUE,TRUE),3,1)</f>
        <v/>
      </c>
      <c r="AK573" s="9">
        <f>AA572/52+AB572*M573+AC572*N573+AD572*O573+AE572*P573+AF572*Q573+AG572*R573+AH572*S573+AI572*T573</f>
        <v/>
      </c>
      <c r="AL573" s="9">
        <f>AVERAGE(L313:L572)</f>
        <v/>
      </c>
    </row>
    <row r="574">
      <c r="A574" s="7" t="n">
        <v>41628</v>
      </c>
      <c r="B574" s="8" t="n">
        <v>1195.25</v>
      </c>
      <c r="C574" s="8" t="n">
        <v>2.16</v>
      </c>
      <c r="D574" s="8" t="n">
        <v>0.73</v>
      </c>
      <c r="E574" s="8" t="n">
        <v>80.58000199999999</v>
      </c>
      <c r="F574" s="8" t="n">
        <v>99.11</v>
      </c>
      <c r="G574" s="8" t="n">
        <v>13.79</v>
      </c>
      <c r="H574" s="8" t="n">
        <v>67.300003</v>
      </c>
      <c r="I574" s="8" t="n">
        <v>1818.319946</v>
      </c>
      <c r="J574" s="8" t="n">
        <v>76.016548</v>
      </c>
      <c r="L574" s="9">
        <f>LN(B574/B573)</f>
        <v/>
      </c>
      <c r="M574" s="9">
        <f>$M$1*(C574-C573)</f>
        <v/>
      </c>
      <c r="N574" s="9">
        <f>$N$1*(D574-D573)</f>
        <v/>
      </c>
      <c r="O574" s="9">
        <f>$O$1*LN(E574/E573)</f>
        <v/>
      </c>
      <c r="P574" s="9">
        <f>$P$1*LN(F574/F573)</f>
        <v/>
      </c>
      <c r="Q574" s="9">
        <f>$Q$1*(G574-G573)</f>
        <v/>
      </c>
      <c r="R574" s="9">
        <f>$R$1*(H574-H573)</f>
        <v/>
      </c>
      <c r="S574" s="9">
        <f>$S$1*LN(I574/I573)</f>
        <v/>
      </c>
      <c r="T574" s="9">
        <f>$T$1*LN(J574/J573)</f>
        <v/>
      </c>
      <c r="U574" s="9">
        <f>$W$12+$W$4*M574+$W$5*N574+$W$6*O574+$W$7*P574+$W$8*Q574+$W$9*R574+$W$10*S574+$W$11*T574</f>
        <v/>
      </c>
      <c r="AA574" s="10">
        <f>INDEX(LINEST(L315:L574,M315:T574,TRUE,TRUE),1,9)*52</f>
        <v/>
      </c>
      <c r="AB574" s="9">
        <f>INDEX(LINEST(L315:L574,M315:T574,TRUE,TRUE),1,8)</f>
        <v/>
      </c>
      <c r="AC574" s="9">
        <f>INDEX(LINEST(L315:L574,M315:T574,TRUE,TRUE),1,7)</f>
        <v/>
      </c>
      <c r="AD574" s="9">
        <f>INDEX(LINEST(L315:L574,M315:T574,TRUE,TRUE),1,6)</f>
        <v/>
      </c>
      <c r="AE574" s="9">
        <f>INDEX(LINEST(L315:L574,M315:T574,TRUE,TRUE),1,5)</f>
        <v/>
      </c>
      <c r="AF574" s="9">
        <f>INDEX(LINEST(L315:L574,M315:T574,TRUE,TRUE),1,4)</f>
        <v/>
      </c>
      <c r="AG574" s="9">
        <f>INDEX(LINEST(L315:L574,M315:T574,TRUE,TRUE),1,3)</f>
        <v/>
      </c>
      <c r="AH574" s="9">
        <f>INDEX(LINEST(L315:L574,M315:T574,TRUE,TRUE),1,2)</f>
        <v/>
      </c>
      <c r="AI574" s="9">
        <f>INDEX(LINEST(L315:L574,M315:T574,TRUE,TRUE),1,1)</f>
        <v/>
      </c>
      <c r="AJ574" s="10">
        <f>INDEX(LINEST(L315:L574,M315:T574,TRUE,TRUE),3,1)</f>
        <v/>
      </c>
      <c r="AK574" s="9">
        <f>AA573/52+AB573*M574+AC573*N574+AD573*O574+AE573*P574+AF573*Q574+AG573*R574+AH573*S574+AI573*T574</f>
        <v/>
      </c>
      <c r="AL574" s="9">
        <f>AVERAGE(L314:L573)</f>
        <v/>
      </c>
    </row>
    <row r="575">
      <c r="A575" s="7" t="n">
        <v>41635</v>
      </c>
      <c r="B575" s="8" t="n">
        <v>1214.5</v>
      </c>
      <c r="C575" s="8" t="n">
        <v>2.22</v>
      </c>
      <c r="D575" s="8" t="n">
        <v>0.8</v>
      </c>
      <c r="E575" s="8" t="n">
        <v>80.389999</v>
      </c>
      <c r="F575" s="8" t="n">
        <v>99.94</v>
      </c>
      <c r="G575" s="8" t="n">
        <v>12.46</v>
      </c>
      <c r="H575" s="8" t="n">
        <v>65.800003</v>
      </c>
      <c r="I575" s="8" t="n">
        <v>1841.400024</v>
      </c>
      <c r="J575" s="8" t="n">
        <v>75.860016</v>
      </c>
      <c r="L575" s="9">
        <f>LN(B575/B574)</f>
        <v/>
      </c>
      <c r="M575" s="9">
        <f>$M$1*(C575-C574)</f>
        <v/>
      </c>
      <c r="N575" s="9">
        <f>$N$1*(D575-D574)</f>
        <v/>
      </c>
      <c r="O575" s="9">
        <f>$O$1*LN(E575/E574)</f>
        <v/>
      </c>
      <c r="P575" s="9">
        <f>$P$1*LN(F575/F574)</f>
        <v/>
      </c>
      <c r="Q575" s="9">
        <f>$Q$1*(G575-G574)</f>
        <v/>
      </c>
      <c r="R575" s="9">
        <f>$R$1*(H575-H574)</f>
        <v/>
      </c>
      <c r="S575" s="9">
        <f>$S$1*LN(I575/I574)</f>
        <v/>
      </c>
      <c r="T575" s="9">
        <f>$T$1*LN(J575/J574)</f>
        <v/>
      </c>
      <c r="U575" s="9">
        <f>$W$12+$W$4*M575+$W$5*N575+$W$6*O575+$W$7*P575+$W$8*Q575+$W$9*R575+$W$10*S575+$W$11*T575</f>
        <v/>
      </c>
      <c r="AA575" s="10">
        <f>INDEX(LINEST(L316:L575,M316:T575,TRUE,TRUE),1,9)*52</f>
        <v/>
      </c>
      <c r="AB575" s="9">
        <f>INDEX(LINEST(L316:L575,M316:T575,TRUE,TRUE),1,8)</f>
        <v/>
      </c>
      <c r="AC575" s="9">
        <f>INDEX(LINEST(L316:L575,M316:T575,TRUE,TRUE),1,7)</f>
        <v/>
      </c>
      <c r="AD575" s="9">
        <f>INDEX(LINEST(L316:L575,M316:T575,TRUE,TRUE),1,6)</f>
        <v/>
      </c>
      <c r="AE575" s="9">
        <f>INDEX(LINEST(L316:L575,M316:T575,TRUE,TRUE),1,5)</f>
        <v/>
      </c>
      <c r="AF575" s="9">
        <f>INDEX(LINEST(L316:L575,M316:T575,TRUE,TRUE),1,4)</f>
        <v/>
      </c>
      <c r="AG575" s="9">
        <f>INDEX(LINEST(L316:L575,M316:T575,TRUE,TRUE),1,3)</f>
        <v/>
      </c>
      <c r="AH575" s="9">
        <f>INDEX(LINEST(L316:L575,M316:T575,TRUE,TRUE),1,2)</f>
        <v/>
      </c>
      <c r="AI575" s="9">
        <f>INDEX(LINEST(L316:L575,M316:T575,TRUE,TRUE),1,1)</f>
        <v/>
      </c>
      <c r="AJ575" s="10">
        <f>INDEX(LINEST(L316:L575,M316:T575,TRUE,TRUE),3,1)</f>
        <v/>
      </c>
      <c r="AK575" s="9">
        <f>AA574/52+AB574*M575+AC574*N575+AD574*O575+AE574*P575+AF574*Q575+AG574*R575+AH574*S575+AI574*T575</f>
        <v/>
      </c>
      <c r="AL575" s="9">
        <f>AVERAGE(L315:L574)</f>
        <v/>
      </c>
    </row>
    <row r="576">
      <c r="A576" s="7" t="n">
        <v>41642</v>
      </c>
      <c r="B576" s="8" t="n">
        <v>1234.5</v>
      </c>
      <c r="C576" s="8" t="n">
        <v>2.26</v>
      </c>
      <c r="D576" s="8" t="n">
        <v>0.75</v>
      </c>
      <c r="E576" s="8" t="n">
        <v>80.790001</v>
      </c>
      <c r="F576" s="8" t="n">
        <v>93.66</v>
      </c>
      <c r="G576" s="8" t="n">
        <v>13.76</v>
      </c>
      <c r="H576" s="8" t="n">
        <v>72.699997</v>
      </c>
      <c r="I576" s="8" t="n">
        <v>1831.369995</v>
      </c>
      <c r="J576" s="8" t="n">
        <v>75.938446</v>
      </c>
      <c r="L576" s="9">
        <f>LN(B576/B575)</f>
        <v/>
      </c>
      <c r="M576" s="9">
        <f>$M$1*(C576-C575)</f>
        <v/>
      </c>
      <c r="N576" s="9">
        <f>$N$1*(D576-D575)</f>
        <v/>
      </c>
      <c r="O576" s="9">
        <f>$O$1*LN(E576/E575)</f>
        <v/>
      </c>
      <c r="P576" s="9">
        <f>$P$1*LN(F576/F575)</f>
        <v/>
      </c>
      <c r="Q576" s="9">
        <f>$Q$1*(G576-G575)</f>
        <v/>
      </c>
      <c r="R576" s="9">
        <f>$R$1*(H576-H575)</f>
        <v/>
      </c>
      <c r="S576" s="9">
        <f>$S$1*LN(I576/I575)</f>
        <v/>
      </c>
      <c r="T576" s="9">
        <f>$T$1*LN(J576/J575)</f>
        <v/>
      </c>
      <c r="U576" s="9">
        <f>$W$12+$W$4*M576+$W$5*N576+$W$6*O576+$W$7*P576+$W$8*Q576+$W$9*R576+$W$10*S576+$W$11*T576</f>
        <v/>
      </c>
      <c r="AA576" s="10">
        <f>INDEX(LINEST(L317:L576,M317:T576,TRUE,TRUE),1,9)*52</f>
        <v/>
      </c>
      <c r="AB576" s="9">
        <f>INDEX(LINEST(L317:L576,M317:T576,TRUE,TRUE),1,8)</f>
        <v/>
      </c>
      <c r="AC576" s="9">
        <f>INDEX(LINEST(L317:L576,M317:T576,TRUE,TRUE),1,7)</f>
        <v/>
      </c>
      <c r="AD576" s="9">
        <f>INDEX(LINEST(L317:L576,M317:T576,TRUE,TRUE),1,6)</f>
        <v/>
      </c>
      <c r="AE576" s="9">
        <f>INDEX(LINEST(L317:L576,M317:T576,TRUE,TRUE),1,5)</f>
        <v/>
      </c>
      <c r="AF576" s="9">
        <f>INDEX(LINEST(L317:L576,M317:T576,TRUE,TRUE),1,4)</f>
        <v/>
      </c>
      <c r="AG576" s="9">
        <f>INDEX(LINEST(L317:L576,M317:T576,TRUE,TRUE),1,3)</f>
        <v/>
      </c>
      <c r="AH576" s="9">
        <f>INDEX(LINEST(L317:L576,M317:T576,TRUE,TRUE),1,2)</f>
        <v/>
      </c>
      <c r="AI576" s="9">
        <f>INDEX(LINEST(L317:L576,M317:T576,TRUE,TRUE),1,1)</f>
        <v/>
      </c>
      <c r="AJ576" s="10">
        <f>INDEX(LINEST(L317:L576,M317:T576,TRUE,TRUE),3,1)</f>
        <v/>
      </c>
      <c r="AK576" s="9">
        <f>AA575/52+AB575*M576+AC575*N576+AD575*O576+AE575*P576+AF575*Q576+AG575*R576+AH575*S576+AI575*T576</f>
        <v/>
      </c>
      <c r="AL576" s="9">
        <f>AVERAGE(L316:L575)</f>
        <v/>
      </c>
    </row>
    <row r="577">
      <c r="A577" s="7" t="n">
        <v>41649</v>
      </c>
      <c r="B577" s="8" t="n">
        <v>1244.25</v>
      </c>
      <c r="C577" s="8" t="n">
        <v>2.29</v>
      </c>
      <c r="D577" s="8" t="n">
        <v>0.59</v>
      </c>
      <c r="E577" s="8" t="n">
        <v>80.660004</v>
      </c>
      <c r="F577" s="8" t="n">
        <v>92.39</v>
      </c>
      <c r="G577" s="8" t="n">
        <v>12.14</v>
      </c>
      <c r="H577" s="8" t="n">
        <v>61.200001</v>
      </c>
      <c r="I577" s="8" t="n">
        <v>1842.369995</v>
      </c>
      <c r="J577" s="8" t="n">
        <v>76.33754</v>
      </c>
      <c r="L577" s="9">
        <f>LN(B577/B576)</f>
        <v/>
      </c>
      <c r="M577" s="9">
        <f>$M$1*(C577-C576)</f>
        <v/>
      </c>
      <c r="N577" s="9">
        <f>$N$1*(D577-D576)</f>
        <v/>
      </c>
      <c r="O577" s="9">
        <f>$O$1*LN(E577/E576)</f>
        <v/>
      </c>
      <c r="P577" s="9">
        <f>$P$1*LN(F577/F576)</f>
        <v/>
      </c>
      <c r="Q577" s="9">
        <f>$Q$1*(G577-G576)</f>
        <v/>
      </c>
      <c r="R577" s="9">
        <f>$R$1*(H577-H576)</f>
        <v/>
      </c>
      <c r="S577" s="9">
        <f>$S$1*LN(I577/I576)</f>
        <v/>
      </c>
      <c r="T577" s="9">
        <f>$T$1*LN(J577/J576)</f>
        <v/>
      </c>
      <c r="U577" s="9">
        <f>$W$12+$W$4*M577+$W$5*N577+$W$6*O577+$W$7*P577+$W$8*Q577+$W$9*R577+$W$10*S577+$W$11*T577</f>
        <v/>
      </c>
      <c r="AA577" s="10">
        <f>INDEX(LINEST(L318:L577,M318:T577,TRUE,TRUE),1,9)*52</f>
        <v/>
      </c>
      <c r="AB577" s="9">
        <f>INDEX(LINEST(L318:L577,M318:T577,TRUE,TRUE),1,8)</f>
        <v/>
      </c>
      <c r="AC577" s="9">
        <f>INDEX(LINEST(L318:L577,M318:T577,TRUE,TRUE),1,7)</f>
        <v/>
      </c>
      <c r="AD577" s="9">
        <f>INDEX(LINEST(L318:L577,M318:T577,TRUE,TRUE),1,6)</f>
        <v/>
      </c>
      <c r="AE577" s="9">
        <f>INDEX(LINEST(L318:L577,M318:T577,TRUE,TRUE),1,5)</f>
        <v/>
      </c>
      <c r="AF577" s="9">
        <f>INDEX(LINEST(L318:L577,M318:T577,TRUE,TRUE),1,4)</f>
        <v/>
      </c>
      <c r="AG577" s="9">
        <f>INDEX(LINEST(L318:L577,M318:T577,TRUE,TRUE),1,3)</f>
        <v/>
      </c>
      <c r="AH577" s="9">
        <f>INDEX(LINEST(L318:L577,M318:T577,TRUE,TRUE),1,2)</f>
        <v/>
      </c>
      <c r="AI577" s="9">
        <f>INDEX(LINEST(L318:L577,M318:T577,TRUE,TRUE),1,1)</f>
        <v/>
      </c>
      <c r="AJ577" s="10">
        <f>INDEX(LINEST(L318:L577,M318:T577,TRUE,TRUE),3,1)</f>
        <v/>
      </c>
      <c r="AK577" s="9">
        <f>AA576/52+AB576*M577+AC576*N577+AD576*O577+AE576*P577+AF576*Q577+AG576*R577+AH576*S577+AI576*T577</f>
        <v/>
      </c>
      <c r="AL577" s="9">
        <f>AVERAGE(L317:L576)</f>
        <v/>
      </c>
    </row>
    <row r="578">
      <c r="A578" s="7" t="n">
        <v>41656</v>
      </c>
      <c r="B578" s="8" t="n">
        <v>1250</v>
      </c>
      <c r="C578" s="8" t="n">
        <v>2.26</v>
      </c>
      <c r="D578" s="8" t="n">
        <v>0.58</v>
      </c>
      <c r="E578" s="8" t="n">
        <v>81.260002</v>
      </c>
      <c r="F578" s="8" t="n">
        <v>93.95999999999999</v>
      </c>
      <c r="G578" s="8" t="n">
        <v>12.44</v>
      </c>
      <c r="H578" s="8" t="n">
        <v>60.299999</v>
      </c>
      <c r="I578" s="8" t="n">
        <v>1838.699951</v>
      </c>
      <c r="J578" s="8" t="n">
        <v>76.444496</v>
      </c>
      <c r="L578" s="9">
        <f>LN(B578/B577)</f>
        <v/>
      </c>
      <c r="M578" s="9">
        <f>$M$1*(C578-C577)</f>
        <v/>
      </c>
      <c r="N578" s="9">
        <f>$N$1*(D578-D577)</f>
        <v/>
      </c>
      <c r="O578" s="9">
        <f>$O$1*LN(E578/E577)</f>
        <v/>
      </c>
      <c r="P578" s="9">
        <f>$P$1*LN(F578/F577)</f>
        <v/>
      </c>
      <c r="Q578" s="9">
        <f>$Q$1*(G578-G577)</f>
        <v/>
      </c>
      <c r="R578" s="9">
        <f>$R$1*(H578-H577)</f>
        <v/>
      </c>
      <c r="S578" s="9">
        <f>$S$1*LN(I578/I577)</f>
        <v/>
      </c>
      <c r="T578" s="9">
        <f>$T$1*LN(J578/J577)</f>
        <v/>
      </c>
      <c r="U578" s="9">
        <f>$W$12+$W$4*M578+$W$5*N578+$W$6*O578+$W$7*P578+$W$8*Q578+$W$9*R578+$W$10*S578+$W$11*T578</f>
        <v/>
      </c>
      <c r="AA578" s="10">
        <f>INDEX(LINEST(L319:L578,M319:T578,TRUE,TRUE),1,9)*52</f>
        <v/>
      </c>
      <c r="AB578" s="9">
        <f>INDEX(LINEST(L319:L578,M319:T578,TRUE,TRUE),1,8)</f>
        <v/>
      </c>
      <c r="AC578" s="9">
        <f>INDEX(LINEST(L319:L578,M319:T578,TRUE,TRUE),1,7)</f>
        <v/>
      </c>
      <c r="AD578" s="9">
        <f>INDEX(LINEST(L319:L578,M319:T578,TRUE,TRUE),1,6)</f>
        <v/>
      </c>
      <c r="AE578" s="9">
        <f>INDEX(LINEST(L319:L578,M319:T578,TRUE,TRUE),1,5)</f>
        <v/>
      </c>
      <c r="AF578" s="9">
        <f>INDEX(LINEST(L319:L578,M319:T578,TRUE,TRUE),1,4)</f>
        <v/>
      </c>
      <c r="AG578" s="9">
        <f>INDEX(LINEST(L319:L578,M319:T578,TRUE,TRUE),1,3)</f>
        <v/>
      </c>
      <c r="AH578" s="9">
        <f>INDEX(LINEST(L319:L578,M319:T578,TRUE,TRUE),1,2)</f>
        <v/>
      </c>
      <c r="AI578" s="9">
        <f>INDEX(LINEST(L319:L578,M319:T578,TRUE,TRUE),1,1)</f>
        <v/>
      </c>
      <c r="AJ578" s="10">
        <f>INDEX(LINEST(L319:L578,M319:T578,TRUE,TRUE),3,1)</f>
        <v/>
      </c>
      <c r="AK578" s="9">
        <f>AA577/52+AB577*M578+AC577*N578+AD577*O578+AE577*P578+AF577*Q578+AG577*R578+AH577*S578+AI577*T578</f>
        <v/>
      </c>
      <c r="AL578" s="9">
        <f>AVERAGE(L318:L577)</f>
        <v/>
      </c>
    </row>
    <row r="579">
      <c r="A579" s="7" t="n">
        <v>41663</v>
      </c>
      <c r="B579" s="8" t="n">
        <v>1267</v>
      </c>
      <c r="C579" s="8" t="n">
        <v>2.14</v>
      </c>
      <c r="D579" s="8" t="n">
        <v>0.61</v>
      </c>
      <c r="E579" s="8" t="n">
        <v>80.459999</v>
      </c>
      <c r="F579" s="8" t="n">
        <v>96.66</v>
      </c>
      <c r="G579" s="8" t="n">
        <v>18.14</v>
      </c>
      <c r="H579" s="8" t="n">
        <v>63.5</v>
      </c>
      <c r="I579" s="8" t="n">
        <v>1790.290039</v>
      </c>
      <c r="J579" s="8" t="n">
        <v>76.679733</v>
      </c>
      <c r="L579" s="9">
        <f>LN(B579/B578)</f>
        <v/>
      </c>
      <c r="M579" s="9">
        <f>$M$1*(C579-C578)</f>
        <v/>
      </c>
      <c r="N579" s="9">
        <f>$N$1*(D579-D578)</f>
        <v/>
      </c>
      <c r="O579" s="9">
        <f>$O$1*LN(E579/E578)</f>
        <v/>
      </c>
      <c r="P579" s="9">
        <f>$P$1*LN(F579/F578)</f>
        <v/>
      </c>
      <c r="Q579" s="9">
        <f>$Q$1*(G579-G578)</f>
        <v/>
      </c>
      <c r="R579" s="9">
        <f>$R$1*(H579-H578)</f>
        <v/>
      </c>
      <c r="S579" s="9">
        <f>$S$1*LN(I579/I578)</f>
        <v/>
      </c>
      <c r="T579" s="9">
        <f>$T$1*LN(J579/J578)</f>
        <v/>
      </c>
      <c r="U579" s="9">
        <f>$W$12+$W$4*M579+$W$5*N579+$W$6*O579+$W$7*P579+$W$8*Q579+$W$9*R579+$W$10*S579+$W$11*T579</f>
        <v/>
      </c>
      <c r="AA579" s="10">
        <f>INDEX(LINEST(L320:L579,M320:T579,TRUE,TRUE),1,9)*52</f>
        <v/>
      </c>
      <c r="AB579" s="9">
        <f>INDEX(LINEST(L320:L579,M320:T579,TRUE,TRUE),1,8)</f>
        <v/>
      </c>
      <c r="AC579" s="9">
        <f>INDEX(LINEST(L320:L579,M320:T579,TRUE,TRUE),1,7)</f>
        <v/>
      </c>
      <c r="AD579" s="9">
        <f>INDEX(LINEST(L320:L579,M320:T579,TRUE,TRUE),1,6)</f>
        <v/>
      </c>
      <c r="AE579" s="9">
        <f>INDEX(LINEST(L320:L579,M320:T579,TRUE,TRUE),1,5)</f>
        <v/>
      </c>
      <c r="AF579" s="9">
        <f>INDEX(LINEST(L320:L579,M320:T579,TRUE,TRUE),1,4)</f>
        <v/>
      </c>
      <c r="AG579" s="9">
        <f>INDEX(LINEST(L320:L579,M320:T579,TRUE,TRUE),1,3)</f>
        <v/>
      </c>
      <c r="AH579" s="9">
        <f>INDEX(LINEST(L320:L579,M320:T579,TRUE,TRUE),1,2)</f>
        <v/>
      </c>
      <c r="AI579" s="9">
        <f>INDEX(LINEST(L320:L579,M320:T579,TRUE,TRUE),1,1)</f>
        <v/>
      </c>
      <c r="AJ579" s="10">
        <f>INDEX(LINEST(L320:L579,M320:T579,TRUE,TRUE),3,1)</f>
        <v/>
      </c>
      <c r="AK579" s="9">
        <f>AA578/52+AB578*M579+AC578*N579+AD578*O579+AE578*P579+AF578*Q579+AG578*R579+AH578*S579+AI578*T579</f>
        <v/>
      </c>
      <c r="AL579" s="9">
        <f>AVERAGE(L319:L578)</f>
        <v/>
      </c>
    </row>
    <row r="580">
      <c r="A580" s="7" t="n">
        <v>41670</v>
      </c>
      <c r="B580" s="8" t="n">
        <v>1251</v>
      </c>
      <c r="C580" s="8" t="n">
        <v>2.14</v>
      </c>
      <c r="D580" s="8" t="n">
        <v>0.53</v>
      </c>
      <c r="E580" s="8" t="n">
        <v>81.269997</v>
      </c>
      <c r="F580" s="8" t="n">
        <v>97.55</v>
      </c>
      <c r="G580" s="8" t="n">
        <v>18.41</v>
      </c>
      <c r="H580" s="8" t="n">
        <v>64.699997</v>
      </c>
      <c r="I580" s="8" t="n">
        <v>1782.589966</v>
      </c>
      <c r="J580" s="8" t="n">
        <v>77.02898399999999</v>
      </c>
      <c r="L580" s="9">
        <f>LN(B580/B579)</f>
        <v/>
      </c>
      <c r="M580" s="9">
        <f>$M$1*(C580-C579)</f>
        <v/>
      </c>
      <c r="N580" s="9">
        <f>$N$1*(D580-D579)</f>
        <v/>
      </c>
      <c r="O580" s="9">
        <f>$O$1*LN(E580/E579)</f>
        <v/>
      </c>
      <c r="P580" s="9">
        <f>$P$1*LN(F580/F579)</f>
        <v/>
      </c>
      <c r="Q580" s="9">
        <f>$Q$1*(G580-G579)</f>
        <v/>
      </c>
      <c r="R580" s="9">
        <f>$R$1*(H580-H579)</f>
        <v/>
      </c>
      <c r="S580" s="9">
        <f>$S$1*LN(I580/I579)</f>
        <v/>
      </c>
      <c r="T580" s="9">
        <f>$T$1*LN(J580/J579)</f>
        <v/>
      </c>
      <c r="U580" s="9">
        <f>$W$12+$W$4*M580+$W$5*N580+$W$6*O580+$W$7*P580+$W$8*Q580+$W$9*R580+$W$10*S580+$W$11*T580</f>
        <v/>
      </c>
      <c r="AA580" s="10">
        <f>INDEX(LINEST(L321:L580,M321:T580,TRUE,TRUE),1,9)*52</f>
        <v/>
      </c>
      <c r="AB580" s="9">
        <f>INDEX(LINEST(L321:L580,M321:T580,TRUE,TRUE),1,8)</f>
        <v/>
      </c>
      <c r="AC580" s="9">
        <f>INDEX(LINEST(L321:L580,M321:T580,TRUE,TRUE),1,7)</f>
        <v/>
      </c>
      <c r="AD580" s="9">
        <f>INDEX(LINEST(L321:L580,M321:T580,TRUE,TRUE),1,6)</f>
        <v/>
      </c>
      <c r="AE580" s="9">
        <f>INDEX(LINEST(L321:L580,M321:T580,TRUE,TRUE),1,5)</f>
        <v/>
      </c>
      <c r="AF580" s="9">
        <f>INDEX(LINEST(L321:L580,M321:T580,TRUE,TRUE),1,4)</f>
        <v/>
      </c>
      <c r="AG580" s="9">
        <f>INDEX(LINEST(L321:L580,M321:T580,TRUE,TRUE),1,3)</f>
        <v/>
      </c>
      <c r="AH580" s="9">
        <f>INDEX(LINEST(L321:L580,M321:T580,TRUE,TRUE),1,2)</f>
        <v/>
      </c>
      <c r="AI580" s="9">
        <f>INDEX(LINEST(L321:L580,M321:T580,TRUE,TRUE),1,1)</f>
        <v/>
      </c>
      <c r="AJ580" s="10">
        <f>INDEX(LINEST(L321:L580,M321:T580,TRUE,TRUE),3,1)</f>
        <v/>
      </c>
      <c r="AK580" s="9">
        <f>AA579/52+AB579*M580+AC579*N580+AD579*O580+AE579*P580+AF579*Q580+AG579*R580+AH579*S580+AI579*T580</f>
        <v/>
      </c>
      <c r="AL580" s="9">
        <f>AVERAGE(L320:L579)</f>
        <v/>
      </c>
    </row>
    <row r="581">
      <c r="A581" s="7" t="n">
        <v>41677</v>
      </c>
      <c r="B581" s="8" t="n">
        <v>1259.25</v>
      </c>
      <c r="C581" s="8" t="n">
        <v>2.18</v>
      </c>
      <c r="D581" s="8" t="n">
        <v>0.53</v>
      </c>
      <c r="E581" s="8" t="n">
        <v>80.69000200000001</v>
      </c>
      <c r="F581" s="8" t="n">
        <v>99.98</v>
      </c>
      <c r="G581" s="8" t="n">
        <v>15.29</v>
      </c>
      <c r="H581" s="8" t="n">
        <v>64.699997</v>
      </c>
      <c r="I581" s="8" t="n">
        <v>1797.02002</v>
      </c>
      <c r="J581" s="8" t="n">
        <v>76.99754299999999</v>
      </c>
      <c r="L581" s="9">
        <f>LN(B581/B580)</f>
        <v/>
      </c>
      <c r="M581" s="9">
        <f>$M$1*(C581-C580)</f>
        <v/>
      </c>
      <c r="N581" s="9">
        <f>$N$1*(D581-D580)</f>
        <v/>
      </c>
      <c r="O581" s="9">
        <f>$O$1*LN(E581/E580)</f>
        <v/>
      </c>
      <c r="P581" s="9">
        <f>$P$1*LN(F581/F580)</f>
        <v/>
      </c>
      <c r="Q581" s="9">
        <f>$Q$1*(G581-G580)</f>
        <v/>
      </c>
      <c r="R581" s="9">
        <f>$R$1*(H581-H580)</f>
        <v/>
      </c>
      <c r="S581" s="9">
        <f>$S$1*LN(I581/I580)</f>
        <v/>
      </c>
      <c r="T581" s="9">
        <f>$T$1*LN(J581/J580)</f>
        <v/>
      </c>
      <c r="U581" s="9">
        <f>$W$12+$W$4*M581+$W$5*N581+$W$6*O581+$W$7*P581+$W$8*Q581+$W$9*R581+$W$10*S581+$W$11*T581</f>
        <v/>
      </c>
      <c r="AA581" s="10">
        <f>INDEX(LINEST(L322:L581,M322:T581,TRUE,TRUE),1,9)*52</f>
        <v/>
      </c>
      <c r="AB581" s="9">
        <f>INDEX(LINEST(L322:L581,M322:T581,TRUE,TRUE),1,8)</f>
        <v/>
      </c>
      <c r="AC581" s="9">
        <f>INDEX(LINEST(L322:L581,M322:T581,TRUE,TRUE),1,7)</f>
        <v/>
      </c>
      <c r="AD581" s="9">
        <f>INDEX(LINEST(L322:L581,M322:T581,TRUE,TRUE),1,6)</f>
        <v/>
      </c>
      <c r="AE581" s="9">
        <f>INDEX(LINEST(L322:L581,M322:T581,TRUE,TRUE),1,5)</f>
        <v/>
      </c>
      <c r="AF581" s="9">
        <f>INDEX(LINEST(L322:L581,M322:T581,TRUE,TRUE),1,4)</f>
        <v/>
      </c>
      <c r="AG581" s="9">
        <f>INDEX(LINEST(L322:L581,M322:T581,TRUE,TRUE),1,3)</f>
        <v/>
      </c>
      <c r="AH581" s="9">
        <f>INDEX(LINEST(L322:L581,M322:T581,TRUE,TRUE),1,2)</f>
        <v/>
      </c>
      <c r="AI581" s="9">
        <f>INDEX(LINEST(L322:L581,M322:T581,TRUE,TRUE),1,1)</f>
        <v/>
      </c>
      <c r="AJ581" s="10">
        <f>INDEX(LINEST(L322:L581,M322:T581,TRUE,TRUE),3,1)</f>
        <v/>
      </c>
      <c r="AK581" s="9">
        <f>AA580/52+AB580*M581+AC580*N581+AD580*O581+AE580*P581+AF580*Q581+AG580*R581+AH580*S581+AI580*T581</f>
        <v/>
      </c>
      <c r="AL581" s="9">
        <f>AVERAGE(L321:L580)</f>
        <v/>
      </c>
    </row>
    <row r="582">
      <c r="A582" s="7" t="n">
        <v>41684</v>
      </c>
      <c r="B582" s="8" t="n">
        <v>1320</v>
      </c>
      <c r="C582" s="8" t="n">
        <v>2.16</v>
      </c>
      <c r="D582" s="8" t="n">
        <v>0.59</v>
      </c>
      <c r="E582" s="8" t="n">
        <v>80.129997</v>
      </c>
      <c r="F582" s="8" t="n">
        <v>100.31</v>
      </c>
      <c r="G582" s="8" t="n">
        <v>13.57</v>
      </c>
      <c r="H582" s="8" t="n">
        <v>57.299999</v>
      </c>
      <c r="I582" s="8" t="n">
        <v>1838.630005</v>
      </c>
      <c r="J582" s="8" t="n">
        <v>76.961853</v>
      </c>
      <c r="L582" s="9">
        <f>LN(B582/B581)</f>
        <v/>
      </c>
      <c r="M582" s="9">
        <f>$M$1*(C582-C581)</f>
        <v/>
      </c>
      <c r="N582" s="9">
        <f>$N$1*(D582-D581)</f>
        <v/>
      </c>
      <c r="O582" s="9">
        <f>$O$1*LN(E582/E581)</f>
        <v/>
      </c>
      <c r="P582" s="9">
        <f>$P$1*LN(F582/F581)</f>
        <v/>
      </c>
      <c r="Q582" s="9">
        <f>$Q$1*(G582-G581)</f>
        <v/>
      </c>
      <c r="R582" s="9">
        <f>$R$1*(H582-H581)</f>
        <v/>
      </c>
      <c r="S582" s="9">
        <f>$S$1*LN(I582/I581)</f>
        <v/>
      </c>
      <c r="T582" s="9">
        <f>$T$1*LN(J582/J581)</f>
        <v/>
      </c>
      <c r="U582" s="9">
        <f>$W$12+$W$4*M582+$W$5*N582+$W$6*O582+$W$7*P582+$W$8*Q582+$W$9*R582+$W$10*S582+$W$11*T582</f>
        <v/>
      </c>
      <c r="AA582" s="10">
        <f>INDEX(LINEST(L323:L582,M323:T582,TRUE,TRUE),1,9)*52</f>
        <v/>
      </c>
      <c r="AB582" s="9">
        <f>INDEX(LINEST(L323:L582,M323:T582,TRUE,TRUE),1,8)</f>
        <v/>
      </c>
      <c r="AC582" s="9">
        <f>INDEX(LINEST(L323:L582,M323:T582,TRUE,TRUE),1,7)</f>
        <v/>
      </c>
      <c r="AD582" s="9">
        <f>INDEX(LINEST(L323:L582,M323:T582,TRUE,TRUE),1,6)</f>
        <v/>
      </c>
      <c r="AE582" s="9">
        <f>INDEX(LINEST(L323:L582,M323:T582,TRUE,TRUE),1,5)</f>
        <v/>
      </c>
      <c r="AF582" s="9">
        <f>INDEX(LINEST(L323:L582,M323:T582,TRUE,TRUE),1,4)</f>
        <v/>
      </c>
      <c r="AG582" s="9">
        <f>INDEX(LINEST(L323:L582,M323:T582,TRUE,TRUE),1,3)</f>
        <v/>
      </c>
      <c r="AH582" s="9">
        <f>INDEX(LINEST(L323:L582,M323:T582,TRUE,TRUE),1,2)</f>
        <v/>
      </c>
      <c r="AI582" s="9">
        <f>INDEX(LINEST(L323:L582,M323:T582,TRUE,TRUE),1,1)</f>
        <v/>
      </c>
      <c r="AJ582" s="10">
        <f>INDEX(LINEST(L323:L582,M323:T582,TRUE,TRUE),3,1)</f>
        <v/>
      </c>
      <c r="AK582" s="9">
        <f>AA581/52+AB581*M582+AC581*N582+AD581*O582+AE581*P582+AF581*Q582+AG581*R582+AH581*S582+AI581*T582</f>
        <v/>
      </c>
      <c r="AL582" s="9">
        <f>AVERAGE(L322:L581)</f>
        <v/>
      </c>
    </row>
    <row r="583">
      <c r="A583" s="7" t="n">
        <v>41691</v>
      </c>
      <c r="B583" s="8" t="n">
        <v>1323.25</v>
      </c>
      <c r="C583" s="8" t="n">
        <v>2.12</v>
      </c>
      <c r="D583" s="8" t="n">
        <v>0.61</v>
      </c>
      <c r="E583" s="8" t="n">
        <v>80.239998</v>
      </c>
      <c r="F583" s="8" t="n">
        <v>102.53</v>
      </c>
      <c r="G583" s="8" t="n">
        <v>14.68</v>
      </c>
      <c r="H583" s="8" t="n">
        <v>58.400002</v>
      </c>
      <c r="I583" s="8" t="n">
        <v>1836.25</v>
      </c>
      <c r="J583" s="8" t="n">
        <v>76.983276</v>
      </c>
      <c r="L583" s="9">
        <f>LN(B583/B582)</f>
        <v/>
      </c>
      <c r="M583" s="9">
        <f>$M$1*(C583-C582)</f>
        <v/>
      </c>
      <c r="N583" s="9">
        <f>$N$1*(D583-D582)</f>
        <v/>
      </c>
      <c r="O583" s="9">
        <f>$O$1*LN(E583/E582)</f>
        <v/>
      </c>
      <c r="P583" s="9">
        <f>$P$1*LN(F583/F582)</f>
        <v/>
      </c>
      <c r="Q583" s="9">
        <f>$Q$1*(G583-G582)</f>
        <v/>
      </c>
      <c r="R583" s="9">
        <f>$R$1*(H583-H582)</f>
        <v/>
      </c>
      <c r="S583" s="9">
        <f>$S$1*LN(I583/I582)</f>
        <v/>
      </c>
      <c r="T583" s="9">
        <f>$T$1*LN(J583/J582)</f>
        <v/>
      </c>
      <c r="U583" s="9">
        <f>$W$12+$W$4*M583+$W$5*N583+$W$6*O583+$W$7*P583+$W$8*Q583+$W$9*R583+$W$10*S583+$W$11*T583</f>
        <v/>
      </c>
      <c r="AA583" s="10">
        <f>INDEX(LINEST(L324:L583,M324:T583,TRUE,TRUE),1,9)*52</f>
        <v/>
      </c>
      <c r="AB583" s="9">
        <f>INDEX(LINEST(L324:L583,M324:T583,TRUE,TRUE),1,8)</f>
        <v/>
      </c>
      <c r="AC583" s="9">
        <f>INDEX(LINEST(L324:L583,M324:T583,TRUE,TRUE),1,7)</f>
        <v/>
      </c>
      <c r="AD583" s="9">
        <f>INDEX(LINEST(L324:L583,M324:T583,TRUE,TRUE),1,6)</f>
        <v/>
      </c>
      <c r="AE583" s="9">
        <f>INDEX(LINEST(L324:L583,M324:T583,TRUE,TRUE),1,5)</f>
        <v/>
      </c>
      <c r="AF583" s="9">
        <f>INDEX(LINEST(L324:L583,M324:T583,TRUE,TRUE),1,4)</f>
        <v/>
      </c>
      <c r="AG583" s="9">
        <f>INDEX(LINEST(L324:L583,M324:T583,TRUE,TRUE),1,3)</f>
        <v/>
      </c>
      <c r="AH583" s="9">
        <f>INDEX(LINEST(L324:L583,M324:T583,TRUE,TRUE),1,2)</f>
        <v/>
      </c>
      <c r="AI583" s="9">
        <f>INDEX(LINEST(L324:L583,M324:T583,TRUE,TRUE),1,1)</f>
        <v/>
      </c>
      <c r="AJ583" s="10">
        <f>INDEX(LINEST(L324:L583,M324:T583,TRUE,TRUE),3,1)</f>
        <v/>
      </c>
      <c r="AK583" s="9">
        <f>AA582/52+AB582*M583+AC582*N583+AD582*O583+AE582*P583+AF582*Q583+AG582*R583+AH582*S583+AI582*T583</f>
        <v/>
      </c>
      <c r="AL583" s="9">
        <f>AVERAGE(L323:L582)</f>
        <v/>
      </c>
    </row>
    <row r="584">
      <c r="A584" s="7" t="n">
        <v>41698</v>
      </c>
      <c r="B584" s="8" t="n">
        <v>1326.5</v>
      </c>
      <c r="C584" s="8" t="n">
        <v>2.17</v>
      </c>
      <c r="D584" s="8" t="n">
        <v>0.49</v>
      </c>
      <c r="E584" s="8" t="n">
        <v>79.779999</v>
      </c>
      <c r="F584" s="8" t="n">
        <v>102.88</v>
      </c>
      <c r="G584" s="8" t="n">
        <v>14</v>
      </c>
      <c r="H584" s="8" t="n">
        <v>57.700001</v>
      </c>
      <c r="I584" s="8" t="n">
        <v>1859.449951</v>
      </c>
      <c r="J584" s="8" t="n">
        <v>77.318909</v>
      </c>
      <c r="L584" s="9">
        <f>LN(B584/B583)</f>
        <v/>
      </c>
      <c r="M584" s="9">
        <f>$M$1*(C584-C583)</f>
        <v/>
      </c>
      <c r="N584" s="9">
        <f>$N$1*(D584-D583)</f>
        <v/>
      </c>
      <c r="O584" s="9">
        <f>$O$1*LN(E584/E583)</f>
        <v/>
      </c>
      <c r="P584" s="9">
        <f>$P$1*LN(F584/F583)</f>
        <v/>
      </c>
      <c r="Q584" s="9">
        <f>$Q$1*(G584-G583)</f>
        <v/>
      </c>
      <c r="R584" s="9">
        <f>$R$1*(H584-H583)</f>
        <v/>
      </c>
      <c r="S584" s="9">
        <f>$S$1*LN(I584/I583)</f>
        <v/>
      </c>
      <c r="T584" s="9">
        <f>$T$1*LN(J584/J583)</f>
        <v/>
      </c>
      <c r="U584" s="9">
        <f>$W$12+$W$4*M584+$W$5*N584+$W$6*O584+$W$7*P584+$W$8*Q584+$W$9*R584+$W$10*S584+$W$11*T584</f>
        <v/>
      </c>
      <c r="AA584" s="10">
        <f>INDEX(LINEST(L325:L584,M325:T584,TRUE,TRUE),1,9)*52</f>
        <v/>
      </c>
      <c r="AB584" s="9">
        <f>INDEX(LINEST(L325:L584,M325:T584,TRUE,TRUE),1,8)</f>
        <v/>
      </c>
      <c r="AC584" s="9">
        <f>INDEX(LINEST(L325:L584,M325:T584,TRUE,TRUE),1,7)</f>
        <v/>
      </c>
      <c r="AD584" s="9">
        <f>INDEX(LINEST(L325:L584,M325:T584,TRUE,TRUE),1,6)</f>
        <v/>
      </c>
      <c r="AE584" s="9">
        <f>INDEX(LINEST(L325:L584,M325:T584,TRUE,TRUE),1,5)</f>
        <v/>
      </c>
      <c r="AF584" s="9">
        <f>INDEX(LINEST(L325:L584,M325:T584,TRUE,TRUE),1,4)</f>
        <v/>
      </c>
      <c r="AG584" s="9">
        <f>INDEX(LINEST(L325:L584,M325:T584,TRUE,TRUE),1,3)</f>
        <v/>
      </c>
      <c r="AH584" s="9">
        <f>INDEX(LINEST(L325:L584,M325:T584,TRUE,TRUE),1,2)</f>
        <v/>
      </c>
      <c r="AI584" s="9">
        <f>INDEX(LINEST(L325:L584,M325:T584,TRUE,TRUE),1,1)</f>
        <v/>
      </c>
      <c r="AJ584" s="10">
        <f>INDEX(LINEST(L325:L584,M325:T584,TRUE,TRUE),3,1)</f>
        <v/>
      </c>
      <c r="AK584" s="9">
        <f>AA583/52+AB583*M584+AC583*N584+AD583*O584+AE583*P584+AF583*Q584+AG583*R584+AH583*S584+AI583*T584</f>
        <v/>
      </c>
      <c r="AL584" s="9">
        <f>AVERAGE(L324:L583)</f>
        <v/>
      </c>
    </row>
    <row r="585">
      <c r="A585" s="7" t="n">
        <v>41705</v>
      </c>
      <c r="B585" s="8" t="n">
        <v>1335.25</v>
      </c>
      <c r="C585" s="8" t="n">
        <v>2.23</v>
      </c>
      <c r="D585" s="8" t="n">
        <v>0.57</v>
      </c>
      <c r="E585" s="8" t="n">
        <v>79.720001</v>
      </c>
      <c r="F585" s="8" t="n">
        <v>102.82</v>
      </c>
      <c r="G585" s="8" t="n">
        <v>14.11</v>
      </c>
      <c r="H585" s="8" t="n">
        <v>58.200001</v>
      </c>
      <c r="I585" s="8" t="n">
        <v>1878.040039</v>
      </c>
      <c r="J585" s="8" t="n">
        <v>76.889618</v>
      </c>
      <c r="L585" s="9">
        <f>LN(B585/B584)</f>
        <v/>
      </c>
      <c r="M585" s="9">
        <f>$M$1*(C585-C584)</f>
        <v/>
      </c>
      <c r="N585" s="9">
        <f>$N$1*(D585-D584)</f>
        <v/>
      </c>
      <c r="O585" s="9">
        <f>$O$1*LN(E585/E584)</f>
        <v/>
      </c>
      <c r="P585" s="9">
        <f>$P$1*LN(F585/F584)</f>
        <v/>
      </c>
      <c r="Q585" s="9">
        <f>$Q$1*(G585-G584)</f>
        <v/>
      </c>
      <c r="R585" s="9">
        <f>$R$1*(H585-H584)</f>
        <v/>
      </c>
      <c r="S585" s="9">
        <f>$S$1*LN(I585/I584)</f>
        <v/>
      </c>
      <c r="T585" s="9">
        <f>$T$1*LN(J585/J584)</f>
        <v/>
      </c>
      <c r="U585" s="9">
        <f>$W$12+$W$4*M585+$W$5*N585+$W$6*O585+$W$7*P585+$W$8*Q585+$W$9*R585+$W$10*S585+$W$11*T585</f>
        <v/>
      </c>
      <c r="AA585" s="10">
        <f>INDEX(LINEST(L326:L585,M326:T585,TRUE,TRUE),1,9)*52</f>
        <v/>
      </c>
      <c r="AB585" s="9">
        <f>INDEX(LINEST(L326:L585,M326:T585,TRUE,TRUE),1,8)</f>
        <v/>
      </c>
      <c r="AC585" s="9">
        <f>INDEX(LINEST(L326:L585,M326:T585,TRUE,TRUE),1,7)</f>
        <v/>
      </c>
      <c r="AD585" s="9">
        <f>INDEX(LINEST(L326:L585,M326:T585,TRUE,TRUE),1,6)</f>
        <v/>
      </c>
      <c r="AE585" s="9">
        <f>INDEX(LINEST(L326:L585,M326:T585,TRUE,TRUE),1,5)</f>
        <v/>
      </c>
      <c r="AF585" s="9">
        <f>INDEX(LINEST(L326:L585,M326:T585,TRUE,TRUE),1,4)</f>
        <v/>
      </c>
      <c r="AG585" s="9">
        <f>INDEX(LINEST(L326:L585,M326:T585,TRUE,TRUE),1,3)</f>
        <v/>
      </c>
      <c r="AH585" s="9">
        <f>INDEX(LINEST(L326:L585,M326:T585,TRUE,TRUE),1,2)</f>
        <v/>
      </c>
      <c r="AI585" s="9">
        <f>INDEX(LINEST(L326:L585,M326:T585,TRUE,TRUE),1,1)</f>
        <v/>
      </c>
      <c r="AJ585" s="10">
        <f>INDEX(LINEST(L326:L585,M326:T585,TRUE,TRUE),3,1)</f>
        <v/>
      </c>
      <c r="AK585" s="9">
        <f>AA584/52+AB584*M585+AC584*N585+AD584*O585+AE584*P585+AF584*Q585+AG584*R585+AH584*S585+AI584*T585</f>
        <v/>
      </c>
      <c r="AL585" s="9">
        <f>AVERAGE(L325:L584)</f>
        <v/>
      </c>
    </row>
    <row r="586">
      <c r="A586" s="7" t="n">
        <v>41712</v>
      </c>
      <c r="B586" s="8" t="n">
        <v>1385</v>
      </c>
      <c r="C586" s="8" t="n">
        <v>2.17</v>
      </c>
      <c r="D586" s="8" t="n">
        <v>0.48</v>
      </c>
      <c r="E586" s="8" t="n">
        <v>79.44000200000001</v>
      </c>
      <c r="F586" s="8" t="n">
        <v>99.23</v>
      </c>
      <c r="G586" s="8" t="n">
        <v>17.82</v>
      </c>
      <c r="H586" s="8" t="n">
        <v>62.84</v>
      </c>
      <c r="I586" s="8" t="n">
        <v>1841.130005</v>
      </c>
      <c r="J586" s="8" t="n">
        <v>77.218727</v>
      </c>
      <c r="L586" s="9">
        <f>LN(B586/B585)</f>
        <v/>
      </c>
      <c r="M586" s="9">
        <f>$M$1*(C586-C585)</f>
        <v/>
      </c>
      <c r="N586" s="9">
        <f>$N$1*(D586-D585)</f>
        <v/>
      </c>
      <c r="O586" s="9">
        <f>$O$1*LN(E586/E585)</f>
        <v/>
      </c>
      <c r="P586" s="9">
        <f>$P$1*LN(F586/F585)</f>
        <v/>
      </c>
      <c r="Q586" s="9">
        <f>$Q$1*(G586-G585)</f>
        <v/>
      </c>
      <c r="R586" s="9">
        <f>$R$1*(H586-H585)</f>
        <v/>
      </c>
      <c r="S586" s="9">
        <f>$S$1*LN(I586/I585)</f>
        <v/>
      </c>
      <c r="T586" s="9">
        <f>$T$1*LN(J586/J585)</f>
        <v/>
      </c>
      <c r="U586" s="9">
        <f>$W$12+$W$4*M586+$W$5*N586+$W$6*O586+$W$7*P586+$W$8*Q586+$W$9*R586+$W$10*S586+$W$11*T586</f>
        <v/>
      </c>
      <c r="AA586" s="10">
        <f>INDEX(LINEST(L327:L586,M327:T586,TRUE,TRUE),1,9)*52</f>
        <v/>
      </c>
      <c r="AB586" s="9">
        <f>INDEX(LINEST(L327:L586,M327:T586,TRUE,TRUE),1,8)</f>
        <v/>
      </c>
      <c r="AC586" s="9">
        <f>INDEX(LINEST(L327:L586,M327:T586,TRUE,TRUE),1,7)</f>
        <v/>
      </c>
      <c r="AD586" s="9">
        <f>INDEX(LINEST(L327:L586,M327:T586,TRUE,TRUE),1,6)</f>
        <v/>
      </c>
      <c r="AE586" s="9">
        <f>INDEX(LINEST(L327:L586,M327:T586,TRUE,TRUE),1,5)</f>
        <v/>
      </c>
      <c r="AF586" s="9">
        <f>INDEX(LINEST(L327:L586,M327:T586,TRUE,TRUE),1,4)</f>
        <v/>
      </c>
      <c r="AG586" s="9">
        <f>INDEX(LINEST(L327:L586,M327:T586,TRUE,TRUE),1,3)</f>
        <v/>
      </c>
      <c r="AH586" s="9">
        <f>INDEX(LINEST(L327:L586,M327:T586,TRUE,TRUE),1,2)</f>
        <v/>
      </c>
      <c r="AI586" s="9">
        <f>INDEX(LINEST(L327:L586,M327:T586,TRUE,TRUE),1,1)</f>
        <v/>
      </c>
      <c r="AJ586" s="10">
        <f>INDEX(LINEST(L327:L586,M327:T586,TRUE,TRUE),3,1)</f>
        <v/>
      </c>
      <c r="AK586" s="9">
        <f>AA585/52+AB585*M586+AC585*N586+AD585*O586+AE585*P586+AF585*Q586+AG585*R586+AH585*S586+AI585*T586</f>
        <v/>
      </c>
      <c r="AL586" s="9">
        <f>AVERAGE(L326:L585)</f>
        <v/>
      </c>
    </row>
    <row r="587">
      <c r="A587" s="7" t="n">
        <v>41719</v>
      </c>
      <c r="B587" s="8" t="n">
        <v>1336</v>
      </c>
      <c r="C587" s="8" t="n">
        <v>2.14</v>
      </c>
      <c r="D587" s="8" t="n">
        <v>0.61</v>
      </c>
      <c r="E587" s="8" t="n">
        <v>80.110001</v>
      </c>
      <c r="F587" s="8" t="n">
        <v>99.97</v>
      </c>
      <c r="G587" s="8" t="n">
        <v>15</v>
      </c>
      <c r="H587" s="8" t="n">
        <v>60.799999</v>
      </c>
      <c r="I587" s="8" t="n">
        <v>1866.52002</v>
      </c>
      <c r="J587" s="8" t="n">
        <v>76.975517</v>
      </c>
      <c r="L587" s="9">
        <f>LN(B587/B586)</f>
        <v/>
      </c>
      <c r="M587" s="9">
        <f>$M$1*(C587-C586)</f>
        <v/>
      </c>
      <c r="N587" s="9">
        <f>$N$1*(D587-D586)</f>
        <v/>
      </c>
      <c r="O587" s="9">
        <f>$O$1*LN(E587/E586)</f>
        <v/>
      </c>
      <c r="P587" s="9">
        <f>$P$1*LN(F587/F586)</f>
        <v/>
      </c>
      <c r="Q587" s="9">
        <f>$Q$1*(G587-G586)</f>
        <v/>
      </c>
      <c r="R587" s="9">
        <f>$R$1*(H587-H586)</f>
        <v/>
      </c>
      <c r="S587" s="9">
        <f>$S$1*LN(I587/I586)</f>
        <v/>
      </c>
      <c r="T587" s="9">
        <f>$T$1*LN(J587/J586)</f>
        <v/>
      </c>
      <c r="U587" s="9">
        <f>$W$12+$W$4*M587+$W$5*N587+$W$6*O587+$W$7*P587+$W$8*Q587+$W$9*R587+$W$10*S587+$W$11*T587</f>
        <v/>
      </c>
      <c r="AA587" s="10">
        <f>INDEX(LINEST(L328:L587,M328:T587,TRUE,TRUE),1,9)*52</f>
        <v/>
      </c>
      <c r="AB587" s="9">
        <f>INDEX(LINEST(L328:L587,M328:T587,TRUE,TRUE),1,8)</f>
        <v/>
      </c>
      <c r="AC587" s="9">
        <f>INDEX(LINEST(L328:L587,M328:T587,TRUE,TRUE),1,7)</f>
        <v/>
      </c>
      <c r="AD587" s="9">
        <f>INDEX(LINEST(L328:L587,M328:T587,TRUE,TRUE),1,6)</f>
        <v/>
      </c>
      <c r="AE587" s="9">
        <f>INDEX(LINEST(L328:L587,M328:T587,TRUE,TRUE),1,5)</f>
        <v/>
      </c>
      <c r="AF587" s="9">
        <f>INDEX(LINEST(L328:L587,M328:T587,TRUE,TRUE),1,4)</f>
        <v/>
      </c>
      <c r="AG587" s="9">
        <f>INDEX(LINEST(L328:L587,M328:T587,TRUE,TRUE),1,3)</f>
        <v/>
      </c>
      <c r="AH587" s="9">
        <f>INDEX(LINEST(L328:L587,M328:T587,TRUE,TRUE),1,2)</f>
        <v/>
      </c>
      <c r="AI587" s="9">
        <f>INDEX(LINEST(L328:L587,M328:T587,TRUE,TRUE),1,1)</f>
        <v/>
      </c>
      <c r="AJ587" s="10">
        <f>INDEX(LINEST(L328:L587,M328:T587,TRUE,TRUE),3,1)</f>
        <v/>
      </c>
      <c r="AK587" s="9">
        <f>AA586/52+AB586*M587+AC586*N587+AD586*O587+AE586*P587+AF586*Q587+AG586*R587+AH586*S587+AI586*T587</f>
        <v/>
      </c>
      <c r="AL587" s="9">
        <f>AVERAGE(L327:L586)</f>
        <v/>
      </c>
    </row>
    <row r="588">
      <c r="A588" s="7" t="n">
        <v>41726</v>
      </c>
      <c r="B588" s="8" t="n">
        <v>1294.75</v>
      </c>
      <c r="C588" s="8" t="n">
        <v>2.13</v>
      </c>
      <c r="D588" s="8" t="n">
        <v>0.6</v>
      </c>
      <c r="E588" s="8" t="n">
        <v>80.18000000000001</v>
      </c>
      <c r="F588" s="8" t="n">
        <v>101.73</v>
      </c>
      <c r="G588" s="8" t="n">
        <v>14.41</v>
      </c>
      <c r="H588" s="8" t="n">
        <v>61.900002</v>
      </c>
      <c r="I588" s="8" t="n">
        <v>1857.619995</v>
      </c>
      <c r="J588" s="8" t="n">
        <v>77.197273</v>
      </c>
      <c r="L588" s="9">
        <f>LN(B588/B587)</f>
        <v/>
      </c>
      <c r="M588" s="9">
        <f>$M$1*(C588-C587)</f>
        <v/>
      </c>
      <c r="N588" s="9">
        <f>$N$1*(D588-D587)</f>
        <v/>
      </c>
      <c r="O588" s="9">
        <f>$O$1*LN(E588/E587)</f>
        <v/>
      </c>
      <c r="P588" s="9">
        <f>$P$1*LN(F588/F587)</f>
        <v/>
      </c>
      <c r="Q588" s="9">
        <f>$Q$1*(G588-G587)</f>
        <v/>
      </c>
      <c r="R588" s="9">
        <f>$R$1*(H588-H587)</f>
        <v/>
      </c>
      <c r="S588" s="9">
        <f>$S$1*LN(I588/I587)</f>
        <v/>
      </c>
      <c r="T588" s="9">
        <f>$T$1*LN(J588/J587)</f>
        <v/>
      </c>
      <c r="U588" s="9">
        <f>$W$12+$W$4*M588+$W$5*N588+$W$6*O588+$W$7*P588+$W$8*Q588+$W$9*R588+$W$10*S588+$W$11*T588</f>
        <v/>
      </c>
      <c r="AA588" s="10">
        <f>INDEX(LINEST(L329:L588,M329:T588,TRUE,TRUE),1,9)*52</f>
        <v/>
      </c>
      <c r="AB588" s="9">
        <f>INDEX(LINEST(L329:L588,M329:T588,TRUE,TRUE),1,8)</f>
        <v/>
      </c>
      <c r="AC588" s="9">
        <f>INDEX(LINEST(L329:L588,M329:T588,TRUE,TRUE),1,7)</f>
        <v/>
      </c>
      <c r="AD588" s="9">
        <f>INDEX(LINEST(L329:L588,M329:T588,TRUE,TRUE),1,6)</f>
        <v/>
      </c>
      <c r="AE588" s="9">
        <f>INDEX(LINEST(L329:L588,M329:T588,TRUE,TRUE),1,5)</f>
        <v/>
      </c>
      <c r="AF588" s="9">
        <f>INDEX(LINEST(L329:L588,M329:T588,TRUE,TRUE),1,4)</f>
        <v/>
      </c>
      <c r="AG588" s="9">
        <f>INDEX(LINEST(L329:L588,M329:T588,TRUE,TRUE),1,3)</f>
        <v/>
      </c>
      <c r="AH588" s="9">
        <f>INDEX(LINEST(L329:L588,M329:T588,TRUE,TRUE),1,2)</f>
        <v/>
      </c>
      <c r="AI588" s="9">
        <f>INDEX(LINEST(L329:L588,M329:T588,TRUE,TRUE),1,1)</f>
        <v/>
      </c>
      <c r="AJ588" s="10">
        <f>INDEX(LINEST(L329:L588,M329:T588,TRUE,TRUE),3,1)</f>
        <v/>
      </c>
      <c r="AK588" s="9">
        <f>AA587/52+AB587*M588+AC587*N588+AD587*O588+AE587*P588+AF587*Q588+AG587*R588+AH587*S588+AI587*T588</f>
        <v/>
      </c>
      <c r="AL588" s="9">
        <f>AVERAGE(L328:L587)</f>
        <v/>
      </c>
    </row>
    <row r="589">
      <c r="A589" s="7" t="n">
        <v>41733</v>
      </c>
      <c r="B589" s="8" t="n">
        <v>1297.25</v>
      </c>
      <c r="C589" s="8" t="n">
        <v>2.13</v>
      </c>
      <c r="D589" s="8" t="n">
        <v>0.61</v>
      </c>
      <c r="E589" s="8" t="n">
        <v>80.41999800000001</v>
      </c>
      <c r="F589" s="8" t="n">
        <v>101.16</v>
      </c>
      <c r="G589" s="8" t="n">
        <v>13.96</v>
      </c>
      <c r="H589" s="8" t="n">
        <v>58.799999</v>
      </c>
      <c r="I589" s="8" t="n">
        <v>1865.089966</v>
      </c>
      <c r="J589" s="8" t="n">
        <v>77.258163</v>
      </c>
      <c r="L589" s="9">
        <f>LN(B589/B588)</f>
        <v/>
      </c>
      <c r="M589" s="9">
        <f>$M$1*(C589-C588)</f>
        <v/>
      </c>
      <c r="N589" s="9">
        <f>$N$1*(D589-D588)</f>
        <v/>
      </c>
      <c r="O589" s="9">
        <f>$O$1*LN(E589/E588)</f>
        <v/>
      </c>
      <c r="P589" s="9">
        <f>$P$1*LN(F589/F588)</f>
        <v/>
      </c>
      <c r="Q589" s="9">
        <f>$Q$1*(G589-G588)</f>
        <v/>
      </c>
      <c r="R589" s="9">
        <f>$R$1*(H589-H588)</f>
        <v/>
      </c>
      <c r="S589" s="9">
        <f>$S$1*LN(I589/I588)</f>
        <v/>
      </c>
      <c r="T589" s="9">
        <f>$T$1*LN(J589/J588)</f>
        <v/>
      </c>
      <c r="U589" s="9">
        <f>$W$12+$W$4*M589+$W$5*N589+$W$6*O589+$W$7*P589+$W$8*Q589+$W$9*R589+$W$10*S589+$W$11*T589</f>
        <v/>
      </c>
      <c r="AA589" s="10">
        <f>INDEX(LINEST(L330:L589,M330:T589,TRUE,TRUE),1,9)*52</f>
        <v/>
      </c>
      <c r="AB589" s="9">
        <f>INDEX(LINEST(L330:L589,M330:T589,TRUE,TRUE),1,8)</f>
        <v/>
      </c>
      <c r="AC589" s="9">
        <f>INDEX(LINEST(L330:L589,M330:T589,TRUE,TRUE),1,7)</f>
        <v/>
      </c>
      <c r="AD589" s="9">
        <f>INDEX(LINEST(L330:L589,M330:T589,TRUE,TRUE),1,6)</f>
        <v/>
      </c>
      <c r="AE589" s="9">
        <f>INDEX(LINEST(L330:L589,M330:T589,TRUE,TRUE),1,5)</f>
        <v/>
      </c>
      <c r="AF589" s="9">
        <f>INDEX(LINEST(L330:L589,M330:T589,TRUE,TRUE),1,4)</f>
        <v/>
      </c>
      <c r="AG589" s="9">
        <f>INDEX(LINEST(L330:L589,M330:T589,TRUE,TRUE),1,3)</f>
        <v/>
      </c>
      <c r="AH589" s="9">
        <f>INDEX(LINEST(L330:L589,M330:T589,TRUE,TRUE),1,2)</f>
        <v/>
      </c>
      <c r="AI589" s="9">
        <f>INDEX(LINEST(L330:L589,M330:T589,TRUE,TRUE),1,1)</f>
        <v/>
      </c>
      <c r="AJ589" s="10">
        <f>INDEX(LINEST(L330:L589,M330:T589,TRUE,TRUE),3,1)</f>
        <v/>
      </c>
      <c r="AK589" s="9">
        <f>AA588/52+AB588*M589+AC588*N589+AD588*O589+AE588*P589+AF588*Q589+AG588*R589+AH588*S589+AI588*T589</f>
        <v/>
      </c>
      <c r="AL589" s="9">
        <f>AVERAGE(L329:L588)</f>
        <v/>
      </c>
    </row>
    <row r="590">
      <c r="A590" s="7" t="n">
        <v>41740</v>
      </c>
      <c r="B590" s="8" t="n">
        <v>1318</v>
      </c>
      <c r="C590" s="8" t="n">
        <v>2.13</v>
      </c>
      <c r="D590" s="8" t="n">
        <v>0.5</v>
      </c>
      <c r="E590" s="8" t="n">
        <v>79.449997</v>
      </c>
      <c r="F590" s="8" t="n">
        <v>103.68</v>
      </c>
      <c r="G590" s="8" t="n">
        <v>17.03</v>
      </c>
      <c r="H590" s="8" t="n">
        <v>58.599998</v>
      </c>
      <c r="I590" s="8" t="n">
        <v>1815.689941</v>
      </c>
      <c r="J590" s="8" t="n">
        <v>77.724136</v>
      </c>
      <c r="L590" s="9">
        <f>LN(B590/B589)</f>
        <v/>
      </c>
      <c r="M590" s="9">
        <f>$M$1*(C590-C589)</f>
        <v/>
      </c>
      <c r="N590" s="9">
        <f>$N$1*(D590-D589)</f>
        <v/>
      </c>
      <c r="O590" s="9">
        <f>$O$1*LN(E590/E589)</f>
        <v/>
      </c>
      <c r="P590" s="9">
        <f>$P$1*LN(F590/F589)</f>
        <v/>
      </c>
      <c r="Q590" s="9">
        <f>$Q$1*(G590-G589)</f>
        <v/>
      </c>
      <c r="R590" s="9">
        <f>$R$1*(H590-H589)</f>
        <v/>
      </c>
      <c r="S590" s="9">
        <f>$S$1*LN(I590/I589)</f>
        <v/>
      </c>
      <c r="T590" s="9">
        <f>$T$1*LN(J590/J589)</f>
        <v/>
      </c>
      <c r="U590" s="9">
        <f>$W$12+$W$4*M590+$W$5*N590+$W$6*O590+$W$7*P590+$W$8*Q590+$W$9*R590+$W$10*S590+$W$11*T590</f>
        <v/>
      </c>
      <c r="AA590" s="10">
        <f>INDEX(LINEST(L331:L590,M331:T590,TRUE,TRUE),1,9)*52</f>
        <v/>
      </c>
      <c r="AB590" s="9">
        <f>INDEX(LINEST(L331:L590,M331:T590,TRUE,TRUE),1,8)</f>
        <v/>
      </c>
      <c r="AC590" s="9">
        <f>INDEX(LINEST(L331:L590,M331:T590,TRUE,TRUE),1,7)</f>
        <v/>
      </c>
      <c r="AD590" s="9">
        <f>INDEX(LINEST(L331:L590,M331:T590,TRUE,TRUE),1,6)</f>
        <v/>
      </c>
      <c r="AE590" s="9">
        <f>INDEX(LINEST(L331:L590,M331:T590,TRUE,TRUE),1,5)</f>
        <v/>
      </c>
      <c r="AF590" s="9">
        <f>INDEX(LINEST(L331:L590,M331:T590,TRUE,TRUE),1,4)</f>
        <v/>
      </c>
      <c r="AG590" s="9">
        <f>INDEX(LINEST(L331:L590,M331:T590,TRUE,TRUE),1,3)</f>
        <v/>
      </c>
      <c r="AH590" s="9">
        <f>INDEX(LINEST(L331:L590,M331:T590,TRUE,TRUE),1,2)</f>
        <v/>
      </c>
      <c r="AI590" s="9">
        <f>INDEX(LINEST(L331:L590,M331:T590,TRUE,TRUE),1,1)</f>
        <v/>
      </c>
      <c r="AJ590" s="10">
        <f>INDEX(LINEST(L331:L590,M331:T590,TRUE,TRUE),3,1)</f>
        <v/>
      </c>
      <c r="AK590" s="9">
        <f>AA589/52+AB589*M590+AC589*N590+AD589*O590+AE589*P590+AF589*Q590+AG589*R590+AH589*S590+AI589*T590</f>
        <v/>
      </c>
      <c r="AL590" s="9">
        <f>AVERAGE(L330:L589)</f>
        <v/>
      </c>
    </row>
    <row r="591">
      <c r="A591" s="7" t="n">
        <v>41747</v>
      </c>
      <c r="B591" s="8" t="n">
        <v>1299</v>
      </c>
      <c r="C591" s="8" t="n">
        <v>2.21</v>
      </c>
      <c r="D591" s="8" t="n">
        <v>0.52</v>
      </c>
      <c r="E591" s="8" t="n">
        <v>79.83000199999999</v>
      </c>
      <c r="F591" s="8" t="n">
        <v>104.33</v>
      </c>
      <c r="G591" s="8" t="n">
        <v>13.36</v>
      </c>
      <c r="H591" s="8" t="n">
        <v>59.5</v>
      </c>
      <c r="I591" s="8" t="n">
        <v>1864.849976</v>
      </c>
      <c r="J591" s="8" t="n">
        <v>77.552071</v>
      </c>
      <c r="L591" s="9">
        <f>LN(B591/B590)</f>
        <v/>
      </c>
      <c r="M591" s="9">
        <f>$M$1*(C591-C590)</f>
        <v/>
      </c>
      <c r="N591" s="9">
        <f>$N$1*(D591-D590)</f>
        <v/>
      </c>
      <c r="O591" s="9">
        <f>$O$1*LN(E591/E590)</f>
        <v/>
      </c>
      <c r="P591" s="9">
        <f>$P$1*LN(F591/F590)</f>
        <v/>
      </c>
      <c r="Q591" s="9">
        <f>$Q$1*(G591-G590)</f>
        <v/>
      </c>
      <c r="R591" s="9">
        <f>$R$1*(H591-H590)</f>
        <v/>
      </c>
      <c r="S591" s="9">
        <f>$S$1*LN(I591/I590)</f>
        <v/>
      </c>
      <c r="T591" s="9">
        <f>$T$1*LN(J591/J590)</f>
        <v/>
      </c>
      <c r="U591" s="9">
        <f>$W$12+$W$4*M591+$W$5*N591+$W$6*O591+$W$7*P591+$W$8*Q591+$W$9*R591+$W$10*S591+$W$11*T591</f>
        <v/>
      </c>
      <c r="AA591" s="10">
        <f>INDEX(LINEST(L332:L591,M332:T591,TRUE,TRUE),1,9)*52</f>
        <v/>
      </c>
      <c r="AB591" s="9">
        <f>INDEX(LINEST(L332:L591,M332:T591,TRUE,TRUE),1,8)</f>
        <v/>
      </c>
      <c r="AC591" s="9">
        <f>INDEX(LINEST(L332:L591,M332:T591,TRUE,TRUE),1,7)</f>
        <v/>
      </c>
      <c r="AD591" s="9">
        <f>INDEX(LINEST(L332:L591,M332:T591,TRUE,TRUE),1,6)</f>
        <v/>
      </c>
      <c r="AE591" s="9">
        <f>INDEX(LINEST(L332:L591,M332:T591,TRUE,TRUE),1,5)</f>
        <v/>
      </c>
      <c r="AF591" s="9">
        <f>INDEX(LINEST(L332:L591,M332:T591,TRUE,TRUE),1,4)</f>
        <v/>
      </c>
      <c r="AG591" s="9">
        <f>INDEX(LINEST(L332:L591,M332:T591,TRUE,TRUE),1,3)</f>
        <v/>
      </c>
      <c r="AH591" s="9">
        <f>INDEX(LINEST(L332:L591,M332:T591,TRUE,TRUE),1,2)</f>
        <v/>
      </c>
      <c r="AI591" s="9">
        <f>INDEX(LINEST(L332:L591,M332:T591,TRUE,TRUE),1,1)</f>
        <v/>
      </c>
      <c r="AJ591" s="10">
        <f>INDEX(LINEST(L332:L591,M332:T591,TRUE,TRUE),3,1)</f>
        <v/>
      </c>
      <c r="AK591" s="9">
        <f>AA590/52+AB590*M591+AC590*N591+AD590*O591+AE590*P591+AF590*Q591+AG590*R591+AH590*S591+AI590*T591</f>
        <v/>
      </c>
      <c r="AL591" s="9">
        <f>AVERAGE(L331:L590)</f>
        <v/>
      </c>
    </row>
    <row r="592">
      <c r="A592" s="7" t="n">
        <v>41754</v>
      </c>
      <c r="B592" s="8" t="n">
        <v>1301.25</v>
      </c>
      <c r="C592" s="8" t="n">
        <v>2.2</v>
      </c>
      <c r="D592" s="8" t="n">
        <v>0.48</v>
      </c>
      <c r="E592" s="8" t="n">
        <v>79.769997</v>
      </c>
      <c r="F592" s="8" t="n">
        <v>100.85</v>
      </c>
      <c r="G592" s="8" t="n">
        <v>14.06</v>
      </c>
      <c r="H592" s="8" t="n">
        <v>57.799999</v>
      </c>
      <c r="I592" s="8" t="n">
        <v>1863.400024</v>
      </c>
      <c r="J592" s="8" t="n">
        <v>77.69544999999999</v>
      </c>
      <c r="L592" s="9">
        <f>LN(B592/B591)</f>
        <v/>
      </c>
      <c r="M592" s="9">
        <f>$M$1*(C592-C591)</f>
        <v/>
      </c>
      <c r="N592" s="9">
        <f>$N$1*(D592-D591)</f>
        <v/>
      </c>
      <c r="O592" s="9">
        <f>$O$1*LN(E592/E591)</f>
        <v/>
      </c>
      <c r="P592" s="9">
        <f>$P$1*LN(F592/F591)</f>
        <v/>
      </c>
      <c r="Q592" s="9">
        <f>$Q$1*(G592-G591)</f>
        <v/>
      </c>
      <c r="R592" s="9">
        <f>$R$1*(H592-H591)</f>
        <v/>
      </c>
      <c r="S592" s="9">
        <f>$S$1*LN(I592/I591)</f>
        <v/>
      </c>
      <c r="T592" s="9">
        <f>$T$1*LN(J592/J591)</f>
        <v/>
      </c>
      <c r="U592" s="9">
        <f>$W$12+$W$4*M592+$W$5*N592+$W$6*O592+$W$7*P592+$W$8*Q592+$W$9*R592+$W$10*S592+$W$11*T592</f>
        <v/>
      </c>
      <c r="AA592" s="10">
        <f>INDEX(LINEST(L333:L592,M333:T592,TRUE,TRUE),1,9)*52</f>
        <v/>
      </c>
      <c r="AB592" s="9">
        <f>INDEX(LINEST(L333:L592,M333:T592,TRUE,TRUE),1,8)</f>
        <v/>
      </c>
      <c r="AC592" s="9">
        <f>INDEX(LINEST(L333:L592,M333:T592,TRUE,TRUE),1,7)</f>
        <v/>
      </c>
      <c r="AD592" s="9">
        <f>INDEX(LINEST(L333:L592,M333:T592,TRUE,TRUE),1,6)</f>
        <v/>
      </c>
      <c r="AE592" s="9">
        <f>INDEX(LINEST(L333:L592,M333:T592,TRUE,TRUE),1,5)</f>
        <v/>
      </c>
      <c r="AF592" s="9">
        <f>INDEX(LINEST(L333:L592,M333:T592,TRUE,TRUE),1,4)</f>
        <v/>
      </c>
      <c r="AG592" s="9">
        <f>INDEX(LINEST(L333:L592,M333:T592,TRUE,TRUE),1,3)</f>
        <v/>
      </c>
      <c r="AH592" s="9">
        <f>INDEX(LINEST(L333:L592,M333:T592,TRUE,TRUE),1,2)</f>
        <v/>
      </c>
      <c r="AI592" s="9">
        <f>INDEX(LINEST(L333:L592,M333:T592,TRUE,TRUE),1,1)</f>
        <v/>
      </c>
      <c r="AJ592" s="10">
        <f>INDEX(LINEST(L333:L592,M333:T592,TRUE,TRUE),3,1)</f>
        <v/>
      </c>
      <c r="AK592" s="9">
        <f>AA591/52+AB591*M592+AC591*N592+AD591*O592+AE591*P592+AF591*Q592+AG591*R592+AH591*S592+AI591*T592</f>
        <v/>
      </c>
      <c r="AL592" s="9">
        <f>AVERAGE(L332:L591)</f>
        <v/>
      </c>
    </row>
    <row r="593">
      <c r="A593" s="7" t="n">
        <v>41761</v>
      </c>
      <c r="B593" s="8" t="n">
        <v>1281.25</v>
      </c>
      <c r="C593" s="8" t="n">
        <v>2.19</v>
      </c>
      <c r="D593" s="8" t="n">
        <v>0.41</v>
      </c>
      <c r="E593" s="8" t="n">
        <v>79.519997</v>
      </c>
      <c r="F593" s="8" t="n">
        <v>100.09</v>
      </c>
      <c r="G593" s="8" t="n">
        <v>12.91</v>
      </c>
      <c r="H593" s="8" t="n">
        <v>55.299999</v>
      </c>
      <c r="I593" s="8" t="n">
        <v>1881.140015</v>
      </c>
      <c r="J593" s="8" t="n">
        <v>78.045616</v>
      </c>
      <c r="L593" s="9">
        <f>LN(B593/B592)</f>
        <v/>
      </c>
      <c r="M593" s="9">
        <f>$M$1*(C593-C592)</f>
        <v/>
      </c>
      <c r="N593" s="9">
        <f>$N$1*(D593-D592)</f>
        <v/>
      </c>
      <c r="O593" s="9">
        <f>$O$1*LN(E593/E592)</f>
        <v/>
      </c>
      <c r="P593" s="9">
        <f>$P$1*LN(F593/F592)</f>
        <v/>
      </c>
      <c r="Q593" s="9">
        <f>$Q$1*(G593-G592)</f>
        <v/>
      </c>
      <c r="R593" s="9">
        <f>$R$1*(H593-H592)</f>
        <v/>
      </c>
      <c r="S593" s="9">
        <f>$S$1*LN(I593/I592)</f>
        <v/>
      </c>
      <c r="T593" s="9">
        <f>$T$1*LN(J593/J592)</f>
        <v/>
      </c>
      <c r="U593" s="9">
        <f>$W$12+$W$4*M593+$W$5*N593+$W$6*O593+$W$7*P593+$W$8*Q593+$W$9*R593+$W$10*S593+$W$11*T593</f>
        <v/>
      </c>
      <c r="AA593" s="10">
        <f>INDEX(LINEST(L334:L593,M334:T593,TRUE,TRUE),1,9)*52</f>
        <v/>
      </c>
      <c r="AB593" s="9">
        <f>INDEX(LINEST(L334:L593,M334:T593,TRUE,TRUE),1,8)</f>
        <v/>
      </c>
      <c r="AC593" s="9">
        <f>INDEX(LINEST(L334:L593,M334:T593,TRUE,TRUE),1,7)</f>
        <v/>
      </c>
      <c r="AD593" s="9">
        <f>INDEX(LINEST(L334:L593,M334:T593,TRUE,TRUE),1,6)</f>
        <v/>
      </c>
      <c r="AE593" s="9">
        <f>INDEX(LINEST(L334:L593,M334:T593,TRUE,TRUE),1,5)</f>
        <v/>
      </c>
      <c r="AF593" s="9">
        <f>INDEX(LINEST(L334:L593,M334:T593,TRUE,TRUE),1,4)</f>
        <v/>
      </c>
      <c r="AG593" s="9">
        <f>INDEX(LINEST(L334:L593,M334:T593,TRUE,TRUE),1,3)</f>
        <v/>
      </c>
      <c r="AH593" s="9">
        <f>INDEX(LINEST(L334:L593,M334:T593,TRUE,TRUE),1,2)</f>
        <v/>
      </c>
      <c r="AI593" s="9">
        <f>INDEX(LINEST(L334:L593,M334:T593,TRUE,TRUE),1,1)</f>
        <v/>
      </c>
      <c r="AJ593" s="10">
        <f>INDEX(LINEST(L334:L593,M334:T593,TRUE,TRUE),3,1)</f>
        <v/>
      </c>
      <c r="AK593" s="9">
        <f>AA592/52+AB592*M593+AC592*N593+AD592*O593+AE592*P593+AF592*Q593+AG592*R593+AH592*S593+AI592*T593</f>
        <v/>
      </c>
      <c r="AL593" s="9">
        <f>AVERAGE(L333:L592)</f>
        <v/>
      </c>
    </row>
    <row r="594">
      <c r="A594" s="7" t="n">
        <v>41768</v>
      </c>
      <c r="B594" s="8" t="n">
        <v>1291.25</v>
      </c>
      <c r="C594" s="8" t="n">
        <v>2.18</v>
      </c>
      <c r="D594" s="8" t="n">
        <v>0.44</v>
      </c>
      <c r="E594" s="8" t="n">
        <v>79.900002</v>
      </c>
      <c r="F594" s="8" t="n">
        <v>100.32</v>
      </c>
      <c r="G594" s="8" t="n">
        <v>12.92</v>
      </c>
      <c r="H594" s="8" t="n">
        <v>56.099998</v>
      </c>
      <c r="I594" s="8" t="n">
        <v>1878.47998</v>
      </c>
      <c r="J594" s="8" t="n">
        <v>78.052803</v>
      </c>
      <c r="L594" s="9">
        <f>LN(B594/B593)</f>
        <v/>
      </c>
      <c r="M594" s="9">
        <f>$M$1*(C594-C593)</f>
        <v/>
      </c>
      <c r="N594" s="9">
        <f>$N$1*(D594-D593)</f>
        <v/>
      </c>
      <c r="O594" s="9">
        <f>$O$1*LN(E594/E593)</f>
        <v/>
      </c>
      <c r="P594" s="9">
        <f>$P$1*LN(F594/F593)</f>
        <v/>
      </c>
      <c r="Q594" s="9">
        <f>$Q$1*(G594-G593)</f>
        <v/>
      </c>
      <c r="R594" s="9">
        <f>$R$1*(H594-H593)</f>
        <v/>
      </c>
      <c r="S594" s="9">
        <f>$S$1*LN(I594/I593)</f>
        <v/>
      </c>
      <c r="T594" s="9">
        <f>$T$1*LN(J594/J593)</f>
        <v/>
      </c>
      <c r="U594" s="9">
        <f>$W$12+$W$4*M594+$W$5*N594+$W$6*O594+$W$7*P594+$W$8*Q594+$W$9*R594+$W$10*S594+$W$11*T594</f>
        <v/>
      </c>
      <c r="AA594" s="10">
        <f>INDEX(LINEST(L335:L594,M335:T594,TRUE,TRUE),1,9)*52</f>
        <v/>
      </c>
      <c r="AB594" s="9">
        <f>INDEX(LINEST(L335:L594,M335:T594,TRUE,TRUE),1,8)</f>
        <v/>
      </c>
      <c r="AC594" s="9">
        <f>INDEX(LINEST(L335:L594,M335:T594,TRUE,TRUE),1,7)</f>
        <v/>
      </c>
      <c r="AD594" s="9">
        <f>INDEX(LINEST(L335:L594,M335:T594,TRUE,TRUE),1,6)</f>
        <v/>
      </c>
      <c r="AE594" s="9">
        <f>INDEX(LINEST(L335:L594,M335:T594,TRUE,TRUE),1,5)</f>
        <v/>
      </c>
      <c r="AF594" s="9">
        <f>INDEX(LINEST(L335:L594,M335:T594,TRUE,TRUE),1,4)</f>
        <v/>
      </c>
      <c r="AG594" s="9">
        <f>INDEX(LINEST(L335:L594,M335:T594,TRUE,TRUE),1,3)</f>
        <v/>
      </c>
      <c r="AH594" s="9">
        <f>INDEX(LINEST(L335:L594,M335:T594,TRUE,TRUE),1,2)</f>
        <v/>
      </c>
      <c r="AI594" s="9">
        <f>INDEX(LINEST(L335:L594,M335:T594,TRUE,TRUE),1,1)</f>
        <v/>
      </c>
      <c r="AJ594" s="10">
        <f>INDEX(LINEST(L335:L594,M335:T594,TRUE,TRUE),3,1)</f>
        <v/>
      </c>
      <c r="AK594" s="9">
        <f>AA593/52+AB593*M594+AC593*N594+AD593*O594+AE593*P594+AF593*Q594+AG593*R594+AH593*S594+AI593*T594</f>
        <v/>
      </c>
      <c r="AL594" s="9">
        <f>AVERAGE(L334:L593)</f>
        <v/>
      </c>
    </row>
    <row r="595">
      <c r="A595" s="7" t="n">
        <v>41775</v>
      </c>
      <c r="B595" s="8" t="n">
        <v>1291.5</v>
      </c>
      <c r="C595" s="8" t="n">
        <v>2.18</v>
      </c>
      <c r="D595" s="8" t="n">
        <v>0.34</v>
      </c>
      <c r="E595" s="8" t="n">
        <v>80.040001</v>
      </c>
      <c r="F595" s="8" t="n">
        <v>102.31</v>
      </c>
      <c r="G595" s="8" t="n">
        <v>12.44</v>
      </c>
      <c r="H595" s="8" t="n">
        <v>58.700001</v>
      </c>
      <c r="I595" s="8" t="n">
        <v>1877.859985</v>
      </c>
      <c r="J595" s="8" t="n">
        <v>78.418999</v>
      </c>
      <c r="L595" s="9">
        <f>LN(B595/B594)</f>
        <v/>
      </c>
      <c r="M595" s="9">
        <f>$M$1*(C595-C594)</f>
        <v/>
      </c>
      <c r="N595" s="9">
        <f>$N$1*(D595-D594)</f>
        <v/>
      </c>
      <c r="O595" s="9">
        <f>$O$1*LN(E595/E594)</f>
        <v/>
      </c>
      <c r="P595" s="9">
        <f>$P$1*LN(F595/F594)</f>
        <v/>
      </c>
      <c r="Q595" s="9">
        <f>$Q$1*(G595-G594)</f>
        <v/>
      </c>
      <c r="R595" s="9">
        <f>$R$1*(H595-H594)</f>
        <v/>
      </c>
      <c r="S595" s="9">
        <f>$S$1*LN(I595/I594)</f>
        <v/>
      </c>
      <c r="T595" s="9">
        <f>$T$1*LN(J595/J594)</f>
        <v/>
      </c>
      <c r="U595" s="9">
        <f>$W$12+$W$4*M595+$W$5*N595+$W$6*O595+$W$7*P595+$W$8*Q595+$W$9*R595+$W$10*S595+$W$11*T595</f>
        <v/>
      </c>
      <c r="AA595" s="10">
        <f>INDEX(LINEST(L336:L595,M336:T595,TRUE,TRUE),1,9)*52</f>
        <v/>
      </c>
      <c r="AB595" s="9">
        <f>INDEX(LINEST(L336:L595,M336:T595,TRUE,TRUE),1,8)</f>
        <v/>
      </c>
      <c r="AC595" s="9">
        <f>INDEX(LINEST(L336:L595,M336:T595,TRUE,TRUE),1,7)</f>
        <v/>
      </c>
      <c r="AD595" s="9">
        <f>INDEX(LINEST(L336:L595,M336:T595,TRUE,TRUE),1,6)</f>
        <v/>
      </c>
      <c r="AE595" s="9">
        <f>INDEX(LINEST(L336:L595,M336:T595,TRUE,TRUE),1,5)</f>
        <v/>
      </c>
      <c r="AF595" s="9">
        <f>INDEX(LINEST(L336:L595,M336:T595,TRUE,TRUE),1,4)</f>
        <v/>
      </c>
      <c r="AG595" s="9">
        <f>INDEX(LINEST(L336:L595,M336:T595,TRUE,TRUE),1,3)</f>
        <v/>
      </c>
      <c r="AH595" s="9">
        <f>INDEX(LINEST(L336:L595,M336:T595,TRUE,TRUE),1,2)</f>
        <v/>
      </c>
      <c r="AI595" s="9">
        <f>INDEX(LINEST(L336:L595,M336:T595,TRUE,TRUE),1,1)</f>
        <v/>
      </c>
      <c r="AJ595" s="10">
        <f>INDEX(LINEST(L336:L595,M336:T595,TRUE,TRUE),3,1)</f>
        <v/>
      </c>
      <c r="AK595" s="9">
        <f>AA594/52+AB594*M595+AC594*N595+AD594*O595+AE594*P595+AF594*Q595+AG594*R595+AH594*S595+AI594*T595</f>
        <v/>
      </c>
      <c r="AL595" s="9">
        <f>AVERAGE(L335:L594)</f>
        <v/>
      </c>
    </row>
    <row r="596">
      <c r="A596" s="7" t="n">
        <v>41782</v>
      </c>
      <c r="B596" s="8" t="n">
        <v>1291.5</v>
      </c>
      <c r="C596" s="8" t="n">
        <v>2.22</v>
      </c>
      <c r="D596" s="8" t="n">
        <v>0.32</v>
      </c>
      <c r="E596" s="8" t="n">
        <v>80.389999</v>
      </c>
      <c r="F596" s="8" t="n">
        <v>105.01</v>
      </c>
      <c r="G596" s="8" t="n">
        <v>11.36</v>
      </c>
      <c r="H596" s="8" t="n">
        <v>58.200001</v>
      </c>
      <c r="I596" s="8" t="n">
        <v>1900.530029</v>
      </c>
      <c r="J596" s="8" t="n">
        <v>78.440613</v>
      </c>
      <c r="L596" s="9">
        <f>LN(B596/B595)</f>
        <v/>
      </c>
      <c r="M596" s="9">
        <f>$M$1*(C596-C595)</f>
        <v/>
      </c>
      <c r="N596" s="9">
        <f>$N$1*(D596-D595)</f>
        <v/>
      </c>
      <c r="O596" s="9">
        <f>$O$1*LN(E596/E595)</f>
        <v/>
      </c>
      <c r="P596" s="9">
        <f>$P$1*LN(F596/F595)</f>
        <v/>
      </c>
      <c r="Q596" s="9">
        <f>$Q$1*(G596-G595)</f>
        <v/>
      </c>
      <c r="R596" s="9">
        <f>$R$1*(H596-H595)</f>
        <v/>
      </c>
      <c r="S596" s="9">
        <f>$S$1*LN(I596/I595)</f>
        <v/>
      </c>
      <c r="T596" s="9">
        <f>$T$1*LN(J596/J595)</f>
        <v/>
      </c>
      <c r="U596" s="9">
        <f>$W$12+$W$4*M596+$W$5*N596+$W$6*O596+$W$7*P596+$W$8*Q596+$W$9*R596+$W$10*S596+$W$11*T596</f>
        <v/>
      </c>
      <c r="AA596" s="10">
        <f>INDEX(LINEST(L337:L596,M337:T596,TRUE,TRUE),1,9)*52</f>
        <v/>
      </c>
      <c r="AB596" s="9">
        <f>INDEX(LINEST(L337:L596,M337:T596,TRUE,TRUE),1,8)</f>
        <v/>
      </c>
      <c r="AC596" s="9">
        <f>INDEX(LINEST(L337:L596,M337:T596,TRUE,TRUE),1,7)</f>
        <v/>
      </c>
      <c r="AD596" s="9">
        <f>INDEX(LINEST(L337:L596,M337:T596,TRUE,TRUE),1,6)</f>
        <v/>
      </c>
      <c r="AE596" s="9">
        <f>INDEX(LINEST(L337:L596,M337:T596,TRUE,TRUE),1,5)</f>
        <v/>
      </c>
      <c r="AF596" s="9">
        <f>INDEX(LINEST(L337:L596,M337:T596,TRUE,TRUE),1,4)</f>
        <v/>
      </c>
      <c r="AG596" s="9">
        <f>INDEX(LINEST(L337:L596,M337:T596,TRUE,TRUE),1,3)</f>
        <v/>
      </c>
      <c r="AH596" s="9">
        <f>INDEX(LINEST(L337:L596,M337:T596,TRUE,TRUE),1,2)</f>
        <v/>
      </c>
      <c r="AI596" s="9">
        <f>INDEX(LINEST(L337:L596,M337:T596,TRUE,TRUE),1,1)</f>
        <v/>
      </c>
      <c r="AJ596" s="10">
        <f>INDEX(LINEST(L337:L596,M337:T596,TRUE,TRUE),3,1)</f>
        <v/>
      </c>
      <c r="AK596" s="9">
        <f>AA595/52+AB595*M596+AC595*N596+AD595*O596+AE595*P596+AF595*Q596+AG595*R596+AH595*S596+AI595*T596</f>
        <v/>
      </c>
      <c r="AL596" s="9">
        <f>AVERAGE(L336:L595)</f>
        <v/>
      </c>
    </row>
    <row r="597">
      <c r="A597" s="7" t="n">
        <v>41789</v>
      </c>
      <c r="B597" s="8" t="n">
        <v>1250.5</v>
      </c>
      <c r="C597" s="8" t="n">
        <v>2.22</v>
      </c>
      <c r="D597" s="8" t="n">
        <v>0.26</v>
      </c>
      <c r="E597" s="8" t="n">
        <v>80.370003</v>
      </c>
      <c r="F597" s="8" t="n">
        <v>103.4</v>
      </c>
      <c r="G597" s="8" t="n">
        <v>11.4</v>
      </c>
      <c r="H597" s="8" t="n">
        <v>58.299999</v>
      </c>
      <c r="I597" s="8" t="n">
        <v>1923.569946</v>
      </c>
      <c r="J597" s="8" t="n">
        <v>78.756569</v>
      </c>
      <c r="L597" s="9">
        <f>LN(B597/B596)</f>
        <v/>
      </c>
      <c r="M597" s="9">
        <f>$M$1*(C597-C596)</f>
        <v/>
      </c>
      <c r="N597" s="9">
        <f>$N$1*(D597-D596)</f>
        <v/>
      </c>
      <c r="O597" s="9">
        <f>$O$1*LN(E597/E596)</f>
        <v/>
      </c>
      <c r="P597" s="9">
        <f>$P$1*LN(F597/F596)</f>
        <v/>
      </c>
      <c r="Q597" s="9">
        <f>$Q$1*(G597-G596)</f>
        <v/>
      </c>
      <c r="R597" s="9">
        <f>$R$1*(H597-H596)</f>
        <v/>
      </c>
      <c r="S597" s="9">
        <f>$S$1*LN(I597/I596)</f>
        <v/>
      </c>
      <c r="T597" s="9">
        <f>$T$1*LN(J597/J596)</f>
        <v/>
      </c>
      <c r="U597" s="9">
        <f>$W$12+$W$4*M597+$W$5*N597+$W$6*O597+$W$7*P597+$W$8*Q597+$W$9*R597+$W$10*S597+$W$11*T597</f>
        <v/>
      </c>
      <c r="AA597" s="10">
        <f>INDEX(LINEST(L338:L597,M338:T597,TRUE,TRUE),1,9)*52</f>
        <v/>
      </c>
      <c r="AB597" s="9">
        <f>INDEX(LINEST(L338:L597,M338:T597,TRUE,TRUE),1,8)</f>
        <v/>
      </c>
      <c r="AC597" s="9">
        <f>INDEX(LINEST(L338:L597,M338:T597,TRUE,TRUE),1,7)</f>
        <v/>
      </c>
      <c r="AD597" s="9">
        <f>INDEX(LINEST(L338:L597,M338:T597,TRUE,TRUE),1,6)</f>
        <v/>
      </c>
      <c r="AE597" s="9">
        <f>INDEX(LINEST(L338:L597,M338:T597,TRUE,TRUE),1,5)</f>
        <v/>
      </c>
      <c r="AF597" s="9">
        <f>INDEX(LINEST(L338:L597,M338:T597,TRUE,TRUE),1,4)</f>
        <v/>
      </c>
      <c r="AG597" s="9">
        <f>INDEX(LINEST(L338:L597,M338:T597,TRUE,TRUE),1,3)</f>
        <v/>
      </c>
      <c r="AH597" s="9">
        <f>INDEX(LINEST(L338:L597,M338:T597,TRUE,TRUE),1,2)</f>
        <v/>
      </c>
      <c r="AI597" s="9">
        <f>INDEX(LINEST(L338:L597,M338:T597,TRUE,TRUE),1,1)</f>
        <v/>
      </c>
      <c r="AJ597" s="10">
        <f>INDEX(LINEST(L338:L597,M338:T597,TRUE,TRUE),3,1)</f>
        <v/>
      </c>
      <c r="AK597" s="9">
        <f>AA596/52+AB596*M597+AC596*N597+AD596*O597+AE596*P597+AF596*Q597+AG596*R597+AH596*S597+AI596*T597</f>
        <v/>
      </c>
      <c r="AL597" s="9">
        <f>AVERAGE(L337:L596)</f>
        <v/>
      </c>
    </row>
    <row r="598">
      <c r="A598" s="7" t="n">
        <v>41796</v>
      </c>
      <c r="B598" s="8" t="n">
        <v>1247.5</v>
      </c>
      <c r="C598" s="8" t="n">
        <v>2.2</v>
      </c>
      <c r="D598" s="8" t="n">
        <v>0.4</v>
      </c>
      <c r="E598" s="8" t="n">
        <v>80.410004</v>
      </c>
      <c r="F598" s="8" t="n">
        <v>103.32</v>
      </c>
      <c r="G598" s="8" t="n">
        <v>10.73</v>
      </c>
      <c r="H598" s="8" t="n">
        <v>59.299999</v>
      </c>
      <c r="I598" s="8" t="n">
        <v>1949.439941</v>
      </c>
      <c r="J598" s="8" t="n">
        <v>78.337097</v>
      </c>
      <c r="L598" s="9">
        <f>LN(B598/B597)</f>
        <v/>
      </c>
      <c r="M598" s="9">
        <f>$M$1*(C598-C597)</f>
        <v/>
      </c>
      <c r="N598" s="9">
        <f>$N$1*(D598-D597)</f>
        <v/>
      </c>
      <c r="O598" s="9">
        <f>$O$1*LN(E598/E597)</f>
        <v/>
      </c>
      <c r="P598" s="9">
        <f>$P$1*LN(F598/F597)</f>
        <v/>
      </c>
      <c r="Q598" s="9">
        <f>$Q$1*(G598-G597)</f>
        <v/>
      </c>
      <c r="R598" s="9">
        <f>$R$1*(H598-H597)</f>
        <v/>
      </c>
      <c r="S598" s="9">
        <f>$S$1*LN(I598/I597)</f>
        <v/>
      </c>
      <c r="T598" s="9">
        <f>$T$1*LN(J598/J597)</f>
        <v/>
      </c>
      <c r="U598" s="9">
        <f>$W$12+$W$4*M598+$W$5*N598+$W$6*O598+$W$7*P598+$W$8*Q598+$W$9*R598+$W$10*S598+$W$11*T598</f>
        <v/>
      </c>
      <c r="AA598" s="10">
        <f>INDEX(LINEST(L339:L598,M339:T598,TRUE,TRUE),1,9)*52</f>
        <v/>
      </c>
      <c r="AB598" s="9">
        <f>INDEX(LINEST(L339:L598,M339:T598,TRUE,TRUE),1,8)</f>
        <v/>
      </c>
      <c r="AC598" s="9">
        <f>INDEX(LINEST(L339:L598,M339:T598,TRUE,TRUE),1,7)</f>
        <v/>
      </c>
      <c r="AD598" s="9">
        <f>INDEX(LINEST(L339:L598,M339:T598,TRUE,TRUE),1,6)</f>
        <v/>
      </c>
      <c r="AE598" s="9">
        <f>INDEX(LINEST(L339:L598,M339:T598,TRUE,TRUE),1,5)</f>
        <v/>
      </c>
      <c r="AF598" s="9">
        <f>INDEX(LINEST(L339:L598,M339:T598,TRUE,TRUE),1,4)</f>
        <v/>
      </c>
      <c r="AG598" s="9">
        <f>INDEX(LINEST(L339:L598,M339:T598,TRUE,TRUE),1,3)</f>
        <v/>
      </c>
      <c r="AH598" s="9">
        <f>INDEX(LINEST(L339:L598,M339:T598,TRUE,TRUE),1,2)</f>
        <v/>
      </c>
      <c r="AI598" s="9">
        <f>INDEX(LINEST(L339:L598,M339:T598,TRUE,TRUE),1,1)</f>
        <v/>
      </c>
      <c r="AJ598" s="10">
        <f>INDEX(LINEST(L339:L598,M339:T598,TRUE,TRUE),3,1)</f>
        <v/>
      </c>
      <c r="AK598" s="9">
        <f>AA597/52+AB597*M598+AC597*N598+AD597*O598+AE597*P598+AF597*Q598+AG597*R598+AH597*S598+AI597*T598</f>
        <v/>
      </c>
      <c r="AL598" s="9">
        <f>AVERAGE(L338:L597)</f>
        <v/>
      </c>
    </row>
    <row r="599">
      <c r="A599" s="7" t="n">
        <v>41803</v>
      </c>
      <c r="B599" s="8" t="n">
        <v>1273</v>
      </c>
      <c r="C599" s="8" t="n">
        <v>2.19</v>
      </c>
      <c r="D599" s="8" t="n">
        <v>0.41</v>
      </c>
      <c r="E599" s="8" t="n">
        <v>80.58000199999999</v>
      </c>
      <c r="F599" s="8" t="n">
        <v>107.49</v>
      </c>
      <c r="G599" s="8" t="n">
        <v>12.18</v>
      </c>
      <c r="H599" s="8" t="n">
        <v>58.400002</v>
      </c>
      <c r="I599" s="8" t="n">
        <v>1936.160034</v>
      </c>
      <c r="J599" s="8" t="n">
        <v>78.337097</v>
      </c>
      <c r="L599" s="9">
        <f>LN(B599/B598)</f>
        <v/>
      </c>
      <c r="M599" s="9">
        <f>$M$1*(C599-C598)</f>
        <v/>
      </c>
      <c r="N599" s="9">
        <f>$N$1*(D599-D598)</f>
        <v/>
      </c>
      <c r="O599" s="9">
        <f>$O$1*LN(E599/E598)</f>
        <v/>
      </c>
      <c r="P599" s="9">
        <f>$P$1*LN(F599/F598)</f>
        <v/>
      </c>
      <c r="Q599" s="9">
        <f>$Q$1*(G599-G598)</f>
        <v/>
      </c>
      <c r="R599" s="9">
        <f>$R$1*(H599-H598)</f>
        <v/>
      </c>
      <c r="S599" s="9">
        <f>$S$1*LN(I599/I598)</f>
        <v/>
      </c>
      <c r="T599" s="9">
        <f>$T$1*LN(J599/J598)</f>
        <v/>
      </c>
      <c r="U599" s="9">
        <f>$W$12+$W$4*M599+$W$5*N599+$W$6*O599+$W$7*P599+$W$8*Q599+$W$9*R599+$W$10*S599+$W$11*T599</f>
        <v/>
      </c>
      <c r="AA599" s="10">
        <f>INDEX(LINEST(L340:L599,M340:T599,TRUE,TRUE),1,9)*52</f>
        <v/>
      </c>
      <c r="AB599" s="9">
        <f>INDEX(LINEST(L340:L599,M340:T599,TRUE,TRUE),1,8)</f>
        <v/>
      </c>
      <c r="AC599" s="9">
        <f>INDEX(LINEST(L340:L599,M340:T599,TRUE,TRUE),1,7)</f>
        <v/>
      </c>
      <c r="AD599" s="9">
        <f>INDEX(LINEST(L340:L599,M340:T599,TRUE,TRUE),1,6)</f>
        <v/>
      </c>
      <c r="AE599" s="9">
        <f>INDEX(LINEST(L340:L599,M340:T599,TRUE,TRUE),1,5)</f>
        <v/>
      </c>
      <c r="AF599" s="9">
        <f>INDEX(LINEST(L340:L599,M340:T599,TRUE,TRUE),1,4)</f>
        <v/>
      </c>
      <c r="AG599" s="9">
        <f>INDEX(LINEST(L340:L599,M340:T599,TRUE,TRUE),1,3)</f>
        <v/>
      </c>
      <c r="AH599" s="9">
        <f>INDEX(LINEST(L340:L599,M340:T599,TRUE,TRUE),1,2)</f>
        <v/>
      </c>
      <c r="AI599" s="9">
        <f>INDEX(LINEST(L340:L599,M340:T599,TRUE,TRUE),1,1)</f>
        <v/>
      </c>
      <c r="AJ599" s="10">
        <f>INDEX(LINEST(L340:L599,M340:T599,TRUE,TRUE),3,1)</f>
        <v/>
      </c>
      <c r="AK599" s="9">
        <f>AA598/52+AB598*M599+AC598*N599+AD598*O599+AE598*P599+AF598*Q599+AG598*R599+AH598*S599+AI598*T599</f>
        <v/>
      </c>
      <c r="AL599" s="9">
        <f>AVERAGE(L339:L598)</f>
        <v/>
      </c>
    </row>
    <row r="600">
      <c r="A600" s="7" t="n">
        <v>41810</v>
      </c>
      <c r="B600" s="8" t="n">
        <v>1312.5</v>
      </c>
      <c r="C600" s="8" t="n">
        <v>2.28</v>
      </c>
      <c r="D600" s="8" t="n">
        <v>0.35</v>
      </c>
      <c r="E600" s="8" t="n">
        <v>80.370003</v>
      </c>
      <c r="F600" s="8" t="n">
        <v>107.95</v>
      </c>
      <c r="G600" s="8" t="n">
        <v>10.85</v>
      </c>
      <c r="H600" s="8" t="n">
        <v>54.900002</v>
      </c>
      <c r="I600" s="8" t="n">
        <v>1962.869995</v>
      </c>
      <c r="J600" s="8" t="n">
        <v>78.38027200000001</v>
      </c>
      <c r="L600" s="9">
        <f>LN(B600/B599)</f>
        <v/>
      </c>
      <c r="M600" s="9">
        <f>$M$1*(C600-C599)</f>
        <v/>
      </c>
      <c r="N600" s="9">
        <f>$N$1*(D600-D599)</f>
        <v/>
      </c>
      <c r="O600" s="9">
        <f>$O$1*LN(E600/E599)</f>
        <v/>
      </c>
      <c r="P600" s="9">
        <f>$P$1*LN(F600/F599)</f>
        <v/>
      </c>
      <c r="Q600" s="9">
        <f>$Q$1*(G600-G599)</f>
        <v/>
      </c>
      <c r="R600" s="9">
        <f>$R$1*(H600-H599)</f>
        <v/>
      </c>
      <c r="S600" s="9">
        <f>$S$1*LN(I600/I599)</f>
        <v/>
      </c>
      <c r="T600" s="9">
        <f>$T$1*LN(J600/J599)</f>
        <v/>
      </c>
      <c r="U600" s="9">
        <f>$W$12+$W$4*M600+$W$5*N600+$W$6*O600+$W$7*P600+$W$8*Q600+$W$9*R600+$W$10*S600+$W$11*T600</f>
        <v/>
      </c>
      <c r="AA600" s="10">
        <f>INDEX(LINEST(L341:L600,M341:T600,TRUE,TRUE),1,9)*52</f>
        <v/>
      </c>
      <c r="AB600" s="9">
        <f>INDEX(LINEST(L341:L600,M341:T600,TRUE,TRUE),1,8)</f>
        <v/>
      </c>
      <c r="AC600" s="9">
        <f>INDEX(LINEST(L341:L600,M341:T600,TRUE,TRUE),1,7)</f>
        <v/>
      </c>
      <c r="AD600" s="9">
        <f>INDEX(LINEST(L341:L600,M341:T600,TRUE,TRUE),1,6)</f>
        <v/>
      </c>
      <c r="AE600" s="9">
        <f>INDEX(LINEST(L341:L600,M341:T600,TRUE,TRUE),1,5)</f>
        <v/>
      </c>
      <c r="AF600" s="9">
        <f>INDEX(LINEST(L341:L600,M341:T600,TRUE,TRUE),1,4)</f>
        <v/>
      </c>
      <c r="AG600" s="9">
        <f>INDEX(LINEST(L341:L600,M341:T600,TRUE,TRUE),1,3)</f>
        <v/>
      </c>
      <c r="AH600" s="9">
        <f>INDEX(LINEST(L341:L600,M341:T600,TRUE,TRUE),1,2)</f>
        <v/>
      </c>
      <c r="AI600" s="9">
        <f>INDEX(LINEST(L341:L600,M341:T600,TRUE,TRUE),1,1)</f>
        <v/>
      </c>
      <c r="AJ600" s="10">
        <f>INDEX(LINEST(L341:L600,M341:T600,TRUE,TRUE),3,1)</f>
        <v/>
      </c>
      <c r="AK600" s="9">
        <f>AA599/52+AB599*M600+AC599*N600+AD599*O600+AE599*P600+AF599*Q600+AG599*R600+AH599*S600+AI599*T600</f>
        <v/>
      </c>
      <c r="AL600" s="9">
        <f>AVERAGE(L340:L599)</f>
        <v/>
      </c>
    </row>
    <row r="601">
      <c r="A601" s="7" t="n">
        <v>41817</v>
      </c>
      <c r="B601" s="8" t="n">
        <v>1317.5</v>
      </c>
      <c r="C601" s="8" t="n">
        <v>2.27</v>
      </c>
      <c r="D601" s="8" t="n">
        <v>0.27</v>
      </c>
      <c r="E601" s="8" t="n">
        <v>80.040001</v>
      </c>
      <c r="F601" s="8" t="n">
        <v>106.46</v>
      </c>
      <c r="G601" s="8" t="n">
        <v>11.26</v>
      </c>
      <c r="H601" s="8" t="n">
        <v>53.299999</v>
      </c>
      <c r="I601" s="8" t="n">
        <v>1960.959961</v>
      </c>
      <c r="J601" s="8" t="n">
        <v>78.704063</v>
      </c>
      <c r="L601" s="9">
        <f>LN(B601/B600)</f>
        <v/>
      </c>
      <c r="M601" s="9">
        <f>$M$1*(C601-C600)</f>
        <v/>
      </c>
      <c r="N601" s="9">
        <f>$N$1*(D601-D600)</f>
        <v/>
      </c>
      <c r="O601" s="9">
        <f>$O$1*LN(E601/E600)</f>
        <v/>
      </c>
      <c r="P601" s="9">
        <f>$P$1*LN(F601/F600)</f>
        <v/>
      </c>
      <c r="Q601" s="9">
        <f>$Q$1*(G601-G600)</f>
        <v/>
      </c>
      <c r="R601" s="9">
        <f>$R$1*(H601-H600)</f>
        <v/>
      </c>
      <c r="S601" s="9">
        <f>$S$1*LN(I601/I600)</f>
        <v/>
      </c>
      <c r="T601" s="9">
        <f>$T$1*LN(J601/J600)</f>
        <v/>
      </c>
      <c r="U601" s="9">
        <f>$W$12+$W$4*M601+$W$5*N601+$W$6*O601+$W$7*P601+$W$8*Q601+$W$9*R601+$W$10*S601+$W$11*T601</f>
        <v/>
      </c>
      <c r="AA601" s="10">
        <f>INDEX(LINEST(L342:L601,M342:T601,TRUE,TRUE),1,9)*52</f>
        <v/>
      </c>
      <c r="AB601" s="9">
        <f>INDEX(LINEST(L342:L601,M342:T601,TRUE,TRUE),1,8)</f>
        <v/>
      </c>
      <c r="AC601" s="9">
        <f>INDEX(LINEST(L342:L601,M342:T601,TRUE,TRUE),1,7)</f>
        <v/>
      </c>
      <c r="AD601" s="9">
        <f>INDEX(LINEST(L342:L601,M342:T601,TRUE,TRUE),1,6)</f>
        <v/>
      </c>
      <c r="AE601" s="9">
        <f>INDEX(LINEST(L342:L601,M342:T601,TRUE,TRUE),1,5)</f>
        <v/>
      </c>
      <c r="AF601" s="9">
        <f>INDEX(LINEST(L342:L601,M342:T601,TRUE,TRUE),1,4)</f>
        <v/>
      </c>
      <c r="AG601" s="9">
        <f>INDEX(LINEST(L342:L601,M342:T601,TRUE,TRUE),1,3)</f>
        <v/>
      </c>
      <c r="AH601" s="9">
        <f>INDEX(LINEST(L342:L601,M342:T601,TRUE,TRUE),1,2)</f>
        <v/>
      </c>
      <c r="AI601" s="9">
        <f>INDEX(LINEST(L342:L601,M342:T601,TRUE,TRUE),1,1)</f>
        <v/>
      </c>
      <c r="AJ601" s="10">
        <f>INDEX(LINEST(L342:L601,M342:T601,TRUE,TRUE),3,1)</f>
        <v/>
      </c>
      <c r="AK601" s="9">
        <f>AA600/52+AB600*M601+AC600*N601+AD600*O601+AE600*P601+AF600*Q601+AG600*R601+AH600*S601+AI600*T601</f>
        <v/>
      </c>
      <c r="AL601" s="9">
        <f>AVERAGE(L341:L600)</f>
        <v/>
      </c>
    </row>
    <row r="602">
      <c r="A602" s="7" t="n">
        <v>41824</v>
      </c>
      <c r="B602" s="8" t="n">
        <v>1319.25</v>
      </c>
      <c r="C602" s="8" t="n">
        <v>2.28</v>
      </c>
      <c r="D602" s="8" t="n">
        <v>0.37</v>
      </c>
      <c r="E602" s="8" t="n">
        <v>80.209999</v>
      </c>
      <c r="F602" s="8" t="n">
        <v>104.76</v>
      </c>
      <c r="G602" s="8" t="n">
        <v>10.32</v>
      </c>
      <c r="H602" s="8" t="n">
        <v>56.900002</v>
      </c>
      <c r="I602" s="8" t="n">
        <v>1985.439941</v>
      </c>
      <c r="J602" s="8" t="n">
        <v>78.290283</v>
      </c>
      <c r="L602" s="9">
        <f>LN(B602/B601)</f>
        <v/>
      </c>
      <c r="M602" s="9">
        <f>$M$1*(C602-C601)</f>
        <v/>
      </c>
      <c r="N602" s="9">
        <f>$N$1*(D602-D601)</f>
        <v/>
      </c>
      <c r="O602" s="9">
        <f>$O$1*LN(E602/E601)</f>
        <v/>
      </c>
      <c r="P602" s="9">
        <f>$P$1*LN(F602/F601)</f>
        <v/>
      </c>
      <c r="Q602" s="9">
        <f>$Q$1*(G602-G601)</f>
        <v/>
      </c>
      <c r="R602" s="9">
        <f>$R$1*(H602-H601)</f>
        <v/>
      </c>
      <c r="S602" s="9">
        <f>$S$1*LN(I602/I601)</f>
        <v/>
      </c>
      <c r="T602" s="9">
        <f>$T$1*LN(J602/J601)</f>
        <v/>
      </c>
      <c r="U602" s="9">
        <f>$W$12+$W$4*M602+$W$5*N602+$W$6*O602+$W$7*P602+$W$8*Q602+$W$9*R602+$W$10*S602+$W$11*T602</f>
        <v/>
      </c>
      <c r="AA602" s="10">
        <f>INDEX(LINEST(L343:L602,M343:T602,TRUE,TRUE),1,9)*52</f>
        <v/>
      </c>
      <c r="AB602" s="9">
        <f>INDEX(LINEST(L343:L602,M343:T602,TRUE,TRUE),1,8)</f>
        <v/>
      </c>
      <c r="AC602" s="9">
        <f>INDEX(LINEST(L343:L602,M343:T602,TRUE,TRUE),1,7)</f>
        <v/>
      </c>
      <c r="AD602" s="9">
        <f>INDEX(LINEST(L343:L602,M343:T602,TRUE,TRUE),1,6)</f>
        <v/>
      </c>
      <c r="AE602" s="9">
        <f>INDEX(LINEST(L343:L602,M343:T602,TRUE,TRUE),1,5)</f>
        <v/>
      </c>
      <c r="AF602" s="9">
        <f>INDEX(LINEST(L343:L602,M343:T602,TRUE,TRUE),1,4)</f>
        <v/>
      </c>
      <c r="AG602" s="9">
        <f>INDEX(LINEST(L343:L602,M343:T602,TRUE,TRUE),1,3)</f>
        <v/>
      </c>
      <c r="AH602" s="9">
        <f>INDEX(LINEST(L343:L602,M343:T602,TRUE,TRUE),1,2)</f>
        <v/>
      </c>
      <c r="AI602" s="9">
        <f>INDEX(LINEST(L343:L602,M343:T602,TRUE,TRUE),1,1)</f>
        <v/>
      </c>
      <c r="AJ602" s="10">
        <f>INDEX(LINEST(L343:L602,M343:T602,TRUE,TRUE),3,1)</f>
        <v/>
      </c>
      <c r="AK602" s="9">
        <f>AA601/52+AB601*M602+AC601*N602+AD601*O602+AE601*P602+AF601*Q602+AG601*R602+AH601*S602+AI601*T602</f>
        <v/>
      </c>
      <c r="AL602" s="9">
        <f>AVERAGE(L342:L601)</f>
        <v/>
      </c>
    </row>
    <row r="603">
      <c r="A603" s="7" t="n">
        <v>41831</v>
      </c>
      <c r="B603" s="8" t="n">
        <v>1335</v>
      </c>
      <c r="C603" s="8" t="n">
        <v>2.28</v>
      </c>
      <c r="D603" s="8" t="n">
        <v>0.25</v>
      </c>
      <c r="E603" s="8" t="n">
        <v>80.19000200000001</v>
      </c>
      <c r="F603" s="8" t="n">
        <v>101.48</v>
      </c>
      <c r="G603" s="8" t="n">
        <v>12.08</v>
      </c>
      <c r="H603" s="8" t="n">
        <v>54.799999</v>
      </c>
      <c r="I603" s="8" t="n">
        <v>1967.569946</v>
      </c>
      <c r="J603" s="8" t="n">
        <v>78.679543</v>
      </c>
      <c r="L603" s="9">
        <f>LN(B603/B602)</f>
        <v/>
      </c>
      <c r="M603" s="9">
        <f>$M$1*(C603-C602)</f>
        <v/>
      </c>
      <c r="N603" s="9">
        <f>$N$1*(D603-D602)</f>
        <v/>
      </c>
      <c r="O603" s="9">
        <f>$O$1*LN(E603/E602)</f>
        <v/>
      </c>
      <c r="P603" s="9">
        <f>$P$1*LN(F603/F602)</f>
        <v/>
      </c>
      <c r="Q603" s="9">
        <f>$Q$1*(G603-G602)</f>
        <v/>
      </c>
      <c r="R603" s="9">
        <f>$R$1*(H603-H602)</f>
        <v/>
      </c>
      <c r="S603" s="9">
        <f>$S$1*LN(I603/I602)</f>
        <v/>
      </c>
      <c r="T603" s="9">
        <f>$T$1*LN(J603/J602)</f>
        <v/>
      </c>
      <c r="U603" s="9">
        <f>$W$12+$W$4*M603+$W$5*N603+$W$6*O603+$W$7*P603+$W$8*Q603+$W$9*R603+$W$10*S603+$W$11*T603</f>
        <v/>
      </c>
      <c r="AA603" s="10">
        <f>INDEX(LINEST(L344:L603,M344:T603,TRUE,TRUE),1,9)*52</f>
        <v/>
      </c>
      <c r="AB603" s="9">
        <f>INDEX(LINEST(L344:L603,M344:T603,TRUE,TRUE),1,8)</f>
        <v/>
      </c>
      <c r="AC603" s="9">
        <f>INDEX(LINEST(L344:L603,M344:T603,TRUE,TRUE),1,7)</f>
        <v/>
      </c>
      <c r="AD603" s="9">
        <f>INDEX(LINEST(L344:L603,M344:T603,TRUE,TRUE),1,6)</f>
        <v/>
      </c>
      <c r="AE603" s="9">
        <f>INDEX(LINEST(L344:L603,M344:T603,TRUE,TRUE),1,5)</f>
        <v/>
      </c>
      <c r="AF603" s="9">
        <f>INDEX(LINEST(L344:L603,M344:T603,TRUE,TRUE),1,4)</f>
        <v/>
      </c>
      <c r="AG603" s="9">
        <f>INDEX(LINEST(L344:L603,M344:T603,TRUE,TRUE),1,3)</f>
        <v/>
      </c>
      <c r="AH603" s="9">
        <f>INDEX(LINEST(L344:L603,M344:T603,TRUE,TRUE),1,2)</f>
        <v/>
      </c>
      <c r="AI603" s="9">
        <f>INDEX(LINEST(L344:L603,M344:T603,TRUE,TRUE),1,1)</f>
        <v/>
      </c>
      <c r="AJ603" s="10">
        <f>INDEX(LINEST(L344:L603,M344:T603,TRUE,TRUE),3,1)</f>
        <v/>
      </c>
      <c r="AK603" s="9">
        <f>AA602/52+AB602*M603+AC602*N603+AD602*O603+AE602*P603+AF602*Q603+AG602*R603+AH602*S603+AI602*T603</f>
        <v/>
      </c>
      <c r="AL603" s="9">
        <f>AVERAGE(L343:L602)</f>
        <v/>
      </c>
    </row>
    <row r="604">
      <c r="A604" s="7" t="n">
        <v>41838</v>
      </c>
      <c r="B604" s="8" t="n">
        <v>1307.25</v>
      </c>
      <c r="C604" s="8" t="n">
        <v>2.24</v>
      </c>
      <c r="D604" s="8" t="n">
        <v>0.26</v>
      </c>
      <c r="E604" s="8" t="n">
        <v>80.519997</v>
      </c>
      <c r="F604" s="8" t="n">
        <v>103.83</v>
      </c>
      <c r="G604" s="8" t="n">
        <v>12.06</v>
      </c>
      <c r="H604" s="8" t="n">
        <v>54.400002</v>
      </c>
      <c r="I604" s="8" t="n">
        <v>1978.219971</v>
      </c>
      <c r="J604" s="8" t="n">
        <v>78.722786</v>
      </c>
      <c r="L604" s="9">
        <f>LN(B604/B603)</f>
        <v/>
      </c>
      <c r="M604" s="9">
        <f>$M$1*(C604-C603)</f>
        <v/>
      </c>
      <c r="N604" s="9">
        <f>$N$1*(D604-D603)</f>
        <v/>
      </c>
      <c r="O604" s="9">
        <f>$O$1*LN(E604/E603)</f>
        <v/>
      </c>
      <c r="P604" s="9">
        <f>$P$1*LN(F604/F603)</f>
        <v/>
      </c>
      <c r="Q604" s="9">
        <f>$Q$1*(G604-G603)</f>
        <v/>
      </c>
      <c r="R604" s="9">
        <f>$R$1*(H604-H603)</f>
        <v/>
      </c>
      <c r="S604" s="9">
        <f>$S$1*LN(I604/I603)</f>
        <v/>
      </c>
      <c r="T604" s="9">
        <f>$T$1*LN(J604/J603)</f>
        <v/>
      </c>
      <c r="U604" s="9">
        <f>$W$12+$W$4*M604+$W$5*N604+$W$6*O604+$W$7*P604+$W$8*Q604+$W$9*R604+$W$10*S604+$W$11*T604</f>
        <v/>
      </c>
      <c r="AA604" s="10">
        <f>INDEX(LINEST(L345:L604,M345:T604,TRUE,TRUE),1,9)*52</f>
        <v/>
      </c>
      <c r="AB604" s="9">
        <f>INDEX(LINEST(L345:L604,M345:T604,TRUE,TRUE),1,8)</f>
        <v/>
      </c>
      <c r="AC604" s="9">
        <f>INDEX(LINEST(L345:L604,M345:T604,TRUE,TRUE),1,7)</f>
        <v/>
      </c>
      <c r="AD604" s="9">
        <f>INDEX(LINEST(L345:L604,M345:T604,TRUE,TRUE),1,6)</f>
        <v/>
      </c>
      <c r="AE604" s="9">
        <f>INDEX(LINEST(L345:L604,M345:T604,TRUE,TRUE),1,5)</f>
        <v/>
      </c>
      <c r="AF604" s="9">
        <f>INDEX(LINEST(L345:L604,M345:T604,TRUE,TRUE),1,4)</f>
        <v/>
      </c>
      <c r="AG604" s="9">
        <f>INDEX(LINEST(L345:L604,M345:T604,TRUE,TRUE),1,3)</f>
        <v/>
      </c>
      <c r="AH604" s="9">
        <f>INDEX(LINEST(L345:L604,M345:T604,TRUE,TRUE),1,2)</f>
        <v/>
      </c>
      <c r="AI604" s="9">
        <f>INDEX(LINEST(L345:L604,M345:T604,TRUE,TRUE),1,1)</f>
        <v/>
      </c>
      <c r="AJ604" s="10">
        <f>INDEX(LINEST(L345:L604,M345:T604,TRUE,TRUE),3,1)</f>
        <v/>
      </c>
      <c r="AK604" s="9">
        <f>AA603/52+AB603*M604+AC603*N604+AD603*O604+AE603*P604+AF603*Q604+AG603*R604+AH603*S604+AI603*T604</f>
        <v/>
      </c>
      <c r="AL604" s="9">
        <f>AVERAGE(L344:L603)</f>
        <v/>
      </c>
    </row>
    <row r="605">
      <c r="A605" s="7" t="n">
        <v>41845</v>
      </c>
      <c r="B605" s="8" t="n">
        <v>1294.75</v>
      </c>
      <c r="C605" s="8" t="n">
        <v>2.28</v>
      </c>
      <c r="D605" s="8" t="n">
        <v>0.2</v>
      </c>
      <c r="E605" s="8" t="n">
        <v>81.029999</v>
      </c>
      <c r="F605" s="8" t="n">
        <v>105.23</v>
      </c>
      <c r="G605" s="8" t="n">
        <v>12.69</v>
      </c>
      <c r="H605" s="8" t="n">
        <v>54.43</v>
      </c>
      <c r="I605" s="8" t="n">
        <v>1978.339966</v>
      </c>
      <c r="J605" s="8" t="n">
        <v>78.802032</v>
      </c>
      <c r="L605" s="9">
        <f>LN(B605/B604)</f>
        <v/>
      </c>
      <c r="M605" s="9">
        <f>$M$1*(C605-C604)</f>
        <v/>
      </c>
      <c r="N605" s="9">
        <f>$N$1*(D605-D604)</f>
        <v/>
      </c>
      <c r="O605" s="9">
        <f>$O$1*LN(E605/E604)</f>
        <v/>
      </c>
      <c r="P605" s="9">
        <f>$P$1*LN(F605/F604)</f>
        <v/>
      </c>
      <c r="Q605" s="9">
        <f>$Q$1*(G605-G604)</f>
        <v/>
      </c>
      <c r="R605" s="9">
        <f>$R$1*(H605-H604)</f>
        <v/>
      </c>
      <c r="S605" s="9">
        <f>$S$1*LN(I605/I604)</f>
        <v/>
      </c>
      <c r="T605" s="9">
        <f>$T$1*LN(J605/J604)</f>
        <v/>
      </c>
      <c r="U605" s="9">
        <f>$W$12+$W$4*M605+$W$5*N605+$W$6*O605+$W$7*P605+$W$8*Q605+$W$9*R605+$W$10*S605+$W$11*T605</f>
        <v/>
      </c>
      <c r="AA605" s="10">
        <f>INDEX(LINEST(L346:L605,M346:T605,TRUE,TRUE),1,9)*52</f>
        <v/>
      </c>
      <c r="AB605" s="9">
        <f>INDEX(LINEST(L346:L605,M346:T605,TRUE,TRUE),1,8)</f>
        <v/>
      </c>
      <c r="AC605" s="9">
        <f>INDEX(LINEST(L346:L605,M346:T605,TRUE,TRUE),1,7)</f>
        <v/>
      </c>
      <c r="AD605" s="9">
        <f>INDEX(LINEST(L346:L605,M346:T605,TRUE,TRUE),1,6)</f>
        <v/>
      </c>
      <c r="AE605" s="9">
        <f>INDEX(LINEST(L346:L605,M346:T605,TRUE,TRUE),1,5)</f>
        <v/>
      </c>
      <c r="AF605" s="9">
        <f>INDEX(LINEST(L346:L605,M346:T605,TRUE,TRUE),1,4)</f>
        <v/>
      </c>
      <c r="AG605" s="9">
        <f>INDEX(LINEST(L346:L605,M346:T605,TRUE,TRUE),1,3)</f>
        <v/>
      </c>
      <c r="AH605" s="9">
        <f>INDEX(LINEST(L346:L605,M346:T605,TRUE,TRUE),1,2)</f>
        <v/>
      </c>
      <c r="AI605" s="9">
        <f>INDEX(LINEST(L346:L605,M346:T605,TRUE,TRUE),1,1)</f>
        <v/>
      </c>
      <c r="AJ605" s="10">
        <f>INDEX(LINEST(L346:L605,M346:T605,TRUE,TRUE),3,1)</f>
        <v/>
      </c>
      <c r="AK605" s="9">
        <f>AA604/52+AB604*M605+AC604*N605+AD604*O605+AE604*P605+AF604*Q605+AG604*R605+AH604*S605+AI604*T605</f>
        <v/>
      </c>
      <c r="AL605" s="9">
        <f>AVERAGE(L345:L604)</f>
        <v/>
      </c>
    </row>
    <row r="606">
      <c r="A606" s="7" t="n">
        <v>41852</v>
      </c>
      <c r="B606" s="8" t="n">
        <v>1291.25</v>
      </c>
      <c r="C606" s="8" t="n">
        <v>2.27</v>
      </c>
      <c r="D606" s="8" t="n">
        <v>0.25</v>
      </c>
      <c r="E606" s="8" t="n">
        <v>81.300003</v>
      </c>
      <c r="F606" s="8" t="n">
        <v>97.86</v>
      </c>
      <c r="G606" s="8" t="n">
        <v>17.03</v>
      </c>
      <c r="H606" s="8" t="n">
        <v>52.259998</v>
      </c>
      <c r="I606" s="8" t="n">
        <v>1925.150024</v>
      </c>
      <c r="J606" s="8" t="n">
        <v>78.80980700000001</v>
      </c>
      <c r="L606" s="9">
        <f>LN(B606/B605)</f>
        <v/>
      </c>
      <c r="M606" s="9">
        <f>$M$1*(C606-C605)</f>
        <v/>
      </c>
      <c r="N606" s="9">
        <f>$N$1*(D606-D605)</f>
        <v/>
      </c>
      <c r="O606" s="9">
        <f>$O$1*LN(E606/E605)</f>
        <v/>
      </c>
      <c r="P606" s="9">
        <f>$P$1*LN(F606/F605)</f>
        <v/>
      </c>
      <c r="Q606" s="9">
        <f>$Q$1*(G606-G605)</f>
        <v/>
      </c>
      <c r="R606" s="9">
        <f>$R$1*(H606-H605)</f>
        <v/>
      </c>
      <c r="S606" s="9">
        <f>$S$1*LN(I606/I605)</f>
        <v/>
      </c>
      <c r="T606" s="9">
        <f>$T$1*LN(J606/J605)</f>
        <v/>
      </c>
      <c r="U606" s="9">
        <f>$W$12+$W$4*M606+$W$5*N606+$W$6*O606+$W$7*P606+$W$8*Q606+$W$9*R606+$W$10*S606+$W$11*T606</f>
        <v/>
      </c>
      <c r="AA606" s="10">
        <f>INDEX(LINEST(L347:L606,M347:T606,TRUE,TRUE),1,9)*52</f>
        <v/>
      </c>
      <c r="AB606" s="9">
        <f>INDEX(LINEST(L347:L606,M347:T606,TRUE,TRUE),1,8)</f>
        <v/>
      </c>
      <c r="AC606" s="9">
        <f>INDEX(LINEST(L347:L606,M347:T606,TRUE,TRUE),1,7)</f>
        <v/>
      </c>
      <c r="AD606" s="9">
        <f>INDEX(LINEST(L347:L606,M347:T606,TRUE,TRUE),1,6)</f>
        <v/>
      </c>
      <c r="AE606" s="9">
        <f>INDEX(LINEST(L347:L606,M347:T606,TRUE,TRUE),1,5)</f>
        <v/>
      </c>
      <c r="AF606" s="9">
        <f>INDEX(LINEST(L347:L606,M347:T606,TRUE,TRUE),1,4)</f>
        <v/>
      </c>
      <c r="AG606" s="9">
        <f>INDEX(LINEST(L347:L606,M347:T606,TRUE,TRUE),1,3)</f>
        <v/>
      </c>
      <c r="AH606" s="9">
        <f>INDEX(LINEST(L347:L606,M347:T606,TRUE,TRUE),1,2)</f>
        <v/>
      </c>
      <c r="AI606" s="9">
        <f>INDEX(LINEST(L347:L606,M347:T606,TRUE,TRUE),1,1)</f>
        <v/>
      </c>
      <c r="AJ606" s="10">
        <f>INDEX(LINEST(L347:L606,M347:T606,TRUE,TRUE),3,1)</f>
        <v/>
      </c>
      <c r="AK606" s="9">
        <f>AA605/52+AB605*M606+AC605*N606+AD605*O606+AE605*P606+AF605*Q606+AG605*R606+AH605*S606+AI605*T606</f>
        <v/>
      </c>
      <c r="AL606" s="9">
        <f>AVERAGE(L346:L605)</f>
        <v/>
      </c>
    </row>
    <row r="607">
      <c r="A607" s="7" t="n">
        <v>41859</v>
      </c>
      <c r="B607" s="8" t="n">
        <v>1309.75</v>
      </c>
      <c r="C607" s="8" t="n">
        <v>2.25</v>
      </c>
      <c r="D607" s="8" t="n">
        <v>0.19</v>
      </c>
      <c r="E607" s="8" t="n">
        <v>81.389999</v>
      </c>
      <c r="F607" s="8" t="n">
        <v>97.61</v>
      </c>
      <c r="G607" s="8" t="n">
        <v>15.77</v>
      </c>
      <c r="H607" s="8" t="n">
        <v>62.470001</v>
      </c>
      <c r="I607" s="8" t="n">
        <v>1931.589966</v>
      </c>
      <c r="J607" s="8" t="n">
        <v>78.983131</v>
      </c>
      <c r="L607" s="9">
        <f>LN(B607/B606)</f>
        <v/>
      </c>
      <c r="M607" s="9">
        <f>$M$1*(C607-C606)</f>
        <v/>
      </c>
      <c r="N607" s="9">
        <f>$N$1*(D607-D606)</f>
        <v/>
      </c>
      <c r="O607" s="9">
        <f>$O$1*LN(E607/E606)</f>
        <v/>
      </c>
      <c r="P607" s="9">
        <f>$P$1*LN(F607/F606)</f>
        <v/>
      </c>
      <c r="Q607" s="9">
        <f>$Q$1*(G607-G606)</f>
        <v/>
      </c>
      <c r="R607" s="9">
        <f>$R$1*(H607-H606)</f>
        <v/>
      </c>
      <c r="S607" s="9">
        <f>$S$1*LN(I607/I606)</f>
        <v/>
      </c>
      <c r="T607" s="9">
        <f>$T$1*LN(J607/J606)</f>
        <v/>
      </c>
      <c r="U607" s="9">
        <f>$W$12+$W$4*M607+$W$5*N607+$W$6*O607+$W$7*P607+$W$8*Q607+$W$9*R607+$W$10*S607+$W$11*T607</f>
        <v/>
      </c>
      <c r="AA607" s="10">
        <f>INDEX(LINEST(L348:L607,M348:T607,TRUE,TRUE),1,9)*52</f>
        <v/>
      </c>
      <c r="AB607" s="9">
        <f>INDEX(LINEST(L348:L607,M348:T607,TRUE,TRUE),1,8)</f>
        <v/>
      </c>
      <c r="AC607" s="9">
        <f>INDEX(LINEST(L348:L607,M348:T607,TRUE,TRUE),1,7)</f>
        <v/>
      </c>
      <c r="AD607" s="9">
        <f>INDEX(LINEST(L348:L607,M348:T607,TRUE,TRUE),1,6)</f>
        <v/>
      </c>
      <c r="AE607" s="9">
        <f>INDEX(LINEST(L348:L607,M348:T607,TRUE,TRUE),1,5)</f>
        <v/>
      </c>
      <c r="AF607" s="9">
        <f>INDEX(LINEST(L348:L607,M348:T607,TRUE,TRUE),1,4)</f>
        <v/>
      </c>
      <c r="AG607" s="9">
        <f>INDEX(LINEST(L348:L607,M348:T607,TRUE,TRUE),1,3)</f>
        <v/>
      </c>
      <c r="AH607" s="9">
        <f>INDEX(LINEST(L348:L607,M348:T607,TRUE,TRUE),1,2)</f>
        <v/>
      </c>
      <c r="AI607" s="9">
        <f>INDEX(LINEST(L348:L607,M348:T607,TRUE,TRUE),1,1)</f>
        <v/>
      </c>
      <c r="AJ607" s="10">
        <f>INDEX(LINEST(L348:L607,M348:T607,TRUE,TRUE),3,1)</f>
        <v/>
      </c>
      <c r="AK607" s="9">
        <f>AA606/52+AB606*M607+AC606*N607+AD606*O607+AE606*P607+AF606*Q607+AG606*R607+AH606*S607+AI606*T607</f>
        <v/>
      </c>
      <c r="AL607" s="9">
        <f>AVERAGE(L347:L606)</f>
        <v/>
      </c>
    </row>
    <row r="608">
      <c r="A608" s="7" t="n">
        <v>41866</v>
      </c>
      <c r="B608" s="8" t="n">
        <v>1296</v>
      </c>
      <c r="C608" s="8" t="n">
        <v>2.18</v>
      </c>
      <c r="D608" s="8" t="n">
        <v>0.16</v>
      </c>
      <c r="E608" s="8" t="n">
        <v>81.41999800000001</v>
      </c>
      <c r="F608" s="8" t="n">
        <v>97.3</v>
      </c>
      <c r="G608" s="8" t="n">
        <v>13.15</v>
      </c>
      <c r="H608" s="8" t="n">
        <v>60.400002</v>
      </c>
      <c r="I608" s="8" t="n">
        <v>1955.060059</v>
      </c>
      <c r="J608" s="8" t="n">
        <v>79.35135699999999</v>
      </c>
      <c r="L608" s="9">
        <f>LN(B608/B607)</f>
        <v/>
      </c>
      <c r="M608" s="9">
        <f>$M$1*(C608-C607)</f>
        <v/>
      </c>
      <c r="N608" s="9">
        <f>$N$1*(D608-D607)</f>
        <v/>
      </c>
      <c r="O608" s="9">
        <f>$O$1*LN(E608/E607)</f>
        <v/>
      </c>
      <c r="P608" s="9">
        <f>$P$1*LN(F608/F607)</f>
        <v/>
      </c>
      <c r="Q608" s="9">
        <f>$Q$1*(G608-G607)</f>
        <v/>
      </c>
      <c r="R608" s="9">
        <f>$R$1*(H608-H607)</f>
        <v/>
      </c>
      <c r="S608" s="9">
        <f>$S$1*LN(I608/I607)</f>
        <v/>
      </c>
      <c r="T608" s="9">
        <f>$T$1*LN(J608/J607)</f>
        <v/>
      </c>
      <c r="U608" s="9">
        <f>$W$12+$W$4*M608+$W$5*N608+$W$6*O608+$W$7*P608+$W$8*Q608+$W$9*R608+$W$10*S608+$W$11*T608</f>
        <v/>
      </c>
      <c r="AA608" s="10">
        <f>INDEX(LINEST(L349:L608,M349:T608,TRUE,TRUE),1,9)*52</f>
        <v/>
      </c>
      <c r="AB608" s="9">
        <f>INDEX(LINEST(L349:L608,M349:T608,TRUE,TRUE),1,8)</f>
        <v/>
      </c>
      <c r="AC608" s="9">
        <f>INDEX(LINEST(L349:L608,M349:T608,TRUE,TRUE),1,7)</f>
        <v/>
      </c>
      <c r="AD608" s="9">
        <f>INDEX(LINEST(L349:L608,M349:T608,TRUE,TRUE),1,6)</f>
        <v/>
      </c>
      <c r="AE608" s="9">
        <f>INDEX(LINEST(L349:L608,M349:T608,TRUE,TRUE),1,5)</f>
        <v/>
      </c>
      <c r="AF608" s="9">
        <f>INDEX(LINEST(L349:L608,M349:T608,TRUE,TRUE),1,4)</f>
        <v/>
      </c>
      <c r="AG608" s="9">
        <f>INDEX(LINEST(L349:L608,M349:T608,TRUE,TRUE),1,3)</f>
        <v/>
      </c>
      <c r="AH608" s="9">
        <f>INDEX(LINEST(L349:L608,M349:T608,TRUE,TRUE),1,2)</f>
        <v/>
      </c>
      <c r="AI608" s="9">
        <f>INDEX(LINEST(L349:L608,M349:T608,TRUE,TRUE),1,1)</f>
        <v/>
      </c>
      <c r="AJ608" s="10">
        <f>INDEX(LINEST(L349:L608,M349:T608,TRUE,TRUE),3,1)</f>
        <v/>
      </c>
      <c r="AK608" s="9">
        <f>AA607/52+AB607*M608+AC607*N608+AD607*O608+AE607*P608+AF607*Q608+AG607*R608+AH607*S608+AI607*T608</f>
        <v/>
      </c>
      <c r="AL608" s="9">
        <f>AVERAGE(L348:L607)</f>
        <v/>
      </c>
    </row>
    <row r="609">
      <c r="A609" s="7" t="n">
        <v>41873</v>
      </c>
      <c r="B609" s="8" t="n">
        <v>1277.25</v>
      </c>
      <c r="C609" s="8" t="n">
        <v>2.14</v>
      </c>
      <c r="D609" s="8" t="n">
        <v>0.26</v>
      </c>
      <c r="E609" s="8" t="n">
        <v>82.339996</v>
      </c>
      <c r="F609" s="8" t="n">
        <v>93.61</v>
      </c>
      <c r="G609" s="8" t="n">
        <v>11.47</v>
      </c>
      <c r="H609" s="8" t="n">
        <v>59.84</v>
      </c>
      <c r="I609" s="8" t="n">
        <v>1988.400024</v>
      </c>
      <c r="J609" s="8" t="n">
        <v>79.11309799999999</v>
      </c>
      <c r="L609" s="9">
        <f>LN(B609/B608)</f>
        <v/>
      </c>
      <c r="M609" s="9">
        <f>$M$1*(C609-C608)</f>
        <v/>
      </c>
      <c r="N609" s="9">
        <f>$N$1*(D609-D608)</f>
        <v/>
      </c>
      <c r="O609" s="9">
        <f>$O$1*LN(E609/E608)</f>
        <v/>
      </c>
      <c r="P609" s="9">
        <f>$P$1*LN(F609/F608)</f>
        <v/>
      </c>
      <c r="Q609" s="9">
        <f>$Q$1*(G609-G608)</f>
        <v/>
      </c>
      <c r="R609" s="9">
        <f>$R$1*(H609-H608)</f>
        <v/>
      </c>
      <c r="S609" s="9">
        <f>$S$1*LN(I609/I608)</f>
        <v/>
      </c>
      <c r="T609" s="9">
        <f>$T$1*LN(J609/J608)</f>
        <v/>
      </c>
      <c r="U609" s="9">
        <f>$W$12+$W$4*M609+$W$5*N609+$W$6*O609+$W$7*P609+$W$8*Q609+$W$9*R609+$W$10*S609+$W$11*T609</f>
        <v/>
      </c>
      <c r="AA609" s="10">
        <f>INDEX(LINEST(L350:L609,M350:T609,TRUE,TRUE),1,9)*52</f>
        <v/>
      </c>
      <c r="AB609" s="9">
        <f>INDEX(LINEST(L350:L609,M350:T609,TRUE,TRUE),1,8)</f>
        <v/>
      </c>
      <c r="AC609" s="9">
        <f>INDEX(LINEST(L350:L609,M350:T609,TRUE,TRUE),1,7)</f>
        <v/>
      </c>
      <c r="AD609" s="9">
        <f>INDEX(LINEST(L350:L609,M350:T609,TRUE,TRUE),1,6)</f>
        <v/>
      </c>
      <c r="AE609" s="9">
        <f>INDEX(LINEST(L350:L609,M350:T609,TRUE,TRUE),1,5)</f>
        <v/>
      </c>
      <c r="AF609" s="9">
        <f>INDEX(LINEST(L350:L609,M350:T609,TRUE,TRUE),1,4)</f>
        <v/>
      </c>
      <c r="AG609" s="9">
        <f>INDEX(LINEST(L350:L609,M350:T609,TRUE,TRUE),1,3)</f>
        <v/>
      </c>
      <c r="AH609" s="9">
        <f>INDEX(LINEST(L350:L609,M350:T609,TRUE,TRUE),1,2)</f>
        <v/>
      </c>
      <c r="AI609" s="9">
        <f>INDEX(LINEST(L350:L609,M350:T609,TRUE,TRUE),1,1)</f>
        <v/>
      </c>
      <c r="AJ609" s="10">
        <f>INDEX(LINEST(L350:L609,M350:T609,TRUE,TRUE),3,1)</f>
        <v/>
      </c>
      <c r="AK609" s="9">
        <f>AA608/52+AB608*M609+AC608*N609+AD608*O609+AE608*P609+AF608*Q609+AG608*R609+AH608*S609+AI608*T609</f>
        <v/>
      </c>
      <c r="AL609" s="9">
        <f>AVERAGE(L349:L608)</f>
        <v/>
      </c>
    </row>
    <row r="610">
      <c r="A610" s="7" t="n">
        <v>41880</v>
      </c>
      <c r="B610" s="8" t="n">
        <v>1285.75</v>
      </c>
      <c r="C610" s="8" t="n">
        <v>2.12</v>
      </c>
      <c r="D610" s="8" t="n">
        <v>0.23</v>
      </c>
      <c r="E610" s="8" t="n">
        <v>82.75</v>
      </c>
      <c r="F610" s="8" t="n">
        <v>97.86</v>
      </c>
      <c r="G610" s="8" t="n">
        <v>11.98</v>
      </c>
      <c r="H610" s="8" t="n">
        <v>60.490002</v>
      </c>
      <c r="I610" s="8" t="n">
        <v>2003.369995</v>
      </c>
      <c r="J610" s="8" t="n">
        <v>79.416359</v>
      </c>
      <c r="L610" s="9">
        <f>LN(B610/B609)</f>
        <v/>
      </c>
      <c r="M610" s="9">
        <f>$M$1*(C610-C609)</f>
        <v/>
      </c>
      <c r="N610" s="9">
        <f>$N$1*(D610-D609)</f>
        <v/>
      </c>
      <c r="O610" s="9">
        <f>$O$1*LN(E610/E609)</f>
        <v/>
      </c>
      <c r="P610" s="9">
        <f>$P$1*LN(F610/F609)</f>
        <v/>
      </c>
      <c r="Q610" s="9">
        <f>$Q$1*(G610-G609)</f>
        <v/>
      </c>
      <c r="R610" s="9">
        <f>$R$1*(H610-H609)</f>
        <v/>
      </c>
      <c r="S610" s="9">
        <f>$S$1*LN(I610/I609)</f>
        <v/>
      </c>
      <c r="T610" s="9">
        <f>$T$1*LN(J610/J609)</f>
        <v/>
      </c>
      <c r="U610" s="9">
        <f>$W$12+$W$4*M610+$W$5*N610+$W$6*O610+$W$7*P610+$W$8*Q610+$W$9*R610+$W$10*S610+$W$11*T610</f>
        <v/>
      </c>
      <c r="AA610" s="10">
        <f>INDEX(LINEST(L351:L610,M351:T610,TRUE,TRUE),1,9)*52</f>
        <v/>
      </c>
      <c r="AB610" s="9">
        <f>INDEX(LINEST(L351:L610,M351:T610,TRUE,TRUE),1,8)</f>
        <v/>
      </c>
      <c r="AC610" s="9">
        <f>INDEX(LINEST(L351:L610,M351:T610,TRUE,TRUE),1,7)</f>
        <v/>
      </c>
      <c r="AD610" s="9">
        <f>INDEX(LINEST(L351:L610,M351:T610,TRUE,TRUE),1,6)</f>
        <v/>
      </c>
      <c r="AE610" s="9">
        <f>INDEX(LINEST(L351:L610,M351:T610,TRUE,TRUE),1,5)</f>
        <v/>
      </c>
      <c r="AF610" s="9">
        <f>INDEX(LINEST(L351:L610,M351:T610,TRUE,TRUE),1,4)</f>
        <v/>
      </c>
      <c r="AG610" s="9">
        <f>INDEX(LINEST(L351:L610,M351:T610,TRUE,TRUE),1,3)</f>
        <v/>
      </c>
      <c r="AH610" s="9">
        <f>INDEX(LINEST(L351:L610,M351:T610,TRUE,TRUE),1,2)</f>
        <v/>
      </c>
      <c r="AI610" s="9">
        <f>INDEX(LINEST(L351:L610,M351:T610,TRUE,TRUE),1,1)</f>
        <v/>
      </c>
      <c r="AJ610" s="10">
        <f>INDEX(LINEST(L351:L610,M351:T610,TRUE,TRUE),3,1)</f>
        <v/>
      </c>
      <c r="AK610" s="9">
        <f>AA609/52+AB609*M610+AC609*N610+AD609*O610+AE609*P610+AF609*Q610+AG609*R610+AH609*S610+AI609*T610</f>
        <v/>
      </c>
      <c r="AL610" s="9">
        <f>AVERAGE(L350:L609)</f>
        <v/>
      </c>
    </row>
    <row r="611">
      <c r="A611" s="7" t="n">
        <v>41887</v>
      </c>
      <c r="B611" s="8" t="n">
        <v>1266</v>
      </c>
      <c r="C611" s="8" t="n">
        <v>2.15</v>
      </c>
      <c r="D611" s="8" t="n">
        <v>0.31</v>
      </c>
      <c r="E611" s="8" t="n">
        <v>83.760002</v>
      </c>
      <c r="F611" s="8" t="n">
        <v>93.31999999999999</v>
      </c>
      <c r="G611" s="8" t="n">
        <v>12.09</v>
      </c>
      <c r="H611" s="8" t="n">
        <v>60.299999</v>
      </c>
      <c r="I611" s="8" t="n">
        <v>2007.709961</v>
      </c>
      <c r="J611" s="8" t="n">
        <v>79.11618</v>
      </c>
      <c r="L611" s="9">
        <f>LN(B611/B610)</f>
        <v/>
      </c>
      <c r="M611" s="9">
        <f>$M$1*(C611-C610)</f>
        <v/>
      </c>
      <c r="N611" s="9">
        <f>$N$1*(D611-D610)</f>
        <v/>
      </c>
      <c r="O611" s="9">
        <f>$O$1*LN(E611/E610)</f>
        <v/>
      </c>
      <c r="P611" s="9">
        <f>$P$1*LN(F611/F610)</f>
        <v/>
      </c>
      <c r="Q611" s="9">
        <f>$Q$1*(G611-G610)</f>
        <v/>
      </c>
      <c r="R611" s="9">
        <f>$R$1*(H611-H610)</f>
        <v/>
      </c>
      <c r="S611" s="9">
        <f>$S$1*LN(I611/I610)</f>
        <v/>
      </c>
      <c r="T611" s="9">
        <f>$T$1*LN(J611/J610)</f>
        <v/>
      </c>
      <c r="U611" s="9">
        <f>$W$12+$W$4*M611+$W$5*N611+$W$6*O611+$W$7*P611+$W$8*Q611+$W$9*R611+$W$10*S611+$W$11*T611</f>
        <v/>
      </c>
      <c r="AA611" s="10">
        <f>INDEX(LINEST(L352:L611,M352:T611,TRUE,TRUE),1,9)*52</f>
        <v/>
      </c>
      <c r="AB611" s="9">
        <f>INDEX(LINEST(L352:L611,M352:T611,TRUE,TRUE),1,8)</f>
        <v/>
      </c>
      <c r="AC611" s="9">
        <f>INDEX(LINEST(L352:L611,M352:T611,TRUE,TRUE),1,7)</f>
        <v/>
      </c>
      <c r="AD611" s="9">
        <f>INDEX(LINEST(L352:L611,M352:T611,TRUE,TRUE),1,6)</f>
        <v/>
      </c>
      <c r="AE611" s="9">
        <f>INDEX(LINEST(L352:L611,M352:T611,TRUE,TRUE),1,5)</f>
        <v/>
      </c>
      <c r="AF611" s="9">
        <f>INDEX(LINEST(L352:L611,M352:T611,TRUE,TRUE),1,4)</f>
        <v/>
      </c>
      <c r="AG611" s="9">
        <f>INDEX(LINEST(L352:L611,M352:T611,TRUE,TRUE),1,3)</f>
        <v/>
      </c>
      <c r="AH611" s="9">
        <f>INDEX(LINEST(L352:L611,M352:T611,TRUE,TRUE),1,2)</f>
        <v/>
      </c>
      <c r="AI611" s="9">
        <f>INDEX(LINEST(L352:L611,M352:T611,TRUE,TRUE),1,1)</f>
        <v/>
      </c>
      <c r="AJ611" s="10">
        <f>INDEX(LINEST(L352:L611,M352:T611,TRUE,TRUE),3,1)</f>
        <v/>
      </c>
      <c r="AK611" s="9">
        <f>AA610/52+AB610*M611+AC610*N611+AD610*O611+AE610*P611+AF610*Q611+AG610*R611+AH610*S611+AI610*T611</f>
        <v/>
      </c>
      <c r="AL611" s="9">
        <f>AVERAGE(L351:L610)</f>
        <v/>
      </c>
    </row>
    <row r="612">
      <c r="A612" s="7" t="n">
        <v>41894</v>
      </c>
      <c r="B612" s="8" t="n">
        <v>1231.5</v>
      </c>
      <c r="C612" s="8" t="n">
        <v>2.13</v>
      </c>
      <c r="D612" s="8" t="n">
        <v>0.49</v>
      </c>
      <c r="E612" s="8" t="n">
        <v>84.239998</v>
      </c>
      <c r="F612" s="8" t="n">
        <v>92.18000000000001</v>
      </c>
      <c r="G612" s="8" t="n">
        <v>13.31</v>
      </c>
      <c r="H612" s="8" t="n">
        <v>65.599998</v>
      </c>
      <c r="I612" s="8" t="n">
        <v>1985.540039</v>
      </c>
      <c r="J612" s="8" t="n">
        <v>78.58086400000001</v>
      </c>
      <c r="L612" s="9">
        <f>LN(B612/B611)</f>
        <v/>
      </c>
      <c r="M612" s="9">
        <f>$M$1*(C612-C611)</f>
        <v/>
      </c>
      <c r="N612" s="9">
        <f>$N$1*(D612-D611)</f>
        <v/>
      </c>
      <c r="O612" s="9">
        <f>$O$1*LN(E612/E611)</f>
        <v/>
      </c>
      <c r="P612" s="9">
        <f>$P$1*LN(F612/F611)</f>
        <v/>
      </c>
      <c r="Q612" s="9">
        <f>$Q$1*(G612-G611)</f>
        <v/>
      </c>
      <c r="R612" s="9">
        <f>$R$1*(H612-H611)</f>
        <v/>
      </c>
      <c r="S612" s="9">
        <f>$S$1*LN(I612/I611)</f>
        <v/>
      </c>
      <c r="T612" s="9">
        <f>$T$1*LN(J612/J611)</f>
        <v/>
      </c>
      <c r="U612" s="9">
        <f>$W$12+$W$4*M612+$W$5*N612+$W$6*O612+$W$7*P612+$W$8*Q612+$W$9*R612+$W$10*S612+$W$11*T612</f>
        <v/>
      </c>
      <c r="AA612" s="10">
        <f>INDEX(LINEST(L353:L612,M353:T612,TRUE,TRUE),1,9)*52</f>
        <v/>
      </c>
      <c r="AB612" s="9">
        <f>INDEX(LINEST(L353:L612,M353:T612,TRUE,TRUE),1,8)</f>
        <v/>
      </c>
      <c r="AC612" s="9">
        <f>INDEX(LINEST(L353:L612,M353:T612,TRUE,TRUE),1,7)</f>
        <v/>
      </c>
      <c r="AD612" s="9">
        <f>INDEX(LINEST(L353:L612,M353:T612,TRUE,TRUE),1,6)</f>
        <v/>
      </c>
      <c r="AE612" s="9">
        <f>INDEX(LINEST(L353:L612,M353:T612,TRUE,TRUE),1,5)</f>
        <v/>
      </c>
      <c r="AF612" s="9">
        <f>INDEX(LINEST(L353:L612,M353:T612,TRUE,TRUE),1,4)</f>
        <v/>
      </c>
      <c r="AG612" s="9">
        <f>INDEX(LINEST(L353:L612,M353:T612,TRUE,TRUE),1,3)</f>
        <v/>
      </c>
      <c r="AH612" s="9">
        <f>INDEX(LINEST(L353:L612,M353:T612,TRUE,TRUE),1,2)</f>
        <v/>
      </c>
      <c r="AI612" s="9">
        <f>INDEX(LINEST(L353:L612,M353:T612,TRUE,TRUE),1,1)</f>
        <v/>
      </c>
      <c r="AJ612" s="10">
        <f>INDEX(LINEST(L353:L612,M353:T612,TRUE,TRUE),3,1)</f>
        <v/>
      </c>
      <c r="AK612" s="9">
        <f>AA611/52+AB611*M612+AC611*N612+AD611*O612+AE611*P612+AF611*Q612+AG611*R612+AH611*S612+AI611*T612</f>
        <v/>
      </c>
      <c r="AL612" s="9">
        <f>AVERAGE(L352:L611)</f>
        <v/>
      </c>
    </row>
    <row r="613">
      <c r="A613" s="7" t="n">
        <v>41901</v>
      </c>
      <c r="B613" s="8" t="n">
        <v>1219.75</v>
      </c>
      <c r="C613" s="8" t="n">
        <v>2.03</v>
      </c>
      <c r="D613" s="8" t="n">
        <v>0.5600000000000001</v>
      </c>
      <c r="E613" s="8" t="n">
        <v>84.800003</v>
      </c>
      <c r="F613" s="8" t="n">
        <v>92.43000000000001</v>
      </c>
      <c r="G613" s="8" t="n">
        <v>12.11</v>
      </c>
      <c r="H613" s="8" t="n">
        <v>59.799999</v>
      </c>
      <c r="I613" s="8" t="n">
        <v>2010.400024</v>
      </c>
      <c r="J613" s="8" t="n">
        <v>78.61702699999999</v>
      </c>
      <c r="L613" s="9">
        <f>LN(B613/B612)</f>
        <v/>
      </c>
      <c r="M613" s="9">
        <f>$M$1*(C613-C612)</f>
        <v/>
      </c>
      <c r="N613" s="9">
        <f>$N$1*(D613-D612)</f>
        <v/>
      </c>
      <c r="O613" s="9">
        <f>$O$1*LN(E613/E612)</f>
        <v/>
      </c>
      <c r="P613" s="9">
        <f>$P$1*LN(F613/F612)</f>
        <v/>
      </c>
      <c r="Q613" s="9">
        <f>$Q$1*(G613-G612)</f>
        <v/>
      </c>
      <c r="R613" s="9">
        <f>$R$1*(H613-H612)</f>
        <v/>
      </c>
      <c r="S613" s="9">
        <f>$S$1*LN(I613/I612)</f>
        <v/>
      </c>
      <c r="T613" s="9">
        <f>$T$1*LN(J613/J612)</f>
        <v/>
      </c>
      <c r="U613" s="9">
        <f>$W$12+$W$4*M613+$W$5*N613+$W$6*O613+$W$7*P613+$W$8*Q613+$W$9*R613+$W$10*S613+$W$11*T613</f>
        <v/>
      </c>
      <c r="AA613" s="10">
        <f>INDEX(LINEST(L354:L613,M354:T613,TRUE,TRUE),1,9)*52</f>
        <v/>
      </c>
      <c r="AB613" s="9">
        <f>INDEX(LINEST(L354:L613,M354:T613,TRUE,TRUE),1,8)</f>
        <v/>
      </c>
      <c r="AC613" s="9">
        <f>INDEX(LINEST(L354:L613,M354:T613,TRUE,TRUE),1,7)</f>
        <v/>
      </c>
      <c r="AD613" s="9">
        <f>INDEX(LINEST(L354:L613,M354:T613,TRUE,TRUE),1,6)</f>
        <v/>
      </c>
      <c r="AE613" s="9">
        <f>INDEX(LINEST(L354:L613,M354:T613,TRUE,TRUE),1,5)</f>
        <v/>
      </c>
      <c r="AF613" s="9">
        <f>INDEX(LINEST(L354:L613,M354:T613,TRUE,TRUE),1,4)</f>
        <v/>
      </c>
      <c r="AG613" s="9">
        <f>INDEX(LINEST(L354:L613,M354:T613,TRUE,TRUE),1,3)</f>
        <v/>
      </c>
      <c r="AH613" s="9">
        <f>INDEX(LINEST(L354:L613,M354:T613,TRUE,TRUE),1,2)</f>
        <v/>
      </c>
      <c r="AI613" s="9">
        <f>INDEX(LINEST(L354:L613,M354:T613,TRUE,TRUE),1,1)</f>
        <v/>
      </c>
      <c r="AJ613" s="10">
        <f>INDEX(LINEST(L354:L613,M354:T613,TRUE,TRUE),3,1)</f>
        <v/>
      </c>
      <c r="AK613" s="9">
        <f>AA612/52+AB612*M613+AC612*N613+AD612*O613+AE612*P613+AF612*Q613+AG612*R613+AH612*S613+AI612*T613</f>
        <v/>
      </c>
      <c r="AL613" s="9">
        <f>AVERAGE(L353:L612)</f>
        <v/>
      </c>
    </row>
    <row r="614">
      <c r="A614" s="7" t="n">
        <v>41908</v>
      </c>
      <c r="B614" s="8" t="n">
        <v>1213.75</v>
      </c>
      <c r="C614" s="8" t="n">
        <v>1.97</v>
      </c>
      <c r="D614" s="8" t="n">
        <v>0.57</v>
      </c>
      <c r="E614" s="8" t="n">
        <v>85.639999</v>
      </c>
      <c r="F614" s="8" t="n">
        <v>95.55</v>
      </c>
      <c r="G614" s="8" t="n">
        <v>14.85</v>
      </c>
      <c r="H614" s="8" t="n">
        <v>64.5</v>
      </c>
      <c r="I614" s="8" t="n">
        <v>1982.849976</v>
      </c>
      <c r="J614" s="8" t="n">
        <v>78.89192199999999</v>
      </c>
      <c r="L614" s="9">
        <f>LN(B614/B613)</f>
        <v/>
      </c>
      <c r="M614" s="9">
        <f>$M$1*(C614-C613)</f>
        <v/>
      </c>
      <c r="N614" s="9">
        <f>$N$1*(D614-D613)</f>
        <v/>
      </c>
      <c r="O614" s="9">
        <f>$O$1*LN(E614/E613)</f>
        <v/>
      </c>
      <c r="P614" s="9">
        <f>$P$1*LN(F614/F613)</f>
        <v/>
      </c>
      <c r="Q614" s="9">
        <f>$Q$1*(G614-G613)</f>
        <v/>
      </c>
      <c r="R614" s="9">
        <f>$R$1*(H614-H613)</f>
        <v/>
      </c>
      <c r="S614" s="9">
        <f>$S$1*LN(I614/I613)</f>
        <v/>
      </c>
      <c r="T614" s="9">
        <f>$T$1*LN(J614/J613)</f>
        <v/>
      </c>
      <c r="U614" s="9">
        <f>$W$12+$W$4*M614+$W$5*N614+$W$6*O614+$W$7*P614+$W$8*Q614+$W$9*R614+$W$10*S614+$W$11*T614</f>
        <v/>
      </c>
      <c r="AA614" s="10">
        <f>INDEX(LINEST(L355:L614,M355:T614,TRUE,TRUE),1,9)*52</f>
        <v/>
      </c>
      <c r="AB614" s="9">
        <f>INDEX(LINEST(L355:L614,M355:T614,TRUE,TRUE),1,8)</f>
        <v/>
      </c>
      <c r="AC614" s="9">
        <f>INDEX(LINEST(L355:L614,M355:T614,TRUE,TRUE),1,7)</f>
        <v/>
      </c>
      <c r="AD614" s="9">
        <f>INDEX(LINEST(L355:L614,M355:T614,TRUE,TRUE),1,6)</f>
        <v/>
      </c>
      <c r="AE614" s="9">
        <f>INDEX(LINEST(L355:L614,M355:T614,TRUE,TRUE),1,5)</f>
        <v/>
      </c>
      <c r="AF614" s="9">
        <f>INDEX(LINEST(L355:L614,M355:T614,TRUE,TRUE),1,4)</f>
        <v/>
      </c>
      <c r="AG614" s="9">
        <f>INDEX(LINEST(L355:L614,M355:T614,TRUE,TRUE),1,3)</f>
        <v/>
      </c>
      <c r="AH614" s="9">
        <f>INDEX(LINEST(L355:L614,M355:T614,TRUE,TRUE),1,2)</f>
        <v/>
      </c>
      <c r="AI614" s="9">
        <f>INDEX(LINEST(L355:L614,M355:T614,TRUE,TRUE),1,1)</f>
        <v/>
      </c>
      <c r="AJ614" s="10">
        <f>INDEX(LINEST(L355:L614,M355:T614,TRUE,TRUE),3,1)</f>
        <v/>
      </c>
      <c r="AK614" s="9">
        <f>AA613/52+AB613*M614+AC613*N614+AD613*O614+AE613*P614+AF613*Q614+AG613*R614+AH613*S614+AI613*T614</f>
        <v/>
      </c>
      <c r="AL614" s="9">
        <f>AVERAGE(L354:L613)</f>
        <v/>
      </c>
    </row>
    <row r="615">
      <c r="A615" s="7" t="n">
        <v>41915</v>
      </c>
      <c r="B615" s="8" t="n">
        <v>1195</v>
      </c>
      <c r="C615" s="8" t="n">
        <v>1.93</v>
      </c>
      <c r="D615" s="8" t="n">
        <v>0.52</v>
      </c>
      <c r="E615" s="8" t="n">
        <v>86.69000200000001</v>
      </c>
      <c r="F615" s="8" t="n">
        <v>89.76000000000001</v>
      </c>
      <c r="G615" s="8" t="n">
        <v>14.55</v>
      </c>
      <c r="H615" s="8" t="n">
        <v>62.5</v>
      </c>
      <c r="I615" s="8" t="n">
        <v>1967.900024</v>
      </c>
      <c r="J615" s="8" t="n">
        <v>79.20275100000001</v>
      </c>
      <c r="L615" s="9">
        <f>LN(B615/B614)</f>
        <v/>
      </c>
      <c r="M615" s="9">
        <f>$M$1*(C615-C614)</f>
        <v/>
      </c>
      <c r="N615" s="9">
        <f>$N$1*(D615-D614)</f>
        <v/>
      </c>
      <c r="O615" s="9">
        <f>$O$1*LN(E615/E614)</f>
        <v/>
      </c>
      <c r="P615" s="9">
        <f>$P$1*LN(F615/F614)</f>
        <v/>
      </c>
      <c r="Q615" s="9">
        <f>$Q$1*(G615-G614)</f>
        <v/>
      </c>
      <c r="R615" s="9">
        <f>$R$1*(H615-H614)</f>
        <v/>
      </c>
      <c r="S615" s="9">
        <f>$S$1*LN(I615/I614)</f>
        <v/>
      </c>
      <c r="T615" s="9">
        <f>$T$1*LN(J615/J614)</f>
        <v/>
      </c>
      <c r="U615" s="9">
        <f>$W$12+$W$4*M615+$W$5*N615+$W$6*O615+$W$7*P615+$W$8*Q615+$W$9*R615+$W$10*S615+$W$11*T615</f>
        <v/>
      </c>
      <c r="AA615" s="10">
        <f>INDEX(LINEST(L356:L615,M356:T615,TRUE,TRUE),1,9)*52</f>
        <v/>
      </c>
      <c r="AB615" s="9">
        <f>INDEX(LINEST(L356:L615,M356:T615,TRUE,TRUE),1,8)</f>
        <v/>
      </c>
      <c r="AC615" s="9">
        <f>INDEX(LINEST(L356:L615,M356:T615,TRUE,TRUE),1,7)</f>
        <v/>
      </c>
      <c r="AD615" s="9">
        <f>INDEX(LINEST(L356:L615,M356:T615,TRUE,TRUE),1,6)</f>
        <v/>
      </c>
      <c r="AE615" s="9">
        <f>INDEX(LINEST(L356:L615,M356:T615,TRUE,TRUE),1,5)</f>
        <v/>
      </c>
      <c r="AF615" s="9">
        <f>INDEX(LINEST(L356:L615,M356:T615,TRUE,TRUE),1,4)</f>
        <v/>
      </c>
      <c r="AG615" s="9">
        <f>INDEX(LINEST(L356:L615,M356:T615,TRUE,TRUE),1,3)</f>
        <v/>
      </c>
      <c r="AH615" s="9">
        <f>INDEX(LINEST(L356:L615,M356:T615,TRUE,TRUE),1,2)</f>
        <v/>
      </c>
      <c r="AI615" s="9">
        <f>INDEX(LINEST(L356:L615,M356:T615,TRUE,TRUE),1,1)</f>
        <v/>
      </c>
      <c r="AJ615" s="10">
        <f>INDEX(LINEST(L356:L615,M356:T615,TRUE,TRUE),3,1)</f>
        <v/>
      </c>
      <c r="AK615" s="9">
        <f>AA614/52+AB614*M615+AC614*N615+AD614*O615+AE614*P615+AF614*Q615+AG614*R615+AH614*S615+AI614*T615</f>
        <v/>
      </c>
      <c r="AL615" s="9">
        <f>AVERAGE(L355:L614)</f>
        <v/>
      </c>
    </row>
    <row r="616">
      <c r="A616" s="7" t="n">
        <v>41922</v>
      </c>
      <c r="B616" s="8" t="n">
        <v>1219</v>
      </c>
      <c r="C616" s="8" t="n">
        <v>1.96</v>
      </c>
      <c r="D616" s="8" t="n">
        <v>0.35</v>
      </c>
      <c r="E616" s="8" t="n">
        <v>85.910004</v>
      </c>
      <c r="F616" s="8" t="n">
        <v>85.87</v>
      </c>
      <c r="G616" s="8" t="n">
        <v>21.24</v>
      </c>
      <c r="H616" s="8" t="n">
        <v>68.699997</v>
      </c>
      <c r="I616" s="8" t="n">
        <v>1906.130005</v>
      </c>
      <c r="J616" s="8" t="n">
        <v>79.702744</v>
      </c>
      <c r="L616" s="9">
        <f>LN(B616/B615)</f>
        <v/>
      </c>
      <c r="M616" s="9">
        <f>$M$1*(C616-C615)</f>
        <v/>
      </c>
      <c r="N616" s="9">
        <f>$N$1*(D616-D615)</f>
        <v/>
      </c>
      <c r="O616" s="9">
        <f>$O$1*LN(E616/E615)</f>
        <v/>
      </c>
      <c r="P616" s="9">
        <f>$P$1*LN(F616/F615)</f>
        <v/>
      </c>
      <c r="Q616" s="9">
        <f>$Q$1*(G616-G615)</f>
        <v/>
      </c>
      <c r="R616" s="9">
        <f>$R$1*(H616-H615)</f>
        <v/>
      </c>
      <c r="S616" s="9">
        <f>$S$1*LN(I616/I615)</f>
        <v/>
      </c>
      <c r="T616" s="9">
        <f>$T$1*LN(J616/J615)</f>
        <v/>
      </c>
      <c r="U616" s="9">
        <f>$W$12+$W$4*M616+$W$5*N616+$W$6*O616+$W$7*P616+$W$8*Q616+$W$9*R616+$W$10*S616+$W$11*T616</f>
        <v/>
      </c>
      <c r="AA616" s="10">
        <f>INDEX(LINEST(L357:L616,M357:T616,TRUE,TRUE),1,9)*52</f>
        <v/>
      </c>
      <c r="AB616" s="9">
        <f>INDEX(LINEST(L357:L616,M357:T616,TRUE,TRUE),1,8)</f>
        <v/>
      </c>
      <c r="AC616" s="9">
        <f>INDEX(LINEST(L357:L616,M357:T616,TRUE,TRUE),1,7)</f>
        <v/>
      </c>
      <c r="AD616" s="9">
        <f>INDEX(LINEST(L357:L616,M357:T616,TRUE,TRUE),1,6)</f>
        <v/>
      </c>
      <c r="AE616" s="9">
        <f>INDEX(LINEST(L357:L616,M357:T616,TRUE,TRUE),1,5)</f>
        <v/>
      </c>
      <c r="AF616" s="9">
        <f>INDEX(LINEST(L357:L616,M357:T616,TRUE,TRUE),1,4)</f>
        <v/>
      </c>
      <c r="AG616" s="9">
        <f>INDEX(LINEST(L357:L616,M357:T616,TRUE,TRUE),1,3)</f>
        <v/>
      </c>
      <c r="AH616" s="9">
        <f>INDEX(LINEST(L357:L616,M357:T616,TRUE,TRUE),1,2)</f>
        <v/>
      </c>
      <c r="AI616" s="9">
        <f>INDEX(LINEST(L357:L616,M357:T616,TRUE,TRUE),1,1)</f>
        <v/>
      </c>
      <c r="AJ616" s="10">
        <f>INDEX(LINEST(L357:L616,M357:T616,TRUE,TRUE),3,1)</f>
        <v/>
      </c>
      <c r="AK616" s="9">
        <f>AA615/52+AB615*M616+AC615*N616+AD615*O616+AE615*P616+AF615*Q616+AG615*R616+AH615*S616+AI615*T616</f>
        <v/>
      </c>
      <c r="AL616" s="9">
        <f>AVERAGE(L356:L615)</f>
        <v/>
      </c>
    </row>
    <row r="617">
      <c r="A617" s="7" t="n">
        <v>41929</v>
      </c>
      <c r="B617" s="8" t="n">
        <v>1234.25</v>
      </c>
      <c r="C617" s="8" t="n">
        <v>1.92</v>
      </c>
      <c r="D617" s="8" t="n">
        <v>0.3</v>
      </c>
      <c r="E617" s="8" t="n">
        <v>85.19000200000001</v>
      </c>
      <c r="F617" s="8" t="n">
        <v>82.8</v>
      </c>
      <c r="G617" s="8" t="n">
        <v>21.99</v>
      </c>
      <c r="H617" s="8" t="n">
        <v>82.900002</v>
      </c>
      <c r="I617" s="8" t="n">
        <v>1886.76001</v>
      </c>
      <c r="J617" s="8" t="n">
        <v>80.086761</v>
      </c>
      <c r="L617" s="9">
        <f>LN(B617/B616)</f>
        <v/>
      </c>
      <c r="M617" s="9">
        <f>$M$1*(C617-C616)</f>
        <v/>
      </c>
      <c r="N617" s="9">
        <f>$N$1*(D617-D616)</f>
        <v/>
      </c>
      <c r="O617" s="9">
        <f>$O$1*LN(E617/E616)</f>
        <v/>
      </c>
      <c r="P617" s="9">
        <f>$P$1*LN(F617/F616)</f>
        <v/>
      </c>
      <c r="Q617" s="9">
        <f>$Q$1*(G617-G616)</f>
        <v/>
      </c>
      <c r="R617" s="9">
        <f>$R$1*(H617-H616)</f>
        <v/>
      </c>
      <c r="S617" s="9">
        <f>$S$1*LN(I617/I616)</f>
        <v/>
      </c>
      <c r="T617" s="9">
        <f>$T$1*LN(J617/J616)</f>
        <v/>
      </c>
      <c r="U617" s="9">
        <f>$W$12+$W$4*M617+$W$5*N617+$W$6*O617+$W$7*P617+$W$8*Q617+$W$9*R617+$W$10*S617+$W$11*T617</f>
        <v/>
      </c>
      <c r="AA617" s="10">
        <f>INDEX(LINEST(L358:L617,M358:T617,TRUE,TRUE),1,9)*52</f>
        <v/>
      </c>
      <c r="AB617" s="9">
        <f>INDEX(LINEST(L358:L617,M358:T617,TRUE,TRUE),1,8)</f>
        <v/>
      </c>
      <c r="AC617" s="9">
        <f>INDEX(LINEST(L358:L617,M358:T617,TRUE,TRUE),1,7)</f>
        <v/>
      </c>
      <c r="AD617" s="9">
        <f>INDEX(LINEST(L358:L617,M358:T617,TRUE,TRUE),1,6)</f>
        <v/>
      </c>
      <c r="AE617" s="9">
        <f>INDEX(LINEST(L358:L617,M358:T617,TRUE,TRUE),1,5)</f>
        <v/>
      </c>
      <c r="AF617" s="9">
        <f>INDEX(LINEST(L358:L617,M358:T617,TRUE,TRUE),1,4)</f>
        <v/>
      </c>
      <c r="AG617" s="9">
        <f>INDEX(LINEST(L358:L617,M358:T617,TRUE,TRUE),1,3)</f>
        <v/>
      </c>
      <c r="AH617" s="9">
        <f>INDEX(LINEST(L358:L617,M358:T617,TRUE,TRUE),1,2)</f>
        <v/>
      </c>
      <c r="AI617" s="9">
        <f>INDEX(LINEST(L358:L617,M358:T617,TRUE,TRUE),1,1)</f>
        <v/>
      </c>
      <c r="AJ617" s="10">
        <f>INDEX(LINEST(L358:L617,M358:T617,TRUE,TRUE),3,1)</f>
        <v/>
      </c>
      <c r="AK617" s="9">
        <f>AA616/52+AB616*M617+AC616*N617+AD616*O617+AE616*P617+AF616*Q617+AG616*R617+AH616*S617+AI616*T617</f>
        <v/>
      </c>
      <c r="AL617" s="9">
        <f>AVERAGE(L357:L616)</f>
        <v/>
      </c>
    </row>
    <row r="618">
      <c r="A618" s="7" t="n">
        <v>41936</v>
      </c>
      <c r="B618" s="8" t="n">
        <v>1232.75</v>
      </c>
      <c r="C618" s="8" t="n">
        <v>1.9</v>
      </c>
      <c r="D618" s="8" t="n">
        <v>0.39</v>
      </c>
      <c r="E618" s="8" t="n">
        <v>85.730003</v>
      </c>
      <c r="F618" s="8" t="n">
        <v>81.27</v>
      </c>
      <c r="G618" s="8" t="n">
        <v>16.11</v>
      </c>
      <c r="H618" s="8" t="n">
        <v>81.610001</v>
      </c>
      <c r="I618" s="8" t="n">
        <v>1964.579956</v>
      </c>
      <c r="J618" s="8" t="n">
        <v>79.90559399999999</v>
      </c>
      <c r="L618" s="9">
        <f>LN(B618/B617)</f>
        <v/>
      </c>
      <c r="M618" s="9">
        <f>$M$1*(C618-C617)</f>
        <v/>
      </c>
      <c r="N618" s="9">
        <f>$N$1*(D618-D617)</f>
        <v/>
      </c>
      <c r="O618" s="9">
        <f>$O$1*LN(E618/E617)</f>
        <v/>
      </c>
      <c r="P618" s="9">
        <f>$P$1*LN(F618/F617)</f>
        <v/>
      </c>
      <c r="Q618" s="9">
        <f>$Q$1*(G618-G617)</f>
        <v/>
      </c>
      <c r="R618" s="9">
        <f>$R$1*(H618-H617)</f>
        <v/>
      </c>
      <c r="S618" s="9">
        <f>$S$1*LN(I618/I617)</f>
        <v/>
      </c>
      <c r="T618" s="9">
        <f>$T$1*LN(J618/J617)</f>
        <v/>
      </c>
      <c r="U618" s="9">
        <f>$W$12+$W$4*M618+$W$5*N618+$W$6*O618+$W$7*P618+$W$8*Q618+$W$9*R618+$W$10*S618+$W$11*T618</f>
        <v/>
      </c>
      <c r="AA618" s="10">
        <f>INDEX(LINEST(L359:L618,M359:T618,TRUE,TRUE),1,9)*52</f>
        <v/>
      </c>
      <c r="AB618" s="9">
        <f>INDEX(LINEST(L359:L618,M359:T618,TRUE,TRUE),1,8)</f>
        <v/>
      </c>
      <c r="AC618" s="9">
        <f>INDEX(LINEST(L359:L618,M359:T618,TRUE,TRUE),1,7)</f>
        <v/>
      </c>
      <c r="AD618" s="9">
        <f>INDEX(LINEST(L359:L618,M359:T618,TRUE,TRUE),1,6)</f>
        <v/>
      </c>
      <c r="AE618" s="9">
        <f>INDEX(LINEST(L359:L618,M359:T618,TRUE,TRUE),1,5)</f>
        <v/>
      </c>
      <c r="AF618" s="9">
        <f>INDEX(LINEST(L359:L618,M359:T618,TRUE,TRUE),1,4)</f>
        <v/>
      </c>
      <c r="AG618" s="9">
        <f>INDEX(LINEST(L359:L618,M359:T618,TRUE,TRUE),1,3)</f>
        <v/>
      </c>
      <c r="AH618" s="9">
        <f>INDEX(LINEST(L359:L618,M359:T618,TRUE,TRUE),1,2)</f>
        <v/>
      </c>
      <c r="AI618" s="9">
        <f>INDEX(LINEST(L359:L618,M359:T618,TRUE,TRUE),1,1)</f>
        <v/>
      </c>
      <c r="AJ618" s="10">
        <f>INDEX(LINEST(L359:L618,M359:T618,TRUE,TRUE),3,1)</f>
        <v/>
      </c>
      <c r="AK618" s="9">
        <f>AA617/52+AB617*M618+AC617*N618+AD617*O618+AE617*P618+AF617*Q618+AG617*R618+AH617*S618+AI617*T618</f>
        <v/>
      </c>
      <c r="AL618" s="9">
        <f>AVERAGE(L358:L617)</f>
        <v/>
      </c>
    </row>
    <row r="619">
      <c r="A619" s="7" t="n">
        <v>41943</v>
      </c>
      <c r="B619" s="8" t="n">
        <v>1164.25</v>
      </c>
      <c r="C619" s="8" t="n">
        <v>1.92</v>
      </c>
      <c r="D619" s="8" t="n">
        <v>0.43</v>
      </c>
      <c r="E619" s="8" t="n">
        <v>86.879997</v>
      </c>
      <c r="F619" s="8" t="n">
        <v>80.53</v>
      </c>
      <c r="G619" s="8" t="n">
        <v>14.03</v>
      </c>
      <c r="H619" s="8" t="n">
        <v>68.699997</v>
      </c>
      <c r="I619" s="8" t="n">
        <v>2018.050049</v>
      </c>
      <c r="J619" s="8" t="n">
        <v>79.76796</v>
      </c>
      <c r="L619" s="9">
        <f>LN(B619/B618)</f>
        <v/>
      </c>
      <c r="M619" s="9">
        <f>$M$1*(C619-C618)</f>
        <v/>
      </c>
      <c r="N619" s="9">
        <f>$N$1*(D619-D618)</f>
        <v/>
      </c>
      <c r="O619" s="9">
        <f>$O$1*LN(E619/E618)</f>
        <v/>
      </c>
      <c r="P619" s="9">
        <f>$P$1*LN(F619/F618)</f>
        <v/>
      </c>
      <c r="Q619" s="9">
        <f>$Q$1*(G619-G618)</f>
        <v/>
      </c>
      <c r="R619" s="9">
        <f>$R$1*(H619-H618)</f>
        <v/>
      </c>
      <c r="S619" s="9">
        <f>$S$1*LN(I619/I618)</f>
        <v/>
      </c>
      <c r="T619" s="9">
        <f>$T$1*LN(J619/J618)</f>
        <v/>
      </c>
      <c r="U619" s="9">
        <f>$W$12+$W$4*M619+$W$5*N619+$W$6*O619+$W$7*P619+$W$8*Q619+$W$9*R619+$W$10*S619+$W$11*T619</f>
        <v/>
      </c>
      <c r="AA619" s="10">
        <f>INDEX(LINEST(L360:L619,M360:T619,TRUE,TRUE),1,9)*52</f>
        <v/>
      </c>
      <c r="AB619" s="9">
        <f>INDEX(LINEST(L360:L619,M360:T619,TRUE,TRUE),1,8)</f>
        <v/>
      </c>
      <c r="AC619" s="9">
        <f>INDEX(LINEST(L360:L619,M360:T619,TRUE,TRUE),1,7)</f>
        <v/>
      </c>
      <c r="AD619" s="9">
        <f>INDEX(LINEST(L360:L619,M360:T619,TRUE,TRUE),1,6)</f>
        <v/>
      </c>
      <c r="AE619" s="9">
        <f>INDEX(LINEST(L360:L619,M360:T619,TRUE,TRUE),1,5)</f>
        <v/>
      </c>
      <c r="AF619" s="9">
        <f>INDEX(LINEST(L360:L619,M360:T619,TRUE,TRUE),1,4)</f>
        <v/>
      </c>
      <c r="AG619" s="9">
        <f>INDEX(LINEST(L360:L619,M360:T619,TRUE,TRUE),1,3)</f>
        <v/>
      </c>
      <c r="AH619" s="9">
        <f>INDEX(LINEST(L360:L619,M360:T619,TRUE,TRUE),1,2)</f>
        <v/>
      </c>
      <c r="AI619" s="9">
        <f>INDEX(LINEST(L360:L619,M360:T619,TRUE,TRUE),1,1)</f>
        <v/>
      </c>
      <c r="AJ619" s="10">
        <f>INDEX(LINEST(L360:L619,M360:T619,TRUE,TRUE),3,1)</f>
        <v/>
      </c>
      <c r="AK619" s="9">
        <f>AA618/52+AB618*M619+AC618*N619+AD618*O619+AE618*P619+AF618*Q619+AG618*R619+AH618*S619+AI618*T619</f>
        <v/>
      </c>
      <c r="AL619" s="9">
        <f>AVERAGE(L359:L618)</f>
        <v/>
      </c>
    </row>
    <row r="620">
      <c r="A620" s="7" t="n">
        <v>41950</v>
      </c>
      <c r="B620" s="8" t="n">
        <v>1154.5</v>
      </c>
      <c r="C620" s="8" t="n">
        <v>1.94</v>
      </c>
      <c r="D620" s="8" t="n">
        <v>0.38</v>
      </c>
      <c r="E620" s="8" t="n">
        <v>87.639999</v>
      </c>
      <c r="F620" s="8" t="n">
        <v>78.70999999999999</v>
      </c>
      <c r="G620" s="8" t="n">
        <v>13.12</v>
      </c>
      <c r="H620" s="8" t="n">
        <v>66.599998</v>
      </c>
      <c r="I620" s="8" t="n">
        <v>2031.920044</v>
      </c>
      <c r="J620" s="8" t="n">
        <v>79.783913</v>
      </c>
      <c r="L620" s="9">
        <f>LN(B620/B619)</f>
        <v/>
      </c>
      <c r="M620" s="9">
        <f>$M$1*(C620-C619)</f>
        <v/>
      </c>
      <c r="N620" s="9">
        <f>$N$1*(D620-D619)</f>
        <v/>
      </c>
      <c r="O620" s="9">
        <f>$O$1*LN(E620/E619)</f>
        <v/>
      </c>
      <c r="P620" s="9">
        <f>$P$1*LN(F620/F619)</f>
        <v/>
      </c>
      <c r="Q620" s="9">
        <f>$Q$1*(G620-G619)</f>
        <v/>
      </c>
      <c r="R620" s="9">
        <f>$R$1*(H620-H619)</f>
        <v/>
      </c>
      <c r="S620" s="9">
        <f>$S$1*LN(I620/I619)</f>
        <v/>
      </c>
      <c r="T620" s="9">
        <f>$T$1*LN(J620/J619)</f>
        <v/>
      </c>
      <c r="U620" s="9">
        <f>$W$12+$W$4*M620+$W$5*N620+$W$6*O620+$W$7*P620+$W$8*Q620+$W$9*R620+$W$10*S620+$W$11*T620</f>
        <v/>
      </c>
      <c r="AA620" s="10">
        <f>INDEX(LINEST(L361:L620,M361:T620,TRUE,TRUE),1,9)*52</f>
        <v/>
      </c>
      <c r="AB620" s="9">
        <f>INDEX(LINEST(L361:L620,M361:T620,TRUE,TRUE),1,8)</f>
        <v/>
      </c>
      <c r="AC620" s="9">
        <f>INDEX(LINEST(L361:L620,M361:T620,TRUE,TRUE),1,7)</f>
        <v/>
      </c>
      <c r="AD620" s="9">
        <f>INDEX(LINEST(L361:L620,M361:T620,TRUE,TRUE),1,6)</f>
        <v/>
      </c>
      <c r="AE620" s="9">
        <f>INDEX(LINEST(L361:L620,M361:T620,TRUE,TRUE),1,5)</f>
        <v/>
      </c>
      <c r="AF620" s="9">
        <f>INDEX(LINEST(L361:L620,M361:T620,TRUE,TRUE),1,4)</f>
        <v/>
      </c>
      <c r="AG620" s="9">
        <f>INDEX(LINEST(L361:L620,M361:T620,TRUE,TRUE),1,3)</f>
        <v/>
      </c>
      <c r="AH620" s="9">
        <f>INDEX(LINEST(L361:L620,M361:T620,TRUE,TRUE),1,2)</f>
        <v/>
      </c>
      <c r="AI620" s="9">
        <f>INDEX(LINEST(L361:L620,M361:T620,TRUE,TRUE),1,1)</f>
        <v/>
      </c>
      <c r="AJ620" s="10">
        <f>INDEX(LINEST(L361:L620,M361:T620,TRUE,TRUE),3,1)</f>
        <v/>
      </c>
      <c r="AK620" s="9">
        <f>AA619/52+AB619*M620+AC619*N620+AD619*O620+AE619*P620+AF619*Q620+AG619*R620+AH619*S620+AI619*T620</f>
        <v/>
      </c>
      <c r="AL620" s="9">
        <f>AVERAGE(L360:L619)</f>
        <v/>
      </c>
    </row>
    <row r="621">
      <c r="A621" s="7" t="n">
        <v>41957</v>
      </c>
      <c r="B621" s="8" t="n">
        <v>1169</v>
      </c>
      <c r="C621" s="8" t="n">
        <v>1.89</v>
      </c>
      <c r="D621" s="8" t="n">
        <v>0.43</v>
      </c>
      <c r="E621" s="8" t="n">
        <v>87.529999</v>
      </c>
      <c r="F621" s="8" t="n">
        <v>75.91</v>
      </c>
      <c r="G621" s="8" t="n">
        <v>13.31</v>
      </c>
      <c r="H621" s="8" t="n">
        <v>67</v>
      </c>
      <c r="I621" s="8" t="n">
        <v>2039.819946</v>
      </c>
      <c r="J621" s="8" t="n">
        <v>79.747604</v>
      </c>
      <c r="L621" s="9">
        <f>LN(B621/B620)</f>
        <v/>
      </c>
      <c r="M621" s="9">
        <f>$M$1*(C621-C620)</f>
        <v/>
      </c>
      <c r="N621" s="9">
        <f>$N$1*(D621-D620)</f>
        <v/>
      </c>
      <c r="O621" s="9">
        <f>$O$1*LN(E621/E620)</f>
        <v/>
      </c>
      <c r="P621" s="9">
        <f>$P$1*LN(F621/F620)</f>
        <v/>
      </c>
      <c r="Q621" s="9">
        <f>$Q$1*(G621-G620)</f>
        <v/>
      </c>
      <c r="R621" s="9">
        <f>$R$1*(H621-H620)</f>
        <v/>
      </c>
      <c r="S621" s="9">
        <f>$S$1*LN(I621/I620)</f>
        <v/>
      </c>
      <c r="T621" s="9">
        <f>$T$1*LN(J621/J620)</f>
        <v/>
      </c>
      <c r="U621" s="9">
        <f>$W$12+$W$4*M621+$W$5*N621+$W$6*O621+$W$7*P621+$W$8*Q621+$W$9*R621+$W$10*S621+$W$11*T621</f>
        <v/>
      </c>
      <c r="AA621" s="10">
        <f>INDEX(LINEST(L362:L621,M362:T621,TRUE,TRUE),1,9)*52</f>
        <v/>
      </c>
      <c r="AB621" s="9">
        <f>INDEX(LINEST(L362:L621,M362:T621,TRUE,TRUE),1,8)</f>
        <v/>
      </c>
      <c r="AC621" s="9">
        <f>INDEX(LINEST(L362:L621,M362:T621,TRUE,TRUE),1,7)</f>
        <v/>
      </c>
      <c r="AD621" s="9">
        <f>INDEX(LINEST(L362:L621,M362:T621,TRUE,TRUE),1,6)</f>
        <v/>
      </c>
      <c r="AE621" s="9">
        <f>INDEX(LINEST(L362:L621,M362:T621,TRUE,TRUE),1,5)</f>
        <v/>
      </c>
      <c r="AF621" s="9">
        <f>INDEX(LINEST(L362:L621,M362:T621,TRUE,TRUE),1,4)</f>
        <v/>
      </c>
      <c r="AG621" s="9">
        <f>INDEX(LINEST(L362:L621,M362:T621,TRUE,TRUE),1,3)</f>
        <v/>
      </c>
      <c r="AH621" s="9">
        <f>INDEX(LINEST(L362:L621,M362:T621,TRUE,TRUE),1,2)</f>
        <v/>
      </c>
      <c r="AI621" s="9">
        <f>INDEX(LINEST(L362:L621,M362:T621,TRUE,TRUE),1,1)</f>
        <v/>
      </c>
      <c r="AJ621" s="10">
        <f>INDEX(LINEST(L362:L621,M362:T621,TRUE,TRUE),3,1)</f>
        <v/>
      </c>
      <c r="AK621" s="9">
        <f>AA620/52+AB620*M621+AC620*N621+AD620*O621+AE620*P621+AF620*Q621+AG620*R621+AH620*S621+AI620*T621</f>
        <v/>
      </c>
      <c r="AL621" s="9">
        <f>AVERAGE(L361:L620)</f>
        <v/>
      </c>
    </row>
    <row r="622">
      <c r="A622" s="7" t="n">
        <v>41964</v>
      </c>
      <c r="B622" s="8" t="n">
        <v>1203.75</v>
      </c>
      <c r="C622" s="8" t="n">
        <v>1.86</v>
      </c>
      <c r="D622" s="8" t="n">
        <v>0.45</v>
      </c>
      <c r="E622" s="8" t="n">
        <v>88.30999799999999</v>
      </c>
      <c r="F622" s="8" t="n">
        <v>76.52</v>
      </c>
      <c r="G622" s="8" t="n">
        <v>12.9</v>
      </c>
      <c r="H622" s="8" t="n">
        <v>67</v>
      </c>
      <c r="I622" s="8" t="n">
        <v>2063.5</v>
      </c>
      <c r="J622" s="8" t="n">
        <v>79.77666499999999</v>
      </c>
      <c r="L622" s="9">
        <f>LN(B622/B621)</f>
        <v/>
      </c>
      <c r="M622" s="9">
        <f>$M$1*(C622-C621)</f>
        <v/>
      </c>
      <c r="N622" s="9">
        <f>$N$1*(D622-D621)</f>
        <v/>
      </c>
      <c r="O622" s="9">
        <f>$O$1*LN(E622/E621)</f>
        <v/>
      </c>
      <c r="P622" s="9">
        <f>$P$1*LN(F622/F621)</f>
        <v/>
      </c>
      <c r="Q622" s="9">
        <f>$Q$1*(G622-G621)</f>
        <v/>
      </c>
      <c r="R622" s="9">
        <f>$R$1*(H622-H621)</f>
        <v/>
      </c>
      <c r="S622" s="9">
        <f>$S$1*LN(I622/I621)</f>
        <v/>
      </c>
      <c r="T622" s="9">
        <f>$T$1*LN(J622/J621)</f>
        <v/>
      </c>
      <c r="U622" s="9">
        <f>$W$12+$W$4*M622+$W$5*N622+$W$6*O622+$W$7*P622+$W$8*Q622+$W$9*R622+$W$10*S622+$W$11*T622</f>
        <v/>
      </c>
      <c r="AA622" s="10">
        <f>INDEX(LINEST(L363:L622,M363:T622,TRUE,TRUE),1,9)*52</f>
        <v/>
      </c>
      <c r="AB622" s="9">
        <f>INDEX(LINEST(L363:L622,M363:T622,TRUE,TRUE),1,8)</f>
        <v/>
      </c>
      <c r="AC622" s="9">
        <f>INDEX(LINEST(L363:L622,M363:T622,TRUE,TRUE),1,7)</f>
        <v/>
      </c>
      <c r="AD622" s="9">
        <f>INDEX(LINEST(L363:L622,M363:T622,TRUE,TRUE),1,6)</f>
        <v/>
      </c>
      <c r="AE622" s="9">
        <f>INDEX(LINEST(L363:L622,M363:T622,TRUE,TRUE),1,5)</f>
        <v/>
      </c>
      <c r="AF622" s="9">
        <f>INDEX(LINEST(L363:L622,M363:T622,TRUE,TRUE),1,4)</f>
        <v/>
      </c>
      <c r="AG622" s="9">
        <f>INDEX(LINEST(L363:L622,M363:T622,TRUE,TRUE),1,3)</f>
        <v/>
      </c>
      <c r="AH622" s="9">
        <f>INDEX(LINEST(L363:L622,M363:T622,TRUE,TRUE),1,2)</f>
        <v/>
      </c>
      <c r="AI622" s="9">
        <f>INDEX(LINEST(L363:L622,M363:T622,TRUE,TRUE),1,1)</f>
        <v/>
      </c>
      <c r="AJ622" s="10">
        <f>INDEX(LINEST(L363:L622,M363:T622,TRUE,TRUE),3,1)</f>
        <v/>
      </c>
      <c r="AK622" s="9">
        <f>AA621/52+AB621*M622+AC621*N622+AD621*O622+AE621*P622+AF621*Q622+AG621*R622+AH621*S622+AI621*T622</f>
        <v/>
      </c>
      <c r="AL622" s="9">
        <f>AVERAGE(L362:L621)</f>
        <v/>
      </c>
    </row>
    <row r="623">
      <c r="A623" s="7" t="n">
        <v>41971</v>
      </c>
      <c r="B623" s="8" t="n">
        <v>1182.75</v>
      </c>
      <c r="C623" s="8" t="n">
        <v>1.79</v>
      </c>
      <c r="D623" s="8" t="n">
        <v>0.39</v>
      </c>
      <c r="E623" s="8" t="n">
        <v>88.360001</v>
      </c>
      <c r="F623" s="8" t="n">
        <v>65.94</v>
      </c>
      <c r="G623" s="8" t="n">
        <v>13.33</v>
      </c>
      <c r="H623" s="8" t="n">
        <v>66.599998</v>
      </c>
      <c r="I623" s="8" t="n">
        <v>2067.560059</v>
      </c>
      <c r="J623" s="8" t="n">
        <v>80.292023</v>
      </c>
      <c r="L623" s="9">
        <f>LN(B623/B622)</f>
        <v/>
      </c>
      <c r="M623" s="9">
        <f>$M$1*(C623-C622)</f>
        <v/>
      </c>
      <c r="N623" s="9">
        <f>$N$1*(D623-D622)</f>
        <v/>
      </c>
      <c r="O623" s="9">
        <f>$O$1*LN(E623/E622)</f>
        <v/>
      </c>
      <c r="P623" s="9">
        <f>$P$1*LN(F623/F622)</f>
        <v/>
      </c>
      <c r="Q623" s="9">
        <f>$Q$1*(G623-G622)</f>
        <v/>
      </c>
      <c r="R623" s="9">
        <f>$R$1*(H623-H622)</f>
        <v/>
      </c>
      <c r="S623" s="9">
        <f>$S$1*LN(I623/I622)</f>
        <v/>
      </c>
      <c r="T623" s="9">
        <f>$T$1*LN(J623/J622)</f>
        <v/>
      </c>
      <c r="U623" s="9">
        <f>$W$12+$W$4*M623+$W$5*N623+$W$6*O623+$W$7*P623+$W$8*Q623+$W$9*R623+$W$10*S623+$W$11*T623</f>
        <v/>
      </c>
      <c r="AA623" s="10">
        <f>INDEX(LINEST(L364:L623,M364:T623,TRUE,TRUE),1,9)*52</f>
        <v/>
      </c>
      <c r="AB623" s="9">
        <f>INDEX(LINEST(L364:L623,M364:T623,TRUE,TRUE),1,8)</f>
        <v/>
      </c>
      <c r="AC623" s="9">
        <f>INDEX(LINEST(L364:L623,M364:T623,TRUE,TRUE),1,7)</f>
        <v/>
      </c>
      <c r="AD623" s="9">
        <f>INDEX(LINEST(L364:L623,M364:T623,TRUE,TRUE),1,6)</f>
        <v/>
      </c>
      <c r="AE623" s="9">
        <f>INDEX(LINEST(L364:L623,M364:T623,TRUE,TRUE),1,5)</f>
        <v/>
      </c>
      <c r="AF623" s="9">
        <f>INDEX(LINEST(L364:L623,M364:T623,TRUE,TRUE),1,4)</f>
        <v/>
      </c>
      <c r="AG623" s="9">
        <f>INDEX(LINEST(L364:L623,M364:T623,TRUE,TRUE),1,3)</f>
        <v/>
      </c>
      <c r="AH623" s="9">
        <f>INDEX(LINEST(L364:L623,M364:T623,TRUE,TRUE),1,2)</f>
        <v/>
      </c>
      <c r="AI623" s="9">
        <f>INDEX(LINEST(L364:L623,M364:T623,TRUE,TRUE),1,1)</f>
        <v/>
      </c>
      <c r="AJ623" s="10">
        <f>INDEX(LINEST(L364:L623,M364:T623,TRUE,TRUE),3,1)</f>
        <v/>
      </c>
      <c r="AK623" s="9">
        <f>AA622/52+AB622*M623+AC622*N623+AD622*O623+AE622*P623+AF622*Q623+AG622*R623+AH622*S623+AI622*T623</f>
        <v/>
      </c>
      <c r="AL623" s="9">
        <f>AVERAGE(L363:L622)</f>
        <v/>
      </c>
    </row>
    <row r="624">
      <c r="A624" s="7" t="n">
        <v>41978</v>
      </c>
      <c r="B624" s="8" t="n">
        <v>1194</v>
      </c>
      <c r="C624" s="8" t="n">
        <v>1.75</v>
      </c>
      <c r="D624" s="8" t="n">
        <v>0.5600000000000001</v>
      </c>
      <c r="E624" s="8" t="n">
        <v>89.33000199999999</v>
      </c>
      <c r="F624" s="8" t="n">
        <v>65.89</v>
      </c>
      <c r="G624" s="8" t="n">
        <v>11.82</v>
      </c>
      <c r="H624" s="8" t="n">
        <v>64.800003</v>
      </c>
      <c r="I624" s="8" t="n">
        <v>2075.370117</v>
      </c>
      <c r="J624" s="8" t="n">
        <v>79.77681</v>
      </c>
      <c r="L624" s="9">
        <f>LN(B624/B623)</f>
        <v/>
      </c>
      <c r="M624" s="9">
        <f>$M$1*(C624-C623)</f>
        <v/>
      </c>
      <c r="N624" s="9">
        <f>$N$1*(D624-D623)</f>
        <v/>
      </c>
      <c r="O624" s="9">
        <f>$O$1*LN(E624/E623)</f>
        <v/>
      </c>
      <c r="P624" s="9">
        <f>$P$1*LN(F624/F623)</f>
        <v/>
      </c>
      <c r="Q624" s="9">
        <f>$Q$1*(G624-G623)</f>
        <v/>
      </c>
      <c r="R624" s="9">
        <f>$R$1*(H624-H623)</f>
        <v/>
      </c>
      <c r="S624" s="9">
        <f>$S$1*LN(I624/I623)</f>
        <v/>
      </c>
      <c r="T624" s="9">
        <f>$T$1*LN(J624/J623)</f>
        <v/>
      </c>
      <c r="U624" s="9">
        <f>$W$12+$W$4*M624+$W$5*N624+$W$6*O624+$W$7*P624+$W$8*Q624+$W$9*R624+$W$10*S624+$W$11*T624</f>
        <v/>
      </c>
      <c r="AA624" s="10">
        <f>INDEX(LINEST(L365:L624,M365:T624,TRUE,TRUE),1,9)*52</f>
        <v/>
      </c>
      <c r="AB624" s="9">
        <f>INDEX(LINEST(L365:L624,M365:T624,TRUE,TRUE),1,8)</f>
        <v/>
      </c>
      <c r="AC624" s="9">
        <f>INDEX(LINEST(L365:L624,M365:T624,TRUE,TRUE),1,7)</f>
        <v/>
      </c>
      <c r="AD624" s="9">
        <f>INDEX(LINEST(L365:L624,M365:T624,TRUE,TRUE),1,6)</f>
        <v/>
      </c>
      <c r="AE624" s="9">
        <f>INDEX(LINEST(L365:L624,M365:T624,TRUE,TRUE),1,5)</f>
        <v/>
      </c>
      <c r="AF624" s="9">
        <f>INDEX(LINEST(L365:L624,M365:T624,TRUE,TRUE),1,4)</f>
        <v/>
      </c>
      <c r="AG624" s="9">
        <f>INDEX(LINEST(L365:L624,M365:T624,TRUE,TRUE),1,3)</f>
        <v/>
      </c>
      <c r="AH624" s="9">
        <f>INDEX(LINEST(L365:L624,M365:T624,TRUE,TRUE),1,2)</f>
        <v/>
      </c>
      <c r="AI624" s="9">
        <f>INDEX(LINEST(L365:L624,M365:T624,TRUE,TRUE),1,1)</f>
        <v/>
      </c>
      <c r="AJ624" s="10">
        <f>INDEX(LINEST(L365:L624,M365:T624,TRUE,TRUE),3,1)</f>
        <v/>
      </c>
      <c r="AK624" s="9">
        <f>AA623/52+AB623*M624+AC623*N624+AD623*O624+AE623*P624+AF623*Q624+AG623*R624+AH623*S624+AI623*T624</f>
        <v/>
      </c>
      <c r="AL624" s="9">
        <f>AVERAGE(L364:L623)</f>
        <v/>
      </c>
    </row>
    <row r="625">
      <c r="A625" s="7" t="n">
        <v>41985</v>
      </c>
      <c r="B625" s="8" t="n">
        <v>1217</v>
      </c>
      <c r="C625" s="8" t="n">
        <v>1.64</v>
      </c>
      <c r="D625" s="8" t="n">
        <v>0.46</v>
      </c>
      <c r="E625" s="8" t="n">
        <v>88.360001</v>
      </c>
      <c r="F625" s="8" t="n">
        <v>57.81</v>
      </c>
      <c r="G625" s="8" t="n">
        <v>21.08</v>
      </c>
      <c r="H625" s="8" t="n">
        <v>68.199997</v>
      </c>
      <c r="I625" s="8" t="n">
        <v>2002.329956</v>
      </c>
      <c r="J625" s="8" t="n">
        <v>80.46090700000001</v>
      </c>
      <c r="L625" s="9">
        <f>LN(B625/B624)</f>
        <v/>
      </c>
      <c r="M625" s="9">
        <f>$M$1*(C625-C624)</f>
        <v/>
      </c>
      <c r="N625" s="9">
        <f>$N$1*(D625-D624)</f>
        <v/>
      </c>
      <c r="O625" s="9">
        <f>$O$1*LN(E625/E624)</f>
        <v/>
      </c>
      <c r="P625" s="9">
        <f>$P$1*LN(F625/F624)</f>
        <v/>
      </c>
      <c r="Q625" s="9">
        <f>$Q$1*(G625-G624)</f>
        <v/>
      </c>
      <c r="R625" s="9">
        <f>$R$1*(H625-H624)</f>
        <v/>
      </c>
      <c r="S625" s="9">
        <f>$S$1*LN(I625/I624)</f>
        <v/>
      </c>
      <c r="T625" s="9">
        <f>$T$1*LN(J625/J624)</f>
        <v/>
      </c>
      <c r="U625" s="9">
        <f>$W$12+$W$4*M625+$W$5*N625+$W$6*O625+$W$7*P625+$W$8*Q625+$W$9*R625+$W$10*S625+$W$11*T625</f>
        <v/>
      </c>
      <c r="AA625" s="10">
        <f>INDEX(LINEST(L366:L625,M366:T625,TRUE,TRUE),1,9)*52</f>
        <v/>
      </c>
      <c r="AB625" s="9">
        <f>INDEX(LINEST(L366:L625,M366:T625,TRUE,TRUE),1,8)</f>
        <v/>
      </c>
      <c r="AC625" s="9">
        <f>INDEX(LINEST(L366:L625,M366:T625,TRUE,TRUE),1,7)</f>
        <v/>
      </c>
      <c r="AD625" s="9">
        <f>INDEX(LINEST(L366:L625,M366:T625,TRUE,TRUE),1,6)</f>
        <v/>
      </c>
      <c r="AE625" s="9">
        <f>INDEX(LINEST(L366:L625,M366:T625,TRUE,TRUE),1,5)</f>
        <v/>
      </c>
      <c r="AF625" s="9">
        <f>INDEX(LINEST(L366:L625,M366:T625,TRUE,TRUE),1,4)</f>
        <v/>
      </c>
      <c r="AG625" s="9">
        <f>INDEX(LINEST(L366:L625,M366:T625,TRUE,TRUE),1,3)</f>
        <v/>
      </c>
      <c r="AH625" s="9">
        <f>INDEX(LINEST(L366:L625,M366:T625,TRUE,TRUE),1,2)</f>
        <v/>
      </c>
      <c r="AI625" s="9">
        <f>INDEX(LINEST(L366:L625,M366:T625,TRUE,TRUE),1,1)</f>
        <v/>
      </c>
      <c r="AJ625" s="10">
        <f>INDEX(LINEST(L366:L625,M366:T625,TRUE,TRUE),3,1)</f>
        <v/>
      </c>
      <c r="AK625" s="9">
        <f>AA624/52+AB624*M625+AC624*N625+AD624*O625+AE624*P625+AF624*Q625+AG624*R625+AH624*S625+AI624*T625</f>
        <v/>
      </c>
      <c r="AL625" s="9">
        <f>AVERAGE(L365:L624)</f>
        <v/>
      </c>
    </row>
    <row r="626">
      <c r="A626" s="7" t="n">
        <v>41992</v>
      </c>
      <c r="B626" s="8" t="n">
        <v>1195.5</v>
      </c>
      <c r="C626" s="8" t="n">
        <v>1.68</v>
      </c>
      <c r="D626" s="8" t="n">
        <v>0.49</v>
      </c>
      <c r="E626" s="8" t="n">
        <v>89.599998</v>
      </c>
      <c r="F626" s="8" t="n">
        <v>56.91</v>
      </c>
      <c r="G626" s="8" t="n">
        <v>16.49</v>
      </c>
      <c r="H626" s="8" t="n">
        <v>70.699997</v>
      </c>
      <c r="I626" s="8" t="n">
        <v>2070.649902</v>
      </c>
      <c r="J626" s="8" t="n">
        <v>80.25709500000001</v>
      </c>
      <c r="L626" s="9">
        <f>LN(B626/B625)</f>
        <v/>
      </c>
      <c r="M626" s="9">
        <f>$M$1*(C626-C625)</f>
        <v/>
      </c>
      <c r="N626" s="9">
        <f>$N$1*(D626-D625)</f>
        <v/>
      </c>
      <c r="O626" s="9">
        <f>$O$1*LN(E626/E625)</f>
        <v/>
      </c>
      <c r="P626" s="9">
        <f>$P$1*LN(F626/F625)</f>
        <v/>
      </c>
      <c r="Q626" s="9">
        <f>$Q$1*(G626-G625)</f>
        <v/>
      </c>
      <c r="R626" s="9">
        <f>$R$1*(H626-H625)</f>
        <v/>
      </c>
      <c r="S626" s="9">
        <f>$S$1*LN(I626/I625)</f>
        <v/>
      </c>
      <c r="T626" s="9">
        <f>$T$1*LN(J626/J625)</f>
        <v/>
      </c>
      <c r="U626" s="9">
        <f>$W$12+$W$4*M626+$W$5*N626+$W$6*O626+$W$7*P626+$W$8*Q626+$W$9*R626+$W$10*S626+$W$11*T626</f>
        <v/>
      </c>
      <c r="AA626" s="10">
        <f>INDEX(LINEST(L367:L626,M367:T626,TRUE,TRUE),1,9)*52</f>
        <v/>
      </c>
      <c r="AB626" s="9">
        <f>INDEX(LINEST(L367:L626,M367:T626,TRUE,TRUE),1,8)</f>
        <v/>
      </c>
      <c r="AC626" s="9">
        <f>INDEX(LINEST(L367:L626,M367:T626,TRUE,TRUE),1,7)</f>
        <v/>
      </c>
      <c r="AD626" s="9">
        <f>INDEX(LINEST(L367:L626,M367:T626,TRUE,TRUE),1,6)</f>
        <v/>
      </c>
      <c r="AE626" s="9">
        <f>INDEX(LINEST(L367:L626,M367:T626,TRUE,TRUE),1,5)</f>
        <v/>
      </c>
      <c r="AF626" s="9">
        <f>INDEX(LINEST(L367:L626,M367:T626,TRUE,TRUE),1,4)</f>
        <v/>
      </c>
      <c r="AG626" s="9">
        <f>INDEX(LINEST(L367:L626,M367:T626,TRUE,TRUE),1,3)</f>
        <v/>
      </c>
      <c r="AH626" s="9">
        <f>INDEX(LINEST(L367:L626,M367:T626,TRUE,TRUE),1,2)</f>
        <v/>
      </c>
      <c r="AI626" s="9">
        <f>INDEX(LINEST(L367:L626,M367:T626,TRUE,TRUE),1,1)</f>
        <v/>
      </c>
      <c r="AJ626" s="10">
        <f>INDEX(LINEST(L367:L626,M367:T626,TRUE,TRUE),3,1)</f>
        <v/>
      </c>
      <c r="AK626" s="9">
        <f>AA625/52+AB625*M626+AC625*N626+AD625*O626+AE625*P626+AF625*Q626+AG625*R626+AH625*S626+AI625*T626</f>
        <v/>
      </c>
      <c r="AL626" s="9">
        <f>AVERAGE(L366:L625)</f>
        <v/>
      </c>
    </row>
    <row r="627">
      <c r="A627" s="7" t="n">
        <v>41999</v>
      </c>
      <c r="B627" s="8" t="n">
        <v>1175.75</v>
      </c>
      <c r="C627" s="8" t="n">
        <v>1.67</v>
      </c>
      <c r="D627" s="8" t="n">
        <v>0.58</v>
      </c>
      <c r="E627" s="8" t="n">
        <v>90.029999</v>
      </c>
      <c r="F627" s="8" t="n">
        <v>54.59</v>
      </c>
      <c r="G627" s="8" t="n">
        <v>14.5</v>
      </c>
      <c r="H627" s="8" t="n">
        <v>55.400002</v>
      </c>
      <c r="I627" s="8" t="n">
        <v>2088.77002</v>
      </c>
      <c r="J627" s="8" t="n">
        <v>80.133118</v>
      </c>
      <c r="L627" s="9">
        <f>LN(B627/B626)</f>
        <v/>
      </c>
      <c r="M627" s="9">
        <f>$M$1*(C627-C626)</f>
        <v/>
      </c>
      <c r="N627" s="9">
        <f>$N$1*(D627-D626)</f>
        <v/>
      </c>
      <c r="O627" s="9">
        <f>$O$1*LN(E627/E626)</f>
        <v/>
      </c>
      <c r="P627" s="9">
        <f>$P$1*LN(F627/F626)</f>
        <v/>
      </c>
      <c r="Q627" s="9">
        <f>$Q$1*(G627-G626)</f>
        <v/>
      </c>
      <c r="R627" s="9">
        <f>$R$1*(H627-H626)</f>
        <v/>
      </c>
      <c r="S627" s="9">
        <f>$S$1*LN(I627/I626)</f>
        <v/>
      </c>
      <c r="T627" s="9">
        <f>$T$1*LN(J627/J626)</f>
        <v/>
      </c>
      <c r="U627" s="9">
        <f>$W$12+$W$4*M627+$W$5*N627+$W$6*O627+$W$7*P627+$W$8*Q627+$W$9*R627+$W$10*S627+$W$11*T627</f>
        <v/>
      </c>
      <c r="AA627" s="10">
        <f>INDEX(LINEST(L368:L627,M368:T627,TRUE,TRUE),1,9)*52</f>
        <v/>
      </c>
      <c r="AB627" s="9">
        <f>INDEX(LINEST(L368:L627,M368:T627,TRUE,TRUE),1,8)</f>
        <v/>
      </c>
      <c r="AC627" s="9">
        <f>INDEX(LINEST(L368:L627,M368:T627,TRUE,TRUE),1,7)</f>
        <v/>
      </c>
      <c r="AD627" s="9">
        <f>INDEX(LINEST(L368:L627,M368:T627,TRUE,TRUE),1,6)</f>
        <v/>
      </c>
      <c r="AE627" s="9">
        <f>INDEX(LINEST(L368:L627,M368:T627,TRUE,TRUE),1,5)</f>
        <v/>
      </c>
      <c r="AF627" s="9">
        <f>INDEX(LINEST(L368:L627,M368:T627,TRUE,TRUE),1,4)</f>
        <v/>
      </c>
      <c r="AG627" s="9">
        <f>INDEX(LINEST(L368:L627,M368:T627,TRUE,TRUE),1,3)</f>
        <v/>
      </c>
      <c r="AH627" s="9">
        <f>INDEX(LINEST(L368:L627,M368:T627,TRUE,TRUE),1,2)</f>
        <v/>
      </c>
      <c r="AI627" s="9">
        <f>INDEX(LINEST(L368:L627,M368:T627,TRUE,TRUE),1,1)</f>
        <v/>
      </c>
      <c r="AJ627" s="10">
        <f>INDEX(LINEST(L368:L627,M368:T627,TRUE,TRUE),3,1)</f>
        <v/>
      </c>
      <c r="AK627" s="9">
        <f>AA626/52+AB626*M627+AC626*N627+AD626*O627+AE626*P627+AF626*Q627+AG626*R627+AH626*S627+AI626*T627</f>
        <v/>
      </c>
      <c r="AL627" s="9">
        <f>AVERAGE(L367:L626)</f>
        <v/>
      </c>
    </row>
    <row r="628">
      <c r="A628" s="7" t="n">
        <v>42006</v>
      </c>
      <c r="B628" s="8" t="n">
        <v>1172</v>
      </c>
      <c r="C628" s="8" t="n">
        <v>1.71</v>
      </c>
      <c r="D628" s="8" t="n">
        <v>0.41</v>
      </c>
      <c r="E628" s="8" t="n">
        <v>91.08000199999999</v>
      </c>
      <c r="F628" s="8" t="n">
        <v>52.72</v>
      </c>
      <c r="G628" s="8" t="n">
        <v>17.79</v>
      </c>
      <c r="H628" s="8" t="n">
        <v>70</v>
      </c>
      <c r="I628" s="8" t="n">
        <v>2058.199951</v>
      </c>
      <c r="J628" s="8" t="n">
        <v>80.636932</v>
      </c>
      <c r="L628" s="9">
        <f>LN(B628/B627)</f>
        <v/>
      </c>
      <c r="M628" s="9">
        <f>$M$1*(C628-C627)</f>
        <v/>
      </c>
      <c r="N628" s="9">
        <f>$N$1*(D628-D627)</f>
        <v/>
      </c>
      <c r="O628" s="9">
        <f>$O$1*LN(E628/E627)</f>
        <v/>
      </c>
      <c r="P628" s="9">
        <f>$P$1*LN(F628/F627)</f>
        <v/>
      </c>
      <c r="Q628" s="9">
        <f>$Q$1*(G628-G627)</f>
        <v/>
      </c>
      <c r="R628" s="9">
        <f>$R$1*(H628-H627)</f>
        <v/>
      </c>
      <c r="S628" s="9">
        <f>$S$1*LN(I628/I627)</f>
        <v/>
      </c>
      <c r="T628" s="9">
        <f>$T$1*LN(J628/J627)</f>
        <v/>
      </c>
      <c r="U628" s="9">
        <f>$W$12+$W$4*M628+$W$5*N628+$W$6*O628+$W$7*P628+$W$8*Q628+$W$9*R628+$W$10*S628+$W$11*T628</f>
        <v/>
      </c>
      <c r="AA628" s="10">
        <f>INDEX(LINEST(L369:L628,M369:T628,TRUE,TRUE),1,9)*52</f>
        <v/>
      </c>
      <c r="AB628" s="9">
        <f>INDEX(LINEST(L369:L628,M369:T628,TRUE,TRUE),1,8)</f>
        <v/>
      </c>
      <c r="AC628" s="9">
        <f>INDEX(LINEST(L369:L628,M369:T628,TRUE,TRUE),1,7)</f>
        <v/>
      </c>
      <c r="AD628" s="9">
        <f>INDEX(LINEST(L369:L628,M369:T628,TRUE,TRUE),1,6)</f>
        <v/>
      </c>
      <c r="AE628" s="9">
        <f>INDEX(LINEST(L369:L628,M369:T628,TRUE,TRUE),1,5)</f>
        <v/>
      </c>
      <c r="AF628" s="9">
        <f>INDEX(LINEST(L369:L628,M369:T628,TRUE,TRUE),1,4)</f>
        <v/>
      </c>
      <c r="AG628" s="9">
        <f>INDEX(LINEST(L369:L628,M369:T628,TRUE,TRUE),1,3)</f>
        <v/>
      </c>
      <c r="AH628" s="9">
        <f>INDEX(LINEST(L369:L628,M369:T628,TRUE,TRUE),1,2)</f>
        <v/>
      </c>
      <c r="AI628" s="9">
        <f>INDEX(LINEST(L369:L628,M369:T628,TRUE,TRUE),1,1)</f>
        <v/>
      </c>
      <c r="AJ628" s="10">
        <f>INDEX(LINEST(L369:L628,M369:T628,TRUE,TRUE),3,1)</f>
        <v/>
      </c>
      <c r="AK628" s="9">
        <f>AA627/52+AB627*M628+AC627*N628+AD627*O628+AE627*P628+AF627*Q628+AG627*R628+AH627*S628+AI627*T628</f>
        <v/>
      </c>
      <c r="AL628" s="9">
        <f>AVERAGE(L368:L627)</f>
        <v/>
      </c>
    </row>
    <row r="629">
      <c r="A629" s="7" t="n">
        <v>42013</v>
      </c>
      <c r="B629" s="8" t="n">
        <v>1217.75</v>
      </c>
      <c r="C629" s="8" t="n">
        <v>1.62</v>
      </c>
      <c r="D629" s="8" t="n">
        <v>0.36</v>
      </c>
      <c r="E629" s="8" t="n">
        <v>91.94000200000001</v>
      </c>
      <c r="F629" s="8" t="n">
        <v>48.35</v>
      </c>
      <c r="G629" s="8" t="n">
        <v>17.55</v>
      </c>
      <c r="H629" s="8" t="n">
        <v>80.599998</v>
      </c>
      <c r="I629" s="8" t="n">
        <v>2044.810059</v>
      </c>
      <c r="J629" s="8" t="n">
        <v>81.07502700000001</v>
      </c>
      <c r="L629" s="9">
        <f>LN(B629/B628)</f>
        <v/>
      </c>
      <c r="M629" s="9">
        <f>$M$1*(C629-C628)</f>
        <v/>
      </c>
      <c r="N629" s="9">
        <f>$N$1*(D629-D628)</f>
        <v/>
      </c>
      <c r="O629" s="9">
        <f>$O$1*LN(E629/E628)</f>
        <v/>
      </c>
      <c r="P629" s="9">
        <f>$P$1*LN(F629/F628)</f>
        <v/>
      </c>
      <c r="Q629" s="9">
        <f>$Q$1*(G629-G628)</f>
        <v/>
      </c>
      <c r="R629" s="9">
        <f>$R$1*(H629-H628)</f>
        <v/>
      </c>
      <c r="S629" s="9">
        <f>$S$1*LN(I629/I628)</f>
        <v/>
      </c>
      <c r="T629" s="9">
        <f>$T$1*LN(J629/J628)</f>
        <v/>
      </c>
      <c r="U629" s="9">
        <f>$W$12+$W$4*M629+$W$5*N629+$W$6*O629+$W$7*P629+$W$8*Q629+$W$9*R629+$W$10*S629+$W$11*T629</f>
        <v/>
      </c>
      <c r="AA629" s="10">
        <f>INDEX(LINEST(L370:L629,M370:T629,TRUE,TRUE),1,9)*52</f>
        <v/>
      </c>
      <c r="AB629" s="9">
        <f>INDEX(LINEST(L370:L629,M370:T629,TRUE,TRUE),1,8)</f>
        <v/>
      </c>
      <c r="AC629" s="9">
        <f>INDEX(LINEST(L370:L629,M370:T629,TRUE,TRUE),1,7)</f>
        <v/>
      </c>
      <c r="AD629" s="9">
        <f>INDEX(LINEST(L370:L629,M370:T629,TRUE,TRUE),1,6)</f>
        <v/>
      </c>
      <c r="AE629" s="9">
        <f>INDEX(LINEST(L370:L629,M370:T629,TRUE,TRUE),1,5)</f>
        <v/>
      </c>
      <c r="AF629" s="9">
        <f>INDEX(LINEST(L370:L629,M370:T629,TRUE,TRUE),1,4)</f>
        <v/>
      </c>
      <c r="AG629" s="9">
        <f>INDEX(LINEST(L370:L629,M370:T629,TRUE,TRUE),1,3)</f>
        <v/>
      </c>
      <c r="AH629" s="9">
        <f>INDEX(LINEST(L370:L629,M370:T629,TRUE,TRUE),1,2)</f>
        <v/>
      </c>
      <c r="AI629" s="9">
        <f>INDEX(LINEST(L370:L629,M370:T629,TRUE,TRUE),1,1)</f>
        <v/>
      </c>
      <c r="AJ629" s="10">
        <f>INDEX(LINEST(L370:L629,M370:T629,TRUE,TRUE),3,1)</f>
        <v/>
      </c>
      <c r="AK629" s="9">
        <f>AA628/52+AB628*M629+AC628*N629+AD628*O629+AE628*P629+AF628*Q629+AG628*R629+AH628*S629+AI628*T629</f>
        <v/>
      </c>
      <c r="AL629" s="9">
        <f>AVERAGE(L369:L628)</f>
        <v/>
      </c>
    </row>
    <row r="630">
      <c r="A630" s="7" t="n">
        <v>42020</v>
      </c>
      <c r="B630" s="8" t="n">
        <v>1277.5</v>
      </c>
      <c r="C630" s="8" t="n">
        <v>1.6</v>
      </c>
      <c r="D630" s="8" t="n">
        <v>0.23</v>
      </c>
      <c r="E630" s="8" t="n">
        <v>92.519997</v>
      </c>
      <c r="F630" s="8" t="n">
        <v>48.49</v>
      </c>
      <c r="G630" s="8" t="n">
        <v>20.95</v>
      </c>
      <c r="H630" s="8" t="n">
        <v>92.599998</v>
      </c>
      <c r="I630" s="8" t="n">
        <v>2019.420044</v>
      </c>
      <c r="J630" s="8" t="n">
        <v>81.418228</v>
      </c>
      <c r="L630" s="9">
        <f>LN(B630/B629)</f>
        <v/>
      </c>
      <c r="M630" s="9">
        <f>$M$1*(C630-C629)</f>
        <v/>
      </c>
      <c r="N630" s="9">
        <f>$N$1*(D630-D629)</f>
        <v/>
      </c>
      <c r="O630" s="9">
        <f>$O$1*LN(E630/E629)</f>
        <v/>
      </c>
      <c r="P630" s="9">
        <f>$P$1*LN(F630/F629)</f>
        <v/>
      </c>
      <c r="Q630" s="9">
        <f>$Q$1*(G630-G629)</f>
        <v/>
      </c>
      <c r="R630" s="9">
        <f>$R$1*(H630-H629)</f>
        <v/>
      </c>
      <c r="S630" s="9">
        <f>$S$1*LN(I630/I629)</f>
        <v/>
      </c>
      <c r="T630" s="9">
        <f>$T$1*LN(J630/J629)</f>
        <v/>
      </c>
      <c r="U630" s="9">
        <f>$W$12+$W$4*M630+$W$5*N630+$W$6*O630+$W$7*P630+$W$8*Q630+$W$9*R630+$W$10*S630+$W$11*T630</f>
        <v/>
      </c>
      <c r="AA630" s="10">
        <f>INDEX(LINEST(L371:L630,M371:T630,TRUE,TRUE),1,9)*52</f>
        <v/>
      </c>
      <c r="AB630" s="9">
        <f>INDEX(LINEST(L371:L630,M371:T630,TRUE,TRUE),1,8)</f>
        <v/>
      </c>
      <c r="AC630" s="9">
        <f>INDEX(LINEST(L371:L630,M371:T630,TRUE,TRUE),1,7)</f>
        <v/>
      </c>
      <c r="AD630" s="9">
        <f>INDEX(LINEST(L371:L630,M371:T630,TRUE,TRUE),1,6)</f>
        <v/>
      </c>
      <c r="AE630" s="9">
        <f>INDEX(LINEST(L371:L630,M371:T630,TRUE,TRUE),1,5)</f>
        <v/>
      </c>
      <c r="AF630" s="9">
        <f>INDEX(LINEST(L371:L630,M371:T630,TRUE,TRUE),1,4)</f>
        <v/>
      </c>
      <c r="AG630" s="9">
        <f>INDEX(LINEST(L371:L630,M371:T630,TRUE,TRUE),1,3)</f>
        <v/>
      </c>
      <c r="AH630" s="9">
        <f>INDEX(LINEST(L371:L630,M371:T630,TRUE,TRUE),1,2)</f>
        <v/>
      </c>
      <c r="AI630" s="9">
        <f>INDEX(LINEST(L371:L630,M371:T630,TRUE,TRUE),1,1)</f>
        <v/>
      </c>
      <c r="AJ630" s="10">
        <f>INDEX(LINEST(L371:L630,M371:T630,TRUE,TRUE),3,1)</f>
        <v/>
      </c>
      <c r="AK630" s="9">
        <f>AA629/52+AB629*M630+AC629*N630+AD629*O630+AE629*P630+AF629*Q630+AG629*R630+AH629*S630+AI629*T630</f>
        <v/>
      </c>
      <c r="AL630" s="9">
        <f>AVERAGE(L370:L629)</f>
        <v/>
      </c>
    </row>
    <row r="631">
      <c r="A631" s="7" t="n">
        <v>42027</v>
      </c>
      <c r="B631" s="8" t="n">
        <v>1294.75</v>
      </c>
      <c r="C631" s="8" t="n">
        <v>1.6</v>
      </c>
      <c r="D631" s="8" t="n">
        <v>0.21</v>
      </c>
      <c r="E631" s="8" t="n">
        <v>95</v>
      </c>
      <c r="F631" s="8" t="n">
        <v>45.26</v>
      </c>
      <c r="G631" s="8" t="n">
        <v>16.66</v>
      </c>
      <c r="H631" s="8" t="n">
        <v>89.900002</v>
      </c>
      <c r="I631" s="8" t="n">
        <v>2051.820068</v>
      </c>
      <c r="J631" s="8" t="n">
        <v>81.571602</v>
      </c>
      <c r="L631" s="9">
        <f>LN(B631/B630)</f>
        <v/>
      </c>
      <c r="M631" s="9">
        <f>$M$1*(C631-C630)</f>
        <v/>
      </c>
      <c r="N631" s="9">
        <f>$N$1*(D631-D630)</f>
        <v/>
      </c>
      <c r="O631" s="9">
        <f>$O$1*LN(E631/E630)</f>
        <v/>
      </c>
      <c r="P631" s="9">
        <f>$P$1*LN(F631/F630)</f>
        <v/>
      </c>
      <c r="Q631" s="9">
        <f>$Q$1*(G631-G630)</f>
        <v/>
      </c>
      <c r="R631" s="9">
        <f>$R$1*(H631-H630)</f>
        <v/>
      </c>
      <c r="S631" s="9">
        <f>$S$1*LN(I631/I630)</f>
        <v/>
      </c>
      <c r="T631" s="9">
        <f>$T$1*LN(J631/J630)</f>
        <v/>
      </c>
      <c r="U631" s="9">
        <f>$W$12+$W$4*M631+$W$5*N631+$W$6*O631+$W$7*P631+$W$8*Q631+$W$9*R631+$W$10*S631+$W$11*T631</f>
        <v/>
      </c>
      <c r="AA631" s="10">
        <f>INDEX(LINEST(L372:L631,M372:T631,TRUE,TRUE),1,9)*52</f>
        <v/>
      </c>
      <c r="AB631" s="9">
        <f>INDEX(LINEST(L372:L631,M372:T631,TRUE,TRUE),1,8)</f>
        <v/>
      </c>
      <c r="AC631" s="9">
        <f>INDEX(LINEST(L372:L631,M372:T631,TRUE,TRUE),1,7)</f>
        <v/>
      </c>
      <c r="AD631" s="9">
        <f>INDEX(LINEST(L372:L631,M372:T631,TRUE,TRUE),1,6)</f>
        <v/>
      </c>
      <c r="AE631" s="9">
        <f>INDEX(LINEST(L372:L631,M372:T631,TRUE,TRUE),1,5)</f>
        <v/>
      </c>
      <c r="AF631" s="9">
        <f>INDEX(LINEST(L372:L631,M372:T631,TRUE,TRUE),1,4)</f>
        <v/>
      </c>
      <c r="AG631" s="9">
        <f>INDEX(LINEST(L372:L631,M372:T631,TRUE,TRUE),1,3)</f>
        <v/>
      </c>
      <c r="AH631" s="9">
        <f>INDEX(LINEST(L372:L631,M372:T631,TRUE,TRUE),1,2)</f>
        <v/>
      </c>
      <c r="AI631" s="9">
        <f>INDEX(LINEST(L372:L631,M372:T631,TRUE,TRUE),1,1)</f>
        <v/>
      </c>
      <c r="AJ631" s="10">
        <f>INDEX(LINEST(L372:L631,M372:T631,TRUE,TRUE),3,1)</f>
        <v/>
      </c>
      <c r="AK631" s="9">
        <f>AA630/52+AB630*M631+AC630*N631+AD630*O631+AE630*P631+AF630*Q631+AG630*R631+AH630*S631+AI630*T631</f>
        <v/>
      </c>
      <c r="AL631" s="9">
        <f>AVERAGE(L371:L630)</f>
        <v/>
      </c>
    </row>
    <row r="632">
      <c r="A632" s="7" t="n">
        <v>42034</v>
      </c>
      <c r="B632" s="8" t="n">
        <v>1260.25</v>
      </c>
      <c r="C632" s="8" t="n">
        <v>1.65</v>
      </c>
      <c r="D632" s="8" t="n">
        <v>0.03</v>
      </c>
      <c r="E632" s="8" t="n">
        <v>94.800003</v>
      </c>
      <c r="F632" s="8" t="n">
        <v>47.79</v>
      </c>
      <c r="G632" s="8" t="n">
        <v>20.97</v>
      </c>
      <c r="H632" s="8" t="n">
        <v>86.599998</v>
      </c>
      <c r="I632" s="8" t="n">
        <v>1994.98999</v>
      </c>
      <c r="J632" s="8" t="n">
        <v>82.06083700000001</v>
      </c>
      <c r="L632" s="9">
        <f>LN(B632/B631)</f>
        <v/>
      </c>
      <c r="M632" s="9">
        <f>$M$1*(C632-C631)</f>
        <v/>
      </c>
      <c r="N632" s="9">
        <f>$N$1*(D632-D631)</f>
        <v/>
      </c>
      <c r="O632" s="9">
        <f>$O$1*LN(E632/E631)</f>
        <v/>
      </c>
      <c r="P632" s="9">
        <f>$P$1*LN(F632/F631)</f>
        <v/>
      </c>
      <c r="Q632" s="9">
        <f>$Q$1*(G632-G631)</f>
        <v/>
      </c>
      <c r="R632" s="9">
        <f>$R$1*(H632-H631)</f>
        <v/>
      </c>
      <c r="S632" s="9">
        <f>$S$1*LN(I632/I631)</f>
        <v/>
      </c>
      <c r="T632" s="9">
        <f>$T$1*LN(J632/J631)</f>
        <v/>
      </c>
      <c r="U632" s="9">
        <f>$W$12+$W$4*M632+$W$5*N632+$W$6*O632+$W$7*P632+$W$8*Q632+$W$9*R632+$W$10*S632+$W$11*T632</f>
        <v/>
      </c>
      <c r="AA632" s="10">
        <f>INDEX(LINEST(L373:L632,M373:T632,TRUE,TRUE),1,9)*52</f>
        <v/>
      </c>
      <c r="AB632" s="9">
        <f>INDEX(LINEST(L373:L632,M373:T632,TRUE,TRUE),1,8)</f>
        <v/>
      </c>
      <c r="AC632" s="9">
        <f>INDEX(LINEST(L373:L632,M373:T632,TRUE,TRUE),1,7)</f>
        <v/>
      </c>
      <c r="AD632" s="9">
        <f>INDEX(LINEST(L373:L632,M373:T632,TRUE,TRUE),1,6)</f>
        <v/>
      </c>
      <c r="AE632" s="9">
        <f>INDEX(LINEST(L373:L632,M373:T632,TRUE,TRUE),1,5)</f>
        <v/>
      </c>
      <c r="AF632" s="9">
        <f>INDEX(LINEST(L373:L632,M373:T632,TRUE,TRUE),1,4)</f>
        <v/>
      </c>
      <c r="AG632" s="9">
        <f>INDEX(LINEST(L373:L632,M373:T632,TRUE,TRUE),1,3)</f>
        <v/>
      </c>
      <c r="AH632" s="9">
        <f>INDEX(LINEST(L373:L632,M373:T632,TRUE,TRUE),1,2)</f>
        <v/>
      </c>
      <c r="AI632" s="9">
        <f>INDEX(LINEST(L373:L632,M373:T632,TRUE,TRUE),1,1)</f>
        <v/>
      </c>
      <c r="AJ632" s="10">
        <f>INDEX(LINEST(L373:L632,M373:T632,TRUE,TRUE),3,1)</f>
        <v/>
      </c>
      <c r="AK632" s="9">
        <f>AA631/52+AB631*M632+AC631*N632+AD631*O632+AE631*P632+AF631*Q632+AG631*R632+AH631*S632+AI631*T632</f>
        <v/>
      </c>
      <c r="AL632" s="9">
        <f>AVERAGE(L372:L631)</f>
        <v/>
      </c>
    </row>
    <row r="633">
      <c r="A633" s="7" t="n">
        <v>42041</v>
      </c>
      <c r="B633" s="8" t="n">
        <v>1241</v>
      </c>
      <c r="C633" s="8" t="n">
        <v>1.71</v>
      </c>
      <c r="D633" s="8" t="n">
        <v>0.24</v>
      </c>
      <c r="E633" s="8" t="n">
        <v>94.699997</v>
      </c>
      <c r="F633" s="8" t="n">
        <v>51.66</v>
      </c>
      <c r="G633" s="8" t="n">
        <v>17.29</v>
      </c>
      <c r="H633" s="8" t="n">
        <v>93.699997</v>
      </c>
      <c r="I633" s="8" t="n">
        <v>2055.469971</v>
      </c>
      <c r="J633" s="8" t="n">
        <v>81.224152</v>
      </c>
      <c r="L633" s="9">
        <f>LN(B633/B632)</f>
        <v/>
      </c>
      <c r="M633" s="9">
        <f>$M$1*(C633-C632)</f>
        <v/>
      </c>
      <c r="N633" s="9">
        <f>$N$1*(D633-D632)</f>
        <v/>
      </c>
      <c r="O633" s="9">
        <f>$O$1*LN(E633/E632)</f>
        <v/>
      </c>
      <c r="P633" s="9">
        <f>$P$1*LN(F633/F632)</f>
        <v/>
      </c>
      <c r="Q633" s="9">
        <f>$Q$1*(G633-G632)</f>
        <v/>
      </c>
      <c r="R633" s="9">
        <f>$R$1*(H633-H632)</f>
        <v/>
      </c>
      <c r="S633" s="9">
        <f>$S$1*LN(I633/I632)</f>
        <v/>
      </c>
      <c r="T633" s="9">
        <f>$T$1*LN(J633/J632)</f>
        <v/>
      </c>
      <c r="U633" s="9">
        <f>$W$12+$W$4*M633+$W$5*N633+$W$6*O633+$W$7*P633+$W$8*Q633+$W$9*R633+$W$10*S633+$W$11*T633</f>
        <v/>
      </c>
      <c r="AA633" s="10">
        <f>INDEX(LINEST(L374:L633,M374:T633,TRUE,TRUE),1,9)*52</f>
        <v/>
      </c>
      <c r="AB633" s="9">
        <f>INDEX(LINEST(L374:L633,M374:T633,TRUE,TRUE),1,8)</f>
        <v/>
      </c>
      <c r="AC633" s="9">
        <f>INDEX(LINEST(L374:L633,M374:T633,TRUE,TRUE),1,7)</f>
        <v/>
      </c>
      <c r="AD633" s="9">
        <f>INDEX(LINEST(L374:L633,M374:T633,TRUE,TRUE),1,6)</f>
        <v/>
      </c>
      <c r="AE633" s="9">
        <f>INDEX(LINEST(L374:L633,M374:T633,TRUE,TRUE),1,5)</f>
        <v/>
      </c>
      <c r="AF633" s="9">
        <f>INDEX(LINEST(L374:L633,M374:T633,TRUE,TRUE),1,4)</f>
        <v/>
      </c>
      <c r="AG633" s="9">
        <f>INDEX(LINEST(L374:L633,M374:T633,TRUE,TRUE),1,3)</f>
        <v/>
      </c>
      <c r="AH633" s="9">
        <f>INDEX(LINEST(L374:L633,M374:T633,TRUE,TRUE),1,2)</f>
        <v/>
      </c>
      <c r="AI633" s="9">
        <f>INDEX(LINEST(L374:L633,M374:T633,TRUE,TRUE),1,1)</f>
        <v/>
      </c>
      <c r="AJ633" s="10">
        <f>INDEX(LINEST(L374:L633,M374:T633,TRUE,TRUE),3,1)</f>
        <v/>
      </c>
      <c r="AK633" s="9">
        <f>AA632/52+AB632*M633+AC632*N633+AD632*O633+AE632*P633+AF632*Q633+AG632*R633+AH632*S633+AI632*T633</f>
        <v/>
      </c>
      <c r="AL633" s="9">
        <f>AVERAGE(L373:L632)</f>
        <v/>
      </c>
    </row>
    <row r="634">
      <c r="A634" s="7" t="n">
        <v>42048</v>
      </c>
      <c r="B634" s="8" t="n">
        <v>1232.5</v>
      </c>
      <c r="C634" s="8" t="n">
        <v>1.68</v>
      </c>
      <c r="D634" s="8" t="n">
        <v>0.34</v>
      </c>
      <c r="E634" s="8" t="n">
        <v>94.199997</v>
      </c>
      <c r="F634" s="8" t="n">
        <v>52.66</v>
      </c>
      <c r="G634" s="8" t="n">
        <v>14.69</v>
      </c>
      <c r="H634" s="8" t="n">
        <v>91.400002</v>
      </c>
      <c r="I634" s="8" t="n">
        <v>2096.98999</v>
      </c>
      <c r="J634" s="8" t="n">
        <v>81.004745</v>
      </c>
      <c r="L634" s="9">
        <f>LN(B634/B633)</f>
        <v/>
      </c>
      <c r="M634" s="9">
        <f>$M$1*(C634-C633)</f>
        <v/>
      </c>
      <c r="N634" s="9">
        <f>$N$1*(D634-D633)</f>
        <v/>
      </c>
      <c r="O634" s="9">
        <f>$O$1*LN(E634/E633)</f>
        <v/>
      </c>
      <c r="P634" s="9">
        <f>$P$1*LN(F634/F633)</f>
        <v/>
      </c>
      <c r="Q634" s="9">
        <f>$Q$1*(G634-G633)</f>
        <v/>
      </c>
      <c r="R634" s="9">
        <f>$R$1*(H634-H633)</f>
        <v/>
      </c>
      <c r="S634" s="9">
        <f>$S$1*LN(I634/I633)</f>
        <v/>
      </c>
      <c r="T634" s="9">
        <f>$T$1*LN(J634/J633)</f>
        <v/>
      </c>
      <c r="U634" s="9">
        <f>$W$12+$W$4*M634+$W$5*N634+$W$6*O634+$W$7*P634+$W$8*Q634+$W$9*R634+$W$10*S634+$W$11*T634</f>
        <v/>
      </c>
      <c r="AA634" s="10">
        <f>INDEX(LINEST(L375:L634,M375:T634,TRUE,TRUE),1,9)*52</f>
        <v/>
      </c>
      <c r="AB634" s="9">
        <f>INDEX(LINEST(L375:L634,M375:T634,TRUE,TRUE),1,8)</f>
        <v/>
      </c>
      <c r="AC634" s="9">
        <f>INDEX(LINEST(L375:L634,M375:T634,TRUE,TRUE),1,7)</f>
        <v/>
      </c>
      <c r="AD634" s="9">
        <f>INDEX(LINEST(L375:L634,M375:T634,TRUE,TRUE),1,6)</f>
        <v/>
      </c>
      <c r="AE634" s="9">
        <f>INDEX(LINEST(L375:L634,M375:T634,TRUE,TRUE),1,5)</f>
        <v/>
      </c>
      <c r="AF634" s="9">
        <f>INDEX(LINEST(L375:L634,M375:T634,TRUE,TRUE),1,4)</f>
        <v/>
      </c>
      <c r="AG634" s="9">
        <f>INDEX(LINEST(L375:L634,M375:T634,TRUE,TRUE),1,3)</f>
        <v/>
      </c>
      <c r="AH634" s="9">
        <f>INDEX(LINEST(L375:L634,M375:T634,TRUE,TRUE),1,2)</f>
        <v/>
      </c>
      <c r="AI634" s="9">
        <f>INDEX(LINEST(L375:L634,M375:T634,TRUE,TRUE),1,1)</f>
        <v/>
      </c>
      <c r="AJ634" s="10">
        <f>INDEX(LINEST(L375:L634,M375:T634,TRUE,TRUE),3,1)</f>
        <v/>
      </c>
      <c r="AK634" s="9">
        <f>AA633/52+AB633*M634+AC633*N634+AD633*O634+AE633*P634+AF633*Q634+AG633*R634+AH633*S634+AI633*T634</f>
        <v/>
      </c>
      <c r="AL634" s="9">
        <f>AVERAGE(L374:L633)</f>
        <v/>
      </c>
    </row>
    <row r="635">
      <c r="A635" s="7" t="n">
        <v>42055</v>
      </c>
      <c r="B635" s="8" t="n">
        <v>1208.25</v>
      </c>
      <c r="C635" s="8" t="n">
        <v>1.75</v>
      </c>
      <c r="D635" s="8" t="n">
        <v>0.38</v>
      </c>
      <c r="E635" s="8" t="n">
        <v>94.25</v>
      </c>
      <c r="F635" s="8" t="n">
        <v>49.95</v>
      </c>
      <c r="G635" s="8" t="n">
        <v>14.3</v>
      </c>
      <c r="H635" s="8" t="n">
        <v>98.300003</v>
      </c>
      <c r="I635" s="8" t="n">
        <v>2110.300049</v>
      </c>
      <c r="J635" s="8" t="n">
        <v>80.851204</v>
      </c>
      <c r="L635" s="9">
        <f>LN(B635/B634)</f>
        <v/>
      </c>
      <c r="M635" s="9">
        <f>$M$1*(C635-C634)</f>
        <v/>
      </c>
      <c r="N635" s="9">
        <f>$N$1*(D635-D634)</f>
        <v/>
      </c>
      <c r="O635" s="9">
        <f>$O$1*LN(E635/E634)</f>
        <v/>
      </c>
      <c r="P635" s="9">
        <f>$P$1*LN(F635/F634)</f>
        <v/>
      </c>
      <c r="Q635" s="9">
        <f>$Q$1*(G635-G634)</f>
        <v/>
      </c>
      <c r="R635" s="9">
        <f>$R$1*(H635-H634)</f>
        <v/>
      </c>
      <c r="S635" s="9">
        <f>$S$1*LN(I635/I634)</f>
        <v/>
      </c>
      <c r="T635" s="9">
        <f>$T$1*LN(J635/J634)</f>
        <v/>
      </c>
      <c r="U635" s="9">
        <f>$W$12+$W$4*M635+$W$5*N635+$W$6*O635+$W$7*P635+$W$8*Q635+$W$9*R635+$W$10*S635+$W$11*T635</f>
        <v/>
      </c>
      <c r="AA635" s="10">
        <f>INDEX(LINEST(L376:L635,M376:T635,TRUE,TRUE),1,9)*52</f>
        <v/>
      </c>
      <c r="AB635" s="9">
        <f>INDEX(LINEST(L376:L635,M376:T635,TRUE,TRUE),1,8)</f>
        <v/>
      </c>
      <c r="AC635" s="9">
        <f>INDEX(LINEST(L376:L635,M376:T635,TRUE,TRUE),1,7)</f>
        <v/>
      </c>
      <c r="AD635" s="9">
        <f>INDEX(LINEST(L376:L635,M376:T635,TRUE,TRUE),1,6)</f>
        <v/>
      </c>
      <c r="AE635" s="9">
        <f>INDEX(LINEST(L376:L635,M376:T635,TRUE,TRUE),1,5)</f>
        <v/>
      </c>
      <c r="AF635" s="9">
        <f>INDEX(LINEST(L376:L635,M376:T635,TRUE,TRUE),1,4)</f>
        <v/>
      </c>
      <c r="AG635" s="9">
        <f>INDEX(LINEST(L376:L635,M376:T635,TRUE,TRUE),1,3)</f>
        <v/>
      </c>
      <c r="AH635" s="9">
        <f>INDEX(LINEST(L376:L635,M376:T635,TRUE,TRUE),1,2)</f>
        <v/>
      </c>
      <c r="AI635" s="9">
        <f>INDEX(LINEST(L376:L635,M376:T635,TRUE,TRUE),1,1)</f>
        <v/>
      </c>
      <c r="AJ635" s="10">
        <f>INDEX(LINEST(L376:L635,M376:T635,TRUE,TRUE),3,1)</f>
        <v/>
      </c>
      <c r="AK635" s="9">
        <f>AA634/52+AB634*M635+AC634*N635+AD634*O635+AE634*P635+AF634*Q635+AG634*R635+AH634*S635+AI634*T635</f>
        <v/>
      </c>
      <c r="AL635" s="9">
        <f>AVERAGE(L375:L634)</f>
        <v/>
      </c>
    </row>
    <row r="636">
      <c r="A636" s="7" t="n">
        <v>42062</v>
      </c>
      <c r="B636" s="8" t="n">
        <v>1214</v>
      </c>
      <c r="C636" s="8" t="n">
        <v>1.83</v>
      </c>
      <c r="D636" s="8" t="n">
        <v>0.17</v>
      </c>
      <c r="E636" s="8" t="n">
        <v>95.25</v>
      </c>
      <c r="F636" s="8" t="n">
        <v>49.84</v>
      </c>
      <c r="G636" s="8" t="n">
        <v>13.34</v>
      </c>
      <c r="H636" s="8" t="n">
        <v>91.400002</v>
      </c>
      <c r="I636" s="8" t="n">
        <v>2104.5</v>
      </c>
      <c r="J636" s="8" t="n">
        <v>81.326561</v>
      </c>
      <c r="L636" s="9">
        <f>LN(B636/B635)</f>
        <v/>
      </c>
      <c r="M636" s="9">
        <f>$M$1*(C636-C635)</f>
        <v/>
      </c>
      <c r="N636" s="9">
        <f>$N$1*(D636-D635)</f>
        <v/>
      </c>
      <c r="O636" s="9">
        <f>$O$1*LN(E636/E635)</f>
        <v/>
      </c>
      <c r="P636" s="9">
        <f>$P$1*LN(F636/F635)</f>
        <v/>
      </c>
      <c r="Q636" s="9">
        <f>$Q$1*(G636-G635)</f>
        <v/>
      </c>
      <c r="R636" s="9">
        <f>$R$1*(H636-H635)</f>
        <v/>
      </c>
      <c r="S636" s="9">
        <f>$S$1*LN(I636/I635)</f>
        <v/>
      </c>
      <c r="T636" s="9">
        <f>$T$1*LN(J636/J635)</f>
        <v/>
      </c>
      <c r="U636" s="9">
        <f>$W$12+$W$4*M636+$W$5*N636+$W$6*O636+$W$7*P636+$W$8*Q636+$W$9*R636+$W$10*S636+$W$11*T636</f>
        <v/>
      </c>
      <c r="AA636" s="10">
        <f>INDEX(LINEST(L377:L636,M377:T636,TRUE,TRUE),1,9)*52</f>
        <v/>
      </c>
      <c r="AB636" s="9">
        <f>INDEX(LINEST(L377:L636,M377:T636,TRUE,TRUE),1,8)</f>
        <v/>
      </c>
      <c r="AC636" s="9">
        <f>INDEX(LINEST(L377:L636,M377:T636,TRUE,TRUE),1,7)</f>
        <v/>
      </c>
      <c r="AD636" s="9">
        <f>INDEX(LINEST(L377:L636,M377:T636,TRUE,TRUE),1,6)</f>
        <v/>
      </c>
      <c r="AE636" s="9">
        <f>INDEX(LINEST(L377:L636,M377:T636,TRUE,TRUE),1,5)</f>
        <v/>
      </c>
      <c r="AF636" s="9">
        <f>INDEX(LINEST(L377:L636,M377:T636,TRUE,TRUE),1,4)</f>
        <v/>
      </c>
      <c r="AG636" s="9">
        <f>INDEX(LINEST(L377:L636,M377:T636,TRUE,TRUE),1,3)</f>
        <v/>
      </c>
      <c r="AH636" s="9">
        <f>INDEX(LINEST(L377:L636,M377:T636,TRUE,TRUE),1,2)</f>
        <v/>
      </c>
      <c r="AI636" s="9">
        <f>INDEX(LINEST(L377:L636,M377:T636,TRUE,TRUE),1,1)</f>
        <v/>
      </c>
      <c r="AJ636" s="10">
        <f>INDEX(LINEST(L377:L636,M377:T636,TRUE,TRUE),3,1)</f>
        <v/>
      </c>
      <c r="AK636" s="9">
        <f>AA635/52+AB635*M636+AC635*N636+AD635*O636+AE635*P636+AF635*Q636+AG635*R636+AH635*S636+AI635*T636</f>
        <v/>
      </c>
      <c r="AL636" s="9">
        <f>AVERAGE(L376:L635)</f>
        <v/>
      </c>
    </row>
    <row r="637">
      <c r="A637" s="7" t="n">
        <v>42069</v>
      </c>
      <c r="B637" s="8" t="n">
        <v>1175.75</v>
      </c>
      <c r="C637" s="8" t="n">
        <v>1.83</v>
      </c>
      <c r="D637" s="8" t="n">
        <v>0.41</v>
      </c>
      <c r="E637" s="8" t="n">
        <v>97.620003</v>
      </c>
      <c r="F637" s="8" t="n">
        <v>49.61</v>
      </c>
      <c r="G637" s="8" t="n">
        <v>15.2</v>
      </c>
      <c r="H637" s="8" t="n">
        <v>86.599998</v>
      </c>
      <c r="I637" s="8" t="n">
        <v>2071.26001</v>
      </c>
      <c r="J637" s="8" t="n">
        <v>80.36397599999999</v>
      </c>
      <c r="L637" s="9">
        <f>LN(B637/B636)</f>
        <v/>
      </c>
      <c r="M637" s="9">
        <f>$M$1*(C637-C636)</f>
        <v/>
      </c>
      <c r="N637" s="9">
        <f>$N$1*(D637-D636)</f>
        <v/>
      </c>
      <c r="O637" s="9">
        <f>$O$1*LN(E637/E636)</f>
        <v/>
      </c>
      <c r="P637" s="9">
        <f>$P$1*LN(F637/F636)</f>
        <v/>
      </c>
      <c r="Q637" s="9">
        <f>$Q$1*(G637-G636)</f>
        <v/>
      </c>
      <c r="R637" s="9">
        <f>$R$1*(H637-H636)</f>
        <v/>
      </c>
      <c r="S637" s="9">
        <f>$S$1*LN(I637/I636)</f>
        <v/>
      </c>
      <c r="T637" s="9">
        <f>$T$1*LN(J637/J636)</f>
        <v/>
      </c>
      <c r="U637" s="9">
        <f>$W$12+$W$4*M637+$W$5*N637+$W$6*O637+$W$7*P637+$W$8*Q637+$W$9*R637+$W$10*S637+$W$11*T637</f>
        <v/>
      </c>
      <c r="AA637" s="10">
        <f>INDEX(LINEST(L378:L637,M378:T637,TRUE,TRUE),1,9)*52</f>
        <v/>
      </c>
      <c r="AB637" s="9">
        <f>INDEX(LINEST(L378:L637,M378:T637,TRUE,TRUE),1,8)</f>
        <v/>
      </c>
      <c r="AC637" s="9">
        <f>INDEX(LINEST(L378:L637,M378:T637,TRUE,TRUE),1,7)</f>
        <v/>
      </c>
      <c r="AD637" s="9">
        <f>INDEX(LINEST(L378:L637,M378:T637,TRUE,TRUE),1,6)</f>
        <v/>
      </c>
      <c r="AE637" s="9">
        <f>INDEX(LINEST(L378:L637,M378:T637,TRUE,TRUE),1,5)</f>
        <v/>
      </c>
      <c r="AF637" s="9">
        <f>INDEX(LINEST(L378:L637,M378:T637,TRUE,TRUE),1,4)</f>
        <v/>
      </c>
      <c r="AG637" s="9">
        <f>INDEX(LINEST(L378:L637,M378:T637,TRUE,TRUE),1,3)</f>
        <v/>
      </c>
      <c r="AH637" s="9">
        <f>INDEX(LINEST(L378:L637,M378:T637,TRUE,TRUE),1,2)</f>
        <v/>
      </c>
      <c r="AI637" s="9">
        <f>INDEX(LINEST(L378:L637,M378:T637,TRUE,TRUE),1,1)</f>
        <v/>
      </c>
      <c r="AJ637" s="10">
        <f>INDEX(LINEST(L378:L637,M378:T637,TRUE,TRUE),3,1)</f>
        <v/>
      </c>
      <c r="AK637" s="9">
        <f>AA636/52+AB636*M637+AC636*N637+AD636*O637+AE636*P637+AF636*Q637+AG636*R637+AH636*S637+AI636*T637</f>
        <v/>
      </c>
      <c r="AL637" s="9">
        <f>AVERAGE(L377:L636)</f>
        <v/>
      </c>
    </row>
    <row r="638">
      <c r="A638" s="7" t="n">
        <v>42076</v>
      </c>
      <c r="B638" s="8" t="n">
        <v>1152</v>
      </c>
      <c r="C638" s="8" t="n">
        <v>1.69</v>
      </c>
      <c r="D638" s="8" t="n">
        <v>0.44</v>
      </c>
      <c r="E638" s="8" t="n">
        <v>100.330002</v>
      </c>
      <c r="F638" s="8" t="n">
        <v>44.88</v>
      </c>
      <c r="G638" s="8" t="n">
        <v>16</v>
      </c>
      <c r="H638" s="8" t="n">
        <v>86.099998</v>
      </c>
      <c r="I638" s="8" t="n">
        <v>2053.399902</v>
      </c>
      <c r="J638" s="8" t="n">
        <v>80.83281700000001</v>
      </c>
      <c r="L638" s="9">
        <f>LN(B638/B637)</f>
        <v/>
      </c>
      <c r="M638" s="9">
        <f>$M$1*(C638-C637)</f>
        <v/>
      </c>
      <c r="N638" s="9">
        <f>$N$1*(D638-D637)</f>
        <v/>
      </c>
      <c r="O638" s="9">
        <f>$O$1*LN(E638/E637)</f>
        <v/>
      </c>
      <c r="P638" s="9">
        <f>$P$1*LN(F638/F637)</f>
        <v/>
      </c>
      <c r="Q638" s="9">
        <f>$Q$1*(G638-G637)</f>
        <v/>
      </c>
      <c r="R638" s="9">
        <f>$R$1*(H638-H637)</f>
        <v/>
      </c>
      <c r="S638" s="9">
        <f>$S$1*LN(I638/I637)</f>
        <v/>
      </c>
      <c r="T638" s="9">
        <f>$T$1*LN(J638/J637)</f>
        <v/>
      </c>
      <c r="U638" s="9">
        <f>$W$12+$W$4*M638+$W$5*N638+$W$6*O638+$W$7*P638+$W$8*Q638+$W$9*R638+$W$10*S638+$W$11*T638</f>
        <v/>
      </c>
      <c r="AA638" s="10">
        <f>INDEX(LINEST(L379:L638,M379:T638,TRUE,TRUE),1,9)*52</f>
        <v/>
      </c>
      <c r="AB638" s="9">
        <f>INDEX(LINEST(L379:L638,M379:T638,TRUE,TRUE),1,8)</f>
        <v/>
      </c>
      <c r="AC638" s="9">
        <f>INDEX(LINEST(L379:L638,M379:T638,TRUE,TRUE),1,7)</f>
        <v/>
      </c>
      <c r="AD638" s="9">
        <f>INDEX(LINEST(L379:L638,M379:T638,TRUE,TRUE),1,6)</f>
        <v/>
      </c>
      <c r="AE638" s="9">
        <f>INDEX(LINEST(L379:L638,M379:T638,TRUE,TRUE),1,5)</f>
        <v/>
      </c>
      <c r="AF638" s="9">
        <f>INDEX(LINEST(L379:L638,M379:T638,TRUE,TRUE),1,4)</f>
        <v/>
      </c>
      <c r="AG638" s="9">
        <f>INDEX(LINEST(L379:L638,M379:T638,TRUE,TRUE),1,3)</f>
        <v/>
      </c>
      <c r="AH638" s="9">
        <f>INDEX(LINEST(L379:L638,M379:T638,TRUE,TRUE),1,2)</f>
        <v/>
      </c>
      <c r="AI638" s="9">
        <f>INDEX(LINEST(L379:L638,M379:T638,TRUE,TRUE),1,1)</f>
        <v/>
      </c>
      <c r="AJ638" s="10">
        <f>INDEX(LINEST(L379:L638,M379:T638,TRUE,TRUE),3,1)</f>
        <v/>
      </c>
      <c r="AK638" s="9">
        <f>AA637/52+AB637*M638+AC637*N638+AD637*O638+AE637*P638+AF637*Q638+AG637*R638+AH637*S638+AI637*T638</f>
        <v/>
      </c>
      <c r="AL638" s="9">
        <f>AVERAGE(L378:L637)</f>
        <v/>
      </c>
    </row>
    <row r="639">
      <c r="A639" s="7" t="n">
        <v>42083</v>
      </c>
      <c r="B639" s="8" t="n">
        <v>1183.1</v>
      </c>
      <c r="C639" s="8" t="n">
        <v>1.76</v>
      </c>
      <c r="D639" s="8" t="n">
        <v>0.17</v>
      </c>
      <c r="E639" s="8" t="n">
        <v>97.910004</v>
      </c>
      <c r="F639" s="8" t="n">
        <v>46</v>
      </c>
      <c r="G639" s="8" t="n">
        <v>13.02</v>
      </c>
      <c r="H639" s="8" t="n">
        <v>86.5</v>
      </c>
      <c r="I639" s="8" t="n">
        <v>2108.100098</v>
      </c>
      <c r="J639" s="8" t="n">
        <v>81.550766</v>
      </c>
      <c r="L639" s="9">
        <f>LN(B639/B638)</f>
        <v/>
      </c>
      <c r="M639" s="9">
        <f>$M$1*(C639-C638)</f>
        <v/>
      </c>
      <c r="N639" s="9">
        <f>$N$1*(D639-D638)</f>
        <v/>
      </c>
      <c r="O639" s="9">
        <f>$O$1*LN(E639/E638)</f>
        <v/>
      </c>
      <c r="P639" s="9">
        <f>$P$1*LN(F639/F638)</f>
        <v/>
      </c>
      <c r="Q639" s="9">
        <f>$Q$1*(G639-G638)</f>
        <v/>
      </c>
      <c r="R639" s="9">
        <f>$R$1*(H639-H638)</f>
        <v/>
      </c>
      <c r="S639" s="9">
        <f>$S$1*LN(I639/I638)</f>
        <v/>
      </c>
      <c r="T639" s="9">
        <f>$T$1*LN(J639/J638)</f>
        <v/>
      </c>
      <c r="U639" s="9">
        <f>$W$12+$W$4*M639+$W$5*N639+$W$6*O639+$W$7*P639+$W$8*Q639+$W$9*R639+$W$10*S639+$W$11*T639</f>
        <v/>
      </c>
      <c r="AA639" s="10">
        <f>INDEX(LINEST(L380:L639,M380:T639,TRUE,TRUE),1,9)*52</f>
        <v/>
      </c>
      <c r="AB639" s="9">
        <f>INDEX(LINEST(L380:L639,M380:T639,TRUE,TRUE),1,8)</f>
        <v/>
      </c>
      <c r="AC639" s="9">
        <f>INDEX(LINEST(L380:L639,M380:T639,TRUE,TRUE),1,7)</f>
        <v/>
      </c>
      <c r="AD639" s="9">
        <f>INDEX(LINEST(L380:L639,M380:T639,TRUE,TRUE),1,6)</f>
        <v/>
      </c>
      <c r="AE639" s="9">
        <f>INDEX(LINEST(L380:L639,M380:T639,TRUE,TRUE),1,5)</f>
        <v/>
      </c>
      <c r="AF639" s="9">
        <f>INDEX(LINEST(L380:L639,M380:T639,TRUE,TRUE),1,4)</f>
        <v/>
      </c>
      <c r="AG639" s="9">
        <f>INDEX(LINEST(L380:L639,M380:T639,TRUE,TRUE),1,3)</f>
        <v/>
      </c>
      <c r="AH639" s="9">
        <f>INDEX(LINEST(L380:L639,M380:T639,TRUE,TRUE),1,2)</f>
        <v/>
      </c>
      <c r="AI639" s="9">
        <f>INDEX(LINEST(L380:L639,M380:T639,TRUE,TRUE),1,1)</f>
        <v/>
      </c>
      <c r="AJ639" s="10">
        <f>INDEX(LINEST(L380:L639,M380:T639,TRUE,TRUE),3,1)</f>
        <v/>
      </c>
      <c r="AK639" s="9">
        <f>AA638/52+AB638*M639+AC638*N639+AD638*O639+AE638*P639+AF638*Q639+AG638*R639+AH638*S639+AI638*T639</f>
        <v/>
      </c>
      <c r="AL639" s="9">
        <f>AVERAGE(L379:L638)</f>
        <v/>
      </c>
    </row>
    <row r="640">
      <c r="A640" s="7" t="n">
        <v>42090</v>
      </c>
      <c r="B640" s="8" t="n">
        <v>1195.75</v>
      </c>
      <c r="C640" s="8" t="n">
        <v>1.76</v>
      </c>
      <c r="D640" s="8" t="n">
        <v>0.19</v>
      </c>
      <c r="E640" s="8" t="n">
        <v>97.290001</v>
      </c>
      <c r="F640" s="8" t="n">
        <v>48.83</v>
      </c>
      <c r="G640" s="8" t="n">
        <v>15.07</v>
      </c>
      <c r="H640" s="8" t="n">
        <v>86.199997</v>
      </c>
      <c r="I640" s="8" t="n">
        <v>2061.02002</v>
      </c>
      <c r="J640" s="8" t="n">
        <v>81.45549800000001</v>
      </c>
      <c r="L640" s="9">
        <f>LN(B640/B639)</f>
        <v/>
      </c>
      <c r="M640" s="9">
        <f>$M$1*(C640-C639)</f>
        <v/>
      </c>
      <c r="N640" s="9">
        <f>$N$1*(D640-D639)</f>
        <v/>
      </c>
      <c r="O640" s="9">
        <f>$O$1*LN(E640/E639)</f>
        <v/>
      </c>
      <c r="P640" s="9">
        <f>$P$1*LN(F640/F639)</f>
        <v/>
      </c>
      <c r="Q640" s="9">
        <f>$Q$1*(G640-G639)</f>
        <v/>
      </c>
      <c r="R640" s="9">
        <f>$R$1*(H640-H639)</f>
        <v/>
      </c>
      <c r="S640" s="9">
        <f>$S$1*LN(I640/I639)</f>
        <v/>
      </c>
      <c r="T640" s="9">
        <f>$T$1*LN(J640/J639)</f>
        <v/>
      </c>
      <c r="U640" s="9">
        <f>$W$12+$W$4*M640+$W$5*N640+$W$6*O640+$W$7*P640+$W$8*Q640+$W$9*R640+$W$10*S640+$W$11*T640</f>
        <v/>
      </c>
      <c r="AA640" s="10">
        <f>INDEX(LINEST(L381:L640,M381:T640,TRUE,TRUE),1,9)*52</f>
        <v/>
      </c>
      <c r="AB640" s="9">
        <f>INDEX(LINEST(L381:L640,M381:T640,TRUE,TRUE),1,8)</f>
        <v/>
      </c>
      <c r="AC640" s="9">
        <f>INDEX(LINEST(L381:L640,M381:T640,TRUE,TRUE),1,7)</f>
        <v/>
      </c>
      <c r="AD640" s="9">
        <f>INDEX(LINEST(L381:L640,M381:T640,TRUE,TRUE),1,6)</f>
        <v/>
      </c>
      <c r="AE640" s="9">
        <f>INDEX(LINEST(L381:L640,M381:T640,TRUE,TRUE),1,5)</f>
        <v/>
      </c>
      <c r="AF640" s="9">
        <f>INDEX(LINEST(L381:L640,M381:T640,TRUE,TRUE),1,4)</f>
        <v/>
      </c>
      <c r="AG640" s="9">
        <f>INDEX(LINEST(L381:L640,M381:T640,TRUE,TRUE),1,3)</f>
        <v/>
      </c>
      <c r="AH640" s="9">
        <f>INDEX(LINEST(L381:L640,M381:T640,TRUE,TRUE),1,2)</f>
        <v/>
      </c>
      <c r="AI640" s="9">
        <f>INDEX(LINEST(L381:L640,M381:T640,TRUE,TRUE),1,1)</f>
        <v/>
      </c>
      <c r="AJ640" s="10">
        <f>INDEX(LINEST(L381:L640,M381:T640,TRUE,TRUE),3,1)</f>
        <v/>
      </c>
      <c r="AK640" s="9">
        <f>AA639/52+AB639*M640+AC639*N640+AD639*O640+AE639*P640+AF639*Q640+AG639*R640+AH639*S640+AI639*T640</f>
        <v/>
      </c>
      <c r="AL640" s="9">
        <f>AVERAGE(L380:L639)</f>
        <v/>
      </c>
    </row>
    <row r="641">
      <c r="A641" s="7" t="n">
        <v>42097</v>
      </c>
      <c r="B641" s="8" t="n">
        <v>1198.5</v>
      </c>
      <c r="C641" s="8" t="n">
        <v>1.83</v>
      </c>
      <c r="D641" s="8" t="n">
        <v>0.02</v>
      </c>
      <c r="E641" s="8" t="n">
        <v>97.44000200000001</v>
      </c>
      <c r="F641" s="8" t="n">
        <v>49.13</v>
      </c>
      <c r="G641" s="8" t="n">
        <v>14.67</v>
      </c>
      <c r="H641" s="8" t="n">
        <v>84.300003</v>
      </c>
      <c r="I641" s="8" t="n">
        <v>2066.959961</v>
      </c>
      <c r="J641" s="8" t="n">
        <v>81.786163</v>
      </c>
      <c r="L641" s="9">
        <f>LN(B641/B640)</f>
        <v/>
      </c>
      <c r="M641" s="9">
        <f>$M$1*(C641-C640)</f>
        <v/>
      </c>
      <c r="N641" s="9">
        <f>$N$1*(D641-D640)</f>
        <v/>
      </c>
      <c r="O641" s="9">
        <f>$O$1*LN(E641/E640)</f>
        <v/>
      </c>
      <c r="P641" s="9">
        <f>$P$1*LN(F641/F640)</f>
        <v/>
      </c>
      <c r="Q641" s="9">
        <f>$Q$1*(G641-G640)</f>
        <v/>
      </c>
      <c r="R641" s="9">
        <f>$R$1*(H641-H640)</f>
        <v/>
      </c>
      <c r="S641" s="9">
        <f>$S$1*LN(I641/I640)</f>
        <v/>
      </c>
      <c r="T641" s="9">
        <f>$T$1*LN(J641/J640)</f>
        <v/>
      </c>
      <c r="U641" s="9">
        <f>$W$12+$W$4*M641+$W$5*N641+$W$6*O641+$W$7*P641+$W$8*Q641+$W$9*R641+$W$10*S641+$W$11*T641</f>
        <v/>
      </c>
      <c r="AA641" s="10">
        <f>INDEX(LINEST(L382:L641,M382:T641,TRUE,TRUE),1,9)*52</f>
        <v/>
      </c>
      <c r="AB641" s="9">
        <f>INDEX(LINEST(L382:L641,M382:T641,TRUE,TRUE),1,8)</f>
        <v/>
      </c>
      <c r="AC641" s="9">
        <f>INDEX(LINEST(L382:L641,M382:T641,TRUE,TRUE),1,7)</f>
        <v/>
      </c>
      <c r="AD641" s="9">
        <f>INDEX(LINEST(L382:L641,M382:T641,TRUE,TRUE),1,6)</f>
        <v/>
      </c>
      <c r="AE641" s="9">
        <f>INDEX(LINEST(L382:L641,M382:T641,TRUE,TRUE),1,5)</f>
        <v/>
      </c>
      <c r="AF641" s="9">
        <f>INDEX(LINEST(L382:L641,M382:T641,TRUE,TRUE),1,4)</f>
        <v/>
      </c>
      <c r="AG641" s="9">
        <f>INDEX(LINEST(L382:L641,M382:T641,TRUE,TRUE),1,3)</f>
        <v/>
      </c>
      <c r="AH641" s="9">
        <f>INDEX(LINEST(L382:L641,M382:T641,TRUE,TRUE),1,2)</f>
        <v/>
      </c>
      <c r="AI641" s="9">
        <f>INDEX(LINEST(L382:L641,M382:T641,TRUE,TRUE),1,1)</f>
        <v/>
      </c>
      <c r="AJ641" s="10">
        <f>INDEX(LINEST(L382:L641,M382:T641,TRUE,TRUE),3,1)</f>
        <v/>
      </c>
      <c r="AK641" s="9">
        <f>AA640/52+AB640*M641+AC640*N641+AD640*O641+AE640*P641+AF640*Q641+AG640*R641+AH640*S641+AI640*T641</f>
        <v/>
      </c>
      <c r="AL641" s="9">
        <f>AVERAGE(L381:L640)</f>
        <v/>
      </c>
    </row>
    <row r="642">
      <c r="A642" s="7" t="n">
        <v>42104</v>
      </c>
      <c r="B642" s="8" t="n">
        <v>1207.35</v>
      </c>
      <c r="C642" s="8" t="n">
        <v>1.82</v>
      </c>
      <c r="D642" s="8" t="n">
        <v>0.14</v>
      </c>
      <c r="E642" s="8" t="n">
        <v>99.389999</v>
      </c>
      <c r="F642" s="8" t="n">
        <v>51.63</v>
      </c>
      <c r="G642" s="8" t="n">
        <v>12.58</v>
      </c>
      <c r="H642" s="8" t="n">
        <v>77.800003</v>
      </c>
      <c r="I642" s="8" t="n">
        <v>2102.060059</v>
      </c>
      <c r="J642" s="8" t="n">
        <v>81.65406</v>
      </c>
      <c r="L642" s="9">
        <f>LN(B642/B641)</f>
        <v/>
      </c>
      <c r="M642" s="9">
        <f>$M$1*(C642-C641)</f>
        <v/>
      </c>
      <c r="N642" s="9">
        <f>$N$1*(D642-D641)</f>
        <v/>
      </c>
      <c r="O642" s="9">
        <f>$O$1*LN(E642/E641)</f>
        <v/>
      </c>
      <c r="P642" s="9">
        <f>$P$1*LN(F642/F641)</f>
        <v/>
      </c>
      <c r="Q642" s="9">
        <f>$Q$1*(G642-G641)</f>
        <v/>
      </c>
      <c r="R642" s="9">
        <f>$R$1*(H642-H641)</f>
        <v/>
      </c>
      <c r="S642" s="9">
        <f>$S$1*LN(I642/I641)</f>
        <v/>
      </c>
      <c r="T642" s="9">
        <f>$T$1*LN(J642/J641)</f>
        <v/>
      </c>
      <c r="U642" s="9">
        <f>$W$12+$W$4*M642+$W$5*N642+$W$6*O642+$W$7*P642+$W$8*Q642+$W$9*R642+$W$10*S642+$W$11*T642</f>
        <v/>
      </c>
      <c r="AA642" s="10">
        <f>INDEX(LINEST(L383:L642,M383:T642,TRUE,TRUE),1,9)*52</f>
        <v/>
      </c>
      <c r="AB642" s="9">
        <f>INDEX(LINEST(L383:L642,M383:T642,TRUE,TRUE),1,8)</f>
        <v/>
      </c>
      <c r="AC642" s="9">
        <f>INDEX(LINEST(L383:L642,M383:T642,TRUE,TRUE),1,7)</f>
        <v/>
      </c>
      <c r="AD642" s="9">
        <f>INDEX(LINEST(L383:L642,M383:T642,TRUE,TRUE),1,6)</f>
        <v/>
      </c>
      <c r="AE642" s="9">
        <f>INDEX(LINEST(L383:L642,M383:T642,TRUE,TRUE),1,5)</f>
        <v/>
      </c>
      <c r="AF642" s="9">
        <f>INDEX(LINEST(L383:L642,M383:T642,TRUE,TRUE),1,4)</f>
        <v/>
      </c>
      <c r="AG642" s="9">
        <f>INDEX(LINEST(L383:L642,M383:T642,TRUE,TRUE),1,3)</f>
        <v/>
      </c>
      <c r="AH642" s="9">
        <f>INDEX(LINEST(L383:L642,M383:T642,TRUE,TRUE),1,2)</f>
        <v/>
      </c>
      <c r="AI642" s="9">
        <f>INDEX(LINEST(L383:L642,M383:T642,TRUE,TRUE),1,1)</f>
        <v/>
      </c>
      <c r="AJ642" s="10">
        <f>INDEX(LINEST(L383:L642,M383:T642,TRUE,TRUE),3,1)</f>
        <v/>
      </c>
      <c r="AK642" s="9">
        <f>AA641/52+AB641*M642+AC641*N642+AD641*O642+AE641*P642+AF641*Q642+AG641*R642+AH641*S642+AI641*T642</f>
        <v/>
      </c>
      <c r="AL642" s="9">
        <f>AVERAGE(L382:L641)</f>
        <v/>
      </c>
    </row>
    <row r="643">
      <c r="A643" s="7" t="n">
        <v>42111</v>
      </c>
      <c r="B643" s="8" t="n">
        <v>1203.35</v>
      </c>
      <c r="C643" s="8" t="n">
        <v>1.89</v>
      </c>
      <c r="D643" s="8" t="n">
        <v>-0.02</v>
      </c>
      <c r="E643" s="8" t="n">
        <v>97.519997</v>
      </c>
      <c r="F643" s="8" t="n">
        <v>55.71</v>
      </c>
      <c r="G643" s="8" t="n">
        <v>13.89</v>
      </c>
      <c r="H643" s="8" t="n">
        <v>74.400002</v>
      </c>
      <c r="I643" s="8" t="n">
        <v>2081.179932</v>
      </c>
      <c r="J643" s="8" t="n">
        <v>81.962318</v>
      </c>
      <c r="L643" s="9">
        <f>LN(B643/B642)</f>
        <v/>
      </c>
      <c r="M643" s="9">
        <f>$M$1*(C643-C642)</f>
        <v/>
      </c>
      <c r="N643" s="9">
        <f>$N$1*(D643-D642)</f>
        <v/>
      </c>
      <c r="O643" s="9">
        <f>$O$1*LN(E643/E642)</f>
        <v/>
      </c>
      <c r="P643" s="9">
        <f>$P$1*LN(F643/F642)</f>
        <v/>
      </c>
      <c r="Q643" s="9">
        <f>$Q$1*(G643-G642)</f>
        <v/>
      </c>
      <c r="R643" s="9">
        <f>$R$1*(H643-H642)</f>
        <v/>
      </c>
      <c r="S643" s="9">
        <f>$S$1*LN(I643/I642)</f>
        <v/>
      </c>
      <c r="T643" s="9">
        <f>$T$1*LN(J643/J642)</f>
        <v/>
      </c>
      <c r="U643" s="9">
        <f>$W$12+$W$4*M643+$W$5*N643+$W$6*O643+$W$7*P643+$W$8*Q643+$W$9*R643+$W$10*S643+$W$11*T643</f>
        <v/>
      </c>
      <c r="AA643" s="10">
        <f>INDEX(LINEST(L384:L643,M384:T643,TRUE,TRUE),1,9)*52</f>
        <v/>
      </c>
      <c r="AB643" s="9">
        <f>INDEX(LINEST(L384:L643,M384:T643,TRUE,TRUE),1,8)</f>
        <v/>
      </c>
      <c r="AC643" s="9">
        <f>INDEX(LINEST(L384:L643,M384:T643,TRUE,TRUE),1,7)</f>
        <v/>
      </c>
      <c r="AD643" s="9">
        <f>INDEX(LINEST(L384:L643,M384:T643,TRUE,TRUE),1,6)</f>
        <v/>
      </c>
      <c r="AE643" s="9">
        <f>INDEX(LINEST(L384:L643,M384:T643,TRUE,TRUE),1,5)</f>
        <v/>
      </c>
      <c r="AF643" s="9">
        <f>INDEX(LINEST(L384:L643,M384:T643,TRUE,TRUE),1,4)</f>
        <v/>
      </c>
      <c r="AG643" s="9">
        <f>INDEX(LINEST(L384:L643,M384:T643,TRUE,TRUE),1,3)</f>
        <v/>
      </c>
      <c r="AH643" s="9">
        <f>INDEX(LINEST(L384:L643,M384:T643,TRUE,TRUE),1,2)</f>
        <v/>
      </c>
      <c r="AI643" s="9">
        <f>INDEX(LINEST(L384:L643,M384:T643,TRUE,TRUE),1,1)</f>
        <v/>
      </c>
      <c r="AJ643" s="10">
        <f>INDEX(LINEST(L384:L643,M384:T643,TRUE,TRUE),3,1)</f>
        <v/>
      </c>
      <c r="AK643" s="9">
        <f>AA642/52+AB642*M643+AC642*N643+AD642*O643+AE642*P643+AF642*Q643+AG642*R643+AH642*S643+AI642*T643</f>
        <v/>
      </c>
      <c r="AL643" s="9">
        <f>AVERAGE(L383:L642)</f>
        <v/>
      </c>
    </row>
    <row r="644">
      <c r="A644" s="7" t="n">
        <v>42118</v>
      </c>
      <c r="B644" s="8" t="n">
        <v>1183</v>
      </c>
      <c r="C644" s="8" t="n">
        <v>1.89</v>
      </c>
      <c r="D644" s="8" t="n">
        <v>0.04</v>
      </c>
      <c r="E644" s="8" t="n">
        <v>96.91999800000001</v>
      </c>
      <c r="F644" s="8" t="n">
        <v>55.98</v>
      </c>
      <c r="G644" s="8" t="n">
        <v>12.29</v>
      </c>
      <c r="H644" s="8" t="n">
        <v>71.599998</v>
      </c>
      <c r="I644" s="8" t="n">
        <v>2117.689941</v>
      </c>
      <c r="J644" s="8" t="n">
        <v>81.83757</v>
      </c>
      <c r="L644" s="9">
        <f>LN(B644/B643)</f>
        <v/>
      </c>
      <c r="M644" s="9">
        <f>$M$1*(C644-C643)</f>
        <v/>
      </c>
      <c r="N644" s="9">
        <f>$N$1*(D644-D643)</f>
        <v/>
      </c>
      <c r="O644" s="9">
        <f>$O$1*LN(E644/E643)</f>
        <v/>
      </c>
      <c r="P644" s="9">
        <f>$P$1*LN(F644/F643)</f>
        <v/>
      </c>
      <c r="Q644" s="9">
        <f>$Q$1*(G644-G643)</f>
        <v/>
      </c>
      <c r="R644" s="9">
        <f>$R$1*(H644-H643)</f>
        <v/>
      </c>
      <c r="S644" s="9">
        <f>$S$1*LN(I644/I643)</f>
        <v/>
      </c>
      <c r="T644" s="9">
        <f>$T$1*LN(J644/J643)</f>
        <v/>
      </c>
      <c r="U644" s="9">
        <f>$W$12+$W$4*M644+$W$5*N644+$W$6*O644+$W$7*P644+$W$8*Q644+$W$9*R644+$W$10*S644+$W$11*T644</f>
        <v/>
      </c>
      <c r="AA644" s="10">
        <f>INDEX(LINEST(L385:L644,M385:T644,TRUE,TRUE),1,9)*52</f>
        <v/>
      </c>
      <c r="AB644" s="9">
        <f>INDEX(LINEST(L385:L644,M385:T644,TRUE,TRUE),1,8)</f>
        <v/>
      </c>
      <c r="AC644" s="9">
        <f>INDEX(LINEST(L385:L644,M385:T644,TRUE,TRUE),1,7)</f>
        <v/>
      </c>
      <c r="AD644" s="9">
        <f>INDEX(LINEST(L385:L644,M385:T644,TRUE,TRUE),1,6)</f>
        <v/>
      </c>
      <c r="AE644" s="9">
        <f>INDEX(LINEST(L385:L644,M385:T644,TRUE,TRUE),1,5)</f>
        <v/>
      </c>
      <c r="AF644" s="9">
        <f>INDEX(LINEST(L385:L644,M385:T644,TRUE,TRUE),1,4)</f>
        <v/>
      </c>
      <c r="AG644" s="9">
        <f>INDEX(LINEST(L385:L644,M385:T644,TRUE,TRUE),1,3)</f>
        <v/>
      </c>
      <c r="AH644" s="9">
        <f>INDEX(LINEST(L385:L644,M385:T644,TRUE,TRUE),1,2)</f>
        <v/>
      </c>
      <c r="AI644" s="9">
        <f>INDEX(LINEST(L385:L644,M385:T644,TRUE,TRUE),1,1)</f>
        <v/>
      </c>
      <c r="AJ644" s="10">
        <f>INDEX(LINEST(L385:L644,M385:T644,TRUE,TRUE),3,1)</f>
        <v/>
      </c>
      <c r="AK644" s="9">
        <f>AA643/52+AB643*M644+AC643*N644+AD643*O644+AE643*P644+AF643*Q644+AG643*R644+AH643*S644+AI643*T644</f>
        <v/>
      </c>
      <c r="AL644" s="9">
        <f>AVERAGE(L384:L643)</f>
        <v/>
      </c>
    </row>
    <row r="645">
      <c r="A645" s="7" t="n">
        <v>42125</v>
      </c>
      <c r="B645" s="8" t="n">
        <v>1175.95</v>
      </c>
      <c r="C645" s="8" t="n">
        <v>1.94</v>
      </c>
      <c r="D645" s="8" t="n">
        <v>0.18</v>
      </c>
      <c r="E645" s="8" t="n">
        <v>95.300003</v>
      </c>
      <c r="F645" s="8" t="n">
        <v>59.1</v>
      </c>
      <c r="G645" s="8" t="n">
        <v>12.7</v>
      </c>
      <c r="H645" s="8" t="n">
        <v>78.900002</v>
      </c>
      <c r="I645" s="8" t="n">
        <v>2108.290039</v>
      </c>
      <c r="J645" s="8" t="n">
        <v>81.13694</v>
      </c>
      <c r="L645" s="9">
        <f>LN(B645/B644)</f>
        <v/>
      </c>
      <c r="M645" s="9">
        <f>$M$1*(C645-C644)</f>
        <v/>
      </c>
      <c r="N645" s="9">
        <f>$N$1*(D645-D644)</f>
        <v/>
      </c>
      <c r="O645" s="9">
        <f>$O$1*LN(E645/E644)</f>
        <v/>
      </c>
      <c r="P645" s="9">
        <f>$P$1*LN(F645/F644)</f>
        <v/>
      </c>
      <c r="Q645" s="9">
        <f>$Q$1*(G645-G644)</f>
        <v/>
      </c>
      <c r="R645" s="9">
        <f>$R$1*(H645-H644)</f>
        <v/>
      </c>
      <c r="S645" s="9">
        <f>$S$1*LN(I645/I644)</f>
        <v/>
      </c>
      <c r="T645" s="9">
        <f>$T$1*LN(J645/J644)</f>
        <v/>
      </c>
      <c r="U645" s="9">
        <f>$W$12+$W$4*M645+$W$5*N645+$W$6*O645+$W$7*P645+$W$8*Q645+$W$9*R645+$W$10*S645+$W$11*T645</f>
        <v/>
      </c>
      <c r="AA645" s="10">
        <f>INDEX(LINEST(L386:L645,M386:T645,TRUE,TRUE),1,9)*52</f>
        <v/>
      </c>
      <c r="AB645" s="9">
        <f>INDEX(LINEST(L386:L645,M386:T645,TRUE,TRUE),1,8)</f>
        <v/>
      </c>
      <c r="AC645" s="9">
        <f>INDEX(LINEST(L386:L645,M386:T645,TRUE,TRUE),1,7)</f>
        <v/>
      </c>
      <c r="AD645" s="9">
        <f>INDEX(LINEST(L386:L645,M386:T645,TRUE,TRUE),1,6)</f>
        <v/>
      </c>
      <c r="AE645" s="9">
        <f>INDEX(LINEST(L386:L645,M386:T645,TRUE,TRUE),1,5)</f>
        <v/>
      </c>
      <c r="AF645" s="9">
        <f>INDEX(LINEST(L386:L645,M386:T645,TRUE,TRUE),1,4)</f>
        <v/>
      </c>
      <c r="AG645" s="9">
        <f>INDEX(LINEST(L386:L645,M386:T645,TRUE,TRUE),1,3)</f>
        <v/>
      </c>
      <c r="AH645" s="9">
        <f>INDEX(LINEST(L386:L645,M386:T645,TRUE,TRUE),1,2)</f>
        <v/>
      </c>
      <c r="AI645" s="9">
        <f>INDEX(LINEST(L386:L645,M386:T645,TRUE,TRUE),1,1)</f>
        <v/>
      </c>
      <c r="AJ645" s="10">
        <f>INDEX(LINEST(L386:L645,M386:T645,TRUE,TRUE),3,1)</f>
        <v/>
      </c>
      <c r="AK645" s="9">
        <f>AA644/52+AB644*M645+AC644*N645+AD644*O645+AE644*P645+AF644*Q645+AG644*R645+AH644*S645+AI644*T645</f>
        <v/>
      </c>
      <c r="AL645" s="9">
        <f>AVERAGE(L385:L644)</f>
        <v/>
      </c>
    </row>
    <row r="646">
      <c r="A646" s="7" t="n">
        <v>42132</v>
      </c>
      <c r="B646" s="8" t="n">
        <v>1186</v>
      </c>
      <c r="C646" s="8" t="n">
        <v>1.88</v>
      </c>
      <c r="D646" s="8" t="n">
        <v>0.28</v>
      </c>
      <c r="E646" s="8" t="n">
        <v>94.790001</v>
      </c>
      <c r="F646" s="8" t="n">
        <v>59.41</v>
      </c>
      <c r="G646" s="8" t="n">
        <v>12.86</v>
      </c>
      <c r="H646" s="8" t="n">
        <v>80.900002</v>
      </c>
      <c r="I646" s="8" t="n">
        <v>2116.100098</v>
      </c>
      <c r="J646" s="8" t="n">
        <v>81.100128</v>
      </c>
      <c r="L646" s="9">
        <f>LN(B646/B645)</f>
        <v/>
      </c>
      <c r="M646" s="9">
        <f>$M$1*(C646-C645)</f>
        <v/>
      </c>
      <c r="N646" s="9">
        <f>$N$1*(D646-D645)</f>
        <v/>
      </c>
      <c r="O646" s="9">
        <f>$O$1*LN(E646/E645)</f>
        <v/>
      </c>
      <c r="P646" s="9">
        <f>$P$1*LN(F646/F645)</f>
        <v/>
      </c>
      <c r="Q646" s="9">
        <f>$Q$1*(G646-G645)</f>
        <v/>
      </c>
      <c r="R646" s="9">
        <f>$R$1*(H646-H645)</f>
        <v/>
      </c>
      <c r="S646" s="9">
        <f>$S$1*LN(I646/I645)</f>
        <v/>
      </c>
      <c r="T646" s="9">
        <f>$T$1*LN(J646/J645)</f>
        <v/>
      </c>
      <c r="U646" s="9">
        <f>$W$12+$W$4*M646+$W$5*N646+$W$6*O646+$W$7*P646+$W$8*Q646+$W$9*R646+$W$10*S646+$W$11*T646</f>
        <v/>
      </c>
      <c r="AA646" s="10">
        <f>INDEX(LINEST(L387:L646,M387:T646,TRUE,TRUE),1,9)*52</f>
        <v/>
      </c>
      <c r="AB646" s="9">
        <f>INDEX(LINEST(L387:L646,M387:T646,TRUE,TRUE),1,8)</f>
        <v/>
      </c>
      <c r="AC646" s="9">
        <f>INDEX(LINEST(L387:L646,M387:T646,TRUE,TRUE),1,7)</f>
        <v/>
      </c>
      <c r="AD646" s="9">
        <f>INDEX(LINEST(L387:L646,M387:T646,TRUE,TRUE),1,6)</f>
        <v/>
      </c>
      <c r="AE646" s="9">
        <f>INDEX(LINEST(L387:L646,M387:T646,TRUE,TRUE),1,5)</f>
        <v/>
      </c>
      <c r="AF646" s="9">
        <f>INDEX(LINEST(L387:L646,M387:T646,TRUE,TRUE),1,4)</f>
        <v/>
      </c>
      <c r="AG646" s="9">
        <f>INDEX(LINEST(L387:L646,M387:T646,TRUE,TRUE),1,3)</f>
        <v/>
      </c>
      <c r="AH646" s="9">
        <f>INDEX(LINEST(L387:L646,M387:T646,TRUE,TRUE),1,2)</f>
        <v/>
      </c>
      <c r="AI646" s="9">
        <f>INDEX(LINEST(L387:L646,M387:T646,TRUE,TRUE),1,1)</f>
        <v/>
      </c>
      <c r="AJ646" s="10">
        <f>INDEX(LINEST(L387:L646,M387:T646,TRUE,TRUE),3,1)</f>
        <v/>
      </c>
      <c r="AK646" s="9">
        <f>AA645/52+AB645*M646+AC645*N646+AD645*O646+AE645*P646+AF645*Q646+AG645*R646+AH645*S646+AI645*T646</f>
        <v/>
      </c>
      <c r="AL646" s="9">
        <f>AVERAGE(L386:L645)</f>
        <v/>
      </c>
    </row>
    <row r="647">
      <c r="A647" s="7" t="n">
        <v>42139</v>
      </c>
      <c r="B647" s="8" t="n">
        <v>1220.5</v>
      </c>
      <c r="C647" s="8" t="n">
        <v>1.83</v>
      </c>
      <c r="D647" s="8" t="n">
        <v>0.31</v>
      </c>
      <c r="E647" s="8" t="n">
        <v>93.139999</v>
      </c>
      <c r="F647" s="8" t="n">
        <v>59.73</v>
      </c>
      <c r="G647" s="8" t="n">
        <v>12.38</v>
      </c>
      <c r="H647" s="8" t="n">
        <v>83.199997</v>
      </c>
      <c r="I647" s="8" t="n">
        <v>2122.72998</v>
      </c>
      <c r="J647" s="8" t="n">
        <v>81.033974</v>
      </c>
      <c r="L647" s="9">
        <f>LN(B647/B646)</f>
        <v/>
      </c>
      <c r="M647" s="9">
        <f>$M$1*(C647-C646)</f>
        <v/>
      </c>
      <c r="N647" s="9">
        <f>$N$1*(D647-D646)</f>
        <v/>
      </c>
      <c r="O647" s="9">
        <f>$O$1*LN(E647/E646)</f>
        <v/>
      </c>
      <c r="P647" s="9">
        <f>$P$1*LN(F647/F646)</f>
        <v/>
      </c>
      <c r="Q647" s="9">
        <f>$Q$1*(G647-G646)</f>
        <v/>
      </c>
      <c r="R647" s="9">
        <f>$R$1*(H647-H646)</f>
        <v/>
      </c>
      <c r="S647" s="9">
        <f>$S$1*LN(I647/I646)</f>
        <v/>
      </c>
      <c r="T647" s="9">
        <f>$T$1*LN(J647/J646)</f>
        <v/>
      </c>
      <c r="U647" s="9">
        <f>$W$12+$W$4*M647+$W$5*N647+$W$6*O647+$W$7*P647+$W$8*Q647+$W$9*R647+$W$10*S647+$W$11*T647</f>
        <v/>
      </c>
      <c r="AA647" s="10">
        <f>INDEX(LINEST(L388:L647,M388:T647,TRUE,TRUE),1,9)*52</f>
        <v/>
      </c>
      <c r="AB647" s="9">
        <f>INDEX(LINEST(L388:L647,M388:T647,TRUE,TRUE),1,8)</f>
        <v/>
      </c>
      <c r="AC647" s="9">
        <f>INDEX(LINEST(L388:L647,M388:T647,TRUE,TRUE),1,7)</f>
        <v/>
      </c>
      <c r="AD647" s="9">
        <f>INDEX(LINEST(L388:L647,M388:T647,TRUE,TRUE),1,6)</f>
        <v/>
      </c>
      <c r="AE647" s="9">
        <f>INDEX(LINEST(L388:L647,M388:T647,TRUE,TRUE),1,5)</f>
        <v/>
      </c>
      <c r="AF647" s="9">
        <f>INDEX(LINEST(L388:L647,M388:T647,TRUE,TRUE),1,4)</f>
        <v/>
      </c>
      <c r="AG647" s="9">
        <f>INDEX(LINEST(L388:L647,M388:T647,TRUE,TRUE),1,3)</f>
        <v/>
      </c>
      <c r="AH647" s="9">
        <f>INDEX(LINEST(L388:L647,M388:T647,TRUE,TRUE),1,2)</f>
        <v/>
      </c>
      <c r="AI647" s="9">
        <f>INDEX(LINEST(L388:L647,M388:T647,TRUE,TRUE),1,1)</f>
        <v/>
      </c>
      <c r="AJ647" s="10">
        <f>INDEX(LINEST(L388:L647,M388:T647,TRUE,TRUE),3,1)</f>
        <v/>
      </c>
      <c r="AK647" s="9">
        <f>AA646/52+AB646*M647+AC646*N647+AD646*O647+AE646*P647+AF646*Q647+AG646*R647+AH646*S647+AI646*T647</f>
        <v/>
      </c>
      <c r="AL647" s="9">
        <f>AVERAGE(L387:L646)</f>
        <v/>
      </c>
    </row>
    <row r="648">
      <c r="A648" s="7" t="n">
        <v>42146</v>
      </c>
      <c r="B648" s="8" t="n">
        <v>1204.1</v>
      </c>
      <c r="C648" s="8" t="n">
        <v>1.87</v>
      </c>
      <c r="D648" s="8" t="n">
        <v>0.34</v>
      </c>
      <c r="E648" s="8" t="n">
        <v>96.010002</v>
      </c>
      <c r="F648" s="8" t="n">
        <v>58.88</v>
      </c>
      <c r="G648" s="8" t="n">
        <v>12.13</v>
      </c>
      <c r="H648" s="8" t="n">
        <v>87.66999800000001</v>
      </c>
      <c r="I648" s="8" t="n">
        <v>2126.060059</v>
      </c>
      <c r="J648" s="8" t="n">
        <v>80.73249800000001</v>
      </c>
      <c r="L648" s="9">
        <f>LN(B648/B647)</f>
        <v/>
      </c>
      <c r="M648" s="9">
        <f>$M$1*(C648-C647)</f>
        <v/>
      </c>
      <c r="N648" s="9">
        <f>$N$1*(D648-D647)</f>
        <v/>
      </c>
      <c r="O648" s="9">
        <f>$O$1*LN(E648/E647)</f>
        <v/>
      </c>
      <c r="P648" s="9">
        <f>$P$1*LN(F648/F647)</f>
        <v/>
      </c>
      <c r="Q648" s="9">
        <f>$Q$1*(G648-G647)</f>
        <v/>
      </c>
      <c r="R648" s="9">
        <f>$R$1*(H648-H647)</f>
        <v/>
      </c>
      <c r="S648" s="9">
        <f>$S$1*LN(I648/I647)</f>
        <v/>
      </c>
      <c r="T648" s="9">
        <f>$T$1*LN(J648/J647)</f>
        <v/>
      </c>
      <c r="U648" s="9">
        <f>$W$12+$W$4*M648+$W$5*N648+$W$6*O648+$W$7*P648+$W$8*Q648+$W$9*R648+$W$10*S648+$W$11*T648</f>
        <v/>
      </c>
      <c r="AA648" s="10">
        <f>INDEX(LINEST(L389:L648,M389:T648,TRUE,TRUE),1,9)*52</f>
        <v/>
      </c>
      <c r="AB648" s="9">
        <f>INDEX(LINEST(L389:L648,M389:T648,TRUE,TRUE),1,8)</f>
        <v/>
      </c>
      <c r="AC648" s="9">
        <f>INDEX(LINEST(L389:L648,M389:T648,TRUE,TRUE),1,7)</f>
        <v/>
      </c>
      <c r="AD648" s="9">
        <f>INDEX(LINEST(L389:L648,M389:T648,TRUE,TRUE),1,6)</f>
        <v/>
      </c>
      <c r="AE648" s="9">
        <f>INDEX(LINEST(L389:L648,M389:T648,TRUE,TRUE),1,5)</f>
        <v/>
      </c>
      <c r="AF648" s="9">
        <f>INDEX(LINEST(L389:L648,M389:T648,TRUE,TRUE),1,4)</f>
        <v/>
      </c>
      <c r="AG648" s="9">
        <f>INDEX(LINEST(L389:L648,M389:T648,TRUE,TRUE),1,3)</f>
        <v/>
      </c>
      <c r="AH648" s="9">
        <f>INDEX(LINEST(L389:L648,M389:T648,TRUE,TRUE),1,2)</f>
        <v/>
      </c>
      <c r="AI648" s="9">
        <f>INDEX(LINEST(L389:L648,M389:T648,TRUE,TRUE),1,1)</f>
        <v/>
      </c>
      <c r="AJ648" s="10">
        <f>INDEX(LINEST(L389:L648,M389:T648,TRUE,TRUE),3,1)</f>
        <v/>
      </c>
      <c r="AK648" s="9">
        <f>AA647/52+AB647*M648+AC647*N648+AD647*O648+AE647*P648+AF647*Q648+AG647*R648+AH647*S648+AI647*T648</f>
        <v/>
      </c>
      <c r="AL648" s="9">
        <f>AVERAGE(L388:L647)</f>
        <v/>
      </c>
    </row>
    <row r="649">
      <c r="A649" s="7" t="n">
        <v>42153</v>
      </c>
      <c r="B649" s="8" t="n">
        <v>1191.4</v>
      </c>
      <c r="C649" s="8" t="n">
        <v>1.8</v>
      </c>
      <c r="D649" s="8" t="n">
        <v>0.32</v>
      </c>
      <c r="E649" s="8" t="n">
        <v>96.910004</v>
      </c>
      <c r="F649" s="8" t="n">
        <v>60.25</v>
      </c>
      <c r="G649" s="8" t="n">
        <v>13.84</v>
      </c>
      <c r="H649" s="8" t="n">
        <v>82.699997</v>
      </c>
      <c r="I649" s="8" t="n">
        <v>2107.389893</v>
      </c>
      <c r="J649" s="8" t="n">
        <v>81.01190200000001</v>
      </c>
      <c r="L649" s="9">
        <f>LN(B649/B648)</f>
        <v/>
      </c>
      <c r="M649" s="9">
        <f>$M$1*(C649-C648)</f>
        <v/>
      </c>
      <c r="N649" s="9">
        <f>$N$1*(D649-D648)</f>
        <v/>
      </c>
      <c r="O649" s="9">
        <f>$O$1*LN(E649/E648)</f>
        <v/>
      </c>
      <c r="P649" s="9">
        <f>$P$1*LN(F649/F648)</f>
        <v/>
      </c>
      <c r="Q649" s="9">
        <f>$Q$1*(G649-G648)</f>
        <v/>
      </c>
      <c r="R649" s="9">
        <f>$R$1*(H649-H648)</f>
        <v/>
      </c>
      <c r="S649" s="9">
        <f>$S$1*LN(I649/I648)</f>
        <v/>
      </c>
      <c r="T649" s="9">
        <f>$T$1*LN(J649/J648)</f>
        <v/>
      </c>
      <c r="U649" s="9">
        <f>$W$12+$W$4*M649+$W$5*N649+$W$6*O649+$W$7*P649+$W$8*Q649+$W$9*R649+$W$10*S649+$W$11*T649</f>
        <v/>
      </c>
      <c r="AA649" s="10">
        <f>INDEX(LINEST(L390:L649,M390:T649,TRUE,TRUE),1,9)*52</f>
        <v/>
      </c>
      <c r="AB649" s="9">
        <f>INDEX(LINEST(L390:L649,M390:T649,TRUE,TRUE),1,8)</f>
        <v/>
      </c>
      <c r="AC649" s="9">
        <f>INDEX(LINEST(L390:L649,M390:T649,TRUE,TRUE),1,7)</f>
        <v/>
      </c>
      <c r="AD649" s="9">
        <f>INDEX(LINEST(L390:L649,M390:T649,TRUE,TRUE),1,6)</f>
        <v/>
      </c>
      <c r="AE649" s="9">
        <f>INDEX(LINEST(L390:L649,M390:T649,TRUE,TRUE),1,5)</f>
        <v/>
      </c>
      <c r="AF649" s="9">
        <f>INDEX(LINEST(L390:L649,M390:T649,TRUE,TRUE),1,4)</f>
        <v/>
      </c>
      <c r="AG649" s="9">
        <f>INDEX(LINEST(L390:L649,M390:T649,TRUE,TRUE),1,3)</f>
        <v/>
      </c>
      <c r="AH649" s="9">
        <f>INDEX(LINEST(L390:L649,M390:T649,TRUE,TRUE),1,2)</f>
        <v/>
      </c>
      <c r="AI649" s="9">
        <f>INDEX(LINEST(L390:L649,M390:T649,TRUE,TRUE),1,1)</f>
        <v/>
      </c>
      <c r="AJ649" s="10">
        <f>INDEX(LINEST(L390:L649,M390:T649,TRUE,TRUE),3,1)</f>
        <v/>
      </c>
      <c r="AK649" s="9">
        <f>AA648/52+AB648*M649+AC648*N649+AD648*O649+AE648*P649+AF648*Q649+AG648*R649+AH648*S649+AI648*T649</f>
        <v/>
      </c>
      <c r="AL649" s="9">
        <f>AVERAGE(L389:L648)</f>
        <v/>
      </c>
    </row>
    <row r="650">
      <c r="A650" s="7" t="n">
        <v>42160</v>
      </c>
      <c r="B650" s="8" t="n">
        <v>1164.6</v>
      </c>
      <c r="C650" s="8" t="n">
        <v>1.86</v>
      </c>
      <c r="D650" s="8" t="n">
        <v>0.55</v>
      </c>
      <c r="E650" s="8" t="n">
        <v>96.30999799999999</v>
      </c>
      <c r="F650" s="8" t="n">
        <v>59.11</v>
      </c>
      <c r="G650" s="8" t="n">
        <v>14.21</v>
      </c>
      <c r="H650" s="8" t="n">
        <v>88.900002</v>
      </c>
      <c r="I650" s="8" t="n">
        <v>2092.830078</v>
      </c>
      <c r="J650" s="8" t="n">
        <v>79.970184</v>
      </c>
      <c r="L650" s="9">
        <f>LN(B650/B649)</f>
        <v/>
      </c>
      <c r="M650" s="9">
        <f>$M$1*(C650-C649)</f>
        <v/>
      </c>
      <c r="N650" s="9">
        <f>$N$1*(D650-D649)</f>
        <v/>
      </c>
      <c r="O650" s="9">
        <f>$O$1*LN(E650/E649)</f>
        <v/>
      </c>
      <c r="P650" s="9">
        <f>$P$1*LN(F650/F649)</f>
        <v/>
      </c>
      <c r="Q650" s="9">
        <f>$Q$1*(G650-G649)</f>
        <v/>
      </c>
      <c r="R650" s="9">
        <f>$R$1*(H650-H649)</f>
        <v/>
      </c>
      <c r="S650" s="9">
        <f>$S$1*LN(I650/I649)</f>
        <v/>
      </c>
      <c r="T650" s="9">
        <f>$T$1*LN(J650/J649)</f>
        <v/>
      </c>
      <c r="U650" s="9">
        <f>$W$12+$W$4*M650+$W$5*N650+$W$6*O650+$W$7*P650+$W$8*Q650+$W$9*R650+$W$10*S650+$W$11*T650</f>
        <v/>
      </c>
      <c r="AA650" s="10">
        <f>INDEX(LINEST(L391:L650,M391:T650,TRUE,TRUE),1,9)*52</f>
        <v/>
      </c>
      <c r="AB650" s="9">
        <f>INDEX(LINEST(L391:L650,M391:T650,TRUE,TRUE),1,8)</f>
        <v/>
      </c>
      <c r="AC650" s="9">
        <f>INDEX(LINEST(L391:L650,M391:T650,TRUE,TRUE),1,7)</f>
        <v/>
      </c>
      <c r="AD650" s="9">
        <f>INDEX(LINEST(L391:L650,M391:T650,TRUE,TRUE),1,6)</f>
        <v/>
      </c>
      <c r="AE650" s="9">
        <f>INDEX(LINEST(L391:L650,M391:T650,TRUE,TRUE),1,5)</f>
        <v/>
      </c>
      <c r="AF650" s="9">
        <f>INDEX(LINEST(L391:L650,M391:T650,TRUE,TRUE),1,4)</f>
        <v/>
      </c>
      <c r="AG650" s="9">
        <f>INDEX(LINEST(L391:L650,M391:T650,TRUE,TRUE),1,3)</f>
        <v/>
      </c>
      <c r="AH650" s="9">
        <f>INDEX(LINEST(L391:L650,M391:T650,TRUE,TRUE),1,2)</f>
        <v/>
      </c>
      <c r="AI650" s="9">
        <f>INDEX(LINEST(L391:L650,M391:T650,TRUE,TRUE),1,1)</f>
        <v/>
      </c>
      <c r="AJ650" s="10">
        <f>INDEX(LINEST(L391:L650,M391:T650,TRUE,TRUE),3,1)</f>
        <v/>
      </c>
      <c r="AK650" s="9">
        <f>AA649/52+AB649*M650+AC649*N650+AD649*O650+AE649*P650+AF649*Q650+AG649*R650+AH649*S650+AI649*T650</f>
        <v/>
      </c>
      <c r="AL650" s="9">
        <f>AVERAGE(L390:L649)</f>
        <v/>
      </c>
    </row>
    <row r="651">
      <c r="A651" s="7" t="n">
        <v>42167</v>
      </c>
      <c r="B651" s="8" t="n">
        <v>1182.8</v>
      </c>
      <c r="C651" s="8" t="n">
        <v>1.84</v>
      </c>
      <c r="D651" s="8" t="n">
        <v>0.55</v>
      </c>
      <c r="E651" s="8" t="n">
        <v>94.970001</v>
      </c>
      <c r="F651" s="8" t="n">
        <v>59.96</v>
      </c>
      <c r="G651" s="8" t="n">
        <v>13.78</v>
      </c>
      <c r="H651" s="8" t="n">
        <v>87.699997</v>
      </c>
      <c r="I651" s="8" t="n">
        <v>2094.110107</v>
      </c>
      <c r="J651" s="8" t="n">
        <v>79.99231</v>
      </c>
      <c r="L651" s="9">
        <f>LN(B651/B650)</f>
        <v/>
      </c>
      <c r="M651" s="9">
        <f>$M$1*(C651-C650)</f>
        <v/>
      </c>
      <c r="N651" s="9">
        <f>$N$1*(D651-D650)</f>
        <v/>
      </c>
      <c r="O651" s="9">
        <f>$O$1*LN(E651/E650)</f>
        <v/>
      </c>
      <c r="P651" s="9">
        <f>$P$1*LN(F651/F650)</f>
        <v/>
      </c>
      <c r="Q651" s="9">
        <f>$Q$1*(G651-G650)</f>
        <v/>
      </c>
      <c r="R651" s="9">
        <f>$R$1*(H651-H650)</f>
        <v/>
      </c>
      <c r="S651" s="9">
        <f>$S$1*LN(I651/I650)</f>
        <v/>
      </c>
      <c r="T651" s="9">
        <f>$T$1*LN(J651/J650)</f>
        <v/>
      </c>
      <c r="U651" s="9">
        <f>$W$12+$W$4*M651+$W$5*N651+$W$6*O651+$W$7*P651+$W$8*Q651+$W$9*R651+$W$10*S651+$W$11*T651</f>
        <v/>
      </c>
      <c r="AA651" s="10">
        <f>INDEX(LINEST(L392:L651,M392:T651,TRUE,TRUE),1,9)*52</f>
        <v/>
      </c>
      <c r="AB651" s="9">
        <f>INDEX(LINEST(L392:L651,M392:T651,TRUE,TRUE),1,8)</f>
        <v/>
      </c>
      <c r="AC651" s="9">
        <f>INDEX(LINEST(L392:L651,M392:T651,TRUE,TRUE),1,7)</f>
        <v/>
      </c>
      <c r="AD651" s="9">
        <f>INDEX(LINEST(L392:L651,M392:T651,TRUE,TRUE),1,6)</f>
        <v/>
      </c>
      <c r="AE651" s="9">
        <f>INDEX(LINEST(L392:L651,M392:T651,TRUE,TRUE),1,5)</f>
        <v/>
      </c>
      <c r="AF651" s="9">
        <f>INDEX(LINEST(L392:L651,M392:T651,TRUE,TRUE),1,4)</f>
        <v/>
      </c>
      <c r="AG651" s="9">
        <f>INDEX(LINEST(L392:L651,M392:T651,TRUE,TRUE),1,3)</f>
        <v/>
      </c>
      <c r="AH651" s="9">
        <f>INDEX(LINEST(L392:L651,M392:T651,TRUE,TRUE),1,2)</f>
        <v/>
      </c>
      <c r="AI651" s="9">
        <f>INDEX(LINEST(L392:L651,M392:T651,TRUE,TRUE),1,1)</f>
        <v/>
      </c>
      <c r="AJ651" s="10">
        <f>INDEX(LINEST(L392:L651,M392:T651,TRUE,TRUE),3,1)</f>
        <v/>
      </c>
      <c r="AK651" s="9">
        <f>AA650/52+AB650*M651+AC650*N651+AD650*O651+AE650*P651+AF650*Q651+AG650*R651+AH650*S651+AI650*T651</f>
        <v/>
      </c>
      <c r="AL651" s="9">
        <f>AVERAGE(L391:L650)</f>
        <v/>
      </c>
    </row>
    <row r="652">
      <c r="A652" s="7" t="n">
        <v>42174</v>
      </c>
      <c r="B652" s="8" t="n">
        <v>1203.4</v>
      </c>
      <c r="C652" s="8" t="n">
        <v>1.86</v>
      </c>
      <c r="D652" s="8" t="n">
        <v>0.4</v>
      </c>
      <c r="E652" s="8" t="n">
        <v>94.089996</v>
      </c>
      <c r="F652" s="8" t="n">
        <v>59.62</v>
      </c>
      <c r="G652" s="8" t="n">
        <v>13.96</v>
      </c>
      <c r="H652" s="8" t="n">
        <v>84.699997</v>
      </c>
      <c r="I652" s="8" t="n">
        <v>2109.98999</v>
      </c>
      <c r="J652" s="8" t="n">
        <v>80.456436</v>
      </c>
      <c r="L652" s="9">
        <f>LN(B652/B651)</f>
        <v/>
      </c>
      <c r="M652" s="9">
        <f>$M$1*(C652-C651)</f>
        <v/>
      </c>
      <c r="N652" s="9">
        <f>$N$1*(D652-D651)</f>
        <v/>
      </c>
      <c r="O652" s="9">
        <f>$O$1*LN(E652/E651)</f>
        <v/>
      </c>
      <c r="P652" s="9">
        <f>$P$1*LN(F652/F651)</f>
        <v/>
      </c>
      <c r="Q652" s="9">
        <f>$Q$1*(G652-G651)</f>
        <v/>
      </c>
      <c r="R652" s="9">
        <f>$R$1*(H652-H651)</f>
        <v/>
      </c>
      <c r="S652" s="9">
        <f>$S$1*LN(I652/I651)</f>
        <v/>
      </c>
      <c r="T652" s="9">
        <f>$T$1*LN(J652/J651)</f>
        <v/>
      </c>
      <c r="U652" s="9">
        <f>$W$12+$W$4*M652+$W$5*N652+$W$6*O652+$W$7*P652+$W$8*Q652+$W$9*R652+$W$10*S652+$W$11*T652</f>
        <v/>
      </c>
      <c r="AA652" s="10">
        <f>INDEX(LINEST(L393:L652,M393:T652,TRUE,TRUE),1,9)*52</f>
        <v/>
      </c>
      <c r="AB652" s="9">
        <f>INDEX(LINEST(L393:L652,M393:T652,TRUE,TRUE),1,8)</f>
        <v/>
      </c>
      <c r="AC652" s="9">
        <f>INDEX(LINEST(L393:L652,M393:T652,TRUE,TRUE),1,7)</f>
        <v/>
      </c>
      <c r="AD652" s="9">
        <f>INDEX(LINEST(L393:L652,M393:T652,TRUE,TRUE),1,6)</f>
        <v/>
      </c>
      <c r="AE652" s="9">
        <f>INDEX(LINEST(L393:L652,M393:T652,TRUE,TRUE),1,5)</f>
        <v/>
      </c>
      <c r="AF652" s="9">
        <f>INDEX(LINEST(L393:L652,M393:T652,TRUE,TRUE),1,4)</f>
        <v/>
      </c>
      <c r="AG652" s="9">
        <f>INDEX(LINEST(L393:L652,M393:T652,TRUE,TRUE),1,3)</f>
        <v/>
      </c>
      <c r="AH652" s="9">
        <f>INDEX(LINEST(L393:L652,M393:T652,TRUE,TRUE),1,2)</f>
        <v/>
      </c>
      <c r="AI652" s="9">
        <f>INDEX(LINEST(L393:L652,M393:T652,TRUE,TRUE),1,1)</f>
        <v/>
      </c>
      <c r="AJ652" s="10">
        <f>INDEX(LINEST(L393:L652,M393:T652,TRUE,TRUE),3,1)</f>
        <v/>
      </c>
      <c r="AK652" s="9">
        <f>AA651/52+AB651*M652+AC651*N652+AD651*O652+AE651*P652+AF651*Q652+AG651*R652+AH651*S652+AI651*T652</f>
        <v/>
      </c>
      <c r="AL652" s="9">
        <f>AVERAGE(L392:L651)</f>
        <v/>
      </c>
    </row>
    <row r="653">
      <c r="A653" s="7" t="n">
        <v>42181</v>
      </c>
      <c r="B653" s="8" t="n">
        <v>1170.5</v>
      </c>
      <c r="C653" s="8" t="n">
        <v>1.92</v>
      </c>
      <c r="D653" s="8" t="n">
        <v>0.57</v>
      </c>
      <c r="E653" s="8" t="n">
        <v>95.470001</v>
      </c>
      <c r="F653" s="8" t="n">
        <v>59.41</v>
      </c>
      <c r="G653" s="8" t="n">
        <v>14.02</v>
      </c>
      <c r="H653" s="8" t="n">
        <v>84.300003</v>
      </c>
      <c r="I653" s="8" t="n">
        <v>2101.48999</v>
      </c>
      <c r="J653" s="8" t="n">
        <v>79.719696</v>
      </c>
      <c r="L653" s="9">
        <f>LN(B653/B652)</f>
        <v/>
      </c>
      <c r="M653" s="9">
        <f>$M$1*(C653-C652)</f>
        <v/>
      </c>
      <c r="N653" s="9">
        <f>$N$1*(D653-D652)</f>
        <v/>
      </c>
      <c r="O653" s="9">
        <f>$O$1*LN(E653/E652)</f>
        <v/>
      </c>
      <c r="P653" s="9">
        <f>$P$1*LN(F653/F652)</f>
        <v/>
      </c>
      <c r="Q653" s="9">
        <f>$Q$1*(G653-G652)</f>
        <v/>
      </c>
      <c r="R653" s="9">
        <f>$R$1*(H653-H652)</f>
        <v/>
      </c>
      <c r="S653" s="9">
        <f>$S$1*LN(I653/I652)</f>
        <v/>
      </c>
      <c r="T653" s="9">
        <f>$T$1*LN(J653/J652)</f>
        <v/>
      </c>
      <c r="U653" s="9">
        <f>$W$12+$W$4*M653+$W$5*N653+$W$6*O653+$W$7*P653+$W$8*Q653+$W$9*R653+$W$10*S653+$W$11*T653</f>
        <v/>
      </c>
      <c r="AA653" s="10">
        <f>INDEX(LINEST(L394:L653,M394:T653,TRUE,TRUE),1,9)*52</f>
        <v/>
      </c>
      <c r="AB653" s="9">
        <f>INDEX(LINEST(L394:L653,M394:T653,TRUE,TRUE),1,8)</f>
        <v/>
      </c>
      <c r="AC653" s="9">
        <f>INDEX(LINEST(L394:L653,M394:T653,TRUE,TRUE),1,7)</f>
        <v/>
      </c>
      <c r="AD653" s="9">
        <f>INDEX(LINEST(L394:L653,M394:T653,TRUE,TRUE),1,6)</f>
        <v/>
      </c>
      <c r="AE653" s="9">
        <f>INDEX(LINEST(L394:L653,M394:T653,TRUE,TRUE),1,5)</f>
        <v/>
      </c>
      <c r="AF653" s="9">
        <f>INDEX(LINEST(L394:L653,M394:T653,TRUE,TRUE),1,4)</f>
        <v/>
      </c>
      <c r="AG653" s="9">
        <f>INDEX(LINEST(L394:L653,M394:T653,TRUE,TRUE),1,3)</f>
        <v/>
      </c>
      <c r="AH653" s="9">
        <f>INDEX(LINEST(L394:L653,M394:T653,TRUE,TRUE),1,2)</f>
        <v/>
      </c>
      <c r="AI653" s="9">
        <f>INDEX(LINEST(L394:L653,M394:T653,TRUE,TRUE),1,1)</f>
        <v/>
      </c>
      <c r="AJ653" s="10">
        <f>INDEX(LINEST(L394:L653,M394:T653,TRUE,TRUE),3,1)</f>
        <v/>
      </c>
      <c r="AK653" s="9">
        <f>AA652/52+AB652*M653+AC652*N653+AD652*O653+AE652*P653+AF652*Q653+AG652*R653+AH652*S653+AI652*T653</f>
        <v/>
      </c>
      <c r="AL653" s="9">
        <f>AVERAGE(L393:L652)</f>
        <v/>
      </c>
    </row>
    <row r="654">
      <c r="A654" s="7" t="n">
        <v>42188</v>
      </c>
      <c r="B654" s="8" t="n">
        <v>1167.95</v>
      </c>
      <c r="C654" s="8" t="n">
        <v>1.91</v>
      </c>
      <c r="D654" s="8" t="n">
        <v>0.49</v>
      </c>
      <c r="E654" s="8" t="n">
        <v>96.110001</v>
      </c>
      <c r="F654" s="8" t="n">
        <v>56.93</v>
      </c>
      <c r="G654" s="8" t="n">
        <v>16.79</v>
      </c>
      <c r="H654" s="8" t="n">
        <v>88</v>
      </c>
      <c r="I654" s="8" t="n">
        <v>2076.780029</v>
      </c>
      <c r="J654" s="8" t="n">
        <v>80.048096</v>
      </c>
      <c r="L654" s="9">
        <f>LN(B654/B653)</f>
        <v/>
      </c>
      <c r="M654" s="9">
        <f>$M$1*(C654-C653)</f>
        <v/>
      </c>
      <c r="N654" s="9">
        <f>$N$1*(D654-D653)</f>
        <v/>
      </c>
      <c r="O654" s="9">
        <f>$O$1*LN(E654/E653)</f>
        <v/>
      </c>
      <c r="P654" s="9">
        <f>$P$1*LN(F654/F653)</f>
        <v/>
      </c>
      <c r="Q654" s="9">
        <f>$Q$1*(G654-G653)</f>
        <v/>
      </c>
      <c r="R654" s="9">
        <f>$R$1*(H654-H653)</f>
        <v/>
      </c>
      <c r="S654" s="9">
        <f>$S$1*LN(I654/I653)</f>
        <v/>
      </c>
      <c r="T654" s="9">
        <f>$T$1*LN(J654/J653)</f>
        <v/>
      </c>
      <c r="U654" s="9">
        <f>$W$12+$W$4*M654+$W$5*N654+$W$6*O654+$W$7*P654+$W$8*Q654+$W$9*R654+$W$10*S654+$W$11*T654</f>
        <v/>
      </c>
      <c r="AA654" s="10">
        <f>INDEX(LINEST(L395:L654,M395:T654,TRUE,TRUE),1,9)*52</f>
        <v/>
      </c>
      <c r="AB654" s="9">
        <f>INDEX(LINEST(L395:L654,M395:T654,TRUE,TRUE),1,8)</f>
        <v/>
      </c>
      <c r="AC654" s="9">
        <f>INDEX(LINEST(L395:L654,M395:T654,TRUE,TRUE),1,7)</f>
        <v/>
      </c>
      <c r="AD654" s="9">
        <f>INDEX(LINEST(L395:L654,M395:T654,TRUE,TRUE),1,6)</f>
        <v/>
      </c>
      <c r="AE654" s="9">
        <f>INDEX(LINEST(L395:L654,M395:T654,TRUE,TRUE),1,5)</f>
        <v/>
      </c>
      <c r="AF654" s="9">
        <f>INDEX(LINEST(L395:L654,M395:T654,TRUE,TRUE),1,4)</f>
        <v/>
      </c>
      <c r="AG654" s="9">
        <f>INDEX(LINEST(L395:L654,M395:T654,TRUE,TRUE),1,3)</f>
        <v/>
      </c>
      <c r="AH654" s="9">
        <f>INDEX(LINEST(L395:L654,M395:T654,TRUE,TRUE),1,2)</f>
        <v/>
      </c>
      <c r="AI654" s="9">
        <f>INDEX(LINEST(L395:L654,M395:T654,TRUE,TRUE),1,1)</f>
        <v/>
      </c>
      <c r="AJ654" s="10">
        <f>INDEX(LINEST(L395:L654,M395:T654,TRUE,TRUE),3,1)</f>
        <v/>
      </c>
      <c r="AK654" s="9">
        <f>AA653/52+AB653*M654+AC653*N654+AD653*O654+AE653*P654+AF653*Q654+AG653*R654+AH653*S654+AI653*T654</f>
        <v/>
      </c>
      <c r="AL654" s="9">
        <f>AVERAGE(L394:L653)</f>
        <v/>
      </c>
    </row>
    <row r="655">
      <c r="A655" s="7" t="n">
        <v>42195</v>
      </c>
      <c r="B655" s="8" t="n">
        <v>1159.3</v>
      </c>
      <c r="C655" s="8" t="n">
        <v>1.87</v>
      </c>
      <c r="D655" s="8" t="n">
        <v>0.55</v>
      </c>
      <c r="E655" s="8" t="n">
        <v>96.029999</v>
      </c>
      <c r="F655" s="8" t="n">
        <v>52.74</v>
      </c>
      <c r="G655" s="8" t="n">
        <v>16.83</v>
      </c>
      <c r="H655" s="8" t="n">
        <v>90.199997</v>
      </c>
      <c r="I655" s="8" t="n">
        <v>2076.620117</v>
      </c>
      <c r="J655" s="8" t="n">
        <v>80.00385300000001</v>
      </c>
      <c r="L655" s="9">
        <f>LN(B655/B654)</f>
        <v/>
      </c>
      <c r="M655" s="9">
        <f>$M$1*(C655-C654)</f>
        <v/>
      </c>
      <c r="N655" s="9">
        <f>$N$1*(D655-D654)</f>
        <v/>
      </c>
      <c r="O655" s="9">
        <f>$O$1*LN(E655/E654)</f>
        <v/>
      </c>
      <c r="P655" s="9">
        <f>$P$1*LN(F655/F654)</f>
        <v/>
      </c>
      <c r="Q655" s="9">
        <f>$Q$1*(G655-G654)</f>
        <v/>
      </c>
      <c r="R655" s="9">
        <f>$R$1*(H655-H654)</f>
        <v/>
      </c>
      <c r="S655" s="9">
        <f>$S$1*LN(I655/I654)</f>
        <v/>
      </c>
      <c r="T655" s="9">
        <f>$T$1*LN(J655/J654)</f>
        <v/>
      </c>
      <c r="U655" s="9">
        <f>$W$12+$W$4*M655+$W$5*N655+$W$6*O655+$W$7*P655+$W$8*Q655+$W$9*R655+$W$10*S655+$W$11*T655</f>
        <v/>
      </c>
      <c r="AA655" s="10">
        <f>INDEX(LINEST(L396:L655,M396:T655,TRUE,TRUE),1,9)*52</f>
        <v/>
      </c>
      <c r="AB655" s="9">
        <f>INDEX(LINEST(L396:L655,M396:T655,TRUE,TRUE),1,8)</f>
        <v/>
      </c>
      <c r="AC655" s="9">
        <f>INDEX(LINEST(L396:L655,M396:T655,TRUE,TRUE),1,7)</f>
        <v/>
      </c>
      <c r="AD655" s="9">
        <f>INDEX(LINEST(L396:L655,M396:T655,TRUE,TRUE),1,6)</f>
        <v/>
      </c>
      <c r="AE655" s="9">
        <f>INDEX(LINEST(L396:L655,M396:T655,TRUE,TRUE),1,5)</f>
        <v/>
      </c>
      <c r="AF655" s="9">
        <f>INDEX(LINEST(L396:L655,M396:T655,TRUE,TRUE),1,4)</f>
        <v/>
      </c>
      <c r="AG655" s="9">
        <f>INDEX(LINEST(L396:L655,M396:T655,TRUE,TRUE),1,3)</f>
        <v/>
      </c>
      <c r="AH655" s="9">
        <f>INDEX(LINEST(L396:L655,M396:T655,TRUE,TRUE),1,2)</f>
        <v/>
      </c>
      <c r="AI655" s="9">
        <f>INDEX(LINEST(L396:L655,M396:T655,TRUE,TRUE),1,1)</f>
        <v/>
      </c>
      <c r="AJ655" s="10">
        <f>INDEX(LINEST(L396:L655,M396:T655,TRUE,TRUE),3,1)</f>
        <v/>
      </c>
      <c r="AK655" s="9">
        <f>AA654/52+AB654*M655+AC654*N655+AD654*O655+AE654*P655+AF654*Q655+AG654*R655+AH654*S655+AI654*T655</f>
        <v/>
      </c>
      <c r="AL655" s="9">
        <f>AVERAGE(L395:L654)</f>
        <v/>
      </c>
    </row>
    <row r="656">
      <c r="A656" s="7" t="n">
        <v>42202</v>
      </c>
      <c r="B656" s="8" t="n">
        <v>1132.8</v>
      </c>
      <c r="C656" s="8" t="n">
        <v>1.83</v>
      </c>
      <c r="D656" s="8" t="n">
        <v>0.51</v>
      </c>
      <c r="E656" s="8" t="n">
        <v>97.860001</v>
      </c>
      <c r="F656" s="8" t="n">
        <v>50.88</v>
      </c>
      <c r="G656" s="8" t="n">
        <v>11.95</v>
      </c>
      <c r="H656" s="8" t="n">
        <v>74.209999</v>
      </c>
      <c r="I656" s="8" t="n">
        <v>2126.639893</v>
      </c>
      <c r="J656" s="8" t="n">
        <v>80.306496</v>
      </c>
      <c r="L656" s="9">
        <f>LN(B656/B655)</f>
        <v/>
      </c>
      <c r="M656" s="9">
        <f>$M$1*(C656-C655)</f>
        <v/>
      </c>
      <c r="N656" s="9">
        <f>$N$1*(D656-D655)</f>
        <v/>
      </c>
      <c r="O656" s="9">
        <f>$O$1*LN(E656/E655)</f>
        <v/>
      </c>
      <c r="P656" s="9">
        <f>$P$1*LN(F656/F655)</f>
        <v/>
      </c>
      <c r="Q656" s="9">
        <f>$Q$1*(G656-G655)</f>
        <v/>
      </c>
      <c r="R656" s="9">
        <f>$R$1*(H656-H655)</f>
        <v/>
      </c>
      <c r="S656" s="9">
        <f>$S$1*LN(I656/I655)</f>
        <v/>
      </c>
      <c r="T656" s="9">
        <f>$T$1*LN(J656/J655)</f>
        <v/>
      </c>
      <c r="U656" s="9">
        <f>$W$12+$W$4*M656+$W$5*N656+$W$6*O656+$W$7*P656+$W$8*Q656+$W$9*R656+$W$10*S656+$W$11*T656</f>
        <v/>
      </c>
      <c r="AA656" s="10">
        <f>INDEX(LINEST(L397:L656,M397:T656,TRUE,TRUE),1,9)*52</f>
        <v/>
      </c>
      <c r="AB656" s="9">
        <f>INDEX(LINEST(L397:L656,M397:T656,TRUE,TRUE),1,8)</f>
        <v/>
      </c>
      <c r="AC656" s="9">
        <f>INDEX(LINEST(L397:L656,M397:T656,TRUE,TRUE),1,7)</f>
        <v/>
      </c>
      <c r="AD656" s="9">
        <f>INDEX(LINEST(L397:L656,M397:T656,TRUE,TRUE),1,6)</f>
        <v/>
      </c>
      <c r="AE656" s="9">
        <f>INDEX(LINEST(L397:L656,M397:T656,TRUE,TRUE),1,5)</f>
        <v/>
      </c>
      <c r="AF656" s="9">
        <f>INDEX(LINEST(L397:L656,M397:T656,TRUE,TRUE),1,4)</f>
        <v/>
      </c>
      <c r="AG656" s="9">
        <f>INDEX(LINEST(L397:L656,M397:T656,TRUE,TRUE),1,3)</f>
        <v/>
      </c>
      <c r="AH656" s="9">
        <f>INDEX(LINEST(L397:L656,M397:T656,TRUE,TRUE),1,2)</f>
        <v/>
      </c>
      <c r="AI656" s="9">
        <f>INDEX(LINEST(L397:L656,M397:T656,TRUE,TRUE),1,1)</f>
        <v/>
      </c>
      <c r="AJ656" s="10">
        <f>INDEX(LINEST(L397:L656,M397:T656,TRUE,TRUE),3,1)</f>
        <v/>
      </c>
      <c r="AK656" s="9">
        <f>AA655/52+AB655*M656+AC655*N656+AD655*O656+AE655*P656+AF655*Q656+AG655*R656+AH655*S656+AI655*T656</f>
        <v/>
      </c>
      <c r="AL656" s="9">
        <f>AVERAGE(L396:L655)</f>
        <v/>
      </c>
    </row>
    <row r="657">
      <c r="A657" s="7" t="n">
        <v>42209</v>
      </c>
      <c r="B657" s="8" t="n">
        <v>1080.8</v>
      </c>
      <c r="C657" s="8" t="n">
        <v>1.76</v>
      </c>
      <c r="D657" s="8" t="n">
        <v>0.51</v>
      </c>
      <c r="E657" s="8" t="n">
        <v>97.239998</v>
      </c>
      <c r="F657" s="8" t="n">
        <v>47.98</v>
      </c>
      <c r="G657" s="8" t="n">
        <v>13.74</v>
      </c>
      <c r="H657" s="8" t="n">
        <v>73</v>
      </c>
      <c r="I657" s="8" t="n">
        <v>2079.649902</v>
      </c>
      <c r="J657" s="8" t="n">
        <v>80.55011</v>
      </c>
      <c r="L657" s="9">
        <f>LN(B657/B656)</f>
        <v/>
      </c>
      <c r="M657" s="9">
        <f>$M$1*(C657-C656)</f>
        <v/>
      </c>
      <c r="N657" s="9">
        <f>$N$1*(D657-D656)</f>
        <v/>
      </c>
      <c r="O657" s="9">
        <f>$O$1*LN(E657/E656)</f>
        <v/>
      </c>
      <c r="P657" s="9">
        <f>$P$1*LN(F657/F656)</f>
        <v/>
      </c>
      <c r="Q657" s="9">
        <f>$Q$1*(G657-G656)</f>
        <v/>
      </c>
      <c r="R657" s="9">
        <f>$R$1*(H657-H656)</f>
        <v/>
      </c>
      <c r="S657" s="9">
        <f>$S$1*LN(I657/I656)</f>
        <v/>
      </c>
      <c r="T657" s="9">
        <f>$T$1*LN(J657/J656)</f>
        <v/>
      </c>
      <c r="U657" s="9">
        <f>$W$12+$W$4*M657+$W$5*N657+$W$6*O657+$W$7*P657+$W$8*Q657+$W$9*R657+$W$10*S657+$W$11*T657</f>
        <v/>
      </c>
      <c r="AA657" s="10">
        <f>INDEX(LINEST(L398:L657,M398:T657,TRUE,TRUE),1,9)*52</f>
        <v/>
      </c>
      <c r="AB657" s="9">
        <f>INDEX(LINEST(L398:L657,M398:T657,TRUE,TRUE),1,8)</f>
        <v/>
      </c>
      <c r="AC657" s="9">
        <f>INDEX(LINEST(L398:L657,M398:T657,TRUE,TRUE),1,7)</f>
        <v/>
      </c>
      <c r="AD657" s="9">
        <f>INDEX(LINEST(L398:L657,M398:T657,TRUE,TRUE),1,6)</f>
        <v/>
      </c>
      <c r="AE657" s="9">
        <f>INDEX(LINEST(L398:L657,M398:T657,TRUE,TRUE),1,5)</f>
        <v/>
      </c>
      <c r="AF657" s="9">
        <f>INDEX(LINEST(L398:L657,M398:T657,TRUE,TRUE),1,4)</f>
        <v/>
      </c>
      <c r="AG657" s="9">
        <f>INDEX(LINEST(L398:L657,M398:T657,TRUE,TRUE),1,3)</f>
        <v/>
      </c>
      <c r="AH657" s="9">
        <f>INDEX(LINEST(L398:L657,M398:T657,TRUE,TRUE),1,2)</f>
        <v/>
      </c>
      <c r="AI657" s="9">
        <f>INDEX(LINEST(L398:L657,M398:T657,TRUE,TRUE),1,1)</f>
        <v/>
      </c>
      <c r="AJ657" s="10">
        <f>INDEX(LINEST(L398:L657,M398:T657,TRUE,TRUE),3,1)</f>
        <v/>
      </c>
      <c r="AK657" s="9">
        <f>AA656/52+AB656*M657+AC656*N657+AD656*O657+AE656*P657+AF656*Q657+AG656*R657+AH656*S657+AI656*T657</f>
        <v/>
      </c>
      <c r="AL657" s="9">
        <f>AVERAGE(L397:L656)</f>
        <v/>
      </c>
    </row>
    <row r="658">
      <c r="A658" s="7" t="n">
        <v>42216</v>
      </c>
      <c r="B658" s="8" t="n">
        <v>1098.4</v>
      </c>
      <c r="C658" s="8" t="n">
        <v>1.74</v>
      </c>
      <c r="D658" s="8" t="n">
        <v>0.46</v>
      </c>
      <c r="E658" s="8" t="n">
        <v>97.370003</v>
      </c>
      <c r="F658" s="8" t="n">
        <v>47.11</v>
      </c>
      <c r="G658" s="8" t="n">
        <v>12.12</v>
      </c>
      <c r="H658" s="8" t="n">
        <v>75.800003</v>
      </c>
      <c r="I658" s="8" t="n">
        <v>2103.840088</v>
      </c>
      <c r="J658" s="8" t="n">
        <v>80.830544</v>
      </c>
      <c r="L658" s="9">
        <f>LN(B658/B657)</f>
        <v/>
      </c>
      <c r="M658" s="9">
        <f>$M$1*(C658-C657)</f>
        <v/>
      </c>
      <c r="N658" s="9">
        <f>$N$1*(D658-D657)</f>
        <v/>
      </c>
      <c r="O658" s="9">
        <f>$O$1*LN(E658/E657)</f>
        <v/>
      </c>
      <c r="P658" s="9">
        <f>$P$1*LN(F658/F657)</f>
        <v/>
      </c>
      <c r="Q658" s="9">
        <f>$Q$1*(G658-G657)</f>
        <v/>
      </c>
      <c r="R658" s="9">
        <f>$R$1*(H658-H657)</f>
        <v/>
      </c>
      <c r="S658" s="9">
        <f>$S$1*LN(I658/I657)</f>
        <v/>
      </c>
      <c r="T658" s="9">
        <f>$T$1*LN(J658/J657)</f>
        <v/>
      </c>
      <c r="U658" s="9">
        <f>$W$12+$W$4*M658+$W$5*N658+$W$6*O658+$W$7*P658+$W$8*Q658+$W$9*R658+$W$10*S658+$W$11*T658</f>
        <v/>
      </c>
      <c r="AA658" s="10">
        <f>INDEX(LINEST(L399:L658,M399:T658,TRUE,TRUE),1,9)*52</f>
        <v/>
      </c>
      <c r="AB658" s="9">
        <f>INDEX(LINEST(L399:L658,M399:T658,TRUE,TRUE),1,8)</f>
        <v/>
      </c>
      <c r="AC658" s="9">
        <f>INDEX(LINEST(L399:L658,M399:T658,TRUE,TRUE),1,7)</f>
        <v/>
      </c>
      <c r="AD658" s="9">
        <f>INDEX(LINEST(L399:L658,M399:T658,TRUE,TRUE),1,6)</f>
        <v/>
      </c>
      <c r="AE658" s="9">
        <f>INDEX(LINEST(L399:L658,M399:T658,TRUE,TRUE),1,5)</f>
        <v/>
      </c>
      <c r="AF658" s="9">
        <f>INDEX(LINEST(L399:L658,M399:T658,TRUE,TRUE),1,4)</f>
        <v/>
      </c>
      <c r="AG658" s="9">
        <f>INDEX(LINEST(L399:L658,M399:T658,TRUE,TRUE),1,3)</f>
        <v/>
      </c>
      <c r="AH658" s="9">
        <f>INDEX(LINEST(L399:L658,M399:T658,TRUE,TRUE),1,2)</f>
        <v/>
      </c>
      <c r="AI658" s="9">
        <f>INDEX(LINEST(L399:L658,M399:T658,TRUE,TRUE),1,1)</f>
        <v/>
      </c>
      <c r="AJ658" s="10">
        <f>INDEX(LINEST(L399:L658,M399:T658,TRUE,TRUE),3,1)</f>
        <v/>
      </c>
      <c r="AK658" s="9">
        <f>AA657/52+AB657*M658+AC657*N658+AD657*O658+AE657*P658+AF657*Q658+AG657*R658+AH657*S658+AI657*T658</f>
        <v/>
      </c>
      <c r="AL658" s="9">
        <f>AVERAGE(L398:L657)</f>
        <v/>
      </c>
    </row>
    <row r="659">
      <c r="A659" s="7" t="n">
        <v>42223</v>
      </c>
      <c r="B659" s="8" t="n">
        <v>1093.5</v>
      </c>
      <c r="C659" s="8" t="n">
        <v>1.66</v>
      </c>
      <c r="D659" s="8" t="n">
        <v>0.52</v>
      </c>
      <c r="E659" s="8" t="n">
        <v>97.55999799999999</v>
      </c>
      <c r="F659" s="8" t="n">
        <v>43.87</v>
      </c>
      <c r="G659" s="8" t="n">
        <v>13.39</v>
      </c>
      <c r="H659" s="8" t="n">
        <v>76.199997</v>
      </c>
      <c r="I659" s="8" t="n">
        <v>2077.570068</v>
      </c>
      <c r="J659" s="8" t="n">
        <v>80.766212</v>
      </c>
      <c r="L659" s="9">
        <f>LN(B659/B658)</f>
        <v/>
      </c>
      <c r="M659" s="9">
        <f>$M$1*(C659-C658)</f>
        <v/>
      </c>
      <c r="N659" s="9">
        <f>$N$1*(D659-D658)</f>
        <v/>
      </c>
      <c r="O659" s="9">
        <f>$O$1*LN(E659/E658)</f>
        <v/>
      </c>
      <c r="P659" s="9">
        <f>$P$1*LN(F659/F658)</f>
        <v/>
      </c>
      <c r="Q659" s="9">
        <f>$Q$1*(G659-G658)</f>
        <v/>
      </c>
      <c r="R659" s="9">
        <f>$R$1*(H659-H658)</f>
        <v/>
      </c>
      <c r="S659" s="9">
        <f>$S$1*LN(I659/I658)</f>
        <v/>
      </c>
      <c r="T659" s="9">
        <f>$T$1*LN(J659/J658)</f>
        <v/>
      </c>
      <c r="U659" s="9">
        <f>$W$12+$W$4*M659+$W$5*N659+$W$6*O659+$W$7*P659+$W$8*Q659+$W$9*R659+$W$10*S659+$W$11*T659</f>
        <v/>
      </c>
      <c r="AA659" s="10">
        <f>INDEX(LINEST(L400:L659,M400:T659,TRUE,TRUE),1,9)*52</f>
        <v/>
      </c>
      <c r="AB659" s="9">
        <f>INDEX(LINEST(L400:L659,M400:T659,TRUE,TRUE),1,8)</f>
        <v/>
      </c>
      <c r="AC659" s="9">
        <f>INDEX(LINEST(L400:L659,M400:T659,TRUE,TRUE),1,7)</f>
        <v/>
      </c>
      <c r="AD659" s="9">
        <f>INDEX(LINEST(L400:L659,M400:T659,TRUE,TRUE),1,6)</f>
        <v/>
      </c>
      <c r="AE659" s="9">
        <f>INDEX(LINEST(L400:L659,M400:T659,TRUE,TRUE),1,5)</f>
        <v/>
      </c>
      <c r="AF659" s="9">
        <f>INDEX(LINEST(L400:L659,M400:T659,TRUE,TRUE),1,4)</f>
        <v/>
      </c>
      <c r="AG659" s="9">
        <f>INDEX(LINEST(L400:L659,M400:T659,TRUE,TRUE),1,3)</f>
        <v/>
      </c>
      <c r="AH659" s="9">
        <f>INDEX(LINEST(L400:L659,M400:T659,TRUE,TRUE),1,2)</f>
        <v/>
      </c>
      <c r="AI659" s="9">
        <f>INDEX(LINEST(L400:L659,M400:T659,TRUE,TRUE),1,1)</f>
        <v/>
      </c>
      <c r="AJ659" s="10">
        <f>INDEX(LINEST(L400:L659,M400:T659,TRUE,TRUE),3,1)</f>
        <v/>
      </c>
      <c r="AK659" s="9">
        <f>AA658/52+AB658*M659+AC658*N659+AD658*O659+AE658*P659+AF658*Q659+AG658*R659+AH658*S659+AI658*T659</f>
        <v/>
      </c>
      <c r="AL659" s="9">
        <f>AVERAGE(L399:L658)</f>
        <v/>
      </c>
    </row>
    <row r="660">
      <c r="A660" s="7" t="n">
        <v>42230</v>
      </c>
      <c r="B660" s="8" t="n">
        <v>1118.25</v>
      </c>
      <c r="C660" s="8" t="n">
        <v>1.62</v>
      </c>
      <c r="D660" s="8" t="n">
        <v>0.58</v>
      </c>
      <c r="E660" s="8" t="n">
        <v>96.56999999999999</v>
      </c>
      <c r="F660" s="8" t="n">
        <v>42.45</v>
      </c>
      <c r="G660" s="8" t="n">
        <v>12.83</v>
      </c>
      <c r="H660" s="8" t="n">
        <v>77.099998</v>
      </c>
      <c r="I660" s="8" t="n">
        <v>2091.540039</v>
      </c>
      <c r="J660" s="8" t="n">
        <v>80.67008199999999</v>
      </c>
      <c r="L660" s="9">
        <f>LN(B660/B659)</f>
        <v/>
      </c>
      <c r="M660" s="9">
        <f>$M$1*(C660-C659)</f>
        <v/>
      </c>
      <c r="N660" s="9">
        <f>$N$1*(D660-D659)</f>
        <v/>
      </c>
      <c r="O660" s="9">
        <f>$O$1*LN(E660/E659)</f>
        <v/>
      </c>
      <c r="P660" s="9">
        <f>$P$1*LN(F660/F659)</f>
        <v/>
      </c>
      <c r="Q660" s="9">
        <f>$Q$1*(G660-G659)</f>
        <v/>
      </c>
      <c r="R660" s="9">
        <f>$R$1*(H660-H659)</f>
        <v/>
      </c>
      <c r="S660" s="9">
        <f>$S$1*LN(I660/I659)</f>
        <v/>
      </c>
      <c r="T660" s="9">
        <f>$T$1*LN(J660/J659)</f>
        <v/>
      </c>
      <c r="U660" s="9">
        <f>$W$12+$W$4*M660+$W$5*N660+$W$6*O660+$W$7*P660+$W$8*Q660+$W$9*R660+$W$10*S660+$W$11*T660</f>
        <v/>
      </c>
      <c r="AA660" s="10">
        <f>INDEX(LINEST(L401:L660,M401:T660,TRUE,TRUE),1,9)*52</f>
        <v/>
      </c>
      <c r="AB660" s="9">
        <f>INDEX(LINEST(L401:L660,M401:T660,TRUE,TRUE),1,8)</f>
        <v/>
      </c>
      <c r="AC660" s="9">
        <f>INDEX(LINEST(L401:L660,M401:T660,TRUE,TRUE),1,7)</f>
        <v/>
      </c>
      <c r="AD660" s="9">
        <f>INDEX(LINEST(L401:L660,M401:T660,TRUE,TRUE),1,6)</f>
        <v/>
      </c>
      <c r="AE660" s="9">
        <f>INDEX(LINEST(L401:L660,M401:T660,TRUE,TRUE),1,5)</f>
        <v/>
      </c>
      <c r="AF660" s="9">
        <f>INDEX(LINEST(L401:L660,M401:T660,TRUE,TRUE),1,4)</f>
        <v/>
      </c>
      <c r="AG660" s="9">
        <f>INDEX(LINEST(L401:L660,M401:T660,TRUE,TRUE),1,3)</f>
        <v/>
      </c>
      <c r="AH660" s="9">
        <f>INDEX(LINEST(L401:L660,M401:T660,TRUE,TRUE),1,2)</f>
        <v/>
      </c>
      <c r="AI660" s="9">
        <f>INDEX(LINEST(L401:L660,M401:T660,TRUE,TRUE),1,1)</f>
        <v/>
      </c>
      <c r="AJ660" s="10">
        <f>INDEX(LINEST(L401:L660,M401:T660,TRUE,TRUE),3,1)</f>
        <v/>
      </c>
      <c r="AK660" s="9">
        <f>AA659/52+AB659*M660+AC659*N660+AD659*O660+AE659*P660+AF659*Q660+AG659*R660+AH659*S660+AI659*T660</f>
        <v/>
      </c>
      <c r="AL660" s="9">
        <f>AVERAGE(L400:L659)</f>
        <v/>
      </c>
    </row>
    <row r="661">
      <c r="A661" s="7" t="n">
        <v>42237</v>
      </c>
      <c r="B661" s="8" t="n">
        <v>1156.5</v>
      </c>
      <c r="C661" s="8" t="n">
        <v>1.53</v>
      </c>
      <c r="D661" s="8" t="n">
        <v>0.52</v>
      </c>
      <c r="E661" s="8" t="n">
        <v>94.83000199999999</v>
      </c>
      <c r="F661" s="8" t="n">
        <v>40.45</v>
      </c>
      <c r="G661" s="8" t="n">
        <v>28.03</v>
      </c>
      <c r="H661" s="8" t="n">
        <v>88.5</v>
      </c>
      <c r="I661" s="8" t="n">
        <v>1970.890015</v>
      </c>
      <c r="J661" s="8" t="n">
        <v>81.180435</v>
      </c>
      <c r="L661" s="9">
        <f>LN(B661/B660)</f>
        <v/>
      </c>
      <c r="M661" s="9">
        <f>$M$1*(C661-C660)</f>
        <v/>
      </c>
      <c r="N661" s="9">
        <f>$N$1*(D661-D660)</f>
        <v/>
      </c>
      <c r="O661" s="9">
        <f>$O$1*LN(E661/E660)</f>
        <v/>
      </c>
      <c r="P661" s="9">
        <f>$P$1*LN(F661/F660)</f>
        <v/>
      </c>
      <c r="Q661" s="9">
        <f>$Q$1*(G661-G660)</f>
        <v/>
      </c>
      <c r="R661" s="9">
        <f>$R$1*(H661-H660)</f>
        <v/>
      </c>
      <c r="S661" s="9">
        <f>$S$1*LN(I661/I660)</f>
        <v/>
      </c>
      <c r="T661" s="9">
        <f>$T$1*LN(J661/J660)</f>
        <v/>
      </c>
      <c r="U661" s="9">
        <f>$W$12+$W$4*M661+$W$5*N661+$W$6*O661+$W$7*P661+$W$8*Q661+$W$9*R661+$W$10*S661+$W$11*T661</f>
        <v/>
      </c>
      <c r="AA661" s="10">
        <f>INDEX(LINEST(L402:L661,M402:T661,TRUE,TRUE),1,9)*52</f>
        <v/>
      </c>
      <c r="AB661" s="9">
        <f>INDEX(LINEST(L402:L661,M402:T661,TRUE,TRUE),1,8)</f>
        <v/>
      </c>
      <c r="AC661" s="9">
        <f>INDEX(LINEST(L402:L661,M402:T661,TRUE,TRUE),1,7)</f>
        <v/>
      </c>
      <c r="AD661" s="9">
        <f>INDEX(LINEST(L402:L661,M402:T661,TRUE,TRUE),1,6)</f>
        <v/>
      </c>
      <c r="AE661" s="9">
        <f>INDEX(LINEST(L402:L661,M402:T661,TRUE,TRUE),1,5)</f>
        <v/>
      </c>
      <c r="AF661" s="9">
        <f>INDEX(LINEST(L402:L661,M402:T661,TRUE,TRUE),1,4)</f>
        <v/>
      </c>
      <c r="AG661" s="9">
        <f>INDEX(LINEST(L402:L661,M402:T661,TRUE,TRUE),1,3)</f>
        <v/>
      </c>
      <c r="AH661" s="9">
        <f>INDEX(LINEST(L402:L661,M402:T661,TRUE,TRUE),1,2)</f>
        <v/>
      </c>
      <c r="AI661" s="9">
        <f>INDEX(LINEST(L402:L661,M402:T661,TRUE,TRUE),1,1)</f>
        <v/>
      </c>
      <c r="AJ661" s="10">
        <f>INDEX(LINEST(L402:L661,M402:T661,TRUE,TRUE),3,1)</f>
        <v/>
      </c>
      <c r="AK661" s="9">
        <f>AA660/52+AB660*M661+AC660*N661+AD660*O661+AE660*P661+AF660*Q661+AG660*R661+AH660*S661+AI660*T661</f>
        <v/>
      </c>
      <c r="AL661" s="9">
        <f>AVERAGE(L401:L660)</f>
        <v/>
      </c>
    </row>
    <row r="662">
      <c r="A662" s="7" t="n">
        <v>42244</v>
      </c>
      <c r="B662" s="8" t="n">
        <v>1135</v>
      </c>
      <c r="C662" s="8" t="n">
        <v>1.61</v>
      </c>
      <c r="D662" s="8" t="n">
        <v>0.58</v>
      </c>
      <c r="E662" s="8" t="n">
        <v>96.110001</v>
      </c>
      <c r="F662" s="8" t="n">
        <v>45.29</v>
      </c>
      <c r="G662" s="8" t="n">
        <v>26.05</v>
      </c>
      <c r="H662" s="8" t="n">
        <v>91.099998</v>
      </c>
      <c r="I662" s="8" t="n">
        <v>1988.869995</v>
      </c>
      <c r="J662" s="8" t="n">
        <v>80.618301</v>
      </c>
      <c r="L662" s="9">
        <f>LN(B662/B661)</f>
        <v/>
      </c>
      <c r="M662" s="9">
        <f>$M$1*(C662-C661)</f>
        <v/>
      </c>
      <c r="N662" s="9">
        <f>$N$1*(D662-D661)</f>
        <v/>
      </c>
      <c r="O662" s="9">
        <f>$O$1*LN(E662/E661)</f>
        <v/>
      </c>
      <c r="P662" s="9">
        <f>$P$1*LN(F662/F661)</f>
        <v/>
      </c>
      <c r="Q662" s="9">
        <f>$Q$1*(G662-G661)</f>
        <v/>
      </c>
      <c r="R662" s="9">
        <f>$R$1*(H662-H661)</f>
        <v/>
      </c>
      <c r="S662" s="9">
        <f>$S$1*LN(I662/I661)</f>
        <v/>
      </c>
      <c r="T662" s="9">
        <f>$T$1*LN(J662/J661)</f>
        <v/>
      </c>
      <c r="U662" s="9">
        <f>$W$12+$W$4*M662+$W$5*N662+$W$6*O662+$W$7*P662+$W$8*Q662+$W$9*R662+$W$10*S662+$W$11*T662</f>
        <v/>
      </c>
      <c r="AA662" s="10">
        <f>INDEX(LINEST(L403:L662,M403:T662,TRUE,TRUE),1,9)*52</f>
        <v/>
      </c>
      <c r="AB662" s="9">
        <f>INDEX(LINEST(L403:L662,M403:T662,TRUE,TRUE),1,8)</f>
        <v/>
      </c>
      <c r="AC662" s="9">
        <f>INDEX(LINEST(L403:L662,M403:T662,TRUE,TRUE),1,7)</f>
        <v/>
      </c>
      <c r="AD662" s="9">
        <f>INDEX(LINEST(L403:L662,M403:T662,TRUE,TRUE),1,6)</f>
        <v/>
      </c>
      <c r="AE662" s="9">
        <f>INDEX(LINEST(L403:L662,M403:T662,TRUE,TRUE),1,5)</f>
        <v/>
      </c>
      <c r="AF662" s="9">
        <f>INDEX(LINEST(L403:L662,M403:T662,TRUE,TRUE),1,4)</f>
        <v/>
      </c>
      <c r="AG662" s="9">
        <f>INDEX(LINEST(L403:L662,M403:T662,TRUE,TRUE),1,3)</f>
        <v/>
      </c>
      <c r="AH662" s="9">
        <f>INDEX(LINEST(L403:L662,M403:T662,TRUE,TRUE),1,2)</f>
        <v/>
      </c>
      <c r="AI662" s="9">
        <f>INDEX(LINEST(L403:L662,M403:T662,TRUE,TRUE),1,1)</f>
        <v/>
      </c>
      <c r="AJ662" s="10">
        <f>INDEX(LINEST(L403:L662,M403:T662,TRUE,TRUE),3,1)</f>
        <v/>
      </c>
      <c r="AK662" s="9">
        <f>AA661/52+AB661*M662+AC661*N662+AD661*O662+AE661*P662+AF661*Q662+AG661*R662+AH661*S662+AI661*T662</f>
        <v/>
      </c>
      <c r="AL662" s="9">
        <f>AVERAGE(L402:L661)</f>
        <v/>
      </c>
    </row>
    <row r="663">
      <c r="A663" s="7" t="n">
        <v>42251</v>
      </c>
      <c r="B663" s="8" t="n">
        <v>1118.25</v>
      </c>
      <c r="C663" s="8" t="n">
        <v>1.51</v>
      </c>
      <c r="D663" s="8" t="n">
        <v>0.62</v>
      </c>
      <c r="E663" s="8" t="n">
        <v>96.230003</v>
      </c>
      <c r="F663" s="8" t="n">
        <v>46.02</v>
      </c>
      <c r="G663" s="8" t="n">
        <v>27.8</v>
      </c>
      <c r="H663" s="8" t="n">
        <v>86.800003</v>
      </c>
      <c r="I663" s="8" t="n">
        <v>1921.219971</v>
      </c>
      <c r="J663" s="8" t="n">
        <v>80.983063</v>
      </c>
      <c r="L663" s="9">
        <f>LN(B663/B662)</f>
        <v/>
      </c>
      <c r="M663" s="9">
        <f>$M$1*(C663-C662)</f>
        <v/>
      </c>
      <c r="N663" s="9">
        <f>$N$1*(D663-D662)</f>
        <v/>
      </c>
      <c r="O663" s="9">
        <f>$O$1*LN(E663/E662)</f>
        <v/>
      </c>
      <c r="P663" s="9">
        <f>$P$1*LN(F663/F662)</f>
        <v/>
      </c>
      <c r="Q663" s="9">
        <f>$Q$1*(G663-G662)</f>
        <v/>
      </c>
      <c r="R663" s="9">
        <f>$R$1*(H663-H662)</f>
        <v/>
      </c>
      <c r="S663" s="9">
        <f>$S$1*LN(I663/I662)</f>
        <v/>
      </c>
      <c r="T663" s="9">
        <f>$T$1*LN(J663/J662)</f>
        <v/>
      </c>
      <c r="U663" s="9">
        <f>$W$12+$W$4*M663+$W$5*N663+$W$6*O663+$W$7*P663+$W$8*Q663+$W$9*R663+$W$10*S663+$W$11*T663</f>
        <v/>
      </c>
      <c r="AA663" s="10">
        <f>INDEX(LINEST(L404:L663,M404:T663,TRUE,TRUE),1,9)*52</f>
        <v/>
      </c>
      <c r="AB663" s="9">
        <f>INDEX(LINEST(L404:L663,M404:T663,TRUE,TRUE),1,8)</f>
        <v/>
      </c>
      <c r="AC663" s="9">
        <f>INDEX(LINEST(L404:L663,M404:T663,TRUE,TRUE),1,7)</f>
        <v/>
      </c>
      <c r="AD663" s="9">
        <f>INDEX(LINEST(L404:L663,M404:T663,TRUE,TRUE),1,6)</f>
        <v/>
      </c>
      <c r="AE663" s="9">
        <f>INDEX(LINEST(L404:L663,M404:T663,TRUE,TRUE),1,5)</f>
        <v/>
      </c>
      <c r="AF663" s="9">
        <f>INDEX(LINEST(L404:L663,M404:T663,TRUE,TRUE),1,4)</f>
        <v/>
      </c>
      <c r="AG663" s="9">
        <f>INDEX(LINEST(L404:L663,M404:T663,TRUE,TRUE),1,3)</f>
        <v/>
      </c>
      <c r="AH663" s="9">
        <f>INDEX(LINEST(L404:L663,M404:T663,TRUE,TRUE),1,2)</f>
        <v/>
      </c>
      <c r="AI663" s="9">
        <f>INDEX(LINEST(L404:L663,M404:T663,TRUE,TRUE),1,1)</f>
        <v/>
      </c>
      <c r="AJ663" s="10">
        <f>INDEX(LINEST(L404:L663,M404:T663,TRUE,TRUE),3,1)</f>
        <v/>
      </c>
      <c r="AK663" s="9">
        <f>AA662/52+AB662*M663+AC662*N663+AD662*O663+AE662*P663+AF662*Q663+AG662*R663+AH662*S663+AI662*T663</f>
        <v/>
      </c>
      <c r="AL663" s="9">
        <f>AVERAGE(L403:L662)</f>
        <v/>
      </c>
    </row>
    <row r="664">
      <c r="A664" s="7" t="n">
        <v>42258</v>
      </c>
      <c r="B664" s="8" t="n">
        <v>1100.25</v>
      </c>
      <c r="C664" s="8" t="n">
        <v>1.59</v>
      </c>
      <c r="D664" s="8" t="n">
        <v>0.61</v>
      </c>
      <c r="E664" s="8" t="n">
        <v>95.19000200000001</v>
      </c>
      <c r="F664" s="8" t="n">
        <v>44.75</v>
      </c>
      <c r="G664" s="8" t="n">
        <v>23.2</v>
      </c>
      <c r="H664" s="8" t="n">
        <v>83.800003</v>
      </c>
      <c r="I664" s="8" t="n">
        <v>1961.050049</v>
      </c>
      <c r="J664" s="8" t="n">
        <v>80.8274</v>
      </c>
      <c r="L664" s="9">
        <f>LN(B664/B663)</f>
        <v/>
      </c>
      <c r="M664" s="9">
        <f>$M$1*(C664-C663)</f>
        <v/>
      </c>
      <c r="N664" s="9">
        <f>$N$1*(D664-D663)</f>
        <v/>
      </c>
      <c r="O664" s="9">
        <f>$O$1*LN(E664/E663)</f>
        <v/>
      </c>
      <c r="P664" s="9">
        <f>$P$1*LN(F664/F663)</f>
        <v/>
      </c>
      <c r="Q664" s="9">
        <f>$Q$1*(G664-G663)</f>
        <v/>
      </c>
      <c r="R664" s="9">
        <f>$R$1*(H664-H663)</f>
        <v/>
      </c>
      <c r="S664" s="9">
        <f>$S$1*LN(I664/I663)</f>
        <v/>
      </c>
      <c r="T664" s="9">
        <f>$T$1*LN(J664/J663)</f>
        <v/>
      </c>
      <c r="U664" s="9">
        <f>$W$12+$W$4*M664+$W$5*N664+$W$6*O664+$W$7*P664+$W$8*Q664+$W$9*R664+$W$10*S664+$W$11*T664</f>
        <v/>
      </c>
      <c r="AA664" s="10">
        <f>INDEX(LINEST(L405:L664,M405:T664,TRUE,TRUE),1,9)*52</f>
        <v/>
      </c>
      <c r="AB664" s="9">
        <f>INDEX(LINEST(L405:L664,M405:T664,TRUE,TRUE),1,8)</f>
        <v/>
      </c>
      <c r="AC664" s="9">
        <f>INDEX(LINEST(L405:L664,M405:T664,TRUE,TRUE),1,7)</f>
        <v/>
      </c>
      <c r="AD664" s="9">
        <f>INDEX(LINEST(L405:L664,M405:T664,TRUE,TRUE),1,6)</f>
        <v/>
      </c>
      <c r="AE664" s="9">
        <f>INDEX(LINEST(L405:L664,M405:T664,TRUE,TRUE),1,5)</f>
        <v/>
      </c>
      <c r="AF664" s="9">
        <f>INDEX(LINEST(L405:L664,M405:T664,TRUE,TRUE),1,4)</f>
        <v/>
      </c>
      <c r="AG664" s="9">
        <f>INDEX(LINEST(L405:L664,M405:T664,TRUE,TRUE),1,3)</f>
        <v/>
      </c>
      <c r="AH664" s="9">
        <f>INDEX(LINEST(L405:L664,M405:T664,TRUE,TRUE),1,2)</f>
        <v/>
      </c>
      <c r="AI664" s="9">
        <f>INDEX(LINEST(L405:L664,M405:T664,TRUE,TRUE),1,1)</f>
        <v/>
      </c>
      <c r="AJ664" s="10">
        <f>INDEX(LINEST(L405:L664,M405:T664,TRUE,TRUE),3,1)</f>
        <v/>
      </c>
      <c r="AK664" s="9">
        <f>AA663/52+AB663*M664+AC663*N664+AD663*O664+AE663*P664+AF663*Q664+AG663*R664+AH663*S664+AI663*T664</f>
        <v/>
      </c>
      <c r="AL664" s="9">
        <f>AVERAGE(L404:L663)</f>
        <v/>
      </c>
    </row>
    <row r="665">
      <c r="A665" s="7" t="n">
        <v>42265</v>
      </c>
      <c r="B665" s="8" t="n">
        <v>1141.5</v>
      </c>
      <c r="C665" s="8" t="n">
        <v>1.55</v>
      </c>
      <c r="D665" s="8" t="n">
        <v>0.58</v>
      </c>
      <c r="E665" s="8" t="n">
        <v>94.860001</v>
      </c>
      <c r="F665" s="8" t="n">
        <v>44.71</v>
      </c>
      <c r="G665" s="8" t="n">
        <v>22.28</v>
      </c>
      <c r="H665" s="8" t="n">
        <v>75.800003</v>
      </c>
      <c r="I665" s="8" t="n">
        <v>1958.030029</v>
      </c>
      <c r="J665" s="8" t="n">
        <v>80.99047899999999</v>
      </c>
      <c r="L665" s="9">
        <f>LN(B665/B664)</f>
        <v/>
      </c>
      <c r="M665" s="9">
        <f>$M$1*(C665-C664)</f>
        <v/>
      </c>
      <c r="N665" s="9">
        <f>$N$1*(D665-D664)</f>
        <v/>
      </c>
      <c r="O665" s="9">
        <f>$O$1*LN(E665/E664)</f>
        <v/>
      </c>
      <c r="P665" s="9">
        <f>$P$1*LN(F665/F664)</f>
        <v/>
      </c>
      <c r="Q665" s="9">
        <f>$Q$1*(G665-G664)</f>
        <v/>
      </c>
      <c r="R665" s="9">
        <f>$R$1*(H665-H664)</f>
        <v/>
      </c>
      <c r="S665" s="9">
        <f>$S$1*LN(I665/I664)</f>
        <v/>
      </c>
      <c r="T665" s="9">
        <f>$T$1*LN(J665/J664)</f>
        <v/>
      </c>
      <c r="U665" s="9">
        <f>$W$12+$W$4*M665+$W$5*N665+$W$6*O665+$W$7*P665+$W$8*Q665+$W$9*R665+$W$10*S665+$W$11*T665</f>
        <v/>
      </c>
      <c r="AA665" s="10">
        <f>INDEX(LINEST(L406:L665,M406:T665,TRUE,TRUE),1,9)*52</f>
        <v/>
      </c>
      <c r="AB665" s="9">
        <f>INDEX(LINEST(L406:L665,M406:T665,TRUE,TRUE),1,8)</f>
        <v/>
      </c>
      <c r="AC665" s="9">
        <f>INDEX(LINEST(L406:L665,M406:T665,TRUE,TRUE),1,7)</f>
        <v/>
      </c>
      <c r="AD665" s="9">
        <f>INDEX(LINEST(L406:L665,M406:T665,TRUE,TRUE),1,6)</f>
        <v/>
      </c>
      <c r="AE665" s="9">
        <f>INDEX(LINEST(L406:L665,M406:T665,TRUE,TRUE),1,5)</f>
        <v/>
      </c>
      <c r="AF665" s="9">
        <f>INDEX(LINEST(L406:L665,M406:T665,TRUE,TRUE),1,4)</f>
        <v/>
      </c>
      <c r="AG665" s="9">
        <f>INDEX(LINEST(L406:L665,M406:T665,TRUE,TRUE),1,3)</f>
        <v/>
      </c>
      <c r="AH665" s="9">
        <f>INDEX(LINEST(L406:L665,M406:T665,TRUE,TRUE),1,2)</f>
        <v/>
      </c>
      <c r="AI665" s="9">
        <f>INDEX(LINEST(L406:L665,M406:T665,TRUE,TRUE),1,1)</f>
        <v/>
      </c>
      <c r="AJ665" s="10">
        <f>INDEX(LINEST(L406:L665,M406:T665,TRUE,TRUE),3,1)</f>
        <v/>
      </c>
      <c r="AK665" s="9">
        <f>AA664/52+AB664*M665+AC664*N665+AD664*O665+AE664*P665+AF664*Q665+AG664*R665+AH664*S665+AI664*T665</f>
        <v/>
      </c>
      <c r="AL665" s="9">
        <f>AVERAGE(L405:L664)</f>
        <v/>
      </c>
    </row>
    <row r="666">
      <c r="A666" s="7" t="n">
        <v>42272</v>
      </c>
      <c r="B666" s="8" t="n">
        <v>1146.65</v>
      </c>
      <c r="C666" s="8" t="n">
        <v>1.46</v>
      </c>
      <c r="D666" s="8" t="n">
        <v>0.71</v>
      </c>
      <c r="E666" s="8" t="n">
        <v>96.269997</v>
      </c>
      <c r="F666" s="8" t="n">
        <v>45.55</v>
      </c>
      <c r="G666" s="8" t="n">
        <v>23.62</v>
      </c>
      <c r="H666" s="8" t="n">
        <v>75.900002</v>
      </c>
      <c r="I666" s="8" t="n">
        <v>1931.339966</v>
      </c>
      <c r="J666" s="8" t="n">
        <v>80.864464</v>
      </c>
      <c r="L666" s="9">
        <f>LN(B666/B665)</f>
        <v/>
      </c>
      <c r="M666" s="9">
        <f>$M$1*(C666-C665)</f>
        <v/>
      </c>
      <c r="N666" s="9">
        <f>$N$1*(D666-D665)</f>
        <v/>
      </c>
      <c r="O666" s="9">
        <f>$O$1*LN(E666/E665)</f>
        <v/>
      </c>
      <c r="P666" s="9">
        <f>$P$1*LN(F666/F665)</f>
        <v/>
      </c>
      <c r="Q666" s="9">
        <f>$Q$1*(G666-G665)</f>
        <v/>
      </c>
      <c r="R666" s="9">
        <f>$R$1*(H666-H665)</f>
        <v/>
      </c>
      <c r="S666" s="9">
        <f>$S$1*LN(I666/I665)</f>
        <v/>
      </c>
      <c r="T666" s="9">
        <f>$T$1*LN(J666/J665)</f>
        <v/>
      </c>
      <c r="U666" s="9">
        <f>$W$12+$W$4*M666+$W$5*N666+$W$6*O666+$W$7*P666+$W$8*Q666+$W$9*R666+$W$10*S666+$W$11*T666</f>
        <v/>
      </c>
      <c r="AA666" s="10">
        <f>INDEX(LINEST(L407:L666,M407:T666,TRUE,TRUE),1,9)*52</f>
        <v/>
      </c>
      <c r="AB666" s="9">
        <f>INDEX(LINEST(L407:L666,M407:T666,TRUE,TRUE),1,8)</f>
        <v/>
      </c>
      <c r="AC666" s="9">
        <f>INDEX(LINEST(L407:L666,M407:T666,TRUE,TRUE),1,7)</f>
        <v/>
      </c>
      <c r="AD666" s="9">
        <f>INDEX(LINEST(L407:L666,M407:T666,TRUE,TRUE),1,6)</f>
        <v/>
      </c>
      <c r="AE666" s="9">
        <f>INDEX(LINEST(L407:L666,M407:T666,TRUE,TRUE),1,5)</f>
        <v/>
      </c>
      <c r="AF666" s="9">
        <f>INDEX(LINEST(L407:L666,M407:T666,TRUE,TRUE),1,4)</f>
        <v/>
      </c>
      <c r="AG666" s="9">
        <f>INDEX(LINEST(L407:L666,M407:T666,TRUE,TRUE),1,3)</f>
        <v/>
      </c>
      <c r="AH666" s="9">
        <f>INDEX(LINEST(L407:L666,M407:T666,TRUE,TRUE),1,2)</f>
        <v/>
      </c>
      <c r="AI666" s="9">
        <f>INDEX(LINEST(L407:L666,M407:T666,TRUE,TRUE),1,1)</f>
        <v/>
      </c>
      <c r="AJ666" s="10">
        <f>INDEX(LINEST(L407:L666,M407:T666,TRUE,TRUE),3,1)</f>
        <v/>
      </c>
      <c r="AK666" s="9">
        <f>AA665/52+AB665*M666+AC665*N666+AD665*O666+AE665*P666+AF665*Q666+AG665*R666+AH665*S666+AI665*T666</f>
        <v/>
      </c>
      <c r="AL666" s="9">
        <f>AVERAGE(L406:L665)</f>
        <v/>
      </c>
    </row>
    <row r="667">
      <c r="A667" s="7" t="n">
        <v>42279</v>
      </c>
      <c r="B667" s="8" t="n">
        <v>1140.75</v>
      </c>
      <c r="C667" s="8" t="n">
        <v>1.48</v>
      </c>
      <c r="D667" s="8" t="n">
        <v>0.51</v>
      </c>
      <c r="E667" s="8" t="n">
        <v>95.83000199999999</v>
      </c>
      <c r="F667" s="8" t="n">
        <v>45.54</v>
      </c>
      <c r="G667" s="8" t="n">
        <v>20.94</v>
      </c>
      <c r="H667" s="8" t="n">
        <v>78.900002</v>
      </c>
      <c r="I667" s="8" t="n">
        <v>1951.359985</v>
      </c>
      <c r="J667" s="8" t="n">
        <v>81.520996</v>
      </c>
      <c r="L667" s="9">
        <f>LN(B667/B666)</f>
        <v/>
      </c>
      <c r="M667" s="9">
        <f>$M$1*(C667-C666)</f>
        <v/>
      </c>
      <c r="N667" s="9">
        <f>$N$1*(D667-D666)</f>
        <v/>
      </c>
      <c r="O667" s="9">
        <f>$O$1*LN(E667/E666)</f>
        <v/>
      </c>
      <c r="P667" s="9">
        <f>$P$1*LN(F667/F666)</f>
        <v/>
      </c>
      <c r="Q667" s="9">
        <f>$Q$1*(G667-G666)</f>
        <v/>
      </c>
      <c r="R667" s="9">
        <f>$R$1*(H667-H666)</f>
        <v/>
      </c>
      <c r="S667" s="9">
        <f>$S$1*LN(I667/I666)</f>
        <v/>
      </c>
      <c r="T667" s="9">
        <f>$T$1*LN(J667/J666)</f>
        <v/>
      </c>
      <c r="U667" s="9">
        <f>$W$12+$W$4*M667+$W$5*N667+$W$6*O667+$W$7*P667+$W$8*Q667+$W$9*R667+$W$10*S667+$W$11*T667</f>
        <v/>
      </c>
      <c r="AA667" s="10">
        <f>INDEX(LINEST(L408:L667,M408:T667,TRUE,TRUE),1,9)*52</f>
        <v/>
      </c>
      <c r="AB667" s="9">
        <f>INDEX(LINEST(L408:L667,M408:T667,TRUE,TRUE),1,8)</f>
        <v/>
      </c>
      <c r="AC667" s="9">
        <f>INDEX(LINEST(L408:L667,M408:T667,TRUE,TRUE),1,7)</f>
        <v/>
      </c>
      <c r="AD667" s="9">
        <f>INDEX(LINEST(L408:L667,M408:T667,TRUE,TRUE),1,6)</f>
        <v/>
      </c>
      <c r="AE667" s="9">
        <f>INDEX(LINEST(L408:L667,M408:T667,TRUE,TRUE),1,5)</f>
        <v/>
      </c>
      <c r="AF667" s="9">
        <f>INDEX(LINEST(L408:L667,M408:T667,TRUE,TRUE),1,4)</f>
        <v/>
      </c>
      <c r="AG667" s="9">
        <f>INDEX(LINEST(L408:L667,M408:T667,TRUE,TRUE),1,3)</f>
        <v/>
      </c>
      <c r="AH667" s="9">
        <f>INDEX(LINEST(L408:L667,M408:T667,TRUE,TRUE),1,2)</f>
        <v/>
      </c>
      <c r="AI667" s="9">
        <f>INDEX(LINEST(L408:L667,M408:T667,TRUE,TRUE),1,1)</f>
        <v/>
      </c>
      <c r="AJ667" s="10">
        <f>INDEX(LINEST(L408:L667,M408:T667,TRUE,TRUE),3,1)</f>
        <v/>
      </c>
      <c r="AK667" s="9">
        <f>AA666/52+AB666*M667+AC666*N667+AD666*O667+AE666*P667+AF666*Q667+AG666*R667+AH666*S667+AI666*T667</f>
        <v/>
      </c>
      <c r="AL667" s="9">
        <f>AVERAGE(L407:L666)</f>
        <v/>
      </c>
    </row>
    <row r="668">
      <c r="A668" s="7" t="n">
        <v>42286</v>
      </c>
      <c r="B668" s="8" t="n">
        <v>1151.55</v>
      </c>
      <c r="C668" s="8" t="n">
        <v>1.54</v>
      </c>
      <c r="D668" s="8" t="n">
        <v>0.58</v>
      </c>
      <c r="E668" s="8" t="n">
        <v>94.80999799999999</v>
      </c>
      <c r="F668" s="8" t="n">
        <v>49.67</v>
      </c>
      <c r="G668" s="8" t="n">
        <v>17.08</v>
      </c>
      <c r="H668" s="8" t="n">
        <v>78.199997</v>
      </c>
      <c r="I668" s="8" t="n">
        <v>2014.890015</v>
      </c>
      <c r="J668" s="8" t="n">
        <v>81.17939</v>
      </c>
      <c r="L668" s="9">
        <f>LN(B668/B667)</f>
        <v/>
      </c>
      <c r="M668" s="9">
        <f>$M$1*(C668-C667)</f>
        <v/>
      </c>
      <c r="N668" s="9">
        <f>$N$1*(D668-D667)</f>
        <v/>
      </c>
      <c r="O668" s="9">
        <f>$O$1*LN(E668/E667)</f>
        <v/>
      </c>
      <c r="P668" s="9">
        <f>$P$1*LN(F668/F667)</f>
        <v/>
      </c>
      <c r="Q668" s="9">
        <f>$Q$1*(G668-G667)</f>
        <v/>
      </c>
      <c r="R668" s="9">
        <f>$R$1*(H668-H667)</f>
        <v/>
      </c>
      <c r="S668" s="9">
        <f>$S$1*LN(I668/I667)</f>
        <v/>
      </c>
      <c r="T668" s="9">
        <f>$T$1*LN(J668/J667)</f>
        <v/>
      </c>
      <c r="U668" s="9">
        <f>$W$12+$W$4*M668+$W$5*N668+$W$6*O668+$W$7*P668+$W$8*Q668+$W$9*R668+$W$10*S668+$W$11*T668</f>
        <v/>
      </c>
      <c r="AA668" s="10">
        <f>INDEX(LINEST(L409:L668,M409:T668,TRUE,TRUE),1,9)*52</f>
        <v/>
      </c>
      <c r="AB668" s="9">
        <f>INDEX(LINEST(L409:L668,M409:T668,TRUE,TRUE),1,8)</f>
        <v/>
      </c>
      <c r="AC668" s="9">
        <f>INDEX(LINEST(L409:L668,M409:T668,TRUE,TRUE),1,7)</f>
        <v/>
      </c>
      <c r="AD668" s="9">
        <f>INDEX(LINEST(L409:L668,M409:T668,TRUE,TRUE),1,6)</f>
        <v/>
      </c>
      <c r="AE668" s="9">
        <f>INDEX(LINEST(L409:L668,M409:T668,TRUE,TRUE),1,5)</f>
        <v/>
      </c>
      <c r="AF668" s="9">
        <f>INDEX(LINEST(L409:L668,M409:T668,TRUE,TRUE),1,4)</f>
        <v/>
      </c>
      <c r="AG668" s="9">
        <f>INDEX(LINEST(L409:L668,M409:T668,TRUE,TRUE),1,3)</f>
        <v/>
      </c>
      <c r="AH668" s="9">
        <f>INDEX(LINEST(L409:L668,M409:T668,TRUE,TRUE),1,2)</f>
        <v/>
      </c>
      <c r="AI668" s="9">
        <f>INDEX(LINEST(L409:L668,M409:T668,TRUE,TRUE),1,1)</f>
        <v/>
      </c>
      <c r="AJ668" s="10">
        <f>INDEX(LINEST(L409:L668,M409:T668,TRUE,TRUE),3,1)</f>
        <v/>
      </c>
      <c r="AK668" s="9">
        <f>AA667/52+AB667*M668+AC667*N668+AD667*O668+AE667*P668+AF667*Q668+AG667*R668+AH667*S668+AI667*T668</f>
        <v/>
      </c>
      <c r="AL668" s="9">
        <f>AVERAGE(L408:L667)</f>
        <v/>
      </c>
    </row>
    <row r="669">
      <c r="A669" s="7" t="n">
        <v>42293</v>
      </c>
      <c r="B669" s="8" t="n">
        <v>1180.85</v>
      </c>
      <c r="C669" s="8" t="n">
        <v>1.48</v>
      </c>
      <c r="D669" s="8" t="n">
        <v>0.5600000000000001</v>
      </c>
      <c r="E669" s="8" t="n">
        <v>94.540001</v>
      </c>
      <c r="F669" s="8" t="n">
        <v>47.3</v>
      </c>
      <c r="G669" s="8" t="n">
        <v>15.05</v>
      </c>
      <c r="H669" s="8" t="n">
        <v>74.699997</v>
      </c>
      <c r="I669" s="8" t="n">
        <v>2033.109985</v>
      </c>
      <c r="J669" s="8" t="n">
        <v>81.506142</v>
      </c>
      <c r="L669" s="9">
        <f>LN(B669/B668)</f>
        <v/>
      </c>
      <c r="M669" s="9">
        <f>$M$1*(C669-C668)</f>
        <v/>
      </c>
      <c r="N669" s="9">
        <f>$N$1*(D669-D668)</f>
        <v/>
      </c>
      <c r="O669" s="9">
        <f>$O$1*LN(E669/E668)</f>
        <v/>
      </c>
      <c r="P669" s="9">
        <f>$P$1*LN(F669/F668)</f>
        <v/>
      </c>
      <c r="Q669" s="9">
        <f>$Q$1*(G669-G668)</f>
        <v/>
      </c>
      <c r="R669" s="9">
        <f>$R$1*(H669-H668)</f>
        <v/>
      </c>
      <c r="S669" s="9">
        <f>$S$1*LN(I669/I668)</f>
        <v/>
      </c>
      <c r="T669" s="9">
        <f>$T$1*LN(J669/J668)</f>
        <v/>
      </c>
      <c r="U669" s="9">
        <f>$W$12+$W$4*M669+$W$5*N669+$W$6*O669+$W$7*P669+$W$8*Q669+$W$9*R669+$W$10*S669+$W$11*T669</f>
        <v/>
      </c>
      <c r="AA669" s="10">
        <f>INDEX(LINEST(L410:L669,M410:T669,TRUE,TRUE),1,9)*52</f>
        <v/>
      </c>
      <c r="AB669" s="9">
        <f>INDEX(LINEST(L410:L669,M410:T669,TRUE,TRUE),1,8)</f>
        <v/>
      </c>
      <c r="AC669" s="9">
        <f>INDEX(LINEST(L410:L669,M410:T669,TRUE,TRUE),1,7)</f>
        <v/>
      </c>
      <c r="AD669" s="9">
        <f>INDEX(LINEST(L410:L669,M410:T669,TRUE,TRUE),1,6)</f>
        <v/>
      </c>
      <c r="AE669" s="9">
        <f>INDEX(LINEST(L410:L669,M410:T669,TRUE,TRUE),1,5)</f>
        <v/>
      </c>
      <c r="AF669" s="9">
        <f>INDEX(LINEST(L410:L669,M410:T669,TRUE,TRUE),1,4)</f>
        <v/>
      </c>
      <c r="AG669" s="9">
        <f>INDEX(LINEST(L410:L669,M410:T669,TRUE,TRUE),1,3)</f>
        <v/>
      </c>
      <c r="AH669" s="9">
        <f>INDEX(LINEST(L410:L669,M410:T669,TRUE,TRUE),1,2)</f>
        <v/>
      </c>
      <c r="AI669" s="9">
        <f>INDEX(LINEST(L410:L669,M410:T669,TRUE,TRUE),1,1)</f>
        <v/>
      </c>
      <c r="AJ669" s="10">
        <f>INDEX(LINEST(L410:L669,M410:T669,TRUE,TRUE),3,1)</f>
        <v/>
      </c>
      <c r="AK669" s="9">
        <f>AA668/52+AB668*M669+AC668*N669+AD668*O669+AE668*P669+AF668*Q669+AG668*R669+AH668*S669+AI668*T669</f>
        <v/>
      </c>
      <c r="AL669" s="9">
        <f>AVERAGE(L409:L668)</f>
        <v/>
      </c>
    </row>
    <row r="670">
      <c r="A670" s="7" t="n">
        <v>42300</v>
      </c>
      <c r="B670" s="8" t="n">
        <v>1161.25</v>
      </c>
      <c r="C670" s="8" t="n">
        <v>1.51</v>
      </c>
      <c r="D670" s="8" t="n">
        <v>0.58</v>
      </c>
      <c r="E670" s="8" t="n">
        <v>97.06999999999999</v>
      </c>
      <c r="F670" s="8" t="n">
        <v>43.91</v>
      </c>
      <c r="G670" s="8" t="n">
        <v>14.46</v>
      </c>
      <c r="H670" s="8" t="n">
        <v>70.800003</v>
      </c>
      <c r="I670" s="8" t="n">
        <v>2075.149902</v>
      </c>
      <c r="J670" s="8" t="n">
        <v>81.491264</v>
      </c>
      <c r="L670" s="9">
        <f>LN(B670/B669)</f>
        <v/>
      </c>
      <c r="M670" s="9">
        <f>$M$1*(C670-C669)</f>
        <v/>
      </c>
      <c r="N670" s="9">
        <f>$N$1*(D670-D669)</f>
        <v/>
      </c>
      <c r="O670" s="9">
        <f>$O$1*LN(E670/E669)</f>
        <v/>
      </c>
      <c r="P670" s="9">
        <f>$P$1*LN(F670/F669)</f>
        <v/>
      </c>
      <c r="Q670" s="9">
        <f>$Q$1*(G670-G669)</f>
        <v/>
      </c>
      <c r="R670" s="9">
        <f>$R$1*(H670-H669)</f>
        <v/>
      </c>
      <c r="S670" s="9">
        <f>$S$1*LN(I670/I669)</f>
        <v/>
      </c>
      <c r="T670" s="9">
        <f>$T$1*LN(J670/J669)</f>
        <v/>
      </c>
      <c r="U670" s="9">
        <f>$W$12+$W$4*M670+$W$5*N670+$W$6*O670+$W$7*P670+$W$8*Q670+$W$9*R670+$W$10*S670+$W$11*T670</f>
        <v/>
      </c>
      <c r="AA670" s="10">
        <f>INDEX(LINEST(L411:L670,M411:T670,TRUE,TRUE),1,9)*52</f>
        <v/>
      </c>
      <c r="AB670" s="9">
        <f>INDEX(LINEST(L411:L670,M411:T670,TRUE,TRUE),1,8)</f>
        <v/>
      </c>
      <c r="AC670" s="9">
        <f>INDEX(LINEST(L411:L670,M411:T670,TRUE,TRUE),1,7)</f>
        <v/>
      </c>
      <c r="AD670" s="9">
        <f>INDEX(LINEST(L411:L670,M411:T670,TRUE,TRUE),1,6)</f>
        <v/>
      </c>
      <c r="AE670" s="9">
        <f>INDEX(LINEST(L411:L670,M411:T670,TRUE,TRUE),1,5)</f>
        <v/>
      </c>
      <c r="AF670" s="9">
        <f>INDEX(LINEST(L411:L670,M411:T670,TRUE,TRUE),1,4)</f>
        <v/>
      </c>
      <c r="AG670" s="9">
        <f>INDEX(LINEST(L411:L670,M411:T670,TRUE,TRUE),1,3)</f>
        <v/>
      </c>
      <c r="AH670" s="9">
        <f>INDEX(LINEST(L411:L670,M411:T670,TRUE,TRUE),1,2)</f>
        <v/>
      </c>
      <c r="AI670" s="9">
        <f>INDEX(LINEST(L411:L670,M411:T670,TRUE,TRUE),1,1)</f>
        <v/>
      </c>
      <c r="AJ670" s="10">
        <f>INDEX(LINEST(L411:L670,M411:T670,TRUE,TRUE),3,1)</f>
        <v/>
      </c>
      <c r="AK670" s="9">
        <f>AA669/52+AB669*M670+AC669*N670+AD669*O670+AE669*P670+AF669*Q670+AG669*R670+AH669*S670+AI669*T670</f>
        <v/>
      </c>
      <c r="AL670" s="9">
        <f>AVERAGE(L410:L669)</f>
        <v/>
      </c>
    </row>
    <row r="671">
      <c r="A671" s="7" t="n">
        <v>42307</v>
      </c>
      <c r="B671" s="8" t="n">
        <v>1142.35</v>
      </c>
      <c r="C671" s="8" t="n">
        <v>1.53</v>
      </c>
      <c r="D671" s="8" t="n">
        <v>0.63</v>
      </c>
      <c r="E671" s="8" t="n">
        <v>96.949997</v>
      </c>
      <c r="F671" s="8" t="n">
        <v>46.6</v>
      </c>
      <c r="G671" s="8" t="n">
        <v>15.07</v>
      </c>
      <c r="H671" s="8" t="n">
        <v>73.099998</v>
      </c>
      <c r="I671" s="8" t="n">
        <v>2079.360107</v>
      </c>
      <c r="J671" s="8" t="n">
        <v>81.268478</v>
      </c>
      <c r="L671" s="9">
        <f>LN(B671/B670)</f>
        <v/>
      </c>
      <c r="M671" s="9">
        <f>$M$1*(C671-C670)</f>
        <v/>
      </c>
      <c r="N671" s="9">
        <f>$N$1*(D671-D670)</f>
        <v/>
      </c>
      <c r="O671" s="9">
        <f>$O$1*LN(E671/E670)</f>
        <v/>
      </c>
      <c r="P671" s="9">
        <f>$P$1*LN(F671/F670)</f>
        <v/>
      </c>
      <c r="Q671" s="9">
        <f>$Q$1*(G671-G670)</f>
        <v/>
      </c>
      <c r="R671" s="9">
        <f>$R$1*(H671-H670)</f>
        <v/>
      </c>
      <c r="S671" s="9">
        <f>$S$1*LN(I671/I670)</f>
        <v/>
      </c>
      <c r="T671" s="9">
        <f>$T$1*LN(J671/J670)</f>
        <v/>
      </c>
      <c r="U671" s="9">
        <f>$W$12+$W$4*M671+$W$5*N671+$W$6*O671+$W$7*P671+$W$8*Q671+$W$9*R671+$W$10*S671+$W$11*T671</f>
        <v/>
      </c>
      <c r="AA671" s="10">
        <f>INDEX(LINEST(L412:L671,M412:T671,TRUE,TRUE),1,9)*52</f>
        <v/>
      </c>
      <c r="AB671" s="9">
        <f>INDEX(LINEST(L412:L671,M412:T671,TRUE,TRUE),1,8)</f>
        <v/>
      </c>
      <c r="AC671" s="9">
        <f>INDEX(LINEST(L412:L671,M412:T671,TRUE,TRUE),1,7)</f>
        <v/>
      </c>
      <c r="AD671" s="9">
        <f>INDEX(LINEST(L412:L671,M412:T671,TRUE,TRUE),1,6)</f>
        <v/>
      </c>
      <c r="AE671" s="9">
        <f>INDEX(LINEST(L412:L671,M412:T671,TRUE,TRUE),1,5)</f>
        <v/>
      </c>
      <c r="AF671" s="9">
        <f>INDEX(LINEST(L412:L671,M412:T671,TRUE,TRUE),1,4)</f>
        <v/>
      </c>
      <c r="AG671" s="9">
        <f>INDEX(LINEST(L412:L671,M412:T671,TRUE,TRUE),1,3)</f>
        <v/>
      </c>
      <c r="AH671" s="9">
        <f>INDEX(LINEST(L412:L671,M412:T671,TRUE,TRUE),1,2)</f>
        <v/>
      </c>
      <c r="AI671" s="9">
        <f>INDEX(LINEST(L412:L671,M412:T671,TRUE,TRUE),1,1)</f>
        <v/>
      </c>
      <c r="AJ671" s="10">
        <f>INDEX(LINEST(L412:L671,M412:T671,TRUE,TRUE),3,1)</f>
        <v/>
      </c>
      <c r="AK671" s="9">
        <f>AA670/52+AB670*M671+AC670*N671+AD670*O671+AE670*P671+AF670*Q671+AG670*R671+AH670*S671+AI670*T671</f>
        <v/>
      </c>
      <c r="AL671" s="9">
        <f>AVERAGE(L411:L670)</f>
        <v/>
      </c>
    </row>
    <row r="672">
      <c r="A672" s="7" t="n">
        <v>42314</v>
      </c>
      <c r="B672" s="8" t="n">
        <v>1088.9</v>
      </c>
      <c r="C672" s="8" t="n">
        <v>1.59</v>
      </c>
      <c r="D672" s="8" t="n">
        <v>0.75</v>
      </c>
      <c r="E672" s="8" t="n">
        <v>99.160004</v>
      </c>
      <c r="F672" s="8" t="n">
        <v>44.32</v>
      </c>
      <c r="G672" s="8" t="n">
        <v>14.33</v>
      </c>
      <c r="H672" s="8" t="n">
        <v>74.300003</v>
      </c>
      <c r="I672" s="8" t="n">
        <v>2099.199951</v>
      </c>
      <c r="J672" s="8" t="n">
        <v>80.53565999999999</v>
      </c>
      <c r="L672" s="9">
        <f>LN(B672/B671)</f>
        <v/>
      </c>
      <c r="M672" s="9">
        <f>$M$1*(C672-C671)</f>
        <v/>
      </c>
      <c r="N672" s="9">
        <f>$N$1*(D672-D671)</f>
        <v/>
      </c>
      <c r="O672" s="9">
        <f>$O$1*LN(E672/E671)</f>
        <v/>
      </c>
      <c r="P672" s="9">
        <f>$P$1*LN(F672/F671)</f>
        <v/>
      </c>
      <c r="Q672" s="9">
        <f>$Q$1*(G672-G671)</f>
        <v/>
      </c>
      <c r="R672" s="9">
        <f>$R$1*(H672-H671)</f>
        <v/>
      </c>
      <c r="S672" s="9">
        <f>$S$1*LN(I672/I671)</f>
        <v/>
      </c>
      <c r="T672" s="9">
        <f>$T$1*LN(J672/J671)</f>
        <v/>
      </c>
      <c r="U672" s="9">
        <f>$W$12+$W$4*M672+$W$5*N672+$W$6*O672+$W$7*P672+$W$8*Q672+$W$9*R672+$W$10*S672+$W$11*T672</f>
        <v/>
      </c>
      <c r="AA672" s="10">
        <f>INDEX(LINEST(L413:L672,M413:T672,TRUE,TRUE),1,9)*52</f>
        <v/>
      </c>
      <c r="AB672" s="9">
        <f>INDEX(LINEST(L413:L672,M413:T672,TRUE,TRUE),1,8)</f>
        <v/>
      </c>
      <c r="AC672" s="9">
        <f>INDEX(LINEST(L413:L672,M413:T672,TRUE,TRUE),1,7)</f>
        <v/>
      </c>
      <c r="AD672" s="9">
        <f>INDEX(LINEST(L413:L672,M413:T672,TRUE,TRUE),1,6)</f>
        <v/>
      </c>
      <c r="AE672" s="9">
        <f>INDEX(LINEST(L413:L672,M413:T672,TRUE,TRUE),1,5)</f>
        <v/>
      </c>
      <c r="AF672" s="9">
        <f>INDEX(LINEST(L413:L672,M413:T672,TRUE,TRUE),1,4)</f>
        <v/>
      </c>
      <c r="AG672" s="9">
        <f>INDEX(LINEST(L413:L672,M413:T672,TRUE,TRUE),1,3)</f>
        <v/>
      </c>
      <c r="AH672" s="9">
        <f>INDEX(LINEST(L413:L672,M413:T672,TRUE,TRUE),1,2)</f>
        <v/>
      </c>
      <c r="AI672" s="9">
        <f>INDEX(LINEST(L413:L672,M413:T672,TRUE,TRUE),1,1)</f>
        <v/>
      </c>
      <c r="AJ672" s="10">
        <f>INDEX(LINEST(L413:L672,M413:T672,TRUE,TRUE),3,1)</f>
        <v/>
      </c>
      <c r="AK672" s="9">
        <f>AA671/52+AB671*M672+AC671*N672+AD671*O672+AE671*P672+AF671*Q672+AG671*R672+AH671*S672+AI671*T672</f>
        <v/>
      </c>
      <c r="AL672" s="9">
        <f>AVERAGE(L412:L671)</f>
        <v/>
      </c>
    </row>
    <row r="673">
      <c r="A673" s="7" t="n">
        <v>42321</v>
      </c>
      <c r="B673" s="8" t="n">
        <v>1081.5</v>
      </c>
      <c r="C673" s="8" t="n">
        <v>1.52</v>
      </c>
      <c r="D673" s="8" t="n">
        <v>0.76</v>
      </c>
      <c r="E673" s="8" t="n">
        <v>98.989998</v>
      </c>
      <c r="F673" s="8" t="n">
        <v>40.69</v>
      </c>
      <c r="G673" s="8" t="n">
        <v>20.08</v>
      </c>
      <c r="H673" s="8" t="n">
        <v>68.300003</v>
      </c>
      <c r="I673" s="8" t="n">
        <v>2023.040039</v>
      </c>
      <c r="J673" s="8" t="n">
        <v>80.758881</v>
      </c>
      <c r="L673" s="9">
        <f>LN(B673/B672)</f>
        <v/>
      </c>
      <c r="M673" s="9">
        <f>$M$1*(C673-C672)</f>
        <v/>
      </c>
      <c r="N673" s="9">
        <f>$N$1*(D673-D672)</f>
        <v/>
      </c>
      <c r="O673" s="9">
        <f>$O$1*LN(E673/E672)</f>
        <v/>
      </c>
      <c r="P673" s="9">
        <f>$P$1*LN(F673/F672)</f>
        <v/>
      </c>
      <c r="Q673" s="9">
        <f>$Q$1*(G673-G672)</f>
        <v/>
      </c>
      <c r="R673" s="9">
        <f>$R$1*(H673-H672)</f>
        <v/>
      </c>
      <c r="S673" s="9">
        <f>$S$1*LN(I673/I672)</f>
        <v/>
      </c>
      <c r="T673" s="9">
        <f>$T$1*LN(J673/J672)</f>
        <v/>
      </c>
      <c r="U673" s="9">
        <f>$W$12+$W$4*M673+$W$5*N673+$W$6*O673+$W$7*P673+$W$8*Q673+$W$9*R673+$W$10*S673+$W$11*T673</f>
        <v/>
      </c>
      <c r="AA673" s="10">
        <f>INDEX(LINEST(L414:L673,M414:T673,TRUE,TRUE),1,9)*52</f>
        <v/>
      </c>
      <c r="AB673" s="9">
        <f>INDEX(LINEST(L414:L673,M414:T673,TRUE,TRUE),1,8)</f>
        <v/>
      </c>
      <c r="AC673" s="9">
        <f>INDEX(LINEST(L414:L673,M414:T673,TRUE,TRUE),1,7)</f>
        <v/>
      </c>
      <c r="AD673" s="9">
        <f>INDEX(LINEST(L414:L673,M414:T673,TRUE,TRUE),1,6)</f>
        <v/>
      </c>
      <c r="AE673" s="9">
        <f>INDEX(LINEST(L414:L673,M414:T673,TRUE,TRUE),1,5)</f>
        <v/>
      </c>
      <c r="AF673" s="9">
        <f>INDEX(LINEST(L414:L673,M414:T673,TRUE,TRUE),1,4)</f>
        <v/>
      </c>
      <c r="AG673" s="9">
        <f>INDEX(LINEST(L414:L673,M414:T673,TRUE,TRUE),1,3)</f>
        <v/>
      </c>
      <c r="AH673" s="9">
        <f>INDEX(LINEST(L414:L673,M414:T673,TRUE,TRUE),1,2)</f>
        <v/>
      </c>
      <c r="AI673" s="9">
        <f>INDEX(LINEST(L414:L673,M414:T673,TRUE,TRUE),1,1)</f>
        <v/>
      </c>
      <c r="AJ673" s="10">
        <f>INDEX(LINEST(L414:L673,M414:T673,TRUE,TRUE),3,1)</f>
        <v/>
      </c>
      <c r="AK673" s="9">
        <f>AA672/52+AB672*M673+AC672*N673+AD672*O673+AE672*P673+AF672*Q673+AG672*R673+AH672*S673+AI672*T673</f>
        <v/>
      </c>
      <c r="AL673" s="9">
        <f>AVERAGE(L413:L672)</f>
        <v/>
      </c>
    </row>
    <row r="674">
      <c r="A674" s="7" t="n">
        <v>42328</v>
      </c>
      <c r="B674" s="8" t="n">
        <v>1081.75</v>
      </c>
      <c r="C674" s="8" t="n">
        <v>1.6</v>
      </c>
      <c r="D674" s="8" t="n">
        <v>0.66</v>
      </c>
      <c r="E674" s="8" t="n">
        <v>99.56999999999999</v>
      </c>
      <c r="F674" s="8" t="n">
        <v>39.39</v>
      </c>
      <c r="G674" s="8" t="n">
        <v>15.47</v>
      </c>
      <c r="H674" s="8" t="n">
        <v>70.5</v>
      </c>
      <c r="I674" s="8" t="n">
        <v>2089.169922</v>
      </c>
      <c r="J674" s="8" t="n">
        <v>80.81096599999999</v>
      </c>
      <c r="L674" s="9">
        <f>LN(B674/B673)</f>
        <v/>
      </c>
      <c r="M674" s="9">
        <f>$M$1*(C674-C673)</f>
        <v/>
      </c>
      <c r="N674" s="9">
        <f>$N$1*(D674-D673)</f>
        <v/>
      </c>
      <c r="O674" s="9">
        <f>$O$1*LN(E674/E673)</f>
        <v/>
      </c>
      <c r="P674" s="9">
        <f>$P$1*LN(F674/F673)</f>
        <v/>
      </c>
      <c r="Q674" s="9">
        <f>$Q$1*(G674-G673)</f>
        <v/>
      </c>
      <c r="R674" s="9">
        <f>$R$1*(H674-H673)</f>
        <v/>
      </c>
      <c r="S674" s="9">
        <f>$S$1*LN(I674/I673)</f>
        <v/>
      </c>
      <c r="T674" s="9">
        <f>$T$1*LN(J674/J673)</f>
        <v/>
      </c>
      <c r="U674" s="9">
        <f>$W$12+$W$4*M674+$W$5*N674+$W$6*O674+$W$7*P674+$W$8*Q674+$W$9*R674+$W$10*S674+$W$11*T674</f>
        <v/>
      </c>
      <c r="AA674" s="10">
        <f>INDEX(LINEST(L415:L674,M415:T674,TRUE,TRUE),1,9)*52</f>
        <v/>
      </c>
      <c r="AB674" s="9">
        <f>INDEX(LINEST(L415:L674,M415:T674,TRUE,TRUE),1,8)</f>
        <v/>
      </c>
      <c r="AC674" s="9">
        <f>INDEX(LINEST(L415:L674,M415:T674,TRUE,TRUE),1,7)</f>
        <v/>
      </c>
      <c r="AD674" s="9">
        <f>INDEX(LINEST(L415:L674,M415:T674,TRUE,TRUE),1,6)</f>
        <v/>
      </c>
      <c r="AE674" s="9">
        <f>INDEX(LINEST(L415:L674,M415:T674,TRUE,TRUE),1,5)</f>
        <v/>
      </c>
      <c r="AF674" s="9">
        <f>INDEX(LINEST(L415:L674,M415:T674,TRUE,TRUE),1,4)</f>
        <v/>
      </c>
      <c r="AG674" s="9">
        <f>INDEX(LINEST(L415:L674,M415:T674,TRUE,TRUE),1,3)</f>
        <v/>
      </c>
      <c r="AH674" s="9">
        <f>INDEX(LINEST(L415:L674,M415:T674,TRUE,TRUE),1,2)</f>
        <v/>
      </c>
      <c r="AI674" s="9">
        <f>INDEX(LINEST(L415:L674,M415:T674,TRUE,TRUE),1,1)</f>
        <v/>
      </c>
      <c r="AJ674" s="10">
        <f>INDEX(LINEST(L415:L674,M415:T674,TRUE,TRUE),3,1)</f>
        <v/>
      </c>
      <c r="AK674" s="9">
        <f>AA673/52+AB673*M674+AC673*N674+AD673*O674+AE673*P674+AF673*Q674+AG673*R674+AH673*S674+AI673*T674</f>
        <v/>
      </c>
      <c r="AL674" s="9">
        <f>AVERAGE(L414:L673)</f>
        <v/>
      </c>
    </row>
    <row r="675">
      <c r="A675" s="7" t="n">
        <v>42335</v>
      </c>
      <c r="B675" s="8" t="n">
        <v>1057.4</v>
      </c>
      <c r="C675" s="8" t="n">
        <v>1.6</v>
      </c>
      <c r="D675" s="8" t="n">
        <v>0.62</v>
      </c>
      <c r="E675" s="8" t="n">
        <v>100.019997</v>
      </c>
      <c r="F675" s="8" t="n">
        <v>40.57</v>
      </c>
      <c r="G675" s="8" t="n">
        <v>15.12</v>
      </c>
      <c r="H675" s="8" t="n">
        <v>69.599998</v>
      </c>
      <c r="I675" s="8" t="n">
        <v>2090.110107</v>
      </c>
      <c r="J675" s="8" t="n">
        <v>80.922623</v>
      </c>
      <c r="L675" s="9">
        <f>LN(B675/B674)</f>
        <v/>
      </c>
      <c r="M675" s="9">
        <f>$M$1*(C675-C674)</f>
        <v/>
      </c>
      <c r="N675" s="9">
        <f>$N$1*(D675-D674)</f>
        <v/>
      </c>
      <c r="O675" s="9">
        <f>$O$1*LN(E675/E674)</f>
        <v/>
      </c>
      <c r="P675" s="9">
        <f>$P$1*LN(F675/F674)</f>
        <v/>
      </c>
      <c r="Q675" s="9">
        <f>$Q$1*(G675-G674)</f>
        <v/>
      </c>
      <c r="R675" s="9">
        <f>$R$1*(H675-H674)</f>
        <v/>
      </c>
      <c r="S675" s="9">
        <f>$S$1*LN(I675/I674)</f>
        <v/>
      </c>
      <c r="T675" s="9">
        <f>$T$1*LN(J675/J674)</f>
        <v/>
      </c>
      <c r="U675" s="9">
        <f>$W$12+$W$4*M675+$W$5*N675+$W$6*O675+$W$7*P675+$W$8*Q675+$W$9*R675+$W$10*S675+$W$11*T675</f>
        <v/>
      </c>
      <c r="AA675" s="10">
        <f>INDEX(LINEST(L416:L675,M416:T675,TRUE,TRUE),1,9)*52</f>
        <v/>
      </c>
      <c r="AB675" s="9">
        <f>INDEX(LINEST(L416:L675,M416:T675,TRUE,TRUE),1,8)</f>
        <v/>
      </c>
      <c r="AC675" s="9">
        <f>INDEX(LINEST(L416:L675,M416:T675,TRUE,TRUE),1,7)</f>
        <v/>
      </c>
      <c r="AD675" s="9">
        <f>INDEX(LINEST(L416:L675,M416:T675,TRUE,TRUE),1,6)</f>
        <v/>
      </c>
      <c r="AE675" s="9">
        <f>INDEX(LINEST(L416:L675,M416:T675,TRUE,TRUE),1,5)</f>
        <v/>
      </c>
      <c r="AF675" s="9">
        <f>INDEX(LINEST(L416:L675,M416:T675,TRUE,TRUE),1,4)</f>
        <v/>
      </c>
      <c r="AG675" s="9">
        <f>INDEX(LINEST(L416:L675,M416:T675,TRUE,TRUE),1,3)</f>
        <v/>
      </c>
      <c r="AH675" s="9">
        <f>INDEX(LINEST(L416:L675,M416:T675,TRUE,TRUE),1,2)</f>
        <v/>
      </c>
      <c r="AI675" s="9">
        <f>INDEX(LINEST(L416:L675,M416:T675,TRUE,TRUE),1,1)</f>
        <v/>
      </c>
      <c r="AJ675" s="10">
        <f>INDEX(LINEST(L416:L675,M416:T675,TRUE,TRUE),3,1)</f>
        <v/>
      </c>
      <c r="AK675" s="9">
        <f>AA674/52+AB674*M675+AC674*N675+AD674*O675+AE674*P675+AF674*Q675+AG674*R675+AH674*S675+AI674*T675</f>
        <v/>
      </c>
      <c r="AL675" s="9">
        <f>AVERAGE(L415:L674)</f>
        <v/>
      </c>
    </row>
    <row r="676">
      <c r="A676" s="7" t="n">
        <v>42342</v>
      </c>
      <c r="B676" s="8" t="n">
        <v>1079.25</v>
      </c>
      <c r="C676" s="8" t="n">
        <v>1.6</v>
      </c>
      <c r="D676" s="8" t="n">
        <v>0.68</v>
      </c>
      <c r="E676" s="8" t="n">
        <v>98.349998</v>
      </c>
      <c r="F676" s="8" t="n">
        <v>40</v>
      </c>
      <c r="G676" s="8" t="n">
        <v>14.81</v>
      </c>
      <c r="H676" s="8" t="n">
        <v>71.300003</v>
      </c>
      <c r="I676" s="8" t="n">
        <v>2091.689941</v>
      </c>
      <c r="J676" s="8" t="n">
        <v>80.803032</v>
      </c>
      <c r="L676" s="9">
        <f>LN(B676/B675)</f>
        <v/>
      </c>
      <c r="M676" s="9">
        <f>$M$1*(C676-C675)</f>
        <v/>
      </c>
      <c r="N676" s="9">
        <f>$N$1*(D676-D675)</f>
        <v/>
      </c>
      <c r="O676" s="9">
        <f>$O$1*LN(E676/E675)</f>
        <v/>
      </c>
      <c r="P676" s="9">
        <f>$P$1*LN(F676/F675)</f>
        <v/>
      </c>
      <c r="Q676" s="9">
        <f>$Q$1*(G676-G675)</f>
        <v/>
      </c>
      <c r="R676" s="9">
        <f>$R$1*(H676-H675)</f>
        <v/>
      </c>
      <c r="S676" s="9">
        <f>$S$1*LN(I676/I675)</f>
        <v/>
      </c>
      <c r="T676" s="9">
        <f>$T$1*LN(J676/J675)</f>
        <v/>
      </c>
      <c r="U676" s="9">
        <f>$W$12+$W$4*M676+$W$5*N676+$W$6*O676+$W$7*P676+$W$8*Q676+$W$9*R676+$W$10*S676+$W$11*T676</f>
        <v/>
      </c>
      <c r="AA676" s="10">
        <f>INDEX(LINEST(L417:L676,M417:T676,TRUE,TRUE),1,9)*52</f>
        <v/>
      </c>
      <c r="AB676" s="9">
        <f>INDEX(LINEST(L417:L676,M417:T676,TRUE,TRUE),1,8)</f>
        <v/>
      </c>
      <c r="AC676" s="9">
        <f>INDEX(LINEST(L417:L676,M417:T676,TRUE,TRUE),1,7)</f>
        <v/>
      </c>
      <c r="AD676" s="9">
        <f>INDEX(LINEST(L417:L676,M417:T676,TRUE,TRUE),1,6)</f>
        <v/>
      </c>
      <c r="AE676" s="9">
        <f>INDEX(LINEST(L417:L676,M417:T676,TRUE,TRUE),1,5)</f>
        <v/>
      </c>
      <c r="AF676" s="9">
        <f>INDEX(LINEST(L417:L676,M417:T676,TRUE,TRUE),1,4)</f>
        <v/>
      </c>
      <c r="AG676" s="9">
        <f>INDEX(LINEST(L417:L676,M417:T676,TRUE,TRUE),1,3)</f>
        <v/>
      </c>
      <c r="AH676" s="9">
        <f>INDEX(LINEST(L417:L676,M417:T676,TRUE,TRUE),1,2)</f>
        <v/>
      </c>
      <c r="AI676" s="9">
        <f>INDEX(LINEST(L417:L676,M417:T676,TRUE,TRUE),1,1)</f>
        <v/>
      </c>
      <c r="AJ676" s="10">
        <f>INDEX(LINEST(L417:L676,M417:T676,TRUE,TRUE),3,1)</f>
        <v/>
      </c>
      <c r="AK676" s="9">
        <f>AA675/52+AB675*M676+AC675*N676+AD675*O676+AE675*P676+AF675*Q676+AG675*R676+AH675*S676+AI675*T676</f>
        <v/>
      </c>
      <c r="AL676" s="9">
        <f>AVERAGE(L416:L675)</f>
        <v/>
      </c>
    </row>
    <row r="677">
      <c r="A677" s="7" t="n">
        <v>42349</v>
      </c>
      <c r="B677" s="8" t="n">
        <v>1072.5</v>
      </c>
      <c r="C677" s="8" t="n">
        <v>1.46</v>
      </c>
      <c r="D677" s="8" t="n">
        <v>0.67</v>
      </c>
      <c r="E677" s="8" t="n">
        <v>97.56999999999999</v>
      </c>
      <c r="F677" s="8" t="n">
        <v>35.65</v>
      </c>
      <c r="G677" s="8" t="n">
        <v>24.39</v>
      </c>
      <c r="H677" s="8" t="n">
        <v>75</v>
      </c>
      <c r="I677" s="8" t="n">
        <v>2012.369995</v>
      </c>
      <c r="J677" s="8" t="n">
        <v>81.138969</v>
      </c>
      <c r="L677" s="9">
        <f>LN(B677/B676)</f>
        <v/>
      </c>
      <c r="M677" s="9">
        <f>$M$1*(C677-C676)</f>
        <v/>
      </c>
      <c r="N677" s="9">
        <f>$N$1*(D677-D676)</f>
        <v/>
      </c>
      <c r="O677" s="9">
        <f>$O$1*LN(E677/E676)</f>
        <v/>
      </c>
      <c r="P677" s="9">
        <f>$P$1*LN(F677/F676)</f>
        <v/>
      </c>
      <c r="Q677" s="9">
        <f>$Q$1*(G677-G676)</f>
        <v/>
      </c>
      <c r="R677" s="9">
        <f>$R$1*(H677-H676)</f>
        <v/>
      </c>
      <c r="S677" s="9">
        <f>$S$1*LN(I677/I676)</f>
        <v/>
      </c>
      <c r="T677" s="9">
        <f>$T$1*LN(J677/J676)</f>
        <v/>
      </c>
      <c r="U677" s="9">
        <f>$W$12+$W$4*M677+$W$5*N677+$W$6*O677+$W$7*P677+$W$8*Q677+$W$9*R677+$W$10*S677+$W$11*T677</f>
        <v/>
      </c>
      <c r="AA677" s="10">
        <f>INDEX(LINEST(L418:L677,M418:T677,TRUE,TRUE),1,9)*52</f>
        <v/>
      </c>
      <c r="AB677" s="9">
        <f>INDEX(LINEST(L418:L677,M418:T677,TRUE,TRUE),1,8)</f>
        <v/>
      </c>
      <c r="AC677" s="9">
        <f>INDEX(LINEST(L418:L677,M418:T677,TRUE,TRUE),1,7)</f>
        <v/>
      </c>
      <c r="AD677" s="9">
        <f>INDEX(LINEST(L418:L677,M418:T677,TRUE,TRUE),1,6)</f>
        <v/>
      </c>
      <c r="AE677" s="9">
        <f>INDEX(LINEST(L418:L677,M418:T677,TRUE,TRUE),1,5)</f>
        <v/>
      </c>
      <c r="AF677" s="9">
        <f>INDEX(LINEST(L418:L677,M418:T677,TRUE,TRUE),1,4)</f>
        <v/>
      </c>
      <c r="AG677" s="9">
        <f>INDEX(LINEST(L418:L677,M418:T677,TRUE,TRUE),1,3)</f>
        <v/>
      </c>
      <c r="AH677" s="9">
        <f>INDEX(LINEST(L418:L677,M418:T677,TRUE,TRUE),1,2)</f>
        <v/>
      </c>
      <c r="AI677" s="9">
        <f>INDEX(LINEST(L418:L677,M418:T677,TRUE,TRUE),1,1)</f>
        <v/>
      </c>
      <c r="AJ677" s="10">
        <f>INDEX(LINEST(L418:L677,M418:T677,TRUE,TRUE),3,1)</f>
        <v/>
      </c>
      <c r="AK677" s="9">
        <f>AA676/52+AB676*M677+AC676*N677+AD676*O677+AE676*P677+AF676*Q677+AG676*R677+AH676*S677+AI676*T677</f>
        <v/>
      </c>
      <c r="AL677" s="9">
        <f>AVERAGE(L417:L676)</f>
        <v/>
      </c>
    </row>
    <row r="678">
      <c r="A678" s="7" t="n">
        <v>42356</v>
      </c>
      <c r="B678" s="8" t="n">
        <v>1062.5</v>
      </c>
      <c r="C678" s="8" t="n">
        <v>1.46</v>
      </c>
      <c r="D678" s="8" t="n">
        <v>0.73</v>
      </c>
      <c r="E678" s="8" t="n">
        <v>98.699997</v>
      </c>
      <c r="F678" s="8" t="n">
        <v>34.72</v>
      </c>
      <c r="G678" s="8" t="n">
        <v>20.7</v>
      </c>
      <c r="H678" s="8" t="n">
        <v>67.800003</v>
      </c>
      <c r="I678" s="8" t="n">
        <v>2005.550049</v>
      </c>
      <c r="J678" s="8" t="n">
        <v>80.907532</v>
      </c>
      <c r="L678" s="9">
        <f>LN(B678/B677)</f>
        <v/>
      </c>
      <c r="M678" s="9">
        <f>$M$1*(C678-C677)</f>
        <v/>
      </c>
      <c r="N678" s="9">
        <f>$N$1*(D678-D677)</f>
        <v/>
      </c>
      <c r="O678" s="9">
        <f>$O$1*LN(E678/E677)</f>
        <v/>
      </c>
      <c r="P678" s="9">
        <f>$P$1*LN(F678/F677)</f>
        <v/>
      </c>
      <c r="Q678" s="9">
        <f>$Q$1*(G678-G677)</f>
        <v/>
      </c>
      <c r="R678" s="9">
        <f>$R$1*(H678-H677)</f>
        <v/>
      </c>
      <c r="S678" s="9">
        <f>$S$1*LN(I678/I677)</f>
        <v/>
      </c>
      <c r="T678" s="9">
        <f>$T$1*LN(J678/J677)</f>
        <v/>
      </c>
      <c r="U678" s="9">
        <f>$W$12+$W$4*M678+$W$5*N678+$W$6*O678+$W$7*P678+$W$8*Q678+$W$9*R678+$W$10*S678+$W$11*T678</f>
        <v/>
      </c>
      <c r="AA678" s="10">
        <f>INDEX(LINEST(L419:L678,M419:T678,TRUE,TRUE),1,9)*52</f>
        <v/>
      </c>
      <c r="AB678" s="9">
        <f>INDEX(LINEST(L419:L678,M419:T678,TRUE,TRUE),1,8)</f>
        <v/>
      </c>
      <c r="AC678" s="9">
        <f>INDEX(LINEST(L419:L678,M419:T678,TRUE,TRUE),1,7)</f>
        <v/>
      </c>
      <c r="AD678" s="9">
        <f>INDEX(LINEST(L419:L678,M419:T678,TRUE,TRUE),1,6)</f>
        <v/>
      </c>
      <c r="AE678" s="9">
        <f>INDEX(LINEST(L419:L678,M419:T678,TRUE,TRUE),1,5)</f>
        <v/>
      </c>
      <c r="AF678" s="9">
        <f>INDEX(LINEST(L419:L678,M419:T678,TRUE,TRUE),1,4)</f>
        <v/>
      </c>
      <c r="AG678" s="9">
        <f>INDEX(LINEST(L419:L678,M419:T678,TRUE,TRUE),1,3)</f>
        <v/>
      </c>
      <c r="AH678" s="9">
        <f>INDEX(LINEST(L419:L678,M419:T678,TRUE,TRUE),1,2)</f>
        <v/>
      </c>
      <c r="AI678" s="9">
        <f>INDEX(LINEST(L419:L678,M419:T678,TRUE,TRUE),1,1)</f>
        <v/>
      </c>
      <c r="AJ678" s="10">
        <f>INDEX(LINEST(L419:L678,M419:T678,TRUE,TRUE),3,1)</f>
        <v/>
      </c>
      <c r="AK678" s="9">
        <f>AA677/52+AB677*M678+AC677*N678+AD677*O678+AE677*P678+AF677*Q678+AG677*R678+AH677*S678+AI677*T678</f>
        <v/>
      </c>
      <c r="AL678" s="9">
        <f>AVERAGE(L418:L677)</f>
        <v/>
      </c>
    </row>
    <row r="679">
      <c r="A679" s="7" t="n">
        <v>42363</v>
      </c>
      <c r="B679" s="8" t="n">
        <v>1068.25</v>
      </c>
      <c r="C679" s="8" t="n">
        <v>1.52</v>
      </c>
      <c r="D679" s="8" t="n">
        <v>0.73</v>
      </c>
      <c r="E679" s="8" t="n">
        <v>97.980003</v>
      </c>
      <c r="F679" s="8" t="n">
        <v>37.62</v>
      </c>
      <c r="G679" s="8" t="n">
        <v>15.74</v>
      </c>
      <c r="H679" s="8" t="n">
        <v>65.5</v>
      </c>
      <c r="I679" s="8" t="n">
        <v>2060.98999</v>
      </c>
      <c r="J679" s="8" t="n">
        <v>80.797134</v>
      </c>
      <c r="L679" s="9">
        <f>LN(B679/B678)</f>
        <v/>
      </c>
      <c r="M679" s="9">
        <f>$M$1*(C679-C678)</f>
        <v/>
      </c>
      <c r="N679" s="9">
        <f>$N$1*(D679-D678)</f>
        <v/>
      </c>
      <c r="O679" s="9">
        <f>$O$1*LN(E679/E678)</f>
        <v/>
      </c>
      <c r="P679" s="9">
        <f>$P$1*LN(F679/F678)</f>
        <v/>
      </c>
      <c r="Q679" s="9">
        <f>$Q$1*(G679-G678)</f>
        <v/>
      </c>
      <c r="R679" s="9">
        <f>$R$1*(H679-H678)</f>
        <v/>
      </c>
      <c r="S679" s="9">
        <f>$S$1*LN(I679/I678)</f>
        <v/>
      </c>
      <c r="T679" s="9">
        <f>$T$1*LN(J679/J678)</f>
        <v/>
      </c>
      <c r="U679" s="9">
        <f>$W$12+$W$4*M679+$W$5*N679+$W$6*O679+$W$7*P679+$W$8*Q679+$W$9*R679+$W$10*S679+$W$11*T679</f>
        <v/>
      </c>
      <c r="AA679" s="10">
        <f>INDEX(LINEST(L420:L679,M420:T679,TRUE,TRUE),1,9)*52</f>
        <v/>
      </c>
      <c r="AB679" s="9">
        <f>INDEX(LINEST(L420:L679,M420:T679,TRUE,TRUE),1,8)</f>
        <v/>
      </c>
      <c r="AC679" s="9">
        <f>INDEX(LINEST(L420:L679,M420:T679,TRUE,TRUE),1,7)</f>
        <v/>
      </c>
      <c r="AD679" s="9">
        <f>INDEX(LINEST(L420:L679,M420:T679,TRUE,TRUE),1,6)</f>
        <v/>
      </c>
      <c r="AE679" s="9">
        <f>INDEX(LINEST(L420:L679,M420:T679,TRUE,TRUE),1,5)</f>
        <v/>
      </c>
      <c r="AF679" s="9">
        <f>INDEX(LINEST(L420:L679,M420:T679,TRUE,TRUE),1,4)</f>
        <v/>
      </c>
      <c r="AG679" s="9">
        <f>INDEX(LINEST(L420:L679,M420:T679,TRUE,TRUE),1,3)</f>
        <v/>
      </c>
      <c r="AH679" s="9">
        <f>INDEX(LINEST(L420:L679,M420:T679,TRUE,TRUE),1,2)</f>
        <v/>
      </c>
      <c r="AI679" s="9">
        <f>INDEX(LINEST(L420:L679,M420:T679,TRUE,TRUE),1,1)</f>
        <v/>
      </c>
      <c r="AJ679" s="10">
        <f>INDEX(LINEST(L420:L679,M420:T679,TRUE,TRUE),3,1)</f>
        <v/>
      </c>
      <c r="AK679" s="9">
        <f>AA678/52+AB678*M679+AC678*N679+AD678*O679+AE678*P679+AF678*Q679+AG678*R679+AH678*S679+AI678*T679</f>
        <v/>
      </c>
      <c r="AL679" s="9">
        <f>AVERAGE(L419:L678)</f>
        <v/>
      </c>
    </row>
    <row r="680">
      <c r="A680" s="7" t="n">
        <v>42370</v>
      </c>
      <c r="B680" s="8" t="n">
        <v>1060</v>
      </c>
      <c r="C680" s="8" t="n">
        <v>1.54</v>
      </c>
      <c r="D680" s="8" t="n">
        <v>0.73</v>
      </c>
      <c r="E680" s="8" t="n">
        <v>98.629997</v>
      </c>
      <c r="F680" s="8" t="n">
        <v>37.13</v>
      </c>
      <c r="G680" s="8" t="n">
        <v>18.21</v>
      </c>
      <c r="H680" s="8" t="n">
        <v>67.800003</v>
      </c>
      <c r="I680" s="8" t="n">
        <v>2043.939941</v>
      </c>
      <c r="J680" s="8" t="n">
        <v>80.797134</v>
      </c>
      <c r="L680" s="9">
        <f>LN(B680/B679)</f>
        <v/>
      </c>
      <c r="M680" s="9">
        <f>$M$1*(C680-C679)</f>
        <v/>
      </c>
      <c r="N680" s="9">
        <f>$N$1*(D680-D679)</f>
        <v/>
      </c>
      <c r="O680" s="9">
        <f>$O$1*LN(E680/E679)</f>
        <v/>
      </c>
      <c r="P680" s="9">
        <f>$P$1*LN(F680/F679)</f>
        <v/>
      </c>
      <c r="Q680" s="9">
        <f>$Q$1*(G680-G679)</f>
        <v/>
      </c>
      <c r="R680" s="9">
        <f>$R$1*(H680-H679)</f>
        <v/>
      </c>
      <c r="S680" s="9">
        <f>$S$1*LN(I680/I679)</f>
        <v/>
      </c>
      <c r="T680" s="9">
        <f>$T$1*LN(J680/J679)</f>
        <v/>
      </c>
      <c r="U680" s="9">
        <f>$W$12+$W$4*M680+$W$5*N680+$W$6*O680+$W$7*P680+$W$8*Q680+$W$9*R680+$W$10*S680+$W$11*T680</f>
        <v/>
      </c>
      <c r="AA680" s="10">
        <f>INDEX(LINEST(L421:L680,M421:T680,TRUE,TRUE),1,9)*52</f>
        <v/>
      </c>
      <c r="AB680" s="9">
        <f>INDEX(LINEST(L421:L680,M421:T680,TRUE,TRUE),1,8)</f>
        <v/>
      </c>
      <c r="AC680" s="9">
        <f>INDEX(LINEST(L421:L680,M421:T680,TRUE,TRUE),1,7)</f>
        <v/>
      </c>
      <c r="AD680" s="9">
        <f>INDEX(LINEST(L421:L680,M421:T680,TRUE,TRUE),1,6)</f>
        <v/>
      </c>
      <c r="AE680" s="9">
        <f>INDEX(LINEST(L421:L680,M421:T680,TRUE,TRUE),1,5)</f>
        <v/>
      </c>
      <c r="AF680" s="9">
        <f>INDEX(LINEST(L421:L680,M421:T680,TRUE,TRUE),1,4)</f>
        <v/>
      </c>
      <c r="AG680" s="9">
        <f>INDEX(LINEST(L421:L680,M421:T680,TRUE,TRUE),1,3)</f>
        <v/>
      </c>
      <c r="AH680" s="9">
        <f>INDEX(LINEST(L421:L680,M421:T680,TRUE,TRUE),1,2)</f>
        <v/>
      </c>
      <c r="AI680" s="9">
        <f>INDEX(LINEST(L421:L680,M421:T680,TRUE,TRUE),1,1)</f>
        <v/>
      </c>
      <c r="AJ680" s="10">
        <f>INDEX(LINEST(L421:L680,M421:T680,TRUE,TRUE),3,1)</f>
        <v/>
      </c>
      <c r="AK680" s="9">
        <f>AA679/52+AB679*M680+AC679*N680+AD679*O680+AE679*P680+AF679*Q680+AG679*R680+AH679*S680+AI679*T680</f>
        <v/>
      </c>
      <c r="AL680" s="9">
        <f>AVERAGE(L420:L679)</f>
        <v/>
      </c>
    </row>
    <row r="681">
      <c r="A681" s="7" t="n">
        <v>42377</v>
      </c>
      <c r="B681" s="8" t="n">
        <v>1101.85</v>
      </c>
      <c r="C681" s="8" t="n">
        <v>1.48</v>
      </c>
      <c r="D681" s="8" t="n">
        <v>0.65</v>
      </c>
      <c r="E681" s="8" t="n">
        <v>98.540001</v>
      </c>
      <c r="F681" s="8" t="n">
        <v>33.2</v>
      </c>
      <c r="G681" s="8" t="n">
        <v>27.01</v>
      </c>
      <c r="H681" s="8" t="n">
        <v>71.010002</v>
      </c>
      <c r="I681" s="8" t="n">
        <v>1922.030029</v>
      </c>
      <c r="J681" s="8" t="n">
        <v>81.283371</v>
      </c>
      <c r="L681" s="9">
        <f>LN(B681/B680)</f>
        <v/>
      </c>
      <c r="M681" s="9">
        <f>$M$1*(C681-C680)</f>
        <v/>
      </c>
      <c r="N681" s="9">
        <f>$N$1*(D681-D680)</f>
        <v/>
      </c>
      <c r="O681" s="9">
        <f>$O$1*LN(E681/E680)</f>
        <v/>
      </c>
      <c r="P681" s="9">
        <f>$P$1*LN(F681/F680)</f>
        <v/>
      </c>
      <c r="Q681" s="9">
        <f>$Q$1*(G681-G680)</f>
        <v/>
      </c>
      <c r="R681" s="9">
        <f>$R$1*(H681-H680)</f>
        <v/>
      </c>
      <c r="S681" s="9">
        <f>$S$1*LN(I681/I680)</f>
        <v/>
      </c>
      <c r="T681" s="9">
        <f>$T$1*LN(J681/J680)</f>
        <v/>
      </c>
      <c r="U681" s="9">
        <f>$W$12+$W$4*M681+$W$5*N681+$W$6*O681+$W$7*P681+$W$8*Q681+$W$9*R681+$W$10*S681+$W$11*T681</f>
        <v/>
      </c>
      <c r="AA681" s="10">
        <f>INDEX(LINEST(L422:L681,M422:T681,TRUE,TRUE),1,9)*52</f>
        <v/>
      </c>
      <c r="AB681" s="9">
        <f>INDEX(LINEST(L422:L681,M422:T681,TRUE,TRUE),1,8)</f>
        <v/>
      </c>
      <c r="AC681" s="9">
        <f>INDEX(LINEST(L422:L681,M422:T681,TRUE,TRUE),1,7)</f>
        <v/>
      </c>
      <c r="AD681" s="9">
        <f>INDEX(LINEST(L422:L681,M422:T681,TRUE,TRUE),1,6)</f>
        <v/>
      </c>
      <c r="AE681" s="9">
        <f>INDEX(LINEST(L422:L681,M422:T681,TRUE,TRUE),1,5)</f>
        <v/>
      </c>
      <c r="AF681" s="9">
        <f>INDEX(LINEST(L422:L681,M422:T681,TRUE,TRUE),1,4)</f>
        <v/>
      </c>
      <c r="AG681" s="9">
        <f>INDEX(LINEST(L422:L681,M422:T681,TRUE,TRUE),1,3)</f>
        <v/>
      </c>
      <c r="AH681" s="9">
        <f>INDEX(LINEST(L422:L681,M422:T681,TRUE,TRUE),1,2)</f>
        <v/>
      </c>
      <c r="AI681" s="9">
        <f>INDEX(LINEST(L422:L681,M422:T681,TRUE,TRUE),1,1)</f>
        <v/>
      </c>
      <c r="AJ681" s="10">
        <f>INDEX(LINEST(L422:L681,M422:T681,TRUE,TRUE),3,1)</f>
        <v/>
      </c>
      <c r="AK681" s="9">
        <f>AA680/52+AB680*M681+AC680*N681+AD680*O681+AE680*P681+AF680*Q681+AG680*R681+AH680*S681+AI680*T681</f>
        <v/>
      </c>
      <c r="AL681" s="9">
        <f>AVERAGE(L421:L680)</f>
        <v/>
      </c>
    </row>
    <row r="682">
      <c r="A682" s="7" t="n">
        <v>42384</v>
      </c>
      <c r="B682" s="8" t="n">
        <v>1093.75</v>
      </c>
      <c r="C682" s="8" t="n">
        <v>1.36</v>
      </c>
      <c r="D682" s="8" t="n">
        <v>0.67</v>
      </c>
      <c r="E682" s="8" t="n">
        <v>98.959999</v>
      </c>
      <c r="F682" s="8" t="n">
        <v>29.45</v>
      </c>
      <c r="G682" s="8" t="n">
        <v>27.02</v>
      </c>
      <c r="H682" s="8" t="n">
        <v>78.05999799999999</v>
      </c>
      <c r="I682" s="8" t="n">
        <v>1880.329956</v>
      </c>
      <c r="J682" s="8" t="n">
        <v>81.485336</v>
      </c>
      <c r="L682" s="9">
        <f>LN(B682/B681)</f>
        <v/>
      </c>
      <c r="M682" s="9">
        <f>$M$1*(C682-C681)</f>
        <v/>
      </c>
      <c r="N682" s="9">
        <f>$N$1*(D682-D681)</f>
        <v/>
      </c>
      <c r="O682" s="9">
        <f>$O$1*LN(E682/E681)</f>
        <v/>
      </c>
      <c r="P682" s="9">
        <f>$P$1*LN(F682/F681)</f>
        <v/>
      </c>
      <c r="Q682" s="9">
        <f>$Q$1*(G682-G681)</f>
        <v/>
      </c>
      <c r="R682" s="9">
        <f>$R$1*(H682-H681)</f>
        <v/>
      </c>
      <c r="S682" s="9">
        <f>$S$1*LN(I682/I681)</f>
        <v/>
      </c>
      <c r="T682" s="9">
        <f>$T$1*LN(J682/J681)</f>
        <v/>
      </c>
      <c r="U682" s="9">
        <f>$W$12+$W$4*M682+$W$5*N682+$W$6*O682+$W$7*P682+$W$8*Q682+$W$9*R682+$W$10*S682+$W$11*T682</f>
        <v/>
      </c>
      <c r="AA682" s="10">
        <f>INDEX(LINEST(L423:L682,M423:T682,TRUE,TRUE),1,9)*52</f>
        <v/>
      </c>
      <c r="AB682" s="9">
        <f>INDEX(LINEST(L423:L682,M423:T682,TRUE,TRUE),1,8)</f>
        <v/>
      </c>
      <c r="AC682" s="9">
        <f>INDEX(LINEST(L423:L682,M423:T682,TRUE,TRUE),1,7)</f>
        <v/>
      </c>
      <c r="AD682" s="9">
        <f>INDEX(LINEST(L423:L682,M423:T682,TRUE,TRUE),1,6)</f>
        <v/>
      </c>
      <c r="AE682" s="9">
        <f>INDEX(LINEST(L423:L682,M423:T682,TRUE,TRUE),1,5)</f>
        <v/>
      </c>
      <c r="AF682" s="9">
        <f>INDEX(LINEST(L423:L682,M423:T682,TRUE,TRUE),1,4)</f>
        <v/>
      </c>
      <c r="AG682" s="9">
        <f>INDEX(LINEST(L423:L682,M423:T682,TRUE,TRUE),1,3)</f>
        <v/>
      </c>
      <c r="AH682" s="9">
        <f>INDEX(LINEST(L423:L682,M423:T682,TRUE,TRUE),1,2)</f>
        <v/>
      </c>
      <c r="AI682" s="9">
        <f>INDEX(LINEST(L423:L682,M423:T682,TRUE,TRUE),1,1)</f>
        <v/>
      </c>
      <c r="AJ682" s="10">
        <f>INDEX(LINEST(L423:L682,M423:T682,TRUE,TRUE),3,1)</f>
        <v/>
      </c>
      <c r="AK682" s="9">
        <f>AA681/52+AB681*M682+AC681*N682+AD681*O682+AE681*P682+AF681*Q682+AG681*R682+AH681*S682+AI681*T682</f>
        <v/>
      </c>
      <c r="AL682" s="9">
        <f>AVERAGE(L422:L681)</f>
        <v/>
      </c>
    </row>
    <row r="683">
      <c r="A683" s="7" t="n">
        <v>42391</v>
      </c>
      <c r="B683" s="8" t="n">
        <v>1096.25</v>
      </c>
      <c r="C683" s="8" t="n">
        <v>1.35</v>
      </c>
      <c r="D683" s="8" t="n">
        <v>0.72</v>
      </c>
      <c r="E683" s="8" t="n">
        <v>99.56999999999999</v>
      </c>
      <c r="F683" s="8" t="n">
        <v>32.07</v>
      </c>
      <c r="G683" s="8" t="n">
        <v>22.34</v>
      </c>
      <c r="H683" s="8" t="n">
        <v>77.349998</v>
      </c>
      <c r="I683" s="8" t="n">
        <v>1906.900024</v>
      </c>
      <c r="J683" s="8" t="n">
        <v>81.418037</v>
      </c>
      <c r="L683" s="9">
        <f>LN(B683/B682)</f>
        <v/>
      </c>
      <c r="M683" s="9">
        <f>$M$1*(C683-C682)</f>
        <v/>
      </c>
      <c r="N683" s="9">
        <f>$N$1*(D683-D682)</f>
        <v/>
      </c>
      <c r="O683" s="9">
        <f>$O$1*LN(E683/E682)</f>
        <v/>
      </c>
      <c r="P683" s="9">
        <f>$P$1*LN(F683/F682)</f>
        <v/>
      </c>
      <c r="Q683" s="9">
        <f>$Q$1*(G683-G682)</f>
        <v/>
      </c>
      <c r="R683" s="9">
        <f>$R$1*(H683-H682)</f>
        <v/>
      </c>
      <c r="S683" s="9">
        <f>$S$1*LN(I683/I682)</f>
        <v/>
      </c>
      <c r="T683" s="9">
        <f>$T$1*LN(J683/J682)</f>
        <v/>
      </c>
      <c r="U683" s="9">
        <f>$W$12+$W$4*M683+$W$5*N683+$W$6*O683+$W$7*P683+$W$8*Q683+$W$9*R683+$W$10*S683+$W$11*T683</f>
        <v/>
      </c>
      <c r="AA683" s="10">
        <f>INDEX(LINEST(L424:L683,M424:T683,TRUE,TRUE),1,9)*52</f>
        <v/>
      </c>
      <c r="AB683" s="9">
        <f>INDEX(LINEST(L424:L683,M424:T683,TRUE,TRUE),1,8)</f>
        <v/>
      </c>
      <c r="AC683" s="9">
        <f>INDEX(LINEST(L424:L683,M424:T683,TRUE,TRUE),1,7)</f>
        <v/>
      </c>
      <c r="AD683" s="9">
        <f>INDEX(LINEST(L424:L683,M424:T683,TRUE,TRUE),1,6)</f>
        <v/>
      </c>
      <c r="AE683" s="9">
        <f>INDEX(LINEST(L424:L683,M424:T683,TRUE,TRUE),1,5)</f>
        <v/>
      </c>
      <c r="AF683" s="9">
        <f>INDEX(LINEST(L424:L683,M424:T683,TRUE,TRUE),1,4)</f>
        <v/>
      </c>
      <c r="AG683" s="9">
        <f>INDEX(LINEST(L424:L683,M424:T683,TRUE,TRUE),1,3)</f>
        <v/>
      </c>
      <c r="AH683" s="9">
        <f>INDEX(LINEST(L424:L683,M424:T683,TRUE,TRUE),1,2)</f>
        <v/>
      </c>
      <c r="AI683" s="9">
        <f>INDEX(LINEST(L424:L683,M424:T683,TRUE,TRUE),1,1)</f>
        <v/>
      </c>
      <c r="AJ683" s="10">
        <f>INDEX(LINEST(L424:L683,M424:T683,TRUE,TRUE),3,1)</f>
        <v/>
      </c>
      <c r="AK683" s="9">
        <f>AA682/52+AB682*M683+AC682*N683+AD682*O683+AE682*P683+AF682*Q683+AG682*R683+AH682*S683+AI682*T683</f>
        <v/>
      </c>
      <c r="AL683" s="9">
        <f>AVERAGE(L423:L682)</f>
        <v/>
      </c>
    </row>
    <row r="684">
      <c r="A684" s="7" t="n">
        <v>42398</v>
      </c>
      <c r="B684" s="8" t="n">
        <v>1111.8</v>
      </c>
      <c r="C684" s="8" t="n">
        <v>1.41</v>
      </c>
      <c r="D684" s="8" t="n">
        <v>0.53</v>
      </c>
      <c r="E684" s="8" t="n">
        <v>99.610001</v>
      </c>
      <c r="F684" s="8" t="n">
        <v>33.66</v>
      </c>
      <c r="G684" s="8" t="n">
        <v>20.2</v>
      </c>
      <c r="H684" s="8" t="n">
        <v>74</v>
      </c>
      <c r="I684" s="8" t="n">
        <v>1940.23999</v>
      </c>
      <c r="J684" s="8" t="n">
        <v>81.799515</v>
      </c>
      <c r="L684" s="9">
        <f>LN(B684/B683)</f>
        <v/>
      </c>
      <c r="M684" s="9">
        <f>$M$1*(C684-C683)</f>
        <v/>
      </c>
      <c r="N684" s="9">
        <f>$N$1*(D684-D683)</f>
        <v/>
      </c>
      <c r="O684" s="9">
        <f>$O$1*LN(E684/E683)</f>
        <v/>
      </c>
      <c r="P684" s="9">
        <f>$P$1*LN(F684/F683)</f>
        <v/>
      </c>
      <c r="Q684" s="9">
        <f>$Q$1*(G684-G683)</f>
        <v/>
      </c>
      <c r="R684" s="9">
        <f>$R$1*(H684-H683)</f>
        <v/>
      </c>
      <c r="S684" s="9">
        <f>$S$1*LN(I684/I683)</f>
        <v/>
      </c>
      <c r="T684" s="9">
        <f>$T$1*LN(J684/J683)</f>
        <v/>
      </c>
      <c r="U684" s="9">
        <f>$W$12+$W$4*M684+$W$5*N684+$W$6*O684+$W$7*P684+$W$8*Q684+$W$9*R684+$W$10*S684+$W$11*T684</f>
        <v/>
      </c>
      <c r="AA684" s="10">
        <f>INDEX(LINEST(L425:L684,M425:T684,TRUE,TRUE),1,9)*52</f>
        <v/>
      </c>
      <c r="AB684" s="9">
        <f>INDEX(LINEST(L425:L684,M425:T684,TRUE,TRUE),1,8)</f>
        <v/>
      </c>
      <c r="AC684" s="9">
        <f>INDEX(LINEST(L425:L684,M425:T684,TRUE,TRUE),1,7)</f>
        <v/>
      </c>
      <c r="AD684" s="9">
        <f>INDEX(LINEST(L425:L684,M425:T684,TRUE,TRUE),1,6)</f>
        <v/>
      </c>
      <c r="AE684" s="9">
        <f>INDEX(LINEST(L425:L684,M425:T684,TRUE,TRUE),1,5)</f>
        <v/>
      </c>
      <c r="AF684" s="9">
        <f>INDEX(LINEST(L425:L684,M425:T684,TRUE,TRUE),1,4)</f>
        <v/>
      </c>
      <c r="AG684" s="9">
        <f>INDEX(LINEST(L425:L684,M425:T684,TRUE,TRUE),1,3)</f>
        <v/>
      </c>
      <c r="AH684" s="9">
        <f>INDEX(LINEST(L425:L684,M425:T684,TRUE,TRUE),1,2)</f>
        <v/>
      </c>
      <c r="AI684" s="9">
        <f>INDEX(LINEST(L425:L684,M425:T684,TRUE,TRUE),1,1)</f>
        <v/>
      </c>
      <c r="AJ684" s="10">
        <f>INDEX(LINEST(L425:L684,M425:T684,TRUE,TRUE),3,1)</f>
        <v/>
      </c>
      <c r="AK684" s="9">
        <f>AA683/52+AB683*M684+AC683*N684+AD683*O684+AE683*P684+AF683*Q684+AG683*R684+AH683*S684+AI683*T684</f>
        <v/>
      </c>
      <c r="AL684" s="9">
        <f>AVERAGE(L424:L683)</f>
        <v/>
      </c>
    </row>
    <row r="685">
      <c r="A685" s="7" t="n">
        <v>42405</v>
      </c>
      <c r="B685" s="8" t="n">
        <v>1150.35</v>
      </c>
      <c r="C685" s="8" t="n">
        <v>1.33</v>
      </c>
      <c r="D685" s="8" t="n">
        <v>0.53</v>
      </c>
      <c r="E685" s="8" t="n">
        <v>97.029999</v>
      </c>
      <c r="F685" s="8" t="n">
        <v>30.86</v>
      </c>
      <c r="G685" s="8" t="n">
        <v>23.38</v>
      </c>
      <c r="H685" s="8" t="n">
        <v>81.66999800000001</v>
      </c>
      <c r="I685" s="8" t="n">
        <v>1880.050049</v>
      </c>
      <c r="J685" s="8" t="n">
        <v>81.947952</v>
      </c>
      <c r="L685" s="9">
        <f>LN(B685/B684)</f>
        <v/>
      </c>
      <c r="M685" s="9">
        <f>$M$1*(C685-C684)</f>
        <v/>
      </c>
      <c r="N685" s="9">
        <f>$N$1*(D685-D684)</f>
        <v/>
      </c>
      <c r="O685" s="9">
        <f>$O$1*LN(E685/E684)</f>
        <v/>
      </c>
      <c r="P685" s="9">
        <f>$P$1*LN(F685/F684)</f>
        <v/>
      </c>
      <c r="Q685" s="9">
        <f>$Q$1*(G685-G684)</f>
        <v/>
      </c>
      <c r="R685" s="9">
        <f>$R$1*(H685-H684)</f>
        <v/>
      </c>
      <c r="S685" s="9">
        <f>$S$1*LN(I685/I684)</f>
        <v/>
      </c>
      <c r="T685" s="9">
        <f>$T$1*LN(J685/J684)</f>
        <v/>
      </c>
      <c r="U685" s="9">
        <f>$W$12+$W$4*M685+$W$5*N685+$W$6*O685+$W$7*P685+$W$8*Q685+$W$9*R685+$W$10*S685+$W$11*T685</f>
        <v/>
      </c>
      <c r="AA685" s="10">
        <f>INDEX(LINEST(L426:L685,M426:T685,TRUE,TRUE),1,9)*52</f>
        <v/>
      </c>
      <c r="AB685" s="9">
        <f>INDEX(LINEST(L426:L685,M426:T685,TRUE,TRUE),1,8)</f>
        <v/>
      </c>
      <c r="AC685" s="9">
        <f>INDEX(LINEST(L426:L685,M426:T685,TRUE,TRUE),1,7)</f>
        <v/>
      </c>
      <c r="AD685" s="9">
        <f>INDEX(LINEST(L426:L685,M426:T685,TRUE,TRUE),1,6)</f>
        <v/>
      </c>
      <c r="AE685" s="9">
        <f>INDEX(LINEST(L426:L685,M426:T685,TRUE,TRUE),1,5)</f>
        <v/>
      </c>
      <c r="AF685" s="9">
        <f>INDEX(LINEST(L426:L685,M426:T685,TRUE,TRUE),1,4)</f>
        <v/>
      </c>
      <c r="AG685" s="9">
        <f>INDEX(LINEST(L426:L685,M426:T685,TRUE,TRUE),1,3)</f>
        <v/>
      </c>
      <c r="AH685" s="9">
        <f>INDEX(LINEST(L426:L685,M426:T685,TRUE,TRUE),1,2)</f>
        <v/>
      </c>
      <c r="AI685" s="9">
        <f>INDEX(LINEST(L426:L685,M426:T685,TRUE,TRUE),1,1)</f>
        <v/>
      </c>
      <c r="AJ685" s="10">
        <f>INDEX(LINEST(L426:L685,M426:T685,TRUE,TRUE),3,1)</f>
        <v/>
      </c>
      <c r="AK685" s="9">
        <f>AA684/52+AB684*M685+AC684*N685+AD684*O685+AE684*P685+AF684*Q685+AG684*R685+AH684*S685+AI684*T685</f>
        <v/>
      </c>
      <c r="AL685" s="9">
        <f>AVERAGE(L425:L684)</f>
        <v/>
      </c>
    </row>
    <row r="686">
      <c r="A686" s="7" t="n">
        <v>42412</v>
      </c>
      <c r="B686" s="8" t="n">
        <v>1239.75</v>
      </c>
      <c r="C686" s="8" t="n">
        <v>1.25</v>
      </c>
      <c r="D686" s="8" t="n">
        <v>0.49</v>
      </c>
      <c r="E686" s="8" t="n">
        <v>95.980003</v>
      </c>
      <c r="F686" s="8" t="n">
        <v>29.32</v>
      </c>
      <c r="G686" s="8" t="n">
        <v>25.4</v>
      </c>
      <c r="H686" s="8" t="n">
        <v>93.720001</v>
      </c>
      <c r="I686" s="8" t="n">
        <v>1864.780029</v>
      </c>
      <c r="J686" s="8" t="n">
        <v>82.285263</v>
      </c>
      <c r="L686" s="9">
        <f>LN(B686/B685)</f>
        <v/>
      </c>
      <c r="M686" s="9">
        <f>$M$1*(C686-C685)</f>
        <v/>
      </c>
      <c r="N686" s="9">
        <f>$N$1*(D686-D685)</f>
        <v/>
      </c>
      <c r="O686" s="9">
        <f>$O$1*LN(E686/E685)</f>
        <v/>
      </c>
      <c r="P686" s="9">
        <f>$P$1*LN(F686/F685)</f>
        <v/>
      </c>
      <c r="Q686" s="9">
        <f>$Q$1*(G686-G685)</f>
        <v/>
      </c>
      <c r="R686" s="9">
        <f>$R$1*(H686-H685)</f>
        <v/>
      </c>
      <c r="S686" s="9">
        <f>$S$1*LN(I686/I685)</f>
        <v/>
      </c>
      <c r="T686" s="9">
        <f>$T$1*LN(J686/J685)</f>
        <v/>
      </c>
      <c r="U686" s="9">
        <f>$W$12+$W$4*M686+$W$5*N686+$W$6*O686+$W$7*P686+$W$8*Q686+$W$9*R686+$W$10*S686+$W$11*T686</f>
        <v/>
      </c>
      <c r="AA686" s="10">
        <f>INDEX(LINEST(L427:L686,M427:T686,TRUE,TRUE),1,9)*52</f>
        <v/>
      </c>
      <c r="AB686" s="9">
        <f>INDEX(LINEST(L427:L686,M427:T686,TRUE,TRUE),1,8)</f>
        <v/>
      </c>
      <c r="AC686" s="9">
        <f>INDEX(LINEST(L427:L686,M427:T686,TRUE,TRUE),1,7)</f>
        <v/>
      </c>
      <c r="AD686" s="9">
        <f>INDEX(LINEST(L427:L686,M427:T686,TRUE,TRUE),1,6)</f>
        <v/>
      </c>
      <c r="AE686" s="9">
        <f>INDEX(LINEST(L427:L686,M427:T686,TRUE,TRUE),1,5)</f>
        <v/>
      </c>
      <c r="AF686" s="9">
        <f>INDEX(LINEST(L427:L686,M427:T686,TRUE,TRUE),1,4)</f>
        <v/>
      </c>
      <c r="AG686" s="9">
        <f>INDEX(LINEST(L427:L686,M427:T686,TRUE,TRUE),1,3)</f>
        <v/>
      </c>
      <c r="AH686" s="9">
        <f>INDEX(LINEST(L427:L686,M427:T686,TRUE,TRUE),1,2)</f>
        <v/>
      </c>
      <c r="AI686" s="9">
        <f>INDEX(LINEST(L427:L686,M427:T686,TRUE,TRUE),1,1)</f>
        <v/>
      </c>
      <c r="AJ686" s="10">
        <f>INDEX(LINEST(L427:L686,M427:T686,TRUE,TRUE),3,1)</f>
        <v/>
      </c>
      <c r="AK686" s="9">
        <f>AA685/52+AB685*M686+AC685*N686+AD685*O686+AE685*P686+AF685*Q686+AG685*R686+AH685*S686+AI685*T686</f>
        <v/>
      </c>
      <c r="AL686" s="9">
        <f>AVERAGE(L426:L685)</f>
        <v/>
      </c>
    </row>
    <row r="687">
      <c r="A687" s="7" t="n">
        <v>42419</v>
      </c>
      <c r="B687" s="8" t="n">
        <v>1231.15</v>
      </c>
      <c r="C687" s="8" t="n">
        <v>1.26</v>
      </c>
      <c r="D687" s="8" t="n">
        <v>0.5</v>
      </c>
      <c r="E687" s="8" t="n">
        <v>96.599998</v>
      </c>
      <c r="F687" s="8" t="n">
        <v>29.59</v>
      </c>
      <c r="G687" s="8" t="n">
        <v>20.53</v>
      </c>
      <c r="H687" s="8" t="n">
        <v>90.099998</v>
      </c>
      <c r="I687" s="8" t="n">
        <v>1917.780029</v>
      </c>
      <c r="J687" s="8" t="n">
        <v>82.30027</v>
      </c>
      <c r="L687" s="9">
        <f>LN(B687/B686)</f>
        <v/>
      </c>
      <c r="M687" s="9">
        <f>$M$1*(C687-C686)</f>
        <v/>
      </c>
      <c r="N687" s="9">
        <f>$N$1*(D687-D686)</f>
        <v/>
      </c>
      <c r="O687" s="9">
        <f>$O$1*LN(E687/E686)</f>
        <v/>
      </c>
      <c r="P687" s="9">
        <f>$P$1*LN(F687/F686)</f>
        <v/>
      </c>
      <c r="Q687" s="9">
        <f>$Q$1*(G687-G686)</f>
        <v/>
      </c>
      <c r="R687" s="9">
        <f>$R$1*(H687-H686)</f>
        <v/>
      </c>
      <c r="S687" s="9">
        <f>$S$1*LN(I687/I686)</f>
        <v/>
      </c>
      <c r="T687" s="9">
        <f>$T$1*LN(J687/J686)</f>
        <v/>
      </c>
      <c r="U687" s="9">
        <f>$W$12+$W$4*M687+$W$5*N687+$W$6*O687+$W$7*P687+$W$8*Q687+$W$9*R687+$W$10*S687+$W$11*T687</f>
        <v/>
      </c>
      <c r="AA687" s="10">
        <f>INDEX(LINEST(L428:L687,M428:T687,TRUE,TRUE),1,9)*52</f>
        <v/>
      </c>
      <c r="AB687" s="9">
        <f>INDEX(LINEST(L428:L687,M428:T687,TRUE,TRUE),1,8)</f>
        <v/>
      </c>
      <c r="AC687" s="9">
        <f>INDEX(LINEST(L428:L687,M428:T687,TRUE,TRUE),1,7)</f>
        <v/>
      </c>
      <c r="AD687" s="9">
        <f>INDEX(LINEST(L428:L687,M428:T687,TRUE,TRUE),1,6)</f>
        <v/>
      </c>
      <c r="AE687" s="9">
        <f>INDEX(LINEST(L428:L687,M428:T687,TRUE,TRUE),1,5)</f>
        <v/>
      </c>
      <c r="AF687" s="9">
        <f>INDEX(LINEST(L428:L687,M428:T687,TRUE,TRUE),1,4)</f>
        <v/>
      </c>
      <c r="AG687" s="9">
        <f>INDEX(LINEST(L428:L687,M428:T687,TRUE,TRUE),1,3)</f>
        <v/>
      </c>
      <c r="AH687" s="9">
        <f>INDEX(LINEST(L428:L687,M428:T687,TRUE,TRUE),1,2)</f>
        <v/>
      </c>
      <c r="AI687" s="9">
        <f>INDEX(LINEST(L428:L687,M428:T687,TRUE,TRUE),1,1)</f>
        <v/>
      </c>
      <c r="AJ687" s="10">
        <f>INDEX(LINEST(L428:L687,M428:T687,TRUE,TRUE),3,1)</f>
        <v/>
      </c>
      <c r="AK687" s="9">
        <f>AA686/52+AB686*M687+AC686*N687+AD686*O687+AE686*P687+AF686*Q687+AG686*R687+AH686*S687+AI686*T687</f>
        <v/>
      </c>
      <c r="AL687" s="9">
        <f>AVERAGE(L427:L686)</f>
        <v/>
      </c>
    </row>
    <row r="688">
      <c r="A688" s="7" t="n">
        <v>42426</v>
      </c>
      <c r="B688" s="8" t="n">
        <v>1226.5</v>
      </c>
      <c r="C688" s="8" t="n">
        <v>1.41</v>
      </c>
      <c r="D688" s="8" t="n">
        <v>0.35</v>
      </c>
      <c r="E688" s="8" t="n">
        <v>98.150002</v>
      </c>
      <c r="F688" s="8" t="n">
        <v>31.65</v>
      </c>
      <c r="G688" s="8" t="n">
        <v>19.81</v>
      </c>
      <c r="H688" s="8" t="n">
        <v>82.540001</v>
      </c>
      <c r="I688" s="8" t="n">
        <v>1948.050049</v>
      </c>
      <c r="J688" s="8" t="n">
        <v>82.42765</v>
      </c>
      <c r="L688" s="9">
        <f>LN(B688/B687)</f>
        <v/>
      </c>
      <c r="M688" s="9">
        <f>$M$1*(C688-C687)</f>
        <v/>
      </c>
      <c r="N688" s="9">
        <f>$N$1*(D688-D687)</f>
        <v/>
      </c>
      <c r="O688" s="9">
        <f>$O$1*LN(E688/E687)</f>
        <v/>
      </c>
      <c r="P688" s="9">
        <f>$P$1*LN(F688/F687)</f>
        <v/>
      </c>
      <c r="Q688" s="9">
        <f>$Q$1*(G688-G687)</f>
        <v/>
      </c>
      <c r="R688" s="9">
        <f>$R$1*(H688-H687)</f>
        <v/>
      </c>
      <c r="S688" s="9">
        <f>$S$1*LN(I688/I687)</f>
        <v/>
      </c>
      <c r="T688" s="9">
        <f>$T$1*LN(J688/J687)</f>
        <v/>
      </c>
      <c r="U688" s="9">
        <f>$W$12+$W$4*M688+$W$5*N688+$W$6*O688+$W$7*P688+$W$8*Q688+$W$9*R688+$W$10*S688+$W$11*T688</f>
        <v/>
      </c>
      <c r="AA688" s="10">
        <f>INDEX(LINEST(L429:L688,M429:T688,TRUE,TRUE),1,9)*52</f>
        <v/>
      </c>
      <c r="AB688" s="9">
        <f>INDEX(LINEST(L429:L688,M429:T688,TRUE,TRUE),1,8)</f>
        <v/>
      </c>
      <c r="AC688" s="9">
        <f>INDEX(LINEST(L429:L688,M429:T688,TRUE,TRUE),1,7)</f>
        <v/>
      </c>
      <c r="AD688" s="9">
        <f>INDEX(LINEST(L429:L688,M429:T688,TRUE,TRUE),1,6)</f>
        <v/>
      </c>
      <c r="AE688" s="9">
        <f>INDEX(LINEST(L429:L688,M429:T688,TRUE,TRUE),1,5)</f>
        <v/>
      </c>
      <c r="AF688" s="9">
        <f>INDEX(LINEST(L429:L688,M429:T688,TRUE,TRUE),1,4)</f>
        <v/>
      </c>
      <c r="AG688" s="9">
        <f>INDEX(LINEST(L429:L688,M429:T688,TRUE,TRUE),1,3)</f>
        <v/>
      </c>
      <c r="AH688" s="9">
        <f>INDEX(LINEST(L429:L688,M429:T688,TRUE,TRUE),1,2)</f>
        <v/>
      </c>
      <c r="AI688" s="9">
        <f>INDEX(LINEST(L429:L688,M429:T688,TRUE,TRUE),1,1)</f>
        <v/>
      </c>
      <c r="AJ688" s="10">
        <f>INDEX(LINEST(L429:L688,M429:T688,TRUE,TRUE),3,1)</f>
        <v/>
      </c>
      <c r="AK688" s="9">
        <f>AA687/52+AB687*M688+AC687*N688+AD687*O688+AE687*P688+AF687*Q688+AG687*R688+AH687*S688+AI687*T688</f>
        <v/>
      </c>
      <c r="AL688" s="9">
        <f>AVERAGE(L428:L687)</f>
        <v/>
      </c>
    </row>
    <row r="689">
      <c r="A689" s="7" t="n">
        <v>42433</v>
      </c>
      <c r="B689" s="8" t="n">
        <v>1277.5</v>
      </c>
      <c r="C689" s="8" t="n">
        <v>1.51</v>
      </c>
      <c r="D689" s="8" t="n">
        <v>0.37</v>
      </c>
      <c r="E689" s="8" t="n">
        <v>97.339996</v>
      </c>
      <c r="F689" s="8" t="n">
        <v>35.91</v>
      </c>
      <c r="G689" s="8" t="n">
        <v>16.86</v>
      </c>
      <c r="H689" s="8" t="n">
        <v>78.010002</v>
      </c>
      <c r="I689" s="8" t="n">
        <v>1999.98999</v>
      </c>
      <c r="J689" s="8" t="n">
        <v>82.15782900000001</v>
      </c>
      <c r="L689" s="9">
        <f>LN(B689/B688)</f>
        <v/>
      </c>
      <c r="M689" s="9">
        <f>$M$1*(C689-C688)</f>
        <v/>
      </c>
      <c r="N689" s="9">
        <f>$N$1*(D689-D688)</f>
        <v/>
      </c>
      <c r="O689" s="9">
        <f>$O$1*LN(E689/E688)</f>
        <v/>
      </c>
      <c r="P689" s="9">
        <f>$P$1*LN(F689/F688)</f>
        <v/>
      </c>
      <c r="Q689" s="9">
        <f>$Q$1*(G689-G688)</f>
        <v/>
      </c>
      <c r="R689" s="9">
        <f>$R$1*(H689-H688)</f>
        <v/>
      </c>
      <c r="S689" s="9">
        <f>$S$1*LN(I689/I688)</f>
        <v/>
      </c>
      <c r="T689" s="9">
        <f>$T$1*LN(J689/J688)</f>
        <v/>
      </c>
      <c r="U689" s="9">
        <f>$W$12+$W$4*M689+$W$5*N689+$W$6*O689+$W$7*P689+$W$8*Q689+$W$9*R689+$W$10*S689+$W$11*T689</f>
        <v/>
      </c>
      <c r="AA689" s="10">
        <f>INDEX(LINEST(L430:L689,M430:T689,TRUE,TRUE),1,9)*52</f>
        <v/>
      </c>
      <c r="AB689" s="9">
        <f>INDEX(LINEST(L430:L689,M430:T689,TRUE,TRUE),1,8)</f>
        <v/>
      </c>
      <c r="AC689" s="9">
        <f>INDEX(LINEST(L430:L689,M430:T689,TRUE,TRUE),1,7)</f>
        <v/>
      </c>
      <c r="AD689" s="9">
        <f>INDEX(LINEST(L430:L689,M430:T689,TRUE,TRUE),1,6)</f>
        <v/>
      </c>
      <c r="AE689" s="9">
        <f>INDEX(LINEST(L430:L689,M430:T689,TRUE,TRUE),1,5)</f>
        <v/>
      </c>
      <c r="AF689" s="9">
        <f>INDEX(LINEST(L430:L689,M430:T689,TRUE,TRUE),1,4)</f>
        <v/>
      </c>
      <c r="AG689" s="9">
        <f>INDEX(LINEST(L430:L689,M430:T689,TRUE,TRUE),1,3)</f>
        <v/>
      </c>
      <c r="AH689" s="9">
        <f>INDEX(LINEST(L430:L689,M430:T689,TRUE,TRUE),1,2)</f>
        <v/>
      </c>
      <c r="AI689" s="9">
        <f>INDEX(LINEST(L430:L689,M430:T689,TRUE,TRUE),1,1)</f>
        <v/>
      </c>
      <c r="AJ689" s="10">
        <f>INDEX(LINEST(L430:L689,M430:T689,TRUE,TRUE),3,1)</f>
        <v/>
      </c>
      <c r="AK689" s="9">
        <f>AA688/52+AB688*M689+AC688*N689+AD688*O689+AE688*P689+AF688*Q689+AG688*R689+AH688*S689+AI688*T689</f>
        <v/>
      </c>
      <c r="AL689" s="9">
        <f>AVERAGE(L429:L688)</f>
        <v/>
      </c>
    </row>
    <row r="690">
      <c r="A690" s="7" t="n">
        <v>42440</v>
      </c>
      <c r="B690" s="8" t="n">
        <v>1264.75</v>
      </c>
      <c r="C690" s="8" t="n">
        <v>1.54</v>
      </c>
      <c r="D690" s="8" t="n">
        <v>0.44</v>
      </c>
      <c r="E690" s="8" t="n">
        <v>96.16999800000001</v>
      </c>
      <c r="F690" s="8" t="n">
        <v>38.51</v>
      </c>
      <c r="G690" s="8" t="n">
        <v>16.5</v>
      </c>
      <c r="H690" s="8" t="n">
        <v>81.41999800000001</v>
      </c>
      <c r="I690" s="8" t="n">
        <v>2022.189941</v>
      </c>
      <c r="J690" s="8" t="n">
        <v>82.187866</v>
      </c>
      <c r="L690" s="9">
        <f>LN(B690/B689)</f>
        <v/>
      </c>
      <c r="M690" s="9">
        <f>$M$1*(C690-C689)</f>
        <v/>
      </c>
      <c r="N690" s="9">
        <f>$N$1*(D690-D689)</f>
        <v/>
      </c>
      <c r="O690" s="9">
        <f>$O$1*LN(E690/E689)</f>
        <v/>
      </c>
      <c r="P690" s="9">
        <f>$P$1*LN(F690/F689)</f>
        <v/>
      </c>
      <c r="Q690" s="9">
        <f>$Q$1*(G690-G689)</f>
        <v/>
      </c>
      <c r="R690" s="9">
        <f>$R$1*(H690-H689)</f>
        <v/>
      </c>
      <c r="S690" s="9">
        <f>$S$1*LN(I690/I689)</f>
        <v/>
      </c>
      <c r="T690" s="9">
        <f>$T$1*LN(J690/J689)</f>
        <v/>
      </c>
      <c r="U690" s="9">
        <f>$W$12+$W$4*M690+$W$5*N690+$W$6*O690+$W$7*P690+$W$8*Q690+$W$9*R690+$W$10*S690+$W$11*T690</f>
        <v/>
      </c>
      <c r="AA690" s="10">
        <f>INDEX(LINEST(L431:L690,M431:T690,TRUE,TRUE),1,9)*52</f>
        <v/>
      </c>
      <c r="AB690" s="9">
        <f>INDEX(LINEST(L431:L690,M431:T690,TRUE,TRUE),1,8)</f>
        <v/>
      </c>
      <c r="AC690" s="9">
        <f>INDEX(LINEST(L431:L690,M431:T690,TRUE,TRUE),1,7)</f>
        <v/>
      </c>
      <c r="AD690" s="9">
        <f>INDEX(LINEST(L431:L690,M431:T690,TRUE,TRUE),1,6)</f>
        <v/>
      </c>
      <c r="AE690" s="9">
        <f>INDEX(LINEST(L431:L690,M431:T690,TRUE,TRUE),1,5)</f>
        <v/>
      </c>
      <c r="AF690" s="9">
        <f>INDEX(LINEST(L431:L690,M431:T690,TRUE,TRUE),1,4)</f>
        <v/>
      </c>
      <c r="AG690" s="9">
        <f>INDEX(LINEST(L431:L690,M431:T690,TRUE,TRUE),1,3)</f>
        <v/>
      </c>
      <c r="AH690" s="9">
        <f>INDEX(LINEST(L431:L690,M431:T690,TRUE,TRUE),1,2)</f>
        <v/>
      </c>
      <c r="AI690" s="9">
        <f>INDEX(LINEST(L431:L690,M431:T690,TRUE,TRUE),1,1)</f>
        <v/>
      </c>
      <c r="AJ690" s="10">
        <f>INDEX(LINEST(L431:L690,M431:T690,TRUE,TRUE),3,1)</f>
        <v/>
      </c>
      <c r="AK690" s="9">
        <f>AA689/52+AB689*M690+AC689*N690+AD689*O690+AE689*P690+AF689*Q690+AG689*R690+AH689*S690+AI689*T690</f>
        <v/>
      </c>
      <c r="AL690" s="9">
        <f>AVERAGE(L430:L689)</f>
        <v/>
      </c>
    </row>
    <row r="691">
      <c r="A691" s="7" t="n">
        <v>42447</v>
      </c>
      <c r="B691" s="8" t="n">
        <v>1252.1</v>
      </c>
      <c r="C691" s="8" t="n">
        <v>1.61</v>
      </c>
      <c r="D691" s="8" t="n">
        <v>0.27</v>
      </c>
      <c r="E691" s="8" t="n">
        <v>94.989998</v>
      </c>
      <c r="F691" s="8" t="n">
        <v>39.47</v>
      </c>
      <c r="G691" s="8" t="n">
        <v>14.02</v>
      </c>
      <c r="H691" s="8" t="n">
        <v>71.260002</v>
      </c>
      <c r="I691" s="8" t="n">
        <v>2049.580078</v>
      </c>
      <c r="J691" s="8" t="n">
        <v>82.75123600000001</v>
      </c>
      <c r="L691" s="9">
        <f>LN(B691/B690)</f>
        <v/>
      </c>
      <c r="M691" s="9">
        <f>$M$1*(C691-C690)</f>
        <v/>
      </c>
      <c r="N691" s="9">
        <f>$N$1*(D691-D690)</f>
        <v/>
      </c>
      <c r="O691" s="9">
        <f>$O$1*LN(E691/E690)</f>
        <v/>
      </c>
      <c r="P691" s="9">
        <f>$P$1*LN(F691/F690)</f>
        <v/>
      </c>
      <c r="Q691" s="9">
        <f>$Q$1*(G691-G690)</f>
        <v/>
      </c>
      <c r="R691" s="9">
        <f>$R$1*(H691-H690)</f>
        <v/>
      </c>
      <c r="S691" s="9">
        <f>$S$1*LN(I691/I690)</f>
        <v/>
      </c>
      <c r="T691" s="9">
        <f>$T$1*LN(J691/J690)</f>
        <v/>
      </c>
      <c r="U691" s="9">
        <f>$W$12+$W$4*M691+$W$5*N691+$W$6*O691+$W$7*P691+$W$8*Q691+$W$9*R691+$W$10*S691+$W$11*T691</f>
        <v/>
      </c>
      <c r="AA691" s="10">
        <f>INDEX(LINEST(L432:L691,M432:T691,TRUE,TRUE),1,9)*52</f>
        <v/>
      </c>
      <c r="AB691" s="9">
        <f>INDEX(LINEST(L432:L691,M432:T691,TRUE,TRUE),1,8)</f>
        <v/>
      </c>
      <c r="AC691" s="9">
        <f>INDEX(LINEST(L432:L691,M432:T691,TRUE,TRUE),1,7)</f>
        <v/>
      </c>
      <c r="AD691" s="9">
        <f>INDEX(LINEST(L432:L691,M432:T691,TRUE,TRUE),1,6)</f>
        <v/>
      </c>
      <c r="AE691" s="9">
        <f>INDEX(LINEST(L432:L691,M432:T691,TRUE,TRUE),1,5)</f>
        <v/>
      </c>
      <c r="AF691" s="9">
        <f>INDEX(LINEST(L432:L691,M432:T691,TRUE,TRUE),1,4)</f>
        <v/>
      </c>
      <c r="AG691" s="9">
        <f>INDEX(LINEST(L432:L691,M432:T691,TRUE,TRUE),1,3)</f>
        <v/>
      </c>
      <c r="AH691" s="9">
        <f>INDEX(LINEST(L432:L691,M432:T691,TRUE,TRUE),1,2)</f>
        <v/>
      </c>
      <c r="AI691" s="9">
        <f>INDEX(LINEST(L432:L691,M432:T691,TRUE,TRUE),1,1)</f>
        <v/>
      </c>
      <c r="AJ691" s="10">
        <f>INDEX(LINEST(L432:L691,M432:T691,TRUE,TRUE),3,1)</f>
        <v/>
      </c>
      <c r="AK691" s="9">
        <f>AA690/52+AB690*M691+AC690*N691+AD690*O691+AE690*P691+AF690*Q691+AG690*R691+AH690*S691+AI690*T691</f>
        <v/>
      </c>
      <c r="AL691" s="9">
        <f>AVERAGE(L431:L690)</f>
        <v/>
      </c>
    </row>
    <row r="692">
      <c r="A692" s="7" t="n">
        <v>42454</v>
      </c>
      <c r="B692" s="8" t="n">
        <v>1221</v>
      </c>
      <c r="C692" s="8" t="n">
        <v>1.57</v>
      </c>
      <c r="D692" s="8" t="n">
        <v>0.34</v>
      </c>
      <c r="E692" s="8" t="n">
        <v>96.139999</v>
      </c>
      <c r="F692" s="8" t="n">
        <v>38.14</v>
      </c>
      <c r="G692" s="8" t="n">
        <v>14.74</v>
      </c>
      <c r="H692" s="8" t="n">
        <v>72.68000000000001</v>
      </c>
      <c r="I692" s="8" t="n">
        <v>2035.939941</v>
      </c>
      <c r="J692" s="8" t="n">
        <v>82.70613899999999</v>
      </c>
      <c r="L692" s="9">
        <f>LN(B692/B691)</f>
        <v/>
      </c>
      <c r="M692" s="9">
        <f>$M$1*(C692-C691)</f>
        <v/>
      </c>
      <c r="N692" s="9">
        <f>$N$1*(D692-D691)</f>
        <v/>
      </c>
      <c r="O692" s="9">
        <f>$O$1*LN(E692/E691)</f>
        <v/>
      </c>
      <c r="P692" s="9">
        <f>$P$1*LN(F692/F691)</f>
        <v/>
      </c>
      <c r="Q692" s="9">
        <f>$Q$1*(G692-G691)</f>
        <v/>
      </c>
      <c r="R692" s="9">
        <f>$R$1*(H692-H691)</f>
        <v/>
      </c>
      <c r="S692" s="9">
        <f>$S$1*LN(I692/I691)</f>
        <v/>
      </c>
      <c r="T692" s="9">
        <f>$T$1*LN(J692/J691)</f>
        <v/>
      </c>
      <c r="U692" s="9">
        <f>$W$12+$W$4*M692+$W$5*N692+$W$6*O692+$W$7*P692+$W$8*Q692+$W$9*R692+$W$10*S692+$W$11*T692</f>
        <v/>
      </c>
      <c r="AA692" s="10">
        <f>INDEX(LINEST(L433:L692,M433:T692,TRUE,TRUE),1,9)*52</f>
        <v/>
      </c>
      <c r="AB692" s="9">
        <f>INDEX(LINEST(L433:L692,M433:T692,TRUE,TRUE),1,8)</f>
        <v/>
      </c>
      <c r="AC692" s="9">
        <f>INDEX(LINEST(L433:L692,M433:T692,TRUE,TRUE),1,7)</f>
        <v/>
      </c>
      <c r="AD692" s="9">
        <f>INDEX(LINEST(L433:L692,M433:T692,TRUE,TRUE),1,6)</f>
        <v/>
      </c>
      <c r="AE692" s="9">
        <f>INDEX(LINEST(L433:L692,M433:T692,TRUE,TRUE),1,5)</f>
        <v/>
      </c>
      <c r="AF692" s="9">
        <f>INDEX(LINEST(L433:L692,M433:T692,TRUE,TRUE),1,4)</f>
        <v/>
      </c>
      <c r="AG692" s="9">
        <f>INDEX(LINEST(L433:L692,M433:T692,TRUE,TRUE),1,3)</f>
        <v/>
      </c>
      <c r="AH692" s="9">
        <f>INDEX(LINEST(L433:L692,M433:T692,TRUE,TRUE),1,2)</f>
        <v/>
      </c>
      <c r="AI692" s="9">
        <f>INDEX(LINEST(L433:L692,M433:T692,TRUE,TRUE),1,1)</f>
        <v/>
      </c>
      <c r="AJ692" s="10">
        <f>INDEX(LINEST(L433:L692,M433:T692,TRUE,TRUE),3,1)</f>
        <v/>
      </c>
      <c r="AK692" s="9">
        <f>AA691/52+AB691*M692+AC691*N692+AD691*O692+AE691*P692+AF691*Q692+AG691*R692+AH691*S692+AI691*T692</f>
        <v/>
      </c>
      <c r="AL692" s="9">
        <f>AVERAGE(L432:L691)</f>
        <v/>
      </c>
    </row>
    <row r="693">
      <c r="A693" s="7" t="n">
        <v>42461</v>
      </c>
      <c r="B693" s="8" t="n">
        <v>1213.6</v>
      </c>
      <c r="C693" s="8" t="n">
        <v>1.62</v>
      </c>
      <c r="D693" s="8" t="n">
        <v>0.17</v>
      </c>
      <c r="E693" s="8" t="n">
        <v>94.620003</v>
      </c>
      <c r="F693" s="8" t="n">
        <v>35.36</v>
      </c>
      <c r="G693" s="8" t="n">
        <v>13.1</v>
      </c>
      <c r="H693" s="8" t="n">
        <v>67</v>
      </c>
      <c r="I693" s="8" t="n">
        <v>2072.780029</v>
      </c>
      <c r="J693" s="8" t="n">
        <v>83.173187</v>
      </c>
      <c r="L693" s="9">
        <f>LN(B693/B692)</f>
        <v/>
      </c>
      <c r="M693" s="9">
        <f>$M$1*(C693-C692)</f>
        <v/>
      </c>
      <c r="N693" s="9">
        <f>$N$1*(D693-D692)</f>
        <v/>
      </c>
      <c r="O693" s="9">
        <f>$O$1*LN(E693/E692)</f>
        <v/>
      </c>
      <c r="P693" s="9">
        <f>$P$1*LN(F693/F692)</f>
        <v/>
      </c>
      <c r="Q693" s="9">
        <f>$Q$1*(G693-G692)</f>
        <v/>
      </c>
      <c r="R693" s="9">
        <f>$R$1*(H693-H692)</f>
        <v/>
      </c>
      <c r="S693" s="9">
        <f>$S$1*LN(I693/I692)</f>
        <v/>
      </c>
      <c r="T693" s="9">
        <f>$T$1*LN(J693/J692)</f>
        <v/>
      </c>
      <c r="U693" s="9">
        <f>$W$12+$W$4*M693+$W$5*N693+$W$6*O693+$W$7*P693+$W$8*Q693+$W$9*R693+$W$10*S693+$W$11*T693</f>
        <v/>
      </c>
      <c r="AA693" s="10">
        <f>INDEX(LINEST(L434:L693,M434:T693,TRUE,TRUE),1,9)*52</f>
        <v/>
      </c>
      <c r="AB693" s="9">
        <f>INDEX(LINEST(L434:L693,M434:T693,TRUE,TRUE),1,8)</f>
        <v/>
      </c>
      <c r="AC693" s="9">
        <f>INDEX(LINEST(L434:L693,M434:T693,TRUE,TRUE),1,7)</f>
        <v/>
      </c>
      <c r="AD693" s="9">
        <f>INDEX(LINEST(L434:L693,M434:T693,TRUE,TRUE),1,6)</f>
        <v/>
      </c>
      <c r="AE693" s="9">
        <f>INDEX(LINEST(L434:L693,M434:T693,TRUE,TRUE),1,5)</f>
        <v/>
      </c>
      <c r="AF693" s="9">
        <f>INDEX(LINEST(L434:L693,M434:T693,TRUE,TRUE),1,4)</f>
        <v/>
      </c>
      <c r="AG693" s="9">
        <f>INDEX(LINEST(L434:L693,M434:T693,TRUE,TRUE),1,3)</f>
        <v/>
      </c>
      <c r="AH693" s="9">
        <f>INDEX(LINEST(L434:L693,M434:T693,TRUE,TRUE),1,2)</f>
        <v/>
      </c>
      <c r="AI693" s="9">
        <f>INDEX(LINEST(L434:L693,M434:T693,TRUE,TRUE),1,1)</f>
        <v/>
      </c>
      <c r="AJ693" s="10">
        <f>INDEX(LINEST(L434:L693,M434:T693,TRUE,TRUE),3,1)</f>
        <v/>
      </c>
      <c r="AK693" s="9">
        <f>AA692/52+AB692*M693+AC692*N693+AD692*O693+AE692*P693+AF692*Q693+AG692*R693+AH692*S693+AI692*T693</f>
        <v/>
      </c>
      <c r="AL693" s="9">
        <f>AVERAGE(L433:L692)</f>
        <v/>
      </c>
    </row>
    <row r="694">
      <c r="A694" s="7" t="n">
        <v>42468</v>
      </c>
      <c r="B694" s="8" t="n">
        <v>1239.5</v>
      </c>
      <c r="C694" s="8" t="n">
        <v>1.58</v>
      </c>
      <c r="D694" s="8" t="n">
        <v>0.14</v>
      </c>
      <c r="E694" s="8" t="n">
        <v>94.239998</v>
      </c>
      <c r="F694" s="8" t="n">
        <v>39.74</v>
      </c>
      <c r="G694" s="8" t="n">
        <v>15.36</v>
      </c>
      <c r="H694" s="8" t="n">
        <v>70.879997</v>
      </c>
      <c r="I694" s="8" t="n">
        <v>2047.599976</v>
      </c>
      <c r="J694" s="8" t="n">
        <v>83.45169799999999</v>
      </c>
      <c r="L694" s="9">
        <f>LN(B694/B693)</f>
        <v/>
      </c>
      <c r="M694" s="9">
        <f>$M$1*(C694-C693)</f>
        <v/>
      </c>
      <c r="N694" s="9">
        <f>$N$1*(D694-D693)</f>
        <v/>
      </c>
      <c r="O694" s="9">
        <f>$O$1*LN(E694/E693)</f>
        <v/>
      </c>
      <c r="P694" s="9">
        <f>$P$1*LN(F694/F693)</f>
        <v/>
      </c>
      <c r="Q694" s="9">
        <f>$Q$1*(G694-G693)</f>
        <v/>
      </c>
      <c r="R694" s="9">
        <f>$R$1*(H694-H693)</f>
        <v/>
      </c>
      <c r="S694" s="9">
        <f>$S$1*LN(I694/I693)</f>
        <v/>
      </c>
      <c r="T694" s="9">
        <f>$T$1*LN(J694/J693)</f>
        <v/>
      </c>
      <c r="U694" s="9">
        <f>$W$12+$W$4*M694+$W$5*N694+$W$6*O694+$W$7*P694+$W$8*Q694+$W$9*R694+$W$10*S694+$W$11*T694</f>
        <v/>
      </c>
      <c r="AA694" s="10">
        <f>INDEX(LINEST(L435:L694,M435:T694,TRUE,TRUE),1,9)*52</f>
        <v/>
      </c>
      <c r="AB694" s="9">
        <f>INDEX(LINEST(L435:L694,M435:T694,TRUE,TRUE),1,8)</f>
        <v/>
      </c>
      <c r="AC694" s="9">
        <f>INDEX(LINEST(L435:L694,M435:T694,TRUE,TRUE),1,7)</f>
        <v/>
      </c>
      <c r="AD694" s="9">
        <f>INDEX(LINEST(L435:L694,M435:T694,TRUE,TRUE),1,6)</f>
        <v/>
      </c>
      <c r="AE694" s="9">
        <f>INDEX(LINEST(L435:L694,M435:T694,TRUE,TRUE),1,5)</f>
        <v/>
      </c>
      <c r="AF694" s="9">
        <f>INDEX(LINEST(L435:L694,M435:T694,TRUE,TRUE),1,4)</f>
        <v/>
      </c>
      <c r="AG694" s="9">
        <f>INDEX(LINEST(L435:L694,M435:T694,TRUE,TRUE),1,3)</f>
        <v/>
      </c>
      <c r="AH694" s="9">
        <f>INDEX(LINEST(L435:L694,M435:T694,TRUE,TRUE),1,2)</f>
        <v/>
      </c>
      <c r="AI694" s="9">
        <f>INDEX(LINEST(L435:L694,M435:T694,TRUE,TRUE),1,1)</f>
        <v/>
      </c>
      <c r="AJ694" s="10">
        <f>INDEX(LINEST(L435:L694,M435:T694,TRUE,TRUE),3,1)</f>
        <v/>
      </c>
      <c r="AK694" s="9">
        <f>AA693/52+AB693*M694+AC693*N694+AD693*O694+AE693*P694+AF693*Q694+AG693*R694+AH693*S694+AI693*T694</f>
        <v/>
      </c>
      <c r="AL694" s="9">
        <f>AVERAGE(L434:L693)</f>
        <v/>
      </c>
    </row>
    <row r="695">
      <c r="A695" s="7" t="n">
        <v>42475</v>
      </c>
      <c r="B695" s="8" t="n">
        <v>1227.1</v>
      </c>
      <c r="C695" s="8" t="n">
        <v>1.56</v>
      </c>
      <c r="D695" s="8" t="n">
        <v>0.2</v>
      </c>
      <c r="E695" s="8" t="n">
        <v>94.699997</v>
      </c>
      <c r="F695" s="8" t="n">
        <v>40.4</v>
      </c>
      <c r="G695" s="8" t="n">
        <v>13.62</v>
      </c>
      <c r="H695" s="8" t="n">
        <v>66.489998</v>
      </c>
      <c r="I695" s="8" t="n">
        <v>2080.72998</v>
      </c>
      <c r="J695" s="8" t="n">
        <v>83.50430299999999</v>
      </c>
      <c r="L695" s="9">
        <f>LN(B695/B694)</f>
        <v/>
      </c>
      <c r="M695" s="9">
        <f>$M$1*(C695-C694)</f>
        <v/>
      </c>
      <c r="N695" s="9">
        <f>$N$1*(D695-D694)</f>
        <v/>
      </c>
      <c r="O695" s="9">
        <f>$O$1*LN(E695/E694)</f>
        <v/>
      </c>
      <c r="P695" s="9">
        <f>$P$1*LN(F695/F694)</f>
        <v/>
      </c>
      <c r="Q695" s="9">
        <f>$Q$1*(G695-G694)</f>
        <v/>
      </c>
      <c r="R695" s="9">
        <f>$R$1*(H695-H694)</f>
        <v/>
      </c>
      <c r="S695" s="9">
        <f>$S$1*LN(I695/I694)</f>
        <v/>
      </c>
      <c r="T695" s="9">
        <f>$T$1*LN(J695/J694)</f>
        <v/>
      </c>
      <c r="U695" s="9">
        <f>$W$12+$W$4*M695+$W$5*N695+$W$6*O695+$W$7*P695+$W$8*Q695+$W$9*R695+$W$10*S695+$W$11*T695</f>
        <v/>
      </c>
      <c r="AA695" s="10">
        <f>INDEX(LINEST(L436:L695,M436:T695,TRUE,TRUE),1,9)*52</f>
        <v/>
      </c>
      <c r="AB695" s="9">
        <f>INDEX(LINEST(L436:L695,M436:T695,TRUE,TRUE),1,8)</f>
        <v/>
      </c>
      <c r="AC695" s="9">
        <f>INDEX(LINEST(L436:L695,M436:T695,TRUE,TRUE),1,7)</f>
        <v/>
      </c>
      <c r="AD695" s="9">
        <f>INDEX(LINEST(L436:L695,M436:T695,TRUE,TRUE),1,6)</f>
        <v/>
      </c>
      <c r="AE695" s="9">
        <f>INDEX(LINEST(L436:L695,M436:T695,TRUE,TRUE),1,5)</f>
        <v/>
      </c>
      <c r="AF695" s="9">
        <f>INDEX(LINEST(L436:L695,M436:T695,TRUE,TRUE),1,4)</f>
        <v/>
      </c>
      <c r="AG695" s="9">
        <f>INDEX(LINEST(L436:L695,M436:T695,TRUE,TRUE),1,3)</f>
        <v/>
      </c>
      <c r="AH695" s="9">
        <f>INDEX(LINEST(L436:L695,M436:T695,TRUE,TRUE),1,2)</f>
        <v/>
      </c>
      <c r="AI695" s="9">
        <f>INDEX(LINEST(L436:L695,M436:T695,TRUE,TRUE),1,1)</f>
        <v/>
      </c>
      <c r="AJ695" s="10">
        <f>INDEX(LINEST(L436:L695,M436:T695,TRUE,TRUE),3,1)</f>
        <v/>
      </c>
      <c r="AK695" s="9">
        <f>AA694/52+AB694*M695+AC694*N695+AD694*O695+AE694*P695+AF694*Q695+AG694*R695+AH694*S695+AI694*T695</f>
        <v/>
      </c>
      <c r="AL695" s="9">
        <f>AVERAGE(L435:L694)</f>
        <v/>
      </c>
    </row>
    <row r="696">
      <c r="A696" s="7" t="n">
        <v>42482</v>
      </c>
      <c r="B696" s="8" t="n">
        <v>1243.25</v>
      </c>
      <c r="C696" s="8" t="n">
        <v>1.64</v>
      </c>
      <c r="D696" s="8" t="n">
        <v>0.25</v>
      </c>
      <c r="E696" s="8" t="n">
        <v>95.120003</v>
      </c>
      <c r="F696" s="8" t="n">
        <v>42.76</v>
      </c>
      <c r="G696" s="8" t="n">
        <v>13.22</v>
      </c>
      <c r="H696" s="8" t="n">
        <v>67.779999</v>
      </c>
      <c r="I696" s="8" t="n">
        <v>2091.580078</v>
      </c>
      <c r="J696" s="8" t="n">
        <v>83.180717</v>
      </c>
      <c r="L696" s="9">
        <f>LN(B696/B695)</f>
        <v/>
      </c>
      <c r="M696" s="9">
        <f>$M$1*(C696-C695)</f>
        <v/>
      </c>
      <c r="N696" s="9">
        <f>$N$1*(D696-D695)</f>
        <v/>
      </c>
      <c r="O696" s="9">
        <f>$O$1*LN(E696/E695)</f>
        <v/>
      </c>
      <c r="P696" s="9">
        <f>$P$1*LN(F696/F695)</f>
        <v/>
      </c>
      <c r="Q696" s="9">
        <f>$Q$1*(G696-G695)</f>
        <v/>
      </c>
      <c r="R696" s="9">
        <f>$R$1*(H696-H695)</f>
        <v/>
      </c>
      <c r="S696" s="9">
        <f>$S$1*LN(I696/I695)</f>
        <v/>
      </c>
      <c r="T696" s="9">
        <f>$T$1*LN(J696/J695)</f>
        <v/>
      </c>
      <c r="U696" s="9">
        <f>$W$12+$W$4*M696+$W$5*N696+$W$6*O696+$W$7*P696+$W$8*Q696+$W$9*R696+$W$10*S696+$W$11*T696</f>
        <v/>
      </c>
      <c r="AA696" s="10">
        <f>INDEX(LINEST(L437:L696,M437:T696,TRUE,TRUE),1,9)*52</f>
        <v/>
      </c>
      <c r="AB696" s="9">
        <f>INDEX(LINEST(L437:L696,M437:T696,TRUE,TRUE),1,8)</f>
        <v/>
      </c>
      <c r="AC696" s="9">
        <f>INDEX(LINEST(L437:L696,M437:T696,TRUE,TRUE),1,7)</f>
        <v/>
      </c>
      <c r="AD696" s="9">
        <f>INDEX(LINEST(L437:L696,M437:T696,TRUE,TRUE),1,6)</f>
        <v/>
      </c>
      <c r="AE696" s="9">
        <f>INDEX(LINEST(L437:L696,M437:T696,TRUE,TRUE),1,5)</f>
        <v/>
      </c>
      <c r="AF696" s="9">
        <f>INDEX(LINEST(L437:L696,M437:T696,TRUE,TRUE),1,4)</f>
        <v/>
      </c>
      <c r="AG696" s="9">
        <f>INDEX(LINEST(L437:L696,M437:T696,TRUE,TRUE),1,3)</f>
        <v/>
      </c>
      <c r="AH696" s="9">
        <f>INDEX(LINEST(L437:L696,M437:T696,TRUE,TRUE),1,2)</f>
        <v/>
      </c>
      <c r="AI696" s="9">
        <f>INDEX(LINEST(L437:L696,M437:T696,TRUE,TRUE),1,1)</f>
        <v/>
      </c>
      <c r="AJ696" s="10">
        <f>INDEX(LINEST(L437:L696,M437:T696,TRUE,TRUE),3,1)</f>
        <v/>
      </c>
      <c r="AK696" s="9">
        <f>AA695/52+AB695*M696+AC695*N696+AD695*O696+AE695*P696+AF695*Q696+AG695*R696+AH695*S696+AI695*T696</f>
        <v/>
      </c>
      <c r="AL696" s="9">
        <f>AVERAGE(L436:L695)</f>
        <v/>
      </c>
    </row>
    <row r="697">
      <c r="A697" s="7" t="n">
        <v>42489</v>
      </c>
      <c r="B697" s="8" t="n">
        <v>1285.65</v>
      </c>
      <c r="C697" s="8" t="n">
        <v>1.71</v>
      </c>
      <c r="D697" s="8" t="n">
        <v>0.12</v>
      </c>
      <c r="E697" s="8" t="n">
        <v>93.08000199999999</v>
      </c>
      <c r="F697" s="8" t="n">
        <v>45.98</v>
      </c>
      <c r="G697" s="8" t="n">
        <v>15.7</v>
      </c>
      <c r="H697" s="8" t="n">
        <v>64.91999800000001</v>
      </c>
      <c r="I697" s="8" t="n">
        <v>2065.300049</v>
      </c>
      <c r="J697" s="8" t="n">
        <v>83.45920599999999</v>
      </c>
      <c r="L697" s="9">
        <f>LN(B697/B696)</f>
        <v/>
      </c>
      <c r="M697" s="9">
        <f>$M$1*(C697-C696)</f>
        <v/>
      </c>
      <c r="N697" s="9">
        <f>$N$1*(D697-D696)</f>
        <v/>
      </c>
      <c r="O697" s="9">
        <f>$O$1*LN(E697/E696)</f>
        <v/>
      </c>
      <c r="P697" s="9">
        <f>$P$1*LN(F697/F696)</f>
        <v/>
      </c>
      <c r="Q697" s="9">
        <f>$Q$1*(G697-G696)</f>
        <v/>
      </c>
      <c r="R697" s="9">
        <f>$R$1*(H697-H696)</f>
        <v/>
      </c>
      <c r="S697" s="9">
        <f>$S$1*LN(I697/I696)</f>
        <v/>
      </c>
      <c r="T697" s="9">
        <f>$T$1*LN(J697/J696)</f>
        <v/>
      </c>
      <c r="U697" s="9">
        <f>$W$12+$W$4*M697+$W$5*N697+$W$6*O697+$W$7*P697+$W$8*Q697+$W$9*R697+$W$10*S697+$W$11*T697</f>
        <v/>
      </c>
      <c r="AA697" s="10">
        <f>INDEX(LINEST(L438:L697,M438:T697,TRUE,TRUE),1,9)*52</f>
        <v/>
      </c>
      <c r="AB697" s="9">
        <f>INDEX(LINEST(L438:L697,M438:T697,TRUE,TRUE),1,8)</f>
        <v/>
      </c>
      <c r="AC697" s="9">
        <f>INDEX(LINEST(L438:L697,M438:T697,TRUE,TRUE),1,7)</f>
        <v/>
      </c>
      <c r="AD697" s="9">
        <f>INDEX(LINEST(L438:L697,M438:T697,TRUE,TRUE),1,6)</f>
        <v/>
      </c>
      <c r="AE697" s="9">
        <f>INDEX(LINEST(L438:L697,M438:T697,TRUE,TRUE),1,5)</f>
        <v/>
      </c>
      <c r="AF697" s="9">
        <f>INDEX(LINEST(L438:L697,M438:T697,TRUE,TRUE),1,4)</f>
        <v/>
      </c>
      <c r="AG697" s="9">
        <f>INDEX(LINEST(L438:L697,M438:T697,TRUE,TRUE),1,3)</f>
        <v/>
      </c>
      <c r="AH697" s="9">
        <f>INDEX(LINEST(L438:L697,M438:T697,TRUE,TRUE),1,2)</f>
        <v/>
      </c>
      <c r="AI697" s="9">
        <f>INDEX(LINEST(L438:L697,M438:T697,TRUE,TRUE),1,1)</f>
        <v/>
      </c>
      <c r="AJ697" s="10">
        <f>INDEX(LINEST(L438:L697,M438:T697,TRUE,TRUE),3,1)</f>
        <v/>
      </c>
      <c r="AK697" s="9">
        <f>AA696/52+AB696*M697+AC696*N697+AD696*O697+AE696*P697+AF696*Q697+AG696*R697+AH696*S697+AI696*T697</f>
        <v/>
      </c>
      <c r="AL697" s="9">
        <f>AVERAGE(L437:L696)</f>
        <v/>
      </c>
    </row>
    <row r="698">
      <c r="A698" s="7" t="n">
        <v>42496</v>
      </c>
      <c r="B698" s="8" t="n">
        <v>1289</v>
      </c>
      <c r="C698" s="8" t="n">
        <v>1.61</v>
      </c>
      <c r="D698" s="8" t="n">
        <v>0.18</v>
      </c>
      <c r="E698" s="8" t="n">
        <v>93.889999</v>
      </c>
      <c r="F698" s="8" t="n">
        <v>44.58</v>
      </c>
      <c r="G698" s="8" t="n">
        <v>14.72</v>
      </c>
      <c r="H698" s="8" t="n">
        <v>65.150002</v>
      </c>
      <c r="I698" s="8" t="n">
        <v>2057.139893</v>
      </c>
      <c r="J698" s="8" t="n">
        <v>83.67411</v>
      </c>
      <c r="L698" s="9">
        <f>LN(B698/B697)</f>
        <v/>
      </c>
      <c r="M698" s="9">
        <f>$M$1*(C698-C697)</f>
        <v/>
      </c>
      <c r="N698" s="9">
        <f>$N$1*(D698-D697)</f>
        <v/>
      </c>
      <c r="O698" s="9">
        <f>$O$1*LN(E698/E697)</f>
        <v/>
      </c>
      <c r="P698" s="9">
        <f>$P$1*LN(F698/F697)</f>
        <v/>
      </c>
      <c r="Q698" s="9">
        <f>$Q$1*(G698-G697)</f>
        <v/>
      </c>
      <c r="R698" s="9">
        <f>$R$1*(H698-H697)</f>
        <v/>
      </c>
      <c r="S698" s="9">
        <f>$S$1*LN(I698/I697)</f>
        <v/>
      </c>
      <c r="T698" s="9">
        <f>$T$1*LN(J698/J697)</f>
        <v/>
      </c>
      <c r="U698" s="9">
        <f>$W$12+$W$4*M698+$W$5*N698+$W$6*O698+$W$7*P698+$W$8*Q698+$W$9*R698+$W$10*S698+$W$11*T698</f>
        <v/>
      </c>
      <c r="AA698" s="10">
        <f>INDEX(LINEST(L439:L698,M439:T698,TRUE,TRUE),1,9)*52</f>
        <v/>
      </c>
      <c r="AB698" s="9">
        <f>INDEX(LINEST(L439:L698,M439:T698,TRUE,TRUE),1,8)</f>
        <v/>
      </c>
      <c r="AC698" s="9">
        <f>INDEX(LINEST(L439:L698,M439:T698,TRUE,TRUE),1,7)</f>
        <v/>
      </c>
      <c r="AD698" s="9">
        <f>INDEX(LINEST(L439:L698,M439:T698,TRUE,TRUE),1,6)</f>
        <v/>
      </c>
      <c r="AE698" s="9">
        <f>INDEX(LINEST(L439:L698,M439:T698,TRUE,TRUE),1,5)</f>
        <v/>
      </c>
      <c r="AF698" s="9">
        <f>INDEX(LINEST(L439:L698,M439:T698,TRUE,TRUE),1,4)</f>
        <v/>
      </c>
      <c r="AG698" s="9">
        <f>INDEX(LINEST(L439:L698,M439:T698,TRUE,TRUE),1,3)</f>
        <v/>
      </c>
      <c r="AH698" s="9">
        <f>INDEX(LINEST(L439:L698,M439:T698,TRUE,TRUE),1,2)</f>
        <v/>
      </c>
      <c r="AI698" s="9">
        <f>INDEX(LINEST(L439:L698,M439:T698,TRUE,TRUE),1,1)</f>
        <v/>
      </c>
      <c r="AJ698" s="10">
        <f>INDEX(LINEST(L439:L698,M439:T698,TRUE,TRUE),3,1)</f>
        <v/>
      </c>
      <c r="AK698" s="9">
        <f>AA697/52+AB697*M698+AC697*N698+AD697*O698+AE697*P698+AF697*Q698+AG697*R698+AH697*S698+AI697*T698</f>
        <v/>
      </c>
      <c r="AL698" s="9">
        <f>AVERAGE(L438:L697)</f>
        <v/>
      </c>
    </row>
    <row r="699">
      <c r="A699" s="7" t="n">
        <v>42503</v>
      </c>
      <c r="B699" s="8" t="n">
        <v>1265.9</v>
      </c>
      <c r="C699" s="8" t="n">
        <v>1.58</v>
      </c>
      <c r="D699" s="8" t="n">
        <v>0.13</v>
      </c>
      <c r="E699" s="8" t="n">
        <v>94.610001</v>
      </c>
      <c r="F699" s="8" t="n">
        <v>46.22</v>
      </c>
      <c r="G699" s="8" t="n">
        <v>15.04</v>
      </c>
      <c r="H699" s="8" t="n">
        <v>64.06999999999999</v>
      </c>
      <c r="I699" s="8" t="n">
        <v>2046.609985</v>
      </c>
      <c r="J699" s="8" t="n">
        <v>83.847534</v>
      </c>
      <c r="L699" s="9">
        <f>LN(B699/B698)</f>
        <v/>
      </c>
      <c r="M699" s="9">
        <f>$M$1*(C699-C698)</f>
        <v/>
      </c>
      <c r="N699" s="9">
        <f>$N$1*(D699-D698)</f>
        <v/>
      </c>
      <c r="O699" s="9">
        <f>$O$1*LN(E699/E698)</f>
        <v/>
      </c>
      <c r="P699" s="9">
        <f>$P$1*LN(F699/F698)</f>
        <v/>
      </c>
      <c r="Q699" s="9">
        <f>$Q$1*(G699-G698)</f>
        <v/>
      </c>
      <c r="R699" s="9">
        <f>$R$1*(H699-H698)</f>
        <v/>
      </c>
      <c r="S699" s="9">
        <f>$S$1*LN(I699/I698)</f>
        <v/>
      </c>
      <c r="T699" s="9">
        <f>$T$1*LN(J699/J698)</f>
        <v/>
      </c>
      <c r="U699" s="9">
        <f>$W$12+$W$4*M699+$W$5*N699+$W$6*O699+$W$7*P699+$W$8*Q699+$W$9*R699+$W$10*S699+$W$11*T699</f>
        <v/>
      </c>
      <c r="AA699" s="10">
        <f>INDEX(LINEST(L440:L699,M440:T699,TRUE,TRUE),1,9)*52</f>
        <v/>
      </c>
      <c r="AB699" s="9">
        <f>INDEX(LINEST(L440:L699,M440:T699,TRUE,TRUE),1,8)</f>
        <v/>
      </c>
      <c r="AC699" s="9">
        <f>INDEX(LINEST(L440:L699,M440:T699,TRUE,TRUE),1,7)</f>
        <v/>
      </c>
      <c r="AD699" s="9">
        <f>INDEX(LINEST(L440:L699,M440:T699,TRUE,TRUE),1,6)</f>
        <v/>
      </c>
      <c r="AE699" s="9">
        <f>INDEX(LINEST(L440:L699,M440:T699,TRUE,TRUE),1,5)</f>
        <v/>
      </c>
      <c r="AF699" s="9">
        <f>INDEX(LINEST(L440:L699,M440:T699,TRUE,TRUE),1,4)</f>
        <v/>
      </c>
      <c r="AG699" s="9">
        <f>INDEX(LINEST(L440:L699,M440:T699,TRUE,TRUE),1,3)</f>
        <v/>
      </c>
      <c r="AH699" s="9">
        <f>INDEX(LINEST(L440:L699,M440:T699,TRUE,TRUE),1,2)</f>
        <v/>
      </c>
      <c r="AI699" s="9">
        <f>INDEX(LINEST(L440:L699,M440:T699,TRUE,TRUE),1,1)</f>
        <v/>
      </c>
      <c r="AJ699" s="10">
        <f>INDEX(LINEST(L440:L699,M440:T699,TRUE,TRUE),3,1)</f>
        <v/>
      </c>
      <c r="AK699" s="9">
        <f>AA698/52+AB698*M699+AC698*N699+AD698*O699+AE698*P699+AF698*Q699+AG698*R699+AH698*S699+AI698*T699</f>
        <v/>
      </c>
      <c r="AL699" s="9">
        <f>AVERAGE(L439:L698)</f>
        <v/>
      </c>
    </row>
    <row r="700">
      <c r="A700" s="7" t="n">
        <v>42510</v>
      </c>
      <c r="B700" s="8" t="n">
        <v>1254.2</v>
      </c>
      <c r="C700" s="8" t="n">
        <v>1.56</v>
      </c>
      <c r="D700" s="8" t="n">
        <v>0.29</v>
      </c>
      <c r="E700" s="8" t="n">
        <v>95.30999799999999</v>
      </c>
      <c r="F700" s="8" t="n">
        <v>47.67</v>
      </c>
      <c r="G700" s="8" t="n">
        <v>15.2</v>
      </c>
      <c r="H700" s="8" t="n">
        <v>68.510002</v>
      </c>
      <c r="I700" s="8" t="n">
        <v>2052.320068</v>
      </c>
      <c r="J700" s="8" t="n">
        <v>83.34985399999999</v>
      </c>
      <c r="L700" s="9">
        <f>LN(B700/B699)</f>
        <v/>
      </c>
      <c r="M700" s="9">
        <f>$M$1*(C700-C699)</f>
        <v/>
      </c>
      <c r="N700" s="9">
        <f>$N$1*(D700-D699)</f>
        <v/>
      </c>
      <c r="O700" s="9">
        <f>$O$1*LN(E700/E699)</f>
        <v/>
      </c>
      <c r="P700" s="9">
        <f>$P$1*LN(F700/F699)</f>
        <v/>
      </c>
      <c r="Q700" s="9">
        <f>$Q$1*(G700-G699)</f>
        <v/>
      </c>
      <c r="R700" s="9">
        <f>$R$1*(H700-H699)</f>
        <v/>
      </c>
      <c r="S700" s="9">
        <f>$S$1*LN(I700/I699)</f>
        <v/>
      </c>
      <c r="T700" s="9">
        <f>$T$1*LN(J700/J699)</f>
        <v/>
      </c>
      <c r="U700" s="9">
        <f>$W$12+$W$4*M700+$W$5*N700+$W$6*O700+$W$7*P700+$W$8*Q700+$W$9*R700+$W$10*S700+$W$11*T700</f>
        <v/>
      </c>
      <c r="AA700" s="10">
        <f>INDEX(LINEST(L441:L700,M441:T700,TRUE,TRUE),1,9)*52</f>
        <v/>
      </c>
      <c r="AB700" s="9">
        <f>INDEX(LINEST(L441:L700,M441:T700,TRUE,TRUE),1,8)</f>
        <v/>
      </c>
      <c r="AC700" s="9">
        <f>INDEX(LINEST(L441:L700,M441:T700,TRUE,TRUE),1,7)</f>
        <v/>
      </c>
      <c r="AD700" s="9">
        <f>INDEX(LINEST(L441:L700,M441:T700,TRUE,TRUE),1,6)</f>
        <v/>
      </c>
      <c r="AE700" s="9">
        <f>INDEX(LINEST(L441:L700,M441:T700,TRUE,TRUE),1,5)</f>
        <v/>
      </c>
      <c r="AF700" s="9">
        <f>INDEX(LINEST(L441:L700,M441:T700,TRUE,TRUE),1,4)</f>
        <v/>
      </c>
      <c r="AG700" s="9">
        <f>INDEX(LINEST(L441:L700,M441:T700,TRUE,TRUE),1,3)</f>
        <v/>
      </c>
      <c r="AH700" s="9">
        <f>INDEX(LINEST(L441:L700,M441:T700,TRUE,TRUE),1,2)</f>
        <v/>
      </c>
      <c r="AI700" s="9">
        <f>INDEX(LINEST(L441:L700,M441:T700,TRUE,TRUE),1,1)</f>
        <v/>
      </c>
      <c r="AJ700" s="10">
        <f>INDEX(LINEST(L441:L700,M441:T700,TRUE,TRUE),3,1)</f>
        <v/>
      </c>
      <c r="AK700" s="9">
        <f>AA699/52+AB699*M700+AC699*N700+AD699*O700+AE699*P700+AF699*Q700+AG699*R700+AH699*S700+AI699*T700</f>
        <v/>
      </c>
      <c r="AL700" s="9">
        <f>AVERAGE(L440:L699)</f>
        <v/>
      </c>
    </row>
    <row r="701">
      <c r="A701" s="7" t="n">
        <v>42517</v>
      </c>
      <c r="B701" s="8" t="n">
        <v>1216.25</v>
      </c>
      <c r="C701" s="8" t="n">
        <v>1.58</v>
      </c>
      <c r="D701" s="8" t="n">
        <v>0.27</v>
      </c>
      <c r="E701" s="8" t="n">
        <v>95.519997</v>
      </c>
      <c r="F701" s="8" t="n">
        <v>49.36</v>
      </c>
      <c r="G701" s="8" t="n">
        <v>13.12</v>
      </c>
      <c r="H701" s="8" t="n">
        <v>66.760002</v>
      </c>
      <c r="I701" s="8" t="n">
        <v>2099.060059</v>
      </c>
      <c r="J701" s="8" t="n">
        <v>83.41773999999999</v>
      </c>
      <c r="L701" s="9">
        <f>LN(B701/B700)</f>
        <v/>
      </c>
      <c r="M701" s="9">
        <f>$M$1*(C701-C700)</f>
        <v/>
      </c>
      <c r="N701" s="9">
        <f>$N$1*(D701-D700)</f>
        <v/>
      </c>
      <c r="O701" s="9">
        <f>$O$1*LN(E701/E700)</f>
        <v/>
      </c>
      <c r="P701" s="9">
        <f>$P$1*LN(F701/F700)</f>
        <v/>
      </c>
      <c r="Q701" s="9">
        <f>$Q$1*(G701-G700)</f>
        <v/>
      </c>
      <c r="R701" s="9">
        <f>$R$1*(H701-H700)</f>
        <v/>
      </c>
      <c r="S701" s="9">
        <f>$S$1*LN(I701/I700)</f>
        <v/>
      </c>
      <c r="T701" s="9">
        <f>$T$1*LN(J701/J700)</f>
        <v/>
      </c>
      <c r="U701" s="9">
        <f>$W$12+$W$4*M701+$W$5*N701+$W$6*O701+$W$7*P701+$W$8*Q701+$W$9*R701+$W$10*S701+$W$11*T701</f>
        <v/>
      </c>
      <c r="AA701" s="10">
        <f>INDEX(LINEST(L442:L701,M442:T701,TRUE,TRUE),1,9)*52</f>
        <v/>
      </c>
      <c r="AB701" s="9">
        <f>INDEX(LINEST(L442:L701,M442:T701,TRUE,TRUE),1,8)</f>
        <v/>
      </c>
      <c r="AC701" s="9">
        <f>INDEX(LINEST(L442:L701,M442:T701,TRUE,TRUE),1,7)</f>
        <v/>
      </c>
      <c r="AD701" s="9">
        <f>INDEX(LINEST(L442:L701,M442:T701,TRUE,TRUE),1,6)</f>
        <v/>
      </c>
      <c r="AE701" s="9">
        <f>INDEX(LINEST(L442:L701,M442:T701,TRUE,TRUE),1,5)</f>
        <v/>
      </c>
      <c r="AF701" s="9">
        <f>INDEX(LINEST(L442:L701,M442:T701,TRUE,TRUE),1,4)</f>
        <v/>
      </c>
      <c r="AG701" s="9">
        <f>INDEX(LINEST(L442:L701,M442:T701,TRUE,TRUE),1,3)</f>
        <v/>
      </c>
      <c r="AH701" s="9">
        <f>INDEX(LINEST(L442:L701,M442:T701,TRUE,TRUE),1,2)</f>
        <v/>
      </c>
      <c r="AI701" s="9">
        <f>INDEX(LINEST(L442:L701,M442:T701,TRUE,TRUE),1,1)</f>
        <v/>
      </c>
      <c r="AJ701" s="10">
        <f>INDEX(LINEST(L442:L701,M442:T701,TRUE,TRUE),3,1)</f>
        <v/>
      </c>
      <c r="AK701" s="9">
        <f>AA700/52+AB700*M701+AC700*N701+AD700*O701+AE700*P701+AF700*Q701+AG700*R701+AH700*S701+AI700*T701</f>
        <v/>
      </c>
      <c r="AL701" s="9">
        <f>AVERAGE(L441:L700)</f>
        <v/>
      </c>
    </row>
    <row r="702">
      <c r="A702" s="7" t="n">
        <v>42524</v>
      </c>
      <c r="B702" s="8" t="n">
        <v>1240.5</v>
      </c>
      <c r="C702" s="8" t="n">
        <v>1.52</v>
      </c>
      <c r="D702" s="8" t="n">
        <v>0.19</v>
      </c>
      <c r="E702" s="8" t="n">
        <v>94.029999</v>
      </c>
      <c r="F702" s="8" t="n">
        <v>48.69</v>
      </c>
      <c r="G702" s="8" t="n">
        <v>13.47</v>
      </c>
      <c r="H702" s="8" t="n">
        <v>67.589996</v>
      </c>
      <c r="I702" s="8" t="n">
        <v>2099.129883</v>
      </c>
      <c r="J702" s="8" t="n">
        <v>84.088531</v>
      </c>
      <c r="L702" s="9">
        <f>LN(B702/B701)</f>
        <v/>
      </c>
      <c r="M702" s="9">
        <f>$M$1*(C702-C701)</f>
        <v/>
      </c>
      <c r="N702" s="9">
        <f>$N$1*(D702-D701)</f>
        <v/>
      </c>
      <c r="O702" s="9">
        <f>$O$1*LN(E702/E701)</f>
        <v/>
      </c>
      <c r="P702" s="9">
        <f>$P$1*LN(F702/F701)</f>
        <v/>
      </c>
      <c r="Q702" s="9">
        <f>$Q$1*(G702-G701)</f>
        <v/>
      </c>
      <c r="R702" s="9">
        <f>$R$1*(H702-H701)</f>
        <v/>
      </c>
      <c r="S702" s="9">
        <f>$S$1*LN(I702/I701)</f>
        <v/>
      </c>
      <c r="T702" s="9">
        <f>$T$1*LN(J702/J701)</f>
        <v/>
      </c>
      <c r="U702" s="9">
        <f>$W$12+$W$4*M702+$W$5*N702+$W$6*O702+$W$7*P702+$W$8*Q702+$W$9*R702+$W$10*S702+$W$11*T702</f>
        <v/>
      </c>
      <c r="AA702" s="10">
        <f>INDEX(LINEST(L443:L702,M443:T702,TRUE,TRUE),1,9)*52</f>
        <v/>
      </c>
      <c r="AB702" s="9">
        <f>INDEX(LINEST(L443:L702,M443:T702,TRUE,TRUE),1,8)</f>
        <v/>
      </c>
      <c r="AC702" s="9">
        <f>INDEX(LINEST(L443:L702,M443:T702,TRUE,TRUE),1,7)</f>
        <v/>
      </c>
      <c r="AD702" s="9">
        <f>INDEX(LINEST(L443:L702,M443:T702,TRUE,TRUE),1,6)</f>
        <v/>
      </c>
      <c r="AE702" s="9">
        <f>INDEX(LINEST(L443:L702,M443:T702,TRUE,TRUE),1,5)</f>
        <v/>
      </c>
      <c r="AF702" s="9">
        <f>INDEX(LINEST(L443:L702,M443:T702,TRUE,TRUE),1,4)</f>
        <v/>
      </c>
      <c r="AG702" s="9">
        <f>INDEX(LINEST(L443:L702,M443:T702,TRUE,TRUE),1,3)</f>
        <v/>
      </c>
      <c r="AH702" s="9">
        <f>INDEX(LINEST(L443:L702,M443:T702,TRUE,TRUE),1,2)</f>
        <v/>
      </c>
      <c r="AI702" s="9">
        <f>INDEX(LINEST(L443:L702,M443:T702,TRUE,TRUE),1,1)</f>
        <v/>
      </c>
      <c r="AJ702" s="10">
        <f>INDEX(LINEST(L443:L702,M443:T702,TRUE,TRUE),3,1)</f>
        <v/>
      </c>
      <c r="AK702" s="9">
        <f>AA701/52+AB701*M702+AC701*N702+AD701*O702+AE701*P702+AF701*Q702+AG701*R702+AH701*S702+AI701*T702</f>
        <v/>
      </c>
      <c r="AL702" s="9">
        <f>AVERAGE(L442:L701)</f>
        <v/>
      </c>
    </row>
    <row r="703">
      <c r="A703" s="7" t="n">
        <v>42531</v>
      </c>
      <c r="B703" s="8" t="n">
        <v>1275.5</v>
      </c>
      <c r="C703" s="8" t="n">
        <v>1.52</v>
      </c>
      <c r="D703" s="8" t="n">
        <v>0.12</v>
      </c>
      <c r="E703" s="8" t="n">
        <v>94.599998</v>
      </c>
      <c r="F703" s="8" t="n">
        <v>49.09</v>
      </c>
      <c r="G703" s="8" t="n">
        <v>17.03</v>
      </c>
      <c r="H703" s="8" t="n">
        <v>75.099998</v>
      </c>
      <c r="I703" s="8" t="n">
        <v>2096.070068</v>
      </c>
      <c r="J703" s="8" t="n">
        <v>84.25473</v>
      </c>
      <c r="L703" s="9">
        <f>LN(B703/B702)</f>
        <v/>
      </c>
      <c r="M703" s="9">
        <f>$M$1*(C703-C702)</f>
        <v/>
      </c>
      <c r="N703" s="9">
        <f>$N$1*(D703-D702)</f>
        <v/>
      </c>
      <c r="O703" s="9">
        <f>$O$1*LN(E703/E702)</f>
        <v/>
      </c>
      <c r="P703" s="9">
        <f>$P$1*LN(F703/F702)</f>
        <v/>
      </c>
      <c r="Q703" s="9">
        <f>$Q$1*(G703-G702)</f>
        <v/>
      </c>
      <c r="R703" s="9">
        <f>$R$1*(H703-H702)</f>
        <v/>
      </c>
      <c r="S703" s="9">
        <f>$S$1*LN(I703/I702)</f>
        <v/>
      </c>
      <c r="T703" s="9">
        <f>$T$1*LN(J703/J702)</f>
        <v/>
      </c>
      <c r="U703" s="9">
        <f>$W$12+$W$4*M703+$W$5*N703+$W$6*O703+$W$7*P703+$W$8*Q703+$W$9*R703+$W$10*S703+$W$11*T703</f>
        <v/>
      </c>
      <c r="AA703" s="10">
        <f>INDEX(LINEST(L444:L703,M444:T703,TRUE,TRUE),1,9)*52</f>
        <v/>
      </c>
      <c r="AB703" s="9">
        <f>INDEX(LINEST(L444:L703,M444:T703,TRUE,TRUE),1,8)</f>
        <v/>
      </c>
      <c r="AC703" s="9">
        <f>INDEX(LINEST(L444:L703,M444:T703,TRUE,TRUE),1,7)</f>
        <v/>
      </c>
      <c r="AD703" s="9">
        <f>INDEX(LINEST(L444:L703,M444:T703,TRUE,TRUE),1,6)</f>
        <v/>
      </c>
      <c r="AE703" s="9">
        <f>INDEX(LINEST(L444:L703,M444:T703,TRUE,TRUE),1,5)</f>
        <v/>
      </c>
      <c r="AF703" s="9">
        <f>INDEX(LINEST(L444:L703,M444:T703,TRUE,TRUE),1,4)</f>
        <v/>
      </c>
      <c r="AG703" s="9">
        <f>INDEX(LINEST(L444:L703,M444:T703,TRUE,TRUE),1,3)</f>
        <v/>
      </c>
      <c r="AH703" s="9">
        <f>INDEX(LINEST(L444:L703,M444:T703,TRUE,TRUE),1,2)</f>
        <v/>
      </c>
      <c r="AI703" s="9">
        <f>INDEX(LINEST(L444:L703,M444:T703,TRUE,TRUE),1,1)</f>
        <v/>
      </c>
      <c r="AJ703" s="10">
        <f>INDEX(LINEST(L444:L703,M444:T703,TRUE,TRUE),3,1)</f>
        <v/>
      </c>
      <c r="AK703" s="9">
        <f>AA702/52+AB702*M703+AC702*N703+AD702*O703+AE702*P703+AF702*Q703+AG702*R703+AH702*S703+AI702*T703</f>
        <v/>
      </c>
      <c r="AL703" s="9">
        <f>AVERAGE(L443:L702)</f>
        <v/>
      </c>
    </row>
    <row r="704">
      <c r="A704" s="7" t="n">
        <v>42538</v>
      </c>
      <c r="B704" s="8" t="n">
        <v>1290.7</v>
      </c>
      <c r="C704" s="8" t="n">
        <v>1.42</v>
      </c>
      <c r="D704" s="8" t="n">
        <v>0.2</v>
      </c>
      <c r="E704" s="8" t="n">
        <v>94.209999</v>
      </c>
      <c r="F704" s="8" t="n">
        <v>48</v>
      </c>
      <c r="G704" s="8" t="n">
        <v>19.41</v>
      </c>
      <c r="H704" s="8" t="n">
        <v>82.58000199999999</v>
      </c>
      <c r="I704" s="8" t="n">
        <v>2071.219971</v>
      </c>
      <c r="J704" s="8" t="n">
        <v>84.45871699999999</v>
      </c>
      <c r="L704" s="9">
        <f>LN(B704/B703)</f>
        <v/>
      </c>
      <c r="M704" s="9">
        <f>$M$1*(C704-C703)</f>
        <v/>
      </c>
      <c r="N704" s="9">
        <f>$N$1*(D704-D703)</f>
        <v/>
      </c>
      <c r="O704" s="9">
        <f>$O$1*LN(E704/E703)</f>
        <v/>
      </c>
      <c r="P704" s="9">
        <f>$P$1*LN(F704/F703)</f>
        <v/>
      </c>
      <c r="Q704" s="9">
        <f>$Q$1*(G704-G703)</f>
        <v/>
      </c>
      <c r="R704" s="9">
        <f>$R$1*(H704-H703)</f>
        <v/>
      </c>
      <c r="S704" s="9">
        <f>$S$1*LN(I704/I703)</f>
        <v/>
      </c>
      <c r="T704" s="9">
        <f>$T$1*LN(J704/J703)</f>
        <v/>
      </c>
      <c r="U704" s="9">
        <f>$W$12+$W$4*M704+$W$5*N704+$W$6*O704+$W$7*P704+$W$8*Q704+$W$9*R704+$W$10*S704+$W$11*T704</f>
        <v/>
      </c>
      <c r="AA704" s="10">
        <f>INDEX(LINEST(L445:L704,M445:T704,TRUE,TRUE),1,9)*52</f>
        <v/>
      </c>
      <c r="AB704" s="9">
        <f>INDEX(LINEST(L445:L704,M445:T704,TRUE,TRUE),1,8)</f>
        <v/>
      </c>
      <c r="AC704" s="9">
        <f>INDEX(LINEST(L445:L704,M445:T704,TRUE,TRUE),1,7)</f>
        <v/>
      </c>
      <c r="AD704" s="9">
        <f>INDEX(LINEST(L445:L704,M445:T704,TRUE,TRUE),1,6)</f>
        <v/>
      </c>
      <c r="AE704" s="9">
        <f>INDEX(LINEST(L445:L704,M445:T704,TRUE,TRUE),1,5)</f>
        <v/>
      </c>
      <c r="AF704" s="9">
        <f>INDEX(LINEST(L445:L704,M445:T704,TRUE,TRUE),1,4)</f>
        <v/>
      </c>
      <c r="AG704" s="9">
        <f>INDEX(LINEST(L445:L704,M445:T704,TRUE,TRUE),1,3)</f>
        <v/>
      </c>
      <c r="AH704" s="9">
        <f>INDEX(LINEST(L445:L704,M445:T704,TRUE,TRUE),1,2)</f>
        <v/>
      </c>
      <c r="AI704" s="9">
        <f>INDEX(LINEST(L445:L704,M445:T704,TRUE,TRUE),1,1)</f>
        <v/>
      </c>
      <c r="AJ704" s="10">
        <f>INDEX(LINEST(L445:L704,M445:T704,TRUE,TRUE),3,1)</f>
        <v/>
      </c>
      <c r="AK704" s="9">
        <f>AA703/52+AB703*M704+AC703*N704+AD703*O704+AE703*P704+AF703*Q704+AG703*R704+AH703*S704+AI703*T704</f>
        <v/>
      </c>
      <c r="AL704" s="9">
        <f>AVERAGE(L444:L703)</f>
        <v/>
      </c>
    </row>
    <row r="705">
      <c r="A705" s="7" t="n">
        <v>42545</v>
      </c>
      <c r="B705" s="8" t="n">
        <v>1315.5</v>
      </c>
      <c r="C705" s="8" t="n">
        <v>1.42</v>
      </c>
      <c r="D705" s="8" t="n">
        <v>0.15</v>
      </c>
      <c r="E705" s="8" t="n">
        <v>95.449997</v>
      </c>
      <c r="F705" s="8" t="n">
        <v>46.7</v>
      </c>
      <c r="G705" s="8" t="n">
        <v>25.76</v>
      </c>
      <c r="H705" s="8" t="n">
        <v>77.94000200000001</v>
      </c>
      <c r="I705" s="8" t="n">
        <v>2037.410034</v>
      </c>
      <c r="J705" s="8" t="n">
        <v>84.526718</v>
      </c>
      <c r="L705" s="9">
        <f>LN(B705/B704)</f>
        <v/>
      </c>
      <c r="M705" s="9">
        <f>$M$1*(C705-C704)</f>
        <v/>
      </c>
      <c r="N705" s="9">
        <f>$N$1*(D705-D704)</f>
        <v/>
      </c>
      <c r="O705" s="9">
        <f>$O$1*LN(E705/E704)</f>
        <v/>
      </c>
      <c r="P705" s="9">
        <f>$P$1*LN(F705/F704)</f>
        <v/>
      </c>
      <c r="Q705" s="9">
        <f>$Q$1*(G705-G704)</f>
        <v/>
      </c>
      <c r="R705" s="9">
        <f>$R$1*(H705-H704)</f>
        <v/>
      </c>
      <c r="S705" s="9">
        <f>$S$1*LN(I705/I704)</f>
        <v/>
      </c>
      <c r="T705" s="9">
        <f>$T$1*LN(J705/J704)</f>
        <v/>
      </c>
      <c r="U705" s="9">
        <f>$W$12+$W$4*M705+$W$5*N705+$W$6*O705+$W$7*P705+$W$8*Q705+$W$9*R705+$W$10*S705+$W$11*T705</f>
        <v/>
      </c>
      <c r="AA705" s="10">
        <f>INDEX(LINEST(L446:L705,M446:T705,TRUE,TRUE),1,9)*52</f>
        <v/>
      </c>
      <c r="AB705" s="9">
        <f>INDEX(LINEST(L446:L705,M446:T705,TRUE,TRUE),1,8)</f>
        <v/>
      </c>
      <c r="AC705" s="9">
        <f>INDEX(LINEST(L446:L705,M446:T705,TRUE,TRUE),1,7)</f>
        <v/>
      </c>
      <c r="AD705" s="9">
        <f>INDEX(LINEST(L446:L705,M446:T705,TRUE,TRUE),1,6)</f>
        <v/>
      </c>
      <c r="AE705" s="9">
        <f>INDEX(LINEST(L446:L705,M446:T705,TRUE,TRUE),1,5)</f>
        <v/>
      </c>
      <c r="AF705" s="9">
        <f>INDEX(LINEST(L446:L705,M446:T705,TRUE,TRUE),1,4)</f>
        <v/>
      </c>
      <c r="AG705" s="9">
        <f>INDEX(LINEST(L446:L705,M446:T705,TRUE,TRUE),1,3)</f>
        <v/>
      </c>
      <c r="AH705" s="9">
        <f>INDEX(LINEST(L446:L705,M446:T705,TRUE,TRUE),1,2)</f>
        <v/>
      </c>
      <c r="AI705" s="9">
        <f>INDEX(LINEST(L446:L705,M446:T705,TRUE,TRUE),1,1)</f>
        <v/>
      </c>
      <c r="AJ705" s="10">
        <f>INDEX(LINEST(L446:L705,M446:T705,TRUE,TRUE),3,1)</f>
        <v/>
      </c>
      <c r="AK705" s="9">
        <f>AA704/52+AB704*M705+AC704*N705+AD704*O705+AE704*P705+AF704*Q705+AG704*R705+AH704*S705+AI704*T705</f>
        <v/>
      </c>
      <c r="AL705" s="9">
        <f>AVERAGE(L445:L704)</f>
        <v/>
      </c>
    </row>
    <row r="706">
      <c r="A706" s="7" t="n">
        <v>42552</v>
      </c>
      <c r="B706" s="8" t="n">
        <v>1340</v>
      </c>
      <c r="C706" s="8" t="n">
        <v>1.43</v>
      </c>
      <c r="D706" s="8" t="n">
        <v>0.03</v>
      </c>
      <c r="E706" s="8" t="n">
        <v>95.650002</v>
      </c>
      <c r="F706" s="8" t="n">
        <v>49.02</v>
      </c>
      <c r="G706" s="8" t="n">
        <v>14.77</v>
      </c>
      <c r="H706" s="8" t="n">
        <v>74.349998</v>
      </c>
      <c r="I706" s="8" t="n">
        <v>2102.949951</v>
      </c>
      <c r="J706" s="8" t="n">
        <v>85.268967</v>
      </c>
      <c r="L706" s="9">
        <f>LN(B706/B705)</f>
        <v/>
      </c>
      <c r="M706" s="9">
        <f>$M$1*(C706-C705)</f>
        <v/>
      </c>
      <c r="N706" s="9">
        <f>$N$1*(D706-D705)</f>
        <v/>
      </c>
      <c r="O706" s="9">
        <f>$O$1*LN(E706/E705)</f>
        <v/>
      </c>
      <c r="P706" s="9">
        <f>$P$1*LN(F706/F705)</f>
        <v/>
      </c>
      <c r="Q706" s="9">
        <f>$Q$1*(G706-G705)</f>
        <v/>
      </c>
      <c r="R706" s="9">
        <f>$R$1*(H706-H705)</f>
        <v/>
      </c>
      <c r="S706" s="9">
        <f>$S$1*LN(I706/I705)</f>
        <v/>
      </c>
      <c r="T706" s="9">
        <f>$T$1*LN(J706/J705)</f>
        <v/>
      </c>
      <c r="U706" s="9">
        <f>$W$12+$W$4*M706+$W$5*N706+$W$6*O706+$W$7*P706+$W$8*Q706+$W$9*R706+$W$10*S706+$W$11*T706</f>
        <v/>
      </c>
      <c r="AA706" s="10">
        <f>INDEX(LINEST(L447:L706,M447:T706,TRUE,TRUE),1,9)*52</f>
        <v/>
      </c>
      <c r="AB706" s="9">
        <f>INDEX(LINEST(L447:L706,M447:T706,TRUE,TRUE),1,8)</f>
        <v/>
      </c>
      <c r="AC706" s="9">
        <f>INDEX(LINEST(L447:L706,M447:T706,TRUE,TRUE),1,7)</f>
        <v/>
      </c>
      <c r="AD706" s="9">
        <f>INDEX(LINEST(L447:L706,M447:T706,TRUE,TRUE),1,6)</f>
        <v/>
      </c>
      <c r="AE706" s="9">
        <f>INDEX(LINEST(L447:L706,M447:T706,TRUE,TRUE),1,5)</f>
        <v/>
      </c>
      <c r="AF706" s="9">
        <f>INDEX(LINEST(L447:L706,M447:T706,TRUE,TRUE),1,4)</f>
        <v/>
      </c>
      <c r="AG706" s="9">
        <f>INDEX(LINEST(L447:L706,M447:T706,TRUE,TRUE),1,3)</f>
        <v/>
      </c>
      <c r="AH706" s="9">
        <f>INDEX(LINEST(L447:L706,M447:T706,TRUE,TRUE),1,2)</f>
        <v/>
      </c>
      <c r="AI706" s="9">
        <f>INDEX(LINEST(L447:L706,M447:T706,TRUE,TRUE),1,1)</f>
        <v/>
      </c>
      <c r="AJ706" s="10">
        <f>INDEX(LINEST(L447:L706,M447:T706,TRUE,TRUE),3,1)</f>
        <v/>
      </c>
      <c r="AK706" s="9">
        <f>AA705/52+AB705*M706+AC705*N706+AD705*O706+AE705*P706+AF705*Q706+AG705*R706+AH705*S706+AI705*T706</f>
        <v/>
      </c>
      <c r="AL706" s="9">
        <f>AVERAGE(L446:L705)</f>
        <v/>
      </c>
    </row>
    <row r="707">
      <c r="A707" s="7" t="n">
        <v>42559</v>
      </c>
      <c r="B707" s="8" t="n">
        <v>1354.25</v>
      </c>
      <c r="C707" s="8" t="n">
        <v>1.43</v>
      </c>
      <c r="D707" s="8" t="n">
        <v>-0.06</v>
      </c>
      <c r="E707" s="8" t="n">
        <v>96.300003</v>
      </c>
      <c r="F707" s="8" t="n">
        <v>45.37</v>
      </c>
      <c r="G707" s="8" t="n">
        <v>13.2</v>
      </c>
      <c r="H707" s="8" t="n">
        <v>72.30999799999999</v>
      </c>
      <c r="I707" s="8" t="n">
        <v>2129.899902</v>
      </c>
      <c r="J707" s="8" t="n">
        <v>85.723152</v>
      </c>
      <c r="L707" s="9">
        <f>LN(B707/B706)</f>
        <v/>
      </c>
      <c r="M707" s="9">
        <f>$M$1*(C707-C706)</f>
        <v/>
      </c>
      <c r="N707" s="9">
        <f>$N$1*(D707-D706)</f>
        <v/>
      </c>
      <c r="O707" s="9">
        <f>$O$1*LN(E707/E706)</f>
        <v/>
      </c>
      <c r="P707" s="9">
        <f>$P$1*LN(F707/F706)</f>
        <v/>
      </c>
      <c r="Q707" s="9">
        <f>$Q$1*(G707-G706)</f>
        <v/>
      </c>
      <c r="R707" s="9">
        <f>$R$1*(H707-H706)</f>
        <v/>
      </c>
      <c r="S707" s="9">
        <f>$S$1*LN(I707/I706)</f>
        <v/>
      </c>
      <c r="T707" s="9">
        <f>$T$1*LN(J707/J706)</f>
        <v/>
      </c>
      <c r="U707" s="9">
        <f>$W$12+$W$4*M707+$W$5*N707+$W$6*O707+$W$7*P707+$W$8*Q707+$W$9*R707+$W$10*S707+$W$11*T707</f>
        <v/>
      </c>
      <c r="AA707" s="10">
        <f>INDEX(LINEST(L448:L707,M448:T707,TRUE,TRUE),1,9)*52</f>
        <v/>
      </c>
      <c r="AB707" s="9">
        <f>INDEX(LINEST(L448:L707,M448:T707,TRUE,TRUE),1,8)</f>
        <v/>
      </c>
      <c r="AC707" s="9">
        <f>INDEX(LINEST(L448:L707,M448:T707,TRUE,TRUE),1,7)</f>
        <v/>
      </c>
      <c r="AD707" s="9">
        <f>INDEX(LINEST(L448:L707,M448:T707,TRUE,TRUE),1,6)</f>
        <v/>
      </c>
      <c r="AE707" s="9">
        <f>INDEX(LINEST(L448:L707,M448:T707,TRUE,TRUE),1,5)</f>
        <v/>
      </c>
      <c r="AF707" s="9">
        <f>INDEX(LINEST(L448:L707,M448:T707,TRUE,TRUE),1,4)</f>
        <v/>
      </c>
      <c r="AG707" s="9">
        <f>INDEX(LINEST(L448:L707,M448:T707,TRUE,TRUE),1,3)</f>
        <v/>
      </c>
      <c r="AH707" s="9">
        <f>INDEX(LINEST(L448:L707,M448:T707,TRUE,TRUE),1,2)</f>
        <v/>
      </c>
      <c r="AI707" s="9">
        <f>INDEX(LINEST(L448:L707,M448:T707,TRUE,TRUE),1,1)</f>
        <v/>
      </c>
      <c r="AJ707" s="10">
        <f>INDEX(LINEST(L448:L707,M448:T707,TRUE,TRUE),3,1)</f>
        <v/>
      </c>
      <c r="AK707" s="9">
        <f>AA706/52+AB706*M707+AC706*N707+AD706*O707+AE706*P707+AF706*Q707+AG706*R707+AH706*S707+AI706*T707</f>
        <v/>
      </c>
      <c r="AL707" s="9">
        <f>AVERAGE(L447:L706)</f>
        <v/>
      </c>
    </row>
    <row r="708">
      <c r="A708" s="7" t="n">
        <v>42566</v>
      </c>
      <c r="B708" s="8" t="n">
        <v>1327</v>
      </c>
      <c r="C708" s="8" t="n">
        <v>1.49</v>
      </c>
      <c r="D708" s="8" t="n">
        <v>0.11</v>
      </c>
      <c r="E708" s="8" t="n">
        <v>96.58000199999999</v>
      </c>
      <c r="F708" s="8" t="n">
        <v>45.93</v>
      </c>
      <c r="G708" s="8" t="n">
        <v>12.67</v>
      </c>
      <c r="H708" s="8" t="n">
        <v>74.769997</v>
      </c>
      <c r="I708" s="8" t="n">
        <v>2161.73999</v>
      </c>
      <c r="J708" s="8" t="n">
        <v>84.973793</v>
      </c>
      <c r="L708" s="9">
        <f>LN(B708/B707)</f>
        <v/>
      </c>
      <c r="M708" s="9">
        <f>$M$1*(C708-C707)</f>
        <v/>
      </c>
      <c r="N708" s="9">
        <f>$N$1*(D708-D707)</f>
        <v/>
      </c>
      <c r="O708" s="9">
        <f>$O$1*LN(E708/E707)</f>
        <v/>
      </c>
      <c r="P708" s="9">
        <f>$P$1*LN(F708/F707)</f>
        <v/>
      </c>
      <c r="Q708" s="9">
        <f>$Q$1*(G708-G707)</f>
        <v/>
      </c>
      <c r="R708" s="9">
        <f>$R$1*(H708-H707)</f>
        <v/>
      </c>
      <c r="S708" s="9">
        <f>$S$1*LN(I708/I707)</f>
        <v/>
      </c>
      <c r="T708" s="9">
        <f>$T$1*LN(J708/J707)</f>
        <v/>
      </c>
      <c r="U708" s="9">
        <f>$W$12+$W$4*M708+$W$5*N708+$W$6*O708+$W$7*P708+$W$8*Q708+$W$9*R708+$W$10*S708+$W$11*T708</f>
        <v/>
      </c>
      <c r="AA708" s="10">
        <f>INDEX(LINEST(L449:L708,M449:T708,TRUE,TRUE),1,9)*52</f>
        <v/>
      </c>
      <c r="AB708" s="9">
        <f>INDEX(LINEST(L449:L708,M449:T708,TRUE,TRUE),1,8)</f>
        <v/>
      </c>
      <c r="AC708" s="9">
        <f>INDEX(LINEST(L449:L708,M449:T708,TRUE,TRUE),1,7)</f>
        <v/>
      </c>
      <c r="AD708" s="9">
        <f>INDEX(LINEST(L449:L708,M449:T708,TRUE,TRUE),1,6)</f>
        <v/>
      </c>
      <c r="AE708" s="9">
        <f>INDEX(LINEST(L449:L708,M449:T708,TRUE,TRUE),1,5)</f>
        <v/>
      </c>
      <c r="AF708" s="9">
        <f>INDEX(LINEST(L449:L708,M449:T708,TRUE,TRUE),1,4)</f>
        <v/>
      </c>
      <c r="AG708" s="9">
        <f>INDEX(LINEST(L449:L708,M449:T708,TRUE,TRUE),1,3)</f>
        <v/>
      </c>
      <c r="AH708" s="9">
        <f>INDEX(LINEST(L449:L708,M449:T708,TRUE,TRUE),1,2)</f>
        <v/>
      </c>
      <c r="AI708" s="9">
        <f>INDEX(LINEST(L449:L708,M449:T708,TRUE,TRUE),1,1)</f>
        <v/>
      </c>
      <c r="AJ708" s="10">
        <f>INDEX(LINEST(L449:L708,M449:T708,TRUE,TRUE),3,1)</f>
        <v/>
      </c>
      <c r="AK708" s="9">
        <f>AA707/52+AB707*M708+AC707*N708+AD707*O708+AE707*P708+AF707*Q708+AG707*R708+AH707*S708+AI707*T708</f>
        <v/>
      </c>
      <c r="AL708" s="9">
        <f>AVERAGE(L448:L707)</f>
        <v/>
      </c>
    </row>
    <row r="709">
      <c r="A709" s="7" t="n">
        <v>42573</v>
      </c>
      <c r="B709" s="8" t="n">
        <v>1320.75</v>
      </c>
      <c r="C709" s="8" t="n">
        <v>1.51</v>
      </c>
      <c r="D709" s="8" t="n">
        <v>0.06</v>
      </c>
      <c r="E709" s="8" t="n">
        <v>97.470001</v>
      </c>
      <c r="F709" s="8" t="n">
        <v>43.41</v>
      </c>
      <c r="G709" s="8" t="n">
        <v>12.02</v>
      </c>
      <c r="H709" s="8" t="n">
        <v>69.910004</v>
      </c>
      <c r="I709" s="8" t="n">
        <v>2175.030029</v>
      </c>
      <c r="J709" s="8" t="n">
        <v>85.178123</v>
      </c>
      <c r="L709" s="9">
        <f>LN(B709/B708)</f>
        <v/>
      </c>
      <c r="M709" s="9">
        <f>$M$1*(C709-C708)</f>
        <v/>
      </c>
      <c r="N709" s="9">
        <f>$N$1*(D709-D708)</f>
        <v/>
      </c>
      <c r="O709" s="9">
        <f>$O$1*LN(E709/E708)</f>
        <v/>
      </c>
      <c r="P709" s="9">
        <f>$P$1*LN(F709/F708)</f>
        <v/>
      </c>
      <c r="Q709" s="9">
        <f>$Q$1*(G709-G708)</f>
        <v/>
      </c>
      <c r="R709" s="9">
        <f>$R$1*(H709-H708)</f>
        <v/>
      </c>
      <c r="S709" s="9">
        <f>$S$1*LN(I709/I708)</f>
        <v/>
      </c>
      <c r="T709" s="9">
        <f>$T$1*LN(J709/J708)</f>
        <v/>
      </c>
      <c r="U709" s="9">
        <f>$W$12+$W$4*M709+$W$5*N709+$W$6*O709+$W$7*P709+$W$8*Q709+$W$9*R709+$W$10*S709+$W$11*T709</f>
        <v/>
      </c>
      <c r="AA709" s="10">
        <f>INDEX(LINEST(L450:L709,M450:T709,TRUE,TRUE),1,9)*52</f>
        <v/>
      </c>
      <c r="AB709" s="9">
        <f>INDEX(LINEST(L450:L709,M450:T709,TRUE,TRUE),1,8)</f>
        <v/>
      </c>
      <c r="AC709" s="9">
        <f>INDEX(LINEST(L450:L709,M450:T709,TRUE,TRUE),1,7)</f>
        <v/>
      </c>
      <c r="AD709" s="9">
        <f>INDEX(LINEST(L450:L709,M450:T709,TRUE,TRUE),1,6)</f>
        <v/>
      </c>
      <c r="AE709" s="9">
        <f>INDEX(LINEST(L450:L709,M450:T709,TRUE,TRUE),1,5)</f>
        <v/>
      </c>
      <c r="AF709" s="9">
        <f>INDEX(LINEST(L450:L709,M450:T709,TRUE,TRUE),1,4)</f>
        <v/>
      </c>
      <c r="AG709" s="9">
        <f>INDEX(LINEST(L450:L709,M450:T709,TRUE,TRUE),1,3)</f>
        <v/>
      </c>
      <c r="AH709" s="9">
        <f>INDEX(LINEST(L450:L709,M450:T709,TRUE,TRUE),1,2)</f>
        <v/>
      </c>
      <c r="AI709" s="9">
        <f>INDEX(LINEST(L450:L709,M450:T709,TRUE,TRUE),1,1)</f>
        <v/>
      </c>
      <c r="AJ709" s="10">
        <f>INDEX(LINEST(L450:L709,M450:T709,TRUE,TRUE),3,1)</f>
        <v/>
      </c>
      <c r="AK709" s="9">
        <f>AA708/52+AB708*M709+AC708*N709+AD708*O709+AE708*P709+AF708*Q709+AG708*R709+AH708*S709+AI708*T709</f>
        <v/>
      </c>
      <c r="AL709" s="9">
        <f>AVERAGE(L449:L708)</f>
        <v/>
      </c>
    </row>
    <row r="710">
      <c r="A710" s="7" t="n">
        <v>42580</v>
      </c>
      <c r="B710" s="8" t="n">
        <v>1342</v>
      </c>
      <c r="C710" s="8" t="n">
        <v>1.49</v>
      </c>
      <c r="D710" s="8" t="n">
        <v>-0.03</v>
      </c>
      <c r="E710" s="8" t="n">
        <v>95.529999</v>
      </c>
      <c r="F710" s="8" t="n">
        <v>41.54</v>
      </c>
      <c r="G710" s="8" t="n">
        <v>11.87</v>
      </c>
      <c r="H710" s="8" t="n">
        <v>64.150002</v>
      </c>
      <c r="I710" s="8" t="n">
        <v>2173.600098</v>
      </c>
      <c r="J710" s="8" t="n">
        <v>85.549065</v>
      </c>
      <c r="L710" s="9">
        <f>LN(B710/B709)</f>
        <v/>
      </c>
      <c r="M710" s="9">
        <f>$M$1*(C710-C709)</f>
        <v/>
      </c>
      <c r="N710" s="9">
        <f>$N$1*(D710-D709)</f>
        <v/>
      </c>
      <c r="O710" s="9">
        <f>$O$1*LN(E710/E709)</f>
        <v/>
      </c>
      <c r="P710" s="9">
        <f>$P$1*LN(F710/F709)</f>
        <v/>
      </c>
      <c r="Q710" s="9">
        <f>$Q$1*(G710-G709)</f>
        <v/>
      </c>
      <c r="R710" s="9">
        <f>$R$1*(H710-H709)</f>
        <v/>
      </c>
      <c r="S710" s="9">
        <f>$S$1*LN(I710/I709)</f>
        <v/>
      </c>
      <c r="T710" s="9">
        <f>$T$1*LN(J710/J709)</f>
        <v/>
      </c>
      <c r="U710" s="9">
        <f>$W$12+$W$4*M710+$W$5*N710+$W$6*O710+$W$7*P710+$W$8*Q710+$W$9*R710+$W$10*S710+$W$11*T710</f>
        <v/>
      </c>
      <c r="AA710" s="10">
        <f>INDEX(LINEST(L451:L710,M451:T710,TRUE,TRUE),1,9)*52</f>
        <v/>
      </c>
      <c r="AB710" s="9">
        <f>INDEX(LINEST(L451:L710,M451:T710,TRUE,TRUE),1,8)</f>
        <v/>
      </c>
      <c r="AC710" s="9">
        <f>INDEX(LINEST(L451:L710,M451:T710,TRUE,TRUE),1,7)</f>
        <v/>
      </c>
      <c r="AD710" s="9">
        <f>INDEX(LINEST(L451:L710,M451:T710,TRUE,TRUE),1,6)</f>
        <v/>
      </c>
      <c r="AE710" s="9">
        <f>INDEX(LINEST(L451:L710,M451:T710,TRUE,TRUE),1,5)</f>
        <v/>
      </c>
      <c r="AF710" s="9">
        <f>INDEX(LINEST(L451:L710,M451:T710,TRUE,TRUE),1,4)</f>
        <v/>
      </c>
      <c r="AG710" s="9">
        <f>INDEX(LINEST(L451:L710,M451:T710,TRUE,TRUE),1,3)</f>
        <v/>
      </c>
      <c r="AH710" s="9">
        <f>INDEX(LINEST(L451:L710,M451:T710,TRUE,TRUE),1,2)</f>
        <v/>
      </c>
      <c r="AI710" s="9">
        <f>INDEX(LINEST(L451:L710,M451:T710,TRUE,TRUE),1,1)</f>
        <v/>
      </c>
      <c r="AJ710" s="10">
        <f>INDEX(LINEST(L451:L710,M451:T710,TRUE,TRUE),3,1)</f>
        <v/>
      </c>
      <c r="AK710" s="9">
        <f>AA709/52+AB709*M710+AC709*N710+AD709*O710+AE709*P710+AF709*Q710+AG709*R710+AH709*S710+AI709*T710</f>
        <v/>
      </c>
      <c r="AL710" s="9">
        <f>AVERAGE(L450:L709)</f>
        <v/>
      </c>
    </row>
    <row r="711">
      <c r="A711" s="7" t="n">
        <v>42587</v>
      </c>
      <c r="B711" s="8" t="n">
        <v>1340.4</v>
      </c>
      <c r="C711" s="8" t="n">
        <v>1.5</v>
      </c>
      <c r="D711" s="8" t="n">
        <v>0.09</v>
      </c>
      <c r="E711" s="8" t="n">
        <v>96.19000200000001</v>
      </c>
      <c r="F711" s="8" t="n">
        <v>41.83</v>
      </c>
      <c r="G711" s="8" t="n">
        <v>11.39</v>
      </c>
      <c r="H711" s="8" t="n">
        <v>66.589996</v>
      </c>
      <c r="I711" s="8" t="n">
        <v>2182.870117</v>
      </c>
      <c r="J711" s="8" t="n">
        <v>85.06146200000001</v>
      </c>
      <c r="L711" s="9">
        <f>LN(B711/B710)</f>
        <v/>
      </c>
      <c r="M711" s="9">
        <f>$M$1*(C711-C710)</f>
        <v/>
      </c>
      <c r="N711" s="9">
        <f>$N$1*(D711-D710)</f>
        <v/>
      </c>
      <c r="O711" s="9">
        <f>$O$1*LN(E711/E710)</f>
        <v/>
      </c>
      <c r="P711" s="9">
        <f>$P$1*LN(F711/F710)</f>
        <v/>
      </c>
      <c r="Q711" s="9">
        <f>$Q$1*(G711-G710)</f>
        <v/>
      </c>
      <c r="R711" s="9">
        <f>$R$1*(H711-H710)</f>
        <v/>
      </c>
      <c r="S711" s="9">
        <f>$S$1*LN(I711/I710)</f>
        <v/>
      </c>
      <c r="T711" s="9">
        <f>$T$1*LN(J711/J710)</f>
        <v/>
      </c>
      <c r="U711" s="9">
        <f>$W$12+$W$4*M711+$W$5*N711+$W$6*O711+$W$7*P711+$W$8*Q711+$W$9*R711+$W$10*S711+$W$11*T711</f>
        <v/>
      </c>
      <c r="AA711" s="10">
        <f>INDEX(LINEST(L452:L711,M452:T711,TRUE,TRUE),1,9)*52</f>
        <v/>
      </c>
      <c r="AB711" s="9">
        <f>INDEX(LINEST(L452:L711,M452:T711,TRUE,TRUE),1,8)</f>
        <v/>
      </c>
      <c r="AC711" s="9">
        <f>INDEX(LINEST(L452:L711,M452:T711,TRUE,TRUE),1,7)</f>
        <v/>
      </c>
      <c r="AD711" s="9">
        <f>INDEX(LINEST(L452:L711,M452:T711,TRUE,TRUE),1,6)</f>
        <v/>
      </c>
      <c r="AE711" s="9">
        <f>INDEX(LINEST(L452:L711,M452:T711,TRUE,TRUE),1,5)</f>
        <v/>
      </c>
      <c r="AF711" s="9">
        <f>INDEX(LINEST(L452:L711,M452:T711,TRUE,TRUE),1,4)</f>
        <v/>
      </c>
      <c r="AG711" s="9">
        <f>INDEX(LINEST(L452:L711,M452:T711,TRUE,TRUE),1,3)</f>
        <v/>
      </c>
      <c r="AH711" s="9">
        <f>INDEX(LINEST(L452:L711,M452:T711,TRUE,TRUE),1,2)</f>
        <v/>
      </c>
      <c r="AI711" s="9">
        <f>INDEX(LINEST(L452:L711,M452:T711,TRUE,TRUE),1,1)</f>
        <v/>
      </c>
      <c r="AJ711" s="10">
        <f>INDEX(LINEST(L452:L711,M452:T711,TRUE,TRUE),3,1)</f>
        <v/>
      </c>
      <c r="AK711" s="9">
        <f>AA710/52+AB710*M711+AC710*N711+AD710*O711+AE710*P711+AF710*Q711+AG710*R711+AH710*S711+AI710*T711</f>
        <v/>
      </c>
      <c r="AL711" s="9">
        <f>AVERAGE(L451:L710)</f>
        <v/>
      </c>
    </row>
    <row r="712">
      <c r="A712" s="7" t="n">
        <v>42594</v>
      </c>
      <c r="B712" s="8" t="n">
        <v>1352.2</v>
      </c>
      <c r="C712" s="8" t="n">
        <v>1.44</v>
      </c>
      <c r="D712" s="8" t="n">
        <v>0.07000000000000001</v>
      </c>
      <c r="E712" s="8" t="n">
        <v>95.720001</v>
      </c>
      <c r="F712" s="8" t="n">
        <v>44.47</v>
      </c>
      <c r="G712" s="8" t="n">
        <v>11.55</v>
      </c>
      <c r="H712" s="8" t="n">
        <v>64.370003</v>
      </c>
      <c r="I712" s="8" t="n">
        <v>2184.050049</v>
      </c>
      <c r="J712" s="8" t="n">
        <v>85.410248</v>
      </c>
      <c r="L712" s="9">
        <f>LN(B712/B711)</f>
        <v/>
      </c>
      <c r="M712" s="9">
        <f>$M$1*(C712-C711)</f>
        <v/>
      </c>
      <c r="N712" s="9">
        <f>$N$1*(D712-D711)</f>
        <v/>
      </c>
      <c r="O712" s="9">
        <f>$O$1*LN(E712/E711)</f>
        <v/>
      </c>
      <c r="P712" s="9">
        <f>$P$1*LN(F712/F711)</f>
        <v/>
      </c>
      <c r="Q712" s="9">
        <f>$Q$1*(G712-G711)</f>
        <v/>
      </c>
      <c r="R712" s="9">
        <f>$R$1*(H712-H711)</f>
        <v/>
      </c>
      <c r="S712" s="9">
        <f>$S$1*LN(I712/I711)</f>
        <v/>
      </c>
      <c r="T712" s="9">
        <f>$T$1*LN(J712/J711)</f>
        <v/>
      </c>
      <c r="U712" s="9">
        <f>$W$12+$W$4*M712+$W$5*N712+$W$6*O712+$W$7*P712+$W$8*Q712+$W$9*R712+$W$10*S712+$W$11*T712</f>
        <v/>
      </c>
      <c r="AA712" s="10">
        <f>INDEX(LINEST(L453:L712,M453:T712,TRUE,TRUE),1,9)*52</f>
        <v/>
      </c>
      <c r="AB712" s="9">
        <f>INDEX(LINEST(L453:L712,M453:T712,TRUE,TRUE),1,8)</f>
        <v/>
      </c>
      <c r="AC712" s="9">
        <f>INDEX(LINEST(L453:L712,M453:T712,TRUE,TRUE),1,7)</f>
        <v/>
      </c>
      <c r="AD712" s="9">
        <f>INDEX(LINEST(L453:L712,M453:T712,TRUE,TRUE),1,6)</f>
        <v/>
      </c>
      <c r="AE712" s="9">
        <f>INDEX(LINEST(L453:L712,M453:T712,TRUE,TRUE),1,5)</f>
        <v/>
      </c>
      <c r="AF712" s="9">
        <f>INDEX(LINEST(L453:L712,M453:T712,TRUE,TRUE),1,4)</f>
        <v/>
      </c>
      <c r="AG712" s="9">
        <f>INDEX(LINEST(L453:L712,M453:T712,TRUE,TRUE),1,3)</f>
        <v/>
      </c>
      <c r="AH712" s="9">
        <f>INDEX(LINEST(L453:L712,M453:T712,TRUE,TRUE),1,2)</f>
        <v/>
      </c>
      <c r="AI712" s="9">
        <f>INDEX(LINEST(L453:L712,M453:T712,TRUE,TRUE),1,1)</f>
        <v/>
      </c>
      <c r="AJ712" s="10">
        <f>INDEX(LINEST(L453:L712,M453:T712,TRUE,TRUE),3,1)</f>
        <v/>
      </c>
      <c r="AK712" s="9">
        <f>AA711/52+AB711*M712+AC711*N712+AD711*O712+AE711*P712+AF711*Q712+AG711*R712+AH711*S712+AI711*T712</f>
        <v/>
      </c>
      <c r="AL712" s="9">
        <f>AVERAGE(L452:L711)</f>
        <v/>
      </c>
    </row>
    <row r="713">
      <c r="A713" s="7" t="n">
        <v>42601</v>
      </c>
      <c r="B713" s="8" t="n">
        <v>1346.4</v>
      </c>
      <c r="C713" s="8" t="n">
        <v>1.48</v>
      </c>
      <c r="D713" s="8" t="n">
        <v>0.1</v>
      </c>
      <c r="E713" s="8" t="n">
        <v>94.510002</v>
      </c>
      <c r="F713" s="8" t="n">
        <v>48.48</v>
      </c>
      <c r="G713" s="8" t="n">
        <v>11.34</v>
      </c>
      <c r="H713" s="8" t="n">
        <v>64.81999999999999</v>
      </c>
      <c r="I713" s="8" t="n">
        <v>2183.870117</v>
      </c>
      <c r="J713" s="8" t="n">
        <v>85.29652400000001</v>
      </c>
      <c r="L713" s="9">
        <f>LN(B713/B712)</f>
        <v/>
      </c>
      <c r="M713" s="9">
        <f>$M$1*(C713-C712)</f>
        <v/>
      </c>
      <c r="N713" s="9">
        <f>$N$1*(D713-D712)</f>
        <v/>
      </c>
      <c r="O713" s="9">
        <f>$O$1*LN(E713/E712)</f>
        <v/>
      </c>
      <c r="P713" s="9">
        <f>$P$1*LN(F713/F712)</f>
        <v/>
      </c>
      <c r="Q713" s="9">
        <f>$Q$1*(G713-G712)</f>
        <v/>
      </c>
      <c r="R713" s="9">
        <f>$R$1*(H713-H712)</f>
        <v/>
      </c>
      <c r="S713" s="9">
        <f>$S$1*LN(I713/I712)</f>
        <v/>
      </c>
      <c r="T713" s="9">
        <f>$T$1*LN(J713/J712)</f>
        <v/>
      </c>
      <c r="U713" s="9">
        <f>$W$12+$W$4*M713+$W$5*N713+$W$6*O713+$W$7*P713+$W$8*Q713+$W$9*R713+$W$10*S713+$W$11*T713</f>
        <v/>
      </c>
      <c r="AA713" s="10">
        <f>INDEX(LINEST(L454:L713,M454:T713,TRUE,TRUE),1,9)*52</f>
        <v/>
      </c>
      <c r="AB713" s="9">
        <f>INDEX(LINEST(L454:L713,M454:T713,TRUE,TRUE),1,8)</f>
        <v/>
      </c>
      <c r="AC713" s="9">
        <f>INDEX(LINEST(L454:L713,M454:T713,TRUE,TRUE),1,7)</f>
        <v/>
      </c>
      <c r="AD713" s="9">
        <f>INDEX(LINEST(L454:L713,M454:T713,TRUE,TRUE),1,6)</f>
        <v/>
      </c>
      <c r="AE713" s="9">
        <f>INDEX(LINEST(L454:L713,M454:T713,TRUE,TRUE),1,5)</f>
        <v/>
      </c>
      <c r="AF713" s="9">
        <f>INDEX(LINEST(L454:L713,M454:T713,TRUE,TRUE),1,4)</f>
        <v/>
      </c>
      <c r="AG713" s="9">
        <f>INDEX(LINEST(L454:L713,M454:T713,TRUE,TRUE),1,3)</f>
        <v/>
      </c>
      <c r="AH713" s="9">
        <f>INDEX(LINEST(L454:L713,M454:T713,TRUE,TRUE),1,2)</f>
        <v/>
      </c>
      <c r="AI713" s="9">
        <f>INDEX(LINEST(L454:L713,M454:T713,TRUE,TRUE),1,1)</f>
        <v/>
      </c>
      <c r="AJ713" s="10">
        <f>INDEX(LINEST(L454:L713,M454:T713,TRUE,TRUE),3,1)</f>
        <v/>
      </c>
      <c r="AK713" s="9">
        <f>AA712/52+AB712*M713+AC712*N713+AD712*O713+AE712*P713+AF712*Q713+AG712*R713+AH712*S713+AI712*T713</f>
        <v/>
      </c>
      <c r="AL713" s="9">
        <f>AVERAGE(L453:L712)</f>
        <v/>
      </c>
    </row>
    <row r="714">
      <c r="A714" s="7" t="n">
        <v>42608</v>
      </c>
      <c r="B714" s="8" t="n">
        <v>1318.75</v>
      </c>
      <c r="C714" s="8" t="n">
        <v>1.47</v>
      </c>
      <c r="D714" s="8" t="n">
        <v>0.15</v>
      </c>
      <c r="E714" s="8" t="n">
        <v>95.56999999999999</v>
      </c>
      <c r="F714" s="8" t="n">
        <v>47.64</v>
      </c>
      <c r="G714" s="8" t="n">
        <v>13.65</v>
      </c>
      <c r="H714" s="8" t="n">
        <v>71.239998</v>
      </c>
      <c r="I714" s="8" t="n">
        <v>2169.040039</v>
      </c>
      <c r="J714" s="8" t="n">
        <v>85.19034600000001</v>
      </c>
      <c r="L714" s="9">
        <f>LN(B714/B713)</f>
        <v/>
      </c>
      <c r="M714" s="9">
        <f>$M$1*(C714-C713)</f>
        <v/>
      </c>
      <c r="N714" s="9">
        <f>$N$1*(D714-D713)</f>
        <v/>
      </c>
      <c r="O714" s="9">
        <f>$O$1*LN(E714/E713)</f>
        <v/>
      </c>
      <c r="P714" s="9">
        <f>$P$1*LN(F714/F713)</f>
        <v/>
      </c>
      <c r="Q714" s="9">
        <f>$Q$1*(G714-G713)</f>
        <v/>
      </c>
      <c r="R714" s="9">
        <f>$R$1*(H714-H713)</f>
        <v/>
      </c>
      <c r="S714" s="9">
        <f>$S$1*LN(I714/I713)</f>
        <v/>
      </c>
      <c r="T714" s="9">
        <f>$T$1*LN(J714/J713)</f>
        <v/>
      </c>
      <c r="U714" s="9">
        <f>$W$12+$W$4*M714+$W$5*N714+$W$6*O714+$W$7*P714+$W$8*Q714+$W$9*R714+$W$10*S714+$W$11*T714</f>
        <v/>
      </c>
      <c r="AA714" s="10">
        <f>INDEX(LINEST(L455:L714,M455:T714,TRUE,TRUE),1,9)*52</f>
        <v/>
      </c>
      <c r="AB714" s="9">
        <f>INDEX(LINEST(L455:L714,M455:T714,TRUE,TRUE),1,8)</f>
        <v/>
      </c>
      <c r="AC714" s="9">
        <f>INDEX(LINEST(L455:L714,M455:T714,TRUE,TRUE),1,7)</f>
        <v/>
      </c>
      <c r="AD714" s="9">
        <f>INDEX(LINEST(L455:L714,M455:T714,TRUE,TRUE),1,6)</f>
        <v/>
      </c>
      <c r="AE714" s="9">
        <f>INDEX(LINEST(L455:L714,M455:T714,TRUE,TRUE),1,5)</f>
        <v/>
      </c>
      <c r="AF714" s="9">
        <f>INDEX(LINEST(L455:L714,M455:T714,TRUE,TRUE),1,4)</f>
        <v/>
      </c>
      <c r="AG714" s="9">
        <f>INDEX(LINEST(L455:L714,M455:T714,TRUE,TRUE),1,3)</f>
        <v/>
      </c>
      <c r="AH714" s="9">
        <f>INDEX(LINEST(L455:L714,M455:T714,TRUE,TRUE),1,2)</f>
        <v/>
      </c>
      <c r="AI714" s="9">
        <f>INDEX(LINEST(L455:L714,M455:T714,TRUE,TRUE),1,1)</f>
        <v/>
      </c>
      <c r="AJ714" s="10">
        <f>INDEX(LINEST(L455:L714,M455:T714,TRUE,TRUE),3,1)</f>
        <v/>
      </c>
      <c r="AK714" s="9">
        <f>AA713/52+AB713*M714+AC713*N714+AD713*O714+AE713*P714+AF713*Q714+AG713*R714+AH713*S714+AI713*T714</f>
        <v/>
      </c>
      <c r="AL714" s="9">
        <f>AVERAGE(L454:L713)</f>
        <v/>
      </c>
    </row>
    <row r="715">
      <c r="A715" s="7" t="n">
        <v>42615</v>
      </c>
      <c r="B715" s="8" t="n">
        <v>1324.7</v>
      </c>
      <c r="C715" s="8" t="n">
        <v>1.47</v>
      </c>
      <c r="D715" s="8" t="n">
        <v>0.13</v>
      </c>
      <c r="E715" s="8" t="n">
        <v>95.879997</v>
      </c>
      <c r="F715" s="8" t="n">
        <v>44.39</v>
      </c>
      <c r="G715" s="8" t="n">
        <v>11.98</v>
      </c>
      <c r="H715" s="8" t="n">
        <v>66.459999</v>
      </c>
      <c r="I715" s="8" t="n">
        <v>2179.97998</v>
      </c>
      <c r="J715" s="8" t="n">
        <v>85.325264</v>
      </c>
      <c r="L715" s="9">
        <f>LN(B715/B714)</f>
        <v/>
      </c>
      <c r="M715" s="9">
        <f>$M$1*(C715-C714)</f>
        <v/>
      </c>
      <c r="N715" s="9">
        <f>$N$1*(D715-D714)</f>
        <v/>
      </c>
      <c r="O715" s="9">
        <f>$O$1*LN(E715/E714)</f>
        <v/>
      </c>
      <c r="P715" s="9">
        <f>$P$1*LN(F715/F714)</f>
        <v/>
      </c>
      <c r="Q715" s="9">
        <f>$Q$1*(G715-G714)</f>
        <v/>
      </c>
      <c r="R715" s="9">
        <f>$R$1*(H715-H714)</f>
        <v/>
      </c>
      <c r="S715" s="9">
        <f>$S$1*LN(I715/I714)</f>
        <v/>
      </c>
      <c r="T715" s="9">
        <f>$T$1*LN(J715/J714)</f>
        <v/>
      </c>
      <c r="U715" s="9">
        <f>$W$12+$W$4*M715+$W$5*N715+$W$6*O715+$W$7*P715+$W$8*Q715+$W$9*R715+$W$10*S715+$W$11*T715</f>
        <v/>
      </c>
      <c r="AA715" s="10">
        <f>INDEX(LINEST(L456:L715,M456:T715,TRUE,TRUE),1,9)*52</f>
        <v/>
      </c>
      <c r="AB715" s="9">
        <f>INDEX(LINEST(L456:L715,M456:T715,TRUE,TRUE),1,8)</f>
        <v/>
      </c>
      <c r="AC715" s="9">
        <f>INDEX(LINEST(L456:L715,M456:T715,TRUE,TRUE),1,7)</f>
        <v/>
      </c>
      <c r="AD715" s="9">
        <f>INDEX(LINEST(L456:L715,M456:T715,TRUE,TRUE),1,6)</f>
        <v/>
      </c>
      <c r="AE715" s="9">
        <f>INDEX(LINEST(L456:L715,M456:T715,TRUE,TRUE),1,5)</f>
        <v/>
      </c>
      <c r="AF715" s="9">
        <f>INDEX(LINEST(L456:L715,M456:T715,TRUE,TRUE),1,4)</f>
        <v/>
      </c>
      <c r="AG715" s="9">
        <f>INDEX(LINEST(L456:L715,M456:T715,TRUE,TRUE),1,3)</f>
        <v/>
      </c>
      <c r="AH715" s="9">
        <f>INDEX(LINEST(L456:L715,M456:T715,TRUE,TRUE),1,2)</f>
        <v/>
      </c>
      <c r="AI715" s="9">
        <f>INDEX(LINEST(L456:L715,M456:T715,TRUE,TRUE),1,1)</f>
        <v/>
      </c>
      <c r="AJ715" s="10">
        <f>INDEX(LINEST(L456:L715,M456:T715,TRUE,TRUE),3,1)</f>
        <v/>
      </c>
      <c r="AK715" s="9">
        <f>AA714/52+AB714*M715+AC714*N715+AD714*O715+AE714*P715+AF714*Q715+AG714*R715+AH714*S715+AI714*T715</f>
        <v/>
      </c>
      <c r="AL715" s="9">
        <f>AVERAGE(L455:L714)</f>
        <v/>
      </c>
    </row>
    <row r="716">
      <c r="A716" s="7" t="n">
        <v>42622</v>
      </c>
      <c r="B716" s="8" t="n">
        <v>1330.85</v>
      </c>
      <c r="C716" s="8" t="n">
        <v>1.5</v>
      </c>
      <c r="D716" s="8" t="n">
        <v>0.17</v>
      </c>
      <c r="E716" s="8" t="n">
        <v>95.339996</v>
      </c>
      <c r="F716" s="8" t="n">
        <v>45.88</v>
      </c>
      <c r="G716" s="8" t="n">
        <v>17.5</v>
      </c>
      <c r="H716" s="8" t="n">
        <v>69.120003</v>
      </c>
      <c r="I716" s="8" t="n">
        <v>2127.810059</v>
      </c>
      <c r="J716" s="8" t="n">
        <v>84.884659</v>
      </c>
      <c r="L716" s="9">
        <f>LN(B716/B715)</f>
        <v/>
      </c>
      <c r="M716" s="9">
        <f>$M$1*(C716-C715)</f>
        <v/>
      </c>
      <c r="N716" s="9">
        <f>$N$1*(D716-D715)</f>
        <v/>
      </c>
      <c r="O716" s="9">
        <f>$O$1*LN(E716/E715)</f>
        <v/>
      </c>
      <c r="P716" s="9">
        <f>$P$1*LN(F716/F715)</f>
        <v/>
      </c>
      <c r="Q716" s="9">
        <f>$Q$1*(G716-G715)</f>
        <v/>
      </c>
      <c r="R716" s="9">
        <f>$R$1*(H716-H715)</f>
        <v/>
      </c>
      <c r="S716" s="9">
        <f>$S$1*LN(I716/I715)</f>
        <v/>
      </c>
      <c r="T716" s="9">
        <f>$T$1*LN(J716/J715)</f>
        <v/>
      </c>
      <c r="U716" s="9">
        <f>$W$12+$W$4*M716+$W$5*N716+$W$6*O716+$W$7*P716+$W$8*Q716+$W$9*R716+$W$10*S716+$W$11*T716</f>
        <v/>
      </c>
      <c r="AA716" s="10">
        <f>INDEX(LINEST(L457:L716,M457:T716,TRUE,TRUE),1,9)*52</f>
        <v/>
      </c>
      <c r="AB716" s="9">
        <f>INDEX(LINEST(L457:L716,M457:T716,TRUE,TRUE),1,8)</f>
        <v/>
      </c>
      <c r="AC716" s="9">
        <f>INDEX(LINEST(L457:L716,M457:T716,TRUE,TRUE),1,7)</f>
        <v/>
      </c>
      <c r="AD716" s="9">
        <f>INDEX(LINEST(L457:L716,M457:T716,TRUE,TRUE),1,6)</f>
        <v/>
      </c>
      <c r="AE716" s="9">
        <f>INDEX(LINEST(L457:L716,M457:T716,TRUE,TRUE),1,5)</f>
        <v/>
      </c>
      <c r="AF716" s="9">
        <f>INDEX(LINEST(L457:L716,M457:T716,TRUE,TRUE),1,4)</f>
        <v/>
      </c>
      <c r="AG716" s="9">
        <f>INDEX(LINEST(L457:L716,M457:T716,TRUE,TRUE),1,3)</f>
        <v/>
      </c>
      <c r="AH716" s="9">
        <f>INDEX(LINEST(L457:L716,M457:T716,TRUE,TRUE),1,2)</f>
        <v/>
      </c>
      <c r="AI716" s="9">
        <f>INDEX(LINEST(L457:L716,M457:T716,TRUE,TRUE),1,1)</f>
        <v/>
      </c>
      <c r="AJ716" s="10">
        <f>INDEX(LINEST(L457:L716,M457:T716,TRUE,TRUE),3,1)</f>
        <v/>
      </c>
      <c r="AK716" s="9">
        <f>AA715/52+AB715*M716+AC715*N716+AD715*O716+AE715*P716+AF715*Q716+AG715*R716+AH715*S716+AI715*T716</f>
        <v/>
      </c>
      <c r="AL716" s="9">
        <f>AVERAGE(L456:L715)</f>
        <v/>
      </c>
    </row>
    <row r="717">
      <c r="A717" s="7" t="n">
        <v>42629</v>
      </c>
      <c r="B717" s="8" t="n">
        <v>1308.35</v>
      </c>
      <c r="C717" s="8" t="n">
        <v>1.51</v>
      </c>
      <c r="D717" s="8" t="n">
        <v>0.19</v>
      </c>
      <c r="E717" s="8" t="n">
        <v>96.110001</v>
      </c>
      <c r="F717" s="8" t="n">
        <v>43.04</v>
      </c>
      <c r="G717" s="8" t="n">
        <v>15.37</v>
      </c>
      <c r="H717" s="8" t="n">
        <v>69.209999</v>
      </c>
      <c r="I717" s="8" t="n">
        <v>2139.159912</v>
      </c>
      <c r="J717" s="8" t="n">
        <v>84.93781300000001</v>
      </c>
      <c r="L717" s="9">
        <f>LN(B717/B716)</f>
        <v/>
      </c>
      <c r="M717" s="9">
        <f>$M$1*(C717-C716)</f>
        <v/>
      </c>
      <c r="N717" s="9">
        <f>$N$1*(D717-D716)</f>
        <v/>
      </c>
      <c r="O717" s="9">
        <f>$O$1*LN(E717/E716)</f>
        <v/>
      </c>
      <c r="P717" s="9">
        <f>$P$1*LN(F717/F716)</f>
        <v/>
      </c>
      <c r="Q717" s="9">
        <f>$Q$1*(G717-G716)</f>
        <v/>
      </c>
      <c r="R717" s="9">
        <f>$R$1*(H717-H716)</f>
        <v/>
      </c>
      <c r="S717" s="9">
        <f>$S$1*LN(I717/I716)</f>
        <v/>
      </c>
      <c r="T717" s="9">
        <f>$T$1*LN(J717/J716)</f>
        <v/>
      </c>
      <c r="U717" s="9">
        <f>$W$12+$W$4*M717+$W$5*N717+$W$6*O717+$W$7*P717+$W$8*Q717+$W$9*R717+$W$10*S717+$W$11*T717</f>
        <v/>
      </c>
      <c r="AA717" s="10">
        <f>INDEX(LINEST(L458:L717,M458:T717,TRUE,TRUE),1,9)*52</f>
        <v/>
      </c>
      <c r="AB717" s="9">
        <f>INDEX(LINEST(L458:L717,M458:T717,TRUE,TRUE),1,8)</f>
        <v/>
      </c>
      <c r="AC717" s="9">
        <f>INDEX(LINEST(L458:L717,M458:T717,TRUE,TRUE),1,7)</f>
        <v/>
      </c>
      <c r="AD717" s="9">
        <f>INDEX(LINEST(L458:L717,M458:T717,TRUE,TRUE),1,6)</f>
        <v/>
      </c>
      <c r="AE717" s="9">
        <f>INDEX(LINEST(L458:L717,M458:T717,TRUE,TRUE),1,5)</f>
        <v/>
      </c>
      <c r="AF717" s="9">
        <f>INDEX(LINEST(L458:L717,M458:T717,TRUE,TRUE),1,4)</f>
        <v/>
      </c>
      <c r="AG717" s="9">
        <f>INDEX(LINEST(L458:L717,M458:T717,TRUE,TRUE),1,3)</f>
        <v/>
      </c>
      <c r="AH717" s="9">
        <f>INDEX(LINEST(L458:L717,M458:T717,TRUE,TRUE),1,2)</f>
        <v/>
      </c>
      <c r="AI717" s="9">
        <f>INDEX(LINEST(L458:L717,M458:T717,TRUE,TRUE),1,1)</f>
        <v/>
      </c>
      <c r="AJ717" s="10">
        <f>INDEX(LINEST(L458:L717,M458:T717,TRUE,TRUE),3,1)</f>
        <v/>
      </c>
      <c r="AK717" s="9">
        <f>AA716/52+AB716*M717+AC716*N717+AD716*O717+AE716*P717+AF716*Q717+AG716*R717+AH716*S717+AI716*T717</f>
        <v/>
      </c>
      <c r="AL717" s="9">
        <f>AVERAGE(L457:L716)</f>
        <v/>
      </c>
    </row>
    <row r="718">
      <c r="A718" s="7" t="n">
        <v>42636</v>
      </c>
      <c r="B718" s="8" t="n">
        <v>1338.65</v>
      </c>
      <c r="C718" s="8" t="n">
        <v>1.57</v>
      </c>
      <c r="D718" s="8" t="n">
        <v>0.05</v>
      </c>
      <c r="E718" s="8" t="n">
        <v>95.480003</v>
      </c>
      <c r="F718" s="8" t="n">
        <v>44.36</v>
      </c>
      <c r="G718" s="8" t="n">
        <v>12.29</v>
      </c>
      <c r="H718" s="8" t="n">
        <v>59.75</v>
      </c>
      <c r="I718" s="8" t="n">
        <v>2164.689941</v>
      </c>
      <c r="J718" s="8" t="n">
        <v>85.264481</v>
      </c>
      <c r="L718" s="9">
        <f>LN(B718/B717)</f>
        <v/>
      </c>
      <c r="M718" s="9">
        <f>$M$1*(C718-C717)</f>
        <v/>
      </c>
      <c r="N718" s="9">
        <f>$N$1*(D718-D717)</f>
        <v/>
      </c>
      <c r="O718" s="9">
        <f>$O$1*LN(E718/E717)</f>
        <v/>
      </c>
      <c r="P718" s="9">
        <f>$P$1*LN(F718/F717)</f>
        <v/>
      </c>
      <c r="Q718" s="9">
        <f>$Q$1*(G718-G717)</f>
        <v/>
      </c>
      <c r="R718" s="9">
        <f>$R$1*(H718-H717)</f>
        <v/>
      </c>
      <c r="S718" s="9">
        <f>$S$1*LN(I718/I717)</f>
        <v/>
      </c>
      <c r="T718" s="9">
        <f>$T$1*LN(J718/J717)</f>
        <v/>
      </c>
      <c r="U718" s="9">
        <f>$W$12+$W$4*M718+$W$5*N718+$W$6*O718+$W$7*P718+$W$8*Q718+$W$9*R718+$W$10*S718+$W$11*T718</f>
        <v/>
      </c>
      <c r="AA718" s="10">
        <f>INDEX(LINEST(L459:L718,M459:T718,TRUE,TRUE),1,9)*52</f>
        <v/>
      </c>
      <c r="AB718" s="9">
        <f>INDEX(LINEST(L459:L718,M459:T718,TRUE,TRUE),1,8)</f>
        <v/>
      </c>
      <c r="AC718" s="9">
        <f>INDEX(LINEST(L459:L718,M459:T718,TRUE,TRUE),1,7)</f>
        <v/>
      </c>
      <c r="AD718" s="9">
        <f>INDEX(LINEST(L459:L718,M459:T718,TRUE,TRUE),1,6)</f>
        <v/>
      </c>
      <c r="AE718" s="9">
        <f>INDEX(LINEST(L459:L718,M459:T718,TRUE,TRUE),1,5)</f>
        <v/>
      </c>
      <c r="AF718" s="9">
        <f>INDEX(LINEST(L459:L718,M459:T718,TRUE,TRUE),1,4)</f>
        <v/>
      </c>
      <c r="AG718" s="9">
        <f>INDEX(LINEST(L459:L718,M459:T718,TRUE,TRUE),1,3)</f>
        <v/>
      </c>
      <c r="AH718" s="9">
        <f>INDEX(LINEST(L459:L718,M459:T718,TRUE,TRUE),1,2)</f>
        <v/>
      </c>
      <c r="AI718" s="9">
        <f>INDEX(LINEST(L459:L718,M459:T718,TRUE,TRUE),1,1)</f>
        <v/>
      </c>
      <c r="AJ718" s="10">
        <f>INDEX(LINEST(L459:L718,M459:T718,TRUE,TRUE),3,1)</f>
        <v/>
      </c>
      <c r="AK718" s="9">
        <f>AA717/52+AB717*M718+AC717*N718+AD717*O718+AE717*P718+AF717*Q718+AG717*R718+AH717*S718+AI717*T718</f>
        <v/>
      </c>
      <c r="AL718" s="9">
        <f>AVERAGE(L458:L717)</f>
        <v/>
      </c>
    </row>
    <row r="719">
      <c r="A719" s="7" t="n">
        <v>42643</v>
      </c>
      <c r="B719" s="8" t="n">
        <v>1322.5</v>
      </c>
      <c r="C719" s="8" t="n">
        <v>1.6</v>
      </c>
      <c r="D719" s="8" t="n">
        <v>0</v>
      </c>
      <c r="E719" s="8" t="n">
        <v>95.459999</v>
      </c>
      <c r="F719" s="8" t="n">
        <v>47.72</v>
      </c>
      <c r="G719" s="8" t="n">
        <v>13.29</v>
      </c>
      <c r="H719" s="8" t="n">
        <v>60.560001</v>
      </c>
      <c r="I719" s="8" t="n">
        <v>2168.27002</v>
      </c>
      <c r="J719" s="8" t="n">
        <v>85.408829</v>
      </c>
      <c r="L719" s="9">
        <f>LN(B719/B718)</f>
        <v/>
      </c>
      <c r="M719" s="9">
        <f>$M$1*(C719-C718)</f>
        <v/>
      </c>
      <c r="N719" s="9">
        <f>$N$1*(D719-D718)</f>
        <v/>
      </c>
      <c r="O719" s="9">
        <f>$O$1*LN(E719/E718)</f>
        <v/>
      </c>
      <c r="P719" s="9">
        <f>$P$1*LN(F719/F718)</f>
        <v/>
      </c>
      <c r="Q719" s="9">
        <f>$Q$1*(G719-G718)</f>
        <v/>
      </c>
      <c r="R719" s="9">
        <f>$R$1*(H719-H718)</f>
        <v/>
      </c>
      <c r="S719" s="9">
        <f>$S$1*LN(I719/I718)</f>
        <v/>
      </c>
      <c r="T719" s="9">
        <f>$T$1*LN(J719/J718)</f>
        <v/>
      </c>
      <c r="U719" s="9">
        <f>$W$12+$W$4*M719+$W$5*N719+$W$6*O719+$W$7*P719+$W$8*Q719+$W$9*R719+$W$10*S719+$W$11*T719</f>
        <v/>
      </c>
      <c r="AA719" s="10">
        <f>INDEX(LINEST(L460:L719,M460:T719,TRUE,TRUE),1,9)*52</f>
        <v/>
      </c>
      <c r="AB719" s="9">
        <f>INDEX(LINEST(L460:L719,M460:T719,TRUE,TRUE),1,8)</f>
        <v/>
      </c>
      <c r="AC719" s="9">
        <f>INDEX(LINEST(L460:L719,M460:T719,TRUE,TRUE),1,7)</f>
        <v/>
      </c>
      <c r="AD719" s="9">
        <f>INDEX(LINEST(L460:L719,M460:T719,TRUE,TRUE),1,6)</f>
        <v/>
      </c>
      <c r="AE719" s="9">
        <f>INDEX(LINEST(L460:L719,M460:T719,TRUE,TRUE),1,5)</f>
        <v/>
      </c>
      <c r="AF719" s="9">
        <f>INDEX(LINEST(L460:L719,M460:T719,TRUE,TRUE),1,4)</f>
        <v/>
      </c>
      <c r="AG719" s="9">
        <f>INDEX(LINEST(L460:L719,M460:T719,TRUE,TRUE),1,3)</f>
        <v/>
      </c>
      <c r="AH719" s="9">
        <f>INDEX(LINEST(L460:L719,M460:T719,TRUE,TRUE),1,2)</f>
        <v/>
      </c>
      <c r="AI719" s="9">
        <f>INDEX(LINEST(L460:L719,M460:T719,TRUE,TRUE),1,1)</f>
        <v/>
      </c>
      <c r="AJ719" s="10">
        <f>INDEX(LINEST(L460:L719,M460:T719,TRUE,TRUE),3,1)</f>
        <v/>
      </c>
      <c r="AK719" s="9">
        <f>AA718/52+AB718*M719+AC718*N719+AD718*O719+AE718*P719+AF718*Q719+AG718*R719+AH718*S719+AI718*T719</f>
        <v/>
      </c>
      <c r="AL719" s="9">
        <f>AVERAGE(L459:L718)</f>
        <v/>
      </c>
    </row>
    <row r="720">
      <c r="A720" s="7" t="n">
        <v>42650</v>
      </c>
      <c r="B720" s="8" t="n">
        <v>1258.75</v>
      </c>
      <c r="C720" s="8" t="n">
        <v>1.63</v>
      </c>
      <c r="D720" s="8" t="n">
        <v>0.1</v>
      </c>
      <c r="E720" s="8" t="n">
        <v>96.519997</v>
      </c>
      <c r="F720" s="8" t="n">
        <v>49.76</v>
      </c>
      <c r="G720" s="8" t="n">
        <v>13.48</v>
      </c>
      <c r="H720" s="8" t="n">
        <v>62.84</v>
      </c>
      <c r="I720" s="8" t="n">
        <v>2153.73999</v>
      </c>
      <c r="J720" s="8" t="n">
        <v>84.924004</v>
      </c>
      <c r="L720" s="9">
        <f>LN(B720/B719)</f>
        <v/>
      </c>
      <c r="M720" s="9">
        <f>$M$1*(C720-C719)</f>
        <v/>
      </c>
      <c r="N720" s="9">
        <f>$N$1*(D720-D719)</f>
        <v/>
      </c>
      <c r="O720" s="9">
        <f>$O$1*LN(E720/E719)</f>
        <v/>
      </c>
      <c r="P720" s="9">
        <f>$P$1*LN(F720/F719)</f>
        <v/>
      </c>
      <c r="Q720" s="9">
        <f>$Q$1*(G720-G719)</f>
        <v/>
      </c>
      <c r="R720" s="9">
        <f>$R$1*(H720-H719)</f>
        <v/>
      </c>
      <c r="S720" s="9">
        <f>$S$1*LN(I720/I719)</f>
        <v/>
      </c>
      <c r="T720" s="9">
        <f>$T$1*LN(J720/J719)</f>
        <v/>
      </c>
      <c r="U720" s="9">
        <f>$W$12+$W$4*M720+$W$5*N720+$W$6*O720+$W$7*P720+$W$8*Q720+$W$9*R720+$W$10*S720+$W$11*T720</f>
        <v/>
      </c>
      <c r="AA720" s="10">
        <f>INDEX(LINEST(L461:L720,M461:T720,TRUE,TRUE),1,9)*52</f>
        <v/>
      </c>
      <c r="AB720" s="9">
        <f>INDEX(LINEST(L461:L720,M461:T720,TRUE,TRUE),1,8)</f>
        <v/>
      </c>
      <c r="AC720" s="9">
        <f>INDEX(LINEST(L461:L720,M461:T720,TRUE,TRUE),1,7)</f>
        <v/>
      </c>
      <c r="AD720" s="9">
        <f>INDEX(LINEST(L461:L720,M461:T720,TRUE,TRUE),1,6)</f>
        <v/>
      </c>
      <c r="AE720" s="9">
        <f>INDEX(LINEST(L461:L720,M461:T720,TRUE,TRUE),1,5)</f>
        <v/>
      </c>
      <c r="AF720" s="9">
        <f>INDEX(LINEST(L461:L720,M461:T720,TRUE,TRUE),1,4)</f>
        <v/>
      </c>
      <c r="AG720" s="9">
        <f>INDEX(LINEST(L461:L720,M461:T720,TRUE,TRUE),1,3)</f>
        <v/>
      </c>
      <c r="AH720" s="9">
        <f>INDEX(LINEST(L461:L720,M461:T720,TRUE,TRUE),1,2)</f>
        <v/>
      </c>
      <c r="AI720" s="9">
        <f>INDEX(LINEST(L461:L720,M461:T720,TRUE,TRUE),1,1)</f>
        <v/>
      </c>
      <c r="AJ720" s="10">
        <f>INDEX(LINEST(L461:L720,M461:T720,TRUE,TRUE),3,1)</f>
        <v/>
      </c>
      <c r="AK720" s="9">
        <f>AA719/52+AB719*M720+AC719*N720+AD719*O720+AE719*P720+AF719*Q720+AG719*R720+AH719*S720+AI719*T720</f>
        <v/>
      </c>
      <c r="AL720" s="9">
        <f>AVERAGE(L460:L719)</f>
        <v/>
      </c>
    </row>
    <row r="721">
      <c r="A721" s="7" t="n">
        <v>42657</v>
      </c>
      <c r="B721" s="8" t="n">
        <v>1251.75</v>
      </c>
      <c r="C721" s="8" t="n">
        <v>1.67</v>
      </c>
      <c r="D721" s="8" t="n">
        <v>0.13</v>
      </c>
      <c r="E721" s="8" t="n">
        <v>98.019997</v>
      </c>
      <c r="F721" s="8" t="n">
        <v>50.35</v>
      </c>
      <c r="G721" s="8" t="n">
        <v>16.12</v>
      </c>
      <c r="H721" s="8" t="n">
        <v>64.980003</v>
      </c>
      <c r="I721" s="8" t="n">
        <v>2132.97998</v>
      </c>
      <c r="J721" s="8" t="n">
        <v>84.76417499999999</v>
      </c>
      <c r="L721" s="9">
        <f>LN(B721/B720)</f>
        <v/>
      </c>
      <c r="M721" s="9">
        <f>$M$1*(C721-C720)</f>
        <v/>
      </c>
      <c r="N721" s="9">
        <f>$N$1*(D721-D720)</f>
        <v/>
      </c>
      <c r="O721" s="9">
        <f>$O$1*LN(E721/E720)</f>
        <v/>
      </c>
      <c r="P721" s="9">
        <f>$P$1*LN(F721/F720)</f>
        <v/>
      </c>
      <c r="Q721" s="9">
        <f>$Q$1*(G721-G720)</f>
        <v/>
      </c>
      <c r="R721" s="9">
        <f>$R$1*(H721-H720)</f>
        <v/>
      </c>
      <c r="S721" s="9">
        <f>$S$1*LN(I721/I720)</f>
        <v/>
      </c>
      <c r="T721" s="9">
        <f>$T$1*LN(J721/J720)</f>
        <v/>
      </c>
      <c r="U721" s="9">
        <f>$W$12+$W$4*M721+$W$5*N721+$W$6*O721+$W$7*P721+$W$8*Q721+$W$9*R721+$W$10*S721+$W$11*T721</f>
        <v/>
      </c>
      <c r="AA721" s="10">
        <f>INDEX(LINEST(L462:L721,M462:T721,TRUE,TRUE),1,9)*52</f>
        <v/>
      </c>
      <c r="AB721" s="9">
        <f>INDEX(LINEST(L462:L721,M462:T721,TRUE,TRUE),1,8)</f>
        <v/>
      </c>
      <c r="AC721" s="9">
        <f>INDEX(LINEST(L462:L721,M462:T721,TRUE,TRUE),1,7)</f>
        <v/>
      </c>
      <c r="AD721" s="9">
        <f>INDEX(LINEST(L462:L721,M462:T721,TRUE,TRUE),1,6)</f>
        <v/>
      </c>
      <c r="AE721" s="9">
        <f>INDEX(LINEST(L462:L721,M462:T721,TRUE,TRUE),1,5)</f>
        <v/>
      </c>
      <c r="AF721" s="9">
        <f>INDEX(LINEST(L462:L721,M462:T721,TRUE,TRUE),1,4)</f>
        <v/>
      </c>
      <c r="AG721" s="9">
        <f>INDEX(LINEST(L462:L721,M462:T721,TRUE,TRUE),1,3)</f>
        <v/>
      </c>
      <c r="AH721" s="9">
        <f>INDEX(LINEST(L462:L721,M462:T721,TRUE,TRUE),1,2)</f>
        <v/>
      </c>
      <c r="AI721" s="9">
        <f>INDEX(LINEST(L462:L721,M462:T721,TRUE,TRUE),1,1)</f>
        <v/>
      </c>
      <c r="AJ721" s="10">
        <f>INDEX(LINEST(L462:L721,M462:T721,TRUE,TRUE),3,1)</f>
        <v/>
      </c>
      <c r="AK721" s="9">
        <f>AA720/52+AB720*M721+AC720*N721+AD720*O721+AE720*P721+AF720*Q721+AG720*R721+AH720*S721+AI720*T721</f>
        <v/>
      </c>
      <c r="AL721" s="9">
        <f>AVERAGE(L461:L720)</f>
        <v/>
      </c>
    </row>
    <row r="722">
      <c r="A722" s="7" t="n">
        <v>42664</v>
      </c>
      <c r="B722" s="8" t="n">
        <v>1266.05</v>
      </c>
      <c r="C722" s="8" t="n">
        <v>1.67</v>
      </c>
      <c r="D722" s="8" t="n">
        <v>0.07000000000000001</v>
      </c>
      <c r="E722" s="8" t="n">
        <v>98.699997</v>
      </c>
      <c r="F722" s="8" t="n">
        <v>50.61</v>
      </c>
      <c r="G722" s="8" t="n">
        <v>13.34</v>
      </c>
      <c r="H722" s="8" t="n">
        <v>57.09</v>
      </c>
      <c r="I722" s="8" t="n">
        <v>2141.159912</v>
      </c>
      <c r="J722" s="8" t="n">
        <v>85.114311</v>
      </c>
      <c r="L722" s="9">
        <f>LN(B722/B721)</f>
        <v/>
      </c>
      <c r="M722" s="9">
        <f>$M$1*(C722-C721)</f>
        <v/>
      </c>
      <c r="N722" s="9">
        <f>$N$1*(D722-D721)</f>
        <v/>
      </c>
      <c r="O722" s="9">
        <f>$O$1*LN(E722/E721)</f>
        <v/>
      </c>
      <c r="P722" s="9">
        <f>$P$1*LN(F722/F721)</f>
        <v/>
      </c>
      <c r="Q722" s="9">
        <f>$Q$1*(G722-G721)</f>
        <v/>
      </c>
      <c r="R722" s="9">
        <f>$R$1*(H722-H721)</f>
        <v/>
      </c>
      <c r="S722" s="9">
        <f>$S$1*LN(I722/I721)</f>
        <v/>
      </c>
      <c r="T722" s="9">
        <f>$T$1*LN(J722/J721)</f>
        <v/>
      </c>
      <c r="U722" s="9">
        <f>$W$12+$W$4*M722+$W$5*N722+$W$6*O722+$W$7*P722+$W$8*Q722+$W$9*R722+$W$10*S722+$W$11*T722</f>
        <v/>
      </c>
      <c r="AA722" s="10">
        <f>INDEX(LINEST(L463:L722,M463:T722,TRUE,TRUE),1,9)*52</f>
        <v/>
      </c>
      <c r="AB722" s="9">
        <f>INDEX(LINEST(L463:L722,M463:T722,TRUE,TRUE),1,8)</f>
        <v/>
      </c>
      <c r="AC722" s="9">
        <f>INDEX(LINEST(L463:L722,M463:T722,TRUE,TRUE),1,7)</f>
        <v/>
      </c>
      <c r="AD722" s="9">
        <f>INDEX(LINEST(L463:L722,M463:T722,TRUE,TRUE),1,6)</f>
        <v/>
      </c>
      <c r="AE722" s="9">
        <f>INDEX(LINEST(L463:L722,M463:T722,TRUE,TRUE),1,5)</f>
        <v/>
      </c>
      <c r="AF722" s="9">
        <f>INDEX(LINEST(L463:L722,M463:T722,TRUE,TRUE),1,4)</f>
        <v/>
      </c>
      <c r="AG722" s="9">
        <f>INDEX(LINEST(L463:L722,M463:T722,TRUE,TRUE),1,3)</f>
        <v/>
      </c>
      <c r="AH722" s="9">
        <f>INDEX(LINEST(L463:L722,M463:T722,TRUE,TRUE),1,2)</f>
        <v/>
      </c>
      <c r="AI722" s="9">
        <f>INDEX(LINEST(L463:L722,M463:T722,TRUE,TRUE),1,1)</f>
        <v/>
      </c>
      <c r="AJ722" s="10">
        <f>INDEX(LINEST(L463:L722,M463:T722,TRUE,TRUE),3,1)</f>
        <v/>
      </c>
      <c r="AK722" s="9">
        <f>AA721/52+AB721*M722+AC721*N722+AD721*O722+AE721*P722+AF721*Q722+AG721*R722+AH721*S722+AI721*T722</f>
        <v/>
      </c>
      <c r="AL722" s="9">
        <f>AVERAGE(L462:L721)</f>
        <v/>
      </c>
    </row>
    <row r="723">
      <c r="A723" s="7" t="n">
        <v>42671</v>
      </c>
      <c r="B723" s="8" t="n">
        <v>1273</v>
      </c>
      <c r="C723" s="8" t="n">
        <v>1.73</v>
      </c>
      <c r="D723" s="8" t="n">
        <v>0.13</v>
      </c>
      <c r="E723" s="8" t="n">
        <v>98.349998</v>
      </c>
      <c r="F723" s="8" t="n">
        <v>48.72</v>
      </c>
      <c r="G723" s="8" t="n">
        <v>16.19</v>
      </c>
      <c r="H723" s="8" t="n">
        <v>64.379997</v>
      </c>
      <c r="I723" s="8" t="n">
        <v>2126.409912</v>
      </c>
      <c r="J723" s="8" t="n">
        <v>84.604332</v>
      </c>
      <c r="L723" s="9">
        <f>LN(B723/B722)</f>
        <v/>
      </c>
      <c r="M723" s="9">
        <f>$M$1*(C723-C722)</f>
        <v/>
      </c>
      <c r="N723" s="9">
        <f>$N$1*(D723-D722)</f>
        <v/>
      </c>
      <c r="O723" s="9">
        <f>$O$1*LN(E723/E722)</f>
        <v/>
      </c>
      <c r="P723" s="9">
        <f>$P$1*LN(F723/F722)</f>
        <v/>
      </c>
      <c r="Q723" s="9">
        <f>$Q$1*(G723-G722)</f>
        <v/>
      </c>
      <c r="R723" s="9">
        <f>$R$1*(H723-H722)</f>
        <v/>
      </c>
      <c r="S723" s="9">
        <f>$S$1*LN(I723/I722)</f>
        <v/>
      </c>
      <c r="T723" s="9">
        <f>$T$1*LN(J723/J722)</f>
        <v/>
      </c>
      <c r="U723" s="9">
        <f>$W$12+$W$4*M723+$W$5*N723+$W$6*O723+$W$7*P723+$W$8*Q723+$W$9*R723+$W$10*S723+$W$11*T723</f>
        <v/>
      </c>
      <c r="AA723" s="10">
        <f>INDEX(LINEST(L464:L723,M464:T723,TRUE,TRUE),1,9)*52</f>
        <v/>
      </c>
      <c r="AB723" s="9">
        <f>INDEX(LINEST(L464:L723,M464:T723,TRUE,TRUE),1,8)</f>
        <v/>
      </c>
      <c r="AC723" s="9">
        <f>INDEX(LINEST(L464:L723,M464:T723,TRUE,TRUE),1,7)</f>
        <v/>
      </c>
      <c r="AD723" s="9">
        <f>INDEX(LINEST(L464:L723,M464:T723,TRUE,TRUE),1,6)</f>
        <v/>
      </c>
      <c r="AE723" s="9">
        <f>INDEX(LINEST(L464:L723,M464:T723,TRUE,TRUE),1,5)</f>
        <v/>
      </c>
      <c r="AF723" s="9">
        <f>INDEX(LINEST(L464:L723,M464:T723,TRUE,TRUE),1,4)</f>
        <v/>
      </c>
      <c r="AG723" s="9">
        <f>INDEX(LINEST(L464:L723,M464:T723,TRUE,TRUE),1,3)</f>
        <v/>
      </c>
      <c r="AH723" s="9">
        <f>INDEX(LINEST(L464:L723,M464:T723,TRUE,TRUE),1,2)</f>
        <v/>
      </c>
      <c r="AI723" s="9">
        <f>INDEX(LINEST(L464:L723,M464:T723,TRUE,TRUE),1,1)</f>
        <v/>
      </c>
      <c r="AJ723" s="10">
        <f>INDEX(LINEST(L464:L723,M464:T723,TRUE,TRUE),3,1)</f>
        <v/>
      </c>
      <c r="AK723" s="9">
        <f>AA722/52+AB722*M723+AC722*N723+AD722*O723+AE722*P723+AF722*Q723+AG722*R723+AH722*S723+AI722*T723</f>
        <v/>
      </c>
      <c r="AL723" s="9">
        <f>AVERAGE(L463:L722)</f>
        <v/>
      </c>
    </row>
    <row r="724">
      <c r="A724" s="7" t="n">
        <v>42678</v>
      </c>
      <c r="B724" s="8" t="n">
        <v>1302.8</v>
      </c>
      <c r="C724" s="8" t="n">
        <v>1.68</v>
      </c>
      <c r="D724" s="8" t="n">
        <v>0.11</v>
      </c>
      <c r="E724" s="8" t="n">
        <v>97.06999999999999</v>
      </c>
      <c r="F724" s="8" t="n">
        <v>44.07</v>
      </c>
      <c r="G724" s="8" t="n">
        <v>22.51</v>
      </c>
      <c r="H724" s="8" t="n">
        <v>74.610001</v>
      </c>
      <c r="I724" s="8" t="n">
        <v>2085.179932</v>
      </c>
      <c r="J724" s="8" t="n">
        <v>84.82527899999999</v>
      </c>
      <c r="L724" s="9">
        <f>LN(B724/B723)</f>
        <v/>
      </c>
      <c r="M724" s="9">
        <f>$M$1*(C724-C723)</f>
        <v/>
      </c>
      <c r="N724" s="9">
        <f>$N$1*(D724-D723)</f>
        <v/>
      </c>
      <c r="O724" s="9">
        <f>$O$1*LN(E724/E723)</f>
        <v/>
      </c>
      <c r="P724" s="9">
        <f>$P$1*LN(F724/F723)</f>
        <v/>
      </c>
      <c r="Q724" s="9">
        <f>$Q$1*(G724-G723)</f>
        <v/>
      </c>
      <c r="R724" s="9">
        <f>$R$1*(H724-H723)</f>
        <v/>
      </c>
      <c r="S724" s="9">
        <f>$S$1*LN(I724/I723)</f>
        <v/>
      </c>
      <c r="T724" s="9">
        <f>$T$1*LN(J724/J723)</f>
        <v/>
      </c>
      <c r="U724" s="9">
        <f>$W$12+$W$4*M724+$W$5*N724+$W$6*O724+$W$7*P724+$W$8*Q724+$W$9*R724+$W$10*S724+$W$11*T724</f>
        <v/>
      </c>
      <c r="AA724" s="10">
        <f>INDEX(LINEST(L465:L724,M465:T724,TRUE,TRUE),1,9)*52</f>
        <v/>
      </c>
      <c r="AB724" s="9">
        <f>INDEX(LINEST(L465:L724,M465:T724,TRUE,TRUE),1,8)</f>
        <v/>
      </c>
      <c r="AC724" s="9">
        <f>INDEX(LINEST(L465:L724,M465:T724,TRUE,TRUE),1,7)</f>
        <v/>
      </c>
      <c r="AD724" s="9">
        <f>INDEX(LINEST(L465:L724,M465:T724,TRUE,TRUE),1,6)</f>
        <v/>
      </c>
      <c r="AE724" s="9">
        <f>INDEX(LINEST(L465:L724,M465:T724,TRUE,TRUE),1,5)</f>
        <v/>
      </c>
      <c r="AF724" s="9">
        <f>INDEX(LINEST(L465:L724,M465:T724,TRUE,TRUE),1,4)</f>
        <v/>
      </c>
      <c r="AG724" s="9">
        <f>INDEX(LINEST(L465:L724,M465:T724,TRUE,TRUE),1,3)</f>
        <v/>
      </c>
      <c r="AH724" s="9">
        <f>INDEX(LINEST(L465:L724,M465:T724,TRUE,TRUE),1,2)</f>
        <v/>
      </c>
      <c r="AI724" s="9">
        <f>INDEX(LINEST(L465:L724,M465:T724,TRUE,TRUE),1,1)</f>
        <v/>
      </c>
      <c r="AJ724" s="10">
        <f>INDEX(LINEST(L465:L724,M465:T724,TRUE,TRUE),3,1)</f>
        <v/>
      </c>
      <c r="AK724" s="9">
        <f>AA723/52+AB723*M724+AC723*N724+AD723*O724+AE723*P724+AF723*Q724+AG723*R724+AH723*S724+AI723*T724</f>
        <v/>
      </c>
      <c r="AL724" s="9">
        <f>AVERAGE(L464:L723)</f>
        <v/>
      </c>
    </row>
    <row r="725">
      <c r="A725" s="7" t="n">
        <v>42685</v>
      </c>
      <c r="B725" s="8" t="n">
        <v>1236.45</v>
      </c>
      <c r="C725" s="8" t="n">
        <v>1.88</v>
      </c>
      <c r="D725" s="8" t="n">
        <v>0.27</v>
      </c>
      <c r="E725" s="8" t="n">
        <v>98.790001</v>
      </c>
      <c r="F725" s="8" t="n">
        <v>43.39</v>
      </c>
      <c r="G725" s="8" t="n">
        <v>14.17</v>
      </c>
      <c r="H725" s="8" t="n">
        <v>82.56999999999999</v>
      </c>
      <c r="I725" s="8" t="n">
        <v>2164.449951</v>
      </c>
      <c r="J725" s="8" t="n">
        <v>83.307838</v>
      </c>
      <c r="L725" s="9">
        <f>LN(B725/B724)</f>
        <v/>
      </c>
      <c r="M725" s="9">
        <f>$M$1*(C725-C724)</f>
        <v/>
      </c>
      <c r="N725" s="9">
        <f>$N$1*(D725-D724)</f>
        <v/>
      </c>
      <c r="O725" s="9">
        <f>$O$1*LN(E725/E724)</f>
        <v/>
      </c>
      <c r="P725" s="9">
        <f>$P$1*LN(F725/F724)</f>
        <v/>
      </c>
      <c r="Q725" s="9">
        <f>$Q$1*(G725-G724)</f>
        <v/>
      </c>
      <c r="R725" s="9">
        <f>$R$1*(H725-H724)</f>
        <v/>
      </c>
      <c r="S725" s="9">
        <f>$S$1*LN(I725/I724)</f>
        <v/>
      </c>
      <c r="T725" s="9">
        <f>$T$1*LN(J725/J724)</f>
        <v/>
      </c>
      <c r="U725" s="9">
        <f>$W$12+$W$4*M725+$W$5*N725+$W$6*O725+$W$7*P725+$W$8*Q725+$W$9*R725+$W$10*S725+$W$11*T725</f>
        <v/>
      </c>
      <c r="AA725" s="10">
        <f>INDEX(LINEST(L466:L725,M466:T725,TRUE,TRUE),1,9)*52</f>
        <v/>
      </c>
      <c r="AB725" s="9">
        <f>INDEX(LINEST(L466:L725,M466:T725,TRUE,TRUE),1,8)</f>
        <v/>
      </c>
      <c r="AC725" s="9">
        <f>INDEX(LINEST(L466:L725,M466:T725,TRUE,TRUE),1,7)</f>
        <v/>
      </c>
      <c r="AD725" s="9">
        <f>INDEX(LINEST(L466:L725,M466:T725,TRUE,TRUE),1,6)</f>
        <v/>
      </c>
      <c r="AE725" s="9">
        <f>INDEX(LINEST(L466:L725,M466:T725,TRUE,TRUE),1,5)</f>
        <v/>
      </c>
      <c r="AF725" s="9">
        <f>INDEX(LINEST(L466:L725,M466:T725,TRUE,TRUE),1,4)</f>
        <v/>
      </c>
      <c r="AG725" s="9">
        <f>INDEX(LINEST(L466:L725,M466:T725,TRUE,TRUE),1,3)</f>
        <v/>
      </c>
      <c r="AH725" s="9">
        <f>INDEX(LINEST(L466:L725,M466:T725,TRUE,TRUE),1,2)</f>
        <v/>
      </c>
      <c r="AI725" s="9">
        <f>INDEX(LINEST(L466:L725,M466:T725,TRUE,TRUE),1,1)</f>
        <v/>
      </c>
      <c r="AJ725" s="10">
        <f>INDEX(LINEST(L466:L725,M466:T725,TRUE,TRUE),3,1)</f>
        <v/>
      </c>
      <c r="AK725" s="9">
        <f>AA724/52+AB724*M725+AC724*N725+AD724*O725+AE724*P725+AF724*Q725+AG724*R725+AH724*S725+AI724*T725</f>
        <v/>
      </c>
      <c r="AL725" s="9">
        <f>AVERAGE(L465:L724)</f>
        <v/>
      </c>
    </row>
    <row r="726">
      <c r="A726" s="7" t="n">
        <v>42692</v>
      </c>
      <c r="B726" s="8" t="n">
        <v>1211</v>
      </c>
      <c r="C726" s="8" t="n">
        <v>1.9</v>
      </c>
      <c r="D726" s="8" t="n">
        <v>0.44</v>
      </c>
      <c r="E726" s="8" t="n">
        <v>101.209999</v>
      </c>
      <c r="F726" s="8" t="n">
        <v>45.69</v>
      </c>
      <c r="G726" s="8" t="n">
        <v>12.85</v>
      </c>
      <c r="H726" s="8" t="n">
        <v>81.650002</v>
      </c>
      <c r="I726" s="8" t="n">
        <v>2181.899902</v>
      </c>
      <c r="J726" s="8" t="n">
        <v>82.63681800000001</v>
      </c>
      <c r="L726" s="9">
        <f>LN(B726/B725)</f>
        <v/>
      </c>
      <c r="M726" s="9">
        <f>$M$1*(C726-C725)</f>
        <v/>
      </c>
      <c r="N726" s="9">
        <f>$N$1*(D726-D725)</f>
        <v/>
      </c>
      <c r="O726" s="9">
        <f>$O$1*LN(E726/E725)</f>
        <v/>
      </c>
      <c r="P726" s="9">
        <f>$P$1*LN(F726/F725)</f>
        <v/>
      </c>
      <c r="Q726" s="9">
        <f>$Q$1*(G726-G725)</f>
        <v/>
      </c>
      <c r="R726" s="9">
        <f>$R$1*(H726-H725)</f>
        <v/>
      </c>
      <c r="S726" s="9">
        <f>$S$1*LN(I726/I725)</f>
        <v/>
      </c>
      <c r="T726" s="9">
        <f>$T$1*LN(J726/J725)</f>
        <v/>
      </c>
      <c r="U726" s="9">
        <f>$W$12+$W$4*M726+$W$5*N726+$W$6*O726+$W$7*P726+$W$8*Q726+$W$9*R726+$W$10*S726+$W$11*T726</f>
        <v/>
      </c>
      <c r="AA726" s="10">
        <f>INDEX(LINEST(L467:L726,M467:T726,TRUE,TRUE),1,9)*52</f>
        <v/>
      </c>
      <c r="AB726" s="9">
        <f>INDEX(LINEST(L467:L726,M467:T726,TRUE,TRUE),1,8)</f>
        <v/>
      </c>
      <c r="AC726" s="9">
        <f>INDEX(LINEST(L467:L726,M467:T726,TRUE,TRUE),1,7)</f>
        <v/>
      </c>
      <c r="AD726" s="9">
        <f>INDEX(LINEST(L467:L726,M467:T726,TRUE,TRUE),1,6)</f>
        <v/>
      </c>
      <c r="AE726" s="9">
        <f>INDEX(LINEST(L467:L726,M467:T726,TRUE,TRUE),1,5)</f>
        <v/>
      </c>
      <c r="AF726" s="9">
        <f>INDEX(LINEST(L467:L726,M467:T726,TRUE,TRUE),1,4)</f>
        <v/>
      </c>
      <c r="AG726" s="9">
        <f>INDEX(LINEST(L467:L726,M467:T726,TRUE,TRUE),1,3)</f>
        <v/>
      </c>
      <c r="AH726" s="9">
        <f>INDEX(LINEST(L467:L726,M467:T726,TRUE,TRUE),1,2)</f>
        <v/>
      </c>
      <c r="AI726" s="9">
        <f>INDEX(LINEST(L467:L726,M467:T726,TRUE,TRUE),1,1)</f>
        <v/>
      </c>
      <c r="AJ726" s="10">
        <f>INDEX(LINEST(L467:L726,M467:T726,TRUE,TRUE),3,1)</f>
        <v/>
      </c>
      <c r="AK726" s="9">
        <f>AA725/52+AB725*M726+AC725*N726+AD725*O726+AE725*P726+AF725*Q726+AG725*R726+AH725*S726+AI725*T726</f>
        <v/>
      </c>
      <c r="AL726" s="9">
        <f>AVERAGE(L466:L725)</f>
        <v/>
      </c>
    </row>
    <row r="727">
      <c r="A727" s="7" t="n">
        <v>42699</v>
      </c>
      <c r="B727" s="8" t="n">
        <v>1187.7</v>
      </c>
      <c r="C727" s="8" t="n">
        <v>1.89</v>
      </c>
      <c r="D727" s="8" t="n">
        <v>0.47</v>
      </c>
      <c r="E727" s="8" t="n">
        <v>101.489998</v>
      </c>
      <c r="F727" s="8" t="n">
        <v>46.72</v>
      </c>
      <c r="G727" s="8" t="n">
        <v>12.34</v>
      </c>
      <c r="H727" s="8" t="n">
        <v>79.69000200000001</v>
      </c>
      <c r="I727" s="8" t="n">
        <v>2213.350098</v>
      </c>
      <c r="J727" s="8" t="n">
        <v>82.484283</v>
      </c>
      <c r="L727" s="9">
        <f>LN(B727/B726)</f>
        <v/>
      </c>
      <c r="M727" s="9">
        <f>$M$1*(C727-C726)</f>
        <v/>
      </c>
      <c r="N727" s="9">
        <f>$N$1*(D727-D726)</f>
        <v/>
      </c>
      <c r="O727" s="9">
        <f>$O$1*LN(E727/E726)</f>
        <v/>
      </c>
      <c r="P727" s="9">
        <f>$P$1*LN(F727/F726)</f>
        <v/>
      </c>
      <c r="Q727" s="9">
        <f>$Q$1*(G727-G726)</f>
        <v/>
      </c>
      <c r="R727" s="9">
        <f>$R$1*(H727-H726)</f>
        <v/>
      </c>
      <c r="S727" s="9">
        <f>$S$1*LN(I727/I726)</f>
        <v/>
      </c>
      <c r="T727" s="9">
        <f>$T$1*LN(J727/J726)</f>
        <v/>
      </c>
      <c r="U727" s="9">
        <f>$W$12+$W$4*M727+$W$5*N727+$W$6*O727+$W$7*P727+$W$8*Q727+$W$9*R727+$W$10*S727+$W$11*T727</f>
        <v/>
      </c>
      <c r="AA727" s="10">
        <f>INDEX(LINEST(L468:L727,M468:T727,TRUE,TRUE),1,9)*52</f>
        <v/>
      </c>
      <c r="AB727" s="9">
        <f>INDEX(LINEST(L468:L727,M468:T727,TRUE,TRUE),1,8)</f>
        <v/>
      </c>
      <c r="AC727" s="9">
        <f>INDEX(LINEST(L468:L727,M468:T727,TRUE,TRUE),1,7)</f>
        <v/>
      </c>
      <c r="AD727" s="9">
        <f>INDEX(LINEST(L468:L727,M468:T727,TRUE,TRUE),1,6)</f>
        <v/>
      </c>
      <c r="AE727" s="9">
        <f>INDEX(LINEST(L468:L727,M468:T727,TRUE,TRUE),1,5)</f>
        <v/>
      </c>
      <c r="AF727" s="9">
        <f>INDEX(LINEST(L468:L727,M468:T727,TRUE,TRUE),1,4)</f>
        <v/>
      </c>
      <c r="AG727" s="9">
        <f>INDEX(LINEST(L468:L727,M468:T727,TRUE,TRUE),1,3)</f>
        <v/>
      </c>
      <c r="AH727" s="9">
        <f>INDEX(LINEST(L468:L727,M468:T727,TRUE,TRUE),1,2)</f>
        <v/>
      </c>
      <c r="AI727" s="9">
        <f>INDEX(LINEST(L468:L727,M468:T727,TRUE,TRUE),1,1)</f>
        <v/>
      </c>
      <c r="AJ727" s="10">
        <f>INDEX(LINEST(L468:L727,M468:T727,TRUE,TRUE),3,1)</f>
        <v/>
      </c>
      <c r="AK727" s="9">
        <f>AA726/52+AB726*M727+AC726*N727+AD726*O727+AE726*P727+AF726*Q727+AG726*R727+AH726*S727+AI726*T727</f>
        <v/>
      </c>
      <c r="AL727" s="9">
        <f>AVERAGE(L467:L726)</f>
        <v/>
      </c>
    </row>
    <row r="728">
      <c r="A728" s="7" t="n">
        <v>42706</v>
      </c>
      <c r="B728" s="8" t="n">
        <v>1173.5</v>
      </c>
      <c r="C728" s="8" t="n">
        <v>1.91</v>
      </c>
      <c r="D728" s="8" t="n">
        <v>0.49</v>
      </c>
      <c r="E728" s="8" t="n">
        <v>100.769997</v>
      </c>
      <c r="F728" s="8" t="n">
        <v>51.7</v>
      </c>
      <c r="G728" s="8" t="n">
        <v>14.12</v>
      </c>
      <c r="H728" s="8" t="n">
        <v>82.05999799999999</v>
      </c>
      <c r="I728" s="8" t="n">
        <v>2191.949951</v>
      </c>
      <c r="J728" s="8" t="n">
        <v>82.525452</v>
      </c>
      <c r="L728" s="9">
        <f>LN(B728/B727)</f>
        <v/>
      </c>
      <c r="M728" s="9">
        <f>$M$1*(C728-C727)</f>
        <v/>
      </c>
      <c r="N728" s="9">
        <f>$N$1*(D728-D727)</f>
        <v/>
      </c>
      <c r="O728" s="9">
        <f>$O$1*LN(E728/E727)</f>
        <v/>
      </c>
      <c r="P728" s="9">
        <f>$P$1*LN(F728/F727)</f>
        <v/>
      </c>
      <c r="Q728" s="9">
        <f>$Q$1*(G728-G727)</f>
        <v/>
      </c>
      <c r="R728" s="9">
        <f>$R$1*(H728-H727)</f>
        <v/>
      </c>
      <c r="S728" s="9">
        <f>$S$1*LN(I728/I727)</f>
        <v/>
      </c>
      <c r="T728" s="9">
        <f>$T$1*LN(J728/J727)</f>
        <v/>
      </c>
      <c r="U728" s="9">
        <f>$W$12+$W$4*M728+$W$5*N728+$W$6*O728+$W$7*P728+$W$8*Q728+$W$9*R728+$W$10*S728+$W$11*T728</f>
        <v/>
      </c>
      <c r="AA728" s="10">
        <f>INDEX(LINEST(L469:L728,M469:T728,TRUE,TRUE),1,9)*52</f>
        <v/>
      </c>
      <c r="AB728" s="9">
        <f>INDEX(LINEST(L469:L728,M469:T728,TRUE,TRUE),1,8)</f>
        <v/>
      </c>
      <c r="AC728" s="9">
        <f>INDEX(LINEST(L469:L728,M469:T728,TRUE,TRUE),1,7)</f>
        <v/>
      </c>
      <c r="AD728" s="9">
        <f>INDEX(LINEST(L469:L728,M469:T728,TRUE,TRUE),1,6)</f>
        <v/>
      </c>
      <c r="AE728" s="9">
        <f>INDEX(LINEST(L469:L728,M469:T728,TRUE,TRUE),1,5)</f>
        <v/>
      </c>
      <c r="AF728" s="9">
        <f>INDEX(LINEST(L469:L728,M469:T728,TRUE,TRUE),1,4)</f>
        <v/>
      </c>
      <c r="AG728" s="9">
        <f>INDEX(LINEST(L469:L728,M469:T728,TRUE,TRUE),1,3)</f>
        <v/>
      </c>
      <c r="AH728" s="9">
        <f>INDEX(LINEST(L469:L728,M469:T728,TRUE,TRUE),1,2)</f>
        <v/>
      </c>
      <c r="AI728" s="9">
        <f>INDEX(LINEST(L469:L728,M469:T728,TRUE,TRUE),1,1)</f>
        <v/>
      </c>
      <c r="AJ728" s="10">
        <f>INDEX(LINEST(L469:L728,M469:T728,TRUE,TRUE),3,1)</f>
        <v/>
      </c>
      <c r="AK728" s="9">
        <f>AA727/52+AB727*M728+AC727*N728+AD727*O728+AE727*P728+AF727*Q728+AG727*R728+AH727*S728+AI727*T728</f>
        <v/>
      </c>
      <c r="AL728" s="9">
        <f>AVERAGE(L468:L727)</f>
        <v/>
      </c>
    </row>
    <row r="729">
      <c r="A729" s="7" t="n">
        <v>42713</v>
      </c>
      <c r="B729" s="8" t="n">
        <v>1163.6</v>
      </c>
      <c r="C729" s="8" t="n">
        <v>1.96</v>
      </c>
      <c r="D729" s="8" t="n">
        <v>0.51</v>
      </c>
      <c r="E729" s="8" t="n">
        <v>101.57</v>
      </c>
      <c r="F729" s="8" t="n">
        <v>51.51</v>
      </c>
      <c r="G729" s="8" t="n">
        <v>11.75</v>
      </c>
      <c r="H729" s="8" t="n">
        <v>75.550003</v>
      </c>
      <c r="I729" s="8" t="n">
        <v>2259.530029</v>
      </c>
      <c r="J729" s="8" t="n">
        <v>82.387901</v>
      </c>
      <c r="L729" s="9">
        <f>LN(B729/B728)</f>
        <v/>
      </c>
      <c r="M729" s="9">
        <f>$M$1*(C729-C728)</f>
        <v/>
      </c>
      <c r="N729" s="9">
        <f>$N$1*(D729-D728)</f>
        <v/>
      </c>
      <c r="O729" s="9">
        <f>$O$1*LN(E729/E728)</f>
        <v/>
      </c>
      <c r="P729" s="9">
        <f>$P$1*LN(F729/F728)</f>
        <v/>
      </c>
      <c r="Q729" s="9">
        <f>$Q$1*(G729-G728)</f>
        <v/>
      </c>
      <c r="R729" s="9">
        <f>$R$1*(H729-H728)</f>
        <v/>
      </c>
      <c r="S729" s="9">
        <f>$S$1*LN(I729/I728)</f>
        <v/>
      </c>
      <c r="T729" s="9">
        <f>$T$1*LN(J729/J728)</f>
        <v/>
      </c>
      <c r="U729" s="9">
        <f>$W$12+$W$4*M729+$W$5*N729+$W$6*O729+$W$7*P729+$W$8*Q729+$W$9*R729+$W$10*S729+$W$11*T729</f>
        <v/>
      </c>
      <c r="AA729" s="10">
        <f>INDEX(LINEST(L470:L729,M470:T729,TRUE,TRUE),1,9)*52</f>
        <v/>
      </c>
      <c r="AB729" s="9">
        <f>INDEX(LINEST(L470:L729,M470:T729,TRUE,TRUE),1,8)</f>
        <v/>
      </c>
      <c r="AC729" s="9">
        <f>INDEX(LINEST(L470:L729,M470:T729,TRUE,TRUE),1,7)</f>
        <v/>
      </c>
      <c r="AD729" s="9">
        <f>INDEX(LINEST(L470:L729,M470:T729,TRUE,TRUE),1,6)</f>
        <v/>
      </c>
      <c r="AE729" s="9">
        <f>INDEX(LINEST(L470:L729,M470:T729,TRUE,TRUE),1,5)</f>
        <v/>
      </c>
      <c r="AF729" s="9">
        <f>INDEX(LINEST(L470:L729,M470:T729,TRUE,TRUE),1,4)</f>
        <v/>
      </c>
      <c r="AG729" s="9">
        <f>INDEX(LINEST(L470:L729,M470:T729,TRUE,TRUE),1,3)</f>
        <v/>
      </c>
      <c r="AH729" s="9">
        <f>INDEX(LINEST(L470:L729,M470:T729,TRUE,TRUE),1,2)</f>
        <v/>
      </c>
      <c r="AI729" s="9">
        <f>INDEX(LINEST(L470:L729,M470:T729,TRUE,TRUE),1,1)</f>
        <v/>
      </c>
      <c r="AJ729" s="10">
        <f>INDEX(LINEST(L470:L729,M470:T729,TRUE,TRUE),3,1)</f>
        <v/>
      </c>
      <c r="AK729" s="9">
        <f>AA728/52+AB728*M729+AC728*N729+AD728*O729+AE728*P729+AF728*Q729+AG728*R729+AH728*S729+AI728*T729</f>
        <v/>
      </c>
      <c r="AL729" s="9">
        <f>AVERAGE(L469:L728)</f>
        <v/>
      </c>
    </row>
    <row r="730">
      <c r="A730" s="7" t="n">
        <v>42720</v>
      </c>
      <c r="B730" s="8" t="n">
        <v>1131.6</v>
      </c>
      <c r="C730" s="8" t="n">
        <v>1.86</v>
      </c>
      <c r="D730" s="8" t="n">
        <v>0.74</v>
      </c>
      <c r="E730" s="8" t="n">
        <v>102.949997</v>
      </c>
      <c r="F730" s="8" t="n">
        <v>51.93</v>
      </c>
      <c r="G730" s="8" t="n">
        <v>12.2</v>
      </c>
      <c r="H730" s="8" t="n">
        <v>78.220001</v>
      </c>
      <c r="I730" s="8" t="n">
        <v>2258.070068</v>
      </c>
      <c r="J730" s="8" t="n">
        <v>81.92188299999999</v>
      </c>
      <c r="L730" s="9">
        <f>LN(B730/B729)</f>
        <v/>
      </c>
      <c r="M730" s="9">
        <f>$M$1*(C730-C729)</f>
        <v/>
      </c>
      <c r="N730" s="9">
        <f>$N$1*(D730-D729)</f>
        <v/>
      </c>
      <c r="O730" s="9">
        <f>$O$1*LN(E730/E729)</f>
        <v/>
      </c>
      <c r="P730" s="9">
        <f>$P$1*LN(F730/F729)</f>
        <v/>
      </c>
      <c r="Q730" s="9">
        <f>$Q$1*(G730-G729)</f>
        <v/>
      </c>
      <c r="R730" s="9">
        <f>$R$1*(H730-H729)</f>
        <v/>
      </c>
      <c r="S730" s="9">
        <f>$S$1*LN(I730/I729)</f>
        <v/>
      </c>
      <c r="T730" s="9">
        <f>$T$1*LN(J730/J729)</f>
        <v/>
      </c>
      <c r="U730" s="9">
        <f>$W$12+$W$4*M730+$W$5*N730+$W$6*O730+$W$7*P730+$W$8*Q730+$W$9*R730+$W$10*S730+$W$11*T730</f>
        <v/>
      </c>
      <c r="AA730" s="10">
        <f>INDEX(LINEST(L471:L730,M471:T730,TRUE,TRUE),1,9)*52</f>
        <v/>
      </c>
      <c r="AB730" s="9">
        <f>INDEX(LINEST(L471:L730,M471:T730,TRUE,TRUE),1,8)</f>
        <v/>
      </c>
      <c r="AC730" s="9">
        <f>INDEX(LINEST(L471:L730,M471:T730,TRUE,TRUE),1,7)</f>
        <v/>
      </c>
      <c r="AD730" s="9">
        <f>INDEX(LINEST(L471:L730,M471:T730,TRUE,TRUE),1,6)</f>
        <v/>
      </c>
      <c r="AE730" s="9">
        <f>INDEX(LINEST(L471:L730,M471:T730,TRUE,TRUE),1,5)</f>
        <v/>
      </c>
      <c r="AF730" s="9">
        <f>INDEX(LINEST(L471:L730,M471:T730,TRUE,TRUE),1,4)</f>
        <v/>
      </c>
      <c r="AG730" s="9">
        <f>INDEX(LINEST(L471:L730,M471:T730,TRUE,TRUE),1,3)</f>
        <v/>
      </c>
      <c r="AH730" s="9">
        <f>INDEX(LINEST(L471:L730,M471:T730,TRUE,TRUE),1,2)</f>
        <v/>
      </c>
      <c r="AI730" s="9">
        <f>INDEX(LINEST(L471:L730,M471:T730,TRUE,TRUE),1,1)</f>
        <v/>
      </c>
      <c r="AJ730" s="10">
        <f>INDEX(LINEST(L471:L730,M471:T730,TRUE,TRUE),3,1)</f>
        <v/>
      </c>
      <c r="AK730" s="9">
        <f>AA729/52+AB729*M730+AC729*N730+AD729*O730+AE729*P730+AF729*Q730+AG729*R730+AH729*S730+AI729*T730</f>
        <v/>
      </c>
      <c r="AL730" s="9">
        <f>AVERAGE(L470:L729)</f>
        <v/>
      </c>
    </row>
    <row r="731">
      <c r="A731" s="7" t="n">
        <v>42727</v>
      </c>
      <c r="B731" s="8" t="n">
        <v>1131.35</v>
      </c>
      <c r="C731" s="8" t="n">
        <v>1.97</v>
      </c>
      <c r="D731" s="8" t="n">
        <v>0.58</v>
      </c>
      <c r="E731" s="8" t="n">
        <v>103.010002</v>
      </c>
      <c r="F731" s="8" t="n">
        <v>52.01</v>
      </c>
      <c r="G731" s="8" t="n">
        <v>11.44</v>
      </c>
      <c r="H731" s="8" t="n">
        <v>72.56999999999999</v>
      </c>
      <c r="I731" s="8" t="n">
        <v>2263.790039</v>
      </c>
      <c r="J731" s="8" t="n">
        <v>82.257294</v>
      </c>
      <c r="L731" s="9">
        <f>LN(B731/B730)</f>
        <v/>
      </c>
      <c r="M731" s="9">
        <f>$M$1*(C731-C730)</f>
        <v/>
      </c>
      <c r="N731" s="9">
        <f>$N$1*(D731-D730)</f>
        <v/>
      </c>
      <c r="O731" s="9">
        <f>$O$1*LN(E731/E730)</f>
        <v/>
      </c>
      <c r="P731" s="9">
        <f>$P$1*LN(F731/F730)</f>
        <v/>
      </c>
      <c r="Q731" s="9">
        <f>$Q$1*(G731-G730)</f>
        <v/>
      </c>
      <c r="R731" s="9">
        <f>$R$1*(H731-H730)</f>
        <v/>
      </c>
      <c r="S731" s="9">
        <f>$S$1*LN(I731/I730)</f>
        <v/>
      </c>
      <c r="T731" s="9">
        <f>$T$1*LN(J731/J730)</f>
        <v/>
      </c>
      <c r="U731" s="9">
        <f>$W$12+$W$4*M731+$W$5*N731+$W$6*O731+$W$7*P731+$W$8*Q731+$W$9*R731+$W$10*S731+$W$11*T731</f>
        <v/>
      </c>
      <c r="AA731" s="10">
        <f>INDEX(LINEST(L472:L731,M472:T731,TRUE,TRUE),1,9)*52</f>
        <v/>
      </c>
      <c r="AB731" s="9">
        <f>INDEX(LINEST(L472:L731,M472:T731,TRUE,TRUE),1,8)</f>
        <v/>
      </c>
      <c r="AC731" s="9">
        <f>INDEX(LINEST(L472:L731,M472:T731,TRUE,TRUE),1,7)</f>
        <v/>
      </c>
      <c r="AD731" s="9">
        <f>INDEX(LINEST(L472:L731,M472:T731,TRUE,TRUE),1,6)</f>
        <v/>
      </c>
      <c r="AE731" s="9">
        <f>INDEX(LINEST(L472:L731,M472:T731,TRUE,TRUE),1,5)</f>
        <v/>
      </c>
      <c r="AF731" s="9">
        <f>INDEX(LINEST(L472:L731,M472:T731,TRUE,TRUE),1,4)</f>
        <v/>
      </c>
      <c r="AG731" s="9">
        <f>INDEX(LINEST(L472:L731,M472:T731,TRUE,TRUE),1,3)</f>
        <v/>
      </c>
      <c r="AH731" s="9">
        <f>INDEX(LINEST(L472:L731,M472:T731,TRUE,TRUE),1,2)</f>
        <v/>
      </c>
      <c r="AI731" s="9">
        <f>INDEX(LINEST(L472:L731,M472:T731,TRUE,TRUE),1,1)</f>
        <v/>
      </c>
      <c r="AJ731" s="10">
        <f>INDEX(LINEST(L472:L731,M472:T731,TRUE,TRUE),3,1)</f>
        <v/>
      </c>
      <c r="AK731" s="9">
        <f>AA730/52+AB730*M731+AC730*N731+AD730*O731+AE730*P731+AF730*Q731+AG730*R731+AH730*S731+AI730*T731</f>
        <v/>
      </c>
      <c r="AL731" s="9">
        <f>AVERAGE(L471:L730)</f>
        <v/>
      </c>
    </row>
    <row r="732">
      <c r="A732" s="7" t="n">
        <v>42734</v>
      </c>
      <c r="B732" s="8" t="n">
        <v>1145.9</v>
      </c>
      <c r="C732" s="8" t="n">
        <v>1.95</v>
      </c>
      <c r="D732" s="8" t="n">
        <v>0.5</v>
      </c>
      <c r="E732" s="8" t="n">
        <v>102.389999</v>
      </c>
      <c r="F732" s="8" t="n">
        <v>53.75</v>
      </c>
      <c r="G732" s="8" t="n">
        <v>14.04</v>
      </c>
      <c r="H732" s="8" t="n">
        <v>71.629997</v>
      </c>
      <c r="I732" s="8" t="n">
        <v>2238.830078</v>
      </c>
      <c r="J732" s="8" t="n">
        <v>82.74741400000001</v>
      </c>
      <c r="L732" s="9">
        <f>LN(B732/B731)</f>
        <v/>
      </c>
      <c r="M732" s="9">
        <f>$M$1*(C732-C731)</f>
        <v/>
      </c>
      <c r="N732" s="9">
        <f>$N$1*(D732-D731)</f>
        <v/>
      </c>
      <c r="O732" s="9">
        <f>$O$1*LN(E732/E731)</f>
        <v/>
      </c>
      <c r="P732" s="9">
        <f>$P$1*LN(F732/F731)</f>
        <v/>
      </c>
      <c r="Q732" s="9">
        <f>$Q$1*(G732-G731)</f>
        <v/>
      </c>
      <c r="R732" s="9">
        <f>$R$1*(H732-H731)</f>
        <v/>
      </c>
      <c r="S732" s="9">
        <f>$S$1*LN(I732/I731)</f>
        <v/>
      </c>
      <c r="T732" s="9">
        <f>$T$1*LN(J732/J731)</f>
        <v/>
      </c>
      <c r="U732" s="9">
        <f>$W$12+$W$4*M732+$W$5*N732+$W$6*O732+$W$7*P732+$W$8*Q732+$W$9*R732+$W$10*S732+$W$11*T732</f>
        <v/>
      </c>
      <c r="AA732" s="10">
        <f>INDEX(LINEST(L473:L732,M473:T732,TRUE,TRUE),1,9)*52</f>
        <v/>
      </c>
      <c r="AB732" s="9">
        <f>INDEX(LINEST(L473:L732,M473:T732,TRUE,TRUE),1,8)</f>
        <v/>
      </c>
      <c r="AC732" s="9">
        <f>INDEX(LINEST(L473:L732,M473:T732,TRUE,TRUE),1,7)</f>
        <v/>
      </c>
      <c r="AD732" s="9">
        <f>INDEX(LINEST(L473:L732,M473:T732,TRUE,TRUE),1,6)</f>
        <v/>
      </c>
      <c r="AE732" s="9">
        <f>INDEX(LINEST(L473:L732,M473:T732,TRUE,TRUE),1,5)</f>
        <v/>
      </c>
      <c r="AF732" s="9">
        <f>INDEX(LINEST(L473:L732,M473:T732,TRUE,TRUE),1,4)</f>
        <v/>
      </c>
      <c r="AG732" s="9">
        <f>INDEX(LINEST(L473:L732,M473:T732,TRUE,TRUE),1,3)</f>
        <v/>
      </c>
      <c r="AH732" s="9">
        <f>INDEX(LINEST(L473:L732,M473:T732,TRUE,TRUE),1,2)</f>
        <v/>
      </c>
      <c r="AI732" s="9">
        <f>INDEX(LINEST(L473:L732,M473:T732,TRUE,TRUE),1,1)</f>
        <v/>
      </c>
      <c r="AJ732" s="10">
        <f>INDEX(LINEST(L473:L732,M473:T732,TRUE,TRUE),3,1)</f>
        <v/>
      </c>
      <c r="AK732" s="9">
        <f>AA731/52+AB731*M732+AC731*N732+AD731*O732+AE731*P732+AF731*Q732+AG731*R732+AH731*S732+AI731*T732</f>
        <v/>
      </c>
      <c r="AL732" s="9">
        <f>AVERAGE(L472:L731)</f>
        <v/>
      </c>
    </row>
    <row r="733">
      <c r="A733" s="7" t="n">
        <v>42741</v>
      </c>
      <c r="B733" s="8" t="n">
        <v>1175.85</v>
      </c>
      <c r="C733" s="8" t="n">
        <v>1.96</v>
      </c>
      <c r="D733" s="8" t="n">
        <v>0.46</v>
      </c>
      <c r="E733" s="8" t="n">
        <v>102.220001</v>
      </c>
      <c r="F733" s="8" t="n">
        <v>53.98</v>
      </c>
      <c r="G733" s="8" t="n">
        <v>11.32</v>
      </c>
      <c r="H733" s="8" t="n">
        <v>75.239998</v>
      </c>
      <c r="I733" s="8" t="n">
        <v>2276.97998</v>
      </c>
      <c r="J733" s="8" t="n">
        <v>82.923485</v>
      </c>
      <c r="L733" s="9">
        <f>LN(B733/B732)</f>
        <v/>
      </c>
      <c r="M733" s="9">
        <f>$M$1*(C733-C732)</f>
        <v/>
      </c>
      <c r="N733" s="9">
        <f>$N$1*(D733-D732)</f>
        <v/>
      </c>
      <c r="O733" s="9">
        <f>$O$1*LN(E733/E732)</f>
        <v/>
      </c>
      <c r="P733" s="9">
        <f>$P$1*LN(F733/F732)</f>
        <v/>
      </c>
      <c r="Q733" s="9">
        <f>$Q$1*(G733-G732)</f>
        <v/>
      </c>
      <c r="R733" s="9">
        <f>$R$1*(H733-H732)</f>
        <v/>
      </c>
      <c r="S733" s="9">
        <f>$S$1*LN(I733/I732)</f>
        <v/>
      </c>
      <c r="T733" s="9">
        <f>$T$1*LN(J733/J732)</f>
        <v/>
      </c>
      <c r="U733" s="9">
        <f>$W$12+$W$4*M733+$W$5*N733+$W$6*O733+$W$7*P733+$W$8*Q733+$W$9*R733+$W$10*S733+$W$11*T733</f>
        <v/>
      </c>
      <c r="AA733" s="10">
        <f>INDEX(LINEST(L474:L733,M474:T733,TRUE,TRUE),1,9)*52</f>
        <v/>
      </c>
      <c r="AB733" s="9">
        <f>INDEX(LINEST(L474:L733,M474:T733,TRUE,TRUE),1,8)</f>
        <v/>
      </c>
      <c r="AC733" s="9">
        <f>INDEX(LINEST(L474:L733,M474:T733,TRUE,TRUE),1,7)</f>
        <v/>
      </c>
      <c r="AD733" s="9">
        <f>INDEX(LINEST(L474:L733,M474:T733,TRUE,TRUE),1,6)</f>
        <v/>
      </c>
      <c r="AE733" s="9">
        <f>INDEX(LINEST(L474:L733,M474:T733,TRUE,TRUE),1,5)</f>
        <v/>
      </c>
      <c r="AF733" s="9">
        <f>INDEX(LINEST(L474:L733,M474:T733,TRUE,TRUE),1,4)</f>
        <v/>
      </c>
      <c r="AG733" s="9">
        <f>INDEX(LINEST(L474:L733,M474:T733,TRUE,TRUE),1,3)</f>
        <v/>
      </c>
      <c r="AH733" s="9">
        <f>INDEX(LINEST(L474:L733,M474:T733,TRUE,TRUE),1,2)</f>
        <v/>
      </c>
      <c r="AI733" s="9">
        <f>INDEX(LINEST(L474:L733,M474:T733,TRUE,TRUE),1,1)</f>
        <v/>
      </c>
      <c r="AJ733" s="10">
        <f>INDEX(LINEST(L474:L733,M474:T733,TRUE,TRUE),3,1)</f>
        <v/>
      </c>
      <c r="AK733" s="9">
        <f>AA732/52+AB732*M733+AC732*N733+AD732*O733+AE732*P733+AF732*Q733+AG732*R733+AH732*S733+AI732*T733</f>
        <v/>
      </c>
      <c r="AL733" s="9">
        <f>AVERAGE(L473:L732)</f>
        <v/>
      </c>
    </row>
    <row r="734">
      <c r="A734" s="7" t="n">
        <v>42748</v>
      </c>
      <c r="B734" s="8" t="n">
        <v>1190.35</v>
      </c>
      <c r="C734" s="8" t="n">
        <v>1.99</v>
      </c>
      <c r="D734" s="8" t="n">
        <v>0.41</v>
      </c>
      <c r="E734" s="8" t="n">
        <v>101.18</v>
      </c>
      <c r="F734" s="8" t="n">
        <v>52.36</v>
      </c>
      <c r="G734" s="8" t="n">
        <v>11.23</v>
      </c>
      <c r="H734" s="8" t="n">
        <v>74.5</v>
      </c>
      <c r="I734" s="8" t="n">
        <v>2274.639893</v>
      </c>
      <c r="J734" s="8" t="n">
        <v>83.023079</v>
      </c>
      <c r="L734" s="9">
        <f>LN(B734/B733)</f>
        <v/>
      </c>
      <c r="M734" s="9">
        <f>$M$1*(C734-C733)</f>
        <v/>
      </c>
      <c r="N734" s="9">
        <f>$N$1*(D734-D733)</f>
        <v/>
      </c>
      <c r="O734" s="9">
        <f>$O$1*LN(E734/E733)</f>
        <v/>
      </c>
      <c r="P734" s="9">
        <f>$P$1*LN(F734/F733)</f>
        <v/>
      </c>
      <c r="Q734" s="9">
        <f>$Q$1*(G734-G733)</f>
        <v/>
      </c>
      <c r="R734" s="9">
        <f>$R$1*(H734-H733)</f>
        <v/>
      </c>
      <c r="S734" s="9">
        <f>$S$1*LN(I734/I733)</f>
        <v/>
      </c>
      <c r="T734" s="9">
        <f>$T$1*LN(J734/J733)</f>
        <v/>
      </c>
      <c r="U734" s="9">
        <f>$W$12+$W$4*M734+$W$5*N734+$W$6*O734+$W$7*P734+$W$8*Q734+$W$9*R734+$W$10*S734+$W$11*T734</f>
        <v/>
      </c>
      <c r="AA734" s="10">
        <f>INDEX(LINEST(L475:L734,M475:T734,TRUE,TRUE),1,9)*52</f>
        <v/>
      </c>
      <c r="AB734" s="9">
        <f>INDEX(LINEST(L475:L734,M475:T734,TRUE,TRUE),1,8)</f>
        <v/>
      </c>
      <c r="AC734" s="9">
        <f>INDEX(LINEST(L475:L734,M475:T734,TRUE,TRUE),1,7)</f>
        <v/>
      </c>
      <c r="AD734" s="9">
        <f>INDEX(LINEST(L475:L734,M475:T734,TRUE,TRUE),1,6)</f>
        <v/>
      </c>
      <c r="AE734" s="9">
        <f>INDEX(LINEST(L475:L734,M475:T734,TRUE,TRUE),1,5)</f>
        <v/>
      </c>
      <c r="AF734" s="9">
        <f>INDEX(LINEST(L475:L734,M475:T734,TRUE,TRUE),1,4)</f>
        <v/>
      </c>
      <c r="AG734" s="9">
        <f>INDEX(LINEST(L475:L734,M475:T734,TRUE,TRUE),1,3)</f>
        <v/>
      </c>
      <c r="AH734" s="9">
        <f>INDEX(LINEST(L475:L734,M475:T734,TRUE,TRUE),1,2)</f>
        <v/>
      </c>
      <c r="AI734" s="9">
        <f>INDEX(LINEST(L475:L734,M475:T734,TRUE,TRUE),1,1)</f>
        <v/>
      </c>
      <c r="AJ734" s="10">
        <f>INDEX(LINEST(L475:L734,M475:T734,TRUE,TRUE),3,1)</f>
        <v/>
      </c>
      <c r="AK734" s="9">
        <f>AA733/52+AB733*M734+AC733*N734+AD733*O734+AE733*P734+AF733*Q734+AG733*R734+AH733*S734+AI733*T734</f>
        <v/>
      </c>
      <c r="AL734" s="9">
        <f>AVERAGE(L474:L733)</f>
        <v/>
      </c>
    </row>
    <row r="735">
      <c r="A735" s="7" t="n">
        <v>42755</v>
      </c>
      <c r="B735" s="8" t="n">
        <v>1200.55</v>
      </c>
      <c r="C735" s="8" t="n">
        <v>2.04</v>
      </c>
      <c r="D735" s="8" t="n">
        <v>0.44</v>
      </c>
      <c r="E735" s="8" t="n">
        <v>100.739998</v>
      </c>
      <c r="F735" s="8" t="n">
        <v>52.33</v>
      </c>
      <c r="G735" s="8" t="n">
        <v>11.54</v>
      </c>
      <c r="H735" s="8" t="n">
        <v>76.709999</v>
      </c>
      <c r="I735" s="8" t="n">
        <v>2271.310059</v>
      </c>
      <c r="J735" s="8" t="n">
        <v>82.76274100000001</v>
      </c>
      <c r="L735" s="9">
        <f>LN(B735/B734)</f>
        <v/>
      </c>
      <c r="M735" s="9">
        <f>$M$1*(C735-C734)</f>
        <v/>
      </c>
      <c r="N735" s="9">
        <f>$N$1*(D735-D734)</f>
        <v/>
      </c>
      <c r="O735" s="9">
        <f>$O$1*LN(E735/E734)</f>
        <v/>
      </c>
      <c r="P735" s="9">
        <f>$P$1*LN(F735/F734)</f>
        <v/>
      </c>
      <c r="Q735" s="9">
        <f>$Q$1*(G735-G734)</f>
        <v/>
      </c>
      <c r="R735" s="9">
        <f>$R$1*(H735-H734)</f>
        <v/>
      </c>
      <c r="S735" s="9">
        <f>$S$1*LN(I735/I734)</f>
        <v/>
      </c>
      <c r="T735" s="9">
        <f>$T$1*LN(J735/J734)</f>
        <v/>
      </c>
      <c r="U735" s="9">
        <f>$W$12+$W$4*M735+$W$5*N735+$W$6*O735+$W$7*P735+$W$8*Q735+$W$9*R735+$W$10*S735+$W$11*T735</f>
        <v/>
      </c>
      <c r="AA735" s="10">
        <f>INDEX(LINEST(L476:L735,M476:T735,TRUE,TRUE),1,9)*52</f>
        <v/>
      </c>
      <c r="AB735" s="9">
        <f>INDEX(LINEST(L476:L735,M476:T735,TRUE,TRUE),1,8)</f>
        <v/>
      </c>
      <c r="AC735" s="9">
        <f>INDEX(LINEST(L476:L735,M476:T735,TRUE,TRUE),1,7)</f>
        <v/>
      </c>
      <c r="AD735" s="9">
        <f>INDEX(LINEST(L476:L735,M476:T735,TRUE,TRUE),1,6)</f>
        <v/>
      </c>
      <c r="AE735" s="9">
        <f>INDEX(LINEST(L476:L735,M476:T735,TRUE,TRUE),1,5)</f>
        <v/>
      </c>
      <c r="AF735" s="9">
        <f>INDEX(LINEST(L476:L735,M476:T735,TRUE,TRUE),1,4)</f>
        <v/>
      </c>
      <c r="AG735" s="9">
        <f>INDEX(LINEST(L476:L735,M476:T735,TRUE,TRUE),1,3)</f>
        <v/>
      </c>
      <c r="AH735" s="9">
        <f>INDEX(LINEST(L476:L735,M476:T735,TRUE,TRUE),1,2)</f>
        <v/>
      </c>
      <c r="AI735" s="9">
        <f>INDEX(LINEST(L476:L735,M476:T735,TRUE,TRUE),1,1)</f>
        <v/>
      </c>
      <c r="AJ735" s="10">
        <f>INDEX(LINEST(L476:L735,M476:T735,TRUE,TRUE),3,1)</f>
        <v/>
      </c>
      <c r="AK735" s="9">
        <f>AA734/52+AB734*M735+AC734*N735+AD734*O735+AE734*P735+AF734*Q735+AG734*R735+AH734*S735+AI734*T735</f>
        <v/>
      </c>
      <c r="AL735" s="9">
        <f>AVERAGE(L475:L734)</f>
        <v/>
      </c>
    </row>
    <row r="736">
      <c r="A736" s="7" t="n">
        <v>42762</v>
      </c>
      <c r="B736" s="8" t="n">
        <v>1184.85</v>
      </c>
      <c r="C736" s="8" t="n">
        <v>2.08</v>
      </c>
      <c r="D736" s="8" t="n">
        <v>0.41</v>
      </c>
      <c r="E736" s="8" t="n">
        <v>100.529999</v>
      </c>
      <c r="F736" s="8" t="n">
        <v>53.18</v>
      </c>
      <c r="G736" s="8" t="n">
        <v>10.58</v>
      </c>
      <c r="H736" s="8" t="n">
        <v>72.19000200000001</v>
      </c>
      <c r="I736" s="8" t="n">
        <v>2294.689941</v>
      </c>
      <c r="J736" s="8" t="n">
        <v>82.76274100000001</v>
      </c>
      <c r="L736" s="9">
        <f>LN(B736/B735)</f>
        <v/>
      </c>
      <c r="M736" s="9">
        <f>$M$1*(C736-C735)</f>
        <v/>
      </c>
      <c r="N736" s="9">
        <f>$N$1*(D736-D735)</f>
        <v/>
      </c>
      <c r="O736" s="9">
        <f>$O$1*LN(E736/E735)</f>
        <v/>
      </c>
      <c r="P736" s="9">
        <f>$P$1*LN(F736/F735)</f>
        <v/>
      </c>
      <c r="Q736" s="9">
        <f>$Q$1*(G736-G735)</f>
        <v/>
      </c>
      <c r="R736" s="9">
        <f>$R$1*(H736-H735)</f>
        <v/>
      </c>
      <c r="S736" s="9">
        <f>$S$1*LN(I736/I735)</f>
        <v/>
      </c>
      <c r="T736" s="9">
        <f>$T$1*LN(J736/J735)</f>
        <v/>
      </c>
      <c r="U736" s="9">
        <f>$W$12+$W$4*M736+$W$5*N736+$W$6*O736+$W$7*P736+$W$8*Q736+$W$9*R736+$W$10*S736+$W$11*T736</f>
        <v/>
      </c>
      <c r="AA736" s="10">
        <f>INDEX(LINEST(L477:L736,M477:T736,TRUE,TRUE),1,9)*52</f>
        <v/>
      </c>
      <c r="AB736" s="9">
        <f>INDEX(LINEST(L477:L736,M477:T736,TRUE,TRUE),1,8)</f>
        <v/>
      </c>
      <c r="AC736" s="9">
        <f>INDEX(LINEST(L477:L736,M477:T736,TRUE,TRUE),1,7)</f>
        <v/>
      </c>
      <c r="AD736" s="9">
        <f>INDEX(LINEST(L477:L736,M477:T736,TRUE,TRUE),1,6)</f>
        <v/>
      </c>
      <c r="AE736" s="9">
        <f>INDEX(LINEST(L477:L736,M477:T736,TRUE,TRUE),1,5)</f>
        <v/>
      </c>
      <c r="AF736" s="9">
        <f>INDEX(LINEST(L477:L736,M477:T736,TRUE,TRUE),1,4)</f>
        <v/>
      </c>
      <c r="AG736" s="9">
        <f>INDEX(LINEST(L477:L736,M477:T736,TRUE,TRUE),1,3)</f>
        <v/>
      </c>
      <c r="AH736" s="9">
        <f>INDEX(LINEST(L477:L736,M477:T736,TRUE,TRUE),1,2)</f>
        <v/>
      </c>
      <c r="AI736" s="9">
        <f>INDEX(LINEST(L477:L736,M477:T736,TRUE,TRUE),1,1)</f>
        <v/>
      </c>
      <c r="AJ736" s="10">
        <f>INDEX(LINEST(L477:L736,M477:T736,TRUE,TRUE),3,1)</f>
        <v/>
      </c>
      <c r="AK736" s="9">
        <f>AA735/52+AB735*M736+AC735*N736+AD735*O736+AE735*P736+AF735*Q736+AG735*R736+AH735*S736+AI735*T736</f>
        <v/>
      </c>
      <c r="AL736" s="9">
        <f>AVERAGE(L476:L735)</f>
        <v/>
      </c>
    </row>
    <row r="737">
      <c r="A737" s="7" t="n">
        <v>42769</v>
      </c>
      <c r="B737" s="8" t="n">
        <v>1215.2</v>
      </c>
      <c r="C737" s="8" t="n">
        <v>2.05</v>
      </c>
      <c r="D737" s="8" t="n">
        <v>0.44</v>
      </c>
      <c r="E737" s="8" t="n">
        <v>99.870003</v>
      </c>
      <c r="F737" s="8" t="n">
        <v>53.81</v>
      </c>
      <c r="G737" s="8" t="n">
        <v>10.97</v>
      </c>
      <c r="H737" s="8" t="n">
        <v>67.389999</v>
      </c>
      <c r="I737" s="8" t="n">
        <v>2297.419922</v>
      </c>
      <c r="J737" s="8" t="n">
        <v>82.875992</v>
      </c>
      <c r="L737" s="9">
        <f>LN(B737/B736)</f>
        <v/>
      </c>
      <c r="M737" s="9">
        <f>$M$1*(C737-C736)</f>
        <v/>
      </c>
      <c r="N737" s="9">
        <f>$N$1*(D737-D736)</f>
        <v/>
      </c>
      <c r="O737" s="9">
        <f>$O$1*LN(E737/E736)</f>
        <v/>
      </c>
      <c r="P737" s="9">
        <f>$P$1*LN(F737/F736)</f>
        <v/>
      </c>
      <c r="Q737" s="9">
        <f>$Q$1*(G737-G736)</f>
        <v/>
      </c>
      <c r="R737" s="9">
        <f>$R$1*(H737-H736)</f>
        <v/>
      </c>
      <c r="S737" s="9">
        <f>$S$1*LN(I737/I736)</f>
        <v/>
      </c>
      <c r="T737" s="9">
        <f>$T$1*LN(J737/J736)</f>
        <v/>
      </c>
      <c r="U737" s="9">
        <f>$W$12+$W$4*M737+$W$5*N737+$W$6*O737+$W$7*P737+$W$8*Q737+$W$9*R737+$W$10*S737+$W$11*T737</f>
        <v/>
      </c>
      <c r="AA737" s="10">
        <f>INDEX(LINEST(L478:L737,M478:T737,TRUE,TRUE),1,9)*52</f>
        <v/>
      </c>
      <c r="AB737" s="9">
        <f>INDEX(LINEST(L478:L737,M478:T737,TRUE,TRUE),1,8)</f>
        <v/>
      </c>
      <c r="AC737" s="9">
        <f>INDEX(LINEST(L478:L737,M478:T737,TRUE,TRUE),1,7)</f>
        <v/>
      </c>
      <c r="AD737" s="9">
        <f>INDEX(LINEST(L478:L737,M478:T737,TRUE,TRUE),1,6)</f>
        <v/>
      </c>
      <c r="AE737" s="9">
        <f>INDEX(LINEST(L478:L737,M478:T737,TRUE,TRUE),1,5)</f>
        <v/>
      </c>
      <c r="AF737" s="9">
        <f>INDEX(LINEST(L478:L737,M478:T737,TRUE,TRUE),1,4)</f>
        <v/>
      </c>
      <c r="AG737" s="9">
        <f>INDEX(LINEST(L478:L737,M478:T737,TRUE,TRUE),1,3)</f>
        <v/>
      </c>
      <c r="AH737" s="9">
        <f>INDEX(LINEST(L478:L737,M478:T737,TRUE,TRUE),1,2)</f>
        <v/>
      </c>
      <c r="AI737" s="9">
        <f>INDEX(LINEST(L478:L737,M478:T737,TRUE,TRUE),1,1)</f>
        <v/>
      </c>
      <c r="AJ737" s="10">
        <f>INDEX(LINEST(L478:L737,M478:T737,TRUE,TRUE),3,1)</f>
        <v/>
      </c>
      <c r="AK737" s="9">
        <f>AA736/52+AB736*M737+AC736*N737+AD736*O737+AE736*P737+AF736*Q737+AG736*R737+AH736*S737+AI736*T737</f>
        <v/>
      </c>
      <c r="AL737" s="9">
        <f>AVERAGE(L477:L736)</f>
        <v/>
      </c>
    </row>
    <row r="738">
      <c r="A738" s="7" t="n">
        <v>42776</v>
      </c>
      <c r="B738" s="8" t="n">
        <v>1228.3</v>
      </c>
      <c r="C738" s="8" t="n">
        <v>2.01</v>
      </c>
      <c r="D738" s="8" t="n">
        <v>0.4</v>
      </c>
      <c r="E738" s="8" t="n">
        <v>100.800003</v>
      </c>
      <c r="F738" s="8" t="n">
        <v>53.84</v>
      </c>
      <c r="G738" s="8" t="n">
        <v>10.85</v>
      </c>
      <c r="H738" s="8" t="n">
        <v>69.629997</v>
      </c>
      <c r="I738" s="8" t="n">
        <v>2316.100098</v>
      </c>
      <c r="J738" s="8" t="n">
        <v>83.221237</v>
      </c>
      <c r="L738" s="9">
        <f>LN(B738/B737)</f>
        <v/>
      </c>
      <c r="M738" s="9">
        <f>$M$1*(C738-C737)</f>
        <v/>
      </c>
      <c r="N738" s="9">
        <f>$N$1*(D738-D737)</f>
        <v/>
      </c>
      <c r="O738" s="9">
        <f>$O$1*LN(E738/E737)</f>
        <v/>
      </c>
      <c r="P738" s="9">
        <f>$P$1*LN(F738/F737)</f>
        <v/>
      </c>
      <c r="Q738" s="9">
        <f>$Q$1*(G738-G737)</f>
        <v/>
      </c>
      <c r="R738" s="9">
        <f>$R$1*(H738-H737)</f>
        <v/>
      </c>
      <c r="S738" s="9">
        <f>$S$1*LN(I738/I737)</f>
        <v/>
      </c>
      <c r="T738" s="9">
        <f>$T$1*LN(J738/J737)</f>
        <v/>
      </c>
      <c r="U738" s="9">
        <f>$W$12+$W$4*M738+$W$5*N738+$W$6*O738+$W$7*P738+$W$8*Q738+$W$9*R738+$W$10*S738+$W$11*T738</f>
        <v/>
      </c>
      <c r="AA738" s="10">
        <f>INDEX(LINEST(L479:L738,M479:T738,TRUE,TRUE),1,9)*52</f>
        <v/>
      </c>
      <c r="AB738" s="9">
        <f>INDEX(LINEST(L479:L738,M479:T738,TRUE,TRUE),1,8)</f>
        <v/>
      </c>
      <c r="AC738" s="9">
        <f>INDEX(LINEST(L479:L738,M479:T738,TRUE,TRUE),1,7)</f>
        <v/>
      </c>
      <c r="AD738" s="9">
        <f>INDEX(LINEST(L479:L738,M479:T738,TRUE,TRUE),1,6)</f>
        <v/>
      </c>
      <c r="AE738" s="9">
        <f>INDEX(LINEST(L479:L738,M479:T738,TRUE,TRUE),1,5)</f>
        <v/>
      </c>
      <c r="AF738" s="9">
        <f>INDEX(LINEST(L479:L738,M479:T738,TRUE,TRUE),1,4)</f>
        <v/>
      </c>
      <c r="AG738" s="9">
        <f>INDEX(LINEST(L479:L738,M479:T738,TRUE,TRUE),1,3)</f>
        <v/>
      </c>
      <c r="AH738" s="9">
        <f>INDEX(LINEST(L479:L738,M479:T738,TRUE,TRUE),1,2)</f>
        <v/>
      </c>
      <c r="AI738" s="9">
        <f>INDEX(LINEST(L479:L738,M479:T738,TRUE,TRUE),1,1)</f>
        <v/>
      </c>
      <c r="AJ738" s="10">
        <f>INDEX(LINEST(L479:L738,M479:T738,TRUE,TRUE),3,1)</f>
        <v/>
      </c>
      <c r="AK738" s="9">
        <f>AA737/52+AB737*M738+AC737*N738+AD737*O738+AE737*P738+AF737*Q738+AG737*R738+AH737*S738+AI737*T738</f>
        <v/>
      </c>
      <c r="AL738" s="9">
        <f>AVERAGE(L478:L737)</f>
        <v/>
      </c>
    </row>
    <row r="739">
      <c r="A739" s="7" t="n">
        <v>42783</v>
      </c>
      <c r="B739" s="8" t="n">
        <v>1241.95</v>
      </c>
      <c r="C739" s="8" t="n">
        <v>2.01</v>
      </c>
      <c r="D739" s="8" t="n">
        <v>0.41</v>
      </c>
      <c r="E739" s="8" t="n">
        <v>100.949997</v>
      </c>
      <c r="F739" s="8" t="n">
        <v>53.41</v>
      </c>
      <c r="G739" s="8" t="n">
        <v>11.49</v>
      </c>
      <c r="H739" s="8" t="n">
        <v>69.779999</v>
      </c>
      <c r="I739" s="8" t="n">
        <v>2351.159912</v>
      </c>
      <c r="J739" s="8" t="n">
        <v>83.144508</v>
      </c>
      <c r="L739" s="9">
        <f>LN(B739/B738)</f>
        <v/>
      </c>
      <c r="M739" s="9">
        <f>$M$1*(C739-C738)</f>
        <v/>
      </c>
      <c r="N739" s="9">
        <f>$N$1*(D739-D738)</f>
        <v/>
      </c>
      <c r="O739" s="9">
        <f>$O$1*LN(E739/E738)</f>
        <v/>
      </c>
      <c r="P739" s="9">
        <f>$P$1*LN(F739/F738)</f>
        <v/>
      </c>
      <c r="Q739" s="9">
        <f>$Q$1*(G739-G738)</f>
        <v/>
      </c>
      <c r="R739" s="9">
        <f>$R$1*(H739-H738)</f>
        <v/>
      </c>
      <c r="S739" s="9">
        <f>$S$1*LN(I739/I738)</f>
        <v/>
      </c>
      <c r="T739" s="9">
        <f>$T$1*LN(J739/J738)</f>
        <v/>
      </c>
      <c r="U739" s="9">
        <f>$W$12+$W$4*M739+$W$5*N739+$W$6*O739+$W$7*P739+$W$8*Q739+$W$9*R739+$W$10*S739+$W$11*T739</f>
        <v/>
      </c>
      <c r="AA739" s="10">
        <f>INDEX(LINEST(L480:L739,M480:T739,TRUE,TRUE),1,9)*52</f>
        <v/>
      </c>
      <c r="AB739" s="9">
        <f>INDEX(LINEST(L480:L739,M480:T739,TRUE,TRUE),1,8)</f>
        <v/>
      </c>
      <c r="AC739" s="9">
        <f>INDEX(LINEST(L480:L739,M480:T739,TRUE,TRUE),1,7)</f>
        <v/>
      </c>
      <c r="AD739" s="9">
        <f>INDEX(LINEST(L480:L739,M480:T739,TRUE,TRUE),1,6)</f>
        <v/>
      </c>
      <c r="AE739" s="9">
        <f>INDEX(LINEST(L480:L739,M480:T739,TRUE,TRUE),1,5)</f>
        <v/>
      </c>
      <c r="AF739" s="9">
        <f>INDEX(LINEST(L480:L739,M480:T739,TRUE,TRUE),1,4)</f>
        <v/>
      </c>
      <c r="AG739" s="9">
        <f>INDEX(LINEST(L480:L739,M480:T739,TRUE,TRUE),1,3)</f>
        <v/>
      </c>
      <c r="AH739" s="9">
        <f>INDEX(LINEST(L480:L739,M480:T739,TRUE,TRUE),1,2)</f>
        <v/>
      </c>
      <c r="AI739" s="9">
        <f>INDEX(LINEST(L480:L739,M480:T739,TRUE,TRUE),1,1)</f>
        <v/>
      </c>
      <c r="AJ739" s="10">
        <f>INDEX(LINEST(L480:L739,M480:T739,TRUE,TRUE),3,1)</f>
        <v/>
      </c>
      <c r="AK739" s="9">
        <f>AA738/52+AB738*M739+AC738*N739+AD738*O739+AE738*P739+AF738*Q739+AG738*R739+AH738*S739+AI738*T739</f>
        <v/>
      </c>
      <c r="AL739" s="9">
        <f>AVERAGE(L479:L738)</f>
        <v/>
      </c>
    </row>
    <row r="740">
      <c r="A740" s="7" t="n">
        <v>42790</v>
      </c>
      <c r="B740" s="8" t="n">
        <v>1253.65</v>
      </c>
      <c r="C740" s="8" t="n">
        <v>2</v>
      </c>
      <c r="D740" s="8" t="n">
        <v>0.31</v>
      </c>
      <c r="E740" s="8" t="n">
        <v>101.089996</v>
      </c>
      <c r="F740" s="8" t="n">
        <v>53.99</v>
      </c>
      <c r="G740" s="8" t="n">
        <v>11.47</v>
      </c>
      <c r="H740" s="8" t="n">
        <v>69.849998</v>
      </c>
      <c r="I740" s="8" t="n">
        <v>2367.340088</v>
      </c>
      <c r="J740" s="8" t="n">
        <v>83.635582</v>
      </c>
      <c r="L740" s="9">
        <f>LN(B740/B739)</f>
        <v/>
      </c>
      <c r="M740" s="9">
        <f>$M$1*(C740-C739)</f>
        <v/>
      </c>
      <c r="N740" s="9">
        <f>$N$1*(D740-D739)</f>
        <v/>
      </c>
      <c r="O740" s="9">
        <f>$O$1*LN(E740/E739)</f>
        <v/>
      </c>
      <c r="P740" s="9">
        <f>$P$1*LN(F740/F739)</f>
        <v/>
      </c>
      <c r="Q740" s="9">
        <f>$Q$1*(G740-G739)</f>
        <v/>
      </c>
      <c r="R740" s="9">
        <f>$R$1*(H740-H739)</f>
        <v/>
      </c>
      <c r="S740" s="9">
        <f>$S$1*LN(I740/I739)</f>
        <v/>
      </c>
      <c r="T740" s="9">
        <f>$T$1*LN(J740/J739)</f>
        <v/>
      </c>
      <c r="U740" s="9">
        <f>$W$12+$W$4*M740+$W$5*N740+$W$6*O740+$W$7*P740+$W$8*Q740+$W$9*R740+$W$10*S740+$W$11*T740</f>
        <v/>
      </c>
      <c r="AA740" s="10">
        <f>INDEX(LINEST(L481:L740,M481:T740,TRUE,TRUE),1,9)*52</f>
        <v/>
      </c>
      <c r="AB740" s="9">
        <f>INDEX(LINEST(L481:L740,M481:T740,TRUE,TRUE),1,8)</f>
        <v/>
      </c>
      <c r="AC740" s="9">
        <f>INDEX(LINEST(L481:L740,M481:T740,TRUE,TRUE),1,7)</f>
        <v/>
      </c>
      <c r="AD740" s="9">
        <f>INDEX(LINEST(L481:L740,M481:T740,TRUE,TRUE),1,6)</f>
        <v/>
      </c>
      <c r="AE740" s="9">
        <f>INDEX(LINEST(L481:L740,M481:T740,TRUE,TRUE),1,5)</f>
        <v/>
      </c>
      <c r="AF740" s="9">
        <f>INDEX(LINEST(L481:L740,M481:T740,TRUE,TRUE),1,4)</f>
        <v/>
      </c>
      <c r="AG740" s="9">
        <f>INDEX(LINEST(L481:L740,M481:T740,TRUE,TRUE),1,3)</f>
        <v/>
      </c>
      <c r="AH740" s="9">
        <f>INDEX(LINEST(L481:L740,M481:T740,TRUE,TRUE),1,2)</f>
        <v/>
      </c>
      <c r="AI740" s="9">
        <f>INDEX(LINEST(L481:L740,M481:T740,TRUE,TRUE),1,1)</f>
        <v/>
      </c>
      <c r="AJ740" s="10">
        <f>INDEX(LINEST(L481:L740,M481:T740,TRUE,TRUE),3,1)</f>
        <v/>
      </c>
      <c r="AK740" s="9">
        <f>AA739/52+AB739*M740+AC739*N740+AD739*O740+AE739*P740+AF739*Q740+AG739*R740+AH739*S740+AI739*T740</f>
        <v/>
      </c>
      <c r="AL740" s="9">
        <f>AVERAGE(L480:L739)</f>
        <v/>
      </c>
    </row>
    <row r="741">
      <c r="A741" s="7" t="n">
        <v>42797</v>
      </c>
      <c r="B741" s="8" t="n">
        <v>1226.5</v>
      </c>
      <c r="C741" s="8" t="n">
        <v>2.04</v>
      </c>
      <c r="D741" s="8" t="n">
        <v>0.45</v>
      </c>
      <c r="E741" s="8" t="n">
        <v>101.540001</v>
      </c>
      <c r="F741" s="8" t="n">
        <v>53.33</v>
      </c>
      <c r="G741" s="8" t="n">
        <v>10.96</v>
      </c>
      <c r="H741" s="8" t="n">
        <v>65.790001</v>
      </c>
      <c r="I741" s="8" t="n">
        <v>2383.120117</v>
      </c>
      <c r="J741" s="8" t="n">
        <v>82.974709</v>
      </c>
      <c r="L741" s="9">
        <f>LN(B741/B740)</f>
        <v/>
      </c>
      <c r="M741" s="9">
        <f>$M$1*(C741-C740)</f>
        <v/>
      </c>
      <c r="N741" s="9">
        <f>$N$1*(D741-D740)</f>
        <v/>
      </c>
      <c r="O741" s="9">
        <f>$O$1*LN(E741/E740)</f>
        <v/>
      </c>
      <c r="P741" s="9">
        <f>$P$1*LN(F741/F740)</f>
        <v/>
      </c>
      <c r="Q741" s="9">
        <f>$Q$1*(G741-G740)</f>
        <v/>
      </c>
      <c r="R741" s="9">
        <f>$R$1*(H741-H740)</f>
        <v/>
      </c>
      <c r="S741" s="9">
        <f>$S$1*LN(I741/I740)</f>
        <v/>
      </c>
      <c r="T741" s="9">
        <f>$T$1*LN(J741/J740)</f>
        <v/>
      </c>
      <c r="U741" s="9">
        <f>$W$12+$W$4*M741+$W$5*N741+$W$6*O741+$W$7*P741+$W$8*Q741+$W$9*R741+$W$10*S741+$W$11*T741</f>
        <v/>
      </c>
      <c r="AA741" s="10">
        <f>INDEX(LINEST(L482:L741,M482:T741,TRUE,TRUE),1,9)*52</f>
        <v/>
      </c>
      <c r="AB741" s="9">
        <f>INDEX(LINEST(L482:L741,M482:T741,TRUE,TRUE),1,8)</f>
        <v/>
      </c>
      <c r="AC741" s="9">
        <f>INDEX(LINEST(L482:L741,M482:T741,TRUE,TRUE),1,7)</f>
        <v/>
      </c>
      <c r="AD741" s="9">
        <f>INDEX(LINEST(L482:L741,M482:T741,TRUE,TRUE),1,6)</f>
        <v/>
      </c>
      <c r="AE741" s="9">
        <f>INDEX(LINEST(L482:L741,M482:T741,TRUE,TRUE),1,5)</f>
        <v/>
      </c>
      <c r="AF741" s="9">
        <f>INDEX(LINEST(L482:L741,M482:T741,TRUE,TRUE),1,4)</f>
        <v/>
      </c>
      <c r="AG741" s="9">
        <f>INDEX(LINEST(L482:L741,M482:T741,TRUE,TRUE),1,3)</f>
        <v/>
      </c>
      <c r="AH741" s="9">
        <f>INDEX(LINEST(L482:L741,M482:T741,TRUE,TRUE),1,2)</f>
        <v/>
      </c>
      <c r="AI741" s="9">
        <f>INDEX(LINEST(L482:L741,M482:T741,TRUE,TRUE),1,1)</f>
        <v/>
      </c>
      <c r="AJ741" s="10">
        <f>INDEX(LINEST(L482:L741,M482:T741,TRUE,TRUE),3,1)</f>
        <v/>
      </c>
      <c r="AK741" s="9">
        <f>AA740/52+AB740*M741+AC740*N741+AD740*O741+AE740*P741+AF740*Q741+AG740*R741+AH740*S741+AI740*T741</f>
        <v/>
      </c>
      <c r="AL741" s="9">
        <f>AVERAGE(L481:L740)</f>
        <v/>
      </c>
    </row>
    <row r="742">
      <c r="A742" s="7" t="n">
        <v>42804</v>
      </c>
      <c r="B742" s="8" t="n">
        <v>1202.65</v>
      </c>
      <c r="C742" s="8" t="n">
        <v>2.01</v>
      </c>
      <c r="D742" s="8" t="n">
        <v>0.57</v>
      </c>
      <c r="E742" s="8" t="n">
        <v>101.25</v>
      </c>
      <c r="F742" s="8" t="n">
        <v>48.05</v>
      </c>
      <c r="G742" s="8" t="n">
        <v>11.66</v>
      </c>
      <c r="H742" s="8" t="n">
        <v>67.699997</v>
      </c>
      <c r="I742" s="8" t="n">
        <v>2372.600098</v>
      </c>
      <c r="J742" s="8" t="n">
        <v>82.49801600000001</v>
      </c>
      <c r="L742" s="9">
        <f>LN(B742/B741)</f>
        <v/>
      </c>
      <c r="M742" s="9">
        <f>$M$1*(C742-C741)</f>
        <v/>
      </c>
      <c r="N742" s="9">
        <f>$N$1*(D742-D741)</f>
        <v/>
      </c>
      <c r="O742" s="9">
        <f>$O$1*LN(E742/E741)</f>
        <v/>
      </c>
      <c r="P742" s="9">
        <f>$P$1*LN(F742/F741)</f>
        <v/>
      </c>
      <c r="Q742" s="9">
        <f>$Q$1*(G742-G741)</f>
        <v/>
      </c>
      <c r="R742" s="9">
        <f>$R$1*(H742-H741)</f>
        <v/>
      </c>
      <c r="S742" s="9">
        <f>$S$1*LN(I742/I741)</f>
        <v/>
      </c>
      <c r="T742" s="9">
        <f>$T$1*LN(J742/J741)</f>
        <v/>
      </c>
      <c r="U742" s="9">
        <f>$W$12+$W$4*M742+$W$5*N742+$W$6*O742+$W$7*P742+$W$8*Q742+$W$9*R742+$W$10*S742+$W$11*T742</f>
        <v/>
      </c>
      <c r="AA742" s="10">
        <f>INDEX(LINEST(L483:L742,M483:T742,TRUE,TRUE),1,9)*52</f>
        <v/>
      </c>
      <c r="AB742" s="9">
        <f>INDEX(LINEST(L483:L742,M483:T742,TRUE,TRUE),1,8)</f>
        <v/>
      </c>
      <c r="AC742" s="9">
        <f>INDEX(LINEST(L483:L742,M483:T742,TRUE,TRUE),1,7)</f>
        <v/>
      </c>
      <c r="AD742" s="9">
        <f>INDEX(LINEST(L483:L742,M483:T742,TRUE,TRUE),1,6)</f>
        <v/>
      </c>
      <c r="AE742" s="9">
        <f>INDEX(LINEST(L483:L742,M483:T742,TRUE,TRUE),1,5)</f>
        <v/>
      </c>
      <c r="AF742" s="9">
        <f>INDEX(LINEST(L483:L742,M483:T742,TRUE,TRUE),1,4)</f>
        <v/>
      </c>
      <c r="AG742" s="9">
        <f>INDEX(LINEST(L483:L742,M483:T742,TRUE,TRUE),1,3)</f>
        <v/>
      </c>
      <c r="AH742" s="9">
        <f>INDEX(LINEST(L483:L742,M483:T742,TRUE,TRUE),1,2)</f>
        <v/>
      </c>
      <c r="AI742" s="9">
        <f>INDEX(LINEST(L483:L742,M483:T742,TRUE,TRUE),1,1)</f>
        <v/>
      </c>
      <c r="AJ742" s="10">
        <f>INDEX(LINEST(L483:L742,M483:T742,TRUE,TRUE),3,1)</f>
        <v/>
      </c>
      <c r="AK742" s="9">
        <f>AA741/52+AB741*M742+AC741*N742+AD741*O742+AE741*P742+AF741*Q742+AG741*R742+AH741*S742+AI741*T742</f>
        <v/>
      </c>
      <c r="AL742" s="9">
        <f>AVERAGE(L482:L741)</f>
        <v/>
      </c>
    </row>
    <row r="743">
      <c r="A743" s="7" t="n">
        <v>42811</v>
      </c>
      <c r="B743" s="8" t="n">
        <v>1229.6</v>
      </c>
      <c r="C743" s="8" t="n">
        <v>2.01</v>
      </c>
      <c r="D743" s="8" t="n">
        <v>0.49</v>
      </c>
      <c r="E743" s="8" t="n">
        <v>100.300003</v>
      </c>
      <c r="F743" s="8" t="n">
        <v>48.34</v>
      </c>
      <c r="G743" s="8" t="n">
        <v>11.28</v>
      </c>
      <c r="H743" s="8" t="n">
        <v>60.720001</v>
      </c>
      <c r="I743" s="8" t="n">
        <v>2378.25</v>
      </c>
      <c r="J743" s="8" t="n">
        <v>82.95163700000001</v>
      </c>
      <c r="L743" s="9">
        <f>LN(B743/B742)</f>
        <v/>
      </c>
      <c r="M743" s="9">
        <f>$M$1*(C743-C742)</f>
        <v/>
      </c>
      <c r="N743" s="9">
        <f>$N$1*(D743-D742)</f>
        <v/>
      </c>
      <c r="O743" s="9">
        <f>$O$1*LN(E743/E742)</f>
        <v/>
      </c>
      <c r="P743" s="9">
        <f>$P$1*LN(F743/F742)</f>
        <v/>
      </c>
      <c r="Q743" s="9">
        <f>$Q$1*(G743-G742)</f>
        <v/>
      </c>
      <c r="R743" s="9">
        <f>$R$1*(H743-H742)</f>
        <v/>
      </c>
      <c r="S743" s="9">
        <f>$S$1*LN(I743/I742)</f>
        <v/>
      </c>
      <c r="T743" s="9">
        <f>$T$1*LN(J743/J742)</f>
        <v/>
      </c>
      <c r="U743" s="9">
        <f>$W$12+$W$4*M743+$W$5*N743+$W$6*O743+$W$7*P743+$W$8*Q743+$W$9*R743+$W$10*S743+$W$11*T743</f>
        <v/>
      </c>
      <c r="AA743" s="10">
        <f>INDEX(LINEST(L484:L743,M484:T743,TRUE,TRUE),1,9)*52</f>
        <v/>
      </c>
      <c r="AB743" s="9">
        <f>INDEX(LINEST(L484:L743,M484:T743,TRUE,TRUE),1,8)</f>
        <v/>
      </c>
      <c r="AC743" s="9">
        <f>INDEX(LINEST(L484:L743,M484:T743,TRUE,TRUE),1,7)</f>
        <v/>
      </c>
      <c r="AD743" s="9">
        <f>INDEX(LINEST(L484:L743,M484:T743,TRUE,TRUE),1,6)</f>
        <v/>
      </c>
      <c r="AE743" s="9">
        <f>INDEX(LINEST(L484:L743,M484:T743,TRUE,TRUE),1,5)</f>
        <v/>
      </c>
      <c r="AF743" s="9">
        <f>INDEX(LINEST(L484:L743,M484:T743,TRUE,TRUE),1,4)</f>
        <v/>
      </c>
      <c r="AG743" s="9">
        <f>INDEX(LINEST(L484:L743,M484:T743,TRUE,TRUE),1,3)</f>
        <v/>
      </c>
      <c r="AH743" s="9">
        <f>INDEX(LINEST(L484:L743,M484:T743,TRUE,TRUE),1,2)</f>
        <v/>
      </c>
      <c r="AI743" s="9">
        <f>INDEX(LINEST(L484:L743,M484:T743,TRUE,TRUE),1,1)</f>
        <v/>
      </c>
      <c r="AJ743" s="10">
        <f>INDEX(LINEST(L484:L743,M484:T743,TRUE,TRUE),3,1)</f>
        <v/>
      </c>
      <c r="AK743" s="9">
        <f>AA742/52+AB742*M743+AC742*N743+AD742*O743+AE742*P743+AF742*Q743+AG742*R743+AH742*S743+AI742*T743</f>
        <v/>
      </c>
      <c r="AL743" s="9">
        <f>AVERAGE(L483:L742)</f>
        <v/>
      </c>
    </row>
    <row r="744">
      <c r="A744" s="7" t="n">
        <v>42818</v>
      </c>
      <c r="B744" s="8" t="n">
        <v>1247.5</v>
      </c>
      <c r="C744" s="8" t="n">
        <v>1.98</v>
      </c>
      <c r="D744" s="8" t="n">
        <v>0.42</v>
      </c>
      <c r="E744" s="8" t="n">
        <v>99.629997</v>
      </c>
      <c r="F744" s="8" t="n">
        <v>47.3</v>
      </c>
      <c r="G744" s="8" t="n">
        <v>12.96</v>
      </c>
      <c r="H744" s="8" t="n">
        <v>64.449997</v>
      </c>
      <c r="I744" s="8" t="n">
        <v>2343.97998</v>
      </c>
      <c r="J744" s="8" t="n">
        <v>83.31302599999999</v>
      </c>
      <c r="L744" s="9">
        <f>LN(B744/B743)</f>
        <v/>
      </c>
      <c r="M744" s="9">
        <f>$M$1*(C744-C743)</f>
        <v/>
      </c>
      <c r="N744" s="9">
        <f>$N$1*(D744-D743)</f>
        <v/>
      </c>
      <c r="O744" s="9">
        <f>$O$1*LN(E744/E743)</f>
        <v/>
      </c>
      <c r="P744" s="9">
        <f>$P$1*LN(F744/F743)</f>
        <v/>
      </c>
      <c r="Q744" s="9">
        <f>$Q$1*(G744-G743)</f>
        <v/>
      </c>
      <c r="R744" s="9">
        <f>$R$1*(H744-H743)</f>
        <v/>
      </c>
      <c r="S744" s="9">
        <f>$S$1*LN(I744/I743)</f>
        <v/>
      </c>
      <c r="T744" s="9">
        <f>$T$1*LN(J744/J743)</f>
        <v/>
      </c>
      <c r="U744" s="9">
        <f>$W$12+$W$4*M744+$W$5*N744+$W$6*O744+$W$7*P744+$W$8*Q744+$W$9*R744+$W$10*S744+$W$11*T744</f>
        <v/>
      </c>
      <c r="AA744" s="10">
        <f>INDEX(LINEST(L485:L744,M485:T744,TRUE,TRUE),1,9)*52</f>
        <v/>
      </c>
      <c r="AB744" s="9">
        <f>INDEX(LINEST(L485:L744,M485:T744,TRUE,TRUE),1,8)</f>
        <v/>
      </c>
      <c r="AC744" s="9">
        <f>INDEX(LINEST(L485:L744,M485:T744,TRUE,TRUE),1,7)</f>
        <v/>
      </c>
      <c r="AD744" s="9">
        <f>INDEX(LINEST(L485:L744,M485:T744,TRUE,TRUE),1,6)</f>
        <v/>
      </c>
      <c r="AE744" s="9">
        <f>INDEX(LINEST(L485:L744,M485:T744,TRUE,TRUE),1,5)</f>
        <v/>
      </c>
      <c r="AF744" s="9">
        <f>INDEX(LINEST(L485:L744,M485:T744,TRUE,TRUE),1,4)</f>
        <v/>
      </c>
      <c r="AG744" s="9">
        <f>INDEX(LINEST(L485:L744,M485:T744,TRUE,TRUE),1,3)</f>
        <v/>
      </c>
      <c r="AH744" s="9">
        <f>INDEX(LINEST(L485:L744,M485:T744,TRUE,TRUE),1,2)</f>
        <v/>
      </c>
      <c r="AI744" s="9">
        <f>INDEX(LINEST(L485:L744,M485:T744,TRUE,TRUE),1,1)</f>
        <v/>
      </c>
      <c r="AJ744" s="10">
        <f>INDEX(LINEST(L485:L744,M485:T744,TRUE,TRUE),3,1)</f>
        <v/>
      </c>
      <c r="AK744" s="9">
        <f>AA743/52+AB743*M744+AC743*N744+AD743*O744+AE743*P744+AF743*Q744+AG743*R744+AH743*S744+AI743*T744</f>
        <v/>
      </c>
      <c r="AL744" s="9">
        <f>AVERAGE(L484:L743)</f>
        <v/>
      </c>
    </row>
    <row r="745">
      <c r="A745" s="7" t="n">
        <v>42825</v>
      </c>
      <c r="B745" s="8" t="n">
        <v>1244.85</v>
      </c>
      <c r="C745" s="8" t="n">
        <v>1.97</v>
      </c>
      <c r="D745" s="8" t="n">
        <v>0.43</v>
      </c>
      <c r="E745" s="8" t="n">
        <v>100.349998</v>
      </c>
      <c r="F745" s="8" t="n">
        <v>50.54</v>
      </c>
      <c r="G745" s="8" t="n">
        <v>12.37</v>
      </c>
      <c r="H745" s="8" t="n">
        <v>60.700001</v>
      </c>
      <c r="I745" s="8" t="n">
        <v>2362.719971</v>
      </c>
      <c r="J745" s="8" t="n">
        <v>83.412971</v>
      </c>
      <c r="L745" s="9">
        <f>LN(B745/B744)</f>
        <v/>
      </c>
      <c r="M745" s="9">
        <f>$M$1*(C745-C744)</f>
        <v/>
      </c>
      <c r="N745" s="9">
        <f>$N$1*(D745-D744)</f>
        <v/>
      </c>
      <c r="O745" s="9">
        <f>$O$1*LN(E745/E744)</f>
        <v/>
      </c>
      <c r="P745" s="9">
        <f>$P$1*LN(F745/F744)</f>
        <v/>
      </c>
      <c r="Q745" s="9">
        <f>$Q$1*(G745-G744)</f>
        <v/>
      </c>
      <c r="R745" s="9">
        <f>$R$1*(H745-H744)</f>
        <v/>
      </c>
      <c r="S745" s="9">
        <f>$S$1*LN(I745/I744)</f>
        <v/>
      </c>
      <c r="T745" s="9">
        <f>$T$1*LN(J745/J744)</f>
        <v/>
      </c>
      <c r="U745" s="9">
        <f>$W$12+$W$4*M745+$W$5*N745+$W$6*O745+$W$7*P745+$W$8*Q745+$W$9*R745+$W$10*S745+$W$11*T745</f>
        <v/>
      </c>
      <c r="AA745" s="10">
        <f>INDEX(LINEST(L486:L745,M486:T745,TRUE,TRUE),1,9)*52</f>
        <v/>
      </c>
      <c r="AB745" s="9">
        <f>INDEX(LINEST(L486:L745,M486:T745,TRUE,TRUE),1,8)</f>
        <v/>
      </c>
      <c r="AC745" s="9">
        <f>INDEX(LINEST(L486:L745,M486:T745,TRUE,TRUE),1,7)</f>
        <v/>
      </c>
      <c r="AD745" s="9">
        <f>INDEX(LINEST(L486:L745,M486:T745,TRUE,TRUE),1,6)</f>
        <v/>
      </c>
      <c r="AE745" s="9">
        <f>INDEX(LINEST(L486:L745,M486:T745,TRUE,TRUE),1,5)</f>
        <v/>
      </c>
      <c r="AF745" s="9">
        <f>INDEX(LINEST(L486:L745,M486:T745,TRUE,TRUE),1,4)</f>
        <v/>
      </c>
      <c r="AG745" s="9">
        <f>INDEX(LINEST(L486:L745,M486:T745,TRUE,TRUE),1,3)</f>
        <v/>
      </c>
      <c r="AH745" s="9">
        <f>INDEX(LINEST(L486:L745,M486:T745,TRUE,TRUE),1,2)</f>
        <v/>
      </c>
      <c r="AI745" s="9">
        <f>INDEX(LINEST(L486:L745,M486:T745,TRUE,TRUE),1,1)</f>
        <v/>
      </c>
      <c r="AJ745" s="10">
        <f>INDEX(LINEST(L486:L745,M486:T745,TRUE,TRUE),3,1)</f>
        <v/>
      </c>
      <c r="AK745" s="9">
        <f>AA744/52+AB744*M745+AC744*N745+AD744*O745+AE744*P745+AF744*Q745+AG744*R745+AH744*S745+AI744*T745</f>
        <v/>
      </c>
      <c r="AL745" s="9">
        <f>AVERAGE(L485:L744)</f>
        <v/>
      </c>
    </row>
    <row r="746">
      <c r="A746" s="7" t="n">
        <v>42832</v>
      </c>
      <c r="B746" s="8" t="n">
        <v>1266.45</v>
      </c>
      <c r="C746" s="8" t="n">
        <v>1.94</v>
      </c>
      <c r="D746" s="8" t="n">
        <v>0.44</v>
      </c>
      <c r="E746" s="8" t="n">
        <v>101.18</v>
      </c>
      <c r="F746" s="8" t="n">
        <v>52.25</v>
      </c>
      <c r="G746" s="8" t="n">
        <v>12.87</v>
      </c>
      <c r="H746" s="8" t="n">
        <v>68.660004</v>
      </c>
      <c r="I746" s="8" t="n">
        <v>2355.540039</v>
      </c>
      <c r="J746" s="8" t="n">
        <v>83.545486</v>
      </c>
      <c r="L746" s="9">
        <f>LN(B746/B745)</f>
        <v/>
      </c>
      <c r="M746" s="9">
        <f>$M$1*(C746-C745)</f>
        <v/>
      </c>
      <c r="N746" s="9">
        <f>$N$1*(D746-D745)</f>
        <v/>
      </c>
      <c r="O746" s="9">
        <f>$O$1*LN(E746/E745)</f>
        <v/>
      </c>
      <c r="P746" s="9">
        <f>$P$1*LN(F746/F745)</f>
        <v/>
      </c>
      <c r="Q746" s="9">
        <f>$Q$1*(G746-G745)</f>
        <v/>
      </c>
      <c r="R746" s="9">
        <f>$R$1*(H746-H745)</f>
        <v/>
      </c>
      <c r="S746" s="9">
        <f>$S$1*LN(I746/I745)</f>
        <v/>
      </c>
      <c r="T746" s="9">
        <f>$T$1*LN(J746/J745)</f>
        <v/>
      </c>
      <c r="U746" s="9">
        <f>$W$12+$W$4*M746+$W$5*N746+$W$6*O746+$W$7*P746+$W$8*Q746+$W$9*R746+$W$10*S746+$W$11*T746</f>
        <v/>
      </c>
      <c r="AA746" s="10">
        <f>INDEX(LINEST(L487:L746,M487:T746,TRUE,TRUE),1,9)*52</f>
        <v/>
      </c>
      <c r="AB746" s="9">
        <f>INDEX(LINEST(L487:L746,M487:T746,TRUE,TRUE),1,8)</f>
        <v/>
      </c>
      <c r="AC746" s="9">
        <f>INDEX(LINEST(L487:L746,M487:T746,TRUE,TRUE),1,7)</f>
        <v/>
      </c>
      <c r="AD746" s="9">
        <f>INDEX(LINEST(L487:L746,M487:T746,TRUE,TRUE),1,6)</f>
        <v/>
      </c>
      <c r="AE746" s="9">
        <f>INDEX(LINEST(L487:L746,M487:T746,TRUE,TRUE),1,5)</f>
        <v/>
      </c>
      <c r="AF746" s="9">
        <f>INDEX(LINEST(L487:L746,M487:T746,TRUE,TRUE),1,4)</f>
        <v/>
      </c>
      <c r="AG746" s="9">
        <f>INDEX(LINEST(L487:L746,M487:T746,TRUE,TRUE),1,3)</f>
        <v/>
      </c>
      <c r="AH746" s="9">
        <f>INDEX(LINEST(L487:L746,M487:T746,TRUE,TRUE),1,2)</f>
        <v/>
      </c>
      <c r="AI746" s="9">
        <f>INDEX(LINEST(L487:L746,M487:T746,TRUE,TRUE),1,1)</f>
        <v/>
      </c>
      <c r="AJ746" s="10">
        <f>INDEX(LINEST(L487:L746,M487:T746,TRUE,TRUE),3,1)</f>
        <v/>
      </c>
      <c r="AK746" s="9">
        <f>AA745/52+AB745*M746+AC745*N746+AD745*O746+AE745*P746+AF745*Q746+AG745*R746+AH745*S746+AI745*T746</f>
        <v/>
      </c>
      <c r="AL746" s="9">
        <f>AVERAGE(L486:L745)</f>
        <v/>
      </c>
    </row>
    <row r="747">
      <c r="A747" s="7" t="n">
        <v>42839</v>
      </c>
      <c r="B747" s="8" t="n">
        <v>1284.15</v>
      </c>
      <c r="C747" s="8" t="n">
        <v>1.92</v>
      </c>
      <c r="D747" s="8" t="n">
        <v>0.32</v>
      </c>
      <c r="E747" s="8" t="n">
        <v>100.559998</v>
      </c>
      <c r="F747" s="8" t="n">
        <v>53.19</v>
      </c>
      <c r="G747" s="8" t="n">
        <v>15.96</v>
      </c>
      <c r="H747" s="8" t="n">
        <v>74.480003</v>
      </c>
      <c r="I747" s="8" t="n">
        <v>2328.949951</v>
      </c>
      <c r="J747" s="8" t="n">
        <v>84.18497499999999</v>
      </c>
      <c r="L747" s="9">
        <f>LN(B747/B746)</f>
        <v/>
      </c>
      <c r="M747" s="9">
        <f>$M$1*(C747-C746)</f>
        <v/>
      </c>
      <c r="N747" s="9">
        <f>$N$1*(D747-D746)</f>
        <v/>
      </c>
      <c r="O747" s="9">
        <f>$O$1*LN(E747/E746)</f>
        <v/>
      </c>
      <c r="P747" s="9">
        <f>$P$1*LN(F747/F746)</f>
        <v/>
      </c>
      <c r="Q747" s="9">
        <f>$Q$1*(G747-G746)</f>
        <v/>
      </c>
      <c r="R747" s="9">
        <f>$R$1*(H747-H746)</f>
        <v/>
      </c>
      <c r="S747" s="9">
        <f>$S$1*LN(I747/I746)</f>
        <v/>
      </c>
      <c r="T747" s="9">
        <f>$T$1*LN(J747/J746)</f>
        <v/>
      </c>
      <c r="U747" s="9">
        <f>$W$12+$W$4*M747+$W$5*N747+$W$6*O747+$W$7*P747+$W$8*Q747+$W$9*R747+$W$10*S747+$W$11*T747</f>
        <v/>
      </c>
      <c r="AA747" s="10">
        <f>INDEX(LINEST(L488:L747,M488:T747,TRUE,TRUE),1,9)*52</f>
        <v/>
      </c>
      <c r="AB747" s="9">
        <f>INDEX(LINEST(L488:L747,M488:T747,TRUE,TRUE),1,8)</f>
        <v/>
      </c>
      <c r="AC747" s="9">
        <f>INDEX(LINEST(L488:L747,M488:T747,TRUE,TRUE),1,7)</f>
        <v/>
      </c>
      <c r="AD747" s="9">
        <f>INDEX(LINEST(L488:L747,M488:T747,TRUE,TRUE),1,6)</f>
        <v/>
      </c>
      <c r="AE747" s="9">
        <f>INDEX(LINEST(L488:L747,M488:T747,TRUE,TRUE),1,5)</f>
        <v/>
      </c>
      <c r="AF747" s="9">
        <f>INDEX(LINEST(L488:L747,M488:T747,TRUE,TRUE),1,4)</f>
        <v/>
      </c>
      <c r="AG747" s="9">
        <f>INDEX(LINEST(L488:L747,M488:T747,TRUE,TRUE),1,3)</f>
        <v/>
      </c>
      <c r="AH747" s="9">
        <f>INDEX(LINEST(L488:L747,M488:T747,TRUE,TRUE),1,2)</f>
        <v/>
      </c>
      <c r="AI747" s="9">
        <f>INDEX(LINEST(L488:L747,M488:T747,TRUE,TRUE),1,1)</f>
        <v/>
      </c>
      <c r="AJ747" s="10">
        <f>INDEX(LINEST(L488:L747,M488:T747,TRUE,TRUE),3,1)</f>
        <v/>
      </c>
      <c r="AK747" s="9">
        <f>AA746/52+AB746*M747+AC746*N747+AD746*O747+AE746*P747+AF746*Q747+AG746*R747+AH746*S747+AI746*T747</f>
        <v/>
      </c>
      <c r="AL747" s="9">
        <f>AVERAGE(L487:L746)</f>
        <v/>
      </c>
    </row>
    <row r="748">
      <c r="A748" s="7" t="n">
        <v>42846</v>
      </c>
      <c r="B748" s="8" t="n">
        <v>1281.85</v>
      </c>
      <c r="C748" s="8" t="n">
        <v>1.84</v>
      </c>
      <c r="D748" s="8" t="n">
        <v>0.4</v>
      </c>
      <c r="E748" s="8" t="n">
        <v>99.980003</v>
      </c>
      <c r="F748" s="8" t="n">
        <v>49.64</v>
      </c>
      <c r="G748" s="8" t="n">
        <v>14.63</v>
      </c>
      <c r="H748" s="8" t="n">
        <v>77.150002</v>
      </c>
      <c r="I748" s="8" t="n">
        <v>2348.689941</v>
      </c>
      <c r="J748" s="8" t="n">
        <v>84.238884</v>
      </c>
      <c r="L748" s="9">
        <f>LN(B748/B747)</f>
        <v/>
      </c>
      <c r="M748" s="9">
        <f>$M$1*(C748-C747)</f>
        <v/>
      </c>
      <c r="N748" s="9">
        <f>$N$1*(D748-D747)</f>
        <v/>
      </c>
      <c r="O748" s="9">
        <f>$O$1*LN(E748/E747)</f>
        <v/>
      </c>
      <c r="P748" s="9">
        <f>$P$1*LN(F748/F747)</f>
        <v/>
      </c>
      <c r="Q748" s="9">
        <f>$Q$1*(G748-G747)</f>
        <v/>
      </c>
      <c r="R748" s="9">
        <f>$R$1*(H748-H747)</f>
        <v/>
      </c>
      <c r="S748" s="9">
        <f>$S$1*LN(I748/I747)</f>
        <v/>
      </c>
      <c r="T748" s="9">
        <f>$T$1*LN(J748/J747)</f>
        <v/>
      </c>
      <c r="U748" s="9">
        <f>$W$12+$W$4*M748+$W$5*N748+$W$6*O748+$W$7*P748+$W$8*Q748+$W$9*R748+$W$10*S748+$W$11*T748</f>
        <v/>
      </c>
      <c r="AA748" s="10">
        <f>INDEX(LINEST(L489:L748,M489:T748,TRUE,TRUE),1,9)*52</f>
        <v/>
      </c>
      <c r="AB748" s="9">
        <f>INDEX(LINEST(L489:L748,M489:T748,TRUE,TRUE),1,8)</f>
        <v/>
      </c>
      <c r="AC748" s="9">
        <f>INDEX(LINEST(L489:L748,M489:T748,TRUE,TRUE),1,7)</f>
        <v/>
      </c>
      <c r="AD748" s="9">
        <f>INDEX(LINEST(L489:L748,M489:T748,TRUE,TRUE),1,6)</f>
        <v/>
      </c>
      <c r="AE748" s="9">
        <f>INDEX(LINEST(L489:L748,M489:T748,TRUE,TRUE),1,5)</f>
        <v/>
      </c>
      <c r="AF748" s="9">
        <f>INDEX(LINEST(L489:L748,M489:T748,TRUE,TRUE),1,4)</f>
        <v/>
      </c>
      <c r="AG748" s="9">
        <f>INDEX(LINEST(L489:L748,M489:T748,TRUE,TRUE),1,3)</f>
        <v/>
      </c>
      <c r="AH748" s="9">
        <f>INDEX(LINEST(L489:L748,M489:T748,TRUE,TRUE),1,2)</f>
        <v/>
      </c>
      <c r="AI748" s="9">
        <f>INDEX(LINEST(L489:L748,M489:T748,TRUE,TRUE),1,1)</f>
        <v/>
      </c>
      <c r="AJ748" s="10">
        <f>INDEX(LINEST(L489:L748,M489:T748,TRUE,TRUE),3,1)</f>
        <v/>
      </c>
      <c r="AK748" s="9">
        <f>AA747/52+AB747*M748+AC747*N748+AD747*O748+AE747*P748+AF747*Q748+AG747*R748+AH747*S748+AI747*T748</f>
        <v/>
      </c>
      <c r="AL748" s="9">
        <f>AVERAGE(L488:L747)</f>
        <v/>
      </c>
    </row>
    <row r="749">
      <c r="A749" s="7" t="n">
        <v>42853</v>
      </c>
      <c r="B749" s="8" t="n">
        <v>1266.45</v>
      </c>
      <c r="C749" s="8" t="n">
        <v>1.92</v>
      </c>
      <c r="D749" s="8" t="n">
        <v>0.37</v>
      </c>
      <c r="E749" s="8" t="n">
        <v>99.050003</v>
      </c>
      <c r="F749" s="8" t="n">
        <v>49.31</v>
      </c>
      <c r="G749" s="8" t="n">
        <v>10.82</v>
      </c>
      <c r="H749" s="8" t="n">
        <v>60.189999</v>
      </c>
      <c r="I749" s="8" t="n">
        <v>2384.199951</v>
      </c>
      <c r="J749" s="8" t="n">
        <v>84.16954</v>
      </c>
      <c r="L749" s="9">
        <f>LN(B749/B748)</f>
        <v/>
      </c>
      <c r="M749" s="9">
        <f>$M$1*(C749-C748)</f>
        <v/>
      </c>
      <c r="N749" s="9">
        <f>$N$1*(D749-D748)</f>
        <v/>
      </c>
      <c r="O749" s="9">
        <f>$O$1*LN(E749/E748)</f>
        <v/>
      </c>
      <c r="P749" s="9">
        <f>$P$1*LN(F749/F748)</f>
        <v/>
      </c>
      <c r="Q749" s="9">
        <f>$Q$1*(G749-G748)</f>
        <v/>
      </c>
      <c r="R749" s="9">
        <f>$R$1*(H749-H748)</f>
        <v/>
      </c>
      <c r="S749" s="9">
        <f>$S$1*LN(I749/I748)</f>
        <v/>
      </c>
      <c r="T749" s="9">
        <f>$T$1*LN(J749/J748)</f>
        <v/>
      </c>
      <c r="U749" s="9">
        <f>$W$12+$W$4*M749+$W$5*N749+$W$6*O749+$W$7*P749+$W$8*Q749+$W$9*R749+$W$10*S749+$W$11*T749</f>
        <v/>
      </c>
      <c r="AA749" s="10">
        <f>INDEX(LINEST(L490:L749,M490:T749,TRUE,TRUE),1,9)*52</f>
        <v/>
      </c>
      <c r="AB749" s="9">
        <f>INDEX(LINEST(L490:L749,M490:T749,TRUE,TRUE),1,8)</f>
        <v/>
      </c>
      <c r="AC749" s="9">
        <f>INDEX(LINEST(L490:L749,M490:T749,TRUE,TRUE),1,7)</f>
        <v/>
      </c>
      <c r="AD749" s="9">
        <f>INDEX(LINEST(L490:L749,M490:T749,TRUE,TRUE),1,6)</f>
        <v/>
      </c>
      <c r="AE749" s="9">
        <f>INDEX(LINEST(L490:L749,M490:T749,TRUE,TRUE),1,5)</f>
        <v/>
      </c>
      <c r="AF749" s="9">
        <f>INDEX(LINEST(L490:L749,M490:T749,TRUE,TRUE),1,4)</f>
        <v/>
      </c>
      <c r="AG749" s="9">
        <f>INDEX(LINEST(L490:L749,M490:T749,TRUE,TRUE),1,3)</f>
        <v/>
      </c>
      <c r="AH749" s="9">
        <f>INDEX(LINEST(L490:L749,M490:T749,TRUE,TRUE),1,2)</f>
        <v/>
      </c>
      <c r="AI749" s="9">
        <f>INDEX(LINEST(L490:L749,M490:T749,TRUE,TRUE),1,1)</f>
        <v/>
      </c>
      <c r="AJ749" s="10">
        <f>INDEX(LINEST(L490:L749,M490:T749,TRUE,TRUE),3,1)</f>
        <v/>
      </c>
      <c r="AK749" s="9">
        <f>AA748/52+AB748*M749+AC748*N749+AD748*O749+AE748*P749+AF748*Q749+AG748*R749+AH748*S749+AI748*T749</f>
        <v/>
      </c>
      <c r="AL749" s="9">
        <f>AVERAGE(L489:L748)</f>
        <v/>
      </c>
    </row>
    <row r="750">
      <c r="A750" s="7" t="n">
        <v>42860</v>
      </c>
      <c r="B750" s="8" t="n">
        <v>1228.05</v>
      </c>
      <c r="C750" s="8" t="n">
        <v>1.86</v>
      </c>
      <c r="D750" s="8" t="n">
        <v>0.5</v>
      </c>
      <c r="E750" s="8" t="n">
        <v>98.650002</v>
      </c>
      <c r="F750" s="8" t="n">
        <v>46.23</v>
      </c>
      <c r="G750" s="8" t="n">
        <v>10.57</v>
      </c>
      <c r="H750" s="8" t="n">
        <v>58.720001</v>
      </c>
      <c r="I750" s="8" t="n">
        <v>2399.290039</v>
      </c>
      <c r="J750" s="8" t="n">
        <v>83.92939</v>
      </c>
      <c r="L750" s="9">
        <f>LN(B750/B749)</f>
        <v/>
      </c>
      <c r="M750" s="9">
        <f>$M$1*(C750-C749)</f>
        <v/>
      </c>
      <c r="N750" s="9">
        <f>$N$1*(D750-D749)</f>
        <v/>
      </c>
      <c r="O750" s="9">
        <f>$O$1*LN(E750/E749)</f>
        <v/>
      </c>
      <c r="P750" s="9">
        <f>$P$1*LN(F750/F749)</f>
        <v/>
      </c>
      <c r="Q750" s="9">
        <f>$Q$1*(G750-G749)</f>
        <v/>
      </c>
      <c r="R750" s="9">
        <f>$R$1*(H750-H749)</f>
        <v/>
      </c>
      <c r="S750" s="9">
        <f>$S$1*LN(I750/I749)</f>
        <v/>
      </c>
      <c r="T750" s="9">
        <f>$T$1*LN(J750/J749)</f>
        <v/>
      </c>
      <c r="U750" s="9">
        <f>$W$12+$W$4*M750+$W$5*N750+$W$6*O750+$W$7*P750+$W$8*Q750+$W$9*R750+$W$10*S750+$W$11*T750</f>
        <v/>
      </c>
      <c r="AA750" s="10">
        <f>INDEX(LINEST(L491:L750,M491:T750,TRUE,TRUE),1,9)*52</f>
        <v/>
      </c>
      <c r="AB750" s="9">
        <f>INDEX(LINEST(L491:L750,M491:T750,TRUE,TRUE),1,8)</f>
        <v/>
      </c>
      <c r="AC750" s="9">
        <f>INDEX(LINEST(L491:L750,M491:T750,TRUE,TRUE),1,7)</f>
        <v/>
      </c>
      <c r="AD750" s="9">
        <f>INDEX(LINEST(L491:L750,M491:T750,TRUE,TRUE),1,6)</f>
        <v/>
      </c>
      <c r="AE750" s="9">
        <f>INDEX(LINEST(L491:L750,M491:T750,TRUE,TRUE),1,5)</f>
        <v/>
      </c>
      <c r="AF750" s="9">
        <f>INDEX(LINEST(L491:L750,M491:T750,TRUE,TRUE),1,4)</f>
        <v/>
      </c>
      <c r="AG750" s="9">
        <f>INDEX(LINEST(L491:L750,M491:T750,TRUE,TRUE),1,3)</f>
        <v/>
      </c>
      <c r="AH750" s="9">
        <f>INDEX(LINEST(L491:L750,M491:T750,TRUE,TRUE),1,2)</f>
        <v/>
      </c>
      <c r="AI750" s="9">
        <f>INDEX(LINEST(L491:L750,M491:T750,TRUE,TRUE),1,1)</f>
        <v/>
      </c>
      <c r="AJ750" s="10">
        <f>INDEX(LINEST(L491:L750,M491:T750,TRUE,TRUE),3,1)</f>
        <v/>
      </c>
      <c r="AK750" s="9">
        <f>AA749/52+AB749*M750+AC749*N750+AD749*O750+AE749*P750+AF749*Q750+AG749*R750+AH749*S750+AI749*T750</f>
        <v/>
      </c>
      <c r="AL750" s="9">
        <f>AVERAGE(L490:L749)</f>
        <v/>
      </c>
    </row>
    <row r="751">
      <c r="A751" s="7" t="n">
        <v>42867</v>
      </c>
      <c r="B751" s="8" t="n">
        <v>1231.25</v>
      </c>
      <c r="C751" s="8" t="n">
        <v>1.84</v>
      </c>
      <c r="D751" s="8" t="n">
        <v>0.49</v>
      </c>
      <c r="E751" s="8" t="n">
        <v>99.25</v>
      </c>
      <c r="F751" s="8" t="n">
        <v>47.83</v>
      </c>
      <c r="G751" s="8" t="n">
        <v>10.4</v>
      </c>
      <c r="H751" s="8" t="n">
        <v>55.709999</v>
      </c>
      <c r="I751" s="8" t="n">
        <v>2390.899902</v>
      </c>
      <c r="J751" s="8" t="n">
        <v>84.099289</v>
      </c>
      <c r="L751" s="9">
        <f>LN(B751/B750)</f>
        <v/>
      </c>
      <c r="M751" s="9">
        <f>$M$1*(C751-C750)</f>
        <v/>
      </c>
      <c r="N751" s="9">
        <f>$N$1*(D751-D750)</f>
        <v/>
      </c>
      <c r="O751" s="9">
        <f>$O$1*LN(E751/E750)</f>
        <v/>
      </c>
      <c r="P751" s="9">
        <f>$P$1*LN(F751/F750)</f>
        <v/>
      </c>
      <c r="Q751" s="9">
        <f>$Q$1*(G751-G750)</f>
        <v/>
      </c>
      <c r="R751" s="9">
        <f>$R$1*(H751-H750)</f>
        <v/>
      </c>
      <c r="S751" s="9">
        <f>$S$1*LN(I751/I750)</f>
        <v/>
      </c>
      <c r="T751" s="9">
        <f>$T$1*LN(J751/J750)</f>
        <v/>
      </c>
      <c r="U751" s="9">
        <f>$W$12+$W$4*M751+$W$5*N751+$W$6*O751+$W$7*P751+$W$8*Q751+$W$9*R751+$W$10*S751+$W$11*T751</f>
        <v/>
      </c>
      <c r="AA751" s="10">
        <f>INDEX(LINEST(L492:L751,M492:T751,TRUE,TRUE),1,9)*52</f>
        <v/>
      </c>
      <c r="AB751" s="9">
        <f>INDEX(LINEST(L492:L751,M492:T751,TRUE,TRUE),1,8)</f>
        <v/>
      </c>
      <c r="AC751" s="9">
        <f>INDEX(LINEST(L492:L751,M492:T751,TRUE,TRUE),1,7)</f>
        <v/>
      </c>
      <c r="AD751" s="9">
        <f>INDEX(LINEST(L492:L751,M492:T751,TRUE,TRUE),1,6)</f>
        <v/>
      </c>
      <c r="AE751" s="9">
        <f>INDEX(LINEST(L492:L751,M492:T751,TRUE,TRUE),1,5)</f>
        <v/>
      </c>
      <c r="AF751" s="9">
        <f>INDEX(LINEST(L492:L751,M492:T751,TRUE,TRUE),1,4)</f>
        <v/>
      </c>
      <c r="AG751" s="9">
        <f>INDEX(LINEST(L492:L751,M492:T751,TRUE,TRUE),1,3)</f>
        <v/>
      </c>
      <c r="AH751" s="9">
        <f>INDEX(LINEST(L492:L751,M492:T751,TRUE,TRUE),1,2)</f>
        <v/>
      </c>
      <c r="AI751" s="9">
        <f>INDEX(LINEST(L492:L751,M492:T751,TRUE,TRUE),1,1)</f>
        <v/>
      </c>
      <c r="AJ751" s="10">
        <f>INDEX(LINEST(L492:L751,M492:T751,TRUE,TRUE),3,1)</f>
        <v/>
      </c>
      <c r="AK751" s="9">
        <f>AA750/52+AB750*M751+AC750*N751+AD750*O751+AE750*P751+AF750*Q751+AG750*R751+AH750*S751+AI750*T751</f>
        <v/>
      </c>
      <c r="AL751" s="9">
        <f>AVERAGE(L491:L750)</f>
        <v/>
      </c>
    </row>
    <row r="752">
      <c r="A752" s="7" t="n">
        <v>42874</v>
      </c>
      <c r="B752" s="8" t="n">
        <v>1252</v>
      </c>
      <c r="C752" s="8" t="n">
        <v>1.82</v>
      </c>
      <c r="D752" s="8" t="n">
        <v>0.41</v>
      </c>
      <c r="E752" s="8" t="n">
        <v>97.150002</v>
      </c>
      <c r="F752" s="8" t="n">
        <v>50.32</v>
      </c>
      <c r="G752" s="8" t="n">
        <v>12.04</v>
      </c>
      <c r="H752" s="8" t="n">
        <v>57.82</v>
      </c>
      <c r="I752" s="8" t="n">
        <v>2381.72998</v>
      </c>
      <c r="J752" s="8" t="n">
        <v>84.562546</v>
      </c>
      <c r="L752" s="9">
        <f>LN(B752/B751)</f>
        <v/>
      </c>
      <c r="M752" s="9">
        <f>$M$1*(C752-C751)</f>
        <v/>
      </c>
      <c r="N752" s="9">
        <f>$N$1*(D752-D751)</f>
        <v/>
      </c>
      <c r="O752" s="9">
        <f>$O$1*LN(E752/E751)</f>
        <v/>
      </c>
      <c r="P752" s="9">
        <f>$P$1*LN(F752/F751)</f>
        <v/>
      </c>
      <c r="Q752" s="9">
        <f>$Q$1*(G752-G751)</f>
        <v/>
      </c>
      <c r="R752" s="9">
        <f>$R$1*(H752-H751)</f>
        <v/>
      </c>
      <c r="S752" s="9">
        <f>$S$1*LN(I752/I751)</f>
        <v/>
      </c>
      <c r="T752" s="9">
        <f>$T$1*LN(J752/J751)</f>
        <v/>
      </c>
      <c r="U752" s="9">
        <f>$W$12+$W$4*M752+$W$5*N752+$W$6*O752+$W$7*P752+$W$8*Q752+$W$9*R752+$W$10*S752+$W$11*T752</f>
        <v/>
      </c>
      <c r="AA752" s="10">
        <f>INDEX(LINEST(L493:L752,M493:T752,TRUE,TRUE),1,9)*52</f>
        <v/>
      </c>
      <c r="AB752" s="9">
        <f>INDEX(LINEST(L493:L752,M493:T752,TRUE,TRUE),1,8)</f>
        <v/>
      </c>
      <c r="AC752" s="9">
        <f>INDEX(LINEST(L493:L752,M493:T752,TRUE,TRUE),1,7)</f>
        <v/>
      </c>
      <c r="AD752" s="9">
        <f>INDEX(LINEST(L493:L752,M493:T752,TRUE,TRUE),1,6)</f>
        <v/>
      </c>
      <c r="AE752" s="9">
        <f>INDEX(LINEST(L493:L752,M493:T752,TRUE,TRUE),1,5)</f>
        <v/>
      </c>
      <c r="AF752" s="9">
        <f>INDEX(LINEST(L493:L752,M493:T752,TRUE,TRUE),1,4)</f>
        <v/>
      </c>
      <c r="AG752" s="9">
        <f>INDEX(LINEST(L493:L752,M493:T752,TRUE,TRUE),1,3)</f>
        <v/>
      </c>
      <c r="AH752" s="9">
        <f>INDEX(LINEST(L493:L752,M493:T752,TRUE,TRUE),1,2)</f>
        <v/>
      </c>
      <c r="AI752" s="9">
        <f>INDEX(LINEST(L493:L752,M493:T752,TRUE,TRUE),1,1)</f>
        <v/>
      </c>
      <c r="AJ752" s="10">
        <f>INDEX(LINEST(L493:L752,M493:T752,TRUE,TRUE),3,1)</f>
        <v/>
      </c>
      <c r="AK752" s="9">
        <f>AA751/52+AB751*M752+AC751*N752+AD751*O752+AE751*P752+AF751*Q752+AG751*R752+AH751*S752+AI751*T752</f>
        <v/>
      </c>
      <c r="AL752" s="9">
        <f>AVERAGE(L492:L751)</f>
        <v/>
      </c>
    </row>
    <row r="753">
      <c r="A753" s="7" t="n">
        <v>42881</v>
      </c>
      <c r="B753" s="8" t="n">
        <v>1265.05</v>
      </c>
      <c r="C753" s="8" t="n">
        <v>1.81</v>
      </c>
      <c r="D753" s="8" t="n">
        <v>0.44</v>
      </c>
      <c r="E753" s="8" t="n">
        <v>97.400002</v>
      </c>
      <c r="F753" s="8" t="n">
        <v>49.58</v>
      </c>
      <c r="G753" s="8" t="n">
        <v>9.81</v>
      </c>
      <c r="H753" s="8" t="n">
        <v>54.049999</v>
      </c>
      <c r="I753" s="8" t="n">
        <v>2415.820068</v>
      </c>
      <c r="J753" s="8" t="n">
        <v>84.500755</v>
      </c>
      <c r="L753" s="9">
        <f>LN(B753/B752)</f>
        <v/>
      </c>
      <c r="M753" s="9">
        <f>$M$1*(C753-C752)</f>
        <v/>
      </c>
      <c r="N753" s="9">
        <f>$N$1*(D753-D752)</f>
        <v/>
      </c>
      <c r="O753" s="9">
        <f>$O$1*LN(E753/E752)</f>
        <v/>
      </c>
      <c r="P753" s="9">
        <f>$P$1*LN(F753/F752)</f>
        <v/>
      </c>
      <c r="Q753" s="9">
        <f>$Q$1*(G753-G752)</f>
        <v/>
      </c>
      <c r="R753" s="9">
        <f>$R$1*(H753-H752)</f>
        <v/>
      </c>
      <c r="S753" s="9">
        <f>$S$1*LN(I753/I752)</f>
        <v/>
      </c>
      <c r="T753" s="9">
        <f>$T$1*LN(J753/J752)</f>
        <v/>
      </c>
      <c r="U753" s="9">
        <f>$W$12+$W$4*M753+$W$5*N753+$W$6*O753+$W$7*P753+$W$8*Q753+$W$9*R753+$W$10*S753+$W$11*T753</f>
        <v/>
      </c>
      <c r="AA753" s="10">
        <f>INDEX(LINEST(L494:L753,M494:T753,TRUE,TRUE),1,9)*52</f>
        <v/>
      </c>
      <c r="AB753" s="9">
        <f>INDEX(LINEST(L494:L753,M494:T753,TRUE,TRUE),1,8)</f>
        <v/>
      </c>
      <c r="AC753" s="9">
        <f>INDEX(LINEST(L494:L753,M494:T753,TRUE,TRUE),1,7)</f>
        <v/>
      </c>
      <c r="AD753" s="9">
        <f>INDEX(LINEST(L494:L753,M494:T753,TRUE,TRUE),1,6)</f>
        <v/>
      </c>
      <c r="AE753" s="9">
        <f>INDEX(LINEST(L494:L753,M494:T753,TRUE,TRUE),1,5)</f>
        <v/>
      </c>
      <c r="AF753" s="9">
        <f>INDEX(LINEST(L494:L753,M494:T753,TRUE,TRUE),1,4)</f>
        <v/>
      </c>
      <c r="AG753" s="9">
        <f>INDEX(LINEST(L494:L753,M494:T753,TRUE,TRUE),1,3)</f>
        <v/>
      </c>
      <c r="AH753" s="9">
        <f>INDEX(LINEST(L494:L753,M494:T753,TRUE,TRUE),1,2)</f>
        <v/>
      </c>
      <c r="AI753" s="9">
        <f>INDEX(LINEST(L494:L753,M494:T753,TRUE,TRUE),1,1)</f>
        <v/>
      </c>
      <c r="AJ753" s="10">
        <f>INDEX(LINEST(L494:L753,M494:T753,TRUE,TRUE),3,1)</f>
        <v/>
      </c>
      <c r="AK753" s="9">
        <f>AA752/52+AB752*M753+AC752*N753+AD752*O753+AE752*P753+AF752*Q753+AG752*R753+AH752*S753+AI752*T753</f>
        <v/>
      </c>
      <c r="AL753" s="9">
        <f>AVERAGE(L493:L752)</f>
        <v/>
      </c>
    </row>
    <row r="754">
      <c r="A754" s="7" t="n">
        <v>42888</v>
      </c>
      <c r="B754" s="8" t="n">
        <v>1274.95</v>
      </c>
      <c r="C754" s="8" t="n">
        <v>1.79</v>
      </c>
      <c r="D754" s="8" t="n">
        <v>0.36</v>
      </c>
      <c r="E754" s="8" t="n">
        <v>96.720001</v>
      </c>
      <c r="F754" s="8" t="n">
        <v>47.68</v>
      </c>
      <c r="G754" s="8" t="n">
        <v>9.75</v>
      </c>
      <c r="H754" s="8" t="n">
        <v>53.740002</v>
      </c>
      <c r="I754" s="8" t="n">
        <v>2439.070068</v>
      </c>
      <c r="J754" s="8" t="n">
        <v>84.987724</v>
      </c>
      <c r="L754" s="9">
        <f>LN(B754/B753)</f>
        <v/>
      </c>
      <c r="M754" s="9">
        <f>$M$1*(C754-C753)</f>
        <v/>
      </c>
      <c r="N754" s="9">
        <f>$N$1*(D754-D753)</f>
        <v/>
      </c>
      <c r="O754" s="9">
        <f>$O$1*LN(E754/E753)</f>
        <v/>
      </c>
      <c r="P754" s="9">
        <f>$P$1*LN(F754/F753)</f>
        <v/>
      </c>
      <c r="Q754" s="9">
        <f>$Q$1*(G754-G753)</f>
        <v/>
      </c>
      <c r="R754" s="9">
        <f>$R$1*(H754-H753)</f>
        <v/>
      </c>
      <c r="S754" s="9">
        <f>$S$1*LN(I754/I753)</f>
        <v/>
      </c>
      <c r="T754" s="9">
        <f>$T$1*LN(J754/J753)</f>
        <v/>
      </c>
      <c r="U754" s="9">
        <f>$W$12+$W$4*M754+$W$5*N754+$W$6*O754+$W$7*P754+$W$8*Q754+$W$9*R754+$W$10*S754+$W$11*T754</f>
        <v/>
      </c>
      <c r="AA754" s="10">
        <f>INDEX(LINEST(L495:L754,M495:T754,TRUE,TRUE),1,9)*52</f>
        <v/>
      </c>
      <c r="AB754" s="9">
        <f>INDEX(LINEST(L495:L754,M495:T754,TRUE,TRUE),1,8)</f>
        <v/>
      </c>
      <c r="AC754" s="9">
        <f>INDEX(LINEST(L495:L754,M495:T754,TRUE,TRUE),1,7)</f>
        <v/>
      </c>
      <c r="AD754" s="9">
        <f>INDEX(LINEST(L495:L754,M495:T754,TRUE,TRUE),1,6)</f>
        <v/>
      </c>
      <c r="AE754" s="9">
        <f>INDEX(LINEST(L495:L754,M495:T754,TRUE,TRUE),1,5)</f>
        <v/>
      </c>
      <c r="AF754" s="9">
        <f>INDEX(LINEST(L495:L754,M495:T754,TRUE,TRUE),1,4)</f>
        <v/>
      </c>
      <c r="AG754" s="9">
        <f>INDEX(LINEST(L495:L754,M495:T754,TRUE,TRUE),1,3)</f>
        <v/>
      </c>
      <c r="AH754" s="9">
        <f>INDEX(LINEST(L495:L754,M495:T754,TRUE,TRUE),1,2)</f>
        <v/>
      </c>
      <c r="AI754" s="9">
        <f>INDEX(LINEST(L495:L754,M495:T754,TRUE,TRUE),1,1)</f>
        <v/>
      </c>
      <c r="AJ754" s="10">
        <f>INDEX(LINEST(L495:L754,M495:T754,TRUE,TRUE),3,1)</f>
        <v/>
      </c>
      <c r="AK754" s="9">
        <f>AA753/52+AB753*M754+AC753*N754+AD753*O754+AE753*P754+AF753*Q754+AG753*R754+AH753*S754+AI753*T754</f>
        <v/>
      </c>
      <c r="AL754" s="9">
        <f>AVERAGE(L494:L753)</f>
        <v/>
      </c>
    </row>
    <row r="755">
      <c r="A755" s="7" t="n">
        <v>42895</v>
      </c>
      <c r="B755" s="8" t="n">
        <v>1266.55</v>
      </c>
      <c r="C755" s="8" t="n">
        <v>1.78</v>
      </c>
      <c r="D755" s="8" t="n">
        <v>0.43</v>
      </c>
      <c r="E755" s="8" t="n">
        <v>97.269997</v>
      </c>
      <c r="F755" s="8" t="n">
        <v>45.82</v>
      </c>
      <c r="G755" s="8" t="n">
        <v>10.7</v>
      </c>
      <c r="H755" s="8" t="n">
        <v>52.560001</v>
      </c>
      <c r="I755" s="8" t="n">
        <v>2431.77002</v>
      </c>
      <c r="J755" s="8" t="n">
        <v>84.771049</v>
      </c>
      <c r="L755" s="9">
        <f>LN(B755/B754)</f>
        <v/>
      </c>
      <c r="M755" s="9">
        <f>$M$1*(C755-C754)</f>
        <v/>
      </c>
      <c r="N755" s="9">
        <f>$N$1*(D755-D754)</f>
        <v/>
      </c>
      <c r="O755" s="9">
        <f>$O$1*LN(E755/E754)</f>
        <v/>
      </c>
      <c r="P755" s="9">
        <f>$P$1*LN(F755/F754)</f>
        <v/>
      </c>
      <c r="Q755" s="9">
        <f>$Q$1*(G755-G754)</f>
        <v/>
      </c>
      <c r="R755" s="9">
        <f>$R$1*(H755-H754)</f>
        <v/>
      </c>
      <c r="S755" s="9">
        <f>$S$1*LN(I755/I754)</f>
        <v/>
      </c>
      <c r="T755" s="9">
        <f>$T$1*LN(J755/J754)</f>
        <v/>
      </c>
      <c r="U755" s="9">
        <f>$W$12+$W$4*M755+$W$5*N755+$W$6*O755+$W$7*P755+$W$8*Q755+$W$9*R755+$W$10*S755+$W$11*T755</f>
        <v/>
      </c>
      <c r="AA755" s="10">
        <f>INDEX(LINEST(L496:L755,M496:T755,TRUE,TRUE),1,9)*52</f>
        <v/>
      </c>
      <c r="AB755" s="9">
        <f>INDEX(LINEST(L496:L755,M496:T755,TRUE,TRUE),1,8)</f>
        <v/>
      </c>
      <c r="AC755" s="9">
        <f>INDEX(LINEST(L496:L755,M496:T755,TRUE,TRUE),1,7)</f>
        <v/>
      </c>
      <c r="AD755" s="9">
        <f>INDEX(LINEST(L496:L755,M496:T755,TRUE,TRUE),1,6)</f>
        <v/>
      </c>
      <c r="AE755" s="9">
        <f>INDEX(LINEST(L496:L755,M496:T755,TRUE,TRUE),1,5)</f>
        <v/>
      </c>
      <c r="AF755" s="9">
        <f>INDEX(LINEST(L496:L755,M496:T755,TRUE,TRUE),1,4)</f>
        <v/>
      </c>
      <c r="AG755" s="9">
        <f>INDEX(LINEST(L496:L755,M496:T755,TRUE,TRUE),1,3)</f>
        <v/>
      </c>
      <c r="AH755" s="9">
        <f>INDEX(LINEST(L496:L755,M496:T755,TRUE,TRUE),1,2)</f>
        <v/>
      </c>
      <c r="AI755" s="9">
        <f>INDEX(LINEST(L496:L755,M496:T755,TRUE,TRUE),1,1)</f>
        <v/>
      </c>
      <c r="AJ755" s="10">
        <f>INDEX(LINEST(L496:L755,M496:T755,TRUE,TRUE),3,1)</f>
        <v/>
      </c>
      <c r="AK755" s="9">
        <f>AA754/52+AB754*M755+AC754*N755+AD754*O755+AE754*P755+AF754*Q755+AG754*R755+AH754*S755+AI754*T755</f>
        <v/>
      </c>
      <c r="AL755" s="9">
        <f>AVERAGE(L495:L754)</f>
        <v/>
      </c>
    </row>
    <row r="756">
      <c r="A756" s="7" t="n">
        <v>42902</v>
      </c>
      <c r="B756" s="8" t="n">
        <v>1255.4</v>
      </c>
      <c r="C756" s="8" t="n">
        <v>1.67</v>
      </c>
      <c r="D756" s="8" t="n">
        <v>0.49</v>
      </c>
      <c r="E756" s="8" t="n">
        <v>97.160004</v>
      </c>
      <c r="F756" s="8" t="n">
        <v>44.73</v>
      </c>
      <c r="G756" s="8" t="n">
        <v>10.38</v>
      </c>
      <c r="H756" s="8" t="n">
        <v>51.48</v>
      </c>
      <c r="I756" s="8" t="n">
        <v>2433.149902</v>
      </c>
      <c r="J756" s="8" t="n">
        <v>85.06510900000001</v>
      </c>
      <c r="L756" s="9">
        <f>LN(B756/B755)</f>
        <v/>
      </c>
      <c r="M756" s="9">
        <f>$M$1*(C756-C755)</f>
        <v/>
      </c>
      <c r="N756" s="9">
        <f>$N$1*(D756-D755)</f>
        <v/>
      </c>
      <c r="O756" s="9">
        <f>$O$1*LN(E756/E755)</f>
        <v/>
      </c>
      <c r="P756" s="9">
        <f>$P$1*LN(F756/F755)</f>
        <v/>
      </c>
      <c r="Q756" s="9">
        <f>$Q$1*(G756-G755)</f>
        <v/>
      </c>
      <c r="R756" s="9">
        <f>$R$1*(H756-H755)</f>
        <v/>
      </c>
      <c r="S756" s="9">
        <f>$S$1*LN(I756/I755)</f>
        <v/>
      </c>
      <c r="T756" s="9">
        <f>$T$1*LN(J756/J755)</f>
        <v/>
      </c>
      <c r="U756" s="9">
        <f>$W$12+$W$4*M756+$W$5*N756+$W$6*O756+$W$7*P756+$W$8*Q756+$W$9*R756+$W$10*S756+$W$11*T756</f>
        <v/>
      </c>
      <c r="AA756" s="10">
        <f>INDEX(LINEST(L497:L756,M497:T756,TRUE,TRUE),1,9)*52</f>
        <v/>
      </c>
      <c r="AB756" s="9">
        <f>INDEX(LINEST(L497:L756,M497:T756,TRUE,TRUE),1,8)</f>
        <v/>
      </c>
      <c r="AC756" s="9">
        <f>INDEX(LINEST(L497:L756,M497:T756,TRUE,TRUE),1,7)</f>
        <v/>
      </c>
      <c r="AD756" s="9">
        <f>INDEX(LINEST(L497:L756,M497:T756,TRUE,TRUE),1,6)</f>
        <v/>
      </c>
      <c r="AE756" s="9">
        <f>INDEX(LINEST(L497:L756,M497:T756,TRUE,TRUE),1,5)</f>
        <v/>
      </c>
      <c r="AF756" s="9">
        <f>INDEX(LINEST(L497:L756,M497:T756,TRUE,TRUE),1,4)</f>
        <v/>
      </c>
      <c r="AG756" s="9">
        <f>INDEX(LINEST(L497:L756,M497:T756,TRUE,TRUE),1,3)</f>
        <v/>
      </c>
      <c r="AH756" s="9">
        <f>INDEX(LINEST(L497:L756,M497:T756,TRUE,TRUE),1,2)</f>
        <v/>
      </c>
      <c r="AI756" s="9">
        <f>INDEX(LINEST(L497:L756,M497:T756,TRUE,TRUE),1,1)</f>
        <v/>
      </c>
      <c r="AJ756" s="10">
        <f>INDEX(LINEST(L497:L756,M497:T756,TRUE,TRUE),3,1)</f>
        <v/>
      </c>
      <c r="AK756" s="9">
        <f>AA755/52+AB755*M756+AC755*N756+AD755*O756+AE755*P756+AF755*Q756+AG755*R756+AH755*S756+AI755*T756</f>
        <v/>
      </c>
      <c r="AL756" s="9">
        <f>AVERAGE(L496:L755)</f>
        <v/>
      </c>
    </row>
    <row r="757">
      <c r="A757" s="7" t="n">
        <v>42909</v>
      </c>
      <c r="B757" s="8" t="n">
        <v>1255.7</v>
      </c>
      <c r="C757" s="8" t="n">
        <v>1.7</v>
      </c>
      <c r="D757" s="8" t="n">
        <v>0.45</v>
      </c>
      <c r="E757" s="8" t="n">
        <v>97.300003</v>
      </c>
      <c r="F757" s="8" t="n">
        <v>42.86</v>
      </c>
      <c r="G757" s="8" t="n">
        <v>10.02</v>
      </c>
      <c r="H757" s="8" t="n">
        <v>51.16</v>
      </c>
      <c r="I757" s="8" t="n">
        <v>2438.300049</v>
      </c>
      <c r="J757" s="8" t="n">
        <v>85.150215</v>
      </c>
      <c r="L757" s="9">
        <f>LN(B757/B756)</f>
        <v/>
      </c>
      <c r="M757" s="9">
        <f>$M$1*(C757-C756)</f>
        <v/>
      </c>
      <c r="N757" s="9">
        <f>$N$1*(D757-D756)</f>
        <v/>
      </c>
      <c r="O757" s="9">
        <f>$O$1*LN(E757/E756)</f>
        <v/>
      </c>
      <c r="P757" s="9">
        <f>$P$1*LN(F757/F756)</f>
        <v/>
      </c>
      <c r="Q757" s="9">
        <f>$Q$1*(G757-G756)</f>
        <v/>
      </c>
      <c r="R757" s="9">
        <f>$R$1*(H757-H756)</f>
        <v/>
      </c>
      <c r="S757" s="9">
        <f>$S$1*LN(I757/I756)</f>
        <v/>
      </c>
      <c r="T757" s="9">
        <f>$T$1*LN(J757/J756)</f>
        <v/>
      </c>
      <c r="U757" s="9">
        <f>$W$12+$W$4*M757+$W$5*N757+$W$6*O757+$W$7*P757+$W$8*Q757+$W$9*R757+$W$10*S757+$W$11*T757</f>
        <v/>
      </c>
      <c r="AA757" s="10">
        <f>INDEX(LINEST(L498:L757,M498:T757,TRUE,TRUE),1,9)*52</f>
        <v/>
      </c>
      <c r="AB757" s="9">
        <f>INDEX(LINEST(L498:L757,M498:T757,TRUE,TRUE),1,8)</f>
        <v/>
      </c>
      <c r="AC757" s="9">
        <f>INDEX(LINEST(L498:L757,M498:T757,TRUE,TRUE),1,7)</f>
        <v/>
      </c>
      <c r="AD757" s="9">
        <f>INDEX(LINEST(L498:L757,M498:T757,TRUE,TRUE),1,6)</f>
        <v/>
      </c>
      <c r="AE757" s="9">
        <f>INDEX(LINEST(L498:L757,M498:T757,TRUE,TRUE),1,5)</f>
        <v/>
      </c>
      <c r="AF757" s="9">
        <f>INDEX(LINEST(L498:L757,M498:T757,TRUE,TRUE),1,4)</f>
        <v/>
      </c>
      <c r="AG757" s="9">
        <f>INDEX(LINEST(L498:L757,M498:T757,TRUE,TRUE),1,3)</f>
        <v/>
      </c>
      <c r="AH757" s="9">
        <f>INDEX(LINEST(L498:L757,M498:T757,TRUE,TRUE),1,2)</f>
        <v/>
      </c>
      <c r="AI757" s="9">
        <f>INDEX(LINEST(L498:L757,M498:T757,TRUE,TRUE),1,1)</f>
        <v/>
      </c>
      <c r="AJ757" s="10">
        <f>INDEX(LINEST(L498:L757,M498:T757,TRUE,TRUE),3,1)</f>
        <v/>
      </c>
      <c r="AK757" s="9">
        <f>AA756/52+AB756*M757+AC756*N757+AD756*O757+AE756*P757+AF756*Q757+AG756*R757+AH756*S757+AI756*T757</f>
        <v/>
      </c>
      <c r="AL757" s="9">
        <f>AVERAGE(L497:L756)</f>
        <v/>
      </c>
    </row>
    <row r="758">
      <c r="A758" s="7" t="n">
        <v>42916</v>
      </c>
      <c r="B758" s="8" t="n">
        <v>1242.25</v>
      </c>
      <c r="C758" s="8" t="n">
        <v>1.73</v>
      </c>
      <c r="D758" s="8" t="n">
        <v>0.58</v>
      </c>
      <c r="E758" s="8" t="n">
        <v>95.660004</v>
      </c>
      <c r="F758" s="8" t="n">
        <v>46.02</v>
      </c>
      <c r="G758" s="8" t="n">
        <v>11.18</v>
      </c>
      <c r="H758" s="8" t="n">
        <v>55.220001</v>
      </c>
      <c r="I758" s="8" t="n">
        <v>2423.409912</v>
      </c>
      <c r="J758" s="8" t="n">
        <v>84.732399</v>
      </c>
      <c r="L758" s="9">
        <f>LN(B758/B757)</f>
        <v/>
      </c>
      <c r="M758" s="9">
        <f>$M$1*(C758-C757)</f>
        <v/>
      </c>
      <c r="N758" s="9">
        <f>$N$1*(D758-D757)</f>
        <v/>
      </c>
      <c r="O758" s="9">
        <f>$O$1*LN(E758/E757)</f>
        <v/>
      </c>
      <c r="P758" s="9">
        <f>$P$1*LN(F758/F757)</f>
        <v/>
      </c>
      <c r="Q758" s="9">
        <f>$Q$1*(G758-G757)</f>
        <v/>
      </c>
      <c r="R758" s="9">
        <f>$R$1*(H758-H757)</f>
        <v/>
      </c>
      <c r="S758" s="9">
        <f>$S$1*LN(I758/I757)</f>
        <v/>
      </c>
      <c r="T758" s="9">
        <f>$T$1*LN(J758/J757)</f>
        <v/>
      </c>
      <c r="U758" s="9">
        <f>$W$12+$W$4*M758+$W$5*N758+$W$6*O758+$W$7*P758+$W$8*Q758+$W$9*R758+$W$10*S758+$W$11*T758</f>
        <v/>
      </c>
      <c r="AA758" s="10">
        <f>INDEX(LINEST(L499:L758,M499:T758,TRUE,TRUE),1,9)*52</f>
        <v/>
      </c>
      <c r="AB758" s="9">
        <f>INDEX(LINEST(L499:L758,M499:T758,TRUE,TRUE),1,8)</f>
        <v/>
      </c>
      <c r="AC758" s="9">
        <f>INDEX(LINEST(L499:L758,M499:T758,TRUE,TRUE),1,7)</f>
        <v/>
      </c>
      <c r="AD758" s="9">
        <f>INDEX(LINEST(L499:L758,M499:T758,TRUE,TRUE),1,6)</f>
        <v/>
      </c>
      <c r="AE758" s="9">
        <f>INDEX(LINEST(L499:L758,M499:T758,TRUE,TRUE),1,5)</f>
        <v/>
      </c>
      <c r="AF758" s="9">
        <f>INDEX(LINEST(L499:L758,M499:T758,TRUE,TRUE),1,4)</f>
        <v/>
      </c>
      <c r="AG758" s="9">
        <f>INDEX(LINEST(L499:L758,M499:T758,TRUE,TRUE),1,3)</f>
        <v/>
      </c>
      <c r="AH758" s="9">
        <f>INDEX(LINEST(L499:L758,M499:T758,TRUE,TRUE),1,2)</f>
        <v/>
      </c>
      <c r="AI758" s="9">
        <f>INDEX(LINEST(L499:L758,M499:T758,TRUE,TRUE),1,1)</f>
        <v/>
      </c>
      <c r="AJ758" s="10">
        <f>INDEX(LINEST(L499:L758,M499:T758,TRUE,TRUE),3,1)</f>
        <v/>
      </c>
      <c r="AK758" s="9">
        <f>AA757/52+AB757*M758+AC757*N758+AD757*O758+AE757*P758+AF757*Q758+AG757*R758+AH757*S758+AI757*T758</f>
        <v/>
      </c>
      <c r="AL758" s="9">
        <f>AVERAGE(L498:L757)</f>
        <v/>
      </c>
    </row>
    <row r="759">
      <c r="A759" s="7" t="n">
        <v>42923</v>
      </c>
      <c r="B759" s="8" t="n">
        <v>1215.65</v>
      </c>
      <c r="C759" s="8" t="n">
        <v>1.73</v>
      </c>
      <c r="D759" s="8" t="n">
        <v>0.66</v>
      </c>
      <c r="E759" s="8" t="n">
        <v>96.010002</v>
      </c>
      <c r="F759" s="8" t="n">
        <v>44.25</v>
      </c>
      <c r="G759" s="8" t="n">
        <v>11.19</v>
      </c>
      <c r="H759" s="8" t="n">
        <v>55.759998</v>
      </c>
      <c r="I759" s="8" t="n">
        <v>2425.179932</v>
      </c>
      <c r="J759" s="8" t="n">
        <v>84.433891</v>
      </c>
      <c r="L759" s="9">
        <f>LN(B759/B758)</f>
        <v/>
      </c>
      <c r="M759" s="9">
        <f>$M$1*(C759-C758)</f>
        <v/>
      </c>
      <c r="N759" s="9">
        <f>$N$1*(D759-D758)</f>
        <v/>
      </c>
      <c r="O759" s="9">
        <f>$O$1*LN(E759/E758)</f>
        <v/>
      </c>
      <c r="P759" s="9">
        <f>$P$1*LN(F759/F758)</f>
        <v/>
      </c>
      <c r="Q759" s="9">
        <f>$Q$1*(G759-G758)</f>
        <v/>
      </c>
      <c r="R759" s="9">
        <f>$R$1*(H759-H758)</f>
        <v/>
      </c>
      <c r="S759" s="9">
        <f>$S$1*LN(I759/I758)</f>
        <v/>
      </c>
      <c r="T759" s="9">
        <f>$T$1*LN(J759/J758)</f>
        <v/>
      </c>
      <c r="U759" s="9">
        <f>$W$12+$W$4*M759+$W$5*N759+$W$6*O759+$W$7*P759+$W$8*Q759+$W$9*R759+$W$10*S759+$W$11*T759</f>
        <v/>
      </c>
      <c r="AA759" s="10">
        <f>INDEX(LINEST(L500:L759,M500:T759,TRUE,TRUE),1,9)*52</f>
        <v/>
      </c>
      <c r="AB759" s="9">
        <f>INDEX(LINEST(L500:L759,M500:T759,TRUE,TRUE),1,8)</f>
        <v/>
      </c>
      <c r="AC759" s="9">
        <f>INDEX(LINEST(L500:L759,M500:T759,TRUE,TRUE),1,7)</f>
        <v/>
      </c>
      <c r="AD759" s="9">
        <f>INDEX(LINEST(L500:L759,M500:T759,TRUE,TRUE),1,6)</f>
        <v/>
      </c>
      <c r="AE759" s="9">
        <f>INDEX(LINEST(L500:L759,M500:T759,TRUE,TRUE),1,5)</f>
        <v/>
      </c>
      <c r="AF759" s="9">
        <f>INDEX(LINEST(L500:L759,M500:T759,TRUE,TRUE),1,4)</f>
        <v/>
      </c>
      <c r="AG759" s="9">
        <f>INDEX(LINEST(L500:L759,M500:T759,TRUE,TRUE),1,3)</f>
        <v/>
      </c>
      <c r="AH759" s="9">
        <f>INDEX(LINEST(L500:L759,M500:T759,TRUE,TRUE),1,2)</f>
        <v/>
      </c>
      <c r="AI759" s="9">
        <f>INDEX(LINEST(L500:L759,M500:T759,TRUE,TRUE),1,1)</f>
        <v/>
      </c>
      <c r="AJ759" s="10">
        <f>INDEX(LINEST(L500:L759,M500:T759,TRUE,TRUE),3,1)</f>
        <v/>
      </c>
      <c r="AK759" s="9">
        <f>AA758/52+AB758*M759+AC758*N759+AD758*O759+AE758*P759+AF758*Q759+AG758*R759+AH758*S759+AI758*T759</f>
        <v/>
      </c>
      <c r="AL759" s="9">
        <f>AVERAGE(L499:L758)</f>
        <v/>
      </c>
    </row>
    <row r="760">
      <c r="A760" s="7" t="n">
        <v>42930</v>
      </c>
      <c r="B760" s="8" t="n">
        <v>1230.3</v>
      </c>
      <c r="C760" s="8" t="n">
        <v>1.76</v>
      </c>
      <c r="D760" s="8" t="n">
        <v>0.57</v>
      </c>
      <c r="E760" s="8" t="n">
        <v>95.110001</v>
      </c>
      <c r="F760" s="8" t="n">
        <v>46.53</v>
      </c>
      <c r="G760" s="8" t="n">
        <v>9.51</v>
      </c>
      <c r="H760" s="8" t="n">
        <v>51.029999</v>
      </c>
      <c r="I760" s="8" t="n">
        <v>2459.27002</v>
      </c>
      <c r="J760" s="8" t="n">
        <v>84.79827899999999</v>
      </c>
      <c r="L760" s="9">
        <f>LN(B760/B759)</f>
        <v/>
      </c>
      <c r="M760" s="9">
        <f>$M$1*(C760-C759)</f>
        <v/>
      </c>
      <c r="N760" s="9">
        <f>$N$1*(D760-D759)</f>
        <v/>
      </c>
      <c r="O760" s="9">
        <f>$O$1*LN(E760/E759)</f>
        <v/>
      </c>
      <c r="P760" s="9">
        <f>$P$1*LN(F760/F759)</f>
        <v/>
      </c>
      <c r="Q760" s="9">
        <f>$Q$1*(G760-G759)</f>
        <v/>
      </c>
      <c r="R760" s="9">
        <f>$R$1*(H760-H759)</f>
        <v/>
      </c>
      <c r="S760" s="9">
        <f>$S$1*LN(I760/I759)</f>
        <v/>
      </c>
      <c r="T760" s="9">
        <f>$T$1*LN(J760/J759)</f>
        <v/>
      </c>
      <c r="U760" s="9">
        <f>$W$12+$W$4*M760+$W$5*N760+$W$6*O760+$W$7*P760+$W$8*Q760+$W$9*R760+$W$10*S760+$W$11*T760</f>
        <v/>
      </c>
      <c r="AA760" s="10">
        <f>INDEX(LINEST(L501:L760,M501:T760,TRUE,TRUE),1,9)*52</f>
        <v/>
      </c>
      <c r="AB760" s="9">
        <f>INDEX(LINEST(L501:L760,M501:T760,TRUE,TRUE),1,8)</f>
        <v/>
      </c>
      <c r="AC760" s="9">
        <f>INDEX(LINEST(L501:L760,M501:T760,TRUE,TRUE),1,7)</f>
        <v/>
      </c>
      <c r="AD760" s="9">
        <f>INDEX(LINEST(L501:L760,M501:T760,TRUE,TRUE),1,6)</f>
        <v/>
      </c>
      <c r="AE760" s="9">
        <f>INDEX(LINEST(L501:L760,M501:T760,TRUE,TRUE),1,5)</f>
        <v/>
      </c>
      <c r="AF760" s="9">
        <f>INDEX(LINEST(L501:L760,M501:T760,TRUE,TRUE),1,4)</f>
        <v/>
      </c>
      <c r="AG760" s="9">
        <f>INDEX(LINEST(L501:L760,M501:T760,TRUE,TRUE),1,3)</f>
        <v/>
      </c>
      <c r="AH760" s="9">
        <f>INDEX(LINEST(L501:L760,M501:T760,TRUE,TRUE),1,2)</f>
        <v/>
      </c>
      <c r="AI760" s="9">
        <f>INDEX(LINEST(L501:L760,M501:T760,TRUE,TRUE),1,1)</f>
        <v/>
      </c>
      <c r="AJ760" s="10">
        <f>INDEX(LINEST(L501:L760,M501:T760,TRUE,TRUE),3,1)</f>
        <v/>
      </c>
      <c r="AK760" s="9">
        <f>AA759/52+AB759*M760+AC759*N760+AD759*O760+AE759*P760+AF759*Q760+AG759*R760+AH759*S760+AI759*T760</f>
        <v/>
      </c>
      <c r="AL760" s="9">
        <f>AVERAGE(L500:L759)</f>
        <v/>
      </c>
    </row>
    <row r="761">
      <c r="A761" s="7" t="n">
        <v>42937</v>
      </c>
      <c r="B761" s="8" t="n">
        <v>1248.55</v>
      </c>
      <c r="C761" s="8" t="n">
        <v>1.76</v>
      </c>
      <c r="D761" s="8" t="n">
        <v>0.48</v>
      </c>
      <c r="E761" s="8" t="n">
        <v>93.94000200000001</v>
      </c>
      <c r="F761" s="8" t="n">
        <v>45.78</v>
      </c>
      <c r="G761" s="8" t="n">
        <v>9.359999999999999</v>
      </c>
      <c r="H761" s="8" t="n">
        <v>47.450001</v>
      </c>
      <c r="I761" s="8" t="n">
        <v>2472.540039</v>
      </c>
      <c r="J761" s="8" t="n">
        <v>85.22473100000001</v>
      </c>
      <c r="L761" s="9">
        <f>LN(B761/B760)</f>
        <v/>
      </c>
      <c r="M761" s="9">
        <f>$M$1*(C761-C760)</f>
        <v/>
      </c>
      <c r="N761" s="9">
        <f>$N$1*(D761-D760)</f>
        <v/>
      </c>
      <c r="O761" s="9">
        <f>$O$1*LN(E761/E760)</f>
        <v/>
      </c>
      <c r="P761" s="9">
        <f>$P$1*LN(F761/F760)</f>
        <v/>
      </c>
      <c r="Q761" s="9">
        <f>$Q$1*(G761-G760)</f>
        <v/>
      </c>
      <c r="R761" s="9">
        <f>$R$1*(H761-H760)</f>
        <v/>
      </c>
      <c r="S761" s="9">
        <f>$S$1*LN(I761/I760)</f>
        <v/>
      </c>
      <c r="T761" s="9">
        <f>$T$1*LN(J761/J760)</f>
        <v/>
      </c>
      <c r="U761" s="9">
        <f>$W$12+$W$4*M761+$W$5*N761+$W$6*O761+$W$7*P761+$W$8*Q761+$W$9*R761+$W$10*S761+$W$11*T761</f>
        <v/>
      </c>
      <c r="AA761" s="10">
        <f>INDEX(LINEST(L502:L761,M502:T761,TRUE,TRUE),1,9)*52</f>
        <v/>
      </c>
      <c r="AB761" s="9">
        <f>INDEX(LINEST(L502:L761,M502:T761,TRUE,TRUE),1,8)</f>
        <v/>
      </c>
      <c r="AC761" s="9">
        <f>INDEX(LINEST(L502:L761,M502:T761,TRUE,TRUE),1,7)</f>
        <v/>
      </c>
      <c r="AD761" s="9">
        <f>INDEX(LINEST(L502:L761,M502:T761,TRUE,TRUE),1,6)</f>
        <v/>
      </c>
      <c r="AE761" s="9">
        <f>INDEX(LINEST(L502:L761,M502:T761,TRUE,TRUE),1,5)</f>
        <v/>
      </c>
      <c r="AF761" s="9">
        <f>INDEX(LINEST(L502:L761,M502:T761,TRUE,TRUE),1,4)</f>
        <v/>
      </c>
      <c r="AG761" s="9">
        <f>INDEX(LINEST(L502:L761,M502:T761,TRUE,TRUE),1,3)</f>
        <v/>
      </c>
      <c r="AH761" s="9">
        <f>INDEX(LINEST(L502:L761,M502:T761,TRUE,TRUE),1,2)</f>
        <v/>
      </c>
      <c r="AI761" s="9">
        <f>INDEX(LINEST(L502:L761,M502:T761,TRUE,TRUE),1,1)</f>
        <v/>
      </c>
      <c r="AJ761" s="10">
        <f>INDEX(LINEST(L502:L761,M502:T761,TRUE,TRUE),3,1)</f>
        <v/>
      </c>
      <c r="AK761" s="9">
        <f>AA760/52+AB760*M761+AC760*N761+AD760*O761+AE760*P761+AF760*Q761+AG760*R761+AH760*S761+AI760*T761</f>
        <v/>
      </c>
      <c r="AL761" s="9">
        <f>AVERAGE(L501:L760)</f>
        <v/>
      </c>
    </row>
    <row r="762">
      <c r="A762" s="7" t="n">
        <v>42944</v>
      </c>
      <c r="B762" s="8" t="n">
        <v>1264.9</v>
      </c>
      <c r="C762" s="8" t="n">
        <v>1.83</v>
      </c>
      <c r="D762" s="8" t="n">
        <v>0.47</v>
      </c>
      <c r="E762" s="8" t="n">
        <v>93.260002</v>
      </c>
      <c r="F762" s="8" t="n">
        <v>49.72</v>
      </c>
      <c r="G762" s="8" t="n">
        <v>10.29</v>
      </c>
      <c r="H762" s="8" t="n">
        <v>48.529999</v>
      </c>
      <c r="I762" s="8" t="n">
        <v>2472.100098</v>
      </c>
      <c r="J762" s="8" t="n">
        <v>85.05416099999999</v>
      </c>
      <c r="L762" s="9">
        <f>LN(B762/B761)</f>
        <v/>
      </c>
      <c r="M762" s="9">
        <f>$M$1*(C762-C761)</f>
        <v/>
      </c>
      <c r="N762" s="9">
        <f>$N$1*(D762-D761)</f>
        <v/>
      </c>
      <c r="O762" s="9">
        <f>$O$1*LN(E762/E761)</f>
        <v/>
      </c>
      <c r="P762" s="9">
        <f>$P$1*LN(F762/F761)</f>
        <v/>
      </c>
      <c r="Q762" s="9">
        <f>$Q$1*(G762-G761)</f>
        <v/>
      </c>
      <c r="R762" s="9">
        <f>$R$1*(H762-H761)</f>
        <v/>
      </c>
      <c r="S762" s="9">
        <f>$S$1*LN(I762/I761)</f>
        <v/>
      </c>
      <c r="T762" s="9">
        <f>$T$1*LN(J762/J761)</f>
        <v/>
      </c>
      <c r="U762" s="9">
        <f>$W$12+$W$4*M762+$W$5*N762+$W$6*O762+$W$7*P762+$W$8*Q762+$W$9*R762+$W$10*S762+$W$11*T762</f>
        <v/>
      </c>
      <c r="AA762" s="10">
        <f>INDEX(LINEST(L503:L762,M503:T762,TRUE,TRUE),1,9)*52</f>
        <v/>
      </c>
      <c r="AB762" s="9">
        <f>INDEX(LINEST(L503:L762,M503:T762,TRUE,TRUE),1,8)</f>
        <v/>
      </c>
      <c r="AC762" s="9">
        <f>INDEX(LINEST(L503:L762,M503:T762,TRUE,TRUE),1,7)</f>
        <v/>
      </c>
      <c r="AD762" s="9">
        <f>INDEX(LINEST(L503:L762,M503:T762,TRUE,TRUE),1,6)</f>
        <v/>
      </c>
      <c r="AE762" s="9">
        <f>INDEX(LINEST(L503:L762,M503:T762,TRUE,TRUE),1,5)</f>
        <v/>
      </c>
      <c r="AF762" s="9">
        <f>INDEX(LINEST(L503:L762,M503:T762,TRUE,TRUE),1,4)</f>
        <v/>
      </c>
      <c r="AG762" s="9">
        <f>INDEX(LINEST(L503:L762,M503:T762,TRUE,TRUE),1,3)</f>
        <v/>
      </c>
      <c r="AH762" s="9">
        <f>INDEX(LINEST(L503:L762,M503:T762,TRUE,TRUE),1,2)</f>
        <v/>
      </c>
      <c r="AI762" s="9">
        <f>INDEX(LINEST(L503:L762,M503:T762,TRUE,TRUE),1,1)</f>
        <v/>
      </c>
      <c r="AJ762" s="10">
        <f>INDEX(LINEST(L503:L762,M503:T762,TRUE,TRUE),3,1)</f>
        <v/>
      </c>
      <c r="AK762" s="9">
        <f>AA761/52+AB761*M762+AC761*N762+AD761*O762+AE761*P762+AF761*Q762+AG761*R762+AH761*S762+AI761*T762</f>
        <v/>
      </c>
      <c r="AL762" s="9">
        <f>AVERAGE(L502:L761)</f>
        <v/>
      </c>
    </row>
    <row r="763">
      <c r="A763" s="7" t="n">
        <v>42951</v>
      </c>
      <c r="B763" s="8" t="n">
        <v>1257.7</v>
      </c>
      <c r="C763" s="8" t="n">
        <v>1.8</v>
      </c>
      <c r="D763" s="8" t="n">
        <v>0.47</v>
      </c>
      <c r="E763" s="8" t="n">
        <v>93.540001</v>
      </c>
      <c r="F763" s="8" t="n">
        <v>49.57</v>
      </c>
      <c r="G763" s="8" t="n">
        <v>10.03</v>
      </c>
      <c r="H763" s="8" t="n">
        <v>47.279999</v>
      </c>
      <c r="I763" s="8" t="n">
        <v>2476.830078</v>
      </c>
      <c r="J763" s="8" t="n">
        <v>85.2174</v>
      </c>
      <c r="L763" s="9">
        <f>LN(B763/B762)</f>
        <v/>
      </c>
      <c r="M763" s="9">
        <f>$M$1*(C763-C762)</f>
        <v/>
      </c>
      <c r="N763" s="9">
        <f>$N$1*(D763-D762)</f>
        <v/>
      </c>
      <c r="O763" s="9">
        <f>$O$1*LN(E763/E762)</f>
        <v/>
      </c>
      <c r="P763" s="9">
        <f>$P$1*LN(F763/F762)</f>
        <v/>
      </c>
      <c r="Q763" s="9">
        <f>$Q$1*(G763-G762)</f>
        <v/>
      </c>
      <c r="R763" s="9">
        <f>$R$1*(H763-H762)</f>
        <v/>
      </c>
      <c r="S763" s="9">
        <f>$S$1*LN(I763/I762)</f>
        <v/>
      </c>
      <c r="T763" s="9">
        <f>$T$1*LN(J763/J762)</f>
        <v/>
      </c>
      <c r="U763" s="9">
        <f>$W$12+$W$4*M763+$W$5*N763+$W$6*O763+$W$7*P763+$W$8*Q763+$W$9*R763+$W$10*S763+$W$11*T763</f>
        <v/>
      </c>
      <c r="AA763" s="10">
        <f>INDEX(LINEST(L504:L763,M504:T763,TRUE,TRUE),1,9)*52</f>
        <v/>
      </c>
      <c r="AB763" s="9">
        <f>INDEX(LINEST(L504:L763,M504:T763,TRUE,TRUE),1,8)</f>
        <v/>
      </c>
      <c r="AC763" s="9">
        <f>INDEX(LINEST(L504:L763,M504:T763,TRUE,TRUE),1,7)</f>
        <v/>
      </c>
      <c r="AD763" s="9">
        <f>INDEX(LINEST(L504:L763,M504:T763,TRUE,TRUE),1,6)</f>
        <v/>
      </c>
      <c r="AE763" s="9">
        <f>INDEX(LINEST(L504:L763,M504:T763,TRUE,TRUE),1,5)</f>
        <v/>
      </c>
      <c r="AF763" s="9">
        <f>INDEX(LINEST(L504:L763,M504:T763,TRUE,TRUE),1,4)</f>
        <v/>
      </c>
      <c r="AG763" s="9">
        <f>INDEX(LINEST(L504:L763,M504:T763,TRUE,TRUE),1,3)</f>
        <v/>
      </c>
      <c r="AH763" s="9">
        <f>INDEX(LINEST(L504:L763,M504:T763,TRUE,TRUE),1,2)</f>
        <v/>
      </c>
      <c r="AI763" s="9">
        <f>INDEX(LINEST(L504:L763,M504:T763,TRUE,TRUE),1,1)</f>
        <v/>
      </c>
      <c r="AJ763" s="10">
        <f>INDEX(LINEST(L504:L763,M504:T763,TRUE,TRUE),3,1)</f>
        <v/>
      </c>
      <c r="AK763" s="9">
        <f>AA762/52+AB762*M763+AC762*N763+AD762*O763+AE762*P763+AF762*Q763+AG762*R763+AH762*S763+AI762*T763</f>
        <v/>
      </c>
      <c r="AL763" s="9">
        <f>AVERAGE(L503:L762)</f>
        <v/>
      </c>
    </row>
    <row r="764">
      <c r="A764" s="7" t="n">
        <v>42958</v>
      </c>
      <c r="B764" s="8" t="n">
        <v>1286.1</v>
      </c>
      <c r="C764" s="8" t="n">
        <v>1.79</v>
      </c>
      <c r="D764" s="8" t="n">
        <v>0.4</v>
      </c>
      <c r="E764" s="8" t="n">
        <v>93.06999999999999</v>
      </c>
      <c r="F764" s="8" t="n">
        <v>48.81</v>
      </c>
      <c r="G764" s="8" t="n">
        <v>15.51</v>
      </c>
      <c r="H764" s="8" t="n">
        <v>52.060001</v>
      </c>
      <c r="I764" s="8" t="n">
        <v>2441.320068</v>
      </c>
      <c r="J764" s="8" t="n">
        <v>85.365028</v>
      </c>
      <c r="L764" s="9">
        <f>LN(B764/B763)</f>
        <v/>
      </c>
      <c r="M764" s="9">
        <f>$M$1*(C764-C763)</f>
        <v/>
      </c>
      <c r="N764" s="9">
        <f>$N$1*(D764-D763)</f>
        <v/>
      </c>
      <c r="O764" s="9">
        <f>$O$1*LN(E764/E763)</f>
        <v/>
      </c>
      <c r="P764" s="9">
        <f>$P$1*LN(F764/F763)</f>
        <v/>
      </c>
      <c r="Q764" s="9">
        <f>$Q$1*(G764-G763)</f>
        <v/>
      </c>
      <c r="R764" s="9">
        <f>$R$1*(H764-H763)</f>
        <v/>
      </c>
      <c r="S764" s="9">
        <f>$S$1*LN(I764/I763)</f>
        <v/>
      </c>
      <c r="T764" s="9">
        <f>$T$1*LN(J764/J763)</f>
        <v/>
      </c>
      <c r="U764" s="9">
        <f>$W$12+$W$4*M764+$W$5*N764+$W$6*O764+$W$7*P764+$W$8*Q764+$W$9*R764+$W$10*S764+$W$11*T764</f>
        <v/>
      </c>
      <c r="AA764" s="10">
        <f>INDEX(LINEST(L505:L764,M505:T764,TRUE,TRUE),1,9)*52</f>
        <v/>
      </c>
      <c r="AB764" s="9">
        <f>INDEX(LINEST(L505:L764,M505:T764,TRUE,TRUE),1,8)</f>
        <v/>
      </c>
      <c r="AC764" s="9">
        <f>INDEX(LINEST(L505:L764,M505:T764,TRUE,TRUE),1,7)</f>
        <v/>
      </c>
      <c r="AD764" s="9">
        <f>INDEX(LINEST(L505:L764,M505:T764,TRUE,TRUE),1,6)</f>
        <v/>
      </c>
      <c r="AE764" s="9">
        <f>INDEX(LINEST(L505:L764,M505:T764,TRUE,TRUE),1,5)</f>
        <v/>
      </c>
      <c r="AF764" s="9">
        <f>INDEX(LINEST(L505:L764,M505:T764,TRUE,TRUE),1,4)</f>
        <v/>
      </c>
      <c r="AG764" s="9">
        <f>INDEX(LINEST(L505:L764,M505:T764,TRUE,TRUE),1,3)</f>
        <v/>
      </c>
      <c r="AH764" s="9">
        <f>INDEX(LINEST(L505:L764,M505:T764,TRUE,TRUE),1,2)</f>
        <v/>
      </c>
      <c r="AI764" s="9">
        <f>INDEX(LINEST(L505:L764,M505:T764,TRUE,TRUE),1,1)</f>
        <v/>
      </c>
      <c r="AJ764" s="10">
        <f>INDEX(LINEST(L505:L764,M505:T764,TRUE,TRUE),3,1)</f>
        <v/>
      </c>
      <c r="AK764" s="9">
        <f>AA763/52+AB763*M764+AC763*N764+AD763*O764+AE763*P764+AF763*Q764+AG763*R764+AH763*S764+AI763*T764</f>
        <v/>
      </c>
      <c r="AL764" s="9">
        <f>AVERAGE(L504:L763)</f>
        <v/>
      </c>
    </row>
    <row r="765">
      <c r="A765" s="7" t="n">
        <v>42965</v>
      </c>
      <c r="B765" s="8" t="n">
        <v>1295.8</v>
      </c>
      <c r="C765" s="8" t="n">
        <v>1.76</v>
      </c>
      <c r="D765" s="8" t="n">
        <v>0.43</v>
      </c>
      <c r="E765" s="8" t="n">
        <v>93.43000000000001</v>
      </c>
      <c r="F765" s="8" t="n">
        <v>48.59</v>
      </c>
      <c r="G765" s="8" t="n">
        <v>14.26</v>
      </c>
      <c r="H765" s="8" t="n">
        <v>50.16</v>
      </c>
      <c r="I765" s="8" t="n">
        <v>2425.550049</v>
      </c>
      <c r="J765" s="8" t="n">
        <v>85.427155</v>
      </c>
      <c r="L765" s="9">
        <f>LN(B765/B764)</f>
        <v/>
      </c>
      <c r="M765" s="9">
        <f>$M$1*(C765-C764)</f>
        <v/>
      </c>
      <c r="N765" s="9">
        <f>$N$1*(D765-D764)</f>
        <v/>
      </c>
      <c r="O765" s="9">
        <f>$O$1*LN(E765/E764)</f>
        <v/>
      </c>
      <c r="P765" s="9">
        <f>$P$1*LN(F765/F764)</f>
        <v/>
      </c>
      <c r="Q765" s="9">
        <f>$Q$1*(G765-G764)</f>
        <v/>
      </c>
      <c r="R765" s="9">
        <f>$R$1*(H765-H764)</f>
        <v/>
      </c>
      <c r="S765" s="9">
        <f>$S$1*LN(I765/I764)</f>
        <v/>
      </c>
      <c r="T765" s="9">
        <f>$T$1*LN(J765/J764)</f>
        <v/>
      </c>
      <c r="U765" s="9">
        <f>$W$12+$W$4*M765+$W$5*N765+$W$6*O765+$W$7*P765+$W$8*Q765+$W$9*R765+$W$10*S765+$W$11*T765</f>
        <v/>
      </c>
      <c r="AA765" s="10">
        <f>INDEX(LINEST(L506:L765,M506:T765,TRUE,TRUE),1,9)*52</f>
        <v/>
      </c>
      <c r="AB765" s="9">
        <f>INDEX(LINEST(L506:L765,M506:T765,TRUE,TRUE),1,8)</f>
        <v/>
      </c>
      <c r="AC765" s="9">
        <f>INDEX(LINEST(L506:L765,M506:T765,TRUE,TRUE),1,7)</f>
        <v/>
      </c>
      <c r="AD765" s="9">
        <f>INDEX(LINEST(L506:L765,M506:T765,TRUE,TRUE),1,6)</f>
        <v/>
      </c>
      <c r="AE765" s="9">
        <f>INDEX(LINEST(L506:L765,M506:T765,TRUE,TRUE),1,5)</f>
        <v/>
      </c>
      <c r="AF765" s="9">
        <f>INDEX(LINEST(L506:L765,M506:T765,TRUE,TRUE),1,4)</f>
        <v/>
      </c>
      <c r="AG765" s="9">
        <f>INDEX(LINEST(L506:L765,M506:T765,TRUE,TRUE),1,3)</f>
        <v/>
      </c>
      <c r="AH765" s="9">
        <f>INDEX(LINEST(L506:L765,M506:T765,TRUE,TRUE),1,2)</f>
        <v/>
      </c>
      <c r="AI765" s="9">
        <f>INDEX(LINEST(L506:L765,M506:T765,TRUE,TRUE),1,1)</f>
        <v/>
      </c>
      <c r="AJ765" s="10">
        <f>INDEX(LINEST(L506:L765,M506:T765,TRUE,TRUE),3,1)</f>
        <v/>
      </c>
      <c r="AK765" s="9">
        <f>AA764/52+AB764*M765+AC764*N765+AD764*O765+AE764*P765+AF764*Q765+AG764*R765+AH764*S765+AI764*T765</f>
        <v/>
      </c>
      <c r="AL765" s="9">
        <f>AVERAGE(L505:L764)</f>
        <v/>
      </c>
    </row>
    <row r="766">
      <c r="A766" s="7" t="n">
        <v>42972</v>
      </c>
      <c r="B766" s="8" t="n">
        <v>1285.3</v>
      </c>
      <c r="C766" s="8" t="n">
        <v>1.75</v>
      </c>
      <c r="D766" s="8" t="n">
        <v>0.42</v>
      </c>
      <c r="E766" s="8" t="n">
        <v>92.739998</v>
      </c>
      <c r="F766" s="8" t="n">
        <v>47.65</v>
      </c>
      <c r="G766" s="8" t="n">
        <v>11.28</v>
      </c>
      <c r="H766" s="8" t="n">
        <v>50.560001</v>
      </c>
      <c r="I766" s="8" t="n">
        <v>2443.050049</v>
      </c>
      <c r="J766" s="8" t="n">
        <v>85.55922700000001</v>
      </c>
      <c r="L766" s="9">
        <f>LN(B766/B765)</f>
        <v/>
      </c>
      <c r="M766" s="9">
        <f>$M$1*(C766-C765)</f>
        <v/>
      </c>
      <c r="N766" s="9">
        <f>$N$1*(D766-D765)</f>
        <v/>
      </c>
      <c r="O766" s="9">
        <f>$O$1*LN(E766/E765)</f>
        <v/>
      </c>
      <c r="P766" s="9">
        <f>$P$1*LN(F766/F765)</f>
        <v/>
      </c>
      <c r="Q766" s="9">
        <f>$Q$1*(G766-G765)</f>
        <v/>
      </c>
      <c r="R766" s="9">
        <f>$R$1*(H766-H765)</f>
        <v/>
      </c>
      <c r="S766" s="9">
        <f>$S$1*LN(I766/I765)</f>
        <v/>
      </c>
      <c r="T766" s="9">
        <f>$T$1*LN(J766/J765)</f>
        <v/>
      </c>
      <c r="U766" s="9">
        <f>$W$12+$W$4*M766+$W$5*N766+$W$6*O766+$W$7*P766+$W$8*Q766+$W$9*R766+$W$10*S766+$W$11*T766</f>
        <v/>
      </c>
      <c r="AA766" s="10">
        <f>INDEX(LINEST(L507:L766,M507:T766,TRUE,TRUE),1,9)*52</f>
        <v/>
      </c>
      <c r="AB766" s="9">
        <f>INDEX(LINEST(L507:L766,M507:T766,TRUE,TRUE),1,8)</f>
        <v/>
      </c>
      <c r="AC766" s="9">
        <f>INDEX(LINEST(L507:L766,M507:T766,TRUE,TRUE),1,7)</f>
        <v/>
      </c>
      <c r="AD766" s="9">
        <f>INDEX(LINEST(L507:L766,M507:T766,TRUE,TRUE),1,6)</f>
        <v/>
      </c>
      <c r="AE766" s="9">
        <f>INDEX(LINEST(L507:L766,M507:T766,TRUE,TRUE),1,5)</f>
        <v/>
      </c>
      <c r="AF766" s="9">
        <f>INDEX(LINEST(L507:L766,M507:T766,TRUE,TRUE),1,4)</f>
        <v/>
      </c>
      <c r="AG766" s="9">
        <f>INDEX(LINEST(L507:L766,M507:T766,TRUE,TRUE),1,3)</f>
        <v/>
      </c>
      <c r="AH766" s="9">
        <f>INDEX(LINEST(L507:L766,M507:T766,TRUE,TRUE),1,2)</f>
        <v/>
      </c>
      <c r="AI766" s="9">
        <f>INDEX(LINEST(L507:L766,M507:T766,TRUE,TRUE),1,1)</f>
        <v/>
      </c>
      <c r="AJ766" s="10">
        <f>INDEX(LINEST(L507:L766,M507:T766,TRUE,TRUE),3,1)</f>
        <v/>
      </c>
      <c r="AK766" s="9">
        <f>AA765/52+AB765*M766+AC765*N766+AD765*O766+AE765*P766+AF765*Q766+AG765*R766+AH765*S766+AI765*T766</f>
        <v/>
      </c>
      <c r="AL766" s="9">
        <f>AVERAGE(L506:L765)</f>
        <v/>
      </c>
    </row>
    <row r="767">
      <c r="A767" s="7" t="n">
        <v>42979</v>
      </c>
      <c r="B767" s="8" t="n">
        <v>1320.4</v>
      </c>
      <c r="C767" s="8" t="n">
        <v>1.79</v>
      </c>
      <c r="D767" s="8" t="n">
        <v>0.37</v>
      </c>
      <c r="E767" s="8" t="n">
        <v>92.80999799999999</v>
      </c>
      <c r="F767" s="8" t="n">
        <v>47.32</v>
      </c>
      <c r="G767" s="8" t="n">
        <v>10.13</v>
      </c>
      <c r="H767" s="8" t="n">
        <v>49.439999</v>
      </c>
      <c r="I767" s="8" t="n">
        <v>2476.550049</v>
      </c>
      <c r="J767" s="8" t="n">
        <v>85.621048</v>
      </c>
      <c r="L767" s="9">
        <f>LN(B767/B766)</f>
        <v/>
      </c>
      <c r="M767" s="9">
        <f>$M$1*(C767-C766)</f>
        <v/>
      </c>
      <c r="N767" s="9">
        <f>$N$1*(D767-D766)</f>
        <v/>
      </c>
      <c r="O767" s="9">
        <f>$O$1*LN(E767/E766)</f>
        <v/>
      </c>
      <c r="P767" s="9">
        <f>$P$1*LN(F767/F766)</f>
        <v/>
      </c>
      <c r="Q767" s="9">
        <f>$Q$1*(G767-G766)</f>
        <v/>
      </c>
      <c r="R767" s="9">
        <f>$R$1*(H767-H766)</f>
        <v/>
      </c>
      <c r="S767" s="9">
        <f>$S$1*LN(I767/I766)</f>
        <v/>
      </c>
      <c r="T767" s="9">
        <f>$T$1*LN(J767/J766)</f>
        <v/>
      </c>
      <c r="U767" s="9">
        <f>$W$12+$W$4*M767+$W$5*N767+$W$6*O767+$W$7*P767+$W$8*Q767+$W$9*R767+$W$10*S767+$W$11*T767</f>
        <v/>
      </c>
      <c r="AA767" s="10">
        <f>INDEX(LINEST(L508:L767,M508:T767,TRUE,TRUE),1,9)*52</f>
        <v/>
      </c>
      <c r="AB767" s="9">
        <f>INDEX(LINEST(L508:L767,M508:T767,TRUE,TRUE),1,8)</f>
        <v/>
      </c>
      <c r="AC767" s="9">
        <f>INDEX(LINEST(L508:L767,M508:T767,TRUE,TRUE),1,7)</f>
        <v/>
      </c>
      <c r="AD767" s="9">
        <f>INDEX(LINEST(L508:L767,M508:T767,TRUE,TRUE),1,6)</f>
        <v/>
      </c>
      <c r="AE767" s="9">
        <f>INDEX(LINEST(L508:L767,M508:T767,TRUE,TRUE),1,5)</f>
        <v/>
      </c>
      <c r="AF767" s="9">
        <f>INDEX(LINEST(L508:L767,M508:T767,TRUE,TRUE),1,4)</f>
        <v/>
      </c>
      <c r="AG767" s="9">
        <f>INDEX(LINEST(L508:L767,M508:T767,TRUE,TRUE),1,3)</f>
        <v/>
      </c>
      <c r="AH767" s="9">
        <f>INDEX(LINEST(L508:L767,M508:T767,TRUE,TRUE),1,2)</f>
        <v/>
      </c>
      <c r="AI767" s="9">
        <f>INDEX(LINEST(L508:L767,M508:T767,TRUE,TRUE),1,1)</f>
        <v/>
      </c>
      <c r="AJ767" s="10">
        <f>INDEX(LINEST(L508:L767,M508:T767,TRUE,TRUE),3,1)</f>
        <v/>
      </c>
      <c r="AK767" s="9">
        <f>AA766/52+AB766*M767+AC766*N767+AD766*O767+AE766*P767+AF766*Q767+AG766*R767+AH766*S767+AI766*T767</f>
        <v/>
      </c>
      <c r="AL767" s="9">
        <f>AVERAGE(L507:L766)</f>
        <v/>
      </c>
    </row>
    <row r="768">
      <c r="A768" s="7" t="n">
        <v>42986</v>
      </c>
      <c r="B768" s="8" t="n">
        <v>1346.25</v>
      </c>
      <c r="C768" s="8" t="n">
        <v>1.81</v>
      </c>
      <c r="D768" s="8" t="n">
        <v>0.25</v>
      </c>
      <c r="E768" s="8" t="n">
        <v>91.33000199999999</v>
      </c>
      <c r="F768" s="8" t="n">
        <v>47.44</v>
      </c>
      <c r="G768" s="8" t="n">
        <v>12.12</v>
      </c>
      <c r="H768" s="8" t="n">
        <v>54.009998</v>
      </c>
      <c r="I768" s="8" t="n">
        <v>2461.429932</v>
      </c>
      <c r="J768" s="8" t="n">
        <v>85.986931</v>
      </c>
      <c r="L768" s="9">
        <f>LN(B768/B767)</f>
        <v/>
      </c>
      <c r="M768" s="9">
        <f>$M$1*(C768-C767)</f>
        <v/>
      </c>
      <c r="N768" s="9">
        <f>$N$1*(D768-D767)</f>
        <v/>
      </c>
      <c r="O768" s="9">
        <f>$O$1*LN(E768/E767)</f>
        <v/>
      </c>
      <c r="P768" s="9">
        <f>$P$1*LN(F768/F767)</f>
        <v/>
      </c>
      <c r="Q768" s="9">
        <f>$Q$1*(G768-G767)</f>
        <v/>
      </c>
      <c r="R768" s="9">
        <f>$R$1*(H768-H767)</f>
        <v/>
      </c>
      <c r="S768" s="9">
        <f>$S$1*LN(I768/I767)</f>
        <v/>
      </c>
      <c r="T768" s="9">
        <f>$T$1*LN(J768/J767)</f>
        <v/>
      </c>
      <c r="U768" s="9">
        <f>$W$12+$W$4*M768+$W$5*N768+$W$6*O768+$W$7*P768+$W$8*Q768+$W$9*R768+$W$10*S768+$W$11*T768</f>
        <v/>
      </c>
      <c r="AA768" s="10">
        <f>INDEX(LINEST(L509:L768,M509:T768,TRUE,TRUE),1,9)*52</f>
        <v/>
      </c>
      <c r="AB768" s="9">
        <f>INDEX(LINEST(L509:L768,M509:T768,TRUE,TRUE),1,8)</f>
        <v/>
      </c>
      <c r="AC768" s="9">
        <f>INDEX(LINEST(L509:L768,M509:T768,TRUE,TRUE),1,7)</f>
        <v/>
      </c>
      <c r="AD768" s="9">
        <f>INDEX(LINEST(L509:L768,M509:T768,TRUE,TRUE),1,6)</f>
        <v/>
      </c>
      <c r="AE768" s="9">
        <f>INDEX(LINEST(L509:L768,M509:T768,TRUE,TRUE),1,5)</f>
        <v/>
      </c>
      <c r="AF768" s="9">
        <f>INDEX(LINEST(L509:L768,M509:T768,TRUE,TRUE),1,4)</f>
        <v/>
      </c>
      <c r="AG768" s="9">
        <f>INDEX(LINEST(L509:L768,M509:T768,TRUE,TRUE),1,3)</f>
        <v/>
      </c>
      <c r="AH768" s="9">
        <f>INDEX(LINEST(L509:L768,M509:T768,TRUE,TRUE),1,2)</f>
        <v/>
      </c>
      <c r="AI768" s="9">
        <f>INDEX(LINEST(L509:L768,M509:T768,TRUE,TRUE),1,1)</f>
        <v/>
      </c>
      <c r="AJ768" s="10">
        <f>INDEX(LINEST(L509:L768,M509:T768,TRUE,TRUE),3,1)</f>
        <v/>
      </c>
      <c r="AK768" s="9">
        <f>AA767/52+AB767*M768+AC767*N768+AD767*O768+AE767*P768+AF767*Q768+AG767*R768+AH767*S768+AI767*T768</f>
        <v/>
      </c>
      <c r="AL768" s="9">
        <f>AVERAGE(L508:L767)</f>
        <v/>
      </c>
    </row>
    <row r="769">
      <c r="A769" s="7" t="n">
        <v>42993</v>
      </c>
      <c r="B769" s="8" t="n">
        <v>1322.85</v>
      </c>
      <c r="C769" s="8" t="n">
        <v>1.85</v>
      </c>
      <c r="D769" s="8" t="n">
        <v>0.35</v>
      </c>
      <c r="E769" s="8" t="n">
        <v>91.870003</v>
      </c>
      <c r="F769" s="8" t="n">
        <v>49.9</v>
      </c>
      <c r="G769" s="8" t="n">
        <v>10.17</v>
      </c>
      <c r="H769" s="8" t="n">
        <v>50.630001</v>
      </c>
      <c r="I769" s="8" t="n">
        <v>2500.22998</v>
      </c>
      <c r="J769" s="8" t="n">
        <v>85.574333</v>
      </c>
      <c r="L769" s="9">
        <f>LN(B769/B768)</f>
        <v/>
      </c>
      <c r="M769" s="9">
        <f>$M$1*(C769-C768)</f>
        <v/>
      </c>
      <c r="N769" s="9">
        <f>$N$1*(D769-D768)</f>
        <v/>
      </c>
      <c r="O769" s="9">
        <f>$O$1*LN(E769/E768)</f>
        <v/>
      </c>
      <c r="P769" s="9">
        <f>$P$1*LN(F769/F768)</f>
        <v/>
      </c>
      <c r="Q769" s="9">
        <f>$Q$1*(G769-G768)</f>
        <v/>
      </c>
      <c r="R769" s="9">
        <f>$R$1*(H769-H768)</f>
        <v/>
      </c>
      <c r="S769" s="9">
        <f>$S$1*LN(I769/I768)</f>
        <v/>
      </c>
      <c r="T769" s="9">
        <f>$T$1*LN(J769/J768)</f>
        <v/>
      </c>
      <c r="U769" s="9">
        <f>$W$12+$W$4*M769+$W$5*N769+$W$6*O769+$W$7*P769+$W$8*Q769+$W$9*R769+$W$10*S769+$W$11*T769</f>
        <v/>
      </c>
      <c r="AA769" s="10">
        <f>INDEX(LINEST(L510:L769,M510:T769,TRUE,TRUE),1,9)*52</f>
        <v/>
      </c>
      <c r="AB769" s="9">
        <f>INDEX(LINEST(L510:L769,M510:T769,TRUE,TRUE),1,8)</f>
        <v/>
      </c>
      <c r="AC769" s="9">
        <f>INDEX(LINEST(L510:L769,M510:T769,TRUE,TRUE),1,7)</f>
        <v/>
      </c>
      <c r="AD769" s="9">
        <f>INDEX(LINEST(L510:L769,M510:T769,TRUE,TRUE),1,6)</f>
        <v/>
      </c>
      <c r="AE769" s="9">
        <f>INDEX(LINEST(L510:L769,M510:T769,TRUE,TRUE),1,5)</f>
        <v/>
      </c>
      <c r="AF769" s="9">
        <f>INDEX(LINEST(L510:L769,M510:T769,TRUE,TRUE),1,4)</f>
        <v/>
      </c>
      <c r="AG769" s="9">
        <f>INDEX(LINEST(L510:L769,M510:T769,TRUE,TRUE),1,3)</f>
        <v/>
      </c>
      <c r="AH769" s="9">
        <f>INDEX(LINEST(L510:L769,M510:T769,TRUE,TRUE),1,2)</f>
        <v/>
      </c>
      <c r="AI769" s="9">
        <f>INDEX(LINEST(L510:L769,M510:T769,TRUE,TRUE),1,1)</f>
        <v/>
      </c>
      <c r="AJ769" s="10">
        <f>INDEX(LINEST(L510:L769,M510:T769,TRUE,TRUE),3,1)</f>
        <v/>
      </c>
      <c r="AK769" s="9">
        <f>AA768/52+AB768*M769+AC768*N769+AD768*O769+AE768*P769+AF768*Q769+AG768*R769+AH768*S769+AI768*T769</f>
        <v/>
      </c>
      <c r="AL769" s="9">
        <f>AVERAGE(L509:L768)</f>
        <v/>
      </c>
    </row>
    <row r="770">
      <c r="A770" s="7" t="n">
        <v>43000</v>
      </c>
      <c r="B770" s="8" t="n">
        <v>1294.8</v>
      </c>
      <c r="C770" s="8" t="n">
        <v>1.84</v>
      </c>
      <c r="D770" s="8" t="n">
        <v>0.42</v>
      </c>
      <c r="E770" s="8" t="n">
        <v>92.16999800000001</v>
      </c>
      <c r="F770" s="8" t="n">
        <v>50.33</v>
      </c>
      <c r="G770" s="8" t="n">
        <v>9.59</v>
      </c>
      <c r="H770" s="8" t="n">
        <v>50.52</v>
      </c>
      <c r="I770" s="8" t="n">
        <v>2502.219971</v>
      </c>
      <c r="J770" s="8" t="n">
        <v>85.46528600000001</v>
      </c>
      <c r="L770" s="9">
        <f>LN(B770/B769)</f>
        <v/>
      </c>
      <c r="M770" s="9">
        <f>$M$1*(C770-C769)</f>
        <v/>
      </c>
      <c r="N770" s="9">
        <f>$N$1*(D770-D769)</f>
        <v/>
      </c>
      <c r="O770" s="9">
        <f>$O$1*LN(E770/E769)</f>
        <v/>
      </c>
      <c r="P770" s="9">
        <f>$P$1*LN(F770/F769)</f>
        <v/>
      </c>
      <c r="Q770" s="9">
        <f>$Q$1*(G770-G769)</f>
        <v/>
      </c>
      <c r="R770" s="9">
        <f>$R$1*(H770-H769)</f>
        <v/>
      </c>
      <c r="S770" s="9">
        <f>$S$1*LN(I770/I769)</f>
        <v/>
      </c>
      <c r="T770" s="9">
        <f>$T$1*LN(J770/J769)</f>
        <v/>
      </c>
      <c r="U770" s="9">
        <f>$W$12+$W$4*M770+$W$5*N770+$W$6*O770+$W$7*P770+$W$8*Q770+$W$9*R770+$W$10*S770+$W$11*T770</f>
        <v/>
      </c>
      <c r="AA770" s="10">
        <f>INDEX(LINEST(L511:L770,M511:T770,TRUE,TRUE),1,9)*52</f>
        <v/>
      </c>
      <c r="AB770" s="9">
        <f>INDEX(LINEST(L511:L770,M511:T770,TRUE,TRUE),1,8)</f>
        <v/>
      </c>
      <c r="AC770" s="9">
        <f>INDEX(LINEST(L511:L770,M511:T770,TRUE,TRUE),1,7)</f>
        <v/>
      </c>
      <c r="AD770" s="9">
        <f>INDEX(LINEST(L511:L770,M511:T770,TRUE,TRUE),1,6)</f>
        <v/>
      </c>
      <c r="AE770" s="9">
        <f>INDEX(LINEST(L511:L770,M511:T770,TRUE,TRUE),1,5)</f>
        <v/>
      </c>
      <c r="AF770" s="9">
        <f>INDEX(LINEST(L511:L770,M511:T770,TRUE,TRUE),1,4)</f>
        <v/>
      </c>
      <c r="AG770" s="9">
        <f>INDEX(LINEST(L511:L770,M511:T770,TRUE,TRUE),1,3)</f>
        <v/>
      </c>
      <c r="AH770" s="9">
        <f>INDEX(LINEST(L511:L770,M511:T770,TRUE,TRUE),1,2)</f>
        <v/>
      </c>
      <c r="AI770" s="9">
        <f>INDEX(LINEST(L511:L770,M511:T770,TRUE,TRUE),1,1)</f>
        <v/>
      </c>
      <c r="AJ770" s="10">
        <f>INDEX(LINEST(L511:L770,M511:T770,TRUE,TRUE),3,1)</f>
        <v/>
      </c>
      <c r="AK770" s="9">
        <f>AA769/52+AB769*M770+AC769*N770+AD769*O770+AE769*P770+AF769*Q770+AG769*R770+AH769*S770+AI769*T770</f>
        <v/>
      </c>
      <c r="AL770" s="9">
        <f>AVERAGE(L510:L769)</f>
        <v/>
      </c>
    </row>
    <row r="771">
      <c r="A771" s="7" t="n">
        <v>43007</v>
      </c>
      <c r="B771" s="8" t="n">
        <v>1283.1</v>
      </c>
      <c r="C771" s="8" t="n">
        <v>1.84</v>
      </c>
      <c r="D771" s="8" t="n">
        <v>0.49</v>
      </c>
      <c r="E771" s="8" t="n">
        <v>93.08000199999999</v>
      </c>
      <c r="F771" s="8" t="n">
        <v>51.67</v>
      </c>
      <c r="G771" s="8" t="n">
        <v>9.51</v>
      </c>
      <c r="H771" s="8" t="n">
        <v>52.880001</v>
      </c>
      <c r="I771" s="8" t="n">
        <v>2519.360107</v>
      </c>
      <c r="J771" s="8" t="n">
        <v>85.325165</v>
      </c>
      <c r="L771" s="9">
        <f>LN(B771/B770)</f>
        <v/>
      </c>
      <c r="M771" s="9">
        <f>$M$1*(C771-C770)</f>
        <v/>
      </c>
      <c r="N771" s="9">
        <f>$N$1*(D771-D770)</f>
        <v/>
      </c>
      <c r="O771" s="9">
        <f>$O$1*LN(E771/E770)</f>
        <v/>
      </c>
      <c r="P771" s="9">
        <f>$P$1*LN(F771/F770)</f>
        <v/>
      </c>
      <c r="Q771" s="9">
        <f>$Q$1*(G771-G770)</f>
        <v/>
      </c>
      <c r="R771" s="9">
        <f>$R$1*(H771-H770)</f>
        <v/>
      </c>
      <c r="S771" s="9">
        <f>$S$1*LN(I771/I770)</f>
        <v/>
      </c>
      <c r="T771" s="9">
        <f>$T$1*LN(J771/J770)</f>
        <v/>
      </c>
      <c r="U771" s="9">
        <f>$W$12+$W$4*M771+$W$5*N771+$W$6*O771+$W$7*P771+$W$8*Q771+$W$9*R771+$W$10*S771+$W$11*T771</f>
        <v/>
      </c>
      <c r="AA771" s="10">
        <f>INDEX(LINEST(L512:L771,M512:T771,TRUE,TRUE),1,9)*52</f>
        <v/>
      </c>
      <c r="AB771" s="9">
        <f>INDEX(LINEST(L512:L771,M512:T771,TRUE,TRUE),1,8)</f>
        <v/>
      </c>
      <c r="AC771" s="9">
        <f>INDEX(LINEST(L512:L771,M512:T771,TRUE,TRUE),1,7)</f>
        <v/>
      </c>
      <c r="AD771" s="9">
        <f>INDEX(LINEST(L512:L771,M512:T771,TRUE,TRUE),1,6)</f>
        <v/>
      </c>
      <c r="AE771" s="9">
        <f>INDEX(LINEST(L512:L771,M512:T771,TRUE,TRUE),1,5)</f>
        <v/>
      </c>
      <c r="AF771" s="9">
        <f>INDEX(LINEST(L512:L771,M512:T771,TRUE,TRUE),1,4)</f>
        <v/>
      </c>
      <c r="AG771" s="9">
        <f>INDEX(LINEST(L512:L771,M512:T771,TRUE,TRUE),1,3)</f>
        <v/>
      </c>
      <c r="AH771" s="9">
        <f>INDEX(LINEST(L512:L771,M512:T771,TRUE,TRUE),1,2)</f>
        <v/>
      </c>
      <c r="AI771" s="9">
        <f>INDEX(LINEST(L512:L771,M512:T771,TRUE,TRUE),1,1)</f>
        <v/>
      </c>
      <c r="AJ771" s="10">
        <f>INDEX(LINEST(L512:L771,M512:T771,TRUE,TRUE),3,1)</f>
        <v/>
      </c>
      <c r="AK771" s="9">
        <f>AA770/52+AB770*M771+AC770*N771+AD770*O771+AE770*P771+AF770*Q771+AG770*R771+AH770*S771+AI770*T771</f>
        <v/>
      </c>
      <c r="AL771" s="9">
        <f>AVERAGE(L511:L770)</f>
        <v/>
      </c>
    </row>
    <row r="772">
      <c r="A772" s="7" t="n">
        <v>43014</v>
      </c>
      <c r="B772" s="8" t="n">
        <v>1261.8</v>
      </c>
      <c r="C772" s="8" t="n">
        <v>1.87</v>
      </c>
      <c r="D772" s="8" t="n">
        <v>0.5</v>
      </c>
      <c r="E772" s="8" t="n">
        <v>93.800003</v>
      </c>
      <c r="F772" s="8" t="n">
        <v>49.34</v>
      </c>
      <c r="G772" s="8" t="n">
        <v>9.65</v>
      </c>
      <c r="H772" s="8" t="n">
        <v>54.98</v>
      </c>
      <c r="I772" s="8" t="n">
        <v>2549.330078</v>
      </c>
      <c r="J772" s="8" t="n">
        <v>85.260429</v>
      </c>
      <c r="L772" s="9">
        <f>LN(B772/B771)</f>
        <v/>
      </c>
      <c r="M772" s="9">
        <f>$M$1*(C772-C771)</f>
        <v/>
      </c>
      <c r="N772" s="9">
        <f>$N$1*(D772-D771)</f>
        <v/>
      </c>
      <c r="O772" s="9">
        <f>$O$1*LN(E772/E771)</f>
        <v/>
      </c>
      <c r="P772" s="9">
        <f>$P$1*LN(F772/F771)</f>
        <v/>
      </c>
      <c r="Q772" s="9">
        <f>$Q$1*(G772-G771)</f>
        <v/>
      </c>
      <c r="R772" s="9">
        <f>$R$1*(H772-H771)</f>
        <v/>
      </c>
      <c r="S772" s="9">
        <f>$S$1*LN(I772/I771)</f>
        <v/>
      </c>
      <c r="T772" s="9">
        <f>$T$1*LN(J772/J771)</f>
        <v/>
      </c>
      <c r="U772" s="9">
        <f>$W$12+$W$4*M772+$W$5*N772+$W$6*O772+$W$7*P772+$W$8*Q772+$W$9*R772+$W$10*S772+$W$11*T772</f>
        <v/>
      </c>
      <c r="AA772" s="10">
        <f>INDEX(LINEST(L513:L772,M513:T772,TRUE,TRUE),1,9)*52</f>
        <v/>
      </c>
      <c r="AB772" s="9">
        <f>INDEX(LINEST(L513:L772,M513:T772,TRUE,TRUE),1,8)</f>
        <v/>
      </c>
      <c r="AC772" s="9">
        <f>INDEX(LINEST(L513:L772,M513:T772,TRUE,TRUE),1,7)</f>
        <v/>
      </c>
      <c r="AD772" s="9">
        <f>INDEX(LINEST(L513:L772,M513:T772,TRUE,TRUE),1,6)</f>
        <v/>
      </c>
      <c r="AE772" s="9">
        <f>INDEX(LINEST(L513:L772,M513:T772,TRUE,TRUE),1,5)</f>
        <v/>
      </c>
      <c r="AF772" s="9">
        <f>INDEX(LINEST(L513:L772,M513:T772,TRUE,TRUE),1,4)</f>
        <v/>
      </c>
      <c r="AG772" s="9">
        <f>INDEX(LINEST(L513:L772,M513:T772,TRUE,TRUE),1,3)</f>
        <v/>
      </c>
      <c r="AH772" s="9">
        <f>INDEX(LINEST(L513:L772,M513:T772,TRUE,TRUE),1,2)</f>
        <v/>
      </c>
      <c r="AI772" s="9">
        <f>INDEX(LINEST(L513:L772,M513:T772,TRUE,TRUE),1,1)</f>
        <v/>
      </c>
      <c r="AJ772" s="10">
        <f>INDEX(LINEST(L513:L772,M513:T772,TRUE,TRUE),3,1)</f>
        <v/>
      </c>
      <c r="AK772" s="9">
        <f>AA771/52+AB771*M772+AC771*N772+AD771*O772+AE771*P772+AF771*Q772+AG771*R772+AH771*S772+AI771*T772</f>
        <v/>
      </c>
      <c r="AL772" s="9">
        <f>AVERAGE(L512:L771)</f>
        <v/>
      </c>
    </row>
    <row r="773">
      <c r="A773" s="7" t="n">
        <v>43021</v>
      </c>
      <c r="B773" s="8" t="n">
        <v>1299.6</v>
      </c>
      <c r="C773" s="8" t="n">
        <v>1.85</v>
      </c>
      <c r="D773" s="8" t="n">
        <v>0.43</v>
      </c>
      <c r="E773" s="8" t="n">
        <v>93.089996</v>
      </c>
      <c r="F773" s="8" t="n">
        <v>51.43</v>
      </c>
      <c r="G773" s="8" t="n">
        <v>9.609999999999999</v>
      </c>
      <c r="H773" s="8" t="n">
        <v>50.849998</v>
      </c>
      <c r="I773" s="8" t="n">
        <v>2553.169922</v>
      </c>
      <c r="J773" s="8" t="n">
        <v>85.712906</v>
      </c>
      <c r="L773" s="9">
        <f>LN(B773/B772)</f>
        <v/>
      </c>
      <c r="M773" s="9">
        <f>$M$1*(C773-C772)</f>
        <v/>
      </c>
      <c r="N773" s="9">
        <f>$N$1*(D773-D772)</f>
        <v/>
      </c>
      <c r="O773" s="9">
        <f>$O$1*LN(E773/E772)</f>
        <v/>
      </c>
      <c r="P773" s="9">
        <f>$P$1*LN(F773/F772)</f>
        <v/>
      </c>
      <c r="Q773" s="9">
        <f>$Q$1*(G773-G772)</f>
        <v/>
      </c>
      <c r="R773" s="9">
        <f>$R$1*(H773-H772)</f>
        <v/>
      </c>
      <c r="S773" s="9">
        <f>$S$1*LN(I773/I772)</f>
        <v/>
      </c>
      <c r="T773" s="9">
        <f>$T$1*LN(J773/J772)</f>
        <v/>
      </c>
      <c r="U773" s="9">
        <f>$W$12+$W$4*M773+$W$5*N773+$W$6*O773+$W$7*P773+$W$8*Q773+$W$9*R773+$W$10*S773+$W$11*T773</f>
        <v/>
      </c>
      <c r="AA773" s="10">
        <f>INDEX(LINEST(L514:L773,M514:T773,TRUE,TRUE),1,9)*52</f>
        <v/>
      </c>
      <c r="AB773" s="9">
        <f>INDEX(LINEST(L514:L773,M514:T773,TRUE,TRUE),1,8)</f>
        <v/>
      </c>
      <c r="AC773" s="9">
        <f>INDEX(LINEST(L514:L773,M514:T773,TRUE,TRUE),1,7)</f>
        <v/>
      </c>
      <c r="AD773" s="9">
        <f>INDEX(LINEST(L514:L773,M514:T773,TRUE,TRUE),1,6)</f>
        <v/>
      </c>
      <c r="AE773" s="9">
        <f>INDEX(LINEST(L514:L773,M514:T773,TRUE,TRUE),1,5)</f>
        <v/>
      </c>
      <c r="AF773" s="9">
        <f>INDEX(LINEST(L514:L773,M514:T773,TRUE,TRUE),1,4)</f>
        <v/>
      </c>
      <c r="AG773" s="9">
        <f>INDEX(LINEST(L514:L773,M514:T773,TRUE,TRUE),1,3)</f>
        <v/>
      </c>
      <c r="AH773" s="9">
        <f>INDEX(LINEST(L514:L773,M514:T773,TRUE,TRUE),1,2)</f>
        <v/>
      </c>
      <c r="AI773" s="9">
        <f>INDEX(LINEST(L514:L773,M514:T773,TRUE,TRUE),1,1)</f>
        <v/>
      </c>
      <c r="AJ773" s="10">
        <f>INDEX(LINEST(L514:L773,M514:T773,TRUE,TRUE),3,1)</f>
        <v/>
      </c>
      <c r="AK773" s="9">
        <f>AA772/52+AB772*M773+AC772*N773+AD772*O773+AE772*P773+AF772*Q773+AG772*R773+AH772*S773+AI772*T773</f>
        <v/>
      </c>
      <c r="AL773" s="9">
        <f>AVERAGE(L513:L772)</f>
        <v/>
      </c>
    </row>
    <row r="774">
      <c r="A774" s="7" t="n">
        <v>43028</v>
      </c>
      <c r="B774" s="8" t="n">
        <v>1281.2</v>
      </c>
      <c r="C774" s="8" t="n">
        <v>1.87</v>
      </c>
      <c r="D774" s="8" t="n">
        <v>0.52</v>
      </c>
      <c r="E774" s="8" t="n">
        <v>93.699997</v>
      </c>
      <c r="F774" s="8" t="n">
        <v>51.63</v>
      </c>
      <c r="G774" s="8" t="n">
        <v>9.970000000000001</v>
      </c>
      <c r="H774" s="8" t="n">
        <v>53.98</v>
      </c>
      <c r="I774" s="8" t="n">
        <v>2575.209961</v>
      </c>
      <c r="J774" s="8" t="n">
        <v>85.27600099999999</v>
      </c>
      <c r="L774" s="9">
        <f>LN(B774/B773)</f>
        <v/>
      </c>
      <c r="M774" s="9">
        <f>$M$1*(C774-C773)</f>
        <v/>
      </c>
      <c r="N774" s="9">
        <f>$N$1*(D774-D773)</f>
        <v/>
      </c>
      <c r="O774" s="9">
        <f>$O$1*LN(E774/E773)</f>
        <v/>
      </c>
      <c r="P774" s="9">
        <f>$P$1*LN(F774/F773)</f>
        <v/>
      </c>
      <c r="Q774" s="9">
        <f>$Q$1*(G774-G773)</f>
        <v/>
      </c>
      <c r="R774" s="9">
        <f>$R$1*(H774-H773)</f>
        <v/>
      </c>
      <c r="S774" s="9">
        <f>$S$1*LN(I774/I773)</f>
        <v/>
      </c>
      <c r="T774" s="9">
        <f>$T$1*LN(J774/J773)</f>
        <v/>
      </c>
      <c r="U774" s="9">
        <f>$W$12+$W$4*M774+$W$5*N774+$W$6*O774+$W$7*P774+$W$8*Q774+$W$9*R774+$W$10*S774+$W$11*T774</f>
        <v/>
      </c>
      <c r="AA774" s="10">
        <f>INDEX(LINEST(L515:L774,M515:T774,TRUE,TRUE),1,9)*52</f>
        <v/>
      </c>
      <c r="AB774" s="9">
        <f>INDEX(LINEST(L515:L774,M515:T774,TRUE,TRUE),1,8)</f>
        <v/>
      </c>
      <c r="AC774" s="9">
        <f>INDEX(LINEST(L515:L774,M515:T774,TRUE,TRUE),1,7)</f>
        <v/>
      </c>
      <c r="AD774" s="9">
        <f>INDEX(LINEST(L515:L774,M515:T774,TRUE,TRUE),1,6)</f>
        <v/>
      </c>
      <c r="AE774" s="9">
        <f>INDEX(LINEST(L515:L774,M515:T774,TRUE,TRUE),1,5)</f>
        <v/>
      </c>
      <c r="AF774" s="9">
        <f>INDEX(LINEST(L515:L774,M515:T774,TRUE,TRUE),1,4)</f>
        <v/>
      </c>
      <c r="AG774" s="9">
        <f>INDEX(LINEST(L515:L774,M515:T774,TRUE,TRUE),1,3)</f>
        <v/>
      </c>
      <c r="AH774" s="9">
        <f>INDEX(LINEST(L515:L774,M515:T774,TRUE,TRUE),1,2)</f>
        <v/>
      </c>
      <c r="AI774" s="9">
        <f>INDEX(LINEST(L515:L774,M515:T774,TRUE,TRUE),1,1)</f>
        <v/>
      </c>
      <c r="AJ774" s="10">
        <f>INDEX(LINEST(L515:L774,M515:T774,TRUE,TRUE),3,1)</f>
        <v/>
      </c>
      <c r="AK774" s="9">
        <f>AA773/52+AB773*M774+AC773*N774+AD773*O774+AE773*P774+AF773*Q774+AG773*R774+AH773*S774+AI773*T774</f>
        <v/>
      </c>
      <c r="AL774" s="9">
        <f>AVERAGE(L514:L773)</f>
        <v/>
      </c>
    </row>
    <row r="775">
      <c r="A775" s="7" t="n">
        <v>43035</v>
      </c>
      <c r="B775" s="8" t="n">
        <v>1266.45</v>
      </c>
      <c r="C775" s="8" t="n">
        <v>1.88</v>
      </c>
      <c r="D775" s="8" t="n">
        <v>0.54</v>
      </c>
      <c r="E775" s="8" t="n">
        <v>94.91999800000001</v>
      </c>
      <c r="F775" s="8" t="n">
        <v>53.92</v>
      </c>
      <c r="G775" s="8" t="n">
        <v>9.800000000000001</v>
      </c>
      <c r="H775" s="8" t="n">
        <v>54.669998</v>
      </c>
      <c r="I775" s="8" t="n">
        <v>2581.070068</v>
      </c>
      <c r="J775" s="8" t="n">
        <v>85.229141</v>
      </c>
      <c r="L775" s="9">
        <f>LN(B775/B774)</f>
        <v/>
      </c>
      <c r="M775" s="9">
        <f>$M$1*(C775-C774)</f>
        <v/>
      </c>
      <c r="N775" s="9">
        <f>$N$1*(D775-D774)</f>
        <v/>
      </c>
      <c r="O775" s="9">
        <f>$O$1*LN(E775/E774)</f>
        <v/>
      </c>
      <c r="P775" s="9">
        <f>$P$1*LN(F775/F774)</f>
        <v/>
      </c>
      <c r="Q775" s="9">
        <f>$Q$1*(G775-G774)</f>
        <v/>
      </c>
      <c r="R775" s="9">
        <f>$R$1*(H775-H774)</f>
        <v/>
      </c>
      <c r="S775" s="9">
        <f>$S$1*LN(I775/I774)</f>
        <v/>
      </c>
      <c r="T775" s="9">
        <f>$T$1*LN(J775/J774)</f>
        <v/>
      </c>
      <c r="U775" s="9">
        <f>$W$12+$W$4*M775+$W$5*N775+$W$6*O775+$W$7*P775+$W$8*Q775+$W$9*R775+$W$10*S775+$W$11*T775</f>
        <v/>
      </c>
      <c r="AA775" s="10">
        <f>INDEX(LINEST(L516:L775,M516:T775,TRUE,TRUE),1,9)*52</f>
        <v/>
      </c>
      <c r="AB775" s="9">
        <f>INDEX(LINEST(L516:L775,M516:T775,TRUE,TRUE),1,8)</f>
        <v/>
      </c>
      <c r="AC775" s="9">
        <f>INDEX(LINEST(L516:L775,M516:T775,TRUE,TRUE),1,7)</f>
        <v/>
      </c>
      <c r="AD775" s="9">
        <f>INDEX(LINEST(L516:L775,M516:T775,TRUE,TRUE),1,6)</f>
        <v/>
      </c>
      <c r="AE775" s="9">
        <f>INDEX(LINEST(L516:L775,M516:T775,TRUE,TRUE),1,5)</f>
        <v/>
      </c>
      <c r="AF775" s="9">
        <f>INDEX(LINEST(L516:L775,M516:T775,TRUE,TRUE),1,4)</f>
        <v/>
      </c>
      <c r="AG775" s="9">
        <f>INDEX(LINEST(L516:L775,M516:T775,TRUE,TRUE),1,3)</f>
        <v/>
      </c>
      <c r="AH775" s="9">
        <f>INDEX(LINEST(L516:L775,M516:T775,TRUE,TRUE),1,2)</f>
        <v/>
      </c>
      <c r="AI775" s="9">
        <f>INDEX(LINEST(L516:L775,M516:T775,TRUE,TRUE),1,1)</f>
        <v/>
      </c>
      <c r="AJ775" s="10">
        <f>INDEX(LINEST(L516:L775,M516:T775,TRUE,TRUE),3,1)</f>
        <v/>
      </c>
      <c r="AK775" s="9">
        <f>AA774/52+AB774*M775+AC774*N775+AD774*O775+AE774*P775+AF774*Q775+AG774*R775+AH774*S775+AI774*T775</f>
        <v/>
      </c>
      <c r="AL775" s="9">
        <f>AVERAGE(L515:L774)</f>
        <v/>
      </c>
    </row>
    <row r="776">
      <c r="A776" s="7" t="n">
        <v>43042</v>
      </c>
      <c r="B776" s="8" t="n">
        <v>1267.2</v>
      </c>
      <c r="C776" s="8" t="n">
        <v>1.86</v>
      </c>
      <c r="D776" s="8" t="n">
        <v>0.48</v>
      </c>
      <c r="E776" s="8" t="n">
        <v>94.94000200000001</v>
      </c>
      <c r="F776" s="8" t="n">
        <v>55.63</v>
      </c>
      <c r="G776" s="8" t="n">
        <v>9.140000000000001</v>
      </c>
      <c r="H776" s="8" t="n">
        <v>45.830002</v>
      </c>
      <c r="I776" s="8" t="n">
        <v>2587.840088</v>
      </c>
      <c r="J776" s="8" t="n">
        <v>85.571243</v>
      </c>
      <c r="L776" s="9">
        <f>LN(B776/B775)</f>
        <v/>
      </c>
      <c r="M776" s="9">
        <f>$M$1*(C776-C775)</f>
        <v/>
      </c>
      <c r="N776" s="9">
        <f>$N$1*(D776-D775)</f>
        <v/>
      </c>
      <c r="O776" s="9">
        <f>$O$1*LN(E776/E775)</f>
        <v/>
      </c>
      <c r="P776" s="9">
        <f>$P$1*LN(F776/F775)</f>
        <v/>
      </c>
      <c r="Q776" s="9">
        <f>$Q$1*(G776-G775)</f>
        <v/>
      </c>
      <c r="R776" s="9">
        <f>$R$1*(H776-H775)</f>
        <v/>
      </c>
      <c r="S776" s="9">
        <f>$S$1*LN(I776/I775)</f>
        <v/>
      </c>
      <c r="T776" s="9">
        <f>$T$1*LN(J776/J775)</f>
        <v/>
      </c>
      <c r="U776" s="9">
        <f>$W$12+$W$4*M776+$W$5*N776+$W$6*O776+$W$7*P776+$W$8*Q776+$W$9*R776+$W$10*S776+$W$11*T776</f>
        <v/>
      </c>
      <c r="AA776" s="10">
        <f>INDEX(LINEST(L517:L776,M517:T776,TRUE,TRUE),1,9)*52</f>
        <v/>
      </c>
      <c r="AB776" s="9">
        <f>INDEX(LINEST(L517:L776,M517:T776,TRUE,TRUE),1,8)</f>
        <v/>
      </c>
      <c r="AC776" s="9">
        <f>INDEX(LINEST(L517:L776,M517:T776,TRUE,TRUE),1,7)</f>
        <v/>
      </c>
      <c r="AD776" s="9">
        <f>INDEX(LINEST(L517:L776,M517:T776,TRUE,TRUE),1,6)</f>
        <v/>
      </c>
      <c r="AE776" s="9">
        <f>INDEX(LINEST(L517:L776,M517:T776,TRUE,TRUE),1,5)</f>
        <v/>
      </c>
      <c r="AF776" s="9">
        <f>INDEX(LINEST(L517:L776,M517:T776,TRUE,TRUE),1,4)</f>
        <v/>
      </c>
      <c r="AG776" s="9">
        <f>INDEX(LINEST(L517:L776,M517:T776,TRUE,TRUE),1,3)</f>
        <v/>
      </c>
      <c r="AH776" s="9">
        <f>INDEX(LINEST(L517:L776,M517:T776,TRUE,TRUE),1,2)</f>
        <v/>
      </c>
      <c r="AI776" s="9">
        <f>INDEX(LINEST(L517:L776,M517:T776,TRUE,TRUE),1,1)</f>
        <v/>
      </c>
      <c r="AJ776" s="10">
        <f>INDEX(LINEST(L517:L776,M517:T776,TRUE,TRUE),3,1)</f>
        <v/>
      </c>
      <c r="AK776" s="9">
        <f>AA775/52+AB775*M776+AC775*N776+AD775*O776+AE775*P776+AF775*Q776+AG775*R776+AH775*S776+AI775*T776</f>
        <v/>
      </c>
      <c r="AL776" s="9">
        <f>AVERAGE(L516:L775)</f>
        <v/>
      </c>
    </row>
    <row r="777">
      <c r="A777" s="7" t="n">
        <v>43049</v>
      </c>
      <c r="B777" s="8" t="n">
        <v>1284.3</v>
      </c>
      <c r="C777" s="8" t="n">
        <v>1.88</v>
      </c>
      <c r="D777" s="8" t="n">
        <v>0.52</v>
      </c>
      <c r="E777" s="8" t="n">
        <v>94.389999</v>
      </c>
      <c r="F777" s="8" t="n">
        <v>56.75</v>
      </c>
      <c r="G777" s="8" t="n">
        <v>11.29</v>
      </c>
      <c r="H777" s="8" t="n">
        <v>47.290001</v>
      </c>
      <c r="I777" s="8" t="n">
        <v>2582.300049</v>
      </c>
      <c r="J777" s="8" t="n">
        <v>85.211586</v>
      </c>
      <c r="L777" s="9">
        <f>LN(B777/B776)</f>
        <v/>
      </c>
      <c r="M777" s="9">
        <f>$M$1*(C777-C776)</f>
        <v/>
      </c>
      <c r="N777" s="9">
        <f>$N$1*(D777-D776)</f>
        <v/>
      </c>
      <c r="O777" s="9">
        <f>$O$1*LN(E777/E776)</f>
        <v/>
      </c>
      <c r="P777" s="9">
        <f>$P$1*LN(F777/F776)</f>
        <v/>
      </c>
      <c r="Q777" s="9">
        <f>$Q$1*(G777-G776)</f>
        <v/>
      </c>
      <c r="R777" s="9">
        <f>$R$1*(H777-H776)</f>
        <v/>
      </c>
      <c r="S777" s="9">
        <f>$S$1*LN(I777/I776)</f>
        <v/>
      </c>
      <c r="T777" s="9">
        <f>$T$1*LN(J777/J776)</f>
        <v/>
      </c>
      <c r="U777" s="9">
        <f>$W$12+$W$4*M777+$W$5*N777+$W$6*O777+$W$7*P777+$W$8*Q777+$W$9*R777+$W$10*S777+$W$11*T777</f>
        <v/>
      </c>
      <c r="AA777" s="10">
        <f>INDEX(LINEST(L518:L777,M518:T777,TRUE,TRUE),1,9)*52</f>
        <v/>
      </c>
      <c r="AB777" s="9">
        <f>INDEX(LINEST(L518:L777,M518:T777,TRUE,TRUE),1,8)</f>
        <v/>
      </c>
      <c r="AC777" s="9">
        <f>INDEX(LINEST(L518:L777,M518:T777,TRUE,TRUE),1,7)</f>
        <v/>
      </c>
      <c r="AD777" s="9">
        <f>INDEX(LINEST(L518:L777,M518:T777,TRUE,TRUE),1,6)</f>
        <v/>
      </c>
      <c r="AE777" s="9">
        <f>INDEX(LINEST(L518:L777,M518:T777,TRUE,TRUE),1,5)</f>
        <v/>
      </c>
      <c r="AF777" s="9">
        <f>INDEX(LINEST(L518:L777,M518:T777,TRUE,TRUE),1,4)</f>
        <v/>
      </c>
      <c r="AG777" s="9">
        <f>INDEX(LINEST(L518:L777,M518:T777,TRUE,TRUE),1,3)</f>
        <v/>
      </c>
      <c r="AH777" s="9">
        <f>INDEX(LINEST(L518:L777,M518:T777,TRUE,TRUE),1,2)</f>
        <v/>
      </c>
      <c r="AI777" s="9">
        <f>INDEX(LINEST(L518:L777,M518:T777,TRUE,TRUE),1,1)</f>
        <v/>
      </c>
      <c r="AJ777" s="10">
        <f>INDEX(LINEST(L518:L777,M518:T777,TRUE,TRUE),3,1)</f>
        <v/>
      </c>
      <c r="AK777" s="9">
        <f>AA776/52+AB776*M777+AC776*N777+AD776*O777+AE776*P777+AF776*Q777+AG776*R777+AH776*S777+AI776*T777</f>
        <v/>
      </c>
      <c r="AL777" s="9">
        <f>AVERAGE(L517:L776)</f>
        <v/>
      </c>
    </row>
    <row r="778">
      <c r="A778" s="7" t="n">
        <v>43056</v>
      </c>
      <c r="B778" s="8" t="n">
        <v>1284.35</v>
      </c>
      <c r="C778" s="8" t="n">
        <v>1.86</v>
      </c>
      <c r="D778" s="8" t="n">
        <v>0.49</v>
      </c>
      <c r="E778" s="8" t="n">
        <v>93.660004</v>
      </c>
      <c r="F778" s="8" t="n">
        <v>56.21</v>
      </c>
      <c r="G778" s="8" t="n">
        <v>11.43</v>
      </c>
      <c r="H778" s="8" t="n">
        <v>49.09</v>
      </c>
      <c r="I778" s="8" t="n">
        <v>2578.850098</v>
      </c>
      <c r="J778" s="8" t="n">
        <v>85.461792</v>
      </c>
      <c r="L778" s="9">
        <f>LN(B778/B777)</f>
        <v/>
      </c>
      <c r="M778" s="9">
        <f>$M$1*(C778-C777)</f>
        <v/>
      </c>
      <c r="N778" s="9">
        <f>$N$1*(D778-D777)</f>
        <v/>
      </c>
      <c r="O778" s="9">
        <f>$O$1*LN(E778/E777)</f>
        <v/>
      </c>
      <c r="P778" s="9">
        <f>$P$1*LN(F778/F777)</f>
        <v/>
      </c>
      <c r="Q778" s="9">
        <f>$Q$1*(G778-G777)</f>
        <v/>
      </c>
      <c r="R778" s="9">
        <f>$R$1*(H778-H777)</f>
        <v/>
      </c>
      <c r="S778" s="9">
        <f>$S$1*LN(I778/I777)</f>
        <v/>
      </c>
      <c r="T778" s="9">
        <f>$T$1*LN(J778/J777)</f>
        <v/>
      </c>
      <c r="U778" s="9">
        <f>$W$12+$W$4*M778+$W$5*N778+$W$6*O778+$W$7*P778+$W$8*Q778+$W$9*R778+$W$10*S778+$W$11*T778</f>
        <v/>
      </c>
      <c r="AA778" s="10">
        <f>INDEX(LINEST(L519:L778,M519:T778,TRUE,TRUE),1,9)*52</f>
        <v/>
      </c>
      <c r="AB778" s="9">
        <f>INDEX(LINEST(L519:L778,M519:T778,TRUE,TRUE),1,8)</f>
        <v/>
      </c>
      <c r="AC778" s="9">
        <f>INDEX(LINEST(L519:L778,M519:T778,TRUE,TRUE),1,7)</f>
        <v/>
      </c>
      <c r="AD778" s="9">
        <f>INDEX(LINEST(L519:L778,M519:T778,TRUE,TRUE),1,6)</f>
        <v/>
      </c>
      <c r="AE778" s="9">
        <f>INDEX(LINEST(L519:L778,M519:T778,TRUE,TRUE),1,5)</f>
        <v/>
      </c>
      <c r="AF778" s="9">
        <f>INDEX(LINEST(L519:L778,M519:T778,TRUE,TRUE),1,4)</f>
        <v/>
      </c>
      <c r="AG778" s="9">
        <f>INDEX(LINEST(L519:L778,M519:T778,TRUE,TRUE),1,3)</f>
        <v/>
      </c>
      <c r="AH778" s="9">
        <f>INDEX(LINEST(L519:L778,M519:T778,TRUE,TRUE),1,2)</f>
        <v/>
      </c>
      <c r="AI778" s="9">
        <f>INDEX(LINEST(L519:L778,M519:T778,TRUE,TRUE),1,1)</f>
        <v/>
      </c>
      <c r="AJ778" s="10">
        <f>INDEX(LINEST(L519:L778,M519:T778,TRUE,TRUE),3,1)</f>
        <v/>
      </c>
      <c r="AK778" s="9">
        <f>AA777/52+AB777*M778+AC777*N778+AD777*O778+AE777*P778+AF777*Q778+AG777*R778+AH777*S778+AI777*T778</f>
        <v/>
      </c>
      <c r="AL778" s="9">
        <f>AVERAGE(L518:L777)</f>
        <v/>
      </c>
    </row>
    <row r="779">
      <c r="A779" s="7" t="n">
        <v>43063</v>
      </c>
      <c r="B779" s="8" t="n">
        <v>1290.5</v>
      </c>
      <c r="C779" s="8" t="n">
        <v>1.84</v>
      </c>
      <c r="D779" s="8" t="n">
        <v>0.5</v>
      </c>
      <c r="E779" s="8" t="n">
        <v>92.760002</v>
      </c>
      <c r="F779" s="8" t="n">
        <v>58.94</v>
      </c>
      <c r="G779" s="8" t="n">
        <v>9.67</v>
      </c>
      <c r="H779" s="8" t="n">
        <v>46.16</v>
      </c>
      <c r="I779" s="8" t="n">
        <v>2602.419922</v>
      </c>
      <c r="J779" s="8" t="n">
        <v>85.633804</v>
      </c>
      <c r="L779" s="9">
        <f>LN(B779/B778)</f>
        <v/>
      </c>
      <c r="M779" s="9">
        <f>$M$1*(C779-C778)</f>
        <v/>
      </c>
      <c r="N779" s="9">
        <f>$N$1*(D779-D778)</f>
        <v/>
      </c>
      <c r="O779" s="9">
        <f>$O$1*LN(E779/E778)</f>
        <v/>
      </c>
      <c r="P779" s="9">
        <f>$P$1*LN(F779/F778)</f>
        <v/>
      </c>
      <c r="Q779" s="9">
        <f>$Q$1*(G779-G778)</f>
        <v/>
      </c>
      <c r="R779" s="9">
        <f>$R$1*(H779-H778)</f>
        <v/>
      </c>
      <c r="S779" s="9">
        <f>$S$1*LN(I779/I778)</f>
        <v/>
      </c>
      <c r="T779" s="9">
        <f>$T$1*LN(J779/J778)</f>
        <v/>
      </c>
      <c r="U779" s="9">
        <f>$W$12+$W$4*M779+$W$5*N779+$W$6*O779+$W$7*P779+$W$8*Q779+$W$9*R779+$W$10*S779+$W$11*T779</f>
        <v/>
      </c>
      <c r="AA779" s="10">
        <f>INDEX(LINEST(L520:L779,M520:T779,TRUE,TRUE),1,9)*52</f>
        <v/>
      </c>
      <c r="AB779" s="9">
        <f>INDEX(LINEST(L520:L779,M520:T779,TRUE,TRUE),1,8)</f>
        <v/>
      </c>
      <c r="AC779" s="9">
        <f>INDEX(LINEST(L520:L779,M520:T779,TRUE,TRUE),1,7)</f>
        <v/>
      </c>
      <c r="AD779" s="9">
        <f>INDEX(LINEST(L520:L779,M520:T779,TRUE,TRUE),1,6)</f>
        <v/>
      </c>
      <c r="AE779" s="9">
        <f>INDEX(LINEST(L520:L779,M520:T779,TRUE,TRUE),1,5)</f>
        <v/>
      </c>
      <c r="AF779" s="9">
        <f>INDEX(LINEST(L520:L779,M520:T779,TRUE,TRUE),1,4)</f>
        <v/>
      </c>
      <c r="AG779" s="9">
        <f>INDEX(LINEST(L520:L779,M520:T779,TRUE,TRUE),1,3)</f>
        <v/>
      </c>
      <c r="AH779" s="9">
        <f>INDEX(LINEST(L520:L779,M520:T779,TRUE,TRUE),1,2)</f>
        <v/>
      </c>
      <c r="AI779" s="9">
        <f>INDEX(LINEST(L520:L779,M520:T779,TRUE,TRUE),1,1)</f>
        <v/>
      </c>
      <c r="AJ779" s="10">
        <f>INDEX(LINEST(L520:L779,M520:T779,TRUE,TRUE),3,1)</f>
        <v/>
      </c>
      <c r="AK779" s="9">
        <f>AA778/52+AB778*M779+AC778*N779+AD778*O779+AE778*P779+AF778*Q779+AG778*R779+AH778*S779+AI778*T779</f>
        <v/>
      </c>
      <c r="AL779" s="9">
        <f>AVERAGE(L519:L778)</f>
        <v/>
      </c>
    </row>
    <row r="780">
      <c r="A780" s="7" t="n">
        <v>43070</v>
      </c>
      <c r="B780" s="8" t="n">
        <v>1275.5</v>
      </c>
      <c r="C780" s="8" t="n">
        <v>1.86</v>
      </c>
      <c r="D780" s="8" t="n">
        <v>0.51</v>
      </c>
      <c r="E780" s="8" t="n">
        <v>92.900002</v>
      </c>
      <c r="F780" s="8" t="n">
        <v>58.35</v>
      </c>
      <c r="G780" s="8" t="n">
        <v>11.43</v>
      </c>
      <c r="H780" s="8" t="n">
        <v>50.169998</v>
      </c>
      <c r="I780" s="8" t="n">
        <v>2642.219971</v>
      </c>
      <c r="J780" s="8" t="n">
        <v>85.525642</v>
      </c>
      <c r="L780" s="9">
        <f>LN(B780/B779)</f>
        <v/>
      </c>
      <c r="M780" s="9">
        <f>$M$1*(C780-C779)</f>
        <v/>
      </c>
      <c r="N780" s="9">
        <f>$N$1*(D780-D779)</f>
        <v/>
      </c>
      <c r="O780" s="9">
        <f>$O$1*LN(E780/E779)</f>
        <v/>
      </c>
      <c r="P780" s="9">
        <f>$P$1*LN(F780/F779)</f>
        <v/>
      </c>
      <c r="Q780" s="9">
        <f>$Q$1*(G780-G779)</f>
        <v/>
      </c>
      <c r="R780" s="9">
        <f>$R$1*(H780-H779)</f>
        <v/>
      </c>
      <c r="S780" s="9">
        <f>$S$1*LN(I780/I779)</f>
        <v/>
      </c>
      <c r="T780" s="9">
        <f>$T$1*LN(J780/J779)</f>
        <v/>
      </c>
      <c r="U780" s="9">
        <f>$W$12+$W$4*M780+$W$5*N780+$W$6*O780+$W$7*P780+$W$8*Q780+$W$9*R780+$W$10*S780+$W$11*T780</f>
        <v/>
      </c>
      <c r="AA780" s="10">
        <f>INDEX(LINEST(L521:L780,M521:T780,TRUE,TRUE),1,9)*52</f>
        <v/>
      </c>
      <c r="AB780" s="9">
        <f>INDEX(LINEST(L521:L780,M521:T780,TRUE,TRUE),1,8)</f>
        <v/>
      </c>
      <c r="AC780" s="9">
        <f>INDEX(LINEST(L521:L780,M521:T780,TRUE,TRUE),1,7)</f>
        <v/>
      </c>
      <c r="AD780" s="9">
        <f>INDEX(LINEST(L521:L780,M521:T780,TRUE,TRUE),1,6)</f>
        <v/>
      </c>
      <c r="AE780" s="9">
        <f>INDEX(LINEST(L521:L780,M521:T780,TRUE,TRUE),1,5)</f>
        <v/>
      </c>
      <c r="AF780" s="9">
        <f>INDEX(LINEST(L521:L780,M521:T780,TRUE,TRUE),1,4)</f>
        <v/>
      </c>
      <c r="AG780" s="9">
        <f>INDEX(LINEST(L521:L780,M521:T780,TRUE,TRUE),1,3)</f>
        <v/>
      </c>
      <c r="AH780" s="9">
        <f>INDEX(LINEST(L521:L780,M521:T780,TRUE,TRUE),1,2)</f>
        <v/>
      </c>
      <c r="AI780" s="9">
        <f>INDEX(LINEST(L521:L780,M521:T780,TRUE,TRUE),1,1)</f>
        <v/>
      </c>
      <c r="AJ780" s="10">
        <f>INDEX(LINEST(L521:L780,M521:T780,TRUE,TRUE),3,1)</f>
        <v/>
      </c>
      <c r="AK780" s="9">
        <f>AA779/52+AB779*M780+AC779*N780+AD779*O780+AE779*P780+AF779*Q780+AG779*R780+AH779*S780+AI779*T780</f>
        <v/>
      </c>
      <c r="AL780" s="9">
        <f>AVERAGE(L520:L779)</f>
        <v/>
      </c>
    </row>
    <row r="781">
      <c r="A781" s="7" t="n">
        <v>43077</v>
      </c>
      <c r="B781" s="8" t="n">
        <v>1250.65</v>
      </c>
      <c r="C781" s="8" t="n">
        <v>1.88</v>
      </c>
      <c r="D781" s="8" t="n">
        <v>0.5</v>
      </c>
      <c r="E781" s="8" t="n">
        <v>93.900002</v>
      </c>
      <c r="F781" s="8" t="n">
        <v>57.15</v>
      </c>
      <c r="G781" s="8" t="n">
        <v>9.58</v>
      </c>
      <c r="H781" s="8" t="n">
        <v>47.490002</v>
      </c>
      <c r="I781" s="8" t="n">
        <v>2651.5</v>
      </c>
      <c r="J781" s="8" t="n">
        <v>85.549133</v>
      </c>
      <c r="L781" s="9">
        <f>LN(B781/B780)</f>
        <v/>
      </c>
      <c r="M781" s="9">
        <f>$M$1*(C781-C780)</f>
        <v/>
      </c>
      <c r="N781" s="9">
        <f>$N$1*(D781-D780)</f>
        <v/>
      </c>
      <c r="O781" s="9">
        <f>$O$1*LN(E781/E780)</f>
        <v/>
      </c>
      <c r="P781" s="9">
        <f>$P$1*LN(F781/F780)</f>
        <v/>
      </c>
      <c r="Q781" s="9">
        <f>$Q$1*(G781-G780)</f>
        <v/>
      </c>
      <c r="R781" s="9">
        <f>$R$1*(H781-H780)</f>
        <v/>
      </c>
      <c r="S781" s="9">
        <f>$S$1*LN(I781/I780)</f>
        <v/>
      </c>
      <c r="T781" s="9">
        <f>$T$1*LN(J781/J780)</f>
        <v/>
      </c>
      <c r="U781" s="9">
        <f>$W$12+$W$4*M781+$W$5*N781+$W$6*O781+$W$7*P781+$W$8*Q781+$W$9*R781+$W$10*S781+$W$11*T781</f>
        <v/>
      </c>
      <c r="AA781" s="10">
        <f>INDEX(LINEST(L522:L781,M522:T781,TRUE,TRUE),1,9)*52</f>
        <v/>
      </c>
      <c r="AB781" s="9">
        <f>INDEX(LINEST(L522:L781,M522:T781,TRUE,TRUE),1,8)</f>
        <v/>
      </c>
      <c r="AC781" s="9">
        <f>INDEX(LINEST(L522:L781,M522:T781,TRUE,TRUE),1,7)</f>
        <v/>
      </c>
      <c r="AD781" s="9">
        <f>INDEX(LINEST(L522:L781,M522:T781,TRUE,TRUE),1,6)</f>
        <v/>
      </c>
      <c r="AE781" s="9">
        <f>INDEX(LINEST(L522:L781,M522:T781,TRUE,TRUE),1,5)</f>
        <v/>
      </c>
      <c r="AF781" s="9">
        <f>INDEX(LINEST(L522:L781,M522:T781,TRUE,TRUE),1,4)</f>
        <v/>
      </c>
      <c r="AG781" s="9">
        <f>INDEX(LINEST(L522:L781,M522:T781,TRUE,TRUE),1,3)</f>
        <v/>
      </c>
      <c r="AH781" s="9">
        <f>INDEX(LINEST(L522:L781,M522:T781,TRUE,TRUE),1,2)</f>
        <v/>
      </c>
      <c r="AI781" s="9">
        <f>INDEX(LINEST(L522:L781,M522:T781,TRUE,TRUE),1,1)</f>
        <v/>
      </c>
      <c r="AJ781" s="10">
        <f>INDEX(LINEST(L522:L781,M522:T781,TRUE,TRUE),3,1)</f>
        <v/>
      </c>
      <c r="AK781" s="9">
        <f>AA780/52+AB780*M781+AC780*N781+AD780*O781+AE780*P781+AF780*Q781+AG780*R781+AH780*S781+AI780*T781</f>
        <v/>
      </c>
      <c r="AL781" s="9">
        <f>AVERAGE(L521:L780)</f>
        <v/>
      </c>
    </row>
    <row r="782">
      <c r="A782" s="7" t="n">
        <v>43084</v>
      </c>
      <c r="B782" s="8" t="n">
        <v>1254.6</v>
      </c>
      <c r="C782" s="8" t="n">
        <v>1.88</v>
      </c>
      <c r="D782" s="8" t="n">
        <v>0.47</v>
      </c>
      <c r="E782" s="8" t="n">
        <v>93.93000000000001</v>
      </c>
      <c r="F782" s="8" t="n">
        <v>57.29</v>
      </c>
      <c r="G782" s="8" t="n">
        <v>9.42</v>
      </c>
      <c r="H782" s="8" t="n">
        <v>46.43</v>
      </c>
      <c r="I782" s="8" t="n">
        <v>2675.810059</v>
      </c>
      <c r="J782" s="8" t="n">
        <v>85.768539</v>
      </c>
      <c r="L782" s="9">
        <f>LN(B782/B781)</f>
        <v/>
      </c>
      <c r="M782" s="9">
        <f>$M$1*(C782-C781)</f>
        <v/>
      </c>
      <c r="N782" s="9">
        <f>$N$1*(D782-D781)</f>
        <v/>
      </c>
      <c r="O782" s="9">
        <f>$O$1*LN(E782/E781)</f>
        <v/>
      </c>
      <c r="P782" s="9">
        <f>$P$1*LN(F782/F781)</f>
        <v/>
      </c>
      <c r="Q782" s="9">
        <f>$Q$1*(G782-G781)</f>
        <v/>
      </c>
      <c r="R782" s="9">
        <f>$R$1*(H782-H781)</f>
        <v/>
      </c>
      <c r="S782" s="9">
        <f>$S$1*LN(I782/I781)</f>
        <v/>
      </c>
      <c r="T782" s="9">
        <f>$T$1*LN(J782/J781)</f>
        <v/>
      </c>
      <c r="U782" s="9">
        <f>$W$12+$W$4*M782+$W$5*N782+$W$6*O782+$W$7*P782+$W$8*Q782+$W$9*R782+$W$10*S782+$W$11*T782</f>
        <v/>
      </c>
      <c r="AA782" s="10">
        <f>INDEX(LINEST(L523:L782,M523:T782,TRUE,TRUE),1,9)*52</f>
        <v/>
      </c>
      <c r="AB782" s="9">
        <f>INDEX(LINEST(L523:L782,M523:T782,TRUE,TRUE),1,8)</f>
        <v/>
      </c>
      <c r="AC782" s="9">
        <f>INDEX(LINEST(L523:L782,M523:T782,TRUE,TRUE),1,7)</f>
        <v/>
      </c>
      <c r="AD782" s="9">
        <f>INDEX(LINEST(L523:L782,M523:T782,TRUE,TRUE),1,6)</f>
        <v/>
      </c>
      <c r="AE782" s="9">
        <f>INDEX(LINEST(L523:L782,M523:T782,TRUE,TRUE),1,5)</f>
        <v/>
      </c>
      <c r="AF782" s="9">
        <f>INDEX(LINEST(L523:L782,M523:T782,TRUE,TRUE),1,4)</f>
        <v/>
      </c>
      <c r="AG782" s="9">
        <f>INDEX(LINEST(L523:L782,M523:T782,TRUE,TRUE),1,3)</f>
        <v/>
      </c>
      <c r="AH782" s="9">
        <f>INDEX(LINEST(L523:L782,M523:T782,TRUE,TRUE),1,2)</f>
        <v/>
      </c>
      <c r="AI782" s="9">
        <f>INDEX(LINEST(L523:L782,M523:T782,TRUE,TRUE),1,1)</f>
        <v/>
      </c>
      <c r="AJ782" s="10">
        <f>INDEX(LINEST(L523:L782,M523:T782,TRUE,TRUE),3,1)</f>
        <v/>
      </c>
      <c r="AK782" s="9">
        <f>AA781/52+AB781*M782+AC781*N782+AD781*O782+AE781*P782+AF781*Q782+AG781*R782+AH781*S782+AI781*T782</f>
        <v/>
      </c>
      <c r="AL782" s="9">
        <f>AVERAGE(L522:L781)</f>
        <v/>
      </c>
    </row>
    <row r="783">
      <c r="A783" s="7" t="n">
        <v>43091</v>
      </c>
      <c r="B783" s="8" t="n">
        <v>1264.55</v>
      </c>
      <c r="C783" s="8" t="n">
        <v>1.94</v>
      </c>
      <c r="D783" s="8" t="n">
        <v>0.54</v>
      </c>
      <c r="E783" s="8" t="n">
        <v>93.349998</v>
      </c>
      <c r="F783" s="8" t="n">
        <v>58.25</v>
      </c>
      <c r="G783" s="8" t="n">
        <v>9.9</v>
      </c>
      <c r="H783" s="8" t="n">
        <v>50.380001</v>
      </c>
      <c r="I783" s="8" t="n">
        <v>2683.340088</v>
      </c>
      <c r="J783" s="8" t="n">
        <v>85.326683</v>
      </c>
      <c r="L783" s="9">
        <f>LN(B783/B782)</f>
        <v/>
      </c>
      <c r="M783" s="9">
        <f>$M$1*(C783-C782)</f>
        <v/>
      </c>
      <c r="N783" s="9">
        <f>$N$1*(D783-D782)</f>
        <v/>
      </c>
      <c r="O783" s="9">
        <f>$O$1*LN(E783/E782)</f>
        <v/>
      </c>
      <c r="P783" s="9">
        <f>$P$1*LN(F783/F782)</f>
        <v/>
      </c>
      <c r="Q783" s="9">
        <f>$Q$1*(G783-G782)</f>
        <v/>
      </c>
      <c r="R783" s="9">
        <f>$R$1*(H783-H782)</f>
        <v/>
      </c>
      <c r="S783" s="9">
        <f>$S$1*LN(I783/I782)</f>
        <v/>
      </c>
      <c r="T783" s="9">
        <f>$T$1*LN(J783/J782)</f>
        <v/>
      </c>
      <c r="U783" s="9">
        <f>$W$12+$W$4*M783+$W$5*N783+$W$6*O783+$W$7*P783+$W$8*Q783+$W$9*R783+$W$10*S783+$W$11*T783</f>
        <v/>
      </c>
      <c r="AA783" s="10">
        <f>INDEX(LINEST(L524:L783,M524:T783,TRUE,TRUE),1,9)*52</f>
        <v/>
      </c>
      <c r="AB783" s="9">
        <f>INDEX(LINEST(L524:L783,M524:T783,TRUE,TRUE),1,8)</f>
        <v/>
      </c>
      <c r="AC783" s="9">
        <f>INDEX(LINEST(L524:L783,M524:T783,TRUE,TRUE),1,7)</f>
        <v/>
      </c>
      <c r="AD783" s="9">
        <f>INDEX(LINEST(L524:L783,M524:T783,TRUE,TRUE),1,6)</f>
        <v/>
      </c>
      <c r="AE783" s="9">
        <f>INDEX(LINEST(L524:L783,M524:T783,TRUE,TRUE),1,5)</f>
        <v/>
      </c>
      <c r="AF783" s="9">
        <f>INDEX(LINEST(L524:L783,M524:T783,TRUE,TRUE),1,4)</f>
        <v/>
      </c>
      <c r="AG783" s="9">
        <f>INDEX(LINEST(L524:L783,M524:T783,TRUE,TRUE),1,3)</f>
        <v/>
      </c>
      <c r="AH783" s="9">
        <f>INDEX(LINEST(L524:L783,M524:T783,TRUE,TRUE),1,2)</f>
        <v/>
      </c>
      <c r="AI783" s="9">
        <f>INDEX(LINEST(L524:L783,M524:T783,TRUE,TRUE),1,1)</f>
        <v/>
      </c>
      <c r="AJ783" s="10">
        <f>INDEX(LINEST(L524:L783,M524:T783,TRUE,TRUE),3,1)</f>
        <v/>
      </c>
      <c r="AK783" s="9">
        <f>AA782/52+AB782*M783+AC782*N783+AD782*O783+AE782*P783+AF782*Q783+AG782*R783+AH782*S783+AI782*T783</f>
        <v/>
      </c>
      <c r="AL783" s="9">
        <f>AVERAGE(L523:L782)</f>
        <v/>
      </c>
    </row>
    <row r="784">
      <c r="A784" s="7" t="n">
        <v>43098</v>
      </c>
      <c r="B784" s="8" t="n">
        <v>1291</v>
      </c>
      <c r="C784" s="8" t="n">
        <v>1.96</v>
      </c>
      <c r="D784" s="8" t="n">
        <v>0.44</v>
      </c>
      <c r="E784" s="8" t="n">
        <v>92.120003</v>
      </c>
      <c r="F784" s="8" t="n">
        <v>60.46</v>
      </c>
      <c r="G784" s="8" t="n">
        <v>11.04</v>
      </c>
      <c r="H784" s="8" t="n">
        <v>46.599998</v>
      </c>
      <c r="I784" s="8" t="n">
        <v>2673.610107</v>
      </c>
      <c r="J784" s="8" t="n">
        <v>85.687195</v>
      </c>
      <c r="L784" s="9">
        <f>LN(B784/B783)</f>
        <v/>
      </c>
      <c r="M784" s="9">
        <f>$M$1*(C784-C783)</f>
        <v/>
      </c>
      <c r="N784" s="9">
        <f>$N$1*(D784-D783)</f>
        <v/>
      </c>
      <c r="O784" s="9">
        <f>$O$1*LN(E784/E783)</f>
        <v/>
      </c>
      <c r="P784" s="9">
        <f>$P$1*LN(F784/F783)</f>
        <v/>
      </c>
      <c r="Q784" s="9">
        <f>$Q$1*(G784-G783)</f>
        <v/>
      </c>
      <c r="R784" s="9">
        <f>$R$1*(H784-H783)</f>
        <v/>
      </c>
      <c r="S784" s="9">
        <f>$S$1*LN(I784/I783)</f>
        <v/>
      </c>
      <c r="T784" s="9">
        <f>$T$1*LN(J784/J783)</f>
        <v/>
      </c>
      <c r="U784" s="9">
        <f>$W$12+$W$4*M784+$W$5*N784+$W$6*O784+$W$7*P784+$W$8*Q784+$W$9*R784+$W$10*S784+$W$11*T784</f>
        <v/>
      </c>
      <c r="AA784" s="10">
        <f>INDEX(LINEST(L525:L784,M525:T784,TRUE,TRUE),1,9)*52</f>
        <v/>
      </c>
      <c r="AB784" s="9">
        <f>INDEX(LINEST(L525:L784,M525:T784,TRUE,TRUE),1,8)</f>
        <v/>
      </c>
      <c r="AC784" s="9">
        <f>INDEX(LINEST(L525:L784,M525:T784,TRUE,TRUE),1,7)</f>
        <v/>
      </c>
      <c r="AD784" s="9">
        <f>INDEX(LINEST(L525:L784,M525:T784,TRUE,TRUE),1,6)</f>
        <v/>
      </c>
      <c r="AE784" s="9">
        <f>INDEX(LINEST(L525:L784,M525:T784,TRUE,TRUE),1,5)</f>
        <v/>
      </c>
      <c r="AF784" s="9">
        <f>INDEX(LINEST(L525:L784,M525:T784,TRUE,TRUE),1,4)</f>
        <v/>
      </c>
      <c r="AG784" s="9">
        <f>INDEX(LINEST(L525:L784,M525:T784,TRUE,TRUE),1,3)</f>
        <v/>
      </c>
      <c r="AH784" s="9">
        <f>INDEX(LINEST(L525:L784,M525:T784,TRUE,TRUE),1,2)</f>
        <v/>
      </c>
      <c r="AI784" s="9">
        <f>INDEX(LINEST(L525:L784,M525:T784,TRUE,TRUE),1,1)</f>
        <v/>
      </c>
      <c r="AJ784" s="10">
        <f>INDEX(LINEST(L525:L784,M525:T784,TRUE,TRUE),3,1)</f>
        <v/>
      </c>
      <c r="AK784" s="9">
        <f>AA783/52+AB783*M784+AC783*N784+AD783*O784+AE783*P784+AF783*Q784+AG783*R784+AH783*S784+AI783*T784</f>
        <v/>
      </c>
      <c r="AL784" s="9">
        <f>AVERAGE(L524:L783)</f>
        <v/>
      </c>
    </row>
    <row r="785">
      <c r="A785" s="7" t="n">
        <v>43105</v>
      </c>
      <c r="B785" s="8" t="n">
        <v>1317.15</v>
      </c>
      <c r="C785" s="8" t="n">
        <v>2.01</v>
      </c>
      <c r="D785" s="8" t="n">
        <v>0.46</v>
      </c>
      <c r="E785" s="8" t="n">
        <v>91.949997</v>
      </c>
      <c r="F785" s="8" t="n">
        <v>61.49</v>
      </c>
      <c r="G785" s="8" t="n">
        <v>9.220000000000001</v>
      </c>
      <c r="H785" s="8" t="n">
        <v>46.07</v>
      </c>
      <c r="I785" s="8" t="n">
        <v>2743.149902</v>
      </c>
      <c r="J785" s="8" t="n">
        <v>85.459908</v>
      </c>
      <c r="L785" s="9">
        <f>LN(B785/B784)</f>
        <v/>
      </c>
      <c r="M785" s="9">
        <f>$M$1*(C785-C784)</f>
        <v/>
      </c>
      <c r="N785" s="9">
        <f>$N$1*(D785-D784)</f>
        <v/>
      </c>
      <c r="O785" s="9">
        <f>$O$1*LN(E785/E784)</f>
        <v/>
      </c>
      <c r="P785" s="9">
        <f>$P$1*LN(F785/F784)</f>
        <v/>
      </c>
      <c r="Q785" s="9">
        <f>$Q$1*(G785-G784)</f>
        <v/>
      </c>
      <c r="R785" s="9">
        <f>$R$1*(H785-H784)</f>
        <v/>
      </c>
      <c r="S785" s="9">
        <f>$S$1*LN(I785/I784)</f>
        <v/>
      </c>
      <c r="T785" s="9">
        <f>$T$1*LN(J785/J784)</f>
        <v/>
      </c>
      <c r="U785" s="9">
        <f>$W$12+$W$4*M785+$W$5*N785+$W$6*O785+$W$7*P785+$W$8*Q785+$W$9*R785+$W$10*S785+$W$11*T785</f>
        <v/>
      </c>
      <c r="AA785" s="10">
        <f>INDEX(LINEST(L526:L785,M526:T785,TRUE,TRUE),1,9)*52</f>
        <v/>
      </c>
      <c r="AB785" s="9">
        <f>INDEX(LINEST(L526:L785,M526:T785,TRUE,TRUE),1,8)</f>
        <v/>
      </c>
      <c r="AC785" s="9">
        <f>INDEX(LINEST(L526:L785,M526:T785,TRUE,TRUE),1,7)</f>
        <v/>
      </c>
      <c r="AD785" s="9">
        <f>INDEX(LINEST(L526:L785,M526:T785,TRUE,TRUE),1,6)</f>
        <v/>
      </c>
      <c r="AE785" s="9">
        <f>INDEX(LINEST(L526:L785,M526:T785,TRUE,TRUE),1,5)</f>
        <v/>
      </c>
      <c r="AF785" s="9">
        <f>INDEX(LINEST(L526:L785,M526:T785,TRUE,TRUE),1,4)</f>
        <v/>
      </c>
      <c r="AG785" s="9">
        <f>INDEX(LINEST(L526:L785,M526:T785,TRUE,TRUE),1,3)</f>
        <v/>
      </c>
      <c r="AH785" s="9">
        <f>INDEX(LINEST(L526:L785,M526:T785,TRUE,TRUE),1,2)</f>
        <v/>
      </c>
      <c r="AI785" s="9">
        <f>INDEX(LINEST(L526:L785,M526:T785,TRUE,TRUE),1,1)</f>
        <v/>
      </c>
      <c r="AJ785" s="10">
        <f>INDEX(LINEST(L526:L785,M526:T785,TRUE,TRUE),3,1)</f>
        <v/>
      </c>
      <c r="AK785" s="9">
        <f>AA784/52+AB784*M785+AC784*N785+AD784*O785+AE784*P785+AF784*Q785+AG784*R785+AH784*S785+AI784*T785</f>
        <v/>
      </c>
      <c r="AL785" s="9">
        <f>AVERAGE(L525:L784)</f>
        <v/>
      </c>
    </row>
    <row r="786">
      <c r="A786" s="7" t="n">
        <v>43112</v>
      </c>
      <c r="B786" s="8" t="n">
        <v>1326.8</v>
      </c>
      <c r="C786" s="8" t="n">
        <v>2.01</v>
      </c>
      <c r="D786" s="8" t="n">
        <v>0.54</v>
      </c>
      <c r="E786" s="8" t="n">
        <v>90.970001</v>
      </c>
      <c r="F786" s="8" t="n">
        <v>64.22</v>
      </c>
      <c r="G786" s="8" t="n">
        <v>10.16</v>
      </c>
      <c r="H786" s="8" t="n">
        <v>47.610001</v>
      </c>
      <c r="I786" s="8" t="n">
        <v>2786.23999</v>
      </c>
      <c r="J786" s="8" t="n">
        <v>85.224777</v>
      </c>
      <c r="L786" s="9">
        <f>LN(B786/B785)</f>
        <v/>
      </c>
      <c r="M786" s="9">
        <f>$M$1*(C786-C785)</f>
        <v/>
      </c>
      <c r="N786" s="9">
        <f>$N$1*(D786-D785)</f>
        <v/>
      </c>
      <c r="O786" s="9">
        <f>$O$1*LN(E786/E785)</f>
        <v/>
      </c>
      <c r="P786" s="9">
        <f>$P$1*LN(F786/F785)</f>
        <v/>
      </c>
      <c r="Q786" s="9">
        <f>$Q$1*(G786-G785)</f>
        <v/>
      </c>
      <c r="R786" s="9">
        <f>$R$1*(H786-H785)</f>
        <v/>
      </c>
      <c r="S786" s="9">
        <f>$S$1*LN(I786/I785)</f>
        <v/>
      </c>
      <c r="T786" s="9">
        <f>$T$1*LN(J786/J785)</f>
        <v/>
      </c>
      <c r="U786" s="9">
        <f>$W$12+$W$4*M786+$W$5*N786+$W$6*O786+$W$7*P786+$W$8*Q786+$W$9*R786+$W$10*S786+$W$11*T786</f>
        <v/>
      </c>
      <c r="AA786" s="10">
        <f>INDEX(LINEST(L527:L786,M527:T786,TRUE,TRUE),1,9)*52</f>
        <v/>
      </c>
      <c r="AB786" s="9">
        <f>INDEX(LINEST(L527:L786,M527:T786,TRUE,TRUE),1,8)</f>
        <v/>
      </c>
      <c r="AC786" s="9">
        <f>INDEX(LINEST(L527:L786,M527:T786,TRUE,TRUE),1,7)</f>
        <v/>
      </c>
      <c r="AD786" s="9">
        <f>INDEX(LINEST(L527:L786,M527:T786,TRUE,TRUE),1,6)</f>
        <v/>
      </c>
      <c r="AE786" s="9">
        <f>INDEX(LINEST(L527:L786,M527:T786,TRUE,TRUE),1,5)</f>
        <v/>
      </c>
      <c r="AF786" s="9">
        <f>INDEX(LINEST(L527:L786,M527:T786,TRUE,TRUE),1,4)</f>
        <v/>
      </c>
      <c r="AG786" s="9">
        <f>INDEX(LINEST(L527:L786,M527:T786,TRUE,TRUE),1,3)</f>
        <v/>
      </c>
      <c r="AH786" s="9">
        <f>INDEX(LINEST(L527:L786,M527:T786,TRUE,TRUE),1,2)</f>
        <v/>
      </c>
      <c r="AI786" s="9">
        <f>INDEX(LINEST(L527:L786,M527:T786,TRUE,TRUE),1,1)</f>
        <v/>
      </c>
      <c r="AJ786" s="10">
        <f>INDEX(LINEST(L527:L786,M527:T786,TRUE,TRUE),3,1)</f>
        <v/>
      </c>
      <c r="AK786" s="9">
        <f>AA785/52+AB785*M786+AC785*N786+AD785*O786+AE785*P786+AF785*Q786+AG785*R786+AH785*S786+AI785*T786</f>
        <v/>
      </c>
      <c r="AL786" s="9">
        <f>AVERAGE(L526:L785)</f>
        <v/>
      </c>
    </row>
    <row r="787">
      <c r="A787" s="7" t="n">
        <v>43119</v>
      </c>
      <c r="B787" s="8" t="n">
        <v>1334.95</v>
      </c>
      <c r="C787" s="8" t="n">
        <v>2.06</v>
      </c>
      <c r="D787" s="8" t="n">
        <v>0.58</v>
      </c>
      <c r="E787" s="8" t="n">
        <v>90.56999999999999</v>
      </c>
      <c r="F787" s="8" t="n">
        <v>63.38</v>
      </c>
      <c r="G787" s="8" t="n">
        <v>11.27</v>
      </c>
      <c r="H787" s="8" t="n">
        <v>48.549999</v>
      </c>
      <c r="I787" s="8" t="n">
        <v>2810.300049</v>
      </c>
      <c r="J787" s="8" t="n">
        <v>84.785873</v>
      </c>
      <c r="L787" s="9">
        <f>LN(B787/B786)</f>
        <v/>
      </c>
      <c r="M787" s="9">
        <f>$M$1*(C787-C786)</f>
        <v/>
      </c>
      <c r="N787" s="9">
        <f>$N$1*(D787-D786)</f>
        <v/>
      </c>
      <c r="O787" s="9">
        <f>$O$1*LN(E787/E786)</f>
        <v/>
      </c>
      <c r="P787" s="9">
        <f>$P$1*LN(F787/F786)</f>
        <v/>
      </c>
      <c r="Q787" s="9">
        <f>$Q$1*(G787-G786)</f>
        <v/>
      </c>
      <c r="R787" s="9">
        <f>$R$1*(H787-H786)</f>
        <v/>
      </c>
      <c r="S787" s="9">
        <f>$S$1*LN(I787/I786)</f>
        <v/>
      </c>
      <c r="T787" s="9">
        <f>$T$1*LN(J787/J786)</f>
        <v/>
      </c>
      <c r="U787" s="9">
        <f>$W$12+$W$4*M787+$W$5*N787+$W$6*O787+$W$7*P787+$W$8*Q787+$W$9*R787+$W$10*S787+$W$11*T787</f>
        <v/>
      </c>
      <c r="AA787" s="10">
        <f>INDEX(LINEST(L528:L787,M528:T787,TRUE,TRUE),1,9)*52</f>
        <v/>
      </c>
      <c r="AB787" s="9">
        <f>INDEX(LINEST(L528:L787,M528:T787,TRUE,TRUE),1,8)</f>
        <v/>
      </c>
      <c r="AC787" s="9">
        <f>INDEX(LINEST(L528:L787,M528:T787,TRUE,TRUE),1,7)</f>
        <v/>
      </c>
      <c r="AD787" s="9">
        <f>INDEX(LINEST(L528:L787,M528:T787,TRUE,TRUE),1,6)</f>
        <v/>
      </c>
      <c r="AE787" s="9">
        <f>INDEX(LINEST(L528:L787,M528:T787,TRUE,TRUE),1,5)</f>
        <v/>
      </c>
      <c r="AF787" s="9">
        <f>INDEX(LINEST(L528:L787,M528:T787,TRUE,TRUE),1,4)</f>
        <v/>
      </c>
      <c r="AG787" s="9">
        <f>INDEX(LINEST(L528:L787,M528:T787,TRUE,TRUE),1,3)</f>
        <v/>
      </c>
      <c r="AH787" s="9">
        <f>INDEX(LINEST(L528:L787,M528:T787,TRUE,TRUE),1,2)</f>
        <v/>
      </c>
      <c r="AI787" s="9">
        <f>INDEX(LINEST(L528:L787,M528:T787,TRUE,TRUE),1,1)</f>
        <v/>
      </c>
      <c r="AJ787" s="10">
        <f>INDEX(LINEST(L528:L787,M528:T787,TRUE,TRUE),3,1)</f>
        <v/>
      </c>
      <c r="AK787" s="9">
        <f>AA786/52+AB786*M787+AC786*N787+AD786*O787+AE786*P787+AF786*Q787+AG786*R787+AH786*S787+AI786*T787</f>
        <v/>
      </c>
      <c r="AL787" s="9">
        <f>AVERAGE(L527:L786)</f>
        <v/>
      </c>
    </row>
    <row r="788">
      <c r="A788" s="7" t="n">
        <v>43126</v>
      </c>
      <c r="B788" s="8" t="n">
        <v>1353.15</v>
      </c>
      <c r="C788" s="8" t="n">
        <v>2.09</v>
      </c>
      <c r="D788" s="8" t="n">
        <v>0.57</v>
      </c>
      <c r="E788" s="8" t="n">
        <v>89.06999999999999</v>
      </c>
      <c r="F788" s="8" t="n">
        <v>66.27</v>
      </c>
      <c r="G788" s="8" t="n">
        <v>11.08</v>
      </c>
      <c r="H788" s="8" t="n">
        <v>55.630001</v>
      </c>
      <c r="I788" s="8" t="n">
        <v>2872.870117</v>
      </c>
      <c r="J788" s="8" t="n">
        <v>84.93480700000001</v>
      </c>
      <c r="L788" s="9">
        <f>LN(B788/B787)</f>
        <v/>
      </c>
      <c r="M788" s="9">
        <f>$M$1*(C788-C787)</f>
        <v/>
      </c>
      <c r="N788" s="9">
        <f>$N$1*(D788-D787)</f>
        <v/>
      </c>
      <c r="O788" s="9">
        <f>$O$1*LN(E788/E787)</f>
        <v/>
      </c>
      <c r="P788" s="9">
        <f>$P$1*LN(F788/F787)</f>
        <v/>
      </c>
      <c r="Q788" s="9">
        <f>$Q$1*(G788-G787)</f>
        <v/>
      </c>
      <c r="R788" s="9">
        <f>$R$1*(H788-H787)</f>
        <v/>
      </c>
      <c r="S788" s="9">
        <f>$S$1*LN(I788/I787)</f>
        <v/>
      </c>
      <c r="T788" s="9">
        <f>$T$1*LN(J788/J787)</f>
        <v/>
      </c>
      <c r="U788" s="9">
        <f>$W$12+$W$4*M788+$W$5*N788+$W$6*O788+$W$7*P788+$W$8*Q788+$W$9*R788+$W$10*S788+$W$11*T788</f>
        <v/>
      </c>
      <c r="AA788" s="10">
        <f>INDEX(LINEST(L529:L788,M529:T788,TRUE,TRUE),1,9)*52</f>
        <v/>
      </c>
      <c r="AB788" s="9">
        <f>INDEX(LINEST(L529:L788,M529:T788,TRUE,TRUE),1,8)</f>
        <v/>
      </c>
      <c r="AC788" s="9">
        <f>INDEX(LINEST(L529:L788,M529:T788,TRUE,TRUE),1,7)</f>
        <v/>
      </c>
      <c r="AD788" s="9">
        <f>INDEX(LINEST(L529:L788,M529:T788,TRUE,TRUE),1,6)</f>
        <v/>
      </c>
      <c r="AE788" s="9">
        <f>INDEX(LINEST(L529:L788,M529:T788,TRUE,TRUE),1,5)</f>
        <v/>
      </c>
      <c r="AF788" s="9">
        <f>INDEX(LINEST(L529:L788,M529:T788,TRUE,TRUE),1,4)</f>
        <v/>
      </c>
      <c r="AG788" s="9">
        <f>INDEX(LINEST(L529:L788,M529:T788,TRUE,TRUE),1,3)</f>
        <v/>
      </c>
      <c r="AH788" s="9">
        <f>INDEX(LINEST(L529:L788,M529:T788,TRUE,TRUE),1,2)</f>
        <v/>
      </c>
      <c r="AI788" s="9">
        <f>INDEX(LINEST(L529:L788,M529:T788,TRUE,TRUE),1,1)</f>
        <v/>
      </c>
      <c r="AJ788" s="10">
        <f>INDEX(LINEST(L529:L788,M529:T788,TRUE,TRUE),3,1)</f>
        <v/>
      </c>
      <c r="AK788" s="9">
        <f>AA787/52+AB787*M788+AC787*N788+AD787*O788+AE787*P788+AF787*Q788+AG787*R788+AH787*S788+AI787*T788</f>
        <v/>
      </c>
      <c r="AL788" s="9">
        <f>AVERAGE(L528:L787)</f>
        <v/>
      </c>
    </row>
    <row r="789">
      <c r="A789" s="7" t="n">
        <v>43133</v>
      </c>
      <c r="B789" s="8" t="n">
        <v>1331.15</v>
      </c>
      <c r="C789" s="8" t="n">
        <v>2.14</v>
      </c>
      <c r="D789" s="8" t="n">
        <v>0.7</v>
      </c>
      <c r="E789" s="8" t="n">
        <v>89.199997</v>
      </c>
      <c r="F789" s="8" t="n">
        <v>65.5</v>
      </c>
      <c r="G789" s="8" t="n">
        <v>17.31</v>
      </c>
      <c r="H789" s="8" t="n">
        <v>60.330002</v>
      </c>
      <c r="I789" s="8" t="n">
        <v>2762.129883</v>
      </c>
      <c r="J789" s="8" t="n">
        <v>84.206329</v>
      </c>
      <c r="L789" s="9">
        <f>LN(B789/B788)</f>
        <v/>
      </c>
      <c r="M789" s="9">
        <f>$M$1*(C789-C788)</f>
        <v/>
      </c>
      <c r="N789" s="9">
        <f>$N$1*(D789-D788)</f>
        <v/>
      </c>
      <c r="O789" s="9">
        <f>$O$1*LN(E789/E788)</f>
        <v/>
      </c>
      <c r="P789" s="9">
        <f>$P$1*LN(F789/F788)</f>
        <v/>
      </c>
      <c r="Q789" s="9">
        <f>$Q$1*(G789-G788)</f>
        <v/>
      </c>
      <c r="R789" s="9">
        <f>$R$1*(H789-H788)</f>
        <v/>
      </c>
      <c r="S789" s="9">
        <f>$S$1*LN(I789/I788)</f>
        <v/>
      </c>
      <c r="T789" s="9">
        <f>$T$1*LN(J789/J788)</f>
        <v/>
      </c>
      <c r="U789" s="9">
        <f>$W$12+$W$4*M789+$W$5*N789+$W$6*O789+$W$7*P789+$W$8*Q789+$W$9*R789+$W$10*S789+$W$11*T789</f>
        <v/>
      </c>
      <c r="AA789" s="10">
        <f>INDEX(LINEST(L530:L789,M530:T789,TRUE,TRUE),1,9)*52</f>
        <v/>
      </c>
      <c r="AB789" s="9">
        <f>INDEX(LINEST(L530:L789,M530:T789,TRUE,TRUE),1,8)</f>
        <v/>
      </c>
      <c r="AC789" s="9">
        <f>INDEX(LINEST(L530:L789,M530:T789,TRUE,TRUE),1,7)</f>
        <v/>
      </c>
      <c r="AD789" s="9">
        <f>INDEX(LINEST(L530:L789,M530:T789,TRUE,TRUE),1,6)</f>
        <v/>
      </c>
      <c r="AE789" s="9">
        <f>INDEX(LINEST(L530:L789,M530:T789,TRUE,TRUE),1,5)</f>
        <v/>
      </c>
      <c r="AF789" s="9">
        <f>INDEX(LINEST(L530:L789,M530:T789,TRUE,TRUE),1,4)</f>
        <v/>
      </c>
      <c r="AG789" s="9">
        <f>INDEX(LINEST(L530:L789,M530:T789,TRUE,TRUE),1,3)</f>
        <v/>
      </c>
      <c r="AH789" s="9">
        <f>INDEX(LINEST(L530:L789,M530:T789,TRUE,TRUE),1,2)</f>
        <v/>
      </c>
      <c r="AI789" s="9">
        <f>INDEX(LINEST(L530:L789,M530:T789,TRUE,TRUE),1,1)</f>
        <v/>
      </c>
      <c r="AJ789" s="10">
        <f>INDEX(LINEST(L530:L789,M530:T789,TRUE,TRUE),3,1)</f>
        <v/>
      </c>
      <c r="AK789" s="9">
        <f>AA788/52+AB788*M789+AC788*N789+AD788*O789+AE788*P789+AF788*Q789+AG788*R789+AH788*S789+AI788*T789</f>
        <v/>
      </c>
      <c r="AL789" s="9">
        <f>AVERAGE(L529:L788)</f>
        <v/>
      </c>
    </row>
    <row r="790">
      <c r="A790" s="7" t="n">
        <v>43140</v>
      </c>
      <c r="B790" s="8" t="n">
        <v>1314.1</v>
      </c>
      <c r="C790" s="8" t="n">
        <v>2.05</v>
      </c>
      <c r="D790" s="8" t="n">
        <v>0.78</v>
      </c>
      <c r="E790" s="8" t="n">
        <v>90.44000200000001</v>
      </c>
      <c r="F790" s="8" t="n">
        <v>59.2</v>
      </c>
      <c r="G790" s="8" t="n">
        <v>29.06</v>
      </c>
      <c r="H790" s="8" t="n">
        <v>67.849998</v>
      </c>
      <c r="I790" s="8" t="n">
        <v>2619.550049</v>
      </c>
      <c r="J790" s="8" t="n">
        <v>83.86067199999999</v>
      </c>
      <c r="L790" s="9">
        <f>LN(B790/B789)</f>
        <v/>
      </c>
      <c r="M790" s="9">
        <f>$M$1*(C790-C789)</f>
        <v/>
      </c>
      <c r="N790" s="9">
        <f>$N$1*(D790-D789)</f>
        <v/>
      </c>
      <c r="O790" s="9">
        <f>$O$1*LN(E790/E789)</f>
        <v/>
      </c>
      <c r="P790" s="9">
        <f>$P$1*LN(F790/F789)</f>
        <v/>
      </c>
      <c r="Q790" s="9">
        <f>$Q$1*(G790-G789)</f>
        <v/>
      </c>
      <c r="R790" s="9">
        <f>$R$1*(H790-H789)</f>
        <v/>
      </c>
      <c r="S790" s="9">
        <f>$S$1*LN(I790/I789)</f>
        <v/>
      </c>
      <c r="T790" s="9">
        <f>$T$1*LN(J790/J789)</f>
        <v/>
      </c>
      <c r="U790" s="9">
        <f>$W$12+$W$4*M790+$W$5*N790+$W$6*O790+$W$7*P790+$W$8*Q790+$W$9*R790+$W$10*S790+$W$11*T790</f>
        <v/>
      </c>
      <c r="AA790" s="10">
        <f>INDEX(LINEST(L531:L790,M531:T790,TRUE,TRUE),1,9)*52</f>
        <v/>
      </c>
      <c r="AB790" s="9">
        <f>INDEX(LINEST(L531:L790,M531:T790,TRUE,TRUE),1,8)</f>
        <v/>
      </c>
      <c r="AC790" s="9">
        <f>INDEX(LINEST(L531:L790,M531:T790,TRUE,TRUE),1,7)</f>
        <v/>
      </c>
      <c r="AD790" s="9">
        <f>INDEX(LINEST(L531:L790,M531:T790,TRUE,TRUE),1,6)</f>
        <v/>
      </c>
      <c r="AE790" s="9">
        <f>INDEX(LINEST(L531:L790,M531:T790,TRUE,TRUE),1,5)</f>
        <v/>
      </c>
      <c r="AF790" s="9">
        <f>INDEX(LINEST(L531:L790,M531:T790,TRUE,TRUE),1,4)</f>
        <v/>
      </c>
      <c r="AG790" s="9">
        <f>INDEX(LINEST(L531:L790,M531:T790,TRUE,TRUE),1,3)</f>
        <v/>
      </c>
      <c r="AH790" s="9">
        <f>INDEX(LINEST(L531:L790,M531:T790,TRUE,TRUE),1,2)</f>
        <v/>
      </c>
      <c r="AI790" s="9">
        <f>INDEX(LINEST(L531:L790,M531:T790,TRUE,TRUE),1,1)</f>
        <v/>
      </c>
      <c r="AJ790" s="10">
        <f>INDEX(LINEST(L531:L790,M531:T790,TRUE,TRUE),3,1)</f>
        <v/>
      </c>
      <c r="AK790" s="9">
        <f>AA789/52+AB789*M790+AC789*N790+AD789*O790+AE789*P790+AF789*Q790+AG789*R790+AH789*S790+AI789*T790</f>
        <v/>
      </c>
      <c r="AL790" s="9">
        <f>AVERAGE(L530:L789)</f>
        <v/>
      </c>
    </row>
    <row r="791">
      <c r="A791" s="7" t="n">
        <v>43147</v>
      </c>
      <c r="B791" s="8" t="n">
        <v>1352.1</v>
      </c>
      <c r="C791" s="8" t="n">
        <v>2.09</v>
      </c>
      <c r="D791" s="8" t="n">
        <v>0.78</v>
      </c>
      <c r="E791" s="8" t="n">
        <v>89.099998</v>
      </c>
      <c r="F791" s="8" t="n">
        <v>61.89</v>
      </c>
      <c r="G791" s="8" t="n">
        <v>19.46</v>
      </c>
      <c r="H791" s="8" t="n">
        <v>63.029999</v>
      </c>
      <c r="I791" s="8" t="n">
        <v>2732.219971</v>
      </c>
      <c r="J791" s="8" t="n">
        <v>83.89211299999999</v>
      </c>
      <c r="L791" s="9">
        <f>LN(B791/B790)</f>
        <v/>
      </c>
      <c r="M791" s="9">
        <f>$M$1*(C791-C790)</f>
        <v/>
      </c>
      <c r="N791" s="9">
        <f>$N$1*(D791-D790)</f>
        <v/>
      </c>
      <c r="O791" s="9">
        <f>$O$1*LN(E791/E790)</f>
        <v/>
      </c>
      <c r="P791" s="9">
        <f>$P$1*LN(F791/F790)</f>
        <v/>
      </c>
      <c r="Q791" s="9">
        <f>$Q$1*(G791-G790)</f>
        <v/>
      </c>
      <c r="R791" s="9">
        <f>$R$1*(H791-H790)</f>
        <v/>
      </c>
      <c r="S791" s="9">
        <f>$S$1*LN(I791/I790)</f>
        <v/>
      </c>
      <c r="T791" s="9">
        <f>$T$1*LN(J791/J790)</f>
        <v/>
      </c>
      <c r="U791" s="9">
        <f>$W$12+$W$4*M791+$W$5*N791+$W$6*O791+$W$7*P791+$W$8*Q791+$W$9*R791+$W$10*S791+$W$11*T791</f>
        <v/>
      </c>
      <c r="AA791" s="10">
        <f>INDEX(LINEST(L532:L791,M532:T791,TRUE,TRUE),1,9)*52</f>
        <v/>
      </c>
      <c r="AB791" s="9">
        <f>INDEX(LINEST(L532:L791,M532:T791,TRUE,TRUE),1,8)</f>
        <v/>
      </c>
      <c r="AC791" s="9">
        <f>INDEX(LINEST(L532:L791,M532:T791,TRUE,TRUE),1,7)</f>
        <v/>
      </c>
      <c r="AD791" s="9">
        <f>INDEX(LINEST(L532:L791,M532:T791,TRUE,TRUE),1,6)</f>
        <v/>
      </c>
      <c r="AE791" s="9">
        <f>INDEX(LINEST(L532:L791,M532:T791,TRUE,TRUE),1,5)</f>
        <v/>
      </c>
      <c r="AF791" s="9">
        <f>INDEX(LINEST(L532:L791,M532:T791,TRUE,TRUE),1,4)</f>
        <v/>
      </c>
      <c r="AG791" s="9">
        <f>INDEX(LINEST(L532:L791,M532:T791,TRUE,TRUE),1,3)</f>
        <v/>
      </c>
      <c r="AH791" s="9">
        <f>INDEX(LINEST(L532:L791,M532:T791,TRUE,TRUE),1,2)</f>
        <v/>
      </c>
      <c r="AI791" s="9">
        <f>INDEX(LINEST(L532:L791,M532:T791,TRUE,TRUE),1,1)</f>
        <v/>
      </c>
      <c r="AJ791" s="10">
        <f>INDEX(LINEST(L532:L791,M532:T791,TRUE,TRUE),3,1)</f>
        <v/>
      </c>
      <c r="AK791" s="9">
        <f>AA790/52+AB790*M791+AC790*N791+AD790*O791+AE790*P791+AF790*Q791+AG790*R791+AH790*S791+AI790*T791</f>
        <v/>
      </c>
      <c r="AL791" s="9">
        <f>AVERAGE(L531:L790)</f>
        <v/>
      </c>
    </row>
    <row r="792">
      <c r="A792" s="7" t="n">
        <v>43154</v>
      </c>
      <c r="B792" s="8" t="n">
        <v>1327.95</v>
      </c>
      <c r="C792" s="8" t="n">
        <v>2.12</v>
      </c>
      <c r="D792" s="8" t="n">
        <v>0.76</v>
      </c>
      <c r="E792" s="8" t="n">
        <v>89.879997</v>
      </c>
      <c r="F792" s="8" t="n">
        <v>63.52</v>
      </c>
      <c r="G792" s="8" t="n">
        <v>16.49</v>
      </c>
      <c r="H792" s="8" t="n">
        <v>64.599998</v>
      </c>
      <c r="I792" s="8" t="n">
        <v>2747.300049</v>
      </c>
      <c r="J792" s="8" t="n">
        <v>83.758568</v>
      </c>
      <c r="L792" s="9">
        <f>LN(B792/B791)</f>
        <v/>
      </c>
      <c r="M792" s="9">
        <f>$M$1*(C792-C791)</f>
        <v/>
      </c>
      <c r="N792" s="9">
        <f>$N$1*(D792-D791)</f>
        <v/>
      </c>
      <c r="O792" s="9">
        <f>$O$1*LN(E792/E791)</f>
        <v/>
      </c>
      <c r="P792" s="9">
        <f>$P$1*LN(F792/F791)</f>
        <v/>
      </c>
      <c r="Q792" s="9">
        <f>$Q$1*(G792-G791)</f>
        <v/>
      </c>
      <c r="R792" s="9">
        <f>$R$1*(H792-H791)</f>
        <v/>
      </c>
      <c r="S792" s="9">
        <f>$S$1*LN(I792/I791)</f>
        <v/>
      </c>
      <c r="T792" s="9">
        <f>$T$1*LN(J792/J791)</f>
        <v/>
      </c>
      <c r="U792" s="9">
        <f>$W$12+$W$4*M792+$W$5*N792+$W$6*O792+$W$7*P792+$W$8*Q792+$W$9*R792+$W$10*S792+$W$11*T792</f>
        <v/>
      </c>
      <c r="AA792" s="10">
        <f>INDEX(LINEST(L533:L792,M533:T792,TRUE,TRUE),1,9)*52</f>
        <v/>
      </c>
      <c r="AB792" s="9">
        <f>INDEX(LINEST(L533:L792,M533:T792,TRUE,TRUE),1,8)</f>
        <v/>
      </c>
      <c r="AC792" s="9">
        <f>INDEX(LINEST(L533:L792,M533:T792,TRUE,TRUE),1,7)</f>
        <v/>
      </c>
      <c r="AD792" s="9">
        <f>INDEX(LINEST(L533:L792,M533:T792,TRUE,TRUE),1,6)</f>
        <v/>
      </c>
      <c r="AE792" s="9">
        <f>INDEX(LINEST(L533:L792,M533:T792,TRUE,TRUE),1,5)</f>
        <v/>
      </c>
      <c r="AF792" s="9">
        <f>INDEX(LINEST(L533:L792,M533:T792,TRUE,TRUE),1,4)</f>
        <v/>
      </c>
      <c r="AG792" s="9">
        <f>INDEX(LINEST(L533:L792,M533:T792,TRUE,TRUE),1,3)</f>
        <v/>
      </c>
      <c r="AH792" s="9">
        <f>INDEX(LINEST(L533:L792,M533:T792,TRUE,TRUE),1,2)</f>
        <v/>
      </c>
      <c r="AI792" s="9">
        <f>INDEX(LINEST(L533:L792,M533:T792,TRUE,TRUE),1,1)</f>
        <v/>
      </c>
      <c r="AJ792" s="10">
        <f>INDEX(LINEST(L533:L792,M533:T792,TRUE,TRUE),3,1)</f>
        <v/>
      </c>
      <c r="AK792" s="9">
        <f>AA791/52+AB791*M792+AC791*N792+AD791*O792+AE791*P792+AF791*Q792+AG791*R792+AH791*S792+AI791*T792</f>
        <v/>
      </c>
      <c r="AL792" s="9">
        <f>AVERAGE(L532:L791)</f>
        <v/>
      </c>
    </row>
    <row r="793">
      <c r="A793" s="7" t="n">
        <v>43161</v>
      </c>
      <c r="B793" s="8" t="n">
        <v>1322.3</v>
      </c>
      <c r="C793" s="8" t="n">
        <v>2.12</v>
      </c>
      <c r="D793" s="8" t="n">
        <v>0.74</v>
      </c>
      <c r="E793" s="8" t="n">
        <v>89.94000200000001</v>
      </c>
      <c r="F793" s="8" t="n">
        <v>61.19</v>
      </c>
      <c r="G793" s="8" t="n">
        <v>19.59</v>
      </c>
      <c r="H793" s="8" t="n">
        <v>65.300003</v>
      </c>
      <c r="I793" s="8" t="n">
        <v>2691.25</v>
      </c>
      <c r="J793" s="8" t="n">
        <v>83.809532</v>
      </c>
      <c r="L793" s="9">
        <f>LN(B793/B792)</f>
        <v/>
      </c>
      <c r="M793" s="9">
        <f>$M$1*(C793-C792)</f>
        <v/>
      </c>
      <c r="N793" s="9">
        <f>$N$1*(D793-D792)</f>
        <v/>
      </c>
      <c r="O793" s="9">
        <f>$O$1*LN(E793/E792)</f>
        <v/>
      </c>
      <c r="P793" s="9">
        <f>$P$1*LN(F793/F792)</f>
        <v/>
      </c>
      <c r="Q793" s="9">
        <f>$Q$1*(G793-G792)</f>
        <v/>
      </c>
      <c r="R793" s="9">
        <f>$R$1*(H793-H792)</f>
        <v/>
      </c>
      <c r="S793" s="9">
        <f>$S$1*LN(I793/I792)</f>
        <v/>
      </c>
      <c r="T793" s="9">
        <f>$T$1*LN(J793/J792)</f>
        <v/>
      </c>
      <c r="U793" s="9">
        <f>$W$12+$W$4*M793+$W$5*N793+$W$6*O793+$W$7*P793+$W$8*Q793+$W$9*R793+$W$10*S793+$W$11*T793</f>
        <v/>
      </c>
      <c r="AA793" s="10">
        <f>INDEX(LINEST(L534:L793,M534:T793,TRUE,TRUE),1,9)*52</f>
        <v/>
      </c>
      <c r="AB793" s="9">
        <f>INDEX(LINEST(L534:L793,M534:T793,TRUE,TRUE),1,8)</f>
        <v/>
      </c>
      <c r="AC793" s="9">
        <f>INDEX(LINEST(L534:L793,M534:T793,TRUE,TRUE),1,7)</f>
        <v/>
      </c>
      <c r="AD793" s="9">
        <f>INDEX(LINEST(L534:L793,M534:T793,TRUE,TRUE),1,6)</f>
        <v/>
      </c>
      <c r="AE793" s="9">
        <f>INDEX(LINEST(L534:L793,M534:T793,TRUE,TRUE),1,5)</f>
        <v/>
      </c>
      <c r="AF793" s="9">
        <f>INDEX(LINEST(L534:L793,M534:T793,TRUE,TRUE),1,4)</f>
        <v/>
      </c>
      <c r="AG793" s="9">
        <f>INDEX(LINEST(L534:L793,M534:T793,TRUE,TRUE),1,3)</f>
        <v/>
      </c>
      <c r="AH793" s="9">
        <f>INDEX(LINEST(L534:L793,M534:T793,TRUE,TRUE),1,2)</f>
        <v/>
      </c>
      <c r="AI793" s="9">
        <f>INDEX(LINEST(L534:L793,M534:T793,TRUE,TRUE),1,1)</f>
        <v/>
      </c>
      <c r="AJ793" s="10">
        <f>INDEX(LINEST(L534:L793,M534:T793,TRUE,TRUE),3,1)</f>
        <v/>
      </c>
      <c r="AK793" s="9">
        <f>AA792/52+AB792*M793+AC792*N793+AD792*O793+AE792*P793+AF792*Q793+AG792*R793+AH792*S793+AI792*T793</f>
        <v/>
      </c>
      <c r="AL793" s="9">
        <f>AVERAGE(L533:L792)</f>
        <v/>
      </c>
    </row>
    <row r="794">
      <c r="A794" s="7" t="n">
        <v>43168</v>
      </c>
      <c r="B794" s="8" t="n">
        <v>1320.6</v>
      </c>
      <c r="C794" s="8" t="n">
        <v>2.12</v>
      </c>
      <c r="D794" s="8" t="n">
        <v>0.78</v>
      </c>
      <c r="E794" s="8" t="n">
        <v>90.089996</v>
      </c>
      <c r="F794" s="8" t="n">
        <v>62.02</v>
      </c>
      <c r="G794" s="8" t="n">
        <v>14.64</v>
      </c>
      <c r="H794" s="8" t="n">
        <v>58.970001</v>
      </c>
      <c r="I794" s="8" t="n">
        <v>2786.570068</v>
      </c>
      <c r="J794" s="8" t="n">
        <v>83.73867</v>
      </c>
      <c r="L794" s="9">
        <f>LN(B794/B793)</f>
        <v/>
      </c>
      <c r="M794" s="9">
        <f>$M$1*(C794-C793)</f>
        <v/>
      </c>
      <c r="N794" s="9">
        <f>$N$1*(D794-D793)</f>
        <v/>
      </c>
      <c r="O794" s="9">
        <f>$O$1*LN(E794/E793)</f>
        <v/>
      </c>
      <c r="P794" s="9">
        <f>$P$1*LN(F794/F793)</f>
        <v/>
      </c>
      <c r="Q794" s="9">
        <f>$Q$1*(G794-G793)</f>
        <v/>
      </c>
      <c r="R794" s="9">
        <f>$R$1*(H794-H793)</f>
        <v/>
      </c>
      <c r="S794" s="9">
        <f>$S$1*LN(I794/I793)</f>
        <v/>
      </c>
      <c r="T794" s="9">
        <f>$T$1*LN(J794/J793)</f>
        <v/>
      </c>
      <c r="U794" s="9">
        <f>$W$12+$W$4*M794+$W$5*N794+$W$6*O794+$W$7*P794+$W$8*Q794+$W$9*R794+$W$10*S794+$W$11*T794</f>
        <v/>
      </c>
      <c r="AA794" s="10">
        <f>INDEX(LINEST(L535:L794,M535:T794,TRUE,TRUE),1,9)*52</f>
        <v/>
      </c>
      <c r="AB794" s="9">
        <f>INDEX(LINEST(L535:L794,M535:T794,TRUE,TRUE),1,8)</f>
        <v/>
      </c>
      <c r="AC794" s="9">
        <f>INDEX(LINEST(L535:L794,M535:T794,TRUE,TRUE),1,7)</f>
        <v/>
      </c>
      <c r="AD794" s="9">
        <f>INDEX(LINEST(L535:L794,M535:T794,TRUE,TRUE),1,6)</f>
        <v/>
      </c>
      <c r="AE794" s="9">
        <f>INDEX(LINEST(L535:L794,M535:T794,TRUE,TRUE),1,5)</f>
        <v/>
      </c>
      <c r="AF794" s="9">
        <f>INDEX(LINEST(L535:L794,M535:T794,TRUE,TRUE),1,4)</f>
        <v/>
      </c>
      <c r="AG794" s="9">
        <f>INDEX(LINEST(L535:L794,M535:T794,TRUE,TRUE),1,3)</f>
        <v/>
      </c>
      <c r="AH794" s="9">
        <f>INDEX(LINEST(L535:L794,M535:T794,TRUE,TRUE),1,2)</f>
        <v/>
      </c>
      <c r="AI794" s="9">
        <f>INDEX(LINEST(L535:L794,M535:T794,TRUE,TRUE),1,1)</f>
        <v/>
      </c>
      <c r="AJ794" s="10">
        <f>INDEX(LINEST(L535:L794,M535:T794,TRUE,TRUE),3,1)</f>
        <v/>
      </c>
      <c r="AK794" s="9">
        <f>AA793/52+AB793*M794+AC793*N794+AD793*O794+AE793*P794+AF793*Q794+AG793*R794+AH793*S794+AI793*T794</f>
        <v/>
      </c>
      <c r="AL794" s="9">
        <f>AVERAGE(L534:L793)</f>
        <v/>
      </c>
    </row>
    <row r="795">
      <c r="A795" s="7" t="n">
        <v>43175</v>
      </c>
      <c r="B795" s="8" t="n">
        <v>1310.1</v>
      </c>
      <c r="C795" s="8" t="n">
        <v>2.08</v>
      </c>
      <c r="D795" s="8" t="n">
        <v>0.77</v>
      </c>
      <c r="E795" s="8" t="n">
        <v>90.230003</v>
      </c>
      <c r="F795" s="8" t="n">
        <v>62.29</v>
      </c>
      <c r="G795" s="8" t="n">
        <v>15.8</v>
      </c>
      <c r="H795" s="8" t="n">
        <v>59.009998</v>
      </c>
      <c r="I795" s="8" t="n">
        <v>2752.01001</v>
      </c>
      <c r="J795" s="8" t="n">
        <v>83.998474</v>
      </c>
      <c r="L795" s="9">
        <f>LN(B795/B794)</f>
        <v/>
      </c>
      <c r="M795" s="9">
        <f>$M$1*(C795-C794)</f>
        <v/>
      </c>
      <c r="N795" s="9">
        <f>$N$1*(D795-D794)</f>
        <v/>
      </c>
      <c r="O795" s="9">
        <f>$O$1*LN(E795/E794)</f>
        <v/>
      </c>
      <c r="P795" s="9">
        <f>$P$1*LN(F795/F794)</f>
        <v/>
      </c>
      <c r="Q795" s="9">
        <f>$Q$1*(G795-G794)</f>
        <v/>
      </c>
      <c r="R795" s="9">
        <f>$R$1*(H795-H794)</f>
        <v/>
      </c>
      <c r="S795" s="9">
        <f>$S$1*LN(I795/I794)</f>
        <v/>
      </c>
      <c r="T795" s="9">
        <f>$T$1*LN(J795/J794)</f>
        <v/>
      </c>
      <c r="U795" s="9">
        <f>$W$12+$W$4*M795+$W$5*N795+$W$6*O795+$W$7*P795+$W$8*Q795+$W$9*R795+$W$10*S795+$W$11*T795</f>
        <v/>
      </c>
      <c r="AA795" s="10">
        <f>INDEX(LINEST(L536:L795,M536:T795,TRUE,TRUE),1,9)*52</f>
        <v/>
      </c>
      <c r="AB795" s="9">
        <f>INDEX(LINEST(L536:L795,M536:T795,TRUE,TRUE),1,8)</f>
        <v/>
      </c>
      <c r="AC795" s="9">
        <f>INDEX(LINEST(L536:L795,M536:T795,TRUE,TRUE),1,7)</f>
        <v/>
      </c>
      <c r="AD795" s="9">
        <f>INDEX(LINEST(L536:L795,M536:T795,TRUE,TRUE),1,6)</f>
        <v/>
      </c>
      <c r="AE795" s="9">
        <f>INDEX(LINEST(L536:L795,M536:T795,TRUE,TRUE),1,5)</f>
        <v/>
      </c>
      <c r="AF795" s="9">
        <f>INDEX(LINEST(L536:L795,M536:T795,TRUE,TRUE),1,4)</f>
        <v/>
      </c>
      <c r="AG795" s="9">
        <f>INDEX(LINEST(L536:L795,M536:T795,TRUE,TRUE),1,3)</f>
        <v/>
      </c>
      <c r="AH795" s="9">
        <f>INDEX(LINEST(L536:L795,M536:T795,TRUE,TRUE),1,2)</f>
        <v/>
      </c>
      <c r="AI795" s="9">
        <f>INDEX(LINEST(L536:L795,M536:T795,TRUE,TRUE),1,1)</f>
        <v/>
      </c>
      <c r="AJ795" s="10">
        <f>INDEX(LINEST(L536:L795,M536:T795,TRUE,TRUE),3,1)</f>
        <v/>
      </c>
      <c r="AK795" s="9">
        <f>AA794/52+AB794*M795+AC794*N795+AD794*O795+AE794*P795+AF794*Q795+AG794*R795+AH794*S795+AI794*T795</f>
        <v/>
      </c>
      <c r="AL795" s="9">
        <f>AVERAGE(L535:L794)</f>
        <v/>
      </c>
    </row>
    <row r="796">
      <c r="A796" s="7" t="n">
        <v>43182</v>
      </c>
      <c r="B796" s="8" t="n">
        <v>1346.6</v>
      </c>
      <c r="C796" s="8" t="n">
        <v>2.07</v>
      </c>
      <c r="D796" s="8" t="n">
        <v>0.75</v>
      </c>
      <c r="E796" s="8" t="n">
        <v>89.44000200000001</v>
      </c>
      <c r="F796" s="8" t="n">
        <v>65.8</v>
      </c>
      <c r="G796" s="8" t="n">
        <v>24.87</v>
      </c>
      <c r="H796" s="8" t="n">
        <v>56.169998</v>
      </c>
      <c r="I796" s="8" t="n">
        <v>2588.26001</v>
      </c>
      <c r="J796" s="8" t="n">
        <v>83.927605</v>
      </c>
      <c r="L796" s="9">
        <f>LN(B796/B795)</f>
        <v/>
      </c>
      <c r="M796" s="9">
        <f>$M$1*(C796-C795)</f>
        <v/>
      </c>
      <c r="N796" s="9">
        <f>$N$1*(D796-D795)</f>
        <v/>
      </c>
      <c r="O796" s="9">
        <f>$O$1*LN(E796/E795)</f>
        <v/>
      </c>
      <c r="P796" s="9">
        <f>$P$1*LN(F796/F795)</f>
        <v/>
      </c>
      <c r="Q796" s="9">
        <f>$Q$1*(G796-G795)</f>
        <v/>
      </c>
      <c r="R796" s="9">
        <f>$R$1*(H796-H795)</f>
        <v/>
      </c>
      <c r="S796" s="9">
        <f>$S$1*LN(I796/I795)</f>
        <v/>
      </c>
      <c r="T796" s="9">
        <f>$T$1*LN(J796/J795)</f>
        <v/>
      </c>
      <c r="U796" s="9">
        <f>$W$12+$W$4*M796+$W$5*N796+$W$6*O796+$W$7*P796+$W$8*Q796+$W$9*R796+$W$10*S796+$W$11*T796</f>
        <v/>
      </c>
      <c r="AA796" s="10">
        <f>INDEX(LINEST(L537:L796,M537:T796,TRUE,TRUE),1,9)*52</f>
        <v/>
      </c>
      <c r="AB796" s="9">
        <f>INDEX(LINEST(L537:L796,M537:T796,TRUE,TRUE),1,8)</f>
        <v/>
      </c>
      <c r="AC796" s="9">
        <f>INDEX(LINEST(L537:L796,M537:T796,TRUE,TRUE),1,7)</f>
        <v/>
      </c>
      <c r="AD796" s="9">
        <f>INDEX(LINEST(L537:L796,M537:T796,TRUE,TRUE),1,6)</f>
        <v/>
      </c>
      <c r="AE796" s="9">
        <f>INDEX(LINEST(L537:L796,M537:T796,TRUE,TRUE),1,5)</f>
        <v/>
      </c>
      <c r="AF796" s="9">
        <f>INDEX(LINEST(L537:L796,M537:T796,TRUE,TRUE),1,4)</f>
        <v/>
      </c>
      <c r="AG796" s="9">
        <f>INDEX(LINEST(L537:L796,M537:T796,TRUE,TRUE),1,3)</f>
        <v/>
      </c>
      <c r="AH796" s="9">
        <f>INDEX(LINEST(L537:L796,M537:T796,TRUE,TRUE),1,2)</f>
        <v/>
      </c>
      <c r="AI796" s="9">
        <f>INDEX(LINEST(L537:L796,M537:T796,TRUE,TRUE),1,1)</f>
        <v/>
      </c>
      <c r="AJ796" s="10">
        <f>INDEX(LINEST(L537:L796,M537:T796,TRUE,TRUE),3,1)</f>
        <v/>
      </c>
      <c r="AK796" s="9">
        <f>AA795/52+AB795*M796+AC795*N796+AD795*O796+AE795*P796+AF795*Q796+AG795*R796+AH795*S796+AI795*T796</f>
        <v/>
      </c>
      <c r="AL796" s="9">
        <f>AVERAGE(L536:L795)</f>
        <v/>
      </c>
    </row>
    <row r="797">
      <c r="A797" s="7" t="n">
        <v>43189</v>
      </c>
      <c r="B797" s="8" t="n">
        <v>1323.85</v>
      </c>
      <c r="C797" s="8" t="n">
        <v>2.05</v>
      </c>
      <c r="D797" s="8" t="n">
        <v>0.6899999999999999</v>
      </c>
      <c r="E797" s="8" t="n">
        <v>90.150002</v>
      </c>
      <c r="F797" s="8" t="n">
        <v>64.87</v>
      </c>
      <c r="G797" s="8" t="n">
        <v>19.97</v>
      </c>
      <c r="H797" s="8" t="n">
        <v>58.540001</v>
      </c>
      <c r="I797" s="8" t="n">
        <v>2640.870117</v>
      </c>
      <c r="J797" s="8" t="n">
        <v>84.431442</v>
      </c>
      <c r="L797" s="9">
        <f>LN(B797/B796)</f>
        <v/>
      </c>
      <c r="M797" s="9">
        <f>$M$1*(C797-C796)</f>
        <v/>
      </c>
      <c r="N797" s="9">
        <f>$N$1*(D797-D796)</f>
        <v/>
      </c>
      <c r="O797" s="9">
        <f>$O$1*LN(E797/E796)</f>
        <v/>
      </c>
      <c r="P797" s="9">
        <f>$P$1*LN(F797/F796)</f>
        <v/>
      </c>
      <c r="Q797" s="9">
        <f>$Q$1*(G797-G796)</f>
        <v/>
      </c>
      <c r="R797" s="9">
        <f>$R$1*(H797-H796)</f>
        <v/>
      </c>
      <c r="S797" s="9">
        <f>$S$1*LN(I797/I796)</f>
        <v/>
      </c>
      <c r="T797" s="9">
        <f>$T$1*LN(J797/J796)</f>
        <v/>
      </c>
      <c r="U797" s="9">
        <f>$W$12+$W$4*M797+$W$5*N797+$W$6*O797+$W$7*P797+$W$8*Q797+$W$9*R797+$W$10*S797+$W$11*T797</f>
        <v/>
      </c>
      <c r="AA797" s="10">
        <f>INDEX(LINEST(L538:L797,M538:T797,TRUE,TRUE),1,9)*52</f>
        <v/>
      </c>
      <c r="AB797" s="9">
        <f>INDEX(LINEST(L538:L797,M538:T797,TRUE,TRUE),1,8)</f>
        <v/>
      </c>
      <c r="AC797" s="9">
        <f>INDEX(LINEST(L538:L797,M538:T797,TRUE,TRUE),1,7)</f>
        <v/>
      </c>
      <c r="AD797" s="9">
        <f>INDEX(LINEST(L538:L797,M538:T797,TRUE,TRUE),1,6)</f>
        <v/>
      </c>
      <c r="AE797" s="9">
        <f>INDEX(LINEST(L538:L797,M538:T797,TRUE,TRUE),1,5)</f>
        <v/>
      </c>
      <c r="AF797" s="9">
        <f>INDEX(LINEST(L538:L797,M538:T797,TRUE,TRUE),1,4)</f>
        <v/>
      </c>
      <c r="AG797" s="9">
        <f>INDEX(LINEST(L538:L797,M538:T797,TRUE,TRUE),1,3)</f>
        <v/>
      </c>
      <c r="AH797" s="9">
        <f>INDEX(LINEST(L538:L797,M538:T797,TRUE,TRUE),1,2)</f>
        <v/>
      </c>
      <c r="AI797" s="9">
        <f>INDEX(LINEST(L538:L797,M538:T797,TRUE,TRUE),1,1)</f>
        <v/>
      </c>
      <c r="AJ797" s="10">
        <f>INDEX(LINEST(L538:L797,M538:T797,TRUE,TRUE),3,1)</f>
        <v/>
      </c>
      <c r="AK797" s="9">
        <f>AA796/52+AB796*M797+AC796*N797+AD796*O797+AE796*P797+AF796*Q797+AG796*R797+AH796*S797+AI796*T797</f>
        <v/>
      </c>
      <c r="AL797" s="9">
        <f>AVERAGE(L537:L796)</f>
        <v/>
      </c>
    </row>
    <row r="798">
      <c r="A798" s="7" t="n">
        <v>43196</v>
      </c>
      <c r="B798" s="8" t="n">
        <v>1331.2</v>
      </c>
      <c r="C798" s="8" t="n">
        <v>2.07</v>
      </c>
      <c r="D798" s="8" t="n">
        <v>0.7</v>
      </c>
      <c r="E798" s="8" t="n">
        <v>90.110001</v>
      </c>
      <c r="F798" s="8" t="n">
        <v>62.03</v>
      </c>
      <c r="G798" s="8" t="n">
        <v>21.49</v>
      </c>
      <c r="H798" s="8" t="n">
        <v>56.07</v>
      </c>
      <c r="I798" s="8" t="n">
        <v>2604.469971</v>
      </c>
      <c r="J798" s="8" t="n">
        <v>84.354919</v>
      </c>
      <c r="L798" s="9">
        <f>LN(B798/B797)</f>
        <v/>
      </c>
      <c r="M798" s="9">
        <f>$M$1*(C798-C797)</f>
        <v/>
      </c>
      <c r="N798" s="9">
        <f>$N$1*(D798-D797)</f>
        <v/>
      </c>
      <c r="O798" s="9">
        <f>$O$1*LN(E798/E797)</f>
        <v/>
      </c>
      <c r="P798" s="9">
        <f>$P$1*LN(F798/F797)</f>
        <v/>
      </c>
      <c r="Q798" s="9">
        <f>$Q$1*(G798-G797)</f>
        <v/>
      </c>
      <c r="R798" s="9">
        <f>$R$1*(H798-H797)</f>
        <v/>
      </c>
      <c r="S798" s="9">
        <f>$S$1*LN(I798/I797)</f>
        <v/>
      </c>
      <c r="T798" s="9">
        <f>$T$1*LN(J798/J797)</f>
        <v/>
      </c>
      <c r="U798" s="9">
        <f>$W$12+$W$4*M798+$W$5*N798+$W$6*O798+$W$7*P798+$W$8*Q798+$W$9*R798+$W$10*S798+$W$11*T798</f>
        <v/>
      </c>
      <c r="AA798" s="10">
        <f>INDEX(LINEST(L539:L798,M539:T798,TRUE,TRUE),1,9)*52</f>
        <v/>
      </c>
      <c r="AB798" s="9">
        <f>INDEX(LINEST(L539:L798,M539:T798,TRUE,TRUE),1,8)</f>
        <v/>
      </c>
      <c r="AC798" s="9">
        <f>INDEX(LINEST(L539:L798,M539:T798,TRUE,TRUE),1,7)</f>
        <v/>
      </c>
      <c r="AD798" s="9">
        <f>INDEX(LINEST(L539:L798,M539:T798,TRUE,TRUE),1,6)</f>
        <v/>
      </c>
      <c r="AE798" s="9">
        <f>INDEX(LINEST(L539:L798,M539:T798,TRUE,TRUE),1,5)</f>
        <v/>
      </c>
      <c r="AF798" s="9">
        <f>INDEX(LINEST(L539:L798,M539:T798,TRUE,TRUE),1,4)</f>
        <v/>
      </c>
      <c r="AG798" s="9">
        <f>INDEX(LINEST(L539:L798,M539:T798,TRUE,TRUE),1,3)</f>
        <v/>
      </c>
      <c r="AH798" s="9">
        <f>INDEX(LINEST(L539:L798,M539:T798,TRUE,TRUE),1,2)</f>
        <v/>
      </c>
      <c r="AI798" s="9">
        <f>INDEX(LINEST(L539:L798,M539:T798,TRUE,TRUE),1,1)</f>
        <v/>
      </c>
      <c r="AJ798" s="10">
        <f>INDEX(LINEST(L539:L798,M539:T798,TRUE,TRUE),3,1)</f>
        <v/>
      </c>
      <c r="AK798" s="9">
        <f>AA797/52+AB797*M798+AC797*N798+AD797*O798+AE797*P798+AF797*Q798+AG797*R798+AH797*S798+AI797*T798</f>
        <v/>
      </c>
      <c r="AL798" s="9">
        <f>AVERAGE(L538:L797)</f>
        <v/>
      </c>
    </row>
    <row r="799">
      <c r="A799" s="7" t="n">
        <v>43203</v>
      </c>
      <c r="B799" s="8" t="n">
        <v>1343.7</v>
      </c>
      <c r="C799" s="8" t="n">
        <v>2.13</v>
      </c>
      <c r="D799" s="8" t="n">
        <v>0.6899999999999999</v>
      </c>
      <c r="E799" s="8" t="n">
        <v>89.800003</v>
      </c>
      <c r="F799" s="8" t="n">
        <v>67.34999999999999</v>
      </c>
      <c r="G799" s="8" t="n">
        <v>17.41</v>
      </c>
      <c r="H799" s="8" t="n">
        <v>51.139999</v>
      </c>
      <c r="I799" s="8" t="n">
        <v>2656.300049</v>
      </c>
      <c r="J799" s="8" t="n">
        <v>84.268089</v>
      </c>
      <c r="L799" s="9">
        <f>LN(B799/B798)</f>
        <v/>
      </c>
      <c r="M799" s="9">
        <f>$M$1*(C799-C798)</f>
        <v/>
      </c>
      <c r="N799" s="9">
        <f>$N$1*(D799-D798)</f>
        <v/>
      </c>
      <c r="O799" s="9">
        <f>$O$1*LN(E799/E798)</f>
        <v/>
      </c>
      <c r="P799" s="9">
        <f>$P$1*LN(F799/F798)</f>
        <v/>
      </c>
      <c r="Q799" s="9">
        <f>$Q$1*(G799-G798)</f>
        <v/>
      </c>
      <c r="R799" s="9">
        <f>$R$1*(H799-H798)</f>
        <v/>
      </c>
      <c r="S799" s="9">
        <f>$S$1*LN(I799/I798)</f>
        <v/>
      </c>
      <c r="T799" s="9">
        <f>$T$1*LN(J799/J798)</f>
        <v/>
      </c>
      <c r="U799" s="9">
        <f>$W$12+$W$4*M799+$W$5*N799+$W$6*O799+$W$7*P799+$W$8*Q799+$W$9*R799+$W$10*S799+$W$11*T799</f>
        <v/>
      </c>
      <c r="AA799" s="10">
        <f>INDEX(LINEST(L540:L799,M540:T799,TRUE,TRUE),1,9)*52</f>
        <v/>
      </c>
      <c r="AB799" s="9">
        <f>INDEX(LINEST(L540:L799,M540:T799,TRUE,TRUE),1,8)</f>
        <v/>
      </c>
      <c r="AC799" s="9">
        <f>INDEX(LINEST(L540:L799,M540:T799,TRUE,TRUE),1,7)</f>
        <v/>
      </c>
      <c r="AD799" s="9">
        <f>INDEX(LINEST(L540:L799,M540:T799,TRUE,TRUE),1,6)</f>
        <v/>
      </c>
      <c r="AE799" s="9">
        <f>INDEX(LINEST(L540:L799,M540:T799,TRUE,TRUE),1,5)</f>
        <v/>
      </c>
      <c r="AF799" s="9">
        <f>INDEX(LINEST(L540:L799,M540:T799,TRUE,TRUE),1,4)</f>
        <v/>
      </c>
      <c r="AG799" s="9">
        <f>INDEX(LINEST(L540:L799,M540:T799,TRUE,TRUE),1,3)</f>
        <v/>
      </c>
      <c r="AH799" s="9">
        <f>INDEX(LINEST(L540:L799,M540:T799,TRUE,TRUE),1,2)</f>
        <v/>
      </c>
      <c r="AI799" s="9">
        <f>INDEX(LINEST(L540:L799,M540:T799,TRUE,TRUE),1,1)</f>
        <v/>
      </c>
      <c r="AJ799" s="10">
        <f>INDEX(LINEST(L540:L799,M540:T799,TRUE,TRUE),3,1)</f>
        <v/>
      </c>
      <c r="AK799" s="9">
        <f>AA798/52+AB798*M799+AC798*N799+AD798*O799+AE798*P799+AF798*Q799+AG798*R799+AH798*S799+AI798*T799</f>
        <v/>
      </c>
      <c r="AL799" s="9">
        <f>AVERAGE(L539:L798)</f>
        <v/>
      </c>
    </row>
    <row r="800">
      <c r="A800" s="7" t="n">
        <v>43210</v>
      </c>
      <c r="B800" s="8" t="n">
        <v>1336.75</v>
      </c>
      <c r="C800" s="8" t="n">
        <v>2.17</v>
      </c>
      <c r="D800" s="8" t="n">
        <v>0.79</v>
      </c>
      <c r="E800" s="8" t="n">
        <v>90.31999999999999</v>
      </c>
      <c r="F800" s="8" t="n">
        <v>68.26000000000001</v>
      </c>
      <c r="G800" s="8" t="n">
        <v>16.88</v>
      </c>
      <c r="H800" s="8" t="n">
        <v>52.709999</v>
      </c>
      <c r="I800" s="8" t="n">
        <v>2670.139893</v>
      </c>
      <c r="J800" s="8" t="n">
        <v>83.636864</v>
      </c>
      <c r="L800" s="9">
        <f>LN(B800/B799)</f>
        <v/>
      </c>
      <c r="M800" s="9">
        <f>$M$1*(C800-C799)</f>
        <v/>
      </c>
      <c r="N800" s="9">
        <f>$N$1*(D800-D799)</f>
        <v/>
      </c>
      <c r="O800" s="9">
        <f>$O$1*LN(E800/E799)</f>
        <v/>
      </c>
      <c r="P800" s="9">
        <f>$P$1*LN(F800/F799)</f>
        <v/>
      </c>
      <c r="Q800" s="9">
        <f>$Q$1*(G800-G799)</f>
        <v/>
      </c>
      <c r="R800" s="9">
        <f>$R$1*(H800-H799)</f>
        <v/>
      </c>
      <c r="S800" s="9">
        <f>$S$1*LN(I800/I799)</f>
        <v/>
      </c>
      <c r="T800" s="9">
        <f>$T$1*LN(J800/J799)</f>
        <v/>
      </c>
      <c r="U800" s="9">
        <f>$W$12+$W$4*M800+$W$5*N800+$W$6*O800+$W$7*P800+$W$8*Q800+$W$9*R800+$W$10*S800+$W$11*T800</f>
        <v/>
      </c>
      <c r="AA800" s="10">
        <f>INDEX(LINEST(L541:L800,M541:T800,TRUE,TRUE),1,9)*52</f>
        <v/>
      </c>
      <c r="AB800" s="9">
        <f>INDEX(LINEST(L541:L800,M541:T800,TRUE,TRUE),1,8)</f>
        <v/>
      </c>
      <c r="AC800" s="9">
        <f>INDEX(LINEST(L541:L800,M541:T800,TRUE,TRUE),1,7)</f>
        <v/>
      </c>
      <c r="AD800" s="9">
        <f>INDEX(LINEST(L541:L800,M541:T800,TRUE,TRUE),1,6)</f>
        <v/>
      </c>
      <c r="AE800" s="9">
        <f>INDEX(LINEST(L541:L800,M541:T800,TRUE,TRUE),1,5)</f>
        <v/>
      </c>
      <c r="AF800" s="9">
        <f>INDEX(LINEST(L541:L800,M541:T800,TRUE,TRUE),1,4)</f>
        <v/>
      </c>
      <c r="AG800" s="9">
        <f>INDEX(LINEST(L541:L800,M541:T800,TRUE,TRUE),1,3)</f>
        <v/>
      </c>
      <c r="AH800" s="9">
        <f>INDEX(LINEST(L541:L800,M541:T800,TRUE,TRUE),1,2)</f>
        <v/>
      </c>
      <c r="AI800" s="9">
        <f>INDEX(LINEST(L541:L800,M541:T800,TRUE,TRUE),1,1)</f>
        <v/>
      </c>
      <c r="AJ800" s="10">
        <f>INDEX(LINEST(L541:L800,M541:T800,TRUE,TRUE),3,1)</f>
        <v/>
      </c>
      <c r="AK800" s="9">
        <f>AA799/52+AB799*M800+AC799*N800+AD799*O800+AE799*P800+AF799*Q800+AG799*R800+AH799*S800+AI799*T800</f>
        <v/>
      </c>
      <c r="AL800" s="9">
        <f>AVERAGE(L540:L799)</f>
        <v/>
      </c>
    </row>
    <row r="801">
      <c r="A801" s="7" t="n">
        <v>43217</v>
      </c>
      <c r="B801" s="8" t="n">
        <v>1321.5</v>
      </c>
      <c r="C801" s="8" t="n">
        <v>2.17</v>
      </c>
      <c r="D801" s="8" t="n">
        <v>0.79</v>
      </c>
      <c r="E801" s="8" t="n">
        <v>91.540001</v>
      </c>
      <c r="F801" s="8" t="n">
        <v>68.11</v>
      </c>
      <c r="G801" s="8" t="n">
        <v>15.41</v>
      </c>
      <c r="H801" s="8" t="n">
        <v>51.27</v>
      </c>
      <c r="I801" s="8" t="n">
        <v>2669.909912</v>
      </c>
      <c r="J801" s="8" t="n">
        <v>83.621094</v>
      </c>
      <c r="L801" s="9">
        <f>LN(B801/B800)</f>
        <v/>
      </c>
      <c r="M801" s="9">
        <f>$M$1*(C801-C800)</f>
        <v/>
      </c>
      <c r="N801" s="9">
        <f>$N$1*(D801-D800)</f>
        <v/>
      </c>
      <c r="O801" s="9">
        <f>$O$1*LN(E801/E800)</f>
        <v/>
      </c>
      <c r="P801" s="9">
        <f>$P$1*LN(F801/F800)</f>
        <v/>
      </c>
      <c r="Q801" s="9">
        <f>$Q$1*(G801-G800)</f>
        <v/>
      </c>
      <c r="R801" s="9">
        <f>$R$1*(H801-H800)</f>
        <v/>
      </c>
      <c r="S801" s="9">
        <f>$S$1*LN(I801/I800)</f>
        <v/>
      </c>
      <c r="T801" s="9">
        <f>$T$1*LN(J801/J800)</f>
        <v/>
      </c>
      <c r="U801" s="9">
        <f>$W$12+$W$4*M801+$W$5*N801+$W$6*O801+$W$7*P801+$W$8*Q801+$W$9*R801+$W$10*S801+$W$11*T801</f>
        <v/>
      </c>
      <c r="AA801" s="10">
        <f>INDEX(LINEST(L542:L801,M542:T801,TRUE,TRUE),1,9)*52</f>
        <v/>
      </c>
      <c r="AB801" s="9">
        <f>INDEX(LINEST(L542:L801,M542:T801,TRUE,TRUE),1,8)</f>
        <v/>
      </c>
      <c r="AC801" s="9">
        <f>INDEX(LINEST(L542:L801,M542:T801,TRUE,TRUE),1,7)</f>
        <v/>
      </c>
      <c r="AD801" s="9">
        <f>INDEX(LINEST(L542:L801,M542:T801,TRUE,TRUE),1,6)</f>
        <v/>
      </c>
      <c r="AE801" s="9">
        <f>INDEX(LINEST(L542:L801,M542:T801,TRUE,TRUE),1,5)</f>
        <v/>
      </c>
      <c r="AF801" s="9">
        <f>INDEX(LINEST(L542:L801,M542:T801,TRUE,TRUE),1,4)</f>
        <v/>
      </c>
      <c r="AG801" s="9">
        <f>INDEX(LINEST(L542:L801,M542:T801,TRUE,TRUE),1,3)</f>
        <v/>
      </c>
      <c r="AH801" s="9">
        <f>INDEX(LINEST(L542:L801,M542:T801,TRUE,TRUE),1,2)</f>
        <v/>
      </c>
      <c r="AI801" s="9">
        <f>INDEX(LINEST(L542:L801,M542:T801,TRUE,TRUE),1,1)</f>
        <v/>
      </c>
      <c r="AJ801" s="10">
        <f>INDEX(LINEST(L542:L801,M542:T801,TRUE,TRUE),3,1)</f>
        <v/>
      </c>
      <c r="AK801" s="9">
        <f>AA800/52+AB800*M801+AC800*N801+AD800*O801+AE800*P801+AF800*Q801+AG800*R801+AH800*S801+AI800*T801</f>
        <v/>
      </c>
      <c r="AL801" s="9">
        <f>AVERAGE(L541:L800)</f>
        <v/>
      </c>
    </row>
    <row r="802">
      <c r="A802" s="7" t="n">
        <v>43224</v>
      </c>
      <c r="B802" s="8" t="n">
        <v>1309.4</v>
      </c>
      <c r="C802" s="8" t="n">
        <v>2.16</v>
      </c>
      <c r="D802" s="8" t="n">
        <v>0.79</v>
      </c>
      <c r="E802" s="8" t="n">
        <v>92.56999999999999</v>
      </c>
      <c r="F802" s="8" t="n">
        <v>69.70999999999999</v>
      </c>
      <c r="G802" s="8" t="n">
        <v>14.77</v>
      </c>
      <c r="H802" s="8" t="n">
        <v>49.43</v>
      </c>
      <c r="I802" s="8" t="n">
        <v>2663.419922</v>
      </c>
      <c r="J802" s="8" t="n">
        <v>83.715942</v>
      </c>
      <c r="L802" s="9">
        <f>LN(B802/B801)</f>
        <v/>
      </c>
      <c r="M802" s="9">
        <f>$M$1*(C802-C801)</f>
        <v/>
      </c>
      <c r="N802" s="9">
        <f>$N$1*(D802-D801)</f>
        <v/>
      </c>
      <c r="O802" s="9">
        <f>$O$1*LN(E802/E801)</f>
        <v/>
      </c>
      <c r="P802" s="9">
        <f>$P$1*LN(F802/F801)</f>
        <v/>
      </c>
      <c r="Q802" s="9">
        <f>$Q$1*(G802-G801)</f>
        <v/>
      </c>
      <c r="R802" s="9">
        <f>$R$1*(H802-H801)</f>
        <v/>
      </c>
      <c r="S802" s="9">
        <f>$S$1*LN(I802/I801)</f>
        <v/>
      </c>
      <c r="T802" s="9">
        <f>$T$1*LN(J802/J801)</f>
        <v/>
      </c>
      <c r="U802" s="9">
        <f>$W$12+$W$4*M802+$W$5*N802+$W$6*O802+$W$7*P802+$W$8*Q802+$W$9*R802+$W$10*S802+$W$11*T802</f>
        <v/>
      </c>
      <c r="AA802" s="10">
        <f>INDEX(LINEST(L543:L802,M543:T802,TRUE,TRUE),1,9)*52</f>
        <v/>
      </c>
      <c r="AB802" s="9">
        <f>INDEX(LINEST(L543:L802,M543:T802,TRUE,TRUE),1,8)</f>
        <v/>
      </c>
      <c r="AC802" s="9">
        <f>INDEX(LINEST(L543:L802,M543:T802,TRUE,TRUE),1,7)</f>
        <v/>
      </c>
      <c r="AD802" s="9">
        <f>INDEX(LINEST(L543:L802,M543:T802,TRUE,TRUE),1,6)</f>
        <v/>
      </c>
      <c r="AE802" s="9">
        <f>INDEX(LINEST(L543:L802,M543:T802,TRUE,TRUE),1,5)</f>
        <v/>
      </c>
      <c r="AF802" s="9">
        <f>INDEX(LINEST(L543:L802,M543:T802,TRUE,TRUE),1,4)</f>
        <v/>
      </c>
      <c r="AG802" s="9">
        <f>INDEX(LINEST(L543:L802,M543:T802,TRUE,TRUE),1,3)</f>
        <v/>
      </c>
      <c r="AH802" s="9">
        <f>INDEX(LINEST(L543:L802,M543:T802,TRUE,TRUE),1,2)</f>
        <v/>
      </c>
      <c r="AI802" s="9">
        <f>INDEX(LINEST(L543:L802,M543:T802,TRUE,TRUE),1,1)</f>
        <v/>
      </c>
      <c r="AJ802" s="10">
        <f>INDEX(LINEST(L543:L802,M543:T802,TRUE,TRUE),3,1)</f>
        <v/>
      </c>
      <c r="AK802" s="9">
        <f>AA801/52+AB801*M802+AC801*N802+AD801*O802+AE801*P802+AF801*Q802+AG801*R802+AH801*S802+AI801*T802</f>
        <v/>
      </c>
      <c r="AL802" s="9">
        <f>AVERAGE(L542:L801)</f>
        <v/>
      </c>
    </row>
    <row r="803">
      <c r="A803" s="7" t="n">
        <v>43231</v>
      </c>
      <c r="B803" s="8" t="n">
        <v>1324.35</v>
      </c>
      <c r="C803" s="8" t="n">
        <v>2.15</v>
      </c>
      <c r="D803" s="8" t="n">
        <v>0.82</v>
      </c>
      <c r="E803" s="8" t="n">
        <v>92.540001</v>
      </c>
      <c r="F803" s="8" t="n">
        <v>70.69</v>
      </c>
      <c r="G803" s="8" t="n">
        <v>12.65</v>
      </c>
      <c r="H803" s="8" t="n">
        <v>47.060001</v>
      </c>
      <c r="I803" s="8" t="n">
        <v>2727.719971</v>
      </c>
      <c r="J803" s="8" t="n">
        <v>83.715942</v>
      </c>
      <c r="L803" s="9">
        <f>LN(B803/B802)</f>
        <v/>
      </c>
      <c r="M803" s="9">
        <f>$M$1*(C803-C802)</f>
        <v/>
      </c>
      <c r="N803" s="9">
        <f>$N$1*(D803-D802)</f>
        <v/>
      </c>
      <c r="O803" s="9">
        <f>$O$1*LN(E803/E802)</f>
        <v/>
      </c>
      <c r="P803" s="9">
        <f>$P$1*LN(F803/F802)</f>
        <v/>
      </c>
      <c r="Q803" s="9">
        <f>$Q$1*(G803-G802)</f>
        <v/>
      </c>
      <c r="R803" s="9">
        <f>$R$1*(H803-H802)</f>
        <v/>
      </c>
      <c r="S803" s="9">
        <f>$S$1*LN(I803/I802)</f>
        <v/>
      </c>
      <c r="T803" s="9">
        <f>$T$1*LN(J803/J802)</f>
        <v/>
      </c>
      <c r="U803" s="9">
        <f>$W$12+$W$4*M803+$W$5*N803+$W$6*O803+$W$7*P803+$W$8*Q803+$W$9*R803+$W$10*S803+$W$11*T803</f>
        <v/>
      </c>
      <c r="AA803" s="10">
        <f>INDEX(LINEST(L544:L803,M544:T803,TRUE,TRUE),1,9)*52</f>
        <v/>
      </c>
      <c r="AB803" s="9">
        <f>INDEX(LINEST(L544:L803,M544:T803,TRUE,TRUE),1,8)</f>
        <v/>
      </c>
      <c r="AC803" s="9">
        <f>INDEX(LINEST(L544:L803,M544:T803,TRUE,TRUE),1,7)</f>
        <v/>
      </c>
      <c r="AD803" s="9">
        <f>INDEX(LINEST(L544:L803,M544:T803,TRUE,TRUE),1,6)</f>
        <v/>
      </c>
      <c r="AE803" s="9">
        <f>INDEX(LINEST(L544:L803,M544:T803,TRUE,TRUE),1,5)</f>
        <v/>
      </c>
      <c r="AF803" s="9">
        <f>INDEX(LINEST(L544:L803,M544:T803,TRUE,TRUE),1,4)</f>
        <v/>
      </c>
      <c r="AG803" s="9">
        <f>INDEX(LINEST(L544:L803,M544:T803,TRUE,TRUE),1,3)</f>
        <v/>
      </c>
      <c r="AH803" s="9">
        <f>INDEX(LINEST(L544:L803,M544:T803,TRUE,TRUE),1,2)</f>
        <v/>
      </c>
      <c r="AI803" s="9">
        <f>INDEX(LINEST(L544:L803,M544:T803,TRUE,TRUE),1,1)</f>
        <v/>
      </c>
      <c r="AJ803" s="10">
        <f>INDEX(LINEST(L544:L803,M544:T803,TRUE,TRUE),3,1)</f>
        <v/>
      </c>
      <c r="AK803" s="9">
        <f>AA802/52+AB802*M803+AC802*N803+AD802*O803+AE802*P803+AF802*Q803+AG802*R803+AH802*S803+AI802*T803</f>
        <v/>
      </c>
      <c r="AL803" s="9">
        <f>AVERAGE(L543:L802)</f>
        <v/>
      </c>
    </row>
    <row r="804">
      <c r="A804" s="7" t="n">
        <v>43238</v>
      </c>
      <c r="B804" s="8" t="n">
        <v>1288.3</v>
      </c>
      <c r="C804" s="8" t="n">
        <v>2.15</v>
      </c>
      <c r="D804" s="8" t="n">
        <v>0.91</v>
      </c>
      <c r="E804" s="8" t="n">
        <v>93.639999</v>
      </c>
      <c r="F804" s="8" t="n">
        <v>71.23</v>
      </c>
      <c r="G804" s="8" t="n">
        <v>13.42</v>
      </c>
      <c r="H804" s="8" t="n">
        <v>53.259998</v>
      </c>
      <c r="I804" s="8" t="n">
        <v>2712.969971</v>
      </c>
      <c r="J804" s="8" t="n">
        <v>83.273079</v>
      </c>
      <c r="L804" s="9">
        <f>LN(B804/B803)</f>
        <v/>
      </c>
      <c r="M804" s="9">
        <f>$M$1*(C804-C803)</f>
        <v/>
      </c>
      <c r="N804" s="9">
        <f>$N$1*(D804-D803)</f>
        <v/>
      </c>
      <c r="O804" s="9">
        <f>$O$1*LN(E804/E803)</f>
        <v/>
      </c>
      <c r="P804" s="9">
        <f>$P$1*LN(F804/F803)</f>
        <v/>
      </c>
      <c r="Q804" s="9">
        <f>$Q$1*(G804-G803)</f>
        <v/>
      </c>
      <c r="R804" s="9">
        <f>$R$1*(H804-H803)</f>
        <v/>
      </c>
      <c r="S804" s="9">
        <f>$S$1*LN(I804/I803)</f>
        <v/>
      </c>
      <c r="T804" s="9">
        <f>$T$1*LN(J804/J803)</f>
        <v/>
      </c>
      <c r="U804" s="9">
        <f>$W$12+$W$4*M804+$W$5*N804+$W$6*O804+$W$7*P804+$W$8*Q804+$W$9*R804+$W$10*S804+$W$11*T804</f>
        <v/>
      </c>
      <c r="AA804" s="10">
        <f>INDEX(LINEST(L545:L804,M545:T804,TRUE,TRUE),1,9)*52</f>
        <v/>
      </c>
      <c r="AB804" s="9">
        <f>INDEX(LINEST(L545:L804,M545:T804,TRUE,TRUE),1,8)</f>
        <v/>
      </c>
      <c r="AC804" s="9">
        <f>INDEX(LINEST(L545:L804,M545:T804,TRUE,TRUE),1,7)</f>
        <v/>
      </c>
      <c r="AD804" s="9">
        <f>INDEX(LINEST(L545:L804,M545:T804,TRUE,TRUE),1,6)</f>
        <v/>
      </c>
      <c r="AE804" s="9">
        <f>INDEX(LINEST(L545:L804,M545:T804,TRUE,TRUE),1,5)</f>
        <v/>
      </c>
      <c r="AF804" s="9">
        <f>INDEX(LINEST(L545:L804,M545:T804,TRUE,TRUE),1,4)</f>
        <v/>
      </c>
      <c r="AG804" s="9">
        <f>INDEX(LINEST(L545:L804,M545:T804,TRUE,TRUE),1,3)</f>
        <v/>
      </c>
      <c r="AH804" s="9">
        <f>INDEX(LINEST(L545:L804,M545:T804,TRUE,TRUE),1,2)</f>
        <v/>
      </c>
      <c r="AI804" s="9">
        <f>INDEX(LINEST(L545:L804,M545:T804,TRUE,TRUE),1,1)</f>
        <v/>
      </c>
      <c r="AJ804" s="10">
        <f>INDEX(LINEST(L545:L804,M545:T804,TRUE,TRUE),3,1)</f>
        <v/>
      </c>
      <c r="AK804" s="9">
        <f>AA803/52+AB803*M804+AC803*N804+AD803*O804+AE803*P804+AF803*Q804+AG803*R804+AH803*S804+AI803*T804</f>
        <v/>
      </c>
      <c r="AL804" s="9">
        <f>AVERAGE(L544:L803)</f>
        <v/>
      </c>
    </row>
    <row r="805">
      <c r="A805" s="7" t="n">
        <v>43245</v>
      </c>
      <c r="B805" s="8" t="n">
        <v>1303.5</v>
      </c>
      <c r="C805" s="8" t="n">
        <v>2.09</v>
      </c>
      <c r="D805" s="8" t="n">
        <v>0.84</v>
      </c>
      <c r="E805" s="8" t="n">
        <v>94.19000200000001</v>
      </c>
      <c r="F805" s="8" t="n">
        <v>67.92</v>
      </c>
      <c r="G805" s="8" t="n">
        <v>13.22</v>
      </c>
      <c r="H805" s="8" t="n">
        <v>54.099998</v>
      </c>
      <c r="I805" s="8" t="n">
        <v>2721.330078</v>
      </c>
      <c r="J805" s="8" t="n">
        <v>83.92158499999999</v>
      </c>
      <c r="L805" s="9">
        <f>LN(B805/B804)</f>
        <v/>
      </c>
      <c r="M805" s="9">
        <f>$M$1*(C805-C804)</f>
        <v/>
      </c>
      <c r="N805" s="9">
        <f>$N$1*(D805-D804)</f>
        <v/>
      </c>
      <c r="O805" s="9">
        <f>$O$1*LN(E805/E804)</f>
        <v/>
      </c>
      <c r="P805" s="9">
        <f>$P$1*LN(F805/F804)</f>
        <v/>
      </c>
      <c r="Q805" s="9">
        <f>$Q$1*(G805-G804)</f>
        <v/>
      </c>
      <c r="R805" s="9">
        <f>$R$1*(H805-H804)</f>
        <v/>
      </c>
      <c r="S805" s="9">
        <f>$S$1*LN(I805/I804)</f>
        <v/>
      </c>
      <c r="T805" s="9">
        <f>$T$1*LN(J805/J804)</f>
        <v/>
      </c>
      <c r="U805" s="9">
        <f>$W$12+$W$4*M805+$W$5*N805+$W$6*O805+$W$7*P805+$W$8*Q805+$W$9*R805+$W$10*S805+$W$11*T805</f>
        <v/>
      </c>
      <c r="AA805" s="10">
        <f>INDEX(LINEST(L546:L805,M546:T805,TRUE,TRUE),1,9)*52</f>
        <v/>
      </c>
      <c r="AB805" s="9">
        <f>INDEX(LINEST(L546:L805,M546:T805,TRUE,TRUE),1,8)</f>
        <v/>
      </c>
      <c r="AC805" s="9">
        <f>INDEX(LINEST(L546:L805,M546:T805,TRUE,TRUE),1,7)</f>
        <v/>
      </c>
      <c r="AD805" s="9">
        <f>INDEX(LINEST(L546:L805,M546:T805,TRUE,TRUE),1,6)</f>
        <v/>
      </c>
      <c r="AE805" s="9">
        <f>INDEX(LINEST(L546:L805,M546:T805,TRUE,TRUE),1,5)</f>
        <v/>
      </c>
      <c r="AF805" s="9">
        <f>INDEX(LINEST(L546:L805,M546:T805,TRUE,TRUE),1,4)</f>
        <v/>
      </c>
      <c r="AG805" s="9">
        <f>INDEX(LINEST(L546:L805,M546:T805,TRUE,TRUE),1,3)</f>
        <v/>
      </c>
      <c r="AH805" s="9">
        <f>INDEX(LINEST(L546:L805,M546:T805,TRUE,TRUE),1,2)</f>
        <v/>
      </c>
      <c r="AI805" s="9">
        <f>INDEX(LINEST(L546:L805,M546:T805,TRUE,TRUE),1,1)</f>
        <v/>
      </c>
      <c r="AJ805" s="10">
        <f>INDEX(LINEST(L546:L805,M546:T805,TRUE,TRUE),3,1)</f>
        <v/>
      </c>
      <c r="AK805" s="9">
        <f>AA804/52+AB804*M805+AC804*N805+AD804*O805+AE804*P805+AF804*Q805+AG804*R805+AH804*S805+AI804*T805</f>
        <v/>
      </c>
      <c r="AL805" s="9">
        <f>AVERAGE(L545:L804)</f>
        <v/>
      </c>
    </row>
    <row r="806">
      <c r="A806" s="7" t="n">
        <v>43252</v>
      </c>
      <c r="B806" s="8" t="n">
        <v>1294.6</v>
      </c>
      <c r="C806" s="8" t="n">
        <v>2.09</v>
      </c>
      <c r="D806" s="8" t="n">
        <v>0.8</v>
      </c>
      <c r="E806" s="8" t="n">
        <v>94.19000200000001</v>
      </c>
      <c r="F806" s="8" t="n">
        <v>65.81</v>
      </c>
      <c r="G806" s="8" t="n">
        <v>13.46</v>
      </c>
      <c r="H806" s="8" t="n">
        <v>56.939999</v>
      </c>
      <c r="I806" s="8" t="n">
        <v>2734.620117</v>
      </c>
      <c r="J806" s="8" t="n">
        <v>84.08663199999999</v>
      </c>
      <c r="L806" s="9">
        <f>LN(B806/B805)</f>
        <v/>
      </c>
      <c r="M806" s="9">
        <f>$M$1*(C806-C805)</f>
        <v/>
      </c>
      <c r="N806" s="9">
        <f>$N$1*(D806-D805)</f>
        <v/>
      </c>
      <c r="O806" s="9">
        <f>$O$1*LN(E806/E805)</f>
        <v/>
      </c>
      <c r="P806" s="9">
        <f>$P$1*LN(F806/F805)</f>
        <v/>
      </c>
      <c r="Q806" s="9">
        <f>$Q$1*(G806-G805)</f>
        <v/>
      </c>
      <c r="R806" s="9">
        <f>$R$1*(H806-H805)</f>
        <v/>
      </c>
      <c r="S806" s="9">
        <f>$S$1*LN(I806/I805)</f>
        <v/>
      </c>
      <c r="T806" s="9">
        <f>$T$1*LN(J806/J805)</f>
        <v/>
      </c>
      <c r="U806" s="9">
        <f>$W$12+$W$4*M806+$W$5*N806+$W$6*O806+$W$7*P806+$W$8*Q806+$W$9*R806+$W$10*S806+$W$11*T806</f>
        <v/>
      </c>
      <c r="AA806" s="10">
        <f>INDEX(LINEST(L547:L806,M547:T806,TRUE,TRUE),1,9)*52</f>
        <v/>
      </c>
      <c r="AB806" s="9">
        <f>INDEX(LINEST(L547:L806,M547:T806,TRUE,TRUE),1,8)</f>
        <v/>
      </c>
      <c r="AC806" s="9">
        <f>INDEX(LINEST(L547:L806,M547:T806,TRUE,TRUE),1,7)</f>
        <v/>
      </c>
      <c r="AD806" s="9">
        <f>INDEX(LINEST(L547:L806,M547:T806,TRUE,TRUE),1,6)</f>
        <v/>
      </c>
      <c r="AE806" s="9">
        <f>INDEX(LINEST(L547:L806,M547:T806,TRUE,TRUE),1,5)</f>
        <v/>
      </c>
      <c r="AF806" s="9">
        <f>INDEX(LINEST(L547:L806,M547:T806,TRUE,TRUE),1,4)</f>
        <v/>
      </c>
      <c r="AG806" s="9">
        <f>INDEX(LINEST(L547:L806,M547:T806,TRUE,TRUE),1,3)</f>
        <v/>
      </c>
      <c r="AH806" s="9">
        <f>INDEX(LINEST(L547:L806,M547:T806,TRUE,TRUE),1,2)</f>
        <v/>
      </c>
      <c r="AI806" s="9">
        <f>INDEX(LINEST(L547:L806,M547:T806,TRUE,TRUE),1,1)</f>
        <v/>
      </c>
      <c r="AJ806" s="10">
        <f>INDEX(LINEST(L547:L806,M547:T806,TRUE,TRUE),3,1)</f>
        <v/>
      </c>
      <c r="AK806" s="9">
        <f>AA805/52+AB805*M806+AC805*N806+AD805*O806+AE805*P806+AF805*Q806+AG805*R806+AH805*S806+AI805*T806</f>
        <v/>
      </c>
      <c r="AL806" s="9">
        <f>AVERAGE(L546:L805)</f>
        <v/>
      </c>
    </row>
    <row r="807">
      <c r="A807" s="7" t="n">
        <v>43259</v>
      </c>
      <c r="B807" s="8" t="n">
        <v>1298.25</v>
      </c>
      <c r="C807" s="8" t="n">
        <v>2.11</v>
      </c>
      <c r="D807" s="8" t="n">
        <v>0.82</v>
      </c>
      <c r="E807" s="8" t="n">
        <v>93.550003</v>
      </c>
      <c r="F807" s="8" t="n">
        <v>65.77</v>
      </c>
      <c r="G807" s="8" t="n">
        <v>12.18</v>
      </c>
      <c r="H807" s="8" t="n">
        <v>59.57</v>
      </c>
      <c r="I807" s="8" t="n">
        <v>2779.030029</v>
      </c>
      <c r="J807" s="8" t="n">
        <v>83.82506600000001</v>
      </c>
      <c r="L807" s="9">
        <f>LN(B807/B806)</f>
        <v/>
      </c>
      <c r="M807" s="9">
        <f>$M$1*(C807-C806)</f>
        <v/>
      </c>
      <c r="N807" s="9">
        <f>$N$1*(D807-D806)</f>
        <v/>
      </c>
      <c r="O807" s="9">
        <f>$O$1*LN(E807/E806)</f>
        <v/>
      </c>
      <c r="P807" s="9">
        <f>$P$1*LN(F807/F806)</f>
        <v/>
      </c>
      <c r="Q807" s="9">
        <f>$Q$1*(G807-G806)</f>
        <v/>
      </c>
      <c r="R807" s="9">
        <f>$R$1*(H807-H806)</f>
        <v/>
      </c>
      <c r="S807" s="9">
        <f>$S$1*LN(I807/I806)</f>
        <v/>
      </c>
      <c r="T807" s="9">
        <f>$T$1*LN(J807/J806)</f>
        <v/>
      </c>
      <c r="U807" s="9">
        <f>$W$12+$W$4*M807+$W$5*N807+$W$6*O807+$W$7*P807+$W$8*Q807+$W$9*R807+$W$10*S807+$W$11*T807</f>
        <v/>
      </c>
      <c r="AA807" s="10">
        <f>INDEX(LINEST(L548:L807,M548:T807,TRUE,TRUE),1,9)*52</f>
        <v/>
      </c>
      <c r="AB807" s="9">
        <f>INDEX(LINEST(L548:L807,M548:T807,TRUE,TRUE),1,8)</f>
        <v/>
      </c>
      <c r="AC807" s="9">
        <f>INDEX(LINEST(L548:L807,M548:T807,TRUE,TRUE),1,7)</f>
        <v/>
      </c>
      <c r="AD807" s="9">
        <f>INDEX(LINEST(L548:L807,M548:T807,TRUE,TRUE),1,6)</f>
        <v/>
      </c>
      <c r="AE807" s="9">
        <f>INDEX(LINEST(L548:L807,M548:T807,TRUE,TRUE),1,5)</f>
        <v/>
      </c>
      <c r="AF807" s="9">
        <f>INDEX(LINEST(L548:L807,M548:T807,TRUE,TRUE),1,4)</f>
        <v/>
      </c>
      <c r="AG807" s="9">
        <f>INDEX(LINEST(L548:L807,M548:T807,TRUE,TRUE),1,3)</f>
        <v/>
      </c>
      <c r="AH807" s="9">
        <f>INDEX(LINEST(L548:L807,M548:T807,TRUE,TRUE),1,2)</f>
        <v/>
      </c>
      <c r="AI807" s="9">
        <f>INDEX(LINEST(L548:L807,M548:T807,TRUE,TRUE),1,1)</f>
        <v/>
      </c>
      <c r="AJ807" s="10">
        <f>INDEX(LINEST(L548:L807,M548:T807,TRUE,TRUE),3,1)</f>
        <v/>
      </c>
      <c r="AK807" s="9">
        <f>AA806/52+AB806*M807+AC806*N807+AD806*O807+AE806*P807+AF806*Q807+AG806*R807+AH806*S807+AI806*T807</f>
        <v/>
      </c>
      <c r="AL807" s="9">
        <f>AVERAGE(L547:L806)</f>
        <v/>
      </c>
    </row>
    <row r="808">
      <c r="A808" s="7" t="n">
        <v>43266</v>
      </c>
      <c r="B808" s="8" t="n">
        <v>1285.25</v>
      </c>
      <c r="C808" s="8" t="n">
        <v>2.12</v>
      </c>
      <c r="D808" s="8" t="n">
        <v>0.8100000000000001</v>
      </c>
      <c r="E808" s="8" t="n">
        <v>94.790001</v>
      </c>
      <c r="F808" s="8" t="n">
        <v>65.01000000000001</v>
      </c>
      <c r="G808" s="8" t="n">
        <v>11.98</v>
      </c>
      <c r="H808" s="8" t="n">
        <v>53.080002</v>
      </c>
      <c r="I808" s="8" t="n">
        <v>2779.659912</v>
      </c>
      <c r="J808" s="8" t="n">
        <v>83.928078</v>
      </c>
      <c r="L808" s="9">
        <f>LN(B808/B807)</f>
        <v/>
      </c>
      <c r="M808" s="9">
        <f>$M$1*(C808-C807)</f>
        <v/>
      </c>
      <c r="N808" s="9">
        <f>$N$1*(D808-D807)</f>
        <v/>
      </c>
      <c r="O808" s="9">
        <f>$O$1*LN(E808/E807)</f>
        <v/>
      </c>
      <c r="P808" s="9">
        <f>$P$1*LN(F808/F807)</f>
        <v/>
      </c>
      <c r="Q808" s="9">
        <f>$Q$1*(G808-G807)</f>
        <v/>
      </c>
      <c r="R808" s="9">
        <f>$R$1*(H808-H807)</f>
        <v/>
      </c>
      <c r="S808" s="9">
        <f>$S$1*LN(I808/I807)</f>
        <v/>
      </c>
      <c r="T808" s="9">
        <f>$T$1*LN(J808/J807)</f>
        <v/>
      </c>
      <c r="U808" s="9">
        <f>$W$12+$W$4*M808+$W$5*N808+$W$6*O808+$W$7*P808+$W$8*Q808+$W$9*R808+$W$10*S808+$W$11*T808</f>
        <v/>
      </c>
      <c r="AA808" s="10">
        <f>INDEX(LINEST(L549:L808,M549:T808,TRUE,TRUE),1,9)*52</f>
        <v/>
      </c>
      <c r="AB808" s="9">
        <f>INDEX(LINEST(L549:L808,M549:T808,TRUE,TRUE),1,8)</f>
        <v/>
      </c>
      <c r="AC808" s="9">
        <f>INDEX(LINEST(L549:L808,M549:T808,TRUE,TRUE),1,7)</f>
        <v/>
      </c>
      <c r="AD808" s="9">
        <f>INDEX(LINEST(L549:L808,M549:T808,TRUE,TRUE),1,6)</f>
        <v/>
      </c>
      <c r="AE808" s="9">
        <f>INDEX(LINEST(L549:L808,M549:T808,TRUE,TRUE),1,5)</f>
        <v/>
      </c>
      <c r="AF808" s="9">
        <f>INDEX(LINEST(L549:L808,M549:T808,TRUE,TRUE),1,4)</f>
        <v/>
      </c>
      <c r="AG808" s="9">
        <f>INDEX(LINEST(L549:L808,M549:T808,TRUE,TRUE),1,3)</f>
        <v/>
      </c>
      <c r="AH808" s="9">
        <f>INDEX(LINEST(L549:L808,M549:T808,TRUE,TRUE),1,2)</f>
        <v/>
      </c>
      <c r="AI808" s="9">
        <f>INDEX(LINEST(L549:L808,M549:T808,TRUE,TRUE),1,1)</f>
        <v/>
      </c>
      <c r="AJ808" s="10">
        <f>INDEX(LINEST(L549:L808,M549:T808,TRUE,TRUE),3,1)</f>
        <v/>
      </c>
      <c r="AK808" s="9">
        <f>AA807/52+AB807*M808+AC807*N808+AD807*O808+AE807*P808+AF807*Q808+AG807*R808+AH807*S808+AI807*T808</f>
        <v/>
      </c>
      <c r="AL808" s="9">
        <f>AVERAGE(L548:L807)</f>
        <v/>
      </c>
    </row>
    <row r="809">
      <c r="A809" s="7" t="n">
        <v>43273</v>
      </c>
      <c r="B809" s="8" t="n">
        <v>1269.15</v>
      </c>
      <c r="C809" s="8" t="n">
        <v>2.12</v>
      </c>
      <c r="D809" s="8" t="n">
        <v>0.78</v>
      </c>
      <c r="E809" s="8" t="n">
        <v>94.519997</v>
      </c>
      <c r="F809" s="8" t="n">
        <v>69.02</v>
      </c>
      <c r="G809" s="8" t="n">
        <v>13.77</v>
      </c>
      <c r="H809" s="8" t="n">
        <v>53.029999</v>
      </c>
      <c r="I809" s="8" t="n">
        <v>2754.879883</v>
      </c>
      <c r="J809" s="8" t="n">
        <v>83.975662</v>
      </c>
      <c r="L809" s="9">
        <f>LN(B809/B808)</f>
        <v/>
      </c>
      <c r="M809" s="9">
        <f>$M$1*(C809-C808)</f>
        <v/>
      </c>
      <c r="N809" s="9">
        <f>$N$1*(D809-D808)</f>
        <v/>
      </c>
      <c r="O809" s="9">
        <f>$O$1*LN(E809/E808)</f>
        <v/>
      </c>
      <c r="P809" s="9">
        <f>$P$1*LN(F809/F808)</f>
        <v/>
      </c>
      <c r="Q809" s="9">
        <f>$Q$1*(G809-G808)</f>
        <v/>
      </c>
      <c r="R809" s="9">
        <f>$R$1*(H809-H808)</f>
        <v/>
      </c>
      <c r="S809" s="9">
        <f>$S$1*LN(I809/I808)</f>
        <v/>
      </c>
      <c r="T809" s="9">
        <f>$T$1*LN(J809/J808)</f>
        <v/>
      </c>
      <c r="U809" s="9">
        <f>$W$12+$W$4*M809+$W$5*N809+$W$6*O809+$W$7*P809+$W$8*Q809+$W$9*R809+$W$10*S809+$W$11*T809</f>
        <v/>
      </c>
      <c r="AA809" s="10">
        <f>INDEX(LINEST(L550:L809,M550:T809,TRUE,TRUE),1,9)*52</f>
        <v/>
      </c>
      <c r="AB809" s="9">
        <f>INDEX(LINEST(L550:L809,M550:T809,TRUE,TRUE),1,8)</f>
        <v/>
      </c>
      <c r="AC809" s="9">
        <f>INDEX(LINEST(L550:L809,M550:T809,TRUE,TRUE),1,7)</f>
        <v/>
      </c>
      <c r="AD809" s="9">
        <f>INDEX(LINEST(L550:L809,M550:T809,TRUE,TRUE),1,6)</f>
        <v/>
      </c>
      <c r="AE809" s="9">
        <f>INDEX(LINEST(L550:L809,M550:T809,TRUE,TRUE),1,5)</f>
        <v/>
      </c>
      <c r="AF809" s="9">
        <f>INDEX(LINEST(L550:L809,M550:T809,TRUE,TRUE),1,4)</f>
        <v/>
      </c>
      <c r="AG809" s="9">
        <f>INDEX(LINEST(L550:L809,M550:T809,TRUE,TRUE),1,3)</f>
        <v/>
      </c>
      <c r="AH809" s="9">
        <f>INDEX(LINEST(L550:L809,M550:T809,TRUE,TRUE),1,2)</f>
        <v/>
      </c>
      <c r="AI809" s="9">
        <f>INDEX(LINEST(L550:L809,M550:T809,TRUE,TRUE),1,1)</f>
        <v/>
      </c>
      <c r="AJ809" s="10">
        <f>INDEX(LINEST(L550:L809,M550:T809,TRUE,TRUE),3,1)</f>
        <v/>
      </c>
      <c r="AK809" s="9">
        <f>AA808/52+AB808*M809+AC808*N809+AD808*O809+AE808*P809+AF808*Q809+AG808*R809+AH808*S809+AI808*T809</f>
        <v/>
      </c>
      <c r="AL809" s="9">
        <f>AVERAGE(L549:L808)</f>
        <v/>
      </c>
    </row>
    <row r="810">
      <c r="A810" s="7" t="n">
        <v>43280</v>
      </c>
      <c r="B810" s="8" t="n">
        <v>1250.45</v>
      </c>
      <c r="C810" s="8" t="n">
        <v>2.11</v>
      </c>
      <c r="D810" s="8" t="n">
        <v>0.74</v>
      </c>
      <c r="E810" s="8" t="n">
        <v>94.629997</v>
      </c>
      <c r="F810" s="8" t="n">
        <v>74.13</v>
      </c>
      <c r="G810" s="8" t="n">
        <v>16.09</v>
      </c>
      <c r="H810" s="8" t="n">
        <v>51.169998</v>
      </c>
      <c r="I810" s="8" t="n">
        <v>2718.370117</v>
      </c>
      <c r="J810" s="8" t="n">
        <v>84.276825</v>
      </c>
      <c r="L810" s="9">
        <f>LN(B810/B809)</f>
        <v/>
      </c>
      <c r="M810" s="9">
        <f>$M$1*(C810-C809)</f>
        <v/>
      </c>
      <c r="N810" s="9">
        <f>$N$1*(D810-D809)</f>
        <v/>
      </c>
      <c r="O810" s="9">
        <f>$O$1*LN(E810/E809)</f>
        <v/>
      </c>
      <c r="P810" s="9">
        <f>$P$1*LN(F810/F809)</f>
        <v/>
      </c>
      <c r="Q810" s="9">
        <f>$Q$1*(G810-G809)</f>
        <v/>
      </c>
      <c r="R810" s="9">
        <f>$R$1*(H810-H809)</f>
        <v/>
      </c>
      <c r="S810" s="9">
        <f>$S$1*LN(I810/I809)</f>
        <v/>
      </c>
      <c r="T810" s="9">
        <f>$T$1*LN(J810/J809)</f>
        <v/>
      </c>
      <c r="U810" s="9">
        <f>$W$12+$W$4*M810+$W$5*N810+$W$6*O810+$W$7*P810+$W$8*Q810+$W$9*R810+$W$10*S810+$W$11*T810</f>
        <v/>
      </c>
      <c r="AA810" s="10">
        <f>INDEX(LINEST(L551:L810,M551:T810,TRUE,TRUE),1,9)*52</f>
        <v/>
      </c>
      <c r="AB810" s="9">
        <f>INDEX(LINEST(L551:L810,M551:T810,TRUE,TRUE),1,8)</f>
        <v/>
      </c>
      <c r="AC810" s="9">
        <f>INDEX(LINEST(L551:L810,M551:T810,TRUE,TRUE),1,7)</f>
        <v/>
      </c>
      <c r="AD810" s="9">
        <f>INDEX(LINEST(L551:L810,M551:T810,TRUE,TRUE),1,6)</f>
        <v/>
      </c>
      <c r="AE810" s="9">
        <f>INDEX(LINEST(L551:L810,M551:T810,TRUE,TRUE),1,5)</f>
        <v/>
      </c>
      <c r="AF810" s="9">
        <f>INDEX(LINEST(L551:L810,M551:T810,TRUE,TRUE),1,4)</f>
        <v/>
      </c>
      <c r="AG810" s="9">
        <f>INDEX(LINEST(L551:L810,M551:T810,TRUE,TRUE),1,3)</f>
        <v/>
      </c>
      <c r="AH810" s="9">
        <f>INDEX(LINEST(L551:L810,M551:T810,TRUE,TRUE),1,2)</f>
        <v/>
      </c>
      <c r="AI810" s="9">
        <f>INDEX(LINEST(L551:L810,M551:T810,TRUE,TRUE),1,1)</f>
        <v/>
      </c>
      <c r="AJ810" s="10">
        <f>INDEX(LINEST(L551:L810,M551:T810,TRUE,TRUE),3,1)</f>
        <v/>
      </c>
      <c r="AK810" s="9">
        <f>AA809/52+AB809*M810+AC809*N810+AD809*O810+AE809*P810+AF809*Q810+AG809*R810+AH809*S810+AI809*T810</f>
        <v/>
      </c>
      <c r="AL810" s="9">
        <f>AVERAGE(L550:L809)</f>
        <v/>
      </c>
    </row>
    <row r="811">
      <c r="A811" s="7" t="n">
        <v>43287</v>
      </c>
      <c r="B811" s="8" t="n">
        <v>1255.35</v>
      </c>
      <c r="C811" s="8" t="n">
        <v>2.12</v>
      </c>
      <c r="D811" s="8" t="n">
        <v>0.7</v>
      </c>
      <c r="E811" s="8" t="n">
        <v>94.040001</v>
      </c>
      <c r="F811" s="8" t="n">
        <v>73.78</v>
      </c>
      <c r="G811" s="8" t="n">
        <v>13.37</v>
      </c>
      <c r="H811" s="8" t="n">
        <v>50.130001</v>
      </c>
      <c r="I811" s="8" t="n">
        <v>2759.820068</v>
      </c>
      <c r="J811" s="8" t="n">
        <v>84.53819300000001</v>
      </c>
      <c r="L811" s="9">
        <f>LN(B811/B810)</f>
        <v/>
      </c>
      <c r="M811" s="9">
        <f>$M$1*(C811-C810)</f>
        <v/>
      </c>
      <c r="N811" s="9">
        <f>$N$1*(D811-D810)</f>
        <v/>
      </c>
      <c r="O811" s="9">
        <f>$O$1*LN(E811/E810)</f>
        <v/>
      </c>
      <c r="P811" s="9">
        <f>$P$1*LN(F811/F810)</f>
        <v/>
      </c>
      <c r="Q811" s="9">
        <f>$Q$1*(G811-G810)</f>
        <v/>
      </c>
      <c r="R811" s="9">
        <f>$R$1*(H811-H810)</f>
        <v/>
      </c>
      <c r="S811" s="9">
        <f>$S$1*LN(I811/I810)</f>
        <v/>
      </c>
      <c r="T811" s="9">
        <f>$T$1*LN(J811/J810)</f>
        <v/>
      </c>
      <c r="U811" s="9">
        <f>$W$12+$W$4*M811+$W$5*N811+$W$6*O811+$W$7*P811+$W$8*Q811+$W$9*R811+$W$10*S811+$W$11*T811</f>
        <v/>
      </c>
      <c r="AA811" s="10">
        <f>INDEX(LINEST(L552:L811,M552:T811,TRUE,TRUE),1,9)*52</f>
        <v/>
      </c>
      <c r="AB811" s="9">
        <f>INDEX(LINEST(L552:L811,M552:T811,TRUE,TRUE),1,8)</f>
        <v/>
      </c>
      <c r="AC811" s="9">
        <f>INDEX(LINEST(L552:L811,M552:T811,TRUE,TRUE),1,7)</f>
        <v/>
      </c>
      <c r="AD811" s="9">
        <f>INDEX(LINEST(L552:L811,M552:T811,TRUE,TRUE),1,6)</f>
        <v/>
      </c>
      <c r="AE811" s="9">
        <f>INDEX(LINEST(L552:L811,M552:T811,TRUE,TRUE),1,5)</f>
        <v/>
      </c>
      <c r="AF811" s="9">
        <f>INDEX(LINEST(L552:L811,M552:T811,TRUE,TRUE),1,4)</f>
        <v/>
      </c>
      <c r="AG811" s="9">
        <f>INDEX(LINEST(L552:L811,M552:T811,TRUE,TRUE),1,3)</f>
        <v/>
      </c>
      <c r="AH811" s="9">
        <f>INDEX(LINEST(L552:L811,M552:T811,TRUE,TRUE),1,2)</f>
        <v/>
      </c>
      <c r="AI811" s="9">
        <f>INDEX(LINEST(L552:L811,M552:T811,TRUE,TRUE),1,1)</f>
        <v/>
      </c>
      <c r="AJ811" s="10">
        <f>INDEX(LINEST(L552:L811,M552:T811,TRUE,TRUE),3,1)</f>
        <v/>
      </c>
      <c r="AK811" s="9">
        <f>AA810/52+AB810*M811+AC810*N811+AD810*O811+AE810*P811+AF810*Q811+AG810*R811+AH810*S811+AI810*T811</f>
        <v/>
      </c>
      <c r="AL811" s="9">
        <f>AVERAGE(L551:L810)</f>
        <v/>
      </c>
    </row>
    <row r="812">
      <c r="A812" s="7" t="n">
        <v>43294</v>
      </c>
      <c r="B812" s="8" t="n">
        <v>1241.7</v>
      </c>
      <c r="C812" s="8" t="n">
        <v>2.11</v>
      </c>
      <c r="D812" s="8" t="n">
        <v>0.72</v>
      </c>
      <c r="E812" s="8" t="n">
        <v>94.75</v>
      </c>
      <c r="F812" s="8" t="n">
        <v>71.03</v>
      </c>
      <c r="G812" s="8" t="n">
        <v>12.18</v>
      </c>
      <c r="H812" s="8" t="n">
        <v>48.279999</v>
      </c>
      <c r="I812" s="8" t="n">
        <v>2801.310059</v>
      </c>
      <c r="J812" s="8" t="n">
        <v>84.609657</v>
      </c>
      <c r="L812" s="9">
        <f>LN(B812/B811)</f>
        <v/>
      </c>
      <c r="M812" s="9">
        <f>$M$1*(C812-C811)</f>
        <v/>
      </c>
      <c r="N812" s="9">
        <f>$N$1*(D812-D811)</f>
        <v/>
      </c>
      <c r="O812" s="9">
        <f>$O$1*LN(E812/E811)</f>
        <v/>
      </c>
      <c r="P812" s="9">
        <f>$P$1*LN(F812/F811)</f>
        <v/>
      </c>
      <c r="Q812" s="9">
        <f>$Q$1*(G812-G811)</f>
        <v/>
      </c>
      <c r="R812" s="9">
        <f>$R$1*(H812-H811)</f>
        <v/>
      </c>
      <c r="S812" s="9">
        <f>$S$1*LN(I812/I811)</f>
        <v/>
      </c>
      <c r="T812" s="9">
        <f>$T$1*LN(J812/J811)</f>
        <v/>
      </c>
      <c r="U812" s="9">
        <f>$W$12+$W$4*M812+$W$5*N812+$W$6*O812+$W$7*P812+$W$8*Q812+$W$9*R812+$W$10*S812+$W$11*T812</f>
        <v/>
      </c>
      <c r="AA812" s="10">
        <f>INDEX(LINEST(L553:L812,M553:T812,TRUE,TRUE),1,9)*52</f>
        <v/>
      </c>
      <c r="AB812" s="9">
        <f>INDEX(LINEST(L553:L812,M553:T812,TRUE,TRUE),1,8)</f>
        <v/>
      </c>
      <c r="AC812" s="9">
        <f>INDEX(LINEST(L553:L812,M553:T812,TRUE,TRUE),1,7)</f>
        <v/>
      </c>
      <c r="AD812" s="9">
        <f>INDEX(LINEST(L553:L812,M553:T812,TRUE,TRUE),1,6)</f>
        <v/>
      </c>
      <c r="AE812" s="9">
        <f>INDEX(LINEST(L553:L812,M553:T812,TRUE,TRUE),1,5)</f>
        <v/>
      </c>
      <c r="AF812" s="9">
        <f>INDEX(LINEST(L553:L812,M553:T812,TRUE,TRUE),1,4)</f>
        <v/>
      </c>
      <c r="AG812" s="9">
        <f>INDEX(LINEST(L553:L812,M553:T812,TRUE,TRUE),1,3)</f>
        <v/>
      </c>
      <c r="AH812" s="9">
        <f>INDEX(LINEST(L553:L812,M553:T812,TRUE,TRUE),1,2)</f>
        <v/>
      </c>
      <c r="AI812" s="9">
        <f>INDEX(LINEST(L553:L812,M553:T812,TRUE,TRUE),1,1)</f>
        <v/>
      </c>
      <c r="AJ812" s="10">
        <f>INDEX(LINEST(L553:L812,M553:T812,TRUE,TRUE),3,1)</f>
        <v/>
      </c>
      <c r="AK812" s="9">
        <f>AA811/52+AB811*M812+AC811*N812+AD811*O812+AE811*P812+AF811*Q812+AG811*R812+AH811*S812+AI811*T812</f>
        <v/>
      </c>
      <c r="AL812" s="9">
        <f>AVERAGE(L552:L811)</f>
        <v/>
      </c>
    </row>
    <row r="813">
      <c r="A813" s="7" t="n">
        <v>43301</v>
      </c>
      <c r="B813" s="8" t="n">
        <v>1228.75</v>
      </c>
      <c r="C813" s="8" t="n">
        <v>2.11</v>
      </c>
      <c r="D813" s="8" t="n">
        <v>0.78</v>
      </c>
      <c r="E813" s="8" t="n">
        <v>94.459999</v>
      </c>
      <c r="F813" s="8" t="n">
        <v>70.31</v>
      </c>
      <c r="G813" s="8" t="n">
        <v>12.86</v>
      </c>
      <c r="H813" s="8" t="n">
        <v>49.049999</v>
      </c>
      <c r="I813" s="8" t="n">
        <v>2801.830078</v>
      </c>
      <c r="J813" s="8" t="n">
        <v>84.419037</v>
      </c>
      <c r="L813" s="9">
        <f>LN(B813/B812)</f>
        <v/>
      </c>
      <c r="M813" s="9">
        <f>$M$1*(C813-C812)</f>
        <v/>
      </c>
      <c r="N813" s="9">
        <f>$N$1*(D813-D812)</f>
        <v/>
      </c>
      <c r="O813" s="9">
        <f>$O$1*LN(E813/E812)</f>
        <v/>
      </c>
      <c r="P813" s="9">
        <f>$P$1*LN(F813/F812)</f>
        <v/>
      </c>
      <c r="Q813" s="9">
        <f>$Q$1*(G813-G812)</f>
        <v/>
      </c>
      <c r="R813" s="9">
        <f>$R$1*(H813-H812)</f>
        <v/>
      </c>
      <c r="S813" s="9">
        <f>$S$1*LN(I813/I812)</f>
        <v/>
      </c>
      <c r="T813" s="9">
        <f>$T$1*LN(J813/J812)</f>
        <v/>
      </c>
      <c r="U813" s="9">
        <f>$W$12+$W$4*M813+$W$5*N813+$W$6*O813+$W$7*P813+$W$8*Q813+$W$9*R813+$W$10*S813+$W$11*T813</f>
        <v/>
      </c>
      <c r="AA813" s="10">
        <f>INDEX(LINEST(L554:L813,M554:T813,TRUE,TRUE),1,9)*52</f>
        <v/>
      </c>
      <c r="AB813" s="9">
        <f>INDEX(LINEST(L554:L813,M554:T813,TRUE,TRUE),1,8)</f>
        <v/>
      </c>
      <c r="AC813" s="9">
        <f>INDEX(LINEST(L554:L813,M554:T813,TRUE,TRUE),1,7)</f>
        <v/>
      </c>
      <c r="AD813" s="9">
        <f>INDEX(LINEST(L554:L813,M554:T813,TRUE,TRUE),1,6)</f>
        <v/>
      </c>
      <c r="AE813" s="9">
        <f>INDEX(LINEST(L554:L813,M554:T813,TRUE,TRUE),1,5)</f>
        <v/>
      </c>
      <c r="AF813" s="9">
        <f>INDEX(LINEST(L554:L813,M554:T813,TRUE,TRUE),1,4)</f>
        <v/>
      </c>
      <c r="AG813" s="9">
        <f>INDEX(LINEST(L554:L813,M554:T813,TRUE,TRUE),1,3)</f>
        <v/>
      </c>
      <c r="AH813" s="9">
        <f>INDEX(LINEST(L554:L813,M554:T813,TRUE,TRUE),1,2)</f>
        <v/>
      </c>
      <c r="AI813" s="9">
        <f>INDEX(LINEST(L554:L813,M554:T813,TRUE,TRUE),1,1)</f>
        <v/>
      </c>
      <c r="AJ813" s="10">
        <f>INDEX(LINEST(L554:L813,M554:T813,TRUE,TRUE),3,1)</f>
        <v/>
      </c>
      <c r="AK813" s="9">
        <f>AA812/52+AB812*M813+AC812*N813+AD812*O813+AE812*P813+AF812*Q813+AG812*R813+AH812*S813+AI812*T813</f>
        <v/>
      </c>
      <c r="AL813" s="9">
        <f>AVERAGE(L553:L812)</f>
        <v/>
      </c>
    </row>
    <row r="814">
      <c r="A814" s="7" t="n">
        <v>43308</v>
      </c>
      <c r="B814" s="8" t="n">
        <v>1223.95</v>
      </c>
      <c r="C814" s="8" t="n">
        <v>2.12</v>
      </c>
      <c r="D814" s="8" t="n">
        <v>0.84</v>
      </c>
      <c r="E814" s="8" t="n">
        <v>94.68000000000001</v>
      </c>
      <c r="F814" s="8" t="n">
        <v>68.66</v>
      </c>
      <c r="G814" s="8" t="n">
        <v>13.03</v>
      </c>
      <c r="H814" s="8" t="n">
        <v>48.830002</v>
      </c>
      <c r="I814" s="8" t="n">
        <v>2818.820068</v>
      </c>
      <c r="J814" s="8" t="n">
        <v>84.26810500000001</v>
      </c>
      <c r="L814" s="9">
        <f>LN(B814/B813)</f>
        <v/>
      </c>
      <c r="M814" s="9">
        <f>$M$1*(C814-C813)</f>
        <v/>
      </c>
      <c r="N814" s="9">
        <f>$N$1*(D814-D813)</f>
        <v/>
      </c>
      <c r="O814" s="9">
        <f>$O$1*LN(E814/E813)</f>
        <v/>
      </c>
      <c r="P814" s="9">
        <f>$P$1*LN(F814/F813)</f>
        <v/>
      </c>
      <c r="Q814" s="9">
        <f>$Q$1*(G814-G813)</f>
        <v/>
      </c>
      <c r="R814" s="9">
        <f>$R$1*(H814-H813)</f>
        <v/>
      </c>
      <c r="S814" s="9">
        <f>$S$1*LN(I814/I813)</f>
        <v/>
      </c>
      <c r="T814" s="9">
        <f>$T$1*LN(J814/J813)</f>
        <v/>
      </c>
      <c r="U814" s="9">
        <f>$W$12+$W$4*M814+$W$5*N814+$W$6*O814+$W$7*P814+$W$8*Q814+$W$9*R814+$W$10*S814+$W$11*T814</f>
        <v/>
      </c>
      <c r="AA814" s="10">
        <f>INDEX(LINEST(L555:L814,M555:T814,TRUE,TRUE),1,9)*52</f>
        <v/>
      </c>
      <c r="AB814" s="9">
        <f>INDEX(LINEST(L555:L814,M555:T814,TRUE,TRUE),1,8)</f>
        <v/>
      </c>
      <c r="AC814" s="9">
        <f>INDEX(LINEST(L555:L814,M555:T814,TRUE,TRUE),1,7)</f>
        <v/>
      </c>
      <c r="AD814" s="9">
        <f>INDEX(LINEST(L555:L814,M555:T814,TRUE,TRUE),1,6)</f>
        <v/>
      </c>
      <c r="AE814" s="9">
        <f>INDEX(LINEST(L555:L814,M555:T814,TRUE,TRUE),1,5)</f>
        <v/>
      </c>
      <c r="AF814" s="9">
        <f>INDEX(LINEST(L555:L814,M555:T814,TRUE,TRUE),1,4)</f>
        <v/>
      </c>
      <c r="AG814" s="9">
        <f>INDEX(LINEST(L555:L814,M555:T814,TRUE,TRUE),1,3)</f>
        <v/>
      </c>
      <c r="AH814" s="9">
        <f>INDEX(LINEST(L555:L814,M555:T814,TRUE,TRUE),1,2)</f>
        <v/>
      </c>
      <c r="AI814" s="9">
        <f>INDEX(LINEST(L555:L814,M555:T814,TRUE,TRUE),1,1)</f>
        <v/>
      </c>
      <c r="AJ814" s="10">
        <f>INDEX(LINEST(L555:L814,M555:T814,TRUE,TRUE),3,1)</f>
        <v/>
      </c>
      <c r="AK814" s="9">
        <f>AA813/52+AB813*M814+AC813*N814+AD813*O814+AE813*P814+AF813*Q814+AG813*R814+AH813*S814+AI813*T814</f>
        <v/>
      </c>
      <c r="AL814" s="9">
        <f>AVERAGE(L554:L813)</f>
        <v/>
      </c>
    </row>
    <row r="815">
      <c r="A815" s="7" t="n">
        <v>43315</v>
      </c>
      <c r="B815" s="8" t="n">
        <v>1216.3</v>
      </c>
      <c r="C815" s="8" t="n">
        <v>2.12</v>
      </c>
      <c r="D815" s="8" t="n">
        <v>0.83</v>
      </c>
      <c r="E815" s="8" t="n">
        <v>95.139999</v>
      </c>
      <c r="F815" s="8" t="n">
        <v>68.48999999999999</v>
      </c>
      <c r="G815" s="8" t="n">
        <v>11.64</v>
      </c>
      <c r="H815" s="8" t="n">
        <v>47.669998</v>
      </c>
      <c r="I815" s="8" t="n">
        <v>2840.350098</v>
      </c>
      <c r="J815" s="8" t="n">
        <v>84.380394</v>
      </c>
      <c r="L815" s="9">
        <f>LN(B815/B814)</f>
        <v/>
      </c>
      <c r="M815" s="9">
        <f>$M$1*(C815-C814)</f>
        <v/>
      </c>
      <c r="N815" s="9">
        <f>$N$1*(D815-D814)</f>
        <v/>
      </c>
      <c r="O815" s="9">
        <f>$O$1*LN(E815/E814)</f>
        <v/>
      </c>
      <c r="P815" s="9">
        <f>$P$1*LN(F815/F814)</f>
        <v/>
      </c>
      <c r="Q815" s="9">
        <f>$Q$1*(G815-G814)</f>
        <v/>
      </c>
      <c r="R815" s="9">
        <f>$R$1*(H815-H814)</f>
        <v/>
      </c>
      <c r="S815" s="9">
        <f>$S$1*LN(I815/I814)</f>
        <v/>
      </c>
      <c r="T815" s="9">
        <f>$T$1*LN(J815/J814)</f>
        <v/>
      </c>
      <c r="U815" s="9">
        <f>$W$12+$W$4*M815+$W$5*N815+$W$6*O815+$W$7*P815+$W$8*Q815+$W$9*R815+$W$10*S815+$W$11*T815</f>
        <v/>
      </c>
      <c r="AA815" s="10">
        <f>INDEX(LINEST(L556:L815,M556:T815,TRUE,TRUE),1,9)*52</f>
        <v/>
      </c>
      <c r="AB815" s="9">
        <f>INDEX(LINEST(L556:L815,M556:T815,TRUE,TRUE),1,8)</f>
        <v/>
      </c>
      <c r="AC815" s="9">
        <f>INDEX(LINEST(L556:L815,M556:T815,TRUE,TRUE),1,7)</f>
        <v/>
      </c>
      <c r="AD815" s="9">
        <f>INDEX(LINEST(L556:L815,M556:T815,TRUE,TRUE),1,6)</f>
        <v/>
      </c>
      <c r="AE815" s="9">
        <f>INDEX(LINEST(L556:L815,M556:T815,TRUE,TRUE),1,5)</f>
        <v/>
      </c>
      <c r="AF815" s="9">
        <f>INDEX(LINEST(L556:L815,M556:T815,TRUE,TRUE),1,4)</f>
        <v/>
      </c>
      <c r="AG815" s="9">
        <f>INDEX(LINEST(L556:L815,M556:T815,TRUE,TRUE),1,3)</f>
        <v/>
      </c>
      <c r="AH815" s="9">
        <f>INDEX(LINEST(L556:L815,M556:T815,TRUE,TRUE),1,2)</f>
        <v/>
      </c>
      <c r="AI815" s="9">
        <f>INDEX(LINEST(L556:L815,M556:T815,TRUE,TRUE),1,1)</f>
        <v/>
      </c>
      <c r="AJ815" s="10">
        <f>INDEX(LINEST(L556:L815,M556:T815,TRUE,TRUE),3,1)</f>
        <v/>
      </c>
      <c r="AK815" s="9">
        <f>AA814/52+AB814*M815+AC814*N815+AD814*O815+AE814*P815+AF814*Q815+AG814*R815+AH814*S815+AI814*T815</f>
        <v/>
      </c>
      <c r="AL815" s="9">
        <f>AVERAGE(L555:L814)</f>
        <v/>
      </c>
    </row>
    <row r="816">
      <c r="A816" s="7" t="n">
        <v>43322</v>
      </c>
      <c r="B816" s="8" t="n">
        <v>1214.4</v>
      </c>
      <c r="C816" s="8" t="n">
        <v>2.09</v>
      </c>
      <c r="D816" s="8" t="n">
        <v>0.78</v>
      </c>
      <c r="E816" s="8" t="n">
        <v>96.360001</v>
      </c>
      <c r="F816" s="8" t="n">
        <v>67.61</v>
      </c>
      <c r="G816" s="8" t="n">
        <v>13.16</v>
      </c>
      <c r="H816" s="8" t="n">
        <v>50.630001</v>
      </c>
      <c r="I816" s="8" t="n">
        <v>2833.280029</v>
      </c>
      <c r="J816" s="8" t="n">
        <v>84.58747099999999</v>
      </c>
      <c r="L816" s="9">
        <f>LN(B816/B815)</f>
        <v/>
      </c>
      <c r="M816" s="9">
        <f>$M$1*(C816-C815)</f>
        <v/>
      </c>
      <c r="N816" s="9">
        <f>$N$1*(D816-D815)</f>
        <v/>
      </c>
      <c r="O816" s="9">
        <f>$O$1*LN(E816/E815)</f>
        <v/>
      </c>
      <c r="P816" s="9">
        <f>$P$1*LN(F816/F815)</f>
        <v/>
      </c>
      <c r="Q816" s="9">
        <f>$Q$1*(G816-G815)</f>
        <v/>
      </c>
      <c r="R816" s="9">
        <f>$R$1*(H816-H815)</f>
        <v/>
      </c>
      <c r="S816" s="9">
        <f>$S$1*LN(I816/I815)</f>
        <v/>
      </c>
      <c r="T816" s="9">
        <f>$T$1*LN(J816/J815)</f>
        <v/>
      </c>
      <c r="U816" s="9">
        <f>$W$12+$W$4*M816+$W$5*N816+$W$6*O816+$W$7*P816+$W$8*Q816+$W$9*R816+$W$10*S816+$W$11*T816</f>
        <v/>
      </c>
      <c r="AA816" s="10">
        <f>INDEX(LINEST(L557:L816,M557:T816,TRUE,TRUE),1,9)*52</f>
        <v/>
      </c>
      <c r="AB816" s="9">
        <f>INDEX(LINEST(L557:L816,M557:T816,TRUE,TRUE),1,8)</f>
        <v/>
      </c>
      <c r="AC816" s="9">
        <f>INDEX(LINEST(L557:L816,M557:T816,TRUE,TRUE),1,7)</f>
        <v/>
      </c>
      <c r="AD816" s="9">
        <f>INDEX(LINEST(L557:L816,M557:T816,TRUE,TRUE),1,6)</f>
        <v/>
      </c>
      <c r="AE816" s="9">
        <f>INDEX(LINEST(L557:L816,M557:T816,TRUE,TRUE),1,5)</f>
        <v/>
      </c>
      <c r="AF816" s="9">
        <f>INDEX(LINEST(L557:L816,M557:T816,TRUE,TRUE),1,4)</f>
        <v/>
      </c>
      <c r="AG816" s="9">
        <f>INDEX(LINEST(L557:L816,M557:T816,TRUE,TRUE),1,3)</f>
        <v/>
      </c>
      <c r="AH816" s="9">
        <f>INDEX(LINEST(L557:L816,M557:T816,TRUE,TRUE),1,2)</f>
        <v/>
      </c>
      <c r="AI816" s="9">
        <f>INDEX(LINEST(L557:L816,M557:T816,TRUE,TRUE),1,1)</f>
        <v/>
      </c>
      <c r="AJ816" s="10">
        <f>INDEX(LINEST(L557:L816,M557:T816,TRUE,TRUE),3,1)</f>
        <v/>
      </c>
      <c r="AK816" s="9">
        <f>AA815/52+AB815*M816+AC815*N816+AD815*O816+AE815*P816+AF815*Q816+AG815*R816+AH815*S816+AI815*T816</f>
        <v/>
      </c>
      <c r="AL816" s="9">
        <f>AVERAGE(L556:L815)</f>
        <v/>
      </c>
    </row>
    <row r="817">
      <c r="A817" s="7" t="n">
        <v>43329</v>
      </c>
      <c r="B817" s="8" t="n">
        <v>1178.4</v>
      </c>
      <c r="C817" s="8" t="n">
        <v>2.08</v>
      </c>
      <c r="D817" s="8" t="n">
        <v>0.79</v>
      </c>
      <c r="E817" s="8" t="n">
        <v>96.099998</v>
      </c>
      <c r="F817" s="8" t="n">
        <v>65.93000000000001</v>
      </c>
      <c r="G817" s="8" t="n">
        <v>12.64</v>
      </c>
      <c r="H817" s="8" t="n">
        <v>50.689999</v>
      </c>
      <c r="I817" s="8" t="n">
        <v>2850.129883</v>
      </c>
      <c r="J817" s="8" t="n">
        <v>84.770599</v>
      </c>
      <c r="L817" s="9">
        <f>LN(B817/B816)</f>
        <v/>
      </c>
      <c r="M817" s="9">
        <f>$M$1*(C817-C816)</f>
        <v/>
      </c>
      <c r="N817" s="9">
        <f>$N$1*(D817-D816)</f>
        <v/>
      </c>
      <c r="O817" s="9">
        <f>$O$1*LN(E817/E816)</f>
        <v/>
      </c>
      <c r="P817" s="9">
        <f>$P$1*LN(F817/F816)</f>
        <v/>
      </c>
      <c r="Q817" s="9">
        <f>$Q$1*(G817-G816)</f>
        <v/>
      </c>
      <c r="R817" s="9">
        <f>$R$1*(H817-H816)</f>
        <v/>
      </c>
      <c r="S817" s="9">
        <f>$S$1*LN(I817/I816)</f>
        <v/>
      </c>
      <c r="T817" s="9">
        <f>$T$1*LN(J817/J816)</f>
        <v/>
      </c>
      <c r="U817" s="9">
        <f>$W$12+$W$4*M817+$W$5*N817+$W$6*O817+$W$7*P817+$W$8*Q817+$W$9*R817+$W$10*S817+$W$11*T817</f>
        <v/>
      </c>
      <c r="AA817" s="10">
        <f>INDEX(LINEST(L558:L817,M558:T817,TRUE,TRUE),1,9)*52</f>
        <v/>
      </c>
      <c r="AB817" s="9">
        <f>INDEX(LINEST(L558:L817,M558:T817,TRUE,TRUE),1,8)</f>
        <v/>
      </c>
      <c r="AC817" s="9">
        <f>INDEX(LINEST(L558:L817,M558:T817,TRUE,TRUE),1,7)</f>
        <v/>
      </c>
      <c r="AD817" s="9">
        <f>INDEX(LINEST(L558:L817,M558:T817,TRUE,TRUE),1,6)</f>
        <v/>
      </c>
      <c r="AE817" s="9">
        <f>INDEX(LINEST(L558:L817,M558:T817,TRUE,TRUE),1,5)</f>
        <v/>
      </c>
      <c r="AF817" s="9">
        <f>INDEX(LINEST(L558:L817,M558:T817,TRUE,TRUE),1,4)</f>
        <v/>
      </c>
      <c r="AG817" s="9">
        <f>INDEX(LINEST(L558:L817,M558:T817,TRUE,TRUE),1,3)</f>
        <v/>
      </c>
      <c r="AH817" s="9">
        <f>INDEX(LINEST(L558:L817,M558:T817,TRUE,TRUE),1,2)</f>
        <v/>
      </c>
      <c r="AI817" s="9">
        <f>INDEX(LINEST(L558:L817,M558:T817,TRUE,TRUE),1,1)</f>
        <v/>
      </c>
      <c r="AJ817" s="10">
        <f>INDEX(LINEST(L558:L817,M558:T817,TRUE,TRUE),3,1)</f>
        <v/>
      </c>
      <c r="AK817" s="9">
        <f>AA816/52+AB816*M817+AC816*N817+AD816*O817+AE816*P817+AF816*Q817+AG816*R817+AH816*S817+AI816*T817</f>
        <v/>
      </c>
      <c r="AL817" s="9">
        <f>AVERAGE(L557:L816)</f>
        <v/>
      </c>
    </row>
    <row r="818">
      <c r="A818" s="7" t="n">
        <v>43336</v>
      </c>
      <c r="B818" s="8" t="n">
        <v>1197.7</v>
      </c>
      <c r="C818" s="8" t="n">
        <v>2.09</v>
      </c>
      <c r="D818" s="8" t="n">
        <v>0.73</v>
      </c>
      <c r="E818" s="8" t="n">
        <v>95.150002</v>
      </c>
      <c r="F818" s="8" t="n">
        <v>69.70999999999999</v>
      </c>
      <c r="G818" s="8" t="n">
        <v>11.99</v>
      </c>
      <c r="H818" s="8" t="n">
        <v>49.16</v>
      </c>
      <c r="I818" s="8" t="n">
        <v>2874.689941</v>
      </c>
      <c r="J818" s="8" t="n">
        <v>84.985619</v>
      </c>
      <c r="L818" s="9">
        <f>LN(B818/B817)</f>
        <v/>
      </c>
      <c r="M818" s="9">
        <f>$M$1*(C818-C817)</f>
        <v/>
      </c>
      <c r="N818" s="9">
        <f>$N$1*(D818-D817)</f>
        <v/>
      </c>
      <c r="O818" s="9">
        <f>$O$1*LN(E818/E817)</f>
        <v/>
      </c>
      <c r="P818" s="9">
        <f>$P$1*LN(F818/F817)</f>
        <v/>
      </c>
      <c r="Q818" s="9">
        <f>$Q$1*(G818-G817)</f>
        <v/>
      </c>
      <c r="R818" s="9">
        <f>$R$1*(H818-H817)</f>
        <v/>
      </c>
      <c r="S818" s="9">
        <f>$S$1*LN(I818/I817)</f>
        <v/>
      </c>
      <c r="T818" s="9">
        <f>$T$1*LN(J818/J817)</f>
        <v/>
      </c>
      <c r="U818" s="9">
        <f>$W$12+$W$4*M818+$W$5*N818+$W$6*O818+$W$7*P818+$W$8*Q818+$W$9*R818+$W$10*S818+$W$11*T818</f>
        <v/>
      </c>
      <c r="AA818" s="10">
        <f>INDEX(LINEST(L559:L818,M559:T818,TRUE,TRUE),1,9)*52</f>
        <v/>
      </c>
      <c r="AB818" s="9">
        <f>INDEX(LINEST(L559:L818,M559:T818,TRUE,TRUE),1,8)</f>
        <v/>
      </c>
      <c r="AC818" s="9">
        <f>INDEX(LINEST(L559:L818,M559:T818,TRUE,TRUE),1,7)</f>
        <v/>
      </c>
      <c r="AD818" s="9">
        <f>INDEX(LINEST(L559:L818,M559:T818,TRUE,TRUE),1,6)</f>
        <v/>
      </c>
      <c r="AE818" s="9">
        <f>INDEX(LINEST(L559:L818,M559:T818,TRUE,TRUE),1,5)</f>
        <v/>
      </c>
      <c r="AF818" s="9">
        <f>INDEX(LINEST(L559:L818,M559:T818,TRUE,TRUE),1,4)</f>
        <v/>
      </c>
      <c r="AG818" s="9">
        <f>INDEX(LINEST(L559:L818,M559:T818,TRUE,TRUE),1,3)</f>
        <v/>
      </c>
      <c r="AH818" s="9">
        <f>INDEX(LINEST(L559:L818,M559:T818,TRUE,TRUE),1,2)</f>
        <v/>
      </c>
      <c r="AI818" s="9">
        <f>INDEX(LINEST(L559:L818,M559:T818,TRUE,TRUE),1,1)</f>
        <v/>
      </c>
      <c r="AJ818" s="10">
        <f>INDEX(LINEST(L559:L818,M559:T818,TRUE,TRUE),3,1)</f>
        <v/>
      </c>
      <c r="AK818" s="9">
        <f>AA817/52+AB817*M818+AC817*N818+AD817*O818+AE817*P818+AF817*Q818+AG817*R818+AH817*S818+AI817*T818</f>
        <v/>
      </c>
      <c r="AL818" s="9">
        <f>AVERAGE(L558:L817)</f>
        <v/>
      </c>
    </row>
    <row r="819">
      <c r="A819" s="7" t="n">
        <v>43343</v>
      </c>
      <c r="B819" s="8" t="n">
        <v>1202.45</v>
      </c>
      <c r="C819" s="8" t="n">
        <v>2.08</v>
      </c>
      <c r="D819" s="8" t="n">
        <v>0.78</v>
      </c>
      <c r="E819" s="8" t="n">
        <v>95.139999</v>
      </c>
      <c r="F819" s="8" t="n">
        <v>69.84</v>
      </c>
      <c r="G819" s="8" t="n">
        <v>12.86</v>
      </c>
      <c r="H819" s="8" t="n">
        <v>50.709999</v>
      </c>
      <c r="I819" s="8" t="n">
        <v>2901.52002</v>
      </c>
      <c r="J819" s="8" t="n">
        <v>84.730774</v>
      </c>
      <c r="L819" s="9">
        <f>LN(B819/B818)</f>
        <v/>
      </c>
      <c r="M819" s="9">
        <f>$M$1*(C819-C818)</f>
        <v/>
      </c>
      <c r="N819" s="9">
        <f>$N$1*(D819-D818)</f>
        <v/>
      </c>
      <c r="O819" s="9">
        <f>$O$1*LN(E819/E818)</f>
        <v/>
      </c>
      <c r="P819" s="9">
        <f>$P$1*LN(F819/F818)</f>
        <v/>
      </c>
      <c r="Q819" s="9">
        <f>$Q$1*(G819-G818)</f>
        <v/>
      </c>
      <c r="R819" s="9">
        <f>$R$1*(H819-H818)</f>
        <v/>
      </c>
      <c r="S819" s="9">
        <f>$S$1*LN(I819/I818)</f>
        <v/>
      </c>
      <c r="T819" s="9">
        <f>$T$1*LN(J819/J818)</f>
        <v/>
      </c>
      <c r="U819" s="9">
        <f>$W$12+$W$4*M819+$W$5*N819+$W$6*O819+$W$7*P819+$W$8*Q819+$W$9*R819+$W$10*S819+$W$11*T819</f>
        <v/>
      </c>
      <c r="AA819" s="10">
        <f>INDEX(LINEST(L560:L819,M560:T819,TRUE,TRUE),1,9)*52</f>
        <v/>
      </c>
      <c r="AB819" s="9">
        <f>INDEX(LINEST(L560:L819,M560:T819,TRUE,TRUE),1,8)</f>
        <v/>
      </c>
      <c r="AC819" s="9">
        <f>INDEX(LINEST(L560:L819,M560:T819,TRUE,TRUE),1,7)</f>
        <v/>
      </c>
      <c r="AD819" s="9">
        <f>INDEX(LINEST(L560:L819,M560:T819,TRUE,TRUE),1,6)</f>
        <v/>
      </c>
      <c r="AE819" s="9">
        <f>INDEX(LINEST(L560:L819,M560:T819,TRUE,TRUE),1,5)</f>
        <v/>
      </c>
      <c r="AF819" s="9">
        <f>INDEX(LINEST(L560:L819,M560:T819,TRUE,TRUE),1,4)</f>
        <v/>
      </c>
      <c r="AG819" s="9">
        <f>INDEX(LINEST(L560:L819,M560:T819,TRUE,TRUE),1,3)</f>
        <v/>
      </c>
      <c r="AH819" s="9">
        <f>INDEX(LINEST(L560:L819,M560:T819,TRUE,TRUE),1,2)</f>
        <v/>
      </c>
      <c r="AI819" s="9">
        <f>INDEX(LINEST(L560:L819,M560:T819,TRUE,TRUE),1,1)</f>
        <v/>
      </c>
      <c r="AJ819" s="10">
        <f>INDEX(LINEST(L560:L819,M560:T819,TRUE,TRUE),3,1)</f>
        <v/>
      </c>
      <c r="AK819" s="9">
        <f>AA818/52+AB818*M819+AC818*N819+AD818*O819+AE818*P819+AF818*Q819+AG818*R819+AH818*S819+AI818*T819</f>
        <v/>
      </c>
      <c r="AL819" s="9">
        <f>AVERAGE(L559:L818)</f>
        <v/>
      </c>
    </row>
    <row r="820">
      <c r="A820" s="7" t="n">
        <v>43350</v>
      </c>
      <c r="B820" s="8" t="n">
        <v>1198.9</v>
      </c>
      <c r="C820" s="8" t="n">
        <v>2.1</v>
      </c>
      <c r="D820" s="8" t="n">
        <v>0.84</v>
      </c>
      <c r="E820" s="8" t="n">
        <v>95.370003</v>
      </c>
      <c r="F820" s="8" t="n">
        <v>67.73</v>
      </c>
      <c r="G820" s="8" t="n">
        <v>14.88</v>
      </c>
      <c r="H820" s="8" t="n">
        <v>49.43</v>
      </c>
      <c r="I820" s="8" t="n">
        <v>2871.679932</v>
      </c>
      <c r="J820" s="8" t="n">
        <v>84.437111</v>
      </c>
      <c r="L820" s="9">
        <f>LN(B820/B819)</f>
        <v/>
      </c>
      <c r="M820" s="9">
        <f>$M$1*(C820-C819)</f>
        <v/>
      </c>
      <c r="N820" s="9">
        <f>$N$1*(D820-D819)</f>
        <v/>
      </c>
      <c r="O820" s="9">
        <f>$O$1*LN(E820/E819)</f>
        <v/>
      </c>
      <c r="P820" s="9">
        <f>$P$1*LN(F820/F819)</f>
        <v/>
      </c>
      <c r="Q820" s="9">
        <f>$Q$1*(G820-G819)</f>
        <v/>
      </c>
      <c r="R820" s="9">
        <f>$R$1*(H820-H819)</f>
        <v/>
      </c>
      <c r="S820" s="9">
        <f>$S$1*LN(I820/I819)</f>
        <v/>
      </c>
      <c r="T820" s="9">
        <f>$T$1*LN(J820/J819)</f>
        <v/>
      </c>
      <c r="U820" s="9">
        <f>$W$12+$W$4*M820+$W$5*N820+$W$6*O820+$W$7*P820+$W$8*Q820+$W$9*R820+$W$10*S820+$W$11*T820</f>
        <v/>
      </c>
      <c r="AA820" s="10">
        <f>INDEX(LINEST(L561:L820,M561:T820,TRUE,TRUE),1,9)*52</f>
        <v/>
      </c>
      <c r="AB820" s="9">
        <f>INDEX(LINEST(L561:L820,M561:T820,TRUE,TRUE),1,8)</f>
        <v/>
      </c>
      <c r="AC820" s="9">
        <f>INDEX(LINEST(L561:L820,M561:T820,TRUE,TRUE),1,7)</f>
        <v/>
      </c>
      <c r="AD820" s="9">
        <f>INDEX(LINEST(L561:L820,M561:T820,TRUE,TRUE),1,6)</f>
        <v/>
      </c>
      <c r="AE820" s="9">
        <f>INDEX(LINEST(L561:L820,M561:T820,TRUE,TRUE),1,5)</f>
        <v/>
      </c>
      <c r="AF820" s="9">
        <f>INDEX(LINEST(L561:L820,M561:T820,TRUE,TRUE),1,4)</f>
        <v/>
      </c>
      <c r="AG820" s="9">
        <f>INDEX(LINEST(L561:L820,M561:T820,TRUE,TRUE),1,3)</f>
        <v/>
      </c>
      <c r="AH820" s="9">
        <f>INDEX(LINEST(L561:L820,M561:T820,TRUE,TRUE),1,2)</f>
        <v/>
      </c>
      <c r="AI820" s="9">
        <f>INDEX(LINEST(L561:L820,M561:T820,TRUE,TRUE),1,1)</f>
        <v/>
      </c>
      <c r="AJ820" s="10">
        <f>INDEX(LINEST(L561:L820,M561:T820,TRUE,TRUE),3,1)</f>
        <v/>
      </c>
      <c r="AK820" s="9">
        <f>AA819/52+AB819*M820+AC819*N820+AD819*O820+AE819*P820+AF819*Q820+AG819*R820+AH819*S820+AI819*T820</f>
        <v/>
      </c>
      <c r="AL820" s="9">
        <f>AVERAGE(L560:L819)</f>
        <v/>
      </c>
    </row>
    <row r="821">
      <c r="A821" s="7" t="n">
        <v>43357</v>
      </c>
      <c r="B821" s="8" t="n">
        <v>1201.95</v>
      </c>
      <c r="C821" s="8" t="n">
        <v>2.1</v>
      </c>
      <c r="D821" s="8" t="n">
        <v>0.89</v>
      </c>
      <c r="E821" s="8" t="n">
        <v>94.980003</v>
      </c>
      <c r="F821" s="8" t="n">
        <v>68.98</v>
      </c>
      <c r="G821" s="8" t="n">
        <v>12.07</v>
      </c>
      <c r="H821" s="8" t="n">
        <v>47.450001</v>
      </c>
      <c r="I821" s="8" t="n">
        <v>2904.97998</v>
      </c>
      <c r="J821" s="8" t="n">
        <v>84.325356</v>
      </c>
      <c r="L821" s="9">
        <f>LN(B821/B820)</f>
        <v/>
      </c>
      <c r="M821" s="9">
        <f>$M$1*(C821-C820)</f>
        <v/>
      </c>
      <c r="N821" s="9">
        <f>$N$1*(D821-D820)</f>
        <v/>
      </c>
      <c r="O821" s="9">
        <f>$O$1*LN(E821/E820)</f>
        <v/>
      </c>
      <c r="P821" s="9">
        <f>$P$1*LN(F821/F820)</f>
        <v/>
      </c>
      <c r="Q821" s="9">
        <f>$Q$1*(G821-G820)</f>
        <v/>
      </c>
      <c r="R821" s="9">
        <f>$R$1*(H821-H820)</f>
        <v/>
      </c>
      <c r="S821" s="9">
        <f>$S$1*LN(I821/I820)</f>
        <v/>
      </c>
      <c r="T821" s="9">
        <f>$T$1*LN(J821/J820)</f>
        <v/>
      </c>
      <c r="U821" s="9">
        <f>$W$12+$W$4*M821+$W$5*N821+$W$6*O821+$W$7*P821+$W$8*Q821+$W$9*R821+$W$10*S821+$W$11*T821</f>
        <v/>
      </c>
      <c r="AA821" s="10">
        <f>INDEX(LINEST(L562:L821,M562:T821,TRUE,TRUE),1,9)*52</f>
        <v/>
      </c>
      <c r="AB821" s="9">
        <f>INDEX(LINEST(L562:L821,M562:T821,TRUE,TRUE),1,8)</f>
        <v/>
      </c>
      <c r="AC821" s="9">
        <f>INDEX(LINEST(L562:L821,M562:T821,TRUE,TRUE),1,7)</f>
        <v/>
      </c>
      <c r="AD821" s="9">
        <f>INDEX(LINEST(L562:L821,M562:T821,TRUE,TRUE),1,6)</f>
        <v/>
      </c>
      <c r="AE821" s="9">
        <f>INDEX(LINEST(L562:L821,M562:T821,TRUE,TRUE),1,5)</f>
        <v/>
      </c>
      <c r="AF821" s="9">
        <f>INDEX(LINEST(L562:L821,M562:T821,TRUE,TRUE),1,4)</f>
        <v/>
      </c>
      <c r="AG821" s="9">
        <f>INDEX(LINEST(L562:L821,M562:T821,TRUE,TRUE),1,3)</f>
        <v/>
      </c>
      <c r="AH821" s="9">
        <f>INDEX(LINEST(L562:L821,M562:T821,TRUE,TRUE),1,2)</f>
        <v/>
      </c>
      <c r="AI821" s="9">
        <f>INDEX(LINEST(L562:L821,M562:T821,TRUE,TRUE),1,1)</f>
        <v/>
      </c>
      <c r="AJ821" s="10">
        <f>INDEX(LINEST(L562:L821,M562:T821,TRUE,TRUE),3,1)</f>
        <v/>
      </c>
      <c r="AK821" s="9">
        <f>AA820/52+AB820*M821+AC820*N821+AD820*O821+AE820*P821+AF820*Q821+AG820*R821+AH820*S821+AI820*T821</f>
        <v/>
      </c>
      <c r="AL821" s="9">
        <f>AVERAGE(L561:L820)</f>
        <v/>
      </c>
    </row>
    <row r="822">
      <c r="A822" s="7" t="n">
        <v>43364</v>
      </c>
      <c r="B822" s="8" t="n">
        <v>1198.7</v>
      </c>
      <c r="C822" s="8" t="n">
        <v>2.15</v>
      </c>
      <c r="D822" s="8" t="n">
        <v>0.92</v>
      </c>
      <c r="E822" s="8" t="n">
        <v>94.220001</v>
      </c>
      <c r="F822" s="8" t="n">
        <v>70.8</v>
      </c>
      <c r="G822" s="8" t="n">
        <v>11.68</v>
      </c>
      <c r="H822" s="8" t="n">
        <v>48.830002</v>
      </c>
      <c r="I822" s="8" t="n">
        <v>2929.669922</v>
      </c>
      <c r="J822" s="8" t="n">
        <v>84.15780599999999</v>
      </c>
      <c r="L822" s="9">
        <f>LN(B822/B821)</f>
        <v/>
      </c>
      <c r="M822" s="9">
        <f>$M$1*(C822-C821)</f>
        <v/>
      </c>
      <c r="N822" s="9">
        <f>$N$1*(D822-D821)</f>
        <v/>
      </c>
      <c r="O822" s="9">
        <f>$O$1*LN(E822/E821)</f>
        <v/>
      </c>
      <c r="P822" s="9">
        <f>$P$1*LN(F822/F821)</f>
        <v/>
      </c>
      <c r="Q822" s="9">
        <f>$Q$1*(G822-G821)</f>
        <v/>
      </c>
      <c r="R822" s="9">
        <f>$R$1*(H822-H821)</f>
        <v/>
      </c>
      <c r="S822" s="9">
        <f>$S$1*LN(I822/I821)</f>
        <v/>
      </c>
      <c r="T822" s="9">
        <f>$T$1*LN(J822/J821)</f>
        <v/>
      </c>
      <c r="U822" s="9">
        <f>$W$12+$W$4*M822+$W$5*N822+$W$6*O822+$W$7*P822+$W$8*Q822+$W$9*R822+$W$10*S822+$W$11*T822</f>
        <v/>
      </c>
      <c r="AA822" s="10">
        <f>INDEX(LINEST(L563:L822,M563:T822,TRUE,TRUE),1,9)*52</f>
        <v/>
      </c>
      <c r="AB822" s="9">
        <f>INDEX(LINEST(L563:L822,M563:T822,TRUE,TRUE),1,8)</f>
        <v/>
      </c>
      <c r="AC822" s="9">
        <f>INDEX(LINEST(L563:L822,M563:T822,TRUE,TRUE),1,7)</f>
        <v/>
      </c>
      <c r="AD822" s="9">
        <f>INDEX(LINEST(L563:L822,M563:T822,TRUE,TRUE),1,6)</f>
        <v/>
      </c>
      <c r="AE822" s="9">
        <f>INDEX(LINEST(L563:L822,M563:T822,TRUE,TRUE),1,5)</f>
        <v/>
      </c>
      <c r="AF822" s="9">
        <f>INDEX(LINEST(L563:L822,M563:T822,TRUE,TRUE),1,4)</f>
        <v/>
      </c>
      <c r="AG822" s="9">
        <f>INDEX(LINEST(L563:L822,M563:T822,TRUE,TRUE),1,3)</f>
        <v/>
      </c>
      <c r="AH822" s="9">
        <f>INDEX(LINEST(L563:L822,M563:T822,TRUE,TRUE),1,2)</f>
        <v/>
      </c>
      <c r="AI822" s="9">
        <f>INDEX(LINEST(L563:L822,M563:T822,TRUE,TRUE),1,1)</f>
        <v/>
      </c>
      <c r="AJ822" s="10">
        <f>INDEX(LINEST(L563:L822,M563:T822,TRUE,TRUE),3,1)</f>
        <v/>
      </c>
      <c r="AK822" s="9">
        <f>AA821/52+AB821*M822+AC821*N822+AD821*O822+AE821*P822+AF821*Q822+AG821*R822+AH821*S822+AI821*T822</f>
        <v/>
      </c>
      <c r="AL822" s="9">
        <f>AVERAGE(L562:L821)</f>
        <v/>
      </c>
    </row>
    <row r="823">
      <c r="A823" s="7" t="n">
        <v>43371</v>
      </c>
      <c r="B823" s="8" t="n">
        <v>1187.25</v>
      </c>
      <c r="C823" s="8" t="n">
        <v>2.14</v>
      </c>
      <c r="D823" s="8" t="n">
        <v>0.91</v>
      </c>
      <c r="E823" s="8" t="n">
        <v>95.19000200000001</v>
      </c>
      <c r="F823" s="8" t="n">
        <v>73.16</v>
      </c>
      <c r="G823" s="8" t="n">
        <v>12.12</v>
      </c>
      <c r="H823" s="8" t="n">
        <v>46.16</v>
      </c>
      <c r="I823" s="8" t="n">
        <v>2913.97998</v>
      </c>
      <c r="J823" s="8" t="n">
        <v>84.20568799999999</v>
      </c>
      <c r="L823" s="9">
        <f>LN(B823/B822)</f>
        <v/>
      </c>
      <c r="M823" s="9">
        <f>$M$1*(C823-C822)</f>
        <v/>
      </c>
      <c r="N823" s="9">
        <f>$N$1*(D823-D822)</f>
        <v/>
      </c>
      <c r="O823" s="9">
        <f>$O$1*LN(E823/E822)</f>
        <v/>
      </c>
      <c r="P823" s="9">
        <f>$P$1*LN(F823/F822)</f>
        <v/>
      </c>
      <c r="Q823" s="9">
        <f>$Q$1*(G823-G822)</f>
        <v/>
      </c>
      <c r="R823" s="9">
        <f>$R$1*(H823-H822)</f>
        <v/>
      </c>
      <c r="S823" s="9">
        <f>$S$1*LN(I823/I822)</f>
        <v/>
      </c>
      <c r="T823" s="9">
        <f>$T$1*LN(J823/J822)</f>
        <v/>
      </c>
      <c r="U823" s="9">
        <f>$W$12+$W$4*M823+$W$5*N823+$W$6*O823+$W$7*P823+$W$8*Q823+$W$9*R823+$W$10*S823+$W$11*T823</f>
        <v/>
      </c>
      <c r="AA823" s="10">
        <f>INDEX(LINEST(L564:L823,M564:T823,TRUE,TRUE),1,9)*52</f>
        <v/>
      </c>
      <c r="AB823" s="9">
        <f>INDEX(LINEST(L564:L823,M564:T823,TRUE,TRUE),1,8)</f>
        <v/>
      </c>
      <c r="AC823" s="9">
        <f>INDEX(LINEST(L564:L823,M564:T823,TRUE,TRUE),1,7)</f>
        <v/>
      </c>
      <c r="AD823" s="9">
        <f>INDEX(LINEST(L564:L823,M564:T823,TRUE,TRUE),1,6)</f>
        <v/>
      </c>
      <c r="AE823" s="9">
        <f>INDEX(LINEST(L564:L823,M564:T823,TRUE,TRUE),1,5)</f>
        <v/>
      </c>
      <c r="AF823" s="9">
        <f>INDEX(LINEST(L564:L823,M564:T823,TRUE,TRUE),1,4)</f>
        <v/>
      </c>
      <c r="AG823" s="9">
        <f>INDEX(LINEST(L564:L823,M564:T823,TRUE,TRUE),1,3)</f>
        <v/>
      </c>
      <c r="AH823" s="9">
        <f>INDEX(LINEST(L564:L823,M564:T823,TRUE,TRUE),1,2)</f>
        <v/>
      </c>
      <c r="AI823" s="9">
        <f>INDEX(LINEST(L564:L823,M564:T823,TRUE,TRUE),1,1)</f>
        <v/>
      </c>
      <c r="AJ823" s="10">
        <f>INDEX(LINEST(L564:L823,M564:T823,TRUE,TRUE),3,1)</f>
        <v/>
      </c>
      <c r="AK823" s="9">
        <f>AA822/52+AB822*M823+AC822*N823+AD822*O823+AE822*P823+AF822*Q823+AG822*R823+AH822*S823+AI822*T823</f>
        <v/>
      </c>
      <c r="AL823" s="9">
        <f>AVERAGE(L563:L822)</f>
        <v/>
      </c>
    </row>
    <row r="824">
      <c r="A824" s="7" t="n">
        <v>43378</v>
      </c>
      <c r="B824" s="8" t="n">
        <v>1203.8</v>
      </c>
      <c r="C824" s="8" t="n">
        <v>2.16</v>
      </c>
      <c r="D824" s="8" t="n">
        <v>1.07</v>
      </c>
      <c r="E824" s="8" t="n">
        <v>95.620003</v>
      </c>
      <c r="F824" s="8" t="n">
        <v>74.26000000000001</v>
      </c>
      <c r="G824" s="8" t="n">
        <v>14.82</v>
      </c>
      <c r="H824" s="8" t="n">
        <v>55.189999</v>
      </c>
      <c r="I824" s="8" t="n">
        <v>2885.570068</v>
      </c>
      <c r="J824" s="8" t="n">
        <v>83.45536800000001</v>
      </c>
      <c r="L824" s="9">
        <f>LN(B824/B823)</f>
        <v/>
      </c>
      <c r="M824" s="9">
        <f>$M$1*(C824-C823)</f>
        <v/>
      </c>
      <c r="N824" s="9">
        <f>$N$1*(D824-D823)</f>
        <v/>
      </c>
      <c r="O824" s="9">
        <f>$O$1*LN(E824/E823)</f>
        <v/>
      </c>
      <c r="P824" s="9">
        <f>$P$1*LN(F824/F823)</f>
        <v/>
      </c>
      <c r="Q824" s="9">
        <f>$Q$1*(G824-G823)</f>
        <v/>
      </c>
      <c r="R824" s="9">
        <f>$R$1*(H824-H823)</f>
        <v/>
      </c>
      <c r="S824" s="9">
        <f>$S$1*LN(I824/I823)</f>
        <v/>
      </c>
      <c r="T824" s="9">
        <f>$T$1*LN(J824/J823)</f>
        <v/>
      </c>
      <c r="U824" s="9">
        <f>$W$12+$W$4*M824+$W$5*N824+$W$6*O824+$W$7*P824+$W$8*Q824+$W$9*R824+$W$10*S824+$W$11*T824</f>
        <v/>
      </c>
      <c r="AA824" s="10">
        <f>INDEX(LINEST(L565:L824,M565:T824,TRUE,TRUE),1,9)*52</f>
        <v/>
      </c>
      <c r="AB824" s="9">
        <f>INDEX(LINEST(L565:L824,M565:T824,TRUE,TRUE),1,8)</f>
        <v/>
      </c>
      <c r="AC824" s="9">
        <f>INDEX(LINEST(L565:L824,M565:T824,TRUE,TRUE),1,7)</f>
        <v/>
      </c>
      <c r="AD824" s="9">
        <f>INDEX(LINEST(L565:L824,M565:T824,TRUE,TRUE),1,6)</f>
        <v/>
      </c>
      <c r="AE824" s="9">
        <f>INDEX(LINEST(L565:L824,M565:T824,TRUE,TRUE),1,5)</f>
        <v/>
      </c>
      <c r="AF824" s="9">
        <f>INDEX(LINEST(L565:L824,M565:T824,TRUE,TRUE),1,4)</f>
        <v/>
      </c>
      <c r="AG824" s="9">
        <f>INDEX(LINEST(L565:L824,M565:T824,TRUE,TRUE),1,3)</f>
        <v/>
      </c>
      <c r="AH824" s="9">
        <f>INDEX(LINEST(L565:L824,M565:T824,TRUE,TRUE),1,2)</f>
        <v/>
      </c>
      <c r="AI824" s="9">
        <f>INDEX(LINEST(L565:L824,M565:T824,TRUE,TRUE),1,1)</f>
        <v/>
      </c>
      <c r="AJ824" s="10">
        <f>INDEX(LINEST(L565:L824,M565:T824,TRUE,TRUE),3,1)</f>
        <v/>
      </c>
      <c r="AK824" s="9">
        <f>AA823/52+AB823*M824+AC823*N824+AD823*O824+AE823*P824+AF823*Q824+AG823*R824+AH823*S824+AI823*T824</f>
        <v/>
      </c>
      <c r="AL824" s="9">
        <f>AVERAGE(L564:L823)</f>
        <v/>
      </c>
    </row>
    <row r="825">
      <c r="A825" s="7" t="n">
        <v>43385</v>
      </c>
      <c r="B825" s="8" t="n">
        <v>1219.75</v>
      </c>
      <c r="C825" s="8" t="n">
        <v>2.12</v>
      </c>
      <c r="D825" s="8" t="n">
        <v>1.03</v>
      </c>
      <c r="E825" s="8" t="n">
        <v>95.220001</v>
      </c>
      <c r="F825" s="8" t="n">
        <v>71.41</v>
      </c>
      <c r="G825" s="8" t="n">
        <v>21.31</v>
      </c>
      <c r="H825" s="8" t="n">
        <v>54.369999</v>
      </c>
      <c r="I825" s="8" t="n">
        <v>2767.129883</v>
      </c>
      <c r="J825" s="8" t="n">
        <v>83.79135100000001</v>
      </c>
      <c r="L825" s="9">
        <f>LN(B825/B824)</f>
        <v/>
      </c>
      <c r="M825" s="9">
        <f>$M$1*(C825-C824)</f>
        <v/>
      </c>
      <c r="N825" s="9">
        <f>$N$1*(D825-D824)</f>
        <v/>
      </c>
      <c r="O825" s="9">
        <f>$O$1*LN(E825/E824)</f>
        <v/>
      </c>
      <c r="P825" s="9">
        <f>$P$1*LN(F825/F824)</f>
        <v/>
      </c>
      <c r="Q825" s="9">
        <f>$Q$1*(G825-G824)</f>
        <v/>
      </c>
      <c r="R825" s="9">
        <f>$R$1*(H825-H824)</f>
        <v/>
      </c>
      <c r="S825" s="9">
        <f>$S$1*LN(I825/I824)</f>
        <v/>
      </c>
      <c r="T825" s="9">
        <f>$T$1*LN(J825/J824)</f>
        <v/>
      </c>
      <c r="U825" s="9">
        <f>$W$12+$W$4*M825+$W$5*N825+$W$6*O825+$W$7*P825+$W$8*Q825+$W$9*R825+$W$10*S825+$W$11*T825</f>
        <v/>
      </c>
      <c r="AA825" s="10">
        <f>INDEX(LINEST(L566:L825,M566:T825,TRUE,TRUE),1,9)*52</f>
        <v/>
      </c>
      <c r="AB825" s="9">
        <f>INDEX(LINEST(L566:L825,M566:T825,TRUE,TRUE),1,8)</f>
        <v/>
      </c>
      <c r="AC825" s="9">
        <f>INDEX(LINEST(L566:L825,M566:T825,TRUE,TRUE),1,7)</f>
        <v/>
      </c>
      <c r="AD825" s="9">
        <f>INDEX(LINEST(L566:L825,M566:T825,TRUE,TRUE),1,6)</f>
        <v/>
      </c>
      <c r="AE825" s="9">
        <f>INDEX(LINEST(L566:L825,M566:T825,TRUE,TRUE),1,5)</f>
        <v/>
      </c>
      <c r="AF825" s="9">
        <f>INDEX(LINEST(L566:L825,M566:T825,TRUE,TRUE),1,4)</f>
        <v/>
      </c>
      <c r="AG825" s="9">
        <f>INDEX(LINEST(L566:L825,M566:T825,TRUE,TRUE),1,3)</f>
        <v/>
      </c>
      <c r="AH825" s="9">
        <f>INDEX(LINEST(L566:L825,M566:T825,TRUE,TRUE),1,2)</f>
        <v/>
      </c>
      <c r="AI825" s="9">
        <f>INDEX(LINEST(L566:L825,M566:T825,TRUE,TRUE),1,1)</f>
        <v/>
      </c>
      <c r="AJ825" s="10">
        <f>INDEX(LINEST(L566:L825,M566:T825,TRUE,TRUE),3,1)</f>
        <v/>
      </c>
      <c r="AK825" s="9">
        <f>AA824/52+AB824*M825+AC824*N825+AD824*O825+AE824*P825+AF824*Q825+AG824*R825+AH824*S825+AI824*T825</f>
        <v/>
      </c>
      <c r="AL825" s="9">
        <f>AVERAGE(L565:L824)</f>
        <v/>
      </c>
    </row>
    <row r="826">
      <c r="A826" s="7" t="n">
        <v>43392</v>
      </c>
      <c r="B826" s="8" t="n">
        <v>1227.85</v>
      </c>
      <c r="C826" s="8" t="n">
        <v>2.11</v>
      </c>
      <c r="D826" s="8" t="n">
        <v>1.09</v>
      </c>
      <c r="E826" s="8" t="n">
        <v>95.709999</v>
      </c>
      <c r="F826" s="8" t="n">
        <v>69.16</v>
      </c>
      <c r="G826" s="8" t="n">
        <v>19.89</v>
      </c>
      <c r="H826" s="8" t="n">
        <v>52.040001</v>
      </c>
      <c r="I826" s="8" t="n">
        <v>2767.780029</v>
      </c>
      <c r="J826" s="8" t="n">
        <v>83.48736599999999</v>
      </c>
      <c r="L826" s="9">
        <f>LN(B826/B825)</f>
        <v/>
      </c>
      <c r="M826" s="9">
        <f>$M$1*(C826-C825)</f>
        <v/>
      </c>
      <c r="N826" s="9">
        <f>$N$1*(D826-D825)</f>
        <v/>
      </c>
      <c r="O826" s="9">
        <f>$O$1*LN(E826/E825)</f>
        <v/>
      </c>
      <c r="P826" s="9">
        <f>$P$1*LN(F826/F825)</f>
        <v/>
      </c>
      <c r="Q826" s="9">
        <f>$Q$1*(G826-G825)</f>
        <v/>
      </c>
      <c r="R826" s="9">
        <f>$R$1*(H826-H825)</f>
        <v/>
      </c>
      <c r="S826" s="9">
        <f>$S$1*LN(I826/I825)</f>
        <v/>
      </c>
      <c r="T826" s="9">
        <f>$T$1*LN(J826/J825)</f>
        <v/>
      </c>
      <c r="U826" s="9">
        <f>$W$12+$W$4*M826+$W$5*N826+$W$6*O826+$W$7*P826+$W$8*Q826+$W$9*R826+$W$10*S826+$W$11*T826</f>
        <v/>
      </c>
      <c r="AA826" s="10">
        <f>INDEX(LINEST(L567:L826,M567:T826,TRUE,TRUE),1,9)*52</f>
        <v/>
      </c>
      <c r="AB826" s="9">
        <f>INDEX(LINEST(L567:L826,M567:T826,TRUE,TRUE),1,8)</f>
        <v/>
      </c>
      <c r="AC826" s="9">
        <f>INDEX(LINEST(L567:L826,M567:T826,TRUE,TRUE),1,7)</f>
        <v/>
      </c>
      <c r="AD826" s="9">
        <f>INDEX(LINEST(L567:L826,M567:T826,TRUE,TRUE),1,6)</f>
        <v/>
      </c>
      <c r="AE826" s="9">
        <f>INDEX(LINEST(L567:L826,M567:T826,TRUE,TRUE),1,5)</f>
        <v/>
      </c>
      <c r="AF826" s="9">
        <f>INDEX(LINEST(L567:L826,M567:T826,TRUE,TRUE),1,4)</f>
        <v/>
      </c>
      <c r="AG826" s="9">
        <f>INDEX(LINEST(L567:L826,M567:T826,TRUE,TRUE),1,3)</f>
        <v/>
      </c>
      <c r="AH826" s="9">
        <f>INDEX(LINEST(L567:L826,M567:T826,TRUE,TRUE),1,2)</f>
        <v/>
      </c>
      <c r="AI826" s="9">
        <f>INDEX(LINEST(L567:L826,M567:T826,TRUE,TRUE),1,1)</f>
        <v/>
      </c>
      <c r="AJ826" s="10">
        <f>INDEX(LINEST(L567:L826,M567:T826,TRUE,TRUE),3,1)</f>
        <v/>
      </c>
      <c r="AK826" s="9">
        <f>AA825/52+AB825*M826+AC825*N826+AD825*O826+AE825*P826+AF825*Q826+AG825*R826+AH825*S826+AI825*T826</f>
        <v/>
      </c>
      <c r="AL826" s="9">
        <f>AVERAGE(L566:L825)</f>
        <v/>
      </c>
    </row>
    <row r="827">
      <c r="A827" s="7" t="n">
        <v>43399</v>
      </c>
      <c r="B827" s="8" t="n">
        <v>1233.85</v>
      </c>
      <c r="C827" s="8" t="n">
        <v>2.06</v>
      </c>
      <c r="D827" s="8" t="n">
        <v>1.02</v>
      </c>
      <c r="E827" s="8" t="n">
        <v>96.360001</v>
      </c>
      <c r="F827" s="8" t="n">
        <v>67.58</v>
      </c>
      <c r="G827" s="8" t="n">
        <v>24.16</v>
      </c>
      <c r="H827" s="8" t="n">
        <v>62.700001</v>
      </c>
      <c r="I827" s="8" t="n">
        <v>2658.689941</v>
      </c>
      <c r="J827" s="8" t="n">
        <v>83.91132399999999</v>
      </c>
      <c r="L827" s="9">
        <f>LN(B827/B826)</f>
        <v/>
      </c>
      <c r="M827" s="9">
        <f>$M$1*(C827-C826)</f>
        <v/>
      </c>
      <c r="N827" s="9">
        <f>$N$1*(D827-D826)</f>
        <v/>
      </c>
      <c r="O827" s="9">
        <f>$O$1*LN(E827/E826)</f>
        <v/>
      </c>
      <c r="P827" s="9">
        <f>$P$1*LN(F827/F826)</f>
        <v/>
      </c>
      <c r="Q827" s="9">
        <f>$Q$1*(G827-G826)</f>
        <v/>
      </c>
      <c r="R827" s="9">
        <f>$R$1*(H827-H826)</f>
        <v/>
      </c>
      <c r="S827" s="9">
        <f>$S$1*LN(I827/I826)</f>
        <v/>
      </c>
      <c r="T827" s="9">
        <f>$T$1*LN(J827/J826)</f>
        <v/>
      </c>
      <c r="U827" s="9">
        <f>$W$12+$W$4*M827+$W$5*N827+$W$6*O827+$W$7*P827+$W$8*Q827+$W$9*R827+$W$10*S827+$W$11*T827</f>
        <v/>
      </c>
      <c r="AA827" s="10">
        <f>INDEX(LINEST(L568:L827,M568:T827,TRUE,TRUE),1,9)*52</f>
        <v/>
      </c>
      <c r="AB827" s="9">
        <f>INDEX(LINEST(L568:L827,M568:T827,TRUE,TRUE),1,8)</f>
        <v/>
      </c>
      <c r="AC827" s="9">
        <f>INDEX(LINEST(L568:L827,M568:T827,TRUE,TRUE),1,7)</f>
        <v/>
      </c>
      <c r="AD827" s="9">
        <f>INDEX(LINEST(L568:L827,M568:T827,TRUE,TRUE),1,6)</f>
        <v/>
      </c>
      <c r="AE827" s="9">
        <f>INDEX(LINEST(L568:L827,M568:T827,TRUE,TRUE),1,5)</f>
        <v/>
      </c>
      <c r="AF827" s="9">
        <f>INDEX(LINEST(L568:L827,M568:T827,TRUE,TRUE),1,4)</f>
        <v/>
      </c>
      <c r="AG827" s="9">
        <f>INDEX(LINEST(L568:L827,M568:T827,TRUE,TRUE),1,3)</f>
        <v/>
      </c>
      <c r="AH827" s="9">
        <f>INDEX(LINEST(L568:L827,M568:T827,TRUE,TRUE),1,2)</f>
        <v/>
      </c>
      <c r="AI827" s="9">
        <f>INDEX(LINEST(L568:L827,M568:T827,TRUE,TRUE),1,1)</f>
        <v/>
      </c>
      <c r="AJ827" s="10">
        <f>INDEX(LINEST(L568:L827,M568:T827,TRUE,TRUE),3,1)</f>
        <v/>
      </c>
      <c r="AK827" s="9">
        <f>AA826/52+AB826*M827+AC826*N827+AD826*O827+AE826*P827+AF826*Q827+AG826*R827+AH826*S827+AI826*T827</f>
        <v/>
      </c>
      <c r="AL827" s="9">
        <f>AVERAGE(L567:L826)</f>
        <v/>
      </c>
    </row>
    <row r="828">
      <c r="A828" s="7" t="n">
        <v>43406</v>
      </c>
      <c r="B828" s="8" t="n">
        <v>1232.1</v>
      </c>
      <c r="C828" s="8" t="n">
        <v>2.06</v>
      </c>
      <c r="D828" s="8" t="n">
        <v>1.16</v>
      </c>
      <c r="E828" s="8" t="n">
        <v>96.540001</v>
      </c>
      <c r="F828" s="8" t="n">
        <v>63.12</v>
      </c>
      <c r="G828" s="8" t="n">
        <v>19.51</v>
      </c>
      <c r="H828" s="8" t="n">
        <v>61.419998</v>
      </c>
      <c r="I828" s="8" t="n">
        <v>2723.060059</v>
      </c>
      <c r="J828" s="8" t="n">
        <v>83.62556499999999</v>
      </c>
      <c r="L828" s="9">
        <f>LN(B828/B827)</f>
        <v/>
      </c>
      <c r="M828" s="9">
        <f>$M$1*(C828-C827)</f>
        <v/>
      </c>
      <c r="N828" s="9">
        <f>$N$1*(D828-D827)</f>
        <v/>
      </c>
      <c r="O828" s="9">
        <f>$O$1*LN(E828/E827)</f>
        <v/>
      </c>
      <c r="P828" s="9">
        <f>$P$1*LN(F828/F827)</f>
        <v/>
      </c>
      <c r="Q828" s="9">
        <f>$Q$1*(G828-G827)</f>
        <v/>
      </c>
      <c r="R828" s="9">
        <f>$R$1*(H828-H827)</f>
        <v/>
      </c>
      <c r="S828" s="9">
        <f>$S$1*LN(I828/I827)</f>
        <v/>
      </c>
      <c r="T828" s="9">
        <f>$T$1*LN(J828/J827)</f>
        <v/>
      </c>
      <c r="U828" s="9">
        <f>$W$12+$W$4*M828+$W$5*N828+$W$6*O828+$W$7*P828+$W$8*Q828+$W$9*R828+$W$10*S828+$W$11*T828</f>
        <v/>
      </c>
      <c r="AA828" s="10">
        <f>INDEX(LINEST(L569:L828,M569:T828,TRUE,TRUE),1,9)*52</f>
        <v/>
      </c>
      <c r="AB828" s="9">
        <f>INDEX(LINEST(L569:L828,M569:T828,TRUE,TRUE),1,8)</f>
        <v/>
      </c>
      <c r="AC828" s="9">
        <f>INDEX(LINEST(L569:L828,M569:T828,TRUE,TRUE),1,7)</f>
        <v/>
      </c>
      <c r="AD828" s="9">
        <f>INDEX(LINEST(L569:L828,M569:T828,TRUE,TRUE),1,6)</f>
        <v/>
      </c>
      <c r="AE828" s="9">
        <f>INDEX(LINEST(L569:L828,M569:T828,TRUE,TRUE),1,5)</f>
        <v/>
      </c>
      <c r="AF828" s="9">
        <f>INDEX(LINEST(L569:L828,M569:T828,TRUE,TRUE),1,4)</f>
        <v/>
      </c>
      <c r="AG828" s="9">
        <f>INDEX(LINEST(L569:L828,M569:T828,TRUE,TRUE),1,3)</f>
        <v/>
      </c>
      <c r="AH828" s="9">
        <f>INDEX(LINEST(L569:L828,M569:T828,TRUE,TRUE),1,2)</f>
        <v/>
      </c>
      <c r="AI828" s="9">
        <f>INDEX(LINEST(L569:L828,M569:T828,TRUE,TRUE),1,1)</f>
        <v/>
      </c>
      <c r="AJ828" s="10">
        <f>INDEX(LINEST(L569:L828,M569:T828,TRUE,TRUE),3,1)</f>
        <v/>
      </c>
      <c r="AK828" s="9">
        <f>AA827/52+AB827*M828+AC827*N828+AD827*O828+AE827*P828+AF827*Q828+AG827*R828+AH827*S828+AI827*T828</f>
        <v/>
      </c>
      <c r="AL828" s="9">
        <f>AVERAGE(L568:L827)</f>
        <v/>
      </c>
    </row>
    <row r="829">
      <c r="A829" s="7" t="n">
        <v>43413</v>
      </c>
      <c r="B829" s="8" t="n">
        <v>1211.4</v>
      </c>
      <c r="C829" s="8" t="n">
        <v>2.04</v>
      </c>
      <c r="D829" s="8" t="n">
        <v>1.15</v>
      </c>
      <c r="E829" s="8" t="n">
        <v>96.910004</v>
      </c>
      <c r="F829" s="8" t="n">
        <v>60.19</v>
      </c>
      <c r="G829" s="8" t="n">
        <v>17.36</v>
      </c>
      <c r="H829" s="8" t="n">
        <v>53.540001</v>
      </c>
      <c r="I829" s="8" t="n">
        <v>2781.01001</v>
      </c>
      <c r="J829" s="8" t="n">
        <v>83.714005</v>
      </c>
      <c r="L829" s="9">
        <f>LN(B829/B828)</f>
        <v/>
      </c>
      <c r="M829" s="9">
        <f>$M$1*(C829-C828)</f>
        <v/>
      </c>
      <c r="N829" s="9">
        <f>$N$1*(D829-D828)</f>
        <v/>
      </c>
      <c r="O829" s="9">
        <f>$O$1*LN(E829/E828)</f>
        <v/>
      </c>
      <c r="P829" s="9">
        <f>$P$1*LN(F829/F828)</f>
        <v/>
      </c>
      <c r="Q829" s="9">
        <f>$Q$1*(G829-G828)</f>
        <v/>
      </c>
      <c r="R829" s="9">
        <f>$R$1*(H829-H828)</f>
        <v/>
      </c>
      <c r="S829" s="9">
        <f>$S$1*LN(I829/I828)</f>
        <v/>
      </c>
      <c r="T829" s="9">
        <f>$T$1*LN(J829/J828)</f>
        <v/>
      </c>
      <c r="U829" s="9">
        <f>$W$12+$W$4*M829+$W$5*N829+$W$6*O829+$W$7*P829+$W$8*Q829+$W$9*R829+$W$10*S829+$W$11*T829</f>
        <v/>
      </c>
      <c r="AA829" s="10">
        <f>INDEX(LINEST(L570:L829,M570:T829,TRUE,TRUE),1,9)*52</f>
        <v/>
      </c>
      <c r="AB829" s="9">
        <f>INDEX(LINEST(L570:L829,M570:T829,TRUE,TRUE),1,8)</f>
        <v/>
      </c>
      <c r="AC829" s="9">
        <f>INDEX(LINEST(L570:L829,M570:T829,TRUE,TRUE),1,7)</f>
        <v/>
      </c>
      <c r="AD829" s="9">
        <f>INDEX(LINEST(L570:L829,M570:T829,TRUE,TRUE),1,6)</f>
        <v/>
      </c>
      <c r="AE829" s="9">
        <f>INDEX(LINEST(L570:L829,M570:T829,TRUE,TRUE),1,5)</f>
        <v/>
      </c>
      <c r="AF829" s="9">
        <f>INDEX(LINEST(L570:L829,M570:T829,TRUE,TRUE),1,4)</f>
        <v/>
      </c>
      <c r="AG829" s="9">
        <f>INDEX(LINEST(L570:L829,M570:T829,TRUE,TRUE),1,3)</f>
        <v/>
      </c>
      <c r="AH829" s="9">
        <f>INDEX(LINEST(L570:L829,M570:T829,TRUE,TRUE),1,2)</f>
        <v/>
      </c>
      <c r="AI829" s="9">
        <f>INDEX(LINEST(L570:L829,M570:T829,TRUE,TRUE),1,1)</f>
        <v/>
      </c>
      <c r="AJ829" s="10">
        <f>INDEX(LINEST(L570:L829,M570:T829,TRUE,TRUE),3,1)</f>
        <v/>
      </c>
      <c r="AK829" s="9">
        <f>AA828/52+AB828*M829+AC828*N829+AD828*O829+AE828*P829+AF828*Q829+AG828*R829+AH828*S829+AI828*T829</f>
        <v/>
      </c>
      <c r="AL829" s="9">
        <f>AVERAGE(L569:L828)</f>
        <v/>
      </c>
    </row>
    <row r="830">
      <c r="A830" s="7" t="n">
        <v>43420</v>
      </c>
      <c r="B830" s="8" t="n">
        <v>1222.4</v>
      </c>
      <c r="C830" s="8" t="n">
        <v>2.02</v>
      </c>
      <c r="D830" s="8" t="n">
        <v>1.06</v>
      </c>
      <c r="E830" s="8" t="n">
        <v>96.470001</v>
      </c>
      <c r="F830" s="8" t="n">
        <v>56.49</v>
      </c>
      <c r="G830" s="8" t="n">
        <v>18.14</v>
      </c>
      <c r="H830" s="8" t="n">
        <v>60.43</v>
      </c>
      <c r="I830" s="8" t="n">
        <v>2736.27002</v>
      </c>
      <c r="J830" s="8" t="n">
        <v>84.13200399999999</v>
      </c>
      <c r="L830" s="9">
        <f>LN(B830/B829)</f>
        <v/>
      </c>
      <c r="M830" s="9">
        <f>$M$1*(C830-C829)</f>
        <v/>
      </c>
      <c r="N830" s="9">
        <f>$N$1*(D830-D829)</f>
        <v/>
      </c>
      <c r="O830" s="9">
        <f>$O$1*LN(E830/E829)</f>
        <v/>
      </c>
      <c r="P830" s="9">
        <f>$P$1*LN(F830/F829)</f>
        <v/>
      </c>
      <c r="Q830" s="9">
        <f>$Q$1*(G830-G829)</f>
        <v/>
      </c>
      <c r="R830" s="9">
        <f>$R$1*(H830-H829)</f>
        <v/>
      </c>
      <c r="S830" s="9">
        <f>$S$1*LN(I830/I829)</f>
        <v/>
      </c>
      <c r="T830" s="9">
        <f>$T$1*LN(J830/J829)</f>
        <v/>
      </c>
      <c r="U830" s="9">
        <f>$W$12+$W$4*M830+$W$5*N830+$W$6*O830+$W$7*P830+$W$8*Q830+$W$9*R830+$W$10*S830+$W$11*T830</f>
        <v/>
      </c>
      <c r="AA830" s="10">
        <f>INDEX(LINEST(L571:L830,M571:T830,TRUE,TRUE),1,9)*52</f>
        <v/>
      </c>
      <c r="AB830" s="9">
        <f>INDEX(LINEST(L571:L830,M571:T830,TRUE,TRUE),1,8)</f>
        <v/>
      </c>
      <c r="AC830" s="9">
        <f>INDEX(LINEST(L571:L830,M571:T830,TRUE,TRUE),1,7)</f>
        <v/>
      </c>
      <c r="AD830" s="9">
        <f>INDEX(LINEST(L571:L830,M571:T830,TRUE,TRUE),1,6)</f>
        <v/>
      </c>
      <c r="AE830" s="9">
        <f>INDEX(LINEST(L571:L830,M571:T830,TRUE,TRUE),1,5)</f>
        <v/>
      </c>
      <c r="AF830" s="9">
        <f>INDEX(LINEST(L571:L830,M571:T830,TRUE,TRUE),1,4)</f>
        <v/>
      </c>
      <c r="AG830" s="9">
        <f>INDEX(LINEST(L571:L830,M571:T830,TRUE,TRUE),1,3)</f>
        <v/>
      </c>
      <c r="AH830" s="9">
        <f>INDEX(LINEST(L571:L830,M571:T830,TRUE,TRUE),1,2)</f>
        <v/>
      </c>
      <c r="AI830" s="9">
        <f>INDEX(LINEST(L571:L830,M571:T830,TRUE,TRUE),1,1)</f>
        <v/>
      </c>
      <c r="AJ830" s="10">
        <f>INDEX(LINEST(L571:L830,M571:T830,TRUE,TRUE),3,1)</f>
        <v/>
      </c>
      <c r="AK830" s="9">
        <f>AA829/52+AB829*M830+AC829*N830+AD829*O830+AE829*P830+AF829*Q830+AG829*R830+AH829*S830+AI829*T830</f>
        <v/>
      </c>
      <c r="AL830" s="9">
        <f>AVERAGE(L570:L829)</f>
        <v/>
      </c>
    </row>
    <row r="831">
      <c r="A831" s="7" t="n">
        <v>43427</v>
      </c>
      <c r="B831" s="8" t="n">
        <v>1223.65</v>
      </c>
      <c r="C831" s="8" t="n">
        <v>1.96</v>
      </c>
      <c r="D831" s="8" t="n">
        <v>1.09</v>
      </c>
      <c r="E831" s="8" t="n">
        <v>96.91999800000001</v>
      </c>
      <c r="F831" s="8" t="n">
        <v>54.41</v>
      </c>
      <c r="G831" s="8" t="n">
        <v>21.52</v>
      </c>
      <c r="H831" s="8" t="n">
        <v>57.310001</v>
      </c>
      <c r="I831" s="8" t="n">
        <v>2632.560059</v>
      </c>
      <c r="J831" s="8" t="n">
        <v>84.12396200000001</v>
      </c>
      <c r="L831" s="9">
        <f>LN(B831/B830)</f>
        <v/>
      </c>
      <c r="M831" s="9">
        <f>$M$1*(C831-C830)</f>
        <v/>
      </c>
      <c r="N831" s="9">
        <f>$N$1*(D831-D830)</f>
        <v/>
      </c>
      <c r="O831" s="9">
        <f>$O$1*LN(E831/E830)</f>
        <v/>
      </c>
      <c r="P831" s="9">
        <f>$P$1*LN(F831/F830)</f>
        <v/>
      </c>
      <c r="Q831" s="9">
        <f>$Q$1*(G831-G830)</f>
        <v/>
      </c>
      <c r="R831" s="9">
        <f>$R$1*(H831-H830)</f>
        <v/>
      </c>
      <c r="S831" s="9">
        <f>$S$1*LN(I831/I830)</f>
        <v/>
      </c>
      <c r="T831" s="9">
        <f>$T$1*LN(J831/J830)</f>
        <v/>
      </c>
      <c r="U831" s="9">
        <f>$W$12+$W$4*M831+$W$5*N831+$W$6*O831+$W$7*P831+$W$8*Q831+$W$9*R831+$W$10*S831+$W$11*T831</f>
        <v/>
      </c>
      <c r="AA831" s="10">
        <f>INDEX(LINEST(L572:L831,M572:T831,TRUE,TRUE),1,9)*52</f>
        <v/>
      </c>
      <c r="AB831" s="9">
        <f>INDEX(LINEST(L572:L831,M572:T831,TRUE,TRUE),1,8)</f>
        <v/>
      </c>
      <c r="AC831" s="9">
        <f>INDEX(LINEST(L572:L831,M572:T831,TRUE,TRUE),1,7)</f>
        <v/>
      </c>
      <c r="AD831" s="9">
        <f>INDEX(LINEST(L572:L831,M572:T831,TRUE,TRUE),1,6)</f>
        <v/>
      </c>
      <c r="AE831" s="9">
        <f>INDEX(LINEST(L572:L831,M572:T831,TRUE,TRUE),1,5)</f>
        <v/>
      </c>
      <c r="AF831" s="9">
        <f>INDEX(LINEST(L572:L831,M572:T831,TRUE,TRUE),1,4)</f>
        <v/>
      </c>
      <c r="AG831" s="9">
        <f>INDEX(LINEST(L572:L831,M572:T831,TRUE,TRUE),1,3)</f>
        <v/>
      </c>
      <c r="AH831" s="9">
        <f>INDEX(LINEST(L572:L831,M572:T831,TRUE,TRUE),1,2)</f>
        <v/>
      </c>
      <c r="AI831" s="9">
        <f>INDEX(LINEST(L572:L831,M572:T831,TRUE,TRUE),1,1)</f>
        <v/>
      </c>
      <c r="AJ831" s="10">
        <f>INDEX(LINEST(L572:L831,M572:T831,TRUE,TRUE),3,1)</f>
        <v/>
      </c>
      <c r="AK831" s="9">
        <f>AA830/52+AB830*M831+AC830*N831+AD830*O831+AE830*P831+AF830*Q831+AG830*R831+AH830*S831+AI830*T831</f>
        <v/>
      </c>
      <c r="AL831" s="9">
        <f>AVERAGE(L571:L830)</f>
        <v/>
      </c>
    </row>
    <row r="832">
      <c r="A832" s="7" t="n">
        <v>43434</v>
      </c>
      <c r="B832" s="8" t="n">
        <v>1217.55</v>
      </c>
      <c r="C832" s="8" t="n">
        <v>1.97</v>
      </c>
      <c r="D832" s="8" t="n">
        <v>1.04</v>
      </c>
      <c r="E832" s="8" t="n">
        <v>97.269997</v>
      </c>
      <c r="F832" s="8" t="n">
        <v>50.78</v>
      </c>
      <c r="G832" s="8" t="n">
        <v>18.07</v>
      </c>
      <c r="H832" s="8" t="n">
        <v>52.43</v>
      </c>
      <c r="I832" s="8" t="n">
        <v>2760.169922</v>
      </c>
      <c r="J832" s="8" t="n">
        <v>84.30886099999999</v>
      </c>
      <c r="L832" s="9">
        <f>LN(B832/B831)</f>
        <v/>
      </c>
      <c r="M832" s="9">
        <f>$M$1*(C832-C831)</f>
        <v/>
      </c>
      <c r="N832" s="9">
        <f>$N$1*(D832-D831)</f>
        <v/>
      </c>
      <c r="O832" s="9">
        <f>$O$1*LN(E832/E831)</f>
        <v/>
      </c>
      <c r="P832" s="9">
        <f>$P$1*LN(F832/F831)</f>
        <v/>
      </c>
      <c r="Q832" s="9">
        <f>$Q$1*(G832-G831)</f>
        <v/>
      </c>
      <c r="R832" s="9">
        <f>$R$1*(H832-H831)</f>
        <v/>
      </c>
      <c r="S832" s="9">
        <f>$S$1*LN(I832/I831)</f>
        <v/>
      </c>
      <c r="T832" s="9">
        <f>$T$1*LN(J832/J831)</f>
        <v/>
      </c>
      <c r="U832" s="9">
        <f>$W$12+$W$4*M832+$W$5*N832+$W$6*O832+$W$7*P832+$W$8*Q832+$W$9*R832+$W$10*S832+$W$11*T832</f>
        <v/>
      </c>
      <c r="AA832" s="10">
        <f>INDEX(LINEST(L573:L832,M573:T832,TRUE,TRUE),1,9)*52</f>
        <v/>
      </c>
      <c r="AB832" s="9">
        <f>INDEX(LINEST(L573:L832,M573:T832,TRUE,TRUE),1,8)</f>
        <v/>
      </c>
      <c r="AC832" s="9">
        <f>INDEX(LINEST(L573:L832,M573:T832,TRUE,TRUE),1,7)</f>
        <v/>
      </c>
      <c r="AD832" s="9">
        <f>INDEX(LINEST(L573:L832,M573:T832,TRUE,TRUE),1,6)</f>
        <v/>
      </c>
      <c r="AE832" s="9">
        <f>INDEX(LINEST(L573:L832,M573:T832,TRUE,TRUE),1,5)</f>
        <v/>
      </c>
      <c r="AF832" s="9">
        <f>INDEX(LINEST(L573:L832,M573:T832,TRUE,TRUE),1,4)</f>
        <v/>
      </c>
      <c r="AG832" s="9">
        <f>INDEX(LINEST(L573:L832,M573:T832,TRUE,TRUE),1,3)</f>
        <v/>
      </c>
      <c r="AH832" s="9">
        <f>INDEX(LINEST(L573:L832,M573:T832,TRUE,TRUE),1,2)</f>
        <v/>
      </c>
      <c r="AI832" s="9">
        <f>INDEX(LINEST(L573:L832,M573:T832,TRUE,TRUE),1,1)</f>
        <v/>
      </c>
      <c r="AJ832" s="10">
        <f>INDEX(LINEST(L573:L832,M573:T832,TRUE,TRUE),3,1)</f>
        <v/>
      </c>
      <c r="AK832" s="9">
        <f>AA831/52+AB831*M832+AC831*N832+AD831*O832+AE831*P832+AF831*Q832+AG831*R832+AH831*S832+AI831*T832</f>
        <v/>
      </c>
      <c r="AL832" s="9">
        <f>AVERAGE(L572:L831)</f>
        <v/>
      </c>
    </row>
    <row r="833">
      <c r="A833" s="7" t="n">
        <v>43441</v>
      </c>
      <c r="B833" s="8" t="n">
        <v>1243.3</v>
      </c>
      <c r="C833" s="8" t="n">
        <v>1.89</v>
      </c>
      <c r="D833" s="8" t="n">
        <v>0.96</v>
      </c>
      <c r="E833" s="8" t="n">
        <v>96.510002</v>
      </c>
      <c r="F833" s="8" t="n">
        <v>52.76</v>
      </c>
      <c r="G833" s="8" t="n">
        <v>23.23</v>
      </c>
      <c r="H833" s="8" t="n">
        <v>60.740002</v>
      </c>
      <c r="I833" s="8" t="n">
        <v>2633.080078</v>
      </c>
      <c r="J833" s="8" t="n">
        <v>84.994598</v>
      </c>
      <c r="L833" s="9">
        <f>LN(B833/B832)</f>
        <v/>
      </c>
      <c r="M833" s="9">
        <f>$M$1*(C833-C832)</f>
        <v/>
      </c>
      <c r="N833" s="9">
        <f>$N$1*(D833-D832)</f>
        <v/>
      </c>
      <c r="O833" s="9">
        <f>$O$1*LN(E833/E832)</f>
        <v/>
      </c>
      <c r="P833" s="9">
        <f>$P$1*LN(F833/F832)</f>
        <v/>
      </c>
      <c r="Q833" s="9">
        <f>$Q$1*(G833-G832)</f>
        <v/>
      </c>
      <c r="R833" s="9">
        <f>$R$1*(H833-H832)</f>
        <v/>
      </c>
      <c r="S833" s="9">
        <f>$S$1*LN(I833/I832)</f>
        <v/>
      </c>
      <c r="T833" s="9">
        <f>$T$1*LN(J833/J832)</f>
        <v/>
      </c>
      <c r="U833" s="9">
        <f>$W$12+$W$4*M833+$W$5*N833+$W$6*O833+$W$7*P833+$W$8*Q833+$W$9*R833+$W$10*S833+$W$11*T833</f>
        <v/>
      </c>
      <c r="AA833" s="10">
        <f>INDEX(LINEST(L574:L833,M574:T833,TRUE,TRUE),1,9)*52</f>
        <v/>
      </c>
      <c r="AB833" s="9">
        <f>INDEX(LINEST(L574:L833,M574:T833,TRUE,TRUE),1,8)</f>
        <v/>
      </c>
      <c r="AC833" s="9">
        <f>INDEX(LINEST(L574:L833,M574:T833,TRUE,TRUE),1,7)</f>
        <v/>
      </c>
      <c r="AD833" s="9">
        <f>INDEX(LINEST(L574:L833,M574:T833,TRUE,TRUE),1,6)</f>
        <v/>
      </c>
      <c r="AE833" s="9">
        <f>INDEX(LINEST(L574:L833,M574:T833,TRUE,TRUE),1,5)</f>
        <v/>
      </c>
      <c r="AF833" s="9">
        <f>INDEX(LINEST(L574:L833,M574:T833,TRUE,TRUE),1,4)</f>
        <v/>
      </c>
      <c r="AG833" s="9">
        <f>INDEX(LINEST(L574:L833,M574:T833,TRUE,TRUE),1,3)</f>
        <v/>
      </c>
      <c r="AH833" s="9">
        <f>INDEX(LINEST(L574:L833,M574:T833,TRUE,TRUE),1,2)</f>
        <v/>
      </c>
      <c r="AI833" s="9">
        <f>INDEX(LINEST(L574:L833,M574:T833,TRUE,TRUE),1,1)</f>
        <v/>
      </c>
      <c r="AJ833" s="10">
        <f>INDEX(LINEST(L574:L833,M574:T833,TRUE,TRUE),3,1)</f>
        <v/>
      </c>
      <c r="AK833" s="9">
        <f>AA832/52+AB832*M833+AC832*N833+AD832*O833+AE832*P833+AF832*Q833+AG832*R833+AH832*S833+AI832*T833</f>
        <v/>
      </c>
      <c r="AL833" s="9">
        <f>AVERAGE(L573:L832)</f>
        <v/>
      </c>
    </row>
    <row r="834">
      <c r="A834" s="7" t="n">
        <v>43448</v>
      </c>
      <c r="B834" s="8" t="n">
        <v>1235.35</v>
      </c>
      <c r="C834" s="8" t="n">
        <v>1.82</v>
      </c>
      <c r="D834" s="8" t="n">
        <v>1.07</v>
      </c>
      <c r="E834" s="8" t="n">
        <v>97.44000200000001</v>
      </c>
      <c r="F834" s="8" t="n">
        <v>51.26</v>
      </c>
      <c r="G834" s="8" t="n">
        <v>21.63</v>
      </c>
      <c r="H834" s="8" t="n">
        <v>56.130001</v>
      </c>
      <c r="I834" s="8" t="n">
        <v>2599.949951</v>
      </c>
      <c r="J834" s="8" t="n">
        <v>85.059006</v>
      </c>
      <c r="L834" s="9">
        <f>LN(B834/B833)</f>
        <v/>
      </c>
      <c r="M834" s="9">
        <f>$M$1*(C834-C833)</f>
        <v/>
      </c>
      <c r="N834" s="9">
        <f>$N$1*(D834-D833)</f>
        <v/>
      </c>
      <c r="O834" s="9">
        <f>$O$1*LN(E834/E833)</f>
        <v/>
      </c>
      <c r="P834" s="9">
        <f>$P$1*LN(F834/F833)</f>
        <v/>
      </c>
      <c r="Q834" s="9">
        <f>$Q$1*(G834-G833)</f>
        <v/>
      </c>
      <c r="R834" s="9">
        <f>$R$1*(H834-H833)</f>
        <v/>
      </c>
      <c r="S834" s="9">
        <f>$S$1*LN(I834/I833)</f>
        <v/>
      </c>
      <c r="T834" s="9">
        <f>$T$1*LN(J834/J833)</f>
        <v/>
      </c>
      <c r="U834" s="9">
        <f>$W$12+$W$4*M834+$W$5*N834+$W$6*O834+$W$7*P834+$W$8*Q834+$W$9*R834+$W$10*S834+$W$11*T834</f>
        <v/>
      </c>
      <c r="AA834" s="10">
        <f>INDEX(LINEST(L575:L834,M575:T834,TRUE,TRUE),1,9)*52</f>
        <v/>
      </c>
      <c r="AB834" s="9">
        <f>INDEX(LINEST(L575:L834,M575:T834,TRUE,TRUE),1,8)</f>
        <v/>
      </c>
      <c r="AC834" s="9">
        <f>INDEX(LINEST(L575:L834,M575:T834,TRUE,TRUE),1,7)</f>
        <v/>
      </c>
      <c r="AD834" s="9">
        <f>INDEX(LINEST(L575:L834,M575:T834,TRUE,TRUE),1,6)</f>
        <v/>
      </c>
      <c r="AE834" s="9">
        <f>INDEX(LINEST(L575:L834,M575:T834,TRUE,TRUE),1,5)</f>
        <v/>
      </c>
      <c r="AF834" s="9">
        <f>INDEX(LINEST(L575:L834,M575:T834,TRUE,TRUE),1,4)</f>
        <v/>
      </c>
      <c r="AG834" s="9">
        <f>INDEX(LINEST(L575:L834,M575:T834,TRUE,TRUE),1,3)</f>
        <v/>
      </c>
      <c r="AH834" s="9">
        <f>INDEX(LINEST(L575:L834,M575:T834,TRUE,TRUE),1,2)</f>
        <v/>
      </c>
      <c r="AI834" s="9">
        <f>INDEX(LINEST(L575:L834,M575:T834,TRUE,TRUE),1,1)</f>
        <v/>
      </c>
      <c r="AJ834" s="10">
        <f>INDEX(LINEST(L575:L834,M575:T834,TRUE,TRUE),3,1)</f>
        <v/>
      </c>
      <c r="AK834" s="9">
        <f>AA833/52+AB833*M834+AC833*N834+AD833*O834+AE833*P834+AF833*Q834+AG833*R834+AH833*S834+AI833*T834</f>
        <v/>
      </c>
      <c r="AL834" s="9">
        <f>AVERAGE(L574:L833)</f>
        <v/>
      </c>
    </row>
    <row r="835">
      <c r="A835" s="7" t="n">
        <v>43455</v>
      </c>
      <c r="B835" s="8" t="n">
        <v>1258.15</v>
      </c>
      <c r="C835" s="8" t="n">
        <v>1.77</v>
      </c>
      <c r="D835" s="8" t="n">
        <v>1.02</v>
      </c>
      <c r="E835" s="8" t="n">
        <v>96.959999</v>
      </c>
      <c r="F835" s="8" t="n">
        <v>45.38</v>
      </c>
      <c r="G835" s="8" t="n">
        <v>30.11</v>
      </c>
      <c r="H835" s="8" t="n">
        <v>61.610001</v>
      </c>
      <c r="I835" s="8" t="n">
        <v>2416.620117</v>
      </c>
      <c r="J835" s="8" t="n">
        <v>85.414017</v>
      </c>
      <c r="L835" s="9">
        <f>LN(B835/B834)</f>
        <v/>
      </c>
      <c r="M835" s="9">
        <f>$M$1*(C835-C834)</f>
        <v/>
      </c>
      <c r="N835" s="9">
        <f>$N$1*(D835-D834)</f>
        <v/>
      </c>
      <c r="O835" s="9">
        <f>$O$1*LN(E835/E834)</f>
        <v/>
      </c>
      <c r="P835" s="9">
        <f>$P$1*LN(F835/F834)</f>
        <v/>
      </c>
      <c r="Q835" s="9">
        <f>$Q$1*(G835-G834)</f>
        <v/>
      </c>
      <c r="R835" s="9">
        <f>$R$1*(H835-H834)</f>
        <v/>
      </c>
      <c r="S835" s="9">
        <f>$S$1*LN(I835/I834)</f>
        <v/>
      </c>
      <c r="T835" s="9">
        <f>$T$1*LN(J835/J834)</f>
        <v/>
      </c>
      <c r="U835" s="9">
        <f>$W$12+$W$4*M835+$W$5*N835+$W$6*O835+$W$7*P835+$W$8*Q835+$W$9*R835+$W$10*S835+$W$11*T835</f>
        <v/>
      </c>
      <c r="AA835" s="10">
        <f>INDEX(LINEST(L576:L835,M576:T835,TRUE,TRUE),1,9)*52</f>
        <v/>
      </c>
      <c r="AB835" s="9">
        <f>INDEX(LINEST(L576:L835,M576:T835,TRUE,TRUE),1,8)</f>
        <v/>
      </c>
      <c r="AC835" s="9">
        <f>INDEX(LINEST(L576:L835,M576:T835,TRUE,TRUE),1,7)</f>
        <v/>
      </c>
      <c r="AD835" s="9">
        <f>INDEX(LINEST(L576:L835,M576:T835,TRUE,TRUE),1,6)</f>
        <v/>
      </c>
      <c r="AE835" s="9">
        <f>INDEX(LINEST(L576:L835,M576:T835,TRUE,TRUE),1,5)</f>
        <v/>
      </c>
      <c r="AF835" s="9">
        <f>INDEX(LINEST(L576:L835,M576:T835,TRUE,TRUE),1,4)</f>
        <v/>
      </c>
      <c r="AG835" s="9">
        <f>INDEX(LINEST(L576:L835,M576:T835,TRUE,TRUE),1,3)</f>
        <v/>
      </c>
      <c r="AH835" s="9">
        <f>INDEX(LINEST(L576:L835,M576:T835,TRUE,TRUE),1,2)</f>
        <v/>
      </c>
      <c r="AI835" s="9">
        <f>INDEX(LINEST(L576:L835,M576:T835,TRUE,TRUE),1,1)</f>
        <v/>
      </c>
      <c r="AJ835" s="10">
        <f>INDEX(LINEST(L576:L835,M576:T835,TRUE,TRUE),3,1)</f>
        <v/>
      </c>
      <c r="AK835" s="9">
        <f>AA834/52+AB834*M835+AC834*N835+AD834*O835+AE834*P835+AF834*Q835+AG834*R835+AH834*S835+AI834*T835</f>
        <v/>
      </c>
      <c r="AL835" s="9">
        <f>AVERAGE(L575:L834)</f>
        <v/>
      </c>
    </row>
    <row r="836">
      <c r="A836" s="7" t="n">
        <v>43462</v>
      </c>
      <c r="B836" s="8" t="n">
        <v>1279</v>
      </c>
      <c r="C836" s="8" t="n">
        <v>1.73</v>
      </c>
      <c r="D836" s="8" t="n">
        <v>0.99</v>
      </c>
      <c r="E836" s="8" t="n">
        <v>96.389999</v>
      </c>
      <c r="F836" s="8" t="n">
        <v>45.15</v>
      </c>
      <c r="G836" s="8" t="n">
        <v>28.34</v>
      </c>
      <c r="H836" s="8" t="n">
        <v>66.660004</v>
      </c>
      <c r="I836" s="8" t="n">
        <v>2485.73999</v>
      </c>
      <c r="J836" s="8" t="n">
        <v>85.761177</v>
      </c>
      <c r="L836" s="9">
        <f>LN(B836/B835)</f>
        <v/>
      </c>
      <c r="M836" s="9">
        <f>$M$1*(C836-C835)</f>
        <v/>
      </c>
      <c r="N836" s="9">
        <f>$N$1*(D836-D835)</f>
        <v/>
      </c>
      <c r="O836" s="9">
        <f>$O$1*LN(E836/E835)</f>
        <v/>
      </c>
      <c r="P836" s="9">
        <f>$P$1*LN(F836/F835)</f>
        <v/>
      </c>
      <c r="Q836" s="9">
        <f>$Q$1*(G836-G835)</f>
        <v/>
      </c>
      <c r="R836" s="9">
        <f>$R$1*(H836-H835)</f>
        <v/>
      </c>
      <c r="S836" s="9">
        <f>$S$1*LN(I836/I835)</f>
        <v/>
      </c>
      <c r="T836" s="9">
        <f>$T$1*LN(J836/J835)</f>
        <v/>
      </c>
      <c r="U836" s="9">
        <f>$W$12+$W$4*M836+$W$5*N836+$W$6*O836+$W$7*P836+$W$8*Q836+$W$9*R836+$W$10*S836+$W$11*T836</f>
        <v/>
      </c>
      <c r="AA836" s="10">
        <f>INDEX(LINEST(L577:L836,M577:T836,TRUE,TRUE),1,9)*52</f>
        <v/>
      </c>
      <c r="AB836" s="9">
        <f>INDEX(LINEST(L577:L836,M577:T836,TRUE,TRUE),1,8)</f>
        <v/>
      </c>
      <c r="AC836" s="9">
        <f>INDEX(LINEST(L577:L836,M577:T836,TRUE,TRUE),1,7)</f>
        <v/>
      </c>
      <c r="AD836" s="9">
        <f>INDEX(LINEST(L577:L836,M577:T836,TRUE,TRUE),1,6)</f>
        <v/>
      </c>
      <c r="AE836" s="9">
        <f>INDEX(LINEST(L577:L836,M577:T836,TRUE,TRUE),1,5)</f>
        <v/>
      </c>
      <c r="AF836" s="9">
        <f>INDEX(LINEST(L577:L836,M577:T836,TRUE,TRUE),1,4)</f>
        <v/>
      </c>
      <c r="AG836" s="9">
        <f>INDEX(LINEST(L577:L836,M577:T836,TRUE,TRUE),1,3)</f>
        <v/>
      </c>
      <c r="AH836" s="9">
        <f>INDEX(LINEST(L577:L836,M577:T836,TRUE,TRUE),1,2)</f>
        <v/>
      </c>
      <c r="AI836" s="9">
        <f>INDEX(LINEST(L577:L836,M577:T836,TRUE,TRUE),1,1)</f>
        <v/>
      </c>
      <c r="AJ836" s="10">
        <f>INDEX(LINEST(L577:L836,M577:T836,TRUE,TRUE),3,1)</f>
        <v/>
      </c>
      <c r="AK836" s="9">
        <f>AA835/52+AB835*M836+AC835*N836+AD835*O836+AE835*P836+AF835*Q836+AG835*R836+AH835*S836+AI835*T836</f>
        <v/>
      </c>
      <c r="AL836" s="9">
        <f>AVERAGE(L576:L835)</f>
        <v/>
      </c>
    </row>
    <row r="837">
      <c r="A837" s="7" t="n">
        <v>43469</v>
      </c>
      <c r="B837" s="8" t="n">
        <v>1279.9</v>
      </c>
      <c r="C837" s="8" t="n">
        <v>1.76</v>
      </c>
      <c r="D837" s="8" t="n">
        <v>0.91</v>
      </c>
      <c r="E837" s="8" t="n">
        <v>96.19000200000001</v>
      </c>
      <c r="F837" s="8" t="n">
        <v>47.76</v>
      </c>
      <c r="G837" s="8" t="n">
        <v>21.38</v>
      </c>
      <c r="H837" s="8" t="n">
        <v>65.81999999999999</v>
      </c>
      <c r="I837" s="8" t="n">
        <v>2531.939941</v>
      </c>
      <c r="J837" s="8" t="n">
        <v>86.14065600000001</v>
      </c>
      <c r="L837" s="9">
        <f>LN(B837/B836)</f>
        <v/>
      </c>
      <c r="M837" s="9">
        <f>$M$1*(C837-C836)</f>
        <v/>
      </c>
      <c r="N837" s="9">
        <f>$N$1*(D837-D836)</f>
        <v/>
      </c>
      <c r="O837" s="9">
        <f>$O$1*LN(E837/E836)</f>
        <v/>
      </c>
      <c r="P837" s="9">
        <f>$P$1*LN(F837/F836)</f>
        <v/>
      </c>
      <c r="Q837" s="9">
        <f>$Q$1*(G837-G836)</f>
        <v/>
      </c>
      <c r="R837" s="9">
        <f>$R$1*(H837-H836)</f>
        <v/>
      </c>
      <c r="S837" s="9">
        <f>$S$1*LN(I837/I836)</f>
        <v/>
      </c>
      <c r="T837" s="9">
        <f>$T$1*LN(J837/J836)</f>
        <v/>
      </c>
      <c r="U837" s="9">
        <f>$W$12+$W$4*M837+$W$5*N837+$W$6*O837+$W$7*P837+$W$8*Q837+$W$9*R837+$W$10*S837+$W$11*T837</f>
        <v/>
      </c>
      <c r="AA837" s="10">
        <f>INDEX(LINEST(L578:L837,M578:T837,TRUE,TRUE),1,9)*52</f>
        <v/>
      </c>
      <c r="AB837" s="9">
        <f>INDEX(LINEST(L578:L837,M578:T837,TRUE,TRUE),1,8)</f>
        <v/>
      </c>
      <c r="AC837" s="9">
        <f>INDEX(LINEST(L578:L837,M578:T837,TRUE,TRUE),1,7)</f>
        <v/>
      </c>
      <c r="AD837" s="9">
        <f>INDEX(LINEST(L578:L837,M578:T837,TRUE,TRUE),1,6)</f>
        <v/>
      </c>
      <c r="AE837" s="9">
        <f>INDEX(LINEST(L578:L837,M578:T837,TRUE,TRUE),1,5)</f>
        <v/>
      </c>
      <c r="AF837" s="9">
        <f>INDEX(LINEST(L578:L837,M578:T837,TRUE,TRUE),1,4)</f>
        <v/>
      </c>
      <c r="AG837" s="9">
        <f>INDEX(LINEST(L578:L837,M578:T837,TRUE,TRUE),1,3)</f>
        <v/>
      </c>
      <c r="AH837" s="9">
        <f>INDEX(LINEST(L578:L837,M578:T837,TRUE,TRUE),1,2)</f>
        <v/>
      </c>
      <c r="AI837" s="9">
        <f>INDEX(LINEST(L578:L837,M578:T837,TRUE,TRUE),1,1)</f>
        <v/>
      </c>
      <c r="AJ837" s="10">
        <f>INDEX(LINEST(L578:L837,M578:T837,TRUE,TRUE),3,1)</f>
        <v/>
      </c>
      <c r="AK837" s="9">
        <f>AA836/52+AB836*M837+AC836*N837+AD836*O837+AE836*P837+AF836*Q837+AG836*R837+AH836*S837+AI836*T837</f>
        <v/>
      </c>
      <c r="AL837" s="9">
        <f>AVERAGE(L577:L836)</f>
        <v/>
      </c>
    </row>
    <row r="838">
      <c r="A838" s="7" t="n">
        <v>43476</v>
      </c>
      <c r="B838" s="8" t="n">
        <v>1288.95</v>
      </c>
      <c r="C838" s="8" t="n">
        <v>1.83</v>
      </c>
      <c r="D838" s="8" t="n">
        <v>0.88</v>
      </c>
      <c r="E838" s="8" t="n">
        <v>95.66999800000001</v>
      </c>
      <c r="F838" s="8" t="n">
        <v>51.44</v>
      </c>
      <c r="G838" s="8" t="n">
        <v>18.19</v>
      </c>
      <c r="H838" s="8" t="n">
        <v>55.939999</v>
      </c>
      <c r="I838" s="8" t="n">
        <v>2596.26001</v>
      </c>
      <c r="J838" s="8" t="n">
        <v>86.027641</v>
      </c>
      <c r="L838" s="9">
        <f>LN(B838/B837)</f>
        <v/>
      </c>
      <c r="M838" s="9">
        <f>$M$1*(C838-C837)</f>
        <v/>
      </c>
      <c r="N838" s="9">
        <f>$N$1*(D838-D837)</f>
        <v/>
      </c>
      <c r="O838" s="9">
        <f>$O$1*LN(E838/E837)</f>
        <v/>
      </c>
      <c r="P838" s="9">
        <f>$P$1*LN(F838/F837)</f>
        <v/>
      </c>
      <c r="Q838" s="9">
        <f>$Q$1*(G838-G837)</f>
        <v/>
      </c>
      <c r="R838" s="9">
        <f>$R$1*(H838-H837)</f>
        <v/>
      </c>
      <c r="S838" s="9">
        <f>$S$1*LN(I838/I837)</f>
        <v/>
      </c>
      <c r="T838" s="9">
        <f>$T$1*LN(J838/J837)</f>
        <v/>
      </c>
      <c r="U838" s="9">
        <f>$W$12+$W$4*M838+$W$5*N838+$W$6*O838+$W$7*P838+$W$8*Q838+$W$9*R838+$W$10*S838+$W$11*T838</f>
        <v/>
      </c>
      <c r="AA838" s="10">
        <f>INDEX(LINEST(L579:L838,M579:T838,TRUE,TRUE),1,9)*52</f>
        <v/>
      </c>
      <c r="AB838" s="9">
        <f>INDEX(LINEST(L579:L838,M579:T838,TRUE,TRUE),1,8)</f>
        <v/>
      </c>
      <c r="AC838" s="9">
        <f>INDEX(LINEST(L579:L838,M579:T838,TRUE,TRUE),1,7)</f>
        <v/>
      </c>
      <c r="AD838" s="9">
        <f>INDEX(LINEST(L579:L838,M579:T838,TRUE,TRUE),1,6)</f>
        <v/>
      </c>
      <c r="AE838" s="9">
        <f>INDEX(LINEST(L579:L838,M579:T838,TRUE,TRUE),1,5)</f>
        <v/>
      </c>
      <c r="AF838" s="9">
        <f>INDEX(LINEST(L579:L838,M579:T838,TRUE,TRUE),1,4)</f>
        <v/>
      </c>
      <c r="AG838" s="9">
        <f>INDEX(LINEST(L579:L838,M579:T838,TRUE,TRUE),1,3)</f>
        <v/>
      </c>
      <c r="AH838" s="9">
        <f>INDEX(LINEST(L579:L838,M579:T838,TRUE,TRUE),1,2)</f>
        <v/>
      </c>
      <c r="AI838" s="9">
        <f>INDEX(LINEST(L579:L838,M579:T838,TRUE,TRUE),1,1)</f>
        <v/>
      </c>
      <c r="AJ838" s="10">
        <f>INDEX(LINEST(L579:L838,M579:T838,TRUE,TRUE),3,1)</f>
        <v/>
      </c>
      <c r="AK838" s="9">
        <f>AA837/52+AB837*M838+AC837*N838+AD837*O838+AE837*P838+AF837*Q838+AG837*R838+AH837*S838+AI837*T838</f>
        <v/>
      </c>
      <c r="AL838" s="9">
        <f>AVERAGE(L578:L837)</f>
        <v/>
      </c>
    </row>
    <row r="839">
      <c r="A839" s="7" t="n">
        <v>43483</v>
      </c>
      <c r="B839" s="8" t="n">
        <v>1284.2</v>
      </c>
      <c r="C839" s="8" t="n">
        <v>1.83</v>
      </c>
      <c r="D839" s="8" t="n">
        <v>0.96</v>
      </c>
      <c r="E839" s="8" t="n">
        <v>96.339996</v>
      </c>
      <c r="F839" s="8" t="n">
        <v>53.6</v>
      </c>
      <c r="G839" s="8" t="n">
        <v>17.8</v>
      </c>
      <c r="H839" s="8" t="n">
        <v>53.779999</v>
      </c>
      <c r="I839" s="8" t="n">
        <v>2670.709961</v>
      </c>
      <c r="J839" s="8" t="n">
        <v>85.86615</v>
      </c>
      <c r="L839" s="9">
        <f>LN(B839/B838)</f>
        <v/>
      </c>
      <c r="M839" s="9">
        <f>$M$1*(C839-C838)</f>
        <v/>
      </c>
      <c r="N839" s="9">
        <f>$N$1*(D839-D838)</f>
        <v/>
      </c>
      <c r="O839" s="9">
        <f>$O$1*LN(E839/E838)</f>
        <v/>
      </c>
      <c r="P839" s="9">
        <f>$P$1*LN(F839/F838)</f>
        <v/>
      </c>
      <c r="Q839" s="9">
        <f>$Q$1*(G839-G838)</f>
        <v/>
      </c>
      <c r="R839" s="9">
        <f>$R$1*(H839-H838)</f>
        <v/>
      </c>
      <c r="S839" s="9">
        <f>$S$1*LN(I839/I838)</f>
        <v/>
      </c>
      <c r="T839" s="9">
        <f>$T$1*LN(J839/J838)</f>
        <v/>
      </c>
      <c r="U839" s="9">
        <f>$W$12+$W$4*M839+$W$5*N839+$W$6*O839+$W$7*P839+$W$8*Q839+$W$9*R839+$W$10*S839+$W$11*T839</f>
        <v/>
      </c>
      <c r="AA839" s="10">
        <f>INDEX(LINEST(L580:L839,M580:T839,TRUE,TRUE),1,9)*52</f>
        <v/>
      </c>
      <c r="AB839" s="9">
        <f>INDEX(LINEST(L580:L839,M580:T839,TRUE,TRUE),1,8)</f>
        <v/>
      </c>
      <c r="AC839" s="9">
        <f>INDEX(LINEST(L580:L839,M580:T839,TRUE,TRUE),1,7)</f>
        <v/>
      </c>
      <c r="AD839" s="9">
        <f>INDEX(LINEST(L580:L839,M580:T839,TRUE,TRUE),1,6)</f>
        <v/>
      </c>
      <c r="AE839" s="9">
        <f>INDEX(LINEST(L580:L839,M580:T839,TRUE,TRUE),1,5)</f>
        <v/>
      </c>
      <c r="AF839" s="9">
        <f>INDEX(LINEST(L580:L839,M580:T839,TRUE,TRUE),1,4)</f>
        <v/>
      </c>
      <c r="AG839" s="9">
        <f>INDEX(LINEST(L580:L839,M580:T839,TRUE,TRUE),1,3)</f>
        <v/>
      </c>
      <c r="AH839" s="9">
        <f>INDEX(LINEST(L580:L839,M580:T839,TRUE,TRUE),1,2)</f>
        <v/>
      </c>
      <c r="AI839" s="9">
        <f>INDEX(LINEST(L580:L839,M580:T839,TRUE,TRUE),1,1)</f>
        <v/>
      </c>
      <c r="AJ839" s="10">
        <f>INDEX(LINEST(L580:L839,M580:T839,TRUE,TRUE),3,1)</f>
        <v/>
      </c>
      <c r="AK839" s="9">
        <f>AA838/52+AB838*M839+AC838*N839+AD838*O839+AE838*P839+AF838*Q839+AG838*R839+AH838*S839+AI838*T839</f>
        <v/>
      </c>
      <c r="AL839" s="9">
        <f>AVERAGE(L579:L838)</f>
        <v/>
      </c>
    </row>
    <row r="840">
      <c r="A840" s="7" t="n">
        <v>43490</v>
      </c>
      <c r="B840" s="8" t="n">
        <v>1293.9</v>
      </c>
      <c r="C840" s="8" t="n">
        <v>1.79</v>
      </c>
      <c r="D840" s="8" t="n">
        <v>0.97</v>
      </c>
      <c r="E840" s="8" t="n">
        <v>95.790001</v>
      </c>
      <c r="F840" s="8" t="n">
        <v>53.53</v>
      </c>
      <c r="G840" s="8" t="n">
        <v>17.42</v>
      </c>
      <c r="H840" s="8" t="n">
        <v>52.5</v>
      </c>
      <c r="I840" s="8" t="n">
        <v>2664.76001</v>
      </c>
      <c r="J840" s="8" t="n">
        <v>86.132561</v>
      </c>
      <c r="L840" s="9">
        <f>LN(B840/B839)</f>
        <v/>
      </c>
      <c r="M840" s="9">
        <f>$M$1*(C840-C839)</f>
        <v/>
      </c>
      <c r="N840" s="9">
        <f>$N$1*(D840-D839)</f>
        <v/>
      </c>
      <c r="O840" s="9">
        <f>$O$1*LN(E840/E839)</f>
        <v/>
      </c>
      <c r="P840" s="9">
        <f>$P$1*LN(F840/F839)</f>
        <v/>
      </c>
      <c r="Q840" s="9">
        <f>$Q$1*(G840-G839)</f>
        <v/>
      </c>
      <c r="R840" s="9">
        <f>$R$1*(H840-H839)</f>
        <v/>
      </c>
      <c r="S840" s="9">
        <f>$S$1*LN(I840/I839)</f>
        <v/>
      </c>
      <c r="T840" s="9">
        <f>$T$1*LN(J840/J839)</f>
        <v/>
      </c>
      <c r="U840" s="9">
        <f>$W$12+$W$4*M840+$W$5*N840+$W$6*O840+$W$7*P840+$W$8*Q840+$W$9*R840+$W$10*S840+$W$11*T840</f>
        <v/>
      </c>
      <c r="AA840" s="10">
        <f>INDEX(LINEST(L581:L840,M581:T840,TRUE,TRUE),1,9)*52</f>
        <v/>
      </c>
      <c r="AB840" s="9">
        <f>INDEX(LINEST(L581:L840,M581:T840,TRUE,TRUE),1,8)</f>
        <v/>
      </c>
      <c r="AC840" s="9">
        <f>INDEX(LINEST(L581:L840,M581:T840,TRUE,TRUE),1,7)</f>
        <v/>
      </c>
      <c r="AD840" s="9">
        <f>INDEX(LINEST(L581:L840,M581:T840,TRUE,TRUE),1,6)</f>
        <v/>
      </c>
      <c r="AE840" s="9">
        <f>INDEX(LINEST(L581:L840,M581:T840,TRUE,TRUE),1,5)</f>
        <v/>
      </c>
      <c r="AF840" s="9">
        <f>INDEX(LINEST(L581:L840,M581:T840,TRUE,TRUE),1,4)</f>
        <v/>
      </c>
      <c r="AG840" s="9">
        <f>INDEX(LINEST(L581:L840,M581:T840,TRUE,TRUE),1,3)</f>
        <v/>
      </c>
      <c r="AH840" s="9">
        <f>INDEX(LINEST(L581:L840,M581:T840,TRUE,TRUE),1,2)</f>
        <v/>
      </c>
      <c r="AI840" s="9">
        <f>INDEX(LINEST(L581:L840,M581:T840,TRUE,TRUE),1,1)</f>
        <v/>
      </c>
      <c r="AJ840" s="10">
        <f>INDEX(LINEST(L581:L840,M581:T840,TRUE,TRUE),3,1)</f>
        <v/>
      </c>
      <c r="AK840" s="9">
        <f>AA839/52+AB839*M840+AC839*N840+AD839*O840+AE839*P840+AF839*Q840+AG839*R840+AH839*S840+AI839*T840</f>
        <v/>
      </c>
      <c r="AL840" s="9">
        <f>AVERAGE(L580:L839)</f>
        <v/>
      </c>
    </row>
    <row r="841">
      <c r="A841" s="7" t="n">
        <v>43497</v>
      </c>
      <c r="B841" s="8" t="n">
        <v>1318.7</v>
      </c>
      <c r="C841" s="8" t="n">
        <v>1.88</v>
      </c>
      <c r="D841" s="8" t="n">
        <v>0.82</v>
      </c>
      <c r="E841" s="8" t="n">
        <v>95.58000199999999</v>
      </c>
      <c r="F841" s="8" t="n">
        <v>55.29</v>
      </c>
      <c r="G841" s="8" t="n">
        <v>16.14</v>
      </c>
      <c r="H841" s="8" t="n">
        <v>48.790001</v>
      </c>
      <c r="I841" s="8" t="n">
        <v>2706.530029</v>
      </c>
      <c r="J841" s="8" t="n">
        <v>86.582657</v>
      </c>
      <c r="L841" s="9">
        <f>LN(B841/B840)</f>
        <v/>
      </c>
      <c r="M841" s="9">
        <f>$M$1*(C841-C840)</f>
        <v/>
      </c>
      <c r="N841" s="9">
        <f>$N$1*(D841-D840)</f>
        <v/>
      </c>
      <c r="O841" s="9">
        <f>$O$1*LN(E841/E840)</f>
        <v/>
      </c>
      <c r="P841" s="9">
        <f>$P$1*LN(F841/F840)</f>
        <v/>
      </c>
      <c r="Q841" s="9">
        <f>$Q$1*(G841-G840)</f>
        <v/>
      </c>
      <c r="R841" s="9">
        <f>$R$1*(H841-H840)</f>
        <v/>
      </c>
      <c r="S841" s="9">
        <f>$S$1*LN(I841/I840)</f>
        <v/>
      </c>
      <c r="T841" s="9">
        <f>$T$1*LN(J841/J840)</f>
        <v/>
      </c>
      <c r="U841" s="9">
        <f>$W$12+$W$4*M841+$W$5*N841+$W$6*O841+$W$7*P841+$W$8*Q841+$W$9*R841+$W$10*S841+$W$11*T841</f>
        <v/>
      </c>
      <c r="AA841" s="10">
        <f>INDEX(LINEST(L582:L841,M582:T841,TRUE,TRUE),1,9)*52</f>
        <v/>
      </c>
      <c r="AB841" s="9">
        <f>INDEX(LINEST(L582:L841,M582:T841,TRUE,TRUE),1,8)</f>
        <v/>
      </c>
      <c r="AC841" s="9">
        <f>INDEX(LINEST(L582:L841,M582:T841,TRUE,TRUE),1,7)</f>
        <v/>
      </c>
      <c r="AD841" s="9">
        <f>INDEX(LINEST(L582:L841,M582:T841,TRUE,TRUE),1,6)</f>
        <v/>
      </c>
      <c r="AE841" s="9">
        <f>INDEX(LINEST(L582:L841,M582:T841,TRUE,TRUE),1,5)</f>
        <v/>
      </c>
      <c r="AF841" s="9">
        <f>INDEX(LINEST(L582:L841,M582:T841,TRUE,TRUE),1,4)</f>
        <v/>
      </c>
      <c r="AG841" s="9">
        <f>INDEX(LINEST(L582:L841,M582:T841,TRUE,TRUE),1,3)</f>
        <v/>
      </c>
      <c r="AH841" s="9">
        <f>INDEX(LINEST(L582:L841,M582:T841,TRUE,TRUE),1,2)</f>
        <v/>
      </c>
      <c r="AI841" s="9">
        <f>INDEX(LINEST(L582:L841,M582:T841,TRUE,TRUE),1,1)</f>
        <v/>
      </c>
      <c r="AJ841" s="10">
        <f>INDEX(LINEST(L582:L841,M582:T841,TRUE,TRUE),3,1)</f>
        <v/>
      </c>
      <c r="AK841" s="9">
        <f>AA840/52+AB840*M841+AC840*N841+AD840*O841+AE840*P841+AF840*Q841+AG840*R841+AH840*S841+AI840*T841</f>
        <v/>
      </c>
      <c r="AL841" s="9">
        <f>AVERAGE(L581:L840)</f>
        <v/>
      </c>
    </row>
    <row r="842">
      <c r="A842" s="7" t="n">
        <v>43504</v>
      </c>
      <c r="B842" s="8" t="n">
        <v>1314.85</v>
      </c>
      <c r="C842" s="8" t="n">
        <v>1.82</v>
      </c>
      <c r="D842" s="8" t="n">
        <v>0.8100000000000001</v>
      </c>
      <c r="E842" s="8" t="n">
        <v>96.639999</v>
      </c>
      <c r="F842" s="8" t="n">
        <v>52.75</v>
      </c>
      <c r="G842" s="8" t="n">
        <v>15.72</v>
      </c>
      <c r="H842" s="8" t="n">
        <v>49.630001</v>
      </c>
      <c r="I842" s="8" t="n">
        <v>2707.879883</v>
      </c>
      <c r="J842" s="8" t="n">
        <v>86.88211099999999</v>
      </c>
      <c r="L842" s="9">
        <f>LN(B842/B841)</f>
        <v/>
      </c>
      <c r="M842" s="9">
        <f>$M$1*(C842-C841)</f>
        <v/>
      </c>
      <c r="N842" s="9">
        <f>$N$1*(D842-D841)</f>
        <v/>
      </c>
      <c r="O842" s="9">
        <f>$O$1*LN(E842/E841)</f>
        <v/>
      </c>
      <c r="P842" s="9">
        <f>$P$1*LN(F842/F841)</f>
        <v/>
      </c>
      <c r="Q842" s="9">
        <f>$Q$1*(G842-G841)</f>
        <v/>
      </c>
      <c r="R842" s="9">
        <f>$R$1*(H842-H841)</f>
        <v/>
      </c>
      <c r="S842" s="9">
        <f>$S$1*LN(I842/I841)</f>
        <v/>
      </c>
      <c r="T842" s="9">
        <f>$T$1*LN(J842/J841)</f>
        <v/>
      </c>
      <c r="U842" s="9">
        <f>$W$12+$W$4*M842+$W$5*N842+$W$6*O842+$W$7*P842+$W$8*Q842+$W$9*R842+$W$10*S842+$W$11*T842</f>
        <v/>
      </c>
      <c r="AA842" s="10">
        <f>INDEX(LINEST(L583:L842,M583:T842,TRUE,TRUE),1,9)*52</f>
        <v/>
      </c>
      <c r="AB842" s="9">
        <f>INDEX(LINEST(L583:L842,M583:T842,TRUE,TRUE),1,8)</f>
        <v/>
      </c>
      <c r="AC842" s="9">
        <f>INDEX(LINEST(L583:L842,M583:T842,TRUE,TRUE),1,7)</f>
        <v/>
      </c>
      <c r="AD842" s="9">
        <f>INDEX(LINEST(L583:L842,M583:T842,TRUE,TRUE),1,6)</f>
        <v/>
      </c>
      <c r="AE842" s="9">
        <f>INDEX(LINEST(L583:L842,M583:T842,TRUE,TRUE),1,5)</f>
        <v/>
      </c>
      <c r="AF842" s="9">
        <f>INDEX(LINEST(L583:L842,M583:T842,TRUE,TRUE),1,4)</f>
        <v/>
      </c>
      <c r="AG842" s="9">
        <f>INDEX(LINEST(L583:L842,M583:T842,TRUE,TRUE),1,3)</f>
        <v/>
      </c>
      <c r="AH842" s="9">
        <f>INDEX(LINEST(L583:L842,M583:T842,TRUE,TRUE),1,2)</f>
        <v/>
      </c>
      <c r="AI842" s="9">
        <f>INDEX(LINEST(L583:L842,M583:T842,TRUE,TRUE),1,1)</f>
        <v/>
      </c>
      <c r="AJ842" s="10">
        <f>INDEX(LINEST(L583:L842,M583:T842,TRUE,TRUE),3,1)</f>
        <v/>
      </c>
      <c r="AK842" s="9">
        <f>AA841/52+AB841*M842+AC841*N842+AD841*O842+AE841*P842+AF841*Q842+AG841*R842+AH841*S842+AI841*T842</f>
        <v/>
      </c>
      <c r="AL842" s="9">
        <f>AVERAGE(L582:L841)</f>
        <v/>
      </c>
    </row>
    <row r="843">
      <c r="A843" s="7" t="n">
        <v>43511</v>
      </c>
      <c r="B843" s="8" t="n">
        <v>1316.55</v>
      </c>
      <c r="C843" s="8" t="n">
        <v>1.86</v>
      </c>
      <c r="D843" s="8" t="n">
        <v>0.8</v>
      </c>
      <c r="E843" s="8" t="n">
        <v>96.91999800000001</v>
      </c>
      <c r="F843" s="8" t="n">
        <v>55.58</v>
      </c>
      <c r="G843" s="8" t="n">
        <v>14.91</v>
      </c>
      <c r="H843" s="8" t="n">
        <v>45.73</v>
      </c>
      <c r="I843" s="8" t="n">
        <v>2775.600098</v>
      </c>
      <c r="J843" s="8" t="n">
        <v>86.84979199999999</v>
      </c>
      <c r="L843" s="9">
        <f>LN(B843/B842)</f>
        <v/>
      </c>
      <c r="M843" s="9">
        <f>$M$1*(C843-C842)</f>
        <v/>
      </c>
      <c r="N843" s="9">
        <f>$N$1*(D843-D842)</f>
        <v/>
      </c>
      <c r="O843" s="9">
        <f>$O$1*LN(E843/E842)</f>
        <v/>
      </c>
      <c r="P843" s="9">
        <f>$P$1*LN(F843/F842)</f>
        <v/>
      </c>
      <c r="Q843" s="9">
        <f>$Q$1*(G843-G842)</f>
        <v/>
      </c>
      <c r="R843" s="9">
        <f>$R$1*(H843-H842)</f>
        <v/>
      </c>
      <c r="S843" s="9">
        <f>$S$1*LN(I843/I842)</f>
        <v/>
      </c>
      <c r="T843" s="9">
        <f>$T$1*LN(J843/J842)</f>
        <v/>
      </c>
      <c r="U843" s="9">
        <f>$W$12+$W$4*M843+$W$5*N843+$W$6*O843+$W$7*P843+$W$8*Q843+$W$9*R843+$W$10*S843+$W$11*T843</f>
        <v/>
      </c>
      <c r="AA843" s="10">
        <f>INDEX(LINEST(L584:L843,M584:T843,TRUE,TRUE),1,9)*52</f>
        <v/>
      </c>
      <c r="AB843" s="9">
        <f>INDEX(LINEST(L584:L843,M584:T843,TRUE,TRUE),1,8)</f>
        <v/>
      </c>
      <c r="AC843" s="9">
        <f>INDEX(LINEST(L584:L843,M584:T843,TRUE,TRUE),1,7)</f>
        <v/>
      </c>
      <c r="AD843" s="9">
        <f>INDEX(LINEST(L584:L843,M584:T843,TRUE,TRUE),1,6)</f>
        <v/>
      </c>
      <c r="AE843" s="9">
        <f>INDEX(LINEST(L584:L843,M584:T843,TRUE,TRUE),1,5)</f>
        <v/>
      </c>
      <c r="AF843" s="9">
        <f>INDEX(LINEST(L584:L843,M584:T843,TRUE,TRUE),1,4)</f>
        <v/>
      </c>
      <c r="AG843" s="9">
        <f>INDEX(LINEST(L584:L843,M584:T843,TRUE,TRUE),1,3)</f>
        <v/>
      </c>
      <c r="AH843" s="9">
        <f>INDEX(LINEST(L584:L843,M584:T843,TRUE,TRUE),1,2)</f>
        <v/>
      </c>
      <c r="AI843" s="9">
        <f>INDEX(LINEST(L584:L843,M584:T843,TRUE,TRUE),1,1)</f>
        <v/>
      </c>
      <c r="AJ843" s="10">
        <f>INDEX(LINEST(L584:L843,M584:T843,TRUE,TRUE),3,1)</f>
        <v/>
      </c>
      <c r="AK843" s="9">
        <f>AA842/52+AB842*M843+AC842*N843+AD842*O843+AE842*P843+AF842*Q843+AG842*R843+AH842*S843+AI842*T843</f>
        <v/>
      </c>
      <c r="AL843" s="9">
        <f>AVERAGE(L583:L842)</f>
        <v/>
      </c>
    </row>
    <row r="844">
      <c r="A844" s="7" t="n">
        <v>43518</v>
      </c>
      <c r="B844" s="8" t="n">
        <v>1329.05</v>
      </c>
      <c r="C844" s="8" t="n">
        <v>1.91</v>
      </c>
      <c r="D844" s="8" t="n">
        <v>0.74</v>
      </c>
      <c r="E844" s="8" t="n">
        <v>96.510002</v>
      </c>
      <c r="F844" s="8" t="n">
        <v>57.01</v>
      </c>
      <c r="G844" s="8" t="n">
        <v>13.51</v>
      </c>
      <c r="H844" s="8" t="n">
        <v>47.220001</v>
      </c>
      <c r="I844" s="8" t="n">
        <v>2792.669922</v>
      </c>
      <c r="J844" s="8" t="n">
        <v>86.930733</v>
      </c>
      <c r="L844" s="9">
        <f>LN(B844/B843)</f>
        <v/>
      </c>
      <c r="M844" s="9">
        <f>$M$1*(C844-C843)</f>
        <v/>
      </c>
      <c r="N844" s="9">
        <f>$N$1*(D844-D843)</f>
        <v/>
      </c>
      <c r="O844" s="9">
        <f>$O$1*LN(E844/E843)</f>
        <v/>
      </c>
      <c r="P844" s="9">
        <f>$P$1*LN(F844/F843)</f>
        <v/>
      </c>
      <c r="Q844" s="9">
        <f>$Q$1*(G844-G843)</f>
        <v/>
      </c>
      <c r="R844" s="9">
        <f>$R$1*(H844-H843)</f>
        <v/>
      </c>
      <c r="S844" s="9">
        <f>$S$1*LN(I844/I843)</f>
        <v/>
      </c>
      <c r="T844" s="9">
        <f>$T$1*LN(J844/J843)</f>
        <v/>
      </c>
      <c r="U844" s="9">
        <f>$W$12+$W$4*M844+$W$5*N844+$W$6*O844+$W$7*P844+$W$8*Q844+$W$9*R844+$W$10*S844+$W$11*T844</f>
        <v/>
      </c>
      <c r="AA844" s="10">
        <f>INDEX(LINEST(L585:L844,M585:T844,TRUE,TRUE),1,9)*52</f>
        <v/>
      </c>
      <c r="AB844" s="9">
        <f>INDEX(LINEST(L585:L844,M585:T844,TRUE,TRUE),1,8)</f>
        <v/>
      </c>
      <c r="AC844" s="9">
        <f>INDEX(LINEST(L585:L844,M585:T844,TRUE,TRUE),1,7)</f>
        <v/>
      </c>
      <c r="AD844" s="9">
        <f>INDEX(LINEST(L585:L844,M585:T844,TRUE,TRUE),1,6)</f>
        <v/>
      </c>
      <c r="AE844" s="9">
        <f>INDEX(LINEST(L585:L844,M585:T844,TRUE,TRUE),1,5)</f>
        <v/>
      </c>
      <c r="AF844" s="9">
        <f>INDEX(LINEST(L585:L844,M585:T844,TRUE,TRUE),1,4)</f>
        <v/>
      </c>
      <c r="AG844" s="9">
        <f>INDEX(LINEST(L585:L844,M585:T844,TRUE,TRUE),1,3)</f>
        <v/>
      </c>
      <c r="AH844" s="9">
        <f>INDEX(LINEST(L585:L844,M585:T844,TRUE,TRUE),1,2)</f>
        <v/>
      </c>
      <c r="AI844" s="9">
        <f>INDEX(LINEST(L585:L844,M585:T844,TRUE,TRUE),1,1)</f>
        <v/>
      </c>
      <c r="AJ844" s="10">
        <f>INDEX(LINEST(L585:L844,M585:T844,TRUE,TRUE),3,1)</f>
        <v/>
      </c>
      <c r="AK844" s="9">
        <f>AA843/52+AB843*M844+AC843*N844+AD843*O844+AE843*P844+AF843*Q844+AG843*R844+AH843*S844+AI843*T844</f>
        <v/>
      </c>
      <c r="AL844" s="9">
        <f>AVERAGE(L584:L843)</f>
        <v/>
      </c>
    </row>
    <row r="845">
      <c r="A845" s="7" t="n">
        <v>43525</v>
      </c>
      <c r="B845" s="8" t="n">
        <v>1311.95</v>
      </c>
      <c r="C845" s="8" t="n">
        <v>1.96</v>
      </c>
      <c r="D845" s="8" t="n">
        <v>0.8</v>
      </c>
      <c r="E845" s="8" t="n">
        <v>96.529999</v>
      </c>
      <c r="F845" s="8" t="n">
        <v>55.76</v>
      </c>
      <c r="G845" s="8" t="n">
        <v>13.57</v>
      </c>
      <c r="H845" s="8" t="n">
        <v>47.900002</v>
      </c>
      <c r="I845" s="8" t="n">
        <v>2803.689941</v>
      </c>
      <c r="J845" s="8" t="n">
        <v>86.52325399999999</v>
      </c>
      <c r="L845" s="9">
        <f>LN(B845/B844)</f>
        <v/>
      </c>
      <c r="M845" s="9">
        <f>$M$1*(C845-C844)</f>
        <v/>
      </c>
      <c r="N845" s="9">
        <f>$N$1*(D845-D844)</f>
        <v/>
      </c>
      <c r="O845" s="9">
        <f>$O$1*LN(E845/E844)</f>
        <v/>
      </c>
      <c r="P845" s="9">
        <f>$P$1*LN(F845/F844)</f>
        <v/>
      </c>
      <c r="Q845" s="9">
        <f>$Q$1*(G845-G844)</f>
        <v/>
      </c>
      <c r="R845" s="9">
        <f>$R$1*(H845-H844)</f>
        <v/>
      </c>
      <c r="S845" s="9">
        <f>$S$1*LN(I845/I844)</f>
        <v/>
      </c>
      <c r="T845" s="9">
        <f>$T$1*LN(J845/J844)</f>
        <v/>
      </c>
      <c r="U845" s="9">
        <f>$W$12+$W$4*M845+$W$5*N845+$W$6*O845+$W$7*P845+$W$8*Q845+$W$9*R845+$W$10*S845+$W$11*T845</f>
        <v/>
      </c>
      <c r="AA845" s="10">
        <f>INDEX(LINEST(L586:L845,M586:T845,TRUE,TRUE),1,9)*52</f>
        <v/>
      </c>
      <c r="AB845" s="9">
        <f>INDEX(LINEST(L586:L845,M586:T845,TRUE,TRUE),1,8)</f>
        <v/>
      </c>
      <c r="AC845" s="9">
        <f>INDEX(LINEST(L586:L845,M586:T845,TRUE,TRUE),1,7)</f>
        <v/>
      </c>
      <c r="AD845" s="9">
        <f>INDEX(LINEST(L586:L845,M586:T845,TRUE,TRUE),1,6)</f>
        <v/>
      </c>
      <c r="AE845" s="9">
        <f>INDEX(LINEST(L586:L845,M586:T845,TRUE,TRUE),1,5)</f>
        <v/>
      </c>
      <c r="AF845" s="9">
        <f>INDEX(LINEST(L586:L845,M586:T845,TRUE,TRUE),1,4)</f>
        <v/>
      </c>
      <c r="AG845" s="9">
        <f>INDEX(LINEST(L586:L845,M586:T845,TRUE,TRUE),1,3)</f>
        <v/>
      </c>
      <c r="AH845" s="9">
        <f>INDEX(LINEST(L586:L845,M586:T845,TRUE,TRUE),1,2)</f>
        <v/>
      </c>
      <c r="AI845" s="9">
        <f>INDEX(LINEST(L586:L845,M586:T845,TRUE,TRUE),1,1)</f>
        <v/>
      </c>
      <c r="AJ845" s="10">
        <f>INDEX(LINEST(L586:L845,M586:T845,TRUE,TRUE),3,1)</f>
        <v/>
      </c>
      <c r="AK845" s="9">
        <f>AA844/52+AB844*M845+AC844*N845+AD844*O845+AE844*P845+AF844*Q845+AG844*R845+AH844*S845+AI844*T845</f>
        <v/>
      </c>
      <c r="AL845" s="9">
        <f>AVERAGE(L585:L844)</f>
        <v/>
      </c>
    </row>
    <row r="846">
      <c r="A846" s="7" t="n">
        <v>43532</v>
      </c>
      <c r="B846" s="8" t="n">
        <v>1296.75</v>
      </c>
      <c r="C846" s="8" t="n">
        <v>1.9</v>
      </c>
      <c r="D846" s="8" t="n">
        <v>0.72</v>
      </c>
      <c r="E846" s="8" t="n">
        <v>97.370003</v>
      </c>
      <c r="F846" s="8" t="n">
        <v>55.77</v>
      </c>
      <c r="G846" s="8" t="n">
        <v>16.05</v>
      </c>
      <c r="H846" s="8" t="n">
        <v>45.830002</v>
      </c>
      <c r="I846" s="8" t="n">
        <v>2743.070068</v>
      </c>
      <c r="J846" s="8" t="n">
        <v>87.172394</v>
      </c>
      <c r="L846" s="9">
        <f>LN(B846/B845)</f>
        <v/>
      </c>
      <c r="M846" s="9">
        <f>$M$1*(C846-C845)</f>
        <v/>
      </c>
      <c r="N846" s="9">
        <f>$N$1*(D846-D845)</f>
        <v/>
      </c>
      <c r="O846" s="9">
        <f>$O$1*LN(E846/E845)</f>
        <v/>
      </c>
      <c r="P846" s="9">
        <f>$P$1*LN(F846/F845)</f>
        <v/>
      </c>
      <c r="Q846" s="9">
        <f>$Q$1*(G846-G845)</f>
        <v/>
      </c>
      <c r="R846" s="9">
        <f>$R$1*(H846-H845)</f>
        <v/>
      </c>
      <c r="S846" s="9">
        <f>$S$1*LN(I846/I845)</f>
        <v/>
      </c>
      <c r="T846" s="9">
        <f>$T$1*LN(J846/J845)</f>
        <v/>
      </c>
      <c r="U846" s="9">
        <f>$W$12+$W$4*M846+$W$5*N846+$W$6*O846+$W$7*P846+$W$8*Q846+$W$9*R846+$W$10*S846+$W$11*T846</f>
        <v/>
      </c>
      <c r="AA846" s="10">
        <f>INDEX(LINEST(L587:L846,M587:T846,TRUE,TRUE),1,9)*52</f>
        <v/>
      </c>
      <c r="AB846" s="9">
        <f>INDEX(LINEST(L587:L846,M587:T846,TRUE,TRUE),1,8)</f>
        <v/>
      </c>
      <c r="AC846" s="9">
        <f>INDEX(LINEST(L587:L846,M587:T846,TRUE,TRUE),1,7)</f>
        <v/>
      </c>
      <c r="AD846" s="9">
        <f>INDEX(LINEST(L587:L846,M587:T846,TRUE,TRUE),1,6)</f>
        <v/>
      </c>
      <c r="AE846" s="9">
        <f>INDEX(LINEST(L587:L846,M587:T846,TRUE,TRUE),1,5)</f>
        <v/>
      </c>
      <c r="AF846" s="9">
        <f>INDEX(LINEST(L587:L846,M587:T846,TRUE,TRUE),1,4)</f>
        <v/>
      </c>
      <c r="AG846" s="9">
        <f>INDEX(LINEST(L587:L846,M587:T846,TRUE,TRUE),1,3)</f>
        <v/>
      </c>
      <c r="AH846" s="9">
        <f>INDEX(LINEST(L587:L846,M587:T846,TRUE,TRUE),1,2)</f>
        <v/>
      </c>
      <c r="AI846" s="9">
        <f>INDEX(LINEST(L587:L846,M587:T846,TRUE,TRUE),1,1)</f>
        <v/>
      </c>
      <c r="AJ846" s="10">
        <f>INDEX(LINEST(L587:L846,M587:T846,TRUE,TRUE),3,1)</f>
        <v/>
      </c>
      <c r="AK846" s="9">
        <f>AA845/52+AB845*M846+AC845*N846+AD845*O846+AE845*P846+AF845*Q846+AG845*R846+AH845*S846+AI845*T846</f>
        <v/>
      </c>
      <c r="AL846" s="9">
        <f>AVERAGE(L586:L845)</f>
        <v/>
      </c>
    </row>
    <row r="847">
      <c r="A847" s="7" t="n">
        <v>43539</v>
      </c>
      <c r="B847" s="8" t="n">
        <v>1303.5</v>
      </c>
      <c r="C847" s="8" t="n">
        <v>1.94</v>
      </c>
      <c r="D847" s="8" t="n">
        <v>0.65</v>
      </c>
      <c r="E847" s="8" t="n">
        <v>96.599998</v>
      </c>
      <c r="F847" s="8" t="n">
        <v>58.51</v>
      </c>
      <c r="G847" s="8" t="n">
        <v>12.88</v>
      </c>
      <c r="H847" s="8" t="n">
        <v>46.049999</v>
      </c>
      <c r="I847" s="8" t="n">
        <v>2822.47998</v>
      </c>
      <c r="J847" s="8" t="n">
        <v>87.391434</v>
      </c>
      <c r="L847" s="9">
        <f>LN(B847/B846)</f>
        <v/>
      </c>
      <c r="M847" s="9">
        <f>$M$1*(C847-C846)</f>
        <v/>
      </c>
      <c r="N847" s="9">
        <f>$N$1*(D847-D846)</f>
        <v/>
      </c>
      <c r="O847" s="9">
        <f>$O$1*LN(E847/E846)</f>
        <v/>
      </c>
      <c r="P847" s="9">
        <f>$P$1*LN(F847/F846)</f>
        <v/>
      </c>
      <c r="Q847" s="9">
        <f>$Q$1*(G847-G846)</f>
        <v/>
      </c>
      <c r="R847" s="9">
        <f>$R$1*(H847-H846)</f>
        <v/>
      </c>
      <c r="S847" s="9">
        <f>$S$1*LN(I847/I846)</f>
        <v/>
      </c>
      <c r="T847" s="9">
        <f>$T$1*LN(J847/J846)</f>
        <v/>
      </c>
      <c r="U847" s="9">
        <f>$W$12+$W$4*M847+$W$5*N847+$W$6*O847+$W$7*P847+$W$8*Q847+$W$9*R847+$W$10*S847+$W$11*T847</f>
        <v/>
      </c>
      <c r="AA847" s="10">
        <f>INDEX(LINEST(L588:L847,M588:T847,TRUE,TRUE),1,9)*52</f>
        <v/>
      </c>
      <c r="AB847" s="9">
        <f>INDEX(LINEST(L588:L847,M588:T847,TRUE,TRUE),1,8)</f>
        <v/>
      </c>
      <c r="AC847" s="9">
        <f>INDEX(LINEST(L588:L847,M588:T847,TRUE,TRUE),1,7)</f>
        <v/>
      </c>
      <c r="AD847" s="9">
        <f>INDEX(LINEST(L588:L847,M588:T847,TRUE,TRUE),1,6)</f>
        <v/>
      </c>
      <c r="AE847" s="9">
        <f>INDEX(LINEST(L588:L847,M588:T847,TRUE,TRUE),1,5)</f>
        <v/>
      </c>
      <c r="AF847" s="9">
        <f>INDEX(LINEST(L588:L847,M588:T847,TRUE,TRUE),1,4)</f>
        <v/>
      </c>
      <c r="AG847" s="9">
        <f>INDEX(LINEST(L588:L847,M588:T847,TRUE,TRUE),1,3)</f>
        <v/>
      </c>
      <c r="AH847" s="9">
        <f>INDEX(LINEST(L588:L847,M588:T847,TRUE,TRUE),1,2)</f>
        <v/>
      </c>
      <c r="AI847" s="9">
        <f>INDEX(LINEST(L588:L847,M588:T847,TRUE,TRUE),1,1)</f>
        <v/>
      </c>
      <c r="AJ847" s="10">
        <f>INDEX(LINEST(L588:L847,M588:T847,TRUE,TRUE),3,1)</f>
        <v/>
      </c>
      <c r="AK847" s="9">
        <f>AA846/52+AB846*M847+AC846*N847+AD846*O847+AE846*P847+AF846*Q847+AG846*R847+AH846*S847+AI846*T847</f>
        <v/>
      </c>
      <c r="AL847" s="9">
        <f>AVERAGE(L587:L846)</f>
        <v/>
      </c>
    </row>
    <row r="848">
      <c r="A848" s="7" t="n">
        <v>43546</v>
      </c>
      <c r="B848" s="8" t="n">
        <v>1311.3</v>
      </c>
      <c r="C848" s="8" t="n">
        <v>1.9</v>
      </c>
      <c r="D848" s="8" t="n">
        <v>0.54</v>
      </c>
      <c r="E848" s="8" t="n">
        <v>96.650002</v>
      </c>
      <c r="F848" s="8" t="n">
        <v>58.87</v>
      </c>
      <c r="G848" s="8" t="n">
        <v>16.48</v>
      </c>
      <c r="H848" s="8" t="n">
        <v>52.259998</v>
      </c>
      <c r="I848" s="8" t="n">
        <v>2800.709961</v>
      </c>
      <c r="J848" s="8" t="n">
        <v>88.137985</v>
      </c>
      <c r="L848" s="9">
        <f>LN(B848/B847)</f>
        <v/>
      </c>
      <c r="M848" s="9">
        <f>$M$1*(C848-C847)</f>
        <v/>
      </c>
      <c r="N848" s="9">
        <f>$N$1*(D848-D847)</f>
        <v/>
      </c>
      <c r="O848" s="9">
        <f>$O$1*LN(E848/E847)</f>
        <v/>
      </c>
      <c r="P848" s="9">
        <f>$P$1*LN(F848/F847)</f>
        <v/>
      </c>
      <c r="Q848" s="9">
        <f>$Q$1*(G848-G847)</f>
        <v/>
      </c>
      <c r="R848" s="9">
        <f>$R$1*(H848-H847)</f>
        <v/>
      </c>
      <c r="S848" s="9">
        <f>$S$1*LN(I848/I847)</f>
        <v/>
      </c>
      <c r="T848" s="9">
        <f>$T$1*LN(J848/J847)</f>
        <v/>
      </c>
      <c r="U848" s="9">
        <f>$W$12+$W$4*M848+$W$5*N848+$W$6*O848+$W$7*P848+$W$8*Q848+$W$9*R848+$W$10*S848+$W$11*T848</f>
        <v/>
      </c>
      <c r="AA848" s="10">
        <f>INDEX(LINEST(L589:L848,M589:T848,TRUE,TRUE),1,9)*52</f>
        <v/>
      </c>
      <c r="AB848" s="9">
        <f>INDEX(LINEST(L589:L848,M589:T848,TRUE,TRUE),1,8)</f>
        <v/>
      </c>
      <c r="AC848" s="9">
        <f>INDEX(LINEST(L589:L848,M589:T848,TRUE,TRUE),1,7)</f>
        <v/>
      </c>
      <c r="AD848" s="9">
        <f>INDEX(LINEST(L589:L848,M589:T848,TRUE,TRUE),1,6)</f>
        <v/>
      </c>
      <c r="AE848" s="9">
        <f>INDEX(LINEST(L589:L848,M589:T848,TRUE,TRUE),1,5)</f>
        <v/>
      </c>
      <c r="AF848" s="9">
        <f>INDEX(LINEST(L589:L848,M589:T848,TRUE,TRUE),1,4)</f>
        <v/>
      </c>
      <c r="AG848" s="9">
        <f>INDEX(LINEST(L589:L848,M589:T848,TRUE,TRUE),1,3)</f>
        <v/>
      </c>
      <c r="AH848" s="9">
        <f>INDEX(LINEST(L589:L848,M589:T848,TRUE,TRUE),1,2)</f>
        <v/>
      </c>
      <c r="AI848" s="9">
        <f>INDEX(LINEST(L589:L848,M589:T848,TRUE,TRUE),1,1)</f>
        <v/>
      </c>
      <c r="AJ848" s="10">
        <f>INDEX(LINEST(L589:L848,M589:T848,TRUE,TRUE),3,1)</f>
        <v/>
      </c>
      <c r="AK848" s="9">
        <f>AA847/52+AB847*M848+AC847*N848+AD847*O848+AE847*P848+AF847*Q848+AG847*R848+AH847*S848+AI847*T848</f>
        <v/>
      </c>
      <c r="AL848" s="9">
        <f>AVERAGE(L588:L847)</f>
        <v/>
      </c>
    </row>
    <row r="849">
      <c r="A849" s="7" t="n">
        <v>43553</v>
      </c>
      <c r="B849" s="8" t="n">
        <v>1295.4</v>
      </c>
      <c r="C849" s="8" t="n">
        <v>1.88</v>
      </c>
      <c r="D849" s="8" t="n">
        <v>0.53</v>
      </c>
      <c r="E849" s="8" t="n">
        <v>97.279999</v>
      </c>
      <c r="F849" s="8" t="n">
        <v>60.19</v>
      </c>
      <c r="G849" s="8" t="n">
        <v>13.71</v>
      </c>
      <c r="H849" s="8" t="n">
        <v>58.549999</v>
      </c>
      <c r="I849" s="8" t="n">
        <v>2834.399902</v>
      </c>
      <c r="J849" s="8" t="n">
        <v>88.503128</v>
      </c>
      <c r="L849" s="9">
        <f>LN(B849/B848)</f>
        <v/>
      </c>
      <c r="M849" s="9">
        <f>$M$1*(C849-C848)</f>
        <v/>
      </c>
      <c r="N849" s="9">
        <f>$N$1*(D849-D848)</f>
        <v/>
      </c>
      <c r="O849" s="9">
        <f>$O$1*LN(E849/E848)</f>
        <v/>
      </c>
      <c r="P849" s="9">
        <f>$P$1*LN(F849/F848)</f>
        <v/>
      </c>
      <c r="Q849" s="9">
        <f>$Q$1*(G849-G848)</f>
        <v/>
      </c>
      <c r="R849" s="9">
        <f>$R$1*(H849-H848)</f>
        <v/>
      </c>
      <c r="S849" s="9">
        <f>$S$1*LN(I849/I848)</f>
        <v/>
      </c>
      <c r="T849" s="9">
        <f>$T$1*LN(J849/J848)</f>
        <v/>
      </c>
      <c r="U849" s="9">
        <f>$W$12+$W$4*M849+$W$5*N849+$W$6*O849+$W$7*P849+$W$8*Q849+$W$9*R849+$W$10*S849+$W$11*T849</f>
        <v/>
      </c>
      <c r="AA849" s="10">
        <f>INDEX(LINEST(L590:L849,M590:T849,TRUE,TRUE),1,9)*52</f>
        <v/>
      </c>
      <c r="AB849" s="9">
        <f>INDEX(LINEST(L590:L849,M590:T849,TRUE,TRUE),1,8)</f>
        <v/>
      </c>
      <c r="AC849" s="9">
        <f>INDEX(LINEST(L590:L849,M590:T849,TRUE,TRUE),1,7)</f>
        <v/>
      </c>
      <c r="AD849" s="9">
        <f>INDEX(LINEST(L590:L849,M590:T849,TRUE,TRUE),1,6)</f>
        <v/>
      </c>
      <c r="AE849" s="9">
        <f>INDEX(LINEST(L590:L849,M590:T849,TRUE,TRUE),1,5)</f>
        <v/>
      </c>
      <c r="AF849" s="9">
        <f>INDEX(LINEST(L590:L849,M590:T849,TRUE,TRUE),1,4)</f>
        <v/>
      </c>
      <c r="AG849" s="9">
        <f>INDEX(LINEST(L590:L849,M590:T849,TRUE,TRUE),1,3)</f>
        <v/>
      </c>
      <c r="AH849" s="9">
        <f>INDEX(LINEST(L590:L849,M590:T849,TRUE,TRUE),1,2)</f>
        <v/>
      </c>
      <c r="AI849" s="9">
        <f>INDEX(LINEST(L590:L849,M590:T849,TRUE,TRUE),1,1)</f>
        <v/>
      </c>
      <c r="AJ849" s="10">
        <f>INDEX(LINEST(L590:L849,M590:T849,TRUE,TRUE),3,1)</f>
        <v/>
      </c>
      <c r="AK849" s="9">
        <f>AA848/52+AB848*M849+AC848*N849+AD848*O849+AE848*P849+AF848*Q849+AG848*R849+AH848*S849+AI848*T849</f>
        <v/>
      </c>
      <c r="AL849" s="9">
        <f>AVERAGE(L589:L848)</f>
        <v/>
      </c>
    </row>
    <row r="850">
      <c r="A850" s="7" t="n">
        <v>43560</v>
      </c>
      <c r="B850" s="8" t="n">
        <v>1288.45</v>
      </c>
      <c r="C850" s="8" t="n">
        <v>1.9</v>
      </c>
      <c r="D850" s="8" t="n">
        <v>0.6</v>
      </c>
      <c r="E850" s="8" t="n">
        <v>97.400002</v>
      </c>
      <c r="F850" s="8" t="n">
        <v>63.1</v>
      </c>
      <c r="G850" s="8" t="n">
        <v>12.82</v>
      </c>
      <c r="H850" s="8" t="n">
        <v>49.220001</v>
      </c>
      <c r="I850" s="8" t="n">
        <v>2892.73999</v>
      </c>
      <c r="J850" s="8" t="n">
        <v>88.163155</v>
      </c>
      <c r="L850" s="9">
        <f>LN(B850/B849)</f>
        <v/>
      </c>
      <c r="M850" s="9">
        <f>$M$1*(C850-C849)</f>
        <v/>
      </c>
      <c r="N850" s="9">
        <f>$N$1*(D850-D849)</f>
        <v/>
      </c>
      <c r="O850" s="9">
        <f>$O$1*LN(E850/E849)</f>
        <v/>
      </c>
      <c r="P850" s="9">
        <f>$P$1*LN(F850/F849)</f>
        <v/>
      </c>
      <c r="Q850" s="9">
        <f>$Q$1*(G850-G849)</f>
        <v/>
      </c>
      <c r="R850" s="9">
        <f>$R$1*(H850-H849)</f>
        <v/>
      </c>
      <c r="S850" s="9">
        <f>$S$1*LN(I850/I849)</f>
        <v/>
      </c>
      <c r="T850" s="9">
        <f>$T$1*LN(J850/J849)</f>
        <v/>
      </c>
      <c r="U850" s="9">
        <f>$W$12+$W$4*M850+$W$5*N850+$W$6*O850+$W$7*P850+$W$8*Q850+$W$9*R850+$W$10*S850+$W$11*T850</f>
        <v/>
      </c>
      <c r="AA850" s="10">
        <f>INDEX(LINEST(L591:L850,M591:T850,TRUE,TRUE),1,9)*52</f>
        <v/>
      </c>
      <c r="AB850" s="9">
        <f>INDEX(LINEST(L591:L850,M591:T850,TRUE,TRUE),1,8)</f>
        <v/>
      </c>
      <c r="AC850" s="9">
        <f>INDEX(LINEST(L591:L850,M591:T850,TRUE,TRUE),1,7)</f>
        <v/>
      </c>
      <c r="AD850" s="9">
        <f>INDEX(LINEST(L591:L850,M591:T850,TRUE,TRUE),1,6)</f>
        <v/>
      </c>
      <c r="AE850" s="9">
        <f>INDEX(LINEST(L591:L850,M591:T850,TRUE,TRUE),1,5)</f>
        <v/>
      </c>
      <c r="AF850" s="9">
        <f>INDEX(LINEST(L591:L850,M591:T850,TRUE,TRUE),1,4)</f>
        <v/>
      </c>
      <c r="AG850" s="9">
        <f>INDEX(LINEST(L591:L850,M591:T850,TRUE,TRUE),1,3)</f>
        <v/>
      </c>
      <c r="AH850" s="9">
        <f>INDEX(LINEST(L591:L850,M591:T850,TRUE,TRUE),1,2)</f>
        <v/>
      </c>
      <c r="AI850" s="9">
        <f>INDEX(LINEST(L591:L850,M591:T850,TRUE,TRUE),1,1)</f>
        <v/>
      </c>
      <c r="AJ850" s="10">
        <f>INDEX(LINEST(L591:L850,M591:T850,TRUE,TRUE),3,1)</f>
        <v/>
      </c>
      <c r="AK850" s="9">
        <f>AA849/52+AB849*M850+AC849*N850+AD849*O850+AE849*P850+AF849*Q850+AG849*R850+AH849*S850+AI849*T850</f>
        <v/>
      </c>
      <c r="AL850" s="9">
        <f>AVERAGE(L590:L849)</f>
        <v/>
      </c>
    </row>
    <row r="851">
      <c r="A851" s="7" t="n">
        <v>43567</v>
      </c>
      <c r="B851" s="8" t="n">
        <v>1294.3</v>
      </c>
      <c r="C851" s="8" t="n">
        <v>1.95</v>
      </c>
      <c r="D851" s="8" t="n">
        <v>0.61</v>
      </c>
      <c r="E851" s="8" t="n">
        <v>96.970001</v>
      </c>
      <c r="F851" s="8" t="n">
        <v>63.86</v>
      </c>
      <c r="G851" s="8" t="n">
        <v>12.01</v>
      </c>
      <c r="H851" s="8" t="n">
        <v>48.84</v>
      </c>
      <c r="I851" s="8" t="n">
        <v>2907.409912</v>
      </c>
      <c r="J851" s="8" t="n">
        <v>88.065506</v>
      </c>
      <c r="L851" s="9">
        <f>LN(B851/B850)</f>
        <v/>
      </c>
      <c r="M851" s="9">
        <f>$M$1*(C851-C850)</f>
        <v/>
      </c>
      <c r="N851" s="9">
        <f>$N$1*(D851-D850)</f>
        <v/>
      </c>
      <c r="O851" s="9">
        <f>$O$1*LN(E851/E850)</f>
        <v/>
      </c>
      <c r="P851" s="9">
        <f>$P$1*LN(F851/F850)</f>
        <v/>
      </c>
      <c r="Q851" s="9">
        <f>$Q$1*(G851-G850)</f>
        <v/>
      </c>
      <c r="R851" s="9">
        <f>$R$1*(H851-H850)</f>
        <v/>
      </c>
      <c r="S851" s="9">
        <f>$S$1*LN(I851/I850)</f>
        <v/>
      </c>
      <c r="T851" s="9">
        <f>$T$1*LN(J851/J850)</f>
        <v/>
      </c>
      <c r="U851" s="9">
        <f>$W$12+$W$4*M851+$W$5*N851+$W$6*O851+$W$7*P851+$W$8*Q851+$W$9*R851+$W$10*S851+$W$11*T851</f>
        <v/>
      </c>
      <c r="AA851" s="10">
        <f>INDEX(LINEST(L592:L851,M592:T851,TRUE,TRUE),1,9)*52</f>
        <v/>
      </c>
      <c r="AB851" s="9">
        <f>INDEX(LINEST(L592:L851,M592:T851,TRUE,TRUE),1,8)</f>
        <v/>
      </c>
      <c r="AC851" s="9">
        <f>INDEX(LINEST(L592:L851,M592:T851,TRUE,TRUE),1,7)</f>
        <v/>
      </c>
      <c r="AD851" s="9">
        <f>INDEX(LINEST(L592:L851,M592:T851,TRUE,TRUE),1,6)</f>
        <v/>
      </c>
      <c r="AE851" s="9">
        <f>INDEX(LINEST(L592:L851,M592:T851,TRUE,TRUE),1,5)</f>
        <v/>
      </c>
      <c r="AF851" s="9">
        <f>INDEX(LINEST(L592:L851,M592:T851,TRUE,TRUE),1,4)</f>
        <v/>
      </c>
      <c r="AG851" s="9">
        <f>INDEX(LINEST(L592:L851,M592:T851,TRUE,TRUE),1,3)</f>
        <v/>
      </c>
      <c r="AH851" s="9">
        <f>INDEX(LINEST(L592:L851,M592:T851,TRUE,TRUE),1,2)</f>
        <v/>
      </c>
      <c r="AI851" s="9">
        <f>INDEX(LINEST(L592:L851,M592:T851,TRUE,TRUE),1,1)</f>
        <v/>
      </c>
      <c r="AJ851" s="10">
        <f>INDEX(LINEST(L592:L851,M592:T851,TRUE,TRUE),3,1)</f>
        <v/>
      </c>
      <c r="AK851" s="9">
        <f>AA850/52+AB850*M851+AC850*N851+AD850*O851+AE850*P851+AF850*Q851+AG850*R851+AH850*S851+AI850*T851</f>
        <v/>
      </c>
      <c r="AL851" s="9">
        <f>AVERAGE(L591:L850)</f>
        <v/>
      </c>
    </row>
    <row r="852">
      <c r="A852" s="7" t="n">
        <v>43574</v>
      </c>
      <c r="B852" s="8" t="n">
        <v>1275.7</v>
      </c>
      <c r="C852" s="8" t="n">
        <v>1.95</v>
      </c>
      <c r="D852" s="8" t="n">
        <v>0.62</v>
      </c>
      <c r="E852" s="8" t="n">
        <v>97.470001</v>
      </c>
      <c r="F852" s="8" t="n">
        <v>64.02</v>
      </c>
      <c r="G852" s="8" t="n">
        <v>12.09</v>
      </c>
      <c r="H852" s="8" t="n">
        <v>49.23</v>
      </c>
      <c r="I852" s="8" t="n">
        <v>2905.030029</v>
      </c>
      <c r="J852" s="8" t="n">
        <v>88.000427</v>
      </c>
      <c r="L852" s="9">
        <f>LN(B852/B851)</f>
        <v/>
      </c>
      <c r="M852" s="9">
        <f>$M$1*(C852-C851)</f>
        <v/>
      </c>
      <c r="N852" s="9">
        <f>$N$1*(D852-D851)</f>
        <v/>
      </c>
      <c r="O852" s="9">
        <f>$O$1*LN(E852/E851)</f>
        <v/>
      </c>
      <c r="P852" s="9">
        <f>$P$1*LN(F852/F851)</f>
        <v/>
      </c>
      <c r="Q852" s="9">
        <f>$Q$1*(G852-G851)</f>
        <v/>
      </c>
      <c r="R852" s="9">
        <f>$R$1*(H852-H851)</f>
        <v/>
      </c>
      <c r="S852" s="9">
        <f>$S$1*LN(I852/I851)</f>
        <v/>
      </c>
      <c r="T852" s="9">
        <f>$T$1*LN(J852/J851)</f>
        <v/>
      </c>
      <c r="U852" s="9">
        <f>$W$12+$W$4*M852+$W$5*N852+$W$6*O852+$W$7*P852+$W$8*Q852+$W$9*R852+$W$10*S852+$W$11*T852</f>
        <v/>
      </c>
      <c r="AA852" s="10">
        <f>INDEX(LINEST(L593:L852,M593:T852,TRUE,TRUE),1,9)*52</f>
        <v/>
      </c>
      <c r="AB852" s="9">
        <f>INDEX(LINEST(L593:L852,M593:T852,TRUE,TRUE),1,8)</f>
        <v/>
      </c>
      <c r="AC852" s="9">
        <f>INDEX(LINEST(L593:L852,M593:T852,TRUE,TRUE),1,7)</f>
        <v/>
      </c>
      <c r="AD852" s="9">
        <f>INDEX(LINEST(L593:L852,M593:T852,TRUE,TRUE),1,6)</f>
        <v/>
      </c>
      <c r="AE852" s="9">
        <f>INDEX(LINEST(L593:L852,M593:T852,TRUE,TRUE),1,5)</f>
        <v/>
      </c>
      <c r="AF852" s="9">
        <f>INDEX(LINEST(L593:L852,M593:T852,TRUE,TRUE),1,4)</f>
        <v/>
      </c>
      <c r="AG852" s="9">
        <f>INDEX(LINEST(L593:L852,M593:T852,TRUE,TRUE),1,3)</f>
        <v/>
      </c>
      <c r="AH852" s="9">
        <f>INDEX(LINEST(L593:L852,M593:T852,TRUE,TRUE),1,2)</f>
        <v/>
      </c>
      <c r="AI852" s="9">
        <f>INDEX(LINEST(L593:L852,M593:T852,TRUE,TRUE),1,1)</f>
        <v/>
      </c>
      <c r="AJ852" s="10">
        <f>INDEX(LINEST(L593:L852,M593:T852,TRUE,TRUE),3,1)</f>
        <v/>
      </c>
      <c r="AK852" s="9">
        <f>AA851/52+AB851*M852+AC851*N852+AD851*O852+AE851*P852+AF851*Q852+AG851*R852+AH851*S852+AI851*T852</f>
        <v/>
      </c>
      <c r="AL852" s="9">
        <f>AVERAGE(L592:L851)</f>
        <v/>
      </c>
    </row>
    <row r="853">
      <c r="A853" s="7" t="n">
        <v>43581</v>
      </c>
      <c r="B853" s="8" t="n">
        <v>1284.2</v>
      </c>
      <c r="C853" s="8" t="n">
        <v>1.97</v>
      </c>
      <c r="D853" s="8" t="n">
        <v>0.54</v>
      </c>
      <c r="E853" s="8" t="n">
        <v>98.010002</v>
      </c>
      <c r="F853" s="8" t="n">
        <v>63.29</v>
      </c>
      <c r="G853" s="8" t="n">
        <v>12.73</v>
      </c>
      <c r="H853" s="8" t="n">
        <v>49.43</v>
      </c>
      <c r="I853" s="8" t="n">
        <v>2939.879883</v>
      </c>
      <c r="J853" s="8" t="n">
        <v>88.423416</v>
      </c>
      <c r="L853" s="9">
        <f>LN(B853/B852)</f>
        <v/>
      </c>
      <c r="M853" s="9">
        <f>$M$1*(C853-C852)</f>
        <v/>
      </c>
      <c r="N853" s="9">
        <f>$N$1*(D853-D852)</f>
        <v/>
      </c>
      <c r="O853" s="9">
        <f>$O$1*LN(E853/E852)</f>
        <v/>
      </c>
      <c r="P853" s="9">
        <f>$P$1*LN(F853/F852)</f>
        <v/>
      </c>
      <c r="Q853" s="9">
        <f>$Q$1*(G853-G852)</f>
        <v/>
      </c>
      <c r="R853" s="9">
        <f>$R$1*(H853-H852)</f>
        <v/>
      </c>
      <c r="S853" s="9">
        <f>$S$1*LN(I853/I852)</f>
        <v/>
      </c>
      <c r="T853" s="9">
        <f>$T$1*LN(J853/J852)</f>
        <v/>
      </c>
      <c r="U853" s="9">
        <f>$W$12+$W$4*M853+$W$5*N853+$W$6*O853+$W$7*P853+$W$8*Q853+$W$9*R853+$W$10*S853+$W$11*T853</f>
        <v/>
      </c>
      <c r="AA853" s="10">
        <f>INDEX(LINEST(L594:L853,M594:T853,TRUE,TRUE),1,9)*52</f>
        <v/>
      </c>
      <c r="AB853" s="9">
        <f>INDEX(LINEST(L594:L853,M594:T853,TRUE,TRUE),1,8)</f>
        <v/>
      </c>
      <c r="AC853" s="9">
        <f>INDEX(LINEST(L594:L853,M594:T853,TRUE,TRUE),1,7)</f>
        <v/>
      </c>
      <c r="AD853" s="9">
        <f>INDEX(LINEST(L594:L853,M594:T853,TRUE,TRUE),1,6)</f>
        <v/>
      </c>
      <c r="AE853" s="9">
        <f>INDEX(LINEST(L594:L853,M594:T853,TRUE,TRUE),1,5)</f>
        <v/>
      </c>
      <c r="AF853" s="9">
        <f>INDEX(LINEST(L594:L853,M594:T853,TRUE,TRUE),1,4)</f>
        <v/>
      </c>
      <c r="AG853" s="9">
        <f>INDEX(LINEST(L594:L853,M594:T853,TRUE,TRUE),1,3)</f>
        <v/>
      </c>
      <c r="AH853" s="9">
        <f>INDEX(LINEST(L594:L853,M594:T853,TRUE,TRUE),1,2)</f>
        <v/>
      </c>
      <c r="AI853" s="9">
        <f>INDEX(LINEST(L594:L853,M594:T853,TRUE,TRUE),1,1)</f>
        <v/>
      </c>
      <c r="AJ853" s="10">
        <f>INDEX(LINEST(L594:L853,M594:T853,TRUE,TRUE),3,1)</f>
        <v/>
      </c>
      <c r="AK853" s="9">
        <f>AA852/52+AB852*M853+AC852*N853+AD852*O853+AE852*P853+AF852*Q853+AG852*R853+AH852*S853+AI852*T853</f>
        <v/>
      </c>
      <c r="AL853" s="9">
        <f>AVERAGE(L593:L852)</f>
        <v/>
      </c>
    </row>
    <row r="854">
      <c r="A854" s="7" t="n">
        <v>43588</v>
      </c>
      <c r="B854" s="8" t="n">
        <v>1278.55</v>
      </c>
      <c r="C854" s="8" t="n">
        <v>1.91</v>
      </c>
      <c r="D854" s="8" t="n">
        <v>0.63</v>
      </c>
      <c r="E854" s="8" t="n">
        <v>97.519997</v>
      </c>
      <c r="F854" s="8" t="n">
        <v>61.98</v>
      </c>
      <c r="G854" s="8" t="n">
        <v>12.87</v>
      </c>
      <c r="H854" s="8" t="n">
        <v>45.779999</v>
      </c>
      <c r="I854" s="8" t="n">
        <v>2945.639893</v>
      </c>
      <c r="J854" s="8" t="n">
        <v>88.333969</v>
      </c>
      <c r="L854" s="9">
        <f>LN(B854/B853)</f>
        <v/>
      </c>
      <c r="M854" s="9">
        <f>$M$1*(C854-C853)</f>
        <v/>
      </c>
      <c r="N854" s="9">
        <f>$N$1*(D854-D853)</f>
        <v/>
      </c>
      <c r="O854" s="9">
        <f>$O$1*LN(E854/E853)</f>
        <v/>
      </c>
      <c r="P854" s="9">
        <f>$P$1*LN(F854/F853)</f>
        <v/>
      </c>
      <c r="Q854" s="9">
        <f>$Q$1*(G854-G853)</f>
        <v/>
      </c>
      <c r="R854" s="9">
        <f>$R$1*(H854-H853)</f>
        <v/>
      </c>
      <c r="S854" s="9">
        <f>$S$1*LN(I854/I853)</f>
        <v/>
      </c>
      <c r="T854" s="9">
        <f>$T$1*LN(J854/J853)</f>
        <v/>
      </c>
      <c r="U854" s="9">
        <f>$W$12+$W$4*M854+$W$5*N854+$W$6*O854+$W$7*P854+$W$8*Q854+$W$9*R854+$W$10*S854+$W$11*T854</f>
        <v/>
      </c>
      <c r="AA854" s="10">
        <f>INDEX(LINEST(L595:L854,M595:T854,TRUE,TRUE),1,9)*52</f>
        <v/>
      </c>
      <c r="AB854" s="9">
        <f>INDEX(LINEST(L595:L854,M595:T854,TRUE,TRUE),1,8)</f>
        <v/>
      </c>
      <c r="AC854" s="9">
        <f>INDEX(LINEST(L595:L854,M595:T854,TRUE,TRUE),1,7)</f>
        <v/>
      </c>
      <c r="AD854" s="9">
        <f>INDEX(LINEST(L595:L854,M595:T854,TRUE,TRUE),1,6)</f>
        <v/>
      </c>
      <c r="AE854" s="9">
        <f>INDEX(LINEST(L595:L854,M595:T854,TRUE,TRUE),1,5)</f>
        <v/>
      </c>
      <c r="AF854" s="9">
        <f>INDEX(LINEST(L595:L854,M595:T854,TRUE,TRUE),1,4)</f>
        <v/>
      </c>
      <c r="AG854" s="9">
        <f>INDEX(LINEST(L595:L854,M595:T854,TRUE,TRUE),1,3)</f>
        <v/>
      </c>
      <c r="AH854" s="9">
        <f>INDEX(LINEST(L595:L854,M595:T854,TRUE,TRUE),1,2)</f>
        <v/>
      </c>
      <c r="AI854" s="9">
        <f>INDEX(LINEST(L595:L854,M595:T854,TRUE,TRUE),1,1)</f>
        <v/>
      </c>
      <c r="AJ854" s="10">
        <f>INDEX(LINEST(L595:L854,M595:T854,TRUE,TRUE),3,1)</f>
        <v/>
      </c>
      <c r="AK854" s="9">
        <f>AA853/52+AB853*M854+AC853*N854+AD853*O854+AE853*P854+AF853*Q854+AG853*R854+AH853*S854+AI853*T854</f>
        <v/>
      </c>
      <c r="AL854" s="9">
        <f>AVERAGE(L594:L853)</f>
        <v/>
      </c>
    </row>
    <row r="855">
      <c r="A855" s="7" t="n">
        <v>43595</v>
      </c>
      <c r="B855" s="8" t="n">
        <v>1287.1</v>
      </c>
      <c r="C855" s="8" t="n">
        <v>1.88</v>
      </c>
      <c r="D855" s="8" t="n">
        <v>0.59</v>
      </c>
      <c r="E855" s="8" t="n">
        <v>97.33000199999999</v>
      </c>
      <c r="F855" s="8" t="n">
        <v>61.65</v>
      </c>
      <c r="G855" s="8" t="n">
        <v>16.04</v>
      </c>
      <c r="H855" s="8" t="n">
        <v>53.490002</v>
      </c>
      <c r="I855" s="8" t="n">
        <v>2881.399902</v>
      </c>
      <c r="J855" s="8" t="n">
        <v>88.60302</v>
      </c>
      <c r="L855" s="9">
        <f>LN(B855/B854)</f>
        <v/>
      </c>
      <c r="M855" s="9">
        <f>$M$1*(C855-C854)</f>
        <v/>
      </c>
      <c r="N855" s="9">
        <f>$N$1*(D855-D854)</f>
        <v/>
      </c>
      <c r="O855" s="9">
        <f>$O$1*LN(E855/E854)</f>
        <v/>
      </c>
      <c r="P855" s="9">
        <f>$P$1*LN(F855/F854)</f>
        <v/>
      </c>
      <c r="Q855" s="9">
        <f>$Q$1*(G855-G854)</f>
        <v/>
      </c>
      <c r="R855" s="9">
        <f>$R$1*(H855-H854)</f>
        <v/>
      </c>
      <c r="S855" s="9">
        <f>$S$1*LN(I855/I854)</f>
        <v/>
      </c>
      <c r="T855" s="9">
        <f>$T$1*LN(J855/J854)</f>
        <v/>
      </c>
      <c r="U855" s="9">
        <f>$W$12+$W$4*M855+$W$5*N855+$W$6*O855+$W$7*P855+$W$8*Q855+$W$9*R855+$W$10*S855+$W$11*T855</f>
        <v/>
      </c>
      <c r="AA855" s="10">
        <f>INDEX(LINEST(L596:L855,M596:T855,TRUE,TRUE),1,9)*52</f>
        <v/>
      </c>
      <c r="AB855" s="9">
        <f>INDEX(LINEST(L596:L855,M596:T855,TRUE,TRUE),1,8)</f>
        <v/>
      </c>
      <c r="AC855" s="9">
        <f>INDEX(LINEST(L596:L855,M596:T855,TRUE,TRUE),1,7)</f>
        <v/>
      </c>
      <c r="AD855" s="9">
        <f>INDEX(LINEST(L596:L855,M596:T855,TRUE,TRUE),1,6)</f>
        <v/>
      </c>
      <c r="AE855" s="9">
        <f>INDEX(LINEST(L596:L855,M596:T855,TRUE,TRUE),1,5)</f>
        <v/>
      </c>
      <c r="AF855" s="9">
        <f>INDEX(LINEST(L596:L855,M596:T855,TRUE,TRUE),1,4)</f>
        <v/>
      </c>
      <c r="AG855" s="9">
        <f>INDEX(LINEST(L596:L855,M596:T855,TRUE,TRUE),1,3)</f>
        <v/>
      </c>
      <c r="AH855" s="9">
        <f>INDEX(LINEST(L596:L855,M596:T855,TRUE,TRUE),1,2)</f>
        <v/>
      </c>
      <c r="AI855" s="9">
        <f>INDEX(LINEST(L596:L855,M596:T855,TRUE,TRUE),1,1)</f>
        <v/>
      </c>
      <c r="AJ855" s="10">
        <f>INDEX(LINEST(L596:L855,M596:T855,TRUE,TRUE),3,1)</f>
        <v/>
      </c>
      <c r="AK855" s="9">
        <f>AA854/52+AB854*M855+AC854*N855+AD854*O855+AE854*P855+AF854*Q855+AG854*R855+AH854*S855+AI854*T855</f>
        <v/>
      </c>
      <c r="AL855" s="9">
        <f>AVERAGE(L595:L854)</f>
        <v/>
      </c>
    </row>
    <row r="856">
      <c r="A856" s="7" t="n">
        <v>43602</v>
      </c>
      <c r="B856" s="8" t="n">
        <v>1280.8</v>
      </c>
      <c r="C856" s="8" t="n">
        <v>1.81</v>
      </c>
      <c r="D856" s="8" t="n">
        <v>0.58</v>
      </c>
      <c r="E856" s="8" t="n">
        <v>98</v>
      </c>
      <c r="F856" s="8" t="n">
        <v>62.77</v>
      </c>
      <c r="G856" s="8" t="n">
        <v>15.96</v>
      </c>
      <c r="H856" s="8" t="n">
        <v>56.970001</v>
      </c>
      <c r="I856" s="8" t="n">
        <v>2859.530029</v>
      </c>
      <c r="J856" s="8" t="n">
        <v>88.89651499999999</v>
      </c>
      <c r="L856" s="9">
        <f>LN(B856/B855)</f>
        <v/>
      </c>
      <c r="M856" s="9">
        <f>$M$1*(C856-C855)</f>
        <v/>
      </c>
      <c r="N856" s="9">
        <f>$N$1*(D856-D855)</f>
        <v/>
      </c>
      <c r="O856" s="9">
        <f>$O$1*LN(E856/E855)</f>
        <v/>
      </c>
      <c r="P856" s="9">
        <f>$P$1*LN(F856/F855)</f>
        <v/>
      </c>
      <c r="Q856" s="9">
        <f>$Q$1*(G856-G855)</f>
        <v/>
      </c>
      <c r="R856" s="9">
        <f>$R$1*(H856-H855)</f>
        <v/>
      </c>
      <c r="S856" s="9">
        <f>$S$1*LN(I856/I855)</f>
        <v/>
      </c>
      <c r="T856" s="9">
        <f>$T$1*LN(J856/J855)</f>
        <v/>
      </c>
      <c r="U856" s="9">
        <f>$W$12+$W$4*M856+$W$5*N856+$W$6*O856+$W$7*P856+$W$8*Q856+$W$9*R856+$W$10*S856+$W$11*T856</f>
        <v/>
      </c>
      <c r="AA856" s="10">
        <f>INDEX(LINEST(L597:L856,M597:T856,TRUE,TRUE),1,9)*52</f>
        <v/>
      </c>
      <c r="AB856" s="9">
        <f>INDEX(LINEST(L597:L856,M597:T856,TRUE,TRUE),1,8)</f>
        <v/>
      </c>
      <c r="AC856" s="9">
        <f>INDEX(LINEST(L597:L856,M597:T856,TRUE,TRUE),1,7)</f>
        <v/>
      </c>
      <c r="AD856" s="9">
        <f>INDEX(LINEST(L597:L856,M597:T856,TRUE,TRUE),1,6)</f>
        <v/>
      </c>
      <c r="AE856" s="9">
        <f>INDEX(LINEST(L597:L856,M597:T856,TRUE,TRUE),1,5)</f>
        <v/>
      </c>
      <c r="AF856" s="9">
        <f>INDEX(LINEST(L597:L856,M597:T856,TRUE,TRUE),1,4)</f>
        <v/>
      </c>
      <c r="AG856" s="9">
        <f>INDEX(LINEST(L597:L856,M597:T856,TRUE,TRUE),1,3)</f>
        <v/>
      </c>
      <c r="AH856" s="9">
        <f>INDEX(LINEST(L597:L856,M597:T856,TRUE,TRUE),1,2)</f>
        <v/>
      </c>
      <c r="AI856" s="9">
        <f>INDEX(LINEST(L597:L856,M597:T856,TRUE,TRUE),1,1)</f>
        <v/>
      </c>
      <c r="AJ856" s="10">
        <f>INDEX(LINEST(L597:L856,M597:T856,TRUE,TRUE),3,1)</f>
        <v/>
      </c>
      <c r="AK856" s="9">
        <f>AA855/52+AB855*M856+AC855*N856+AD855*O856+AE855*P856+AF855*Q856+AG855*R856+AH855*S856+AI855*T856</f>
        <v/>
      </c>
      <c r="AL856" s="9">
        <f>AVERAGE(L596:L855)</f>
        <v/>
      </c>
    </row>
    <row r="857">
      <c r="A857" s="7" t="n">
        <v>43609</v>
      </c>
      <c r="B857" s="8" t="n">
        <v>1282.5</v>
      </c>
      <c r="C857" s="8" t="n">
        <v>1.76</v>
      </c>
      <c r="D857" s="8" t="n">
        <v>0.5600000000000001</v>
      </c>
      <c r="E857" s="8" t="n">
        <v>97.610001</v>
      </c>
      <c r="F857" s="8" t="n">
        <v>58.4</v>
      </c>
      <c r="G857" s="8" t="n">
        <v>15.85</v>
      </c>
      <c r="H857" s="8" t="n">
        <v>60.540001</v>
      </c>
      <c r="I857" s="8" t="n">
        <v>2826.060059</v>
      </c>
      <c r="J857" s="8" t="n">
        <v>89.206406</v>
      </c>
      <c r="L857" s="9">
        <f>LN(B857/B856)</f>
        <v/>
      </c>
      <c r="M857" s="9">
        <f>$M$1*(C857-C856)</f>
        <v/>
      </c>
      <c r="N857" s="9">
        <f>$N$1*(D857-D856)</f>
        <v/>
      </c>
      <c r="O857" s="9">
        <f>$O$1*LN(E857/E856)</f>
        <v/>
      </c>
      <c r="P857" s="9">
        <f>$P$1*LN(F857/F856)</f>
        <v/>
      </c>
      <c r="Q857" s="9">
        <f>$Q$1*(G857-G856)</f>
        <v/>
      </c>
      <c r="R857" s="9">
        <f>$R$1*(H857-H856)</f>
        <v/>
      </c>
      <c r="S857" s="9">
        <f>$S$1*LN(I857/I856)</f>
        <v/>
      </c>
      <c r="T857" s="9">
        <f>$T$1*LN(J857/J856)</f>
        <v/>
      </c>
      <c r="U857" s="9">
        <f>$W$12+$W$4*M857+$W$5*N857+$W$6*O857+$W$7*P857+$W$8*Q857+$W$9*R857+$W$10*S857+$W$11*T857</f>
        <v/>
      </c>
      <c r="AA857" s="10">
        <f>INDEX(LINEST(L598:L857,M598:T857,TRUE,TRUE),1,9)*52</f>
        <v/>
      </c>
      <c r="AB857" s="9">
        <f>INDEX(LINEST(L598:L857,M598:T857,TRUE,TRUE),1,8)</f>
        <v/>
      </c>
      <c r="AC857" s="9">
        <f>INDEX(LINEST(L598:L857,M598:T857,TRUE,TRUE),1,7)</f>
        <v/>
      </c>
      <c r="AD857" s="9">
        <f>INDEX(LINEST(L598:L857,M598:T857,TRUE,TRUE),1,6)</f>
        <v/>
      </c>
      <c r="AE857" s="9">
        <f>INDEX(LINEST(L598:L857,M598:T857,TRUE,TRUE),1,5)</f>
        <v/>
      </c>
      <c r="AF857" s="9">
        <f>INDEX(LINEST(L598:L857,M598:T857,TRUE,TRUE),1,4)</f>
        <v/>
      </c>
      <c r="AG857" s="9">
        <f>INDEX(LINEST(L598:L857,M598:T857,TRUE,TRUE),1,3)</f>
        <v/>
      </c>
      <c r="AH857" s="9">
        <f>INDEX(LINEST(L598:L857,M598:T857,TRUE,TRUE),1,2)</f>
        <v/>
      </c>
      <c r="AI857" s="9">
        <f>INDEX(LINEST(L598:L857,M598:T857,TRUE,TRUE),1,1)</f>
        <v/>
      </c>
      <c r="AJ857" s="10">
        <f>INDEX(LINEST(L598:L857,M598:T857,TRUE,TRUE),3,1)</f>
        <v/>
      </c>
      <c r="AK857" s="9">
        <f>AA856/52+AB856*M857+AC856*N857+AD856*O857+AE856*P857+AF856*Q857+AG856*R857+AH856*S857+AI856*T857</f>
        <v/>
      </c>
      <c r="AL857" s="9">
        <f>AVERAGE(L597:L856)</f>
        <v/>
      </c>
    </row>
    <row r="858">
      <c r="A858" s="7" t="n">
        <v>43616</v>
      </c>
      <c r="B858" s="8" t="n">
        <v>1295.55</v>
      </c>
      <c r="C858" s="8" t="n">
        <v>1.74</v>
      </c>
      <c r="D858" s="8" t="n">
        <v>0.4</v>
      </c>
      <c r="E858" s="8" t="n">
        <v>97.75</v>
      </c>
      <c r="F858" s="8" t="n">
        <v>53.49</v>
      </c>
      <c r="G858" s="8" t="n">
        <v>18.71</v>
      </c>
      <c r="H858" s="8" t="n">
        <v>72.68000000000001</v>
      </c>
      <c r="I858" s="8" t="n">
        <v>2752.060059</v>
      </c>
      <c r="J858" s="8" t="n">
        <v>90.01355</v>
      </c>
      <c r="L858" s="9">
        <f>LN(B858/B857)</f>
        <v/>
      </c>
      <c r="M858" s="9">
        <f>$M$1*(C858-C857)</f>
        <v/>
      </c>
      <c r="N858" s="9">
        <f>$N$1*(D858-D857)</f>
        <v/>
      </c>
      <c r="O858" s="9">
        <f>$O$1*LN(E858/E857)</f>
        <v/>
      </c>
      <c r="P858" s="9">
        <f>$P$1*LN(F858/F857)</f>
        <v/>
      </c>
      <c r="Q858" s="9">
        <f>$Q$1*(G858-G857)</f>
        <v/>
      </c>
      <c r="R858" s="9">
        <f>$R$1*(H858-H857)</f>
        <v/>
      </c>
      <c r="S858" s="9">
        <f>$S$1*LN(I858/I857)</f>
        <v/>
      </c>
      <c r="T858" s="9">
        <f>$T$1*LN(J858/J857)</f>
        <v/>
      </c>
      <c r="U858" s="9">
        <f>$W$12+$W$4*M858+$W$5*N858+$W$6*O858+$W$7*P858+$W$8*Q858+$W$9*R858+$W$10*S858+$W$11*T858</f>
        <v/>
      </c>
      <c r="AA858" s="10">
        <f>INDEX(LINEST(L599:L858,M599:T858,TRUE,TRUE),1,9)*52</f>
        <v/>
      </c>
      <c r="AB858" s="9">
        <f>INDEX(LINEST(L599:L858,M599:T858,TRUE,TRUE),1,8)</f>
        <v/>
      </c>
      <c r="AC858" s="9">
        <f>INDEX(LINEST(L599:L858,M599:T858,TRUE,TRUE),1,7)</f>
        <v/>
      </c>
      <c r="AD858" s="9">
        <f>INDEX(LINEST(L599:L858,M599:T858,TRUE,TRUE),1,6)</f>
        <v/>
      </c>
      <c r="AE858" s="9">
        <f>INDEX(LINEST(L599:L858,M599:T858,TRUE,TRUE),1,5)</f>
        <v/>
      </c>
      <c r="AF858" s="9">
        <f>INDEX(LINEST(L599:L858,M599:T858,TRUE,TRUE),1,4)</f>
        <v/>
      </c>
      <c r="AG858" s="9">
        <f>INDEX(LINEST(L599:L858,M599:T858,TRUE,TRUE),1,3)</f>
        <v/>
      </c>
      <c r="AH858" s="9">
        <f>INDEX(LINEST(L599:L858,M599:T858,TRUE,TRUE),1,2)</f>
        <v/>
      </c>
      <c r="AI858" s="9">
        <f>INDEX(LINEST(L599:L858,M599:T858,TRUE,TRUE),1,1)</f>
        <v/>
      </c>
      <c r="AJ858" s="10">
        <f>INDEX(LINEST(L599:L858,M599:T858,TRUE,TRUE),3,1)</f>
        <v/>
      </c>
      <c r="AK858" s="9">
        <f>AA857/52+AB857*M858+AC857*N858+AD857*O858+AE857*P858+AF857*Q858+AG857*R858+AH857*S858+AI857*T858</f>
        <v/>
      </c>
      <c r="AL858" s="9">
        <f>AVERAGE(L598:L857)</f>
        <v/>
      </c>
    </row>
    <row r="859">
      <c r="A859" s="7" t="n">
        <v>43623</v>
      </c>
      <c r="B859" s="8" t="n">
        <v>1340.65</v>
      </c>
      <c r="C859" s="8" t="n">
        <v>1.74</v>
      </c>
      <c r="D859" s="8" t="n">
        <v>0.35</v>
      </c>
      <c r="E859" s="8" t="n">
        <v>96.610001</v>
      </c>
      <c r="F859" s="8" t="n">
        <v>53.95</v>
      </c>
      <c r="G859" s="8" t="n">
        <v>16.3</v>
      </c>
      <c r="H859" s="8" t="n">
        <v>68.69000200000001</v>
      </c>
      <c r="I859" s="8" t="n">
        <v>2873.340088</v>
      </c>
      <c r="J859" s="8" t="n">
        <v>90.33232099999999</v>
      </c>
      <c r="L859" s="9">
        <f>LN(B859/B858)</f>
        <v/>
      </c>
      <c r="M859" s="9">
        <f>$M$1*(C859-C858)</f>
        <v/>
      </c>
      <c r="N859" s="9">
        <f>$N$1*(D859-D858)</f>
        <v/>
      </c>
      <c r="O859" s="9">
        <f>$O$1*LN(E859/E858)</f>
        <v/>
      </c>
      <c r="P859" s="9">
        <f>$P$1*LN(F859/F858)</f>
        <v/>
      </c>
      <c r="Q859" s="9">
        <f>$Q$1*(G859-G858)</f>
        <v/>
      </c>
      <c r="R859" s="9">
        <f>$R$1*(H859-H858)</f>
        <v/>
      </c>
      <c r="S859" s="9">
        <f>$S$1*LN(I859/I858)</f>
        <v/>
      </c>
      <c r="T859" s="9">
        <f>$T$1*LN(J859/J858)</f>
        <v/>
      </c>
      <c r="U859" s="9">
        <f>$W$12+$W$4*M859+$W$5*N859+$W$6*O859+$W$7*P859+$W$8*Q859+$W$9*R859+$W$10*S859+$W$11*T859</f>
        <v/>
      </c>
      <c r="AA859" s="10">
        <f>INDEX(LINEST(L600:L859,M600:T859,TRUE,TRUE),1,9)*52</f>
        <v/>
      </c>
      <c r="AB859" s="9">
        <f>INDEX(LINEST(L600:L859,M600:T859,TRUE,TRUE),1,8)</f>
        <v/>
      </c>
      <c r="AC859" s="9">
        <f>INDEX(LINEST(L600:L859,M600:T859,TRUE,TRUE),1,7)</f>
        <v/>
      </c>
      <c r="AD859" s="9">
        <f>INDEX(LINEST(L600:L859,M600:T859,TRUE,TRUE),1,6)</f>
        <v/>
      </c>
      <c r="AE859" s="9">
        <f>INDEX(LINEST(L600:L859,M600:T859,TRUE,TRUE),1,5)</f>
        <v/>
      </c>
      <c r="AF859" s="9">
        <f>INDEX(LINEST(L600:L859,M600:T859,TRUE,TRUE),1,4)</f>
        <v/>
      </c>
      <c r="AG859" s="9">
        <f>INDEX(LINEST(L600:L859,M600:T859,TRUE,TRUE),1,3)</f>
        <v/>
      </c>
      <c r="AH859" s="9">
        <f>INDEX(LINEST(L600:L859,M600:T859,TRUE,TRUE),1,2)</f>
        <v/>
      </c>
      <c r="AI859" s="9">
        <f>INDEX(LINEST(L600:L859,M600:T859,TRUE,TRUE),1,1)</f>
        <v/>
      </c>
      <c r="AJ859" s="10">
        <f>INDEX(LINEST(L600:L859,M600:T859,TRUE,TRUE),3,1)</f>
        <v/>
      </c>
      <c r="AK859" s="9">
        <f>AA858/52+AB858*M859+AC858*N859+AD858*O859+AE858*P859+AF858*Q859+AG858*R859+AH858*S859+AI858*T859</f>
        <v/>
      </c>
      <c r="AL859" s="9">
        <f>AVERAGE(L599:L858)</f>
        <v/>
      </c>
    </row>
    <row r="860">
      <c r="A860" s="7" t="n">
        <v>43630</v>
      </c>
      <c r="B860" s="8" t="n">
        <v>1351.25</v>
      </c>
      <c r="C860" s="8" t="n">
        <v>1.63</v>
      </c>
      <c r="D860" s="8" t="n">
        <v>0.46</v>
      </c>
      <c r="E860" s="8" t="n">
        <v>97.56999999999999</v>
      </c>
      <c r="F860" s="8" t="n">
        <v>52.47</v>
      </c>
      <c r="G860" s="8" t="n">
        <v>15.28</v>
      </c>
      <c r="H860" s="8" t="n">
        <v>80.81999999999999</v>
      </c>
      <c r="I860" s="8" t="n">
        <v>2886.97998</v>
      </c>
      <c r="J860" s="8" t="n">
        <v>90.364998</v>
      </c>
      <c r="L860" s="9">
        <f>LN(B860/B859)</f>
        <v/>
      </c>
      <c r="M860" s="9">
        <f>$M$1*(C860-C859)</f>
        <v/>
      </c>
      <c r="N860" s="9">
        <f>$N$1*(D860-D859)</f>
        <v/>
      </c>
      <c r="O860" s="9">
        <f>$O$1*LN(E860/E859)</f>
        <v/>
      </c>
      <c r="P860" s="9">
        <f>$P$1*LN(F860/F859)</f>
        <v/>
      </c>
      <c r="Q860" s="9">
        <f>$Q$1*(G860-G859)</f>
        <v/>
      </c>
      <c r="R860" s="9">
        <f>$R$1*(H860-H859)</f>
        <v/>
      </c>
      <c r="S860" s="9">
        <f>$S$1*LN(I860/I859)</f>
        <v/>
      </c>
      <c r="T860" s="9">
        <f>$T$1*LN(J860/J859)</f>
        <v/>
      </c>
      <c r="U860" s="9">
        <f>$W$12+$W$4*M860+$W$5*N860+$W$6*O860+$W$7*P860+$W$8*Q860+$W$9*R860+$W$10*S860+$W$11*T860</f>
        <v/>
      </c>
      <c r="AA860" s="10">
        <f>INDEX(LINEST(L601:L860,M601:T860,TRUE,TRUE),1,9)*52</f>
        <v/>
      </c>
      <c r="AB860" s="9">
        <f>INDEX(LINEST(L601:L860,M601:T860,TRUE,TRUE),1,8)</f>
        <v/>
      </c>
      <c r="AC860" s="9">
        <f>INDEX(LINEST(L601:L860,M601:T860,TRUE,TRUE),1,7)</f>
        <v/>
      </c>
      <c r="AD860" s="9">
        <f>INDEX(LINEST(L601:L860,M601:T860,TRUE,TRUE),1,6)</f>
        <v/>
      </c>
      <c r="AE860" s="9">
        <f>INDEX(LINEST(L601:L860,M601:T860,TRUE,TRUE),1,5)</f>
        <v/>
      </c>
      <c r="AF860" s="9">
        <f>INDEX(LINEST(L601:L860,M601:T860,TRUE,TRUE),1,4)</f>
        <v/>
      </c>
      <c r="AG860" s="9">
        <f>INDEX(LINEST(L601:L860,M601:T860,TRUE,TRUE),1,3)</f>
        <v/>
      </c>
      <c r="AH860" s="9">
        <f>INDEX(LINEST(L601:L860,M601:T860,TRUE,TRUE),1,2)</f>
        <v/>
      </c>
      <c r="AI860" s="9">
        <f>INDEX(LINEST(L601:L860,M601:T860,TRUE,TRUE),1,1)</f>
        <v/>
      </c>
      <c r="AJ860" s="10">
        <f>INDEX(LINEST(L601:L860,M601:T860,TRUE,TRUE),3,1)</f>
        <v/>
      </c>
      <c r="AK860" s="9">
        <f>AA859/52+AB859*M860+AC859*N860+AD859*O860+AE859*P860+AF859*Q860+AG859*R860+AH859*S860+AI859*T860</f>
        <v/>
      </c>
      <c r="AL860" s="9">
        <f>AVERAGE(L600:L859)</f>
        <v/>
      </c>
    </row>
    <row r="861">
      <c r="A861" s="7" t="n">
        <v>43637</v>
      </c>
      <c r="B861" s="8" t="n">
        <v>1397.15</v>
      </c>
      <c r="C861" s="8" t="n">
        <v>1.73</v>
      </c>
      <c r="D861" s="8" t="n">
        <v>0.34</v>
      </c>
      <c r="E861" s="8" t="n">
        <v>96.220001</v>
      </c>
      <c r="F861" s="8" t="n">
        <v>57.35</v>
      </c>
      <c r="G861" s="8" t="n">
        <v>15.4</v>
      </c>
      <c r="H861" s="8" t="n">
        <v>74.629997</v>
      </c>
      <c r="I861" s="8" t="n">
        <v>2950.459961</v>
      </c>
      <c r="J861" s="8" t="n">
        <v>90.814491</v>
      </c>
      <c r="L861" s="9">
        <f>LN(B861/B860)</f>
        <v/>
      </c>
      <c r="M861" s="9">
        <f>$M$1*(C861-C860)</f>
        <v/>
      </c>
      <c r="N861" s="9">
        <f>$N$1*(D861-D860)</f>
        <v/>
      </c>
      <c r="O861" s="9">
        <f>$O$1*LN(E861/E860)</f>
        <v/>
      </c>
      <c r="P861" s="9">
        <f>$P$1*LN(F861/F860)</f>
        <v/>
      </c>
      <c r="Q861" s="9">
        <f>$Q$1*(G861-G860)</f>
        <v/>
      </c>
      <c r="R861" s="9">
        <f>$R$1*(H861-H860)</f>
        <v/>
      </c>
      <c r="S861" s="9">
        <f>$S$1*LN(I861/I860)</f>
        <v/>
      </c>
      <c r="T861" s="9">
        <f>$T$1*LN(J861/J860)</f>
        <v/>
      </c>
      <c r="U861" s="9">
        <f>$W$12+$W$4*M861+$W$5*N861+$W$6*O861+$W$7*P861+$W$8*Q861+$W$9*R861+$W$10*S861+$W$11*T861</f>
        <v/>
      </c>
      <c r="AA861" s="10">
        <f>INDEX(LINEST(L602:L861,M602:T861,TRUE,TRUE),1,9)*52</f>
        <v/>
      </c>
      <c r="AB861" s="9">
        <f>INDEX(LINEST(L602:L861,M602:T861,TRUE,TRUE),1,8)</f>
        <v/>
      </c>
      <c r="AC861" s="9">
        <f>INDEX(LINEST(L602:L861,M602:T861,TRUE,TRUE),1,7)</f>
        <v/>
      </c>
      <c r="AD861" s="9">
        <f>INDEX(LINEST(L602:L861,M602:T861,TRUE,TRUE),1,6)</f>
        <v/>
      </c>
      <c r="AE861" s="9">
        <f>INDEX(LINEST(L602:L861,M602:T861,TRUE,TRUE),1,5)</f>
        <v/>
      </c>
      <c r="AF861" s="9">
        <f>INDEX(LINEST(L602:L861,M602:T861,TRUE,TRUE),1,4)</f>
        <v/>
      </c>
      <c r="AG861" s="9">
        <f>INDEX(LINEST(L602:L861,M602:T861,TRUE,TRUE),1,3)</f>
        <v/>
      </c>
      <c r="AH861" s="9">
        <f>INDEX(LINEST(L602:L861,M602:T861,TRUE,TRUE),1,2)</f>
        <v/>
      </c>
      <c r="AI861" s="9">
        <f>INDEX(LINEST(L602:L861,M602:T861,TRUE,TRUE),1,1)</f>
        <v/>
      </c>
      <c r="AJ861" s="10">
        <f>INDEX(LINEST(L602:L861,M602:T861,TRUE,TRUE),3,1)</f>
        <v/>
      </c>
      <c r="AK861" s="9">
        <f>AA860/52+AB860*M861+AC860*N861+AD860*O861+AE860*P861+AF860*Q861+AG860*R861+AH860*S861+AI860*T861</f>
        <v/>
      </c>
      <c r="AL861" s="9">
        <f>AVERAGE(L601:L860)</f>
        <v/>
      </c>
    </row>
    <row r="862">
      <c r="A862" s="7" t="n">
        <v>43644</v>
      </c>
      <c r="B862" s="8" t="n">
        <v>1409</v>
      </c>
      <c r="C862" s="8" t="n">
        <v>1.69</v>
      </c>
      <c r="D862" s="8" t="n">
        <v>0.31</v>
      </c>
      <c r="E862" s="8" t="n">
        <v>96.129997</v>
      </c>
      <c r="F862" s="8" t="n">
        <v>58.2</v>
      </c>
      <c r="G862" s="8" t="n">
        <v>15.08</v>
      </c>
      <c r="H862" s="8" t="n">
        <v>70.43000000000001</v>
      </c>
      <c r="I862" s="8" t="n">
        <v>2941.76001</v>
      </c>
      <c r="J862" s="8" t="n">
        <v>91.002441</v>
      </c>
      <c r="L862" s="9">
        <f>LN(B862/B861)</f>
        <v/>
      </c>
      <c r="M862" s="9">
        <f>$M$1*(C862-C861)</f>
        <v/>
      </c>
      <c r="N862" s="9">
        <f>$N$1*(D862-D861)</f>
        <v/>
      </c>
      <c r="O862" s="9">
        <f>$O$1*LN(E862/E861)</f>
        <v/>
      </c>
      <c r="P862" s="9">
        <f>$P$1*LN(F862/F861)</f>
        <v/>
      </c>
      <c r="Q862" s="9">
        <f>$Q$1*(G862-G861)</f>
        <v/>
      </c>
      <c r="R862" s="9">
        <f>$R$1*(H862-H861)</f>
        <v/>
      </c>
      <c r="S862" s="9">
        <f>$S$1*LN(I862/I861)</f>
        <v/>
      </c>
      <c r="T862" s="9">
        <f>$T$1*LN(J862/J861)</f>
        <v/>
      </c>
      <c r="U862" s="9">
        <f>$W$12+$W$4*M862+$W$5*N862+$W$6*O862+$W$7*P862+$W$8*Q862+$W$9*R862+$W$10*S862+$W$11*T862</f>
        <v/>
      </c>
      <c r="AA862" s="10">
        <f>INDEX(LINEST(L603:L862,M603:T862,TRUE,TRUE),1,9)*52</f>
        <v/>
      </c>
      <c r="AB862" s="9">
        <f>INDEX(LINEST(L603:L862,M603:T862,TRUE,TRUE),1,8)</f>
        <v/>
      </c>
      <c r="AC862" s="9">
        <f>INDEX(LINEST(L603:L862,M603:T862,TRUE,TRUE),1,7)</f>
        <v/>
      </c>
      <c r="AD862" s="9">
        <f>INDEX(LINEST(L603:L862,M603:T862,TRUE,TRUE),1,6)</f>
        <v/>
      </c>
      <c r="AE862" s="9">
        <f>INDEX(LINEST(L603:L862,M603:T862,TRUE,TRUE),1,5)</f>
        <v/>
      </c>
      <c r="AF862" s="9">
        <f>INDEX(LINEST(L603:L862,M603:T862,TRUE,TRUE),1,4)</f>
        <v/>
      </c>
      <c r="AG862" s="9">
        <f>INDEX(LINEST(L603:L862,M603:T862,TRUE,TRUE),1,3)</f>
        <v/>
      </c>
      <c r="AH862" s="9">
        <f>INDEX(LINEST(L603:L862,M603:T862,TRUE,TRUE),1,2)</f>
        <v/>
      </c>
      <c r="AI862" s="9">
        <f>INDEX(LINEST(L603:L862,M603:T862,TRUE,TRUE),1,1)</f>
        <v/>
      </c>
      <c r="AJ862" s="10">
        <f>INDEX(LINEST(L603:L862,M603:T862,TRUE,TRUE),3,1)</f>
        <v/>
      </c>
      <c r="AK862" s="9">
        <f>AA861/52+AB861*M862+AC861*N862+AD861*O862+AE861*P862+AF861*Q862+AG861*R862+AH861*S862+AI861*T862</f>
        <v/>
      </c>
      <c r="AL862" s="9">
        <f>AVERAGE(L602:L861)</f>
        <v/>
      </c>
    </row>
    <row r="863">
      <c r="A863" s="7" t="n">
        <v>43651</v>
      </c>
      <c r="B863" s="8" t="n">
        <v>1388.65</v>
      </c>
      <c r="C863" s="8" t="n">
        <v>1.69</v>
      </c>
      <c r="D863" s="8" t="n">
        <v>0.35</v>
      </c>
      <c r="E863" s="8" t="n">
        <v>97.25</v>
      </c>
      <c r="F863" s="8" t="n">
        <v>57.06</v>
      </c>
      <c r="G863" s="8" t="n">
        <v>13.28</v>
      </c>
      <c r="H863" s="8" t="n">
        <v>65.279999</v>
      </c>
      <c r="I863" s="8" t="n">
        <v>2990.409912</v>
      </c>
      <c r="J863" s="8" t="n">
        <v>90.99591100000001</v>
      </c>
      <c r="L863" s="9">
        <f>LN(B863/B862)</f>
        <v/>
      </c>
      <c r="M863" s="9">
        <f>$M$1*(C863-C862)</f>
        <v/>
      </c>
      <c r="N863" s="9">
        <f>$N$1*(D863-D862)</f>
        <v/>
      </c>
      <c r="O863" s="9">
        <f>$O$1*LN(E863/E862)</f>
        <v/>
      </c>
      <c r="P863" s="9">
        <f>$P$1*LN(F863/F862)</f>
        <v/>
      </c>
      <c r="Q863" s="9">
        <f>$Q$1*(G863-G862)</f>
        <v/>
      </c>
      <c r="R863" s="9">
        <f>$R$1*(H863-H862)</f>
        <v/>
      </c>
      <c r="S863" s="9">
        <f>$S$1*LN(I863/I862)</f>
        <v/>
      </c>
      <c r="T863" s="9">
        <f>$T$1*LN(J863/J862)</f>
        <v/>
      </c>
      <c r="U863" s="9">
        <f>$W$12+$W$4*M863+$W$5*N863+$W$6*O863+$W$7*P863+$W$8*Q863+$W$9*R863+$W$10*S863+$W$11*T863</f>
        <v/>
      </c>
      <c r="AA863" s="10">
        <f>INDEX(LINEST(L604:L863,M604:T863,TRUE,TRUE),1,9)*52</f>
        <v/>
      </c>
      <c r="AB863" s="9">
        <f>INDEX(LINEST(L604:L863,M604:T863,TRUE,TRUE),1,8)</f>
        <v/>
      </c>
      <c r="AC863" s="9">
        <f>INDEX(LINEST(L604:L863,M604:T863,TRUE,TRUE),1,7)</f>
        <v/>
      </c>
      <c r="AD863" s="9">
        <f>INDEX(LINEST(L604:L863,M604:T863,TRUE,TRUE),1,6)</f>
        <v/>
      </c>
      <c r="AE863" s="9">
        <f>INDEX(LINEST(L604:L863,M604:T863,TRUE,TRUE),1,5)</f>
        <v/>
      </c>
      <c r="AF863" s="9">
        <f>INDEX(LINEST(L604:L863,M604:T863,TRUE,TRUE),1,4)</f>
        <v/>
      </c>
      <c r="AG863" s="9">
        <f>INDEX(LINEST(L604:L863,M604:T863,TRUE,TRUE),1,3)</f>
        <v/>
      </c>
      <c r="AH863" s="9">
        <f>INDEX(LINEST(L604:L863,M604:T863,TRUE,TRUE),1,2)</f>
        <v/>
      </c>
      <c r="AI863" s="9">
        <f>INDEX(LINEST(L604:L863,M604:T863,TRUE,TRUE),1,1)</f>
        <v/>
      </c>
      <c r="AJ863" s="10">
        <f>INDEX(LINEST(L604:L863,M604:T863,TRUE,TRUE),3,1)</f>
        <v/>
      </c>
      <c r="AK863" s="9">
        <f>AA862/52+AB862*M863+AC862*N863+AD862*O863+AE862*P863+AF862*Q863+AG862*R863+AH862*S863+AI862*T863</f>
        <v/>
      </c>
      <c r="AL863" s="9">
        <f>AVERAGE(L603:L862)</f>
        <v/>
      </c>
    </row>
    <row r="864">
      <c r="A864" s="7" t="n">
        <v>43658</v>
      </c>
      <c r="B864" s="8" t="n">
        <v>1407.6</v>
      </c>
      <c r="C864" s="8" t="n">
        <v>1.77</v>
      </c>
      <c r="D864" s="8" t="n">
        <v>0.35</v>
      </c>
      <c r="E864" s="8" t="n">
        <v>96.80999799999999</v>
      </c>
      <c r="F864" s="8" t="n">
        <v>59.99</v>
      </c>
      <c r="G864" s="8" t="n">
        <v>12.39</v>
      </c>
      <c r="H864" s="8" t="n">
        <v>62.779999</v>
      </c>
      <c r="I864" s="8" t="n">
        <v>3013.77002</v>
      </c>
      <c r="J864" s="8" t="n">
        <v>90.750198</v>
      </c>
      <c r="L864" s="9">
        <f>LN(B864/B863)</f>
        <v/>
      </c>
      <c r="M864" s="9">
        <f>$M$1*(C864-C863)</f>
        <v/>
      </c>
      <c r="N864" s="9">
        <f>$N$1*(D864-D863)</f>
        <v/>
      </c>
      <c r="O864" s="9">
        <f>$O$1*LN(E864/E863)</f>
        <v/>
      </c>
      <c r="P864" s="9">
        <f>$P$1*LN(F864/F863)</f>
        <v/>
      </c>
      <c r="Q864" s="9">
        <f>$Q$1*(G864-G863)</f>
        <v/>
      </c>
      <c r="R864" s="9">
        <f>$R$1*(H864-H863)</f>
        <v/>
      </c>
      <c r="S864" s="9">
        <f>$S$1*LN(I864/I863)</f>
        <v/>
      </c>
      <c r="T864" s="9">
        <f>$T$1*LN(J864/J863)</f>
        <v/>
      </c>
      <c r="U864" s="9">
        <f>$W$12+$W$4*M864+$W$5*N864+$W$6*O864+$W$7*P864+$W$8*Q864+$W$9*R864+$W$10*S864+$W$11*T864</f>
        <v/>
      </c>
      <c r="AA864" s="10">
        <f>INDEX(LINEST(L605:L864,M605:T864,TRUE,TRUE),1,9)*52</f>
        <v/>
      </c>
      <c r="AB864" s="9">
        <f>INDEX(LINEST(L605:L864,M605:T864,TRUE,TRUE),1,8)</f>
        <v/>
      </c>
      <c r="AC864" s="9">
        <f>INDEX(LINEST(L605:L864,M605:T864,TRUE,TRUE),1,7)</f>
        <v/>
      </c>
      <c r="AD864" s="9">
        <f>INDEX(LINEST(L605:L864,M605:T864,TRUE,TRUE),1,6)</f>
        <v/>
      </c>
      <c r="AE864" s="9">
        <f>INDEX(LINEST(L605:L864,M605:T864,TRUE,TRUE),1,5)</f>
        <v/>
      </c>
      <c r="AF864" s="9">
        <f>INDEX(LINEST(L605:L864,M605:T864,TRUE,TRUE),1,4)</f>
        <v/>
      </c>
      <c r="AG864" s="9">
        <f>INDEX(LINEST(L605:L864,M605:T864,TRUE,TRUE),1,3)</f>
        <v/>
      </c>
      <c r="AH864" s="9">
        <f>INDEX(LINEST(L605:L864,M605:T864,TRUE,TRUE),1,2)</f>
        <v/>
      </c>
      <c r="AI864" s="9">
        <f>INDEX(LINEST(L605:L864,M605:T864,TRUE,TRUE),1,1)</f>
        <v/>
      </c>
      <c r="AJ864" s="10">
        <f>INDEX(LINEST(L605:L864,M605:T864,TRUE,TRUE),3,1)</f>
        <v/>
      </c>
      <c r="AK864" s="9">
        <f>AA863/52+AB863*M864+AC863*N864+AD863*O864+AE863*P864+AF863*Q864+AG863*R864+AH863*S864+AI863*T864</f>
        <v/>
      </c>
      <c r="AL864" s="9">
        <f>AVERAGE(L604:L863)</f>
        <v/>
      </c>
    </row>
    <row r="865">
      <c r="A865" s="7" t="n">
        <v>43665</v>
      </c>
      <c r="B865" s="8" t="n">
        <v>1439.7</v>
      </c>
      <c r="C865" s="8" t="n">
        <v>1.8</v>
      </c>
      <c r="D865" s="8" t="n">
        <v>0.25</v>
      </c>
      <c r="E865" s="8" t="n">
        <v>97.150002</v>
      </c>
      <c r="F865" s="8" t="n">
        <v>55.42</v>
      </c>
      <c r="G865" s="8" t="n">
        <v>14.45</v>
      </c>
      <c r="H865" s="8" t="n">
        <v>63.860001</v>
      </c>
      <c r="I865" s="8" t="n">
        <v>2976.610107</v>
      </c>
      <c r="J865" s="8" t="n">
        <v>91.06144</v>
      </c>
      <c r="L865" s="9">
        <f>LN(B865/B864)</f>
        <v/>
      </c>
      <c r="M865" s="9">
        <f>$M$1*(C865-C864)</f>
        <v/>
      </c>
      <c r="N865" s="9">
        <f>$N$1*(D865-D864)</f>
        <v/>
      </c>
      <c r="O865" s="9">
        <f>$O$1*LN(E865/E864)</f>
        <v/>
      </c>
      <c r="P865" s="9">
        <f>$P$1*LN(F865/F864)</f>
        <v/>
      </c>
      <c r="Q865" s="9">
        <f>$Q$1*(G865-G864)</f>
        <v/>
      </c>
      <c r="R865" s="9">
        <f>$R$1*(H865-H864)</f>
        <v/>
      </c>
      <c r="S865" s="9">
        <f>$S$1*LN(I865/I864)</f>
        <v/>
      </c>
      <c r="T865" s="9">
        <f>$T$1*LN(J865/J864)</f>
        <v/>
      </c>
      <c r="U865" s="9">
        <f>$W$12+$W$4*M865+$W$5*N865+$W$6*O865+$W$7*P865+$W$8*Q865+$W$9*R865+$W$10*S865+$W$11*T865</f>
        <v/>
      </c>
      <c r="AA865" s="10">
        <f>INDEX(LINEST(L606:L865,M606:T865,TRUE,TRUE),1,9)*52</f>
        <v/>
      </c>
      <c r="AB865" s="9">
        <f>INDEX(LINEST(L606:L865,M606:T865,TRUE,TRUE),1,8)</f>
        <v/>
      </c>
      <c r="AC865" s="9">
        <f>INDEX(LINEST(L606:L865,M606:T865,TRUE,TRUE),1,7)</f>
        <v/>
      </c>
      <c r="AD865" s="9">
        <f>INDEX(LINEST(L606:L865,M606:T865,TRUE,TRUE),1,6)</f>
        <v/>
      </c>
      <c r="AE865" s="9">
        <f>INDEX(LINEST(L606:L865,M606:T865,TRUE,TRUE),1,5)</f>
        <v/>
      </c>
      <c r="AF865" s="9">
        <f>INDEX(LINEST(L606:L865,M606:T865,TRUE,TRUE),1,4)</f>
        <v/>
      </c>
      <c r="AG865" s="9">
        <f>INDEX(LINEST(L606:L865,M606:T865,TRUE,TRUE),1,3)</f>
        <v/>
      </c>
      <c r="AH865" s="9">
        <f>INDEX(LINEST(L606:L865,M606:T865,TRUE,TRUE),1,2)</f>
        <v/>
      </c>
      <c r="AI865" s="9">
        <f>INDEX(LINEST(L606:L865,M606:T865,TRUE,TRUE),1,1)</f>
        <v/>
      </c>
      <c r="AJ865" s="10">
        <f>INDEX(LINEST(L606:L865,M606:T865,TRUE,TRUE),3,1)</f>
        <v/>
      </c>
      <c r="AK865" s="9">
        <f>AA864/52+AB864*M865+AC864*N865+AD864*O865+AE864*P865+AF864*Q865+AG864*R865+AH864*S865+AI864*T865</f>
        <v/>
      </c>
      <c r="AL865" s="9">
        <f>AVERAGE(L605:L864)</f>
        <v/>
      </c>
    </row>
    <row r="866">
      <c r="A866" s="7" t="n">
        <v>43672</v>
      </c>
      <c r="B866" s="8" t="n">
        <v>1420.4</v>
      </c>
      <c r="C866" s="8" t="n">
        <v>1.78</v>
      </c>
      <c r="D866" s="8" t="n">
        <v>0.3</v>
      </c>
      <c r="E866" s="8" t="n">
        <v>98.010002</v>
      </c>
      <c r="F866" s="8" t="n">
        <v>56.04</v>
      </c>
      <c r="G866" s="8" t="n">
        <v>12.16</v>
      </c>
      <c r="H866" s="8" t="n">
        <v>58.900002</v>
      </c>
      <c r="I866" s="8" t="n">
        <v>3025.860107</v>
      </c>
      <c r="J866" s="8" t="n">
        <v>91.094223</v>
      </c>
      <c r="L866" s="9">
        <f>LN(B866/B865)</f>
        <v/>
      </c>
      <c r="M866" s="9">
        <f>$M$1*(C866-C865)</f>
        <v/>
      </c>
      <c r="N866" s="9">
        <f>$N$1*(D866-D865)</f>
        <v/>
      </c>
      <c r="O866" s="9">
        <f>$O$1*LN(E866/E865)</f>
        <v/>
      </c>
      <c r="P866" s="9">
        <f>$P$1*LN(F866/F865)</f>
        <v/>
      </c>
      <c r="Q866" s="9">
        <f>$Q$1*(G866-G865)</f>
        <v/>
      </c>
      <c r="R866" s="9">
        <f>$R$1*(H866-H865)</f>
        <v/>
      </c>
      <c r="S866" s="9">
        <f>$S$1*LN(I866/I865)</f>
        <v/>
      </c>
      <c r="T866" s="9">
        <f>$T$1*LN(J866/J865)</f>
        <v/>
      </c>
      <c r="U866" s="9">
        <f>$W$12+$W$4*M866+$W$5*N866+$W$6*O866+$W$7*P866+$W$8*Q866+$W$9*R866+$W$10*S866+$W$11*T866</f>
        <v/>
      </c>
      <c r="AA866" s="10">
        <f>INDEX(LINEST(L607:L866,M607:T866,TRUE,TRUE),1,9)*52</f>
        <v/>
      </c>
      <c r="AB866" s="9">
        <f>INDEX(LINEST(L607:L866,M607:T866,TRUE,TRUE),1,8)</f>
        <v/>
      </c>
      <c r="AC866" s="9">
        <f>INDEX(LINEST(L607:L866,M607:T866,TRUE,TRUE),1,7)</f>
        <v/>
      </c>
      <c r="AD866" s="9">
        <f>INDEX(LINEST(L607:L866,M607:T866,TRUE,TRUE),1,6)</f>
        <v/>
      </c>
      <c r="AE866" s="9">
        <f>INDEX(LINEST(L607:L866,M607:T866,TRUE,TRUE),1,5)</f>
        <v/>
      </c>
      <c r="AF866" s="9">
        <f>INDEX(LINEST(L607:L866,M607:T866,TRUE,TRUE),1,4)</f>
        <v/>
      </c>
      <c r="AG866" s="9">
        <f>INDEX(LINEST(L607:L866,M607:T866,TRUE,TRUE),1,3)</f>
        <v/>
      </c>
      <c r="AH866" s="9">
        <f>INDEX(LINEST(L607:L866,M607:T866,TRUE,TRUE),1,2)</f>
        <v/>
      </c>
      <c r="AI866" s="9">
        <f>INDEX(LINEST(L607:L866,M607:T866,TRUE,TRUE),1,1)</f>
        <v/>
      </c>
      <c r="AJ866" s="10">
        <f>INDEX(LINEST(L607:L866,M607:T866,TRUE,TRUE),3,1)</f>
        <v/>
      </c>
      <c r="AK866" s="9">
        <f>AA865/52+AB865*M866+AC865*N866+AD865*O866+AE865*P866+AF865*Q866+AG865*R866+AH865*S866+AI865*T866</f>
        <v/>
      </c>
      <c r="AL866" s="9">
        <f>AVERAGE(L606:L865)</f>
        <v/>
      </c>
    </row>
    <row r="867">
      <c r="A867" s="7" t="n">
        <v>43679</v>
      </c>
      <c r="B867" s="8" t="n">
        <v>1441.75</v>
      </c>
      <c r="C867" s="8" t="n">
        <v>1.66</v>
      </c>
      <c r="D867" s="8" t="n">
        <v>0.2</v>
      </c>
      <c r="E867" s="8" t="n">
        <v>98.099998</v>
      </c>
      <c r="F867" s="8" t="n">
        <v>55.67</v>
      </c>
      <c r="G867" s="8" t="n">
        <v>17.61</v>
      </c>
      <c r="H867" s="8" t="n">
        <v>66.110001</v>
      </c>
      <c r="I867" s="8" t="n">
        <v>2932.050049</v>
      </c>
      <c r="J867" s="8" t="n">
        <v>91.91506200000001</v>
      </c>
      <c r="L867" s="9">
        <f>LN(B867/B866)</f>
        <v/>
      </c>
      <c r="M867" s="9">
        <f>$M$1*(C867-C866)</f>
        <v/>
      </c>
      <c r="N867" s="9">
        <f>$N$1*(D867-D866)</f>
        <v/>
      </c>
      <c r="O867" s="9">
        <f>$O$1*LN(E867/E866)</f>
        <v/>
      </c>
      <c r="P867" s="9">
        <f>$P$1*LN(F867/F866)</f>
        <v/>
      </c>
      <c r="Q867" s="9">
        <f>$Q$1*(G867-G866)</f>
        <v/>
      </c>
      <c r="R867" s="9">
        <f>$R$1*(H867-H866)</f>
        <v/>
      </c>
      <c r="S867" s="9">
        <f>$S$1*LN(I867/I866)</f>
        <v/>
      </c>
      <c r="T867" s="9">
        <f>$T$1*LN(J867/J866)</f>
        <v/>
      </c>
      <c r="U867" s="9">
        <f>$W$12+$W$4*M867+$W$5*N867+$W$6*O867+$W$7*P867+$W$8*Q867+$W$9*R867+$W$10*S867+$W$11*T867</f>
        <v/>
      </c>
      <c r="AA867" s="10">
        <f>INDEX(LINEST(L608:L867,M608:T867,TRUE,TRUE),1,9)*52</f>
        <v/>
      </c>
      <c r="AB867" s="9">
        <f>INDEX(LINEST(L608:L867,M608:T867,TRUE,TRUE),1,8)</f>
        <v/>
      </c>
      <c r="AC867" s="9">
        <f>INDEX(LINEST(L608:L867,M608:T867,TRUE,TRUE),1,7)</f>
        <v/>
      </c>
      <c r="AD867" s="9">
        <f>INDEX(LINEST(L608:L867,M608:T867,TRUE,TRUE),1,6)</f>
        <v/>
      </c>
      <c r="AE867" s="9">
        <f>INDEX(LINEST(L608:L867,M608:T867,TRUE,TRUE),1,5)</f>
        <v/>
      </c>
      <c r="AF867" s="9">
        <f>INDEX(LINEST(L608:L867,M608:T867,TRUE,TRUE),1,4)</f>
        <v/>
      </c>
      <c r="AG867" s="9">
        <f>INDEX(LINEST(L608:L867,M608:T867,TRUE,TRUE),1,3)</f>
        <v/>
      </c>
      <c r="AH867" s="9">
        <f>INDEX(LINEST(L608:L867,M608:T867,TRUE,TRUE),1,2)</f>
        <v/>
      </c>
      <c r="AI867" s="9">
        <f>INDEX(LINEST(L608:L867,M608:T867,TRUE,TRUE),1,1)</f>
        <v/>
      </c>
      <c r="AJ867" s="10">
        <f>INDEX(LINEST(L608:L867,M608:T867,TRUE,TRUE),3,1)</f>
        <v/>
      </c>
      <c r="AK867" s="9">
        <f>AA866/52+AB866*M867+AC866*N867+AD866*O867+AE866*P867+AF866*Q867+AG866*R867+AH866*S867+AI866*T867</f>
        <v/>
      </c>
      <c r="AL867" s="9">
        <f>AVERAGE(L607:L866)</f>
        <v/>
      </c>
    </row>
    <row r="868">
      <c r="A868" s="7" t="n">
        <v>43686</v>
      </c>
      <c r="B868" s="8" t="n">
        <v>1497.7</v>
      </c>
      <c r="C868" s="8" t="n">
        <v>1.66</v>
      </c>
      <c r="D868" s="8" t="n">
        <v>0.08</v>
      </c>
      <c r="E868" s="8" t="n">
        <v>97.489998</v>
      </c>
      <c r="F868" s="8" t="n">
        <v>54.41</v>
      </c>
      <c r="G868" s="8" t="n">
        <v>17.97</v>
      </c>
      <c r="H868" s="8" t="n">
        <v>78.970001</v>
      </c>
      <c r="I868" s="8" t="n">
        <v>2918.649902</v>
      </c>
      <c r="J868" s="8" t="n">
        <v>92.481567</v>
      </c>
      <c r="L868" s="9">
        <f>LN(B868/B867)</f>
        <v/>
      </c>
      <c r="M868" s="9">
        <f>$M$1*(C868-C867)</f>
        <v/>
      </c>
      <c r="N868" s="9">
        <f>$N$1*(D868-D867)</f>
        <v/>
      </c>
      <c r="O868" s="9">
        <f>$O$1*LN(E868/E867)</f>
        <v/>
      </c>
      <c r="P868" s="9">
        <f>$P$1*LN(F868/F867)</f>
        <v/>
      </c>
      <c r="Q868" s="9">
        <f>$Q$1*(G868-G867)</f>
        <v/>
      </c>
      <c r="R868" s="9">
        <f>$R$1*(H868-H867)</f>
        <v/>
      </c>
      <c r="S868" s="9">
        <f>$S$1*LN(I868/I867)</f>
        <v/>
      </c>
      <c r="T868" s="9">
        <f>$T$1*LN(J868/J867)</f>
        <v/>
      </c>
      <c r="U868" s="9">
        <f>$W$12+$W$4*M868+$W$5*N868+$W$6*O868+$W$7*P868+$W$8*Q868+$W$9*R868+$W$10*S868+$W$11*T868</f>
        <v/>
      </c>
      <c r="AA868" s="10">
        <f>INDEX(LINEST(L609:L868,M609:T868,TRUE,TRUE),1,9)*52</f>
        <v/>
      </c>
      <c r="AB868" s="9">
        <f>INDEX(LINEST(L609:L868,M609:T868,TRUE,TRUE),1,8)</f>
        <v/>
      </c>
      <c r="AC868" s="9">
        <f>INDEX(LINEST(L609:L868,M609:T868,TRUE,TRUE),1,7)</f>
        <v/>
      </c>
      <c r="AD868" s="9">
        <f>INDEX(LINEST(L609:L868,M609:T868,TRUE,TRUE),1,6)</f>
        <v/>
      </c>
      <c r="AE868" s="9">
        <f>INDEX(LINEST(L609:L868,M609:T868,TRUE,TRUE),1,5)</f>
        <v/>
      </c>
      <c r="AF868" s="9">
        <f>INDEX(LINEST(L609:L868,M609:T868,TRUE,TRUE),1,4)</f>
        <v/>
      </c>
      <c r="AG868" s="9">
        <f>INDEX(LINEST(L609:L868,M609:T868,TRUE,TRUE),1,3)</f>
        <v/>
      </c>
      <c r="AH868" s="9">
        <f>INDEX(LINEST(L609:L868,M609:T868,TRUE,TRUE),1,2)</f>
        <v/>
      </c>
      <c r="AI868" s="9">
        <f>INDEX(LINEST(L609:L868,M609:T868,TRUE,TRUE),1,1)</f>
        <v/>
      </c>
      <c r="AJ868" s="10">
        <f>INDEX(LINEST(L609:L868,M609:T868,TRUE,TRUE),3,1)</f>
        <v/>
      </c>
      <c r="AK868" s="9">
        <f>AA867/52+AB867*M868+AC867*N868+AD867*O868+AE867*P868+AF867*Q868+AG867*R868+AH867*S868+AI867*T868</f>
        <v/>
      </c>
      <c r="AL868" s="9">
        <f>AVERAGE(L608:L867)</f>
        <v/>
      </c>
    </row>
    <row r="869">
      <c r="A869" s="7" t="n">
        <v>43693</v>
      </c>
      <c r="B869" s="8" t="n">
        <v>1515.25</v>
      </c>
      <c r="C869" s="8" t="n">
        <v>1.54</v>
      </c>
      <c r="D869" s="8" t="n">
        <v>0.01</v>
      </c>
      <c r="E869" s="8" t="n">
        <v>98.139999</v>
      </c>
      <c r="F869" s="8" t="n">
        <v>54.83</v>
      </c>
      <c r="G869" s="8" t="n">
        <v>18.47</v>
      </c>
      <c r="H869" s="8" t="n">
        <v>89.519997</v>
      </c>
      <c r="I869" s="8" t="n">
        <v>2888.679932</v>
      </c>
      <c r="J869" s="8" t="n">
        <v>93.327217</v>
      </c>
      <c r="L869" s="9">
        <f>LN(B869/B868)</f>
        <v/>
      </c>
      <c r="M869" s="9">
        <f>$M$1*(C869-C868)</f>
        <v/>
      </c>
      <c r="N869" s="9">
        <f>$N$1*(D869-D868)</f>
        <v/>
      </c>
      <c r="O869" s="9">
        <f>$O$1*LN(E869/E868)</f>
        <v/>
      </c>
      <c r="P869" s="9">
        <f>$P$1*LN(F869/F868)</f>
        <v/>
      </c>
      <c r="Q869" s="9">
        <f>$Q$1*(G869-G868)</f>
        <v/>
      </c>
      <c r="R869" s="9">
        <f>$R$1*(H869-H868)</f>
        <v/>
      </c>
      <c r="S869" s="9">
        <f>$S$1*LN(I869/I868)</f>
        <v/>
      </c>
      <c r="T869" s="9">
        <f>$T$1*LN(J869/J868)</f>
        <v/>
      </c>
      <c r="U869" s="9">
        <f>$W$12+$W$4*M869+$W$5*N869+$W$6*O869+$W$7*P869+$W$8*Q869+$W$9*R869+$W$10*S869+$W$11*T869</f>
        <v/>
      </c>
      <c r="AA869" s="10">
        <f>INDEX(LINEST(L610:L869,M610:T869,TRUE,TRUE),1,9)*52</f>
        <v/>
      </c>
      <c r="AB869" s="9">
        <f>INDEX(LINEST(L610:L869,M610:T869,TRUE,TRUE),1,8)</f>
        <v/>
      </c>
      <c r="AC869" s="9">
        <f>INDEX(LINEST(L610:L869,M610:T869,TRUE,TRUE),1,7)</f>
        <v/>
      </c>
      <c r="AD869" s="9">
        <f>INDEX(LINEST(L610:L869,M610:T869,TRUE,TRUE),1,6)</f>
        <v/>
      </c>
      <c r="AE869" s="9">
        <f>INDEX(LINEST(L610:L869,M610:T869,TRUE,TRUE),1,5)</f>
        <v/>
      </c>
      <c r="AF869" s="9">
        <f>INDEX(LINEST(L610:L869,M610:T869,TRUE,TRUE),1,4)</f>
        <v/>
      </c>
      <c r="AG869" s="9">
        <f>INDEX(LINEST(L610:L869,M610:T869,TRUE,TRUE),1,3)</f>
        <v/>
      </c>
      <c r="AH869" s="9">
        <f>INDEX(LINEST(L610:L869,M610:T869,TRUE,TRUE),1,2)</f>
        <v/>
      </c>
      <c r="AI869" s="9">
        <f>INDEX(LINEST(L610:L869,M610:T869,TRUE,TRUE),1,1)</f>
        <v/>
      </c>
      <c r="AJ869" s="10">
        <f>INDEX(LINEST(L610:L869,M610:T869,TRUE,TRUE),3,1)</f>
        <v/>
      </c>
      <c r="AK869" s="9">
        <f>AA868/52+AB868*M869+AC868*N869+AD868*O869+AE868*P869+AF868*Q869+AG868*R869+AH868*S869+AI868*T869</f>
        <v/>
      </c>
      <c r="AL869" s="9">
        <f>AVERAGE(L609:L868)</f>
        <v/>
      </c>
    </row>
    <row r="870">
      <c r="A870" s="7" t="n">
        <v>43700</v>
      </c>
      <c r="B870" s="8" t="n">
        <v>1503.8</v>
      </c>
      <c r="C870" s="8" t="n">
        <v>1.54</v>
      </c>
      <c r="D870" s="8" t="n">
        <v>-0.02</v>
      </c>
      <c r="E870" s="8" t="n">
        <v>97.639999</v>
      </c>
      <c r="F870" s="8" t="n">
        <v>54.08</v>
      </c>
      <c r="G870" s="8" t="n">
        <v>19.87</v>
      </c>
      <c r="H870" s="8" t="n">
        <v>91.81999999999999</v>
      </c>
      <c r="I870" s="8" t="n">
        <v>2847.110107</v>
      </c>
      <c r="J870" s="8" t="n">
        <v>93.417557</v>
      </c>
      <c r="L870" s="9">
        <f>LN(B870/B869)</f>
        <v/>
      </c>
      <c r="M870" s="9">
        <f>$M$1*(C870-C869)</f>
        <v/>
      </c>
      <c r="N870" s="9">
        <f>$N$1*(D870-D869)</f>
        <v/>
      </c>
      <c r="O870" s="9">
        <f>$O$1*LN(E870/E869)</f>
        <v/>
      </c>
      <c r="P870" s="9">
        <f>$P$1*LN(F870/F869)</f>
        <v/>
      </c>
      <c r="Q870" s="9">
        <f>$Q$1*(G870-G869)</f>
        <v/>
      </c>
      <c r="R870" s="9">
        <f>$R$1*(H870-H869)</f>
        <v/>
      </c>
      <c r="S870" s="9">
        <f>$S$1*LN(I870/I869)</f>
        <v/>
      </c>
      <c r="T870" s="9">
        <f>$T$1*LN(J870/J869)</f>
        <v/>
      </c>
      <c r="U870" s="9">
        <f>$W$12+$W$4*M870+$W$5*N870+$W$6*O870+$W$7*P870+$W$8*Q870+$W$9*R870+$W$10*S870+$W$11*T870</f>
        <v/>
      </c>
      <c r="AA870" s="10">
        <f>INDEX(LINEST(L611:L870,M611:T870,TRUE,TRUE),1,9)*52</f>
        <v/>
      </c>
      <c r="AB870" s="9">
        <f>INDEX(LINEST(L611:L870,M611:T870,TRUE,TRUE),1,8)</f>
        <v/>
      </c>
      <c r="AC870" s="9">
        <f>INDEX(LINEST(L611:L870,M611:T870,TRUE,TRUE),1,7)</f>
        <v/>
      </c>
      <c r="AD870" s="9">
        <f>INDEX(LINEST(L611:L870,M611:T870,TRUE,TRUE),1,6)</f>
        <v/>
      </c>
      <c r="AE870" s="9">
        <f>INDEX(LINEST(L611:L870,M611:T870,TRUE,TRUE),1,5)</f>
        <v/>
      </c>
      <c r="AF870" s="9">
        <f>INDEX(LINEST(L611:L870,M611:T870,TRUE,TRUE),1,4)</f>
        <v/>
      </c>
      <c r="AG870" s="9">
        <f>INDEX(LINEST(L611:L870,M611:T870,TRUE,TRUE),1,3)</f>
        <v/>
      </c>
      <c r="AH870" s="9">
        <f>INDEX(LINEST(L611:L870,M611:T870,TRUE,TRUE),1,2)</f>
        <v/>
      </c>
      <c r="AI870" s="9">
        <f>INDEX(LINEST(L611:L870,M611:T870,TRUE,TRUE),1,1)</f>
        <v/>
      </c>
      <c r="AJ870" s="10">
        <f>INDEX(LINEST(L611:L870,M611:T870,TRUE,TRUE),3,1)</f>
        <v/>
      </c>
      <c r="AK870" s="9">
        <f>AA869/52+AB869*M870+AC869*N870+AD869*O870+AE869*P870+AF869*Q870+AG869*R870+AH869*S870+AI869*T870</f>
        <v/>
      </c>
      <c r="AL870" s="9">
        <f>AVERAGE(L610:L869)</f>
        <v/>
      </c>
    </row>
    <row r="871">
      <c r="A871" s="7" t="n">
        <v>43707</v>
      </c>
      <c r="B871" s="8" t="n">
        <v>1528.4</v>
      </c>
      <c r="C871" s="8" t="n">
        <v>1.55</v>
      </c>
      <c r="D871" s="8" t="n">
        <v>-0.05</v>
      </c>
      <c r="E871" s="8" t="n">
        <v>98.91999800000001</v>
      </c>
      <c r="F871" s="8" t="n">
        <v>55.07</v>
      </c>
      <c r="G871" s="8" t="n">
        <v>18.98</v>
      </c>
      <c r="H871" s="8" t="n">
        <v>86.889999</v>
      </c>
      <c r="I871" s="8" t="n">
        <v>2926.459961</v>
      </c>
      <c r="J871" s="8" t="n">
        <v>93.704926</v>
      </c>
      <c r="L871" s="9">
        <f>LN(B871/B870)</f>
        <v/>
      </c>
      <c r="M871" s="9">
        <f>$M$1*(C871-C870)</f>
        <v/>
      </c>
      <c r="N871" s="9">
        <f>$N$1*(D871-D870)</f>
        <v/>
      </c>
      <c r="O871" s="9">
        <f>$O$1*LN(E871/E870)</f>
        <v/>
      </c>
      <c r="P871" s="9">
        <f>$P$1*LN(F871/F870)</f>
        <v/>
      </c>
      <c r="Q871" s="9">
        <f>$Q$1*(G871-G870)</f>
        <v/>
      </c>
      <c r="R871" s="9">
        <f>$R$1*(H871-H870)</f>
        <v/>
      </c>
      <c r="S871" s="9">
        <f>$S$1*LN(I871/I870)</f>
        <v/>
      </c>
      <c r="T871" s="9">
        <f>$T$1*LN(J871/J870)</f>
        <v/>
      </c>
      <c r="U871" s="9">
        <f>$W$12+$W$4*M871+$W$5*N871+$W$6*O871+$W$7*P871+$W$8*Q871+$W$9*R871+$W$10*S871+$W$11*T871</f>
        <v/>
      </c>
      <c r="AA871" s="10">
        <f>INDEX(LINEST(L612:L871,M612:T871,TRUE,TRUE),1,9)*52</f>
        <v/>
      </c>
      <c r="AB871" s="9">
        <f>INDEX(LINEST(L612:L871,M612:T871,TRUE,TRUE),1,8)</f>
        <v/>
      </c>
      <c r="AC871" s="9">
        <f>INDEX(LINEST(L612:L871,M612:T871,TRUE,TRUE),1,7)</f>
        <v/>
      </c>
      <c r="AD871" s="9">
        <f>INDEX(LINEST(L612:L871,M612:T871,TRUE,TRUE),1,6)</f>
        <v/>
      </c>
      <c r="AE871" s="9">
        <f>INDEX(LINEST(L612:L871,M612:T871,TRUE,TRUE),1,5)</f>
        <v/>
      </c>
      <c r="AF871" s="9">
        <f>INDEX(LINEST(L612:L871,M612:T871,TRUE,TRUE),1,4)</f>
        <v/>
      </c>
      <c r="AG871" s="9">
        <f>INDEX(LINEST(L612:L871,M612:T871,TRUE,TRUE),1,3)</f>
        <v/>
      </c>
      <c r="AH871" s="9">
        <f>INDEX(LINEST(L612:L871,M612:T871,TRUE,TRUE),1,2)</f>
        <v/>
      </c>
      <c r="AI871" s="9">
        <f>INDEX(LINEST(L612:L871,M612:T871,TRUE,TRUE),1,1)</f>
        <v/>
      </c>
      <c r="AJ871" s="10">
        <f>INDEX(LINEST(L612:L871,M612:T871,TRUE,TRUE),3,1)</f>
        <v/>
      </c>
      <c r="AK871" s="9">
        <f>AA870/52+AB870*M871+AC870*N871+AD870*O871+AE870*P871+AF870*Q871+AG870*R871+AH870*S871+AI870*T871</f>
        <v/>
      </c>
      <c r="AL871" s="9">
        <f>AVERAGE(L611:L870)</f>
        <v/>
      </c>
    </row>
    <row r="872">
      <c r="A872" s="7" t="n">
        <v>43714</v>
      </c>
      <c r="B872" s="8" t="n">
        <v>1523.7</v>
      </c>
      <c r="C872" s="8" t="n">
        <v>1.54</v>
      </c>
      <c r="D872" s="8" t="n">
        <v>0.01</v>
      </c>
      <c r="E872" s="8" t="n">
        <v>98.389999</v>
      </c>
      <c r="F872" s="8" t="n">
        <v>56.45</v>
      </c>
      <c r="G872" s="8" t="n">
        <v>15</v>
      </c>
      <c r="H872" s="8" t="n">
        <v>78.81999999999999</v>
      </c>
      <c r="I872" s="8" t="n">
        <v>2978.709961</v>
      </c>
      <c r="J872" s="8" t="n">
        <v>93.542778</v>
      </c>
      <c r="L872" s="9">
        <f>LN(B872/B871)</f>
        <v/>
      </c>
      <c r="M872" s="9">
        <f>$M$1*(C872-C871)</f>
        <v/>
      </c>
      <c r="N872" s="9">
        <f>$N$1*(D872-D871)</f>
        <v/>
      </c>
      <c r="O872" s="9">
        <f>$O$1*LN(E872/E871)</f>
        <v/>
      </c>
      <c r="P872" s="9">
        <f>$P$1*LN(F872/F871)</f>
        <v/>
      </c>
      <c r="Q872" s="9">
        <f>$Q$1*(G872-G871)</f>
        <v/>
      </c>
      <c r="R872" s="9">
        <f>$R$1*(H872-H871)</f>
        <v/>
      </c>
      <c r="S872" s="9">
        <f>$S$1*LN(I872/I871)</f>
        <v/>
      </c>
      <c r="T872" s="9">
        <f>$T$1*LN(J872/J871)</f>
        <v/>
      </c>
      <c r="U872" s="9">
        <f>$W$12+$W$4*M872+$W$5*N872+$W$6*O872+$W$7*P872+$W$8*Q872+$W$9*R872+$W$10*S872+$W$11*T872</f>
        <v/>
      </c>
      <c r="AA872" s="10">
        <f>INDEX(LINEST(L613:L872,M613:T872,TRUE,TRUE),1,9)*52</f>
        <v/>
      </c>
      <c r="AB872" s="9">
        <f>INDEX(LINEST(L613:L872,M613:T872,TRUE,TRUE),1,8)</f>
        <v/>
      </c>
      <c r="AC872" s="9">
        <f>INDEX(LINEST(L613:L872,M613:T872,TRUE,TRUE),1,7)</f>
        <v/>
      </c>
      <c r="AD872" s="9">
        <f>INDEX(LINEST(L613:L872,M613:T872,TRUE,TRUE),1,6)</f>
        <v/>
      </c>
      <c r="AE872" s="9">
        <f>INDEX(LINEST(L613:L872,M613:T872,TRUE,TRUE),1,5)</f>
        <v/>
      </c>
      <c r="AF872" s="9">
        <f>INDEX(LINEST(L613:L872,M613:T872,TRUE,TRUE),1,4)</f>
        <v/>
      </c>
      <c r="AG872" s="9">
        <f>INDEX(LINEST(L613:L872,M613:T872,TRUE,TRUE),1,3)</f>
        <v/>
      </c>
      <c r="AH872" s="9">
        <f>INDEX(LINEST(L613:L872,M613:T872,TRUE,TRUE),1,2)</f>
        <v/>
      </c>
      <c r="AI872" s="9">
        <f>INDEX(LINEST(L613:L872,M613:T872,TRUE,TRUE),1,1)</f>
        <v/>
      </c>
      <c r="AJ872" s="10">
        <f>INDEX(LINEST(L613:L872,M613:T872,TRUE,TRUE),3,1)</f>
        <v/>
      </c>
      <c r="AK872" s="9">
        <f>AA871/52+AB871*M872+AC871*N872+AD871*O872+AE871*P872+AF871*Q872+AG871*R872+AH871*S872+AI871*T872</f>
        <v/>
      </c>
      <c r="AL872" s="9">
        <f>AVERAGE(L612:L871)</f>
        <v/>
      </c>
    </row>
    <row r="873">
      <c r="A873" s="7" t="n">
        <v>43721</v>
      </c>
      <c r="B873" s="8" t="n">
        <v>1503.1</v>
      </c>
      <c r="C873" s="8" t="n">
        <v>1.67</v>
      </c>
      <c r="D873" s="8" t="n">
        <v>0.23</v>
      </c>
      <c r="E873" s="8" t="n">
        <v>98.260002</v>
      </c>
      <c r="F873" s="8" t="n">
        <v>54.76</v>
      </c>
      <c r="G873" s="8" t="n">
        <v>13.74</v>
      </c>
      <c r="H873" s="8" t="n">
        <v>85.529999</v>
      </c>
      <c r="I873" s="8" t="n">
        <v>3007.389893</v>
      </c>
      <c r="J873" s="8" t="n">
        <v>91.962791</v>
      </c>
      <c r="L873" s="9">
        <f>LN(B873/B872)</f>
        <v/>
      </c>
      <c r="M873" s="9">
        <f>$M$1*(C873-C872)</f>
        <v/>
      </c>
      <c r="N873" s="9">
        <f>$N$1*(D873-D872)</f>
        <v/>
      </c>
      <c r="O873" s="9">
        <f>$O$1*LN(E873/E872)</f>
        <v/>
      </c>
      <c r="P873" s="9">
        <f>$P$1*LN(F873/F872)</f>
        <v/>
      </c>
      <c r="Q873" s="9">
        <f>$Q$1*(G873-G872)</f>
        <v/>
      </c>
      <c r="R873" s="9">
        <f>$R$1*(H873-H872)</f>
        <v/>
      </c>
      <c r="S873" s="9">
        <f>$S$1*LN(I873/I872)</f>
        <v/>
      </c>
      <c r="T873" s="9">
        <f>$T$1*LN(J873/J872)</f>
        <v/>
      </c>
      <c r="U873" s="9">
        <f>$W$12+$W$4*M873+$W$5*N873+$W$6*O873+$W$7*P873+$W$8*Q873+$W$9*R873+$W$10*S873+$W$11*T873</f>
        <v/>
      </c>
      <c r="AA873" s="10">
        <f>INDEX(LINEST(L614:L873,M614:T873,TRUE,TRUE),1,9)*52</f>
        <v/>
      </c>
      <c r="AB873" s="9">
        <f>INDEX(LINEST(L614:L873,M614:T873,TRUE,TRUE),1,8)</f>
        <v/>
      </c>
      <c r="AC873" s="9">
        <f>INDEX(LINEST(L614:L873,M614:T873,TRUE,TRUE),1,7)</f>
        <v/>
      </c>
      <c r="AD873" s="9">
        <f>INDEX(LINEST(L614:L873,M614:T873,TRUE,TRUE),1,6)</f>
        <v/>
      </c>
      <c r="AE873" s="9">
        <f>INDEX(LINEST(L614:L873,M614:T873,TRUE,TRUE),1,5)</f>
        <v/>
      </c>
      <c r="AF873" s="9">
        <f>INDEX(LINEST(L614:L873,M614:T873,TRUE,TRUE),1,4)</f>
        <v/>
      </c>
      <c r="AG873" s="9">
        <f>INDEX(LINEST(L614:L873,M614:T873,TRUE,TRUE),1,3)</f>
        <v/>
      </c>
      <c r="AH873" s="9">
        <f>INDEX(LINEST(L614:L873,M614:T873,TRUE,TRUE),1,2)</f>
        <v/>
      </c>
      <c r="AI873" s="9">
        <f>INDEX(LINEST(L614:L873,M614:T873,TRUE,TRUE),1,1)</f>
        <v/>
      </c>
      <c r="AJ873" s="10">
        <f>INDEX(LINEST(L614:L873,M614:T873,TRUE,TRUE),3,1)</f>
        <v/>
      </c>
      <c r="AK873" s="9">
        <f>AA872/52+AB872*M873+AC872*N873+AD872*O873+AE872*P873+AF872*Q873+AG872*R873+AH872*S873+AI872*T873</f>
        <v/>
      </c>
      <c r="AL873" s="9">
        <f>AVERAGE(L613:L872)</f>
        <v/>
      </c>
    </row>
    <row r="874">
      <c r="A874" s="7" t="n">
        <v>43728</v>
      </c>
      <c r="B874" s="8" t="n">
        <v>1501.9</v>
      </c>
      <c r="C874" s="8" t="n">
        <v>1.61</v>
      </c>
      <c r="D874" s="8" t="n">
        <v>0.13</v>
      </c>
      <c r="E874" s="8" t="n">
        <v>98.510002</v>
      </c>
      <c r="F874" s="8" t="n">
        <v>57.92</v>
      </c>
      <c r="G874" s="8" t="n">
        <v>15.32</v>
      </c>
      <c r="H874" s="8" t="n">
        <v>80.06999999999999</v>
      </c>
      <c r="I874" s="8" t="n">
        <v>2992.070068</v>
      </c>
      <c r="J874" s="8" t="n">
        <v>92.925591</v>
      </c>
      <c r="L874" s="9">
        <f>LN(B874/B873)</f>
        <v/>
      </c>
      <c r="M874" s="9">
        <f>$M$1*(C874-C873)</f>
        <v/>
      </c>
      <c r="N874" s="9">
        <f>$N$1*(D874-D873)</f>
        <v/>
      </c>
      <c r="O874" s="9">
        <f>$O$1*LN(E874/E873)</f>
        <v/>
      </c>
      <c r="P874" s="9">
        <f>$P$1*LN(F874/F873)</f>
        <v/>
      </c>
      <c r="Q874" s="9">
        <f>$Q$1*(G874-G873)</f>
        <v/>
      </c>
      <c r="R874" s="9">
        <f>$R$1*(H874-H873)</f>
        <v/>
      </c>
      <c r="S874" s="9">
        <f>$S$1*LN(I874/I873)</f>
        <v/>
      </c>
      <c r="T874" s="9">
        <f>$T$1*LN(J874/J873)</f>
        <v/>
      </c>
      <c r="U874" s="9">
        <f>$W$12+$W$4*M874+$W$5*N874+$W$6*O874+$W$7*P874+$W$8*Q874+$W$9*R874+$W$10*S874+$W$11*T874</f>
        <v/>
      </c>
      <c r="AA874" s="10">
        <f>INDEX(LINEST(L615:L874,M615:T874,TRUE,TRUE),1,9)*52</f>
        <v/>
      </c>
      <c r="AB874" s="9">
        <f>INDEX(LINEST(L615:L874,M615:T874,TRUE,TRUE),1,8)</f>
        <v/>
      </c>
      <c r="AC874" s="9">
        <f>INDEX(LINEST(L615:L874,M615:T874,TRUE,TRUE),1,7)</f>
        <v/>
      </c>
      <c r="AD874" s="9">
        <f>INDEX(LINEST(L615:L874,M615:T874,TRUE,TRUE),1,6)</f>
        <v/>
      </c>
      <c r="AE874" s="9">
        <f>INDEX(LINEST(L615:L874,M615:T874,TRUE,TRUE),1,5)</f>
        <v/>
      </c>
      <c r="AF874" s="9">
        <f>INDEX(LINEST(L615:L874,M615:T874,TRUE,TRUE),1,4)</f>
        <v/>
      </c>
      <c r="AG874" s="9">
        <f>INDEX(LINEST(L615:L874,M615:T874,TRUE,TRUE),1,3)</f>
        <v/>
      </c>
      <c r="AH874" s="9">
        <f>INDEX(LINEST(L615:L874,M615:T874,TRUE,TRUE),1,2)</f>
        <v/>
      </c>
      <c r="AI874" s="9">
        <f>INDEX(LINEST(L615:L874,M615:T874,TRUE,TRUE),1,1)</f>
        <v/>
      </c>
      <c r="AJ874" s="10">
        <f>INDEX(LINEST(L615:L874,M615:T874,TRUE,TRUE),3,1)</f>
        <v/>
      </c>
      <c r="AK874" s="9">
        <f>AA873/52+AB873*M874+AC873*N874+AD873*O874+AE873*P874+AF873*Q874+AG873*R874+AH873*S874+AI873*T874</f>
        <v/>
      </c>
      <c r="AL874" s="9">
        <f>AVERAGE(L614:L873)</f>
        <v/>
      </c>
    </row>
    <row r="875">
      <c r="A875" s="7" t="n">
        <v>43735</v>
      </c>
      <c r="B875" s="8" t="n">
        <v>1489.9</v>
      </c>
      <c r="C875" s="8" t="n">
        <v>1.53</v>
      </c>
      <c r="D875" s="8" t="n">
        <v>0.16</v>
      </c>
      <c r="E875" s="8" t="n">
        <v>99.110001</v>
      </c>
      <c r="F875" s="8" t="n">
        <v>55.95</v>
      </c>
      <c r="G875" s="8" t="n">
        <v>17.22</v>
      </c>
      <c r="H875" s="8" t="n">
        <v>79.970001</v>
      </c>
      <c r="I875" s="8" t="n">
        <v>2961.790039</v>
      </c>
      <c r="J875" s="8" t="n">
        <v>93.10663599999999</v>
      </c>
      <c r="L875" s="9">
        <f>LN(B875/B874)</f>
        <v/>
      </c>
      <c r="M875" s="9">
        <f>$M$1*(C875-C874)</f>
        <v/>
      </c>
      <c r="N875" s="9">
        <f>$N$1*(D875-D874)</f>
        <v/>
      </c>
      <c r="O875" s="9">
        <f>$O$1*LN(E875/E874)</f>
        <v/>
      </c>
      <c r="P875" s="9">
        <f>$P$1*LN(F875/F874)</f>
        <v/>
      </c>
      <c r="Q875" s="9">
        <f>$Q$1*(G875-G874)</f>
        <v/>
      </c>
      <c r="R875" s="9">
        <f>$R$1*(H875-H874)</f>
        <v/>
      </c>
      <c r="S875" s="9">
        <f>$S$1*LN(I875/I874)</f>
        <v/>
      </c>
      <c r="T875" s="9">
        <f>$T$1*LN(J875/J874)</f>
        <v/>
      </c>
      <c r="U875" s="9">
        <f>$W$12+$W$4*M875+$W$5*N875+$W$6*O875+$W$7*P875+$W$8*Q875+$W$9*R875+$W$10*S875+$W$11*T875</f>
        <v/>
      </c>
      <c r="AA875" s="10">
        <f>INDEX(LINEST(L616:L875,M616:T875,TRUE,TRUE),1,9)*52</f>
        <v/>
      </c>
      <c r="AB875" s="9">
        <f>INDEX(LINEST(L616:L875,M616:T875,TRUE,TRUE),1,8)</f>
        <v/>
      </c>
      <c r="AC875" s="9">
        <f>INDEX(LINEST(L616:L875,M616:T875,TRUE,TRUE),1,7)</f>
        <v/>
      </c>
      <c r="AD875" s="9">
        <f>INDEX(LINEST(L616:L875,M616:T875,TRUE,TRUE),1,6)</f>
        <v/>
      </c>
      <c r="AE875" s="9">
        <f>INDEX(LINEST(L616:L875,M616:T875,TRUE,TRUE),1,5)</f>
        <v/>
      </c>
      <c r="AF875" s="9">
        <f>INDEX(LINEST(L616:L875,M616:T875,TRUE,TRUE),1,4)</f>
        <v/>
      </c>
      <c r="AG875" s="9">
        <f>INDEX(LINEST(L616:L875,M616:T875,TRUE,TRUE),1,3)</f>
        <v/>
      </c>
      <c r="AH875" s="9">
        <f>INDEX(LINEST(L616:L875,M616:T875,TRUE,TRUE),1,2)</f>
        <v/>
      </c>
      <c r="AI875" s="9">
        <f>INDEX(LINEST(L616:L875,M616:T875,TRUE,TRUE),1,1)</f>
        <v/>
      </c>
      <c r="AJ875" s="10">
        <f>INDEX(LINEST(L616:L875,M616:T875,TRUE,TRUE),3,1)</f>
        <v/>
      </c>
      <c r="AK875" s="9">
        <f>AA874/52+AB874*M875+AC874*N875+AD874*O875+AE874*P875+AF874*Q875+AG874*R875+AH874*S875+AI874*T875</f>
        <v/>
      </c>
      <c r="AL875" s="9">
        <f>AVERAGE(L615:L874)</f>
        <v/>
      </c>
    </row>
    <row r="876">
      <c r="A876" s="7" t="n">
        <v>43742</v>
      </c>
      <c r="B876" s="8" t="n">
        <v>1499.15</v>
      </c>
      <c r="C876" s="8" t="n">
        <v>1.5</v>
      </c>
      <c r="D876" s="8" t="n">
        <v>0.02</v>
      </c>
      <c r="E876" s="8" t="n">
        <v>98.80999799999999</v>
      </c>
      <c r="F876" s="8" t="n">
        <v>52.84</v>
      </c>
      <c r="G876" s="8" t="n">
        <v>17.04</v>
      </c>
      <c r="H876" s="8" t="n">
        <v>83.150002</v>
      </c>
      <c r="I876" s="8" t="n">
        <v>2952.01001</v>
      </c>
      <c r="J876" s="8" t="n">
        <v>93.877747</v>
      </c>
      <c r="L876" s="9">
        <f>LN(B876/B875)</f>
        <v/>
      </c>
      <c r="M876" s="9">
        <f>$M$1*(C876-C875)</f>
        <v/>
      </c>
      <c r="N876" s="9">
        <f>$N$1*(D876-D875)</f>
        <v/>
      </c>
      <c r="O876" s="9">
        <f>$O$1*LN(E876/E875)</f>
        <v/>
      </c>
      <c r="P876" s="9">
        <f>$P$1*LN(F876/F875)</f>
        <v/>
      </c>
      <c r="Q876" s="9">
        <f>$Q$1*(G876-G875)</f>
        <v/>
      </c>
      <c r="R876" s="9">
        <f>$R$1*(H876-H875)</f>
        <v/>
      </c>
      <c r="S876" s="9">
        <f>$S$1*LN(I876/I875)</f>
        <v/>
      </c>
      <c r="T876" s="9">
        <f>$T$1*LN(J876/J875)</f>
        <v/>
      </c>
      <c r="U876" s="9">
        <f>$W$12+$W$4*M876+$W$5*N876+$W$6*O876+$W$7*P876+$W$8*Q876+$W$9*R876+$W$10*S876+$W$11*T876</f>
        <v/>
      </c>
      <c r="AA876" s="10">
        <f>INDEX(LINEST(L617:L876,M617:T876,TRUE,TRUE),1,9)*52</f>
        <v/>
      </c>
      <c r="AB876" s="9">
        <f>INDEX(LINEST(L617:L876,M617:T876,TRUE,TRUE),1,8)</f>
        <v/>
      </c>
      <c r="AC876" s="9">
        <f>INDEX(LINEST(L617:L876,M617:T876,TRUE,TRUE),1,7)</f>
        <v/>
      </c>
      <c r="AD876" s="9">
        <f>INDEX(LINEST(L617:L876,M617:T876,TRUE,TRUE),1,6)</f>
        <v/>
      </c>
      <c r="AE876" s="9">
        <f>INDEX(LINEST(L617:L876,M617:T876,TRUE,TRUE),1,5)</f>
        <v/>
      </c>
      <c r="AF876" s="9">
        <f>INDEX(LINEST(L617:L876,M617:T876,TRUE,TRUE),1,4)</f>
        <v/>
      </c>
      <c r="AG876" s="9">
        <f>INDEX(LINEST(L617:L876,M617:T876,TRUE,TRUE),1,3)</f>
        <v/>
      </c>
      <c r="AH876" s="9">
        <f>INDEX(LINEST(L617:L876,M617:T876,TRUE,TRUE),1,2)</f>
        <v/>
      </c>
      <c r="AI876" s="9">
        <f>INDEX(LINEST(L617:L876,M617:T876,TRUE,TRUE),1,1)</f>
        <v/>
      </c>
      <c r="AJ876" s="10">
        <f>INDEX(LINEST(L617:L876,M617:T876,TRUE,TRUE),3,1)</f>
        <v/>
      </c>
      <c r="AK876" s="9">
        <f>AA875/52+AB875*M876+AC875*N876+AD875*O876+AE875*P876+AF875*Q876+AG875*R876+AH875*S876+AI875*T876</f>
        <v/>
      </c>
      <c r="AL876" s="9">
        <f>AVERAGE(L616:L875)</f>
        <v/>
      </c>
    </row>
    <row r="877">
      <c r="A877" s="7" t="n">
        <v>43749</v>
      </c>
      <c r="B877" s="8" t="n">
        <v>1479.15</v>
      </c>
      <c r="C877" s="8" t="n">
        <v>1.56</v>
      </c>
      <c r="D877" s="8" t="n">
        <v>0.2</v>
      </c>
      <c r="E877" s="8" t="n">
        <v>98.300003</v>
      </c>
      <c r="F877" s="8" t="n">
        <v>54.76</v>
      </c>
      <c r="G877" s="8" t="n">
        <v>15.58</v>
      </c>
      <c r="H877" s="8" t="n">
        <v>79.860001</v>
      </c>
      <c r="I877" s="8" t="n">
        <v>2970.27002</v>
      </c>
      <c r="J877" s="8" t="n">
        <v>92.978745</v>
      </c>
      <c r="L877" s="9">
        <f>LN(B877/B876)</f>
        <v/>
      </c>
      <c r="M877" s="9">
        <f>$M$1*(C877-C876)</f>
        <v/>
      </c>
      <c r="N877" s="9">
        <f>$N$1*(D877-D876)</f>
        <v/>
      </c>
      <c r="O877" s="9">
        <f>$O$1*LN(E877/E876)</f>
        <v/>
      </c>
      <c r="P877" s="9">
        <f>$P$1*LN(F877/F876)</f>
        <v/>
      </c>
      <c r="Q877" s="9">
        <f>$Q$1*(G877-G876)</f>
        <v/>
      </c>
      <c r="R877" s="9">
        <f>$R$1*(H877-H876)</f>
        <v/>
      </c>
      <c r="S877" s="9">
        <f>$S$1*LN(I877/I876)</f>
        <v/>
      </c>
      <c r="T877" s="9">
        <f>$T$1*LN(J877/J876)</f>
        <v/>
      </c>
      <c r="U877" s="9">
        <f>$W$12+$W$4*M877+$W$5*N877+$W$6*O877+$W$7*P877+$W$8*Q877+$W$9*R877+$W$10*S877+$W$11*T877</f>
        <v/>
      </c>
      <c r="AA877" s="10">
        <f>INDEX(LINEST(L618:L877,M618:T877,TRUE,TRUE),1,9)*52</f>
        <v/>
      </c>
      <c r="AB877" s="9">
        <f>INDEX(LINEST(L618:L877,M618:T877,TRUE,TRUE),1,8)</f>
        <v/>
      </c>
      <c r="AC877" s="9">
        <f>INDEX(LINEST(L618:L877,M618:T877,TRUE,TRUE),1,7)</f>
        <v/>
      </c>
      <c r="AD877" s="9">
        <f>INDEX(LINEST(L618:L877,M618:T877,TRUE,TRUE),1,6)</f>
        <v/>
      </c>
      <c r="AE877" s="9">
        <f>INDEX(LINEST(L618:L877,M618:T877,TRUE,TRUE),1,5)</f>
        <v/>
      </c>
      <c r="AF877" s="9">
        <f>INDEX(LINEST(L618:L877,M618:T877,TRUE,TRUE),1,4)</f>
        <v/>
      </c>
      <c r="AG877" s="9">
        <f>INDEX(LINEST(L618:L877,M618:T877,TRUE,TRUE),1,3)</f>
        <v/>
      </c>
      <c r="AH877" s="9">
        <f>INDEX(LINEST(L618:L877,M618:T877,TRUE,TRUE),1,2)</f>
        <v/>
      </c>
      <c r="AI877" s="9">
        <f>INDEX(LINEST(L618:L877,M618:T877,TRUE,TRUE),1,1)</f>
        <v/>
      </c>
      <c r="AJ877" s="10">
        <f>INDEX(LINEST(L618:L877,M618:T877,TRUE,TRUE),3,1)</f>
        <v/>
      </c>
      <c r="AK877" s="9">
        <f>AA876/52+AB876*M877+AC876*N877+AD876*O877+AE876*P877+AF876*Q877+AG876*R877+AH876*S877+AI876*T877</f>
        <v/>
      </c>
      <c r="AL877" s="9">
        <f>AVERAGE(L617:L876)</f>
        <v/>
      </c>
    </row>
    <row r="878">
      <c r="A878" s="7" t="n">
        <v>43756</v>
      </c>
      <c r="B878" s="8" t="n">
        <v>1490</v>
      </c>
      <c r="C878" s="8" t="n">
        <v>1.6</v>
      </c>
      <c r="D878" s="8" t="n">
        <v>0.16</v>
      </c>
      <c r="E878" s="8" t="n">
        <v>97.279999</v>
      </c>
      <c r="F878" s="8" t="n">
        <v>53.75</v>
      </c>
      <c r="G878" s="8" t="n">
        <v>14.25</v>
      </c>
      <c r="H878" s="8" t="n">
        <v>78.349998</v>
      </c>
      <c r="I878" s="8" t="n">
        <v>2986.199951</v>
      </c>
      <c r="J878" s="8" t="n">
        <v>93.036469</v>
      </c>
      <c r="L878" s="9">
        <f>LN(B878/B877)</f>
        <v/>
      </c>
      <c r="M878" s="9">
        <f>$M$1*(C878-C877)</f>
        <v/>
      </c>
      <c r="N878" s="9">
        <f>$N$1*(D878-D877)</f>
        <v/>
      </c>
      <c r="O878" s="9">
        <f>$O$1*LN(E878/E877)</f>
        <v/>
      </c>
      <c r="P878" s="9">
        <f>$P$1*LN(F878/F877)</f>
        <v/>
      </c>
      <c r="Q878" s="9">
        <f>$Q$1*(G878-G877)</f>
        <v/>
      </c>
      <c r="R878" s="9">
        <f>$R$1*(H878-H877)</f>
        <v/>
      </c>
      <c r="S878" s="9">
        <f>$S$1*LN(I878/I877)</f>
        <v/>
      </c>
      <c r="T878" s="9">
        <f>$T$1*LN(J878/J877)</f>
        <v/>
      </c>
      <c r="U878" s="9">
        <f>$W$12+$W$4*M878+$W$5*N878+$W$6*O878+$W$7*P878+$W$8*Q878+$W$9*R878+$W$10*S878+$W$11*T878</f>
        <v/>
      </c>
      <c r="AA878" s="10">
        <f>INDEX(LINEST(L619:L878,M619:T878,TRUE,TRUE),1,9)*52</f>
        <v/>
      </c>
      <c r="AB878" s="9">
        <f>INDEX(LINEST(L619:L878,M619:T878,TRUE,TRUE),1,8)</f>
        <v/>
      </c>
      <c r="AC878" s="9">
        <f>INDEX(LINEST(L619:L878,M619:T878,TRUE,TRUE),1,7)</f>
        <v/>
      </c>
      <c r="AD878" s="9">
        <f>INDEX(LINEST(L619:L878,M619:T878,TRUE,TRUE),1,6)</f>
        <v/>
      </c>
      <c r="AE878" s="9">
        <f>INDEX(LINEST(L619:L878,M619:T878,TRUE,TRUE),1,5)</f>
        <v/>
      </c>
      <c r="AF878" s="9">
        <f>INDEX(LINEST(L619:L878,M619:T878,TRUE,TRUE),1,4)</f>
        <v/>
      </c>
      <c r="AG878" s="9">
        <f>INDEX(LINEST(L619:L878,M619:T878,TRUE,TRUE),1,3)</f>
        <v/>
      </c>
      <c r="AH878" s="9">
        <f>INDEX(LINEST(L619:L878,M619:T878,TRUE,TRUE),1,2)</f>
        <v/>
      </c>
      <c r="AI878" s="9">
        <f>INDEX(LINEST(L619:L878,M619:T878,TRUE,TRUE),1,1)</f>
        <v/>
      </c>
      <c r="AJ878" s="10">
        <f>INDEX(LINEST(L619:L878,M619:T878,TRUE,TRUE),3,1)</f>
        <v/>
      </c>
      <c r="AK878" s="9">
        <f>AA877/52+AB877*M878+AC877*N878+AD877*O878+AE877*P878+AF877*Q878+AG877*R878+AH877*S878+AI877*T878</f>
        <v/>
      </c>
      <c r="AL878" s="9">
        <f>AVERAGE(L618:L877)</f>
        <v/>
      </c>
    </row>
    <row r="879">
      <c r="A879" s="7" t="n">
        <v>43763</v>
      </c>
      <c r="B879" s="8" t="n">
        <v>1513.45</v>
      </c>
      <c r="C879" s="8" t="n">
        <v>1.65</v>
      </c>
      <c r="D879" s="8" t="n">
        <v>0.15</v>
      </c>
      <c r="E879" s="8" t="n">
        <v>97.83000199999999</v>
      </c>
      <c r="F879" s="8" t="n">
        <v>56.52</v>
      </c>
      <c r="G879" s="8" t="n">
        <v>12.65</v>
      </c>
      <c r="H879" s="8" t="n">
        <v>67.06999999999999</v>
      </c>
      <c r="I879" s="8" t="n">
        <v>3022.550049</v>
      </c>
      <c r="J879" s="8" t="n">
        <v>92.88803900000001</v>
      </c>
      <c r="L879" s="9">
        <f>LN(B879/B878)</f>
        <v/>
      </c>
      <c r="M879" s="9">
        <f>$M$1*(C879-C878)</f>
        <v/>
      </c>
      <c r="N879" s="9">
        <f>$N$1*(D879-D878)</f>
        <v/>
      </c>
      <c r="O879" s="9">
        <f>$O$1*LN(E879/E878)</f>
        <v/>
      </c>
      <c r="P879" s="9">
        <f>$P$1*LN(F879/F878)</f>
        <v/>
      </c>
      <c r="Q879" s="9">
        <f>$Q$1*(G879-G878)</f>
        <v/>
      </c>
      <c r="R879" s="9">
        <f>$R$1*(H879-H878)</f>
        <v/>
      </c>
      <c r="S879" s="9">
        <f>$S$1*LN(I879/I878)</f>
        <v/>
      </c>
      <c r="T879" s="9">
        <f>$T$1*LN(J879/J878)</f>
        <v/>
      </c>
      <c r="U879" s="9">
        <f>$W$12+$W$4*M879+$W$5*N879+$W$6*O879+$W$7*P879+$W$8*Q879+$W$9*R879+$W$10*S879+$W$11*T879</f>
        <v/>
      </c>
      <c r="AA879" s="10">
        <f>INDEX(LINEST(L620:L879,M620:T879,TRUE,TRUE),1,9)*52</f>
        <v/>
      </c>
      <c r="AB879" s="9">
        <f>INDEX(LINEST(L620:L879,M620:T879,TRUE,TRUE),1,8)</f>
        <v/>
      </c>
      <c r="AC879" s="9">
        <f>INDEX(LINEST(L620:L879,M620:T879,TRUE,TRUE),1,7)</f>
        <v/>
      </c>
      <c r="AD879" s="9">
        <f>INDEX(LINEST(L620:L879,M620:T879,TRUE,TRUE),1,6)</f>
        <v/>
      </c>
      <c r="AE879" s="9">
        <f>INDEX(LINEST(L620:L879,M620:T879,TRUE,TRUE),1,5)</f>
        <v/>
      </c>
      <c r="AF879" s="9">
        <f>INDEX(LINEST(L620:L879,M620:T879,TRUE,TRUE),1,4)</f>
        <v/>
      </c>
      <c r="AG879" s="9">
        <f>INDEX(LINEST(L620:L879,M620:T879,TRUE,TRUE),1,3)</f>
        <v/>
      </c>
      <c r="AH879" s="9">
        <f>INDEX(LINEST(L620:L879,M620:T879,TRUE,TRUE),1,2)</f>
        <v/>
      </c>
      <c r="AI879" s="9">
        <f>INDEX(LINEST(L620:L879,M620:T879,TRUE,TRUE),1,1)</f>
        <v/>
      </c>
      <c r="AJ879" s="10">
        <f>INDEX(LINEST(L620:L879,M620:T879,TRUE,TRUE),3,1)</f>
        <v/>
      </c>
      <c r="AK879" s="9">
        <f>AA878/52+AB878*M879+AC878*N879+AD878*O879+AE878*P879+AF878*Q879+AG878*R879+AH878*S879+AI878*T879</f>
        <v/>
      </c>
      <c r="AL879" s="9">
        <f>AVERAGE(L619:L878)</f>
        <v/>
      </c>
    </row>
    <row r="880">
      <c r="A880" s="7" t="n">
        <v>43770</v>
      </c>
      <c r="B880" s="8" t="n">
        <v>1508.8</v>
      </c>
      <c r="C880" s="8" t="n">
        <v>1.59</v>
      </c>
      <c r="D880" s="8" t="n">
        <v>0.14</v>
      </c>
      <c r="E880" s="8" t="n">
        <v>97.239998</v>
      </c>
      <c r="F880" s="8" t="n">
        <v>56.04</v>
      </c>
      <c r="G880" s="8" t="n">
        <v>12.3</v>
      </c>
      <c r="H880" s="8" t="n">
        <v>57.279999</v>
      </c>
      <c r="I880" s="8" t="n">
        <v>3066.909912</v>
      </c>
      <c r="J880" s="8" t="n">
        <v>93.35077699999999</v>
      </c>
      <c r="L880" s="9">
        <f>LN(B880/B879)</f>
        <v/>
      </c>
      <c r="M880" s="9">
        <f>$M$1*(C880-C879)</f>
        <v/>
      </c>
      <c r="N880" s="9">
        <f>$N$1*(D880-D879)</f>
        <v/>
      </c>
      <c r="O880" s="9">
        <f>$O$1*LN(E880/E879)</f>
        <v/>
      </c>
      <c r="P880" s="9">
        <f>$P$1*LN(F880/F879)</f>
        <v/>
      </c>
      <c r="Q880" s="9">
        <f>$Q$1*(G880-G879)</f>
        <v/>
      </c>
      <c r="R880" s="9">
        <f>$R$1*(H880-H879)</f>
        <v/>
      </c>
      <c r="S880" s="9">
        <f>$S$1*LN(I880/I879)</f>
        <v/>
      </c>
      <c r="T880" s="9">
        <f>$T$1*LN(J880/J879)</f>
        <v/>
      </c>
      <c r="U880" s="9">
        <f>$W$12+$W$4*M880+$W$5*N880+$W$6*O880+$W$7*P880+$W$8*Q880+$W$9*R880+$W$10*S880+$W$11*T880</f>
        <v/>
      </c>
      <c r="AA880" s="10">
        <f>INDEX(LINEST(L621:L880,M621:T880,TRUE,TRUE),1,9)*52</f>
        <v/>
      </c>
      <c r="AB880" s="9">
        <f>INDEX(LINEST(L621:L880,M621:T880,TRUE,TRUE),1,8)</f>
        <v/>
      </c>
      <c r="AC880" s="9">
        <f>INDEX(LINEST(L621:L880,M621:T880,TRUE,TRUE),1,7)</f>
        <v/>
      </c>
      <c r="AD880" s="9">
        <f>INDEX(LINEST(L621:L880,M621:T880,TRUE,TRUE),1,6)</f>
        <v/>
      </c>
      <c r="AE880" s="9">
        <f>INDEX(LINEST(L621:L880,M621:T880,TRUE,TRUE),1,5)</f>
        <v/>
      </c>
      <c r="AF880" s="9">
        <f>INDEX(LINEST(L621:L880,M621:T880,TRUE,TRUE),1,4)</f>
        <v/>
      </c>
      <c r="AG880" s="9">
        <f>INDEX(LINEST(L621:L880,M621:T880,TRUE,TRUE),1,3)</f>
        <v/>
      </c>
      <c r="AH880" s="9">
        <f>INDEX(LINEST(L621:L880,M621:T880,TRUE,TRUE),1,2)</f>
        <v/>
      </c>
      <c r="AI880" s="9">
        <f>INDEX(LINEST(L621:L880,M621:T880,TRUE,TRUE),1,1)</f>
        <v/>
      </c>
      <c r="AJ880" s="10">
        <f>INDEX(LINEST(L621:L880,M621:T880,TRUE,TRUE),3,1)</f>
        <v/>
      </c>
      <c r="AK880" s="9">
        <f>AA879/52+AB879*M880+AC879*N880+AD879*O880+AE879*P880+AF879*Q880+AG879*R880+AH879*S880+AI879*T880</f>
        <v/>
      </c>
      <c r="AL880" s="9">
        <f>AVERAGE(L620:L879)</f>
        <v/>
      </c>
    </row>
    <row r="881">
      <c r="A881" s="7" t="n">
        <v>43777</v>
      </c>
      <c r="B881" s="8" t="n">
        <v>1464.15</v>
      </c>
      <c r="C881" s="8" t="n">
        <v>1.71</v>
      </c>
      <c r="D881" s="8" t="n">
        <v>0.23</v>
      </c>
      <c r="E881" s="8" t="n">
        <v>98.349998</v>
      </c>
      <c r="F881" s="8" t="n">
        <v>57.02</v>
      </c>
      <c r="G881" s="8" t="n">
        <v>12.07</v>
      </c>
      <c r="H881" s="8" t="n">
        <v>64.44000200000001</v>
      </c>
      <c r="I881" s="8" t="n">
        <v>3093.080078</v>
      </c>
      <c r="J881" s="8" t="n">
        <v>92.42493399999999</v>
      </c>
      <c r="L881" s="9">
        <f>LN(B881/B880)</f>
        <v/>
      </c>
      <c r="M881" s="9">
        <f>$M$1*(C881-C880)</f>
        <v/>
      </c>
      <c r="N881" s="9">
        <f>$N$1*(D881-D880)</f>
        <v/>
      </c>
      <c r="O881" s="9">
        <f>$O$1*LN(E881/E880)</f>
        <v/>
      </c>
      <c r="P881" s="9">
        <f>$P$1*LN(F881/F880)</f>
        <v/>
      </c>
      <c r="Q881" s="9">
        <f>$Q$1*(G881-G880)</f>
        <v/>
      </c>
      <c r="R881" s="9">
        <f>$R$1*(H881-H880)</f>
        <v/>
      </c>
      <c r="S881" s="9">
        <f>$S$1*LN(I881/I880)</f>
        <v/>
      </c>
      <c r="T881" s="9">
        <f>$T$1*LN(J881/J880)</f>
        <v/>
      </c>
      <c r="U881" s="9">
        <f>$W$12+$W$4*M881+$W$5*N881+$W$6*O881+$W$7*P881+$W$8*Q881+$W$9*R881+$W$10*S881+$W$11*T881</f>
        <v/>
      </c>
      <c r="AA881" s="10">
        <f>INDEX(LINEST(L622:L881,M622:T881,TRUE,TRUE),1,9)*52</f>
        <v/>
      </c>
      <c r="AB881" s="9">
        <f>INDEX(LINEST(L622:L881,M622:T881,TRUE,TRUE),1,8)</f>
        <v/>
      </c>
      <c r="AC881" s="9">
        <f>INDEX(LINEST(L622:L881,M622:T881,TRUE,TRUE),1,7)</f>
        <v/>
      </c>
      <c r="AD881" s="9">
        <f>INDEX(LINEST(L622:L881,M622:T881,TRUE,TRUE),1,6)</f>
        <v/>
      </c>
      <c r="AE881" s="9">
        <f>INDEX(LINEST(L622:L881,M622:T881,TRUE,TRUE),1,5)</f>
        <v/>
      </c>
      <c r="AF881" s="9">
        <f>INDEX(LINEST(L622:L881,M622:T881,TRUE,TRUE),1,4)</f>
        <v/>
      </c>
      <c r="AG881" s="9">
        <f>INDEX(LINEST(L622:L881,M622:T881,TRUE,TRUE),1,3)</f>
        <v/>
      </c>
      <c r="AH881" s="9">
        <f>INDEX(LINEST(L622:L881,M622:T881,TRUE,TRUE),1,2)</f>
        <v/>
      </c>
      <c r="AI881" s="9">
        <f>INDEX(LINEST(L622:L881,M622:T881,TRUE,TRUE),1,1)</f>
        <v/>
      </c>
      <c r="AJ881" s="10">
        <f>INDEX(LINEST(L622:L881,M622:T881,TRUE,TRUE),3,1)</f>
        <v/>
      </c>
      <c r="AK881" s="9">
        <f>AA880/52+AB880*M881+AC880*N881+AD880*O881+AE880*P881+AF880*Q881+AG880*R881+AH880*S881+AI880*T881</f>
        <v/>
      </c>
      <c r="AL881" s="9">
        <f>AVERAGE(L621:L880)</f>
        <v/>
      </c>
    </row>
    <row r="882">
      <c r="A882" s="7" t="n">
        <v>43784</v>
      </c>
      <c r="B882" s="8" t="n">
        <v>1466.9</v>
      </c>
      <c r="C882" s="8" t="n">
        <v>1.63</v>
      </c>
      <c r="D882" s="8" t="n">
        <v>0.21</v>
      </c>
      <c r="E882" s="8" t="n">
        <v>98</v>
      </c>
      <c r="F882" s="8" t="n">
        <v>57.54</v>
      </c>
      <c r="G882" s="8" t="n">
        <v>12.05</v>
      </c>
      <c r="H882" s="8" t="n">
        <v>61.700001</v>
      </c>
      <c r="I882" s="8" t="n">
        <v>3120.459961</v>
      </c>
      <c r="J882" s="8" t="n">
        <v>92.920929</v>
      </c>
      <c r="L882" s="9">
        <f>LN(B882/B881)</f>
        <v/>
      </c>
      <c r="M882" s="9">
        <f>$M$1*(C882-C881)</f>
        <v/>
      </c>
      <c r="N882" s="9">
        <f>$N$1*(D882-D881)</f>
        <v/>
      </c>
      <c r="O882" s="9">
        <f>$O$1*LN(E882/E881)</f>
        <v/>
      </c>
      <c r="P882" s="9">
        <f>$P$1*LN(F882/F881)</f>
        <v/>
      </c>
      <c r="Q882" s="9">
        <f>$Q$1*(G882-G881)</f>
        <v/>
      </c>
      <c r="R882" s="9">
        <f>$R$1*(H882-H881)</f>
        <v/>
      </c>
      <c r="S882" s="9">
        <f>$S$1*LN(I882/I881)</f>
        <v/>
      </c>
      <c r="T882" s="9">
        <f>$T$1*LN(J882/J881)</f>
        <v/>
      </c>
      <c r="U882" s="9">
        <f>$W$12+$W$4*M882+$W$5*N882+$W$6*O882+$W$7*P882+$W$8*Q882+$W$9*R882+$W$10*S882+$W$11*T882</f>
        <v/>
      </c>
      <c r="AA882" s="10">
        <f>INDEX(LINEST(L623:L882,M623:T882,TRUE,TRUE),1,9)*52</f>
        <v/>
      </c>
      <c r="AB882" s="9">
        <f>INDEX(LINEST(L623:L882,M623:T882,TRUE,TRUE),1,8)</f>
        <v/>
      </c>
      <c r="AC882" s="9">
        <f>INDEX(LINEST(L623:L882,M623:T882,TRUE,TRUE),1,7)</f>
        <v/>
      </c>
      <c r="AD882" s="9">
        <f>INDEX(LINEST(L623:L882,M623:T882,TRUE,TRUE),1,6)</f>
        <v/>
      </c>
      <c r="AE882" s="9">
        <f>INDEX(LINEST(L623:L882,M623:T882,TRUE,TRUE),1,5)</f>
        <v/>
      </c>
      <c r="AF882" s="9">
        <f>INDEX(LINEST(L623:L882,M623:T882,TRUE,TRUE),1,4)</f>
        <v/>
      </c>
      <c r="AG882" s="9">
        <f>INDEX(LINEST(L623:L882,M623:T882,TRUE,TRUE),1,3)</f>
        <v/>
      </c>
      <c r="AH882" s="9">
        <f>INDEX(LINEST(L623:L882,M623:T882,TRUE,TRUE),1,2)</f>
        <v/>
      </c>
      <c r="AI882" s="9">
        <f>INDEX(LINEST(L623:L882,M623:T882,TRUE,TRUE),1,1)</f>
        <v/>
      </c>
      <c r="AJ882" s="10">
        <f>INDEX(LINEST(L623:L882,M623:T882,TRUE,TRUE),3,1)</f>
        <v/>
      </c>
      <c r="AK882" s="9">
        <f>AA881/52+AB881*M882+AC881*N882+AD881*O882+AE881*P882+AF881*Q882+AG881*R882+AH881*S882+AI881*T882</f>
        <v/>
      </c>
      <c r="AL882" s="9">
        <f>AVERAGE(L622:L881)</f>
        <v/>
      </c>
    </row>
    <row r="883">
      <c r="A883" s="7" t="n">
        <v>43791</v>
      </c>
      <c r="B883" s="8" t="n">
        <v>1464.45</v>
      </c>
      <c r="C883" s="8" t="n">
        <v>1.62</v>
      </c>
      <c r="D883" s="8" t="n">
        <v>0.15</v>
      </c>
      <c r="E883" s="8" t="n">
        <v>98.269997</v>
      </c>
      <c r="F883" s="8" t="n">
        <v>57.68</v>
      </c>
      <c r="G883" s="8" t="n">
        <v>12.34</v>
      </c>
      <c r="H883" s="8" t="n">
        <v>62.169998</v>
      </c>
      <c r="I883" s="8" t="n">
        <v>3110.290039</v>
      </c>
      <c r="J883" s="8" t="n">
        <v>93.30117799999999</v>
      </c>
      <c r="L883" s="9">
        <f>LN(B883/B882)</f>
        <v/>
      </c>
      <c r="M883" s="9">
        <f>$M$1*(C883-C882)</f>
        <v/>
      </c>
      <c r="N883" s="9">
        <f>$N$1*(D883-D882)</f>
        <v/>
      </c>
      <c r="O883" s="9">
        <f>$O$1*LN(E883/E882)</f>
        <v/>
      </c>
      <c r="P883" s="9">
        <f>$P$1*LN(F883/F882)</f>
        <v/>
      </c>
      <c r="Q883" s="9">
        <f>$Q$1*(G883-G882)</f>
        <v/>
      </c>
      <c r="R883" s="9">
        <f>$R$1*(H883-H882)</f>
        <v/>
      </c>
      <c r="S883" s="9">
        <f>$S$1*LN(I883/I882)</f>
        <v/>
      </c>
      <c r="T883" s="9">
        <f>$T$1*LN(J883/J882)</f>
        <v/>
      </c>
      <c r="U883" s="9">
        <f>$W$12+$W$4*M883+$W$5*N883+$W$6*O883+$W$7*P883+$W$8*Q883+$W$9*R883+$W$10*S883+$W$11*T883</f>
        <v/>
      </c>
      <c r="AA883" s="10">
        <f>INDEX(LINEST(L624:L883,M624:T883,TRUE,TRUE),1,9)*52</f>
        <v/>
      </c>
      <c r="AB883" s="9">
        <f>INDEX(LINEST(L624:L883,M624:T883,TRUE,TRUE),1,8)</f>
        <v/>
      </c>
      <c r="AC883" s="9">
        <f>INDEX(LINEST(L624:L883,M624:T883,TRUE,TRUE),1,7)</f>
        <v/>
      </c>
      <c r="AD883" s="9">
        <f>INDEX(LINEST(L624:L883,M624:T883,TRUE,TRUE),1,6)</f>
        <v/>
      </c>
      <c r="AE883" s="9">
        <f>INDEX(LINEST(L624:L883,M624:T883,TRUE,TRUE),1,5)</f>
        <v/>
      </c>
      <c r="AF883" s="9">
        <f>INDEX(LINEST(L624:L883,M624:T883,TRUE,TRUE),1,4)</f>
        <v/>
      </c>
      <c r="AG883" s="9">
        <f>INDEX(LINEST(L624:L883,M624:T883,TRUE,TRUE),1,3)</f>
        <v/>
      </c>
      <c r="AH883" s="9">
        <f>INDEX(LINEST(L624:L883,M624:T883,TRUE,TRUE),1,2)</f>
        <v/>
      </c>
      <c r="AI883" s="9">
        <f>INDEX(LINEST(L624:L883,M624:T883,TRUE,TRUE),1,1)</f>
        <v/>
      </c>
      <c r="AJ883" s="10">
        <f>INDEX(LINEST(L624:L883,M624:T883,TRUE,TRUE),3,1)</f>
        <v/>
      </c>
      <c r="AK883" s="9">
        <f>AA882/52+AB882*M883+AC882*N883+AD882*O883+AE882*P883+AF882*Q883+AG882*R883+AH882*S883+AI882*T883</f>
        <v/>
      </c>
      <c r="AL883" s="9">
        <f>AVERAGE(L623:L882)</f>
        <v/>
      </c>
    </row>
    <row r="884">
      <c r="A884" s="7" t="n">
        <v>43798</v>
      </c>
      <c r="B884" s="8" t="n">
        <v>1460.15</v>
      </c>
      <c r="C884" s="8" t="n">
        <v>1.61</v>
      </c>
      <c r="D884" s="8" t="n">
        <v>0.17</v>
      </c>
      <c r="E884" s="8" t="n">
        <v>98.269997</v>
      </c>
      <c r="F884" s="8" t="n">
        <v>58.12</v>
      </c>
      <c r="G884" s="8" t="n">
        <v>12.62</v>
      </c>
      <c r="H884" s="8" t="n">
        <v>56.57</v>
      </c>
      <c r="I884" s="8" t="n">
        <v>3140.97998</v>
      </c>
      <c r="J884" s="8" t="n">
        <v>93.29291499999999</v>
      </c>
      <c r="L884" s="9">
        <f>LN(B884/B883)</f>
        <v/>
      </c>
      <c r="M884" s="9">
        <f>$M$1*(C884-C883)</f>
        <v/>
      </c>
      <c r="N884" s="9">
        <f>$N$1*(D884-D883)</f>
        <v/>
      </c>
      <c r="O884" s="9">
        <f>$O$1*LN(E884/E883)</f>
        <v/>
      </c>
      <c r="P884" s="9">
        <f>$P$1*LN(F884/F883)</f>
        <v/>
      </c>
      <c r="Q884" s="9">
        <f>$Q$1*(G884-G883)</f>
        <v/>
      </c>
      <c r="R884" s="9">
        <f>$R$1*(H884-H883)</f>
        <v/>
      </c>
      <c r="S884" s="9">
        <f>$S$1*LN(I884/I883)</f>
        <v/>
      </c>
      <c r="T884" s="9">
        <f>$T$1*LN(J884/J883)</f>
        <v/>
      </c>
      <c r="U884" s="9">
        <f>$W$12+$W$4*M884+$W$5*N884+$W$6*O884+$W$7*P884+$W$8*Q884+$W$9*R884+$W$10*S884+$W$11*T884</f>
        <v/>
      </c>
      <c r="AA884" s="10">
        <f>INDEX(LINEST(L625:L884,M625:T884,TRUE,TRUE),1,9)*52</f>
        <v/>
      </c>
      <c r="AB884" s="9">
        <f>INDEX(LINEST(L625:L884,M625:T884,TRUE,TRUE),1,8)</f>
        <v/>
      </c>
      <c r="AC884" s="9">
        <f>INDEX(LINEST(L625:L884,M625:T884,TRUE,TRUE),1,7)</f>
        <v/>
      </c>
      <c r="AD884" s="9">
        <f>INDEX(LINEST(L625:L884,M625:T884,TRUE,TRUE),1,6)</f>
        <v/>
      </c>
      <c r="AE884" s="9">
        <f>INDEX(LINEST(L625:L884,M625:T884,TRUE,TRUE),1,5)</f>
        <v/>
      </c>
      <c r="AF884" s="9">
        <f>INDEX(LINEST(L625:L884,M625:T884,TRUE,TRUE),1,4)</f>
        <v/>
      </c>
      <c r="AG884" s="9">
        <f>INDEX(LINEST(L625:L884,M625:T884,TRUE,TRUE),1,3)</f>
        <v/>
      </c>
      <c r="AH884" s="9">
        <f>INDEX(LINEST(L625:L884,M625:T884,TRUE,TRUE),1,2)</f>
        <v/>
      </c>
      <c r="AI884" s="9">
        <f>INDEX(LINEST(L625:L884,M625:T884,TRUE,TRUE),1,1)</f>
        <v/>
      </c>
      <c r="AJ884" s="10">
        <f>INDEX(LINEST(L625:L884,M625:T884,TRUE,TRUE),3,1)</f>
        <v/>
      </c>
      <c r="AK884" s="9">
        <f>AA883/52+AB883*M884+AC883*N884+AD883*O884+AE883*P884+AF883*Q884+AG883*R884+AH883*S884+AI883*T884</f>
        <v/>
      </c>
      <c r="AL884" s="9">
        <f>AVERAGE(L624:L883)</f>
        <v/>
      </c>
    </row>
    <row r="885">
      <c r="A885" s="7" t="n">
        <v>43805</v>
      </c>
      <c r="B885" s="8" t="n">
        <v>1459.65</v>
      </c>
      <c r="C885" s="8" t="n">
        <v>1.69</v>
      </c>
      <c r="D885" s="8" t="n">
        <v>0.15</v>
      </c>
      <c r="E885" s="8" t="n">
        <v>97.699997</v>
      </c>
      <c r="F885" s="8" t="n">
        <v>59.2</v>
      </c>
      <c r="G885" s="8" t="n">
        <v>13.62</v>
      </c>
      <c r="H885" s="8" t="n">
        <v>64.06999999999999</v>
      </c>
      <c r="I885" s="8" t="n">
        <v>3145.909912</v>
      </c>
      <c r="J885" s="8" t="n">
        <v>93.215042</v>
      </c>
      <c r="L885" s="9">
        <f>LN(B885/B884)</f>
        <v/>
      </c>
      <c r="M885" s="9">
        <f>$M$1*(C885-C884)</f>
        <v/>
      </c>
      <c r="N885" s="9">
        <f>$N$1*(D885-D884)</f>
        <v/>
      </c>
      <c r="O885" s="9">
        <f>$O$1*LN(E885/E884)</f>
        <v/>
      </c>
      <c r="P885" s="9">
        <f>$P$1*LN(F885/F884)</f>
        <v/>
      </c>
      <c r="Q885" s="9">
        <f>$Q$1*(G885-G884)</f>
        <v/>
      </c>
      <c r="R885" s="9">
        <f>$R$1*(H885-H884)</f>
        <v/>
      </c>
      <c r="S885" s="9">
        <f>$S$1*LN(I885/I884)</f>
        <v/>
      </c>
      <c r="T885" s="9">
        <f>$T$1*LN(J885/J884)</f>
        <v/>
      </c>
      <c r="U885" s="9">
        <f>$W$12+$W$4*M885+$W$5*N885+$W$6*O885+$W$7*P885+$W$8*Q885+$W$9*R885+$W$10*S885+$W$11*T885</f>
        <v/>
      </c>
      <c r="AA885" s="10">
        <f>INDEX(LINEST(L626:L885,M626:T885,TRUE,TRUE),1,9)*52</f>
        <v/>
      </c>
      <c r="AB885" s="9">
        <f>INDEX(LINEST(L626:L885,M626:T885,TRUE,TRUE),1,8)</f>
        <v/>
      </c>
      <c r="AC885" s="9">
        <f>INDEX(LINEST(L626:L885,M626:T885,TRUE,TRUE),1,7)</f>
        <v/>
      </c>
      <c r="AD885" s="9">
        <f>INDEX(LINEST(L626:L885,M626:T885,TRUE,TRUE),1,6)</f>
        <v/>
      </c>
      <c r="AE885" s="9">
        <f>INDEX(LINEST(L626:L885,M626:T885,TRUE,TRUE),1,5)</f>
        <v/>
      </c>
      <c r="AF885" s="9">
        <f>INDEX(LINEST(L626:L885,M626:T885,TRUE,TRUE),1,4)</f>
        <v/>
      </c>
      <c r="AG885" s="9">
        <f>INDEX(LINEST(L626:L885,M626:T885,TRUE,TRUE),1,3)</f>
        <v/>
      </c>
      <c r="AH885" s="9">
        <f>INDEX(LINEST(L626:L885,M626:T885,TRUE,TRUE),1,2)</f>
        <v/>
      </c>
      <c r="AI885" s="9">
        <f>INDEX(LINEST(L626:L885,M626:T885,TRUE,TRUE),1,1)</f>
        <v/>
      </c>
      <c r="AJ885" s="10">
        <f>INDEX(LINEST(L626:L885,M626:T885,TRUE,TRUE),3,1)</f>
        <v/>
      </c>
      <c r="AK885" s="9">
        <f>AA884/52+AB884*M885+AC884*N885+AD884*O885+AE884*P885+AF884*Q885+AG884*R885+AH884*S885+AI884*T885</f>
        <v/>
      </c>
      <c r="AL885" s="9">
        <f>AVERAGE(L625:L884)</f>
        <v/>
      </c>
    </row>
    <row r="886">
      <c r="A886" s="7" t="n">
        <v>43812</v>
      </c>
      <c r="B886" s="8" t="n">
        <v>1466.6</v>
      </c>
      <c r="C886" s="8" t="n">
        <v>1.7</v>
      </c>
      <c r="D886" s="8" t="n">
        <v>0.12</v>
      </c>
      <c r="E886" s="8" t="n">
        <v>97.16999800000001</v>
      </c>
      <c r="F886" s="8" t="n">
        <v>60.11</v>
      </c>
      <c r="G886" s="8" t="n">
        <v>12.63</v>
      </c>
      <c r="H886" s="8" t="n">
        <v>56.439999</v>
      </c>
      <c r="I886" s="8" t="n">
        <v>3168.800049</v>
      </c>
      <c r="J886" s="8" t="n">
        <v>93.455292</v>
      </c>
      <c r="L886" s="9">
        <f>LN(B886/B885)</f>
        <v/>
      </c>
      <c r="M886" s="9">
        <f>$M$1*(C886-C885)</f>
        <v/>
      </c>
      <c r="N886" s="9">
        <f>$N$1*(D886-D885)</f>
        <v/>
      </c>
      <c r="O886" s="9">
        <f>$O$1*LN(E886/E885)</f>
        <v/>
      </c>
      <c r="P886" s="9">
        <f>$P$1*LN(F886/F885)</f>
        <v/>
      </c>
      <c r="Q886" s="9">
        <f>$Q$1*(G886-G885)</f>
        <v/>
      </c>
      <c r="R886" s="9">
        <f>$R$1*(H886-H885)</f>
        <v/>
      </c>
      <c r="S886" s="9">
        <f>$S$1*LN(I886/I885)</f>
        <v/>
      </c>
      <c r="T886" s="9">
        <f>$T$1*LN(J886/J885)</f>
        <v/>
      </c>
      <c r="U886" s="9">
        <f>$W$12+$W$4*M886+$W$5*N886+$W$6*O886+$W$7*P886+$W$8*Q886+$W$9*R886+$W$10*S886+$W$11*T886</f>
        <v/>
      </c>
      <c r="AA886" s="10">
        <f>INDEX(LINEST(L627:L886,M627:T886,TRUE,TRUE),1,9)*52</f>
        <v/>
      </c>
      <c r="AB886" s="9">
        <f>INDEX(LINEST(L627:L886,M627:T886,TRUE,TRUE),1,8)</f>
        <v/>
      </c>
      <c r="AC886" s="9">
        <f>INDEX(LINEST(L627:L886,M627:T886,TRUE,TRUE),1,7)</f>
        <v/>
      </c>
      <c r="AD886" s="9">
        <f>INDEX(LINEST(L627:L886,M627:T886,TRUE,TRUE),1,6)</f>
        <v/>
      </c>
      <c r="AE886" s="9">
        <f>INDEX(LINEST(L627:L886,M627:T886,TRUE,TRUE),1,5)</f>
        <v/>
      </c>
      <c r="AF886" s="9">
        <f>INDEX(LINEST(L627:L886,M627:T886,TRUE,TRUE),1,4)</f>
        <v/>
      </c>
      <c r="AG886" s="9">
        <f>INDEX(LINEST(L627:L886,M627:T886,TRUE,TRUE),1,3)</f>
        <v/>
      </c>
      <c r="AH886" s="9">
        <f>INDEX(LINEST(L627:L886,M627:T886,TRUE,TRUE),1,2)</f>
        <v/>
      </c>
      <c r="AI886" s="9">
        <f>INDEX(LINEST(L627:L886,M627:T886,TRUE,TRUE),1,1)</f>
        <v/>
      </c>
      <c r="AJ886" s="10">
        <f>INDEX(LINEST(L627:L886,M627:T886,TRUE,TRUE),3,1)</f>
        <v/>
      </c>
      <c r="AK886" s="9">
        <f>AA885/52+AB885*M886+AC885*N886+AD885*O886+AE885*P886+AF885*Q886+AG885*R886+AH885*S886+AI885*T886</f>
        <v/>
      </c>
      <c r="AL886" s="9">
        <f>AVERAGE(L626:L885)</f>
        <v/>
      </c>
    </row>
    <row r="887">
      <c r="A887" s="7" t="n">
        <v>43819</v>
      </c>
      <c r="B887" s="8" t="n">
        <v>1479</v>
      </c>
      <c r="C887" s="8" t="n">
        <v>1.77</v>
      </c>
      <c r="D887" s="8" t="n">
        <v>0.15</v>
      </c>
      <c r="E887" s="8" t="n">
        <v>97.709999</v>
      </c>
      <c r="F887" s="8" t="n">
        <v>60.43</v>
      </c>
      <c r="G887" s="8" t="n">
        <v>12.51</v>
      </c>
      <c r="H887" s="8" t="n">
        <v>54.189999</v>
      </c>
      <c r="I887" s="8" t="n">
        <v>3221.219971</v>
      </c>
      <c r="J887" s="8" t="n">
        <v>93.20777099999999</v>
      </c>
      <c r="L887" s="9">
        <f>LN(B887/B886)</f>
        <v/>
      </c>
      <c r="M887" s="9">
        <f>$M$1*(C887-C886)</f>
        <v/>
      </c>
      <c r="N887" s="9">
        <f>$N$1*(D887-D886)</f>
        <v/>
      </c>
      <c r="O887" s="9">
        <f>$O$1*LN(E887/E886)</f>
        <v/>
      </c>
      <c r="P887" s="9">
        <f>$P$1*LN(F887/F886)</f>
        <v/>
      </c>
      <c r="Q887" s="9">
        <f>$Q$1*(G887-G886)</f>
        <v/>
      </c>
      <c r="R887" s="9">
        <f>$R$1*(H887-H886)</f>
        <v/>
      </c>
      <c r="S887" s="9">
        <f>$S$1*LN(I887/I886)</f>
        <v/>
      </c>
      <c r="T887" s="9">
        <f>$T$1*LN(J887/J886)</f>
        <v/>
      </c>
      <c r="U887" s="9">
        <f>$W$12+$W$4*M887+$W$5*N887+$W$6*O887+$W$7*P887+$W$8*Q887+$W$9*R887+$W$10*S887+$W$11*T887</f>
        <v/>
      </c>
      <c r="AA887" s="10">
        <f>INDEX(LINEST(L628:L887,M628:T887,TRUE,TRUE),1,9)*52</f>
        <v/>
      </c>
      <c r="AB887" s="9">
        <f>INDEX(LINEST(L628:L887,M628:T887,TRUE,TRUE),1,8)</f>
        <v/>
      </c>
      <c r="AC887" s="9">
        <f>INDEX(LINEST(L628:L887,M628:T887,TRUE,TRUE),1,7)</f>
        <v/>
      </c>
      <c r="AD887" s="9">
        <f>INDEX(LINEST(L628:L887,M628:T887,TRUE,TRUE),1,6)</f>
        <v/>
      </c>
      <c r="AE887" s="9">
        <f>INDEX(LINEST(L628:L887,M628:T887,TRUE,TRUE),1,5)</f>
        <v/>
      </c>
      <c r="AF887" s="9">
        <f>INDEX(LINEST(L628:L887,M628:T887,TRUE,TRUE),1,4)</f>
        <v/>
      </c>
      <c r="AG887" s="9">
        <f>INDEX(LINEST(L628:L887,M628:T887,TRUE,TRUE),1,3)</f>
        <v/>
      </c>
      <c r="AH887" s="9">
        <f>INDEX(LINEST(L628:L887,M628:T887,TRUE,TRUE),1,2)</f>
        <v/>
      </c>
      <c r="AI887" s="9">
        <f>INDEX(LINEST(L628:L887,M628:T887,TRUE,TRUE),1,1)</f>
        <v/>
      </c>
      <c r="AJ887" s="10">
        <f>INDEX(LINEST(L628:L887,M628:T887,TRUE,TRUE),3,1)</f>
        <v/>
      </c>
      <c r="AK887" s="9">
        <f>AA886/52+AB886*M887+AC886*N887+AD886*O887+AE886*P887+AF886*Q887+AG886*R887+AH886*S887+AI886*T887</f>
        <v/>
      </c>
      <c r="AL887" s="9">
        <f>AVERAGE(L627:L886)</f>
        <v/>
      </c>
    </row>
    <row r="888">
      <c r="A888" s="7" t="n">
        <v>43826</v>
      </c>
      <c r="B888" s="8" t="n">
        <v>1511.5</v>
      </c>
      <c r="C888" s="8" t="n">
        <v>1.73</v>
      </c>
      <c r="D888" s="8" t="n">
        <v>0.15</v>
      </c>
      <c r="E888" s="8" t="n">
        <v>96.91999800000001</v>
      </c>
      <c r="F888" s="8" t="n">
        <v>61.76</v>
      </c>
      <c r="G888" s="8" t="n">
        <v>13.43</v>
      </c>
      <c r="H888" s="8" t="n">
        <v>55.299999</v>
      </c>
      <c r="I888" s="8" t="n">
        <v>3240.02002</v>
      </c>
      <c r="J888" s="8" t="n">
        <v>93.465012</v>
      </c>
      <c r="L888" s="9">
        <f>LN(B888/B887)</f>
        <v/>
      </c>
      <c r="M888" s="9">
        <f>$M$1*(C888-C887)</f>
        <v/>
      </c>
      <c r="N888" s="9">
        <f>$N$1*(D888-D887)</f>
        <v/>
      </c>
      <c r="O888" s="9">
        <f>$O$1*LN(E888/E887)</f>
        <v/>
      </c>
      <c r="P888" s="9">
        <f>$P$1*LN(F888/F887)</f>
        <v/>
      </c>
      <c r="Q888" s="9">
        <f>$Q$1*(G888-G887)</f>
        <v/>
      </c>
      <c r="R888" s="9">
        <f>$R$1*(H888-H887)</f>
        <v/>
      </c>
      <c r="S888" s="9">
        <f>$S$1*LN(I888/I887)</f>
        <v/>
      </c>
      <c r="T888" s="9">
        <f>$T$1*LN(J888/J887)</f>
        <v/>
      </c>
      <c r="U888" s="9">
        <f>$W$12+$W$4*M888+$W$5*N888+$W$6*O888+$W$7*P888+$W$8*Q888+$W$9*R888+$W$10*S888+$W$11*T888</f>
        <v/>
      </c>
      <c r="AA888" s="10">
        <f>INDEX(LINEST(L629:L888,M629:T888,TRUE,TRUE),1,9)*52</f>
        <v/>
      </c>
      <c r="AB888" s="9">
        <f>INDEX(LINEST(L629:L888,M629:T888,TRUE,TRUE),1,8)</f>
        <v/>
      </c>
      <c r="AC888" s="9">
        <f>INDEX(LINEST(L629:L888,M629:T888,TRUE,TRUE),1,7)</f>
        <v/>
      </c>
      <c r="AD888" s="9">
        <f>INDEX(LINEST(L629:L888,M629:T888,TRUE,TRUE),1,6)</f>
        <v/>
      </c>
      <c r="AE888" s="9">
        <f>INDEX(LINEST(L629:L888,M629:T888,TRUE,TRUE),1,5)</f>
        <v/>
      </c>
      <c r="AF888" s="9">
        <f>INDEX(LINEST(L629:L888,M629:T888,TRUE,TRUE),1,4)</f>
        <v/>
      </c>
      <c r="AG888" s="9">
        <f>INDEX(LINEST(L629:L888,M629:T888,TRUE,TRUE),1,3)</f>
        <v/>
      </c>
      <c r="AH888" s="9">
        <f>INDEX(LINEST(L629:L888,M629:T888,TRUE,TRUE),1,2)</f>
        <v/>
      </c>
      <c r="AI888" s="9">
        <f>INDEX(LINEST(L629:L888,M629:T888,TRUE,TRUE),1,1)</f>
        <v/>
      </c>
      <c r="AJ888" s="10">
        <f>INDEX(LINEST(L629:L888,M629:T888,TRUE,TRUE),3,1)</f>
        <v/>
      </c>
      <c r="AK888" s="9">
        <f>AA887/52+AB887*M888+AC887*N888+AD887*O888+AE887*P888+AF887*Q888+AG887*R888+AH887*S888+AI887*T888</f>
        <v/>
      </c>
      <c r="AL888" s="9">
        <f>AVERAGE(L628:L887)</f>
        <v/>
      </c>
    </row>
    <row r="889">
      <c r="A889" s="7" t="n">
        <v>43833</v>
      </c>
      <c r="B889" s="8" t="n">
        <v>1548.75</v>
      </c>
      <c r="C889" s="8" t="n">
        <v>1.77</v>
      </c>
      <c r="D889" s="8" t="n">
        <v>0.03</v>
      </c>
      <c r="E889" s="8" t="n">
        <v>96.839996</v>
      </c>
      <c r="F889" s="8" t="n">
        <v>63</v>
      </c>
      <c r="G889" s="8" t="n">
        <v>14.02</v>
      </c>
      <c r="H889" s="8" t="n">
        <v>60.119999</v>
      </c>
      <c r="I889" s="8" t="n">
        <v>3234.850098</v>
      </c>
      <c r="J889" s="8" t="n">
        <v>93.78042600000001</v>
      </c>
      <c r="L889" s="9">
        <f>LN(B889/B888)</f>
        <v/>
      </c>
      <c r="M889" s="9">
        <f>$M$1*(C889-C888)</f>
        <v/>
      </c>
      <c r="N889" s="9">
        <f>$N$1*(D889-D888)</f>
        <v/>
      </c>
      <c r="O889" s="9">
        <f>$O$1*LN(E889/E888)</f>
        <v/>
      </c>
      <c r="P889" s="9">
        <f>$P$1*LN(F889/F888)</f>
        <v/>
      </c>
      <c r="Q889" s="9">
        <f>$Q$1*(G889-G888)</f>
        <v/>
      </c>
      <c r="R889" s="9">
        <f>$R$1*(H889-H888)</f>
        <v/>
      </c>
      <c r="S889" s="9">
        <f>$S$1*LN(I889/I888)</f>
        <v/>
      </c>
      <c r="T889" s="9">
        <f>$T$1*LN(J889/J888)</f>
        <v/>
      </c>
      <c r="U889" s="9">
        <f>$W$12+$W$4*M889+$W$5*N889+$W$6*O889+$W$7*P889+$W$8*Q889+$W$9*R889+$W$10*S889+$W$11*T889</f>
        <v/>
      </c>
      <c r="AA889" s="10">
        <f>INDEX(LINEST(L630:L889,M630:T889,TRUE,TRUE),1,9)*52</f>
        <v/>
      </c>
      <c r="AB889" s="9">
        <f>INDEX(LINEST(L630:L889,M630:T889,TRUE,TRUE),1,8)</f>
        <v/>
      </c>
      <c r="AC889" s="9">
        <f>INDEX(LINEST(L630:L889,M630:T889,TRUE,TRUE),1,7)</f>
        <v/>
      </c>
      <c r="AD889" s="9">
        <f>INDEX(LINEST(L630:L889,M630:T889,TRUE,TRUE),1,6)</f>
        <v/>
      </c>
      <c r="AE889" s="9">
        <f>INDEX(LINEST(L630:L889,M630:T889,TRUE,TRUE),1,5)</f>
        <v/>
      </c>
      <c r="AF889" s="9">
        <f>INDEX(LINEST(L630:L889,M630:T889,TRUE,TRUE),1,4)</f>
        <v/>
      </c>
      <c r="AG889" s="9">
        <f>INDEX(LINEST(L630:L889,M630:T889,TRUE,TRUE),1,3)</f>
        <v/>
      </c>
      <c r="AH889" s="9">
        <f>INDEX(LINEST(L630:L889,M630:T889,TRUE,TRUE),1,2)</f>
        <v/>
      </c>
      <c r="AI889" s="9">
        <f>INDEX(LINEST(L630:L889,M630:T889,TRUE,TRUE),1,1)</f>
        <v/>
      </c>
      <c r="AJ889" s="10">
        <f>INDEX(LINEST(L630:L889,M630:T889,TRUE,TRUE),3,1)</f>
        <v/>
      </c>
      <c r="AK889" s="9">
        <f>AA888/52+AB888*M889+AC888*N889+AD888*O889+AE888*P889+AF888*Q889+AG888*R889+AH888*S889+AI888*T889</f>
        <v/>
      </c>
      <c r="AL889" s="9">
        <f>AVERAGE(L629:L888)</f>
        <v/>
      </c>
    </row>
    <row r="890">
      <c r="A890" s="7" t="n">
        <v>43840</v>
      </c>
      <c r="B890" s="8" t="n">
        <v>1553.6</v>
      </c>
      <c r="C890" s="8" t="n">
        <v>1.76</v>
      </c>
      <c r="D890" s="8" t="n">
        <v>0.07000000000000001</v>
      </c>
      <c r="E890" s="8" t="n">
        <v>97.360001</v>
      </c>
      <c r="F890" s="8" t="n">
        <v>59.02</v>
      </c>
      <c r="G890" s="8" t="n">
        <v>12.56</v>
      </c>
      <c r="H890" s="8" t="n">
        <v>53.32</v>
      </c>
      <c r="I890" s="8" t="n">
        <v>3265.350098</v>
      </c>
      <c r="J890" s="8" t="n">
        <v>93.755501</v>
      </c>
      <c r="L890" s="9">
        <f>LN(B890/B889)</f>
        <v/>
      </c>
      <c r="M890" s="9">
        <f>$M$1*(C890-C889)</f>
        <v/>
      </c>
      <c r="N890" s="9">
        <f>$N$1*(D890-D889)</f>
        <v/>
      </c>
      <c r="O890" s="9">
        <f>$O$1*LN(E890/E889)</f>
        <v/>
      </c>
      <c r="P890" s="9">
        <f>$P$1*LN(F890/F889)</f>
        <v/>
      </c>
      <c r="Q890" s="9">
        <f>$Q$1*(G890-G889)</f>
        <v/>
      </c>
      <c r="R890" s="9">
        <f>$R$1*(H890-H889)</f>
        <v/>
      </c>
      <c r="S890" s="9">
        <f>$S$1*LN(I890/I889)</f>
        <v/>
      </c>
      <c r="T890" s="9">
        <f>$T$1*LN(J890/J889)</f>
        <v/>
      </c>
      <c r="U890" s="9">
        <f>$W$12+$W$4*M890+$W$5*N890+$W$6*O890+$W$7*P890+$W$8*Q890+$W$9*R890+$W$10*S890+$W$11*T890</f>
        <v/>
      </c>
      <c r="AA890" s="10">
        <f>INDEX(LINEST(L631:L890,M631:T890,TRUE,TRUE),1,9)*52</f>
        <v/>
      </c>
      <c r="AB890" s="9">
        <f>INDEX(LINEST(L631:L890,M631:T890,TRUE,TRUE),1,8)</f>
        <v/>
      </c>
      <c r="AC890" s="9">
        <f>INDEX(LINEST(L631:L890,M631:T890,TRUE,TRUE),1,7)</f>
        <v/>
      </c>
      <c r="AD890" s="9">
        <f>INDEX(LINEST(L631:L890,M631:T890,TRUE,TRUE),1,6)</f>
        <v/>
      </c>
      <c r="AE890" s="9">
        <f>INDEX(LINEST(L631:L890,M631:T890,TRUE,TRUE),1,5)</f>
        <v/>
      </c>
      <c r="AF890" s="9">
        <f>INDEX(LINEST(L631:L890,M631:T890,TRUE,TRUE),1,4)</f>
        <v/>
      </c>
      <c r="AG890" s="9">
        <f>INDEX(LINEST(L631:L890,M631:T890,TRUE,TRUE),1,3)</f>
        <v/>
      </c>
      <c r="AH890" s="9">
        <f>INDEX(LINEST(L631:L890,M631:T890,TRUE,TRUE),1,2)</f>
        <v/>
      </c>
      <c r="AI890" s="9">
        <f>INDEX(LINEST(L631:L890,M631:T890,TRUE,TRUE),1,1)</f>
        <v/>
      </c>
      <c r="AJ890" s="10">
        <f>INDEX(LINEST(L631:L890,M631:T890,TRUE,TRUE),3,1)</f>
        <v/>
      </c>
      <c r="AK890" s="9">
        <f>AA889/52+AB889*M890+AC889*N890+AD889*O890+AE889*P890+AF889*Q890+AG889*R890+AH889*S890+AI889*T890</f>
        <v/>
      </c>
      <c r="AL890" s="9">
        <f>AVERAGE(L630:L889)</f>
        <v/>
      </c>
    </row>
    <row r="891">
      <c r="A891" s="7" t="n">
        <v>43847</v>
      </c>
      <c r="B891" s="8" t="n">
        <v>1557.6</v>
      </c>
      <c r="C891" s="8" t="n">
        <v>1.75</v>
      </c>
      <c r="D891" s="8" t="n">
        <v>0.09</v>
      </c>
      <c r="E891" s="8" t="n">
        <v>97.610001</v>
      </c>
      <c r="F891" s="8" t="n">
        <v>58.55</v>
      </c>
      <c r="G891" s="8" t="n">
        <v>12.1</v>
      </c>
      <c r="H891" s="8" t="n">
        <v>49.669998</v>
      </c>
      <c r="I891" s="8" t="n">
        <v>3329.620117</v>
      </c>
      <c r="J891" s="8" t="n">
        <v>93.813576</v>
      </c>
      <c r="L891" s="9">
        <f>LN(B891/B890)</f>
        <v/>
      </c>
      <c r="M891" s="9">
        <f>$M$1*(C891-C890)</f>
        <v/>
      </c>
      <c r="N891" s="9">
        <f>$N$1*(D891-D890)</f>
        <v/>
      </c>
      <c r="O891" s="9">
        <f>$O$1*LN(E891/E890)</f>
        <v/>
      </c>
      <c r="P891" s="9">
        <f>$P$1*LN(F891/F890)</f>
        <v/>
      </c>
      <c r="Q891" s="9">
        <f>$Q$1*(G891-G890)</f>
        <v/>
      </c>
      <c r="R891" s="9">
        <f>$R$1*(H891-H890)</f>
        <v/>
      </c>
      <c r="S891" s="9">
        <f>$S$1*LN(I891/I890)</f>
        <v/>
      </c>
      <c r="T891" s="9">
        <f>$T$1*LN(J891/J890)</f>
        <v/>
      </c>
      <c r="U891" s="9">
        <f>$W$12+$W$4*M891+$W$5*N891+$W$6*O891+$W$7*P891+$W$8*Q891+$W$9*R891+$W$10*S891+$W$11*T891</f>
        <v/>
      </c>
      <c r="AA891" s="10">
        <f>INDEX(LINEST(L632:L891,M632:T891,TRUE,TRUE),1,9)*52</f>
        <v/>
      </c>
      <c r="AB891" s="9">
        <f>INDEX(LINEST(L632:L891,M632:T891,TRUE,TRUE),1,8)</f>
        <v/>
      </c>
      <c r="AC891" s="9">
        <f>INDEX(LINEST(L632:L891,M632:T891,TRUE,TRUE),1,7)</f>
        <v/>
      </c>
      <c r="AD891" s="9">
        <f>INDEX(LINEST(L632:L891,M632:T891,TRUE,TRUE),1,6)</f>
        <v/>
      </c>
      <c r="AE891" s="9">
        <f>INDEX(LINEST(L632:L891,M632:T891,TRUE,TRUE),1,5)</f>
        <v/>
      </c>
      <c r="AF891" s="9">
        <f>INDEX(LINEST(L632:L891,M632:T891,TRUE,TRUE),1,4)</f>
        <v/>
      </c>
      <c r="AG891" s="9">
        <f>INDEX(LINEST(L632:L891,M632:T891,TRUE,TRUE),1,3)</f>
        <v/>
      </c>
      <c r="AH891" s="9">
        <f>INDEX(LINEST(L632:L891,M632:T891,TRUE,TRUE),1,2)</f>
        <v/>
      </c>
      <c r="AI891" s="9">
        <f>INDEX(LINEST(L632:L891,M632:T891,TRUE,TRUE),1,1)</f>
        <v/>
      </c>
      <c r="AJ891" s="10">
        <f>INDEX(LINEST(L632:L891,M632:T891,TRUE,TRUE),3,1)</f>
        <v/>
      </c>
      <c r="AK891" s="9">
        <f>AA890/52+AB890*M891+AC890*N891+AD890*O891+AE890*P891+AF890*Q891+AG890*R891+AH890*S891+AI890*T891</f>
        <v/>
      </c>
      <c r="AL891" s="9">
        <f>AVERAGE(L631:L890)</f>
        <v/>
      </c>
    </row>
    <row r="892">
      <c r="A892" s="7" t="n">
        <v>43854</v>
      </c>
      <c r="B892" s="8" t="n">
        <v>1564.3</v>
      </c>
      <c r="C892" s="8" t="n">
        <v>1.68</v>
      </c>
      <c r="D892" s="8" t="n">
        <v>0.02</v>
      </c>
      <c r="E892" s="8" t="n">
        <v>97.849998</v>
      </c>
      <c r="F892" s="8" t="n">
        <v>54.09</v>
      </c>
      <c r="G892" s="8" t="n">
        <v>14.56</v>
      </c>
      <c r="H892" s="8" t="n">
        <v>59.939999</v>
      </c>
      <c r="I892" s="8" t="n">
        <v>3295.469971</v>
      </c>
      <c r="J892" s="8" t="n">
        <v>94.427643</v>
      </c>
      <c r="L892" s="9">
        <f>LN(B892/B891)</f>
        <v/>
      </c>
      <c r="M892" s="9">
        <f>$M$1*(C892-C891)</f>
        <v/>
      </c>
      <c r="N892" s="9">
        <f>$N$1*(D892-D891)</f>
        <v/>
      </c>
      <c r="O892" s="9">
        <f>$O$1*LN(E892/E891)</f>
        <v/>
      </c>
      <c r="P892" s="9">
        <f>$P$1*LN(F892/F891)</f>
        <v/>
      </c>
      <c r="Q892" s="9">
        <f>$Q$1*(G892-G891)</f>
        <v/>
      </c>
      <c r="R892" s="9">
        <f>$R$1*(H892-H891)</f>
        <v/>
      </c>
      <c r="S892" s="9">
        <f>$S$1*LN(I892/I891)</f>
        <v/>
      </c>
      <c r="T892" s="9">
        <f>$T$1*LN(J892/J891)</f>
        <v/>
      </c>
      <c r="U892" s="9">
        <f>$W$12+$W$4*M892+$W$5*N892+$W$6*O892+$W$7*P892+$W$8*Q892+$W$9*R892+$W$10*S892+$W$11*T892</f>
        <v/>
      </c>
      <c r="AA892" s="10">
        <f>INDEX(LINEST(L633:L892,M633:T892,TRUE,TRUE),1,9)*52</f>
        <v/>
      </c>
      <c r="AB892" s="9">
        <f>INDEX(LINEST(L633:L892,M633:T892,TRUE,TRUE),1,8)</f>
        <v/>
      </c>
      <c r="AC892" s="9">
        <f>INDEX(LINEST(L633:L892,M633:T892,TRUE,TRUE),1,7)</f>
        <v/>
      </c>
      <c r="AD892" s="9">
        <f>INDEX(LINEST(L633:L892,M633:T892,TRUE,TRUE),1,6)</f>
        <v/>
      </c>
      <c r="AE892" s="9">
        <f>INDEX(LINEST(L633:L892,M633:T892,TRUE,TRUE),1,5)</f>
        <v/>
      </c>
      <c r="AF892" s="9">
        <f>INDEX(LINEST(L633:L892,M633:T892,TRUE,TRUE),1,4)</f>
        <v/>
      </c>
      <c r="AG892" s="9">
        <f>INDEX(LINEST(L633:L892,M633:T892,TRUE,TRUE),1,3)</f>
        <v/>
      </c>
      <c r="AH892" s="9">
        <f>INDEX(LINEST(L633:L892,M633:T892,TRUE,TRUE),1,2)</f>
        <v/>
      </c>
      <c r="AI892" s="9">
        <f>INDEX(LINEST(L633:L892,M633:T892,TRUE,TRUE),1,1)</f>
        <v/>
      </c>
      <c r="AJ892" s="10">
        <f>INDEX(LINEST(L633:L892,M633:T892,TRUE,TRUE),3,1)</f>
        <v/>
      </c>
      <c r="AK892" s="9">
        <f>AA891/52+AB891*M892+AC891*N892+AD891*O892+AE891*P892+AF891*Q892+AG891*R892+AH891*S892+AI891*T892</f>
        <v/>
      </c>
      <c r="AL892" s="9">
        <f>AVERAGE(L632:L891)</f>
        <v/>
      </c>
    </row>
    <row r="893">
      <c r="A893" s="7" t="n">
        <v>43861</v>
      </c>
      <c r="B893" s="8" t="n">
        <v>1584.2</v>
      </c>
      <c r="C893" s="8" t="n">
        <v>1.65</v>
      </c>
      <c r="D893" s="8" t="n">
        <v>-0.14</v>
      </c>
      <c r="E893" s="8" t="n">
        <v>97.389999</v>
      </c>
      <c r="F893" s="8" t="n">
        <v>51.58</v>
      </c>
      <c r="G893" s="8" t="n">
        <v>18.84</v>
      </c>
      <c r="H893" s="8" t="n">
        <v>72.980003</v>
      </c>
      <c r="I893" s="8" t="n">
        <v>3225.52002</v>
      </c>
      <c r="J893" s="8" t="n">
        <v>95.141327</v>
      </c>
      <c r="L893" s="9">
        <f>LN(B893/B892)</f>
        <v/>
      </c>
      <c r="M893" s="9">
        <f>$M$1*(C893-C892)</f>
        <v/>
      </c>
      <c r="N893" s="9">
        <f>$N$1*(D893-D892)</f>
        <v/>
      </c>
      <c r="O893" s="9">
        <f>$O$1*LN(E893/E892)</f>
        <v/>
      </c>
      <c r="P893" s="9">
        <f>$P$1*LN(F893/F892)</f>
        <v/>
      </c>
      <c r="Q893" s="9">
        <f>$Q$1*(G893-G892)</f>
        <v/>
      </c>
      <c r="R893" s="9">
        <f>$R$1*(H893-H892)</f>
        <v/>
      </c>
      <c r="S893" s="9">
        <f>$S$1*LN(I893/I892)</f>
        <v/>
      </c>
      <c r="T893" s="9">
        <f>$T$1*LN(J893/J892)</f>
        <v/>
      </c>
      <c r="U893" s="9">
        <f>$W$12+$W$4*M893+$W$5*N893+$W$6*O893+$W$7*P893+$W$8*Q893+$W$9*R893+$W$10*S893+$W$11*T893</f>
        <v/>
      </c>
      <c r="AA893" s="10">
        <f>INDEX(LINEST(L634:L893,M634:T893,TRUE,TRUE),1,9)*52</f>
        <v/>
      </c>
      <c r="AB893" s="9">
        <f>INDEX(LINEST(L634:L893,M634:T893,TRUE,TRUE),1,8)</f>
        <v/>
      </c>
      <c r="AC893" s="9">
        <f>INDEX(LINEST(L634:L893,M634:T893,TRUE,TRUE),1,7)</f>
        <v/>
      </c>
      <c r="AD893" s="9">
        <f>INDEX(LINEST(L634:L893,M634:T893,TRUE,TRUE),1,6)</f>
        <v/>
      </c>
      <c r="AE893" s="9">
        <f>INDEX(LINEST(L634:L893,M634:T893,TRUE,TRUE),1,5)</f>
        <v/>
      </c>
      <c r="AF893" s="9">
        <f>INDEX(LINEST(L634:L893,M634:T893,TRUE,TRUE),1,4)</f>
        <v/>
      </c>
      <c r="AG893" s="9">
        <f>INDEX(LINEST(L634:L893,M634:T893,TRUE,TRUE),1,3)</f>
        <v/>
      </c>
      <c r="AH893" s="9">
        <f>INDEX(LINEST(L634:L893,M634:T893,TRUE,TRUE),1,2)</f>
        <v/>
      </c>
      <c r="AI893" s="9">
        <f>INDEX(LINEST(L634:L893,M634:T893,TRUE,TRUE),1,1)</f>
        <v/>
      </c>
      <c r="AJ893" s="10">
        <f>INDEX(LINEST(L634:L893,M634:T893,TRUE,TRUE),3,1)</f>
        <v/>
      </c>
      <c r="AK893" s="9">
        <f>AA892/52+AB892*M893+AC892*N893+AD892*O893+AE892*P893+AF892*Q893+AG892*R893+AH892*S893+AI892*T893</f>
        <v/>
      </c>
      <c r="AL893" s="9">
        <f>AVERAGE(L633:L892)</f>
        <v/>
      </c>
    </row>
    <row r="894">
      <c r="A894" s="7" t="n">
        <v>43868</v>
      </c>
      <c r="B894" s="8" t="n">
        <v>1572.65</v>
      </c>
      <c r="C894" s="8" t="n">
        <v>1.66</v>
      </c>
      <c r="D894" s="8" t="n">
        <v>-0.07000000000000001</v>
      </c>
      <c r="E894" s="8" t="n">
        <v>98.68000000000001</v>
      </c>
      <c r="F894" s="8" t="n">
        <v>50.34</v>
      </c>
      <c r="G894" s="8" t="n">
        <v>15.47</v>
      </c>
      <c r="H894" s="8" t="n">
        <v>65.589996</v>
      </c>
      <c r="I894" s="8" t="n">
        <v>3327.709961</v>
      </c>
      <c r="J894" s="8" t="n">
        <v>94.985817</v>
      </c>
      <c r="L894" s="9">
        <f>LN(B894/B893)</f>
        <v/>
      </c>
      <c r="M894" s="9">
        <f>$M$1*(C894-C893)</f>
        <v/>
      </c>
      <c r="N894" s="9">
        <f>$N$1*(D894-D893)</f>
        <v/>
      </c>
      <c r="O894" s="9">
        <f>$O$1*LN(E894/E893)</f>
        <v/>
      </c>
      <c r="P894" s="9">
        <f>$P$1*LN(F894/F893)</f>
        <v/>
      </c>
      <c r="Q894" s="9">
        <f>$Q$1*(G894-G893)</f>
        <v/>
      </c>
      <c r="R894" s="9">
        <f>$R$1*(H894-H893)</f>
        <v/>
      </c>
      <c r="S894" s="9">
        <f>$S$1*LN(I894/I893)</f>
        <v/>
      </c>
      <c r="T894" s="9">
        <f>$T$1*LN(J894/J893)</f>
        <v/>
      </c>
      <c r="U894" s="9">
        <f>$W$12+$W$4*M894+$W$5*N894+$W$6*O894+$W$7*P894+$W$8*Q894+$W$9*R894+$W$10*S894+$W$11*T894</f>
        <v/>
      </c>
      <c r="AA894" s="10">
        <f>INDEX(LINEST(L635:L894,M635:T894,TRUE,TRUE),1,9)*52</f>
        <v/>
      </c>
      <c r="AB894" s="9">
        <f>INDEX(LINEST(L635:L894,M635:T894,TRUE,TRUE),1,8)</f>
        <v/>
      </c>
      <c r="AC894" s="9">
        <f>INDEX(LINEST(L635:L894,M635:T894,TRUE,TRUE),1,7)</f>
        <v/>
      </c>
      <c r="AD894" s="9">
        <f>INDEX(LINEST(L635:L894,M635:T894,TRUE,TRUE),1,6)</f>
        <v/>
      </c>
      <c r="AE894" s="9">
        <f>INDEX(LINEST(L635:L894,M635:T894,TRUE,TRUE),1,5)</f>
        <v/>
      </c>
      <c r="AF894" s="9">
        <f>INDEX(LINEST(L635:L894,M635:T894,TRUE,TRUE),1,4)</f>
        <v/>
      </c>
      <c r="AG894" s="9">
        <f>INDEX(LINEST(L635:L894,M635:T894,TRUE,TRUE),1,3)</f>
        <v/>
      </c>
      <c r="AH894" s="9">
        <f>INDEX(LINEST(L635:L894,M635:T894,TRUE,TRUE),1,2)</f>
        <v/>
      </c>
      <c r="AI894" s="9">
        <f>INDEX(LINEST(L635:L894,M635:T894,TRUE,TRUE),1,1)</f>
        <v/>
      </c>
      <c r="AJ894" s="10">
        <f>INDEX(LINEST(L635:L894,M635:T894,TRUE,TRUE),3,1)</f>
        <v/>
      </c>
      <c r="AK894" s="9">
        <f>AA893/52+AB893*M894+AC893*N894+AD893*O894+AE893*P894+AF893*Q894+AG893*R894+AH893*S894+AI893*T894</f>
        <v/>
      </c>
      <c r="AL894" s="9">
        <f>AVERAGE(L634:L893)</f>
        <v/>
      </c>
    </row>
    <row r="895">
      <c r="A895" s="7" t="n">
        <v>43875</v>
      </c>
      <c r="B895" s="8" t="n">
        <v>1581.4</v>
      </c>
      <c r="C895" s="8" t="n">
        <v>1.66</v>
      </c>
      <c r="D895" s="8" t="n">
        <v>-0.07000000000000001</v>
      </c>
      <c r="E895" s="8" t="n">
        <v>99.120003</v>
      </c>
      <c r="F895" s="8" t="n">
        <v>52.03</v>
      </c>
      <c r="G895" s="8" t="n">
        <v>13.68</v>
      </c>
      <c r="H895" s="8" t="n">
        <v>62.380001</v>
      </c>
      <c r="I895" s="8" t="n">
        <v>3380.159912</v>
      </c>
      <c r="J895" s="8" t="n">
        <v>95.04406</v>
      </c>
      <c r="L895" s="9">
        <f>LN(B895/B894)</f>
        <v/>
      </c>
      <c r="M895" s="9">
        <f>$M$1*(C895-C894)</f>
        <v/>
      </c>
      <c r="N895" s="9">
        <f>$N$1*(D895-D894)</f>
        <v/>
      </c>
      <c r="O895" s="9">
        <f>$O$1*LN(E895/E894)</f>
        <v/>
      </c>
      <c r="P895" s="9">
        <f>$P$1*LN(F895/F894)</f>
        <v/>
      </c>
      <c r="Q895" s="9">
        <f>$Q$1*(G895-G894)</f>
        <v/>
      </c>
      <c r="R895" s="9">
        <f>$R$1*(H895-H894)</f>
        <v/>
      </c>
      <c r="S895" s="9">
        <f>$S$1*LN(I895/I894)</f>
        <v/>
      </c>
      <c r="T895" s="9">
        <f>$T$1*LN(J895/J894)</f>
        <v/>
      </c>
      <c r="U895" s="9">
        <f>$W$12+$W$4*M895+$W$5*N895+$W$6*O895+$W$7*P895+$W$8*Q895+$W$9*R895+$W$10*S895+$W$11*T895</f>
        <v/>
      </c>
      <c r="AA895" s="10">
        <f>INDEX(LINEST(L636:L895,M636:T895,TRUE,TRUE),1,9)*52</f>
        <v/>
      </c>
      <c r="AB895" s="9">
        <f>INDEX(LINEST(L636:L895,M636:T895,TRUE,TRUE),1,8)</f>
        <v/>
      </c>
      <c r="AC895" s="9">
        <f>INDEX(LINEST(L636:L895,M636:T895,TRUE,TRUE),1,7)</f>
        <v/>
      </c>
      <c r="AD895" s="9">
        <f>INDEX(LINEST(L636:L895,M636:T895,TRUE,TRUE),1,6)</f>
        <v/>
      </c>
      <c r="AE895" s="9">
        <f>INDEX(LINEST(L636:L895,M636:T895,TRUE,TRUE),1,5)</f>
        <v/>
      </c>
      <c r="AF895" s="9">
        <f>INDEX(LINEST(L636:L895,M636:T895,TRUE,TRUE),1,4)</f>
        <v/>
      </c>
      <c r="AG895" s="9">
        <f>INDEX(LINEST(L636:L895,M636:T895,TRUE,TRUE),1,3)</f>
        <v/>
      </c>
      <c r="AH895" s="9">
        <f>INDEX(LINEST(L636:L895,M636:T895,TRUE,TRUE),1,2)</f>
        <v/>
      </c>
      <c r="AI895" s="9">
        <f>INDEX(LINEST(L636:L895,M636:T895,TRUE,TRUE),1,1)</f>
        <v/>
      </c>
      <c r="AJ895" s="10">
        <f>INDEX(LINEST(L636:L895,M636:T895,TRUE,TRUE),3,1)</f>
        <v/>
      </c>
      <c r="AK895" s="9">
        <f>AA894/52+AB894*M895+AC894*N895+AD894*O895+AE894*P895+AF894*Q895+AG894*R895+AH894*S895+AI894*T895</f>
        <v/>
      </c>
      <c r="AL895" s="9">
        <f>AVERAGE(L635:L894)</f>
        <v/>
      </c>
    </row>
    <row r="896">
      <c r="A896" s="7" t="n">
        <v>43882</v>
      </c>
      <c r="B896" s="8" t="n">
        <v>1643.3</v>
      </c>
      <c r="C896" s="8" t="n">
        <v>1.61</v>
      </c>
      <c r="D896" s="8" t="n">
        <v>-0.15</v>
      </c>
      <c r="E896" s="8" t="n">
        <v>99.260002</v>
      </c>
      <c r="F896" s="8" t="n">
        <v>53.36</v>
      </c>
      <c r="G896" s="8" t="n">
        <v>17.08</v>
      </c>
      <c r="H896" s="8" t="n">
        <v>74.540001</v>
      </c>
      <c r="I896" s="8" t="n">
        <v>3337.75</v>
      </c>
      <c r="J896" s="8" t="n">
        <v>95.5513</v>
      </c>
      <c r="L896" s="9">
        <f>LN(B896/B895)</f>
        <v/>
      </c>
      <c r="M896" s="9">
        <f>$M$1*(C896-C895)</f>
        <v/>
      </c>
      <c r="N896" s="9">
        <f>$N$1*(D896-D895)</f>
        <v/>
      </c>
      <c r="O896" s="9">
        <f>$O$1*LN(E896/E895)</f>
        <v/>
      </c>
      <c r="P896" s="9">
        <f>$P$1*LN(F896/F895)</f>
        <v/>
      </c>
      <c r="Q896" s="9">
        <f>$Q$1*(G896-G895)</f>
        <v/>
      </c>
      <c r="R896" s="9">
        <f>$R$1*(H896-H895)</f>
        <v/>
      </c>
      <c r="S896" s="9">
        <f>$S$1*LN(I896/I895)</f>
        <v/>
      </c>
      <c r="T896" s="9">
        <f>$T$1*LN(J896/J895)</f>
        <v/>
      </c>
      <c r="U896" s="9">
        <f>$W$12+$W$4*M896+$W$5*N896+$W$6*O896+$W$7*P896+$W$8*Q896+$W$9*R896+$W$10*S896+$W$11*T896</f>
        <v/>
      </c>
      <c r="AA896" s="10">
        <f>INDEX(LINEST(L637:L896,M637:T896,TRUE,TRUE),1,9)*52</f>
        <v/>
      </c>
      <c r="AB896" s="9">
        <f>INDEX(LINEST(L637:L896,M637:T896,TRUE,TRUE),1,8)</f>
        <v/>
      </c>
      <c r="AC896" s="9">
        <f>INDEX(LINEST(L637:L896,M637:T896,TRUE,TRUE),1,7)</f>
        <v/>
      </c>
      <c r="AD896" s="9">
        <f>INDEX(LINEST(L637:L896,M637:T896,TRUE,TRUE),1,6)</f>
        <v/>
      </c>
      <c r="AE896" s="9">
        <f>INDEX(LINEST(L637:L896,M637:T896,TRUE,TRUE),1,5)</f>
        <v/>
      </c>
      <c r="AF896" s="9">
        <f>INDEX(LINEST(L637:L896,M637:T896,TRUE,TRUE),1,4)</f>
        <v/>
      </c>
      <c r="AG896" s="9">
        <f>INDEX(LINEST(L637:L896,M637:T896,TRUE,TRUE),1,3)</f>
        <v/>
      </c>
      <c r="AH896" s="9">
        <f>INDEX(LINEST(L637:L896,M637:T896,TRUE,TRUE),1,2)</f>
        <v/>
      </c>
      <c r="AI896" s="9">
        <f>INDEX(LINEST(L637:L896,M637:T896,TRUE,TRUE),1,1)</f>
        <v/>
      </c>
      <c r="AJ896" s="10">
        <f>INDEX(LINEST(L637:L896,M637:T896,TRUE,TRUE),3,1)</f>
        <v/>
      </c>
      <c r="AK896" s="9">
        <f>AA895/52+AB895*M896+AC895*N896+AD895*O896+AE895*P896+AF895*Q896+AG895*R896+AH895*S896+AI895*T896</f>
        <v/>
      </c>
      <c r="AL896" s="9">
        <f>AVERAGE(L636:L895)</f>
        <v/>
      </c>
    </row>
    <row r="897">
      <c r="A897" s="7" t="n">
        <v>43889</v>
      </c>
      <c r="B897" s="8" t="n">
        <v>1609.85</v>
      </c>
      <c r="C897" s="8" t="n">
        <v>1.41</v>
      </c>
      <c r="D897" s="8" t="n">
        <v>-0.28</v>
      </c>
      <c r="E897" s="8" t="n">
        <v>98.129997</v>
      </c>
      <c r="F897" s="8" t="n">
        <v>44.83</v>
      </c>
      <c r="G897" s="8" t="n">
        <v>40.11</v>
      </c>
      <c r="H897" s="8" t="n">
        <v>109.669998</v>
      </c>
      <c r="I897" s="8" t="n">
        <v>2954.219971</v>
      </c>
      <c r="J897" s="8" t="n">
        <v>96.649017</v>
      </c>
      <c r="L897" s="9">
        <f>LN(B897/B896)</f>
        <v/>
      </c>
      <c r="M897" s="9">
        <f>$M$1*(C897-C896)</f>
        <v/>
      </c>
      <c r="N897" s="9">
        <f>$N$1*(D897-D896)</f>
        <v/>
      </c>
      <c r="O897" s="9">
        <f>$O$1*LN(E897/E896)</f>
        <v/>
      </c>
      <c r="P897" s="9">
        <f>$P$1*LN(F897/F896)</f>
        <v/>
      </c>
      <c r="Q897" s="9">
        <f>$Q$1*(G897-G896)</f>
        <v/>
      </c>
      <c r="R897" s="9">
        <f>$R$1*(H897-H896)</f>
        <v/>
      </c>
      <c r="S897" s="9">
        <f>$S$1*LN(I897/I896)</f>
        <v/>
      </c>
      <c r="T897" s="9">
        <f>$T$1*LN(J897/J896)</f>
        <v/>
      </c>
      <c r="U897" s="9">
        <f>$W$12+$W$4*M897+$W$5*N897+$W$6*O897+$W$7*P897+$W$8*Q897+$W$9*R897+$W$10*S897+$W$11*T897</f>
        <v/>
      </c>
      <c r="AA897" s="10">
        <f>INDEX(LINEST(L638:L897,M638:T897,TRUE,TRUE),1,9)*52</f>
        <v/>
      </c>
      <c r="AB897" s="9">
        <f>INDEX(LINEST(L638:L897,M638:T897,TRUE,TRUE),1,8)</f>
        <v/>
      </c>
      <c r="AC897" s="9">
        <f>INDEX(LINEST(L638:L897,M638:T897,TRUE,TRUE),1,7)</f>
        <v/>
      </c>
      <c r="AD897" s="9">
        <f>INDEX(LINEST(L638:L897,M638:T897,TRUE,TRUE),1,6)</f>
        <v/>
      </c>
      <c r="AE897" s="9">
        <f>INDEX(LINEST(L638:L897,M638:T897,TRUE,TRUE),1,5)</f>
        <v/>
      </c>
      <c r="AF897" s="9">
        <f>INDEX(LINEST(L638:L897,M638:T897,TRUE,TRUE),1,4)</f>
        <v/>
      </c>
      <c r="AG897" s="9">
        <f>INDEX(LINEST(L638:L897,M638:T897,TRUE,TRUE),1,3)</f>
        <v/>
      </c>
      <c r="AH897" s="9">
        <f>INDEX(LINEST(L638:L897,M638:T897,TRUE,TRUE),1,2)</f>
        <v/>
      </c>
      <c r="AI897" s="9">
        <f>INDEX(LINEST(L638:L897,M638:T897,TRUE,TRUE),1,1)</f>
        <v/>
      </c>
      <c r="AJ897" s="10">
        <f>INDEX(LINEST(L638:L897,M638:T897,TRUE,TRUE),3,1)</f>
        <v/>
      </c>
      <c r="AK897" s="9">
        <f>AA896/52+AB896*M897+AC896*N897+AD896*O897+AE896*P897+AF896*Q897+AG896*R897+AH896*S897+AI896*T897</f>
        <v/>
      </c>
      <c r="AL897" s="9">
        <f>AVERAGE(L637:L896)</f>
        <v/>
      </c>
    </row>
    <row r="898">
      <c r="A898" s="7" t="n">
        <v>43896</v>
      </c>
      <c r="B898" s="8" t="n">
        <v>1683.65</v>
      </c>
      <c r="C898" s="8" t="n">
        <v>1.31</v>
      </c>
      <c r="D898" s="8" t="n">
        <v>-0.57</v>
      </c>
      <c r="E898" s="8" t="n">
        <v>95.949997</v>
      </c>
      <c r="F898" s="8" t="n">
        <v>41.14</v>
      </c>
      <c r="G898" s="8" t="n">
        <v>41.94</v>
      </c>
      <c r="H898" s="8" t="n">
        <v>125.209999</v>
      </c>
      <c r="I898" s="8" t="n">
        <v>2972.370117</v>
      </c>
      <c r="J898" s="8" t="n">
        <v>98.214806</v>
      </c>
      <c r="L898" s="9">
        <f>LN(B898/B897)</f>
        <v/>
      </c>
      <c r="M898" s="9">
        <f>$M$1*(C898-C897)</f>
        <v/>
      </c>
      <c r="N898" s="9">
        <f>$N$1*(D898-D897)</f>
        <v/>
      </c>
      <c r="O898" s="9">
        <f>$O$1*LN(E898/E897)</f>
        <v/>
      </c>
      <c r="P898" s="9">
        <f>$P$1*LN(F898/F897)</f>
        <v/>
      </c>
      <c r="Q898" s="9">
        <f>$Q$1*(G898-G897)</f>
        <v/>
      </c>
      <c r="R898" s="9">
        <f>$R$1*(H898-H897)</f>
        <v/>
      </c>
      <c r="S898" s="9">
        <f>$S$1*LN(I898/I897)</f>
        <v/>
      </c>
      <c r="T898" s="9">
        <f>$T$1*LN(J898/J897)</f>
        <v/>
      </c>
      <c r="U898" s="9">
        <f>$W$12+$W$4*M898+$W$5*N898+$W$6*O898+$W$7*P898+$W$8*Q898+$W$9*R898+$W$10*S898+$W$11*T898</f>
        <v/>
      </c>
      <c r="AA898" s="10">
        <f>INDEX(LINEST(L639:L898,M639:T898,TRUE,TRUE),1,9)*52</f>
        <v/>
      </c>
      <c r="AB898" s="9">
        <f>INDEX(LINEST(L639:L898,M639:T898,TRUE,TRUE),1,8)</f>
        <v/>
      </c>
      <c r="AC898" s="9">
        <f>INDEX(LINEST(L639:L898,M639:T898,TRUE,TRUE),1,7)</f>
        <v/>
      </c>
      <c r="AD898" s="9">
        <f>INDEX(LINEST(L639:L898,M639:T898,TRUE,TRUE),1,6)</f>
        <v/>
      </c>
      <c r="AE898" s="9">
        <f>INDEX(LINEST(L639:L898,M639:T898,TRUE,TRUE),1,5)</f>
        <v/>
      </c>
      <c r="AF898" s="9">
        <f>INDEX(LINEST(L639:L898,M639:T898,TRUE,TRUE),1,4)</f>
        <v/>
      </c>
      <c r="AG898" s="9">
        <f>INDEX(LINEST(L639:L898,M639:T898,TRUE,TRUE),1,3)</f>
        <v/>
      </c>
      <c r="AH898" s="9">
        <f>INDEX(LINEST(L639:L898,M639:T898,TRUE,TRUE),1,2)</f>
        <v/>
      </c>
      <c r="AI898" s="9">
        <f>INDEX(LINEST(L639:L898,M639:T898,TRUE,TRUE),1,1)</f>
        <v/>
      </c>
      <c r="AJ898" s="10">
        <f>INDEX(LINEST(L639:L898,M639:T898,TRUE,TRUE),3,1)</f>
        <v/>
      </c>
      <c r="AK898" s="9">
        <f>AA897/52+AB897*M898+AC897*N898+AD897*O898+AE897*P898+AF897*Q898+AG897*R898+AH897*S898+AI897*T898</f>
        <v/>
      </c>
      <c r="AL898" s="9">
        <f>AVERAGE(L638:L897)</f>
        <v/>
      </c>
    </row>
    <row r="899">
      <c r="A899" s="7" t="n">
        <v>43903</v>
      </c>
      <c r="B899" s="8" t="n">
        <v>1562.8</v>
      </c>
      <c r="C899" s="8" t="n">
        <v>0.9</v>
      </c>
      <c r="D899" s="8" t="n">
        <v>0.04</v>
      </c>
      <c r="E899" s="8" t="n">
        <v>98.75</v>
      </c>
      <c r="F899" s="8" t="n">
        <v>31.72</v>
      </c>
      <c r="G899" s="8" t="n">
        <v>57.83</v>
      </c>
      <c r="H899" s="8" t="n">
        <v>138.399994</v>
      </c>
      <c r="I899" s="8" t="n">
        <v>2711.02002</v>
      </c>
      <c r="J899" s="8" t="n">
        <v>93.21487399999999</v>
      </c>
      <c r="L899" s="9">
        <f>LN(B899/B898)</f>
        <v/>
      </c>
      <c r="M899" s="9">
        <f>$M$1*(C899-C898)</f>
        <v/>
      </c>
      <c r="N899" s="9">
        <f>$N$1*(D899-D898)</f>
        <v/>
      </c>
      <c r="O899" s="9">
        <f>$O$1*LN(E899/E898)</f>
        <v/>
      </c>
      <c r="P899" s="9">
        <f>$P$1*LN(F899/F898)</f>
        <v/>
      </c>
      <c r="Q899" s="9">
        <f>$Q$1*(G899-G898)</f>
        <v/>
      </c>
      <c r="R899" s="9">
        <f>$R$1*(H899-H898)</f>
        <v/>
      </c>
      <c r="S899" s="9">
        <f>$S$1*LN(I899/I898)</f>
        <v/>
      </c>
      <c r="T899" s="9">
        <f>$T$1*LN(J899/J898)</f>
        <v/>
      </c>
      <c r="U899" s="9">
        <f>$W$12+$W$4*M899+$W$5*N899+$W$6*O899+$W$7*P899+$W$8*Q899+$W$9*R899+$W$10*S899+$W$11*T899</f>
        <v/>
      </c>
      <c r="AA899" s="10">
        <f>INDEX(LINEST(L640:L899,M640:T899,TRUE,TRUE),1,9)*52</f>
        <v/>
      </c>
      <c r="AB899" s="9">
        <f>INDEX(LINEST(L640:L899,M640:T899,TRUE,TRUE),1,8)</f>
        <v/>
      </c>
      <c r="AC899" s="9">
        <f>INDEX(LINEST(L640:L899,M640:T899,TRUE,TRUE),1,7)</f>
        <v/>
      </c>
      <c r="AD899" s="9">
        <f>INDEX(LINEST(L640:L899,M640:T899,TRUE,TRUE),1,6)</f>
        <v/>
      </c>
      <c r="AE899" s="9">
        <f>INDEX(LINEST(L640:L899,M640:T899,TRUE,TRUE),1,5)</f>
        <v/>
      </c>
      <c r="AF899" s="9">
        <f>INDEX(LINEST(L640:L899,M640:T899,TRUE,TRUE),1,4)</f>
        <v/>
      </c>
      <c r="AG899" s="9">
        <f>INDEX(LINEST(L640:L899,M640:T899,TRUE,TRUE),1,3)</f>
        <v/>
      </c>
      <c r="AH899" s="9">
        <f>INDEX(LINEST(L640:L899,M640:T899,TRUE,TRUE),1,2)</f>
        <v/>
      </c>
      <c r="AI899" s="9">
        <f>INDEX(LINEST(L640:L899,M640:T899,TRUE,TRUE),1,1)</f>
        <v/>
      </c>
      <c r="AJ899" s="10">
        <f>INDEX(LINEST(L640:L899,M640:T899,TRUE,TRUE),3,1)</f>
        <v/>
      </c>
      <c r="AK899" s="9">
        <f>AA898/52+AB898*M899+AC898*N899+AD898*O899+AE898*P899+AF898*Q899+AG898*R899+AH898*S899+AI898*T899</f>
        <v/>
      </c>
      <c r="AL899" s="9">
        <f>AVERAGE(L639:L898)</f>
        <v/>
      </c>
    </row>
    <row r="900">
      <c r="A900" s="7" t="n">
        <v>43910</v>
      </c>
      <c r="B900" s="8" t="n">
        <v>1494.4</v>
      </c>
      <c r="C900" s="8" t="n">
        <v>0.75</v>
      </c>
      <c r="D900" s="8" t="n">
        <v>0.17</v>
      </c>
      <c r="E900" s="8" t="n">
        <v>102.82</v>
      </c>
      <c r="F900" s="8" t="n">
        <v>19.48</v>
      </c>
      <c r="G900" s="8" t="n">
        <v>66.04000000000001</v>
      </c>
      <c r="H900" s="8" t="n">
        <v>133.369995</v>
      </c>
      <c r="I900" s="8" t="n">
        <v>2304.919922</v>
      </c>
      <c r="J900" s="8" t="n">
        <v>91.68993399999999</v>
      </c>
      <c r="L900" s="9">
        <f>LN(B900/B899)</f>
        <v/>
      </c>
      <c r="M900" s="9">
        <f>$M$1*(C900-C899)</f>
        <v/>
      </c>
      <c r="N900" s="9">
        <f>$N$1*(D900-D899)</f>
        <v/>
      </c>
      <c r="O900" s="9">
        <f>$O$1*LN(E900/E899)</f>
        <v/>
      </c>
      <c r="P900" s="9">
        <f>$P$1*LN(F900/F899)</f>
        <v/>
      </c>
      <c r="Q900" s="9">
        <f>$Q$1*(G900-G899)</f>
        <v/>
      </c>
      <c r="R900" s="9">
        <f>$R$1*(H900-H899)</f>
        <v/>
      </c>
      <c r="S900" s="9">
        <f>$S$1*LN(I900/I899)</f>
        <v/>
      </c>
      <c r="T900" s="9">
        <f>$T$1*LN(J900/J899)</f>
        <v/>
      </c>
      <c r="U900" s="9">
        <f>$W$12+$W$4*M900+$W$5*N900+$W$6*O900+$W$7*P900+$W$8*Q900+$W$9*R900+$W$10*S900+$W$11*T900</f>
        <v/>
      </c>
      <c r="AA900" s="10">
        <f>INDEX(LINEST(L641:L900,M641:T900,TRUE,TRUE),1,9)*52</f>
        <v/>
      </c>
      <c r="AB900" s="9">
        <f>INDEX(LINEST(L641:L900,M641:T900,TRUE,TRUE),1,8)</f>
        <v/>
      </c>
      <c r="AC900" s="9">
        <f>INDEX(LINEST(L641:L900,M641:T900,TRUE,TRUE),1,7)</f>
        <v/>
      </c>
      <c r="AD900" s="9">
        <f>INDEX(LINEST(L641:L900,M641:T900,TRUE,TRUE),1,6)</f>
        <v/>
      </c>
      <c r="AE900" s="9">
        <f>INDEX(LINEST(L641:L900,M641:T900,TRUE,TRUE),1,5)</f>
        <v/>
      </c>
      <c r="AF900" s="9">
        <f>INDEX(LINEST(L641:L900,M641:T900,TRUE,TRUE),1,4)</f>
        <v/>
      </c>
      <c r="AG900" s="9">
        <f>INDEX(LINEST(L641:L900,M641:T900,TRUE,TRUE),1,3)</f>
        <v/>
      </c>
      <c r="AH900" s="9">
        <f>INDEX(LINEST(L641:L900,M641:T900,TRUE,TRUE),1,2)</f>
        <v/>
      </c>
      <c r="AI900" s="9">
        <f>INDEX(LINEST(L641:L900,M641:T900,TRUE,TRUE),1,1)</f>
        <v/>
      </c>
      <c r="AJ900" s="10">
        <f>INDEX(LINEST(L641:L900,M641:T900,TRUE,TRUE),3,1)</f>
        <v/>
      </c>
      <c r="AK900" s="9">
        <f>AA899/52+AB899*M900+AC899*N900+AD899*O900+AE899*P900+AF899*Q900+AG899*R900+AH899*S900+AI899*T900</f>
        <v/>
      </c>
      <c r="AL900" s="9">
        <f>AVERAGE(L640:L899)</f>
        <v/>
      </c>
    </row>
    <row r="901">
      <c r="A901" s="7" t="n">
        <v>43917</v>
      </c>
      <c r="B901" s="8" t="n">
        <v>1617.3</v>
      </c>
      <c r="C901" s="8" t="n">
        <v>0.9399999999999999</v>
      </c>
      <c r="D901" s="8" t="n">
        <v>-0.22</v>
      </c>
      <c r="E901" s="8" t="n">
        <v>98.370003</v>
      </c>
      <c r="F901" s="8" t="n">
        <v>15.48</v>
      </c>
      <c r="G901" s="8" t="n">
        <v>65.54000000000001</v>
      </c>
      <c r="H901" s="8" t="n">
        <v>88.33000199999999</v>
      </c>
      <c r="I901" s="8" t="n">
        <v>2541.469971</v>
      </c>
      <c r="J901" s="8" t="n">
        <v>96.306496</v>
      </c>
      <c r="L901" s="9">
        <f>LN(B901/B900)</f>
        <v/>
      </c>
      <c r="M901" s="9">
        <f>$M$1*(C901-C900)</f>
        <v/>
      </c>
      <c r="N901" s="9">
        <f>$N$1*(D901-D900)</f>
        <v/>
      </c>
      <c r="O901" s="9">
        <f>$O$1*LN(E901/E900)</f>
        <v/>
      </c>
      <c r="P901" s="9">
        <f>$P$1*LN(F901/F900)</f>
        <v/>
      </c>
      <c r="Q901" s="9">
        <f>$Q$1*(G901-G900)</f>
        <v/>
      </c>
      <c r="R901" s="9">
        <f>$R$1*(H901-H900)</f>
        <v/>
      </c>
      <c r="S901" s="9">
        <f>$S$1*LN(I901/I900)</f>
        <v/>
      </c>
      <c r="T901" s="9">
        <f>$T$1*LN(J901/J900)</f>
        <v/>
      </c>
      <c r="U901" s="9">
        <f>$W$12+$W$4*M901+$W$5*N901+$W$6*O901+$W$7*P901+$W$8*Q901+$W$9*R901+$W$10*S901+$W$11*T901</f>
        <v/>
      </c>
      <c r="AA901" s="10">
        <f>INDEX(LINEST(L642:L901,M642:T901,TRUE,TRUE),1,9)*52</f>
        <v/>
      </c>
      <c r="AB901" s="9">
        <f>INDEX(LINEST(L642:L901,M642:T901,TRUE,TRUE),1,8)</f>
        <v/>
      </c>
      <c r="AC901" s="9">
        <f>INDEX(LINEST(L642:L901,M642:T901,TRUE,TRUE),1,7)</f>
        <v/>
      </c>
      <c r="AD901" s="9">
        <f>INDEX(LINEST(L642:L901,M642:T901,TRUE,TRUE),1,6)</f>
        <v/>
      </c>
      <c r="AE901" s="9">
        <f>INDEX(LINEST(L642:L901,M642:T901,TRUE,TRUE),1,5)</f>
        <v/>
      </c>
      <c r="AF901" s="9">
        <f>INDEX(LINEST(L642:L901,M642:T901,TRUE,TRUE),1,4)</f>
        <v/>
      </c>
      <c r="AG901" s="9">
        <f>INDEX(LINEST(L642:L901,M642:T901,TRUE,TRUE),1,3)</f>
        <v/>
      </c>
      <c r="AH901" s="9">
        <f>INDEX(LINEST(L642:L901,M642:T901,TRUE,TRUE),1,2)</f>
        <v/>
      </c>
      <c r="AI901" s="9">
        <f>INDEX(LINEST(L642:L901,M642:T901,TRUE,TRUE),1,1)</f>
        <v/>
      </c>
      <c r="AJ901" s="10">
        <f>INDEX(LINEST(L642:L901,M642:T901,TRUE,TRUE),3,1)</f>
        <v/>
      </c>
      <c r="AK901" s="9">
        <f>AA900/52+AB900*M901+AC900*N901+AD900*O901+AE900*P901+AF900*Q901+AG900*R901+AH900*S901+AI900*T901</f>
        <v/>
      </c>
      <c r="AL901" s="9">
        <f>AVERAGE(L641:L900)</f>
        <v/>
      </c>
    </row>
    <row r="902">
      <c r="A902" s="7" t="n">
        <v>43924</v>
      </c>
      <c r="B902" s="8" t="n">
        <v>1613.1</v>
      </c>
      <c r="C902" s="8" t="n">
        <v>1.08</v>
      </c>
      <c r="D902" s="8" t="n">
        <v>-0.46</v>
      </c>
      <c r="E902" s="8" t="n">
        <v>100.580002</v>
      </c>
      <c r="F902" s="8" t="n">
        <v>28.36</v>
      </c>
      <c r="G902" s="8" t="n">
        <v>46.8</v>
      </c>
      <c r="H902" s="8" t="n">
        <v>65.010002</v>
      </c>
      <c r="I902" s="8" t="n">
        <v>2488.649902</v>
      </c>
      <c r="J902" s="8" t="n">
        <v>96.022102</v>
      </c>
      <c r="L902" s="9">
        <f>LN(B902/B901)</f>
        <v/>
      </c>
      <c r="M902" s="9">
        <f>$M$1*(C902-C901)</f>
        <v/>
      </c>
      <c r="N902" s="9">
        <f>$N$1*(D902-D901)</f>
        <v/>
      </c>
      <c r="O902" s="9">
        <f>$O$1*LN(E902/E901)</f>
        <v/>
      </c>
      <c r="P902" s="9">
        <f>$P$1*LN(F902/F901)</f>
        <v/>
      </c>
      <c r="Q902" s="9">
        <f>$Q$1*(G902-G901)</f>
        <v/>
      </c>
      <c r="R902" s="9">
        <f>$R$1*(H902-H901)</f>
        <v/>
      </c>
      <c r="S902" s="9">
        <f>$S$1*LN(I902/I901)</f>
        <v/>
      </c>
      <c r="T902" s="9">
        <f>$T$1*LN(J902/J901)</f>
        <v/>
      </c>
      <c r="U902" s="9">
        <f>$W$12+$W$4*M902+$W$5*N902+$W$6*O902+$W$7*P902+$W$8*Q902+$W$9*R902+$W$10*S902+$W$11*T902</f>
        <v/>
      </c>
      <c r="AA902" s="10">
        <f>INDEX(LINEST(L643:L902,M643:T902,TRUE,TRUE),1,9)*52</f>
        <v/>
      </c>
      <c r="AB902" s="9">
        <f>INDEX(LINEST(L643:L902,M643:T902,TRUE,TRUE),1,8)</f>
        <v/>
      </c>
      <c r="AC902" s="9">
        <f>INDEX(LINEST(L643:L902,M643:T902,TRUE,TRUE),1,7)</f>
        <v/>
      </c>
      <c r="AD902" s="9">
        <f>INDEX(LINEST(L643:L902,M643:T902,TRUE,TRUE),1,6)</f>
        <v/>
      </c>
      <c r="AE902" s="9">
        <f>INDEX(LINEST(L643:L902,M643:T902,TRUE,TRUE),1,5)</f>
        <v/>
      </c>
      <c r="AF902" s="9">
        <f>INDEX(LINEST(L643:L902,M643:T902,TRUE,TRUE),1,4)</f>
        <v/>
      </c>
      <c r="AG902" s="9">
        <f>INDEX(LINEST(L643:L902,M643:T902,TRUE,TRUE),1,3)</f>
        <v/>
      </c>
      <c r="AH902" s="9">
        <f>INDEX(LINEST(L643:L902,M643:T902,TRUE,TRUE),1,2)</f>
        <v/>
      </c>
      <c r="AI902" s="9">
        <f>INDEX(LINEST(L643:L902,M643:T902,TRUE,TRUE),1,1)</f>
        <v/>
      </c>
      <c r="AJ902" s="10">
        <f>INDEX(LINEST(L643:L902,M643:T902,TRUE,TRUE),3,1)</f>
        <v/>
      </c>
      <c r="AK902" s="9">
        <f>AA901/52+AB901*M902+AC901*N902+AD901*O902+AE901*P902+AF901*Q902+AG901*R902+AH901*S902+AI901*T902</f>
        <v/>
      </c>
      <c r="AL902" s="9">
        <f>AVERAGE(L642:L901)</f>
        <v/>
      </c>
    </row>
    <row r="903">
      <c r="A903" s="7" t="n">
        <v>43931</v>
      </c>
      <c r="B903" s="8" t="n">
        <v>1680.65</v>
      </c>
      <c r="C903" s="8" t="n">
        <v>1.23</v>
      </c>
      <c r="D903" s="8" t="n">
        <v>-0.5</v>
      </c>
      <c r="E903" s="8" t="n">
        <v>99.519997</v>
      </c>
      <c r="F903" s="8" t="n">
        <v>22.9</v>
      </c>
      <c r="G903" s="8" t="n">
        <v>41.67</v>
      </c>
      <c r="H903" s="8" t="n">
        <v>74.389999</v>
      </c>
      <c r="I903" s="8" t="n">
        <v>2789.820068</v>
      </c>
      <c r="J903" s="8" t="n">
        <v>97.91785400000001</v>
      </c>
      <c r="L903" s="9">
        <f>LN(B903/B902)</f>
        <v/>
      </c>
      <c r="M903" s="9">
        <f>$M$1*(C903-C902)</f>
        <v/>
      </c>
      <c r="N903" s="9">
        <f>$N$1*(D903-D902)</f>
        <v/>
      </c>
      <c r="O903" s="9">
        <f>$O$1*LN(E903/E902)</f>
        <v/>
      </c>
      <c r="P903" s="9">
        <f>$P$1*LN(F903/F902)</f>
        <v/>
      </c>
      <c r="Q903" s="9">
        <f>$Q$1*(G903-G902)</f>
        <v/>
      </c>
      <c r="R903" s="9">
        <f>$R$1*(H903-H902)</f>
        <v/>
      </c>
      <c r="S903" s="9">
        <f>$S$1*LN(I903/I902)</f>
        <v/>
      </c>
      <c r="T903" s="9">
        <f>$T$1*LN(J903/J902)</f>
        <v/>
      </c>
      <c r="U903" s="9">
        <f>$W$12+$W$4*M903+$W$5*N903+$W$6*O903+$W$7*P903+$W$8*Q903+$W$9*R903+$W$10*S903+$W$11*T903</f>
        <v/>
      </c>
      <c r="AA903" s="10">
        <f>INDEX(LINEST(L644:L903,M644:T903,TRUE,TRUE),1,9)*52</f>
        <v/>
      </c>
      <c r="AB903" s="9">
        <f>INDEX(LINEST(L644:L903,M644:T903,TRUE,TRUE),1,8)</f>
        <v/>
      </c>
      <c r="AC903" s="9">
        <f>INDEX(LINEST(L644:L903,M644:T903,TRUE,TRUE),1,7)</f>
        <v/>
      </c>
      <c r="AD903" s="9">
        <f>INDEX(LINEST(L644:L903,M644:T903,TRUE,TRUE),1,6)</f>
        <v/>
      </c>
      <c r="AE903" s="9">
        <f>INDEX(LINEST(L644:L903,M644:T903,TRUE,TRUE),1,5)</f>
        <v/>
      </c>
      <c r="AF903" s="9">
        <f>INDEX(LINEST(L644:L903,M644:T903,TRUE,TRUE),1,4)</f>
        <v/>
      </c>
      <c r="AG903" s="9">
        <f>INDEX(LINEST(L644:L903,M644:T903,TRUE,TRUE),1,3)</f>
        <v/>
      </c>
      <c r="AH903" s="9">
        <f>INDEX(LINEST(L644:L903,M644:T903,TRUE,TRUE),1,2)</f>
        <v/>
      </c>
      <c r="AI903" s="9">
        <f>INDEX(LINEST(L644:L903,M644:T903,TRUE,TRUE),1,1)</f>
        <v/>
      </c>
      <c r="AJ903" s="10">
        <f>INDEX(LINEST(L644:L903,M644:T903,TRUE,TRUE),3,1)</f>
        <v/>
      </c>
      <c r="AK903" s="9">
        <f>AA902/52+AB902*M903+AC902*N903+AD902*O903+AE902*P903+AF902*Q903+AG902*R903+AH902*S903+AI902*T903</f>
        <v/>
      </c>
      <c r="AL903" s="9">
        <f>AVERAGE(L643:L902)</f>
        <v/>
      </c>
    </row>
    <row r="904">
      <c r="A904" s="7" t="n">
        <v>43938</v>
      </c>
      <c r="B904" s="8" t="n">
        <v>1692.55</v>
      </c>
      <c r="C904" s="8" t="n">
        <v>1.01</v>
      </c>
      <c r="D904" s="8" t="n">
        <v>-0.36</v>
      </c>
      <c r="E904" s="8" t="n">
        <v>99.779999</v>
      </c>
      <c r="F904" s="8" t="n">
        <v>18.31</v>
      </c>
      <c r="G904" s="8" t="n">
        <v>38.15</v>
      </c>
      <c r="H904" s="8" t="n">
        <v>69.839996</v>
      </c>
      <c r="I904" s="8" t="n">
        <v>2874.560059</v>
      </c>
      <c r="J904" s="8" t="n">
        <v>97.91785400000001</v>
      </c>
      <c r="L904" s="9">
        <f>LN(B904/B903)</f>
        <v/>
      </c>
      <c r="M904" s="9">
        <f>$M$1*(C904-C903)</f>
        <v/>
      </c>
      <c r="N904" s="9">
        <f>$N$1*(D904-D903)</f>
        <v/>
      </c>
      <c r="O904" s="9">
        <f>$O$1*LN(E904/E903)</f>
        <v/>
      </c>
      <c r="P904" s="9">
        <f>$P$1*LN(F904/F903)</f>
        <v/>
      </c>
      <c r="Q904" s="9">
        <f>$Q$1*(G904-G903)</f>
        <v/>
      </c>
      <c r="R904" s="9">
        <f>$R$1*(H904-H903)</f>
        <v/>
      </c>
      <c r="S904" s="9">
        <f>$S$1*LN(I904/I903)</f>
        <v/>
      </c>
      <c r="T904" s="9">
        <f>$T$1*LN(J904/J903)</f>
        <v/>
      </c>
      <c r="U904" s="9">
        <f>$W$12+$W$4*M904+$W$5*N904+$W$6*O904+$W$7*P904+$W$8*Q904+$W$9*R904+$W$10*S904+$W$11*T904</f>
        <v/>
      </c>
      <c r="AA904" s="10">
        <f>INDEX(LINEST(L645:L904,M645:T904,TRUE,TRUE),1,9)*52</f>
        <v/>
      </c>
      <c r="AB904" s="9">
        <f>INDEX(LINEST(L645:L904,M645:T904,TRUE,TRUE),1,8)</f>
        <v/>
      </c>
      <c r="AC904" s="9">
        <f>INDEX(LINEST(L645:L904,M645:T904,TRUE,TRUE),1,7)</f>
        <v/>
      </c>
      <c r="AD904" s="9">
        <f>INDEX(LINEST(L645:L904,M645:T904,TRUE,TRUE),1,6)</f>
        <v/>
      </c>
      <c r="AE904" s="9">
        <f>INDEX(LINEST(L645:L904,M645:T904,TRUE,TRUE),1,5)</f>
        <v/>
      </c>
      <c r="AF904" s="9">
        <f>INDEX(LINEST(L645:L904,M645:T904,TRUE,TRUE),1,4)</f>
        <v/>
      </c>
      <c r="AG904" s="9">
        <f>INDEX(LINEST(L645:L904,M645:T904,TRUE,TRUE),1,3)</f>
        <v/>
      </c>
      <c r="AH904" s="9">
        <f>INDEX(LINEST(L645:L904,M645:T904,TRUE,TRUE),1,2)</f>
        <v/>
      </c>
      <c r="AI904" s="9">
        <f>INDEX(LINEST(L645:L904,M645:T904,TRUE,TRUE),1,1)</f>
        <v/>
      </c>
      <c r="AJ904" s="10">
        <f>INDEX(LINEST(L645:L904,M645:T904,TRUE,TRUE),3,1)</f>
        <v/>
      </c>
      <c r="AK904" s="9">
        <f>AA903/52+AB903*M904+AC903*N904+AD903*O904+AE903*P904+AF903*Q904+AG903*R904+AH903*S904+AI903*T904</f>
        <v/>
      </c>
      <c r="AL904" s="9">
        <f>AVERAGE(L644:L903)</f>
        <v/>
      </c>
    </row>
    <row r="905">
      <c r="A905" s="7" t="n">
        <v>43945</v>
      </c>
      <c r="B905" s="8" t="n">
        <v>1715.9</v>
      </c>
      <c r="C905" s="8" t="n">
        <v>1.11</v>
      </c>
      <c r="D905" s="8" t="n">
        <v>-0.51</v>
      </c>
      <c r="E905" s="8" t="n">
        <v>100.379997</v>
      </c>
      <c r="F905" s="8" t="n">
        <v>15.99</v>
      </c>
      <c r="G905" s="8" t="n">
        <v>35.93</v>
      </c>
      <c r="H905" s="8" t="n">
        <v>66.089996</v>
      </c>
      <c r="I905" s="8" t="n">
        <v>2836.73999</v>
      </c>
      <c r="J905" s="8" t="n">
        <v>98.00968899999999</v>
      </c>
      <c r="L905" s="9">
        <f>LN(B905/B904)</f>
        <v/>
      </c>
      <c r="M905" s="9">
        <f>$M$1*(C905-C904)</f>
        <v/>
      </c>
      <c r="N905" s="9">
        <f>$N$1*(D905-D904)</f>
        <v/>
      </c>
      <c r="O905" s="9">
        <f>$O$1*LN(E905/E904)</f>
        <v/>
      </c>
      <c r="P905" s="9">
        <f>$P$1*LN(F905/F904)</f>
        <v/>
      </c>
      <c r="Q905" s="9">
        <f>$Q$1*(G905-G904)</f>
        <v/>
      </c>
      <c r="R905" s="9">
        <f>$R$1*(H905-H904)</f>
        <v/>
      </c>
      <c r="S905" s="9">
        <f>$S$1*LN(I905/I904)</f>
        <v/>
      </c>
      <c r="T905" s="9">
        <f>$T$1*LN(J905/J904)</f>
        <v/>
      </c>
      <c r="U905" s="9">
        <f>$W$12+$W$4*M905+$W$5*N905+$W$6*O905+$W$7*P905+$W$8*Q905+$W$9*R905+$W$10*S905+$W$11*T905</f>
        <v/>
      </c>
      <c r="AA905" s="10">
        <f>INDEX(LINEST(L646:L905,M646:T905,TRUE,TRUE),1,9)*52</f>
        <v/>
      </c>
      <c r="AB905" s="9">
        <f>INDEX(LINEST(L646:L905,M646:T905,TRUE,TRUE),1,8)</f>
        <v/>
      </c>
      <c r="AC905" s="9">
        <f>INDEX(LINEST(L646:L905,M646:T905,TRUE,TRUE),1,7)</f>
        <v/>
      </c>
      <c r="AD905" s="9">
        <f>INDEX(LINEST(L646:L905,M646:T905,TRUE,TRUE),1,6)</f>
        <v/>
      </c>
      <c r="AE905" s="9">
        <f>INDEX(LINEST(L646:L905,M646:T905,TRUE,TRUE),1,5)</f>
        <v/>
      </c>
      <c r="AF905" s="9">
        <f>INDEX(LINEST(L646:L905,M646:T905,TRUE,TRUE),1,4)</f>
        <v/>
      </c>
      <c r="AG905" s="9">
        <f>INDEX(LINEST(L646:L905,M646:T905,TRUE,TRUE),1,3)</f>
        <v/>
      </c>
      <c r="AH905" s="9">
        <f>INDEX(LINEST(L646:L905,M646:T905,TRUE,TRUE),1,2)</f>
        <v/>
      </c>
      <c r="AI905" s="9">
        <f>INDEX(LINEST(L646:L905,M646:T905,TRUE,TRUE),1,1)</f>
        <v/>
      </c>
      <c r="AJ905" s="10">
        <f>INDEX(LINEST(L646:L905,M646:T905,TRUE,TRUE),3,1)</f>
        <v/>
      </c>
      <c r="AK905" s="9">
        <f>AA904/52+AB904*M905+AC904*N905+AD904*O905+AE904*P905+AF904*Q905+AG904*R905+AH904*S905+AI904*T905</f>
        <v/>
      </c>
      <c r="AL905" s="9">
        <f>AVERAGE(L645:L904)</f>
        <v/>
      </c>
    </row>
    <row r="906">
      <c r="A906" s="7" t="n">
        <v>43952</v>
      </c>
      <c r="B906" s="8" t="n">
        <v>1686.25</v>
      </c>
      <c r="C906" s="8" t="n">
        <v>1.06</v>
      </c>
      <c r="D906" s="8" t="n">
        <v>-0.42</v>
      </c>
      <c r="E906" s="8" t="n">
        <v>98.800003</v>
      </c>
      <c r="F906" s="8" t="n">
        <v>19.72</v>
      </c>
      <c r="G906" s="8" t="n">
        <v>37.19</v>
      </c>
      <c r="H906" s="8" t="n">
        <v>48.110001</v>
      </c>
      <c r="I906" s="8" t="n">
        <v>2830.709961</v>
      </c>
      <c r="J906" s="8" t="n">
        <v>97.79759199999999</v>
      </c>
      <c r="L906" s="9">
        <f>LN(B906/B905)</f>
        <v/>
      </c>
      <c r="M906" s="9">
        <f>$M$1*(C906-C905)</f>
        <v/>
      </c>
      <c r="N906" s="9">
        <f>$N$1*(D906-D905)</f>
        <v/>
      </c>
      <c r="O906" s="9">
        <f>$O$1*LN(E906/E905)</f>
        <v/>
      </c>
      <c r="P906" s="9">
        <f>$P$1*LN(F906/F905)</f>
        <v/>
      </c>
      <c r="Q906" s="9">
        <f>$Q$1*(G906-G905)</f>
        <v/>
      </c>
      <c r="R906" s="9">
        <f>$R$1*(H906-H905)</f>
        <v/>
      </c>
      <c r="S906" s="9">
        <f>$S$1*LN(I906/I905)</f>
        <v/>
      </c>
      <c r="T906" s="9">
        <f>$T$1*LN(J906/J905)</f>
        <v/>
      </c>
      <c r="U906" s="9">
        <f>$W$12+$W$4*M906+$W$5*N906+$W$6*O906+$W$7*P906+$W$8*Q906+$W$9*R906+$W$10*S906+$W$11*T906</f>
        <v/>
      </c>
      <c r="AA906" s="10">
        <f>INDEX(LINEST(L647:L906,M647:T906,TRUE,TRUE),1,9)*52</f>
        <v/>
      </c>
      <c r="AB906" s="9">
        <f>INDEX(LINEST(L647:L906,M647:T906,TRUE,TRUE),1,8)</f>
        <v/>
      </c>
      <c r="AC906" s="9">
        <f>INDEX(LINEST(L647:L906,M647:T906,TRUE,TRUE),1,7)</f>
        <v/>
      </c>
      <c r="AD906" s="9">
        <f>INDEX(LINEST(L647:L906,M647:T906,TRUE,TRUE),1,6)</f>
        <v/>
      </c>
      <c r="AE906" s="9">
        <f>INDEX(LINEST(L647:L906,M647:T906,TRUE,TRUE),1,5)</f>
        <v/>
      </c>
      <c r="AF906" s="9">
        <f>INDEX(LINEST(L647:L906,M647:T906,TRUE,TRUE),1,4)</f>
        <v/>
      </c>
      <c r="AG906" s="9">
        <f>INDEX(LINEST(L647:L906,M647:T906,TRUE,TRUE),1,3)</f>
        <v/>
      </c>
      <c r="AH906" s="9">
        <f>INDEX(LINEST(L647:L906,M647:T906,TRUE,TRUE),1,2)</f>
        <v/>
      </c>
      <c r="AI906" s="9">
        <f>INDEX(LINEST(L647:L906,M647:T906,TRUE,TRUE),1,1)</f>
        <v/>
      </c>
      <c r="AJ906" s="10">
        <f>INDEX(LINEST(L647:L906,M647:T906,TRUE,TRUE),3,1)</f>
        <v/>
      </c>
      <c r="AK906" s="9">
        <f>AA905/52+AB905*M906+AC905*N906+AD905*O906+AE905*P906+AF905*Q906+AG905*R906+AH905*S906+AI905*T906</f>
        <v/>
      </c>
      <c r="AL906" s="9">
        <f>AVERAGE(L646:L905)</f>
        <v/>
      </c>
    </row>
    <row r="907">
      <c r="A907" s="7" t="n">
        <v>43959</v>
      </c>
      <c r="B907" s="8" t="n">
        <v>1704.05</v>
      </c>
      <c r="C907" s="8" t="n">
        <v>1.12</v>
      </c>
      <c r="D907" s="8" t="n">
        <v>-0.43</v>
      </c>
      <c r="E907" s="8" t="n">
        <v>99.730003</v>
      </c>
      <c r="F907" s="8" t="n">
        <v>24.73</v>
      </c>
      <c r="G907" s="8" t="n">
        <v>27.98</v>
      </c>
      <c r="H907" s="8" t="n">
        <v>57.400002</v>
      </c>
      <c r="I907" s="8" t="n">
        <v>2929.800049</v>
      </c>
      <c r="J907" s="8" t="n">
        <v>97.45446800000001</v>
      </c>
      <c r="L907" s="9">
        <f>LN(B907/B906)</f>
        <v/>
      </c>
      <c r="M907" s="9">
        <f>$M$1*(C907-C906)</f>
        <v/>
      </c>
      <c r="N907" s="9">
        <f>$N$1*(D907-D906)</f>
        <v/>
      </c>
      <c r="O907" s="9">
        <f>$O$1*LN(E907/E906)</f>
        <v/>
      </c>
      <c r="P907" s="9">
        <f>$P$1*LN(F907/F906)</f>
        <v/>
      </c>
      <c r="Q907" s="9">
        <f>$Q$1*(G907-G906)</f>
        <v/>
      </c>
      <c r="R907" s="9">
        <f>$R$1*(H907-H906)</f>
        <v/>
      </c>
      <c r="S907" s="9">
        <f>$S$1*LN(I907/I906)</f>
        <v/>
      </c>
      <c r="T907" s="9">
        <f>$T$1*LN(J907/J906)</f>
        <v/>
      </c>
      <c r="U907" s="9">
        <f>$W$12+$W$4*M907+$W$5*N907+$W$6*O907+$W$7*P907+$W$8*Q907+$W$9*R907+$W$10*S907+$W$11*T907</f>
        <v/>
      </c>
      <c r="AA907" s="10">
        <f>INDEX(LINEST(L648:L907,M648:T907,TRUE,TRUE),1,9)*52</f>
        <v/>
      </c>
      <c r="AB907" s="9">
        <f>INDEX(LINEST(L648:L907,M648:T907,TRUE,TRUE),1,8)</f>
        <v/>
      </c>
      <c r="AC907" s="9">
        <f>INDEX(LINEST(L648:L907,M648:T907,TRUE,TRUE),1,7)</f>
        <v/>
      </c>
      <c r="AD907" s="9">
        <f>INDEX(LINEST(L648:L907,M648:T907,TRUE,TRUE),1,6)</f>
        <v/>
      </c>
      <c r="AE907" s="9">
        <f>INDEX(LINEST(L648:L907,M648:T907,TRUE,TRUE),1,5)</f>
        <v/>
      </c>
      <c r="AF907" s="9">
        <f>INDEX(LINEST(L648:L907,M648:T907,TRUE,TRUE),1,4)</f>
        <v/>
      </c>
      <c r="AG907" s="9">
        <f>INDEX(LINEST(L648:L907,M648:T907,TRUE,TRUE),1,3)</f>
        <v/>
      </c>
      <c r="AH907" s="9">
        <f>INDEX(LINEST(L648:L907,M648:T907,TRUE,TRUE),1,2)</f>
        <v/>
      </c>
      <c r="AI907" s="9">
        <f>INDEX(LINEST(L648:L907,M648:T907,TRUE,TRUE),1,1)</f>
        <v/>
      </c>
      <c r="AJ907" s="10">
        <f>INDEX(LINEST(L648:L907,M648:T907,TRUE,TRUE),3,1)</f>
        <v/>
      </c>
      <c r="AK907" s="9">
        <f>AA906/52+AB906*M907+AC906*N907+AD906*O907+AE906*P907+AF906*Q907+AG906*R907+AH906*S907+AI906*T907</f>
        <v/>
      </c>
      <c r="AL907" s="9">
        <f>AVERAGE(L647:L906)</f>
        <v/>
      </c>
    </row>
    <row r="908">
      <c r="A908" s="7" t="n">
        <v>43966</v>
      </c>
      <c r="B908" s="8" t="n">
        <v>1735.35</v>
      </c>
      <c r="C908" s="8" t="n">
        <v>1.09</v>
      </c>
      <c r="D908" s="8" t="n">
        <v>-0.45</v>
      </c>
      <c r="E908" s="8" t="n">
        <v>100.400002</v>
      </c>
      <c r="F908" s="8" t="n">
        <v>29.44</v>
      </c>
      <c r="G908" s="8" t="n">
        <v>31.89</v>
      </c>
      <c r="H908" s="8" t="n">
        <v>56.529999</v>
      </c>
      <c r="I908" s="8" t="n">
        <v>2863.699951</v>
      </c>
      <c r="J908" s="8" t="n">
        <v>97.93145800000001</v>
      </c>
      <c r="L908" s="9">
        <f>LN(B908/B907)</f>
        <v/>
      </c>
      <c r="M908" s="9">
        <f>$M$1*(C908-C907)</f>
        <v/>
      </c>
      <c r="N908" s="9">
        <f>$N$1*(D908-D907)</f>
        <v/>
      </c>
      <c r="O908" s="9">
        <f>$O$1*LN(E908/E907)</f>
        <v/>
      </c>
      <c r="P908" s="9">
        <f>$P$1*LN(F908/F907)</f>
        <v/>
      </c>
      <c r="Q908" s="9">
        <f>$Q$1*(G908-G907)</f>
        <v/>
      </c>
      <c r="R908" s="9">
        <f>$R$1*(H908-H907)</f>
        <v/>
      </c>
      <c r="S908" s="9">
        <f>$S$1*LN(I908/I907)</f>
        <v/>
      </c>
      <c r="T908" s="9">
        <f>$T$1*LN(J908/J907)</f>
        <v/>
      </c>
      <c r="U908" s="9">
        <f>$W$12+$W$4*M908+$W$5*N908+$W$6*O908+$W$7*P908+$W$8*Q908+$W$9*R908+$W$10*S908+$W$11*T908</f>
        <v/>
      </c>
      <c r="AA908" s="10">
        <f>INDEX(LINEST(L649:L908,M649:T908,TRUE,TRUE),1,9)*52</f>
        <v/>
      </c>
      <c r="AB908" s="9">
        <f>INDEX(LINEST(L649:L908,M649:T908,TRUE,TRUE),1,8)</f>
        <v/>
      </c>
      <c r="AC908" s="9">
        <f>INDEX(LINEST(L649:L908,M649:T908,TRUE,TRUE),1,7)</f>
        <v/>
      </c>
      <c r="AD908" s="9">
        <f>INDEX(LINEST(L649:L908,M649:T908,TRUE,TRUE),1,6)</f>
        <v/>
      </c>
      <c r="AE908" s="9">
        <f>INDEX(LINEST(L649:L908,M649:T908,TRUE,TRUE),1,5)</f>
        <v/>
      </c>
      <c r="AF908" s="9">
        <f>INDEX(LINEST(L649:L908,M649:T908,TRUE,TRUE),1,4)</f>
        <v/>
      </c>
      <c r="AG908" s="9">
        <f>INDEX(LINEST(L649:L908,M649:T908,TRUE,TRUE),1,3)</f>
        <v/>
      </c>
      <c r="AH908" s="9">
        <f>INDEX(LINEST(L649:L908,M649:T908,TRUE,TRUE),1,2)</f>
        <v/>
      </c>
      <c r="AI908" s="9">
        <f>INDEX(LINEST(L649:L908,M649:T908,TRUE,TRUE),1,1)</f>
        <v/>
      </c>
      <c r="AJ908" s="10">
        <f>INDEX(LINEST(L649:L908,M649:T908,TRUE,TRUE),3,1)</f>
        <v/>
      </c>
      <c r="AK908" s="9">
        <f>AA907/52+AB907*M908+AC907*N908+AD907*O908+AE907*P908+AF907*Q908+AG907*R908+AH907*S908+AI907*T908</f>
        <v/>
      </c>
      <c r="AL908" s="9">
        <f>AVERAGE(L648:L907)</f>
        <v/>
      </c>
    </row>
    <row r="909">
      <c r="A909" s="7" t="n">
        <v>43973</v>
      </c>
      <c r="B909" s="8" t="n">
        <v>1733.55</v>
      </c>
      <c r="C909" s="8" t="n">
        <v>1.12</v>
      </c>
      <c r="D909" s="8" t="n">
        <v>-0.46</v>
      </c>
      <c r="E909" s="8" t="n">
        <v>99.860001</v>
      </c>
      <c r="F909" s="8" t="n">
        <v>33.49</v>
      </c>
      <c r="G909" s="8" t="n">
        <v>28.16</v>
      </c>
      <c r="H909" s="8" t="n">
        <v>51.669998</v>
      </c>
      <c r="I909" s="8" t="n">
        <v>2955.449951</v>
      </c>
      <c r="J909" s="8" t="n">
        <v>98.274567</v>
      </c>
      <c r="L909" s="9">
        <f>LN(B909/B908)</f>
        <v/>
      </c>
      <c r="M909" s="9">
        <f>$M$1*(C909-C908)</f>
        <v/>
      </c>
      <c r="N909" s="9">
        <f>$N$1*(D909-D908)</f>
        <v/>
      </c>
      <c r="O909" s="9">
        <f>$O$1*LN(E909/E908)</f>
        <v/>
      </c>
      <c r="P909" s="9">
        <f>$P$1*LN(F909/F908)</f>
        <v/>
      </c>
      <c r="Q909" s="9">
        <f>$Q$1*(G909-G908)</f>
        <v/>
      </c>
      <c r="R909" s="9">
        <f>$R$1*(H909-H908)</f>
        <v/>
      </c>
      <c r="S909" s="9">
        <f>$S$1*LN(I909/I908)</f>
        <v/>
      </c>
      <c r="T909" s="9">
        <f>$T$1*LN(J909/J908)</f>
        <v/>
      </c>
      <c r="U909" s="9">
        <f>$W$12+$W$4*M909+$W$5*N909+$W$6*O909+$W$7*P909+$W$8*Q909+$W$9*R909+$W$10*S909+$W$11*T909</f>
        <v/>
      </c>
      <c r="AA909" s="10">
        <f>INDEX(LINEST(L650:L909,M650:T909,TRUE,TRUE),1,9)*52</f>
        <v/>
      </c>
      <c r="AB909" s="9">
        <f>INDEX(LINEST(L650:L909,M650:T909,TRUE,TRUE),1,8)</f>
        <v/>
      </c>
      <c r="AC909" s="9">
        <f>INDEX(LINEST(L650:L909,M650:T909,TRUE,TRUE),1,7)</f>
        <v/>
      </c>
      <c r="AD909" s="9">
        <f>INDEX(LINEST(L650:L909,M650:T909,TRUE,TRUE),1,6)</f>
        <v/>
      </c>
      <c r="AE909" s="9">
        <f>INDEX(LINEST(L650:L909,M650:T909,TRUE,TRUE),1,5)</f>
        <v/>
      </c>
      <c r="AF909" s="9">
        <f>INDEX(LINEST(L650:L909,M650:T909,TRUE,TRUE),1,4)</f>
        <v/>
      </c>
      <c r="AG909" s="9">
        <f>INDEX(LINEST(L650:L909,M650:T909,TRUE,TRUE),1,3)</f>
        <v/>
      </c>
      <c r="AH909" s="9">
        <f>INDEX(LINEST(L650:L909,M650:T909,TRUE,TRUE),1,2)</f>
        <v/>
      </c>
      <c r="AI909" s="9">
        <f>INDEX(LINEST(L650:L909,M650:T909,TRUE,TRUE),1,1)</f>
        <v/>
      </c>
      <c r="AJ909" s="10">
        <f>INDEX(LINEST(L650:L909,M650:T909,TRUE,TRUE),3,1)</f>
        <v/>
      </c>
      <c r="AK909" s="9">
        <f>AA908/52+AB908*M909+AC908*N909+AD908*O909+AE908*P909+AF908*Q909+AG908*R909+AH908*S909+AI908*T909</f>
        <v/>
      </c>
      <c r="AL909" s="9">
        <f>AVERAGE(L649:L908)</f>
        <v/>
      </c>
    </row>
    <row r="910">
      <c r="A910" s="7" t="n">
        <v>43980</v>
      </c>
      <c r="B910" s="8" t="n">
        <v>1728.7</v>
      </c>
      <c r="C910" s="8" t="n">
        <v>1.15</v>
      </c>
      <c r="D910" s="8" t="n">
        <v>-0.5</v>
      </c>
      <c r="E910" s="8" t="n">
        <v>98.339996</v>
      </c>
      <c r="F910" s="8" t="n">
        <v>35.57</v>
      </c>
      <c r="G910" s="8" t="n">
        <v>27.51</v>
      </c>
      <c r="H910" s="8" t="n">
        <v>51.549999</v>
      </c>
      <c r="I910" s="8" t="n">
        <v>3044.310059</v>
      </c>
      <c r="J910" s="8" t="n">
        <v>98.450294</v>
      </c>
      <c r="L910" s="9">
        <f>LN(B910/B909)</f>
        <v/>
      </c>
      <c r="M910" s="9">
        <f>$M$1*(C910-C909)</f>
        <v/>
      </c>
      <c r="N910" s="9">
        <f>$N$1*(D910-D909)</f>
        <v/>
      </c>
      <c r="O910" s="9">
        <f>$O$1*LN(E910/E909)</f>
        <v/>
      </c>
      <c r="P910" s="9">
        <f>$P$1*LN(F910/F909)</f>
        <v/>
      </c>
      <c r="Q910" s="9">
        <f>$Q$1*(G910-G909)</f>
        <v/>
      </c>
      <c r="R910" s="9">
        <f>$R$1*(H910-H909)</f>
        <v/>
      </c>
      <c r="S910" s="9">
        <f>$S$1*LN(I910/I909)</f>
        <v/>
      </c>
      <c r="T910" s="9">
        <f>$T$1*LN(J910/J909)</f>
        <v/>
      </c>
      <c r="U910" s="9">
        <f>$W$12+$W$4*M910+$W$5*N910+$W$6*O910+$W$7*P910+$W$8*Q910+$W$9*R910+$W$10*S910+$W$11*T910</f>
        <v/>
      </c>
      <c r="AA910" s="10">
        <f>INDEX(LINEST(L651:L910,M651:T910,TRUE,TRUE),1,9)*52</f>
        <v/>
      </c>
      <c r="AB910" s="9">
        <f>INDEX(LINEST(L651:L910,M651:T910,TRUE,TRUE),1,8)</f>
        <v/>
      </c>
      <c r="AC910" s="9">
        <f>INDEX(LINEST(L651:L910,M651:T910,TRUE,TRUE),1,7)</f>
        <v/>
      </c>
      <c r="AD910" s="9">
        <f>INDEX(LINEST(L651:L910,M651:T910,TRUE,TRUE),1,6)</f>
        <v/>
      </c>
      <c r="AE910" s="9">
        <f>INDEX(LINEST(L651:L910,M651:T910,TRUE,TRUE),1,5)</f>
        <v/>
      </c>
      <c r="AF910" s="9">
        <f>INDEX(LINEST(L651:L910,M651:T910,TRUE,TRUE),1,4)</f>
        <v/>
      </c>
      <c r="AG910" s="9">
        <f>INDEX(LINEST(L651:L910,M651:T910,TRUE,TRUE),1,3)</f>
        <v/>
      </c>
      <c r="AH910" s="9">
        <f>INDEX(LINEST(L651:L910,M651:T910,TRUE,TRUE),1,2)</f>
        <v/>
      </c>
      <c r="AI910" s="9">
        <f>INDEX(LINEST(L651:L910,M651:T910,TRUE,TRUE),1,1)</f>
        <v/>
      </c>
      <c r="AJ910" s="10">
        <f>INDEX(LINEST(L651:L910,M651:T910,TRUE,TRUE),3,1)</f>
        <v/>
      </c>
      <c r="AK910" s="9">
        <f>AA909/52+AB909*M910+AC909*N910+AD909*O910+AE909*P910+AF909*Q910+AG909*R910+AH909*S910+AI909*T910</f>
        <v/>
      </c>
      <c r="AL910" s="9">
        <f>AVERAGE(L650:L909)</f>
        <v/>
      </c>
    </row>
    <row r="911">
      <c r="A911" s="7" t="n">
        <v>43987</v>
      </c>
      <c r="B911" s="8" t="n">
        <v>1683.45</v>
      </c>
      <c r="C911" s="8" t="n">
        <v>1.27</v>
      </c>
      <c r="D911" s="8" t="n">
        <v>-0.36</v>
      </c>
      <c r="E911" s="8" t="n">
        <v>96.94000200000001</v>
      </c>
      <c r="F911" s="8" t="n">
        <v>39.49</v>
      </c>
      <c r="G911" s="8" t="n">
        <v>24.52</v>
      </c>
      <c r="H911" s="8" t="n">
        <v>61.970001</v>
      </c>
      <c r="I911" s="8" t="n">
        <v>3193.929932</v>
      </c>
      <c r="J911" s="8" t="n">
        <v>98.000938</v>
      </c>
      <c r="L911" s="9">
        <f>LN(B911/B910)</f>
        <v/>
      </c>
      <c r="M911" s="9">
        <f>$M$1*(C911-C910)</f>
        <v/>
      </c>
      <c r="N911" s="9">
        <f>$N$1*(D911-D910)</f>
        <v/>
      </c>
      <c r="O911" s="9">
        <f>$O$1*LN(E911/E910)</f>
        <v/>
      </c>
      <c r="P911" s="9">
        <f>$P$1*LN(F911/F910)</f>
        <v/>
      </c>
      <c r="Q911" s="9">
        <f>$Q$1*(G911-G910)</f>
        <v/>
      </c>
      <c r="R911" s="9">
        <f>$R$1*(H911-H910)</f>
        <v/>
      </c>
      <c r="S911" s="9">
        <f>$S$1*LN(I911/I910)</f>
        <v/>
      </c>
      <c r="T911" s="9">
        <f>$T$1*LN(J911/J910)</f>
        <v/>
      </c>
      <c r="U911" s="9">
        <f>$W$12+$W$4*M911+$W$5*N911+$W$6*O911+$W$7*P911+$W$8*Q911+$W$9*R911+$W$10*S911+$W$11*T911</f>
        <v/>
      </c>
      <c r="AA911" s="10">
        <f>INDEX(LINEST(L652:L911,M652:T911,TRUE,TRUE),1,9)*52</f>
        <v/>
      </c>
      <c r="AB911" s="9">
        <f>INDEX(LINEST(L652:L911,M652:T911,TRUE,TRUE),1,8)</f>
        <v/>
      </c>
      <c r="AC911" s="9">
        <f>INDEX(LINEST(L652:L911,M652:T911,TRUE,TRUE),1,7)</f>
        <v/>
      </c>
      <c r="AD911" s="9">
        <f>INDEX(LINEST(L652:L911,M652:T911,TRUE,TRUE),1,6)</f>
        <v/>
      </c>
      <c r="AE911" s="9">
        <f>INDEX(LINEST(L652:L911,M652:T911,TRUE,TRUE),1,5)</f>
        <v/>
      </c>
      <c r="AF911" s="9">
        <f>INDEX(LINEST(L652:L911,M652:T911,TRUE,TRUE),1,4)</f>
        <v/>
      </c>
      <c r="AG911" s="9">
        <f>INDEX(LINEST(L652:L911,M652:T911,TRUE,TRUE),1,3)</f>
        <v/>
      </c>
      <c r="AH911" s="9">
        <f>INDEX(LINEST(L652:L911,M652:T911,TRUE,TRUE),1,2)</f>
        <v/>
      </c>
      <c r="AI911" s="9">
        <f>INDEX(LINEST(L652:L911,M652:T911,TRUE,TRUE),1,1)</f>
        <v/>
      </c>
      <c r="AJ911" s="10">
        <f>INDEX(LINEST(L652:L911,M652:T911,TRUE,TRUE),3,1)</f>
        <v/>
      </c>
      <c r="AK911" s="9">
        <f>AA910/52+AB910*M911+AC910*N911+AD910*O911+AE910*P911+AF910*Q911+AG910*R911+AH910*S911+AI910*T911</f>
        <v/>
      </c>
      <c r="AL911" s="9">
        <f>AVERAGE(L651:L910)</f>
        <v/>
      </c>
    </row>
    <row r="912">
      <c r="A912" s="7" t="n">
        <v>43994</v>
      </c>
      <c r="B912" s="8" t="n">
        <v>1733.5</v>
      </c>
      <c r="C912" s="8" t="n">
        <v>1.21</v>
      </c>
      <c r="D912" s="8" t="n">
        <v>-0.5</v>
      </c>
      <c r="E912" s="8" t="n">
        <v>97.31999999999999</v>
      </c>
      <c r="F912" s="8" t="n">
        <v>36.24</v>
      </c>
      <c r="G912" s="8" t="n">
        <v>36.09</v>
      </c>
      <c r="H912" s="8" t="n">
        <v>55.810001</v>
      </c>
      <c r="I912" s="8" t="n">
        <v>3041.310059</v>
      </c>
      <c r="J912" s="8" t="n">
        <v>98.570999</v>
      </c>
      <c r="L912" s="9">
        <f>LN(B912/B911)</f>
        <v/>
      </c>
      <c r="M912" s="9">
        <f>$M$1*(C912-C911)</f>
        <v/>
      </c>
      <c r="N912" s="9">
        <f>$N$1*(D912-D911)</f>
        <v/>
      </c>
      <c r="O912" s="9">
        <f>$O$1*LN(E912/E911)</f>
        <v/>
      </c>
      <c r="P912" s="9">
        <f>$P$1*LN(F912/F911)</f>
        <v/>
      </c>
      <c r="Q912" s="9">
        <f>$Q$1*(G912-G911)</f>
        <v/>
      </c>
      <c r="R912" s="9">
        <f>$R$1*(H912-H911)</f>
        <v/>
      </c>
      <c r="S912" s="9">
        <f>$S$1*LN(I912/I911)</f>
        <v/>
      </c>
      <c r="T912" s="9">
        <f>$T$1*LN(J912/J911)</f>
        <v/>
      </c>
      <c r="U912" s="9">
        <f>$W$12+$W$4*M912+$W$5*N912+$W$6*O912+$W$7*P912+$W$8*Q912+$W$9*R912+$W$10*S912+$W$11*T912</f>
        <v/>
      </c>
      <c r="AA912" s="10">
        <f>INDEX(LINEST(L653:L912,M653:T912,TRUE,TRUE),1,9)*52</f>
        <v/>
      </c>
      <c r="AB912" s="9">
        <f>INDEX(LINEST(L653:L912,M653:T912,TRUE,TRUE),1,8)</f>
        <v/>
      </c>
      <c r="AC912" s="9">
        <f>INDEX(LINEST(L653:L912,M653:T912,TRUE,TRUE),1,7)</f>
        <v/>
      </c>
      <c r="AD912" s="9">
        <f>INDEX(LINEST(L653:L912,M653:T912,TRUE,TRUE),1,6)</f>
        <v/>
      </c>
      <c r="AE912" s="9">
        <f>INDEX(LINEST(L653:L912,M653:T912,TRUE,TRUE),1,5)</f>
        <v/>
      </c>
      <c r="AF912" s="9">
        <f>INDEX(LINEST(L653:L912,M653:T912,TRUE,TRUE),1,4)</f>
        <v/>
      </c>
      <c r="AG912" s="9">
        <f>INDEX(LINEST(L653:L912,M653:T912,TRUE,TRUE),1,3)</f>
        <v/>
      </c>
      <c r="AH912" s="9">
        <f>INDEX(LINEST(L653:L912,M653:T912,TRUE,TRUE),1,2)</f>
        <v/>
      </c>
      <c r="AI912" s="9">
        <f>INDEX(LINEST(L653:L912,M653:T912,TRUE,TRUE),1,1)</f>
        <v/>
      </c>
      <c r="AJ912" s="10">
        <f>INDEX(LINEST(L653:L912,M653:T912,TRUE,TRUE),3,1)</f>
        <v/>
      </c>
      <c r="AK912" s="9">
        <f>AA911/52+AB911*M912+AC911*N912+AD911*O912+AE911*P912+AF911*Q912+AG911*R912+AH911*S912+AI911*T912</f>
        <v/>
      </c>
      <c r="AL912" s="9">
        <f>AVERAGE(L652:L911)</f>
        <v/>
      </c>
    </row>
    <row r="913">
      <c r="A913" s="7" t="n">
        <v>44001</v>
      </c>
      <c r="B913" s="8" t="n">
        <v>1734.75</v>
      </c>
      <c r="C913" s="8" t="n">
        <v>1.3</v>
      </c>
      <c r="D913" s="8" t="n">
        <v>-0.6</v>
      </c>
      <c r="E913" s="8" t="n">
        <v>97.620003</v>
      </c>
      <c r="F913" s="8" t="n">
        <v>39.72</v>
      </c>
      <c r="G913" s="8" t="n">
        <v>35.12</v>
      </c>
      <c r="H913" s="8" t="n">
        <v>53.450001</v>
      </c>
      <c r="I913" s="8" t="n">
        <v>3097.73999</v>
      </c>
      <c r="J913" s="8" t="n">
        <v>98.755424</v>
      </c>
      <c r="L913" s="9">
        <f>LN(B913/B912)</f>
        <v/>
      </c>
      <c r="M913" s="9">
        <f>$M$1*(C913-C912)</f>
        <v/>
      </c>
      <c r="N913" s="9">
        <f>$N$1*(D913-D912)</f>
        <v/>
      </c>
      <c r="O913" s="9">
        <f>$O$1*LN(E913/E912)</f>
        <v/>
      </c>
      <c r="P913" s="9">
        <f>$P$1*LN(F913/F912)</f>
        <v/>
      </c>
      <c r="Q913" s="9">
        <f>$Q$1*(G913-G912)</f>
        <v/>
      </c>
      <c r="R913" s="9">
        <f>$R$1*(H913-H912)</f>
        <v/>
      </c>
      <c r="S913" s="9">
        <f>$S$1*LN(I913/I912)</f>
        <v/>
      </c>
      <c r="T913" s="9">
        <f>$T$1*LN(J913/J912)</f>
        <v/>
      </c>
      <c r="U913" s="9">
        <f>$W$12+$W$4*M913+$W$5*N913+$W$6*O913+$W$7*P913+$W$8*Q913+$W$9*R913+$W$10*S913+$W$11*T913</f>
        <v/>
      </c>
      <c r="AA913" s="10">
        <f>INDEX(LINEST(L654:L913,M654:T913,TRUE,TRUE),1,9)*52</f>
        <v/>
      </c>
      <c r="AB913" s="9">
        <f>INDEX(LINEST(L654:L913,M654:T913,TRUE,TRUE),1,8)</f>
        <v/>
      </c>
      <c r="AC913" s="9">
        <f>INDEX(LINEST(L654:L913,M654:T913,TRUE,TRUE),1,7)</f>
        <v/>
      </c>
      <c r="AD913" s="9">
        <f>INDEX(LINEST(L654:L913,M654:T913,TRUE,TRUE),1,6)</f>
        <v/>
      </c>
      <c r="AE913" s="9">
        <f>INDEX(LINEST(L654:L913,M654:T913,TRUE,TRUE),1,5)</f>
        <v/>
      </c>
      <c r="AF913" s="9">
        <f>INDEX(LINEST(L654:L913,M654:T913,TRUE,TRUE),1,4)</f>
        <v/>
      </c>
      <c r="AG913" s="9">
        <f>INDEX(LINEST(L654:L913,M654:T913,TRUE,TRUE),1,3)</f>
        <v/>
      </c>
      <c r="AH913" s="9">
        <f>INDEX(LINEST(L654:L913,M654:T913,TRUE,TRUE),1,2)</f>
        <v/>
      </c>
      <c r="AI913" s="9">
        <f>INDEX(LINEST(L654:L913,M654:T913,TRUE,TRUE),1,1)</f>
        <v/>
      </c>
      <c r="AJ913" s="10">
        <f>INDEX(LINEST(L654:L913,M654:T913,TRUE,TRUE),3,1)</f>
        <v/>
      </c>
      <c r="AK913" s="9">
        <f>AA912/52+AB912*M913+AC912*N913+AD912*O913+AE912*P913+AF912*Q913+AG912*R913+AH912*S913+AI912*T913</f>
        <v/>
      </c>
      <c r="AL913" s="9">
        <f>AVERAGE(L653:L912)</f>
        <v/>
      </c>
    </row>
    <row r="914">
      <c r="A914" s="7" t="n">
        <v>44008</v>
      </c>
      <c r="B914" s="8" t="n">
        <v>1747.6</v>
      </c>
      <c r="C914" s="8" t="n">
        <v>1.32</v>
      </c>
      <c r="D914" s="8" t="n">
        <v>-0.68</v>
      </c>
      <c r="E914" s="8" t="n">
        <v>97.5</v>
      </c>
      <c r="F914" s="8" t="n">
        <v>38.53</v>
      </c>
      <c r="G914" s="8" t="n">
        <v>34.73</v>
      </c>
      <c r="H914" s="8" t="n">
        <v>51.209999</v>
      </c>
      <c r="I914" s="8" t="n">
        <v>3009.050049</v>
      </c>
      <c r="J914" s="8" t="n">
        <v>98.931511</v>
      </c>
      <c r="L914" s="9">
        <f>LN(B914/B913)</f>
        <v/>
      </c>
      <c r="M914" s="9">
        <f>$M$1*(C914-C913)</f>
        <v/>
      </c>
      <c r="N914" s="9">
        <f>$N$1*(D914-D913)</f>
        <v/>
      </c>
      <c r="O914" s="9">
        <f>$O$1*LN(E914/E913)</f>
        <v/>
      </c>
      <c r="P914" s="9">
        <f>$P$1*LN(F914/F913)</f>
        <v/>
      </c>
      <c r="Q914" s="9">
        <f>$Q$1*(G914-G913)</f>
        <v/>
      </c>
      <c r="R914" s="9">
        <f>$R$1*(H914-H913)</f>
        <v/>
      </c>
      <c r="S914" s="9">
        <f>$S$1*LN(I914/I913)</f>
        <v/>
      </c>
      <c r="T914" s="9">
        <f>$T$1*LN(J914/J913)</f>
        <v/>
      </c>
      <c r="U914" s="9">
        <f>$W$12+$W$4*M914+$W$5*N914+$W$6*O914+$W$7*P914+$W$8*Q914+$W$9*R914+$W$10*S914+$W$11*T914</f>
        <v/>
      </c>
      <c r="AA914" s="10">
        <f>INDEX(LINEST(L655:L914,M655:T914,TRUE,TRUE),1,9)*52</f>
        <v/>
      </c>
      <c r="AB914" s="9">
        <f>INDEX(LINEST(L655:L914,M655:T914,TRUE,TRUE),1,8)</f>
        <v/>
      </c>
      <c r="AC914" s="9">
        <f>INDEX(LINEST(L655:L914,M655:T914,TRUE,TRUE),1,7)</f>
        <v/>
      </c>
      <c r="AD914" s="9">
        <f>INDEX(LINEST(L655:L914,M655:T914,TRUE,TRUE),1,6)</f>
        <v/>
      </c>
      <c r="AE914" s="9">
        <f>INDEX(LINEST(L655:L914,M655:T914,TRUE,TRUE),1,5)</f>
        <v/>
      </c>
      <c r="AF914" s="9">
        <f>INDEX(LINEST(L655:L914,M655:T914,TRUE,TRUE),1,4)</f>
        <v/>
      </c>
      <c r="AG914" s="9">
        <f>INDEX(LINEST(L655:L914,M655:T914,TRUE,TRUE),1,3)</f>
        <v/>
      </c>
      <c r="AH914" s="9">
        <f>INDEX(LINEST(L655:L914,M655:T914,TRUE,TRUE),1,2)</f>
        <v/>
      </c>
      <c r="AI914" s="9">
        <f>INDEX(LINEST(L655:L914,M655:T914,TRUE,TRUE),1,1)</f>
        <v/>
      </c>
      <c r="AJ914" s="10">
        <f>INDEX(LINEST(L655:L914,M655:T914,TRUE,TRUE),3,1)</f>
        <v/>
      </c>
      <c r="AK914" s="9">
        <f>AA913/52+AB913*M914+AC913*N914+AD913*O914+AE913*P914+AF913*Q914+AG913*R914+AH913*S914+AI913*T914</f>
        <v/>
      </c>
      <c r="AL914" s="9">
        <f>AVERAGE(L654:L913)</f>
        <v/>
      </c>
    </row>
    <row r="915">
      <c r="A915" s="7" t="n">
        <v>44015</v>
      </c>
      <c r="B915" s="8" t="n">
        <v>1772.9</v>
      </c>
      <c r="C915" s="8" t="n">
        <v>1.41</v>
      </c>
      <c r="D915" s="8" t="n">
        <v>-0.73</v>
      </c>
      <c r="E915" s="8" t="n">
        <v>97.31999999999999</v>
      </c>
      <c r="F915" s="8" t="n">
        <v>40.57</v>
      </c>
      <c r="G915" s="8" t="n">
        <v>27.68</v>
      </c>
      <c r="H915" s="8" t="n">
        <v>50.959999</v>
      </c>
      <c r="I915" s="8" t="n">
        <v>3130.01001</v>
      </c>
      <c r="J915" s="8" t="n">
        <v>99.26966899999999</v>
      </c>
      <c r="L915" s="9">
        <f>LN(B915/B914)</f>
        <v/>
      </c>
      <c r="M915" s="9">
        <f>$M$1*(C915-C914)</f>
        <v/>
      </c>
      <c r="N915" s="9">
        <f>$N$1*(D915-D914)</f>
        <v/>
      </c>
      <c r="O915" s="9">
        <f>$O$1*LN(E915/E914)</f>
        <v/>
      </c>
      <c r="P915" s="9">
        <f>$P$1*LN(F915/F914)</f>
        <v/>
      </c>
      <c r="Q915" s="9">
        <f>$Q$1*(G915-G914)</f>
        <v/>
      </c>
      <c r="R915" s="9">
        <f>$R$1*(H915-H914)</f>
        <v/>
      </c>
      <c r="S915" s="9">
        <f>$S$1*LN(I915/I914)</f>
        <v/>
      </c>
      <c r="T915" s="9">
        <f>$T$1*LN(J915/J914)</f>
        <v/>
      </c>
      <c r="U915" s="9">
        <f>$W$12+$W$4*M915+$W$5*N915+$W$6*O915+$W$7*P915+$W$8*Q915+$W$9*R915+$W$10*S915+$W$11*T915</f>
        <v/>
      </c>
      <c r="AA915" s="10">
        <f>INDEX(LINEST(L656:L915,M656:T915,TRUE,TRUE),1,9)*52</f>
        <v/>
      </c>
      <c r="AB915" s="9">
        <f>INDEX(LINEST(L656:L915,M656:T915,TRUE,TRUE),1,8)</f>
        <v/>
      </c>
      <c r="AC915" s="9">
        <f>INDEX(LINEST(L656:L915,M656:T915,TRUE,TRUE),1,7)</f>
        <v/>
      </c>
      <c r="AD915" s="9">
        <f>INDEX(LINEST(L656:L915,M656:T915,TRUE,TRUE),1,6)</f>
        <v/>
      </c>
      <c r="AE915" s="9">
        <f>INDEX(LINEST(L656:L915,M656:T915,TRUE,TRUE),1,5)</f>
        <v/>
      </c>
      <c r="AF915" s="9">
        <f>INDEX(LINEST(L656:L915,M656:T915,TRUE,TRUE),1,4)</f>
        <v/>
      </c>
      <c r="AG915" s="9">
        <f>INDEX(LINEST(L656:L915,M656:T915,TRUE,TRUE),1,3)</f>
        <v/>
      </c>
      <c r="AH915" s="9">
        <f>INDEX(LINEST(L656:L915,M656:T915,TRUE,TRUE),1,2)</f>
        <v/>
      </c>
      <c r="AI915" s="9">
        <f>INDEX(LINEST(L656:L915,M656:T915,TRUE,TRUE),1,1)</f>
        <v/>
      </c>
      <c r="AJ915" s="10">
        <f>INDEX(LINEST(L656:L915,M656:T915,TRUE,TRUE),3,1)</f>
        <v/>
      </c>
      <c r="AK915" s="9">
        <f>AA914/52+AB914*M915+AC914*N915+AD914*O915+AE914*P915+AF914*Q915+AG914*R915+AH914*S915+AI914*T915</f>
        <v/>
      </c>
      <c r="AL915" s="9">
        <f>AVERAGE(L655:L914)</f>
        <v/>
      </c>
    </row>
    <row r="916">
      <c r="A916" s="7" t="n">
        <v>44022</v>
      </c>
      <c r="B916" s="8" t="n">
        <v>1803.1</v>
      </c>
      <c r="C916" s="8" t="n">
        <v>1.41</v>
      </c>
      <c r="D916" s="8" t="n">
        <v>-0.76</v>
      </c>
      <c r="E916" s="8" t="n">
        <v>96.650002</v>
      </c>
      <c r="F916" s="8" t="n">
        <v>40.56</v>
      </c>
      <c r="G916" s="8" t="n">
        <v>27.29</v>
      </c>
      <c r="H916" s="8" t="n">
        <v>49.189999</v>
      </c>
      <c r="I916" s="8" t="n">
        <v>3185.040039</v>
      </c>
      <c r="J916" s="8" t="n">
        <v>99.521637</v>
      </c>
      <c r="L916" s="9">
        <f>LN(B916/B915)</f>
        <v/>
      </c>
      <c r="M916" s="9">
        <f>$M$1*(C916-C915)</f>
        <v/>
      </c>
      <c r="N916" s="9">
        <f>$N$1*(D916-D915)</f>
        <v/>
      </c>
      <c r="O916" s="9">
        <f>$O$1*LN(E916/E915)</f>
        <v/>
      </c>
      <c r="P916" s="9">
        <f>$P$1*LN(F916/F915)</f>
        <v/>
      </c>
      <c r="Q916" s="9">
        <f>$Q$1*(G916-G915)</f>
        <v/>
      </c>
      <c r="R916" s="9">
        <f>$R$1*(H916-H915)</f>
        <v/>
      </c>
      <c r="S916" s="9">
        <f>$S$1*LN(I916/I915)</f>
        <v/>
      </c>
      <c r="T916" s="9">
        <f>$T$1*LN(J916/J915)</f>
        <v/>
      </c>
      <c r="U916" s="9">
        <f>$W$12+$W$4*M916+$W$5*N916+$W$6*O916+$W$7*P916+$W$8*Q916+$W$9*R916+$W$10*S916+$W$11*T916</f>
        <v/>
      </c>
      <c r="AA916" s="10">
        <f>INDEX(LINEST(L657:L916,M657:T916,TRUE,TRUE),1,9)*52</f>
        <v/>
      </c>
      <c r="AB916" s="9">
        <f>INDEX(LINEST(L657:L916,M657:T916,TRUE,TRUE),1,8)</f>
        <v/>
      </c>
      <c r="AC916" s="9">
        <f>INDEX(LINEST(L657:L916,M657:T916,TRUE,TRUE),1,7)</f>
        <v/>
      </c>
      <c r="AD916" s="9">
        <f>INDEX(LINEST(L657:L916,M657:T916,TRUE,TRUE),1,6)</f>
        <v/>
      </c>
      <c r="AE916" s="9">
        <f>INDEX(LINEST(L657:L916,M657:T916,TRUE,TRUE),1,5)</f>
        <v/>
      </c>
      <c r="AF916" s="9">
        <f>INDEX(LINEST(L657:L916,M657:T916,TRUE,TRUE),1,4)</f>
        <v/>
      </c>
      <c r="AG916" s="9">
        <f>INDEX(LINEST(L657:L916,M657:T916,TRUE,TRUE),1,3)</f>
        <v/>
      </c>
      <c r="AH916" s="9">
        <f>INDEX(LINEST(L657:L916,M657:T916,TRUE,TRUE),1,2)</f>
        <v/>
      </c>
      <c r="AI916" s="9">
        <f>INDEX(LINEST(L657:L916,M657:T916,TRUE,TRUE),1,1)</f>
        <v/>
      </c>
      <c r="AJ916" s="10">
        <f>INDEX(LINEST(L657:L916,M657:T916,TRUE,TRUE),3,1)</f>
        <v/>
      </c>
      <c r="AK916" s="9">
        <f>AA915/52+AB915*M916+AC915*N916+AD915*O916+AE915*P916+AF915*Q916+AG915*R916+AH915*S916+AI915*T916</f>
        <v/>
      </c>
      <c r="AL916" s="9">
        <f>AVERAGE(L656:L915)</f>
        <v/>
      </c>
    </row>
    <row r="917">
      <c r="A917" s="7" t="n">
        <v>44029</v>
      </c>
      <c r="B917" s="8" t="n">
        <v>1807.35</v>
      </c>
      <c r="C917" s="8" t="n">
        <v>1.46</v>
      </c>
      <c r="D917" s="8" t="n">
        <v>-0.82</v>
      </c>
      <c r="E917" s="8" t="n">
        <v>95.94000200000001</v>
      </c>
      <c r="F917" s="8" t="n">
        <v>40.55</v>
      </c>
      <c r="G917" s="8" t="n">
        <v>25.68</v>
      </c>
      <c r="H917" s="8" t="n">
        <v>45.68</v>
      </c>
      <c r="I917" s="8" t="n">
        <v>3224.72998</v>
      </c>
      <c r="J917" s="8" t="n">
        <v>99.84922</v>
      </c>
      <c r="L917" s="9">
        <f>LN(B917/B916)</f>
        <v/>
      </c>
      <c r="M917" s="9">
        <f>$M$1*(C917-C916)</f>
        <v/>
      </c>
      <c r="N917" s="9">
        <f>$N$1*(D917-D916)</f>
        <v/>
      </c>
      <c r="O917" s="9">
        <f>$O$1*LN(E917/E916)</f>
        <v/>
      </c>
      <c r="P917" s="9">
        <f>$P$1*LN(F917/F916)</f>
        <v/>
      </c>
      <c r="Q917" s="9">
        <f>$Q$1*(G917-G916)</f>
        <v/>
      </c>
      <c r="R917" s="9">
        <f>$R$1*(H917-H916)</f>
        <v/>
      </c>
      <c r="S917" s="9">
        <f>$S$1*LN(I917/I916)</f>
        <v/>
      </c>
      <c r="T917" s="9">
        <f>$T$1*LN(J917/J916)</f>
        <v/>
      </c>
      <c r="U917" s="9">
        <f>$W$12+$W$4*M917+$W$5*N917+$W$6*O917+$W$7*P917+$W$8*Q917+$W$9*R917+$W$10*S917+$W$11*T917</f>
        <v/>
      </c>
      <c r="AA917" s="10">
        <f>INDEX(LINEST(L658:L917,M658:T917,TRUE,TRUE),1,9)*52</f>
        <v/>
      </c>
      <c r="AB917" s="9">
        <f>INDEX(LINEST(L658:L917,M658:T917,TRUE,TRUE),1,8)</f>
        <v/>
      </c>
      <c r="AC917" s="9">
        <f>INDEX(LINEST(L658:L917,M658:T917,TRUE,TRUE),1,7)</f>
        <v/>
      </c>
      <c r="AD917" s="9">
        <f>INDEX(LINEST(L658:L917,M658:T917,TRUE,TRUE),1,6)</f>
        <v/>
      </c>
      <c r="AE917" s="9">
        <f>INDEX(LINEST(L658:L917,M658:T917,TRUE,TRUE),1,5)</f>
        <v/>
      </c>
      <c r="AF917" s="9">
        <f>INDEX(LINEST(L658:L917,M658:T917,TRUE,TRUE),1,4)</f>
        <v/>
      </c>
      <c r="AG917" s="9">
        <f>INDEX(LINEST(L658:L917,M658:T917,TRUE,TRUE),1,3)</f>
        <v/>
      </c>
      <c r="AH917" s="9">
        <f>INDEX(LINEST(L658:L917,M658:T917,TRUE,TRUE),1,2)</f>
        <v/>
      </c>
      <c r="AI917" s="9">
        <f>INDEX(LINEST(L658:L917,M658:T917,TRUE,TRUE),1,1)</f>
        <v/>
      </c>
      <c r="AJ917" s="10">
        <f>INDEX(LINEST(L658:L917,M658:T917,TRUE,TRUE),3,1)</f>
        <v/>
      </c>
      <c r="AK917" s="9">
        <f>AA916/52+AB916*M917+AC916*N917+AD916*O917+AE916*P917+AF916*Q917+AG916*R917+AH916*S917+AI916*T917</f>
        <v/>
      </c>
      <c r="AL917" s="9">
        <f>AVERAGE(L657:L916)</f>
        <v/>
      </c>
    </row>
    <row r="918">
      <c r="A918" s="7" t="n">
        <v>44036</v>
      </c>
      <c r="B918" s="8" t="n">
        <v>1902.1</v>
      </c>
      <c r="C918" s="8" t="n">
        <v>1.51</v>
      </c>
      <c r="D918" s="8" t="n">
        <v>-0.92</v>
      </c>
      <c r="E918" s="8" t="n">
        <v>94.44000200000001</v>
      </c>
      <c r="F918" s="8" t="n">
        <v>41.23</v>
      </c>
      <c r="G918" s="8" t="n">
        <v>25.84</v>
      </c>
      <c r="H918" s="8" t="n">
        <v>42.48</v>
      </c>
      <c r="I918" s="8" t="n">
        <v>3215.629883</v>
      </c>
      <c r="J918" s="8" t="n">
        <v>100.18515</v>
      </c>
      <c r="L918" s="9">
        <f>LN(B918/B917)</f>
        <v/>
      </c>
      <c r="M918" s="9">
        <f>$M$1*(C918-C917)</f>
        <v/>
      </c>
      <c r="N918" s="9">
        <f>$N$1*(D918-D917)</f>
        <v/>
      </c>
      <c r="O918" s="9">
        <f>$O$1*LN(E918/E917)</f>
        <v/>
      </c>
      <c r="P918" s="9">
        <f>$P$1*LN(F918/F917)</f>
        <v/>
      </c>
      <c r="Q918" s="9">
        <f>$Q$1*(G918-G917)</f>
        <v/>
      </c>
      <c r="R918" s="9">
        <f>$R$1*(H918-H917)</f>
        <v/>
      </c>
      <c r="S918" s="9">
        <f>$S$1*LN(I918/I917)</f>
        <v/>
      </c>
      <c r="T918" s="9">
        <f>$T$1*LN(J918/J917)</f>
        <v/>
      </c>
      <c r="U918" s="9">
        <f>$W$12+$W$4*M918+$W$5*N918+$W$6*O918+$W$7*P918+$W$8*Q918+$W$9*R918+$W$10*S918+$W$11*T918</f>
        <v/>
      </c>
      <c r="AA918" s="10">
        <f>INDEX(LINEST(L659:L918,M659:T918,TRUE,TRUE),1,9)*52</f>
        <v/>
      </c>
      <c r="AB918" s="9">
        <f>INDEX(LINEST(L659:L918,M659:T918,TRUE,TRUE),1,8)</f>
        <v/>
      </c>
      <c r="AC918" s="9">
        <f>INDEX(LINEST(L659:L918,M659:T918,TRUE,TRUE),1,7)</f>
        <v/>
      </c>
      <c r="AD918" s="9">
        <f>INDEX(LINEST(L659:L918,M659:T918,TRUE,TRUE),1,6)</f>
        <v/>
      </c>
      <c r="AE918" s="9">
        <f>INDEX(LINEST(L659:L918,M659:T918,TRUE,TRUE),1,5)</f>
        <v/>
      </c>
      <c r="AF918" s="9">
        <f>INDEX(LINEST(L659:L918,M659:T918,TRUE,TRUE),1,4)</f>
        <v/>
      </c>
      <c r="AG918" s="9">
        <f>INDEX(LINEST(L659:L918,M659:T918,TRUE,TRUE),1,3)</f>
        <v/>
      </c>
      <c r="AH918" s="9">
        <f>INDEX(LINEST(L659:L918,M659:T918,TRUE,TRUE),1,2)</f>
        <v/>
      </c>
      <c r="AI918" s="9">
        <f>INDEX(LINEST(L659:L918,M659:T918,TRUE,TRUE),1,1)</f>
        <v/>
      </c>
      <c r="AJ918" s="10">
        <f>INDEX(LINEST(L659:L918,M659:T918,TRUE,TRUE),3,1)</f>
        <v/>
      </c>
      <c r="AK918" s="9">
        <f>AA917/52+AB917*M918+AC917*N918+AD917*O918+AE917*P918+AF917*Q918+AG917*R918+AH917*S918+AI917*T918</f>
        <v/>
      </c>
      <c r="AL918" s="9">
        <f>AVERAGE(L658:L917)</f>
        <v/>
      </c>
    </row>
    <row r="919">
      <c r="A919" s="7" t="n">
        <v>44043</v>
      </c>
      <c r="B919" s="8" t="n">
        <v>1964.9</v>
      </c>
      <c r="C919" s="8" t="n">
        <v>1.55</v>
      </c>
      <c r="D919" s="8" t="n">
        <v>-1</v>
      </c>
      <c r="E919" s="8" t="n">
        <v>93.489998</v>
      </c>
      <c r="F919" s="8" t="n">
        <v>40.1</v>
      </c>
      <c r="G919" s="8" t="n">
        <v>24.46</v>
      </c>
      <c r="H919" s="8" t="n">
        <v>41.98</v>
      </c>
      <c r="I919" s="8" t="n">
        <v>3271.120117</v>
      </c>
      <c r="J919" s="8" t="n">
        <v>100.420334</v>
      </c>
      <c r="L919" s="9">
        <f>LN(B919/B918)</f>
        <v/>
      </c>
      <c r="M919" s="9">
        <f>$M$1*(C919-C918)</f>
        <v/>
      </c>
      <c r="N919" s="9">
        <f>$N$1*(D919-D918)</f>
        <v/>
      </c>
      <c r="O919" s="9">
        <f>$O$1*LN(E919/E918)</f>
        <v/>
      </c>
      <c r="P919" s="9">
        <f>$P$1*LN(F919/F918)</f>
        <v/>
      </c>
      <c r="Q919" s="9">
        <f>$Q$1*(G919-G918)</f>
        <v/>
      </c>
      <c r="R919" s="9">
        <f>$R$1*(H919-H918)</f>
        <v/>
      </c>
      <c r="S919" s="9">
        <f>$S$1*LN(I919/I918)</f>
        <v/>
      </c>
      <c r="T919" s="9">
        <f>$T$1*LN(J919/J918)</f>
        <v/>
      </c>
      <c r="U919" s="9">
        <f>$W$12+$W$4*M919+$W$5*N919+$W$6*O919+$W$7*P919+$W$8*Q919+$W$9*R919+$W$10*S919+$W$11*T919</f>
        <v/>
      </c>
      <c r="AA919" s="10">
        <f>INDEX(LINEST(L660:L919,M660:T919,TRUE,TRUE),1,9)*52</f>
        <v/>
      </c>
      <c r="AB919" s="9">
        <f>INDEX(LINEST(L660:L919,M660:T919,TRUE,TRUE),1,8)</f>
        <v/>
      </c>
      <c r="AC919" s="9">
        <f>INDEX(LINEST(L660:L919,M660:T919,TRUE,TRUE),1,7)</f>
        <v/>
      </c>
      <c r="AD919" s="9">
        <f>INDEX(LINEST(L660:L919,M660:T919,TRUE,TRUE),1,6)</f>
        <v/>
      </c>
      <c r="AE919" s="9">
        <f>INDEX(LINEST(L660:L919,M660:T919,TRUE,TRUE),1,5)</f>
        <v/>
      </c>
      <c r="AF919" s="9">
        <f>INDEX(LINEST(L660:L919,M660:T919,TRUE,TRUE),1,4)</f>
        <v/>
      </c>
      <c r="AG919" s="9">
        <f>INDEX(LINEST(L660:L919,M660:T919,TRUE,TRUE),1,3)</f>
        <v/>
      </c>
      <c r="AH919" s="9">
        <f>INDEX(LINEST(L660:L919,M660:T919,TRUE,TRUE),1,2)</f>
        <v/>
      </c>
      <c r="AI919" s="9">
        <f>INDEX(LINEST(L660:L919,M660:T919,TRUE,TRUE),1,1)</f>
        <v/>
      </c>
      <c r="AJ919" s="10">
        <f>INDEX(LINEST(L660:L919,M660:T919,TRUE,TRUE),3,1)</f>
        <v/>
      </c>
      <c r="AK919" s="9">
        <f>AA918/52+AB918*M919+AC918*N919+AD918*O919+AE918*P919+AF918*Q919+AG918*R919+AH918*S919+AI918*T919</f>
        <v/>
      </c>
      <c r="AL919" s="9">
        <f>AVERAGE(L659:L918)</f>
        <v/>
      </c>
    </row>
    <row r="920">
      <c r="A920" s="7" t="n">
        <v>44050</v>
      </c>
      <c r="B920" s="8" t="n">
        <v>2031.15</v>
      </c>
      <c r="C920" s="8" t="n">
        <v>1.61</v>
      </c>
      <c r="D920" s="8" t="n">
        <v>-1.04</v>
      </c>
      <c r="E920" s="8" t="n">
        <v>93.44000200000001</v>
      </c>
      <c r="F920" s="8" t="n">
        <v>41.16</v>
      </c>
      <c r="G920" s="8" t="n">
        <v>22.21</v>
      </c>
      <c r="H920" s="8" t="n">
        <v>41.459999</v>
      </c>
      <c r="I920" s="8" t="n">
        <v>3351.280029</v>
      </c>
      <c r="J920" s="8" t="n">
        <v>100.485123</v>
      </c>
      <c r="L920" s="9">
        <f>LN(B920/B919)</f>
        <v/>
      </c>
      <c r="M920" s="9">
        <f>$M$1*(C920-C919)</f>
        <v/>
      </c>
      <c r="N920" s="9">
        <f>$N$1*(D920-D919)</f>
        <v/>
      </c>
      <c r="O920" s="9">
        <f>$O$1*LN(E920/E919)</f>
        <v/>
      </c>
      <c r="P920" s="9">
        <f>$P$1*LN(F920/F919)</f>
        <v/>
      </c>
      <c r="Q920" s="9">
        <f>$Q$1*(G920-G919)</f>
        <v/>
      </c>
      <c r="R920" s="9">
        <f>$R$1*(H920-H919)</f>
        <v/>
      </c>
      <c r="S920" s="9">
        <f>$S$1*LN(I920/I919)</f>
        <v/>
      </c>
      <c r="T920" s="9">
        <f>$T$1*LN(J920/J919)</f>
        <v/>
      </c>
      <c r="U920" s="9">
        <f>$W$12+$W$4*M920+$W$5*N920+$W$6*O920+$W$7*P920+$W$8*Q920+$W$9*R920+$W$10*S920+$W$11*T920</f>
        <v/>
      </c>
      <c r="AA920" s="10">
        <f>INDEX(LINEST(L661:L920,M661:T920,TRUE,TRUE),1,9)*52</f>
        <v/>
      </c>
      <c r="AB920" s="9">
        <f>INDEX(LINEST(L661:L920,M661:T920,TRUE,TRUE),1,8)</f>
        <v/>
      </c>
      <c r="AC920" s="9">
        <f>INDEX(LINEST(L661:L920,M661:T920,TRUE,TRUE),1,7)</f>
        <v/>
      </c>
      <c r="AD920" s="9">
        <f>INDEX(LINEST(L661:L920,M661:T920,TRUE,TRUE),1,6)</f>
        <v/>
      </c>
      <c r="AE920" s="9">
        <f>INDEX(LINEST(L661:L920,M661:T920,TRUE,TRUE),1,5)</f>
        <v/>
      </c>
      <c r="AF920" s="9">
        <f>INDEX(LINEST(L661:L920,M661:T920,TRUE,TRUE),1,4)</f>
        <v/>
      </c>
      <c r="AG920" s="9">
        <f>INDEX(LINEST(L661:L920,M661:T920,TRUE,TRUE),1,3)</f>
        <v/>
      </c>
      <c r="AH920" s="9">
        <f>INDEX(LINEST(L661:L920,M661:T920,TRUE,TRUE),1,2)</f>
        <v/>
      </c>
      <c r="AI920" s="9">
        <f>INDEX(LINEST(L661:L920,M661:T920,TRUE,TRUE),1,1)</f>
        <v/>
      </c>
      <c r="AJ920" s="10">
        <f>INDEX(LINEST(L661:L920,M661:T920,TRUE,TRUE),3,1)</f>
        <v/>
      </c>
      <c r="AK920" s="9">
        <f>AA919/52+AB919*M920+AC919*N920+AD919*O920+AE919*P920+AF919*Q920+AG919*R920+AH919*S920+AI919*T920</f>
        <v/>
      </c>
      <c r="AL920" s="9">
        <f>AVERAGE(L660:L919)</f>
        <v/>
      </c>
    </row>
    <row r="921">
      <c r="A921" s="7" t="n">
        <v>44057</v>
      </c>
      <c r="B921" s="8" t="n">
        <v>1944.75</v>
      </c>
      <c r="C921" s="8" t="n">
        <v>1.65</v>
      </c>
      <c r="D921" s="8" t="n">
        <v>-0.9399999999999999</v>
      </c>
      <c r="E921" s="8" t="n">
        <v>93.099998</v>
      </c>
      <c r="F921" s="8" t="n">
        <v>42.05</v>
      </c>
      <c r="G921" s="8" t="n">
        <v>22.05</v>
      </c>
      <c r="H921" s="8" t="n">
        <v>43.09</v>
      </c>
      <c r="I921" s="8" t="n">
        <v>3372.850098</v>
      </c>
      <c r="J921" s="8" t="n">
        <v>99.45019499999999</v>
      </c>
      <c r="L921" s="9">
        <f>LN(B921/B920)</f>
        <v/>
      </c>
      <c r="M921" s="9">
        <f>$M$1*(C921-C920)</f>
        <v/>
      </c>
      <c r="N921" s="9">
        <f>$N$1*(D921-D920)</f>
        <v/>
      </c>
      <c r="O921" s="9">
        <f>$O$1*LN(E921/E920)</f>
        <v/>
      </c>
      <c r="P921" s="9">
        <f>$P$1*LN(F921/F920)</f>
        <v/>
      </c>
      <c r="Q921" s="9">
        <f>$Q$1*(G921-G920)</f>
        <v/>
      </c>
      <c r="R921" s="9">
        <f>$R$1*(H921-H920)</f>
        <v/>
      </c>
      <c r="S921" s="9">
        <f>$S$1*LN(I921/I920)</f>
        <v/>
      </c>
      <c r="T921" s="9">
        <f>$T$1*LN(J921/J920)</f>
        <v/>
      </c>
      <c r="U921" s="9">
        <f>$W$12+$W$4*M921+$W$5*N921+$W$6*O921+$W$7*P921+$W$8*Q921+$W$9*R921+$W$10*S921+$W$11*T921</f>
        <v/>
      </c>
      <c r="AA921" s="10">
        <f>INDEX(LINEST(L662:L921,M662:T921,TRUE,TRUE),1,9)*52</f>
        <v/>
      </c>
      <c r="AB921" s="9">
        <f>INDEX(LINEST(L662:L921,M662:T921,TRUE,TRUE),1,8)</f>
        <v/>
      </c>
      <c r="AC921" s="9">
        <f>INDEX(LINEST(L662:L921,M662:T921,TRUE,TRUE),1,7)</f>
        <v/>
      </c>
      <c r="AD921" s="9">
        <f>INDEX(LINEST(L662:L921,M662:T921,TRUE,TRUE),1,6)</f>
        <v/>
      </c>
      <c r="AE921" s="9">
        <f>INDEX(LINEST(L662:L921,M662:T921,TRUE,TRUE),1,5)</f>
        <v/>
      </c>
      <c r="AF921" s="9">
        <f>INDEX(LINEST(L662:L921,M662:T921,TRUE,TRUE),1,4)</f>
        <v/>
      </c>
      <c r="AG921" s="9">
        <f>INDEX(LINEST(L662:L921,M662:T921,TRUE,TRUE),1,3)</f>
        <v/>
      </c>
      <c r="AH921" s="9">
        <f>INDEX(LINEST(L662:L921,M662:T921,TRUE,TRUE),1,2)</f>
        <v/>
      </c>
      <c r="AI921" s="9">
        <f>INDEX(LINEST(L662:L921,M662:T921,TRUE,TRUE),1,1)</f>
        <v/>
      </c>
      <c r="AJ921" s="10">
        <f>INDEX(LINEST(L662:L921,M662:T921,TRUE,TRUE),3,1)</f>
        <v/>
      </c>
      <c r="AK921" s="9">
        <f>AA920/52+AB920*M921+AC920*N921+AD920*O921+AE920*P921+AF920*Q921+AG920*R921+AH920*S921+AI920*T921</f>
        <v/>
      </c>
      <c r="AL921" s="9">
        <f>AVERAGE(L661:L920)</f>
        <v/>
      </c>
    </row>
    <row r="922">
      <c r="A922" s="7" t="n">
        <v>44064</v>
      </c>
      <c r="B922" s="8" t="n">
        <v>1924.35</v>
      </c>
      <c r="C922" s="8" t="n">
        <v>1.64</v>
      </c>
      <c r="D922" s="8" t="n">
        <v>-1</v>
      </c>
      <c r="E922" s="8" t="n">
        <v>93.25</v>
      </c>
      <c r="F922" s="8" t="n">
        <v>42.32</v>
      </c>
      <c r="G922" s="8" t="n">
        <v>22.54</v>
      </c>
      <c r="H922" s="8" t="n">
        <v>45.139999</v>
      </c>
      <c r="I922" s="8" t="n">
        <v>3397.159912</v>
      </c>
      <c r="J922" s="8" t="n">
        <v>99.854111</v>
      </c>
      <c r="L922" s="9">
        <f>LN(B922/B921)</f>
        <v/>
      </c>
      <c r="M922" s="9">
        <f>$M$1*(C922-C921)</f>
        <v/>
      </c>
      <c r="N922" s="9">
        <f>$N$1*(D922-D921)</f>
        <v/>
      </c>
      <c r="O922" s="9">
        <f>$O$1*LN(E922/E921)</f>
        <v/>
      </c>
      <c r="P922" s="9">
        <f>$P$1*LN(F922/F921)</f>
        <v/>
      </c>
      <c r="Q922" s="9">
        <f>$Q$1*(G922-G921)</f>
        <v/>
      </c>
      <c r="R922" s="9">
        <f>$R$1*(H922-H921)</f>
        <v/>
      </c>
      <c r="S922" s="9">
        <f>$S$1*LN(I922/I921)</f>
        <v/>
      </c>
      <c r="T922" s="9">
        <f>$T$1*LN(J922/J921)</f>
        <v/>
      </c>
      <c r="U922" s="9">
        <f>$W$12+$W$4*M922+$W$5*N922+$W$6*O922+$W$7*P922+$W$8*Q922+$W$9*R922+$W$10*S922+$W$11*T922</f>
        <v/>
      </c>
      <c r="AA922" s="10">
        <f>INDEX(LINEST(L663:L922,M663:T922,TRUE,TRUE),1,9)*52</f>
        <v/>
      </c>
      <c r="AB922" s="9">
        <f>INDEX(LINEST(L663:L922,M663:T922,TRUE,TRUE),1,8)</f>
        <v/>
      </c>
      <c r="AC922" s="9">
        <f>INDEX(LINEST(L663:L922,M663:T922,TRUE,TRUE),1,7)</f>
        <v/>
      </c>
      <c r="AD922" s="9">
        <f>INDEX(LINEST(L663:L922,M663:T922,TRUE,TRUE),1,6)</f>
        <v/>
      </c>
      <c r="AE922" s="9">
        <f>INDEX(LINEST(L663:L922,M663:T922,TRUE,TRUE),1,5)</f>
        <v/>
      </c>
      <c r="AF922" s="9">
        <f>INDEX(LINEST(L663:L922,M663:T922,TRUE,TRUE),1,4)</f>
        <v/>
      </c>
      <c r="AG922" s="9">
        <f>INDEX(LINEST(L663:L922,M663:T922,TRUE,TRUE),1,3)</f>
        <v/>
      </c>
      <c r="AH922" s="9">
        <f>INDEX(LINEST(L663:L922,M663:T922,TRUE,TRUE),1,2)</f>
        <v/>
      </c>
      <c r="AI922" s="9">
        <f>INDEX(LINEST(L663:L922,M663:T922,TRUE,TRUE),1,1)</f>
        <v/>
      </c>
      <c r="AJ922" s="10">
        <f>INDEX(LINEST(L663:L922,M663:T922,TRUE,TRUE),3,1)</f>
        <v/>
      </c>
      <c r="AK922" s="9">
        <f>AA921/52+AB921*M922+AC921*N922+AD921*O922+AE921*P922+AF921*Q922+AG921*R922+AH921*S922+AI921*T922</f>
        <v/>
      </c>
      <c r="AL922" s="9">
        <f>AVERAGE(L662:L921)</f>
        <v/>
      </c>
    </row>
    <row r="923">
      <c r="A923" s="7" t="n">
        <v>44071</v>
      </c>
      <c r="B923" s="8" t="n">
        <v>1957.35</v>
      </c>
      <c r="C923" s="8" t="n">
        <v>1.77</v>
      </c>
      <c r="D923" s="8" t="n">
        <v>-1.03</v>
      </c>
      <c r="E923" s="8" t="n">
        <v>92.370003</v>
      </c>
      <c r="F923" s="8" t="n">
        <v>42.96</v>
      </c>
      <c r="G923" s="8" t="n">
        <v>22.96</v>
      </c>
      <c r="H923" s="8" t="n">
        <v>48.189999</v>
      </c>
      <c r="I923" s="8" t="n">
        <v>3508.01001</v>
      </c>
      <c r="J923" s="8" t="n">
        <v>99.374504</v>
      </c>
      <c r="L923" s="9">
        <f>LN(B923/B922)</f>
        <v/>
      </c>
      <c r="M923" s="9">
        <f>$M$1*(C923-C922)</f>
        <v/>
      </c>
      <c r="N923" s="9">
        <f>$N$1*(D923-D922)</f>
        <v/>
      </c>
      <c r="O923" s="9">
        <f>$O$1*LN(E923/E922)</f>
        <v/>
      </c>
      <c r="P923" s="9">
        <f>$P$1*LN(F923/F922)</f>
        <v/>
      </c>
      <c r="Q923" s="9">
        <f>$Q$1*(G923-G922)</f>
        <v/>
      </c>
      <c r="R923" s="9">
        <f>$R$1*(H923-H922)</f>
        <v/>
      </c>
      <c r="S923" s="9">
        <f>$S$1*LN(I923/I922)</f>
        <v/>
      </c>
      <c r="T923" s="9">
        <f>$T$1*LN(J923/J922)</f>
        <v/>
      </c>
      <c r="U923" s="9">
        <f>$W$12+$W$4*M923+$W$5*N923+$W$6*O923+$W$7*P923+$W$8*Q923+$W$9*R923+$W$10*S923+$W$11*T923</f>
        <v/>
      </c>
      <c r="AA923" s="10">
        <f>INDEX(LINEST(L664:L923,M664:T923,TRUE,TRUE),1,9)*52</f>
        <v/>
      </c>
      <c r="AB923" s="9">
        <f>INDEX(LINEST(L664:L923,M664:T923,TRUE,TRUE),1,8)</f>
        <v/>
      </c>
      <c r="AC923" s="9">
        <f>INDEX(LINEST(L664:L923,M664:T923,TRUE,TRUE),1,7)</f>
        <v/>
      </c>
      <c r="AD923" s="9">
        <f>INDEX(LINEST(L664:L923,M664:T923,TRUE,TRUE),1,6)</f>
        <v/>
      </c>
      <c r="AE923" s="9">
        <f>INDEX(LINEST(L664:L923,M664:T923,TRUE,TRUE),1,5)</f>
        <v/>
      </c>
      <c r="AF923" s="9">
        <f>INDEX(LINEST(L664:L923,M664:T923,TRUE,TRUE),1,4)</f>
        <v/>
      </c>
      <c r="AG923" s="9">
        <f>INDEX(LINEST(L664:L923,M664:T923,TRUE,TRUE),1,3)</f>
        <v/>
      </c>
      <c r="AH923" s="9">
        <f>INDEX(LINEST(L664:L923,M664:T923,TRUE,TRUE),1,2)</f>
        <v/>
      </c>
      <c r="AI923" s="9">
        <f>INDEX(LINEST(L664:L923,M664:T923,TRUE,TRUE),1,1)</f>
        <v/>
      </c>
      <c r="AJ923" s="10">
        <f>INDEX(LINEST(L664:L923,M664:T923,TRUE,TRUE),3,1)</f>
        <v/>
      </c>
      <c r="AK923" s="9">
        <f>AA922/52+AB922*M923+AC922*N923+AD922*O923+AE922*P923+AF922*Q923+AG922*R923+AH922*S923+AI922*T923</f>
        <v/>
      </c>
      <c r="AL923" s="9">
        <f>AVERAGE(L663:L922)</f>
        <v/>
      </c>
    </row>
    <row r="924">
      <c r="A924" s="7" t="n">
        <v>44078</v>
      </c>
      <c r="B924" s="8" t="n">
        <v>1926.3</v>
      </c>
      <c r="C924" s="8" t="n">
        <v>1.7</v>
      </c>
      <c r="D924" s="8" t="n">
        <v>-0.98</v>
      </c>
      <c r="E924" s="8" t="n">
        <v>92.720001</v>
      </c>
      <c r="F924" s="8" t="n">
        <v>39.69</v>
      </c>
      <c r="G924" s="8" t="n">
        <v>30.75</v>
      </c>
      <c r="H924" s="8" t="n">
        <v>47.040001</v>
      </c>
      <c r="I924" s="8" t="n">
        <v>3426.959961</v>
      </c>
      <c r="J924" s="8" t="n">
        <v>99.530052</v>
      </c>
      <c r="L924" s="9">
        <f>LN(B924/B923)</f>
        <v/>
      </c>
      <c r="M924" s="9">
        <f>$M$1*(C924-C923)</f>
        <v/>
      </c>
      <c r="N924" s="9">
        <f>$N$1*(D924-D923)</f>
        <v/>
      </c>
      <c r="O924" s="9">
        <f>$O$1*LN(E924/E923)</f>
        <v/>
      </c>
      <c r="P924" s="9">
        <f>$P$1*LN(F924/F923)</f>
        <v/>
      </c>
      <c r="Q924" s="9">
        <f>$Q$1*(G924-G923)</f>
        <v/>
      </c>
      <c r="R924" s="9">
        <f>$R$1*(H924-H923)</f>
        <v/>
      </c>
      <c r="S924" s="9">
        <f>$S$1*LN(I924/I923)</f>
        <v/>
      </c>
      <c r="T924" s="9">
        <f>$T$1*LN(J924/J923)</f>
        <v/>
      </c>
      <c r="U924" s="9">
        <f>$W$12+$W$4*M924+$W$5*N924+$W$6*O924+$W$7*P924+$W$8*Q924+$W$9*R924+$W$10*S924+$W$11*T924</f>
        <v/>
      </c>
      <c r="AA924" s="10">
        <f>INDEX(LINEST(L665:L924,M665:T924,TRUE,TRUE),1,9)*52</f>
        <v/>
      </c>
      <c r="AB924" s="9">
        <f>INDEX(LINEST(L665:L924,M665:T924,TRUE,TRUE),1,8)</f>
        <v/>
      </c>
      <c r="AC924" s="9">
        <f>INDEX(LINEST(L665:L924,M665:T924,TRUE,TRUE),1,7)</f>
        <v/>
      </c>
      <c r="AD924" s="9">
        <f>INDEX(LINEST(L665:L924,M665:T924,TRUE,TRUE),1,6)</f>
        <v/>
      </c>
      <c r="AE924" s="9">
        <f>INDEX(LINEST(L665:L924,M665:T924,TRUE,TRUE),1,5)</f>
        <v/>
      </c>
      <c r="AF924" s="9">
        <f>INDEX(LINEST(L665:L924,M665:T924,TRUE,TRUE),1,4)</f>
        <v/>
      </c>
      <c r="AG924" s="9">
        <f>INDEX(LINEST(L665:L924,M665:T924,TRUE,TRUE),1,3)</f>
        <v/>
      </c>
      <c r="AH924" s="9">
        <f>INDEX(LINEST(L665:L924,M665:T924,TRUE,TRUE),1,2)</f>
        <v/>
      </c>
      <c r="AI924" s="9">
        <f>INDEX(LINEST(L665:L924,M665:T924,TRUE,TRUE),1,1)</f>
        <v/>
      </c>
      <c r="AJ924" s="10">
        <f>INDEX(LINEST(L665:L924,M665:T924,TRUE,TRUE),3,1)</f>
        <v/>
      </c>
      <c r="AK924" s="9">
        <f>AA923/52+AB923*M924+AC923*N924+AD923*O924+AE923*P924+AF923*Q924+AG923*R924+AH923*S924+AI923*T924</f>
        <v/>
      </c>
      <c r="AL924" s="9">
        <f>AVERAGE(L664:L923)</f>
        <v/>
      </c>
    </row>
    <row r="925">
      <c r="A925" s="7" t="n">
        <v>44085</v>
      </c>
      <c r="B925" s="8" t="n">
        <v>1947.4</v>
      </c>
      <c r="C925" s="8" t="n">
        <v>1.65</v>
      </c>
      <c r="D925" s="8" t="n">
        <v>-0.98</v>
      </c>
      <c r="E925" s="8" t="n">
        <v>93.33000199999999</v>
      </c>
      <c r="F925" s="8" t="n">
        <v>37.33</v>
      </c>
      <c r="G925" s="8" t="n">
        <v>26.87</v>
      </c>
      <c r="H925" s="8" t="n">
        <v>43.119999</v>
      </c>
      <c r="I925" s="8" t="n">
        <v>3340.969971</v>
      </c>
      <c r="J925" s="8" t="n">
        <v>99.757599</v>
      </c>
      <c r="L925" s="9">
        <f>LN(B925/B924)</f>
        <v/>
      </c>
      <c r="M925" s="9">
        <f>$M$1*(C925-C924)</f>
        <v/>
      </c>
      <c r="N925" s="9">
        <f>$N$1*(D925-D924)</f>
        <v/>
      </c>
      <c r="O925" s="9">
        <f>$O$1*LN(E925/E924)</f>
        <v/>
      </c>
      <c r="P925" s="9">
        <f>$P$1*LN(F925/F924)</f>
        <v/>
      </c>
      <c r="Q925" s="9">
        <f>$Q$1*(G925-G924)</f>
        <v/>
      </c>
      <c r="R925" s="9">
        <f>$R$1*(H925-H924)</f>
        <v/>
      </c>
      <c r="S925" s="9">
        <f>$S$1*LN(I925/I924)</f>
        <v/>
      </c>
      <c r="T925" s="9">
        <f>$T$1*LN(J925/J924)</f>
        <v/>
      </c>
      <c r="U925" s="9">
        <f>$W$12+$W$4*M925+$W$5*N925+$W$6*O925+$W$7*P925+$W$8*Q925+$W$9*R925+$W$10*S925+$W$11*T925</f>
        <v/>
      </c>
      <c r="AA925" s="10">
        <f>INDEX(LINEST(L666:L925,M666:T925,TRUE,TRUE),1,9)*52</f>
        <v/>
      </c>
      <c r="AB925" s="9">
        <f>INDEX(LINEST(L666:L925,M666:T925,TRUE,TRUE),1,8)</f>
        <v/>
      </c>
      <c r="AC925" s="9">
        <f>INDEX(LINEST(L666:L925,M666:T925,TRUE,TRUE),1,7)</f>
        <v/>
      </c>
      <c r="AD925" s="9">
        <f>INDEX(LINEST(L666:L925,M666:T925,TRUE,TRUE),1,6)</f>
        <v/>
      </c>
      <c r="AE925" s="9">
        <f>INDEX(LINEST(L666:L925,M666:T925,TRUE,TRUE),1,5)</f>
        <v/>
      </c>
      <c r="AF925" s="9">
        <f>INDEX(LINEST(L666:L925,M666:T925,TRUE,TRUE),1,4)</f>
        <v/>
      </c>
      <c r="AG925" s="9">
        <f>INDEX(LINEST(L666:L925,M666:T925,TRUE,TRUE),1,3)</f>
        <v/>
      </c>
      <c r="AH925" s="9">
        <f>INDEX(LINEST(L666:L925,M666:T925,TRUE,TRUE),1,2)</f>
        <v/>
      </c>
      <c r="AI925" s="9">
        <f>INDEX(LINEST(L666:L925,M666:T925,TRUE,TRUE),1,1)</f>
        <v/>
      </c>
      <c r="AJ925" s="10">
        <f>INDEX(LINEST(L666:L925,M666:T925,TRUE,TRUE),3,1)</f>
        <v/>
      </c>
      <c r="AK925" s="9">
        <f>AA924/52+AB924*M925+AC924*N925+AD924*O925+AE924*P925+AF924*Q925+AG924*R925+AH924*S925+AI924*T925</f>
        <v/>
      </c>
      <c r="AL925" s="9">
        <f>AVERAGE(L665:L924)</f>
        <v/>
      </c>
    </row>
    <row r="926">
      <c r="A926" s="7" t="n">
        <v>44092</v>
      </c>
      <c r="B926" s="8" t="n">
        <v>1950.85</v>
      </c>
      <c r="C926" s="8" t="n">
        <v>1.67</v>
      </c>
      <c r="D926" s="8" t="n">
        <v>-0.97</v>
      </c>
      <c r="E926" s="8" t="n">
        <v>92.93000000000001</v>
      </c>
      <c r="F926" s="8" t="n">
        <v>41.09</v>
      </c>
      <c r="G926" s="8" t="n">
        <v>25.83</v>
      </c>
      <c r="H926" s="8" t="n">
        <v>37.240002</v>
      </c>
      <c r="I926" s="8" t="n">
        <v>3319.469971</v>
      </c>
      <c r="J926" s="8" t="n">
        <v>99.63118</v>
      </c>
      <c r="L926" s="9">
        <f>LN(B926/B925)</f>
        <v/>
      </c>
      <c r="M926" s="9">
        <f>$M$1*(C926-C925)</f>
        <v/>
      </c>
      <c r="N926" s="9">
        <f>$N$1*(D926-D925)</f>
        <v/>
      </c>
      <c r="O926" s="9">
        <f>$O$1*LN(E926/E925)</f>
        <v/>
      </c>
      <c r="P926" s="9">
        <f>$P$1*LN(F926/F925)</f>
        <v/>
      </c>
      <c r="Q926" s="9">
        <f>$Q$1*(G926-G925)</f>
        <v/>
      </c>
      <c r="R926" s="9">
        <f>$R$1*(H926-H925)</f>
        <v/>
      </c>
      <c r="S926" s="9">
        <f>$S$1*LN(I926/I925)</f>
        <v/>
      </c>
      <c r="T926" s="9">
        <f>$T$1*LN(J926/J925)</f>
        <v/>
      </c>
      <c r="U926" s="9">
        <f>$W$12+$W$4*M926+$W$5*N926+$W$6*O926+$W$7*P926+$W$8*Q926+$W$9*R926+$W$10*S926+$W$11*T926</f>
        <v/>
      </c>
      <c r="AA926" s="10">
        <f>INDEX(LINEST(L667:L926,M667:T926,TRUE,TRUE),1,9)*52</f>
        <v/>
      </c>
      <c r="AB926" s="9">
        <f>INDEX(LINEST(L667:L926,M667:T926,TRUE,TRUE),1,8)</f>
        <v/>
      </c>
      <c r="AC926" s="9">
        <f>INDEX(LINEST(L667:L926,M667:T926,TRUE,TRUE),1,7)</f>
        <v/>
      </c>
      <c r="AD926" s="9">
        <f>INDEX(LINEST(L667:L926,M667:T926,TRUE,TRUE),1,6)</f>
        <v/>
      </c>
      <c r="AE926" s="9">
        <f>INDEX(LINEST(L667:L926,M667:T926,TRUE,TRUE),1,5)</f>
        <v/>
      </c>
      <c r="AF926" s="9">
        <f>INDEX(LINEST(L667:L926,M667:T926,TRUE,TRUE),1,4)</f>
        <v/>
      </c>
      <c r="AG926" s="9">
        <f>INDEX(LINEST(L667:L926,M667:T926,TRUE,TRUE),1,3)</f>
        <v/>
      </c>
      <c r="AH926" s="9">
        <f>INDEX(LINEST(L667:L926,M667:T926,TRUE,TRUE),1,2)</f>
        <v/>
      </c>
      <c r="AI926" s="9">
        <f>INDEX(LINEST(L667:L926,M667:T926,TRUE,TRUE),1,1)</f>
        <v/>
      </c>
      <c r="AJ926" s="10">
        <f>INDEX(LINEST(L667:L926,M667:T926,TRUE,TRUE),3,1)</f>
        <v/>
      </c>
      <c r="AK926" s="9">
        <f>AA925/52+AB925*M926+AC925*N926+AD925*O926+AE925*P926+AF925*Q926+AG925*R926+AH925*S926+AI925*T926</f>
        <v/>
      </c>
      <c r="AL926" s="9">
        <f>AVERAGE(L666:L925)</f>
        <v/>
      </c>
    </row>
    <row r="927">
      <c r="A927" s="7" t="n">
        <v>44099</v>
      </c>
      <c r="B927" s="8" t="n">
        <v>1859.7</v>
      </c>
      <c r="C927" s="8" t="n">
        <v>1.58</v>
      </c>
      <c r="D927" s="8" t="n">
        <v>-0.92</v>
      </c>
      <c r="E927" s="8" t="n">
        <v>94.58000199999999</v>
      </c>
      <c r="F927" s="8" t="n">
        <v>40.06</v>
      </c>
      <c r="G927" s="8" t="n">
        <v>26.38</v>
      </c>
      <c r="H927" s="8" t="n">
        <v>36.970001</v>
      </c>
      <c r="I927" s="8" t="n">
        <v>3298.459961</v>
      </c>
      <c r="J927" s="8" t="n">
        <v>99.555367</v>
      </c>
      <c r="L927" s="9">
        <f>LN(B927/B926)</f>
        <v/>
      </c>
      <c r="M927" s="9">
        <f>$M$1*(C927-C926)</f>
        <v/>
      </c>
      <c r="N927" s="9">
        <f>$N$1*(D927-D926)</f>
        <v/>
      </c>
      <c r="O927" s="9">
        <f>$O$1*LN(E927/E926)</f>
        <v/>
      </c>
      <c r="P927" s="9">
        <f>$P$1*LN(F927/F926)</f>
        <v/>
      </c>
      <c r="Q927" s="9">
        <f>$Q$1*(G927-G926)</f>
        <v/>
      </c>
      <c r="R927" s="9">
        <f>$R$1*(H927-H926)</f>
        <v/>
      </c>
      <c r="S927" s="9">
        <f>$S$1*LN(I927/I926)</f>
        <v/>
      </c>
      <c r="T927" s="9">
        <f>$T$1*LN(J927/J926)</f>
        <v/>
      </c>
      <c r="U927" s="9">
        <f>$W$12+$W$4*M927+$W$5*N927+$W$6*O927+$W$7*P927+$W$8*Q927+$W$9*R927+$W$10*S927+$W$11*T927</f>
        <v/>
      </c>
      <c r="AA927" s="10">
        <f>INDEX(LINEST(L668:L927,M668:T927,TRUE,TRUE),1,9)*52</f>
        <v/>
      </c>
      <c r="AB927" s="9">
        <f>INDEX(LINEST(L668:L927,M668:T927,TRUE,TRUE),1,8)</f>
        <v/>
      </c>
      <c r="AC927" s="9">
        <f>INDEX(LINEST(L668:L927,M668:T927,TRUE,TRUE),1,7)</f>
        <v/>
      </c>
      <c r="AD927" s="9">
        <f>INDEX(LINEST(L668:L927,M668:T927,TRUE,TRUE),1,6)</f>
        <v/>
      </c>
      <c r="AE927" s="9">
        <f>INDEX(LINEST(L668:L927,M668:T927,TRUE,TRUE),1,5)</f>
        <v/>
      </c>
      <c r="AF927" s="9">
        <f>INDEX(LINEST(L668:L927,M668:T927,TRUE,TRUE),1,4)</f>
        <v/>
      </c>
      <c r="AG927" s="9">
        <f>INDEX(LINEST(L668:L927,M668:T927,TRUE,TRUE),1,3)</f>
        <v/>
      </c>
      <c r="AH927" s="9">
        <f>INDEX(LINEST(L668:L927,M668:T927,TRUE,TRUE),1,2)</f>
        <v/>
      </c>
      <c r="AI927" s="9">
        <f>INDEX(LINEST(L668:L927,M668:T927,TRUE,TRUE),1,1)</f>
        <v/>
      </c>
      <c r="AJ927" s="10">
        <f>INDEX(LINEST(L668:L927,M668:T927,TRUE,TRUE),3,1)</f>
        <v/>
      </c>
      <c r="AK927" s="9">
        <f>AA926/52+AB926*M927+AC926*N927+AD926*O927+AE926*P927+AF926*Q927+AG926*R927+AH926*S927+AI926*T927</f>
        <v/>
      </c>
      <c r="AL927" s="9">
        <f>AVERAGE(L667:L926)</f>
        <v/>
      </c>
    </row>
    <row r="928">
      <c r="A928" s="7" t="n">
        <v>44106</v>
      </c>
      <c r="B928" s="8" t="n">
        <v>1903.05</v>
      </c>
      <c r="C928" s="8" t="n">
        <v>1.64</v>
      </c>
      <c r="D928" s="8" t="n">
        <v>-0.9399999999999999</v>
      </c>
      <c r="E928" s="8" t="n">
        <v>93.839996</v>
      </c>
      <c r="F928" s="8" t="n">
        <v>36.9</v>
      </c>
      <c r="G928" s="8" t="n">
        <v>27.63</v>
      </c>
      <c r="H928" s="8" t="n">
        <v>39.970001</v>
      </c>
      <c r="I928" s="8" t="n">
        <v>3348.419922</v>
      </c>
      <c r="J928" s="8" t="n">
        <v>99.53182200000001</v>
      </c>
      <c r="L928" s="9">
        <f>LN(B928/B927)</f>
        <v/>
      </c>
      <c r="M928" s="9">
        <f>$M$1*(C928-C927)</f>
        <v/>
      </c>
      <c r="N928" s="9">
        <f>$N$1*(D928-D927)</f>
        <v/>
      </c>
      <c r="O928" s="9">
        <f>$O$1*LN(E928/E927)</f>
        <v/>
      </c>
      <c r="P928" s="9">
        <f>$P$1*LN(F928/F927)</f>
        <v/>
      </c>
      <c r="Q928" s="9">
        <f>$Q$1*(G928-G927)</f>
        <v/>
      </c>
      <c r="R928" s="9">
        <f>$R$1*(H928-H927)</f>
        <v/>
      </c>
      <c r="S928" s="9">
        <f>$S$1*LN(I928/I927)</f>
        <v/>
      </c>
      <c r="T928" s="9">
        <f>$T$1*LN(J928/J927)</f>
        <v/>
      </c>
      <c r="U928" s="9">
        <f>$W$12+$W$4*M928+$W$5*N928+$W$6*O928+$W$7*P928+$W$8*Q928+$W$9*R928+$W$10*S928+$W$11*T928</f>
        <v/>
      </c>
      <c r="AA928" s="10">
        <f>INDEX(LINEST(L669:L928,M669:T928,TRUE,TRUE),1,9)*52</f>
        <v/>
      </c>
      <c r="AB928" s="9">
        <f>INDEX(LINEST(L669:L928,M669:T928,TRUE,TRUE),1,8)</f>
        <v/>
      </c>
      <c r="AC928" s="9">
        <f>INDEX(LINEST(L669:L928,M669:T928,TRUE,TRUE),1,7)</f>
        <v/>
      </c>
      <c r="AD928" s="9">
        <f>INDEX(LINEST(L669:L928,M669:T928,TRUE,TRUE),1,6)</f>
        <v/>
      </c>
      <c r="AE928" s="9">
        <f>INDEX(LINEST(L669:L928,M669:T928,TRUE,TRUE),1,5)</f>
        <v/>
      </c>
      <c r="AF928" s="9">
        <f>INDEX(LINEST(L669:L928,M669:T928,TRUE,TRUE),1,4)</f>
        <v/>
      </c>
      <c r="AG928" s="9">
        <f>INDEX(LINEST(L669:L928,M669:T928,TRUE,TRUE),1,3)</f>
        <v/>
      </c>
      <c r="AH928" s="9">
        <f>INDEX(LINEST(L669:L928,M669:T928,TRUE,TRUE),1,2)</f>
        <v/>
      </c>
      <c r="AI928" s="9">
        <f>INDEX(LINEST(L669:L928,M669:T928,TRUE,TRUE),1,1)</f>
        <v/>
      </c>
      <c r="AJ928" s="10">
        <f>INDEX(LINEST(L669:L928,M669:T928,TRUE,TRUE),3,1)</f>
        <v/>
      </c>
      <c r="AK928" s="9">
        <f>AA927/52+AB927*M928+AC927*N928+AD927*O928+AE927*P928+AF927*Q928+AG927*R928+AH927*S928+AI927*T928</f>
        <v/>
      </c>
      <c r="AL928" s="9">
        <f>AVERAGE(L668:L927)</f>
        <v/>
      </c>
    </row>
    <row r="929">
      <c r="A929" s="7" t="n">
        <v>44113</v>
      </c>
      <c r="B929" s="8" t="n">
        <v>1923.25</v>
      </c>
      <c r="C929" s="8" t="n">
        <v>1.73</v>
      </c>
      <c r="D929" s="8" t="n">
        <v>-0.9399999999999999</v>
      </c>
      <c r="E929" s="8" t="n">
        <v>93.05999799999999</v>
      </c>
      <c r="F929" s="8" t="n">
        <v>40.44</v>
      </c>
      <c r="G929" s="8" t="n">
        <v>25</v>
      </c>
      <c r="H929" s="8" t="n">
        <v>57.52</v>
      </c>
      <c r="I929" s="8" t="n">
        <v>3477.139893</v>
      </c>
      <c r="J929" s="8" t="n">
        <v>99.379845</v>
      </c>
      <c r="L929" s="9">
        <f>LN(B929/B928)</f>
        <v/>
      </c>
      <c r="M929" s="9">
        <f>$M$1*(C929-C928)</f>
        <v/>
      </c>
      <c r="N929" s="9">
        <f>$N$1*(D929-D928)</f>
        <v/>
      </c>
      <c r="O929" s="9">
        <f>$O$1*LN(E929/E928)</f>
        <v/>
      </c>
      <c r="P929" s="9">
        <f>$P$1*LN(F929/F928)</f>
        <v/>
      </c>
      <c r="Q929" s="9">
        <f>$Q$1*(G929-G928)</f>
        <v/>
      </c>
      <c r="R929" s="9">
        <f>$R$1*(H929-H928)</f>
        <v/>
      </c>
      <c r="S929" s="9">
        <f>$S$1*LN(I929/I928)</f>
        <v/>
      </c>
      <c r="T929" s="9">
        <f>$T$1*LN(J929/J928)</f>
        <v/>
      </c>
      <c r="U929" s="9">
        <f>$W$12+$W$4*M929+$W$5*N929+$W$6*O929+$W$7*P929+$W$8*Q929+$W$9*R929+$W$10*S929+$W$11*T929</f>
        <v/>
      </c>
      <c r="AA929" s="10">
        <f>INDEX(LINEST(L670:L929,M670:T929,TRUE,TRUE),1,9)*52</f>
        <v/>
      </c>
      <c r="AB929" s="9">
        <f>INDEX(LINEST(L670:L929,M670:T929,TRUE,TRUE),1,8)</f>
        <v/>
      </c>
      <c r="AC929" s="9">
        <f>INDEX(LINEST(L670:L929,M670:T929,TRUE,TRUE),1,7)</f>
        <v/>
      </c>
      <c r="AD929" s="9">
        <f>INDEX(LINEST(L670:L929,M670:T929,TRUE,TRUE),1,6)</f>
        <v/>
      </c>
      <c r="AE929" s="9">
        <f>INDEX(LINEST(L670:L929,M670:T929,TRUE,TRUE),1,5)</f>
        <v/>
      </c>
      <c r="AF929" s="9">
        <f>INDEX(LINEST(L670:L929,M670:T929,TRUE,TRUE),1,4)</f>
        <v/>
      </c>
      <c r="AG929" s="9">
        <f>INDEX(LINEST(L670:L929,M670:T929,TRUE,TRUE),1,3)</f>
        <v/>
      </c>
      <c r="AH929" s="9">
        <f>INDEX(LINEST(L670:L929,M670:T929,TRUE,TRUE),1,2)</f>
        <v/>
      </c>
      <c r="AI929" s="9">
        <f>INDEX(LINEST(L670:L929,M670:T929,TRUE,TRUE),1,1)</f>
        <v/>
      </c>
      <c r="AJ929" s="10">
        <f>INDEX(LINEST(L670:L929,M670:T929,TRUE,TRUE),3,1)</f>
        <v/>
      </c>
      <c r="AK929" s="9">
        <f>AA928/52+AB928*M929+AC928*N929+AD928*O929+AE928*P929+AF928*Q929+AG928*R929+AH928*S929+AI928*T929</f>
        <v/>
      </c>
      <c r="AL929" s="9">
        <f>AVERAGE(L669:L928)</f>
        <v/>
      </c>
    </row>
    <row r="930">
      <c r="A930" s="7" t="n">
        <v>44120</v>
      </c>
      <c r="B930" s="8" t="n">
        <v>1905.05</v>
      </c>
      <c r="C930" s="8" t="n">
        <v>1.71</v>
      </c>
      <c r="D930" s="8" t="n">
        <v>-0.95</v>
      </c>
      <c r="E930" s="8" t="n">
        <v>93.68000000000001</v>
      </c>
      <c r="F930" s="8" t="n">
        <v>40.7</v>
      </c>
      <c r="G930" s="8" t="n">
        <v>27.41</v>
      </c>
      <c r="H930" s="8" t="n">
        <v>57.25</v>
      </c>
      <c r="I930" s="8" t="n">
        <v>3483.810059</v>
      </c>
      <c r="J930" s="8" t="n">
        <v>99.523392</v>
      </c>
      <c r="L930" s="9">
        <f>LN(B930/B929)</f>
        <v/>
      </c>
      <c r="M930" s="9">
        <f>$M$1*(C930-C929)</f>
        <v/>
      </c>
      <c r="N930" s="9">
        <f>$N$1*(D930-D929)</f>
        <v/>
      </c>
      <c r="O930" s="9">
        <f>$O$1*LN(E930/E929)</f>
        <v/>
      </c>
      <c r="P930" s="9">
        <f>$P$1*LN(F930/F929)</f>
        <v/>
      </c>
      <c r="Q930" s="9">
        <f>$Q$1*(G930-G929)</f>
        <v/>
      </c>
      <c r="R930" s="9">
        <f>$R$1*(H930-H929)</f>
        <v/>
      </c>
      <c r="S930" s="9">
        <f>$S$1*LN(I930/I929)</f>
        <v/>
      </c>
      <c r="T930" s="9">
        <f>$T$1*LN(J930/J929)</f>
        <v/>
      </c>
      <c r="U930" s="9">
        <f>$W$12+$W$4*M930+$W$5*N930+$W$6*O930+$W$7*P930+$W$8*Q930+$W$9*R930+$W$10*S930+$W$11*T930</f>
        <v/>
      </c>
      <c r="AA930" s="10">
        <f>INDEX(LINEST(L671:L930,M671:T930,TRUE,TRUE),1,9)*52</f>
        <v/>
      </c>
      <c r="AB930" s="9">
        <f>INDEX(LINEST(L671:L930,M671:T930,TRUE,TRUE),1,8)</f>
        <v/>
      </c>
      <c r="AC930" s="9">
        <f>INDEX(LINEST(L671:L930,M671:T930,TRUE,TRUE),1,7)</f>
        <v/>
      </c>
      <c r="AD930" s="9">
        <f>INDEX(LINEST(L671:L930,M671:T930,TRUE,TRUE),1,6)</f>
        <v/>
      </c>
      <c r="AE930" s="9">
        <f>INDEX(LINEST(L671:L930,M671:T930,TRUE,TRUE),1,5)</f>
        <v/>
      </c>
      <c r="AF930" s="9">
        <f>INDEX(LINEST(L671:L930,M671:T930,TRUE,TRUE),1,4)</f>
        <v/>
      </c>
      <c r="AG930" s="9">
        <f>INDEX(LINEST(L671:L930,M671:T930,TRUE,TRUE),1,3)</f>
        <v/>
      </c>
      <c r="AH930" s="9">
        <f>INDEX(LINEST(L671:L930,M671:T930,TRUE,TRUE),1,2)</f>
        <v/>
      </c>
      <c r="AI930" s="9">
        <f>INDEX(LINEST(L671:L930,M671:T930,TRUE,TRUE),1,1)</f>
        <v/>
      </c>
      <c r="AJ930" s="10">
        <f>INDEX(LINEST(L671:L930,M671:T930,TRUE,TRUE),3,1)</f>
        <v/>
      </c>
      <c r="AK930" s="9">
        <f>AA929/52+AB929*M930+AC929*N930+AD929*O930+AE929*P930+AF929*Q930+AG929*R930+AH929*S930+AI929*T930</f>
        <v/>
      </c>
      <c r="AL930" s="9">
        <f>AVERAGE(L670:L929)</f>
        <v/>
      </c>
    </row>
    <row r="931">
      <c r="A931" s="7" t="n">
        <v>44127</v>
      </c>
      <c r="B931" s="8" t="n">
        <v>1903.65</v>
      </c>
      <c r="C931" s="8" t="n">
        <v>1.75</v>
      </c>
      <c r="D931" s="8" t="n">
        <v>-0.9</v>
      </c>
      <c r="E931" s="8" t="n">
        <v>92.769997</v>
      </c>
      <c r="F931" s="8" t="n">
        <v>39.73</v>
      </c>
      <c r="G931" s="8" t="n">
        <v>27.55</v>
      </c>
      <c r="H931" s="8" t="n">
        <v>58.459999</v>
      </c>
      <c r="I931" s="8" t="n">
        <v>3465.389893</v>
      </c>
      <c r="J931" s="8" t="n">
        <v>99.168823</v>
      </c>
      <c r="L931" s="9">
        <f>LN(B931/B930)</f>
        <v/>
      </c>
      <c r="M931" s="9">
        <f>$M$1*(C931-C930)</f>
        <v/>
      </c>
      <c r="N931" s="9">
        <f>$N$1*(D931-D930)</f>
        <v/>
      </c>
      <c r="O931" s="9">
        <f>$O$1*LN(E931/E930)</f>
        <v/>
      </c>
      <c r="P931" s="9">
        <f>$P$1*LN(F931/F930)</f>
        <v/>
      </c>
      <c r="Q931" s="9">
        <f>$Q$1*(G931-G930)</f>
        <v/>
      </c>
      <c r="R931" s="9">
        <f>$R$1*(H931-H930)</f>
        <v/>
      </c>
      <c r="S931" s="9">
        <f>$S$1*LN(I931/I930)</f>
        <v/>
      </c>
      <c r="T931" s="9">
        <f>$T$1*LN(J931/J930)</f>
        <v/>
      </c>
      <c r="U931" s="9">
        <f>$W$12+$W$4*M931+$W$5*N931+$W$6*O931+$W$7*P931+$W$8*Q931+$W$9*R931+$W$10*S931+$W$11*T931</f>
        <v/>
      </c>
      <c r="AA931" s="10">
        <f>INDEX(LINEST(L672:L931,M672:T931,TRUE,TRUE),1,9)*52</f>
        <v/>
      </c>
      <c r="AB931" s="9">
        <f>INDEX(LINEST(L672:L931,M672:T931,TRUE,TRUE),1,8)</f>
        <v/>
      </c>
      <c r="AC931" s="9">
        <f>INDEX(LINEST(L672:L931,M672:T931,TRUE,TRUE),1,7)</f>
        <v/>
      </c>
      <c r="AD931" s="9">
        <f>INDEX(LINEST(L672:L931,M672:T931,TRUE,TRUE),1,6)</f>
        <v/>
      </c>
      <c r="AE931" s="9">
        <f>INDEX(LINEST(L672:L931,M672:T931,TRUE,TRUE),1,5)</f>
        <v/>
      </c>
      <c r="AF931" s="9">
        <f>INDEX(LINEST(L672:L931,M672:T931,TRUE,TRUE),1,4)</f>
        <v/>
      </c>
      <c r="AG931" s="9">
        <f>INDEX(LINEST(L672:L931,M672:T931,TRUE,TRUE),1,3)</f>
        <v/>
      </c>
      <c r="AH931" s="9">
        <f>INDEX(LINEST(L672:L931,M672:T931,TRUE,TRUE),1,2)</f>
        <v/>
      </c>
      <c r="AI931" s="9">
        <f>INDEX(LINEST(L672:L931,M672:T931,TRUE,TRUE),1,1)</f>
        <v/>
      </c>
      <c r="AJ931" s="10">
        <f>INDEX(LINEST(L672:L931,M672:T931,TRUE,TRUE),3,1)</f>
        <v/>
      </c>
      <c r="AK931" s="9">
        <f>AA930/52+AB930*M931+AC930*N931+AD930*O931+AE930*P931+AF930*Q931+AG930*R931+AH930*S931+AI930*T931</f>
        <v/>
      </c>
      <c r="AL931" s="9">
        <f>AVERAGE(L671:L930)</f>
        <v/>
      </c>
    </row>
    <row r="932">
      <c r="A932" s="7" t="n">
        <v>44134</v>
      </c>
      <c r="B932" s="8" t="n">
        <v>1881.85</v>
      </c>
      <c r="C932" s="8" t="n">
        <v>1.7</v>
      </c>
      <c r="D932" s="8" t="n">
        <v>-0.82</v>
      </c>
      <c r="E932" s="8" t="n">
        <v>94.040001</v>
      </c>
      <c r="F932" s="8" t="n">
        <v>35.64</v>
      </c>
      <c r="G932" s="8" t="n">
        <v>38.02</v>
      </c>
      <c r="H932" s="8" t="n">
        <v>61.91</v>
      </c>
      <c r="I932" s="8" t="n">
        <v>3269.959961</v>
      </c>
      <c r="J932" s="8" t="n">
        <v>98.94088000000001</v>
      </c>
      <c r="L932" s="9">
        <f>LN(B932/B931)</f>
        <v/>
      </c>
      <c r="M932" s="9">
        <f>$M$1*(C932-C931)</f>
        <v/>
      </c>
      <c r="N932" s="9">
        <f>$N$1*(D932-D931)</f>
        <v/>
      </c>
      <c r="O932" s="9">
        <f>$O$1*LN(E932/E931)</f>
        <v/>
      </c>
      <c r="P932" s="9">
        <f>$P$1*LN(F932/F931)</f>
        <v/>
      </c>
      <c r="Q932" s="9">
        <f>$Q$1*(G932-G931)</f>
        <v/>
      </c>
      <c r="R932" s="9">
        <f>$R$1*(H932-H931)</f>
        <v/>
      </c>
      <c r="S932" s="9">
        <f>$S$1*LN(I932/I931)</f>
        <v/>
      </c>
      <c r="T932" s="9">
        <f>$T$1*LN(J932/J931)</f>
        <v/>
      </c>
      <c r="U932" s="9">
        <f>$W$12+$W$4*M932+$W$5*N932+$W$6*O932+$W$7*P932+$W$8*Q932+$W$9*R932+$W$10*S932+$W$11*T932</f>
        <v/>
      </c>
      <c r="AA932" s="10">
        <f>INDEX(LINEST(L673:L932,M673:T932,TRUE,TRUE),1,9)*52</f>
        <v/>
      </c>
      <c r="AB932" s="9">
        <f>INDEX(LINEST(L673:L932,M673:T932,TRUE,TRUE),1,8)</f>
        <v/>
      </c>
      <c r="AC932" s="9">
        <f>INDEX(LINEST(L673:L932,M673:T932,TRUE,TRUE),1,7)</f>
        <v/>
      </c>
      <c r="AD932" s="9">
        <f>INDEX(LINEST(L673:L932,M673:T932,TRUE,TRUE),1,6)</f>
        <v/>
      </c>
      <c r="AE932" s="9">
        <f>INDEX(LINEST(L673:L932,M673:T932,TRUE,TRUE),1,5)</f>
        <v/>
      </c>
      <c r="AF932" s="9">
        <f>INDEX(LINEST(L673:L932,M673:T932,TRUE,TRUE),1,4)</f>
        <v/>
      </c>
      <c r="AG932" s="9">
        <f>INDEX(LINEST(L673:L932,M673:T932,TRUE,TRUE),1,3)</f>
        <v/>
      </c>
      <c r="AH932" s="9">
        <f>INDEX(LINEST(L673:L932,M673:T932,TRUE,TRUE),1,2)</f>
        <v/>
      </c>
      <c r="AI932" s="9">
        <f>INDEX(LINEST(L673:L932,M673:T932,TRUE,TRUE),1,1)</f>
        <v/>
      </c>
      <c r="AJ932" s="10">
        <f>INDEX(LINEST(L673:L932,M673:T932,TRUE,TRUE),3,1)</f>
        <v/>
      </c>
      <c r="AK932" s="9">
        <f>AA931/52+AB931*M932+AC931*N932+AD931*O932+AE931*P932+AF931*Q932+AG931*R932+AH931*S932+AI931*T932</f>
        <v/>
      </c>
      <c r="AL932" s="9">
        <f>AVERAGE(L672:L931)</f>
        <v/>
      </c>
    </row>
    <row r="933">
      <c r="A933" s="7" t="n">
        <v>44141</v>
      </c>
      <c r="B933" s="8" t="n">
        <v>1940.8</v>
      </c>
      <c r="C933" s="8" t="n">
        <v>1.65</v>
      </c>
      <c r="D933" s="8" t="n">
        <v>-0.82</v>
      </c>
      <c r="E933" s="8" t="n">
        <v>92.230003</v>
      </c>
      <c r="F933" s="8" t="n">
        <v>36.97</v>
      </c>
      <c r="G933" s="8" t="n">
        <v>24.86</v>
      </c>
      <c r="H933" s="8" t="n">
        <v>39.880001</v>
      </c>
      <c r="I933" s="8" t="n">
        <v>3509.439941</v>
      </c>
      <c r="J933" s="8" t="n">
        <v>99.61058</v>
      </c>
      <c r="L933" s="9">
        <f>LN(B933/B932)</f>
        <v/>
      </c>
      <c r="M933" s="9">
        <f>$M$1*(C933-C932)</f>
        <v/>
      </c>
      <c r="N933" s="9">
        <f>$N$1*(D933-D932)</f>
        <v/>
      </c>
      <c r="O933" s="9">
        <f>$O$1*LN(E933/E932)</f>
        <v/>
      </c>
      <c r="P933" s="9">
        <f>$P$1*LN(F933/F932)</f>
        <v/>
      </c>
      <c r="Q933" s="9">
        <f>$Q$1*(G933-G932)</f>
        <v/>
      </c>
      <c r="R933" s="9">
        <f>$R$1*(H933-H932)</f>
        <v/>
      </c>
      <c r="S933" s="9">
        <f>$S$1*LN(I933/I932)</f>
        <v/>
      </c>
      <c r="T933" s="9">
        <f>$T$1*LN(J933/J932)</f>
        <v/>
      </c>
      <c r="U933" s="9">
        <f>$W$12+$W$4*M933+$W$5*N933+$W$6*O933+$W$7*P933+$W$8*Q933+$W$9*R933+$W$10*S933+$W$11*T933</f>
        <v/>
      </c>
      <c r="AA933" s="10">
        <f>INDEX(LINEST(L674:L933,M674:T933,TRUE,TRUE),1,9)*52</f>
        <v/>
      </c>
      <c r="AB933" s="9">
        <f>INDEX(LINEST(L674:L933,M674:T933,TRUE,TRUE),1,8)</f>
        <v/>
      </c>
      <c r="AC933" s="9">
        <f>INDEX(LINEST(L674:L933,M674:T933,TRUE,TRUE),1,7)</f>
        <v/>
      </c>
      <c r="AD933" s="9">
        <f>INDEX(LINEST(L674:L933,M674:T933,TRUE,TRUE),1,6)</f>
        <v/>
      </c>
      <c r="AE933" s="9">
        <f>INDEX(LINEST(L674:L933,M674:T933,TRUE,TRUE),1,5)</f>
        <v/>
      </c>
      <c r="AF933" s="9">
        <f>INDEX(LINEST(L674:L933,M674:T933,TRUE,TRUE),1,4)</f>
        <v/>
      </c>
      <c r="AG933" s="9">
        <f>INDEX(LINEST(L674:L933,M674:T933,TRUE,TRUE),1,3)</f>
        <v/>
      </c>
      <c r="AH933" s="9">
        <f>INDEX(LINEST(L674:L933,M674:T933,TRUE,TRUE),1,2)</f>
        <v/>
      </c>
      <c r="AI933" s="9">
        <f>INDEX(LINEST(L674:L933,M674:T933,TRUE,TRUE),1,1)</f>
        <v/>
      </c>
      <c r="AJ933" s="10">
        <f>INDEX(LINEST(L674:L933,M674:T933,TRUE,TRUE),3,1)</f>
        <v/>
      </c>
      <c r="AK933" s="9">
        <f>AA932/52+AB932*M933+AC932*N933+AD932*O933+AE932*P933+AF932*Q933+AG932*R933+AH932*S933+AI932*T933</f>
        <v/>
      </c>
      <c r="AL933" s="9">
        <f>AVERAGE(L673:L932)</f>
        <v/>
      </c>
    </row>
    <row r="934">
      <c r="A934" s="7" t="n">
        <v>44148</v>
      </c>
      <c r="B934" s="8" t="n">
        <v>1890.9</v>
      </c>
      <c r="C934" s="8" t="n">
        <v>1.72</v>
      </c>
      <c r="D934" s="8" t="n">
        <v>-0.83</v>
      </c>
      <c r="E934" s="8" t="n">
        <v>92.760002</v>
      </c>
      <c r="F934" s="8" t="n">
        <v>39.93</v>
      </c>
      <c r="G934" s="8" t="n">
        <v>23.1</v>
      </c>
      <c r="H934" s="8" t="n">
        <v>42.950001</v>
      </c>
      <c r="I934" s="8" t="n">
        <v>3585.149902</v>
      </c>
      <c r="J934" s="8" t="n">
        <v>99.475281</v>
      </c>
      <c r="L934" s="9">
        <f>LN(B934/B933)</f>
        <v/>
      </c>
      <c r="M934" s="9">
        <f>$M$1*(C934-C933)</f>
        <v/>
      </c>
      <c r="N934" s="9">
        <f>$N$1*(D934-D933)</f>
        <v/>
      </c>
      <c r="O934" s="9">
        <f>$O$1*LN(E934/E933)</f>
        <v/>
      </c>
      <c r="P934" s="9">
        <f>$P$1*LN(F934/F933)</f>
        <v/>
      </c>
      <c r="Q934" s="9">
        <f>$Q$1*(G934-G933)</f>
        <v/>
      </c>
      <c r="R934" s="9">
        <f>$R$1*(H934-H933)</f>
        <v/>
      </c>
      <c r="S934" s="9">
        <f>$S$1*LN(I934/I933)</f>
        <v/>
      </c>
      <c r="T934" s="9">
        <f>$T$1*LN(J934/J933)</f>
        <v/>
      </c>
      <c r="U934" s="9">
        <f>$W$12+$W$4*M934+$W$5*N934+$W$6*O934+$W$7*P934+$W$8*Q934+$W$9*R934+$W$10*S934+$W$11*T934</f>
        <v/>
      </c>
      <c r="AA934" s="10">
        <f>INDEX(LINEST(L675:L934,M675:T934,TRUE,TRUE),1,9)*52</f>
        <v/>
      </c>
      <c r="AB934" s="9">
        <f>INDEX(LINEST(L675:L934,M675:T934,TRUE,TRUE),1,8)</f>
        <v/>
      </c>
      <c r="AC934" s="9">
        <f>INDEX(LINEST(L675:L934,M675:T934,TRUE,TRUE),1,7)</f>
        <v/>
      </c>
      <c r="AD934" s="9">
        <f>INDEX(LINEST(L675:L934,M675:T934,TRUE,TRUE),1,6)</f>
        <v/>
      </c>
      <c r="AE934" s="9">
        <f>INDEX(LINEST(L675:L934,M675:T934,TRUE,TRUE),1,5)</f>
        <v/>
      </c>
      <c r="AF934" s="9">
        <f>INDEX(LINEST(L675:L934,M675:T934,TRUE,TRUE),1,4)</f>
        <v/>
      </c>
      <c r="AG934" s="9">
        <f>INDEX(LINEST(L675:L934,M675:T934,TRUE,TRUE),1,3)</f>
        <v/>
      </c>
      <c r="AH934" s="9">
        <f>INDEX(LINEST(L675:L934,M675:T934,TRUE,TRUE),1,2)</f>
        <v/>
      </c>
      <c r="AI934" s="9">
        <f>INDEX(LINEST(L675:L934,M675:T934,TRUE,TRUE),1,1)</f>
        <v/>
      </c>
      <c r="AJ934" s="10">
        <f>INDEX(LINEST(L675:L934,M675:T934,TRUE,TRUE),3,1)</f>
        <v/>
      </c>
      <c r="AK934" s="9">
        <f>AA933/52+AB933*M934+AC933*N934+AD933*O934+AE933*P934+AF933*Q934+AG933*R934+AH933*S934+AI933*T934</f>
        <v/>
      </c>
      <c r="AL934" s="9">
        <f>AVERAGE(L674:L933)</f>
        <v/>
      </c>
    </row>
    <row r="935">
      <c r="A935" s="7" t="n">
        <v>44155</v>
      </c>
      <c r="B935" s="8" t="n">
        <v>1875.7</v>
      </c>
      <c r="C935" s="8" t="n">
        <v>1.69</v>
      </c>
      <c r="D935" s="8" t="n">
        <v>-0.86</v>
      </c>
      <c r="E935" s="8" t="n">
        <v>92.389999</v>
      </c>
      <c r="F935" s="8" t="n">
        <v>41.99</v>
      </c>
      <c r="G935" s="8" t="n">
        <v>23.7</v>
      </c>
      <c r="H935" s="8" t="n">
        <v>42.310001</v>
      </c>
      <c r="I935" s="8" t="n">
        <v>3557.540039</v>
      </c>
      <c r="J935" s="8" t="n">
        <v>100.02491</v>
      </c>
      <c r="L935" s="9">
        <f>LN(B935/B934)</f>
        <v/>
      </c>
      <c r="M935" s="9">
        <f>$M$1*(C935-C934)</f>
        <v/>
      </c>
      <c r="N935" s="9">
        <f>$N$1*(D935-D934)</f>
        <v/>
      </c>
      <c r="O935" s="9">
        <f>$O$1*LN(E935/E934)</f>
        <v/>
      </c>
      <c r="P935" s="9">
        <f>$P$1*LN(F935/F934)</f>
        <v/>
      </c>
      <c r="Q935" s="9">
        <f>$Q$1*(G935-G934)</f>
        <v/>
      </c>
      <c r="R935" s="9">
        <f>$R$1*(H935-H934)</f>
        <v/>
      </c>
      <c r="S935" s="9">
        <f>$S$1*LN(I935/I934)</f>
        <v/>
      </c>
      <c r="T935" s="9">
        <f>$T$1*LN(J935/J934)</f>
        <v/>
      </c>
      <c r="U935" s="9">
        <f>$W$12+$W$4*M935+$W$5*N935+$W$6*O935+$W$7*P935+$W$8*Q935+$W$9*R935+$W$10*S935+$W$11*T935</f>
        <v/>
      </c>
      <c r="AA935" s="10">
        <f>INDEX(LINEST(L676:L935,M676:T935,TRUE,TRUE),1,9)*52</f>
        <v/>
      </c>
      <c r="AB935" s="9">
        <f>INDEX(LINEST(L676:L935,M676:T935,TRUE,TRUE),1,8)</f>
        <v/>
      </c>
      <c r="AC935" s="9">
        <f>INDEX(LINEST(L676:L935,M676:T935,TRUE,TRUE),1,7)</f>
        <v/>
      </c>
      <c r="AD935" s="9">
        <f>INDEX(LINEST(L676:L935,M676:T935,TRUE,TRUE),1,6)</f>
        <v/>
      </c>
      <c r="AE935" s="9">
        <f>INDEX(LINEST(L676:L935,M676:T935,TRUE,TRUE),1,5)</f>
        <v/>
      </c>
      <c r="AF935" s="9">
        <f>INDEX(LINEST(L676:L935,M676:T935,TRUE,TRUE),1,4)</f>
        <v/>
      </c>
      <c r="AG935" s="9">
        <f>INDEX(LINEST(L676:L935,M676:T935,TRUE,TRUE),1,3)</f>
        <v/>
      </c>
      <c r="AH935" s="9">
        <f>INDEX(LINEST(L676:L935,M676:T935,TRUE,TRUE),1,2)</f>
        <v/>
      </c>
      <c r="AI935" s="9">
        <f>INDEX(LINEST(L676:L935,M676:T935,TRUE,TRUE),1,1)</f>
        <v/>
      </c>
      <c r="AJ935" s="10">
        <f>INDEX(LINEST(L676:L935,M676:T935,TRUE,TRUE),3,1)</f>
        <v/>
      </c>
      <c r="AK935" s="9">
        <f>AA934/52+AB934*M935+AC934*N935+AD934*O935+AE934*P935+AF934*Q935+AG934*R935+AH934*S935+AI934*T935</f>
        <v/>
      </c>
      <c r="AL935" s="9">
        <f>AVERAGE(L675:L934)</f>
        <v/>
      </c>
    </row>
    <row r="936">
      <c r="A936" s="7" t="n">
        <v>44162</v>
      </c>
      <c r="B936" s="8" t="n">
        <v>1779.3</v>
      </c>
      <c r="C936" s="8" t="n">
        <v>1.75</v>
      </c>
      <c r="D936" s="8" t="n">
        <v>-0.91</v>
      </c>
      <c r="E936" s="8" t="n">
        <v>91.790001</v>
      </c>
      <c r="F936" s="8" t="n">
        <v>45.58</v>
      </c>
      <c r="G936" s="8" t="n">
        <v>20.84</v>
      </c>
      <c r="H936" s="8" t="n">
        <v>39.639999</v>
      </c>
      <c r="I936" s="8" t="n">
        <v>3638.350098</v>
      </c>
      <c r="J936" s="8" t="n">
        <v>99.99955</v>
      </c>
      <c r="L936" s="9">
        <f>LN(B936/B935)</f>
        <v/>
      </c>
      <c r="M936" s="9">
        <f>$M$1*(C936-C935)</f>
        <v/>
      </c>
      <c r="N936" s="9">
        <f>$N$1*(D936-D935)</f>
        <v/>
      </c>
      <c r="O936" s="9">
        <f>$O$1*LN(E936/E935)</f>
        <v/>
      </c>
      <c r="P936" s="9">
        <f>$P$1*LN(F936/F935)</f>
        <v/>
      </c>
      <c r="Q936" s="9">
        <f>$Q$1*(G936-G935)</f>
        <v/>
      </c>
      <c r="R936" s="9">
        <f>$R$1*(H936-H935)</f>
        <v/>
      </c>
      <c r="S936" s="9">
        <f>$S$1*LN(I936/I935)</f>
        <v/>
      </c>
      <c r="T936" s="9">
        <f>$T$1*LN(J936/J935)</f>
        <v/>
      </c>
      <c r="U936" s="9">
        <f>$W$12+$W$4*M936+$W$5*N936+$W$6*O936+$W$7*P936+$W$8*Q936+$W$9*R936+$W$10*S936+$W$11*T936</f>
        <v/>
      </c>
      <c r="AA936" s="10">
        <f>INDEX(LINEST(L677:L936,M677:T936,TRUE,TRUE),1,9)*52</f>
        <v/>
      </c>
      <c r="AB936" s="9">
        <f>INDEX(LINEST(L677:L936,M677:T936,TRUE,TRUE),1,8)</f>
        <v/>
      </c>
      <c r="AC936" s="9">
        <f>INDEX(LINEST(L677:L936,M677:T936,TRUE,TRUE),1,7)</f>
        <v/>
      </c>
      <c r="AD936" s="9">
        <f>INDEX(LINEST(L677:L936,M677:T936,TRUE,TRUE),1,6)</f>
        <v/>
      </c>
      <c r="AE936" s="9">
        <f>INDEX(LINEST(L677:L936,M677:T936,TRUE,TRUE),1,5)</f>
        <v/>
      </c>
      <c r="AF936" s="9">
        <f>INDEX(LINEST(L677:L936,M677:T936,TRUE,TRUE),1,4)</f>
        <v/>
      </c>
      <c r="AG936" s="9">
        <f>INDEX(LINEST(L677:L936,M677:T936,TRUE,TRUE),1,3)</f>
        <v/>
      </c>
      <c r="AH936" s="9">
        <f>INDEX(LINEST(L677:L936,M677:T936,TRUE,TRUE),1,2)</f>
        <v/>
      </c>
      <c r="AI936" s="9">
        <f>INDEX(LINEST(L677:L936,M677:T936,TRUE,TRUE),1,1)</f>
        <v/>
      </c>
      <c r="AJ936" s="10">
        <f>INDEX(LINEST(L677:L936,M677:T936,TRUE,TRUE),3,1)</f>
        <v/>
      </c>
      <c r="AK936" s="9">
        <f>AA935/52+AB935*M936+AC935*N936+AD935*O936+AE935*P936+AF935*Q936+AG935*R936+AH935*S936+AI935*T936</f>
        <v/>
      </c>
      <c r="AL936" s="9">
        <f>AVERAGE(L676:L935)</f>
        <v/>
      </c>
    </row>
    <row r="937">
      <c r="A937" s="7" t="n">
        <v>44169</v>
      </c>
      <c r="B937" s="8" t="n">
        <v>1843</v>
      </c>
      <c r="C937" s="8" t="n">
        <v>1.89</v>
      </c>
      <c r="D937" s="8" t="n">
        <v>-0.92</v>
      </c>
      <c r="E937" s="8" t="n">
        <v>90.699997</v>
      </c>
      <c r="F937" s="8" t="n">
        <v>46.23</v>
      </c>
      <c r="G937" s="8" t="n">
        <v>20.79</v>
      </c>
      <c r="H937" s="8" t="n">
        <v>43.889999</v>
      </c>
      <c r="I937" s="8" t="n">
        <v>3699.120117</v>
      </c>
      <c r="J937" s="8" t="n">
        <v>99.60627700000001</v>
      </c>
      <c r="L937" s="9">
        <f>LN(B937/B936)</f>
        <v/>
      </c>
      <c r="M937" s="9">
        <f>$M$1*(C937-C936)</f>
        <v/>
      </c>
      <c r="N937" s="9">
        <f>$N$1*(D937-D936)</f>
        <v/>
      </c>
      <c r="O937" s="9">
        <f>$O$1*LN(E937/E936)</f>
        <v/>
      </c>
      <c r="P937" s="9">
        <f>$P$1*LN(F937/F936)</f>
        <v/>
      </c>
      <c r="Q937" s="9">
        <f>$Q$1*(G937-G936)</f>
        <v/>
      </c>
      <c r="R937" s="9">
        <f>$R$1*(H937-H936)</f>
        <v/>
      </c>
      <c r="S937" s="9">
        <f>$S$1*LN(I937/I936)</f>
        <v/>
      </c>
      <c r="T937" s="9">
        <f>$T$1*LN(J937/J936)</f>
        <v/>
      </c>
      <c r="U937" s="9">
        <f>$W$12+$W$4*M937+$W$5*N937+$W$6*O937+$W$7*P937+$W$8*Q937+$W$9*R937+$W$10*S937+$W$11*T937</f>
        <v/>
      </c>
      <c r="AA937" s="10">
        <f>INDEX(LINEST(L678:L937,M678:T937,TRUE,TRUE),1,9)*52</f>
        <v/>
      </c>
      <c r="AB937" s="9">
        <f>INDEX(LINEST(L678:L937,M678:T937,TRUE,TRUE),1,8)</f>
        <v/>
      </c>
      <c r="AC937" s="9">
        <f>INDEX(LINEST(L678:L937,M678:T937,TRUE,TRUE),1,7)</f>
        <v/>
      </c>
      <c r="AD937" s="9">
        <f>INDEX(LINEST(L678:L937,M678:T937,TRUE,TRUE),1,6)</f>
        <v/>
      </c>
      <c r="AE937" s="9">
        <f>INDEX(LINEST(L678:L937,M678:T937,TRUE,TRUE),1,5)</f>
        <v/>
      </c>
      <c r="AF937" s="9">
        <f>INDEX(LINEST(L678:L937,M678:T937,TRUE,TRUE),1,4)</f>
        <v/>
      </c>
      <c r="AG937" s="9">
        <f>INDEX(LINEST(L678:L937,M678:T937,TRUE,TRUE),1,3)</f>
        <v/>
      </c>
      <c r="AH937" s="9">
        <f>INDEX(LINEST(L678:L937,M678:T937,TRUE,TRUE),1,2)</f>
        <v/>
      </c>
      <c r="AI937" s="9">
        <f>INDEX(LINEST(L678:L937,M678:T937,TRUE,TRUE),1,1)</f>
        <v/>
      </c>
      <c r="AJ937" s="10">
        <f>INDEX(LINEST(L678:L937,M678:T937,TRUE,TRUE),3,1)</f>
        <v/>
      </c>
      <c r="AK937" s="9">
        <f>AA936/52+AB936*M937+AC936*N937+AD936*O937+AE936*P937+AF936*Q937+AG936*R937+AH936*S937+AI936*T937</f>
        <v/>
      </c>
      <c r="AL937" s="9">
        <f>AVERAGE(L677:L936)</f>
        <v/>
      </c>
    </row>
    <row r="938">
      <c r="A938" s="7" t="n">
        <v>44176</v>
      </c>
      <c r="B938" s="8" t="n">
        <v>1842</v>
      </c>
      <c r="C938" s="8" t="n">
        <v>1.87</v>
      </c>
      <c r="D938" s="8" t="n">
        <v>-0.97</v>
      </c>
      <c r="E938" s="8" t="n">
        <v>90.980003</v>
      </c>
      <c r="F938" s="8" t="n">
        <v>46.59</v>
      </c>
      <c r="G938" s="8" t="n">
        <v>23.31</v>
      </c>
      <c r="H938" s="8" t="n">
        <v>47.52</v>
      </c>
      <c r="I938" s="8" t="n">
        <v>3663.459961</v>
      </c>
      <c r="J938" s="8" t="n">
        <v>99.978966</v>
      </c>
      <c r="L938" s="9">
        <f>LN(B938/B937)</f>
        <v/>
      </c>
      <c r="M938" s="9">
        <f>$M$1*(C938-C937)</f>
        <v/>
      </c>
      <c r="N938" s="9">
        <f>$N$1*(D938-D937)</f>
        <v/>
      </c>
      <c r="O938" s="9">
        <f>$O$1*LN(E938/E937)</f>
        <v/>
      </c>
      <c r="P938" s="9">
        <f>$P$1*LN(F938/F937)</f>
        <v/>
      </c>
      <c r="Q938" s="9">
        <f>$Q$1*(G938-G937)</f>
        <v/>
      </c>
      <c r="R938" s="9">
        <f>$R$1*(H938-H937)</f>
        <v/>
      </c>
      <c r="S938" s="9">
        <f>$S$1*LN(I938/I937)</f>
        <v/>
      </c>
      <c r="T938" s="9">
        <f>$T$1*LN(J938/J937)</f>
        <v/>
      </c>
      <c r="U938" s="9">
        <f>$W$12+$W$4*M938+$W$5*N938+$W$6*O938+$W$7*P938+$W$8*Q938+$W$9*R938+$W$10*S938+$W$11*T938</f>
        <v/>
      </c>
      <c r="AA938" s="10">
        <f>INDEX(LINEST(L679:L938,M679:T938,TRUE,TRUE),1,9)*52</f>
        <v/>
      </c>
      <c r="AB938" s="9">
        <f>INDEX(LINEST(L679:L938,M679:T938,TRUE,TRUE),1,8)</f>
        <v/>
      </c>
      <c r="AC938" s="9">
        <f>INDEX(LINEST(L679:L938,M679:T938,TRUE,TRUE),1,7)</f>
        <v/>
      </c>
      <c r="AD938" s="9">
        <f>INDEX(LINEST(L679:L938,M679:T938,TRUE,TRUE),1,6)</f>
        <v/>
      </c>
      <c r="AE938" s="9">
        <f>INDEX(LINEST(L679:L938,M679:T938,TRUE,TRUE),1,5)</f>
        <v/>
      </c>
      <c r="AF938" s="9">
        <f>INDEX(LINEST(L679:L938,M679:T938,TRUE,TRUE),1,4)</f>
        <v/>
      </c>
      <c r="AG938" s="9">
        <f>INDEX(LINEST(L679:L938,M679:T938,TRUE,TRUE),1,3)</f>
        <v/>
      </c>
      <c r="AH938" s="9">
        <f>INDEX(LINEST(L679:L938,M679:T938,TRUE,TRUE),1,2)</f>
        <v/>
      </c>
      <c r="AI938" s="9">
        <f>INDEX(LINEST(L679:L938,M679:T938,TRUE,TRUE),1,1)</f>
        <v/>
      </c>
      <c r="AJ938" s="10">
        <f>INDEX(LINEST(L679:L938,M679:T938,TRUE,TRUE),3,1)</f>
        <v/>
      </c>
      <c r="AK938" s="9">
        <f>AA937/52+AB937*M938+AC937*N938+AD937*O938+AE937*P938+AF937*Q938+AG937*R938+AH937*S938+AI937*T938</f>
        <v/>
      </c>
      <c r="AL938" s="9">
        <f>AVERAGE(L678:L937)</f>
        <v/>
      </c>
    </row>
    <row r="939">
      <c r="A939" s="7" t="n">
        <v>44183</v>
      </c>
      <c r="B939" s="8" t="n">
        <v>1879.75</v>
      </c>
      <c r="C939" s="8" t="n">
        <v>1.95</v>
      </c>
      <c r="D939" s="8" t="n">
        <v>-1</v>
      </c>
      <c r="E939" s="8" t="n">
        <v>90.019997</v>
      </c>
      <c r="F939" s="8" t="n">
        <v>49.04</v>
      </c>
      <c r="G939" s="8" t="n">
        <v>21.57</v>
      </c>
      <c r="H939" s="8" t="n">
        <v>44.639999</v>
      </c>
      <c r="I939" s="8" t="n">
        <v>3709.409912</v>
      </c>
      <c r="J939" s="8" t="n">
        <v>99.8815</v>
      </c>
      <c r="L939" s="9">
        <f>LN(B939/B938)</f>
        <v/>
      </c>
      <c r="M939" s="9">
        <f>$M$1*(C939-C938)</f>
        <v/>
      </c>
      <c r="N939" s="9">
        <f>$N$1*(D939-D938)</f>
        <v/>
      </c>
      <c r="O939" s="9">
        <f>$O$1*LN(E939/E938)</f>
        <v/>
      </c>
      <c r="P939" s="9">
        <f>$P$1*LN(F939/F938)</f>
        <v/>
      </c>
      <c r="Q939" s="9">
        <f>$Q$1*(G939-G938)</f>
        <v/>
      </c>
      <c r="R939" s="9">
        <f>$R$1*(H939-H938)</f>
        <v/>
      </c>
      <c r="S939" s="9">
        <f>$S$1*LN(I939/I938)</f>
        <v/>
      </c>
      <c r="T939" s="9">
        <f>$T$1*LN(J939/J938)</f>
        <v/>
      </c>
      <c r="U939" s="9">
        <f>$W$12+$W$4*M939+$W$5*N939+$W$6*O939+$W$7*P939+$W$8*Q939+$W$9*R939+$W$10*S939+$W$11*T939</f>
        <v/>
      </c>
      <c r="AA939" s="10">
        <f>INDEX(LINEST(L680:L939,M680:T939,TRUE,TRUE),1,9)*52</f>
        <v/>
      </c>
      <c r="AB939" s="9">
        <f>INDEX(LINEST(L680:L939,M680:T939,TRUE,TRUE),1,8)</f>
        <v/>
      </c>
      <c r="AC939" s="9">
        <f>INDEX(LINEST(L680:L939,M680:T939,TRUE,TRUE),1,7)</f>
        <v/>
      </c>
      <c r="AD939" s="9">
        <f>INDEX(LINEST(L680:L939,M680:T939,TRUE,TRUE),1,6)</f>
        <v/>
      </c>
      <c r="AE939" s="9">
        <f>INDEX(LINEST(L680:L939,M680:T939,TRUE,TRUE),1,5)</f>
        <v/>
      </c>
      <c r="AF939" s="9">
        <f>INDEX(LINEST(L680:L939,M680:T939,TRUE,TRUE),1,4)</f>
        <v/>
      </c>
      <c r="AG939" s="9">
        <f>INDEX(LINEST(L680:L939,M680:T939,TRUE,TRUE),1,3)</f>
        <v/>
      </c>
      <c r="AH939" s="9">
        <f>INDEX(LINEST(L680:L939,M680:T939,TRUE,TRUE),1,2)</f>
        <v/>
      </c>
      <c r="AI939" s="9">
        <f>INDEX(LINEST(L680:L939,M680:T939,TRUE,TRUE),1,1)</f>
        <v/>
      </c>
      <c r="AJ939" s="10">
        <f>INDEX(LINEST(L680:L939,M680:T939,TRUE,TRUE),3,1)</f>
        <v/>
      </c>
      <c r="AK939" s="9">
        <f>AA938/52+AB938*M939+AC938*N939+AD938*O939+AE938*P939+AF938*Q939+AG938*R939+AH938*S939+AI938*T939</f>
        <v/>
      </c>
      <c r="AL939" s="9">
        <f>AVERAGE(L679:L938)</f>
        <v/>
      </c>
    </row>
    <row r="940">
      <c r="A940" s="7" t="n">
        <v>44190</v>
      </c>
      <c r="B940" s="8" t="n">
        <v>1875</v>
      </c>
      <c r="C940" s="8" t="n">
        <v>1.97</v>
      </c>
      <c r="D940" s="8" t="n">
        <v>-1.03</v>
      </c>
      <c r="E940" s="8" t="n">
        <v>90.33000199999999</v>
      </c>
      <c r="F940" s="8" t="n">
        <v>48.18</v>
      </c>
      <c r="G940" s="8" t="n">
        <v>21.53</v>
      </c>
      <c r="H940" s="8" t="n">
        <v>42.110001</v>
      </c>
      <c r="I940" s="8" t="n">
        <v>3703.060059</v>
      </c>
      <c r="J940" s="8" t="n">
        <v>100.051109</v>
      </c>
      <c r="L940" s="9">
        <f>LN(B940/B939)</f>
        <v/>
      </c>
      <c r="M940" s="9">
        <f>$M$1*(C940-C939)</f>
        <v/>
      </c>
      <c r="N940" s="9">
        <f>$N$1*(D940-D939)</f>
        <v/>
      </c>
      <c r="O940" s="9">
        <f>$O$1*LN(E940/E939)</f>
        <v/>
      </c>
      <c r="P940" s="9">
        <f>$P$1*LN(F940/F939)</f>
        <v/>
      </c>
      <c r="Q940" s="9">
        <f>$Q$1*(G940-G939)</f>
        <v/>
      </c>
      <c r="R940" s="9">
        <f>$R$1*(H940-H939)</f>
        <v/>
      </c>
      <c r="S940" s="9">
        <f>$S$1*LN(I940/I939)</f>
        <v/>
      </c>
      <c r="T940" s="9">
        <f>$T$1*LN(J940/J939)</f>
        <v/>
      </c>
      <c r="U940" s="9">
        <f>$W$12+$W$4*M940+$W$5*N940+$W$6*O940+$W$7*P940+$W$8*Q940+$W$9*R940+$W$10*S940+$W$11*T940</f>
        <v/>
      </c>
      <c r="AA940" s="10">
        <f>INDEX(LINEST(L681:L940,M681:T940,TRUE,TRUE),1,9)*52</f>
        <v/>
      </c>
      <c r="AB940" s="9">
        <f>INDEX(LINEST(L681:L940,M681:T940,TRUE,TRUE),1,8)</f>
        <v/>
      </c>
      <c r="AC940" s="9">
        <f>INDEX(LINEST(L681:L940,M681:T940,TRUE,TRUE),1,7)</f>
        <v/>
      </c>
      <c r="AD940" s="9">
        <f>INDEX(LINEST(L681:L940,M681:T940,TRUE,TRUE),1,6)</f>
        <v/>
      </c>
      <c r="AE940" s="9">
        <f>INDEX(LINEST(L681:L940,M681:T940,TRUE,TRUE),1,5)</f>
        <v/>
      </c>
      <c r="AF940" s="9">
        <f>INDEX(LINEST(L681:L940,M681:T940,TRUE,TRUE),1,4)</f>
        <v/>
      </c>
      <c r="AG940" s="9">
        <f>INDEX(LINEST(L681:L940,M681:T940,TRUE,TRUE),1,3)</f>
        <v/>
      </c>
      <c r="AH940" s="9">
        <f>INDEX(LINEST(L681:L940,M681:T940,TRUE,TRUE),1,2)</f>
        <v/>
      </c>
      <c r="AI940" s="9">
        <f>INDEX(LINEST(L681:L940,M681:T940,TRUE,TRUE),1,1)</f>
        <v/>
      </c>
      <c r="AJ940" s="10">
        <f>INDEX(LINEST(L681:L940,M681:T940,TRUE,TRUE),3,1)</f>
        <v/>
      </c>
      <c r="AK940" s="9">
        <f>AA939/52+AB939*M940+AC939*N940+AD939*O940+AE939*P940+AF939*Q940+AG939*R940+AH939*S940+AI939*T940</f>
        <v/>
      </c>
      <c r="AL940" s="9">
        <f>AVERAGE(L680:L939)</f>
        <v/>
      </c>
    </row>
    <row r="941">
      <c r="A941" s="7" t="n">
        <v>44197</v>
      </c>
      <c r="B941" s="8" t="n">
        <v>1887.6</v>
      </c>
      <c r="C941" s="8" t="n">
        <v>1.99</v>
      </c>
      <c r="D941" s="8" t="n">
        <v>-1.06</v>
      </c>
      <c r="E941" s="8" t="n">
        <v>89.94000200000001</v>
      </c>
      <c r="F941" s="8" t="n">
        <v>48.35</v>
      </c>
      <c r="G941" s="8" t="n">
        <v>22.75</v>
      </c>
      <c r="H941" s="8" t="n">
        <v>48.98</v>
      </c>
      <c r="I941" s="8" t="n">
        <v>3756.070068</v>
      </c>
      <c r="J941" s="8" t="n">
        <v>100.220718</v>
      </c>
      <c r="L941" s="9">
        <f>LN(B941/B940)</f>
        <v/>
      </c>
      <c r="M941" s="9">
        <f>$M$1*(C941-C940)</f>
        <v/>
      </c>
      <c r="N941" s="9">
        <f>$N$1*(D941-D940)</f>
        <v/>
      </c>
      <c r="O941" s="9">
        <f>$O$1*LN(E941/E940)</f>
        <v/>
      </c>
      <c r="P941" s="9">
        <f>$P$1*LN(F941/F940)</f>
        <v/>
      </c>
      <c r="Q941" s="9">
        <f>$Q$1*(G941-G940)</f>
        <v/>
      </c>
      <c r="R941" s="9">
        <f>$R$1*(H941-H940)</f>
        <v/>
      </c>
      <c r="S941" s="9">
        <f>$S$1*LN(I941/I940)</f>
        <v/>
      </c>
      <c r="T941" s="9">
        <f>$T$1*LN(J941/J940)</f>
        <v/>
      </c>
      <c r="U941" s="9">
        <f>$W$12+$W$4*M941+$W$5*N941+$W$6*O941+$W$7*P941+$W$8*Q941+$W$9*R941+$W$10*S941+$W$11*T941</f>
        <v/>
      </c>
      <c r="AA941" s="10">
        <f>INDEX(LINEST(L682:L941,M682:T941,TRUE,TRUE),1,9)*52</f>
        <v/>
      </c>
      <c r="AB941" s="9">
        <f>INDEX(LINEST(L682:L941,M682:T941,TRUE,TRUE),1,8)</f>
        <v/>
      </c>
      <c r="AC941" s="9">
        <f>INDEX(LINEST(L682:L941,M682:T941,TRUE,TRUE),1,7)</f>
        <v/>
      </c>
      <c r="AD941" s="9">
        <f>INDEX(LINEST(L682:L941,M682:T941,TRUE,TRUE),1,6)</f>
        <v/>
      </c>
      <c r="AE941" s="9">
        <f>INDEX(LINEST(L682:L941,M682:T941,TRUE,TRUE),1,5)</f>
        <v/>
      </c>
      <c r="AF941" s="9">
        <f>INDEX(LINEST(L682:L941,M682:T941,TRUE,TRUE),1,4)</f>
        <v/>
      </c>
      <c r="AG941" s="9">
        <f>INDEX(LINEST(L682:L941,M682:T941,TRUE,TRUE),1,3)</f>
        <v/>
      </c>
      <c r="AH941" s="9">
        <f>INDEX(LINEST(L682:L941,M682:T941,TRUE,TRUE),1,2)</f>
        <v/>
      </c>
      <c r="AI941" s="9">
        <f>INDEX(LINEST(L682:L941,M682:T941,TRUE,TRUE),1,1)</f>
        <v/>
      </c>
      <c r="AJ941" s="10">
        <f>INDEX(LINEST(L682:L941,M682:T941,TRUE,TRUE),3,1)</f>
        <v/>
      </c>
      <c r="AK941" s="9">
        <f>AA940/52+AB940*M941+AC940*N941+AD940*O941+AE940*P941+AF940*Q941+AG940*R941+AH940*S941+AI940*T941</f>
        <v/>
      </c>
      <c r="AL941" s="9">
        <f>AVERAGE(L681:L940)</f>
        <v/>
      </c>
    </row>
    <row r="942">
      <c r="A942" s="7" t="n">
        <v>44204</v>
      </c>
      <c r="B942" s="8" t="n">
        <v>1862.9</v>
      </c>
      <c r="C942" s="8" t="n">
        <v>2.06</v>
      </c>
      <c r="D942" s="8" t="n">
        <v>-0.93</v>
      </c>
      <c r="E942" s="8" t="n">
        <v>90.099998</v>
      </c>
      <c r="F942" s="8" t="n">
        <v>52.14</v>
      </c>
      <c r="G942" s="8" t="n">
        <v>21.56</v>
      </c>
      <c r="H942" s="8" t="n">
        <v>44.810001</v>
      </c>
      <c r="I942" s="8" t="n">
        <v>3824.679932</v>
      </c>
      <c r="J942" s="8" t="n">
        <v>99.279488</v>
      </c>
      <c r="L942" s="9">
        <f>LN(B942/B941)</f>
        <v/>
      </c>
      <c r="M942" s="9">
        <f>$M$1*(C942-C941)</f>
        <v/>
      </c>
      <c r="N942" s="9">
        <f>$N$1*(D942-D941)</f>
        <v/>
      </c>
      <c r="O942" s="9">
        <f>$O$1*LN(E942/E941)</f>
        <v/>
      </c>
      <c r="P942" s="9">
        <f>$P$1*LN(F942/F941)</f>
        <v/>
      </c>
      <c r="Q942" s="9">
        <f>$Q$1*(G942-G941)</f>
        <v/>
      </c>
      <c r="R942" s="9">
        <f>$R$1*(H942-H941)</f>
        <v/>
      </c>
      <c r="S942" s="9">
        <f>$S$1*LN(I942/I941)</f>
        <v/>
      </c>
      <c r="T942" s="9">
        <f>$T$1*LN(J942/J941)</f>
        <v/>
      </c>
      <c r="U942" s="9">
        <f>$W$12+$W$4*M942+$W$5*N942+$W$6*O942+$W$7*P942+$W$8*Q942+$W$9*R942+$W$10*S942+$W$11*T942</f>
        <v/>
      </c>
      <c r="AA942" s="10">
        <f>INDEX(LINEST(L683:L942,M683:T942,TRUE,TRUE),1,9)*52</f>
        <v/>
      </c>
      <c r="AB942" s="9">
        <f>INDEX(LINEST(L683:L942,M683:T942,TRUE,TRUE),1,8)</f>
        <v/>
      </c>
      <c r="AC942" s="9">
        <f>INDEX(LINEST(L683:L942,M683:T942,TRUE,TRUE),1,7)</f>
        <v/>
      </c>
      <c r="AD942" s="9">
        <f>INDEX(LINEST(L683:L942,M683:T942,TRUE,TRUE),1,6)</f>
        <v/>
      </c>
      <c r="AE942" s="9">
        <f>INDEX(LINEST(L683:L942,M683:T942,TRUE,TRUE),1,5)</f>
        <v/>
      </c>
      <c r="AF942" s="9">
        <f>INDEX(LINEST(L683:L942,M683:T942,TRUE,TRUE),1,4)</f>
        <v/>
      </c>
      <c r="AG942" s="9">
        <f>INDEX(LINEST(L683:L942,M683:T942,TRUE,TRUE),1,3)</f>
        <v/>
      </c>
      <c r="AH942" s="9">
        <f>INDEX(LINEST(L683:L942,M683:T942,TRUE,TRUE),1,2)</f>
        <v/>
      </c>
      <c r="AI942" s="9">
        <f>INDEX(LINEST(L683:L942,M683:T942,TRUE,TRUE),1,1)</f>
        <v/>
      </c>
      <c r="AJ942" s="10">
        <f>INDEX(LINEST(L683:L942,M683:T942,TRUE,TRUE),3,1)</f>
        <v/>
      </c>
      <c r="AK942" s="9">
        <f>AA941/52+AB941*M942+AC941*N942+AD941*O942+AE941*P942+AF941*Q942+AG941*R942+AH941*S942+AI941*T942</f>
        <v/>
      </c>
      <c r="AL942" s="9">
        <f>AVERAGE(L682:L941)</f>
        <v/>
      </c>
    </row>
    <row r="943">
      <c r="A943" s="7" t="n">
        <v>44211</v>
      </c>
      <c r="B943" s="8" t="n">
        <v>1839</v>
      </c>
      <c r="C943" s="8" t="n">
        <v>2.1</v>
      </c>
      <c r="D943" s="8" t="n">
        <v>-0.99</v>
      </c>
      <c r="E943" s="8" t="n">
        <v>90.779999</v>
      </c>
      <c r="F943" s="8" t="n">
        <v>52.25</v>
      </c>
      <c r="G943" s="8" t="n">
        <v>24.34</v>
      </c>
      <c r="H943" s="8" t="n">
        <v>45.139999</v>
      </c>
      <c r="I943" s="8" t="n">
        <v>3768.25</v>
      </c>
      <c r="J943" s="8" t="n">
        <v>99.42358400000001</v>
      </c>
      <c r="L943" s="9">
        <f>LN(B943/B942)</f>
        <v/>
      </c>
      <c r="M943" s="9">
        <f>$M$1*(C943-C942)</f>
        <v/>
      </c>
      <c r="N943" s="9">
        <f>$N$1*(D943-D942)</f>
        <v/>
      </c>
      <c r="O943" s="9">
        <f>$O$1*LN(E943/E942)</f>
        <v/>
      </c>
      <c r="P943" s="9">
        <f>$P$1*LN(F943/F942)</f>
        <v/>
      </c>
      <c r="Q943" s="9">
        <f>$Q$1*(G943-G942)</f>
        <v/>
      </c>
      <c r="R943" s="9">
        <f>$R$1*(H943-H942)</f>
        <v/>
      </c>
      <c r="S943" s="9">
        <f>$S$1*LN(I943/I942)</f>
        <v/>
      </c>
      <c r="T943" s="9">
        <f>$T$1*LN(J943/J942)</f>
        <v/>
      </c>
      <c r="U943" s="9">
        <f>$W$12+$W$4*M943+$W$5*N943+$W$6*O943+$W$7*P943+$W$8*Q943+$W$9*R943+$W$10*S943+$W$11*T943</f>
        <v/>
      </c>
      <c r="AA943" s="10">
        <f>INDEX(LINEST(L684:L943,M684:T943,TRUE,TRUE),1,9)*52</f>
        <v/>
      </c>
      <c r="AB943" s="9">
        <f>INDEX(LINEST(L684:L943,M684:T943,TRUE,TRUE),1,8)</f>
        <v/>
      </c>
      <c r="AC943" s="9">
        <f>INDEX(LINEST(L684:L943,M684:T943,TRUE,TRUE),1,7)</f>
        <v/>
      </c>
      <c r="AD943" s="9">
        <f>INDEX(LINEST(L684:L943,M684:T943,TRUE,TRUE),1,6)</f>
        <v/>
      </c>
      <c r="AE943" s="9">
        <f>INDEX(LINEST(L684:L943,M684:T943,TRUE,TRUE),1,5)</f>
        <v/>
      </c>
      <c r="AF943" s="9">
        <f>INDEX(LINEST(L684:L943,M684:T943,TRUE,TRUE),1,4)</f>
        <v/>
      </c>
      <c r="AG943" s="9">
        <f>INDEX(LINEST(L684:L943,M684:T943,TRUE,TRUE),1,3)</f>
        <v/>
      </c>
      <c r="AH943" s="9">
        <f>INDEX(LINEST(L684:L943,M684:T943,TRUE,TRUE),1,2)</f>
        <v/>
      </c>
      <c r="AI943" s="9">
        <f>INDEX(LINEST(L684:L943,M684:T943,TRUE,TRUE),1,1)</f>
        <v/>
      </c>
      <c r="AJ943" s="10">
        <f>INDEX(LINEST(L684:L943,M684:T943,TRUE,TRUE),3,1)</f>
        <v/>
      </c>
      <c r="AK943" s="9">
        <f>AA942/52+AB942*M943+AC942*N943+AD942*O943+AE942*P943+AF942*Q943+AG942*R943+AH942*S943+AI942*T943</f>
        <v/>
      </c>
      <c r="AL943" s="9">
        <f>AVERAGE(L683:L942)</f>
        <v/>
      </c>
    </row>
    <row r="944">
      <c r="A944" s="7" t="n">
        <v>44218</v>
      </c>
      <c r="B944" s="8" t="n">
        <v>1852.7</v>
      </c>
      <c r="C944" s="8" t="n">
        <v>2.09</v>
      </c>
      <c r="D944" s="8" t="n">
        <v>-0.99</v>
      </c>
      <c r="E944" s="8" t="n">
        <v>90.239998</v>
      </c>
      <c r="F944" s="8" t="n">
        <v>52.28</v>
      </c>
      <c r="G944" s="8" t="n">
        <v>21.91</v>
      </c>
      <c r="H944" s="8" t="n">
        <v>43.09</v>
      </c>
      <c r="I944" s="8" t="n">
        <v>3841.469971</v>
      </c>
      <c r="J944" s="8" t="n">
        <v>99.42358400000001</v>
      </c>
      <c r="L944" s="9">
        <f>LN(B944/B943)</f>
        <v/>
      </c>
      <c r="M944" s="9">
        <f>$M$1*(C944-C943)</f>
        <v/>
      </c>
      <c r="N944" s="9">
        <f>$N$1*(D944-D943)</f>
        <v/>
      </c>
      <c r="O944" s="9">
        <f>$O$1*LN(E944/E943)</f>
        <v/>
      </c>
      <c r="P944" s="9">
        <f>$P$1*LN(F944/F943)</f>
        <v/>
      </c>
      <c r="Q944" s="9">
        <f>$Q$1*(G944-G943)</f>
        <v/>
      </c>
      <c r="R944" s="9">
        <f>$R$1*(H944-H943)</f>
        <v/>
      </c>
      <c r="S944" s="9">
        <f>$S$1*LN(I944/I943)</f>
        <v/>
      </c>
      <c r="T944" s="9">
        <f>$T$1*LN(J944/J943)</f>
        <v/>
      </c>
      <c r="U944" s="9">
        <f>$W$12+$W$4*M944+$W$5*N944+$W$6*O944+$W$7*P944+$W$8*Q944+$W$9*R944+$W$10*S944+$W$11*T944</f>
        <v/>
      </c>
      <c r="AA944" s="10">
        <f>INDEX(LINEST(L685:L944,M685:T944,TRUE,TRUE),1,9)*52</f>
        <v/>
      </c>
      <c r="AB944" s="9">
        <f>INDEX(LINEST(L685:L944,M685:T944,TRUE,TRUE),1,8)</f>
        <v/>
      </c>
      <c r="AC944" s="9">
        <f>INDEX(LINEST(L685:L944,M685:T944,TRUE,TRUE),1,7)</f>
        <v/>
      </c>
      <c r="AD944" s="9">
        <f>INDEX(LINEST(L685:L944,M685:T944,TRUE,TRUE),1,6)</f>
        <v/>
      </c>
      <c r="AE944" s="9">
        <f>INDEX(LINEST(L685:L944,M685:T944,TRUE,TRUE),1,5)</f>
        <v/>
      </c>
      <c r="AF944" s="9">
        <f>INDEX(LINEST(L685:L944,M685:T944,TRUE,TRUE),1,4)</f>
        <v/>
      </c>
      <c r="AG944" s="9">
        <f>INDEX(LINEST(L685:L944,M685:T944,TRUE,TRUE),1,3)</f>
        <v/>
      </c>
      <c r="AH944" s="9">
        <f>INDEX(LINEST(L685:L944,M685:T944,TRUE,TRUE),1,2)</f>
        <v/>
      </c>
      <c r="AI944" s="9">
        <f>INDEX(LINEST(L685:L944,M685:T944,TRUE,TRUE),1,1)</f>
        <v/>
      </c>
      <c r="AJ944" s="10">
        <f>INDEX(LINEST(L685:L944,M685:T944,TRUE,TRUE),3,1)</f>
        <v/>
      </c>
      <c r="AK944" s="9">
        <f>AA943/52+AB943*M944+AC943*N944+AD943*O944+AE943*P944+AF943*Q944+AG943*R944+AH943*S944+AI943*T944</f>
        <v/>
      </c>
      <c r="AL944" s="9">
        <f>AVERAGE(L684:L943)</f>
        <v/>
      </c>
    </row>
    <row r="945">
      <c r="A945" s="7" t="n">
        <v>44225</v>
      </c>
      <c r="B945" s="8" t="n">
        <v>1863.8</v>
      </c>
      <c r="C945" s="8" t="n">
        <v>2.13</v>
      </c>
      <c r="D945" s="8" t="n">
        <v>-1.02</v>
      </c>
      <c r="E945" s="8" t="n">
        <v>90.58000199999999</v>
      </c>
      <c r="F945" s="8" t="n">
        <v>52.16</v>
      </c>
      <c r="G945" s="8" t="n">
        <v>33.09</v>
      </c>
      <c r="H945" s="8" t="n">
        <v>47.41</v>
      </c>
      <c r="I945" s="8" t="n">
        <v>3714.23999</v>
      </c>
      <c r="J945" s="8" t="n">
        <v>99.474518</v>
      </c>
      <c r="L945" s="9">
        <f>LN(B945/B944)</f>
        <v/>
      </c>
      <c r="M945" s="9">
        <f>$M$1*(C945-C944)</f>
        <v/>
      </c>
      <c r="N945" s="9">
        <f>$N$1*(D945-D944)</f>
        <v/>
      </c>
      <c r="O945" s="9">
        <f>$O$1*LN(E945/E944)</f>
        <v/>
      </c>
      <c r="P945" s="9">
        <f>$P$1*LN(F945/F944)</f>
        <v/>
      </c>
      <c r="Q945" s="9">
        <f>$Q$1*(G945-G944)</f>
        <v/>
      </c>
      <c r="R945" s="9">
        <f>$R$1*(H945-H944)</f>
        <v/>
      </c>
      <c r="S945" s="9">
        <f>$S$1*LN(I945/I944)</f>
        <v/>
      </c>
      <c r="T945" s="9">
        <f>$T$1*LN(J945/J944)</f>
        <v/>
      </c>
      <c r="U945" s="9">
        <f>$W$12+$W$4*M945+$W$5*N945+$W$6*O945+$W$7*P945+$W$8*Q945+$W$9*R945+$W$10*S945+$W$11*T945</f>
        <v/>
      </c>
      <c r="AA945" s="10">
        <f>INDEX(LINEST(L686:L945,M686:T945,TRUE,TRUE),1,9)*52</f>
        <v/>
      </c>
      <c r="AB945" s="9">
        <f>INDEX(LINEST(L686:L945,M686:T945,TRUE,TRUE),1,8)</f>
        <v/>
      </c>
      <c r="AC945" s="9">
        <f>INDEX(LINEST(L686:L945,M686:T945,TRUE,TRUE),1,7)</f>
        <v/>
      </c>
      <c r="AD945" s="9">
        <f>INDEX(LINEST(L686:L945,M686:T945,TRUE,TRUE),1,6)</f>
        <v/>
      </c>
      <c r="AE945" s="9">
        <f>INDEX(LINEST(L686:L945,M686:T945,TRUE,TRUE),1,5)</f>
        <v/>
      </c>
      <c r="AF945" s="9">
        <f>INDEX(LINEST(L686:L945,M686:T945,TRUE,TRUE),1,4)</f>
        <v/>
      </c>
      <c r="AG945" s="9">
        <f>INDEX(LINEST(L686:L945,M686:T945,TRUE,TRUE),1,3)</f>
        <v/>
      </c>
      <c r="AH945" s="9">
        <f>INDEX(LINEST(L686:L945,M686:T945,TRUE,TRUE),1,2)</f>
        <v/>
      </c>
      <c r="AI945" s="9">
        <f>INDEX(LINEST(L686:L945,M686:T945,TRUE,TRUE),1,1)</f>
        <v/>
      </c>
      <c r="AJ945" s="10">
        <f>INDEX(LINEST(L686:L945,M686:T945,TRUE,TRUE),3,1)</f>
        <v/>
      </c>
      <c r="AK945" s="9">
        <f>AA944/52+AB944*M945+AC944*N945+AD944*O945+AE944*P945+AF944*Q945+AG944*R945+AH944*S945+AI944*T945</f>
        <v/>
      </c>
      <c r="AL945" s="9">
        <f>AVERAGE(L685:L944)</f>
        <v/>
      </c>
    </row>
    <row r="946">
      <c r="A946" s="7" t="n">
        <v>44232</v>
      </c>
      <c r="B946" s="8" t="n">
        <v>1802.95</v>
      </c>
      <c r="C946" s="8" t="n">
        <v>2.21</v>
      </c>
      <c r="D946" s="8" t="n">
        <v>-1.02</v>
      </c>
      <c r="E946" s="8" t="n">
        <v>91.040001</v>
      </c>
      <c r="F946" s="8" t="n">
        <v>56.8</v>
      </c>
      <c r="G946" s="8" t="n">
        <v>20.87</v>
      </c>
      <c r="H946" s="8" t="n">
        <v>47.200001</v>
      </c>
      <c r="I946" s="8" t="n">
        <v>3886.830078</v>
      </c>
      <c r="J946" s="8" t="n">
        <v>99.12795300000001</v>
      </c>
      <c r="L946" s="9">
        <f>LN(B946/B945)</f>
        <v/>
      </c>
      <c r="M946" s="9">
        <f>$M$1*(C946-C945)</f>
        <v/>
      </c>
      <c r="N946" s="9">
        <f>$N$1*(D946-D945)</f>
        <v/>
      </c>
      <c r="O946" s="9">
        <f>$O$1*LN(E946/E945)</f>
        <v/>
      </c>
      <c r="P946" s="9">
        <f>$P$1*LN(F946/F945)</f>
        <v/>
      </c>
      <c r="Q946" s="9">
        <f>$Q$1*(G946-G945)</f>
        <v/>
      </c>
      <c r="R946" s="9">
        <f>$R$1*(H946-H945)</f>
        <v/>
      </c>
      <c r="S946" s="9">
        <f>$S$1*LN(I946/I945)</f>
        <v/>
      </c>
      <c r="T946" s="9">
        <f>$T$1*LN(J946/J945)</f>
        <v/>
      </c>
      <c r="U946" s="9">
        <f>$W$12+$W$4*M946+$W$5*N946+$W$6*O946+$W$7*P946+$W$8*Q946+$W$9*R946+$W$10*S946+$W$11*T946</f>
        <v/>
      </c>
      <c r="AA946" s="10">
        <f>INDEX(LINEST(L687:L946,M687:T946,TRUE,TRUE),1,9)*52</f>
        <v/>
      </c>
      <c r="AB946" s="9">
        <f>INDEX(LINEST(L687:L946,M687:T946,TRUE,TRUE),1,8)</f>
        <v/>
      </c>
      <c r="AC946" s="9">
        <f>INDEX(LINEST(L687:L946,M687:T946,TRUE,TRUE),1,7)</f>
        <v/>
      </c>
      <c r="AD946" s="9">
        <f>INDEX(LINEST(L687:L946,M687:T946,TRUE,TRUE),1,6)</f>
        <v/>
      </c>
      <c r="AE946" s="9">
        <f>INDEX(LINEST(L687:L946,M687:T946,TRUE,TRUE),1,5)</f>
        <v/>
      </c>
      <c r="AF946" s="9">
        <f>INDEX(LINEST(L687:L946,M687:T946,TRUE,TRUE),1,4)</f>
        <v/>
      </c>
      <c r="AG946" s="9">
        <f>INDEX(LINEST(L687:L946,M687:T946,TRUE,TRUE),1,3)</f>
        <v/>
      </c>
      <c r="AH946" s="9">
        <f>INDEX(LINEST(L687:L946,M687:T946,TRUE,TRUE),1,2)</f>
        <v/>
      </c>
      <c r="AI946" s="9">
        <f>INDEX(LINEST(L687:L946,M687:T946,TRUE,TRUE),1,1)</f>
        <v/>
      </c>
      <c r="AJ946" s="10">
        <f>INDEX(LINEST(L687:L946,M687:T946,TRUE,TRUE),3,1)</f>
        <v/>
      </c>
      <c r="AK946" s="9">
        <f>AA945/52+AB945*M946+AC945*N946+AD945*O946+AE945*P946+AF945*Q946+AG945*R946+AH945*S946+AI945*T946</f>
        <v/>
      </c>
      <c r="AL946" s="9">
        <f>AVERAGE(L686:L945)</f>
        <v/>
      </c>
    </row>
    <row r="947">
      <c r="A947" s="7" t="n">
        <v>44239</v>
      </c>
      <c r="B947" s="8" t="n">
        <v>1816.35</v>
      </c>
      <c r="C947" s="8" t="n">
        <v>2.21</v>
      </c>
      <c r="D947" s="8" t="n">
        <v>-1.01</v>
      </c>
      <c r="E947" s="8" t="n">
        <v>90.480003</v>
      </c>
      <c r="F947" s="8" t="n">
        <v>59.5</v>
      </c>
      <c r="G947" s="8" t="n">
        <v>19.97</v>
      </c>
      <c r="H947" s="8" t="n">
        <v>47.009998</v>
      </c>
      <c r="I947" s="8" t="n">
        <v>3934.830078</v>
      </c>
      <c r="J947" s="8" t="n">
        <v>99.01752500000001</v>
      </c>
      <c r="L947" s="9">
        <f>LN(B947/B946)</f>
        <v/>
      </c>
      <c r="M947" s="9">
        <f>$M$1*(C947-C946)</f>
        <v/>
      </c>
      <c r="N947" s="9">
        <f>$N$1*(D947-D946)</f>
        <v/>
      </c>
      <c r="O947" s="9">
        <f>$O$1*LN(E947/E946)</f>
        <v/>
      </c>
      <c r="P947" s="9">
        <f>$P$1*LN(F947/F946)</f>
        <v/>
      </c>
      <c r="Q947" s="9">
        <f>$Q$1*(G947-G946)</f>
        <v/>
      </c>
      <c r="R947" s="9">
        <f>$R$1*(H947-H946)</f>
        <v/>
      </c>
      <c r="S947" s="9">
        <f>$S$1*LN(I947/I946)</f>
        <v/>
      </c>
      <c r="T947" s="9">
        <f>$T$1*LN(J947/J946)</f>
        <v/>
      </c>
      <c r="U947" s="9">
        <f>$W$12+$W$4*M947+$W$5*N947+$W$6*O947+$W$7*P947+$W$8*Q947+$W$9*R947+$W$10*S947+$W$11*T947</f>
        <v/>
      </c>
      <c r="AA947" s="10">
        <f>INDEX(LINEST(L688:L947,M688:T947,TRUE,TRUE),1,9)*52</f>
        <v/>
      </c>
      <c r="AB947" s="9">
        <f>INDEX(LINEST(L688:L947,M688:T947,TRUE,TRUE),1,8)</f>
        <v/>
      </c>
      <c r="AC947" s="9">
        <f>INDEX(LINEST(L688:L947,M688:T947,TRUE,TRUE),1,7)</f>
        <v/>
      </c>
      <c r="AD947" s="9">
        <f>INDEX(LINEST(L688:L947,M688:T947,TRUE,TRUE),1,6)</f>
        <v/>
      </c>
      <c r="AE947" s="9">
        <f>INDEX(LINEST(L688:L947,M688:T947,TRUE,TRUE),1,5)</f>
        <v/>
      </c>
      <c r="AF947" s="9">
        <f>INDEX(LINEST(L688:L947,M688:T947,TRUE,TRUE),1,4)</f>
        <v/>
      </c>
      <c r="AG947" s="9">
        <f>INDEX(LINEST(L688:L947,M688:T947,TRUE,TRUE),1,3)</f>
        <v/>
      </c>
      <c r="AH947" s="9">
        <f>INDEX(LINEST(L688:L947,M688:T947,TRUE,TRUE),1,2)</f>
        <v/>
      </c>
      <c r="AI947" s="9">
        <f>INDEX(LINEST(L688:L947,M688:T947,TRUE,TRUE),1,1)</f>
        <v/>
      </c>
      <c r="AJ947" s="10">
        <f>INDEX(LINEST(L688:L947,M688:T947,TRUE,TRUE),3,1)</f>
        <v/>
      </c>
      <c r="AK947" s="9">
        <f>AA946/52+AB946*M947+AC946*N947+AD946*O947+AE946*P947+AF946*Q947+AG946*R947+AH946*S947+AI946*T947</f>
        <v/>
      </c>
      <c r="AL947" s="9">
        <f>AVERAGE(L687:L946)</f>
        <v/>
      </c>
    </row>
    <row r="948">
      <c r="A948" s="7" t="n">
        <v>44246</v>
      </c>
      <c r="B948" s="8" t="n">
        <v>1786.2</v>
      </c>
      <c r="C948" s="8" t="n">
        <v>2.14</v>
      </c>
      <c r="D948" s="8" t="n">
        <v>-0.8</v>
      </c>
      <c r="E948" s="8" t="n">
        <v>90.360001</v>
      </c>
      <c r="F948" s="8" t="n">
        <v>59.12</v>
      </c>
      <c r="G948" s="8" t="n">
        <v>22.05</v>
      </c>
      <c r="H948" s="8" t="n">
        <v>60.43</v>
      </c>
      <c r="I948" s="8" t="n">
        <v>3906.709961</v>
      </c>
      <c r="J948" s="8" t="n">
        <v>98.389</v>
      </c>
      <c r="L948" s="9">
        <f>LN(B948/B947)</f>
        <v/>
      </c>
      <c r="M948" s="9">
        <f>$M$1*(C948-C947)</f>
        <v/>
      </c>
      <c r="N948" s="9">
        <f>$N$1*(D948-D947)</f>
        <v/>
      </c>
      <c r="O948" s="9">
        <f>$O$1*LN(E948/E947)</f>
        <v/>
      </c>
      <c r="P948" s="9">
        <f>$P$1*LN(F948/F947)</f>
        <v/>
      </c>
      <c r="Q948" s="9">
        <f>$Q$1*(G948-G947)</f>
        <v/>
      </c>
      <c r="R948" s="9">
        <f>$R$1*(H948-H947)</f>
        <v/>
      </c>
      <c r="S948" s="9">
        <f>$S$1*LN(I948/I947)</f>
        <v/>
      </c>
      <c r="T948" s="9">
        <f>$T$1*LN(J948/J947)</f>
        <v/>
      </c>
      <c r="U948" s="9">
        <f>$W$12+$W$4*M948+$W$5*N948+$W$6*O948+$W$7*P948+$W$8*Q948+$W$9*R948+$W$10*S948+$W$11*T948</f>
        <v/>
      </c>
      <c r="AA948" s="10">
        <f>INDEX(LINEST(L689:L948,M689:T948,TRUE,TRUE),1,9)*52</f>
        <v/>
      </c>
      <c r="AB948" s="9">
        <f>INDEX(LINEST(L689:L948,M689:T948,TRUE,TRUE),1,8)</f>
        <v/>
      </c>
      <c r="AC948" s="9">
        <f>INDEX(LINEST(L689:L948,M689:T948,TRUE,TRUE),1,7)</f>
        <v/>
      </c>
      <c r="AD948" s="9">
        <f>INDEX(LINEST(L689:L948,M689:T948,TRUE,TRUE),1,6)</f>
        <v/>
      </c>
      <c r="AE948" s="9">
        <f>INDEX(LINEST(L689:L948,M689:T948,TRUE,TRUE),1,5)</f>
        <v/>
      </c>
      <c r="AF948" s="9">
        <f>INDEX(LINEST(L689:L948,M689:T948,TRUE,TRUE),1,4)</f>
        <v/>
      </c>
      <c r="AG948" s="9">
        <f>INDEX(LINEST(L689:L948,M689:T948,TRUE,TRUE),1,3)</f>
        <v/>
      </c>
      <c r="AH948" s="9">
        <f>INDEX(LINEST(L689:L948,M689:T948,TRUE,TRUE),1,2)</f>
        <v/>
      </c>
      <c r="AI948" s="9">
        <f>INDEX(LINEST(L689:L948,M689:T948,TRUE,TRUE),1,1)</f>
        <v/>
      </c>
      <c r="AJ948" s="10">
        <f>INDEX(LINEST(L689:L948,M689:T948,TRUE,TRUE),3,1)</f>
        <v/>
      </c>
      <c r="AK948" s="9">
        <f>AA947/52+AB947*M948+AC947*N948+AD947*O948+AE947*P948+AF947*Q948+AG947*R948+AH947*S948+AI947*T948</f>
        <v/>
      </c>
      <c r="AL948" s="9">
        <f>AVERAGE(L688:L947)</f>
        <v/>
      </c>
    </row>
    <row r="949">
      <c r="A949" s="7" t="n">
        <v>44253</v>
      </c>
      <c r="B949" s="8" t="n">
        <v>1742.85</v>
      </c>
      <c r="C949" s="8" t="n">
        <v>2.15</v>
      </c>
      <c r="D949" s="8" t="n">
        <v>-0.71</v>
      </c>
      <c r="E949" s="8" t="n">
        <v>90.93000000000001</v>
      </c>
      <c r="F949" s="8" t="n">
        <v>61.55</v>
      </c>
      <c r="G949" s="8" t="n">
        <v>27.95</v>
      </c>
      <c r="H949" s="8" t="n">
        <v>75.660004</v>
      </c>
      <c r="I949" s="8" t="n">
        <v>3811.149902</v>
      </c>
      <c r="J949" s="8" t="n">
        <v>97.964348</v>
      </c>
      <c r="L949" s="9">
        <f>LN(B949/B948)</f>
        <v/>
      </c>
      <c r="M949" s="9">
        <f>$M$1*(C949-C948)</f>
        <v/>
      </c>
      <c r="N949" s="9">
        <f>$N$1*(D949-D948)</f>
        <v/>
      </c>
      <c r="O949" s="9">
        <f>$O$1*LN(E949/E948)</f>
        <v/>
      </c>
      <c r="P949" s="9">
        <f>$P$1*LN(F949/F948)</f>
        <v/>
      </c>
      <c r="Q949" s="9">
        <f>$Q$1*(G949-G948)</f>
        <v/>
      </c>
      <c r="R949" s="9">
        <f>$R$1*(H949-H948)</f>
        <v/>
      </c>
      <c r="S949" s="9">
        <f>$S$1*LN(I949/I948)</f>
        <v/>
      </c>
      <c r="T949" s="9">
        <f>$T$1*LN(J949/J948)</f>
        <v/>
      </c>
      <c r="U949" s="9">
        <f>$W$12+$W$4*M949+$W$5*N949+$W$6*O949+$W$7*P949+$W$8*Q949+$W$9*R949+$W$10*S949+$W$11*T949</f>
        <v/>
      </c>
      <c r="AA949" s="10">
        <f>INDEX(LINEST(L690:L949,M690:T949,TRUE,TRUE),1,9)*52</f>
        <v/>
      </c>
      <c r="AB949" s="9">
        <f>INDEX(LINEST(L690:L949,M690:T949,TRUE,TRUE),1,8)</f>
        <v/>
      </c>
      <c r="AC949" s="9">
        <f>INDEX(LINEST(L690:L949,M690:T949,TRUE,TRUE),1,7)</f>
        <v/>
      </c>
      <c r="AD949" s="9">
        <f>INDEX(LINEST(L690:L949,M690:T949,TRUE,TRUE),1,6)</f>
        <v/>
      </c>
      <c r="AE949" s="9">
        <f>INDEX(LINEST(L690:L949,M690:T949,TRUE,TRUE),1,5)</f>
        <v/>
      </c>
      <c r="AF949" s="9">
        <f>INDEX(LINEST(L690:L949,M690:T949,TRUE,TRUE),1,4)</f>
        <v/>
      </c>
      <c r="AG949" s="9">
        <f>INDEX(LINEST(L690:L949,M690:T949,TRUE,TRUE),1,3)</f>
        <v/>
      </c>
      <c r="AH949" s="9">
        <f>INDEX(LINEST(L690:L949,M690:T949,TRUE,TRUE),1,2)</f>
        <v/>
      </c>
      <c r="AI949" s="9">
        <f>INDEX(LINEST(L690:L949,M690:T949,TRUE,TRUE),1,1)</f>
        <v/>
      </c>
      <c r="AJ949" s="10">
        <f>INDEX(LINEST(L690:L949,M690:T949,TRUE,TRUE),3,1)</f>
        <v/>
      </c>
      <c r="AK949" s="9">
        <f>AA948/52+AB948*M949+AC948*N949+AD948*O949+AE948*P949+AF948*Q949+AG948*R949+AH948*S949+AI948*T949</f>
        <v/>
      </c>
      <c r="AL949" s="9">
        <f>AVERAGE(L689:L948)</f>
        <v/>
      </c>
    </row>
    <row r="950">
      <c r="A950" s="7" t="n">
        <v>44260</v>
      </c>
      <c r="B950" s="8" t="n">
        <v>1696.25</v>
      </c>
      <c r="C950" s="8" t="n">
        <v>2.22</v>
      </c>
      <c r="D950" s="8" t="n">
        <v>-0.66</v>
      </c>
      <c r="E950" s="8" t="n">
        <v>91.980003</v>
      </c>
      <c r="F950" s="8" t="n">
        <v>66.08</v>
      </c>
      <c r="G950" s="8" t="n">
        <v>24.66</v>
      </c>
      <c r="H950" s="8" t="n">
        <v>69.370003</v>
      </c>
      <c r="I950" s="8" t="n">
        <v>3841.939941</v>
      </c>
      <c r="J950" s="8" t="n">
        <v>97.224197</v>
      </c>
      <c r="L950" s="9">
        <f>LN(B950/B949)</f>
        <v/>
      </c>
      <c r="M950" s="9">
        <f>$M$1*(C950-C949)</f>
        <v/>
      </c>
      <c r="N950" s="9">
        <f>$N$1*(D950-D949)</f>
        <v/>
      </c>
      <c r="O950" s="9">
        <f>$O$1*LN(E950/E949)</f>
        <v/>
      </c>
      <c r="P950" s="9">
        <f>$P$1*LN(F950/F949)</f>
        <v/>
      </c>
      <c r="Q950" s="9">
        <f>$Q$1*(G950-G949)</f>
        <v/>
      </c>
      <c r="R950" s="9">
        <f>$R$1*(H950-H949)</f>
        <v/>
      </c>
      <c r="S950" s="9">
        <f>$S$1*LN(I950/I949)</f>
        <v/>
      </c>
      <c r="T950" s="9">
        <f>$T$1*LN(J950/J949)</f>
        <v/>
      </c>
      <c r="U950" s="9">
        <f>$W$12+$W$4*M950+$W$5*N950+$W$6*O950+$W$7*P950+$W$8*Q950+$W$9*R950+$W$10*S950+$W$11*T950</f>
        <v/>
      </c>
      <c r="AA950" s="10">
        <f>INDEX(LINEST(L691:L950,M691:T950,TRUE,TRUE),1,9)*52</f>
        <v/>
      </c>
      <c r="AB950" s="9">
        <f>INDEX(LINEST(L691:L950,M691:T950,TRUE,TRUE),1,8)</f>
        <v/>
      </c>
      <c r="AC950" s="9">
        <f>INDEX(LINEST(L691:L950,M691:T950,TRUE,TRUE),1,7)</f>
        <v/>
      </c>
      <c r="AD950" s="9">
        <f>INDEX(LINEST(L691:L950,M691:T950,TRUE,TRUE),1,6)</f>
        <v/>
      </c>
      <c r="AE950" s="9">
        <f>INDEX(LINEST(L691:L950,M691:T950,TRUE,TRUE),1,5)</f>
        <v/>
      </c>
      <c r="AF950" s="9">
        <f>INDEX(LINEST(L691:L950,M691:T950,TRUE,TRUE),1,4)</f>
        <v/>
      </c>
      <c r="AG950" s="9">
        <f>INDEX(LINEST(L691:L950,M691:T950,TRUE,TRUE),1,3)</f>
        <v/>
      </c>
      <c r="AH950" s="9">
        <f>INDEX(LINEST(L691:L950,M691:T950,TRUE,TRUE),1,2)</f>
        <v/>
      </c>
      <c r="AI950" s="9">
        <f>INDEX(LINEST(L691:L950,M691:T950,TRUE,TRUE),1,1)</f>
        <v/>
      </c>
      <c r="AJ950" s="10">
        <f>INDEX(LINEST(L691:L950,M691:T950,TRUE,TRUE),3,1)</f>
        <v/>
      </c>
      <c r="AK950" s="9">
        <f>AA949/52+AB949*M950+AC949*N950+AD949*O950+AE949*P950+AF949*Q950+AG949*R950+AH949*S950+AI949*T950</f>
        <v/>
      </c>
      <c r="AL950" s="9">
        <f>AVERAGE(L690:L949)</f>
        <v/>
      </c>
    </row>
    <row r="951">
      <c r="A951" s="7" t="n">
        <v>44267</v>
      </c>
      <c r="B951" s="8" t="n">
        <v>1704.8</v>
      </c>
      <c r="C951" s="8" t="n">
        <v>2.26</v>
      </c>
      <c r="D951" s="8" t="n">
        <v>-0.62</v>
      </c>
      <c r="E951" s="8" t="n">
        <v>91.68000000000001</v>
      </c>
      <c r="F951" s="8" t="n">
        <v>65.59</v>
      </c>
      <c r="G951" s="8" t="n">
        <v>20.69</v>
      </c>
      <c r="H951" s="8" t="n">
        <v>70.83000199999999</v>
      </c>
      <c r="I951" s="8" t="n">
        <v>3943.340088</v>
      </c>
      <c r="J951" s="8" t="n">
        <v>96.80729700000001</v>
      </c>
      <c r="L951" s="9">
        <f>LN(B951/B950)</f>
        <v/>
      </c>
      <c r="M951" s="9">
        <f>$M$1*(C951-C950)</f>
        <v/>
      </c>
      <c r="N951" s="9">
        <f>$N$1*(D951-D950)</f>
        <v/>
      </c>
      <c r="O951" s="9">
        <f>$O$1*LN(E951/E950)</f>
        <v/>
      </c>
      <c r="P951" s="9">
        <f>$P$1*LN(F951/F950)</f>
        <v/>
      </c>
      <c r="Q951" s="9">
        <f>$Q$1*(G951-G950)</f>
        <v/>
      </c>
      <c r="R951" s="9">
        <f>$R$1*(H951-H950)</f>
        <v/>
      </c>
      <c r="S951" s="9">
        <f>$S$1*LN(I951/I950)</f>
        <v/>
      </c>
      <c r="T951" s="9">
        <f>$T$1*LN(J951/J950)</f>
        <v/>
      </c>
      <c r="U951" s="9">
        <f>$W$12+$W$4*M951+$W$5*N951+$W$6*O951+$W$7*P951+$W$8*Q951+$W$9*R951+$W$10*S951+$W$11*T951</f>
        <v/>
      </c>
      <c r="AA951" s="10">
        <f>INDEX(LINEST(L692:L951,M692:T951,TRUE,TRUE),1,9)*52</f>
        <v/>
      </c>
      <c r="AB951" s="9">
        <f>INDEX(LINEST(L692:L951,M692:T951,TRUE,TRUE),1,8)</f>
        <v/>
      </c>
      <c r="AC951" s="9">
        <f>INDEX(LINEST(L692:L951,M692:T951,TRUE,TRUE),1,7)</f>
        <v/>
      </c>
      <c r="AD951" s="9">
        <f>INDEX(LINEST(L692:L951,M692:T951,TRUE,TRUE),1,6)</f>
        <v/>
      </c>
      <c r="AE951" s="9">
        <f>INDEX(LINEST(L692:L951,M692:T951,TRUE,TRUE),1,5)</f>
        <v/>
      </c>
      <c r="AF951" s="9">
        <f>INDEX(LINEST(L692:L951,M692:T951,TRUE,TRUE),1,4)</f>
        <v/>
      </c>
      <c r="AG951" s="9">
        <f>INDEX(LINEST(L692:L951,M692:T951,TRUE,TRUE),1,3)</f>
        <v/>
      </c>
      <c r="AH951" s="9">
        <f>INDEX(LINEST(L692:L951,M692:T951,TRUE,TRUE),1,2)</f>
        <v/>
      </c>
      <c r="AI951" s="9">
        <f>INDEX(LINEST(L692:L951,M692:T951,TRUE,TRUE),1,1)</f>
        <v/>
      </c>
      <c r="AJ951" s="10">
        <f>INDEX(LINEST(L692:L951,M692:T951,TRUE,TRUE),3,1)</f>
        <v/>
      </c>
      <c r="AK951" s="9">
        <f>AA950/52+AB950*M951+AC950*N951+AD950*O951+AE950*P951+AF950*Q951+AG950*R951+AH950*S951+AI950*T951</f>
        <v/>
      </c>
      <c r="AL951" s="9">
        <f>AVERAGE(L691:L950)</f>
        <v/>
      </c>
    </row>
    <row r="952">
      <c r="A952" s="7" t="n">
        <v>44274</v>
      </c>
      <c r="B952" s="8" t="n">
        <v>1735.2</v>
      </c>
      <c r="C952" s="8" t="n">
        <v>2.31</v>
      </c>
      <c r="D952" s="8" t="n">
        <v>-0.57</v>
      </c>
      <c r="E952" s="8" t="n">
        <v>91.91999800000001</v>
      </c>
      <c r="F952" s="8" t="n">
        <v>61.43</v>
      </c>
      <c r="G952" s="8" t="n">
        <v>20.95</v>
      </c>
      <c r="H952" s="8" t="n">
        <v>68.800003</v>
      </c>
      <c r="I952" s="8" t="n">
        <v>3913.100098</v>
      </c>
      <c r="J952" s="8" t="n">
        <v>96.56912199999999</v>
      </c>
      <c r="L952" s="9">
        <f>LN(B952/B951)</f>
        <v/>
      </c>
      <c r="M952" s="9">
        <f>$M$1*(C952-C951)</f>
        <v/>
      </c>
      <c r="N952" s="9">
        <f>$N$1*(D952-D951)</f>
        <v/>
      </c>
      <c r="O952" s="9">
        <f>$O$1*LN(E952/E951)</f>
        <v/>
      </c>
      <c r="P952" s="9">
        <f>$P$1*LN(F952/F951)</f>
        <v/>
      </c>
      <c r="Q952" s="9">
        <f>$Q$1*(G952-G951)</f>
        <v/>
      </c>
      <c r="R952" s="9">
        <f>$R$1*(H952-H951)</f>
        <v/>
      </c>
      <c r="S952" s="9">
        <f>$S$1*LN(I952/I951)</f>
        <v/>
      </c>
      <c r="T952" s="9">
        <f>$T$1*LN(J952/J951)</f>
        <v/>
      </c>
      <c r="U952" s="9">
        <f>$W$12+$W$4*M952+$W$5*N952+$W$6*O952+$W$7*P952+$W$8*Q952+$W$9*R952+$W$10*S952+$W$11*T952</f>
        <v/>
      </c>
      <c r="AA952" s="10">
        <f>INDEX(LINEST(L693:L952,M693:T952,TRUE,TRUE),1,9)*52</f>
        <v/>
      </c>
      <c r="AB952" s="9">
        <f>INDEX(LINEST(L693:L952,M693:T952,TRUE,TRUE),1,8)</f>
        <v/>
      </c>
      <c r="AC952" s="9">
        <f>INDEX(LINEST(L693:L952,M693:T952,TRUE,TRUE),1,7)</f>
        <v/>
      </c>
      <c r="AD952" s="9">
        <f>INDEX(LINEST(L693:L952,M693:T952,TRUE,TRUE),1,6)</f>
        <v/>
      </c>
      <c r="AE952" s="9">
        <f>INDEX(LINEST(L693:L952,M693:T952,TRUE,TRUE),1,5)</f>
        <v/>
      </c>
      <c r="AF952" s="9">
        <f>INDEX(LINEST(L693:L952,M693:T952,TRUE,TRUE),1,4)</f>
        <v/>
      </c>
      <c r="AG952" s="9">
        <f>INDEX(LINEST(L693:L952,M693:T952,TRUE,TRUE),1,3)</f>
        <v/>
      </c>
      <c r="AH952" s="9">
        <f>INDEX(LINEST(L693:L952,M693:T952,TRUE,TRUE),1,2)</f>
        <v/>
      </c>
      <c r="AI952" s="9">
        <f>INDEX(LINEST(L693:L952,M693:T952,TRUE,TRUE),1,1)</f>
        <v/>
      </c>
      <c r="AJ952" s="10">
        <f>INDEX(LINEST(L693:L952,M693:T952,TRUE,TRUE),3,1)</f>
        <v/>
      </c>
      <c r="AK952" s="9">
        <f>AA951/52+AB951*M952+AC951*N952+AD951*O952+AE951*P952+AF951*Q952+AG951*R952+AH951*S952+AI951*T952</f>
        <v/>
      </c>
      <c r="AL952" s="9">
        <f>AVERAGE(L692:L951)</f>
        <v/>
      </c>
    </row>
    <row r="953">
      <c r="A953" s="7" t="n">
        <v>44281</v>
      </c>
      <c r="B953" s="8" t="n">
        <v>1731.8</v>
      </c>
      <c r="C953" s="8" t="n">
        <v>2.34</v>
      </c>
      <c r="D953" s="8" t="n">
        <v>-0.67</v>
      </c>
      <c r="E953" s="8" t="n">
        <v>92.769997</v>
      </c>
      <c r="F953" s="8" t="n">
        <v>60.93</v>
      </c>
      <c r="G953" s="8" t="n">
        <v>18.86</v>
      </c>
      <c r="H953" s="8" t="n">
        <v>61.490002</v>
      </c>
      <c r="I953" s="8" t="n">
        <v>3974.540039</v>
      </c>
      <c r="J953" s="8" t="n">
        <v>96.909401</v>
      </c>
      <c r="L953" s="9">
        <f>LN(B953/B952)</f>
        <v/>
      </c>
      <c r="M953" s="9">
        <f>$M$1*(C953-C952)</f>
        <v/>
      </c>
      <c r="N953" s="9">
        <f>$N$1*(D953-D952)</f>
        <v/>
      </c>
      <c r="O953" s="9">
        <f>$O$1*LN(E953/E952)</f>
        <v/>
      </c>
      <c r="P953" s="9">
        <f>$P$1*LN(F953/F952)</f>
        <v/>
      </c>
      <c r="Q953" s="9">
        <f>$Q$1*(G953-G952)</f>
        <v/>
      </c>
      <c r="R953" s="9">
        <f>$R$1*(H953-H952)</f>
        <v/>
      </c>
      <c r="S953" s="9">
        <f>$S$1*LN(I953/I952)</f>
        <v/>
      </c>
      <c r="T953" s="9">
        <f>$T$1*LN(J953/J952)</f>
        <v/>
      </c>
      <c r="U953" s="9">
        <f>$W$12+$W$4*M953+$W$5*N953+$W$6*O953+$W$7*P953+$W$8*Q953+$W$9*R953+$W$10*S953+$W$11*T953</f>
        <v/>
      </c>
      <c r="AA953" s="10">
        <f>INDEX(LINEST(L694:L953,M694:T953,TRUE,TRUE),1,9)*52</f>
        <v/>
      </c>
      <c r="AB953" s="9">
        <f>INDEX(LINEST(L694:L953,M694:T953,TRUE,TRUE),1,8)</f>
        <v/>
      </c>
      <c r="AC953" s="9">
        <f>INDEX(LINEST(L694:L953,M694:T953,TRUE,TRUE),1,7)</f>
        <v/>
      </c>
      <c r="AD953" s="9">
        <f>INDEX(LINEST(L694:L953,M694:T953,TRUE,TRUE),1,6)</f>
        <v/>
      </c>
      <c r="AE953" s="9">
        <f>INDEX(LINEST(L694:L953,M694:T953,TRUE,TRUE),1,5)</f>
        <v/>
      </c>
      <c r="AF953" s="9">
        <f>INDEX(LINEST(L694:L953,M694:T953,TRUE,TRUE),1,4)</f>
        <v/>
      </c>
      <c r="AG953" s="9">
        <f>INDEX(LINEST(L694:L953,M694:T953,TRUE,TRUE),1,3)</f>
        <v/>
      </c>
      <c r="AH953" s="9">
        <f>INDEX(LINEST(L694:L953,M694:T953,TRUE,TRUE),1,2)</f>
        <v/>
      </c>
      <c r="AI953" s="9">
        <f>INDEX(LINEST(L694:L953,M694:T953,TRUE,TRUE),1,1)</f>
        <v/>
      </c>
      <c r="AJ953" s="10">
        <f>INDEX(LINEST(L694:L953,M694:T953,TRUE,TRUE),3,1)</f>
        <v/>
      </c>
      <c r="AK953" s="9">
        <f>AA952/52+AB952*M953+AC952*N953+AD952*O953+AE952*P953+AF952*Q953+AG952*R953+AH952*S953+AI952*T953</f>
        <v/>
      </c>
      <c r="AL953" s="9">
        <f>AVERAGE(L693:L952)</f>
        <v/>
      </c>
    </row>
    <row r="954">
      <c r="A954" s="7" t="n">
        <v>44288</v>
      </c>
      <c r="B954" s="8" t="n">
        <v>1726.05</v>
      </c>
      <c r="C954" s="8" t="n">
        <v>2.36</v>
      </c>
      <c r="D954" s="8" t="n">
        <v>-0.64</v>
      </c>
      <c r="E954" s="8" t="n">
        <v>92.93000000000001</v>
      </c>
      <c r="F954" s="8" t="n">
        <v>61.41</v>
      </c>
      <c r="G954" s="8" t="n">
        <v>17.33</v>
      </c>
      <c r="H954" s="8" t="n">
        <v>64.989998</v>
      </c>
      <c r="I954" s="8" t="n">
        <v>4019.870117</v>
      </c>
      <c r="J954" s="8" t="n">
        <v>97.16683999999999</v>
      </c>
      <c r="L954" s="9">
        <f>LN(B954/B953)</f>
        <v/>
      </c>
      <c r="M954" s="9">
        <f>$M$1*(C954-C953)</f>
        <v/>
      </c>
      <c r="N954" s="9">
        <f>$N$1*(D954-D953)</f>
        <v/>
      </c>
      <c r="O954" s="9">
        <f>$O$1*LN(E954/E953)</f>
        <v/>
      </c>
      <c r="P954" s="9">
        <f>$P$1*LN(F954/F953)</f>
        <v/>
      </c>
      <c r="Q954" s="9">
        <f>$Q$1*(G954-G953)</f>
        <v/>
      </c>
      <c r="R954" s="9">
        <f>$R$1*(H954-H953)</f>
        <v/>
      </c>
      <c r="S954" s="9">
        <f>$S$1*LN(I954/I953)</f>
        <v/>
      </c>
      <c r="T954" s="9">
        <f>$T$1*LN(J954/J953)</f>
        <v/>
      </c>
      <c r="U954" s="9">
        <f>$W$12+$W$4*M954+$W$5*N954+$W$6*O954+$W$7*P954+$W$8*Q954+$W$9*R954+$W$10*S954+$W$11*T954</f>
        <v/>
      </c>
      <c r="AA954" s="10">
        <f>INDEX(LINEST(L695:L954,M695:T954,TRUE,TRUE),1,9)*52</f>
        <v/>
      </c>
      <c r="AB954" s="9">
        <f>INDEX(LINEST(L695:L954,M695:T954,TRUE,TRUE),1,8)</f>
        <v/>
      </c>
      <c r="AC954" s="9">
        <f>INDEX(LINEST(L695:L954,M695:T954,TRUE,TRUE),1,7)</f>
        <v/>
      </c>
      <c r="AD954" s="9">
        <f>INDEX(LINEST(L695:L954,M695:T954,TRUE,TRUE),1,6)</f>
        <v/>
      </c>
      <c r="AE954" s="9">
        <f>INDEX(LINEST(L695:L954,M695:T954,TRUE,TRUE),1,5)</f>
        <v/>
      </c>
      <c r="AF954" s="9">
        <f>INDEX(LINEST(L695:L954,M695:T954,TRUE,TRUE),1,4)</f>
        <v/>
      </c>
      <c r="AG954" s="9">
        <f>INDEX(LINEST(L695:L954,M695:T954,TRUE,TRUE),1,3)</f>
        <v/>
      </c>
      <c r="AH954" s="9">
        <f>INDEX(LINEST(L695:L954,M695:T954,TRUE,TRUE),1,2)</f>
        <v/>
      </c>
      <c r="AI954" s="9">
        <f>INDEX(LINEST(L695:L954,M695:T954,TRUE,TRUE),1,1)</f>
        <v/>
      </c>
      <c r="AJ954" s="10">
        <f>INDEX(LINEST(L695:L954,M695:T954,TRUE,TRUE),3,1)</f>
        <v/>
      </c>
      <c r="AK954" s="9">
        <f>AA953/52+AB953*M954+AC953*N954+AD953*O954+AE953*P954+AF953*Q954+AG953*R954+AH953*S954+AI953*T954</f>
        <v/>
      </c>
      <c r="AL954" s="9">
        <f>AVERAGE(L694:L953)</f>
        <v/>
      </c>
    </row>
    <row r="955">
      <c r="A955" s="7" t="n">
        <v>44295</v>
      </c>
      <c r="B955" s="8" t="n">
        <v>1741.2</v>
      </c>
      <c r="C955" s="8" t="n">
        <v>2.31</v>
      </c>
      <c r="D955" s="8" t="n">
        <v>-0.64</v>
      </c>
      <c r="E955" s="8" t="n">
        <v>92.160004</v>
      </c>
      <c r="F955" s="8" t="n">
        <v>59.29</v>
      </c>
      <c r="G955" s="8" t="n">
        <v>16.69</v>
      </c>
      <c r="H955" s="8" t="n">
        <v>61.209999</v>
      </c>
      <c r="I955" s="8" t="n">
        <v>4128.799805</v>
      </c>
      <c r="J955" s="8" t="n">
        <v>97.286102</v>
      </c>
      <c r="L955" s="9">
        <f>LN(B955/B954)</f>
        <v/>
      </c>
      <c r="M955" s="9">
        <f>$M$1*(C955-C954)</f>
        <v/>
      </c>
      <c r="N955" s="9">
        <f>$N$1*(D955-D954)</f>
        <v/>
      </c>
      <c r="O955" s="9">
        <f>$O$1*LN(E955/E954)</f>
        <v/>
      </c>
      <c r="P955" s="9">
        <f>$P$1*LN(F955/F954)</f>
        <v/>
      </c>
      <c r="Q955" s="9">
        <f>$Q$1*(G955-G954)</f>
        <v/>
      </c>
      <c r="R955" s="9">
        <f>$R$1*(H955-H954)</f>
        <v/>
      </c>
      <c r="S955" s="9">
        <f>$S$1*LN(I955/I954)</f>
        <v/>
      </c>
      <c r="T955" s="9">
        <f>$T$1*LN(J955/J954)</f>
        <v/>
      </c>
      <c r="U955" s="9">
        <f>$W$12+$W$4*M955+$W$5*N955+$W$6*O955+$W$7*P955+$W$8*Q955+$W$9*R955+$W$10*S955+$W$11*T955</f>
        <v/>
      </c>
      <c r="AA955" s="10">
        <f>INDEX(LINEST(L696:L955,M696:T955,TRUE,TRUE),1,9)*52</f>
        <v/>
      </c>
      <c r="AB955" s="9">
        <f>INDEX(LINEST(L696:L955,M696:T955,TRUE,TRUE),1,8)</f>
        <v/>
      </c>
      <c r="AC955" s="9">
        <f>INDEX(LINEST(L696:L955,M696:T955,TRUE,TRUE),1,7)</f>
        <v/>
      </c>
      <c r="AD955" s="9">
        <f>INDEX(LINEST(L696:L955,M696:T955,TRUE,TRUE),1,6)</f>
        <v/>
      </c>
      <c r="AE955" s="9">
        <f>INDEX(LINEST(L696:L955,M696:T955,TRUE,TRUE),1,5)</f>
        <v/>
      </c>
      <c r="AF955" s="9">
        <f>INDEX(LINEST(L696:L955,M696:T955,TRUE,TRUE),1,4)</f>
        <v/>
      </c>
      <c r="AG955" s="9">
        <f>INDEX(LINEST(L696:L955,M696:T955,TRUE,TRUE),1,3)</f>
        <v/>
      </c>
      <c r="AH955" s="9">
        <f>INDEX(LINEST(L696:L955,M696:T955,TRUE,TRUE),1,2)</f>
        <v/>
      </c>
      <c r="AI955" s="9">
        <f>INDEX(LINEST(L696:L955,M696:T955,TRUE,TRUE),1,1)</f>
        <v/>
      </c>
      <c r="AJ955" s="10">
        <f>INDEX(LINEST(L696:L955,M696:T955,TRUE,TRUE),3,1)</f>
        <v/>
      </c>
      <c r="AK955" s="9">
        <f>AA954/52+AB954*M955+AC954*N955+AD954*O955+AE954*P955+AF954*Q955+AG954*R955+AH954*S955+AI954*T955</f>
        <v/>
      </c>
      <c r="AL955" s="9">
        <f>AVERAGE(L695:L954)</f>
        <v/>
      </c>
    </row>
    <row r="956">
      <c r="A956" s="7" t="n">
        <v>44302</v>
      </c>
      <c r="B956" s="8" t="n">
        <v>1774.45</v>
      </c>
      <c r="C956" s="8" t="n">
        <v>2.36</v>
      </c>
      <c r="D956" s="8" t="n">
        <v>-0.77</v>
      </c>
      <c r="E956" s="8" t="n">
        <v>91.55999799999999</v>
      </c>
      <c r="F956" s="8" t="n">
        <v>63.16</v>
      </c>
      <c r="G956" s="8" t="n">
        <v>16.25</v>
      </c>
      <c r="H956" s="8" t="n">
        <v>62.57</v>
      </c>
      <c r="I956" s="8" t="n">
        <v>4185.470215</v>
      </c>
      <c r="J956" s="8" t="n">
        <v>97.592834</v>
      </c>
      <c r="L956" s="9">
        <f>LN(B956/B955)</f>
        <v/>
      </c>
      <c r="M956" s="9">
        <f>$M$1*(C956-C955)</f>
        <v/>
      </c>
      <c r="N956" s="9">
        <f>$N$1*(D956-D955)</f>
        <v/>
      </c>
      <c r="O956" s="9">
        <f>$O$1*LN(E956/E955)</f>
        <v/>
      </c>
      <c r="P956" s="9">
        <f>$P$1*LN(F956/F955)</f>
        <v/>
      </c>
      <c r="Q956" s="9">
        <f>$Q$1*(G956-G955)</f>
        <v/>
      </c>
      <c r="R956" s="9">
        <f>$R$1*(H956-H955)</f>
        <v/>
      </c>
      <c r="S956" s="9">
        <f>$S$1*LN(I956/I955)</f>
        <v/>
      </c>
      <c r="T956" s="9">
        <f>$T$1*LN(J956/J955)</f>
        <v/>
      </c>
      <c r="U956" s="9">
        <f>$W$12+$W$4*M956+$W$5*N956+$W$6*O956+$W$7*P956+$W$8*Q956+$W$9*R956+$W$10*S956+$W$11*T956</f>
        <v/>
      </c>
      <c r="AA956" s="10">
        <f>INDEX(LINEST(L697:L956,M697:T956,TRUE,TRUE),1,9)*52</f>
        <v/>
      </c>
      <c r="AB956" s="9">
        <f>INDEX(LINEST(L697:L956,M697:T956,TRUE,TRUE),1,8)</f>
        <v/>
      </c>
      <c r="AC956" s="9">
        <f>INDEX(LINEST(L697:L956,M697:T956,TRUE,TRUE),1,7)</f>
        <v/>
      </c>
      <c r="AD956" s="9">
        <f>INDEX(LINEST(L697:L956,M697:T956,TRUE,TRUE),1,6)</f>
        <v/>
      </c>
      <c r="AE956" s="9">
        <f>INDEX(LINEST(L697:L956,M697:T956,TRUE,TRUE),1,5)</f>
        <v/>
      </c>
      <c r="AF956" s="9">
        <f>INDEX(LINEST(L697:L956,M697:T956,TRUE,TRUE),1,4)</f>
        <v/>
      </c>
      <c r="AG956" s="9">
        <f>INDEX(LINEST(L697:L956,M697:T956,TRUE,TRUE),1,3)</f>
        <v/>
      </c>
      <c r="AH956" s="9">
        <f>INDEX(LINEST(L697:L956,M697:T956,TRUE,TRUE),1,2)</f>
        <v/>
      </c>
      <c r="AI956" s="9">
        <f>INDEX(LINEST(L697:L956,M697:T956,TRUE,TRUE),1,1)</f>
        <v/>
      </c>
      <c r="AJ956" s="10">
        <f>INDEX(LINEST(L697:L956,M697:T956,TRUE,TRUE),3,1)</f>
        <v/>
      </c>
      <c r="AK956" s="9">
        <f>AA955/52+AB955*M956+AC955*N956+AD955*O956+AE955*P956+AF955*Q956+AG955*R956+AH955*S956+AI955*T956</f>
        <v/>
      </c>
      <c r="AL956" s="9">
        <f>AVERAGE(L696:L955)</f>
        <v/>
      </c>
    </row>
    <row r="957">
      <c r="A957" s="7" t="n">
        <v>44309</v>
      </c>
      <c r="B957" s="8" t="n">
        <v>1781.8</v>
      </c>
      <c r="C957" s="8" t="n">
        <v>2.34</v>
      </c>
      <c r="D957" s="8" t="n">
        <v>-0.76</v>
      </c>
      <c r="E957" s="8" t="n">
        <v>90.860001</v>
      </c>
      <c r="F957" s="8" t="n">
        <v>62.18</v>
      </c>
      <c r="G957" s="8" t="n">
        <v>17.33</v>
      </c>
      <c r="H957" s="8" t="n">
        <v>59.98</v>
      </c>
      <c r="I957" s="8" t="n">
        <v>4180.169922</v>
      </c>
      <c r="J957" s="8" t="n">
        <v>97.771767</v>
      </c>
      <c r="L957" s="9">
        <f>LN(B957/B956)</f>
        <v/>
      </c>
      <c r="M957" s="9">
        <f>$M$1*(C957-C956)</f>
        <v/>
      </c>
      <c r="N957" s="9">
        <f>$N$1*(D957-D956)</f>
        <v/>
      </c>
      <c r="O957" s="9">
        <f>$O$1*LN(E957/E956)</f>
        <v/>
      </c>
      <c r="P957" s="9">
        <f>$P$1*LN(F957/F956)</f>
        <v/>
      </c>
      <c r="Q957" s="9">
        <f>$Q$1*(G957-G956)</f>
        <v/>
      </c>
      <c r="R957" s="9">
        <f>$R$1*(H957-H956)</f>
        <v/>
      </c>
      <c r="S957" s="9">
        <f>$S$1*LN(I957/I956)</f>
        <v/>
      </c>
      <c r="T957" s="9">
        <f>$T$1*LN(J957/J956)</f>
        <v/>
      </c>
      <c r="U957" s="9">
        <f>$W$12+$W$4*M957+$W$5*N957+$W$6*O957+$W$7*P957+$W$8*Q957+$W$9*R957+$W$10*S957+$W$11*T957</f>
        <v/>
      </c>
      <c r="AA957" s="10">
        <f>INDEX(LINEST(L698:L957,M698:T957,TRUE,TRUE),1,9)*52</f>
        <v/>
      </c>
      <c r="AB957" s="9">
        <f>INDEX(LINEST(L698:L957,M698:T957,TRUE,TRUE),1,8)</f>
        <v/>
      </c>
      <c r="AC957" s="9">
        <f>INDEX(LINEST(L698:L957,M698:T957,TRUE,TRUE),1,7)</f>
        <v/>
      </c>
      <c r="AD957" s="9">
        <f>INDEX(LINEST(L698:L957,M698:T957,TRUE,TRUE),1,6)</f>
        <v/>
      </c>
      <c r="AE957" s="9">
        <f>INDEX(LINEST(L698:L957,M698:T957,TRUE,TRUE),1,5)</f>
        <v/>
      </c>
      <c r="AF957" s="9">
        <f>INDEX(LINEST(L698:L957,M698:T957,TRUE,TRUE),1,4)</f>
        <v/>
      </c>
      <c r="AG957" s="9">
        <f>INDEX(LINEST(L698:L957,M698:T957,TRUE,TRUE),1,3)</f>
        <v/>
      </c>
      <c r="AH957" s="9">
        <f>INDEX(LINEST(L698:L957,M698:T957,TRUE,TRUE),1,2)</f>
        <v/>
      </c>
      <c r="AI957" s="9">
        <f>INDEX(LINEST(L698:L957,M698:T957,TRUE,TRUE),1,1)</f>
        <v/>
      </c>
      <c r="AJ957" s="10">
        <f>INDEX(LINEST(L698:L957,M698:T957,TRUE,TRUE),3,1)</f>
        <v/>
      </c>
      <c r="AK957" s="9">
        <f>AA956/52+AB956*M957+AC956*N957+AD956*O957+AE956*P957+AF956*Q957+AG956*R957+AH956*S957+AI956*T957</f>
        <v/>
      </c>
      <c r="AL957" s="9">
        <f>AVERAGE(L697:L956)</f>
        <v/>
      </c>
    </row>
    <row r="958">
      <c r="A958" s="7" t="n">
        <v>44316</v>
      </c>
      <c r="B958" s="8" t="n">
        <v>1767.65</v>
      </c>
      <c r="C958" s="8" t="n">
        <v>2.41</v>
      </c>
      <c r="D958" s="8" t="n">
        <v>-0.76</v>
      </c>
      <c r="E958" s="8" t="n">
        <v>91.279999</v>
      </c>
      <c r="F958" s="8" t="n">
        <v>63.5</v>
      </c>
      <c r="G958" s="8" t="n">
        <v>18.61</v>
      </c>
      <c r="H958" s="8" t="n">
        <v>58.130001</v>
      </c>
      <c r="I958" s="8" t="n">
        <v>4181.169922</v>
      </c>
      <c r="J958" s="8" t="n">
        <v>97.550262</v>
      </c>
      <c r="L958" s="9">
        <f>LN(B958/B957)</f>
        <v/>
      </c>
      <c r="M958" s="9">
        <f>$M$1*(C958-C957)</f>
        <v/>
      </c>
      <c r="N958" s="9">
        <f>$N$1*(D958-D957)</f>
        <v/>
      </c>
      <c r="O958" s="9">
        <f>$O$1*LN(E958/E957)</f>
        <v/>
      </c>
      <c r="P958" s="9">
        <f>$P$1*LN(F958/F957)</f>
        <v/>
      </c>
      <c r="Q958" s="9">
        <f>$Q$1*(G958-G957)</f>
        <v/>
      </c>
      <c r="R958" s="9">
        <f>$R$1*(H958-H957)</f>
        <v/>
      </c>
      <c r="S958" s="9">
        <f>$S$1*LN(I958/I957)</f>
        <v/>
      </c>
      <c r="T958" s="9">
        <f>$T$1*LN(J958/J957)</f>
        <v/>
      </c>
      <c r="U958" s="9">
        <f>$W$12+$W$4*M958+$W$5*N958+$W$6*O958+$W$7*P958+$W$8*Q958+$W$9*R958+$W$10*S958+$W$11*T958</f>
        <v/>
      </c>
      <c r="AA958" s="10">
        <f>INDEX(LINEST(L699:L958,M699:T958,TRUE,TRUE),1,9)*52</f>
        <v/>
      </c>
      <c r="AB958" s="9">
        <f>INDEX(LINEST(L699:L958,M699:T958,TRUE,TRUE),1,8)</f>
        <v/>
      </c>
      <c r="AC958" s="9">
        <f>INDEX(LINEST(L699:L958,M699:T958,TRUE,TRUE),1,7)</f>
        <v/>
      </c>
      <c r="AD958" s="9">
        <f>INDEX(LINEST(L699:L958,M699:T958,TRUE,TRUE),1,6)</f>
        <v/>
      </c>
      <c r="AE958" s="9">
        <f>INDEX(LINEST(L699:L958,M699:T958,TRUE,TRUE),1,5)</f>
        <v/>
      </c>
      <c r="AF958" s="9">
        <f>INDEX(LINEST(L699:L958,M699:T958,TRUE,TRUE),1,4)</f>
        <v/>
      </c>
      <c r="AG958" s="9">
        <f>INDEX(LINEST(L699:L958,M699:T958,TRUE,TRUE),1,3)</f>
        <v/>
      </c>
      <c r="AH958" s="9">
        <f>INDEX(LINEST(L699:L958,M699:T958,TRUE,TRUE),1,2)</f>
        <v/>
      </c>
      <c r="AI958" s="9">
        <f>INDEX(LINEST(L699:L958,M699:T958,TRUE,TRUE),1,1)</f>
        <v/>
      </c>
      <c r="AJ958" s="10">
        <f>INDEX(LINEST(L699:L958,M699:T958,TRUE,TRUE),3,1)</f>
        <v/>
      </c>
      <c r="AK958" s="9">
        <f>AA957/52+AB957*M958+AC957*N958+AD957*O958+AE957*P958+AF957*Q958+AG957*R958+AH957*S958+AI957*T958</f>
        <v/>
      </c>
      <c r="AL958" s="9">
        <f>AVERAGE(L698:L957)</f>
        <v/>
      </c>
    </row>
    <row r="959">
      <c r="A959" s="7" t="n">
        <v>44323</v>
      </c>
      <c r="B959" s="8" t="n">
        <v>1836.55</v>
      </c>
      <c r="C959" s="8" t="n">
        <v>2.49</v>
      </c>
      <c r="D959" s="8" t="n">
        <v>-0.89</v>
      </c>
      <c r="E959" s="8" t="n">
        <v>90.230003</v>
      </c>
      <c r="F959" s="8" t="n">
        <v>64.95999999999999</v>
      </c>
      <c r="G959" s="8" t="n">
        <v>16.69</v>
      </c>
      <c r="H959" s="8" t="n">
        <v>54.130001</v>
      </c>
      <c r="I959" s="8" t="n">
        <v>4232.600098</v>
      </c>
      <c r="J959" s="8" t="n">
        <v>97.800262</v>
      </c>
      <c r="L959" s="9">
        <f>LN(B959/B958)</f>
        <v/>
      </c>
      <c r="M959" s="9">
        <f>$M$1*(C959-C958)</f>
        <v/>
      </c>
      <c r="N959" s="9">
        <f>$N$1*(D959-D958)</f>
        <v/>
      </c>
      <c r="O959" s="9">
        <f>$O$1*LN(E959/E958)</f>
        <v/>
      </c>
      <c r="P959" s="9">
        <f>$P$1*LN(F959/F958)</f>
        <v/>
      </c>
      <c r="Q959" s="9">
        <f>$Q$1*(G959-G958)</f>
        <v/>
      </c>
      <c r="R959" s="9">
        <f>$R$1*(H959-H958)</f>
        <v/>
      </c>
      <c r="S959" s="9">
        <f>$S$1*LN(I959/I958)</f>
        <v/>
      </c>
      <c r="T959" s="9">
        <f>$T$1*LN(J959/J958)</f>
        <v/>
      </c>
      <c r="U959" s="9">
        <f>$W$12+$W$4*M959+$W$5*N959+$W$6*O959+$W$7*P959+$W$8*Q959+$W$9*R959+$W$10*S959+$W$11*T959</f>
        <v/>
      </c>
      <c r="AA959" s="10">
        <f>INDEX(LINEST(L700:L959,M700:T959,TRUE,TRUE),1,9)*52</f>
        <v/>
      </c>
      <c r="AB959" s="9">
        <f>INDEX(LINEST(L700:L959,M700:T959,TRUE,TRUE),1,8)</f>
        <v/>
      </c>
      <c r="AC959" s="9">
        <f>INDEX(LINEST(L700:L959,M700:T959,TRUE,TRUE),1,7)</f>
        <v/>
      </c>
      <c r="AD959" s="9">
        <f>INDEX(LINEST(L700:L959,M700:T959,TRUE,TRUE),1,6)</f>
        <v/>
      </c>
      <c r="AE959" s="9">
        <f>INDEX(LINEST(L700:L959,M700:T959,TRUE,TRUE),1,5)</f>
        <v/>
      </c>
      <c r="AF959" s="9">
        <f>INDEX(LINEST(L700:L959,M700:T959,TRUE,TRUE),1,4)</f>
        <v/>
      </c>
      <c r="AG959" s="9">
        <f>INDEX(LINEST(L700:L959,M700:T959,TRUE,TRUE),1,3)</f>
        <v/>
      </c>
      <c r="AH959" s="9">
        <f>INDEX(LINEST(L700:L959,M700:T959,TRUE,TRUE),1,2)</f>
        <v/>
      </c>
      <c r="AI959" s="9">
        <f>INDEX(LINEST(L700:L959,M700:T959,TRUE,TRUE),1,1)</f>
        <v/>
      </c>
      <c r="AJ959" s="10">
        <f>INDEX(LINEST(L700:L959,M700:T959,TRUE,TRUE),3,1)</f>
        <v/>
      </c>
      <c r="AK959" s="9">
        <f>AA958/52+AB958*M959+AC958*N959+AD958*O959+AE958*P959+AF958*Q959+AG958*R959+AH958*S959+AI958*T959</f>
        <v/>
      </c>
      <c r="AL959" s="9">
        <f>AVERAGE(L699:L958)</f>
        <v/>
      </c>
    </row>
    <row r="960">
      <c r="A960" s="7" t="n">
        <v>44330</v>
      </c>
      <c r="B960" s="8" t="n">
        <v>1838.1</v>
      </c>
      <c r="C960" s="8" t="n">
        <v>2.51</v>
      </c>
      <c r="D960" s="8" t="n">
        <v>-0.88</v>
      </c>
      <c r="E960" s="8" t="n">
        <v>90.31999999999999</v>
      </c>
      <c r="F960" s="8" t="n">
        <v>65.31999999999999</v>
      </c>
      <c r="G960" s="8" t="n">
        <v>18.81</v>
      </c>
      <c r="H960" s="8" t="n">
        <v>54.990002</v>
      </c>
      <c r="I960" s="8" t="n">
        <v>4173.850098</v>
      </c>
      <c r="J960" s="8" t="n">
        <v>97.53576700000001</v>
      </c>
      <c r="L960" s="9">
        <f>LN(B960/B959)</f>
        <v/>
      </c>
      <c r="M960" s="9">
        <f>$M$1*(C960-C959)</f>
        <v/>
      </c>
      <c r="N960" s="9">
        <f>$N$1*(D960-D959)</f>
        <v/>
      </c>
      <c r="O960" s="9">
        <f>$O$1*LN(E960/E959)</f>
        <v/>
      </c>
      <c r="P960" s="9">
        <f>$P$1*LN(F960/F959)</f>
        <v/>
      </c>
      <c r="Q960" s="9">
        <f>$Q$1*(G960-G959)</f>
        <v/>
      </c>
      <c r="R960" s="9">
        <f>$R$1*(H960-H959)</f>
        <v/>
      </c>
      <c r="S960" s="9">
        <f>$S$1*LN(I960/I959)</f>
        <v/>
      </c>
      <c r="T960" s="9">
        <f>$T$1*LN(J960/J959)</f>
        <v/>
      </c>
      <c r="U960" s="9">
        <f>$W$12+$W$4*M960+$W$5*N960+$W$6*O960+$W$7*P960+$W$8*Q960+$W$9*R960+$W$10*S960+$W$11*T960</f>
        <v/>
      </c>
      <c r="AA960" s="10">
        <f>INDEX(LINEST(L701:L960,M701:T960,TRUE,TRUE),1,9)*52</f>
        <v/>
      </c>
      <c r="AB960" s="9">
        <f>INDEX(LINEST(L701:L960,M701:T960,TRUE,TRUE),1,8)</f>
        <v/>
      </c>
      <c r="AC960" s="9">
        <f>INDEX(LINEST(L701:L960,M701:T960,TRUE,TRUE),1,7)</f>
        <v/>
      </c>
      <c r="AD960" s="9">
        <f>INDEX(LINEST(L701:L960,M701:T960,TRUE,TRUE),1,6)</f>
        <v/>
      </c>
      <c r="AE960" s="9">
        <f>INDEX(LINEST(L701:L960,M701:T960,TRUE,TRUE),1,5)</f>
        <v/>
      </c>
      <c r="AF960" s="9">
        <f>INDEX(LINEST(L701:L960,M701:T960,TRUE,TRUE),1,4)</f>
        <v/>
      </c>
      <c r="AG960" s="9">
        <f>INDEX(LINEST(L701:L960,M701:T960,TRUE,TRUE),1,3)</f>
        <v/>
      </c>
      <c r="AH960" s="9">
        <f>INDEX(LINEST(L701:L960,M701:T960,TRUE,TRUE),1,2)</f>
        <v/>
      </c>
      <c r="AI960" s="9">
        <f>INDEX(LINEST(L701:L960,M701:T960,TRUE,TRUE),1,1)</f>
        <v/>
      </c>
      <c r="AJ960" s="10">
        <f>INDEX(LINEST(L701:L960,M701:T960,TRUE,TRUE),3,1)</f>
        <v/>
      </c>
      <c r="AK960" s="9">
        <f>AA959/52+AB959*M960+AC959*N960+AD959*O960+AE959*P960+AF959*Q960+AG959*R960+AH959*S960+AI959*T960</f>
        <v/>
      </c>
      <c r="AL960" s="9">
        <f>AVERAGE(L700:L959)</f>
        <v/>
      </c>
    </row>
    <row r="961">
      <c r="A961" s="7" t="n">
        <v>44337</v>
      </c>
      <c r="B961" s="8" t="n">
        <v>1875.9</v>
      </c>
      <c r="C961" s="8" t="n">
        <v>2.43</v>
      </c>
      <c r="D961" s="8" t="n">
        <v>-0.8</v>
      </c>
      <c r="E961" s="8" t="n">
        <v>90.019997</v>
      </c>
      <c r="F961" s="8" t="n">
        <v>63.61</v>
      </c>
      <c r="G961" s="8" t="n">
        <v>20.15</v>
      </c>
      <c r="H961" s="8" t="n">
        <v>54.59</v>
      </c>
      <c r="I961" s="8" t="n">
        <v>4155.859863</v>
      </c>
      <c r="J961" s="8" t="n">
        <v>97.569855</v>
      </c>
      <c r="L961" s="9">
        <f>LN(B961/B960)</f>
        <v/>
      </c>
      <c r="M961" s="9">
        <f>$M$1*(C961-C960)</f>
        <v/>
      </c>
      <c r="N961" s="9">
        <f>$N$1*(D961-D960)</f>
        <v/>
      </c>
      <c r="O961" s="9">
        <f>$O$1*LN(E961/E960)</f>
        <v/>
      </c>
      <c r="P961" s="9">
        <f>$P$1*LN(F961/F960)</f>
        <v/>
      </c>
      <c r="Q961" s="9">
        <f>$Q$1*(G961-G960)</f>
        <v/>
      </c>
      <c r="R961" s="9">
        <f>$R$1*(H961-H960)</f>
        <v/>
      </c>
      <c r="S961" s="9">
        <f>$S$1*LN(I961/I960)</f>
        <v/>
      </c>
      <c r="T961" s="9">
        <f>$T$1*LN(J961/J960)</f>
        <v/>
      </c>
      <c r="U961" s="9">
        <f>$W$12+$W$4*M961+$W$5*N961+$W$6*O961+$W$7*P961+$W$8*Q961+$W$9*R961+$W$10*S961+$W$11*T961</f>
        <v/>
      </c>
      <c r="AA961" s="10">
        <f>INDEX(LINEST(L702:L961,M702:T961,TRUE,TRUE),1,9)*52</f>
        <v/>
      </c>
      <c r="AB961" s="9">
        <f>INDEX(LINEST(L702:L961,M702:T961,TRUE,TRUE),1,8)</f>
        <v/>
      </c>
      <c r="AC961" s="9">
        <f>INDEX(LINEST(L702:L961,M702:T961,TRUE,TRUE),1,7)</f>
        <v/>
      </c>
      <c r="AD961" s="9">
        <f>INDEX(LINEST(L702:L961,M702:T961,TRUE,TRUE),1,6)</f>
        <v/>
      </c>
      <c r="AE961" s="9">
        <f>INDEX(LINEST(L702:L961,M702:T961,TRUE,TRUE),1,5)</f>
        <v/>
      </c>
      <c r="AF961" s="9">
        <f>INDEX(LINEST(L702:L961,M702:T961,TRUE,TRUE),1,4)</f>
        <v/>
      </c>
      <c r="AG961" s="9">
        <f>INDEX(LINEST(L702:L961,M702:T961,TRUE,TRUE),1,3)</f>
        <v/>
      </c>
      <c r="AH961" s="9">
        <f>INDEX(LINEST(L702:L961,M702:T961,TRUE,TRUE),1,2)</f>
        <v/>
      </c>
      <c r="AI961" s="9">
        <f>INDEX(LINEST(L702:L961,M702:T961,TRUE,TRUE),1,1)</f>
        <v/>
      </c>
      <c r="AJ961" s="10">
        <f>INDEX(LINEST(L702:L961,M702:T961,TRUE,TRUE),3,1)</f>
        <v/>
      </c>
      <c r="AK961" s="9">
        <f>AA960/52+AB960*M961+AC960*N961+AD960*O961+AE960*P961+AF960*Q961+AG960*R961+AH960*S961+AI960*T961</f>
        <v/>
      </c>
      <c r="AL961" s="9">
        <f>AVERAGE(L701:L960)</f>
        <v/>
      </c>
    </row>
    <row r="962">
      <c r="A962" s="7" t="n">
        <v>44344</v>
      </c>
      <c r="B962" s="8" t="n">
        <v>1899.95</v>
      </c>
      <c r="C962" s="8" t="n">
        <v>2.42</v>
      </c>
      <c r="D962" s="8" t="n">
        <v>-0.84</v>
      </c>
      <c r="E962" s="8" t="n">
        <v>90.029999</v>
      </c>
      <c r="F962" s="8" t="n">
        <v>66.31</v>
      </c>
      <c r="G962" s="8" t="n">
        <v>16.76</v>
      </c>
      <c r="H962" s="8" t="n">
        <v>52.040001</v>
      </c>
      <c r="I962" s="8" t="n">
        <v>4204.109863</v>
      </c>
      <c r="J962" s="8" t="n">
        <v>97.749115</v>
      </c>
      <c r="L962" s="9">
        <f>LN(B962/B961)</f>
        <v/>
      </c>
      <c r="M962" s="9">
        <f>$M$1*(C962-C961)</f>
        <v/>
      </c>
      <c r="N962" s="9">
        <f>$N$1*(D962-D961)</f>
        <v/>
      </c>
      <c r="O962" s="9">
        <f>$O$1*LN(E962/E961)</f>
        <v/>
      </c>
      <c r="P962" s="9">
        <f>$P$1*LN(F962/F961)</f>
        <v/>
      </c>
      <c r="Q962" s="9">
        <f>$Q$1*(G962-G961)</f>
        <v/>
      </c>
      <c r="R962" s="9">
        <f>$R$1*(H962-H961)</f>
        <v/>
      </c>
      <c r="S962" s="9">
        <f>$S$1*LN(I962/I961)</f>
        <v/>
      </c>
      <c r="T962" s="9">
        <f>$T$1*LN(J962/J961)</f>
        <v/>
      </c>
      <c r="U962" s="9">
        <f>$W$12+$W$4*M962+$W$5*N962+$W$6*O962+$W$7*P962+$W$8*Q962+$W$9*R962+$W$10*S962+$W$11*T962</f>
        <v/>
      </c>
      <c r="AA962" s="10">
        <f>INDEX(LINEST(L703:L962,M703:T962,TRUE,TRUE),1,9)*52</f>
        <v/>
      </c>
      <c r="AB962" s="9">
        <f>INDEX(LINEST(L703:L962,M703:T962,TRUE,TRUE),1,8)</f>
        <v/>
      </c>
      <c r="AC962" s="9">
        <f>INDEX(LINEST(L703:L962,M703:T962,TRUE,TRUE),1,7)</f>
        <v/>
      </c>
      <c r="AD962" s="9">
        <f>INDEX(LINEST(L703:L962,M703:T962,TRUE,TRUE),1,6)</f>
        <v/>
      </c>
      <c r="AE962" s="9">
        <f>INDEX(LINEST(L703:L962,M703:T962,TRUE,TRUE),1,5)</f>
        <v/>
      </c>
      <c r="AF962" s="9">
        <f>INDEX(LINEST(L703:L962,M703:T962,TRUE,TRUE),1,4)</f>
        <v/>
      </c>
      <c r="AG962" s="9">
        <f>INDEX(LINEST(L703:L962,M703:T962,TRUE,TRUE),1,3)</f>
        <v/>
      </c>
      <c r="AH962" s="9">
        <f>INDEX(LINEST(L703:L962,M703:T962,TRUE,TRUE),1,2)</f>
        <v/>
      </c>
      <c r="AI962" s="9">
        <f>INDEX(LINEST(L703:L962,M703:T962,TRUE,TRUE),1,1)</f>
        <v/>
      </c>
      <c r="AJ962" s="10">
        <f>INDEX(LINEST(L703:L962,M703:T962,TRUE,TRUE),3,1)</f>
        <v/>
      </c>
      <c r="AK962" s="9">
        <f>AA961/52+AB961*M962+AC961*N962+AD961*O962+AE961*P962+AF961*Q962+AG961*R962+AH961*S962+AI961*T962</f>
        <v/>
      </c>
      <c r="AL962" s="9">
        <f>AVERAGE(L702:L961)</f>
        <v/>
      </c>
    </row>
    <row r="963">
      <c r="A963" s="7" t="n">
        <v>44351</v>
      </c>
      <c r="B963" s="8" t="n">
        <v>1890.6</v>
      </c>
      <c r="C963" s="8" t="n">
        <v>2.4</v>
      </c>
      <c r="D963" s="8" t="n">
        <v>-0.84</v>
      </c>
      <c r="E963" s="8" t="n">
        <v>90.139999</v>
      </c>
      <c r="F963" s="8" t="n">
        <v>69.56999999999999</v>
      </c>
      <c r="G963" s="8" t="n">
        <v>16.42</v>
      </c>
      <c r="H963" s="8" t="n">
        <v>49.779999</v>
      </c>
      <c r="I963" s="8" t="n">
        <v>4229.890137</v>
      </c>
      <c r="J963" s="8" t="n">
        <v>98.00288399999999</v>
      </c>
      <c r="L963" s="9">
        <f>LN(B963/B962)</f>
        <v/>
      </c>
      <c r="M963" s="9">
        <f>$M$1*(C963-C962)</f>
        <v/>
      </c>
      <c r="N963" s="9">
        <f>$N$1*(D963-D962)</f>
        <v/>
      </c>
      <c r="O963" s="9">
        <f>$O$1*LN(E963/E962)</f>
        <v/>
      </c>
      <c r="P963" s="9">
        <f>$P$1*LN(F963/F962)</f>
        <v/>
      </c>
      <c r="Q963" s="9">
        <f>$Q$1*(G963-G962)</f>
        <v/>
      </c>
      <c r="R963" s="9">
        <f>$R$1*(H963-H962)</f>
        <v/>
      </c>
      <c r="S963" s="9">
        <f>$S$1*LN(I963/I962)</f>
        <v/>
      </c>
      <c r="T963" s="9">
        <f>$T$1*LN(J963/J962)</f>
        <v/>
      </c>
      <c r="U963" s="9">
        <f>$W$12+$W$4*M963+$W$5*N963+$W$6*O963+$W$7*P963+$W$8*Q963+$W$9*R963+$W$10*S963+$W$11*T963</f>
        <v/>
      </c>
      <c r="AA963" s="10">
        <f>INDEX(LINEST(L704:L963,M704:T963,TRUE,TRUE),1,9)*52</f>
        <v/>
      </c>
      <c r="AB963" s="9">
        <f>INDEX(LINEST(L704:L963,M704:T963,TRUE,TRUE),1,8)</f>
        <v/>
      </c>
      <c r="AC963" s="9">
        <f>INDEX(LINEST(L704:L963,M704:T963,TRUE,TRUE),1,7)</f>
        <v/>
      </c>
      <c r="AD963" s="9">
        <f>INDEX(LINEST(L704:L963,M704:T963,TRUE,TRUE),1,6)</f>
        <v/>
      </c>
      <c r="AE963" s="9">
        <f>INDEX(LINEST(L704:L963,M704:T963,TRUE,TRUE),1,5)</f>
        <v/>
      </c>
      <c r="AF963" s="9">
        <f>INDEX(LINEST(L704:L963,M704:T963,TRUE,TRUE),1,4)</f>
        <v/>
      </c>
      <c r="AG963" s="9">
        <f>INDEX(LINEST(L704:L963,M704:T963,TRUE,TRUE),1,3)</f>
        <v/>
      </c>
      <c r="AH963" s="9">
        <f>INDEX(LINEST(L704:L963,M704:T963,TRUE,TRUE),1,2)</f>
        <v/>
      </c>
      <c r="AI963" s="9">
        <f>INDEX(LINEST(L704:L963,M704:T963,TRUE,TRUE),1,1)</f>
        <v/>
      </c>
      <c r="AJ963" s="10">
        <f>INDEX(LINEST(L704:L963,M704:T963,TRUE,TRUE),3,1)</f>
        <v/>
      </c>
      <c r="AK963" s="9">
        <f>AA962/52+AB962*M963+AC962*N963+AD962*O963+AE962*P963+AF962*Q963+AG962*R963+AH962*S963+AI962*T963</f>
        <v/>
      </c>
      <c r="AL963" s="9">
        <f>AVERAGE(L703:L962)</f>
        <v/>
      </c>
    </row>
    <row r="964">
      <c r="A964" s="7" t="n">
        <v>44358</v>
      </c>
      <c r="B964" s="8" t="n">
        <v>1881.05</v>
      </c>
      <c r="C964" s="8" t="n">
        <v>2.32</v>
      </c>
      <c r="D964" s="8" t="n">
        <v>-0.85</v>
      </c>
      <c r="E964" s="8" t="n">
        <v>90.55999799999999</v>
      </c>
      <c r="F964" s="8" t="n">
        <v>71</v>
      </c>
      <c r="G964" s="8" t="n">
        <v>15.65</v>
      </c>
      <c r="H964" s="8" t="n">
        <v>50.849998</v>
      </c>
      <c r="I964" s="8" t="n">
        <v>4247.439941</v>
      </c>
      <c r="J964" s="8" t="n">
        <v>98.472908</v>
      </c>
      <c r="L964" s="9">
        <f>LN(B964/B963)</f>
        <v/>
      </c>
      <c r="M964" s="9">
        <f>$M$1*(C964-C963)</f>
        <v/>
      </c>
      <c r="N964" s="9">
        <f>$N$1*(D964-D963)</f>
        <v/>
      </c>
      <c r="O964" s="9">
        <f>$O$1*LN(E964/E963)</f>
        <v/>
      </c>
      <c r="P964" s="9">
        <f>$P$1*LN(F964/F963)</f>
        <v/>
      </c>
      <c r="Q964" s="9">
        <f>$Q$1*(G964-G963)</f>
        <v/>
      </c>
      <c r="R964" s="9">
        <f>$R$1*(H964-H963)</f>
        <v/>
      </c>
      <c r="S964" s="9">
        <f>$S$1*LN(I964/I963)</f>
        <v/>
      </c>
      <c r="T964" s="9">
        <f>$T$1*LN(J964/J963)</f>
        <v/>
      </c>
      <c r="U964" s="9">
        <f>$W$12+$W$4*M964+$W$5*N964+$W$6*O964+$W$7*P964+$W$8*Q964+$W$9*R964+$W$10*S964+$W$11*T964</f>
        <v/>
      </c>
      <c r="AA964" s="10">
        <f>INDEX(LINEST(L705:L964,M705:T964,TRUE,TRUE),1,9)*52</f>
        <v/>
      </c>
      <c r="AB964" s="9">
        <f>INDEX(LINEST(L705:L964,M705:T964,TRUE,TRUE),1,8)</f>
        <v/>
      </c>
      <c r="AC964" s="9">
        <f>INDEX(LINEST(L705:L964,M705:T964,TRUE,TRUE),1,7)</f>
        <v/>
      </c>
      <c r="AD964" s="9">
        <f>INDEX(LINEST(L705:L964,M705:T964,TRUE,TRUE),1,6)</f>
        <v/>
      </c>
      <c r="AE964" s="9">
        <f>INDEX(LINEST(L705:L964,M705:T964,TRUE,TRUE),1,5)</f>
        <v/>
      </c>
      <c r="AF964" s="9">
        <f>INDEX(LINEST(L705:L964,M705:T964,TRUE,TRUE),1,4)</f>
        <v/>
      </c>
      <c r="AG964" s="9">
        <f>INDEX(LINEST(L705:L964,M705:T964,TRUE,TRUE),1,3)</f>
        <v/>
      </c>
      <c r="AH964" s="9">
        <f>INDEX(LINEST(L705:L964,M705:T964,TRUE,TRUE),1,2)</f>
        <v/>
      </c>
      <c r="AI964" s="9">
        <f>INDEX(LINEST(L705:L964,M705:T964,TRUE,TRUE),1,1)</f>
        <v/>
      </c>
      <c r="AJ964" s="10">
        <f>INDEX(LINEST(L705:L964,M705:T964,TRUE,TRUE),3,1)</f>
        <v/>
      </c>
      <c r="AK964" s="9">
        <f>AA963/52+AB963*M964+AC963*N964+AD963*O964+AE963*P964+AF963*Q964+AG963*R964+AH963*S964+AI963*T964</f>
        <v/>
      </c>
      <c r="AL964" s="9">
        <f>AVERAGE(L704:L963)</f>
        <v/>
      </c>
    </row>
    <row r="965">
      <c r="A965" s="7" t="n">
        <v>44365</v>
      </c>
      <c r="B965" s="8" t="n">
        <v>1773.1</v>
      </c>
      <c r="C965" s="8" t="n">
        <v>2.24</v>
      </c>
      <c r="D965" s="8" t="n">
        <v>-0.79</v>
      </c>
      <c r="E965" s="8" t="n">
        <v>92.230003</v>
      </c>
      <c r="F965" s="8" t="n">
        <v>71.64</v>
      </c>
      <c r="G965" s="8" t="n">
        <v>20.7</v>
      </c>
      <c r="H965" s="8" t="n">
        <v>60.450001</v>
      </c>
      <c r="I965" s="8" t="n">
        <v>4166.450195</v>
      </c>
      <c r="J965" s="8" t="n">
        <v>98.524147</v>
      </c>
      <c r="L965" s="9">
        <f>LN(B965/B964)</f>
        <v/>
      </c>
      <c r="M965" s="9">
        <f>$M$1*(C965-C964)</f>
        <v/>
      </c>
      <c r="N965" s="9">
        <f>$N$1*(D965-D964)</f>
        <v/>
      </c>
      <c r="O965" s="9">
        <f>$O$1*LN(E965/E964)</f>
        <v/>
      </c>
      <c r="P965" s="9">
        <f>$P$1*LN(F965/F964)</f>
        <v/>
      </c>
      <c r="Q965" s="9">
        <f>$Q$1*(G965-G964)</f>
        <v/>
      </c>
      <c r="R965" s="9">
        <f>$R$1*(H965-H964)</f>
        <v/>
      </c>
      <c r="S965" s="9">
        <f>$S$1*LN(I965/I964)</f>
        <v/>
      </c>
      <c r="T965" s="9">
        <f>$T$1*LN(J965/J964)</f>
        <v/>
      </c>
      <c r="U965" s="9">
        <f>$W$12+$W$4*M965+$W$5*N965+$W$6*O965+$W$7*P965+$W$8*Q965+$W$9*R965+$W$10*S965+$W$11*T965</f>
        <v/>
      </c>
      <c r="AA965" s="10">
        <f>INDEX(LINEST(L706:L965,M706:T965,TRUE,TRUE),1,9)*52</f>
        <v/>
      </c>
      <c r="AB965" s="9">
        <f>INDEX(LINEST(L706:L965,M706:T965,TRUE,TRUE),1,8)</f>
        <v/>
      </c>
      <c r="AC965" s="9">
        <f>INDEX(LINEST(L706:L965,M706:T965,TRUE,TRUE),1,7)</f>
        <v/>
      </c>
      <c r="AD965" s="9">
        <f>INDEX(LINEST(L706:L965,M706:T965,TRUE,TRUE),1,6)</f>
        <v/>
      </c>
      <c r="AE965" s="9">
        <f>INDEX(LINEST(L706:L965,M706:T965,TRUE,TRUE),1,5)</f>
        <v/>
      </c>
      <c r="AF965" s="9">
        <f>INDEX(LINEST(L706:L965,M706:T965,TRUE,TRUE),1,4)</f>
        <v/>
      </c>
      <c r="AG965" s="9">
        <f>INDEX(LINEST(L706:L965,M706:T965,TRUE,TRUE),1,3)</f>
        <v/>
      </c>
      <c r="AH965" s="9">
        <f>INDEX(LINEST(L706:L965,M706:T965,TRUE,TRUE),1,2)</f>
        <v/>
      </c>
      <c r="AI965" s="9">
        <f>INDEX(LINEST(L706:L965,M706:T965,TRUE,TRUE),1,1)</f>
        <v/>
      </c>
      <c r="AJ965" s="10">
        <f>INDEX(LINEST(L706:L965,M706:T965,TRUE,TRUE),3,1)</f>
        <v/>
      </c>
      <c r="AK965" s="9">
        <f>AA964/52+AB964*M965+AC964*N965+AD964*O965+AE964*P965+AF964*Q965+AG964*R965+AH964*S965+AI964*T965</f>
        <v/>
      </c>
      <c r="AL965" s="9">
        <f>AVERAGE(L705:L964)</f>
        <v/>
      </c>
    </row>
    <row r="966">
      <c r="A966" s="7" t="n">
        <v>44372</v>
      </c>
      <c r="B966" s="8" t="n">
        <v>1786.65</v>
      </c>
      <c r="C966" s="8" t="n">
        <v>2.34</v>
      </c>
      <c r="D966" s="8" t="n">
        <v>-0.8</v>
      </c>
      <c r="E966" s="8" t="n">
        <v>91.80999799999999</v>
      </c>
      <c r="F966" s="8" t="n">
        <v>74.20999999999999</v>
      </c>
      <c r="G966" s="8" t="n">
        <v>15.62</v>
      </c>
      <c r="H966" s="8" t="n">
        <v>55.580002</v>
      </c>
      <c r="I966" s="8" t="n">
        <v>4280.700195</v>
      </c>
      <c r="J966" s="8" t="n">
        <v>98.156685</v>
      </c>
      <c r="L966" s="9">
        <f>LN(B966/B965)</f>
        <v/>
      </c>
      <c r="M966" s="9">
        <f>$M$1*(C966-C965)</f>
        <v/>
      </c>
      <c r="N966" s="9">
        <f>$N$1*(D966-D965)</f>
        <v/>
      </c>
      <c r="O966" s="9">
        <f>$O$1*LN(E966/E965)</f>
        <v/>
      </c>
      <c r="P966" s="9">
        <f>$P$1*LN(F966/F965)</f>
        <v/>
      </c>
      <c r="Q966" s="9">
        <f>$Q$1*(G966-G965)</f>
        <v/>
      </c>
      <c r="R966" s="9">
        <f>$R$1*(H966-H965)</f>
        <v/>
      </c>
      <c r="S966" s="9">
        <f>$S$1*LN(I966/I965)</f>
        <v/>
      </c>
      <c r="T966" s="9">
        <f>$T$1*LN(J966/J965)</f>
        <v/>
      </c>
      <c r="U966" s="9">
        <f>$W$12+$W$4*M966+$W$5*N966+$W$6*O966+$W$7*P966+$W$8*Q966+$W$9*R966+$W$10*S966+$W$11*T966</f>
        <v/>
      </c>
      <c r="AA966" s="10">
        <f>INDEX(LINEST(L707:L966,M707:T966,TRUE,TRUE),1,9)*52</f>
        <v/>
      </c>
      <c r="AB966" s="9">
        <f>INDEX(LINEST(L707:L966,M707:T966,TRUE,TRUE),1,8)</f>
        <v/>
      </c>
      <c r="AC966" s="9">
        <f>INDEX(LINEST(L707:L966,M707:T966,TRUE,TRUE),1,7)</f>
        <v/>
      </c>
      <c r="AD966" s="9">
        <f>INDEX(LINEST(L707:L966,M707:T966,TRUE,TRUE),1,6)</f>
        <v/>
      </c>
      <c r="AE966" s="9">
        <f>INDEX(LINEST(L707:L966,M707:T966,TRUE,TRUE),1,5)</f>
        <v/>
      </c>
      <c r="AF966" s="9">
        <f>INDEX(LINEST(L707:L966,M707:T966,TRUE,TRUE),1,4)</f>
        <v/>
      </c>
      <c r="AG966" s="9">
        <f>INDEX(LINEST(L707:L966,M707:T966,TRUE,TRUE),1,3)</f>
        <v/>
      </c>
      <c r="AH966" s="9">
        <f>INDEX(LINEST(L707:L966,M707:T966,TRUE,TRUE),1,2)</f>
        <v/>
      </c>
      <c r="AI966" s="9">
        <f>INDEX(LINEST(L707:L966,M707:T966,TRUE,TRUE),1,1)</f>
        <v/>
      </c>
      <c r="AJ966" s="10">
        <f>INDEX(LINEST(L707:L966,M707:T966,TRUE,TRUE),3,1)</f>
        <v/>
      </c>
      <c r="AK966" s="9">
        <f>AA965/52+AB965*M966+AC965*N966+AD965*O966+AE965*P966+AF965*Q966+AG965*R966+AH965*S966+AI965*T966</f>
        <v/>
      </c>
      <c r="AL966" s="9">
        <f>AVERAGE(L706:L965)</f>
        <v/>
      </c>
    </row>
    <row r="967">
      <c r="A967" s="7" t="n">
        <v>44379</v>
      </c>
      <c r="B967" s="8" t="n">
        <v>1786.15</v>
      </c>
      <c r="C967" s="8" t="n">
        <v>2.33</v>
      </c>
      <c r="D967" s="8" t="n">
        <v>-0.89</v>
      </c>
      <c r="E967" s="8" t="n">
        <v>92.230003</v>
      </c>
      <c r="F967" s="8" t="n">
        <v>75.37</v>
      </c>
      <c r="G967" s="8" t="n">
        <v>15.07</v>
      </c>
      <c r="H967" s="8" t="n">
        <v>52.41</v>
      </c>
      <c r="I967" s="8" t="n">
        <v>4352.339844</v>
      </c>
      <c r="J967" s="8" t="n">
        <v>98.71753699999999</v>
      </c>
      <c r="L967" s="9">
        <f>LN(B967/B966)</f>
        <v/>
      </c>
      <c r="M967" s="9">
        <f>$M$1*(C967-C966)</f>
        <v/>
      </c>
      <c r="N967" s="9">
        <f>$N$1*(D967-D966)</f>
        <v/>
      </c>
      <c r="O967" s="9">
        <f>$O$1*LN(E967/E966)</f>
        <v/>
      </c>
      <c r="P967" s="9">
        <f>$P$1*LN(F967/F966)</f>
        <v/>
      </c>
      <c r="Q967" s="9">
        <f>$Q$1*(G967-G966)</f>
        <v/>
      </c>
      <c r="R967" s="9">
        <f>$R$1*(H967-H966)</f>
        <v/>
      </c>
      <c r="S967" s="9">
        <f>$S$1*LN(I967/I966)</f>
        <v/>
      </c>
      <c r="T967" s="9">
        <f>$T$1*LN(J967/J966)</f>
        <v/>
      </c>
      <c r="U967" s="9">
        <f>$W$12+$W$4*M967+$W$5*N967+$W$6*O967+$W$7*P967+$W$8*Q967+$W$9*R967+$W$10*S967+$W$11*T967</f>
        <v/>
      </c>
      <c r="AA967" s="10">
        <f>INDEX(LINEST(L708:L967,M708:T967,TRUE,TRUE),1,9)*52</f>
        <v/>
      </c>
      <c r="AB967" s="9">
        <f>INDEX(LINEST(L708:L967,M708:T967,TRUE,TRUE),1,8)</f>
        <v/>
      </c>
      <c r="AC967" s="9">
        <f>INDEX(LINEST(L708:L967,M708:T967,TRUE,TRUE),1,7)</f>
        <v/>
      </c>
      <c r="AD967" s="9">
        <f>INDEX(LINEST(L708:L967,M708:T967,TRUE,TRUE),1,6)</f>
        <v/>
      </c>
      <c r="AE967" s="9">
        <f>INDEX(LINEST(L708:L967,M708:T967,TRUE,TRUE),1,5)</f>
        <v/>
      </c>
      <c r="AF967" s="9">
        <f>INDEX(LINEST(L708:L967,M708:T967,TRUE,TRUE),1,4)</f>
        <v/>
      </c>
      <c r="AG967" s="9">
        <f>INDEX(LINEST(L708:L967,M708:T967,TRUE,TRUE),1,3)</f>
        <v/>
      </c>
      <c r="AH967" s="9">
        <f>INDEX(LINEST(L708:L967,M708:T967,TRUE,TRUE),1,2)</f>
        <v/>
      </c>
      <c r="AI967" s="9">
        <f>INDEX(LINEST(L708:L967,M708:T967,TRUE,TRUE),1,1)</f>
        <v/>
      </c>
      <c r="AJ967" s="10">
        <f>INDEX(LINEST(L708:L967,M708:T967,TRUE,TRUE),3,1)</f>
        <v/>
      </c>
      <c r="AK967" s="9">
        <f>AA966/52+AB966*M967+AC966*N967+AD966*O967+AE966*P967+AF966*Q967+AG966*R967+AH966*S967+AI966*T967</f>
        <v/>
      </c>
      <c r="AL967" s="9">
        <f>AVERAGE(L707:L966)</f>
        <v/>
      </c>
    </row>
    <row r="968">
      <c r="A968" s="7" t="n">
        <v>44386</v>
      </c>
      <c r="B968" s="8" t="n">
        <v>1806</v>
      </c>
      <c r="C968" s="8" t="n">
        <v>2.28</v>
      </c>
      <c r="D968" s="8" t="n">
        <v>-0.91</v>
      </c>
      <c r="E968" s="8" t="n">
        <v>92.129997</v>
      </c>
      <c r="F968" s="8" t="n">
        <v>74.56</v>
      </c>
      <c r="G968" s="8" t="n">
        <v>16.18</v>
      </c>
      <c r="H968" s="8" t="n">
        <v>59.919998</v>
      </c>
      <c r="I968" s="8" t="n">
        <v>4369.549805</v>
      </c>
      <c r="J968" s="8" t="n">
        <v>98.991356</v>
      </c>
      <c r="L968" s="9">
        <f>LN(B968/B967)</f>
        <v/>
      </c>
      <c r="M968" s="9">
        <f>$M$1*(C968-C967)</f>
        <v/>
      </c>
      <c r="N968" s="9">
        <f>$N$1*(D968-D967)</f>
        <v/>
      </c>
      <c r="O968" s="9">
        <f>$O$1*LN(E968/E967)</f>
        <v/>
      </c>
      <c r="P968" s="9">
        <f>$P$1*LN(F968/F967)</f>
        <v/>
      </c>
      <c r="Q968" s="9">
        <f>$Q$1*(G968-G967)</f>
        <v/>
      </c>
      <c r="R968" s="9">
        <f>$R$1*(H968-H967)</f>
        <v/>
      </c>
      <c r="S968" s="9">
        <f>$S$1*LN(I968/I967)</f>
        <v/>
      </c>
      <c r="T968" s="9">
        <f>$T$1*LN(J968/J967)</f>
        <v/>
      </c>
      <c r="U968" s="9">
        <f>$W$12+$W$4*M968+$W$5*N968+$W$6*O968+$W$7*P968+$W$8*Q968+$W$9*R968+$W$10*S968+$W$11*T968</f>
        <v/>
      </c>
      <c r="AA968" s="10">
        <f>INDEX(LINEST(L709:L968,M709:T968,TRUE,TRUE),1,9)*52</f>
        <v/>
      </c>
      <c r="AB968" s="9">
        <f>INDEX(LINEST(L709:L968,M709:T968,TRUE,TRUE),1,8)</f>
        <v/>
      </c>
      <c r="AC968" s="9">
        <f>INDEX(LINEST(L709:L968,M709:T968,TRUE,TRUE),1,7)</f>
        <v/>
      </c>
      <c r="AD968" s="9">
        <f>INDEX(LINEST(L709:L968,M709:T968,TRUE,TRUE),1,6)</f>
        <v/>
      </c>
      <c r="AE968" s="9">
        <f>INDEX(LINEST(L709:L968,M709:T968,TRUE,TRUE),1,5)</f>
        <v/>
      </c>
      <c r="AF968" s="9">
        <f>INDEX(LINEST(L709:L968,M709:T968,TRUE,TRUE),1,4)</f>
        <v/>
      </c>
      <c r="AG968" s="9">
        <f>INDEX(LINEST(L709:L968,M709:T968,TRUE,TRUE),1,3)</f>
        <v/>
      </c>
      <c r="AH968" s="9">
        <f>INDEX(LINEST(L709:L968,M709:T968,TRUE,TRUE),1,2)</f>
        <v/>
      </c>
      <c r="AI968" s="9">
        <f>INDEX(LINEST(L709:L968,M709:T968,TRUE,TRUE),1,1)</f>
        <v/>
      </c>
      <c r="AJ968" s="10">
        <f>INDEX(LINEST(L709:L968,M709:T968,TRUE,TRUE),3,1)</f>
        <v/>
      </c>
      <c r="AK968" s="9">
        <f>AA967/52+AB967*M968+AC967*N968+AD967*O968+AE967*P968+AF967*Q968+AG967*R968+AH967*S968+AI967*T968</f>
        <v/>
      </c>
      <c r="AL968" s="9">
        <f>AVERAGE(L708:L967)</f>
        <v/>
      </c>
    </row>
    <row r="969">
      <c r="A969" s="7" t="n">
        <v>44393</v>
      </c>
      <c r="B969" s="8" t="n">
        <v>1824.3</v>
      </c>
      <c r="C969" s="8" t="n">
        <v>2.33</v>
      </c>
      <c r="D969" s="8" t="n">
        <v>-1.02</v>
      </c>
      <c r="E969" s="8" t="n">
        <v>92.69000200000001</v>
      </c>
      <c r="F969" s="8" t="n">
        <v>71.76000000000001</v>
      </c>
      <c r="G969" s="8" t="n">
        <v>18.45</v>
      </c>
      <c r="H969" s="8" t="n">
        <v>58.240002</v>
      </c>
      <c r="I969" s="8" t="n">
        <v>4327.160156</v>
      </c>
      <c r="J969" s="8" t="n">
        <v>99.179619</v>
      </c>
      <c r="L969" s="9">
        <f>LN(B969/B968)</f>
        <v/>
      </c>
      <c r="M969" s="9">
        <f>$M$1*(C969-C968)</f>
        <v/>
      </c>
      <c r="N969" s="9">
        <f>$N$1*(D969-D968)</f>
        <v/>
      </c>
      <c r="O969" s="9">
        <f>$O$1*LN(E969/E968)</f>
        <v/>
      </c>
      <c r="P969" s="9">
        <f>$P$1*LN(F969/F968)</f>
        <v/>
      </c>
      <c r="Q969" s="9">
        <f>$Q$1*(G969-G968)</f>
        <v/>
      </c>
      <c r="R969" s="9">
        <f>$R$1*(H969-H968)</f>
        <v/>
      </c>
      <c r="S969" s="9">
        <f>$S$1*LN(I969/I968)</f>
        <v/>
      </c>
      <c r="T969" s="9">
        <f>$T$1*LN(J969/J968)</f>
        <v/>
      </c>
      <c r="U969" s="9">
        <f>$W$12+$W$4*M969+$W$5*N969+$W$6*O969+$W$7*P969+$W$8*Q969+$W$9*R969+$W$10*S969+$W$11*T969</f>
        <v/>
      </c>
      <c r="AA969" s="10">
        <f>INDEX(LINEST(L710:L969,M710:T969,TRUE,TRUE),1,9)*52</f>
        <v/>
      </c>
      <c r="AB969" s="9">
        <f>INDEX(LINEST(L710:L969,M710:T969,TRUE,TRUE),1,8)</f>
        <v/>
      </c>
      <c r="AC969" s="9">
        <f>INDEX(LINEST(L710:L969,M710:T969,TRUE,TRUE),1,7)</f>
        <v/>
      </c>
      <c r="AD969" s="9">
        <f>INDEX(LINEST(L710:L969,M710:T969,TRUE,TRUE),1,6)</f>
        <v/>
      </c>
      <c r="AE969" s="9">
        <f>INDEX(LINEST(L710:L969,M710:T969,TRUE,TRUE),1,5)</f>
        <v/>
      </c>
      <c r="AF969" s="9">
        <f>INDEX(LINEST(L710:L969,M710:T969,TRUE,TRUE),1,4)</f>
        <v/>
      </c>
      <c r="AG969" s="9">
        <f>INDEX(LINEST(L710:L969,M710:T969,TRUE,TRUE),1,3)</f>
        <v/>
      </c>
      <c r="AH969" s="9">
        <f>INDEX(LINEST(L710:L969,M710:T969,TRUE,TRUE),1,2)</f>
        <v/>
      </c>
      <c r="AI969" s="9">
        <f>INDEX(LINEST(L710:L969,M710:T969,TRUE,TRUE),1,1)</f>
        <v/>
      </c>
      <c r="AJ969" s="10">
        <f>INDEX(LINEST(L710:L969,M710:T969,TRUE,TRUE),3,1)</f>
        <v/>
      </c>
      <c r="AK969" s="9">
        <f>AA968/52+AB968*M969+AC968*N969+AD968*O969+AE968*P969+AF968*Q969+AG968*R969+AH968*S969+AI968*T969</f>
        <v/>
      </c>
      <c r="AL969" s="9">
        <f>AVERAGE(L709:L968)</f>
        <v/>
      </c>
    </row>
    <row r="970">
      <c r="A970" s="7" t="n">
        <v>44400</v>
      </c>
      <c r="B970" s="8" t="n">
        <v>1799.6</v>
      </c>
      <c r="C970" s="8" t="n">
        <v>2.35</v>
      </c>
      <c r="D970" s="8" t="n">
        <v>-1.05</v>
      </c>
      <c r="E970" s="8" t="n">
        <v>92.910004</v>
      </c>
      <c r="F970" s="8" t="n">
        <v>72.23999999999999</v>
      </c>
      <c r="G970" s="8" t="n">
        <v>17.2</v>
      </c>
      <c r="H970" s="8" t="n">
        <v>65.279999</v>
      </c>
      <c r="I970" s="8" t="n">
        <v>4411.790039</v>
      </c>
      <c r="J970" s="8" t="n">
        <v>99.444901</v>
      </c>
      <c r="L970" s="9">
        <f>LN(B970/B969)</f>
        <v/>
      </c>
      <c r="M970" s="9">
        <f>$M$1*(C970-C969)</f>
        <v/>
      </c>
      <c r="N970" s="9">
        <f>$N$1*(D970-D969)</f>
        <v/>
      </c>
      <c r="O970" s="9">
        <f>$O$1*LN(E970/E969)</f>
        <v/>
      </c>
      <c r="P970" s="9">
        <f>$P$1*LN(F970/F969)</f>
        <v/>
      </c>
      <c r="Q970" s="9">
        <f>$Q$1*(G970-G969)</f>
        <v/>
      </c>
      <c r="R970" s="9">
        <f>$R$1*(H970-H969)</f>
        <v/>
      </c>
      <c r="S970" s="9">
        <f>$S$1*LN(I970/I969)</f>
        <v/>
      </c>
      <c r="T970" s="9">
        <f>$T$1*LN(J970/J969)</f>
        <v/>
      </c>
      <c r="U970" s="9">
        <f>$W$12+$W$4*M970+$W$5*N970+$W$6*O970+$W$7*P970+$W$8*Q970+$W$9*R970+$W$10*S970+$W$11*T970</f>
        <v/>
      </c>
      <c r="AA970" s="10">
        <f>INDEX(LINEST(L711:L970,M711:T970,TRUE,TRUE),1,9)*52</f>
        <v/>
      </c>
      <c r="AB970" s="9">
        <f>INDEX(LINEST(L711:L970,M711:T970,TRUE,TRUE),1,8)</f>
        <v/>
      </c>
      <c r="AC970" s="9">
        <f>INDEX(LINEST(L711:L970,M711:T970,TRUE,TRUE),1,7)</f>
        <v/>
      </c>
      <c r="AD970" s="9">
        <f>INDEX(LINEST(L711:L970,M711:T970,TRUE,TRUE),1,6)</f>
        <v/>
      </c>
      <c r="AE970" s="9">
        <f>INDEX(LINEST(L711:L970,M711:T970,TRUE,TRUE),1,5)</f>
        <v/>
      </c>
      <c r="AF970" s="9">
        <f>INDEX(LINEST(L711:L970,M711:T970,TRUE,TRUE),1,4)</f>
        <v/>
      </c>
      <c r="AG970" s="9">
        <f>INDEX(LINEST(L711:L970,M711:T970,TRUE,TRUE),1,3)</f>
        <v/>
      </c>
      <c r="AH970" s="9">
        <f>INDEX(LINEST(L711:L970,M711:T970,TRUE,TRUE),1,2)</f>
        <v/>
      </c>
      <c r="AI970" s="9">
        <f>INDEX(LINEST(L711:L970,M711:T970,TRUE,TRUE),1,1)</f>
        <v/>
      </c>
      <c r="AJ970" s="10">
        <f>INDEX(LINEST(L711:L970,M711:T970,TRUE,TRUE),3,1)</f>
        <v/>
      </c>
      <c r="AK970" s="9">
        <f>AA969/52+AB969*M970+AC969*N970+AD969*O970+AE969*P970+AF969*Q970+AG969*R970+AH969*S970+AI969*T970</f>
        <v/>
      </c>
      <c r="AL970" s="9">
        <f>AVERAGE(L710:L969)</f>
        <v/>
      </c>
    </row>
    <row r="971">
      <c r="A971" s="7" t="n">
        <v>44407</v>
      </c>
      <c r="B971" s="8" t="n">
        <v>1825.75</v>
      </c>
      <c r="C971" s="8" t="n">
        <v>2.4</v>
      </c>
      <c r="D971" s="8" t="n">
        <v>-1.16</v>
      </c>
      <c r="E971" s="8" t="n">
        <v>92.16999800000001</v>
      </c>
      <c r="F971" s="8" t="n">
        <v>73.93000000000001</v>
      </c>
      <c r="G971" s="8" t="n">
        <v>18.24</v>
      </c>
      <c r="H971" s="8" t="n">
        <v>61.189999</v>
      </c>
      <c r="I971" s="8" t="n">
        <v>4395.259766</v>
      </c>
      <c r="J971" s="8" t="n">
        <v>99.658821</v>
      </c>
      <c r="L971" s="9">
        <f>LN(B971/B970)</f>
        <v/>
      </c>
      <c r="M971" s="9">
        <f>$M$1*(C971-C970)</f>
        <v/>
      </c>
      <c r="N971" s="9">
        <f>$N$1*(D971-D970)</f>
        <v/>
      </c>
      <c r="O971" s="9">
        <f>$O$1*LN(E971/E970)</f>
        <v/>
      </c>
      <c r="P971" s="9">
        <f>$P$1*LN(F971/F970)</f>
        <v/>
      </c>
      <c r="Q971" s="9">
        <f>$Q$1*(G971-G970)</f>
        <v/>
      </c>
      <c r="R971" s="9">
        <f>$R$1*(H971-H970)</f>
        <v/>
      </c>
      <c r="S971" s="9">
        <f>$S$1*LN(I971/I970)</f>
        <v/>
      </c>
      <c r="T971" s="9">
        <f>$T$1*LN(J971/J970)</f>
        <v/>
      </c>
      <c r="U971" s="9">
        <f>$W$12+$W$4*M971+$W$5*N971+$W$6*O971+$W$7*P971+$W$8*Q971+$W$9*R971+$W$10*S971+$W$11*T971</f>
        <v/>
      </c>
      <c r="AA971" s="10">
        <f>INDEX(LINEST(L712:L971,M712:T971,TRUE,TRUE),1,9)*52</f>
        <v/>
      </c>
      <c r="AB971" s="9">
        <f>INDEX(LINEST(L712:L971,M712:T971,TRUE,TRUE),1,8)</f>
        <v/>
      </c>
      <c r="AC971" s="9">
        <f>INDEX(LINEST(L712:L971,M712:T971,TRUE,TRUE),1,7)</f>
        <v/>
      </c>
      <c r="AD971" s="9">
        <f>INDEX(LINEST(L712:L971,M712:T971,TRUE,TRUE),1,6)</f>
        <v/>
      </c>
      <c r="AE971" s="9">
        <f>INDEX(LINEST(L712:L971,M712:T971,TRUE,TRUE),1,5)</f>
        <v/>
      </c>
      <c r="AF971" s="9">
        <f>INDEX(LINEST(L712:L971,M712:T971,TRUE,TRUE),1,4)</f>
        <v/>
      </c>
      <c r="AG971" s="9">
        <f>INDEX(LINEST(L712:L971,M712:T971,TRUE,TRUE),1,3)</f>
        <v/>
      </c>
      <c r="AH971" s="9">
        <f>INDEX(LINEST(L712:L971,M712:T971,TRUE,TRUE),1,2)</f>
        <v/>
      </c>
      <c r="AI971" s="9">
        <f>INDEX(LINEST(L712:L971,M712:T971,TRUE,TRUE),1,1)</f>
        <v/>
      </c>
      <c r="AJ971" s="10">
        <f>INDEX(LINEST(L712:L971,M712:T971,TRUE,TRUE),3,1)</f>
        <v/>
      </c>
      <c r="AK971" s="9">
        <f>AA970/52+AB970*M971+AC970*N971+AD970*O971+AE970*P971+AF970*Q971+AG970*R971+AH970*S971+AI970*T971</f>
        <v/>
      </c>
      <c r="AL971" s="9">
        <f>AVERAGE(L711:L970)</f>
        <v/>
      </c>
    </row>
    <row r="972">
      <c r="A972" s="7" t="n">
        <v>44414</v>
      </c>
      <c r="B972" s="8" t="n">
        <v>1762.9</v>
      </c>
      <c r="C972" s="8" t="n">
        <v>2.37</v>
      </c>
      <c r="D972" s="8" t="n">
        <v>-1.06</v>
      </c>
      <c r="E972" s="8" t="n">
        <v>92.800003</v>
      </c>
      <c r="F972" s="8" t="n">
        <v>68.26000000000001</v>
      </c>
      <c r="G972" s="8" t="n">
        <v>16.15</v>
      </c>
      <c r="H972" s="8" t="n">
        <v>62.639999</v>
      </c>
      <c r="I972" s="8" t="n">
        <v>4436.52002</v>
      </c>
      <c r="J972" s="8" t="n">
        <v>99.22775300000001</v>
      </c>
      <c r="L972" s="9">
        <f>LN(B972/B971)</f>
        <v/>
      </c>
      <c r="M972" s="9">
        <f>$M$1*(C972-C971)</f>
        <v/>
      </c>
      <c r="N972" s="9">
        <f>$N$1*(D972-D971)</f>
        <v/>
      </c>
      <c r="O972" s="9">
        <f>$O$1*LN(E972/E971)</f>
        <v/>
      </c>
      <c r="P972" s="9">
        <f>$P$1*LN(F972/F971)</f>
        <v/>
      </c>
      <c r="Q972" s="9">
        <f>$Q$1*(G972-G971)</f>
        <v/>
      </c>
      <c r="R972" s="9">
        <f>$R$1*(H972-H971)</f>
        <v/>
      </c>
      <c r="S972" s="9">
        <f>$S$1*LN(I972/I971)</f>
        <v/>
      </c>
      <c r="T972" s="9">
        <f>$T$1*LN(J972/J971)</f>
        <v/>
      </c>
      <c r="U972" s="9">
        <f>$W$12+$W$4*M972+$W$5*N972+$W$6*O972+$W$7*P972+$W$8*Q972+$W$9*R972+$W$10*S972+$W$11*T972</f>
        <v/>
      </c>
      <c r="AA972" s="10">
        <f>INDEX(LINEST(L713:L972,M713:T972,TRUE,TRUE),1,9)*52</f>
        <v/>
      </c>
      <c r="AB972" s="9">
        <f>INDEX(LINEST(L713:L972,M713:T972,TRUE,TRUE),1,8)</f>
        <v/>
      </c>
      <c r="AC972" s="9">
        <f>INDEX(LINEST(L713:L972,M713:T972,TRUE,TRUE),1,7)</f>
        <v/>
      </c>
      <c r="AD972" s="9">
        <f>INDEX(LINEST(L713:L972,M713:T972,TRUE,TRUE),1,6)</f>
        <v/>
      </c>
      <c r="AE972" s="9">
        <f>INDEX(LINEST(L713:L972,M713:T972,TRUE,TRUE),1,5)</f>
        <v/>
      </c>
      <c r="AF972" s="9">
        <f>INDEX(LINEST(L713:L972,M713:T972,TRUE,TRUE),1,4)</f>
        <v/>
      </c>
      <c r="AG972" s="9">
        <f>INDEX(LINEST(L713:L972,M713:T972,TRUE,TRUE),1,3)</f>
        <v/>
      </c>
      <c r="AH972" s="9">
        <f>INDEX(LINEST(L713:L972,M713:T972,TRUE,TRUE),1,2)</f>
        <v/>
      </c>
      <c r="AI972" s="9">
        <f>INDEX(LINEST(L713:L972,M713:T972,TRUE,TRUE),1,1)</f>
        <v/>
      </c>
      <c r="AJ972" s="10">
        <f>INDEX(LINEST(L713:L972,M713:T972,TRUE,TRUE),3,1)</f>
        <v/>
      </c>
      <c r="AK972" s="9">
        <f>AA971/52+AB971*M972+AC971*N972+AD971*O972+AE971*P972+AF971*Q972+AG971*R972+AH971*S972+AI971*T972</f>
        <v/>
      </c>
      <c r="AL972" s="9">
        <f>AVERAGE(L712:L971)</f>
        <v/>
      </c>
    </row>
    <row r="973">
      <c r="A973" s="7" t="n">
        <v>44421</v>
      </c>
      <c r="B973" s="8" t="n">
        <v>1773.85</v>
      </c>
      <c r="C973" s="8" t="n">
        <v>2.37</v>
      </c>
      <c r="D973" s="8" t="n">
        <v>-1.08</v>
      </c>
      <c r="E973" s="8" t="n">
        <v>92.519997</v>
      </c>
      <c r="F973" s="8" t="n">
        <v>68.36</v>
      </c>
      <c r="G973" s="8" t="n">
        <v>15.45</v>
      </c>
      <c r="H973" s="8" t="n">
        <v>55.450001</v>
      </c>
      <c r="I973" s="8" t="n">
        <v>4468</v>
      </c>
      <c r="J973" s="8" t="n">
        <v>99.38205000000001</v>
      </c>
      <c r="L973" s="9">
        <f>LN(B973/B972)</f>
        <v/>
      </c>
      <c r="M973" s="9">
        <f>$M$1*(C973-C972)</f>
        <v/>
      </c>
      <c r="N973" s="9">
        <f>$N$1*(D973-D972)</f>
        <v/>
      </c>
      <c r="O973" s="9">
        <f>$O$1*LN(E973/E972)</f>
        <v/>
      </c>
      <c r="P973" s="9">
        <f>$P$1*LN(F973/F972)</f>
        <v/>
      </c>
      <c r="Q973" s="9">
        <f>$Q$1*(G973-G972)</f>
        <v/>
      </c>
      <c r="R973" s="9">
        <f>$R$1*(H973-H972)</f>
        <v/>
      </c>
      <c r="S973" s="9">
        <f>$S$1*LN(I973/I972)</f>
        <v/>
      </c>
      <c r="T973" s="9">
        <f>$T$1*LN(J973/J972)</f>
        <v/>
      </c>
      <c r="U973" s="9">
        <f>$W$12+$W$4*M973+$W$5*N973+$W$6*O973+$W$7*P973+$W$8*Q973+$W$9*R973+$W$10*S973+$W$11*T973</f>
        <v/>
      </c>
      <c r="AA973" s="10">
        <f>INDEX(LINEST(L714:L973,M714:T973,TRUE,TRUE),1,9)*52</f>
        <v/>
      </c>
      <c r="AB973" s="9">
        <f>INDEX(LINEST(L714:L973,M714:T973,TRUE,TRUE),1,8)</f>
        <v/>
      </c>
      <c r="AC973" s="9">
        <f>INDEX(LINEST(L714:L973,M714:T973,TRUE,TRUE),1,7)</f>
        <v/>
      </c>
      <c r="AD973" s="9">
        <f>INDEX(LINEST(L714:L973,M714:T973,TRUE,TRUE),1,6)</f>
        <v/>
      </c>
      <c r="AE973" s="9">
        <f>INDEX(LINEST(L714:L973,M714:T973,TRUE,TRUE),1,5)</f>
        <v/>
      </c>
      <c r="AF973" s="9">
        <f>INDEX(LINEST(L714:L973,M714:T973,TRUE,TRUE),1,4)</f>
        <v/>
      </c>
      <c r="AG973" s="9">
        <f>INDEX(LINEST(L714:L973,M714:T973,TRUE,TRUE),1,3)</f>
        <v/>
      </c>
      <c r="AH973" s="9">
        <f>INDEX(LINEST(L714:L973,M714:T973,TRUE,TRUE),1,2)</f>
        <v/>
      </c>
      <c r="AI973" s="9">
        <f>INDEX(LINEST(L714:L973,M714:T973,TRUE,TRUE),1,1)</f>
        <v/>
      </c>
      <c r="AJ973" s="10">
        <f>INDEX(LINEST(L714:L973,M714:T973,TRUE,TRUE),3,1)</f>
        <v/>
      </c>
      <c r="AK973" s="9">
        <f>AA972/52+AB972*M973+AC972*N973+AD972*O973+AE972*P973+AF972*Q973+AG972*R973+AH972*S973+AI972*T973</f>
        <v/>
      </c>
      <c r="AL973" s="9">
        <f>AVERAGE(L713:L972)</f>
        <v/>
      </c>
    </row>
    <row r="974">
      <c r="A974" s="7" t="n">
        <v>44428</v>
      </c>
      <c r="B974" s="8" t="n">
        <v>1779.05</v>
      </c>
      <c r="C974" s="8" t="n">
        <v>2.27</v>
      </c>
      <c r="D974" s="8" t="n">
        <v>-1.01</v>
      </c>
      <c r="E974" s="8" t="n">
        <v>93.5</v>
      </c>
      <c r="F974" s="8" t="n">
        <v>62.25</v>
      </c>
      <c r="G974" s="8" t="n">
        <v>18.56</v>
      </c>
      <c r="H974" s="8" t="n">
        <v>59.950001</v>
      </c>
      <c r="I974" s="8" t="n">
        <v>4441.669922</v>
      </c>
      <c r="J974" s="8" t="n">
        <v>99.54486799999999</v>
      </c>
      <c r="L974" s="9">
        <f>LN(B974/B973)</f>
        <v/>
      </c>
      <c r="M974" s="9">
        <f>$M$1*(C974-C973)</f>
        <v/>
      </c>
      <c r="N974" s="9">
        <f>$N$1*(D974-D973)</f>
        <v/>
      </c>
      <c r="O974" s="9">
        <f>$O$1*LN(E974/E973)</f>
        <v/>
      </c>
      <c r="P974" s="9">
        <f>$P$1*LN(F974/F973)</f>
        <v/>
      </c>
      <c r="Q974" s="9">
        <f>$Q$1*(G974-G973)</f>
        <v/>
      </c>
      <c r="R974" s="9">
        <f>$R$1*(H974-H973)</f>
        <v/>
      </c>
      <c r="S974" s="9">
        <f>$S$1*LN(I974/I973)</f>
        <v/>
      </c>
      <c r="T974" s="9">
        <f>$T$1*LN(J974/J973)</f>
        <v/>
      </c>
      <c r="U974" s="9">
        <f>$W$12+$W$4*M974+$W$5*N974+$W$6*O974+$W$7*P974+$W$8*Q974+$W$9*R974+$W$10*S974+$W$11*T974</f>
        <v/>
      </c>
      <c r="AA974" s="10">
        <f>INDEX(LINEST(L715:L974,M715:T974,TRUE,TRUE),1,9)*52</f>
        <v/>
      </c>
      <c r="AB974" s="9">
        <f>INDEX(LINEST(L715:L974,M715:T974,TRUE,TRUE),1,8)</f>
        <v/>
      </c>
      <c r="AC974" s="9">
        <f>INDEX(LINEST(L715:L974,M715:T974,TRUE,TRUE),1,7)</f>
        <v/>
      </c>
      <c r="AD974" s="9">
        <f>INDEX(LINEST(L715:L974,M715:T974,TRUE,TRUE),1,6)</f>
        <v/>
      </c>
      <c r="AE974" s="9">
        <f>INDEX(LINEST(L715:L974,M715:T974,TRUE,TRUE),1,5)</f>
        <v/>
      </c>
      <c r="AF974" s="9">
        <f>INDEX(LINEST(L715:L974,M715:T974,TRUE,TRUE),1,4)</f>
        <v/>
      </c>
      <c r="AG974" s="9">
        <f>INDEX(LINEST(L715:L974,M715:T974,TRUE,TRUE),1,3)</f>
        <v/>
      </c>
      <c r="AH974" s="9">
        <f>INDEX(LINEST(L715:L974,M715:T974,TRUE,TRUE),1,2)</f>
        <v/>
      </c>
      <c r="AI974" s="9">
        <f>INDEX(LINEST(L715:L974,M715:T974,TRUE,TRUE),1,1)</f>
        <v/>
      </c>
      <c r="AJ974" s="10">
        <f>INDEX(LINEST(L715:L974,M715:T974,TRUE,TRUE),3,1)</f>
        <v/>
      </c>
      <c r="AK974" s="9">
        <f>AA973/52+AB973*M974+AC973*N974+AD973*O974+AE973*P974+AF973*Q974+AG973*R974+AH973*S974+AI973*T974</f>
        <v/>
      </c>
      <c r="AL974" s="9">
        <f>AVERAGE(L714:L973)</f>
        <v/>
      </c>
    </row>
    <row r="975">
      <c r="A975" s="7" t="n">
        <v>44435</v>
      </c>
      <c r="B975" s="8" t="n">
        <v>1798.5</v>
      </c>
      <c r="C975" s="8" t="n">
        <v>2.39</v>
      </c>
      <c r="D975" s="8" t="n">
        <v>-1.08</v>
      </c>
      <c r="E975" s="8" t="n">
        <v>92.69000200000001</v>
      </c>
      <c r="F975" s="8" t="n">
        <v>68.84</v>
      </c>
      <c r="G975" s="8" t="n">
        <v>16.39</v>
      </c>
      <c r="H975" s="8" t="n">
        <v>57.98</v>
      </c>
      <c r="I975" s="8" t="n">
        <v>4509.370117</v>
      </c>
      <c r="J975" s="8" t="n">
        <v>99.493439</v>
      </c>
      <c r="L975" s="9">
        <f>LN(B975/B974)</f>
        <v/>
      </c>
      <c r="M975" s="9">
        <f>$M$1*(C975-C974)</f>
        <v/>
      </c>
      <c r="N975" s="9">
        <f>$N$1*(D975-D974)</f>
        <v/>
      </c>
      <c r="O975" s="9">
        <f>$O$1*LN(E975/E974)</f>
        <v/>
      </c>
      <c r="P975" s="9">
        <f>$P$1*LN(F975/F974)</f>
        <v/>
      </c>
      <c r="Q975" s="9">
        <f>$Q$1*(G975-G974)</f>
        <v/>
      </c>
      <c r="R975" s="9">
        <f>$R$1*(H975-H974)</f>
        <v/>
      </c>
      <c r="S975" s="9">
        <f>$S$1*LN(I975/I974)</f>
        <v/>
      </c>
      <c r="T975" s="9">
        <f>$T$1*LN(J975/J974)</f>
        <v/>
      </c>
      <c r="U975" s="9">
        <f>$W$12+$W$4*M975+$W$5*N975+$W$6*O975+$W$7*P975+$W$8*Q975+$W$9*R975+$W$10*S975+$W$11*T975</f>
        <v/>
      </c>
      <c r="AA975" s="10">
        <f>INDEX(LINEST(L716:L975,M716:T975,TRUE,TRUE),1,9)*52</f>
        <v/>
      </c>
      <c r="AB975" s="9">
        <f>INDEX(LINEST(L716:L975,M716:T975,TRUE,TRUE),1,8)</f>
        <v/>
      </c>
      <c r="AC975" s="9">
        <f>INDEX(LINEST(L716:L975,M716:T975,TRUE,TRUE),1,7)</f>
        <v/>
      </c>
      <c r="AD975" s="9">
        <f>INDEX(LINEST(L716:L975,M716:T975,TRUE,TRUE),1,6)</f>
        <v/>
      </c>
      <c r="AE975" s="9">
        <f>INDEX(LINEST(L716:L975,M716:T975,TRUE,TRUE),1,5)</f>
        <v/>
      </c>
      <c r="AF975" s="9">
        <f>INDEX(LINEST(L716:L975,M716:T975,TRUE,TRUE),1,4)</f>
        <v/>
      </c>
      <c r="AG975" s="9">
        <f>INDEX(LINEST(L716:L975,M716:T975,TRUE,TRUE),1,3)</f>
        <v/>
      </c>
      <c r="AH975" s="9">
        <f>INDEX(LINEST(L716:L975,M716:T975,TRUE,TRUE),1,2)</f>
        <v/>
      </c>
      <c r="AI975" s="9">
        <f>INDEX(LINEST(L716:L975,M716:T975,TRUE,TRUE),1,1)</f>
        <v/>
      </c>
      <c r="AJ975" s="10">
        <f>INDEX(LINEST(L716:L975,M716:T975,TRUE,TRUE),3,1)</f>
        <v/>
      </c>
      <c r="AK975" s="9">
        <f>AA974/52+AB974*M975+AC974*N975+AD974*O975+AE974*P975+AF974*Q975+AG974*R975+AH974*S975+AI974*T975</f>
        <v/>
      </c>
      <c r="AL975" s="9">
        <f>AVERAGE(L715:L974)</f>
        <v/>
      </c>
    </row>
    <row r="976">
      <c r="A976" s="7" t="n">
        <v>44442</v>
      </c>
      <c r="B976" s="8" t="n">
        <v>1823.7</v>
      </c>
      <c r="C976" s="8" t="n">
        <v>2.34</v>
      </c>
      <c r="D976" s="8" t="n">
        <v>-1.01</v>
      </c>
      <c r="E976" s="8" t="n">
        <v>92.040001</v>
      </c>
      <c r="F976" s="8" t="n">
        <v>69.34</v>
      </c>
      <c r="G976" s="8" t="n">
        <v>16.41</v>
      </c>
      <c r="H976" s="8" t="n">
        <v>53.259998</v>
      </c>
      <c r="I976" s="8" t="n">
        <v>4535.430176</v>
      </c>
      <c r="J976" s="8" t="n">
        <v>99.422256</v>
      </c>
      <c r="L976" s="9">
        <f>LN(B976/B975)</f>
        <v/>
      </c>
      <c r="M976" s="9">
        <f>$M$1*(C976-C975)</f>
        <v/>
      </c>
      <c r="N976" s="9">
        <f>$N$1*(D976-D975)</f>
        <v/>
      </c>
      <c r="O976" s="9">
        <f>$O$1*LN(E976/E975)</f>
        <v/>
      </c>
      <c r="P976" s="9">
        <f>$P$1*LN(F976/F975)</f>
        <v/>
      </c>
      <c r="Q976" s="9">
        <f>$Q$1*(G976-G975)</f>
        <v/>
      </c>
      <c r="R976" s="9">
        <f>$R$1*(H976-H975)</f>
        <v/>
      </c>
      <c r="S976" s="9">
        <f>$S$1*LN(I976/I975)</f>
        <v/>
      </c>
      <c r="T976" s="9">
        <f>$T$1*LN(J976/J975)</f>
        <v/>
      </c>
      <c r="U976" s="9">
        <f>$W$12+$W$4*M976+$W$5*N976+$W$6*O976+$W$7*P976+$W$8*Q976+$W$9*R976+$W$10*S976+$W$11*T976</f>
        <v/>
      </c>
      <c r="AA976" s="10">
        <f>INDEX(LINEST(L717:L976,M717:T976,TRUE,TRUE),1,9)*52</f>
        <v/>
      </c>
      <c r="AB976" s="9">
        <f>INDEX(LINEST(L717:L976,M717:T976,TRUE,TRUE),1,8)</f>
        <v/>
      </c>
      <c r="AC976" s="9">
        <f>INDEX(LINEST(L717:L976,M717:T976,TRUE,TRUE),1,7)</f>
        <v/>
      </c>
      <c r="AD976" s="9">
        <f>INDEX(LINEST(L717:L976,M717:T976,TRUE,TRUE),1,6)</f>
        <v/>
      </c>
      <c r="AE976" s="9">
        <f>INDEX(LINEST(L717:L976,M717:T976,TRUE,TRUE),1,5)</f>
        <v/>
      </c>
      <c r="AF976" s="9">
        <f>INDEX(LINEST(L717:L976,M717:T976,TRUE,TRUE),1,4)</f>
        <v/>
      </c>
      <c r="AG976" s="9">
        <f>INDEX(LINEST(L717:L976,M717:T976,TRUE,TRUE),1,3)</f>
        <v/>
      </c>
      <c r="AH976" s="9">
        <f>INDEX(LINEST(L717:L976,M717:T976,TRUE,TRUE),1,2)</f>
        <v/>
      </c>
      <c r="AI976" s="9">
        <f>INDEX(LINEST(L717:L976,M717:T976,TRUE,TRUE),1,1)</f>
        <v/>
      </c>
      <c r="AJ976" s="10">
        <f>INDEX(LINEST(L717:L976,M717:T976,TRUE,TRUE),3,1)</f>
        <v/>
      </c>
      <c r="AK976" s="9">
        <f>AA975/52+AB975*M976+AC975*N976+AD975*O976+AE975*P976+AF975*Q976+AG975*R976+AH975*S976+AI975*T976</f>
        <v/>
      </c>
      <c r="AL976" s="9">
        <f>AVERAGE(L716:L975)</f>
        <v/>
      </c>
    </row>
    <row r="977">
      <c r="A977" s="7" t="n">
        <v>44449</v>
      </c>
      <c r="B977" s="8" t="n">
        <v>1794.6</v>
      </c>
      <c r="C977" s="8" t="n">
        <v>2.4</v>
      </c>
      <c r="D977" s="8" t="n">
        <v>-1.05</v>
      </c>
      <c r="E977" s="8" t="n">
        <v>92.58000199999999</v>
      </c>
      <c r="F977" s="8" t="n">
        <v>69.81999999999999</v>
      </c>
      <c r="G977" s="8" t="n">
        <v>20.95</v>
      </c>
      <c r="H977" s="8" t="n">
        <v>51.73</v>
      </c>
      <c r="I977" s="8" t="n">
        <v>4458.580078</v>
      </c>
      <c r="J977" s="8" t="n">
        <v>99.43942300000001</v>
      </c>
      <c r="L977" s="9">
        <f>LN(B977/B976)</f>
        <v/>
      </c>
      <c r="M977" s="9">
        <f>$M$1*(C977-C976)</f>
        <v/>
      </c>
      <c r="N977" s="9">
        <f>$N$1*(D977-D976)</f>
        <v/>
      </c>
      <c r="O977" s="9">
        <f>$O$1*LN(E977/E976)</f>
        <v/>
      </c>
      <c r="P977" s="9">
        <f>$P$1*LN(F977/F976)</f>
        <v/>
      </c>
      <c r="Q977" s="9">
        <f>$Q$1*(G977-G976)</f>
        <v/>
      </c>
      <c r="R977" s="9">
        <f>$R$1*(H977-H976)</f>
        <v/>
      </c>
      <c r="S977" s="9">
        <f>$S$1*LN(I977/I976)</f>
        <v/>
      </c>
      <c r="T977" s="9">
        <f>$T$1*LN(J977/J976)</f>
        <v/>
      </c>
      <c r="U977" s="9">
        <f>$W$12+$W$4*M977+$W$5*N977+$W$6*O977+$W$7*P977+$W$8*Q977+$W$9*R977+$W$10*S977+$W$11*T977</f>
        <v/>
      </c>
      <c r="AA977" s="10">
        <f>INDEX(LINEST(L718:L977,M718:T977,TRUE,TRUE),1,9)*52</f>
        <v/>
      </c>
      <c r="AB977" s="9">
        <f>INDEX(LINEST(L718:L977,M718:T977,TRUE,TRUE),1,8)</f>
        <v/>
      </c>
      <c r="AC977" s="9">
        <f>INDEX(LINEST(L718:L977,M718:T977,TRUE,TRUE),1,7)</f>
        <v/>
      </c>
      <c r="AD977" s="9">
        <f>INDEX(LINEST(L718:L977,M718:T977,TRUE,TRUE),1,6)</f>
        <v/>
      </c>
      <c r="AE977" s="9">
        <f>INDEX(LINEST(L718:L977,M718:T977,TRUE,TRUE),1,5)</f>
        <v/>
      </c>
      <c r="AF977" s="9">
        <f>INDEX(LINEST(L718:L977,M718:T977,TRUE,TRUE),1,4)</f>
        <v/>
      </c>
      <c r="AG977" s="9">
        <f>INDEX(LINEST(L718:L977,M718:T977,TRUE,TRUE),1,3)</f>
        <v/>
      </c>
      <c r="AH977" s="9">
        <f>INDEX(LINEST(L718:L977,M718:T977,TRUE,TRUE),1,2)</f>
        <v/>
      </c>
      <c r="AI977" s="9">
        <f>INDEX(LINEST(L718:L977,M718:T977,TRUE,TRUE),1,1)</f>
        <v/>
      </c>
      <c r="AJ977" s="10">
        <f>INDEX(LINEST(L718:L977,M718:T977,TRUE,TRUE),3,1)</f>
        <v/>
      </c>
      <c r="AK977" s="9">
        <f>AA976/52+AB976*M977+AC976*N977+AD976*O977+AE976*P977+AF976*Q977+AG976*R977+AH976*S977+AI976*T977</f>
        <v/>
      </c>
      <c r="AL977" s="9">
        <f>AVERAGE(L717:L976)</f>
        <v/>
      </c>
    </row>
    <row r="978">
      <c r="A978" s="7" t="n">
        <v>44456</v>
      </c>
      <c r="B978" s="8" t="n">
        <v>1755.95</v>
      </c>
      <c r="C978" s="8" t="n">
        <v>2.33</v>
      </c>
      <c r="D978" s="8" t="n">
        <v>-0.96</v>
      </c>
      <c r="E978" s="8" t="n">
        <v>93.199997</v>
      </c>
      <c r="F978" s="8" t="n">
        <v>72.09</v>
      </c>
      <c r="G978" s="8" t="n">
        <v>20.81</v>
      </c>
      <c r="H978" s="8" t="n">
        <v>56.060001</v>
      </c>
      <c r="I978" s="8" t="n">
        <v>4432.990234</v>
      </c>
      <c r="J978" s="8" t="n">
        <v>99.43942300000001</v>
      </c>
      <c r="L978" s="9">
        <f>LN(B978/B977)</f>
        <v/>
      </c>
      <c r="M978" s="9">
        <f>$M$1*(C978-C977)</f>
        <v/>
      </c>
      <c r="N978" s="9">
        <f>$N$1*(D978-D977)</f>
        <v/>
      </c>
      <c r="O978" s="9">
        <f>$O$1*LN(E978/E977)</f>
        <v/>
      </c>
      <c r="P978" s="9">
        <f>$P$1*LN(F978/F977)</f>
        <v/>
      </c>
      <c r="Q978" s="9">
        <f>$Q$1*(G978-G977)</f>
        <v/>
      </c>
      <c r="R978" s="9">
        <f>$R$1*(H978-H977)</f>
        <v/>
      </c>
      <c r="S978" s="9">
        <f>$S$1*LN(I978/I977)</f>
        <v/>
      </c>
      <c r="T978" s="9">
        <f>$T$1*LN(J978/J977)</f>
        <v/>
      </c>
      <c r="U978" s="9">
        <f>$W$12+$W$4*M978+$W$5*N978+$W$6*O978+$W$7*P978+$W$8*Q978+$W$9*R978+$W$10*S978+$W$11*T978</f>
        <v/>
      </c>
      <c r="AA978" s="10">
        <f>INDEX(LINEST(L719:L978,M719:T978,TRUE,TRUE),1,9)*52</f>
        <v/>
      </c>
      <c r="AB978" s="9">
        <f>INDEX(LINEST(L719:L978,M719:T978,TRUE,TRUE),1,8)</f>
        <v/>
      </c>
      <c r="AC978" s="9">
        <f>INDEX(LINEST(L719:L978,M719:T978,TRUE,TRUE),1,7)</f>
        <v/>
      </c>
      <c r="AD978" s="9">
        <f>INDEX(LINEST(L719:L978,M719:T978,TRUE,TRUE),1,6)</f>
        <v/>
      </c>
      <c r="AE978" s="9">
        <f>INDEX(LINEST(L719:L978,M719:T978,TRUE,TRUE),1,5)</f>
        <v/>
      </c>
      <c r="AF978" s="9">
        <f>INDEX(LINEST(L719:L978,M719:T978,TRUE,TRUE),1,4)</f>
        <v/>
      </c>
      <c r="AG978" s="9">
        <f>INDEX(LINEST(L719:L978,M719:T978,TRUE,TRUE),1,3)</f>
        <v/>
      </c>
      <c r="AH978" s="9">
        <f>INDEX(LINEST(L719:L978,M719:T978,TRUE,TRUE),1,2)</f>
        <v/>
      </c>
      <c r="AI978" s="9">
        <f>INDEX(LINEST(L719:L978,M719:T978,TRUE,TRUE),1,1)</f>
        <v/>
      </c>
      <c r="AJ978" s="10">
        <f>INDEX(LINEST(L719:L978,M719:T978,TRUE,TRUE),3,1)</f>
        <v/>
      </c>
      <c r="AK978" s="9">
        <f>AA977/52+AB977*M978+AC977*N978+AD977*O978+AE977*P978+AF977*Q978+AG977*R978+AH977*S978+AI977*T978</f>
        <v/>
      </c>
      <c r="AL978" s="9">
        <f>AVERAGE(L718:L977)</f>
        <v/>
      </c>
    </row>
    <row r="979">
      <c r="A979" s="7" t="n">
        <v>44463</v>
      </c>
      <c r="B979" s="8" t="n">
        <v>1746.8</v>
      </c>
      <c r="C979" s="8" t="n">
        <v>2.34</v>
      </c>
      <c r="D979" s="8" t="n">
        <v>-0.87</v>
      </c>
      <c r="E979" s="8" t="n">
        <v>93.33000199999999</v>
      </c>
      <c r="F979" s="8" t="n">
        <v>74.18000000000001</v>
      </c>
      <c r="G979" s="8" t="n">
        <v>17.75</v>
      </c>
      <c r="H979" s="8" t="n">
        <v>58.459999</v>
      </c>
      <c r="I979" s="8" t="n">
        <v>4455.47998</v>
      </c>
      <c r="J979" s="8" t="n">
        <v>99.044617</v>
      </c>
      <c r="L979" s="9">
        <f>LN(B979/B978)</f>
        <v/>
      </c>
      <c r="M979" s="9">
        <f>$M$1*(C979-C978)</f>
        <v/>
      </c>
      <c r="N979" s="9">
        <f>$N$1*(D979-D978)</f>
        <v/>
      </c>
      <c r="O979" s="9">
        <f>$O$1*LN(E979/E978)</f>
        <v/>
      </c>
      <c r="P979" s="9">
        <f>$P$1*LN(F979/F978)</f>
        <v/>
      </c>
      <c r="Q979" s="9">
        <f>$Q$1*(G979-G978)</f>
        <v/>
      </c>
      <c r="R979" s="9">
        <f>$R$1*(H979-H978)</f>
        <v/>
      </c>
      <c r="S979" s="9">
        <f>$S$1*LN(I979/I978)</f>
        <v/>
      </c>
      <c r="T979" s="9">
        <f>$T$1*LN(J979/J978)</f>
        <v/>
      </c>
      <c r="U979" s="9">
        <f>$W$12+$W$4*M979+$W$5*N979+$W$6*O979+$W$7*P979+$W$8*Q979+$W$9*R979+$W$10*S979+$W$11*T979</f>
        <v/>
      </c>
      <c r="AA979" s="10">
        <f>INDEX(LINEST(L720:L979,M720:T979,TRUE,TRUE),1,9)*52</f>
        <v/>
      </c>
      <c r="AB979" s="9">
        <f>INDEX(LINEST(L720:L979,M720:T979,TRUE,TRUE),1,8)</f>
        <v/>
      </c>
      <c r="AC979" s="9">
        <f>INDEX(LINEST(L720:L979,M720:T979,TRUE,TRUE),1,7)</f>
        <v/>
      </c>
      <c r="AD979" s="9">
        <f>INDEX(LINEST(L720:L979,M720:T979,TRUE,TRUE),1,6)</f>
        <v/>
      </c>
      <c r="AE979" s="9">
        <f>INDEX(LINEST(L720:L979,M720:T979,TRUE,TRUE),1,5)</f>
        <v/>
      </c>
      <c r="AF979" s="9">
        <f>INDEX(LINEST(L720:L979,M720:T979,TRUE,TRUE),1,4)</f>
        <v/>
      </c>
      <c r="AG979" s="9">
        <f>INDEX(LINEST(L720:L979,M720:T979,TRUE,TRUE),1,3)</f>
        <v/>
      </c>
      <c r="AH979" s="9">
        <f>INDEX(LINEST(L720:L979,M720:T979,TRUE,TRUE),1,2)</f>
        <v/>
      </c>
      <c r="AI979" s="9">
        <f>INDEX(LINEST(L720:L979,M720:T979,TRUE,TRUE),1,1)</f>
        <v/>
      </c>
      <c r="AJ979" s="10">
        <f>INDEX(LINEST(L720:L979,M720:T979,TRUE,TRUE),3,1)</f>
        <v/>
      </c>
      <c r="AK979" s="9">
        <f>AA978/52+AB978*M979+AC978*N979+AD978*O979+AE978*P979+AF978*Q979+AG978*R979+AH978*S979+AI978*T979</f>
        <v/>
      </c>
      <c r="AL979" s="9">
        <f>AVERAGE(L719:L978)</f>
        <v/>
      </c>
    </row>
    <row r="980">
      <c r="A980" s="7" t="n">
        <v>44470</v>
      </c>
      <c r="B980" s="8" t="n">
        <v>1757.05</v>
      </c>
      <c r="C980" s="8" t="n">
        <v>2.38</v>
      </c>
      <c r="D980" s="8" t="n">
        <v>-0.9</v>
      </c>
      <c r="E980" s="8" t="n">
        <v>94.040001</v>
      </c>
      <c r="F980" s="8" t="n">
        <v>76.01000000000001</v>
      </c>
      <c r="G980" s="8" t="n">
        <v>21.15</v>
      </c>
      <c r="H980" s="8" t="n">
        <v>57.380001</v>
      </c>
      <c r="I980" s="8" t="n">
        <v>4357.040039</v>
      </c>
      <c r="J980" s="8" t="n">
        <v>98.847717</v>
      </c>
      <c r="L980" s="9">
        <f>LN(B980/B979)</f>
        <v/>
      </c>
      <c r="M980" s="9">
        <f>$M$1*(C980-C979)</f>
        <v/>
      </c>
      <c r="N980" s="9">
        <f>$N$1*(D980-D979)</f>
        <v/>
      </c>
      <c r="O980" s="9">
        <f>$O$1*LN(E980/E979)</f>
        <v/>
      </c>
      <c r="P980" s="9">
        <f>$P$1*LN(F980/F979)</f>
        <v/>
      </c>
      <c r="Q980" s="9">
        <f>$Q$1*(G980-G979)</f>
        <v/>
      </c>
      <c r="R980" s="9">
        <f>$R$1*(H980-H979)</f>
        <v/>
      </c>
      <c r="S980" s="9">
        <f>$S$1*LN(I980/I979)</f>
        <v/>
      </c>
      <c r="T980" s="9">
        <f>$T$1*LN(J980/J979)</f>
        <v/>
      </c>
      <c r="U980" s="9">
        <f>$W$12+$W$4*M980+$W$5*N980+$W$6*O980+$W$7*P980+$W$8*Q980+$W$9*R980+$W$10*S980+$W$11*T980</f>
        <v/>
      </c>
      <c r="AA980" s="10">
        <f>INDEX(LINEST(L721:L980,M721:T980,TRUE,TRUE),1,9)*52</f>
        <v/>
      </c>
      <c r="AB980" s="9">
        <f>INDEX(LINEST(L721:L980,M721:T980,TRUE,TRUE),1,8)</f>
        <v/>
      </c>
      <c r="AC980" s="9">
        <f>INDEX(LINEST(L721:L980,M721:T980,TRUE,TRUE),1,7)</f>
        <v/>
      </c>
      <c r="AD980" s="9">
        <f>INDEX(LINEST(L721:L980,M721:T980,TRUE,TRUE),1,6)</f>
        <v/>
      </c>
      <c r="AE980" s="9">
        <f>INDEX(LINEST(L721:L980,M721:T980,TRUE,TRUE),1,5)</f>
        <v/>
      </c>
      <c r="AF980" s="9">
        <f>INDEX(LINEST(L721:L980,M721:T980,TRUE,TRUE),1,4)</f>
        <v/>
      </c>
      <c r="AG980" s="9">
        <f>INDEX(LINEST(L721:L980,M721:T980,TRUE,TRUE),1,3)</f>
        <v/>
      </c>
      <c r="AH980" s="9">
        <f>INDEX(LINEST(L721:L980,M721:T980,TRUE,TRUE),1,2)</f>
        <v/>
      </c>
      <c r="AI980" s="9">
        <f>INDEX(LINEST(L721:L980,M721:T980,TRUE,TRUE),1,1)</f>
        <v/>
      </c>
      <c r="AJ980" s="10">
        <f>INDEX(LINEST(L721:L980,M721:T980,TRUE,TRUE),3,1)</f>
        <v/>
      </c>
      <c r="AK980" s="9">
        <f>AA979/52+AB979*M980+AC979*N980+AD979*O980+AE979*P980+AF979*Q980+AG979*R980+AH979*S980+AI979*T980</f>
        <v/>
      </c>
      <c r="AL980" s="9">
        <f>AVERAGE(L720:L979)</f>
        <v/>
      </c>
    </row>
    <row r="981">
      <c r="A981" s="7" t="n">
        <v>44477</v>
      </c>
      <c r="B981" s="8" t="n">
        <v>1773.25</v>
      </c>
      <c r="C981" s="8" t="n">
        <v>2.5</v>
      </c>
      <c r="D981" s="8" t="n">
        <v>-0.89</v>
      </c>
      <c r="E981" s="8" t="n">
        <v>94.06999999999999</v>
      </c>
      <c r="F981" s="8" t="n">
        <v>79.55</v>
      </c>
      <c r="G981" s="8" t="n">
        <v>18.77</v>
      </c>
      <c r="H981" s="8" t="n">
        <v>59.650002</v>
      </c>
      <c r="I981" s="8" t="n">
        <v>4391.339844</v>
      </c>
      <c r="J981" s="8" t="n">
        <v>98.099915</v>
      </c>
      <c r="L981" s="9">
        <f>LN(B981/B980)</f>
        <v/>
      </c>
      <c r="M981" s="9">
        <f>$M$1*(C981-C980)</f>
        <v/>
      </c>
      <c r="N981" s="9">
        <f>$N$1*(D981-D980)</f>
        <v/>
      </c>
      <c r="O981" s="9">
        <f>$O$1*LN(E981/E980)</f>
        <v/>
      </c>
      <c r="P981" s="9">
        <f>$P$1*LN(F981/F980)</f>
        <v/>
      </c>
      <c r="Q981" s="9">
        <f>$Q$1*(G981-G980)</f>
        <v/>
      </c>
      <c r="R981" s="9">
        <f>$R$1*(H981-H980)</f>
        <v/>
      </c>
      <c r="S981" s="9">
        <f>$S$1*LN(I981/I980)</f>
        <v/>
      </c>
      <c r="T981" s="9">
        <f>$T$1*LN(J981/J980)</f>
        <v/>
      </c>
      <c r="U981" s="9">
        <f>$W$12+$W$4*M981+$W$5*N981+$W$6*O981+$W$7*P981+$W$8*Q981+$W$9*R981+$W$10*S981+$W$11*T981</f>
        <v/>
      </c>
      <c r="AA981" s="10">
        <f>INDEX(LINEST(L722:L981,M722:T981,TRUE,TRUE),1,9)*52</f>
        <v/>
      </c>
      <c r="AB981" s="9">
        <f>INDEX(LINEST(L722:L981,M722:T981,TRUE,TRUE),1,8)</f>
        <v/>
      </c>
      <c r="AC981" s="9">
        <f>INDEX(LINEST(L722:L981,M722:T981,TRUE,TRUE),1,7)</f>
        <v/>
      </c>
      <c r="AD981" s="9">
        <f>INDEX(LINEST(L722:L981,M722:T981,TRUE,TRUE),1,6)</f>
        <v/>
      </c>
      <c r="AE981" s="9">
        <f>INDEX(LINEST(L722:L981,M722:T981,TRUE,TRUE),1,5)</f>
        <v/>
      </c>
      <c r="AF981" s="9">
        <f>INDEX(LINEST(L722:L981,M722:T981,TRUE,TRUE),1,4)</f>
        <v/>
      </c>
      <c r="AG981" s="9">
        <f>INDEX(LINEST(L722:L981,M722:T981,TRUE,TRUE),1,3)</f>
        <v/>
      </c>
      <c r="AH981" s="9">
        <f>INDEX(LINEST(L722:L981,M722:T981,TRUE,TRUE),1,2)</f>
        <v/>
      </c>
      <c r="AI981" s="9">
        <f>INDEX(LINEST(L722:L981,M722:T981,TRUE,TRUE),1,1)</f>
        <v/>
      </c>
      <c r="AJ981" s="10">
        <f>INDEX(LINEST(L722:L981,M722:T981,TRUE,TRUE),3,1)</f>
        <v/>
      </c>
      <c r="AK981" s="9">
        <f>AA980/52+AB980*M981+AC980*N981+AD980*O981+AE980*P981+AF980*Q981+AG980*R981+AH980*S981+AI980*T981</f>
        <v/>
      </c>
      <c r="AL981" s="9">
        <f>AVERAGE(L721:L980)</f>
        <v/>
      </c>
    </row>
    <row r="982">
      <c r="A982" s="7" t="n">
        <v>44484</v>
      </c>
      <c r="B982" s="8" t="n">
        <v>1772.65</v>
      </c>
      <c r="C982" s="8" t="n">
        <v>2.56</v>
      </c>
      <c r="D982" s="8" t="n">
        <v>-0.97</v>
      </c>
      <c r="E982" s="8" t="n">
        <v>93.94000200000001</v>
      </c>
      <c r="F982" s="8" t="n">
        <v>82.39</v>
      </c>
      <c r="G982" s="8" t="n">
        <v>16.3</v>
      </c>
      <c r="H982" s="8" t="n">
        <v>62.700001</v>
      </c>
      <c r="I982" s="8" t="n">
        <v>4471.370117</v>
      </c>
      <c r="J982" s="8" t="n">
        <v>98.478149</v>
      </c>
      <c r="L982" s="9">
        <f>LN(B982/B981)</f>
        <v/>
      </c>
      <c r="M982" s="9">
        <f>$M$1*(C982-C981)</f>
        <v/>
      </c>
      <c r="N982" s="9">
        <f>$N$1*(D982-D981)</f>
        <v/>
      </c>
      <c r="O982" s="9">
        <f>$O$1*LN(E982/E981)</f>
        <v/>
      </c>
      <c r="P982" s="9">
        <f>$P$1*LN(F982/F981)</f>
        <v/>
      </c>
      <c r="Q982" s="9">
        <f>$Q$1*(G982-G981)</f>
        <v/>
      </c>
      <c r="R982" s="9">
        <f>$R$1*(H982-H981)</f>
        <v/>
      </c>
      <c r="S982" s="9">
        <f>$S$1*LN(I982/I981)</f>
        <v/>
      </c>
      <c r="T982" s="9">
        <f>$T$1*LN(J982/J981)</f>
        <v/>
      </c>
      <c r="U982" s="9">
        <f>$W$12+$W$4*M982+$W$5*N982+$W$6*O982+$W$7*P982+$W$8*Q982+$W$9*R982+$W$10*S982+$W$11*T982</f>
        <v/>
      </c>
      <c r="AA982" s="10">
        <f>INDEX(LINEST(L723:L982,M723:T982,TRUE,TRUE),1,9)*52</f>
        <v/>
      </c>
      <c r="AB982" s="9">
        <f>INDEX(LINEST(L723:L982,M723:T982,TRUE,TRUE),1,8)</f>
        <v/>
      </c>
      <c r="AC982" s="9">
        <f>INDEX(LINEST(L723:L982,M723:T982,TRUE,TRUE),1,7)</f>
        <v/>
      </c>
      <c r="AD982" s="9">
        <f>INDEX(LINEST(L723:L982,M723:T982,TRUE,TRUE),1,6)</f>
        <v/>
      </c>
      <c r="AE982" s="9">
        <f>INDEX(LINEST(L723:L982,M723:T982,TRUE,TRUE),1,5)</f>
        <v/>
      </c>
      <c r="AF982" s="9">
        <f>INDEX(LINEST(L723:L982,M723:T982,TRUE,TRUE),1,4)</f>
        <v/>
      </c>
      <c r="AG982" s="9">
        <f>INDEX(LINEST(L723:L982,M723:T982,TRUE,TRUE),1,3)</f>
        <v/>
      </c>
      <c r="AH982" s="9">
        <f>INDEX(LINEST(L723:L982,M723:T982,TRUE,TRUE),1,2)</f>
        <v/>
      </c>
      <c r="AI982" s="9">
        <f>INDEX(LINEST(L723:L982,M723:T982,TRUE,TRUE),1,1)</f>
        <v/>
      </c>
      <c r="AJ982" s="10">
        <f>INDEX(LINEST(L723:L982,M723:T982,TRUE,TRUE),3,1)</f>
        <v/>
      </c>
      <c r="AK982" s="9">
        <f>AA981/52+AB981*M982+AC981*N982+AD981*O982+AE981*P982+AF981*Q982+AG981*R982+AH981*S982+AI981*T982</f>
        <v/>
      </c>
      <c r="AL982" s="9">
        <f>AVERAGE(L722:L981)</f>
        <v/>
      </c>
    </row>
    <row r="983">
      <c r="A983" s="7" t="n">
        <v>44491</v>
      </c>
      <c r="B983" s="8" t="n">
        <v>1808.25</v>
      </c>
      <c r="C983" s="8" t="n">
        <v>2.64</v>
      </c>
      <c r="D983" s="8" t="n">
        <v>-0.98</v>
      </c>
      <c r="E983" s="8" t="n">
        <v>93.610001</v>
      </c>
      <c r="F983" s="8" t="n">
        <v>84.53</v>
      </c>
      <c r="G983" s="8" t="n">
        <v>15.43</v>
      </c>
      <c r="H983" s="8" t="n">
        <v>72.040001</v>
      </c>
      <c r="I983" s="8" t="n">
        <v>4544.899902</v>
      </c>
      <c r="J983" s="8" t="n">
        <v>98.03976400000001</v>
      </c>
      <c r="L983" s="9">
        <f>LN(B983/B982)</f>
        <v/>
      </c>
      <c r="M983" s="9">
        <f>$M$1*(C983-C982)</f>
        <v/>
      </c>
      <c r="N983" s="9">
        <f>$N$1*(D983-D982)</f>
        <v/>
      </c>
      <c r="O983" s="9">
        <f>$O$1*LN(E983/E982)</f>
        <v/>
      </c>
      <c r="P983" s="9">
        <f>$P$1*LN(F983/F982)</f>
        <v/>
      </c>
      <c r="Q983" s="9">
        <f>$Q$1*(G983-G982)</f>
        <v/>
      </c>
      <c r="R983" s="9">
        <f>$R$1*(H983-H982)</f>
        <v/>
      </c>
      <c r="S983" s="9">
        <f>$S$1*LN(I983/I982)</f>
        <v/>
      </c>
      <c r="T983" s="9">
        <f>$T$1*LN(J983/J982)</f>
        <v/>
      </c>
      <c r="U983" s="9">
        <f>$W$12+$W$4*M983+$W$5*N983+$W$6*O983+$W$7*P983+$W$8*Q983+$W$9*R983+$W$10*S983+$W$11*T983</f>
        <v/>
      </c>
      <c r="AA983" s="10">
        <f>INDEX(LINEST(L724:L983,M724:T983,TRUE,TRUE),1,9)*52</f>
        <v/>
      </c>
      <c r="AB983" s="9">
        <f>INDEX(LINEST(L724:L983,M724:T983,TRUE,TRUE),1,8)</f>
        <v/>
      </c>
      <c r="AC983" s="9">
        <f>INDEX(LINEST(L724:L983,M724:T983,TRUE,TRUE),1,7)</f>
        <v/>
      </c>
      <c r="AD983" s="9">
        <f>INDEX(LINEST(L724:L983,M724:T983,TRUE,TRUE),1,6)</f>
        <v/>
      </c>
      <c r="AE983" s="9">
        <f>INDEX(LINEST(L724:L983,M724:T983,TRUE,TRUE),1,5)</f>
        <v/>
      </c>
      <c r="AF983" s="9">
        <f>INDEX(LINEST(L724:L983,M724:T983,TRUE,TRUE),1,4)</f>
        <v/>
      </c>
      <c r="AG983" s="9">
        <f>INDEX(LINEST(L724:L983,M724:T983,TRUE,TRUE),1,3)</f>
        <v/>
      </c>
      <c r="AH983" s="9">
        <f>INDEX(LINEST(L724:L983,M724:T983,TRUE,TRUE),1,2)</f>
        <v/>
      </c>
      <c r="AI983" s="9">
        <f>INDEX(LINEST(L724:L983,M724:T983,TRUE,TRUE),1,1)</f>
        <v/>
      </c>
      <c r="AJ983" s="10">
        <f>INDEX(LINEST(L724:L983,M724:T983,TRUE,TRUE),3,1)</f>
        <v/>
      </c>
      <c r="AK983" s="9">
        <f>AA982/52+AB982*M983+AC982*N983+AD982*O983+AE982*P983+AF982*Q983+AG982*R983+AH982*S983+AI982*T983</f>
        <v/>
      </c>
      <c r="AL983" s="9">
        <f>AVERAGE(L723:L982)</f>
        <v/>
      </c>
    </row>
    <row r="984">
      <c r="A984" s="7" t="n">
        <v>44498</v>
      </c>
      <c r="B984" s="8" t="n">
        <v>1769.15</v>
      </c>
      <c r="C984" s="8" t="n">
        <v>2.51</v>
      </c>
      <c r="D984" s="8" t="n">
        <v>-0.96</v>
      </c>
      <c r="E984" s="8" t="n">
        <v>94.120003</v>
      </c>
      <c r="F984" s="8" t="n">
        <v>83.5</v>
      </c>
      <c r="G984" s="8" t="n">
        <v>16.26</v>
      </c>
      <c r="H984" s="8" t="n">
        <v>75.449997</v>
      </c>
      <c r="I984" s="8" t="n">
        <v>4605.379883</v>
      </c>
      <c r="J984" s="8" t="n">
        <v>98.538284</v>
      </c>
      <c r="L984" s="9">
        <f>LN(B984/B983)</f>
        <v/>
      </c>
      <c r="M984" s="9">
        <f>$M$1*(C984-C983)</f>
        <v/>
      </c>
      <c r="N984" s="9">
        <f>$N$1*(D984-D983)</f>
        <v/>
      </c>
      <c r="O984" s="9">
        <f>$O$1*LN(E984/E983)</f>
        <v/>
      </c>
      <c r="P984" s="9">
        <f>$P$1*LN(F984/F983)</f>
        <v/>
      </c>
      <c r="Q984" s="9">
        <f>$Q$1*(G984-G983)</f>
        <v/>
      </c>
      <c r="R984" s="9">
        <f>$R$1*(H984-H983)</f>
        <v/>
      </c>
      <c r="S984" s="9">
        <f>$S$1*LN(I984/I983)</f>
        <v/>
      </c>
      <c r="T984" s="9">
        <f>$T$1*LN(J984/J983)</f>
        <v/>
      </c>
      <c r="U984" s="9">
        <f>$W$12+$W$4*M984+$W$5*N984+$W$6*O984+$W$7*P984+$W$8*Q984+$W$9*R984+$W$10*S984+$W$11*T984</f>
        <v/>
      </c>
      <c r="AA984" s="10">
        <f>INDEX(LINEST(L725:L984,M725:T984,TRUE,TRUE),1,9)*52</f>
        <v/>
      </c>
      <c r="AB984" s="9">
        <f>INDEX(LINEST(L725:L984,M725:T984,TRUE,TRUE),1,8)</f>
        <v/>
      </c>
      <c r="AC984" s="9">
        <f>INDEX(LINEST(L725:L984,M725:T984,TRUE,TRUE),1,7)</f>
        <v/>
      </c>
      <c r="AD984" s="9">
        <f>INDEX(LINEST(L725:L984,M725:T984,TRUE,TRUE),1,6)</f>
        <v/>
      </c>
      <c r="AE984" s="9">
        <f>INDEX(LINEST(L725:L984,M725:T984,TRUE,TRUE),1,5)</f>
        <v/>
      </c>
      <c r="AF984" s="9">
        <f>INDEX(LINEST(L725:L984,M725:T984,TRUE,TRUE),1,4)</f>
        <v/>
      </c>
      <c r="AG984" s="9">
        <f>INDEX(LINEST(L725:L984,M725:T984,TRUE,TRUE),1,3)</f>
        <v/>
      </c>
      <c r="AH984" s="9">
        <f>INDEX(LINEST(L725:L984,M725:T984,TRUE,TRUE),1,2)</f>
        <v/>
      </c>
      <c r="AI984" s="9">
        <f>INDEX(LINEST(L725:L984,M725:T984,TRUE,TRUE),1,1)</f>
        <v/>
      </c>
      <c r="AJ984" s="10">
        <f>INDEX(LINEST(L725:L984,M725:T984,TRUE,TRUE),3,1)</f>
        <v/>
      </c>
      <c r="AK984" s="9">
        <f>AA983/52+AB983*M984+AC983*N984+AD983*O984+AE983*P984+AF983*Q984+AG983*R984+AH983*S984+AI983*T984</f>
        <v/>
      </c>
      <c r="AL984" s="9">
        <f>AVERAGE(L724:L983)</f>
        <v/>
      </c>
    </row>
    <row r="985">
      <c r="A985" s="7" t="n">
        <v>44505</v>
      </c>
      <c r="B985" s="8" t="n">
        <v>1801.85</v>
      </c>
      <c r="C985" s="8" t="n">
        <v>2.54</v>
      </c>
      <c r="D985" s="8" t="n">
        <v>-1.09</v>
      </c>
      <c r="E985" s="8" t="n">
        <v>94.31999999999999</v>
      </c>
      <c r="F985" s="8" t="n">
        <v>81.25</v>
      </c>
      <c r="G985" s="8" t="n">
        <v>16.48</v>
      </c>
      <c r="H985" s="8" t="n">
        <v>66.900002</v>
      </c>
      <c r="I985" s="8" t="n">
        <v>4697.529785</v>
      </c>
      <c r="J985" s="8" t="n">
        <v>99.192566</v>
      </c>
      <c r="L985" s="9">
        <f>LN(B985/B984)</f>
        <v/>
      </c>
      <c r="M985" s="9">
        <f>$M$1*(C985-C984)</f>
        <v/>
      </c>
      <c r="N985" s="9">
        <f>$N$1*(D985-D984)</f>
        <v/>
      </c>
      <c r="O985" s="9">
        <f>$O$1*LN(E985/E984)</f>
        <v/>
      </c>
      <c r="P985" s="9">
        <f>$P$1*LN(F985/F984)</f>
        <v/>
      </c>
      <c r="Q985" s="9">
        <f>$Q$1*(G985-G984)</f>
        <v/>
      </c>
      <c r="R985" s="9">
        <f>$R$1*(H985-H984)</f>
        <v/>
      </c>
      <c r="S985" s="9">
        <f>$S$1*LN(I985/I984)</f>
        <v/>
      </c>
      <c r="T985" s="9">
        <f>$T$1*LN(J985/J984)</f>
        <v/>
      </c>
      <c r="U985" s="9">
        <f>$W$12+$W$4*M985+$W$5*N985+$W$6*O985+$W$7*P985+$W$8*Q985+$W$9*R985+$W$10*S985+$W$11*T985</f>
        <v/>
      </c>
      <c r="AA985" s="10">
        <f>INDEX(LINEST(L726:L985,M726:T985,TRUE,TRUE),1,9)*52</f>
        <v/>
      </c>
      <c r="AB985" s="9">
        <f>INDEX(LINEST(L726:L985,M726:T985,TRUE,TRUE),1,8)</f>
        <v/>
      </c>
      <c r="AC985" s="9">
        <f>INDEX(LINEST(L726:L985,M726:T985,TRUE,TRUE),1,7)</f>
        <v/>
      </c>
      <c r="AD985" s="9">
        <f>INDEX(LINEST(L726:L985,M726:T985,TRUE,TRUE),1,6)</f>
        <v/>
      </c>
      <c r="AE985" s="9">
        <f>INDEX(LINEST(L726:L985,M726:T985,TRUE,TRUE),1,5)</f>
        <v/>
      </c>
      <c r="AF985" s="9">
        <f>INDEX(LINEST(L726:L985,M726:T985,TRUE,TRUE),1,4)</f>
        <v/>
      </c>
      <c r="AG985" s="9">
        <f>INDEX(LINEST(L726:L985,M726:T985,TRUE,TRUE),1,3)</f>
        <v/>
      </c>
      <c r="AH985" s="9">
        <f>INDEX(LINEST(L726:L985,M726:T985,TRUE,TRUE),1,2)</f>
        <v/>
      </c>
      <c r="AI985" s="9">
        <f>INDEX(LINEST(L726:L985,M726:T985,TRUE,TRUE),1,1)</f>
        <v/>
      </c>
      <c r="AJ985" s="10">
        <f>INDEX(LINEST(L726:L985,M726:T985,TRUE,TRUE),3,1)</f>
        <v/>
      </c>
      <c r="AK985" s="9">
        <f>AA984/52+AB984*M985+AC984*N985+AD984*O985+AE984*P985+AF984*Q985+AG984*R985+AH984*S985+AI984*T985</f>
        <v/>
      </c>
      <c r="AL985" s="9">
        <f>AVERAGE(L725:L984)</f>
        <v/>
      </c>
    </row>
    <row r="986">
      <c r="A986" s="7" t="n">
        <v>44512</v>
      </c>
      <c r="B986" s="8" t="n">
        <v>1860.55</v>
      </c>
      <c r="C986" s="8" t="n">
        <v>2.73</v>
      </c>
      <c r="D986" s="8" t="n">
        <v>-1.15</v>
      </c>
      <c r="E986" s="8" t="n">
        <v>95.129997</v>
      </c>
      <c r="F986" s="8" t="n">
        <v>80.87</v>
      </c>
      <c r="G986" s="8" t="n">
        <v>16.29</v>
      </c>
      <c r="H986" s="8" t="n">
        <v>78.610001</v>
      </c>
      <c r="I986" s="8" t="n">
        <v>4682.850098</v>
      </c>
      <c r="J986" s="8" t="n">
        <v>98.417793</v>
      </c>
      <c r="L986" s="9">
        <f>LN(B986/B985)</f>
        <v/>
      </c>
      <c r="M986" s="9">
        <f>$M$1*(C986-C985)</f>
        <v/>
      </c>
      <c r="N986" s="9">
        <f>$N$1*(D986-D985)</f>
        <v/>
      </c>
      <c r="O986" s="9">
        <f>$O$1*LN(E986/E985)</f>
        <v/>
      </c>
      <c r="P986" s="9">
        <f>$P$1*LN(F986/F985)</f>
        <v/>
      </c>
      <c r="Q986" s="9">
        <f>$Q$1*(G986-G985)</f>
        <v/>
      </c>
      <c r="R986" s="9">
        <f>$R$1*(H986-H985)</f>
        <v/>
      </c>
      <c r="S986" s="9">
        <f>$S$1*LN(I986/I985)</f>
        <v/>
      </c>
      <c r="T986" s="9">
        <f>$T$1*LN(J986/J985)</f>
        <v/>
      </c>
      <c r="U986" s="9">
        <f>$W$12+$W$4*M986+$W$5*N986+$W$6*O986+$W$7*P986+$W$8*Q986+$W$9*R986+$W$10*S986+$W$11*T986</f>
        <v/>
      </c>
      <c r="AA986" s="10">
        <f>INDEX(LINEST(L727:L986,M727:T986,TRUE,TRUE),1,9)*52</f>
        <v/>
      </c>
      <c r="AB986" s="9">
        <f>INDEX(LINEST(L727:L986,M727:T986,TRUE,TRUE),1,8)</f>
        <v/>
      </c>
      <c r="AC986" s="9">
        <f>INDEX(LINEST(L727:L986,M727:T986,TRUE,TRUE),1,7)</f>
        <v/>
      </c>
      <c r="AD986" s="9">
        <f>INDEX(LINEST(L727:L986,M727:T986,TRUE,TRUE),1,6)</f>
        <v/>
      </c>
      <c r="AE986" s="9">
        <f>INDEX(LINEST(L727:L986,M727:T986,TRUE,TRUE),1,5)</f>
        <v/>
      </c>
      <c r="AF986" s="9">
        <f>INDEX(LINEST(L727:L986,M727:T986,TRUE,TRUE),1,4)</f>
        <v/>
      </c>
      <c r="AG986" s="9">
        <f>INDEX(LINEST(L727:L986,M727:T986,TRUE,TRUE),1,3)</f>
        <v/>
      </c>
      <c r="AH986" s="9">
        <f>INDEX(LINEST(L727:L986,M727:T986,TRUE,TRUE),1,2)</f>
        <v/>
      </c>
      <c r="AI986" s="9">
        <f>INDEX(LINEST(L727:L986,M727:T986,TRUE,TRUE),1,1)</f>
        <v/>
      </c>
      <c r="AJ986" s="10">
        <f>INDEX(LINEST(L727:L986,M727:T986,TRUE,TRUE),3,1)</f>
        <v/>
      </c>
      <c r="AK986" s="9">
        <f>AA985/52+AB985*M986+AC985*N986+AD985*O986+AE985*P986+AF985*Q986+AG985*R986+AH985*S986+AI985*T986</f>
        <v/>
      </c>
      <c r="AL986" s="9">
        <f>AVERAGE(L726:L985)</f>
        <v/>
      </c>
    </row>
    <row r="987">
      <c r="A987" s="7" t="n">
        <v>44519</v>
      </c>
      <c r="B987" s="8" t="n">
        <v>1861.1</v>
      </c>
      <c r="C987" s="8" t="n">
        <v>2.65</v>
      </c>
      <c r="D987" s="8" t="n">
        <v>-1.11</v>
      </c>
      <c r="E987" s="8" t="n">
        <v>96.06999999999999</v>
      </c>
      <c r="F987" s="8" t="n">
        <v>76.11</v>
      </c>
      <c r="G987" s="8" t="n">
        <v>17.91</v>
      </c>
      <c r="H987" s="8" t="n">
        <v>73.389999</v>
      </c>
      <c r="I987" s="8" t="n">
        <v>4697.959961</v>
      </c>
      <c r="J987" s="8" t="n">
        <v>98.529686</v>
      </c>
      <c r="L987" s="9">
        <f>LN(B987/B986)</f>
        <v/>
      </c>
      <c r="M987" s="9">
        <f>$M$1*(C987-C986)</f>
        <v/>
      </c>
      <c r="N987" s="9">
        <f>$N$1*(D987-D986)</f>
        <v/>
      </c>
      <c r="O987" s="9">
        <f>$O$1*LN(E987/E986)</f>
        <v/>
      </c>
      <c r="P987" s="9">
        <f>$P$1*LN(F987/F986)</f>
        <v/>
      </c>
      <c r="Q987" s="9">
        <f>$Q$1*(G987-G986)</f>
        <v/>
      </c>
      <c r="R987" s="9">
        <f>$R$1*(H987-H986)</f>
        <v/>
      </c>
      <c r="S987" s="9">
        <f>$S$1*LN(I987/I986)</f>
        <v/>
      </c>
      <c r="T987" s="9">
        <f>$T$1*LN(J987/J986)</f>
        <v/>
      </c>
      <c r="U987" s="9">
        <f>$W$12+$W$4*M987+$W$5*N987+$W$6*O987+$W$7*P987+$W$8*Q987+$W$9*R987+$W$10*S987+$W$11*T987</f>
        <v/>
      </c>
      <c r="AA987" s="10">
        <f>INDEX(LINEST(L728:L987,M728:T987,TRUE,TRUE),1,9)*52</f>
        <v/>
      </c>
      <c r="AB987" s="9">
        <f>INDEX(LINEST(L728:L987,M728:T987,TRUE,TRUE),1,8)</f>
        <v/>
      </c>
      <c r="AC987" s="9">
        <f>INDEX(LINEST(L728:L987,M728:T987,TRUE,TRUE),1,7)</f>
        <v/>
      </c>
      <c r="AD987" s="9">
        <f>INDEX(LINEST(L728:L987,M728:T987,TRUE,TRUE),1,6)</f>
        <v/>
      </c>
      <c r="AE987" s="9">
        <f>INDEX(LINEST(L728:L987,M728:T987,TRUE,TRUE),1,5)</f>
        <v/>
      </c>
      <c r="AF987" s="9">
        <f>INDEX(LINEST(L728:L987,M728:T987,TRUE,TRUE),1,4)</f>
        <v/>
      </c>
      <c r="AG987" s="9">
        <f>INDEX(LINEST(L728:L987,M728:T987,TRUE,TRUE),1,3)</f>
        <v/>
      </c>
      <c r="AH987" s="9">
        <f>INDEX(LINEST(L728:L987,M728:T987,TRUE,TRUE),1,2)</f>
        <v/>
      </c>
      <c r="AI987" s="9">
        <f>INDEX(LINEST(L728:L987,M728:T987,TRUE,TRUE),1,1)</f>
        <v/>
      </c>
      <c r="AJ987" s="10">
        <f>INDEX(LINEST(L728:L987,M728:T987,TRUE,TRUE),3,1)</f>
        <v/>
      </c>
      <c r="AK987" s="9">
        <f>AA986/52+AB986*M987+AC986*N987+AD986*O987+AE986*P987+AF986*Q987+AG986*R987+AH986*S987+AI986*T987</f>
        <v/>
      </c>
      <c r="AL987" s="9">
        <f>AVERAGE(L727:L986)</f>
        <v/>
      </c>
    </row>
    <row r="988">
      <c r="A988" s="7" t="n">
        <v>44526</v>
      </c>
      <c r="B988" s="8" t="n">
        <v>1800.8</v>
      </c>
      <c r="C988" s="8" t="n">
        <v>2.55</v>
      </c>
      <c r="D988" s="8" t="n">
        <v>-1.07</v>
      </c>
      <c r="E988" s="8" t="n">
        <v>96.089996</v>
      </c>
      <c r="F988" s="8" t="n">
        <v>78.31999999999999</v>
      </c>
      <c r="G988" s="8" t="n">
        <v>28.62</v>
      </c>
      <c r="H988" s="8" t="n">
        <v>89.449997</v>
      </c>
      <c r="I988" s="8" t="n">
        <v>4594.620117</v>
      </c>
      <c r="J988" s="8" t="n">
        <v>98.589935</v>
      </c>
      <c r="L988" s="9">
        <f>LN(B988/B987)</f>
        <v/>
      </c>
      <c r="M988" s="9">
        <f>$M$1*(C988-C987)</f>
        <v/>
      </c>
      <c r="N988" s="9">
        <f>$N$1*(D988-D987)</f>
        <v/>
      </c>
      <c r="O988" s="9">
        <f>$O$1*LN(E988/E987)</f>
        <v/>
      </c>
      <c r="P988" s="9">
        <f>$P$1*LN(F988/F987)</f>
        <v/>
      </c>
      <c r="Q988" s="9">
        <f>$Q$1*(G988-G987)</f>
        <v/>
      </c>
      <c r="R988" s="9">
        <f>$R$1*(H988-H987)</f>
        <v/>
      </c>
      <c r="S988" s="9">
        <f>$S$1*LN(I988/I987)</f>
        <v/>
      </c>
      <c r="T988" s="9">
        <f>$T$1*LN(J988/J987)</f>
        <v/>
      </c>
      <c r="U988" s="9">
        <f>$W$12+$W$4*M988+$W$5*N988+$W$6*O988+$W$7*P988+$W$8*Q988+$W$9*R988+$W$10*S988+$W$11*T988</f>
        <v/>
      </c>
      <c r="AA988" s="10">
        <f>INDEX(LINEST(L729:L988,M729:T988,TRUE,TRUE),1,9)*52</f>
        <v/>
      </c>
      <c r="AB988" s="9">
        <f>INDEX(LINEST(L729:L988,M729:T988,TRUE,TRUE),1,8)</f>
        <v/>
      </c>
      <c r="AC988" s="9">
        <f>INDEX(LINEST(L729:L988,M729:T988,TRUE,TRUE),1,7)</f>
        <v/>
      </c>
      <c r="AD988" s="9">
        <f>INDEX(LINEST(L729:L988,M729:T988,TRUE,TRUE),1,6)</f>
        <v/>
      </c>
      <c r="AE988" s="9">
        <f>INDEX(LINEST(L729:L988,M729:T988,TRUE,TRUE),1,5)</f>
        <v/>
      </c>
      <c r="AF988" s="9">
        <f>INDEX(LINEST(L729:L988,M729:T988,TRUE,TRUE),1,4)</f>
        <v/>
      </c>
      <c r="AG988" s="9">
        <f>INDEX(LINEST(L729:L988,M729:T988,TRUE,TRUE),1,3)</f>
        <v/>
      </c>
      <c r="AH988" s="9">
        <f>INDEX(LINEST(L729:L988,M729:T988,TRUE,TRUE),1,2)</f>
        <v/>
      </c>
      <c r="AI988" s="9">
        <f>INDEX(LINEST(L729:L988,M729:T988,TRUE,TRUE),1,1)</f>
        <v/>
      </c>
      <c r="AJ988" s="10">
        <f>INDEX(LINEST(L729:L988,M729:T988,TRUE,TRUE),3,1)</f>
        <v/>
      </c>
      <c r="AK988" s="9">
        <f>AA987/52+AB987*M988+AC987*N988+AD987*O988+AE987*P988+AF987*Q988+AG987*R988+AH987*S988+AI987*T988</f>
        <v/>
      </c>
      <c r="AL988" s="9">
        <f>AVERAGE(L728:L987)</f>
        <v/>
      </c>
    </row>
    <row r="989">
      <c r="A989" s="7" t="n">
        <v>44533</v>
      </c>
      <c r="B989" s="8" t="n">
        <v>1767.55</v>
      </c>
      <c r="C989" s="8" t="n">
        <v>2.43</v>
      </c>
      <c r="D989" s="8" t="n">
        <v>-1.08</v>
      </c>
      <c r="E989" s="8" t="n">
        <v>96.120003</v>
      </c>
      <c r="F989" s="8" t="n">
        <v>66.39</v>
      </c>
      <c r="G989" s="8" t="n">
        <v>30.67</v>
      </c>
      <c r="H989" s="8" t="n">
        <v>79.139999</v>
      </c>
      <c r="I989" s="8" t="n">
        <v>4538.430176</v>
      </c>
      <c r="J989" s="8" t="n">
        <v>99.203468</v>
      </c>
      <c r="L989" s="9">
        <f>LN(B989/B988)</f>
        <v/>
      </c>
      <c r="M989" s="9">
        <f>$M$1*(C989-C988)</f>
        <v/>
      </c>
      <c r="N989" s="9">
        <f>$N$1*(D989-D988)</f>
        <v/>
      </c>
      <c r="O989" s="9">
        <f>$O$1*LN(E989/E988)</f>
        <v/>
      </c>
      <c r="P989" s="9">
        <f>$P$1*LN(F989/F988)</f>
        <v/>
      </c>
      <c r="Q989" s="9">
        <f>$Q$1*(G989-G988)</f>
        <v/>
      </c>
      <c r="R989" s="9">
        <f>$R$1*(H989-H988)</f>
        <v/>
      </c>
      <c r="S989" s="9">
        <f>$S$1*LN(I989/I988)</f>
        <v/>
      </c>
      <c r="T989" s="9">
        <f>$T$1*LN(J989/J988)</f>
        <v/>
      </c>
      <c r="U989" s="9">
        <f>$W$12+$W$4*M989+$W$5*N989+$W$6*O989+$W$7*P989+$W$8*Q989+$W$9*R989+$W$10*S989+$W$11*T989</f>
        <v/>
      </c>
      <c r="AA989" s="10">
        <f>INDEX(LINEST(L730:L989,M730:T989,TRUE,TRUE),1,9)*52</f>
        <v/>
      </c>
      <c r="AB989" s="9">
        <f>INDEX(LINEST(L730:L989,M730:T989,TRUE,TRUE),1,8)</f>
        <v/>
      </c>
      <c r="AC989" s="9">
        <f>INDEX(LINEST(L730:L989,M730:T989,TRUE,TRUE),1,7)</f>
        <v/>
      </c>
      <c r="AD989" s="9">
        <f>INDEX(LINEST(L730:L989,M730:T989,TRUE,TRUE),1,6)</f>
        <v/>
      </c>
      <c r="AE989" s="9">
        <f>INDEX(LINEST(L730:L989,M730:T989,TRUE,TRUE),1,5)</f>
        <v/>
      </c>
      <c r="AF989" s="9">
        <f>INDEX(LINEST(L730:L989,M730:T989,TRUE,TRUE),1,4)</f>
        <v/>
      </c>
      <c r="AG989" s="9">
        <f>INDEX(LINEST(L730:L989,M730:T989,TRUE,TRUE),1,3)</f>
        <v/>
      </c>
      <c r="AH989" s="9">
        <f>INDEX(LINEST(L730:L989,M730:T989,TRUE,TRUE),1,2)</f>
        <v/>
      </c>
      <c r="AI989" s="9">
        <f>INDEX(LINEST(L730:L989,M730:T989,TRUE,TRUE),1,1)</f>
        <v/>
      </c>
      <c r="AJ989" s="10">
        <f>INDEX(LINEST(L730:L989,M730:T989,TRUE,TRUE),3,1)</f>
        <v/>
      </c>
      <c r="AK989" s="9">
        <f>AA988/52+AB988*M989+AC988*N989+AD988*O989+AE988*P989+AF988*Q989+AG988*R989+AH988*S989+AI988*T989</f>
        <v/>
      </c>
      <c r="AL989" s="9">
        <f>AVERAGE(L729:L988)</f>
        <v/>
      </c>
    </row>
    <row r="990">
      <c r="A990" s="7" t="n">
        <v>44540</v>
      </c>
      <c r="B990" s="8" t="n">
        <v>1779.75</v>
      </c>
      <c r="C990" s="8" t="n">
        <v>2.44</v>
      </c>
      <c r="D990" s="8" t="n">
        <v>-0.96</v>
      </c>
      <c r="E990" s="8" t="n">
        <v>96.050003</v>
      </c>
      <c r="F990" s="8" t="n">
        <v>71.70999999999999</v>
      </c>
      <c r="G990" s="8" t="n">
        <v>18.69</v>
      </c>
      <c r="H990" s="8" t="n">
        <v>74.360001</v>
      </c>
      <c r="I990" s="8" t="n">
        <v>4712.02002</v>
      </c>
      <c r="J990" s="8" t="n">
        <v>98.479286</v>
      </c>
      <c r="L990" s="9">
        <f>LN(B990/B989)</f>
        <v/>
      </c>
      <c r="M990" s="9">
        <f>$M$1*(C990-C989)</f>
        <v/>
      </c>
      <c r="N990" s="9">
        <f>$N$1*(D990-D989)</f>
        <v/>
      </c>
      <c r="O990" s="9">
        <f>$O$1*LN(E990/E989)</f>
        <v/>
      </c>
      <c r="P990" s="9">
        <f>$P$1*LN(F990/F989)</f>
        <v/>
      </c>
      <c r="Q990" s="9">
        <f>$Q$1*(G990-G989)</f>
        <v/>
      </c>
      <c r="R990" s="9">
        <f>$R$1*(H990-H989)</f>
        <v/>
      </c>
      <c r="S990" s="9">
        <f>$S$1*LN(I990/I989)</f>
        <v/>
      </c>
      <c r="T990" s="9">
        <f>$T$1*LN(J990/J989)</f>
        <v/>
      </c>
      <c r="U990" s="9">
        <f>$W$12+$W$4*M990+$W$5*N990+$W$6*O990+$W$7*P990+$W$8*Q990+$W$9*R990+$W$10*S990+$W$11*T990</f>
        <v/>
      </c>
      <c r="AA990" s="10">
        <f>INDEX(LINEST(L731:L990,M731:T990,TRUE,TRUE),1,9)*52</f>
        <v/>
      </c>
      <c r="AB990" s="9">
        <f>INDEX(LINEST(L731:L990,M731:T990,TRUE,TRUE),1,8)</f>
        <v/>
      </c>
      <c r="AC990" s="9">
        <f>INDEX(LINEST(L731:L990,M731:T990,TRUE,TRUE),1,7)</f>
        <v/>
      </c>
      <c r="AD990" s="9">
        <f>INDEX(LINEST(L731:L990,M731:T990,TRUE,TRUE),1,6)</f>
        <v/>
      </c>
      <c r="AE990" s="9">
        <f>INDEX(LINEST(L731:L990,M731:T990,TRUE,TRUE),1,5)</f>
        <v/>
      </c>
      <c r="AF990" s="9">
        <f>INDEX(LINEST(L731:L990,M731:T990,TRUE,TRUE),1,4)</f>
        <v/>
      </c>
      <c r="AG990" s="9">
        <f>INDEX(LINEST(L731:L990,M731:T990,TRUE,TRUE),1,3)</f>
        <v/>
      </c>
      <c r="AH990" s="9">
        <f>INDEX(LINEST(L731:L990,M731:T990,TRUE,TRUE),1,2)</f>
        <v/>
      </c>
      <c r="AI990" s="9">
        <f>INDEX(LINEST(L731:L990,M731:T990,TRUE,TRUE),1,1)</f>
        <v/>
      </c>
      <c r="AJ990" s="10">
        <f>INDEX(LINEST(L731:L990,M731:T990,TRUE,TRUE),3,1)</f>
        <v/>
      </c>
      <c r="AK990" s="9">
        <f>AA989/52+AB989*M990+AC989*N990+AD989*O990+AE989*P990+AF989*Q990+AG989*R990+AH989*S990+AI989*T990</f>
        <v/>
      </c>
      <c r="AL990" s="9">
        <f>AVERAGE(L730:L989)</f>
        <v/>
      </c>
    </row>
    <row r="991">
      <c r="A991" s="7" t="n">
        <v>44547</v>
      </c>
      <c r="B991" s="8" t="n">
        <v>1807.7</v>
      </c>
      <c r="C991" s="8" t="n">
        <v>2.38</v>
      </c>
      <c r="D991" s="8" t="n">
        <v>-0.97</v>
      </c>
      <c r="E991" s="8" t="n">
        <v>96.56999999999999</v>
      </c>
      <c r="F991" s="8" t="n">
        <v>70.93000000000001</v>
      </c>
      <c r="G991" s="8" t="n">
        <v>21.57</v>
      </c>
      <c r="H991" s="8" t="n">
        <v>72.459999</v>
      </c>
      <c r="I991" s="8" t="n">
        <v>4620.640137</v>
      </c>
      <c r="J991" s="8" t="n">
        <v>98.81321</v>
      </c>
      <c r="L991" s="9">
        <f>LN(B991/B990)</f>
        <v/>
      </c>
      <c r="M991" s="9">
        <f>$M$1*(C991-C990)</f>
        <v/>
      </c>
      <c r="N991" s="9">
        <f>$N$1*(D991-D990)</f>
        <v/>
      </c>
      <c r="O991" s="9">
        <f>$O$1*LN(E991/E990)</f>
        <v/>
      </c>
      <c r="P991" s="9">
        <f>$P$1*LN(F991/F990)</f>
        <v/>
      </c>
      <c r="Q991" s="9">
        <f>$Q$1*(G991-G990)</f>
        <v/>
      </c>
      <c r="R991" s="9">
        <f>$R$1*(H991-H990)</f>
        <v/>
      </c>
      <c r="S991" s="9">
        <f>$S$1*LN(I991/I990)</f>
        <v/>
      </c>
      <c r="T991" s="9">
        <f>$T$1*LN(J991/J990)</f>
        <v/>
      </c>
      <c r="U991" s="9">
        <f>$W$12+$W$4*M991+$W$5*N991+$W$6*O991+$W$7*P991+$W$8*Q991+$W$9*R991+$W$10*S991+$W$11*T991</f>
        <v/>
      </c>
      <c r="AA991" s="10">
        <f>INDEX(LINEST(L732:L991,M732:T991,TRUE,TRUE),1,9)*52</f>
        <v/>
      </c>
      <c r="AB991" s="9">
        <f>INDEX(LINEST(L732:L991,M732:T991,TRUE,TRUE),1,8)</f>
        <v/>
      </c>
      <c r="AC991" s="9">
        <f>INDEX(LINEST(L732:L991,M732:T991,TRUE,TRUE),1,7)</f>
        <v/>
      </c>
      <c r="AD991" s="9">
        <f>INDEX(LINEST(L732:L991,M732:T991,TRUE,TRUE),1,6)</f>
        <v/>
      </c>
      <c r="AE991" s="9">
        <f>INDEX(LINEST(L732:L991,M732:T991,TRUE,TRUE),1,5)</f>
        <v/>
      </c>
      <c r="AF991" s="9">
        <f>INDEX(LINEST(L732:L991,M732:T991,TRUE,TRUE),1,4)</f>
        <v/>
      </c>
      <c r="AG991" s="9">
        <f>INDEX(LINEST(L732:L991,M732:T991,TRUE,TRUE),1,3)</f>
        <v/>
      </c>
      <c r="AH991" s="9">
        <f>INDEX(LINEST(L732:L991,M732:T991,TRUE,TRUE),1,2)</f>
        <v/>
      </c>
      <c r="AI991" s="9">
        <f>INDEX(LINEST(L732:L991,M732:T991,TRUE,TRUE),1,1)</f>
        <v/>
      </c>
      <c r="AJ991" s="10">
        <f>INDEX(LINEST(L732:L991,M732:T991,TRUE,TRUE),3,1)</f>
        <v/>
      </c>
      <c r="AK991" s="9">
        <f>AA990/52+AB990*M991+AC990*N991+AD990*O991+AE990*P991+AF990*Q991+AG990*R991+AH990*S991+AI990*T991</f>
        <v/>
      </c>
      <c r="AL991" s="9">
        <f>AVERAGE(L731:L990)</f>
        <v/>
      </c>
    </row>
    <row r="992">
      <c r="A992" s="7" t="n">
        <v>44554</v>
      </c>
      <c r="B992" s="8" t="n">
        <v>1805.2</v>
      </c>
      <c r="C992" s="8" t="n">
        <v>2.47</v>
      </c>
      <c r="D992" s="8" t="n">
        <v>-0.97</v>
      </c>
      <c r="E992" s="8" t="n">
        <v>96.019997</v>
      </c>
      <c r="F992" s="8" t="n">
        <v>73.89</v>
      </c>
      <c r="G992" s="8" t="n">
        <v>17.96</v>
      </c>
      <c r="H992" s="8" t="n">
        <v>77.290001</v>
      </c>
      <c r="I992" s="8" t="n">
        <v>4725.790039</v>
      </c>
      <c r="J992" s="8" t="n">
        <v>98.554298</v>
      </c>
      <c r="L992" s="9">
        <f>LN(B992/B991)</f>
        <v/>
      </c>
      <c r="M992" s="9">
        <f>$M$1*(C992-C991)</f>
        <v/>
      </c>
      <c r="N992" s="9">
        <f>$N$1*(D992-D991)</f>
        <v/>
      </c>
      <c r="O992" s="9">
        <f>$O$1*LN(E992/E991)</f>
        <v/>
      </c>
      <c r="P992" s="9">
        <f>$P$1*LN(F992/F991)</f>
        <v/>
      </c>
      <c r="Q992" s="9">
        <f>$Q$1*(G992-G991)</f>
        <v/>
      </c>
      <c r="R992" s="9">
        <f>$R$1*(H992-H991)</f>
        <v/>
      </c>
      <c r="S992" s="9">
        <f>$S$1*LN(I992/I991)</f>
        <v/>
      </c>
      <c r="T992" s="9">
        <f>$T$1*LN(J992/J991)</f>
        <v/>
      </c>
      <c r="U992" s="9">
        <f>$W$12+$W$4*M992+$W$5*N992+$W$6*O992+$W$7*P992+$W$8*Q992+$W$9*R992+$W$10*S992+$W$11*T992</f>
        <v/>
      </c>
      <c r="AA992" s="10">
        <f>INDEX(LINEST(L733:L992,M733:T992,TRUE,TRUE),1,9)*52</f>
        <v/>
      </c>
      <c r="AB992" s="9">
        <f>INDEX(LINEST(L733:L992,M733:T992,TRUE,TRUE),1,8)</f>
        <v/>
      </c>
      <c r="AC992" s="9">
        <f>INDEX(LINEST(L733:L992,M733:T992,TRUE,TRUE),1,7)</f>
        <v/>
      </c>
      <c r="AD992" s="9">
        <f>INDEX(LINEST(L733:L992,M733:T992,TRUE,TRUE),1,6)</f>
        <v/>
      </c>
      <c r="AE992" s="9">
        <f>INDEX(LINEST(L733:L992,M733:T992,TRUE,TRUE),1,5)</f>
        <v/>
      </c>
      <c r="AF992" s="9">
        <f>INDEX(LINEST(L733:L992,M733:T992,TRUE,TRUE),1,4)</f>
        <v/>
      </c>
      <c r="AG992" s="9">
        <f>INDEX(LINEST(L733:L992,M733:T992,TRUE,TRUE),1,3)</f>
        <v/>
      </c>
      <c r="AH992" s="9">
        <f>INDEX(LINEST(L733:L992,M733:T992,TRUE,TRUE),1,2)</f>
        <v/>
      </c>
      <c r="AI992" s="9">
        <f>INDEX(LINEST(L733:L992,M733:T992,TRUE,TRUE),1,1)</f>
        <v/>
      </c>
      <c r="AJ992" s="10">
        <f>INDEX(LINEST(L733:L992,M733:T992,TRUE,TRUE),3,1)</f>
        <v/>
      </c>
      <c r="AK992" s="9">
        <f>AA991/52+AB991*M992+AC991*N992+AD991*O992+AE991*P992+AF991*Q992+AG991*R992+AH991*S992+AI991*T992</f>
        <v/>
      </c>
      <c r="AL992" s="9">
        <f>AVERAGE(L732:L991)</f>
        <v/>
      </c>
    </row>
    <row r="993">
      <c r="A993" s="7" t="n">
        <v>44561</v>
      </c>
      <c r="B993" s="8" t="n">
        <v>1805.85</v>
      </c>
      <c r="C993" s="8" t="n">
        <v>2.56</v>
      </c>
      <c r="D993" s="8" t="n">
        <v>-1.04</v>
      </c>
      <c r="E993" s="8" t="n">
        <v>95.66999800000001</v>
      </c>
      <c r="F993" s="8" t="n">
        <v>75.33</v>
      </c>
      <c r="G993" s="8" t="n">
        <v>17.22</v>
      </c>
      <c r="H993" s="8" t="n">
        <v>77.099998</v>
      </c>
      <c r="I993" s="8" t="n">
        <v>4766.180176</v>
      </c>
      <c r="J993" s="8" t="n">
        <v>98.450729</v>
      </c>
      <c r="L993" s="9">
        <f>LN(B993/B992)</f>
        <v/>
      </c>
      <c r="M993" s="9">
        <f>$M$1*(C993-C992)</f>
        <v/>
      </c>
      <c r="N993" s="9">
        <f>$N$1*(D993-D992)</f>
        <v/>
      </c>
      <c r="O993" s="9">
        <f>$O$1*LN(E993/E992)</f>
        <v/>
      </c>
      <c r="P993" s="9">
        <f>$P$1*LN(F993/F992)</f>
        <v/>
      </c>
      <c r="Q993" s="9">
        <f>$Q$1*(G993-G992)</f>
        <v/>
      </c>
      <c r="R993" s="9">
        <f>$R$1*(H993-H992)</f>
        <v/>
      </c>
      <c r="S993" s="9">
        <f>$S$1*LN(I993/I992)</f>
        <v/>
      </c>
      <c r="T993" s="9">
        <f>$T$1*LN(J993/J992)</f>
        <v/>
      </c>
      <c r="U993" s="9">
        <f>$W$12+$W$4*M993+$W$5*N993+$W$6*O993+$W$7*P993+$W$8*Q993+$W$9*R993+$W$10*S993+$W$11*T993</f>
        <v/>
      </c>
      <c r="AA993" s="10">
        <f>INDEX(LINEST(L734:L993,M734:T993,TRUE,TRUE),1,9)*52</f>
        <v/>
      </c>
      <c r="AB993" s="9">
        <f>INDEX(LINEST(L734:L993,M734:T993,TRUE,TRUE),1,8)</f>
        <v/>
      </c>
      <c r="AC993" s="9">
        <f>INDEX(LINEST(L734:L993,M734:T993,TRUE,TRUE),1,7)</f>
        <v/>
      </c>
      <c r="AD993" s="9">
        <f>INDEX(LINEST(L734:L993,M734:T993,TRUE,TRUE),1,6)</f>
        <v/>
      </c>
      <c r="AE993" s="9">
        <f>INDEX(LINEST(L734:L993,M734:T993,TRUE,TRUE),1,5)</f>
        <v/>
      </c>
      <c r="AF993" s="9">
        <f>INDEX(LINEST(L734:L993,M734:T993,TRUE,TRUE),1,4)</f>
        <v/>
      </c>
      <c r="AG993" s="9">
        <f>INDEX(LINEST(L734:L993,M734:T993,TRUE,TRUE),1,3)</f>
        <v/>
      </c>
      <c r="AH993" s="9">
        <f>INDEX(LINEST(L734:L993,M734:T993,TRUE,TRUE),1,2)</f>
        <v/>
      </c>
      <c r="AI993" s="9">
        <f>INDEX(LINEST(L734:L993,M734:T993,TRUE,TRUE),1,1)</f>
        <v/>
      </c>
      <c r="AJ993" s="10">
        <f>INDEX(LINEST(L734:L993,M734:T993,TRUE,TRUE),3,1)</f>
        <v/>
      </c>
      <c r="AK993" s="9">
        <f>AA992/52+AB992*M993+AC992*N993+AD992*O993+AE992*P993+AF992*Q993+AG992*R993+AH992*S993+AI992*T993</f>
        <v/>
      </c>
      <c r="AL993" s="9">
        <f>AVERAGE(L733:L992)</f>
        <v/>
      </c>
    </row>
    <row r="994">
      <c r="A994" s="7" t="n">
        <v>44568</v>
      </c>
      <c r="B994" s="8" t="n">
        <v>1792.6</v>
      </c>
      <c r="C994" s="8" t="n">
        <v>2.48</v>
      </c>
      <c r="D994" s="8" t="n">
        <v>-0.72</v>
      </c>
      <c r="E994" s="8" t="n">
        <v>95.739998</v>
      </c>
      <c r="F994" s="8" t="n">
        <v>79</v>
      </c>
      <c r="G994" s="8" t="n">
        <v>18.76</v>
      </c>
      <c r="H994" s="8" t="n">
        <v>74.69000200000001</v>
      </c>
      <c r="I994" s="8" t="n">
        <v>4677.029785</v>
      </c>
      <c r="J994" s="8" t="n">
        <v>97.078552</v>
      </c>
      <c r="L994" s="9">
        <f>LN(B994/B993)</f>
        <v/>
      </c>
      <c r="M994" s="9">
        <f>$M$1*(C994-C993)</f>
        <v/>
      </c>
      <c r="N994" s="9">
        <f>$N$1*(D994-D993)</f>
        <v/>
      </c>
      <c r="O994" s="9">
        <f>$O$1*LN(E994/E993)</f>
        <v/>
      </c>
      <c r="P994" s="9">
        <f>$P$1*LN(F994/F993)</f>
        <v/>
      </c>
      <c r="Q994" s="9">
        <f>$Q$1*(G994-G993)</f>
        <v/>
      </c>
      <c r="R994" s="9">
        <f>$R$1*(H994-H993)</f>
        <v/>
      </c>
      <c r="S994" s="9">
        <f>$S$1*LN(I994/I993)</f>
        <v/>
      </c>
      <c r="T994" s="9">
        <f>$T$1*LN(J994/J993)</f>
        <v/>
      </c>
      <c r="U994" s="9">
        <f>$W$12+$W$4*M994+$W$5*N994+$W$6*O994+$W$7*P994+$W$8*Q994+$W$9*R994+$W$10*S994+$W$11*T994</f>
        <v/>
      </c>
      <c r="AA994" s="10">
        <f>INDEX(LINEST(L735:L994,M735:T994,TRUE,TRUE),1,9)*52</f>
        <v/>
      </c>
      <c r="AB994" s="9">
        <f>INDEX(LINEST(L735:L994,M735:T994,TRUE,TRUE),1,8)</f>
        <v/>
      </c>
      <c r="AC994" s="9">
        <f>INDEX(LINEST(L735:L994,M735:T994,TRUE,TRUE),1,7)</f>
        <v/>
      </c>
      <c r="AD994" s="9">
        <f>INDEX(LINEST(L735:L994,M735:T994,TRUE,TRUE),1,6)</f>
        <v/>
      </c>
      <c r="AE994" s="9">
        <f>INDEX(LINEST(L735:L994,M735:T994,TRUE,TRUE),1,5)</f>
        <v/>
      </c>
      <c r="AF994" s="9">
        <f>INDEX(LINEST(L735:L994,M735:T994,TRUE,TRUE),1,4)</f>
        <v/>
      </c>
      <c r="AG994" s="9">
        <f>INDEX(LINEST(L735:L994,M735:T994,TRUE,TRUE),1,3)</f>
        <v/>
      </c>
      <c r="AH994" s="9">
        <f>INDEX(LINEST(L735:L994,M735:T994,TRUE,TRUE),1,2)</f>
        <v/>
      </c>
      <c r="AI994" s="9">
        <f>INDEX(LINEST(L735:L994,M735:T994,TRUE,TRUE),1,1)</f>
        <v/>
      </c>
      <c r="AJ994" s="10">
        <f>INDEX(LINEST(L735:L994,M735:T994,TRUE,TRUE),3,1)</f>
        <v/>
      </c>
      <c r="AK994" s="9">
        <f>AA993/52+AB993*M994+AC993*N994+AD993*O994+AE993*P994+AF993*Q994+AG993*R994+AH993*S994+AI993*T994</f>
        <v/>
      </c>
      <c r="AL994" s="9">
        <f>AVERAGE(L734:L993)</f>
        <v/>
      </c>
    </row>
    <row r="995">
      <c r="A995" s="7" t="n">
        <v>44575</v>
      </c>
      <c r="B995" s="8" t="n">
        <v>1822.95</v>
      </c>
      <c r="C995" s="8" t="n">
        <v>2.44</v>
      </c>
      <c r="D995" s="8" t="n">
        <v>-0.66</v>
      </c>
      <c r="E995" s="8" t="n">
        <v>95.16999800000001</v>
      </c>
      <c r="F995" s="8" t="n">
        <v>83.81999999999999</v>
      </c>
      <c r="G995" s="8" t="n">
        <v>19.19</v>
      </c>
      <c r="H995" s="8" t="n">
        <v>76.589996</v>
      </c>
      <c r="I995" s="8" t="n">
        <v>4662.850098</v>
      </c>
      <c r="J995" s="8" t="n">
        <v>96.80239899999999</v>
      </c>
      <c r="L995" s="9">
        <f>LN(B995/B994)</f>
        <v/>
      </c>
      <c r="M995" s="9">
        <f>$M$1*(C995-C994)</f>
        <v/>
      </c>
      <c r="N995" s="9">
        <f>$N$1*(D995-D994)</f>
        <v/>
      </c>
      <c r="O995" s="9">
        <f>$O$1*LN(E995/E994)</f>
        <v/>
      </c>
      <c r="P995" s="9">
        <f>$P$1*LN(F995/F994)</f>
        <v/>
      </c>
      <c r="Q995" s="9">
        <f>$Q$1*(G995-G994)</f>
        <v/>
      </c>
      <c r="R995" s="9">
        <f>$R$1*(H995-H994)</f>
        <v/>
      </c>
      <c r="S995" s="9">
        <f>$S$1*LN(I995/I994)</f>
        <v/>
      </c>
      <c r="T995" s="9">
        <f>$T$1*LN(J995/J994)</f>
        <v/>
      </c>
      <c r="U995" s="9">
        <f>$W$12+$W$4*M995+$W$5*N995+$W$6*O995+$W$7*P995+$W$8*Q995+$W$9*R995+$W$10*S995+$W$11*T995</f>
        <v/>
      </c>
      <c r="AA995" s="10">
        <f>INDEX(LINEST(L736:L995,M736:T995,TRUE,TRUE),1,9)*52</f>
        <v/>
      </c>
      <c r="AB995" s="9">
        <f>INDEX(LINEST(L736:L995,M736:T995,TRUE,TRUE),1,8)</f>
        <v/>
      </c>
      <c r="AC995" s="9">
        <f>INDEX(LINEST(L736:L995,M736:T995,TRUE,TRUE),1,7)</f>
        <v/>
      </c>
      <c r="AD995" s="9">
        <f>INDEX(LINEST(L736:L995,M736:T995,TRUE,TRUE),1,6)</f>
        <v/>
      </c>
      <c r="AE995" s="9">
        <f>INDEX(LINEST(L736:L995,M736:T995,TRUE,TRUE),1,5)</f>
        <v/>
      </c>
      <c r="AF995" s="9">
        <f>INDEX(LINEST(L736:L995,M736:T995,TRUE,TRUE),1,4)</f>
        <v/>
      </c>
      <c r="AG995" s="9">
        <f>INDEX(LINEST(L736:L995,M736:T995,TRUE,TRUE),1,3)</f>
        <v/>
      </c>
      <c r="AH995" s="9">
        <f>INDEX(LINEST(L736:L995,M736:T995,TRUE,TRUE),1,2)</f>
        <v/>
      </c>
      <c r="AI995" s="9">
        <f>INDEX(LINEST(L736:L995,M736:T995,TRUE,TRUE),1,1)</f>
        <v/>
      </c>
      <c r="AJ995" s="10">
        <f>INDEX(LINEST(L736:L995,M736:T995,TRUE,TRUE),3,1)</f>
        <v/>
      </c>
      <c r="AK995" s="9">
        <f>AA994/52+AB994*M995+AC994*N995+AD994*O995+AE994*P995+AF994*Q995+AG994*R995+AH994*S995+AI994*T995</f>
        <v/>
      </c>
      <c r="AL995" s="9">
        <f>AVERAGE(L735:L994)</f>
        <v/>
      </c>
    </row>
    <row r="996">
      <c r="A996" s="7" t="n">
        <v>44582</v>
      </c>
      <c r="B996" s="8" t="n">
        <v>1837.6</v>
      </c>
      <c r="C996" s="8" t="n">
        <v>2.34</v>
      </c>
      <c r="D996" s="8" t="n">
        <v>-0.59</v>
      </c>
      <c r="E996" s="8" t="n">
        <v>95.639999</v>
      </c>
      <c r="F996" s="8" t="n">
        <v>85.16</v>
      </c>
      <c r="G996" s="8" t="n">
        <v>28.85</v>
      </c>
      <c r="H996" s="8" t="n">
        <v>81.029999</v>
      </c>
      <c r="I996" s="8" t="n">
        <v>4397.939941</v>
      </c>
      <c r="J996" s="8" t="n">
        <v>96.854179</v>
      </c>
      <c r="L996" s="9">
        <f>LN(B996/B995)</f>
        <v/>
      </c>
      <c r="M996" s="9">
        <f>$M$1*(C996-C995)</f>
        <v/>
      </c>
      <c r="N996" s="9">
        <f>$N$1*(D996-D995)</f>
        <v/>
      </c>
      <c r="O996" s="9">
        <f>$O$1*LN(E996/E995)</f>
        <v/>
      </c>
      <c r="P996" s="9">
        <f>$P$1*LN(F996/F995)</f>
        <v/>
      </c>
      <c r="Q996" s="9">
        <f>$Q$1*(G996-G995)</f>
        <v/>
      </c>
      <c r="R996" s="9">
        <f>$R$1*(H996-H995)</f>
        <v/>
      </c>
      <c r="S996" s="9">
        <f>$S$1*LN(I996/I995)</f>
        <v/>
      </c>
      <c r="T996" s="9">
        <f>$T$1*LN(J996/J995)</f>
        <v/>
      </c>
      <c r="U996" s="9">
        <f>$W$12+$W$4*M996+$W$5*N996+$W$6*O996+$W$7*P996+$W$8*Q996+$W$9*R996+$W$10*S996+$W$11*T996</f>
        <v/>
      </c>
      <c r="AA996" s="10">
        <f>INDEX(LINEST(L737:L996,M737:T996,TRUE,TRUE),1,9)*52</f>
        <v/>
      </c>
      <c r="AB996" s="9">
        <f>INDEX(LINEST(L737:L996,M737:T996,TRUE,TRUE),1,8)</f>
        <v/>
      </c>
      <c r="AC996" s="9">
        <f>INDEX(LINEST(L737:L996,M737:T996,TRUE,TRUE),1,7)</f>
        <v/>
      </c>
      <c r="AD996" s="9">
        <f>INDEX(LINEST(L737:L996,M737:T996,TRUE,TRUE),1,6)</f>
        <v/>
      </c>
      <c r="AE996" s="9">
        <f>INDEX(LINEST(L737:L996,M737:T996,TRUE,TRUE),1,5)</f>
        <v/>
      </c>
      <c r="AF996" s="9">
        <f>INDEX(LINEST(L737:L996,M737:T996,TRUE,TRUE),1,4)</f>
        <v/>
      </c>
      <c r="AG996" s="9">
        <f>INDEX(LINEST(L737:L996,M737:T996,TRUE,TRUE),1,3)</f>
        <v/>
      </c>
      <c r="AH996" s="9">
        <f>INDEX(LINEST(L737:L996,M737:T996,TRUE,TRUE),1,2)</f>
        <v/>
      </c>
      <c r="AI996" s="9">
        <f>INDEX(LINEST(L737:L996,M737:T996,TRUE,TRUE),1,1)</f>
        <v/>
      </c>
      <c r="AJ996" s="10">
        <f>INDEX(LINEST(L737:L996,M737:T996,TRUE,TRUE),3,1)</f>
        <v/>
      </c>
      <c r="AK996" s="9">
        <f>AA995/52+AB995*M996+AC995*N996+AD995*O996+AE995*P996+AF995*Q996+AG995*R996+AH995*S996+AI995*T996</f>
        <v/>
      </c>
      <c r="AL996" s="9">
        <f>AVERAGE(L736:L995)</f>
        <v/>
      </c>
    </row>
    <row r="997">
      <c r="A997" s="7" t="n">
        <v>44589</v>
      </c>
      <c r="B997" s="8" t="n">
        <v>1788.15</v>
      </c>
      <c r="C997" s="8" t="n">
        <v>2.44</v>
      </c>
      <c r="D997" s="8" t="n">
        <v>-0.66</v>
      </c>
      <c r="E997" s="8" t="n">
        <v>97.269997</v>
      </c>
      <c r="F997" s="8" t="n">
        <v>87.67</v>
      </c>
      <c r="G997" s="8" t="n">
        <v>27.66</v>
      </c>
      <c r="H997" s="8" t="n">
        <v>85.290001</v>
      </c>
      <c r="I997" s="8" t="n">
        <v>4431.850098</v>
      </c>
      <c r="J997" s="8" t="n">
        <v>96.49173</v>
      </c>
      <c r="L997" s="9">
        <f>LN(B997/B996)</f>
        <v/>
      </c>
      <c r="M997" s="9">
        <f>$M$1*(C997-C996)</f>
        <v/>
      </c>
      <c r="N997" s="9">
        <f>$N$1*(D997-D996)</f>
        <v/>
      </c>
      <c r="O997" s="9">
        <f>$O$1*LN(E997/E996)</f>
        <v/>
      </c>
      <c r="P997" s="9">
        <f>$P$1*LN(F997/F996)</f>
        <v/>
      </c>
      <c r="Q997" s="9">
        <f>$Q$1*(G997-G996)</f>
        <v/>
      </c>
      <c r="R997" s="9">
        <f>$R$1*(H997-H996)</f>
        <v/>
      </c>
      <c r="S997" s="9">
        <f>$S$1*LN(I997/I996)</f>
        <v/>
      </c>
      <c r="T997" s="9">
        <f>$T$1*LN(J997/J996)</f>
        <v/>
      </c>
      <c r="U997" s="9">
        <f>$W$12+$W$4*M997+$W$5*N997+$W$6*O997+$W$7*P997+$W$8*Q997+$W$9*R997+$W$10*S997+$W$11*T997</f>
        <v/>
      </c>
      <c r="AA997" s="10">
        <f>INDEX(LINEST(L738:L997,M738:T997,TRUE,TRUE),1,9)*52</f>
        <v/>
      </c>
      <c r="AB997" s="9">
        <f>INDEX(LINEST(L738:L997,M738:T997,TRUE,TRUE),1,8)</f>
        <v/>
      </c>
      <c r="AC997" s="9">
        <f>INDEX(LINEST(L738:L997,M738:T997,TRUE,TRUE),1,7)</f>
        <v/>
      </c>
      <c r="AD997" s="9">
        <f>INDEX(LINEST(L738:L997,M738:T997,TRUE,TRUE),1,6)</f>
        <v/>
      </c>
      <c r="AE997" s="9">
        <f>INDEX(LINEST(L738:L997,M738:T997,TRUE,TRUE),1,5)</f>
        <v/>
      </c>
      <c r="AF997" s="9">
        <f>INDEX(LINEST(L738:L997,M738:T997,TRUE,TRUE),1,4)</f>
        <v/>
      </c>
      <c r="AG997" s="9">
        <f>INDEX(LINEST(L738:L997,M738:T997,TRUE,TRUE),1,3)</f>
        <v/>
      </c>
      <c r="AH997" s="9">
        <f>INDEX(LINEST(L738:L997,M738:T997,TRUE,TRUE),1,2)</f>
        <v/>
      </c>
      <c r="AI997" s="9">
        <f>INDEX(LINEST(L738:L997,M738:T997,TRUE,TRUE),1,1)</f>
        <v/>
      </c>
      <c r="AJ997" s="10">
        <f>INDEX(LINEST(L738:L997,M738:T997,TRUE,TRUE),3,1)</f>
        <v/>
      </c>
      <c r="AK997" s="9">
        <f>AA996/52+AB996*M997+AC996*N997+AD996*O997+AE996*P997+AF996*Q997+AG996*R997+AH996*S997+AI996*T997</f>
        <v/>
      </c>
      <c r="AL997" s="9">
        <f>AVERAGE(L737:L996)</f>
        <v/>
      </c>
    </row>
    <row r="998">
      <c r="A998" s="7" t="n">
        <v>44596</v>
      </c>
      <c r="B998" s="8" t="n">
        <v>1804.7</v>
      </c>
      <c r="C998" s="8" t="n">
        <v>2.41</v>
      </c>
      <c r="D998" s="8" t="n">
        <v>-0.48</v>
      </c>
      <c r="E998" s="8" t="n">
        <v>95.480003</v>
      </c>
      <c r="F998" s="8" t="n">
        <v>92.27</v>
      </c>
      <c r="G998" s="8" t="n">
        <v>23.22</v>
      </c>
      <c r="H998" s="8" t="n">
        <v>87.68000000000001</v>
      </c>
      <c r="I998" s="8" t="n">
        <v>4500.529785</v>
      </c>
      <c r="J998" s="8" t="n">
        <v>95.55920399999999</v>
      </c>
      <c r="L998" s="9">
        <f>LN(B998/B997)</f>
        <v/>
      </c>
      <c r="M998" s="9">
        <f>$M$1*(C998-C997)</f>
        <v/>
      </c>
      <c r="N998" s="9">
        <f>$N$1*(D998-D997)</f>
        <v/>
      </c>
      <c r="O998" s="9">
        <f>$O$1*LN(E998/E997)</f>
        <v/>
      </c>
      <c r="P998" s="9">
        <f>$P$1*LN(F998/F997)</f>
        <v/>
      </c>
      <c r="Q998" s="9">
        <f>$Q$1*(G998-G997)</f>
        <v/>
      </c>
      <c r="R998" s="9">
        <f>$R$1*(H998-H997)</f>
        <v/>
      </c>
      <c r="S998" s="9">
        <f>$S$1*LN(I998/I997)</f>
        <v/>
      </c>
      <c r="T998" s="9">
        <f>$T$1*LN(J998/J997)</f>
        <v/>
      </c>
      <c r="U998" s="9">
        <f>$W$12+$W$4*M998+$W$5*N998+$W$6*O998+$W$7*P998+$W$8*Q998+$W$9*R998+$W$10*S998+$W$11*T998</f>
        <v/>
      </c>
      <c r="AA998" s="10">
        <f>INDEX(LINEST(L739:L998,M739:T998,TRUE,TRUE),1,9)*52</f>
        <v/>
      </c>
      <c r="AB998" s="9">
        <f>INDEX(LINEST(L739:L998,M739:T998,TRUE,TRUE),1,8)</f>
        <v/>
      </c>
      <c r="AC998" s="9">
        <f>INDEX(LINEST(L739:L998,M739:T998,TRUE,TRUE),1,7)</f>
        <v/>
      </c>
      <c r="AD998" s="9">
        <f>INDEX(LINEST(L739:L998,M739:T998,TRUE,TRUE),1,6)</f>
        <v/>
      </c>
      <c r="AE998" s="9">
        <f>INDEX(LINEST(L739:L998,M739:T998,TRUE,TRUE),1,5)</f>
        <v/>
      </c>
      <c r="AF998" s="9">
        <f>INDEX(LINEST(L739:L998,M739:T998,TRUE,TRUE),1,4)</f>
        <v/>
      </c>
      <c r="AG998" s="9">
        <f>INDEX(LINEST(L739:L998,M739:T998,TRUE,TRUE),1,3)</f>
        <v/>
      </c>
      <c r="AH998" s="9">
        <f>INDEX(LINEST(L739:L998,M739:T998,TRUE,TRUE),1,2)</f>
        <v/>
      </c>
      <c r="AI998" s="9">
        <f>INDEX(LINEST(L739:L998,M739:T998,TRUE,TRUE),1,1)</f>
        <v/>
      </c>
      <c r="AJ998" s="10">
        <f>INDEX(LINEST(L739:L998,M739:T998,TRUE,TRUE),3,1)</f>
        <v/>
      </c>
      <c r="AK998" s="9">
        <f>AA997/52+AB997*M998+AC997*N998+AD997*O998+AE997*P998+AF997*Q998+AG997*R998+AH997*S998+AI997*T998</f>
        <v/>
      </c>
      <c r="AL998" s="9">
        <f>AVERAGE(L738:L997)</f>
        <v/>
      </c>
    </row>
    <row r="999">
      <c r="A999" s="7" t="n">
        <v>44603</v>
      </c>
      <c r="B999" s="8" t="n">
        <v>1831.15</v>
      </c>
      <c r="C999" s="8" t="n">
        <v>2.43</v>
      </c>
      <c r="D999" s="8" t="n">
        <v>-0.51</v>
      </c>
      <c r="E999" s="8" t="n">
        <v>96.08000199999999</v>
      </c>
      <c r="F999" s="8" t="n">
        <v>93.09999999999999</v>
      </c>
      <c r="G999" s="8" t="n">
        <v>27.36</v>
      </c>
      <c r="H999" s="8" t="n">
        <v>94.029999</v>
      </c>
      <c r="I999" s="8" t="n">
        <v>4418.640137</v>
      </c>
      <c r="J999" s="8" t="n">
        <v>95.153023</v>
      </c>
      <c r="L999" s="9">
        <f>LN(B999/B998)</f>
        <v/>
      </c>
      <c r="M999" s="9">
        <f>$M$1*(C999-C998)</f>
        <v/>
      </c>
      <c r="N999" s="9">
        <f>$N$1*(D999-D998)</f>
        <v/>
      </c>
      <c r="O999" s="9">
        <f>$O$1*LN(E999/E998)</f>
        <v/>
      </c>
      <c r="P999" s="9">
        <f>$P$1*LN(F999/F998)</f>
        <v/>
      </c>
      <c r="Q999" s="9">
        <f>$Q$1*(G999-G998)</f>
        <v/>
      </c>
      <c r="R999" s="9">
        <f>$R$1*(H999-H998)</f>
        <v/>
      </c>
      <c r="S999" s="9">
        <f>$S$1*LN(I999/I998)</f>
        <v/>
      </c>
      <c r="T999" s="9">
        <f>$T$1*LN(J999/J998)</f>
        <v/>
      </c>
      <c r="U999" s="9">
        <f>$W$12+$W$4*M999+$W$5*N999+$W$6*O999+$W$7*P999+$W$8*Q999+$W$9*R999+$W$10*S999+$W$11*T999</f>
        <v/>
      </c>
      <c r="AA999" s="10">
        <f>INDEX(LINEST(L740:L999,M740:T999,TRUE,TRUE),1,9)*52</f>
        <v/>
      </c>
      <c r="AB999" s="9">
        <f>INDEX(LINEST(L740:L999,M740:T999,TRUE,TRUE),1,8)</f>
        <v/>
      </c>
      <c r="AC999" s="9">
        <f>INDEX(LINEST(L740:L999,M740:T999,TRUE,TRUE),1,7)</f>
        <v/>
      </c>
      <c r="AD999" s="9">
        <f>INDEX(LINEST(L740:L999,M740:T999,TRUE,TRUE),1,6)</f>
        <v/>
      </c>
      <c r="AE999" s="9">
        <f>INDEX(LINEST(L740:L999,M740:T999,TRUE,TRUE),1,5)</f>
        <v/>
      </c>
      <c r="AF999" s="9">
        <f>INDEX(LINEST(L740:L999,M740:T999,TRUE,TRUE),1,4)</f>
        <v/>
      </c>
      <c r="AG999" s="9">
        <f>INDEX(LINEST(L740:L999,M740:T999,TRUE,TRUE),1,3)</f>
        <v/>
      </c>
      <c r="AH999" s="9">
        <f>INDEX(LINEST(L740:L999,M740:T999,TRUE,TRUE),1,2)</f>
        <v/>
      </c>
      <c r="AI999" s="9">
        <f>INDEX(LINEST(L740:L999,M740:T999,TRUE,TRUE),1,1)</f>
        <v/>
      </c>
      <c r="AJ999" s="10">
        <f>INDEX(LINEST(L740:L999,M740:T999,TRUE,TRUE),3,1)</f>
        <v/>
      </c>
      <c r="AK999" s="9">
        <f>AA998/52+AB998*M999+AC998*N999+AD998*O999+AE998*P999+AF998*Q999+AG998*R999+AH998*S999+AI998*T999</f>
        <v/>
      </c>
      <c r="AL999" s="9">
        <f>AVERAGE(L739:L998)</f>
        <v/>
      </c>
    </row>
    <row r="1000">
      <c r="A1000" s="7" t="n">
        <v>44610</v>
      </c>
      <c r="B1000" s="8" t="n">
        <v>1893.6</v>
      </c>
      <c r="C1000" s="8" t="n">
        <v>2.41</v>
      </c>
      <c r="D1000" s="8" t="n">
        <v>-0.49</v>
      </c>
      <c r="E1000" s="8" t="n">
        <v>96.040001</v>
      </c>
      <c r="F1000" s="8" t="n">
        <v>91.26000000000001</v>
      </c>
      <c r="G1000" s="8" t="n">
        <v>27.75</v>
      </c>
      <c r="H1000" s="8" t="n">
        <v>94.360001</v>
      </c>
      <c r="I1000" s="8" t="n">
        <v>4348.870117</v>
      </c>
      <c r="J1000" s="8" t="n">
        <v>94.954277</v>
      </c>
      <c r="L1000" s="9">
        <f>LN(B1000/B999)</f>
        <v/>
      </c>
      <c r="M1000" s="9">
        <f>$M$1*(C1000-C999)</f>
        <v/>
      </c>
      <c r="N1000" s="9">
        <f>$N$1*(D1000-D999)</f>
        <v/>
      </c>
      <c r="O1000" s="9">
        <f>$O$1*LN(E1000/E999)</f>
        <v/>
      </c>
      <c r="P1000" s="9">
        <f>$P$1*LN(F1000/F999)</f>
        <v/>
      </c>
      <c r="Q1000" s="9">
        <f>$Q$1*(G1000-G999)</f>
        <v/>
      </c>
      <c r="R1000" s="9">
        <f>$R$1*(H1000-H999)</f>
        <v/>
      </c>
      <c r="S1000" s="9">
        <f>$S$1*LN(I1000/I999)</f>
        <v/>
      </c>
      <c r="T1000" s="9">
        <f>$T$1*LN(J1000/J999)</f>
        <v/>
      </c>
      <c r="U1000" s="9">
        <f>$W$12+$W$4*M1000+$W$5*N1000+$W$6*O1000+$W$7*P1000+$W$8*Q1000+$W$9*R1000+$W$10*S1000+$W$11*T1000</f>
        <v/>
      </c>
      <c r="AA1000" s="10">
        <f>INDEX(LINEST(L741:L1000,M741:T1000,TRUE,TRUE),1,9)*52</f>
        <v/>
      </c>
      <c r="AB1000" s="9">
        <f>INDEX(LINEST(L741:L1000,M741:T1000,TRUE,TRUE),1,8)</f>
        <v/>
      </c>
      <c r="AC1000" s="9">
        <f>INDEX(LINEST(L741:L1000,M741:T1000,TRUE,TRUE),1,7)</f>
        <v/>
      </c>
      <c r="AD1000" s="9">
        <f>INDEX(LINEST(L741:L1000,M741:T1000,TRUE,TRUE),1,6)</f>
        <v/>
      </c>
      <c r="AE1000" s="9">
        <f>INDEX(LINEST(L741:L1000,M741:T1000,TRUE,TRUE),1,5)</f>
        <v/>
      </c>
      <c r="AF1000" s="9">
        <f>INDEX(LINEST(L741:L1000,M741:T1000,TRUE,TRUE),1,4)</f>
        <v/>
      </c>
      <c r="AG1000" s="9">
        <f>INDEX(LINEST(L741:L1000,M741:T1000,TRUE,TRUE),1,3)</f>
        <v/>
      </c>
      <c r="AH1000" s="9">
        <f>INDEX(LINEST(L741:L1000,M741:T1000,TRUE,TRUE),1,2)</f>
        <v/>
      </c>
      <c r="AI1000" s="9">
        <f>INDEX(LINEST(L741:L1000,M741:T1000,TRUE,TRUE),1,1)</f>
        <v/>
      </c>
      <c r="AJ1000" s="10">
        <f>INDEX(LINEST(L741:L1000,M741:T1000,TRUE,TRUE),3,1)</f>
        <v/>
      </c>
      <c r="AK1000" s="9">
        <f>AA999/52+AB999*M1000+AC999*N1000+AD999*O1000+AE999*P1000+AF999*Q1000+AG999*R1000+AH999*S1000+AI999*T1000</f>
        <v/>
      </c>
      <c r="AL1000" s="9">
        <f>AVERAGE(L740:L999)</f>
        <v/>
      </c>
    </row>
    <row r="1001">
      <c r="A1001" s="7" t="n">
        <v>44617</v>
      </c>
      <c r="B1001" s="8" t="n">
        <v>1884.8</v>
      </c>
      <c r="C1001" s="8" t="n">
        <v>2.54</v>
      </c>
      <c r="D1001" s="8" t="n">
        <v>-0.57</v>
      </c>
      <c r="E1001" s="8" t="n">
        <v>96.620003</v>
      </c>
      <c r="F1001" s="8" t="n">
        <v>91.68000000000001</v>
      </c>
      <c r="G1001" s="8" t="n">
        <v>27.59</v>
      </c>
      <c r="H1001" s="8" t="n">
        <v>93.339996</v>
      </c>
      <c r="I1001" s="8" t="n">
        <v>4384.649902</v>
      </c>
      <c r="J1001" s="8" t="n">
        <v>94.69498400000001</v>
      </c>
      <c r="L1001" s="9">
        <f>LN(B1001/B1000)</f>
        <v/>
      </c>
      <c r="M1001" s="9">
        <f>$M$1*(C1001-C1000)</f>
        <v/>
      </c>
      <c r="N1001" s="9">
        <f>$N$1*(D1001-D1000)</f>
        <v/>
      </c>
      <c r="O1001" s="9">
        <f>$O$1*LN(E1001/E1000)</f>
        <v/>
      </c>
      <c r="P1001" s="9">
        <f>$P$1*LN(F1001/F1000)</f>
        <v/>
      </c>
      <c r="Q1001" s="9">
        <f>$Q$1*(G1001-G1000)</f>
        <v/>
      </c>
      <c r="R1001" s="9">
        <f>$R$1*(H1001-H1000)</f>
        <v/>
      </c>
      <c r="S1001" s="9">
        <f>$S$1*LN(I1001/I1000)</f>
        <v/>
      </c>
      <c r="T1001" s="9">
        <f>$T$1*LN(J1001/J1000)</f>
        <v/>
      </c>
      <c r="U1001" s="9">
        <f>$W$12+$W$4*M1001+$W$5*N1001+$W$6*O1001+$W$7*P1001+$W$8*Q1001+$W$9*R1001+$W$10*S1001+$W$11*T1001</f>
        <v/>
      </c>
      <c r="AA1001" s="10">
        <f>INDEX(LINEST(L742:L1001,M742:T1001,TRUE,TRUE),1,9)*52</f>
        <v/>
      </c>
      <c r="AB1001" s="9">
        <f>INDEX(LINEST(L742:L1001,M742:T1001,TRUE,TRUE),1,8)</f>
        <v/>
      </c>
      <c r="AC1001" s="9">
        <f>INDEX(LINEST(L742:L1001,M742:T1001,TRUE,TRUE),1,7)</f>
        <v/>
      </c>
      <c r="AD1001" s="9">
        <f>INDEX(LINEST(L742:L1001,M742:T1001,TRUE,TRUE),1,6)</f>
        <v/>
      </c>
      <c r="AE1001" s="9">
        <f>INDEX(LINEST(L742:L1001,M742:T1001,TRUE,TRUE),1,5)</f>
        <v/>
      </c>
      <c r="AF1001" s="9">
        <f>INDEX(LINEST(L742:L1001,M742:T1001,TRUE,TRUE),1,4)</f>
        <v/>
      </c>
      <c r="AG1001" s="9">
        <f>INDEX(LINEST(L742:L1001,M742:T1001,TRUE,TRUE),1,3)</f>
        <v/>
      </c>
      <c r="AH1001" s="9">
        <f>INDEX(LINEST(L742:L1001,M742:T1001,TRUE,TRUE),1,2)</f>
        <v/>
      </c>
      <c r="AI1001" s="9">
        <f>INDEX(LINEST(L742:L1001,M742:T1001,TRUE,TRUE),1,1)</f>
        <v/>
      </c>
      <c r="AJ1001" s="10">
        <f>INDEX(LINEST(L742:L1001,M742:T1001,TRUE,TRUE),3,1)</f>
        <v/>
      </c>
      <c r="AK1001" s="9">
        <f>AA1000/52+AB1000*M1001+AC1000*N1001+AD1000*O1001+AE1000*P1001+AF1000*Q1001+AG1000*R1001+AH1000*S1001+AI1000*T1001</f>
        <v/>
      </c>
      <c r="AL1001" s="9">
        <f>AVERAGE(L741:L1000)</f>
        <v/>
      </c>
    </row>
    <row r="1002">
      <c r="A1002" s="7" t="n">
        <v>44624</v>
      </c>
      <c r="B1002" s="8" t="n">
        <v>1945.3</v>
      </c>
      <c r="C1002" s="8" t="n">
        <v>2.67</v>
      </c>
      <c r="D1002" s="8" t="n">
        <v>-0.93</v>
      </c>
      <c r="E1002" s="8" t="n">
        <v>98.650002</v>
      </c>
      <c r="F1002" s="8" t="n">
        <v>115.77</v>
      </c>
      <c r="G1002" s="8" t="n">
        <v>31.98</v>
      </c>
      <c r="H1002" s="8" t="n">
        <v>131.820007</v>
      </c>
      <c r="I1002" s="8" t="n">
        <v>4328.870117</v>
      </c>
      <c r="J1002" s="8" t="n">
        <v>95.465164</v>
      </c>
      <c r="L1002" s="9">
        <f>LN(B1002/B1001)</f>
        <v/>
      </c>
      <c r="M1002" s="9">
        <f>$M$1*(C1002-C1001)</f>
        <v/>
      </c>
      <c r="N1002" s="9">
        <f>$N$1*(D1002-D1001)</f>
        <v/>
      </c>
      <c r="O1002" s="9">
        <f>$O$1*LN(E1002/E1001)</f>
        <v/>
      </c>
      <c r="P1002" s="9">
        <f>$P$1*LN(F1002/F1001)</f>
        <v/>
      </c>
      <c r="Q1002" s="9">
        <f>$Q$1*(G1002-G1001)</f>
        <v/>
      </c>
      <c r="R1002" s="9">
        <f>$R$1*(H1002-H1001)</f>
        <v/>
      </c>
      <c r="S1002" s="9">
        <f>$S$1*LN(I1002/I1001)</f>
        <v/>
      </c>
      <c r="T1002" s="9">
        <f>$T$1*LN(J1002/J1001)</f>
        <v/>
      </c>
      <c r="U1002" s="9">
        <f>$W$12+$W$4*M1002+$W$5*N1002+$W$6*O1002+$W$7*P1002+$W$8*Q1002+$W$9*R1002+$W$10*S1002+$W$11*T1002</f>
        <v/>
      </c>
      <c r="AA1002" s="10">
        <f>INDEX(LINEST(L743:L1002,M743:T1002,TRUE,TRUE),1,9)*52</f>
        <v/>
      </c>
      <c r="AB1002" s="9">
        <f>INDEX(LINEST(L743:L1002,M743:T1002,TRUE,TRUE),1,8)</f>
        <v/>
      </c>
      <c r="AC1002" s="9">
        <f>INDEX(LINEST(L743:L1002,M743:T1002,TRUE,TRUE),1,7)</f>
        <v/>
      </c>
      <c r="AD1002" s="9">
        <f>INDEX(LINEST(L743:L1002,M743:T1002,TRUE,TRUE),1,6)</f>
        <v/>
      </c>
      <c r="AE1002" s="9">
        <f>INDEX(LINEST(L743:L1002,M743:T1002,TRUE,TRUE),1,5)</f>
        <v/>
      </c>
      <c r="AF1002" s="9">
        <f>INDEX(LINEST(L743:L1002,M743:T1002,TRUE,TRUE),1,4)</f>
        <v/>
      </c>
      <c r="AG1002" s="9">
        <f>INDEX(LINEST(L743:L1002,M743:T1002,TRUE,TRUE),1,3)</f>
        <v/>
      </c>
      <c r="AH1002" s="9">
        <f>INDEX(LINEST(L743:L1002,M743:T1002,TRUE,TRUE),1,2)</f>
        <v/>
      </c>
      <c r="AI1002" s="9">
        <f>INDEX(LINEST(L743:L1002,M743:T1002,TRUE,TRUE),1,1)</f>
        <v/>
      </c>
      <c r="AJ1002" s="10">
        <f>INDEX(LINEST(L743:L1002,M743:T1002,TRUE,TRUE),3,1)</f>
        <v/>
      </c>
      <c r="AK1002" s="9">
        <f>AA1001/52+AB1001*M1002+AC1001*N1002+AD1001*O1002+AE1001*P1002+AF1001*Q1002+AG1001*R1002+AH1001*S1002+AI1001*T1002</f>
        <v/>
      </c>
      <c r="AL1002" s="9">
        <f>AVERAGE(L742:L1001)</f>
        <v/>
      </c>
    </row>
    <row r="1003">
      <c r="A1003" s="7" t="n">
        <v>44631</v>
      </c>
      <c r="B1003" s="8" t="n">
        <v>1978.7</v>
      </c>
      <c r="C1003" s="8" t="n">
        <v>2.94</v>
      </c>
      <c r="D1003" s="8" t="n">
        <v>-0.9399999999999999</v>
      </c>
      <c r="E1003" s="8" t="n">
        <v>99.120003</v>
      </c>
      <c r="F1003" s="8" t="n">
        <v>109.31</v>
      </c>
      <c r="G1003" s="8" t="n">
        <v>30.75</v>
      </c>
      <c r="H1003" s="8" t="n">
        <v>99.029999</v>
      </c>
      <c r="I1003" s="8" t="n">
        <v>4204.310059</v>
      </c>
      <c r="J1003" s="8" t="n">
        <v>93.829308</v>
      </c>
      <c r="L1003" s="9">
        <f>LN(B1003/B1002)</f>
        <v/>
      </c>
      <c r="M1003" s="9">
        <f>$M$1*(C1003-C1002)</f>
        <v/>
      </c>
      <c r="N1003" s="9">
        <f>$N$1*(D1003-D1002)</f>
        <v/>
      </c>
      <c r="O1003" s="9">
        <f>$O$1*LN(E1003/E1002)</f>
        <v/>
      </c>
      <c r="P1003" s="9">
        <f>$P$1*LN(F1003/F1002)</f>
        <v/>
      </c>
      <c r="Q1003" s="9">
        <f>$Q$1*(G1003-G1002)</f>
        <v/>
      </c>
      <c r="R1003" s="9">
        <f>$R$1*(H1003-H1002)</f>
        <v/>
      </c>
      <c r="S1003" s="9">
        <f>$S$1*LN(I1003/I1002)</f>
        <v/>
      </c>
      <c r="T1003" s="9">
        <f>$T$1*LN(J1003/J1002)</f>
        <v/>
      </c>
      <c r="U1003" s="9">
        <f>$W$12+$W$4*M1003+$W$5*N1003+$W$6*O1003+$W$7*P1003+$W$8*Q1003+$W$9*R1003+$W$10*S1003+$W$11*T1003</f>
        <v/>
      </c>
      <c r="AA1003" s="10">
        <f>INDEX(LINEST(L744:L1003,M744:T1003,TRUE,TRUE),1,9)*52</f>
        <v/>
      </c>
      <c r="AB1003" s="9">
        <f>INDEX(LINEST(L744:L1003,M744:T1003,TRUE,TRUE),1,8)</f>
        <v/>
      </c>
      <c r="AC1003" s="9">
        <f>INDEX(LINEST(L744:L1003,M744:T1003,TRUE,TRUE),1,7)</f>
        <v/>
      </c>
      <c r="AD1003" s="9">
        <f>INDEX(LINEST(L744:L1003,M744:T1003,TRUE,TRUE),1,6)</f>
        <v/>
      </c>
      <c r="AE1003" s="9">
        <f>INDEX(LINEST(L744:L1003,M744:T1003,TRUE,TRUE),1,5)</f>
        <v/>
      </c>
      <c r="AF1003" s="9">
        <f>INDEX(LINEST(L744:L1003,M744:T1003,TRUE,TRUE),1,4)</f>
        <v/>
      </c>
      <c r="AG1003" s="9">
        <f>INDEX(LINEST(L744:L1003,M744:T1003,TRUE,TRUE),1,3)</f>
        <v/>
      </c>
      <c r="AH1003" s="9">
        <f>INDEX(LINEST(L744:L1003,M744:T1003,TRUE,TRUE),1,2)</f>
        <v/>
      </c>
      <c r="AI1003" s="9">
        <f>INDEX(LINEST(L744:L1003,M744:T1003,TRUE,TRUE),1,1)</f>
        <v/>
      </c>
      <c r="AJ1003" s="10">
        <f>INDEX(LINEST(L744:L1003,M744:T1003,TRUE,TRUE),3,1)</f>
        <v/>
      </c>
      <c r="AK1003" s="9">
        <f>AA1002/52+AB1002*M1003+AC1002*N1003+AD1002*O1003+AE1002*P1003+AF1002*Q1003+AG1002*R1003+AH1002*S1003+AI1002*T1003</f>
        <v/>
      </c>
      <c r="AL1003" s="9">
        <f>AVERAGE(L743:L1002)</f>
        <v/>
      </c>
    </row>
    <row r="1004">
      <c r="A1004" s="7" t="n">
        <v>44638</v>
      </c>
      <c r="B1004" s="8" t="n">
        <v>1935.8</v>
      </c>
      <c r="C1004" s="8" t="n">
        <v>2.86</v>
      </c>
      <c r="D1004" s="8" t="n">
        <v>-0.72</v>
      </c>
      <c r="E1004" s="8" t="n">
        <v>98.230003</v>
      </c>
      <c r="F1004" s="8" t="n">
        <v>104.69</v>
      </c>
      <c r="G1004" s="8" t="n">
        <v>23.87</v>
      </c>
      <c r="H1004" s="8" t="n">
        <v>91.769997</v>
      </c>
      <c r="I1004" s="8" t="n">
        <v>4463.120117</v>
      </c>
      <c r="J1004" s="8" t="n">
        <v>93.561043</v>
      </c>
      <c r="L1004" s="9">
        <f>LN(B1004/B1003)</f>
        <v/>
      </c>
      <c r="M1004" s="9">
        <f>$M$1*(C1004-C1003)</f>
        <v/>
      </c>
      <c r="N1004" s="9">
        <f>$N$1*(D1004-D1003)</f>
        <v/>
      </c>
      <c r="O1004" s="9">
        <f>$O$1*LN(E1004/E1003)</f>
        <v/>
      </c>
      <c r="P1004" s="9">
        <f>$P$1*LN(F1004/F1003)</f>
        <v/>
      </c>
      <c r="Q1004" s="9">
        <f>$Q$1*(G1004-G1003)</f>
        <v/>
      </c>
      <c r="R1004" s="9">
        <f>$R$1*(H1004-H1003)</f>
        <v/>
      </c>
      <c r="S1004" s="9">
        <f>$S$1*LN(I1004/I1003)</f>
        <v/>
      </c>
      <c r="T1004" s="9">
        <f>$T$1*LN(J1004/J1003)</f>
        <v/>
      </c>
      <c r="U1004" s="9">
        <f>$W$12+$W$4*M1004+$W$5*N1004+$W$6*O1004+$W$7*P1004+$W$8*Q1004+$W$9*R1004+$W$10*S1004+$W$11*T1004</f>
        <v/>
      </c>
      <c r="AA1004" s="10">
        <f>INDEX(LINEST(L745:L1004,M745:T1004,TRUE,TRUE),1,9)*52</f>
        <v/>
      </c>
      <c r="AB1004" s="9">
        <f>INDEX(LINEST(L745:L1004,M745:T1004,TRUE,TRUE),1,8)</f>
        <v/>
      </c>
      <c r="AC1004" s="9">
        <f>INDEX(LINEST(L745:L1004,M745:T1004,TRUE,TRUE),1,7)</f>
        <v/>
      </c>
      <c r="AD1004" s="9">
        <f>INDEX(LINEST(L745:L1004,M745:T1004,TRUE,TRUE),1,6)</f>
        <v/>
      </c>
      <c r="AE1004" s="9">
        <f>INDEX(LINEST(L745:L1004,M745:T1004,TRUE,TRUE),1,5)</f>
        <v/>
      </c>
      <c r="AF1004" s="9">
        <f>INDEX(LINEST(L745:L1004,M745:T1004,TRUE,TRUE),1,4)</f>
        <v/>
      </c>
      <c r="AG1004" s="9">
        <f>INDEX(LINEST(L745:L1004,M745:T1004,TRUE,TRUE),1,3)</f>
        <v/>
      </c>
      <c r="AH1004" s="9">
        <f>INDEX(LINEST(L745:L1004,M745:T1004,TRUE,TRUE),1,2)</f>
        <v/>
      </c>
      <c r="AI1004" s="9">
        <f>INDEX(LINEST(L745:L1004,M745:T1004,TRUE,TRUE),1,1)</f>
        <v/>
      </c>
      <c r="AJ1004" s="10">
        <f>INDEX(LINEST(L745:L1004,M745:T1004,TRUE,TRUE),3,1)</f>
        <v/>
      </c>
      <c r="AK1004" s="9">
        <f>AA1003/52+AB1003*M1004+AC1003*N1004+AD1003*O1004+AE1003*P1004+AF1003*Q1004+AG1003*R1004+AH1003*S1004+AI1003*T1004</f>
        <v/>
      </c>
      <c r="AL1004" s="9">
        <f>AVERAGE(L744:L1003)</f>
        <v/>
      </c>
    </row>
    <row r="1005">
      <c r="A1005" s="7" t="n">
        <v>44645</v>
      </c>
      <c r="B1005" s="8" t="n">
        <v>1953.8</v>
      </c>
      <c r="C1005" s="8" t="n">
        <v>2.95</v>
      </c>
      <c r="D1005" s="8" t="n">
        <v>-0.47</v>
      </c>
      <c r="E1005" s="8" t="n">
        <v>98.80999799999999</v>
      </c>
      <c r="F1005" s="8" t="n">
        <v>116.2</v>
      </c>
      <c r="G1005" s="8" t="n">
        <v>20.81</v>
      </c>
      <c r="H1005" s="8" t="n">
        <v>125.269997</v>
      </c>
      <c r="I1005" s="8" t="n">
        <v>4543.060059</v>
      </c>
      <c r="J1005" s="8" t="n">
        <v>91.83004800000001</v>
      </c>
      <c r="L1005" s="9">
        <f>LN(B1005/B1004)</f>
        <v/>
      </c>
      <c r="M1005" s="9">
        <f>$M$1*(C1005-C1004)</f>
        <v/>
      </c>
      <c r="N1005" s="9">
        <f>$N$1*(D1005-D1004)</f>
        <v/>
      </c>
      <c r="O1005" s="9">
        <f>$O$1*LN(E1005/E1004)</f>
        <v/>
      </c>
      <c r="P1005" s="9">
        <f>$P$1*LN(F1005/F1004)</f>
        <v/>
      </c>
      <c r="Q1005" s="9">
        <f>$Q$1*(G1005-G1004)</f>
        <v/>
      </c>
      <c r="R1005" s="9">
        <f>$R$1*(H1005-H1004)</f>
        <v/>
      </c>
      <c r="S1005" s="9">
        <f>$S$1*LN(I1005/I1004)</f>
        <v/>
      </c>
      <c r="T1005" s="9">
        <f>$T$1*LN(J1005/J1004)</f>
        <v/>
      </c>
      <c r="U1005" s="9">
        <f>$W$12+$W$4*M1005+$W$5*N1005+$W$6*O1005+$W$7*P1005+$W$8*Q1005+$W$9*R1005+$W$10*S1005+$W$11*T1005</f>
        <v/>
      </c>
      <c r="AA1005" s="10">
        <f>INDEX(LINEST(L746:L1005,M746:T1005,TRUE,TRUE),1,9)*52</f>
        <v/>
      </c>
      <c r="AB1005" s="9">
        <f>INDEX(LINEST(L746:L1005,M746:T1005,TRUE,TRUE),1,8)</f>
        <v/>
      </c>
      <c r="AC1005" s="9">
        <f>INDEX(LINEST(L746:L1005,M746:T1005,TRUE,TRUE),1,7)</f>
        <v/>
      </c>
      <c r="AD1005" s="9">
        <f>INDEX(LINEST(L746:L1005,M746:T1005,TRUE,TRUE),1,6)</f>
        <v/>
      </c>
      <c r="AE1005" s="9">
        <f>INDEX(LINEST(L746:L1005,M746:T1005,TRUE,TRUE),1,5)</f>
        <v/>
      </c>
      <c r="AF1005" s="9">
        <f>INDEX(LINEST(L746:L1005,M746:T1005,TRUE,TRUE),1,4)</f>
        <v/>
      </c>
      <c r="AG1005" s="9">
        <f>INDEX(LINEST(L746:L1005,M746:T1005,TRUE,TRUE),1,3)</f>
        <v/>
      </c>
      <c r="AH1005" s="9">
        <f>INDEX(LINEST(L746:L1005,M746:T1005,TRUE,TRUE),1,2)</f>
        <v/>
      </c>
      <c r="AI1005" s="9">
        <f>INDEX(LINEST(L746:L1005,M746:T1005,TRUE,TRUE),1,1)</f>
        <v/>
      </c>
      <c r="AJ1005" s="10">
        <f>INDEX(LINEST(L746:L1005,M746:T1005,TRUE,TRUE),3,1)</f>
        <v/>
      </c>
      <c r="AK1005" s="9">
        <f>AA1004/52+AB1004*M1005+AC1004*N1005+AD1004*O1005+AE1004*P1005+AF1004*Q1005+AG1004*R1005+AH1004*S1005+AI1004*T1005</f>
        <v/>
      </c>
      <c r="AL1005" s="9">
        <f>AVERAGE(L745:L1004)</f>
        <v/>
      </c>
    </row>
    <row r="1006">
      <c r="A1006" s="7" t="n">
        <v>44652</v>
      </c>
      <c r="B1006" s="8" t="n">
        <v>1929.4</v>
      </c>
      <c r="C1006" s="8" t="n">
        <v>2.8</v>
      </c>
      <c r="D1006" s="8" t="n">
        <v>-0.41</v>
      </c>
      <c r="E1006" s="8" t="n">
        <v>98.629997</v>
      </c>
      <c r="F1006" s="8" t="n">
        <v>99.31999999999999</v>
      </c>
      <c r="G1006" s="8" t="n">
        <v>19.63</v>
      </c>
      <c r="H1006" s="8" t="n">
        <v>108.339996</v>
      </c>
      <c r="I1006" s="8" t="n">
        <v>4545.859863</v>
      </c>
      <c r="J1006" s="8" t="n">
        <v>92.530846</v>
      </c>
      <c r="L1006" s="9">
        <f>LN(B1006/B1005)</f>
        <v/>
      </c>
      <c r="M1006" s="9">
        <f>$M$1*(C1006-C1005)</f>
        <v/>
      </c>
      <c r="N1006" s="9">
        <f>$N$1*(D1006-D1005)</f>
        <v/>
      </c>
      <c r="O1006" s="9">
        <f>$O$1*LN(E1006/E1005)</f>
        <v/>
      </c>
      <c r="P1006" s="9">
        <f>$P$1*LN(F1006/F1005)</f>
        <v/>
      </c>
      <c r="Q1006" s="9">
        <f>$Q$1*(G1006-G1005)</f>
        <v/>
      </c>
      <c r="R1006" s="9">
        <f>$R$1*(H1006-H1005)</f>
        <v/>
      </c>
      <c r="S1006" s="9">
        <f>$S$1*LN(I1006/I1005)</f>
        <v/>
      </c>
      <c r="T1006" s="9">
        <f>$T$1*LN(J1006/J1005)</f>
        <v/>
      </c>
      <c r="U1006" s="9">
        <f>$W$12+$W$4*M1006+$W$5*N1006+$W$6*O1006+$W$7*P1006+$W$8*Q1006+$W$9*R1006+$W$10*S1006+$W$11*T1006</f>
        <v/>
      </c>
      <c r="AA1006" s="10">
        <f>INDEX(LINEST(L747:L1006,M747:T1006,TRUE,TRUE),1,9)*52</f>
        <v/>
      </c>
      <c r="AB1006" s="9">
        <f>INDEX(LINEST(L747:L1006,M747:T1006,TRUE,TRUE),1,8)</f>
        <v/>
      </c>
      <c r="AC1006" s="9">
        <f>INDEX(LINEST(L747:L1006,M747:T1006,TRUE,TRUE),1,7)</f>
        <v/>
      </c>
      <c r="AD1006" s="9">
        <f>INDEX(LINEST(L747:L1006,M747:T1006,TRUE,TRUE),1,6)</f>
        <v/>
      </c>
      <c r="AE1006" s="9">
        <f>INDEX(LINEST(L747:L1006,M747:T1006,TRUE,TRUE),1,5)</f>
        <v/>
      </c>
      <c r="AF1006" s="9">
        <f>INDEX(LINEST(L747:L1006,M747:T1006,TRUE,TRUE),1,4)</f>
        <v/>
      </c>
      <c r="AG1006" s="9">
        <f>INDEX(LINEST(L747:L1006,M747:T1006,TRUE,TRUE),1,3)</f>
        <v/>
      </c>
      <c r="AH1006" s="9">
        <f>INDEX(LINEST(L747:L1006,M747:T1006,TRUE,TRUE),1,2)</f>
        <v/>
      </c>
      <c r="AI1006" s="9">
        <f>INDEX(LINEST(L747:L1006,M747:T1006,TRUE,TRUE),1,1)</f>
        <v/>
      </c>
      <c r="AJ1006" s="10">
        <f>INDEX(LINEST(L747:L1006,M747:T1006,TRUE,TRUE),3,1)</f>
        <v/>
      </c>
      <c r="AK1006" s="9">
        <f>AA1005/52+AB1005*M1006+AC1005*N1006+AD1005*O1006+AE1005*P1006+AF1005*Q1006+AG1005*R1006+AH1005*S1006+AI1005*T1006</f>
        <v/>
      </c>
      <c r="AL1006" s="9">
        <f>AVERAGE(L746:L1005)</f>
        <v/>
      </c>
    </row>
    <row r="1007">
      <c r="A1007" s="7" t="n">
        <v>44659</v>
      </c>
      <c r="B1007" s="8" t="n">
        <v>1941.4</v>
      </c>
      <c r="C1007" s="8" t="n">
        <v>2.87</v>
      </c>
      <c r="D1007" s="8" t="n">
        <v>-0.15</v>
      </c>
      <c r="E1007" s="8" t="n">
        <v>99.800003</v>
      </c>
      <c r="F1007" s="8" t="n">
        <v>98.34999999999999</v>
      </c>
      <c r="G1007" s="8" t="n">
        <v>21.16</v>
      </c>
      <c r="H1007" s="8" t="n">
        <v>124.860001</v>
      </c>
      <c r="I1007" s="8" t="n">
        <v>4488.279785</v>
      </c>
      <c r="J1007" s="8" t="n">
        <v>90.779877</v>
      </c>
      <c r="L1007" s="9">
        <f>LN(B1007/B1006)</f>
        <v/>
      </c>
      <c r="M1007" s="9">
        <f>$M$1*(C1007-C1006)</f>
        <v/>
      </c>
      <c r="N1007" s="9">
        <f>$N$1*(D1007-D1006)</f>
        <v/>
      </c>
      <c r="O1007" s="9">
        <f>$O$1*LN(E1007/E1006)</f>
        <v/>
      </c>
      <c r="P1007" s="9">
        <f>$P$1*LN(F1007/F1006)</f>
        <v/>
      </c>
      <c r="Q1007" s="9">
        <f>$Q$1*(G1007-G1006)</f>
        <v/>
      </c>
      <c r="R1007" s="9">
        <f>$R$1*(H1007-H1006)</f>
        <v/>
      </c>
      <c r="S1007" s="9">
        <f>$S$1*LN(I1007/I1006)</f>
        <v/>
      </c>
      <c r="T1007" s="9">
        <f>$T$1*LN(J1007/J1006)</f>
        <v/>
      </c>
      <c r="U1007" s="9">
        <f>$W$12+$W$4*M1007+$W$5*N1007+$W$6*O1007+$W$7*P1007+$W$8*Q1007+$W$9*R1007+$W$10*S1007+$W$11*T1007</f>
        <v/>
      </c>
      <c r="AA1007" s="10">
        <f>INDEX(LINEST(L748:L1007,M748:T1007,TRUE,TRUE),1,9)*52</f>
        <v/>
      </c>
      <c r="AB1007" s="9">
        <f>INDEX(LINEST(L748:L1007,M748:T1007,TRUE,TRUE),1,8)</f>
        <v/>
      </c>
      <c r="AC1007" s="9">
        <f>INDEX(LINEST(L748:L1007,M748:T1007,TRUE,TRUE),1,7)</f>
        <v/>
      </c>
      <c r="AD1007" s="9">
        <f>INDEX(LINEST(L748:L1007,M748:T1007,TRUE,TRUE),1,6)</f>
        <v/>
      </c>
      <c r="AE1007" s="9">
        <f>INDEX(LINEST(L748:L1007,M748:T1007,TRUE,TRUE),1,5)</f>
        <v/>
      </c>
      <c r="AF1007" s="9">
        <f>INDEX(LINEST(L748:L1007,M748:T1007,TRUE,TRUE),1,4)</f>
        <v/>
      </c>
      <c r="AG1007" s="9">
        <f>INDEX(LINEST(L748:L1007,M748:T1007,TRUE,TRUE),1,3)</f>
        <v/>
      </c>
      <c r="AH1007" s="9">
        <f>INDEX(LINEST(L748:L1007,M748:T1007,TRUE,TRUE),1,2)</f>
        <v/>
      </c>
      <c r="AI1007" s="9">
        <f>INDEX(LINEST(L748:L1007,M748:T1007,TRUE,TRUE),1,1)</f>
        <v/>
      </c>
      <c r="AJ1007" s="10">
        <f>INDEX(LINEST(L748:L1007,M748:T1007,TRUE,TRUE),3,1)</f>
        <v/>
      </c>
      <c r="AK1007" s="9">
        <f>AA1006/52+AB1006*M1007+AC1006*N1007+AD1006*O1007+AE1006*P1007+AF1006*Q1007+AG1006*R1007+AH1006*S1007+AI1006*T1007</f>
        <v/>
      </c>
      <c r="AL1007" s="9">
        <f>AVERAGE(L747:L1006)</f>
        <v/>
      </c>
    </row>
    <row r="1008">
      <c r="A1008" s="7" t="n">
        <v>44666</v>
      </c>
      <c r="B1008" s="8" t="n">
        <v>1963.25</v>
      </c>
      <c r="C1008" s="8" t="n">
        <v>2.89</v>
      </c>
      <c r="D1008" s="8" t="n">
        <v>-0.06</v>
      </c>
      <c r="E1008" s="8" t="n">
        <v>100.32</v>
      </c>
      <c r="F1008" s="8" t="n">
        <v>106.84</v>
      </c>
      <c r="G1008" s="8" t="n">
        <v>22.7</v>
      </c>
      <c r="H1008" s="8" t="n">
        <v>119.660004</v>
      </c>
      <c r="I1008" s="8" t="n">
        <v>4392.589844</v>
      </c>
      <c r="J1008" s="8" t="n">
        <v>90.121101</v>
      </c>
      <c r="L1008" s="9">
        <f>LN(B1008/B1007)</f>
        <v/>
      </c>
      <c r="M1008" s="9">
        <f>$M$1*(C1008-C1007)</f>
        <v/>
      </c>
      <c r="N1008" s="9">
        <f>$N$1*(D1008-D1007)</f>
        <v/>
      </c>
      <c r="O1008" s="9">
        <f>$O$1*LN(E1008/E1007)</f>
        <v/>
      </c>
      <c r="P1008" s="9">
        <f>$P$1*LN(F1008/F1007)</f>
        <v/>
      </c>
      <c r="Q1008" s="9">
        <f>$Q$1*(G1008-G1007)</f>
        <v/>
      </c>
      <c r="R1008" s="9">
        <f>$R$1*(H1008-H1007)</f>
        <v/>
      </c>
      <c r="S1008" s="9">
        <f>$S$1*LN(I1008/I1007)</f>
        <v/>
      </c>
      <c r="T1008" s="9">
        <f>$T$1*LN(J1008/J1007)</f>
        <v/>
      </c>
      <c r="U1008" s="9">
        <f>$W$12+$W$4*M1008+$W$5*N1008+$W$6*O1008+$W$7*P1008+$W$8*Q1008+$W$9*R1008+$W$10*S1008+$W$11*T1008</f>
        <v/>
      </c>
      <c r="AA1008" s="10">
        <f>INDEX(LINEST(L749:L1008,M749:T1008,TRUE,TRUE),1,9)*52</f>
        <v/>
      </c>
      <c r="AB1008" s="9">
        <f>INDEX(LINEST(L749:L1008,M749:T1008,TRUE,TRUE),1,8)</f>
        <v/>
      </c>
      <c r="AC1008" s="9">
        <f>INDEX(LINEST(L749:L1008,M749:T1008,TRUE,TRUE),1,7)</f>
        <v/>
      </c>
      <c r="AD1008" s="9">
        <f>INDEX(LINEST(L749:L1008,M749:T1008,TRUE,TRUE),1,6)</f>
        <v/>
      </c>
      <c r="AE1008" s="9">
        <f>INDEX(LINEST(L749:L1008,M749:T1008,TRUE,TRUE),1,5)</f>
        <v/>
      </c>
      <c r="AF1008" s="9">
        <f>INDEX(LINEST(L749:L1008,M749:T1008,TRUE,TRUE),1,4)</f>
        <v/>
      </c>
      <c r="AG1008" s="9">
        <f>INDEX(LINEST(L749:L1008,M749:T1008,TRUE,TRUE),1,3)</f>
        <v/>
      </c>
      <c r="AH1008" s="9">
        <f>INDEX(LINEST(L749:L1008,M749:T1008,TRUE,TRUE),1,2)</f>
        <v/>
      </c>
      <c r="AI1008" s="9">
        <f>INDEX(LINEST(L749:L1008,M749:T1008,TRUE,TRUE),1,1)</f>
        <v/>
      </c>
      <c r="AJ1008" s="10">
        <f>INDEX(LINEST(L749:L1008,M749:T1008,TRUE,TRUE),3,1)</f>
        <v/>
      </c>
      <c r="AK1008" s="9">
        <f>AA1007/52+AB1007*M1008+AC1007*N1008+AD1007*O1008+AE1007*P1008+AF1007*Q1008+AG1007*R1008+AH1007*S1008+AI1007*T1008</f>
        <v/>
      </c>
      <c r="AL1008" s="9">
        <f>AVERAGE(L748:L1007)</f>
        <v/>
      </c>
    </row>
    <row r="1009">
      <c r="A1009" s="7" t="n">
        <v>44673</v>
      </c>
      <c r="B1009" s="8" t="n">
        <v>1941.55</v>
      </c>
      <c r="C1009" s="8" t="n">
        <v>2.98</v>
      </c>
      <c r="D1009" s="8" t="n">
        <v>-0.08</v>
      </c>
      <c r="E1009" s="8" t="n">
        <v>101.220001</v>
      </c>
      <c r="F1009" s="8" t="n">
        <v>102.86</v>
      </c>
      <c r="G1009" s="8" t="n">
        <v>28.21</v>
      </c>
      <c r="H1009" s="8" t="n">
        <v>128.119995</v>
      </c>
      <c r="I1009" s="8" t="n">
        <v>4271.779785</v>
      </c>
      <c r="J1009" s="8" t="n">
        <v>89.22829400000001</v>
      </c>
      <c r="L1009" s="9">
        <f>LN(B1009/B1008)</f>
        <v/>
      </c>
      <c r="M1009" s="9">
        <f>$M$1*(C1009-C1008)</f>
        <v/>
      </c>
      <c r="N1009" s="9">
        <f>$N$1*(D1009-D1008)</f>
        <v/>
      </c>
      <c r="O1009" s="9">
        <f>$O$1*LN(E1009/E1008)</f>
        <v/>
      </c>
      <c r="P1009" s="9">
        <f>$P$1*LN(F1009/F1008)</f>
        <v/>
      </c>
      <c r="Q1009" s="9">
        <f>$Q$1*(G1009-G1008)</f>
        <v/>
      </c>
      <c r="R1009" s="9">
        <f>$R$1*(H1009-H1008)</f>
        <v/>
      </c>
      <c r="S1009" s="9">
        <f>$S$1*LN(I1009/I1008)</f>
        <v/>
      </c>
      <c r="T1009" s="9">
        <f>$T$1*LN(J1009/J1008)</f>
        <v/>
      </c>
      <c r="U1009" s="9">
        <f>$W$12+$W$4*M1009+$W$5*N1009+$W$6*O1009+$W$7*P1009+$W$8*Q1009+$W$9*R1009+$W$10*S1009+$W$11*T1009</f>
        <v/>
      </c>
      <c r="AA1009" s="10">
        <f>INDEX(LINEST(L750:L1009,M750:T1009,TRUE,TRUE),1,9)*52</f>
        <v/>
      </c>
      <c r="AB1009" s="9">
        <f>INDEX(LINEST(L750:L1009,M750:T1009,TRUE,TRUE),1,8)</f>
        <v/>
      </c>
      <c r="AC1009" s="9">
        <f>INDEX(LINEST(L750:L1009,M750:T1009,TRUE,TRUE),1,7)</f>
        <v/>
      </c>
      <c r="AD1009" s="9">
        <f>INDEX(LINEST(L750:L1009,M750:T1009,TRUE,TRUE),1,6)</f>
        <v/>
      </c>
      <c r="AE1009" s="9">
        <f>INDEX(LINEST(L750:L1009,M750:T1009,TRUE,TRUE),1,5)</f>
        <v/>
      </c>
      <c r="AF1009" s="9">
        <f>INDEX(LINEST(L750:L1009,M750:T1009,TRUE,TRUE),1,4)</f>
        <v/>
      </c>
      <c r="AG1009" s="9">
        <f>INDEX(LINEST(L750:L1009,M750:T1009,TRUE,TRUE),1,3)</f>
        <v/>
      </c>
      <c r="AH1009" s="9">
        <f>INDEX(LINEST(L750:L1009,M750:T1009,TRUE,TRUE),1,2)</f>
        <v/>
      </c>
      <c r="AI1009" s="9">
        <f>INDEX(LINEST(L750:L1009,M750:T1009,TRUE,TRUE),1,1)</f>
        <v/>
      </c>
      <c r="AJ1009" s="10">
        <f>INDEX(LINEST(L750:L1009,M750:T1009,TRUE,TRUE),3,1)</f>
        <v/>
      </c>
      <c r="AK1009" s="9">
        <f>AA1008/52+AB1008*M1009+AC1008*N1009+AD1008*O1009+AE1008*P1009+AF1008*Q1009+AG1008*R1009+AH1008*S1009+AI1008*T1009</f>
        <v/>
      </c>
      <c r="AL1009" s="9">
        <f>AVERAGE(L749:L1008)</f>
        <v/>
      </c>
    </row>
    <row r="1010">
      <c r="A1010" s="7" t="n">
        <v>44680</v>
      </c>
      <c r="B1010" s="8" t="n">
        <v>1911.3</v>
      </c>
      <c r="C1010" s="8" t="n">
        <v>2.88</v>
      </c>
      <c r="D1010" s="8" t="n">
        <v>0.01</v>
      </c>
      <c r="E1010" s="8" t="n">
        <v>102.959999</v>
      </c>
      <c r="F1010" s="8" t="n">
        <v>104.59</v>
      </c>
      <c r="G1010" s="8" t="n">
        <v>33.4</v>
      </c>
      <c r="H1010" s="8" t="n">
        <v>128.399994</v>
      </c>
      <c r="I1010" s="8" t="n">
        <v>4131.930176</v>
      </c>
      <c r="J1010" s="8" t="n">
        <v>89.167664</v>
      </c>
      <c r="L1010" s="9">
        <f>LN(B1010/B1009)</f>
        <v/>
      </c>
      <c r="M1010" s="9">
        <f>$M$1*(C1010-C1009)</f>
        <v/>
      </c>
      <c r="N1010" s="9">
        <f>$N$1*(D1010-D1009)</f>
        <v/>
      </c>
      <c r="O1010" s="9">
        <f>$O$1*LN(E1010/E1009)</f>
        <v/>
      </c>
      <c r="P1010" s="9">
        <f>$P$1*LN(F1010/F1009)</f>
        <v/>
      </c>
      <c r="Q1010" s="9">
        <f>$Q$1*(G1010-G1009)</f>
        <v/>
      </c>
      <c r="R1010" s="9">
        <f>$R$1*(H1010-H1009)</f>
        <v/>
      </c>
      <c r="S1010" s="9">
        <f>$S$1*LN(I1010/I1009)</f>
        <v/>
      </c>
      <c r="T1010" s="9">
        <f>$T$1*LN(J1010/J1009)</f>
        <v/>
      </c>
      <c r="U1010" s="9">
        <f>$W$12+$W$4*M1010+$W$5*N1010+$W$6*O1010+$W$7*P1010+$W$8*Q1010+$W$9*R1010+$W$10*S1010+$W$11*T1010</f>
        <v/>
      </c>
      <c r="AA1010" s="10">
        <f>INDEX(LINEST(L751:L1010,M751:T1010,TRUE,TRUE),1,9)*52</f>
        <v/>
      </c>
      <c r="AB1010" s="9">
        <f>INDEX(LINEST(L751:L1010,M751:T1010,TRUE,TRUE),1,8)</f>
        <v/>
      </c>
      <c r="AC1010" s="9">
        <f>INDEX(LINEST(L751:L1010,M751:T1010,TRUE,TRUE),1,7)</f>
        <v/>
      </c>
      <c r="AD1010" s="9">
        <f>INDEX(LINEST(L751:L1010,M751:T1010,TRUE,TRUE),1,6)</f>
        <v/>
      </c>
      <c r="AE1010" s="9">
        <f>INDEX(LINEST(L751:L1010,M751:T1010,TRUE,TRUE),1,5)</f>
        <v/>
      </c>
      <c r="AF1010" s="9">
        <f>INDEX(LINEST(L751:L1010,M751:T1010,TRUE,TRUE),1,4)</f>
        <v/>
      </c>
      <c r="AG1010" s="9">
        <f>INDEX(LINEST(L751:L1010,M751:T1010,TRUE,TRUE),1,3)</f>
        <v/>
      </c>
      <c r="AH1010" s="9">
        <f>INDEX(LINEST(L751:L1010,M751:T1010,TRUE,TRUE),1,2)</f>
        <v/>
      </c>
      <c r="AI1010" s="9">
        <f>INDEX(LINEST(L751:L1010,M751:T1010,TRUE,TRUE),1,1)</f>
        <v/>
      </c>
      <c r="AJ1010" s="10">
        <f>INDEX(LINEST(L751:L1010,M751:T1010,TRUE,TRUE),3,1)</f>
        <v/>
      </c>
      <c r="AK1010" s="9">
        <f>AA1009/52+AB1009*M1010+AC1009*N1010+AD1009*O1010+AE1009*P1010+AF1009*Q1010+AG1009*R1010+AH1009*S1010+AI1009*T1010</f>
        <v/>
      </c>
      <c r="AL1010" s="9">
        <f>AVERAGE(L750:L1009)</f>
        <v/>
      </c>
    </row>
    <row r="1011">
      <c r="A1011" s="7" t="n">
        <v>44687</v>
      </c>
      <c r="B1011" s="8" t="n">
        <v>1882.35</v>
      </c>
      <c r="C1011" s="8" t="n">
        <v>2.86</v>
      </c>
      <c r="D1011" s="8" t="n">
        <v>0.26</v>
      </c>
      <c r="E1011" s="8" t="n">
        <v>103.660004</v>
      </c>
      <c r="F1011" s="8" t="n">
        <v>109.72</v>
      </c>
      <c r="G1011" s="8" t="n">
        <v>30.19</v>
      </c>
      <c r="H1011" s="8" t="n">
        <v>121.419998</v>
      </c>
      <c r="I1011" s="8" t="n">
        <v>4123.339844</v>
      </c>
      <c r="J1011" s="8" t="n">
        <v>88.196022</v>
      </c>
      <c r="L1011" s="9">
        <f>LN(B1011/B1010)</f>
        <v/>
      </c>
      <c r="M1011" s="9">
        <f>$M$1*(C1011-C1010)</f>
        <v/>
      </c>
      <c r="N1011" s="9">
        <f>$N$1*(D1011-D1010)</f>
        <v/>
      </c>
      <c r="O1011" s="9">
        <f>$O$1*LN(E1011/E1010)</f>
        <v/>
      </c>
      <c r="P1011" s="9">
        <f>$P$1*LN(F1011/F1010)</f>
        <v/>
      </c>
      <c r="Q1011" s="9">
        <f>$Q$1*(G1011-G1010)</f>
        <v/>
      </c>
      <c r="R1011" s="9">
        <f>$R$1*(H1011-H1010)</f>
        <v/>
      </c>
      <c r="S1011" s="9">
        <f>$S$1*LN(I1011/I1010)</f>
        <v/>
      </c>
      <c r="T1011" s="9">
        <f>$T$1*LN(J1011/J1010)</f>
        <v/>
      </c>
      <c r="U1011" s="9">
        <f>$W$12+$W$4*M1011+$W$5*N1011+$W$6*O1011+$W$7*P1011+$W$8*Q1011+$W$9*R1011+$W$10*S1011+$W$11*T1011</f>
        <v/>
      </c>
      <c r="AA1011" s="10">
        <f>INDEX(LINEST(L752:L1011,M752:T1011,TRUE,TRUE),1,9)*52</f>
        <v/>
      </c>
      <c r="AB1011" s="9">
        <f>INDEX(LINEST(L752:L1011,M752:T1011,TRUE,TRUE),1,8)</f>
        <v/>
      </c>
      <c r="AC1011" s="9">
        <f>INDEX(LINEST(L752:L1011,M752:T1011,TRUE,TRUE),1,7)</f>
        <v/>
      </c>
      <c r="AD1011" s="9">
        <f>INDEX(LINEST(L752:L1011,M752:T1011,TRUE,TRUE),1,6)</f>
        <v/>
      </c>
      <c r="AE1011" s="9">
        <f>INDEX(LINEST(L752:L1011,M752:T1011,TRUE,TRUE),1,5)</f>
        <v/>
      </c>
      <c r="AF1011" s="9">
        <f>INDEX(LINEST(L752:L1011,M752:T1011,TRUE,TRUE),1,4)</f>
        <v/>
      </c>
      <c r="AG1011" s="9">
        <f>INDEX(LINEST(L752:L1011,M752:T1011,TRUE,TRUE),1,3)</f>
        <v/>
      </c>
      <c r="AH1011" s="9">
        <f>INDEX(LINEST(L752:L1011,M752:T1011,TRUE,TRUE),1,2)</f>
        <v/>
      </c>
      <c r="AI1011" s="9">
        <f>INDEX(LINEST(L752:L1011,M752:T1011,TRUE,TRUE),1,1)</f>
        <v/>
      </c>
      <c r="AJ1011" s="10">
        <f>INDEX(LINEST(L752:L1011,M752:T1011,TRUE,TRUE),3,1)</f>
        <v/>
      </c>
      <c r="AK1011" s="9">
        <f>AA1010/52+AB1010*M1011+AC1010*N1011+AD1010*O1011+AE1010*P1011+AF1010*Q1011+AG1010*R1011+AH1010*S1011+AI1010*T1011</f>
        <v/>
      </c>
      <c r="AL1011" s="9">
        <f>AVERAGE(L751:L1010)</f>
        <v/>
      </c>
    </row>
    <row r="1012">
      <c r="A1012" s="7" t="n">
        <v>44694</v>
      </c>
      <c r="B1012" s="8" t="n">
        <v>1811.55</v>
      </c>
      <c r="C1012" s="8" t="n">
        <v>2.69</v>
      </c>
      <c r="D1012" s="8" t="n">
        <v>0.24</v>
      </c>
      <c r="E1012" s="8" t="n">
        <v>104.559998</v>
      </c>
      <c r="F1012" s="8" t="n">
        <v>110.52</v>
      </c>
      <c r="G1012" s="8" t="n">
        <v>28.87</v>
      </c>
      <c r="H1012" s="8" t="n">
        <v>114.610001</v>
      </c>
      <c r="I1012" s="8" t="n">
        <v>4023.889893</v>
      </c>
      <c r="J1012" s="8" t="n">
        <v>89.01222199999999</v>
      </c>
      <c r="L1012" s="9">
        <f>LN(B1012/B1011)</f>
        <v/>
      </c>
      <c r="M1012" s="9">
        <f>$M$1*(C1012-C1011)</f>
        <v/>
      </c>
      <c r="N1012" s="9">
        <f>$N$1*(D1012-D1011)</f>
        <v/>
      </c>
      <c r="O1012" s="9">
        <f>$O$1*LN(E1012/E1011)</f>
        <v/>
      </c>
      <c r="P1012" s="9">
        <f>$P$1*LN(F1012/F1011)</f>
        <v/>
      </c>
      <c r="Q1012" s="9">
        <f>$Q$1*(G1012-G1011)</f>
        <v/>
      </c>
      <c r="R1012" s="9">
        <f>$R$1*(H1012-H1011)</f>
        <v/>
      </c>
      <c r="S1012" s="9">
        <f>$S$1*LN(I1012/I1011)</f>
        <v/>
      </c>
      <c r="T1012" s="9">
        <f>$T$1*LN(J1012/J1011)</f>
        <v/>
      </c>
      <c r="U1012" s="9">
        <f>$W$12+$W$4*M1012+$W$5*N1012+$W$6*O1012+$W$7*P1012+$W$8*Q1012+$W$9*R1012+$W$10*S1012+$W$11*T1012</f>
        <v/>
      </c>
      <c r="AA1012" s="10">
        <f>INDEX(LINEST(L753:L1012,M753:T1012,TRUE,TRUE),1,9)*52</f>
        <v/>
      </c>
      <c r="AB1012" s="9">
        <f>INDEX(LINEST(L753:L1012,M753:T1012,TRUE,TRUE),1,8)</f>
        <v/>
      </c>
      <c r="AC1012" s="9">
        <f>INDEX(LINEST(L753:L1012,M753:T1012,TRUE,TRUE),1,7)</f>
        <v/>
      </c>
      <c r="AD1012" s="9">
        <f>INDEX(LINEST(L753:L1012,M753:T1012,TRUE,TRUE),1,6)</f>
        <v/>
      </c>
      <c r="AE1012" s="9">
        <f>INDEX(LINEST(L753:L1012,M753:T1012,TRUE,TRUE),1,5)</f>
        <v/>
      </c>
      <c r="AF1012" s="9">
        <f>INDEX(LINEST(L753:L1012,M753:T1012,TRUE,TRUE),1,4)</f>
        <v/>
      </c>
      <c r="AG1012" s="9">
        <f>INDEX(LINEST(L753:L1012,M753:T1012,TRUE,TRUE),1,3)</f>
        <v/>
      </c>
      <c r="AH1012" s="9">
        <f>INDEX(LINEST(L753:L1012,M753:T1012,TRUE,TRUE),1,2)</f>
        <v/>
      </c>
      <c r="AI1012" s="9">
        <f>INDEX(LINEST(L753:L1012,M753:T1012,TRUE,TRUE),1,1)</f>
        <v/>
      </c>
      <c r="AJ1012" s="10">
        <f>INDEX(LINEST(L753:L1012,M753:T1012,TRUE,TRUE),3,1)</f>
        <v/>
      </c>
      <c r="AK1012" s="9">
        <f>AA1011/52+AB1011*M1012+AC1011*N1012+AD1011*O1012+AE1011*P1012+AF1011*Q1012+AG1011*R1012+AH1011*S1012+AI1011*T1012</f>
        <v/>
      </c>
      <c r="AL1012" s="9">
        <f>AVERAGE(L752:L1011)</f>
        <v/>
      </c>
    </row>
    <row r="1013">
      <c r="A1013" s="7" t="n">
        <v>44701</v>
      </c>
      <c r="B1013" s="8" t="n">
        <v>1834.2</v>
      </c>
      <c r="C1013" s="8" t="n">
        <v>2.55</v>
      </c>
      <c r="D1013" s="8" t="n">
        <v>0.23</v>
      </c>
      <c r="E1013" s="8" t="n">
        <v>103.150002</v>
      </c>
      <c r="F1013" s="8" t="n">
        <v>112.63</v>
      </c>
      <c r="G1013" s="8" t="n">
        <v>29.43</v>
      </c>
      <c r="H1013" s="8" t="n">
        <v>111.099998</v>
      </c>
      <c r="I1013" s="8" t="n">
        <v>3901.360107</v>
      </c>
      <c r="J1013" s="8" t="n">
        <v>89.576668</v>
      </c>
      <c r="L1013" s="9">
        <f>LN(B1013/B1012)</f>
        <v/>
      </c>
      <c r="M1013" s="9">
        <f>$M$1*(C1013-C1012)</f>
        <v/>
      </c>
      <c r="N1013" s="9">
        <f>$N$1*(D1013-D1012)</f>
        <v/>
      </c>
      <c r="O1013" s="9">
        <f>$O$1*LN(E1013/E1012)</f>
        <v/>
      </c>
      <c r="P1013" s="9">
        <f>$P$1*LN(F1013/F1012)</f>
        <v/>
      </c>
      <c r="Q1013" s="9">
        <f>$Q$1*(G1013-G1012)</f>
        <v/>
      </c>
      <c r="R1013" s="9">
        <f>$R$1*(H1013-H1012)</f>
        <v/>
      </c>
      <c r="S1013" s="9">
        <f>$S$1*LN(I1013/I1012)</f>
        <v/>
      </c>
      <c r="T1013" s="9">
        <f>$T$1*LN(J1013/J1012)</f>
        <v/>
      </c>
      <c r="U1013" s="9">
        <f>$W$12+$W$4*M1013+$W$5*N1013+$W$6*O1013+$W$7*P1013+$W$8*Q1013+$W$9*R1013+$W$10*S1013+$W$11*T1013</f>
        <v/>
      </c>
      <c r="AA1013" s="10">
        <f>INDEX(LINEST(L754:L1013,M754:T1013,TRUE,TRUE),1,9)*52</f>
        <v/>
      </c>
      <c r="AB1013" s="9">
        <f>INDEX(LINEST(L754:L1013,M754:T1013,TRUE,TRUE),1,8)</f>
        <v/>
      </c>
      <c r="AC1013" s="9">
        <f>INDEX(LINEST(L754:L1013,M754:T1013,TRUE,TRUE),1,7)</f>
        <v/>
      </c>
      <c r="AD1013" s="9">
        <f>INDEX(LINEST(L754:L1013,M754:T1013,TRUE,TRUE),1,6)</f>
        <v/>
      </c>
      <c r="AE1013" s="9">
        <f>INDEX(LINEST(L754:L1013,M754:T1013,TRUE,TRUE),1,5)</f>
        <v/>
      </c>
      <c r="AF1013" s="9">
        <f>INDEX(LINEST(L754:L1013,M754:T1013,TRUE,TRUE),1,4)</f>
        <v/>
      </c>
      <c r="AG1013" s="9">
        <f>INDEX(LINEST(L754:L1013,M754:T1013,TRUE,TRUE),1,3)</f>
        <v/>
      </c>
      <c r="AH1013" s="9">
        <f>INDEX(LINEST(L754:L1013,M754:T1013,TRUE,TRUE),1,2)</f>
        <v/>
      </c>
      <c r="AI1013" s="9">
        <f>INDEX(LINEST(L754:L1013,M754:T1013,TRUE,TRUE),1,1)</f>
        <v/>
      </c>
      <c r="AJ1013" s="10">
        <f>INDEX(LINEST(L754:L1013,M754:T1013,TRUE,TRUE),3,1)</f>
        <v/>
      </c>
      <c r="AK1013" s="9">
        <f>AA1012/52+AB1012*M1013+AC1012*N1013+AD1012*O1013+AE1012*P1013+AF1012*Q1013+AG1012*R1013+AH1012*S1013+AI1012*T1013</f>
        <v/>
      </c>
      <c r="AL1013" s="9">
        <f>AVERAGE(L753:L1012)</f>
        <v/>
      </c>
    </row>
    <row r="1014">
      <c r="A1014" s="7" t="n">
        <v>44708</v>
      </c>
      <c r="B1014" s="8" t="n">
        <v>1851.8</v>
      </c>
      <c r="C1014" s="8" t="n">
        <v>2.63</v>
      </c>
      <c r="D1014" s="8" t="n">
        <v>0.11</v>
      </c>
      <c r="E1014" s="8" t="n">
        <v>101.669998</v>
      </c>
      <c r="F1014" s="8" t="n">
        <v>114.96</v>
      </c>
      <c r="G1014" s="8" t="n">
        <v>25.72</v>
      </c>
      <c r="H1014" s="8" t="n">
        <v>98.480003</v>
      </c>
      <c r="I1014" s="8" t="n">
        <v>4158.240234</v>
      </c>
      <c r="J1014" s="8" t="n">
        <v>90.418953</v>
      </c>
      <c r="L1014" s="9">
        <f>LN(B1014/B1013)</f>
        <v/>
      </c>
      <c r="M1014" s="9">
        <f>$M$1*(C1014-C1013)</f>
        <v/>
      </c>
      <c r="N1014" s="9">
        <f>$N$1*(D1014-D1013)</f>
        <v/>
      </c>
      <c r="O1014" s="9">
        <f>$O$1*LN(E1014/E1013)</f>
        <v/>
      </c>
      <c r="P1014" s="9">
        <f>$P$1*LN(F1014/F1013)</f>
        <v/>
      </c>
      <c r="Q1014" s="9">
        <f>$Q$1*(G1014-G1013)</f>
        <v/>
      </c>
      <c r="R1014" s="9">
        <f>$R$1*(H1014-H1013)</f>
        <v/>
      </c>
      <c r="S1014" s="9">
        <f>$S$1*LN(I1014/I1013)</f>
        <v/>
      </c>
      <c r="T1014" s="9">
        <f>$T$1*LN(J1014/J1013)</f>
        <v/>
      </c>
      <c r="U1014" s="9">
        <f>$W$12+$W$4*M1014+$W$5*N1014+$W$6*O1014+$W$7*P1014+$W$8*Q1014+$W$9*R1014+$W$10*S1014+$W$11*T1014</f>
        <v/>
      </c>
      <c r="AA1014" s="10">
        <f>INDEX(LINEST(L755:L1014,M755:T1014,TRUE,TRUE),1,9)*52</f>
        <v/>
      </c>
      <c r="AB1014" s="9">
        <f>INDEX(LINEST(L755:L1014,M755:T1014,TRUE,TRUE),1,8)</f>
        <v/>
      </c>
      <c r="AC1014" s="9">
        <f>INDEX(LINEST(L755:L1014,M755:T1014,TRUE,TRUE),1,7)</f>
        <v/>
      </c>
      <c r="AD1014" s="9">
        <f>INDEX(LINEST(L755:L1014,M755:T1014,TRUE,TRUE),1,6)</f>
        <v/>
      </c>
      <c r="AE1014" s="9">
        <f>INDEX(LINEST(L755:L1014,M755:T1014,TRUE,TRUE),1,5)</f>
        <v/>
      </c>
      <c r="AF1014" s="9">
        <f>INDEX(LINEST(L755:L1014,M755:T1014,TRUE,TRUE),1,4)</f>
        <v/>
      </c>
      <c r="AG1014" s="9">
        <f>INDEX(LINEST(L755:L1014,M755:T1014,TRUE,TRUE),1,3)</f>
        <v/>
      </c>
      <c r="AH1014" s="9">
        <f>INDEX(LINEST(L755:L1014,M755:T1014,TRUE,TRUE),1,2)</f>
        <v/>
      </c>
      <c r="AI1014" s="9">
        <f>INDEX(LINEST(L755:L1014,M755:T1014,TRUE,TRUE),1,1)</f>
        <v/>
      </c>
      <c r="AJ1014" s="10">
        <f>INDEX(LINEST(L755:L1014,M755:T1014,TRUE,TRUE),3,1)</f>
        <v/>
      </c>
      <c r="AK1014" s="9">
        <f>AA1013/52+AB1013*M1014+AC1013*N1014+AD1013*O1014+AE1013*P1014+AF1013*Q1014+AG1013*R1014+AH1013*S1014+AI1013*T1014</f>
        <v/>
      </c>
      <c r="AL1014" s="9">
        <f>AVERAGE(L754:L1013)</f>
        <v/>
      </c>
    </row>
    <row r="1015">
      <c r="A1015" s="7" t="n">
        <v>44715</v>
      </c>
      <c r="B1015" s="8" t="n">
        <v>1844.9</v>
      </c>
      <c r="C1015" s="8" t="n">
        <v>2.74</v>
      </c>
      <c r="D1015" s="8" t="n">
        <v>0.22</v>
      </c>
      <c r="E1015" s="8" t="n">
        <v>102.139999</v>
      </c>
      <c r="F1015" s="8" t="n">
        <v>118.97</v>
      </c>
      <c r="G1015" s="8" t="n">
        <v>24.79</v>
      </c>
      <c r="H1015" s="8" t="n">
        <v>97.730003</v>
      </c>
      <c r="I1015" s="8" t="n">
        <v>4108.540039</v>
      </c>
      <c r="J1015" s="8" t="n">
        <v>89.442184</v>
      </c>
      <c r="L1015" s="9">
        <f>LN(B1015/B1014)</f>
        <v/>
      </c>
      <c r="M1015" s="9">
        <f>$M$1*(C1015-C1014)</f>
        <v/>
      </c>
      <c r="N1015" s="9">
        <f>$N$1*(D1015-D1014)</f>
        <v/>
      </c>
      <c r="O1015" s="9">
        <f>$O$1*LN(E1015/E1014)</f>
        <v/>
      </c>
      <c r="P1015" s="9">
        <f>$P$1*LN(F1015/F1014)</f>
        <v/>
      </c>
      <c r="Q1015" s="9">
        <f>$Q$1*(G1015-G1014)</f>
        <v/>
      </c>
      <c r="R1015" s="9">
        <f>$R$1*(H1015-H1014)</f>
        <v/>
      </c>
      <c r="S1015" s="9">
        <f>$S$1*LN(I1015/I1014)</f>
        <v/>
      </c>
      <c r="T1015" s="9">
        <f>$T$1*LN(J1015/J1014)</f>
        <v/>
      </c>
      <c r="U1015" s="9">
        <f>$W$12+$W$4*M1015+$W$5*N1015+$W$6*O1015+$W$7*P1015+$W$8*Q1015+$W$9*R1015+$W$10*S1015+$W$11*T1015</f>
        <v/>
      </c>
      <c r="AA1015" s="10">
        <f>INDEX(LINEST(L756:L1015,M756:T1015,TRUE,TRUE),1,9)*52</f>
        <v/>
      </c>
      <c r="AB1015" s="9">
        <f>INDEX(LINEST(L756:L1015,M756:T1015,TRUE,TRUE),1,8)</f>
        <v/>
      </c>
      <c r="AC1015" s="9">
        <f>INDEX(LINEST(L756:L1015,M756:T1015,TRUE,TRUE),1,7)</f>
        <v/>
      </c>
      <c r="AD1015" s="9">
        <f>INDEX(LINEST(L756:L1015,M756:T1015,TRUE,TRUE),1,6)</f>
        <v/>
      </c>
      <c r="AE1015" s="9">
        <f>INDEX(LINEST(L756:L1015,M756:T1015,TRUE,TRUE),1,5)</f>
        <v/>
      </c>
      <c r="AF1015" s="9">
        <f>INDEX(LINEST(L756:L1015,M756:T1015,TRUE,TRUE),1,4)</f>
        <v/>
      </c>
      <c r="AG1015" s="9">
        <f>INDEX(LINEST(L756:L1015,M756:T1015,TRUE,TRUE),1,3)</f>
        <v/>
      </c>
      <c r="AH1015" s="9">
        <f>INDEX(LINEST(L756:L1015,M756:T1015,TRUE,TRUE),1,2)</f>
        <v/>
      </c>
      <c r="AI1015" s="9">
        <f>INDEX(LINEST(L756:L1015,M756:T1015,TRUE,TRUE),1,1)</f>
        <v/>
      </c>
      <c r="AJ1015" s="10">
        <f>INDEX(LINEST(L756:L1015,M756:T1015,TRUE,TRUE),3,1)</f>
        <v/>
      </c>
      <c r="AK1015" s="9">
        <f>AA1014/52+AB1014*M1015+AC1014*N1015+AD1014*O1015+AE1014*P1015+AF1014*Q1015+AG1014*R1015+AH1014*S1015+AI1014*T1015</f>
        <v/>
      </c>
      <c r="AL1015" s="9">
        <f>AVERAGE(L755:L1014)</f>
        <v/>
      </c>
    </row>
    <row r="1016">
      <c r="A1016" s="7" t="n">
        <v>44722</v>
      </c>
      <c r="B1016" s="8" t="n">
        <v>1830</v>
      </c>
      <c r="C1016" s="8" t="n">
        <v>2.76</v>
      </c>
      <c r="D1016" s="8" t="n">
        <v>0.39</v>
      </c>
      <c r="E1016" s="8" t="n">
        <v>104.150002</v>
      </c>
      <c r="F1016" s="8" t="n">
        <v>120.73</v>
      </c>
      <c r="G1016" s="8" t="n">
        <v>27.75</v>
      </c>
      <c r="H1016" s="8" t="n">
        <v>114.230003</v>
      </c>
      <c r="I1016" s="8" t="n">
        <v>3900.860107</v>
      </c>
      <c r="J1016" s="8" t="n">
        <v>88.085182</v>
      </c>
      <c r="L1016" s="9">
        <f>LN(B1016/B1015)</f>
        <v/>
      </c>
      <c r="M1016" s="9">
        <f>$M$1*(C1016-C1015)</f>
        <v/>
      </c>
      <c r="N1016" s="9">
        <f>$N$1*(D1016-D1015)</f>
        <v/>
      </c>
      <c r="O1016" s="9">
        <f>$O$1*LN(E1016/E1015)</f>
        <v/>
      </c>
      <c r="P1016" s="9">
        <f>$P$1*LN(F1016/F1015)</f>
        <v/>
      </c>
      <c r="Q1016" s="9">
        <f>$Q$1*(G1016-G1015)</f>
        <v/>
      </c>
      <c r="R1016" s="9">
        <f>$R$1*(H1016-H1015)</f>
        <v/>
      </c>
      <c r="S1016" s="9">
        <f>$S$1*LN(I1016/I1015)</f>
        <v/>
      </c>
      <c r="T1016" s="9">
        <f>$T$1*LN(J1016/J1015)</f>
        <v/>
      </c>
      <c r="U1016" s="9">
        <f>$W$12+$W$4*M1016+$W$5*N1016+$W$6*O1016+$W$7*P1016+$W$8*Q1016+$W$9*R1016+$W$10*S1016+$W$11*T1016</f>
        <v/>
      </c>
      <c r="AA1016" s="10">
        <f>INDEX(LINEST(L757:L1016,M757:T1016,TRUE,TRUE),1,9)*52</f>
        <v/>
      </c>
      <c r="AB1016" s="9">
        <f>INDEX(LINEST(L757:L1016,M757:T1016,TRUE,TRUE),1,8)</f>
        <v/>
      </c>
      <c r="AC1016" s="9">
        <f>INDEX(LINEST(L757:L1016,M757:T1016,TRUE,TRUE),1,7)</f>
        <v/>
      </c>
      <c r="AD1016" s="9">
        <f>INDEX(LINEST(L757:L1016,M757:T1016,TRUE,TRUE),1,6)</f>
        <v/>
      </c>
      <c r="AE1016" s="9">
        <f>INDEX(LINEST(L757:L1016,M757:T1016,TRUE,TRUE),1,5)</f>
        <v/>
      </c>
      <c r="AF1016" s="9">
        <f>INDEX(LINEST(L757:L1016,M757:T1016,TRUE,TRUE),1,4)</f>
        <v/>
      </c>
      <c r="AG1016" s="9">
        <f>INDEX(LINEST(L757:L1016,M757:T1016,TRUE,TRUE),1,3)</f>
        <v/>
      </c>
      <c r="AH1016" s="9">
        <f>INDEX(LINEST(L757:L1016,M757:T1016,TRUE,TRUE),1,2)</f>
        <v/>
      </c>
      <c r="AI1016" s="9">
        <f>INDEX(LINEST(L757:L1016,M757:T1016,TRUE,TRUE),1,1)</f>
        <v/>
      </c>
      <c r="AJ1016" s="10">
        <f>INDEX(LINEST(L757:L1016,M757:T1016,TRUE,TRUE),3,1)</f>
        <v/>
      </c>
      <c r="AK1016" s="9">
        <f>AA1015/52+AB1015*M1016+AC1015*N1016+AD1015*O1016+AE1015*P1016+AF1015*Q1016+AG1015*R1016+AH1015*S1016+AI1015*T1016</f>
        <v/>
      </c>
      <c r="AL1016" s="9">
        <f>AVERAGE(L756:L1015)</f>
        <v/>
      </c>
    </row>
    <row r="1017">
      <c r="A1017" s="7" t="n">
        <v>44729</v>
      </c>
      <c r="B1017" s="8" t="n">
        <v>1841.55</v>
      </c>
      <c r="C1017" s="8" t="n">
        <v>2.58</v>
      </c>
      <c r="D1017" s="8" t="n">
        <v>0.67</v>
      </c>
      <c r="E1017" s="8" t="n">
        <v>104.699997</v>
      </c>
      <c r="F1017" s="8" t="n">
        <v>109.56</v>
      </c>
      <c r="G1017" s="8" t="n">
        <v>31.13</v>
      </c>
      <c r="H1017" s="8" t="n">
        <v>133.75</v>
      </c>
      <c r="I1017" s="8" t="n">
        <v>3674.840088</v>
      </c>
      <c r="J1017" s="8" t="n">
        <v>87.284874</v>
      </c>
      <c r="L1017" s="9">
        <f>LN(B1017/B1016)</f>
        <v/>
      </c>
      <c r="M1017" s="9">
        <f>$M$1*(C1017-C1016)</f>
        <v/>
      </c>
      <c r="N1017" s="9">
        <f>$N$1*(D1017-D1016)</f>
        <v/>
      </c>
      <c r="O1017" s="9">
        <f>$O$1*LN(E1017/E1016)</f>
        <v/>
      </c>
      <c r="P1017" s="9">
        <f>$P$1*LN(F1017/F1016)</f>
        <v/>
      </c>
      <c r="Q1017" s="9">
        <f>$Q$1*(G1017-G1016)</f>
        <v/>
      </c>
      <c r="R1017" s="9">
        <f>$R$1*(H1017-H1016)</f>
        <v/>
      </c>
      <c r="S1017" s="9">
        <f>$S$1*LN(I1017/I1016)</f>
        <v/>
      </c>
      <c r="T1017" s="9">
        <f>$T$1*LN(J1017/J1016)</f>
        <v/>
      </c>
      <c r="U1017" s="9">
        <f>$W$12+$W$4*M1017+$W$5*N1017+$W$6*O1017+$W$7*P1017+$W$8*Q1017+$W$9*R1017+$W$10*S1017+$W$11*T1017</f>
        <v/>
      </c>
      <c r="AA1017" s="10">
        <f>INDEX(LINEST(L758:L1017,M758:T1017,TRUE,TRUE),1,9)*52</f>
        <v/>
      </c>
      <c r="AB1017" s="9">
        <f>INDEX(LINEST(L758:L1017,M758:T1017,TRUE,TRUE),1,8)</f>
        <v/>
      </c>
      <c r="AC1017" s="9">
        <f>INDEX(LINEST(L758:L1017,M758:T1017,TRUE,TRUE),1,7)</f>
        <v/>
      </c>
      <c r="AD1017" s="9">
        <f>INDEX(LINEST(L758:L1017,M758:T1017,TRUE,TRUE),1,6)</f>
        <v/>
      </c>
      <c r="AE1017" s="9">
        <f>INDEX(LINEST(L758:L1017,M758:T1017,TRUE,TRUE),1,5)</f>
        <v/>
      </c>
      <c r="AF1017" s="9">
        <f>INDEX(LINEST(L758:L1017,M758:T1017,TRUE,TRUE),1,4)</f>
        <v/>
      </c>
      <c r="AG1017" s="9">
        <f>INDEX(LINEST(L758:L1017,M758:T1017,TRUE,TRUE),1,3)</f>
        <v/>
      </c>
      <c r="AH1017" s="9">
        <f>INDEX(LINEST(L758:L1017,M758:T1017,TRUE,TRUE),1,2)</f>
        <v/>
      </c>
      <c r="AI1017" s="9">
        <f>INDEX(LINEST(L758:L1017,M758:T1017,TRUE,TRUE),1,1)</f>
        <v/>
      </c>
      <c r="AJ1017" s="10">
        <f>INDEX(LINEST(L758:L1017,M758:T1017,TRUE,TRUE),3,1)</f>
        <v/>
      </c>
      <c r="AK1017" s="9">
        <f>AA1016/52+AB1016*M1017+AC1016*N1017+AD1016*O1017+AE1016*P1017+AF1016*Q1017+AG1016*R1017+AH1016*S1017+AI1016*T1017</f>
        <v/>
      </c>
      <c r="AL1017" s="9">
        <f>AVERAGE(L757:L1016)</f>
        <v/>
      </c>
    </row>
    <row r="1018">
      <c r="A1018" s="7" t="n">
        <v>44736</v>
      </c>
      <c r="B1018" s="8" t="n">
        <v>1825.45</v>
      </c>
      <c r="C1018" s="8" t="n">
        <v>2.56</v>
      </c>
      <c r="D1018" s="8" t="n">
        <v>0.57</v>
      </c>
      <c r="E1018" s="8" t="n">
        <v>104.190002</v>
      </c>
      <c r="F1018" s="8" t="n">
        <v>109.07</v>
      </c>
      <c r="G1018" s="8" t="n">
        <v>27.23</v>
      </c>
      <c r="H1018" s="8" t="n">
        <v>127</v>
      </c>
      <c r="I1018" s="8" t="n">
        <v>3911.73999</v>
      </c>
      <c r="J1018" s="8" t="n">
        <v>87.902489</v>
      </c>
      <c r="L1018" s="9">
        <f>LN(B1018/B1017)</f>
        <v/>
      </c>
      <c r="M1018" s="9">
        <f>$M$1*(C1018-C1017)</f>
        <v/>
      </c>
      <c r="N1018" s="9">
        <f>$N$1*(D1018-D1017)</f>
        <v/>
      </c>
      <c r="O1018" s="9">
        <f>$O$1*LN(E1018/E1017)</f>
        <v/>
      </c>
      <c r="P1018" s="9">
        <f>$P$1*LN(F1018/F1017)</f>
        <v/>
      </c>
      <c r="Q1018" s="9">
        <f>$Q$1*(G1018-G1017)</f>
        <v/>
      </c>
      <c r="R1018" s="9">
        <f>$R$1*(H1018-H1017)</f>
        <v/>
      </c>
      <c r="S1018" s="9">
        <f>$S$1*LN(I1018/I1017)</f>
        <v/>
      </c>
      <c r="T1018" s="9">
        <f>$T$1*LN(J1018/J1017)</f>
        <v/>
      </c>
      <c r="U1018" s="9">
        <f>$W$12+$W$4*M1018+$W$5*N1018+$W$6*O1018+$W$7*P1018+$W$8*Q1018+$W$9*R1018+$W$10*S1018+$W$11*T1018</f>
        <v/>
      </c>
      <c r="AA1018" s="10">
        <f>INDEX(LINEST(L759:L1018,M759:T1018,TRUE,TRUE),1,9)*52</f>
        <v/>
      </c>
      <c r="AB1018" s="9">
        <f>INDEX(LINEST(L759:L1018,M759:T1018,TRUE,TRUE),1,8)</f>
        <v/>
      </c>
      <c r="AC1018" s="9">
        <f>INDEX(LINEST(L759:L1018,M759:T1018,TRUE,TRUE),1,7)</f>
        <v/>
      </c>
      <c r="AD1018" s="9">
        <f>INDEX(LINEST(L759:L1018,M759:T1018,TRUE,TRUE),1,6)</f>
        <v/>
      </c>
      <c r="AE1018" s="9">
        <f>INDEX(LINEST(L759:L1018,M759:T1018,TRUE,TRUE),1,5)</f>
        <v/>
      </c>
      <c r="AF1018" s="9">
        <f>INDEX(LINEST(L759:L1018,M759:T1018,TRUE,TRUE),1,4)</f>
        <v/>
      </c>
      <c r="AG1018" s="9">
        <f>INDEX(LINEST(L759:L1018,M759:T1018,TRUE,TRUE),1,3)</f>
        <v/>
      </c>
      <c r="AH1018" s="9">
        <f>INDEX(LINEST(L759:L1018,M759:T1018,TRUE,TRUE),1,2)</f>
        <v/>
      </c>
      <c r="AI1018" s="9">
        <f>INDEX(LINEST(L759:L1018,M759:T1018,TRUE,TRUE),1,1)</f>
        <v/>
      </c>
      <c r="AJ1018" s="10">
        <f>INDEX(LINEST(L759:L1018,M759:T1018,TRUE,TRUE),3,1)</f>
        <v/>
      </c>
      <c r="AK1018" s="9">
        <f>AA1017/52+AB1017*M1018+AC1017*N1018+AD1017*O1018+AE1017*P1018+AF1017*Q1018+AG1017*R1018+AH1017*S1018+AI1017*T1018</f>
        <v/>
      </c>
      <c r="AL1018" s="9">
        <f>AVERAGE(L758:L1017)</f>
        <v/>
      </c>
    </row>
    <row r="1019">
      <c r="A1019" s="7" t="n">
        <v>44743</v>
      </c>
      <c r="B1019" s="8" t="n">
        <v>1797.45</v>
      </c>
      <c r="C1019" s="8" t="n">
        <v>2.34</v>
      </c>
      <c r="D1019" s="8" t="n">
        <v>0.54</v>
      </c>
      <c r="E1019" s="8" t="n">
        <v>105.139999</v>
      </c>
      <c r="F1019" s="8" t="n">
        <v>110.3</v>
      </c>
      <c r="G1019" s="8" t="n">
        <v>26.7</v>
      </c>
      <c r="H1019" s="8" t="n">
        <v>144.169998</v>
      </c>
      <c r="I1019" s="8" t="n">
        <v>3825.330078</v>
      </c>
      <c r="J1019" s="8" t="n">
        <v>89.18782</v>
      </c>
      <c r="L1019" s="9">
        <f>LN(B1019/B1018)</f>
        <v/>
      </c>
      <c r="M1019" s="9">
        <f>$M$1*(C1019-C1018)</f>
        <v/>
      </c>
      <c r="N1019" s="9">
        <f>$N$1*(D1019-D1018)</f>
        <v/>
      </c>
      <c r="O1019" s="9">
        <f>$O$1*LN(E1019/E1018)</f>
        <v/>
      </c>
      <c r="P1019" s="9">
        <f>$P$1*LN(F1019/F1018)</f>
        <v/>
      </c>
      <c r="Q1019" s="9">
        <f>$Q$1*(G1019-G1018)</f>
        <v/>
      </c>
      <c r="R1019" s="9">
        <f>$R$1*(H1019-H1018)</f>
        <v/>
      </c>
      <c r="S1019" s="9">
        <f>$S$1*LN(I1019/I1018)</f>
        <v/>
      </c>
      <c r="T1019" s="9">
        <f>$T$1*LN(J1019/J1018)</f>
        <v/>
      </c>
      <c r="U1019" s="9">
        <f>$W$12+$W$4*M1019+$W$5*N1019+$W$6*O1019+$W$7*P1019+$W$8*Q1019+$W$9*R1019+$W$10*S1019+$W$11*T1019</f>
        <v/>
      </c>
      <c r="AA1019" s="10">
        <f>INDEX(LINEST(L760:L1019,M760:T1019,TRUE,TRUE),1,9)*52</f>
        <v/>
      </c>
      <c r="AB1019" s="9">
        <f>INDEX(LINEST(L760:L1019,M760:T1019,TRUE,TRUE),1,8)</f>
        <v/>
      </c>
      <c r="AC1019" s="9">
        <f>INDEX(LINEST(L760:L1019,M760:T1019,TRUE,TRUE),1,7)</f>
        <v/>
      </c>
      <c r="AD1019" s="9">
        <f>INDEX(LINEST(L760:L1019,M760:T1019,TRUE,TRUE),1,6)</f>
        <v/>
      </c>
      <c r="AE1019" s="9">
        <f>INDEX(LINEST(L760:L1019,M760:T1019,TRUE,TRUE),1,5)</f>
        <v/>
      </c>
      <c r="AF1019" s="9">
        <f>INDEX(LINEST(L760:L1019,M760:T1019,TRUE,TRUE),1,4)</f>
        <v/>
      </c>
      <c r="AG1019" s="9">
        <f>INDEX(LINEST(L760:L1019,M760:T1019,TRUE,TRUE),1,3)</f>
        <v/>
      </c>
      <c r="AH1019" s="9">
        <f>INDEX(LINEST(L760:L1019,M760:T1019,TRUE,TRUE),1,2)</f>
        <v/>
      </c>
      <c r="AI1019" s="9">
        <f>INDEX(LINEST(L760:L1019,M760:T1019,TRUE,TRUE),1,1)</f>
        <v/>
      </c>
      <c r="AJ1019" s="10">
        <f>INDEX(LINEST(L760:L1019,M760:T1019,TRUE,TRUE),3,1)</f>
        <v/>
      </c>
      <c r="AK1019" s="9">
        <f>AA1018/52+AB1018*M1019+AC1018*N1019+AD1018*O1019+AE1018*P1019+AF1018*Q1019+AG1018*R1019+AH1018*S1019+AI1018*T1019</f>
        <v/>
      </c>
      <c r="AL1019" s="9">
        <f>AVERAGE(L759:L1018)</f>
        <v/>
      </c>
    </row>
    <row r="1020">
      <c r="A1020" s="7" t="n">
        <v>44750</v>
      </c>
      <c r="B1020" s="8" t="n">
        <v>1738.2</v>
      </c>
      <c r="C1020" s="8" t="n">
        <v>2.37</v>
      </c>
      <c r="D1020" s="8" t="n">
        <v>0.72</v>
      </c>
      <c r="E1020" s="8" t="n">
        <v>107.010002</v>
      </c>
      <c r="F1020" s="8" t="n">
        <v>106.78</v>
      </c>
      <c r="G1020" s="8" t="n">
        <v>24.64</v>
      </c>
      <c r="H1020" s="8" t="n">
        <v>145.25</v>
      </c>
      <c r="I1020" s="8" t="n">
        <v>3899.379883</v>
      </c>
      <c r="J1020" s="8" t="n">
        <v>88.220451</v>
      </c>
      <c r="L1020" s="9">
        <f>LN(B1020/B1019)</f>
        <v/>
      </c>
      <c r="M1020" s="9">
        <f>$M$1*(C1020-C1019)</f>
        <v/>
      </c>
      <c r="N1020" s="9">
        <f>$N$1*(D1020-D1019)</f>
        <v/>
      </c>
      <c r="O1020" s="9">
        <f>$O$1*LN(E1020/E1019)</f>
        <v/>
      </c>
      <c r="P1020" s="9">
        <f>$P$1*LN(F1020/F1019)</f>
        <v/>
      </c>
      <c r="Q1020" s="9">
        <f>$Q$1*(G1020-G1019)</f>
        <v/>
      </c>
      <c r="R1020" s="9">
        <f>$R$1*(H1020-H1019)</f>
        <v/>
      </c>
      <c r="S1020" s="9">
        <f>$S$1*LN(I1020/I1019)</f>
        <v/>
      </c>
      <c r="T1020" s="9">
        <f>$T$1*LN(J1020/J1019)</f>
        <v/>
      </c>
      <c r="U1020" s="9">
        <f>$W$12+$W$4*M1020+$W$5*N1020+$W$6*O1020+$W$7*P1020+$W$8*Q1020+$W$9*R1020+$W$10*S1020+$W$11*T1020</f>
        <v/>
      </c>
      <c r="AA1020" s="10">
        <f>INDEX(LINEST(L761:L1020,M761:T1020,TRUE,TRUE),1,9)*52</f>
        <v/>
      </c>
      <c r="AB1020" s="9">
        <f>INDEX(LINEST(L761:L1020,M761:T1020,TRUE,TRUE),1,8)</f>
        <v/>
      </c>
      <c r="AC1020" s="9">
        <f>INDEX(LINEST(L761:L1020,M761:T1020,TRUE,TRUE),1,7)</f>
        <v/>
      </c>
      <c r="AD1020" s="9">
        <f>INDEX(LINEST(L761:L1020,M761:T1020,TRUE,TRUE),1,6)</f>
        <v/>
      </c>
      <c r="AE1020" s="9">
        <f>INDEX(LINEST(L761:L1020,M761:T1020,TRUE,TRUE),1,5)</f>
        <v/>
      </c>
      <c r="AF1020" s="9">
        <f>INDEX(LINEST(L761:L1020,M761:T1020,TRUE,TRUE),1,4)</f>
        <v/>
      </c>
      <c r="AG1020" s="9">
        <f>INDEX(LINEST(L761:L1020,M761:T1020,TRUE,TRUE),1,3)</f>
        <v/>
      </c>
      <c r="AH1020" s="9">
        <f>INDEX(LINEST(L761:L1020,M761:T1020,TRUE,TRUE),1,2)</f>
        <v/>
      </c>
      <c r="AI1020" s="9">
        <f>INDEX(LINEST(L761:L1020,M761:T1020,TRUE,TRUE),1,1)</f>
        <v/>
      </c>
      <c r="AJ1020" s="10">
        <f>INDEX(LINEST(L761:L1020,M761:T1020,TRUE,TRUE),3,1)</f>
        <v/>
      </c>
      <c r="AK1020" s="9">
        <f>AA1019/52+AB1019*M1020+AC1019*N1020+AD1019*O1020+AE1019*P1020+AF1019*Q1020+AG1019*R1020+AH1019*S1020+AI1019*T1020</f>
        <v/>
      </c>
      <c r="AL1020" s="9">
        <f>AVERAGE(L760:L1019)</f>
        <v/>
      </c>
    </row>
    <row r="1021">
      <c r="A1021" s="7" t="n">
        <v>44757</v>
      </c>
      <c r="B1021" s="8" t="n">
        <v>1706.15</v>
      </c>
      <c r="C1021" s="8" t="n">
        <v>2.36</v>
      </c>
      <c r="D1021" s="8" t="n">
        <v>0.57</v>
      </c>
      <c r="E1021" s="8" t="n">
        <v>108.059998</v>
      </c>
      <c r="F1021" s="8" t="n">
        <v>99.59</v>
      </c>
      <c r="G1021" s="8" t="n">
        <v>24.23</v>
      </c>
      <c r="H1021" s="8" t="n">
        <v>129.850006</v>
      </c>
      <c r="I1021" s="8" t="n">
        <v>3863.159912</v>
      </c>
      <c r="J1021" s="8" t="n">
        <v>89.109375</v>
      </c>
      <c r="L1021" s="9">
        <f>LN(B1021/B1020)</f>
        <v/>
      </c>
      <c r="M1021" s="9">
        <f>$M$1*(C1021-C1020)</f>
        <v/>
      </c>
      <c r="N1021" s="9">
        <f>$N$1*(D1021-D1020)</f>
        <v/>
      </c>
      <c r="O1021" s="9">
        <f>$O$1*LN(E1021/E1020)</f>
        <v/>
      </c>
      <c r="P1021" s="9">
        <f>$P$1*LN(F1021/F1020)</f>
        <v/>
      </c>
      <c r="Q1021" s="9">
        <f>$Q$1*(G1021-G1020)</f>
        <v/>
      </c>
      <c r="R1021" s="9">
        <f>$R$1*(H1021-H1020)</f>
        <v/>
      </c>
      <c r="S1021" s="9">
        <f>$S$1*LN(I1021/I1020)</f>
        <v/>
      </c>
      <c r="T1021" s="9">
        <f>$T$1*LN(J1021/J1020)</f>
        <v/>
      </c>
      <c r="U1021" s="9">
        <f>$W$12+$W$4*M1021+$W$5*N1021+$W$6*O1021+$W$7*P1021+$W$8*Q1021+$W$9*R1021+$W$10*S1021+$W$11*T1021</f>
        <v/>
      </c>
      <c r="AA1021" s="10">
        <f>INDEX(LINEST(L762:L1021,M762:T1021,TRUE,TRUE),1,9)*52</f>
        <v/>
      </c>
      <c r="AB1021" s="9">
        <f>INDEX(LINEST(L762:L1021,M762:T1021,TRUE,TRUE),1,8)</f>
        <v/>
      </c>
      <c r="AC1021" s="9">
        <f>INDEX(LINEST(L762:L1021,M762:T1021,TRUE,TRUE),1,7)</f>
        <v/>
      </c>
      <c r="AD1021" s="9">
        <f>INDEX(LINEST(L762:L1021,M762:T1021,TRUE,TRUE),1,6)</f>
        <v/>
      </c>
      <c r="AE1021" s="9">
        <f>INDEX(LINEST(L762:L1021,M762:T1021,TRUE,TRUE),1,5)</f>
        <v/>
      </c>
      <c r="AF1021" s="9">
        <f>INDEX(LINEST(L762:L1021,M762:T1021,TRUE,TRUE),1,4)</f>
        <v/>
      </c>
      <c r="AG1021" s="9">
        <f>INDEX(LINEST(L762:L1021,M762:T1021,TRUE,TRUE),1,3)</f>
        <v/>
      </c>
      <c r="AH1021" s="9">
        <f>INDEX(LINEST(L762:L1021,M762:T1021,TRUE,TRUE),1,2)</f>
        <v/>
      </c>
      <c r="AI1021" s="9">
        <f>INDEX(LINEST(L762:L1021,M762:T1021,TRUE,TRUE),1,1)</f>
        <v/>
      </c>
      <c r="AJ1021" s="10">
        <f>INDEX(LINEST(L762:L1021,M762:T1021,TRUE,TRUE),3,1)</f>
        <v/>
      </c>
      <c r="AK1021" s="9">
        <f>AA1020/52+AB1020*M1021+AC1020*N1021+AD1020*O1021+AE1020*P1021+AF1020*Q1021+AG1020*R1021+AH1020*S1021+AI1020*T1021</f>
        <v/>
      </c>
      <c r="AL1021" s="9">
        <f>AVERAGE(L761:L1020)</f>
        <v/>
      </c>
    </row>
    <row r="1022">
      <c r="A1022" s="7" t="n">
        <v>44764</v>
      </c>
      <c r="B1022" s="8" t="n">
        <v>1736.95</v>
      </c>
      <c r="C1022" s="8" t="n">
        <v>2.34</v>
      </c>
      <c r="D1022" s="8" t="n">
        <v>0.43</v>
      </c>
      <c r="E1022" s="8" t="n">
        <v>106.730003</v>
      </c>
      <c r="F1022" s="8" t="n">
        <v>97.70999999999999</v>
      </c>
      <c r="G1022" s="8" t="n">
        <v>23.03</v>
      </c>
      <c r="H1022" s="8" t="n">
        <v>123.699997</v>
      </c>
      <c r="I1022" s="8" t="n">
        <v>3961.629883</v>
      </c>
      <c r="J1022" s="8" t="n">
        <v>90.07674400000001</v>
      </c>
      <c r="L1022" s="9">
        <f>LN(B1022/B1021)</f>
        <v/>
      </c>
      <c r="M1022" s="9">
        <f>$M$1*(C1022-C1021)</f>
        <v/>
      </c>
      <c r="N1022" s="9">
        <f>$N$1*(D1022-D1021)</f>
        <v/>
      </c>
      <c r="O1022" s="9">
        <f>$O$1*LN(E1022/E1021)</f>
        <v/>
      </c>
      <c r="P1022" s="9">
        <f>$P$1*LN(F1022/F1021)</f>
        <v/>
      </c>
      <c r="Q1022" s="9">
        <f>$Q$1*(G1022-G1021)</f>
        <v/>
      </c>
      <c r="R1022" s="9">
        <f>$R$1*(H1022-H1021)</f>
        <v/>
      </c>
      <c r="S1022" s="9">
        <f>$S$1*LN(I1022/I1021)</f>
        <v/>
      </c>
      <c r="T1022" s="9">
        <f>$T$1*LN(J1022/J1021)</f>
        <v/>
      </c>
      <c r="U1022" s="9">
        <f>$W$12+$W$4*M1022+$W$5*N1022+$W$6*O1022+$W$7*P1022+$W$8*Q1022+$W$9*R1022+$W$10*S1022+$W$11*T1022</f>
        <v/>
      </c>
      <c r="AA1022" s="10">
        <f>INDEX(LINEST(L763:L1022,M763:T1022,TRUE,TRUE),1,9)*52</f>
        <v/>
      </c>
      <c r="AB1022" s="9">
        <f>INDEX(LINEST(L763:L1022,M763:T1022,TRUE,TRUE),1,8)</f>
        <v/>
      </c>
      <c r="AC1022" s="9">
        <f>INDEX(LINEST(L763:L1022,M763:T1022,TRUE,TRUE),1,7)</f>
        <v/>
      </c>
      <c r="AD1022" s="9">
        <f>INDEX(LINEST(L763:L1022,M763:T1022,TRUE,TRUE),1,6)</f>
        <v/>
      </c>
      <c r="AE1022" s="9">
        <f>INDEX(LINEST(L763:L1022,M763:T1022,TRUE,TRUE),1,5)</f>
        <v/>
      </c>
      <c r="AF1022" s="9">
        <f>INDEX(LINEST(L763:L1022,M763:T1022,TRUE,TRUE),1,4)</f>
        <v/>
      </c>
      <c r="AG1022" s="9">
        <f>INDEX(LINEST(L763:L1022,M763:T1022,TRUE,TRUE),1,3)</f>
        <v/>
      </c>
      <c r="AH1022" s="9">
        <f>INDEX(LINEST(L763:L1022,M763:T1022,TRUE,TRUE),1,2)</f>
        <v/>
      </c>
      <c r="AI1022" s="9">
        <f>INDEX(LINEST(L763:L1022,M763:T1022,TRUE,TRUE),1,1)</f>
        <v/>
      </c>
      <c r="AJ1022" s="10">
        <f>INDEX(LINEST(L763:L1022,M763:T1022,TRUE,TRUE),3,1)</f>
        <v/>
      </c>
      <c r="AK1022" s="9">
        <f>AA1021/52+AB1021*M1022+AC1021*N1022+AD1021*O1022+AE1021*P1022+AF1021*Q1022+AG1021*R1022+AH1021*S1022+AI1021*T1022</f>
        <v/>
      </c>
      <c r="AL1022" s="9">
        <f>AVERAGE(L762:L1021)</f>
        <v/>
      </c>
    </row>
    <row r="1023">
      <c r="A1023" s="7" t="n">
        <v>44771</v>
      </c>
      <c r="B1023" s="8" t="n">
        <v>1753.4</v>
      </c>
      <c r="C1023" s="8" t="n">
        <v>2.53</v>
      </c>
      <c r="D1023" s="8" t="n">
        <v>0.14</v>
      </c>
      <c r="E1023" s="8" t="n">
        <v>105.900002</v>
      </c>
      <c r="F1023" s="8" t="n">
        <v>101.31</v>
      </c>
      <c r="G1023" s="8" t="n">
        <v>21.33</v>
      </c>
      <c r="H1023" s="8" t="n">
        <v>116.360001</v>
      </c>
      <c r="I1023" s="8" t="n">
        <v>4130.290039</v>
      </c>
      <c r="J1023" s="8" t="n">
        <v>90.69547300000001</v>
      </c>
      <c r="L1023" s="9">
        <f>LN(B1023/B1022)</f>
        <v/>
      </c>
      <c r="M1023" s="9">
        <f>$M$1*(C1023-C1022)</f>
        <v/>
      </c>
      <c r="N1023" s="9">
        <f>$N$1*(D1023-D1022)</f>
        <v/>
      </c>
      <c r="O1023" s="9">
        <f>$O$1*LN(E1023/E1022)</f>
        <v/>
      </c>
      <c r="P1023" s="9">
        <f>$P$1*LN(F1023/F1022)</f>
        <v/>
      </c>
      <c r="Q1023" s="9">
        <f>$Q$1*(G1023-G1022)</f>
        <v/>
      </c>
      <c r="R1023" s="9">
        <f>$R$1*(H1023-H1022)</f>
        <v/>
      </c>
      <c r="S1023" s="9">
        <f>$S$1*LN(I1023/I1022)</f>
        <v/>
      </c>
      <c r="T1023" s="9">
        <f>$T$1*LN(J1023/J1022)</f>
        <v/>
      </c>
      <c r="U1023" s="9">
        <f>$W$12+$W$4*M1023+$W$5*N1023+$W$6*O1023+$W$7*P1023+$W$8*Q1023+$W$9*R1023+$W$10*S1023+$W$11*T1023</f>
        <v/>
      </c>
      <c r="AA1023" s="10">
        <f>INDEX(LINEST(L764:L1023,M764:T1023,TRUE,TRUE),1,9)*52</f>
        <v/>
      </c>
      <c r="AB1023" s="9">
        <f>INDEX(LINEST(L764:L1023,M764:T1023,TRUE,TRUE),1,8)</f>
        <v/>
      </c>
      <c r="AC1023" s="9">
        <f>INDEX(LINEST(L764:L1023,M764:T1023,TRUE,TRUE),1,7)</f>
        <v/>
      </c>
      <c r="AD1023" s="9">
        <f>INDEX(LINEST(L764:L1023,M764:T1023,TRUE,TRUE),1,6)</f>
        <v/>
      </c>
      <c r="AE1023" s="9">
        <f>INDEX(LINEST(L764:L1023,M764:T1023,TRUE,TRUE),1,5)</f>
        <v/>
      </c>
      <c r="AF1023" s="9">
        <f>INDEX(LINEST(L764:L1023,M764:T1023,TRUE,TRUE),1,4)</f>
        <v/>
      </c>
      <c r="AG1023" s="9">
        <f>INDEX(LINEST(L764:L1023,M764:T1023,TRUE,TRUE),1,3)</f>
        <v/>
      </c>
      <c r="AH1023" s="9">
        <f>INDEX(LINEST(L764:L1023,M764:T1023,TRUE,TRUE),1,2)</f>
        <v/>
      </c>
      <c r="AI1023" s="9">
        <f>INDEX(LINEST(L764:L1023,M764:T1023,TRUE,TRUE),1,1)</f>
        <v/>
      </c>
      <c r="AJ1023" s="10">
        <f>INDEX(LINEST(L764:L1023,M764:T1023,TRUE,TRUE),3,1)</f>
        <v/>
      </c>
      <c r="AK1023" s="9">
        <f>AA1022/52+AB1022*M1023+AC1022*N1023+AD1022*O1023+AE1022*P1023+AF1022*Q1023+AG1022*R1023+AH1022*S1023+AI1022*T1023</f>
        <v/>
      </c>
      <c r="AL1023" s="9">
        <f>AVERAGE(L763:L1022)</f>
        <v/>
      </c>
    </row>
    <row r="1024">
      <c r="A1024" s="7" t="n">
        <v>44778</v>
      </c>
      <c r="B1024" s="8" t="n">
        <v>1773.25</v>
      </c>
      <c r="C1024" s="8" t="n">
        <v>2.46</v>
      </c>
      <c r="D1024" s="8" t="n">
        <v>0.37</v>
      </c>
      <c r="E1024" s="8" t="n">
        <v>106.620003</v>
      </c>
      <c r="F1024" s="8" t="n">
        <v>91.77</v>
      </c>
      <c r="G1024" s="8" t="n">
        <v>21.15</v>
      </c>
      <c r="H1024" s="8" t="n">
        <v>122.580002</v>
      </c>
      <c r="I1024" s="8" t="n">
        <v>4145.189941</v>
      </c>
      <c r="J1024" s="8" t="n">
        <v>89.682587</v>
      </c>
      <c r="L1024" s="9">
        <f>LN(B1024/B1023)</f>
        <v/>
      </c>
      <c r="M1024" s="9">
        <f>$M$1*(C1024-C1023)</f>
        <v/>
      </c>
      <c r="N1024" s="9">
        <f>$N$1*(D1024-D1023)</f>
        <v/>
      </c>
      <c r="O1024" s="9">
        <f>$O$1*LN(E1024/E1023)</f>
        <v/>
      </c>
      <c r="P1024" s="9">
        <f>$P$1*LN(F1024/F1023)</f>
        <v/>
      </c>
      <c r="Q1024" s="9">
        <f>$Q$1*(G1024-G1023)</f>
        <v/>
      </c>
      <c r="R1024" s="9">
        <f>$R$1*(H1024-H1023)</f>
        <v/>
      </c>
      <c r="S1024" s="9">
        <f>$S$1*LN(I1024/I1023)</f>
        <v/>
      </c>
      <c r="T1024" s="9">
        <f>$T$1*LN(J1024/J1023)</f>
        <v/>
      </c>
      <c r="U1024" s="9">
        <f>$W$12+$W$4*M1024+$W$5*N1024+$W$6*O1024+$W$7*P1024+$W$8*Q1024+$W$9*R1024+$W$10*S1024+$W$11*T1024</f>
        <v/>
      </c>
      <c r="AA1024" s="10">
        <f>INDEX(LINEST(L765:L1024,M765:T1024,TRUE,TRUE),1,9)*52</f>
        <v/>
      </c>
      <c r="AB1024" s="9">
        <f>INDEX(LINEST(L765:L1024,M765:T1024,TRUE,TRUE),1,8)</f>
        <v/>
      </c>
      <c r="AC1024" s="9">
        <f>INDEX(LINEST(L765:L1024,M765:T1024,TRUE,TRUE),1,7)</f>
        <v/>
      </c>
      <c r="AD1024" s="9">
        <f>INDEX(LINEST(L765:L1024,M765:T1024,TRUE,TRUE),1,6)</f>
        <v/>
      </c>
      <c r="AE1024" s="9">
        <f>INDEX(LINEST(L765:L1024,M765:T1024,TRUE,TRUE),1,5)</f>
        <v/>
      </c>
      <c r="AF1024" s="9">
        <f>INDEX(LINEST(L765:L1024,M765:T1024,TRUE,TRUE),1,4)</f>
        <v/>
      </c>
      <c r="AG1024" s="9">
        <f>INDEX(LINEST(L765:L1024,M765:T1024,TRUE,TRUE),1,3)</f>
        <v/>
      </c>
      <c r="AH1024" s="9">
        <f>INDEX(LINEST(L765:L1024,M765:T1024,TRUE,TRUE),1,2)</f>
        <v/>
      </c>
      <c r="AI1024" s="9">
        <f>INDEX(LINEST(L765:L1024,M765:T1024,TRUE,TRUE),1,1)</f>
        <v/>
      </c>
      <c r="AJ1024" s="10">
        <f>INDEX(LINEST(L765:L1024,M765:T1024,TRUE,TRUE),3,1)</f>
        <v/>
      </c>
      <c r="AK1024" s="9">
        <f>AA1023/52+AB1023*M1024+AC1023*N1024+AD1023*O1024+AE1023*P1024+AF1023*Q1024+AG1023*R1024+AH1023*S1024+AI1023*T1024</f>
        <v/>
      </c>
      <c r="AL1024" s="9">
        <f>AVERAGE(L764:L1023)</f>
        <v/>
      </c>
    </row>
    <row r="1025">
      <c r="A1025" s="7" t="n">
        <v>44785</v>
      </c>
      <c r="B1025" s="8" t="n">
        <v>1792.1</v>
      </c>
      <c r="C1025" s="8" t="n">
        <v>2.47</v>
      </c>
      <c r="D1025" s="8" t="n">
        <v>0.37</v>
      </c>
      <c r="E1025" s="8" t="n">
        <v>105.629997</v>
      </c>
      <c r="F1025" s="8" t="n">
        <v>94.86</v>
      </c>
      <c r="G1025" s="8" t="n">
        <v>19.53</v>
      </c>
      <c r="H1025" s="8" t="n">
        <v>106.279999</v>
      </c>
      <c r="I1025" s="8" t="n">
        <v>4280.149902</v>
      </c>
      <c r="J1025" s="8" t="n">
        <v>90.040581</v>
      </c>
      <c r="L1025" s="9">
        <f>LN(B1025/B1024)</f>
        <v/>
      </c>
      <c r="M1025" s="9">
        <f>$M$1*(C1025-C1024)</f>
        <v/>
      </c>
      <c r="N1025" s="9">
        <f>$N$1*(D1025-D1024)</f>
        <v/>
      </c>
      <c r="O1025" s="9">
        <f>$O$1*LN(E1025/E1024)</f>
        <v/>
      </c>
      <c r="P1025" s="9">
        <f>$P$1*LN(F1025/F1024)</f>
        <v/>
      </c>
      <c r="Q1025" s="9">
        <f>$Q$1*(G1025-G1024)</f>
        <v/>
      </c>
      <c r="R1025" s="9">
        <f>$R$1*(H1025-H1024)</f>
        <v/>
      </c>
      <c r="S1025" s="9">
        <f>$S$1*LN(I1025/I1024)</f>
        <v/>
      </c>
      <c r="T1025" s="9">
        <f>$T$1*LN(J1025/J1024)</f>
        <v/>
      </c>
      <c r="U1025" s="9">
        <f>$W$12+$W$4*M1025+$W$5*N1025+$W$6*O1025+$W$7*P1025+$W$8*Q1025+$W$9*R1025+$W$10*S1025+$W$11*T1025</f>
        <v/>
      </c>
      <c r="AA1025" s="10">
        <f>INDEX(LINEST(L766:L1025,M766:T1025,TRUE,TRUE),1,9)*52</f>
        <v/>
      </c>
      <c r="AB1025" s="9">
        <f>INDEX(LINEST(L766:L1025,M766:T1025,TRUE,TRUE),1,8)</f>
        <v/>
      </c>
      <c r="AC1025" s="9">
        <f>INDEX(LINEST(L766:L1025,M766:T1025,TRUE,TRUE),1,7)</f>
        <v/>
      </c>
      <c r="AD1025" s="9">
        <f>INDEX(LINEST(L766:L1025,M766:T1025,TRUE,TRUE),1,6)</f>
        <v/>
      </c>
      <c r="AE1025" s="9">
        <f>INDEX(LINEST(L766:L1025,M766:T1025,TRUE,TRUE),1,5)</f>
        <v/>
      </c>
      <c r="AF1025" s="9">
        <f>INDEX(LINEST(L766:L1025,M766:T1025,TRUE,TRUE),1,4)</f>
        <v/>
      </c>
      <c r="AG1025" s="9">
        <f>INDEX(LINEST(L766:L1025,M766:T1025,TRUE,TRUE),1,3)</f>
        <v/>
      </c>
      <c r="AH1025" s="9">
        <f>INDEX(LINEST(L766:L1025,M766:T1025,TRUE,TRUE),1,2)</f>
        <v/>
      </c>
      <c r="AI1025" s="9">
        <f>INDEX(LINEST(L766:L1025,M766:T1025,TRUE,TRUE),1,1)</f>
        <v/>
      </c>
      <c r="AJ1025" s="10">
        <f>INDEX(LINEST(L766:L1025,M766:T1025,TRUE,TRUE),3,1)</f>
        <v/>
      </c>
      <c r="AK1025" s="9">
        <f>AA1024/52+AB1024*M1025+AC1024*N1025+AD1024*O1025+AE1024*P1025+AF1024*Q1025+AG1024*R1025+AH1024*S1025+AI1024*T1025</f>
        <v/>
      </c>
      <c r="AL1025" s="9">
        <f>AVERAGE(L765:L1024)</f>
        <v/>
      </c>
    </row>
    <row r="1026">
      <c r="A1026" s="7" t="n">
        <v>44792</v>
      </c>
      <c r="B1026" s="8" t="n">
        <v>1750.75</v>
      </c>
      <c r="C1026" s="8" t="n">
        <v>2.55</v>
      </c>
      <c r="D1026" s="8" t="n">
        <v>0.43</v>
      </c>
      <c r="E1026" s="8" t="n">
        <v>108.169998</v>
      </c>
      <c r="F1026" s="8" t="n">
        <v>93.55</v>
      </c>
      <c r="G1026" s="8" t="n">
        <v>20.6</v>
      </c>
      <c r="H1026" s="8" t="n">
        <v>123.809998</v>
      </c>
      <c r="I1026" s="8" t="n">
        <v>4228.47998</v>
      </c>
      <c r="J1026" s="8" t="n">
        <v>89.053909</v>
      </c>
      <c r="L1026" s="9">
        <f>LN(B1026/B1025)</f>
        <v/>
      </c>
      <c r="M1026" s="9">
        <f>$M$1*(C1026-C1025)</f>
        <v/>
      </c>
      <c r="N1026" s="9">
        <f>$N$1*(D1026-D1025)</f>
        <v/>
      </c>
      <c r="O1026" s="9">
        <f>$O$1*LN(E1026/E1025)</f>
        <v/>
      </c>
      <c r="P1026" s="9">
        <f>$P$1*LN(F1026/F1025)</f>
        <v/>
      </c>
      <c r="Q1026" s="9">
        <f>$Q$1*(G1026-G1025)</f>
        <v/>
      </c>
      <c r="R1026" s="9">
        <f>$R$1*(H1026-H1025)</f>
        <v/>
      </c>
      <c r="S1026" s="9">
        <f>$S$1*LN(I1026/I1025)</f>
        <v/>
      </c>
      <c r="T1026" s="9">
        <f>$T$1*LN(J1026/J1025)</f>
        <v/>
      </c>
      <c r="U1026" s="9">
        <f>$W$12+$W$4*M1026+$W$5*N1026+$W$6*O1026+$W$7*P1026+$W$8*Q1026+$W$9*R1026+$W$10*S1026+$W$11*T1026</f>
        <v/>
      </c>
      <c r="AA1026" s="10">
        <f>INDEX(LINEST(L767:L1026,M767:T1026,TRUE,TRUE),1,9)*52</f>
        <v/>
      </c>
      <c r="AB1026" s="9">
        <f>INDEX(LINEST(L767:L1026,M767:T1026,TRUE,TRUE),1,8)</f>
        <v/>
      </c>
      <c r="AC1026" s="9">
        <f>INDEX(LINEST(L767:L1026,M767:T1026,TRUE,TRUE),1,7)</f>
        <v/>
      </c>
      <c r="AD1026" s="9">
        <f>INDEX(LINEST(L767:L1026,M767:T1026,TRUE,TRUE),1,6)</f>
        <v/>
      </c>
      <c r="AE1026" s="9">
        <f>INDEX(LINEST(L767:L1026,M767:T1026,TRUE,TRUE),1,5)</f>
        <v/>
      </c>
      <c r="AF1026" s="9">
        <f>INDEX(LINEST(L767:L1026,M767:T1026,TRUE,TRUE),1,4)</f>
        <v/>
      </c>
      <c r="AG1026" s="9">
        <f>INDEX(LINEST(L767:L1026,M767:T1026,TRUE,TRUE),1,3)</f>
        <v/>
      </c>
      <c r="AH1026" s="9">
        <f>INDEX(LINEST(L767:L1026,M767:T1026,TRUE,TRUE),1,2)</f>
        <v/>
      </c>
      <c r="AI1026" s="9">
        <f>INDEX(LINEST(L767:L1026,M767:T1026,TRUE,TRUE),1,1)</f>
        <v/>
      </c>
      <c r="AJ1026" s="10">
        <f>INDEX(LINEST(L767:L1026,M767:T1026,TRUE,TRUE),3,1)</f>
        <v/>
      </c>
      <c r="AK1026" s="9">
        <f>AA1025/52+AB1025*M1026+AC1025*N1026+AD1025*O1026+AE1025*P1026+AF1025*Q1026+AG1025*R1026+AH1025*S1026+AI1025*T1026</f>
        <v/>
      </c>
      <c r="AL1026" s="9">
        <f>AVERAGE(L766:L1025)</f>
        <v/>
      </c>
    </row>
    <row r="1027">
      <c r="A1027" s="7" t="n">
        <v>44799</v>
      </c>
      <c r="B1027" s="8" t="n">
        <v>1751.25</v>
      </c>
      <c r="C1027" s="8" t="n">
        <v>2.57</v>
      </c>
      <c r="D1027" s="8" t="n">
        <v>0.47</v>
      </c>
      <c r="E1027" s="8" t="n">
        <v>108.800003</v>
      </c>
      <c r="F1027" s="8" t="n">
        <v>93.63</v>
      </c>
      <c r="G1027" s="8" t="n">
        <v>25.56</v>
      </c>
      <c r="H1027" s="8" t="n">
        <v>122.949997</v>
      </c>
      <c r="I1027" s="8" t="n">
        <v>4057.659912</v>
      </c>
      <c r="J1027" s="8" t="n">
        <v>88.722137</v>
      </c>
      <c r="L1027" s="9">
        <f>LN(B1027/B1026)</f>
        <v/>
      </c>
      <c r="M1027" s="9">
        <f>$M$1*(C1027-C1026)</f>
        <v/>
      </c>
      <c r="N1027" s="9">
        <f>$N$1*(D1027-D1026)</f>
        <v/>
      </c>
      <c r="O1027" s="9">
        <f>$O$1*LN(E1027/E1026)</f>
        <v/>
      </c>
      <c r="P1027" s="9">
        <f>$P$1*LN(F1027/F1026)</f>
        <v/>
      </c>
      <c r="Q1027" s="9">
        <f>$Q$1*(G1027-G1026)</f>
        <v/>
      </c>
      <c r="R1027" s="9">
        <f>$R$1*(H1027-H1026)</f>
        <v/>
      </c>
      <c r="S1027" s="9">
        <f>$S$1*LN(I1027/I1026)</f>
        <v/>
      </c>
      <c r="T1027" s="9">
        <f>$T$1*LN(J1027/J1026)</f>
        <v/>
      </c>
      <c r="U1027" s="9">
        <f>$W$12+$W$4*M1027+$W$5*N1027+$W$6*O1027+$W$7*P1027+$W$8*Q1027+$W$9*R1027+$W$10*S1027+$W$11*T1027</f>
        <v/>
      </c>
      <c r="AA1027" s="10">
        <f>INDEX(LINEST(L768:L1027,M768:T1027,TRUE,TRUE),1,9)*52</f>
        <v/>
      </c>
      <c r="AB1027" s="9">
        <f>INDEX(LINEST(L768:L1027,M768:T1027,TRUE,TRUE),1,8)</f>
        <v/>
      </c>
      <c r="AC1027" s="9">
        <f>INDEX(LINEST(L768:L1027,M768:T1027,TRUE,TRUE),1,7)</f>
        <v/>
      </c>
      <c r="AD1027" s="9">
        <f>INDEX(LINEST(L768:L1027,M768:T1027,TRUE,TRUE),1,6)</f>
        <v/>
      </c>
      <c r="AE1027" s="9">
        <f>INDEX(LINEST(L768:L1027,M768:T1027,TRUE,TRUE),1,5)</f>
        <v/>
      </c>
      <c r="AF1027" s="9">
        <f>INDEX(LINEST(L768:L1027,M768:T1027,TRUE,TRUE),1,4)</f>
        <v/>
      </c>
      <c r="AG1027" s="9">
        <f>INDEX(LINEST(L768:L1027,M768:T1027,TRUE,TRUE),1,3)</f>
        <v/>
      </c>
      <c r="AH1027" s="9">
        <f>INDEX(LINEST(L768:L1027,M768:T1027,TRUE,TRUE),1,2)</f>
        <v/>
      </c>
      <c r="AI1027" s="9">
        <f>INDEX(LINEST(L768:L1027,M768:T1027,TRUE,TRUE),1,1)</f>
        <v/>
      </c>
      <c r="AJ1027" s="10">
        <f>INDEX(LINEST(L768:L1027,M768:T1027,TRUE,TRUE),3,1)</f>
        <v/>
      </c>
      <c r="AK1027" s="9">
        <f>AA1026/52+AB1026*M1027+AC1026*N1027+AD1026*O1027+AE1026*P1027+AF1026*Q1027+AG1026*R1027+AH1026*S1027+AI1026*T1027</f>
        <v/>
      </c>
      <c r="AL1027" s="9">
        <f>AVERAGE(L767:L1026)</f>
        <v/>
      </c>
    </row>
    <row r="1028">
      <c r="A1028" s="7" t="n">
        <v>44806</v>
      </c>
      <c r="B1028" s="8" t="n">
        <v>1712.5</v>
      </c>
      <c r="C1028" s="8" t="n">
        <v>2.47</v>
      </c>
      <c r="D1028" s="8" t="n">
        <v>0.73</v>
      </c>
      <c r="E1028" s="8" t="n">
        <v>109.529999</v>
      </c>
      <c r="F1028" s="8" t="n">
        <v>87.29000000000001</v>
      </c>
      <c r="G1028" s="8" t="n">
        <v>25.47</v>
      </c>
      <c r="H1028" s="8" t="n">
        <v>120.720001</v>
      </c>
      <c r="I1028" s="8" t="n">
        <v>3924.26001</v>
      </c>
      <c r="J1028" s="8" t="n">
        <v>87.80853999999999</v>
      </c>
      <c r="L1028" s="9">
        <f>LN(B1028/B1027)</f>
        <v/>
      </c>
      <c r="M1028" s="9">
        <f>$M$1*(C1028-C1027)</f>
        <v/>
      </c>
      <c r="N1028" s="9">
        <f>$N$1*(D1028-D1027)</f>
        <v/>
      </c>
      <c r="O1028" s="9">
        <f>$O$1*LN(E1028/E1027)</f>
        <v/>
      </c>
      <c r="P1028" s="9">
        <f>$P$1*LN(F1028/F1027)</f>
        <v/>
      </c>
      <c r="Q1028" s="9">
        <f>$Q$1*(G1028-G1027)</f>
        <v/>
      </c>
      <c r="R1028" s="9">
        <f>$R$1*(H1028-H1027)</f>
        <v/>
      </c>
      <c r="S1028" s="9">
        <f>$S$1*LN(I1028/I1027)</f>
        <v/>
      </c>
      <c r="T1028" s="9">
        <f>$T$1*LN(J1028/J1027)</f>
        <v/>
      </c>
      <c r="U1028" s="9">
        <f>$W$12+$W$4*M1028+$W$5*N1028+$W$6*O1028+$W$7*P1028+$W$8*Q1028+$W$9*R1028+$W$10*S1028+$W$11*T1028</f>
        <v/>
      </c>
      <c r="AA1028" s="10">
        <f>INDEX(LINEST(L769:L1028,M769:T1028,TRUE,TRUE),1,9)*52</f>
        <v/>
      </c>
      <c r="AB1028" s="9">
        <f>INDEX(LINEST(L769:L1028,M769:T1028,TRUE,TRUE),1,8)</f>
        <v/>
      </c>
      <c r="AC1028" s="9">
        <f>INDEX(LINEST(L769:L1028,M769:T1028,TRUE,TRUE),1,7)</f>
        <v/>
      </c>
      <c r="AD1028" s="9">
        <f>INDEX(LINEST(L769:L1028,M769:T1028,TRUE,TRUE),1,6)</f>
        <v/>
      </c>
      <c r="AE1028" s="9">
        <f>INDEX(LINEST(L769:L1028,M769:T1028,TRUE,TRUE),1,5)</f>
        <v/>
      </c>
      <c r="AF1028" s="9">
        <f>INDEX(LINEST(L769:L1028,M769:T1028,TRUE,TRUE),1,4)</f>
        <v/>
      </c>
      <c r="AG1028" s="9">
        <f>INDEX(LINEST(L769:L1028,M769:T1028,TRUE,TRUE),1,3)</f>
        <v/>
      </c>
      <c r="AH1028" s="9">
        <f>INDEX(LINEST(L769:L1028,M769:T1028,TRUE,TRUE),1,2)</f>
        <v/>
      </c>
      <c r="AI1028" s="9">
        <f>INDEX(LINEST(L769:L1028,M769:T1028,TRUE,TRUE),1,1)</f>
        <v/>
      </c>
      <c r="AJ1028" s="10">
        <f>INDEX(LINEST(L769:L1028,M769:T1028,TRUE,TRUE),3,1)</f>
        <v/>
      </c>
      <c r="AK1028" s="9">
        <f>AA1027/52+AB1027*M1028+AC1027*N1028+AD1027*O1028+AE1027*P1028+AF1027*Q1028+AG1027*R1028+AH1027*S1028+AI1027*T1028</f>
        <v/>
      </c>
      <c r="AL1028" s="9">
        <f>AVERAGE(L768:L1027)</f>
        <v/>
      </c>
    </row>
    <row r="1029">
      <c r="A1029" s="7" t="n">
        <v>44813</v>
      </c>
      <c r="B1029" s="8" t="n">
        <v>1713.4</v>
      </c>
      <c r="C1029" s="8" t="n">
        <v>2.42</v>
      </c>
      <c r="D1029" s="8" t="n">
        <v>0.91</v>
      </c>
      <c r="E1029" s="8" t="n">
        <v>109</v>
      </c>
      <c r="F1029" s="8" t="n">
        <v>87.27</v>
      </c>
      <c r="G1029" s="8" t="n">
        <v>22.79</v>
      </c>
      <c r="H1029" s="8" t="n">
        <v>121.540001</v>
      </c>
      <c r="I1029" s="8" t="n">
        <v>4067.360107</v>
      </c>
      <c r="J1029" s="8" t="n">
        <v>87.301064</v>
      </c>
      <c r="L1029" s="9">
        <f>LN(B1029/B1028)</f>
        <v/>
      </c>
      <c r="M1029" s="9">
        <f>$M$1*(C1029-C1028)</f>
        <v/>
      </c>
      <c r="N1029" s="9">
        <f>$N$1*(D1029-D1028)</f>
        <v/>
      </c>
      <c r="O1029" s="9">
        <f>$O$1*LN(E1029/E1028)</f>
        <v/>
      </c>
      <c r="P1029" s="9">
        <f>$P$1*LN(F1029/F1028)</f>
        <v/>
      </c>
      <c r="Q1029" s="9">
        <f>$Q$1*(G1029-G1028)</f>
        <v/>
      </c>
      <c r="R1029" s="9">
        <f>$R$1*(H1029-H1028)</f>
        <v/>
      </c>
      <c r="S1029" s="9">
        <f>$S$1*LN(I1029/I1028)</f>
        <v/>
      </c>
      <c r="T1029" s="9">
        <f>$T$1*LN(J1029/J1028)</f>
        <v/>
      </c>
      <c r="U1029" s="9">
        <f>$W$12+$W$4*M1029+$W$5*N1029+$W$6*O1029+$W$7*P1029+$W$8*Q1029+$W$9*R1029+$W$10*S1029+$W$11*T1029</f>
        <v/>
      </c>
      <c r="AA1029" s="10">
        <f>INDEX(LINEST(L770:L1029,M770:T1029,TRUE,TRUE),1,9)*52</f>
        <v/>
      </c>
      <c r="AB1029" s="9">
        <f>INDEX(LINEST(L770:L1029,M770:T1029,TRUE,TRUE),1,8)</f>
        <v/>
      </c>
      <c r="AC1029" s="9">
        <f>INDEX(LINEST(L770:L1029,M770:T1029,TRUE,TRUE),1,7)</f>
        <v/>
      </c>
      <c r="AD1029" s="9">
        <f>INDEX(LINEST(L770:L1029,M770:T1029,TRUE,TRUE),1,6)</f>
        <v/>
      </c>
      <c r="AE1029" s="9">
        <f>INDEX(LINEST(L770:L1029,M770:T1029,TRUE,TRUE),1,5)</f>
        <v/>
      </c>
      <c r="AF1029" s="9">
        <f>INDEX(LINEST(L770:L1029,M770:T1029,TRUE,TRUE),1,4)</f>
        <v/>
      </c>
      <c r="AG1029" s="9">
        <f>INDEX(LINEST(L770:L1029,M770:T1029,TRUE,TRUE),1,3)</f>
        <v/>
      </c>
      <c r="AH1029" s="9">
        <f>INDEX(LINEST(L770:L1029,M770:T1029,TRUE,TRUE),1,2)</f>
        <v/>
      </c>
      <c r="AI1029" s="9">
        <f>INDEX(LINEST(L770:L1029,M770:T1029,TRUE,TRUE),1,1)</f>
        <v/>
      </c>
      <c r="AJ1029" s="10">
        <f>INDEX(LINEST(L770:L1029,M770:T1029,TRUE,TRUE),3,1)</f>
        <v/>
      </c>
      <c r="AK1029" s="9">
        <f>AA1028/52+AB1028*M1029+AC1028*N1029+AD1028*O1029+AE1028*P1029+AF1028*Q1029+AG1028*R1029+AH1028*S1029+AI1028*T1029</f>
        <v/>
      </c>
      <c r="AL1029" s="9">
        <f>AVERAGE(L769:L1028)</f>
        <v/>
      </c>
    </row>
    <row r="1030">
      <c r="A1030" s="7" t="n">
        <v>44820</v>
      </c>
      <c r="B1030" s="8" t="n">
        <v>1664.65</v>
      </c>
      <c r="C1030" s="8" t="n">
        <v>2.38</v>
      </c>
      <c r="D1030" s="8" t="n">
        <v>1.07</v>
      </c>
      <c r="E1030" s="8" t="n">
        <v>109.760002</v>
      </c>
      <c r="F1030" s="8" t="n">
        <v>85.56999999999999</v>
      </c>
      <c r="G1030" s="8" t="n">
        <v>26.3</v>
      </c>
      <c r="H1030" s="8" t="n">
        <v>124.949997</v>
      </c>
      <c r="I1030" s="8" t="n">
        <v>3873.330078</v>
      </c>
      <c r="J1030" s="8" t="n">
        <v>86.46987900000001</v>
      </c>
      <c r="L1030" s="9">
        <f>LN(B1030/B1029)</f>
        <v/>
      </c>
      <c r="M1030" s="9">
        <f>$M$1*(C1030-C1029)</f>
        <v/>
      </c>
      <c r="N1030" s="9">
        <f>$N$1*(D1030-D1029)</f>
        <v/>
      </c>
      <c r="O1030" s="9">
        <f>$O$1*LN(E1030/E1029)</f>
        <v/>
      </c>
      <c r="P1030" s="9">
        <f>$P$1*LN(F1030/F1029)</f>
        <v/>
      </c>
      <c r="Q1030" s="9">
        <f>$Q$1*(G1030-G1029)</f>
        <v/>
      </c>
      <c r="R1030" s="9">
        <f>$R$1*(H1030-H1029)</f>
        <v/>
      </c>
      <c r="S1030" s="9">
        <f>$S$1*LN(I1030/I1029)</f>
        <v/>
      </c>
      <c r="T1030" s="9">
        <f>$T$1*LN(J1030/J1029)</f>
        <v/>
      </c>
      <c r="U1030" s="9">
        <f>$W$12+$W$4*M1030+$W$5*N1030+$W$6*O1030+$W$7*P1030+$W$8*Q1030+$W$9*R1030+$W$10*S1030+$W$11*T1030</f>
        <v/>
      </c>
      <c r="AA1030" s="10">
        <f>INDEX(LINEST(L771:L1030,M771:T1030,TRUE,TRUE),1,9)*52</f>
        <v/>
      </c>
      <c r="AB1030" s="9">
        <f>INDEX(LINEST(L771:L1030,M771:T1030,TRUE,TRUE),1,8)</f>
        <v/>
      </c>
      <c r="AC1030" s="9">
        <f>INDEX(LINEST(L771:L1030,M771:T1030,TRUE,TRUE),1,7)</f>
        <v/>
      </c>
      <c r="AD1030" s="9">
        <f>INDEX(LINEST(L771:L1030,M771:T1030,TRUE,TRUE),1,6)</f>
        <v/>
      </c>
      <c r="AE1030" s="9">
        <f>INDEX(LINEST(L771:L1030,M771:T1030,TRUE,TRUE),1,5)</f>
        <v/>
      </c>
      <c r="AF1030" s="9">
        <f>INDEX(LINEST(L771:L1030,M771:T1030,TRUE,TRUE),1,4)</f>
        <v/>
      </c>
      <c r="AG1030" s="9">
        <f>INDEX(LINEST(L771:L1030,M771:T1030,TRUE,TRUE),1,3)</f>
        <v/>
      </c>
      <c r="AH1030" s="9">
        <f>INDEX(LINEST(L771:L1030,M771:T1030,TRUE,TRUE),1,2)</f>
        <v/>
      </c>
      <c r="AI1030" s="9">
        <f>INDEX(LINEST(L771:L1030,M771:T1030,TRUE,TRUE),1,1)</f>
        <v/>
      </c>
      <c r="AJ1030" s="10">
        <f>INDEX(LINEST(L771:L1030,M771:T1030,TRUE,TRUE),3,1)</f>
        <v/>
      </c>
      <c r="AK1030" s="9">
        <f>AA1029/52+AB1029*M1030+AC1029*N1030+AD1029*O1030+AE1029*P1030+AF1029*Q1030+AG1029*R1030+AH1029*S1030+AI1029*T1030</f>
        <v/>
      </c>
      <c r="AL1030" s="9">
        <f>AVERAGE(L770:L1029)</f>
        <v/>
      </c>
    </row>
    <row r="1031">
      <c r="A1031" s="7" t="n">
        <v>44827</v>
      </c>
      <c r="B1031" s="8" t="n">
        <v>1643.55</v>
      </c>
      <c r="C1031" s="8" t="n">
        <v>2.37</v>
      </c>
      <c r="D1031" s="8" t="n">
        <v>1.32</v>
      </c>
      <c r="E1031" s="8" t="n">
        <v>113.190002</v>
      </c>
      <c r="F1031" s="8" t="n">
        <v>79.06999999999999</v>
      </c>
      <c r="G1031" s="8" t="n">
        <v>29.92</v>
      </c>
      <c r="H1031" s="8" t="n">
        <v>137.279999</v>
      </c>
      <c r="I1031" s="8" t="n">
        <v>3693.22998</v>
      </c>
      <c r="J1031" s="8" t="n">
        <v>85.04370900000001</v>
      </c>
      <c r="L1031" s="9">
        <f>LN(B1031/B1030)</f>
        <v/>
      </c>
      <c r="M1031" s="9">
        <f>$M$1*(C1031-C1030)</f>
        <v/>
      </c>
      <c r="N1031" s="9">
        <f>$N$1*(D1031-D1030)</f>
        <v/>
      </c>
      <c r="O1031" s="9">
        <f>$O$1*LN(E1031/E1030)</f>
        <v/>
      </c>
      <c r="P1031" s="9">
        <f>$P$1*LN(F1031/F1030)</f>
        <v/>
      </c>
      <c r="Q1031" s="9">
        <f>$Q$1*(G1031-G1030)</f>
        <v/>
      </c>
      <c r="R1031" s="9">
        <f>$R$1*(H1031-H1030)</f>
        <v/>
      </c>
      <c r="S1031" s="9">
        <f>$S$1*LN(I1031/I1030)</f>
        <v/>
      </c>
      <c r="T1031" s="9">
        <f>$T$1*LN(J1031/J1030)</f>
        <v/>
      </c>
      <c r="U1031" s="9">
        <f>$W$12+$W$4*M1031+$W$5*N1031+$W$6*O1031+$W$7*P1031+$W$8*Q1031+$W$9*R1031+$W$10*S1031+$W$11*T1031</f>
        <v/>
      </c>
      <c r="AA1031" s="10">
        <f>INDEX(LINEST(L772:L1031,M772:T1031,TRUE,TRUE),1,9)*52</f>
        <v/>
      </c>
      <c r="AB1031" s="9">
        <f>INDEX(LINEST(L772:L1031,M772:T1031,TRUE,TRUE),1,8)</f>
        <v/>
      </c>
      <c r="AC1031" s="9">
        <f>INDEX(LINEST(L772:L1031,M772:T1031,TRUE,TRUE),1,7)</f>
        <v/>
      </c>
      <c r="AD1031" s="9">
        <f>INDEX(LINEST(L772:L1031,M772:T1031,TRUE,TRUE),1,6)</f>
        <v/>
      </c>
      <c r="AE1031" s="9">
        <f>INDEX(LINEST(L772:L1031,M772:T1031,TRUE,TRUE),1,5)</f>
        <v/>
      </c>
      <c r="AF1031" s="9">
        <f>INDEX(LINEST(L772:L1031,M772:T1031,TRUE,TRUE),1,4)</f>
        <v/>
      </c>
      <c r="AG1031" s="9">
        <f>INDEX(LINEST(L772:L1031,M772:T1031,TRUE,TRUE),1,3)</f>
        <v/>
      </c>
      <c r="AH1031" s="9">
        <f>INDEX(LINEST(L772:L1031,M772:T1031,TRUE,TRUE),1,2)</f>
        <v/>
      </c>
      <c r="AI1031" s="9">
        <f>INDEX(LINEST(L772:L1031,M772:T1031,TRUE,TRUE),1,1)</f>
        <v/>
      </c>
      <c r="AJ1031" s="10">
        <f>INDEX(LINEST(L772:L1031,M772:T1031,TRUE,TRUE),3,1)</f>
        <v/>
      </c>
      <c r="AK1031" s="9">
        <f>AA1030/52+AB1030*M1031+AC1030*N1031+AD1030*O1031+AE1030*P1031+AF1030*Q1031+AG1030*R1031+AH1030*S1031+AI1030*T1031</f>
        <v/>
      </c>
      <c r="AL1031" s="9">
        <f>AVERAGE(L771:L1030)</f>
        <v/>
      </c>
    </row>
    <row r="1032">
      <c r="A1032" s="7" t="n">
        <v>44834</v>
      </c>
      <c r="B1032" s="8" t="n">
        <v>1671.75</v>
      </c>
      <c r="C1032" s="8" t="n">
        <v>2.15</v>
      </c>
      <c r="D1032" s="8" t="n">
        <v>1.68</v>
      </c>
      <c r="E1032" s="8" t="n">
        <v>112.120003</v>
      </c>
      <c r="F1032" s="8" t="n">
        <v>79.91</v>
      </c>
      <c r="G1032" s="8" t="n">
        <v>31.62</v>
      </c>
      <c r="H1032" s="8" t="n">
        <v>141.889999</v>
      </c>
      <c r="I1032" s="8" t="n">
        <v>3585.620117</v>
      </c>
      <c r="J1032" s="8" t="n">
        <v>84.29128300000001</v>
      </c>
      <c r="L1032" s="9">
        <f>LN(B1032/B1031)</f>
        <v/>
      </c>
      <c r="M1032" s="9">
        <f>$M$1*(C1032-C1031)</f>
        <v/>
      </c>
      <c r="N1032" s="9">
        <f>$N$1*(D1032-D1031)</f>
        <v/>
      </c>
      <c r="O1032" s="9">
        <f>$O$1*LN(E1032/E1031)</f>
        <v/>
      </c>
      <c r="P1032" s="9">
        <f>$P$1*LN(F1032/F1031)</f>
        <v/>
      </c>
      <c r="Q1032" s="9">
        <f>$Q$1*(G1032-G1031)</f>
        <v/>
      </c>
      <c r="R1032" s="9">
        <f>$R$1*(H1032-H1031)</f>
        <v/>
      </c>
      <c r="S1032" s="9">
        <f>$S$1*LN(I1032/I1031)</f>
        <v/>
      </c>
      <c r="T1032" s="9">
        <f>$T$1*LN(J1032/J1031)</f>
        <v/>
      </c>
      <c r="U1032" s="9">
        <f>$W$12+$W$4*M1032+$W$5*N1032+$W$6*O1032+$W$7*P1032+$W$8*Q1032+$W$9*R1032+$W$10*S1032+$W$11*T1032</f>
        <v/>
      </c>
      <c r="AA1032" s="10">
        <f>INDEX(LINEST(L773:L1032,M773:T1032,TRUE,TRUE),1,9)*52</f>
        <v/>
      </c>
      <c r="AB1032" s="9">
        <f>INDEX(LINEST(L773:L1032,M773:T1032,TRUE,TRUE),1,8)</f>
        <v/>
      </c>
      <c r="AC1032" s="9">
        <f>INDEX(LINEST(L773:L1032,M773:T1032,TRUE,TRUE),1,7)</f>
        <v/>
      </c>
      <c r="AD1032" s="9">
        <f>INDEX(LINEST(L773:L1032,M773:T1032,TRUE,TRUE),1,6)</f>
        <v/>
      </c>
      <c r="AE1032" s="9">
        <f>INDEX(LINEST(L773:L1032,M773:T1032,TRUE,TRUE),1,5)</f>
        <v/>
      </c>
      <c r="AF1032" s="9">
        <f>INDEX(LINEST(L773:L1032,M773:T1032,TRUE,TRUE),1,4)</f>
        <v/>
      </c>
      <c r="AG1032" s="9">
        <f>INDEX(LINEST(L773:L1032,M773:T1032,TRUE,TRUE),1,3)</f>
        <v/>
      </c>
      <c r="AH1032" s="9">
        <f>INDEX(LINEST(L773:L1032,M773:T1032,TRUE,TRUE),1,2)</f>
        <v/>
      </c>
      <c r="AI1032" s="9">
        <f>INDEX(LINEST(L773:L1032,M773:T1032,TRUE,TRUE),1,1)</f>
        <v/>
      </c>
      <c r="AJ1032" s="10">
        <f>INDEX(LINEST(L773:L1032,M773:T1032,TRUE,TRUE),3,1)</f>
        <v/>
      </c>
      <c r="AK1032" s="9">
        <f>AA1031/52+AB1031*M1032+AC1031*N1032+AD1031*O1032+AE1031*P1032+AF1031*Q1032+AG1031*R1032+AH1031*S1032+AI1031*T1032</f>
        <v/>
      </c>
      <c r="AL1032" s="9">
        <f>AVERAGE(L772:L1031)</f>
        <v/>
      </c>
    </row>
    <row r="1033">
      <c r="A1033" s="7" t="n">
        <v>44841</v>
      </c>
      <c r="B1033" s="8" t="n">
        <v>1696.15</v>
      </c>
      <c r="C1033" s="8" t="n">
        <v>2.27</v>
      </c>
      <c r="D1033" s="8" t="n">
        <v>1.62</v>
      </c>
      <c r="E1033" s="8" t="n">
        <v>112.800003</v>
      </c>
      <c r="F1033" s="8" t="n">
        <v>93.06999999999999</v>
      </c>
      <c r="G1033" s="8" t="n">
        <v>31.36</v>
      </c>
      <c r="H1033" s="8" t="n">
        <v>148.460007</v>
      </c>
      <c r="I1033" s="8" t="n">
        <v>3639.659912</v>
      </c>
      <c r="J1033" s="8" t="n">
        <v>83.97650899999999</v>
      </c>
      <c r="L1033" s="9">
        <f>LN(B1033/B1032)</f>
        <v/>
      </c>
      <c r="M1033" s="9">
        <f>$M$1*(C1033-C1032)</f>
        <v/>
      </c>
      <c r="N1033" s="9">
        <f>$N$1*(D1033-D1032)</f>
        <v/>
      </c>
      <c r="O1033" s="9">
        <f>$O$1*LN(E1033/E1032)</f>
        <v/>
      </c>
      <c r="P1033" s="9">
        <f>$P$1*LN(F1033/F1032)</f>
        <v/>
      </c>
      <c r="Q1033" s="9">
        <f>$Q$1*(G1033-G1032)</f>
        <v/>
      </c>
      <c r="R1033" s="9">
        <f>$R$1*(H1033-H1032)</f>
        <v/>
      </c>
      <c r="S1033" s="9">
        <f>$S$1*LN(I1033/I1032)</f>
        <v/>
      </c>
      <c r="T1033" s="9">
        <f>$T$1*LN(J1033/J1032)</f>
        <v/>
      </c>
      <c r="U1033" s="9">
        <f>$W$12+$W$4*M1033+$W$5*N1033+$W$6*O1033+$W$7*P1033+$W$8*Q1033+$W$9*R1033+$W$10*S1033+$W$11*T1033</f>
        <v/>
      </c>
      <c r="AA1033" s="10">
        <f>INDEX(LINEST(L774:L1033,M774:T1033,TRUE,TRUE),1,9)*52</f>
        <v/>
      </c>
      <c r="AB1033" s="9">
        <f>INDEX(LINEST(L774:L1033,M774:T1033,TRUE,TRUE),1,8)</f>
        <v/>
      </c>
      <c r="AC1033" s="9">
        <f>INDEX(LINEST(L774:L1033,M774:T1033,TRUE,TRUE),1,7)</f>
        <v/>
      </c>
      <c r="AD1033" s="9">
        <f>INDEX(LINEST(L774:L1033,M774:T1033,TRUE,TRUE),1,6)</f>
        <v/>
      </c>
      <c r="AE1033" s="9">
        <f>INDEX(LINEST(L774:L1033,M774:T1033,TRUE,TRUE),1,5)</f>
        <v/>
      </c>
      <c r="AF1033" s="9">
        <f>INDEX(LINEST(L774:L1033,M774:T1033,TRUE,TRUE),1,4)</f>
        <v/>
      </c>
      <c r="AG1033" s="9">
        <f>INDEX(LINEST(L774:L1033,M774:T1033,TRUE,TRUE),1,3)</f>
        <v/>
      </c>
      <c r="AH1033" s="9">
        <f>INDEX(LINEST(L774:L1033,M774:T1033,TRUE,TRUE),1,2)</f>
        <v/>
      </c>
      <c r="AI1033" s="9">
        <f>INDEX(LINEST(L774:L1033,M774:T1033,TRUE,TRUE),1,1)</f>
        <v/>
      </c>
      <c r="AJ1033" s="10">
        <f>INDEX(LINEST(L774:L1033,M774:T1033,TRUE,TRUE),3,1)</f>
        <v/>
      </c>
      <c r="AK1033" s="9">
        <f>AA1032/52+AB1032*M1033+AC1032*N1033+AD1032*O1033+AE1032*P1033+AF1032*Q1033+AG1032*R1033+AH1032*S1033+AI1032*T1033</f>
        <v/>
      </c>
      <c r="AL1033" s="9">
        <f>AVERAGE(L773:L1032)</f>
        <v/>
      </c>
    </row>
    <row r="1034">
      <c r="A1034" s="7" t="n">
        <v>44848</v>
      </c>
      <c r="B1034" s="8" t="n">
        <v>1649.3</v>
      </c>
      <c r="C1034" s="8" t="n">
        <v>2.41</v>
      </c>
      <c r="D1034" s="8" t="n">
        <v>1.59</v>
      </c>
      <c r="E1034" s="8" t="n">
        <v>113.309998</v>
      </c>
      <c r="F1034" s="8" t="n">
        <v>86.09999999999999</v>
      </c>
      <c r="G1034" s="8" t="n">
        <v>32.02</v>
      </c>
      <c r="H1034" s="8" t="n">
        <v>152.889999</v>
      </c>
      <c r="I1034" s="8" t="n">
        <v>3583.070068</v>
      </c>
      <c r="J1034" s="8" t="n">
        <v>83.003174</v>
      </c>
      <c r="L1034" s="9">
        <f>LN(B1034/B1033)</f>
        <v/>
      </c>
      <c r="M1034" s="9">
        <f>$M$1*(C1034-C1033)</f>
        <v/>
      </c>
      <c r="N1034" s="9">
        <f>$N$1*(D1034-D1033)</f>
        <v/>
      </c>
      <c r="O1034" s="9">
        <f>$O$1*LN(E1034/E1033)</f>
        <v/>
      </c>
      <c r="P1034" s="9">
        <f>$P$1*LN(F1034/F1033)</f>
        <v/>
      </c>
      <c r="Q1034" s="9">
        <f>$Q$1*(G1034-G1033)</f>
        <v/>
      </c>
      <c r="R1034" s="9">
        <f>$R$1*(H1034-H1033)</f>
        <v/>
      </c>
      <c r="S1034" s="9">
        <f>$S$1*LN(I1034/I1033)</f>
        <v/>
      </c>
      <c r="T1034" s="9">
        <f>$T$1*LN(J1034/J1033)</f>
        <v/>
      </c>
      <c r="U1034" s="9">
        <f>$W$12+$W$4*M1034+$W$5*N1034+$W$6*O1034+$W$7*P1034+$W$8*Q1034+$W$9*R1034+$W$10*S1034+$W$11*T1034</f>
        <v/>
      </c>
      <c r="AA1034" s="10">
        <f>INDEX(LINEST(L775:L1034,M775:T1034,TRUE,TRUE),1,9)*52</f>
        <v/>
      </c>
      <c r="AB1034" s="9">
        <f>INDEX(LINEST(L775:L1034,M775:T1034,TRUE,TRUE),1,8)</f>
        <v/>
      </c>
      <c r="AC1034" s="9">
        <f>INDEX(LINEST(L775:L1034,M775:T1034,TRUE,TRUE),1,7)</f>
        <v/>
      </c>
      <c r="AD1034" s="9">
        <f>INDEX(LINEST(L775:L1034,M775:T1034,TRUE,TRUE),1,6)</f>
        <v/>
      </c>
      <c r="AE1034" s="9">
        <f>INDEX(LINEST(L775:L1034,M775:T1034,TRUE,TRUE),1,5)</f>
        <v/>
      </c>
      <c r="AF1034" s="9">
        <f>INDEX(LINEST(L775:L1034,M775:T1034,TRUE,TRUE),1,4)</f>
        <v/>
      </c>
      <c r="AG1034" s="9">
        <f>INDEX(LINEST(L775:L1034,M775:T1034,TRUE,TRUE),1,3)</f>
        <v/>
      </c>
      <c r="AH1034" s="9">
        <f>INDEX(LINEST(L775:L1034,M775:T1034,TRUE,TRUE),1,2)</f>
        <v/>
      </c>
      <c r="AI1034" s="9">
        <f>INDEX(LINEST(L775:L1034,M775:T1034,TRUE,TRUE),1,1)</f>
        <v/>
      </c>
      <c r="AJ1034" s="10">
        <f>INDEX(LINEST(L775:L1034,M775:T1034,TRUE,TRUE),3,1)</f>
        <v/>
      </c>
      <c r="AK1034" s="9">
        <f>AA1033/52+AB1033*M1034+AC1033*N1034+AD1033*O1034+AE1033*P1034+AF1033*Q1034+AG1033*R1034+AH1033*S1034+AI1033*T1034</f>
        <v/>
      </c>
      <c r="AL1034" s="9">
        <f>AVERAGE(L774:L1033)</f>
        <v/>
      </c>
    </row>
    <row r="1035">
      <c r="A1035" s="7" t="n">
        <v>44855</v>
      </c>
      <c r="B1035" s="8" t="n">
        <v>1643.25</v>
      </c>
      <c r="C1035" s="8" t="n">
        <v>2.52</v>
      </c>
      <c r="D1035" s="8" t="n">
        <v>1.69</v>
      </c>
      <c r="E1035" s="8" t="n">
        <v>112.010002</v>
      </c>
      <c r="F1035" s="8" t="n">
        <v>85.47</v>
      </c>
      <c r="G1035" s="8" t="n">
        <v>29.69</v>
      </c>
      <c r="H1035" s="8" t="n">
        <v>156.949997</v>
      </c>
      <c r="I1035" s="8" t="n">
        <v>3752.75</v>
      </c>
      <c r="J1035" s="8" t="n">
        <v>82.222809</v>
      </c>
      <c r="L1035" s="9">
        <f>LN(B1035/B1034)</f>
        <v/>
      </c>
      <c r="M1035" s="9">
        <f>$M$1*(C1035-C1034)</f>
        <v/>
      </c>
      <c r="N1035" s="9">
        <f>$N$1*(D1035-D1034)</f>
        <v/>
      </c>
      <c r="O1035" s="9">
        <f>$O$1*LN(E1035/E1034)</f>
        <v/>
      </c>
      <c r="P1035" s="9">
        <f>$P$1*LN(F1035/F1034)</f>
        <v/>
      </c>
      <c r="Q1035" s="9">
        <f>$Q$1*(G1035-G1034)</f>
        <v/>
      </c>
      <c r="R1035" s="9">
        <f>$R$1*(H1035-H1034)</f>
        <v/>
      </c>
      <c r="S1035" s="9">
        <f>$S$1*LN(I1035/I1034)</f>
        <v/>
      </c>
      <c r="T1035" s="9">
        <f>$T$1*LN(J1035/J1034)</f>
        <v/>
      </c>
      <c r="U1035" s="9">
        <f>$W$12+$W$4*M1035+$W$5*N1035+$W$6*O1035+$W$7*P1035+$W$8*Q1035+$W$9*R1035+$W$10*S1035+$W$11*T1035</f>
        <v/>
      </c>
      <c r="AA1035" s="10">
        <f>INDEX(LINEST(L776:L1035,M776:T1035,TRUE,TRUE),1,9)*52</f>
        <v/>
      </c>
      <c r="AB1035" s="9">
        <f>INDEX(LINEST(L776:L1035,M776:T1035,TRUE,TRUE),1,8)</f>
        <v/>
      </c>
      <c r="AC1035" s="9">
        <f>INDEX(LINEST(L776:L1035,M776:T1035,TRUE,TRUE),1,7)</f>
        <v/>
      </c>
      <c r="AD1035" s="9">
        <f>INDEX(LINEST(L776:L1035,M776:T1035,TRUE,TRUE),1,6)</f>
        <v/>
      </c>
      <c r="AE1035" s="9">
        <f>INDEX(LINEST(L776:L1035,M776:T1035,TRUE,TRUE),1,5)</f>
        <v/>
      </c>
      <c r="AF1035" s="9">
        <f>INDEX(LINEST(L776:L1035,M776:T1035,TRUE,TRUE),1,4)</f>
        <v/>
      </c>
      <c r="AG1035" s="9">
        <f>INDEX(LINEST(L776:L1035,M776:T1035,TRUE,TRUE),1,3)</f>
        <v/>
      </c>
      <c r="AH1035" s="9">
        <f>INDEX(LINEST(L776:L1035,M776:T1035,TRUE,TRUE),1,2)</f>
        <v/>
      </c>
      <c r="AI1035" s="9">
        <f>INDEX(LINEST(L776:L1035,M776:T1035,TRUE,TRUE),1,1)</f>
        <v/>
      </c>
      <c r="AJ1035" s="10">
        <f>INDEX(LINEST(L776:L1035,M776:T1035,TRUE,TRUE),3,1)</f>
        <v/>
      </c>
      <c r="AK1035" s="9">
        <f>AA1034/52+AB1034*M1035+AC1034*N1035+AD1034*O1035+AE1034*P1035+AF1034*Q1035+AG1034*R1035+AH1034*S1035+AI1034*T1035</f>
        <v/>
      </c>
      <c r="AL1035" s="9">
        <f>AVERAGE(L775:L1034)</f>
        <v/>
      </c>
    </row>
    <row r="1036">
      <c r="A1036" s="7" t="n">
        <v>44862</v>
      </c>
      <c r="B1036" s="8" t="n">
        <v>1648.05</v>
      </c>
      <c r="C1036" s="8" t="n">
        <v>2.51</v>
      </c>
      <c r="D1036" s="8" t="n">
        <v>1.51</v>
      </c>
      <c r="E1036" s="8" t="n">
        <v>110.669998</v>
      </c>
      <c r="F1036" s="8" t="n">
        <v>87.84999999999999</v>
      </c>
      <c r="G1036" s="8" t="n">
        <v>25.75</v>
      </c>
      <c r="H1036" s="8" t="n">
        <v>144.600006</v>
      </c>
      <c r="I1036" s="8" t="n">
        <v>3901.060059</v>
      </c>
      <c r="J1036" s="8" t="n">
        <v>83.494202</v>
      </c>
      <c r="L1036" s="9">
        <f>LN(B1036/B1035)</f>
        <v/>
      </c>
      <c r="M1036" s="9">
        <f>$M$1*(C1036-C1035)</f>
        <v/>
      </c>
      <c r="N1036" s="9">
        <f>$N$1*(D1036-D1035)</f>
        <v/>
      </c>
      <c r="O1036" s="9">
        <f>$O$1*LN(E1036/E1035)</f>
        <v/>
      </c>
      <c r="P1036" s="9">
        <f>$P$1*LN(F1036/F1035)</f>
        <v/>
      </c>
      <c r="Q1036" s="9">
        <f>$Q$1*(G1036-G1035)</f>
        <v/>
      </c>
      <c r="R1036" s="9">
        <f>$R$1*(H1036-H1035)</f>
        <v/>
      </c>
      <c r="S1036" s="9">
        <f>$S$1*LN(I1036/I1035)</f>
        <v/>
      </c>
      <c r="T1036" s="9">
        <f>$T$1*LN(J1036/J1035)</f>
        <v/>
      </c>
      <c r="U1036" s="9">
        <f>$W$12+$W$4*M1036+$W$5*N1036+$W$6*O1036+$W$7*P1036+$W$8*Q1036+$W$9*R1036+$W$10*S1036+$W$11*T1036</f>
        <v/>
      </c>
      <c r="AA1036" s="10">
        <f>INDEX(LINEST(L777:L1036,M777:T1036,TRUE,TRUE),1,9)*52</f>
        <v/>
      </c>
      <c r="AB1036" s="9">
        <f>INDEX(LINEST(L777:L1036,M777:T1036,TRUE,TRUE),1,8)</f>
        <v/>
      </c>
      <c r="AC1036" s="9">
        <f>INDEX(LINEST(L777:L1036,M777:T1036,TRUE,TRUE),1,7)</f>
        <v/>
      </c>
      <c r="AD1036" s="9">
        <f>INDEX(LINEST(L777:L1036,M777:T1036,TRUE,TRUE),1,6)</f>
        <v/>
      </c>
      <c r="AE1036" s="9">
        <f>INDEX(LINEST(L777:L1036,M777:T1036,TRUE,TRUE),1,5)</f>
        <v/>
      </c>
      <c r="AF1036" s="9">
        <f>INDEX(LINEST(L777:L1036,M777:T1036,TRUE,TRUE),1,4)</f>
        <v/>
      </c>
      <c r="AG1036" s="9">
        <f>INDEX(LINEST(L777:L1036,M777:T1036,TRUE,TRUE),1,3)</f>
        <v/>
      </c>
      <c r="AH1036" s="9">
        <f>INDEX(LINEST(L777:L1036,M777:T1036,TRUE,TRUE),1,2)</f>
        <v/>
      </c>
      <c r="AI1036" s="9">
        <f>INDEX(LINEST(L777:L1036,M777:T1036,TRUE,TRUE),1,1)</f>
        <v/>
      </c>
      <c r="AJ1036" s="10">
        <f>INDEX(LINEST(L777:L1036,M777:T1036,TRUE,TRUE),3,1)</f>
        <v/>
      </c>
      <c r="AK1036" s="9">
        <f>AA1035/52+AB1035*M1036+AC1035*N1036+AD1035*O1036+AE1035*P1036+AF1035*Q1036+AG1035*R1036+AH1035*S1036+AI1035*T1036</f>
        <v/>
      </c>
      <c r="AL1036" s="9">
        <f>AVERAGE(L776:L1035)</f>
        <v/>
      </c>
    </row>
    <row r="1037">
      <c r="A1037" s="7" t="n">
        <v>44869</v>
      </c>
      <c r="B1037" s="8" t="n">
        <v>1674.4</v>
      </c>
      <c r="C1037" s="8" t="n">
        <v>2.48</v>
      </c>
      <c r="D1037" s="8" t="n">
        <v>1.69</v>
      </c>
      <c r="E1037" s="8" t="n">
        <v>110.879997</v>
      </c>
      <c r="F1037" s="8" t="n">
        <v>92.58</v>
      </c>
      <c r="G1037" s="8" t="n">
        <v>24.55</v>
      </c>
      <c r="H1037" s="8" t="n">
        <v>128.440002</v>
      </c>
      <c r="I1037" s="8" t="n">
        <v>3770.550049</v>
      </c>
      <c r="J1037" s="8" t="n">
        <v>82.911293</v>
      </c>
      <c r="L1037" s="9">
        <f>LN(B1037/B1036)</f>
        <v/>
      </c>
      <c r="M1037" s="9">
        <f>$M$1*(C1037-C1036)</f>
        <v/>
      </c>
      <c r="N1037" s="9">
        <f>$N$1*(D1037-D1036)</f>
        <v/>
      </c>
      <c r="O1037" s="9">
        <f>$O$1*LN(E1037/E1036)</f>
        <v/>
      </c>
      <c r="P1037" s="9">
        <f>$P$1*LN(F1037/F1036)</f>
        <v/>
      </c>
      <c r="Q1037" s="9">
        <f>$Q$1*(G1037-G1036)</f>
        <v/>
      </c>
      <c r="R1037" s="9">
        <f>$R$1*(H1037-H1036)</f>
        <v/>
      </c>
      <c r="S1037" s="9">
        <f>$S$1*LN(I1037/I1036)</f>
        <v/>
      </c>
      <c r="T1037" s="9">
        <f>$T$1*LN(J1037/J1036)</f>
        <v/>
      </c>
      <c r="U1037" s="9">
        <f>$W$12+$W$4*M1037+$W$5*N1037+$W$6*O1037+$W$7*P1037+$W$8*Q1037+$W$9*R1037+$W$10*S1037+$W$11*T1037</f>
        <v/>
      </c>
      <c r="AA1037" s="10">
        <f>INDEX(LINEST(L778:L1037,M778:T1037,TRUE,TRUE),1,9)*52</f>
        <v/>
      </c>
      <c r="AB1037" s="9">
        <f>INDEX(LINEST(L778:L1037,M778:T1037,TRUE,TRUE),1,8)</f>
        <v/>
      </c>
      <c r="AC1037" s="9">
        <f>INDEX(LINEST(L778:L1037,M778:T1037,TRUE,TRUE),1,7)</f>
        <v/>
      </c>
      <c r="AD1037" s="9">
        <f>INDEX(LINEST(L778:L1037,M778:T1037,TRUE,TRUE),1,6)</f>
        <v/>
      </c>
      <c r="AE1037" s="9">
        <f>INDEX(LINEST(L778:L1037,M778:T1037,TRUE,TRUE),1,5)</f>
        <v/>
      </c>
      <c r="AF1037" s="9">
        <f>INDEX(LINEST(L778:L1037,M778:T1037,TRUE,TRUE),1,4)</f>
        <v/>
      </c>
      <c r="AG1037" s="9">
        <f>INDEX(LINEST(L778:L1037,M778:T1037,TRUE,TRUE),1,3)</f>
        <v/>
      </c>
      <c r="AH1037" s="9">
        <f>INDEX(LINEST(L778:L1037,M778:T1037,TRUE,TRUE),1,2)</f>
        <v/>
      </c>
      <c r="AI1037" s="9">
        <f>INDEX(LINEST(L778:L1037,M778:T1037,TRUE,TRUE),1,1)</f>
        <v/>
      </c>
      <c r="AJ1037" s="10">
        <f>INDEX(LINEST(L778:L1037,M778:T1037,TRUE,TRUE),3,1)</f>
        <v/>
      </c>
      <c r="AK1037" s="9">
        <f>AA1036/52+AB1036*M1037+AC1036*N1037+AD1036*O1037+AE1036*P1037+AF1036*Q1037+AG1036*R1037+AH1036*S1037+AI1036*T1037</f>
        <v/>
      </c>
      <c r="AL1037" s="9">
        <f>AVERAGE(L777:L1036)</f>
        <v/>
      </c>
    </row>
    <row r="1038">
      <c r="A1038" s="7" t="n">
        <v>44876</v>
      </c>
      <c r="B1038" s="8" t="n">
        <v>1759.35</v>
      </c>
      <c r="C1038" s="8" t="n">
        <v>2.39</v>
      </c>
      <c r="D1038" s="8" t="n">
        <v>1.43</v>
      </c>
      <c r="E1038" s="8" t="n">
        <v>106.290001</v>
      </c>
      <c r="F1038" s="8" t="n">
        <v>89.14</v>
      </c>
      <c r="G1038" s="8" t="n">
        <v>22.52</v>
      </c>
      <c r="H1038" s="8" t="n">
        <v>111.690002</v>
      </c>
      <c r="I1038" s="8" t="n">
        <v>3992.929932</v>
      </c>
      <c r="J1038" s="8" t="n">
        <v>84.81842</v>
      </c>
      <c r="L1038" s="9">
        <f>LN(B1038/B1037)</f>
        <v/>
      </c>
      <c r="M1038" s="9">
        <f>$M$1*(C1038-C1037)</f>
        <v/>
      </c>
      <c r="N1038" s="9">
        <f>$N$1*(D1038-D1037)</f>
        <v/>
      </c>
      <c r="O1038" s="9">
        <f>$O$1*LN(E1038/E1037)</f>
        <v/>
      </c>
      <c r="P1038" s="9">
        <f>$P$1*LN(F1038/F1037)</f>
        <v/>
      </c>
      <c r="Q1038" s="9">
        <f>$Q$1*(G1038-G1037)</f>
        <v/>
      </c>
      <c r="R1038" s="9">
        <f>$R$1*(H1038-H1037)</f>
        <v/>
      </c>
      <c r="S1038" s="9">
        <f>$S$1*LN(I1038/I1037)</f>
        <v/>
      </c>
      <c r="T1038" s="9">
        <f>$T$1*LN(J1038/J1037)</f>
        <v/>
      </c>
      <c r="U1038" s="9">
        <f>$W$12+$W$4*M1038+$W$5*N1038+$W$6*O1038+$W$7*P1038+$W$8*Q1038+$W$9*R1038+$W$10*S1038+$W$11*T1038</f>
        <v/>
      </c>
      <c r="AA1038" s="10">
        <f>INDEX(LINEST(L779:L1038,M779:T1038,TRUE,TRUE),1,9)*52</f>
        <v/>
      </c>
      <c r="AB1038" s="9">
        <f>INDEX(LINEST(L779:L1038,M779:T1038,TRUE,TRUE),1,8)</f>
        <v/>
      </c>
      <c r="AC1038" s="9">
        <f>INDEX(LINEST(L779:L1038,M779:T1038,TRUE,TRUE),1,7)</f>
        <v/>
      </c>
      <c r="AD1038" s="9">
        <f>INDEX(LINEST(L779:L1038,M779:T1038,TRUE,TRUE),1,6)</f>
        <v/>
      </c>
      <c r="AE1038" s="9">
        <f>INDEX(LINEST(L779:L1038,M779:T1038,TRUE,TRUE),1,5)</f>
        <v/>
      </c>
      <c r="AF1038" s="9">
        <f>INDEX(LINEST(L779:L1038,M779:T1038,TRUE,TRUE),1,4)</f>
        <v/>
      </c>
      <c r="AG1038" s="9">
        <f>INDEX(LINEST(L779:L1038,M779:T1038,TRUE,TRUE),1,3)</f>
        <v/>
      </c>
      <c r="AH1038" s="9">
        <f>INDEX(LINEST(L779:L1038,M779:T1038,TRUE,TRUE),1,2)</f>
        <v/>
      </c>
      <c r="AI1038" s="9">
        <f>INDEX(LINEST(L779:L1038,M779:T1038,TRUE,TRUE),1,1)</f>
        <v/>
      </c>
      <c r="AJ1038" s="10">
        <f>INDEX(LINEST(L779:L1038,M779:T1038,TRUE,TRUE),3,1)</f>
        <v/>
      </c>
      <c r="AK1038" s="9">
        <f>AA1037/52+AB1037*M1038+AC1037*N1038+AD1037*O1038+AE1037*P1038+AF1037*Q1038+AG1037*R1038+AH1037*S1038+AI1037*T1038</f>
        <v/>
      </c>
      <c r="AL1038" s="9">
        <f>AVERAGE(L778:L1037)</f>
        <v/>
      </c>
    </row>
    <row r="1039">
      <c r="A1039" s="7" t="n">
        <v>44883</v>
      </c>
      <c r="B1039" s="8" t="n">
        <v>1751.6</v>
      </c>
      <c r="C1039" s="8" t="n">
        <v>2.25</v>
      </c>
      <c r="D1039" s="8" t="n">
        <v>1.57</v>
      </c>
      <c r="E1039" s="8" t="n">
        <v>106.93</v>
      </c>
      <c r="F1039" s="8" t="n">
        <v>80.06999999999999</v>
      </c>
      <c r="G1039" s="8" t="n">
        <v>23.12</v>
      </c>
      <c r="H1039" s="8" t="n">
        <v>129.330002</v>
      </c>
      <c r="I1039" s="8" t="n">
        <v>3965.340088</v>
      </c>
      <c r="J1039" s="8" t="n">
        <v>85.24906900000001</v>
      </c>
      <c r="L1039" s="9">
        <f>LN(B1039/B1038)</f>
        <v/>
      </c>
      <c r="M1039" s="9">
        <f>$M$1*(C1039-C1038)</f>
        <v/>
      </c>
      <c r="N1039" s="9">
        <f>$N$1*(D1039-D1038)</f>
        <v/>
      </c>
      <c r="O1039" s="9">
        <f>$O$1*LN(E1039/E1038)</f>
        <v/>
      </c>
      <c r="P1039" s="9">
        <f>$P$1*LN(F1039/F1038)</f>
        <v/>
      </c>
      <c r="Q1039" s="9">
        <f>$Q$1*(G1039-G1038)</f>
        <v/>
      </c>
      <c r="R1039" s="9">
        <f>$R$1*(H1039-H1038)</f>
        <v/>
      </c>
      <c r="S1039" s="9">
        <f>$S$1*LN(I1039/I1038)</f>
        <v/>
      </c>
      <c r="T1039" s="9">
        <f>$T$1*LN(J1039/J1038)</f>
        <v/>
      </c>
      <c r="U1039" s="9">
        <f>$W$12+$W$4*M1039+$W$5*N1039+$W$6*O1039+$W$7*P1039+$W$8*Q1039+$W$9*R1039+$W$10*S1039+$W$11*T1039</f>
        <v/>
      </c>
      <c r="AA1039" s="10">
        <f>INDEX(LINEST(L780:L1039,M780:T1039,TRUE,TRUE),1,9)*52</f>
        <v/>
      </c>
      <c r="AB1039" s="9">
        <f>INDEX(LINEST(L780:L1039,M780:T1039,TRUE,TRUE),1,8)</f>
        <v/>
      </c>
      <c r="AC1039" s="9">
        <f>INDEX(LINEST(L780:L1039,M780:T1039,TRUE,TRUE),1,7)</f>
        <v/>
      </c>
      <c r="AD1039" s="9">
        <f>INDEX(LINEST(L780:L1039,M780:T1039,TRUE,TRUE),1,6)</f>
        <v/>
      </c>
      <c r="AE1039" s="9">
        <f>INDEX(LINEST(L780:L1039,M780:T1039,TRUE,TRUE),1,5)</f>
        <v/>
      </c>
      <c r="AF1039" s="9">
        <f>INDEX(LINEST(L780:L1039,M780:T1039,TRUE,TRUE),1,4)</f>
        <v/>
      </c>
      <c r="AG1039" s="9">
        <f>INDEX(LINEST(L780:L1039,M780:T1039,TRUE,TRUE),1,3)</f>
        <v/>
      </c>
      <c r="AH1039" s="9">
        <f>INDEX(LINEST(L780:L1039,M780:T1039,TRUE,TRUE),1,2)</f>
        <v/>
      </c>
      <c r="AI1039" s="9">
        <f>INDEX(LINEST(L780:L1039,M780:T1039,TRUE,TRUE),1,1)</f>
        <v/>
      </c>
      <c r="AJ1039" s="10">
        <f>INDEX(LINEST(L780:L1039,M780:T1039,TRUE,TRUE),3,1)</f>
        <v/>
      </c>
      <c r="AK1039" s="9">
        <f>AA1038/52+AB1038*M1039+AC1038*N1039+AD1038*O1039+AE1038*P1039+AF1038*Q1039+AG1038*R1039+AH1038*S1039+AI1038*T1039</f>
        <v/>
      </c>
      <c r="AL1039" s="9">
        <f>AVERAGE(L779:L1038)</f>
        <v/>
      </c>
    </row>
    <row r="1040">
      <c r="A1040" s="7" t="n">
        <v>44890</v>
      </c>
      <c r="B1040" s="8" t="n">
        <v>1751.85</v>
      </c>
      <c r="C1040" s="8" t="n">
        <v>2.32</v>
      </c>
      <c r="D1040" s="8" t="n">
        <v>1.36</v>
      </c>
      <c r="E1040" s="8" t="n">
        <v>105.959999</v>
      </c>
      <c r="F1040" s="8" t="n">
        <v>76.45</v>
      </c>
      <c r="G1040" s="8" t="n">
        <v>20.5</v>
      </c>
      <c r="H1040" s="8" t="n">
        <v>129.600006</v>
      </c>
      <c r="I1040" s="8" t="n">
        <v>4026.120117</v>
      </c>
      <c r="J1040" s="8" t="n">
        <v>86.16308600000001</v>
      </c>
      <c r="L1040" s="9">
        <f>LN(B1040/B1039)</f>
        <v/>
      </c>
      <c r="M1040" s="9">
        <f>$M$1*(C1040-C1039)</f>
        <v/>
      </c>
      <c r="N1040" s="9">
        <f>$N$1*(D1040-D1039)</f>
        <v/>
      </c>
      <c r="O1040" s="9">
        <f>$O$1*LN(E1040/E1039)</f>
        <v/>
      </c>
      <c r="P1040" s="9">
        <f>$P$1*LN(F1040/F1039)</f>
        <v/>
      </c>
      <c r="Q1040" s="9">
        <f>$Q$1*(G1040-G1039)</f>
        <v/>
      </c>
      <c r="R1040" s="9">
        <f>$R$1*(H1040-H1039)</f>
        <v/>
      </c>
      <c r="S1040" s="9">
        <f>$S$1*LN(I1040/I1039)</f>
        <v/>
      </c>
      <c r="T1040" s="9">
        <f>$T$1*LN(J1040/J1039)</f>
        <v/>
      </c>
      <c r="U1040" s="9">
        <f>$W$12+$W$4*M1040+$W$5*N1040+$W$6*O1040+$W$7*P1040+$W$8*Q1040+$W$9*R1040+$W$10*S1040+$W$11*T1040</f>
        <v/>
      </c>
      <c r="AA1040" s="10">
        <f>INDEX(LINEST(L781:L1040,M781:T1040,TRUE,TRUE),1,9)*52</f>
        <v/>
      </c>
      <c r="AB1040" s="9">
        <f>INDEX(LINEST(L781:L1040,M781:T1040,TRUE,TRUE),1,8)</f>
        <v/>
      </c>
      <c r="AC1040" s="9">
        <f>INDEX(LINEST(L781:L1040,M781:T1040,TRUE,TRUE),1,7)</f>
        <v/>
      </c>
      <c r="AD1040" s="9">
        <f>INDEX(LINEST(L781:L1040,M781:T1040,TRUE,TRUE),1,6)</f>
        <v/>
      </c>
      <c r="AE1040" s="9">
        <f>INDEX(LINEST(L781:L1040,M781:T1040,TRUE,TRUE),1,5)</f>
        <v/>
      </c>
      <c r="AF1040" s="9">
        <f>INDEX(LINEST(L781:L1040,M781:T1040,TRUE,TRUE),1,4)</f>
        <v/>
      </c>
      <c r="AG1040" s="9">
        <f>INDEX(LINEST(L781:L1040,M781:T1040,TRUE,TRUE),1,3)</f>
        <v/>
      </c>
      <c r="AH1040" s="9">
        <f>INDEX(LINEST(L781:L1040,M781:T1040,TRUE,TRUE),1,2)</f>
        <v/>
      </c>
      <c r="AI1040" s="9">
        <f>INDEX(LINEST(L781:L1040,M781:T1040,TRUE,TRUE),1,1)</f>
        <v/>
      </c>
      <c r="AJ1040" s="10">
        <f>INDEX(LINEST(L781:L1040,M781:T1040,TRUE,TRUE),3,1)</f>
        <v/>
      </c>
      <c r="AK1040" s="9">
        <f>AA1039/52+AB1039*M1040+AC1039*N1040+AD1039*O1040+AE1039*P1040+AF1039*Q1040+AG1039*R1040+AH1039*S1040+AI1039*T1040</f>
        <v/>
      </c>
      <c r="AL1040" s="9">
        <f>AVERAGE(L780:L1039)</f>
        <v/>
      </c>
    </row>
    <row r="1041">
      <c r="A1041" s="7" t="n">
        <v>44897</v>
      </c>
      <c r="B1041" s="8" t="n">
        <v>1784.75</v>
      </c>
      <c r="C1041" s="8" t="n">
        <v>2.43</v>
      </c>
      <c r="D1041" s="8" t="n">
        <v>1.08</v>
      </c>
      <c r="E1041" s="8" t="n">
        <v>104.550003</v>
      </c>
      <c r="F1041" s="8" t="n">
        <v>79.86</v>
      </c>
      <c r="G1041" s="8" t="n">
        <v>19.06</v>
      </c>
      <c r="H1041" s="8" t="n">
        <v>118.620003</v>
      </c>
      <c r="I1041" s="8" t="n">
        <v>4071.699951</v>
      </c>
      <c r="J1041" s="8" t="n">
        <v>87.46272999999999</v>
      </c>
      <c r="L1041" s="9">
        <f>LN(B1041/B1040)</f>
        <v/>
      </c>
      <c r="M1041" s="9">
        <f>$M$1*(C1041-C1040)</f>
        <v/>
      </c>
      <c r="N1041" s="9">
        <f>$N$1*(D1041-D1040)</f>
        <v/>
      </c>
      <c r="O1041" s="9">
        <f>$O$1*LN(E1041/E1040)</f>
        <v/>
      </c>
      <c r="P1041" s="9">
        <f>$P$1*LN(F1041/F1040)</f>
        <v/>
      </c>
      <c r="Q1041" s="9">
        <f>$Q$1*(G1041-G1040)</f>
        <v/>
      </c>
      <c r="R1041" s="9">
        <f>$R$1*(H1041-H1040)</f>
        <v/>
      </c>
      <c r="S1041" s="9">
        <f>$S$1*LN(I1041/I1040)</f>
        <v/>
      </c>
      <c r="T1041" s="9">
        <f>$T$1*LN(J1041/J1040)</f>
        <v/>
      </c>
      <c r="U1041" s="9">
        <f>$W$12+$W$4*M1041+$W$5*N1041+$W$6*O1041+$W$7*P1041+$W$8*Q1041+$W$9*R1041+$W$10*S1041+$W$11*T1041</f>
        <v/>
      </c>
      <c r="AA1041" s="10">
        <f>INDEX(LINEST(L782:L1041,M782:T1041,TRUE,TRUE),1,9)*52</f>
        <v/>
      </c>
      <c r="AB1041" s="9">
        <f>INDEX(LINEST(L782:L1041,M782:T1041,TRUE,TRUE),1,8)</f>
        <v/>
      </c>
      <c r="AC1041" s="9">
        <f>INDEX(LINEST(L782:L1041,M782:T1041,TRUE,TRUE),1,7)</f>
        <v/>
      </c>
      <c r="AD1041" s="9">
        <f>INDEX(LINEST(L782:L1041,M782:T1041,TRUE,TRUE),1,6)</f>
        <v/>
      </c>
      <c r="AE1041" s="9">
        <f>INDEX(LINEST(L782:L1041,M782:T1041,TRUE,TRUE),1,5)</f>
        <v/>
      </c>
      <c r="AF1041" s="9">
        <f>INDEX(LINEST(L782:L1041,M782:T1041,TRUE,TRUE),1,4)</f>
        <v/>
      </c>
      <c r="AG1041" s="9">
        <f>INDEX(LINEST(L782:L1041,M782:T1041,TRUE,TRUE),1,3)</f>
        <v/>
      </c>
      <c r="AH1041" s="9">
        <f>INDEX(LINEST(L782:L1041,M782:T1041,TRUE,TRUE),1,2)</f>
        <v/>
      </c>
      <c r="AI1041" s="9">
        <f>INDEX(LINEST(L782:L1041,M782:T1041,TRUE,TRUE),1,1)</f>
        <v/>
      </c>
      <c r="AJ1041" s="10">
        <f>INDEX(LINEST(L782:L1041,M782:T1041,TRUE,TRUE),3,1)</f>
        <v/>
      </c>
      <c r="AK1041" s="9">
        <f>AA1040/52+AB1040*M1041+AC1040*N1041+AD1040*O1041+AE1040*P1041+AF1040*Q1041+AG1040*R1041+AH1040*S1041+AI1040*T1041</f>
        <v/>
      </c>
      <c r="AL1041" s="9">
        <f>AVERAGE(L781:L1040)</f>
        <v/>
      </c>
    </row>
    <row r="1042">
      <c r="A1042" s="7" t="n">
        <v>44904</v>
      </c>
      <c r="B1042" s="8" t="n">
        <v>1796.15</v>
      </c>
      <c r="C1042" s="8" t="n">
        <v>2.26</v>
      </c>
      <c r="D1042" s="8" t="n">
        <v>1.31</v>
      </c>
      <c r="E1042" s="8" t="n">
        <v>104.809998</v>
      </c>
      <c r="F1042" s="8" t="n">
        <v>71.05</v>
      </c>
      <c r="G1042" s="8" t="n">
        <v>22.83</v>
      </c>
      <c r="H1042" s="8" t="n">
        <v>132.789993</v>
      </c>
      <c r="I1042" s="8" t="n">
        <v>3934.379883</v>
      </c>
      <c r="J1042" s="8" t="n">
        <v>87.022324</v>
      </c>
      <c r="L1042" s="9">
        <f>LN(B1042/B1041)</f>
        <v/>
      </c>
      <c r="M1042" s="9">
        <f>$M$1*(C1042-C1041)</f>
        <v/>
      </c>
      <c r="N1042" s="9">
        <f>$N$1*(D1042-D1041)</f>
        <v/>
      </c>
      <c r="O1042" s="9">
        <f>$O$1*LN(E1042/E1041)</f>
        <v/>
      </c>
      <c r="P1042" s="9">
        <f>$P$1*LN(F1042/F1041)</f>
        <v/>
      </c>
      <c r="Q1042" s="9">
        <f>$Q$1*(G1042-G1041)</f>
        <v/>
      </c>
      <c r="R1042" s="9">
        <f>$R$1*(H1042-H1041)</f>
        <v/>
      </c>
      <c r="S1042" s="9">
        <f>$S$1*LN(I1042/I1041)</f>
        <v/>
      </c>
      <c r="T1042" s="9">
        <f>$T$1*LN(J1042/J1041)</f>
        <v/>
      </c>
      <c r="U1042" s="9">
        <f>$W$12+$W$4*M1042+$W$5*N1042+$W$6*O1042+$W$7*P1042+$W$8*Q1042+$W$9*R1042+$W$10*S1042+$W$11*T1042</f>
        <v/>
      </c>
      <c r="AA1042" s="10">
        <f>INDEX(LINEST(L783:L1042,M783:T1042,TRUE,TRUE),1,9)*52</f>
        <v/>
      </c>
      <c r="AB1042" s="9">
        <f>INDEX(LINEST(L783:L1042,M783:T1042,TRUE,TRUE),1,8)</f>
        <v/>
      </c>
      <c r="AC1042" s="9">
        <f>INDEX(LINEST(L783:L1042,M783:T1042,TRUE,TRUE),1,7)</f>
        <v/>
      </c>
      <c r="AD1042" s="9">
        <f>INDEX(LINEST(L783:L1042,M783:T1042,TRUE,TRUE),1,6)</f>
        <v/>
      </c>
      <c r="AE1042" s="9">
        <f>INDEX(LINEST(L783:L1042,M783:T1042,TRUE,TRUE),1,5)</f>
        <v/>
      </c>
      <c r="AF1042" s="9">
        <f>INDEX(LINEST(L783:L1042,M783:T1042,TRUE,TRUE),1,4)</f>
        <v/>
      </c>
      <c r="AG1042" s="9">
        <f>INDEX(LINEST(L783:L1042,M783:T1042,TRUE,TRUE),1,3)</f>
        <v/>
      </c>
      <c r="AH1042" s="9">
        <f>INDEX(LINEST(L783:L1042,M783:T1042,TRUE,TRUE),1,2)</f>
        <v/>
      </c>
      <c r="AI1042" s="9">
        <f>INDEX(LINEST(L783:L1042,M783:T1042,TRUE,TRUE),1,1)</f>
        <v/>
      </c>
      <c r="AJ1042" s="10">
        <f>INDEX(LINEST(L783:L1042,M783:T1042,TRUE,TRUE),3,1)</f>
        <v/>
      </c>
      <c r="AK1042" s="9">
        <f>AA1041/52+AB1041*M1042+AC1041*N1042+AD1041*O1042+AE1041*P1042+AF1041*Q1042+AG1041*R1042+AH1041*S1042+AI1041*T1042</f>
        <v/>
      </c>
      <c r="AL1042" s="9">
        <f>AVERAGE(L782:L1041)</f>
        <v/>
      </c>
    </row>
    <row r="1043">
      <c r="A1043" s="7" t="n">
        <v>44911</v>
      </c>
      <c r="B1043" s="8" t="n">
        <v>1792.55</v>
      </c>
      <c r="C1043" s="8" t="n">
        <v>2.13</v>
      </c>
      <c r="D1043" s="8" t="n">
        <v>1.35</v>
      </c>
      <c r="E1043" s="8" t="n">
        <v>104.699997</v>
      </c>
      <c r="F1043" s="8" t="n">
        <v>74.19</v>
      </c>
      <c r="G1043" s="8" t="n">
        <v>22.62</v>
      </c>
      <c r="H1043" s="8" t="n">
        <v>113.650002</v>
      </c>
      <c r="I1043" s="8" t="n">
        <v>3852.360107</v>
      </c>
      <c r="J1043" s="8" t="n">
        <v>87.71447000000001</v>
      </c>
      <c r="L1043" s="9">
        <f>LN(B1043/B1042)</f>
        <v/>
      </c>
      <c r="M1043" s="9">
        <f>$M$1*(C1043-C1042)</f>
        <v/>
      </c>
      <c r="N1043" s="9">
        <f>$N$1*(D1043-D1042)</f>
        <v/>
      </c>
      <c r="O1043" s="9">
        <f>$O$1*LN(E1043/E1042)</f>
        <v/>
      </c>
      <c r="P1043" s="9">
        <f>$P$1*LN(F1043/F1042)</f>
        <v/>
      </c>
      <c r="Q1043" s="9">
        <f>$Q$1*(G1043-G1042)</f>
        <v/>
      </c>
      <c r="R1043" s="9">
        <f>$R$1*(H1043-H1042)</f>
        <v/>
      </c>
      <c r="S1043" s="9">
        <f>$S$1*LN(I1043/I1042)</f>
        <v/>
      </c>
      <c r="T1043" s="9">
        <f>$T$1*LN(J1043/J1042)</f>
        <v/>
      </c>
      <c r="U1043" s="9">
        <f>$W$12+$W$4*M1043+$W$5*N1043+$W$6*O1043+$W$7*P1043+$W$8*Q1043+$W$9*R1043+$W$10*S1043+$W$11*T1043</f>
        <v/>
      </c>
      <c r="AA1043" s="10">
        <f>INDEX(LINEST(L784:L1043,M784:T1043,TRUE,TRUE),1,9)*52</f>
        <v/>
      </c>
      <c r="AB1043" s="9">
        <f>INDEX(LINEST(L784:L1043,M784:T1043,TRUE,TRUE),1,8)</f>
        <v/>
      </c>
      <c r="AC1043" s="9">
        <f>INDEX(LINEST(L784:L1043,M784:T1043,TRUE,TRUE),1,7)</f>
        <v/>
      </c>
      <c r="AD1043" s="9">
        <f>INDEX(LINEST(L784:L1043,M784:T1043,TRUE,TRUE),1,6)</f>
        <v/>
      </c>
      <c r="AE1043" s="9">
        <f>INDEX(LINEST(L784:L1043,M784:T1043,TRUE,TRUE),1,5)</f>
        <v/>
      </c>
      <c r="AF1043" s="9">
        <f>INDEX(LINEST(L784:L1043,M784:T1043,TRUE,TRUE),1,4)</f>
        <v/>
      </c>
      <c r="AG1043" s="9">
        <f>INDEX(LINEST(L784:L1043,M784:T1043,TRUE,TRUE),1,3)</f>
        <v/>
      </c>
      <c r="AH1043" s="9">
        <f>INDEX(LINEST(L784:L1043,M784:T1043,TRUE,TRUE),1,2)</f>
        <v/>
      </c>
      <c r="AI1043" s="9">
        <f>INDEX(LINEST(L784:L1043,M784:T1043,TRUE,TRUE),1,1)</f>
        <v/>
      </c>
      <c r="AJ1043" s="10">
        <f>INDEX(LINEST(L784:L1043,M784:T1043,TRUE,TRUE),3,1)</f>
        <v/>
      </c>
      <c r="AK1043" s="9">
        <f>AA1042/52+AB1042*M1043+AC1042*N1043+AD1042*O1043+AE1042*P1043+AF1042*Q1043+AG1042*R1043+AH1042*S1043+AI1042*T1043</f>
        <v/>
      </c>
      <c r="AL1043" s="9">
        <f>AVERAGE(L783:L1042)</f>
        <v/>
      </c>
    </row>
    <row r="1044">
      <c r="A1044" s="7" t="n">
        <v>44918</v>
      </c>
      <c r="B1044" s="8" t="n">
        <v>1800.7</v>
      </c>
      <c r="C1044" s="8" t="n">
        <v>2.2</v>
      </c>
      <c r="D1044" s="8" t="n">
        <v>1.55</v>
      </c>
      <c r="E1044" s="8" t="n">
        <v>104.309998</v>
      </c>
      <c r="F1044" s="8" t="n">
        <v>79.56999999999999</v>
      </c>
      <c r="G1044" s="8" t="n">
        <v>20.87</v>
      </c>
      <c r="H1044" s="8" t="n">
        <v>113.169998</v>
      </c>
      <c r="I1044" s="8" t="n">
        <v>3844.820068</v>
      </c>
      <c r="J1044" s="8" t="n">
        <v>86.496056</v>
      </c>
      <c r="L1044" s="9">
        <f>LN(B1044/B1043)</f>
        <v/>
      </c>
      <c r="M1044" s="9">
        <f>$M$1*(C1044-C1043)</f>
        <v/>
      </c>
      <c r="N1044" s="9">
        <f>$N$1*(D1044-D1043)</f>
        <v/>
      </c>
      <c r="O1044" s="9">
        <f>$O$1*LN(E1044/E1043)</f>
        <v/>
      </c>
      <c r="P1044" s="9">
        <f>$P$1*LN(F1044/F1043)</f>
        <v/>
      </c>
      <c r="Q1044" s="9">
        <f>$Q$1*(G1044-G1043)</f>
        <v/>
      </c>
      <c r="R1044" s="9">
        <f>$R$1*(H1044-H1043)</f>
        <v/>
      </c>
      <c r="S1044" s="9">
        <f>$S$1*LN(I1044/I1043)</f>
        <v/>
      </c>
      <c r="T1044" s="9">
        <f>$T$1*LN(J1044/J1043)</f>
        <v/>
      </c>
      <c r="U1044" s="9">
        <f>$W$12+$W$4*M1044+$W$5*N1044+$W$6*O1044+$W$7*P1044+$W$8*Q1044+$W$9*R1044+$W$10*S1044+$W$11*T1044</f>
        <v/>
      </c>
      <c r="AA1044" s="10">
        <f>INDEX(LINEST(L785:L1044,M785:T1044,TRUE,TRUE),1,9)*52</f>
        <v/>
      </c>
      <c r="AB1044" s="9">
        <f>INDEX(LINEST(L785:L1044,M785:T1044,TRUE,TRUE),1,8)</f>
        <v/>
      </c>
      <c r="AC1044" s="9">
        <f>INDEX(LINEST(L785:L1044,M785:T1044,TRUE,TRUE),1,7)</f>
        <v/>
      </c>
      <c r="AD1044" s="9">
        <f>INDEX(LINEST(L785:L1044,M785:T1044,TRUE,TRUE),1,6)</f>
        <v/>
      </c>
      <c r="AE1044" s="9">
        <f>INDEX(LINEST(L785:L1044,M785:T1044,TRUE,TRUE),1,5)</f>
        <v/>
      </c>
      <c r="AF1044" s="9">
        <f>INDEX(LINEST(L785:L1044,M785:T1044,TRUE,TRUE),1,4)</f>
        <v/>
      </c>
      <c r="AG1044" s="9">
        <f>INDEX(LINEST(L785:L1044,M785:T1044,TRUE,TRUE),1,3)</f>
        <v/>
      </c>
      <c r="AH1044" s="9">
        <f>INDEX(LINEST(L785:L1044,M785:T1044,TRUE,TRUE),1,2)</f>
        <v/>
      </c>
      <c r="AI1044" s="9">
        <f>INDEX(LINEST(L785:L1044,M785:T1044,TRUE,TRUE),1,1)</f>
        <v/>
      </c>
      <c r="AJ1044" s="10">
        <f>INDEX(LINEST(L785:L1044,M785:T1044,TRUE,TRUE),3,1)</f>
        <v/>
      </c>
      <c r="AK1044" s="9">
        <f>AA1043/52+AB1043*M1044+AC1043*N1044+AD1043*O1044+AE1043*P1044+AF1043*Q1044+AG1043*R1044+AH1043*S1044+AI1043*T1044</f>
        <v/>
      </c>
      <c r="AL1044" s="9">
        <f>AVERAGE(L784:L1043)</f>
        <v/>
      </c>
    </row>
    <row r="1045">
      <c r="A1045" s="7" t="n">
        <v>44925</v>
      </c>
      <c r="B1045" s="8" t="n">
        <v>1813.75</v>
      </c>
      <c r="C1045" s="8" t="n">
        <v>2.3</v>
      </c>
      <c r="D1045" s="8" t="n">
        <v>1.58</v>
      </c>
      <c r="E1045" s="8" t="n">
        <v>103.519997</v>
      </c>
      <c r="F1045" s="8" t="n">
        <v>80.16</v>
      </c>
      <c r="G1045" s="8" t="n">
        <v>21.67</v>
      </c>
      <c r="H1045" s="8" t="n">
        <v>121.610001</v>
      </c>
      <c r="I1045" s="8" t="n">
        <v>3839.5</v>
      </c>
      <c r="J1045" s="8" t="n">
        <v>85.63082900000001</v>
      </c>
      <c r="L1045" s="9">
        <f>LN(B1045/B1044)</f>
        <v/>
      </c>
      <c r="M1045" s="9">
        <f>$M$1*(C1045-C1044)</f>
        <v/>
      </c>
      <c r="N1045" s="9">
        <f>$N$1*(D1045-D1044)</f>
        <v/>
      </c>
      <c r="O1045" s="9">
        <f>$O$1*LN(E1045/E1044)</f>
        <v/>
      </c>
      <c r="P1045" s="9">
        <f>$P$1*LN(F1045/F1044)</f>
        <v/>
      </c>
      <c r="Q1045" s="9">
        <f>$Q$1*(G1045-G1044)</f>
        <v/>
      </c>
      <c r="R1045" s="9">
        <f>$R$1*(H1045-H1044)</f>
        <v/>
      </c>
      <c r="S1045" s="9">
        <f>$S$1*LN(I1045/I1044)</f>
        <v/>
      </c>
      <c r="T1045" s="9">
        <f>$T$1*LN(J1045/J1044)</f>
        <v/>
      </c>
      <c r="U1045" s="9">
        <f>$W$12+$W$4*M1045+$W$5*N1045+$W$6*O1045+$W$7*P1045+$W$8*Q1045+$W$9*R1045+$W$10*S1045+$W$11*T1045</f>
        <v/>
      </c>
      <c r="AA1045" s="10">
        <f>INDEX(LINEST(L786:L1045,M786:T1045,TRUE,TRUE),1,9)*52</f>
        <v/>
      </c>
      <c r="AB1045" s="9">
        <f>INDEX(LINEST(L786:L1045,M786:T1045,TRUE,TRUE),1,8)</f>
        <v/>
      </c>
      <c r="AC1045" s="9">
        <f>INDEX(LINEST(L786:L1045,M786:T1045,TRUE,TRUE),1,7)</f>
        <v/>
      </c>
      <c r="AD1045" s="9">
        <f>INDEX(LINEST(L786:L1045,M786:T1045,TRUE,TRUE),1,6)</f>
        <v/>
      </c>
      <c r="AE1045" s="9">
        <f>INDEX(LINEST(L786:L1045,M786:T1045,TRUE,TRUE),1,5)</f>
        <v/>
      </c>
      <c r="AF1045" s="9">
        <f>INDEX(LINEST(L786:L1045,M786:T1045,TRUE,TRUE),1,4)</f>
        <v/>
      </c>
      <c r="AG1045" s="9">
        <f>INDEX(LINEST(L786:L1045,M786:T1045,TRUE,TRUE),1,3)</f>
        <v/>
      </c>
      <c r="AH1045" s="9">
        <f>INDEX(LINEST(L786:L1045,M786:T1045,TRUE,TRUE),1,2)</f>
        <v/>
      </c>
      <c r="AI1045" s="9">
        <f>INDEX(LINEST(L786:L1045,M786:T1045,TRUE,TRUE),1,1)</f>
        <v/>
      </c>
      <c r="AJ1045" s="10">
        <f>INDEX(LINEST(L786:L1045,M786:T1045,TRUE,TRUE),3,1)</f>
        <v/>
      </c>
      <c r="AK1045" s="9">
        <f>AA1044/52+AB1044*M1045+AC1044*N1045+AD1044*O1045+AE1044*P1045+AF1044*Q1045+AG1044*R1045+AH1044*S1045+AI1044*T1045</f>
        <v/>
      </c>
      <c r="AL1045" s="9">
        <f>AVERAGE(L785:L1044)</f>
        <v/>
      </c>
    </row>
    <row r="1046">
      <c r="A1046" s="7" t="n">
        <v>44932</v>
      </c>
      <c r="B1046" s="8" t="n">
        <v>1852.2</v>
      </c>
      <c r="C1046" s="8" t="n">
        <v>2.21</v>
      </c>
      <c r="D1046" s="8" t="n">
        <v>1.34</v>
      </c>
      <c r="E1046" s="8" t="n">
        <v>103.879997</v>
      </c>
      <c r="F1046" s="8" t="n">
        <v>73.77</v>
      </c>
      <c r="G1046" s="8" t="n">
        <v>21.13</v>
      </c>
      <c r="H1046" s="8" t="n">
        <v>113.870003</v>
      </c>
      <c r="I1046" s="8" t="n">
        <v>3895.080078</v>
      </c>
      <c r="J1046" s="8" t="n">
        <v>87.484917</v>
      </c>
      <c r="L1046" s="9">
        <f>LN(B1046/B1045)</f>
        <v/>
      </c>
      <c r="M1046" s="9">
        <f>$M$1*(C1046-C1045)</f>
        <v/>
      </c>
      <c r="N1046" s="9">
        <f>$N$1*(D1046-D1045)</f>
        <v/>
      </c>
      <c r="O1046" s="9">
        <f>$O$1*LN(E1046/E1045)</f>
        <v/>
      </c>
      <c r="P1046" s="9">
        <f>$P$1*LN(F1046/F1045)</f>
        <v/>
      </c>
      <c r="Q1046" s="9">
        <f>$Q$1*(G1046-G1045)</f>
        <v/>
      </c>
      <c r="R1046" s="9">
        <f>$R$1*(H1046-H1045)</f>
        <v/>
      </c>
      <c r="S1046" s="9">
        <f>$S$1*LN(I1046/I1045)</f>
        <v/>
      </c>
      <c r="T1046" s="9">
        <f>$T$1*LN(J1046/J1045)</f>
        <v/>
      </c>
      <c r="U1046" s="9">
        <f>$W$12+$W$4*M1046+$W$5*N1046+$W$6*O1046+$W$7*P1046+$W$8*Q1046+$W$9*R1046+$W$10*S1046+$W$11*T1046</f>
        <v/>
      </c>
      <c r="AA1046" s="10">
        <f>INDEX(LINEST(L787:L1046,M787:T1046,TRUE,TRUE),1,9)*52</f>
        <v/>
      </c>
      <c r="AB1046" s="9">
        <f>INDEX(LINEST(L787:L1046,M787:T1046,TRUE,TRUE),1,8)</f>
        <v/>
      </c>
      <c r="AC1046" s="9">
        <f>INDEX(LINEST(L787:L1046,M787:T1046,TRUE,TRUE),1,7)</f>
        <v/>
      </c>
      <c r="AD1046" s="9">
        <f>INDEX(LINEST(L787:L1046,M787:T1046,TRUE,TRUE),1,6)</f>
        <v/>
      </c>
      <c r="AE1046" s="9">
        <f>INDEX(LINEST(L787:L1046,M787:T1046,TRUE,TRUE),1,5)</f>
        <v/>
      </c>
      <c r="AF1046" s="9">
        <f>INDEX(LINEST(L787:L1046,M787:T1046,TRUE,TRUE),1,4)</f>
        <v/>
      </c>
      <c r="AG1046" s="9">
        <f>INDEX(LINEST(L787:L1046,M787:T1046,TRUE,TRUE),1,3)</f>
        <v/>
      </c>
      <c r="AH1046" s="9">
        <f>INDEX(LINEST(L787:L1046,M787:T1046,TRUE,TRUE),1,2)</f>
        <v/>
      </c>
      <c r="AI1046" s="9">
        <f>INDEX(LINEST(L787:L1046,M787:T1046,TRUE,TRUE),1,1)</f>
        <v/>
      </c>
      <c r="AJ1046" s="10">
        <f>INDEX(LINEST(L787:L1046,M787:T1046,TRUE,TRUE),3,1)</f>
        <v/>
      </c>
      <c r="AK1046" s="9">
        <f>AA1045/52+AB1045*M1046+AC1045*N1046+AD1045*O1046+AE1045*P1046+AF1045*Q1046+AG1045*R1046+AH1045*S1046+AI1045*T1046</f>
        <v/>
      </c>
      <c r="AL1046" s="9">
        <f>AVERAGE(L786:L1045)</f>
        <v/>
      </c>
    </row>
    <row r="1047">
      <c r="A1047" s="7" t="n">
        <v>44939</v>
      </c>
      <c r="B1047" s="8" t="n">
        <v>1907.15</v>
      </c>
      <c r="C1047" s="8" t="n">
        <v>2.18</v>
      </c>
      <c r="D1047" s="8" t="n">
        <v>1.31</v>
      </c>
      <c r="E1047" s="8" t="n">
        <v>102.199997</v>
      </c>
      <c r="F1047" s="8" t="n">
        <v>79.90000000000001</v>
      </c>
      <c r="G1047" s="8" t="n">
        <v>18.35</v>
      </c>
      <c r="H1047" s="8" t="n">
        <v>113.550003</v>
      </c>
      <c r="I1047" s="8" t="n">
        <v>3999.090088</v>
      </c>
      <c r="J1047" s="8" t="n">
        <v>88.217674</v>
      </c>
      <c r="L1047" s="9">
        <f>LN(B1047/B1046)</f>
        <v/>
      </c>
      <c r="M1047" s="9">
        <f>$M$1*(C1047-C1046)</f>
        <v/>
      </c>
      <c r="N1047" s="9">
        <f>$N$1*(D1047-D1046)</f>
        <v/>
      </c>
      <c r="O1047" s="9">
        <f>$O$1*LN(E1047/E1046)</f>
        <v/>
      </c>
      <c r="P1047" s="9">
        <f>$P$1*LN(F1047/F1046)</f>
        <v/>
      </c>
      <c r="Q1047" s="9">
        <f>$Q$1*(G1047-G1046)</f>
        <v/>
      </c>
      <c r="R1047" s="9">
        <f>$R$1*(H1047-H1046)</f>
        <v/>
      </c>
      <c r="S1047" s="9">
        <f>$S$1*LN(I1047/I1046)</f>
        <v/>
      </c>
      <c r="T1047" s="9">
        <f>$T$1*LN(J1047/J1046)</f>
        <v/>
      </c>
      <c r="U1047" s="9">
        <f>$W$12+$W$4*M1047+$W$5*N1047+$W$6*O1047+$W$7*P1047+$W$8*Q1047+$W$9*R1047+$W$10*S1047+$W$11*T1047</f>
        <v/>
      </c>
      <c r="AA1047" s="10">
        <f>INDEX(LINEST(L788:L1047,M788:T1047,TRUE,TRUE),1,9)*52</f>
        <v/>
      </c>
      <c r="AB1047" s="9">
        <f>INDEX(LINEST(L788:L1047,M788:T1047,TRUE,TRUE),1,8)</f>
        <v/>
      </c>
      <c r="AC1047" s="9">
        <f>INDEX(LINEST(L788:L1047,M788:T1047,TRUE,TRUE),1,7)</f>
        <v/>
      </c>
      <c r="AD1047" s="9">
        <f>INDEX(LINEST(L788:L1047,M788:T1047,TRUE,TRUE),1,6)</f>
        <v/>
      </c>
      <c r="AE1047" s="9">
        <f>INDEX(LINEST(L788:L1047,M788:T1047,TRUE,TRUE),1,5)</f>
        <v/>
      </c>
      <c r="AF1047" s="9">
        <f>INDEX(LINEST(L788:L1047,M788:T1047,TRUE,TRUE),1,4)</f>
        <v/>
      </c>
      <c r="AG1047" s="9">
        <f>INDEX(LINEST(L788:L1047,M788:T1047,TRUE,TRUE),1,3)</f>
        <v/>
      </c>
      <c r="AH1047" s="9">
        <f>INDEX(LINEST(L788:L1047,M788:T1047,TRUE,TRUE),1,2)</f>
        <v/>
      </c>
      <c r="AI1047" s="9">
        <f>INDEX(LINEST(L788:L1047,M788:T1047,TRUE,TRUE),1,1)</f>
        <v/>
      </c>
      <c r="AJ1047" s="10">
        <f>INDEX(LINEST(L788:L1047,M788:T1047,TRUE,TRUE),3,1)</f>
        <v/>
      </c>
      <c r="AK1047" s="9">
        <f>AA1046/52+AB1046*M1047+AC1046*N1047+AD1046*O1047+AE1046*P1047+AF1046*Q1047+AG1046*R1047+AH1046*S1047+AI1046*T1047</f>
        <v/>
      </c>
      <c r="AL1047" s="9">
        <f>AVERAGE(L787:L1046)</f>
        <v/>
      </c>
    </row>
    <row r="1048">
      <c r="A1048" s="7" t="n">
        <v>44946</v>
      </c>
      <c r="B1048" s="8" t="n">
        <v>1924.9</v>
      </c>
      <c r="C1048" s="8" t="n">
        <v>2.23</v>
      </c>
      <c r="D1048" s="8" t="n">
        <v>1.25</v>
      </c>
      <c r="E1048" s="8" t="n">
        <v>102.010002</v>
      </c>
      <c r="F1048" s="8" t="n">
        <v>81.27</v>
      </c>
      <c r="G1048" s="8" t="n">
        <v>19.85</v>
      </c>
      <c r="H1048" s="8" t="n">
        <v>114.760002</v>
      </c>
      <c r="I1048" s="8" t="n">
        <v>3972.610107</v>
      </c>
      <c r="J1048" s="8" t="n">
        <v>88.36779</v>
      </c>
      <c r="L1048" s="9">
        <f>LN(B1048/B1047)</f>
        <v/>
      </c>
      <c r="M1048" s="9">
        <f>$M$1*(C1048-C1047)</f>
        <v/>
      </c>
      <c r="N1048" s="9">
        <f>$N$1*(D1048-D1047)</f>
        <v/>
      </c>
      <c r="O1048" s="9">
        <f>$O$1*LN(E1048/E1047)</f>
        <v/>
      </c>
      <c r="P1048" s="9">
        <f>$P$1*LN(F1048/F1047)</f>
        <v/>
      </c>
      <c r="Q1048" s="9">
        <f>$Q$1*(G1048-G1047)</f>
        <v/>
      </c>
      <c r="R1048" s="9">
        <f>$R$1*(H1048-H1047)</f>
        <v/>
      </c>
      <c r="S1048" s="9">
        <f>$S$1*LN(I1048/I1047)</f>
        <v/>
      </c>
      <c r="T1048" s="9">
        <f>$T$1*LN(J1048/J1047)</f>
        <v/>
      </c>
      <c r="U1048" s="9">
        <f>$W$12+$W$4*M1048+$W$5*N1048+$W$6*O1048+$W$7*P1048+$W$8*Q1048+$W$9*R1048+$W$10*S1048+$W$11*T1048</f>
        <v/>
      </c>
      <c r="AA1048" s="10">
        <f>INDEX(LINEST(L789:L1048,M789:T1048,TRUE,TRUE),1,9)*52</f>
        <v/>
      </c>
      <c r="AB1048" s="9">
        <f>INDEX(LINEST(L789:L1048,M789:T1048,TRUE,TRUE),1,8)</f>
        <v/>
      </c>
      <c r="AC1048" s="9">
        <f>INDEX(LINEST(L789:L1048,M789:T1048,TRUE,TRUE),1,7)</f>
        <v/>
      </c>
      <c r="AD1048" s="9">
        <f>INDEX(LINEST(L789:L1048,M789:T1048,TRUE,TRUE),1,6)</f>
        <v/>
      </c>
      <c r="AE1048" s="9">
        <f>INDEX(LINEST(L789:L1048,M789:T1048,TRUE,TRUE),1,5)</f>
        <v/>
      </c>
      <c r="AF1048" s="9">
        <f>INDEX(LINEST(L789:L1048,M789:T1048,TRUE,TRUE),1,4)</f>
        <v/>
      </c>
      <c r="AG1048" s="9">
        <f>INDEX(LINEST(L789:L1048,M789:T1048,TRUE,TRUE),1,3)</f>
        <v/>
      </c>
      <c r="AH1048" s="9">
        <f>INDEX(LINEST(L789:L1048,M789:T1048,TRUE,TRUE),1,2)</f>
        <v/>
      </c>
      <c r="AI1048" s="9">
        <f>INDEX(LINEST(L789:L1048,M789:T1048,TRUE,TRUE),1,1)</f>
        <v/>
      </c>
      <c r="AJ1048" s="10">
        <f>INDEX(LINEST(L789:L1048,M789:T1048,TRUE,TRUE),3,1)</f>
        <v/>
      </c>
      <c r="AK1048" s="9">
        <f>AA1047/52+AB1047*M1048+AC1047*N1048+AD1047*O1048+AE1047*P1048+AF1047*Q1048+AG1047*R1048+AH1047*S1048+AI1047*T1048</f>
        <v/>
      </c>
      <c r="AL1048" s="9">
        <f>AVERAGE(L788:L1047)</f>
        <v/>
      </c>
    </row>
    <row r="1049">
      <c r="A1049" s="7" t="n">
        <v>44953</v>
      </c>
      <c r="B1049" s="8" t="n">
        <v>1923.05</v>
      </c>
      <c r="C1049" s="8" t="n">
        <v>2.33</v>
      </c>
      <c r="D1049" s="8" t="n">
        <v>1.19</v>
      </c>
      <c r="E1049" s="8" t="n">
        <v>101.93</v>
      </c>
      <c r="F1049" s="8" t="n">
        <v>79.73</v>
      </c>
      <c r="G1049" s="8" t="n">
        <v>18.51</v>
      </c>
      <c r="H1049" s="8" t="n">
        <v>100.699997</v>
      </c>
      <c r="I1049" s="8" t="n">
        <v>4070.560059</v>
      </c>
      <c r="J1049" s="8" t="n">
        <v>88.358986</v>
      </c>
      <c r="L1049" s="9">
        <f>LN(B1049/B1048)</f>
        <v/>
      </c>
      <c r="M1049" s="9">
        <f>$M$1*(C1049-C1048)</f>
        <v/>
      </c>
      <c r="N1049" s="9">
        <f>$N$1*(D1049-D1048)</f>
        <v/>
      </c>
      <c r="O1049" s="9">
        <f>$O$1*LN(E1049/E1048)</f>
        <v/>
      </c>
      <c r="P1049" s="9">
        <f>$P$1*LN(F1049/F1048)</f>
        <v/>
      </c>
      <c r="Q1049" s="9">
        <f>$Q$1*(G1049-G1048)</f>
        <v/>
      </c>
      <c r="R1049" s="9">
        <f>$R$1*(H1049-H1048)</f>
        <v/>
      </c>
      <c r="S1049" s="9">
        <f>$S$1*LN(I1049/I1048)</f>
        <v/>
      </c>
      <c r="T1049" s="9">
        <f>$T$1*LN(J1049/J1048)</f>
        <v/>
      </c>
      <c r="U1049" s="9">
        <f>$W$12+$W$4*M1049+$W$5*N1049+$W$6*O1049+$W$7*P1049+$W$8*Q1049+$W$9*R1049+$W$10*S1049+$W$11*T1049</f>
        <v/>
      </c>
      <c r="AA1049" s="10">
        <f>INDEX(LINEST(L790:L1049,M790:T1049,TRUE,TRUE),1,9)*52</f>
        <v/>
      </c>
      <c r="AB1049" s="9">
        <f>INDEX(LINEST(L790:L1049,M790:T1049,TRUE,TRUE),1,8)</f>
        <v/>
      </c>
      <c r="AC1049" s="9">
        <f>INDEX(LINEST(L790:L1049,M790:T1049,TRUE,TRUE),1,7)</f>
        <v/>
      </c>
      <c r="AD1049" s="9">
        <f>INDEX(LINEST(L790:L1049,M790:T1049,TRUE,TRUE),1,6)</f>
        <v/>
      </c>
      <c r="AE1049" s="9">
        <f>INDEX(LINEST(L790:L1049,M790:T1049,TRUE,TRUE),1,5)</f>
        <v/>
      </c>
      <c r="AF1049" s="9">
        <f>INDEX(LINEST(L790:L1049,M790:T1049,TRUE,TRUE),1,4)</f>
        <v/>
      </c>
      <c r="AG1049" s="9">
        <f>INDEX(LINEST(L790:L1049,M790:T1049,TRUE,TRUE),1,3)</f>
        <v/>
      </c>
      <c r="AH1049" s="9">
        <f>INDEX(LINEST(L790:L1049,M790:T1049,TRUE,TRUE),1,2)</f>
        <v/>
      </c>
      <c r="AI1049" s="9">
        <f>INDEX(LINEST(L790:L1049,M790:T1049,TRUE,TRUE),1,1)</f>
        <v/>
      </c>
      <c r="AJ1049" s="10">
        <f>INDEX(LINEST(L790:L1049,M790:T1049,TRUE,TRUE),3,1)</f>
        <v/>
      </c>
      <c r="AK1049" s="9">
        <f>AA1048/52+AB1048*M1049+AC1048*N1049+AD1048*O1049+AE1048*P1049+AF1048*Q1049+AG1048*R1049+AH1048*S1049+AI1048*T1049</f>
        <v/>
      </c>
      <c r="AL1049" s="9">
        <f>AVERAGE(L789:L1048)</f>
        <v/>
      </c>
    </row>
    <row r="1050">
      <c r="A1050" s="7" t="n">
        <v>44960</v>
      </c>
      <c r="B1050" s="8" t="n">
        <v>1875.35</v>
      </c>
      <c r="C1050" s="8" t="n">
        <v>2.22</v>
      </c>
      <c r="D1050" s="8" t="n">
        <v>1.31</v>
      </c>
      <c r="E1050" s="8" t="n">
        <v>102.919998</v>
      </c>
      <c r="F1050" s="8" t="n">
        <v>73.40000000000001</v>
      </c>
      <c r="G1050" s="8" t="n">
        <v>18.33</v>
      </c>
      <c r="H1050" s="8" t="n">
        <v>98.989998</v>
      </c>
      <c r="I1050" s="8" t="n">
        <v>4136.47998</v>
      </c>
      <c r="J1050" s="8" t="n">
        <v>88.34536</v>
      </c>
      <c r="L1050" s="9">
        <f>LN(B1050/B1049)</f>
        <v/>
      </c>
      <c r="M1050" s="9">
        <f>$M$1*(C1050-C1049)</f>
        <v/>
      </c>
      <c r="N1050" s="9">
        <f>$N$1*(D1050-D1049)</f>
        <v/>
      </c>
      <c r="O1050" s="9">
        <f>$O$1*LN(E1050/E1049)</f>
        <v/>
      </c>
      <c r="P1050" s="9">
        <f>$P$1*LN(F1050/F1049)</f>
        <v/>
      </c>
      <c r="Q1050" s="9">
        <f>$Q$1*(G1050-G1049)</f>
        <v/>
      </c>
      <c r="R1050" s="9">
        <f>$R$1*(H1050-H1049)</f>
        <v/>
      </c>
      <c r="S1050" s="9">
        <f>$S$1*LN(I1050/I1049)</f>
        <v/>
      </c>
      <c r="T1050" s="9">
        <f>$T$1*LN(J1050/J1049)</f>
        <v/>
      </c>
      <c r="U1050" s="9">
        <f>$W$12+$W$4*M1050+$W$5*N1050+$W$6*O1050+$W$7*P1050+$W$8*Q1050+$W$9*R1050+$W$10*S1050+$W$11*T1050</f>
        <v/>
      </c>
      <c r="AA1050" s="10">
        <f>INDEX(LINEST(L791:L1050,M791:T1050,TRUE,TRUE),1,9)*52</f>
        <v/>
      </c>
      <c r="AB1050" s="9">
        <f>INDEX(LINEST(L791:L1050,M791:T1050,TRUE,TRUE),1,8)</f>
        <v/>
      </c>
      <c r="AC1050" s="9">
        <f>INDEX(LINEST(L791:L1050,M791:T1050,TRUE,TRUE),1,7)</f>
        <v/>
      </c>
      <c r="AD1050" s="9">
        <f>INDEX(LINEST(L791:L1050,M791:T1050,TRUE,TRUE),1,6)</f>
        <v/>
      </c>
      <c r="AE1050" s="9">
        <f>INDEX(LINEST(L791:L1050,M791:T1050,TRUE,TRUE),1,5)</f>
        <v/>
      </c>
      <c r="AF1050" s="9">
        <f>INDEX(LINEST(L791:L1050,M791:T1050,TRUE,TRUE),1,4)</f>
        <v/>
      </c>
      <c r="AG1050" s="9">
        <f>INDEX(LINEST(L791:L1050,M791:T1050,TRUE,TRUE),1,3)</f>
        <v/>
      </c>
      <c r="AH1050" s="9">
        <f>INDEX(LINEST(L791:L1050,M791:T1050,TRUE,TRUE),1,2)</f>
        <v/>
      </c>
      <c r="AI1050" s="9">
        <f>INDEX(LINEST(L791:L1050,M791:T1050,TRUE,TRUE),1,1)</f>
        <v/>
      </c>
      <c r="AJ1050" s="10">
        <f>INDEX(LINEST(L791:L1050,M791:T1050,TRUE,TRUE),3,1)</f>
        <v/>
      </c>
      <c r="AK1050" s="9">
        <f>AA1049/52+AB1049*M1050+AC1049*N1050+AD1049*O1050+AE1049*P1050+AF1049*Q1050+AG1049*R1050+AH1049*S1050+AI1049*T1050</f>
        <v/>
      </c>
      <c r="AL1050" s="9">
        <f>AVERAGE(L790:L1049)</f>
        <v/>
      </c>
    </row>
    <row r="1051">
      <c r="A1051" s="7" t="n">
        <v>44967</v>
      </c>
      <c r="B1051" s="8" t="n">
        <v>1859.7</v>
      </c>
      <c r="C1051" s="8" t="n">
        <v>2.33</v>
      </c>
      <c r="D1051" s="8" t="n">
        <v>1.41</v>
      </c>
      <c r="E1051" s="8" t="n">
        <v>103.629997</v>
      </c>
      <c r="F1051" s="8" t="n">
        <v>79.73999999999999</v>
      </c>
      <c r="G1051" s="8" t="n">
        <v>20.53</v>
      </c>
      <c r="H1051" s="8" t="n">
        <v>109.629997</v>
      </c>
      <c r="I1051" s="8" t="n">
        <v>4090.459961</v>
      </c>
      <c r="J1051" s="8" t="n">
        <v>87.10631600000001</v>
      </c>
      <c r="L1051" s="9">
        <f>LN(B1051/B1050)</f>
        <v/>
      </c>
      <c r="M1051" s="9">
        <f>$M$1*(C1051-C1050)</f>
        <v/>
      </c>
      <c r="N1051" s="9">
        <f>$N$1*(D1051-D1050)</f>
        <v/>
      </c>
      <c r="O1051" s="9">
        <f>$O$1*LN(E1051/E1050)</f>
        <v/>
      </c>
      <c r="P1051" s="9">
        <f>$P$1*LN(F1051/F1050)</f>
        <v/>
      </c>
      <c r="Q1051" s="9">
        <f>$Q$1*(G1051-G1050)</f>
        <v/>
      </c>
      <c r="R1051" s="9">
        <f>$R$1*(H1051-H1050)</f>
        <v/>
      </c>
      <c r="S1051" s="9">
        <f>$S$1*LN(I1051/I1050)</f>
        <v/>
      </c>
      <c r="T1051" s="9">
        <f>$T$1*LN(J1051/J1050)</f>
        <v/>
      </c>
      <c r="U1051" s="9">
        <f>$W$12+$W$4*M1051+$W$5*N1051+$W$6*O1051+$W$7*P1051+$W$8*Q1051+$W$9*R1051+$W$10*S1051+$W$11*T1051</f>
        <v/>
      </c>
      <c r="AA1051" s="10">
        <f>INDEX(LINEST(L792:L1051,M792:T1051,TRUE,TRUE),1,9)*52</f>
        <v/>
      </c>
      <c r="AB1051" s="9">
        <f>INDEX(LINEST(L792:L1051,M792:T1051,TRUE,TRUE),1,8)</f>
        <v/>
      </c>
      <c r="AC1051" s="9">
        <f>INDEX(LINEST(L792:L1051,M792:T1051,TRUE,TRUE),1,7)</f>
        <v/>
      </c>
      <c r="AD1051" s="9">
        <f>INDEX(LINEST(L792:L1051,M792:T1051,TRUE,TRUE),1,6)</f>
        <v/>
      </c>
      <c r="AE1051" s="9">
        <f>INDEX(LINEST(L792:L1051,M792:T1051,TRUE,TRUE),1,5)</f>
        <v/>
      </c>
      <c r="AF1051" s="9">
        <f>INDEX(LINEST(L792:L1051,M792:T1051,TRUE,TRUE),1,4)</f>
        <v/>
      </c>
      <c r="AG1051" s="9">
        <f>INDEX(LINEST(L792:L1051,M792:T1051,TRUE,TRUE),1,3)</f>
        <v/>
      </c>
      <c r="AH1051" s="9">
        <f>INDEX(LINEST(L792:L1051,M792:T1051,TRUE,TRUE),1,2)</f>
        <v/>
      </c>
      <c r="AI1051" s="9">
        <f>INDEX(LINEST(L792:L1051,M792:T1051,TRUE,TRUE),1,1)</f>
        <v/>
      </c>
      <c r="AJ1051" s="10">
        <f>INDEX(LINEST(L792:L1051,M792:T1051,TRUE,TRUE),3,1)</f>
        <v/>
      </c>
      <c r="AK1051" s="9">
        <f>AA1050/52+AB1050*M1051+AC1050*N1051+AD1050*O1051+AE1050*P1051+AF1050*Q1051+AG1050*R1051+AH1050*S1051+AI1050*T1051</f>
        <v/>
      </c>
      <c r="AL1051" s="9">
        <f>AVERAGE(L791:L1050)</f>
        <v/>
      </c>
    </row>
    <row r="1052">
      <c r="A1052" s="7" t="n">
        <v>44974</v>
      </c>
      <c r="B1052" s="8" t="n">
        <v>1833.95</v>
      </c>
      <c r="C1052" s="8" t="n">
        <v>2.36</v>
      </c>
      <c r="D1052" s="8" t="n">
        <v>1.46</v>
      </c>
      <c r="E1052" s="8" t="n">
        <v>103.860001</v>
      </c>
      <c r="F1052" s="8" t="n">
        <v>76.31</v>
      </c>
      <c r="G1052" s="8" t="n">
        <v>20.02</v>
      </c>
      <c r="H1052" s="8" t="n">
        <v>110.110001</v>
      </c>
      <c r="I1052" s="8" t="n">
        <v>4079.090088</v>
      </c>
      <c r="J1052" s="8" t="n">
        <v>86.734612</v>
      </c>
      <c r="L1052" s="9">
        <f>LN(B1052/B1051)</f>
        <v/>
      </c>
      <c r="M1052" s="9">
        <f>$M$1*(C1052-C1051)</f>
        <v/>
      </c>
      <c r="N1052" s="9">
        <f>$N$1*(D1052-D1051)</f>
        <v/>
      </c>
      <c r="O1052" s="9">
        <f>$O$1*LN(E1052/E1051)</f>
        <v/>
      </c>
      <c r="P1052" s="9">
        <f>$P$1*LN(F1052/F1051)</f>
        <v/>
      </c>
      <c r="Q1052" s="9">
        <f>$Q$1*(G1052-G1051)</f>
        <v/>
      </c>
      <c r="R1052" s="9">
        <f>$R$1*(H1052-H1051)</f>
        <v/>
      </c>
      <c r="S1052" s="9">
        <f>$S$1*LN(I1052/I1051)</f>
        <v/>
      </c>
      <c r="T1052" s="9">
        <f>$T$1*LN(J1052/J1051)</f>
        <v/>
      </c>
      <c r="U1052" s="9">
        <f>$W$12+$W$4*M1052+$W$5*N1052+$W$6*O1052+$W$7*P1052+$W$8*Q1052+$W$9*R1052+$W$10*S1052+$W$11*T1052</f>
        <v/>
      </c>
      <c r="AA1052" s="10">
        <f>INDEX(LINEST(L793:L1052,M793:T1052,TRUE,TRUE),1,9)*52</f>
        <v/>
      </c>
      <c r="AB1052" s="9">
        <f>INDEX(LINEST(L793:L1052,M793:T1052,TRUE,TRUE),1,8)</f>
        <v/>
      </c>
      <c r="AC1052" s="9">
        <f>INDEX(LINEST(L793:L1052,M793:T1052,TRUE,TRUE),1,7)</f>
        <v/>
      </c>
      <c r="AD1052" s="9">
        <f>INDEX(LINEST(L793:L1052,M793:T1052,TRUE,TRUE),1,6)</f>
        <v/>
      </c>
      <c r="AE1052" s="9">
        <f>INDEX(LINEST(L793:L1052,M793:T1052,TRUE,TRUE),1,5)</f>
        <v/>
      </c>
      <c r="AF1052" s="9">
        <f>INDEX(LINEST(L793:L1052,M793:T1052,TRUE,TRUE),1,4)</f>
        <v/>
      </c>
      <c r="AG1052" s="9">
        <f>INDEX(LINEST(L793:L1052,M793:T1052,TRUE,TRUE),1,3)</f>
        <v/>
      </c>
      <c r="AH1052" s="9">
        <f>INDEX(LINEST(L793:L1052,M793:T1052,TRUE,TRUE),1,2)</f>
        <v/>
      </c>
      <c r="AI1052" s="9">
        <f>INDEX(LINEST(L793:L1052,M793:T1052,TRUE,TRUE),1,1)</f>
        <v/>
      </c>
      <c r="AJ1052" s="10">
        <f>INDEX(LINEST(L793:L1052,M793:T1052,TRUE,TRUE),3,1)</f>
        <v/>
      </c>
      <c r="AK1052" s="9">
        <f>AA1051/52+AB1051*M1052+AC1051*N1052+AD1051*O1052+AE1051*P1052+AF1051*Q1052+AG1051*R1052+AH1051*S1052+AI1051*T1052</f>
        <v/>
      </c>
      <c r="AL1052" s="9">
        <f>AVERAGE(L792:L1051)</f>
        <v/>
      </c>
    </row>
    <row r="1053">
      <c r="A1053" s="7" t="n">
        <v>44981</v>
      </c>
      <c r="B1053" s="8" t="n">
        <v>1810.95</v>
      </c>
      <c r="C1053" s="8" t="n">
        <v>2.38</v>
      </c>
      <c r="D1053" s="8" t="n">
        <v>1.57</v>
      </c>
      <c r="E1053" s="8" t="n">
        <v>105.209999</v>
      </c>
      <c r="F1053" s="8" t="n">
        <v>76.19</v>
      </c>
      <c r="G1053" s="8" t="n">
        <v>21.67</v>
      </c>
      <c r="H1053" s="8" t="n">
        <v>122.839996</v>
      </c>
      <c r="I1053" s="8" t="n">
        <v>3970.040039</v>
      </c>
      <c r="J1053" s="8" t="n">
        <v>85.964584</v>
      </c>
      <c r="L1053" s="9">
        <f>LN(B1053/B1052)</f>
        <v/>
      </c>
      <c r="M1053" s="9">
        <f>$M$1*(C1053-C1052)</f>
        <v/>
      </c>
      <c r="N1053" s="9">
        <f>$N$1*(D1053-D1052)</f>
        <v/>
      </c>
      <c r="O1053" s="9">
        <f>$O$1*LN(E1053/E1052)</f>
        <v/>
      </c>
      <c r="P1053" s="9">
        <f>$P$1*LN(F1053/F1052)</f>
        <v/>
      </c>
      <c r="Q1053" s="9">
        <f>$Q$1*(G1053-G1052)</f>
        <v/>
      </c>
      <c r="R1053" s="9">
        <f>$R$1*(H1053-H1052)</f>
        <v/>
      </c>
      <c r="S1053" s="9">
        <f>$S$1*LN(I1053/I1052)</f>
        <v/>
      </c>
      <c r="T1053" s="9">
        <f>$T$1*LN(J1053/J1052)</f>
        <v/>
      </c>
      <c r="U1053" s="9">
        <f>$W$12+$W$4*M1053+$W$5*N1053+$W$6*O1053+$W$7*P1053+$W$8*Q1053+$W$9*R1053+$W$10*S1053+$W$11*T1053</f>
        <v/>
      </c>
      <c r="AA1053" s="10">
        <f>INDEX(LINEST(L794:L1053,M794:T1053,TRUE,TRUE),1,9)*52</f>
        <v/>
      </c>
      <c r="AB1053" s="9">
        <f>INDEX(LINEST(L794:L1053,M794:T1053,TRUE,TRUE),1,8)</f>
        <v/>
      </c>
      <c r="AC1053" s="9">
        <f>INDEX(LINEST(L794:L1053,M794:T1053,TRUE,TRUE),1,7)</f>
        <v/>
      </c>
      <c r="AD1053" s="9">
        <f>INDEX(LINEST(L794:L1053,M794:T1053,TRUE,TRUE),1,6)</f>
        <v/>
      </c>
      <c r="AE1053" s="9">
        <f>INDEX(LINEST(L794:L1053,M794:T1053,TRUE,TRUE),1,5)</f>
        <v/>
      </c>
      <c r="AF1053" s="9">
        <f>INDEX(LINEST(L794:L1053,M794:T1053,TRUE,TRUE),1,4)</f>
        <v/>
      </c>
      <c r="AG1053" s="9">
        <f>INDEX(LINEST(L794:L1053,M794:T1053,TRUE,TRUE),1,3)</f>
        <v/>
      </c>
      <c r="AH1053" s="9">
        <f>INDEX(LINEST(L794:L1053,M794:T1053,TRUE,TRUE),1,2)</f>
        <v/>
      </c>
      <c r="AI1053" s="9">
        <f>INDEX(LINEST(L794:L1053,M794:T1053,TRUE,TRUE),1,1)</f>
        <v/>
      </c>
      <c r="AJ1053" s="10">
        <f>INDEX(LINEST(L794:L1053,M794:T1053,TRUE,TRUE),3,1)</f>
        <v/>
      </c>
      <c r="AK1053" s="9">
        <f>AA1052/52+AB1052*M1053+AC1052*N1053+AD1052*O1053+AE1052*P1053+AF1052*Q1053+AG1052*R1053+AH1052*S1053+AI1052*T1053</f>
        <v/>
      </c>
      <c r="AL1053" s="9">
        <f>AVERAGE(L793:L1052)</f>
        <v/>
      </c>
    </row>
    <row r="1054">
      <c r="A1054" s="7" t="n">
        <v>44988</v>
      </c>
      <c r="B1054" s="8" t="n">
        <v>1841.15</v>
      </c>
      <c r="C1054" s="8" t="n">
        <v>2.52</v>
      </c>
      <c r="D1054" s="8" t="n">
        <v>1.45</v>
      </c>
      <c r="E1054" s="8" t="n">
        <v>104.519997</v>
      </c>
      <c r="F1054" s="8" t="n">
        <v>79.62</v>
      </c>
      <c r="G1054" s="8" t="n">
        <v>18.49</v>
      </c>
      <c r="H1054" s="8" t="n">
        <v>122.519997</v>
      </c>
      <c r="I1054" s="8" t="n">
        <v>4045.639893</v>
      </c>
      <c r="J1054" s="8" t="n">
        <v>86.127464</v>
      </c>
      <c r="L1054" s="9">
        <f>LN(B1054/B1053)</f>
        <v/>
      </c>
      <c r="M1054" s="9">
        <f>$M$1*(C1054-C1053)</f>
        <v/>
      </c>
      <c r="N1054" s="9">
        <f>$N$1*(D1054-D1053)</f>
        <v/>
      </c>
      <c r="O1054" s="9">
        <f>$O$1*LN(E1054/E1053)</f>
        <v/>
      </c>
      <c r="P1054" s="9">
        <f>$P$1*LN(F1054/F1053)</f>
        <v/>
      </c>
      <c r="Q1054" s="9">
        <f>$Q$1*(G1054-G1053)</f>
        <v/>
      </c>
      <c r="R1054" s="9">
        <f>$R$1*(H1054-H1053)</f>
        <v/>
      </c>
      <c r="S1054" s="9">
        <f>$S$1*LN(I1054/I1053)</f>
        <v/>
      </c>
      <c r="T1054" s="9">
        <f>$T$1*LN(J1054/J1053)</f>
        <v/>
      </c>
      <c r="U1054" s="9">
        <f>$W$12+$W$4*M1054+$W$5*N1054+$W$6*O1054+$W$7*P1054+$W$8*Q1054+$W$9*R1054+$W$10*S1054+$W$11*T1054</f>
        <v/>
      </c>
      <c r="AA1054" s="10">
        <f>INDEX(LINEST(L795:L1054,M795:T1054,TRUE,TRUE),1,9)*52</f>
        <v/>
      </c>
      <c r="AB1054" s="9">
        <f>INDEX(LINEST(L795:L1054,M795:T1054,TRUE,TRUE),1,8)</f>
        <v/>
      </c>
      <c r="AC1054" s="9">
        <f>INDEX(LINEST(L795:L1054,M795:T1054,TRUE,TRUE),1,7)</f>
        <v/>
      </c>
      <c r="AD1054" s="9">
        <f>INDEX(LINEST(L795:L1054,M795:T1054,TRUE,TRUE),1,6)</f>
        <v/>
      </c>
      <c r="AE1054" s="9">
        <f>INDEX(LINEST(L795:L1054,M795:T1054,TRUE,TRUE),1,5)</f>
        <v/>
      </c>
      <c r="AF1054" s="9">
        <f>INDEX(LINEST(L795:L1054,M795:T1054,TRUE,TRUE),1,4)</f>
        <v/>
      </c>
      <c r="AG1054" s="9">
        <f>INDEX(LINEST(L795:L1054,M795:T1054,TRUE,TRUE),1,3)</f>
        <v/>
      </c>
      <c r="AH1054" s="9">
        <f>INDEX(LINEST(L795:L1054,M795:T1054,TRUE,TRUE),1,2)</f>
        <v/>
      </c>
      <c r="AI1054" s="9">
        <f>INDEX(LINEST(L795:L1054,M795:T1054,TRUE,TRUE),1,1)</f>
        <v/>
      </c>
      <c r="AJ1054" s="10">
        <f>INDEX(LINEST(L795:L1054,M795:T1054,TRUE,TRUE),3,1)</f>
        <v/>
      </c>
      <c r="AK1054" s="9">
        <f>AA1053/52+AB1053*M1054+AC1053*N1054+AD1053*O1054+AE1053*P1054+AF1053*Q1054+AG1053*R1054+AH1053*S1054+AI1053*T1054</f>
        <v/>
      </c>
      <c r="AL1054" s="9">
        <f>AVERAGE(L794:L1053)</f>
        <v/>
      </c>
    </row>
    <row r="1055">
      <c r="A1055" s="7" t="n">
        <v>44995</v>
      </c>
      <c r="B1055" s="8" t="n">
        <v>1861.25</v>
      </c>
      <c r="C1055" s="8" t="n">
        <v>2.26</v>
      </c>
      <c r="D1055" s="8" t="n">
        <v>1.44</v>
      </c>
      <c r="E1055" s="8" t="n">
        <v>104.580002</v>
      </c>
      <c r="F1055" s="8" t="n">
        <v>76.55</v>
      </c>
      <c r="G1055" s="8" t="n">
        <v>24.8</v>
      </c>
      <c r="H1055" s="8" t="n">
        <v>140.059998</v>
      </c>
      <c r="I1055" s="8" t="n">
        <v>3861.590088</v>
      </c>
      <c r="J1055" s="8" t="n">
        <v>87.023506</v>
      </c>
      <c r="L1055" s="9">
        <f>LN(B1055/B1054)</f>
        <v/>
      </c>
      <c r="M1055" s="9">
        <f>$M$1*(C1055-C1054)</f>
        <v/>
      </c>
      <c r="N1055" s="9">
        <f>$N$1*(D1055-D1054)</f>
        <v/>
      </c>
      <c r="O1055" s="9">
        <f>$O$1*LN(E1055/E1054)</f>
        <v/>
      </c>
      <c r="P1055" s="9">
        <f>$P$1*LN(F1055/F1054)</f>
        <v/>
      </c>
      <c r="Q1055" s="9">
        <f>$Q$1*(G1055-G1054)</f>
        <v/>
      </c>
      <c r="R1055" s="9">
        <f>$R$1*(H1055-H1054)</f>
        <v/>
      </c>
      <c r="S1055" s="9">
        <f>$S$1*LN(I1055/I1054)</f>
        <v/>
      </c>
      <c r="T1055" s="9">
        <f>$T$1*LN(J1055/J1054)</f>
        <v/>
      </c>
      <c r="U1055" s="9">
        <f>$W$12+$W$4*M1055+$W$5*N1055+$W$6*O1055+$W$7*P1055+$W$8*Q1055+$W$9*R1055+$W$10*S1055+$W$11*T1055</f>
        <v/>
      </c>
      <c r="AA1055" s="10">
        <f>INDEX(LINEST(L796:L1055,M796:T1055,TRUE,TRUE),1,9)*52</f>
        <v/>
      </c>
      <c r="AB1055" s="9">
        <f>INDEX(LINEST(L796:L1055,M796:T1055,TRUE,TRUE),1,8)</f>
        <v/>
      </c>
      <c r="AC1055" s="9">
        <f>INDEX(LINEST(L796:L1055,M796:T1055,TRUE,TRUE),1,7)</f>
        <v/>
      </c>
      <c r="AD1055" s="9">
        <f>INDEX(LINEST(L796:L1055,M796:T1055,TRUE,TRUE),1,6)</f>
        <v/>
      </c>
      <c r="AE1055" s="9">
        <f>INDEX(LINEST(L796:L1055,M796:T1055,TRUE,TRUE),1,5)</f>
        <v/>
      </c>
      <c r="AF1055" s="9">
        <f>INDEX(LINEST(L796:L1055,M796:T1055,TRUE,TRUE),1,4)</f>
        <v/>
      </c>
      <c r="AG1055" s="9">
        <f>INDEX(LINEST(L796:L1055,M796:T1055,TRUE,TRUE),1,3)</f>
        <v/>
      </c>
      <c r="AH1055" s="9">
        <f>INDEX(LINEST(L796:L1055,M796:T1055,TRUE,TRUE),1,2)</f>
        <v/>
      </c>
      <c r="AI1055" s="9">
        <f>INDEX(LINEST(L796:L1055,M796:T1055,TRUE,TRUE),1,1)</f>
        <v/>
      </c>
      <c r="AJ1055" s="10">
        <f>INDEX(LINEST(L796:L1055,M796:T1055,TRUE,TRUE),3,1)</f>
        <v/>
      </c>
      <c r="AK1055" s="9">
        <f>AA1054/52+AB1054*M1055+AC1054*N1055+AD1054*O1055+AE1054*P1055+AF1054*Q1055+AG1054*R1055+AH1054*S1055+AI1054*T1055</f>
        <v/>
      </c>
      <c r="AL1055" s="9">
        <f>AVERAGE(L795:L1054)</f>
        <v/>
      </c>
    </row>
    <row r="1056">
      <c r="A1056" s="7" t="n">
        <v>45002</v>
      </c>
      <c r="B1056" s="8" t="n">
        <v>1962.1</v>
      </c>
      <c r="C1056" s="8" t="n">
        <v>2.1</v>
      </c>
      <c r="D1056" s="8" t="n">
        <v>1.29</v>
      </c>
      <c r="E1056" s="8" t="n">
        <v>103.709999</v>
      </c>
      <c r="F1056" s="8" t="n">
        <v>66.61</v>
      </c>
      <c r="G1056" s="8" t="n">
        <v>25.51</v>
      </c>
      <c r="H1056" s="8" t="n">
        <v>180.110001</v>
      </c>
      <c r="I1056" s="8" t="n">
        <v>3916.639893</v>
      </c>
      <c r="J1056" s="8" t="n">
        <v>88.274429</v>
      </c>
      <c r="L1056" s="9">
        <f>LN(B1056/B1055)</f>
        <v/>
      </c>
      <c r="M1056" s="9">
        <f>$M$1*(C1056-C1055)</f>
        <v/>
      </c>
      <c r="N1056" s="9">
        <f>$N$1*(D1056-D1055)</f>
        <v/>
      </c>
      <c r="O1056" s="9">
        <f>$O$1*LN(E1056/E1055)</f>
        <v/>
      </c>
      <c r="P1056" s="9">
        <f>$P$1*LN(F1056/F1055)</f>
        <v/>
      </c>
      <c r="Q1056" s="9">
        <f>$Q$1*(G1056-G1055)</f>
        <v/>
      </c>
      <c r="R1056" s="9">
        <f>$R$1*(H1056-H1055)</f>
        <v/>
      </c>
      <c r="S1056" s="9">
        <f>$S$1*LN(I1056/I1055)</f>
        <v/>
      </c>
      <c r="T1056" s="9">
        <f>$T$1*LN(J1056/J1055)</f>
        <v/>
      </c>
      <c r="U1056" s="9">
        <f>$W$12+$W$4*M1056+$W$5*N1056+$W$6*O1056+$W$7*P1056+$W$8*Q1056+$W$9*R1056+$W$10*S1056+$W$11*T1056</f>
        <v/>
      </c>
      <c r="AA1056" s="10">
        <f>INDEX(LINEST(L797:L1056,M797:T1056,TRUE,TRUE),1,9)*52</f>
        <v/>
      </c>
      <c r="AB1056" s="9">
        <f>INDEX(LINEST(L797:L1056,M797:T1056,TRUE,TRUE),1,8)</f>
        <v/>
      </c>
      <c r="AC1056" s="9">
        <f>INDEX(LINEST(L797:L1056,M797:T1056,TRUE,TRUE),1,7)</f>
        <v/>
      </c>
      <c r="AD1056" s="9">
        <f>INDEX(LINEST(L797:L1056,M797:T1056,TRUE,TRUE),1,6)</f>
        <v/>
      </c>
      <c r="AE1056" s="9">
        <f>INDEX(LINEST(L797:L1056,M797:T1056,TRUE,TRUE),1,5)</f>
        <v/>
      </c>
      <c r="AF1056" s="9">
        <f>INDEX(LINEST(L797:L1056,M797:T1056,TRUE,TRUE),1,4)</f>
        <v/>
      </c>
      <c r="AG1056" s="9">
        <f>INDEX(LINEST(L797:L1056,M797:T1056,TRUE,TRUE),1,3)</f>
        <v/>
      </c>
      <c r="AH1056" s="9">
        <f>INDEX(LINEST(L797:L1056,M797:T1056,TRUE,TRUE),1,2)</f>
        <v/>
      </c>
      <c r="AI1056" s="9">
        <f>INDEX(LINEST(L797:L1056,M797:T1056,TRUE,TRUE),1,1)</f>
        <v/>
      </c>
      <c r="AJ1056" s="10">
        <f>INDEX(LINEST(L797:L1056,M797:T1056,TRUE,TRUE),3,1)</f>
        <v/>
      </c>
      <c r="AK1056" s="9">
        <f>AA1055/52+AB1055*M1056+AC1055*N1056+AD1055*O1056+AE1055*P1056+AF1055*Q1056+AG1055*R1056+AH1055*S1056+AI1055*T1056</f>
        <v/>
      </c>
      <c r="AL1056" s="9">
        <f>AVERAGE(L796:L1055)</f>
        <v/>
      </c>
    </row>
    <row r="1057">
      <c r="A1057" s="7" t="n">
        <v>45009</v>
      </c>
      <c r="B1057" s="8" t="n">
        <v>1993.8</v>
      </c>
      <c r="C1057" s="8" t="n">
        <v>2.22</v>
      </c>
      <c r="D1057" s="8" t="n">
        <v>1.16</v>
      </c>
      <c r="E1057" s="8" t="n">
        <v>103.120003</v>
      </c>
      <c r="F1057" s="8" t="n">
        <v>69.22</v>
      </c>
      <c r="G1057" s="8" t="n">
        <v>21.74</v>
      </c>
      <c r="H1057" s="8" t="n">
        <v>173.660004</v>
      </c>
      <c r="I1057" s="8" t="n">
        <v>3970.98999</v>
      </c>
      <c r="J1057" s="8" t="n">
        <v>88.85998499999999</v>
      </c>
      <c r="L1057" s="9">
        <f>LN(B1057/B1056)</f>
        <v/>
      </c>
      <c r="M1057" s="9">
        <f>$M$1*(C1057-C1056)</f>
        <v/>
      </c>
      <c r="N1057" s="9">
        <f>$N$1*(D1057-D1056)</f>
        <v/>
      </c>
      <c r="O1057" s="9">
        <f>$O$1*LN(E1057/E1056)</f>
        <v/>
      </c>
      <c r="P1057" s="9">
        <f>$P$1*LN(F1057/F1056)</f>
        <v/>
      </c>
      <c r="Q1057" s="9">
        <f>$Q$1*(G1057-G1056)</f>
        <v/>
      </c>
      <c r="R1057" s="9">
        <f>$R$1*(H1057-H1056)</f>
        <v/>
      </c>
      <c r="S1057" s="9">
        <f>$S$1*LN(I1057/I1056)</f>
        <v/>
      </c>
      <c r="T1057" s="9">
        <f>$T$1*LN(J1057/J1056)</f>
        <v/>
      </c>
      <c r="U1057" s="9">
        <f>$W$12+$W$4*M1057+$W$5*N1057+$W$6*O1057+$W$7*P1057+$W$8*Q1057+$W$9*R1057+$W$10*S1057+$W$11*T1057</f>
        <v/>
      </c>
      <c r="AA1057" s="10">
        <f>INDEX(LINEST(L798:L1057,M798:T1057,TRUE,TRUE),1,9)*52</f>
        <v/>
      </c>
      <c r="AB1057" s="9">
        <f>INDEX(LINEST(L798:L1057,M798:T1057,TRUE,TRUE),1,8)</f>
        <v/>
      </c>
      <c r="AC1057" s="9">
        <f>INDEX(LINEST(L798:L1057,M798:T1057,TRUE,TRUE),1,7)</f>
        <v/>
      </c>
      <c r="AD1057" s="9">
        <f>INDEX(LINEST(L798:L1057,M798:T1057,TRUE,TRUE),1,6)</f>
        <v/>
      </c>
      <c r="AE1057" s="9">
        <f>INDEX(LINEST(L798:L1057,M798:T1057,TRUE,TRUE),1,5)</f>
        <v/>
      </c>
      <c r="AF1057" s="9">
        <f>INDEX(LINEST(L798:L1057,M798:T1057,TRUE,TRUE),1,4)</f>
        <v/>
      </c>
      <c r="AG1057" s="9">
        <f>INDEX(LINEST(L798:L1057,M798:T1057,TRUE,TRUE),1,3)</f>
        <v/>
      </c>
      <c r="AH1057" s="9">
        <f>INDEX(LINEST(L798:L1057,M798:T1057,TRUE,TRUE),1,2)</f>
        <v/>
      </c>
      <c r="AI1057" s="9">
        <f>INDEX(LINEST(L798:L1057,M798:T1057,TRUE,TRUE),1,1)</f>
        <v/>
      </c>
      <c r="AJ1057" s="10">
        <f>INDEX(LINEST(L798:L1057,M798:T1057,TRUE,TRUE),3,1)</f>
        <v/>
      </c>
      <c r="AK1057" s="9">
        <f>AA1056/52+AB1056*M1057+AC1056*N1057+AD1056*O1057+AE1056*P1057+AF1056*Q1057+AG1056*R1057+AH1056*S1057+AI1056*T1057</f>
        <v/>
      </c>
      <c r="AL1057" s="9">
        <f>AVERAGE(L797:L1056)</f>
        <v/>
      </c>
    </row>
    <row r="1058">
      <c r="A1058" s="7" t="n">
        <v>45016</v>
      </c>
      <c r="B1058" s="8" t="n">
        <v>1979.7</v>
      </c>
      <c r="C1058" s="8" t="n">
        <v>2.32</v>
      </c>
      <c r="D1058" s="8" t="n">
        <v>1.16</v>
      </c>
      <c r="E1058" s="8" t="n">
        <v>102.510002</v>
      </c>
      <c r="F1058" s="8" t="n">
        <v>75.68000000000001</v>
      </c>
      <c r="G1058" s="8" t="n">
        <v>18.7</v>
      </c>
      <c r="H1058" s="8" t="n">
        <v>135.929993</v>
      </c>
      <c r="I1058" s="8" t="n">
        <v>4109.310059</v>
      </c>
      <c r="J1058" s="8" t="n">
        <v>88.39864300000001</v>
      </c>
      <c r="L1058" s="9">
        <f>LN(B1058/B1057)</f>
        <v/>
      </c>
      <c r="M1058" s="9">
        <f>$M$1*(C1058-C1057)</f>
        <v/>
      </c>
      <c r="N1058" s="9">
        <f>$N$1*(D1058-D1057)</f>
        <v/>
      </c>
      <c r="O1058" s="9">
        <f>$O$1*LN(E1058/E1057)</f>
        <v/>
      </c>
      <c r="P1058" s="9">
        <f>$P$1*LN(F1058/F1057)</f>
        <v/>
      </c>
      <c r="Q1058" s="9">
        <f>$Q$1*(G1058-G1057)</f>
        <v/>
      </c>
      <c r="R1058" s="9">
        <f>$R$1*(H1058-H1057)</f>
        <v/>
      </c>
      <c r="S1058" s="9">
        <f>$S$1*LN(I1058/I1057)</f>
        <v/>
      </c>
      <c r="T1058" s="9">
        <f>$T$1*LN(J1058/J1057)</f>
        <v/>
      </c>
      <c r="U1058" s="9">
        <f>$W$12+$W$4*M1058+$W$5*N1058+$W$6*O1058+$W$7*P1058+$W$8*Q1058+$W$9*R1058+$W$10*S1058+$W$11*T1058</f>
        <v/>
      </c>
      <c r="AA1058" s="10">
        <f>INDEX(LINEST(L799:L1058,M799:T1058,TRUE,TRUE),1,9)*52</f>
        <v/>
      </c>
      <c r="AB1058" s="9">
        <f>INDEX(LINEST(L799:L1058,M799:T1058,TRUE,TRUE),1,8)</f>
        <v/>
      </c>
      <c r="AC1058" s="9">
        <f>INDEX(LINEST(L799:L1058,M799:T1058,TRUE,TRUE),1,7)</f>
        <v/>
      </c>
      <c r="AD1058" s="9">
        <f>INDEX(LINEST(L799:L1058,M799:T1058,TRUE,TRUE),1,6)</f>
        <v/>
      </c>
      <c r="AE1058" s="9">
        <f>INDEX(LINEST(L799:L1058,M799:T1058,TRUE,TRUE),1,5)</f>
        <v/>
      </c>
      <c r="AF1058" s="9">
        <f>INDEX(LINEST(L799:L1058,M799:T1058,TRUE,TRUE),1,4)</f>
        <v/>
      </c>
      <c r="AG1058" s="9">
        <f>INDEX(LINEST(L799:L1058,M799:T1058,TRUE,TRUE),1,3)</f>
        <v/>
      </c>
      <c r="AH1058" s="9">
        <f>INDEX(LINEST(L799:L1058,M799:T1058,TRUE,TRUE),1,2)</f>
        <v/>
      </c>
      <c r="AI1058" s="9">
        <f>INDEX(LINEST(L799:L1058,M799:T1058,TRUE,TRUE),1,1)</f>
        <v/>
      </c>
      <c r="AJ1058" s="10">
        <f>INDEX(LINEST(L799:L1058,M799:T1058,TRUE,TRUE),3,1)</f>
        <v/>
      </c>
      <c r="AK1058" s="9">
        <f>AA1057/52+AB1057*M1058+AC1057*N1058+AD1057*O1058+AE1057*P1058+AF1057*Q1058+AG1057*R1058+AH1057*S1058+AI1057*T1058</f>
        <v/>
      </c>
      <c r="AL1058" s="9">
        <f>AVERAGE(L798:L1057)</f>
        <v/>
      </c>
    </row>
    <row r="1059">
      <c r="A1059" s="7" t="n">
        <v>45023</v>
      </c>
      <c r="B1059" s="8" t="n">
        <v>2001.9</v>
      </c>
      <c r="C1059" s="8" t="n">
        <v>2.25</v>
      </c>
      <c r="D1059" s="8" t="n">
        <v>1.14</v>
      </c>
      <c r="E1059" s="8" t="n">
        <v>101.82</v>
      </c>
      <c r="F1059" s="8" t="n">
        <v>80.7</v>
      </c>
      <c r="G1059" s="8" t="n">
        <v>18.4</v>
      </c>
      <c r="H1059" s="8" t="n">
        <v>147.729996</v>
      </c>
      <c r="I1059" s="8" t="n">
        <v>4105.02002</v>
      </c>
      <c r="J1059" s="8" t="n">
        <v>89.33432000000001</v>
      </c>
      <c r="L1059" s="9">
        <f>LN(B1059/B1058)</f>
        <v/>
      </c>
      <c r="M1059" s="9">
        <f>$M$1*(C1059-C1058)</f>
        <v/>
      </c>
      <c r="N1059" s="9">
        <f>$N$1*(D1059-D1058)</f>
        <v/>
      </c>
      <c r="O1059" s="9">
        <f>$O$1*LN(E1059/E1058)</f>
        <v/>
      </c>
      <c r="P1059" s="9">
        <f>$P$1*LN(F1059/F1058)</f>
        <v/>
      </c>
      <c r="Q1059" s="9">
        <f>$Q$1*(G1059-G1058)</f>
        <v/>
      </c>
      <c r="R1059" s="9">
        <f>$R$1*(H1059-H1058)</f>
        <v/>
      </c>
      <c r="S1059" s="9">
        <f>$S$1*LN(I1059/I1058)</f>
        <v/>
      </c>
      <c r="T1059" s="9">
        <f>$T$1*LN(J1059/J1058)</f>
        <v/>
      </c>
      <c r="U1059" s="9">
        <f>$W$12+$W$4*M1059+$W$5*N1059+$W$6*O1059+$W$7*P1059+$W$8*Q1059+$W$9*R1059+$W$10*S1059+$W$11*T1059</f>
        <v/>
      </c>
      <c r="AA1059" s="10">
        <f>INDEX(LINEST(L800:L1059,M800:T1059,TRUE,TRUE),1,9)*52</f>
        <v/>
      </c>
      <c r="AB1059" s="9">
        <f>INDEX(LINEST(L800:L1059,M800:T1059,TRUE,TRUE),1,8)</f>
        <v/>
      </c>
      <c r="AC1059" s="9">
        <f>INDEX(LINEST(L800:L1059,M800:T1059,TRUE,TRUE),1,7)</f>
        <v/>
      </c>
      <c r="AD1059" s="9">
        <f>INDEX(LINEST(L800:L1059,M800:T1059,TRUE,TRUE),1,6)</f>
        <v/>
      </c>
      <c r="AE1059" s="9">
        <f>INDEX(LINEST(L800:L1059,M800:T1059,TRUE,TRUE),1,5)</f>
        <v/>
      </c>
      <c r="AF1059" s="9">
        <f>INDEX(LINEST(L800:L1059,M800:T1059,TRUE,TRUE),1,4)</f>
        <v/>
      </c>
      <c r="AG1059" s="9">
        <f>INDEX(LINEST(L800:L1059,M800:T1059,TRUE,TRUE),1,3)</f>
        <v/>
      </c>
      <c r="AH1059" s="9">
        <f>INDEX(LINEST(L800:L1059,M800:T1059,TRUE,TRUE),1,2)</f>
        <v/>
      </c>
      <c r="AI1059" s="9">
        <f>INDEX(LINEST(L800:L1059,M800:T1059,TRUE,TRUE),1,1)</f>
        <v/>
      </c>
      <c r="AJ1059" s="10">
        <f>INDEX(LINEST(L800:L1059,M800:T1059,TRUE,TRUE),3,1)</f>
        <v/>
      </c>
      <c r="AK1059" s="9">
        <f>AA1058/52+AB1058*M1059+AC1058*N1059+AD1058*O1059+AE1058*P1059+AF1058*Q1059+AG1058*R1059+AH1058*S1059+AI1058*T1059</f>
        <v/>
      </c>
      <c r="AL1059" s="9">
        <f>AVERAGE(L799:L1058)</f>
        <v/>
      </c>
    </row>
    <row r="1060">
      <c r="A1060" s="7" t="n">
        <v>45030</v>
      </c>
      <c r="B1060" s="8" t="n">
        <v>2019.4</v>
      </c>
      <c r="C1060" s="8" t="n">
        <v>2.3</v>
      </c>
      <c r="D1060" s="8" t="n">
        <v>1.22</v>
      </c>
      <c r="E1060" s="8" t="n">
        <v>101.550003</v>
      </c>
      <c r="F1060" s="8" t="n">
        <v>82.58</v>
      </c>
      <c r="G1060" s="8" t="n">
        <v>17.07</v>
      </c>
      <c r="H1060" s="8" t="n">
        <v>118.839996</v>
      </c>
      <c r="I1060" s="8" t="n">
        <v>4137.640137</v>
      </c>
      <c r="J1060" s="8" t="n">
        <v>88.40930899999999</v>
      </c>
      <c r="L1060" s="9">
        <f>LN(B1060/B1059)</f>
        <v/>
      </c>
      <c r="M1060" s="9">
        <f>$M$1*(C1060-C1059)</f>
        <v/>
      </c>
      <c r="N1060" s="9">
        <f>$N$1*(D1060-D1059)</f>
        <v/>
      </c>
      <c r="O1060" s="9">
        <f>$O$1*LN(E1060/E1059)</f>
        <v/>
      </c>
      <c r="P1060" s="9">
        <f>$P$1*LN(F1060/F1059)</f>
        <v/>
      </c>
      <c r="Q1060" s="9">
        <f>$Q$1*(G1060-G1059)</f>
        <v/>
      </c>
      <c r="R1060" s="9">
        <f>$R$1*(H1060-H1059)</f>
        <v/>
      </c>
      <c r="S1060" s="9">
        <f>$S$1*LN(I1060/I1059)</f>
        <v/>
      </c>
      <c r="T1060" s="9">
        <f>$T$1*LN(J1060/J1059)</f>
        <v/>
      </c>
      <c r="U1060" s="9">
        <f>$W$12+$W$4*M1060+$W$5*N1060+$W$6*O1060+$W$7*P1060+$W$8*Q1060+$W$9*R1060+$W$10*S1060+$W$11*T1060</f>
        <v/>
      </c>
      <c r="AA1060" s="10">
        <f>INDEX(LINEST(L801:L1060,M801:T1060,TRUE,TRUE),1,9)*52</f>
        <v/>
      </c>
      <c r="AB1060" s="9">
        <f>INDEX(LINEST(L801:L1060,M801:T1060,TRUE,TRUE),1,8)</f>
        <v/>
      </c>
      <c r="AC1060" s="9">
        <f>INDEX(LINEST(L801:L1060,M801:T1060,TRUE,TRUE),1,7)</f>
        <v/>
      </c>
      <c r="AD1060" s="9">
        <f>INDEX(LINEST(L801:L1060,M801:T1060,TRUE,TRUE),1,6)</f>
        <v/>
      </c>
      <c r="AE1060" s="9">
        <f>INDEX(LINEST(L801:L1060,M801:T1060,TRUE,TRUE),1,5)</f>
        <v/>
      </c>
      <c r="AF1060" s="9">
        <f>INDEX(LINEST(L801:L1060,M801:T1060,TRUE,TRUE),1,4)</f>
        <v/>
      </c>
      <c r="AG1060" s="9">
        <f>INDEX(LINEST(L801:L1060,M801:T1060,TRUE,TRUE),1,3)</f>
        <v/>
      </c>
      <c r="AH1060" s="9">
        <f>INDEX(LINEST(L801:L1060,M801:T1060,TRUE,TRUE),1,2)</f>
        <v/>
      </c>
      <c r="AI1060" s="9">
        <f>INDEX(LINEST(L801:L1060,M801:T1060,TRUE,TRUE),1,1)</f>
        <v/>
      </c>
      <c r="AJ1060" s="10">
        <f>INDEX(LINEST(L801:L1060,M801:T1060,TRUE,TRUE),3,1)</f>
        <v/>
      </c>
      <c r="AK1060" s="9">
        <f>AA1059/52+AB1059*M1060+AC1059*N1060+AD1059*O1060+AE1059*P1060+AF1059*Q1060+AG1059*R1060+AH1059*S1060+AI1059*T1060</f>
        <v/>
      </c>
      <c r="AL1060" s="9">
        <f>AVERAGE(L800:L1059)</f>
        <v/>
      </c>
    </row>
    <row r="1061">
      <c r="A1061" s="7" t="n">
        <v>45037</v>
      </c>
      <c r="B1061" s="8" t="n">
        <v>1973.65</v>
      </c>
      <c r="C1061" s="8" t="n">
        <v>2.28</v>
      </c>
      <c r="D1061" s="8" t="n">
        <v>1.29</v>
      </c>
      <c r="E1061" s="8" t="n">
        <v>101.82</v>
      </c>
      <c r="F1061" s="8" t="n">
        <v>77.86</v>
      </c>
      <c r="G1061" s="8" t="n">
        <v>16.77</v>
      </c>
      <c r="H1061" s="8" t="n">
        <v>120.839996</v>
      </c>
      <c r="I1061" s="8" t="n">
        <v>4133.52002</v>
      </c>
      <c r="J1061" s="8" t="n">
        <v>88.204735</v>
      </c>
      <c r="L1061" s="9">
        <f>LN(B1061/B1060)</f>
        <v/>
      </c>
      <c r="M1061" s="9">
        <f>$M$1*(C1061-C1060)</f>
        <v/>
      </c>
      <c r="N1061" s="9">
        <f>$N$1*(D1061-D1060)</f>
        <v/>
      </c>
      <c r="O1061" s="9">
        <f>$O$1*LN(E1061/E1060)</f>
        <v/>
      </c>
      <c r="P1061" s="9">
        <f>$P$1*LN(F1061/F1060)</f>
        <v/>
      </c>
      <c r="Q1061" s="9">
        <f>$Q$1*(G1061-G1060)</f>
        <v/>
      </c>
      <c r="R1061" s="9">
        <f>$R$1*(H1061-H1060)</f>
        <v/>
      </c>
      <c r="S1061" s="9">
        <f>$S$1*LN(I1061/I1060)</f>
        <v/>
      </c>
      <c r="T1061" s="9">
        <f>$T$1*LN(J1061/J1060)</f>
        <v/>
      </c>
      <c r="U1061" s="9">
        <f>$W$12+$W$4*M1061+$W$5*N1061+$W$6*O1061+$W$7*P1061+$W$8*Q1061+$W$9*R1061+$W$10*S1061+$W$11*T1061</f>
        <v/>
      </c>
      <c r="AA1061" s="10">
        <f>INDEX(LINEST(L802:L1061,M802:T1061,TRUE,TRUE),1,9)*52</f>
        <v/>
      </c>
      <c r="AB1061" s="9">
        <f>INDEX(LINEST(L802:L1061,M802:T1061,TRUE,TRUE),1,8)</f>
        <v/>
      </c>
      <c r="AC1061" s="9">
        <f>INDEX(LINEST(L802:L1061,M802:T1061,TRUE,TRUE),1,7)</f>
        <v/>
      </c>
      <c r="AD1061" s="9">
        <f>INDEX(LINEST(L802:L1061,M802:T1061,TRUE,TRUE),1,6)</f>
        <v/>
      </c>
      <c r="AE1061" s="9">
        <f>INDEX(LINEST(L802:L1061,M802:T1061,TRUE,TRUE),1,5)</f>
        <v/>
      </c>
      <c r="AF1061" s="9">
        <f>INDEX(LINEST(L802:L1061,M802:T1061,TRUE,TRUE),1,4)</f>
        <v/>
      </c>
      <c r="AG1061" s="9">
        <f>INDEX(LINEST(L802:L1061,M802:T1061,TRUE,TRUE),1,3)</f>
        <v/>
      </c>
      <c r="AH1061" s="9">
        <f>INDEX(LINEST(L802:L1061,M802:T1061,TRUE,TRUE),1,2)</f>
        <v/>
      </c>
      <c r="AI1061" s="9">
        <f>INDEX(LINEST(L802:L1061,M802:T1061,TRUE,TRUE),1,1)</f>
        <v/>
      </c>
      <c r="AJ1061" s="10">
        <f>INDEX(LINEST(L802:L1061,M802:T1061,TRUE,TRUE),3,1)</f>
        <v/>
      </c>
      <c r="AK1061" s="9">
        <f>AA1060/52+AB1060*M1061+AC1060*N1061+AD1060*O1061+AE1060*P1061+AF1060*Q1061+AG1060*R1061+AH1060*S1061+AI1060*T1061</f>
        <v/>
      </c>
      <c r="AL1061" s="9">
        <f>AVERAGE(L801:L1060)</f>
        <v/>
      </c>
    </row>
    <row r="1062">
      <c r="A1062" s="7" t="n">
        <v>45044</v>
      </c>
      <c r="B1062" s="8" t="n">
        <v>1982.55</v>
      </c>
      <c r="C1062" s="8" t="n">
        <v>2.18</v>
      </c>
      <c r="D1062" s="8" t="n">
        <v>1.26</v>
      </c>
      <c r="E1062" s="8" t="n">
        <v>101.669998</v>
      </c>
      <c r="F1062" s="8" t="n">
        <v>76.78</v>
      </c>
      <c r="G1062" s="8" t="n">
        <v>15.78</v>
      </c>
      <c r="H1062" s="8" t="n">
        <v>122.459999</v>
      </c>
      <c r="I1062" s="8" t="n">
        <v>4169.47998</v>
      </c>
      <c r="J1062" s="8" t="n">
        <v>88.90741</v>
      </c>
      <c r="L1062" s="9">
        <f>LN(B1062/B1061)</f>
        <v/>
      </c>
      <c r="M1062" s="9">
        <f>$M$1*(C1062-C1061)</f>
        <v/>
      </c>
      <c r="N1062" s="9">
        <f>$N$1*(D1062-D1061)</f>
        <v/>
      </c>
      <c r="O1062" s="9">
        <f>$O$1*LN(E1062/E1061)</f>
        <v/>
      </c>
      <c r="P1062" s="9">
        <f>$P$1*LN(F1062/F1061)</f>
        <v/>
      </c>
      <c r="Q1062" s="9">
        <f>$Q$1*(G1062-G1061)</f>
        <v/>
      </c>
      <c r="R1062" s="9">
        <f>$R$1*(H1062-H1061)</f>
        <v/>
      </c>
      <c r="S1062" s="9">
        <f>$S$1*LN(I1062/I1061)</f>
        <v/>
      </c>
      <c r="T1062" s="9">
        <f>$T$1*LN(J1062/J1061)</f>
        <v/>
      </c>
      <c r="U1062" s="9">
        <f>$W$12+$W$4*M1062+$W$5*N1062+$W$6*O1062+$W$7*P1062+$W$8*Q1062+$W$9*R1062+$W$10*S1062+$W$11*T1062</f>
        <v/>
      </c>
      <c r="AA1062" s="10">
        <f>INDEX(LINEST(L803:L1062,M803:T1062,TRUE,TRUE),1,9)*52</f>
        <v/>
      </c>
      <c r="AB1062" s="9">
        <f>INDEX(LINEST(L803:L1062,M803:T1062,TRUE,TRUE),1,8)</f>
        <v/>
      </c>
      <c r="AC1062" s="9">
        <f>INDEX(LINEST(L803:L1062,M803:T1062,TRUE,TRUE),1,7)</f>
        <v/>
      </c>
      <c r="AD1062" s="9">
        <f>INDEX(LINEST(L803:L1062,M803:T1062,TRUE,TRUE),1,6)</f>
        <v/>
      </c>
      <c r="AE1062" s="9">
        <f>INDEX(LINEST(L803:L1062,M803:T1062,TRUE,TRUE),1,5)</f>
        <v/>
      </c>
      <c r="AF1062" s="9">
        <f>INDEX(LINEST(L803:L1062,M803:T1062,TRUE,TRUE),1,4)</f>
        <v/>
      </c>
      <c r="AG1062" s="9">
        <f>INDEX(LINEST(L803:L1062,M803:T1062,TRUE,TRUE),1,3)</f>
        <v/>
      </c>
      <c r="AH1062" s="9">
        <f>INDEX(LINEST(L803:L1062,M803:T1062,TRUE,TRUE),1,2)</f>
        <v/>
      </c>
      <c r="AI1062" s="9">
        <f>INDEX(LINEST(L803:L1062,M803:T1062,TRUE,TRUE),1,1)</f>
        <v/>
      </c>
      <c r="AJ1062" s="10">
        <f>INDEX(LINEST(L803:L1062,M803:T1062,TRUE,TRUE),3,1)</f>
        <v/>
      </c>
      <c r="AK1062" s="9">
        <f>AA1061/52+AB1061*M1062+AC1061*N1062+AD1061*O1062+AE1061*P1062+AF1061*Q1062+AG1061*R1062+AH1061*S1062+AI1061*T1062</f>
        <v/>
      </c>
      <c r="AL1062" s="9">
        <f>AVERAGE(L802:L1061)</f>
        <v/>
      </c>
    </row>
    <row r="1063">
      <c r="A1063" s="7" t="n">
        <v>45051</v>
      </c>
      <c r="B1063" s="8" t="n">
        <v>2000.95</v>
      </c>
      <c r="C1063" s="8" t="n">
        <v>2.21</v>
      </c>
      <c r="D1063" s="8" t="n">
        <v>1.23</v>
      </c>
      <c r="E1063" s="8" t="n">
        <v>101.209999</v>
      </c>
      <c r="F1063" s="8" t="n">
        <v>71.31999999999999</v>
      </c>
      <c r="G1063" s="8" t="n">
        <v>17.19</v>
      </c>
      <c r="H1063" s="8" t="n">
        <v>130.210007</v>
      </c>
      <c r="I1063" s="8" t="n">
        <v>4136.25</v>
      </c>
      <c r="J1063" s="8" t="n">
        <v>88.85298899999999</v>
      </c>
      <c r="L1063" s="9">
        <f>LN(B1063/B1062)</f>
        <v/>
      </c>
      <c r="M1063" s="9">
        <f>$M$1*(C1063-C1062)</f>
        <v/>
      </c>
      <c r="N1063" s="9">
        <f>$N$1*(D1063-D1062)</f>
        <v/>
      </c>
      <c r="O1063" s="9">
        <f>$O$1*LN(E1063/E1062)</f>
        <v/>
      </c>
      <c r="P1063" s="9">
        <f>$P$1*LN(F1063/F1062)</f>
        <v/>
      </c>
      <c r="Q1063" s="9">
        <f>$Q$1*(G1063-G1062)</f>
        <v/>
      </c>
      <c r="R1063" s="9">
        <f>$R$1*(H1063-H1062)</f>
        <v/>
      </c>
      <c r="S1063" s="9">
        <f>$S$1*LN(I1063/I1062)</f>
        <v/>
      </c>
      <c r="T1063" s="9">
        <f>$T$1*LN(J1063/J1062)</f>
        <v/>
      </c>
      <c r="U1063" s="9">
        <f>$W$12+$W$4*M1063+$W$5*N1063+$W$6*O1063+$W$7*P1063+$W$8*Q1063+$W$9*R1063+$W$10*S1063+$W$11*T1063</f>
        <v/>
      </c>
      <c r="AA1063" s="10">
        <f>INDEX(LINEST(L804:L1063,M804:T1063,TRUE,TRUE),1,9)*52</f>
        <v/>
      </c>
      <c r="AB1063" s="9">
        <f>INDEX(LINEST(L804:L1063,M804:T1063,TRUE,TRUE),1,8)</f>
        <v/>
      </c>
      <c r="AC1063" s="9">
        <f>INDEX(LINEST(L804:L1063,M804:T1063,TRUE,TRUE),1,7)</f>
        <v/>
      </c>
      <c r="AD1063" s="9">
        <f>INDEX(LINEST(L804:L1063,M804:T1063,TRUE,TRUE),1,6)</f>
        <v/>
      </c>
      <c r="AE1063" s="9">
        <f>INDEX(LINEST(L804:L1063,M804:T1063,TRUE,TRUE),1,5)</f>
        <v/>
      </c>
      <c r="AF1063" s="9">
        <f>INDEX(LINEST(L804:L1063,M804:T1063,TRUE,TRUE),1,4)</f>
        <v/>
      </c>
      <c r="AG1063" s="9">
        <f>INDEX(LINEST(L804:L1063,M804:T1063,TRUE,TRUE),1,3)</f>
        <v/>
      </c>
      <c r="AH1063" s="9">
        <f>INDEX(LINEST(L804:L1063,M804:T1063,TRUE,TRUE),1,2)</f>
        <v/>
      </c>
      <c r="AI1063" s="9">
        <f>INDEX(LINEST(L804:L1063,M804:T1063,TRUE,TRUE),1,1)</f>
        <v/>
      </c>
      <c r="AJ1063" s="10">
        <f>INDEX(LINEST(L804:L1063,M804:T1063,TRUE,TRUE),3,1)</f>
        <v/>
      </c>
      <c r="AK1063" s="9">
        <f>AA1062/52+AB1062*M1063+AC1062*N1063+AD1062*O1063+AE1062*P1063+AF1062*Q1063+AG1062*R1063+AH1062*S1063+AI1062*T1063</f>
        <v/>
      </c>
      <c r="AL1063" s="9">
        <f>AVERAGE(L803:L1062)</f>
        <v/>
      </c>
    </row>
    <row r="1064">
      <c r="A1064" s="7" t="n">
        <v>45058</v>
      </c>
      <c r="B1064" s="8" t="n">
        <v>2019.9</v>
      </c>
      <c r="C1064" s="8" t="n">
        <v>2.18</v>
      </c>
      <c r="D1064" s="8" t="n">
        <v>1.28</v>
      </c>
      <c r="E1064" s="8" t="n">
        <v>102.68</v>
      </c>
      <c r="F1064" s="8" t="n">
        <v>70.02</v>
      </c>
      <c r="G1064" s="8" t="n">
        <v>17.03</v>
      </c>
      <c r="H1064" s="8" t="n">
        <v>120.519997</v>
      </c>
      <c r="I1064" s="8" t="n">
        <v>4124.080078</v>
      </c>
      <c r="J1064" s="8" t="n">
        <v>88.621185</v>
      </c>
      <c r="L1064" s="9">
        <f>LN(B1064/B1063)</f>
        <v/>
      </c>
      <c r="M1064" s="9">
        <f>$M$1*(C1064-C1063)</f>
        <v/>
      </c>
      <c r="N1064" s="9">
        <f>$N$1*(D1064-D1063)</f>
        <v/>
      </c>
      <c r="O1064" s="9">
        <f>$O$1*LN(E1064/E1063)</f>
        <v/>
      </c>
      <c r="P1064" s="9">
        <f>$P$1*LN(F1064/F1063)</f>
        <v/>
      </c>
      <c r="Q1064" s="9">
        <f>$Q$1*(G1064-G1063)</f>
        <v/>
      </c>
      <c r="R1064" s="9">
        <f>$R$1*(H1064-H1063)</f>
        <v/>
      </c>
      <c r="S1064" s="9">
        <f>$S$1*LN(I1064/I1063)</f>
        <v/>
      </c>
      <c r="T1064" s="9">
        <f>$T$1*LN(J1064/J1063)</f>
        <v/>
      </c>
      <c r="U1064" s="9">
        <f>$W$12+$W$4*M1064+$W$5*N1064+$W$6*O1064+$W$7*P1064+$W$8*Q1064+$W$9*R1064+$W$10*S1064+$W$11*T1064</f>
        <v/>
      </c>
      <c r="AA1064" s="10">
        <f>INDEX(LINEST(L805:L1064,M805:T1064,TRUE,TRUE),1,9)*52</f>
        <v/>
      </c>
      <c r="AB1064" s="9">
        <f>INDEX(LINEST(L805:L1064,M805:T1064,TRUE,TRUE),1,8)</f>
        <v/>
      </c>
      <c r="AC1064" s="9">
        <f>INDEX(LINEST(L805:L1064,M805:T1064,TRUE,TRUE),1,7)</f>
        <v/>
      </c>
      <c r="AD1064" s="9">
        <f>INDEX(LINEST(L805:L1064,M805:T1064,TRUE,TRUE),1,6)</f>
        <v/>
      </c>
      <c r="AE1064" s="9">
        <f>INDEX(LINEST(L805:L1064,M805:T1064,TRUE,TRUE),1,5)</f>
        <v/>
      </c>
      <c r="AF1064" s="9">
        <f>INDEX(LINEST(L805:L1064,M805:T1064,TRUE,TRUE),1,4)</f>
        <v/>
      </c>
      <c r="AG1064" s="9">
        <f>INDEX(LINEST(L805:L1064,M805:T1064,TRUE,TRUE),1,3)</f>
        <v/>
      </c>
      <c r="AH1064" s="9">
        <f>INDEX(LINEST(L805:L1064,M805:T1064,TRUE,TRUE),1,2)</f>
        <v/>
      </c>
      <c r="AI1064" s="9">
        <f>INDEX(LINEST(L805:L1064,M805:T1064,TRUE,TRUE),1,1)</f>
        <v/>
      </c>
      <c r="AJ1064" s="10">
        <f>INDEX(LINEST(L805:L1064,M805:T1064,TRUE,TRUE),3,1)</f>
        <v/>
      </c>
      <c r="AK1064" s="9">
        <f>AA1063/52+AB1063*M1064+AC1063*N1064+AD1063*O1064+AE1063*P1064+AF1063*Q1064+AG1063*R1064+AH1063*S1064+AI1063*T1064</f>
        <v/>
      </c>
      <c r="AL1064" s="9">
        <f>AVERAGE(L804:L1063)</f>
        <v/>
      </c>
    </row>
    <row r="1065">
      <c r="A1065" s="7" t="n">
        <v>45065</v>
      </c>
      <c r="B1065" s="8" t="n">
        <v>1961.6</v>
      </c>
      <c r="C1065" s="8" t="n">
        <v>2.24</v>
      </c>
      <c r="D1065" s="8" t="n">
        <v>1.46</v>
      </c>
      <c r="E1065" s="8" t="n">
        <v>103.199997</v>
      </c>
      <c r="F1065" s="8" t="n">
        <v>71.56999999999999</v>
      </c>
      <c r="G1065" s="8" t="n">
        <v>16.81</v>
      </c>
      <c r="H1065" s="8" t="n">
        <v>127.510002</v>
      </c>
      <c r="I1065" s="8" t="n">
        <v>4191.97998</v>
      </c>
      <c r="J1065" s="8" t="n">
        <v>87.453079</v>
      </c>
      <c r="L1065" s="9">
        <f>LN(B1065/B1064)</f>
        <v/>
      </c>
      <c r="M1065" s="9">
        <f>$M$1*(C1065-C1064)</f>
        <v/>
      </c>
      <c r="N1065" s="9">
        <f>$N$1*(D1065-D1064)</f>
        <v/>
      </c>
      <c r="O1065" s="9">
        <f>$O$1*LN(E1065/E1064)</f>
        <v/>
      </c>
      <c r="P1065" s="9">
        <f>$P$1*LN(F1065/F1064)</f>
        <v/>
      </c>
      <c r="Q1065" s="9">
        <f>$Q$1*(G1065-G1064)</f>
        <v/>
      </c>
      <c r="R1065" s="9">
        <f>$R$1*(H1065-H1064)</f>
        <v/>
      </c>
      <c r="S1065" s="9">
        <f>$S$1*LN(I1065/I1064)</f>
        <v/>
      </c>
      <c r="T1065" s="9">
        <f>$T$1*LN(J1065/J1064)</f>
        <v/>
      </c>
      <c r="U1065" s="9">
        <f>$W$12+$W$4*M1065+$W$5*N1065+$W$6*O1065+$W$7*P1065+$W$8*Q1065+$W$9*R1065+$W$10*S1065+$W$11*T1065</f>
        <v/>
      </c>
      <c r="AA1065" s="10">
        <f>INDEX(LINEST(L806:L1065,M806:T1065,TRUE,TRUE),1,9)*52</f>
        <v/>
      </c>
      <c r="AB1065" s="9">
        <f>INDEX(LINEST(L806:L1065,M806:T1065,TRUE,TRUE),1,8)</f>
        <v/>
      </c>
      <c r="AC1065" s="9">
        <f>INDEX(LINEST(L806:L1065,M806:T1065,TRUE,TRUE),1,7)</f>
        <v/>
      </c>
      <c r="AD1065" s="9">
        <f>INDEX(LINEST(L806:L1065,M806:T1065,TRUE,TRUE),1,6)</f>
        <v/>
      </c>
      <c r="AE1065" s="9">
        <f>INDEX(LINEST(L806:L1065,M806:T1065,TRUE,TRUE),1,5)</f>
        <v/>
      </c>
      <c r="AF1065" s="9">
        <f>INDEX(LINEST(L806:L1065,M806:T1065,TRUE,TRUE),1,4)</f>
        <v/>
      </c>
      <c r="AG1065" s="9">
        <f>INDEX(LINEST(L806:L1065,M806:T1065,TRUE,TRUE),1,3)</f>
        <v/>
      </c>
      <c r="AH1065" s="9">
        <f>INDEX(LINEST(L806:L1065,M806:T1065,TRUE,TRUE),1,2)</f>
        <v/>
      </c>
      <c r="AI1065" s="9">
        <f>INDEX(LINEST(L806:L1065,M806:T1065,TRUE,TRUE),1,1)</f>
        <v/>
      </c>
      <c r="AJ1065" s="10">
        <f>INDEX(LINEST(L806:L1065,M806:T1065,TRUE,TRUE),3,1)</f>
        <v/>
      </c>
      <c r="AK1065" s="9">
        <f>AA1064/52+AB1064*M1065+AC1064*N1065+AD1064*O1065+AE1064*P1065+AF1064*Q1065+AG1064*R1065+AH1064*S1065+AI1064*T1065</f>
        <v/>
      </c>
      <c r="AL1065" s="9">
        <f>AVERAGE(L805:L1064)</f>
        <v/>
      </c>
    </row>
    <row r="1066">
      <c r="A1066" s="7" t="n">
        <v>45072</v>
      </c>
      <c r="B1066" s="8" t="n">
        <v>1947.9</v>
      </c>
      <c r="C1066" s="8" t="n">
        <v>2.23</v>
      </c>
      <c r="D1066" s="8" t="n">
        <v>1.57</v>
      </c>
      <c r="E1066" s="8" t="n">
        <v>104.209999</v>
      </c>
      <c r="F1066" s="8" t="n">
        <v>72.34999999999999</v>
      </c>
      <c r="G1066" s="8" t="n">
        <v>17.95</v>
      </c>
      <c r="H1066" s="8" t="n">
        <v>145.369995</v>
      </c>
      <c r="I1066" s="8" t="n">
        <v>4205.450195</v>
      </c>
      <c r="J1066" s="8" t="n">
        <v>86.998375</v>
      </c>
      <c r="L1066" s="9">
        <f>LN(B1066/B1065)</f>
        <v/>
      </c>
      <c r="M1066" s="9">
        <f>$M$1*(C1066-C1065)</f>
        <v/>
      </c>
      <c r="N1066" s="9">
        <f>$N$1*(D1066-D1065)</f>
        <v/>
      </c>
      <c r="O1066" s="9">
        <f>$O$1*LN(E1066/E1065)</f>
        <v/>
      </c>
      <c r="P1066" s="9">
        <f>$P$1*LN(F1066/F1065)</f>
        <v/>
      </c>
      <c r="Q1066" s="9">
        <f>$Q$1*(G1066-G1065)</f>
        <v/>
      </c>
      <c r="R1066" s="9">
        <f>$R$1*(H1066-H1065)</f>
        <v/>
      </c>
      <c r="S1066" s="9">
        <f>$S$1*LN(I1066/I1065)</f>
        <v/>
      </c>
      <c r="T1066" s="9">
        <f>$T$1*LN(J1066/J1065)</f>
        <v/>
      </c>
      <c r="U1066" s="9">
        <f>$W$12+$W$4*M1066+$W$5*N1066+$W$6*O1066+$W$7*P1066+$W$8*Q1066+$W$9*R1066+$W$10*S1066+$W$11*T1066</f>
        <v/>
      </c>
      <c r="AA1066" s="10">
        <f>INDEX(LINEST(L807:L1066,M807:T1066,TRUE,TRUE),1,9)*52</f>
        <v/>
      </c>
      <c r="AB1066" s="9">
        <f>INDEX(LINEST(L807:L1066,M807:T1066,TRUE,TRUE),1,8)</f>
        <v/>
      </c>
      <c r="AC1066" s="9">
        <f>INDEX(LINEST(L807:L1066,M807:T1066,TRUE,TRUE),1,7)</f>
        <v/>
      </c>
      <c r="AD1066" s="9">
        <f>INDEX(LINEST(L807:L1066,M807:T1066,TRUE,TRUE),1,6)</f>
        <v/>
      </c>
      <c r="AE1066" s="9">
        <f>INDEX(LINEST(L807:L1066,M807:T1066,TRUE,TRUE),1,5)</f>
        <v/>
      </c>
      <c r="AF1066" s="9">
        <f>INDEX(LINEST(L807:L1066,M807:T1066,TRUE,TRUE),1,4)</f>
        <v/>
      </c>
      <c r="AG1066" s="9">
        <f>INDEX(LINEST(L807:L1066,M807:T1066,TRUE,TRUE),1,3)</f>
        <v/>
      </c>
      <c r="AH1066" s="9">
        <f>INDEX(LINEST(L807:L1066,M807:T1066,TRUE,TRUE),1,2)</f>
        <v/>
      </c>
      <c r="AI1066" s="9">
        <f>INDEX(LINEST(L807:L1066,M807:T1066,TRUE,TRUE),1,1)</f>
        <v/>
      </c>
      <c r="AJ1066" s="10">
        <f>INDEX(LINEST(L807:L1066,M807:T1066,TRUE,TRUE),3,1)</f>
        <v/>
      </c>
      <c r="AK1066" s="9">
        <f>AA1065/52+AB1065*M1066+AC1065*N1066+AD1065*O1066+AE1065*P1066+AF1065*Q1066+AG1065*R1066+AH1065*S1066+AI1065*T1066</f>
        <v/>
      </c>
      <c r="AL1066" s="9">
        <f>AVERAGE(L806:L1065)</f>
        <v/>
      </c>
    </row>
    <row r="1067">
      <c r="A1067" s="7" t="n">
        <v>45079</v>
      </c>
      <c r="B1067" s="8" t="n">
        <v>1963.25</v>
      </c>
      <c r="C1067" s="8" t="n">
        <v>2.18</v>
      </c>
      <c r="D1067" s="8" t="n">
        <v>1.51</v>
      </c>
      <c r="E1067" s="8" t="n">
        <v>104.019997</v>
      </c>
      <c r="F1067" s="8" t="n">
        <v>71.76000000000001</v>
      </c>
      <c r="G1067" s="8" t="n">
        <v>14.6</v>
      </c>
      <c r="H1067" s="8" t="n">
        <v>120.949997</v>
      </c>
      <c r="I1067" s="8" t="n">
        <v>4282.370117</v>
      </c>
      <c r="J1067" s="8" t="n">
        <v>87.69154399999999</v>
      </c>
      <c r="L1067" s="9">
        <f>LN(B1067/B1066)</f>
        <v/>
      </c>
      <c r="M1067" s="9">
        <f>$M$1*(C1067-C1066)</f>
        <v/>
      </c>
      <c r="N1067" s="9">
        <f>$N$1*(D1067-D1066)</f>
        <v/>
      </c>
      <c r="O1067" s="9">
        <f>$O$1*LN(E1067/E1066)</f>
        <v/>
      </c>
      <c r="P1067" s="9">
        <f>$P$1*LN(F1067/F1066)</f>
        <v/>
      </c>
      <c r="Q1067" s="9">
        <f>$Q$1*(G1067-G1066)</f>
        <v/>
      </c>
      <c r="R1067" s="9">
        <f>$R$1*(H1067-H1066)</f>
        <v/>
      </c>
      <c r="S1067" s="9">
        <f>$S$1*LN(I1067/I1066)</f>
        <v/>
      </c>
      <c r="T1067" s="9">
        <f>$T$1*LN(J1067/J1066)</f>
        <v/>
      </c>
      <c r="U1067" s="9">
        <f>$W$12+$W$4*M1067+$W$5*N1067+$W$6*O1067+$W$7*P1067+$W$8*Q1067+$W$9*R1067+$W$10*S1067+$W$11*T1067</f>
        <v/>
      </c>
      <c r="AA1067" s="10">
        <f>INDEX(LINEST(L808:L1067,M808:T1067,TRUE,TRUE),1,9)*52</f>
        <v/>
      </c>
      <c r="AB1067" s="9">
        <f>INDEX(LINEST(L808:L1067,M808:T1067,TRUE,TRUE),1,8)</f>
        <v/>
      </c>
      <c r="AC1067" s="9">
        <f>INDEX(LINEST(L808:L1067,M808:T1067,TRUE,TRUE),1,7)</f>
        <v/>
      </c>
      <c r="AD1067" s="9">
        <f>INDEX(LINEST(L808:L1067,M808:T1067,TRUE,TRUE),1,6)</f>
        <v/>
      </c>
      <c r="AE1067" s="9">
        <f>INDEX(LINEST(L808:L1067,M808:T1067,TRUE,TRUE),1,5)</f>
        <v/>
      </c>
      <c r="AF1067" s="9">
        <f>INDEX(LINEST(L808:L1067,M808:T1067,TRUE,TRUE),1,4)</f>
        <v/>
      </c>
      <c r="AG1067" s="9">
        <f>INDEX(LINEST(L808:L1067,M808:T1067,TRUE,TRUE),1,3)</f>
        <v/>
      </c>
      <c r="AH1067" s="9">
        <f>INDEX(LINEST(L808:L1067,M808:T1067,TRUE,TRUE),1,2)</f>
        <v/>
      </c>
      <c r="AI1067" s="9">
        <f>INDEX(LINEST(L808:L1067,M808:T1067,TRUE,TRUE),1,1)</f>
        <v/>
      </c>
      <c r="AJ1067" s="10">
        <f>INDEX(LINEST(L808:L1067,M808:T1067,TRUE,TRUE),3,1)</f>
        <v/>
      </c>
      <c r="AK1067" s="9">
        <f>AA1066/52+AB1066*M1067+AC1066*N1067+AD1066*O1067+AE1066*P1067+AF1066*Q1067+AG1066*R1067+AH1066*S1067+AI1066*T1067</f>
        <v/>
      </c>
      <c r="AL1067" s="9">
        <f>AVERAGE(L807:L1066)</f>
        <v/>
      </c>
    </row>
    <row r="1068">
      <c r="A1068" s="7" t="n">
        <v>45086</v>
      </c>
      <c r="B1068" s="8" t="n">
        <v>1960.3</v>
      </c>
      <c r="C1068" s="8" t="n">
        <v>2.2</v>
      </c>
      <c r="D1068" s="8" t="n">
        <v>1.55</v>
      </c>
      <c r="E1068" s="8" t="n">
        <v>103.559998</v>
      </c>
      <c r="F1068" s="8" t="n">
        <v>70.16</v>
      </c>
      <c r="G1068" s="8" t="n">
        <v>13.83</v>
      </c>
      <c r="H1068" s="8" t="n">
        <v>115.769997</v>
      </c>
      <c r="I1068" s="8" t="n">
        <v>4298.859863</v>
      </c>
      <c r="J1068" s="8" t="n">
        <v>87.584267</v>
      </c>
      <c r="L1068" s="9">
        <f>LN(B1068/B1067)</f>
        <v/>
      </c>
      <c r="M1068" s="9">
        <f>$M$1*(C1068-C1067)</f>
        <v/>
      </c>
      <c r="N1068" s="9">
        <f>$N$1*(D1068-D1067)</f>
        <v/>
      </c>
      <c r="O1068" s="9">
        <f>$O$1*LN(E1068/E1067)</f>
        <v/>
      </c>
      <c r="P1068" s="9">
        <f>$P$1*LN(F1068/F1067)</f>
        <v/>
      </c>
      <c r="Q1068" s="9">
        <f>$Q$1*(G1068-G1067)</f>
        <v/>
      </c>
      <c r="R1068" s="9">
        <f>$R$1*(H1068-H1067)</f>
        <v/>
      </c>
      <c r="S1068" s="9">
        <f>$S$1*LN(I1068/I1067)</f>
        <v/>
      </c>
      <c r="T1068" s="9">
        <f>$T$1*LN(J1068/J1067)</f>
        <v/>
      </c>
      <c r="U1068" s="9">
        <f>$W$12+$W$4*M1068+$W$5*N1068+$W$6*O1068+$W$7*P1068+$W$8*Q1068+$W$9*R1068+$W$10*S1068+$W$11*T1068</f>
        <v/>
      </c>
      <c r="AA1068" s="10">
        <f>INDEX(LINEST(L809:L1068,M809:T1068,TRUE,TRUE),1,9)*52</f>
        <v/>
      </c>
      <c r="AB1068" s="9">
        <f>INDEX(LINEST(L809:L1068,M809:T1068,TRUE,TRUE),1,8)</f>
        <v/>
      </c>
      <c r="AC1068" s="9">
        <f>INDEX(LINEST(L809:L1068,M809:T1068,TRUE,TRUE),1,7)</f>
        <v/>
      </c>
      <c r="AD1068" s="9">
        <f>INDEX(LINEST(L809:L1068,M809:T1068,TRUE,TRUE),1,6)</f>
        <v/>
      </c>
      <c r="AE1068" s="9">
        <f>INDEX(LINEST(L809:L1068,M809:T1068,TRUE,TRUE),1,5)</f>
        <v/>
      </c>
      <c r="AF1068" s="9">
        <f>INDEX(LINEST(L809:L1068,M809:T1068,TRUE,TRUE),1,4)</f>
        <v/>
      </c>
      <c r="AG1068" s="9">
        <f>INDEX(LINEST(L809:L1068,M809:T1068,TRUE,TRUE),1,3)</f>
        <v/>
      </c>
      <c r="AH1068" s="9">
        <f>INDEX(LINEST(L809:L1068,M809:T1068,TRUE,TRUE),1,2)</f>
        <v/>
      </c>
      <c r="AI1068" s="9">
        <f>INDEX(LINEST(L809:L1068,M809:T1068,TRUE,TRUE),1,1)</f>
        <v/>
      </c>
      <c r="AJ1068" s="10">
        <f>INDEX(LINEST(L809:L1068,M809:T1068,TRUE,TRUE),3,1)</f>
        <v/>
      </c>
      <c r="AK1068" s="9">
        <f>AA1067/52+AB1067*M1068+AC1067*N1068+AD1067*O1068+AE1067*P1068+AF1067*Q1068+AG1067*R1068+AH1067*S1068+AI1067*T1068</f>
        <v/>
      </c>
      <c r="AL1068" s="9">
        <f>AVERAGE(L808:L1067)</f>
        <v/>
      </c>
    </row>
    <row r="1069">
      <c r="A1069" s="7" t="n">
        <v>45093</v>
      </c>
      <c r="B1069" s="8" t="n">
        <v>1959.75</v>
      </c>
      <c r="C1069" s="8" t="n">
        <v>2.22</v>
      </c>
      <c r="D1069" s="8" t="n">
        <v>1.55</v>
      </c>
      <c r="E1069" s="8" t="n">
        <v>102.300003</v>
      </c>
      <c r="F1069" s="8" t="n">
        <v>71.81</v>
      </c>
      <c r="G1069" s="8" t="n">
        <v>13.54</v>
      </c>
      <c r="H1069" s="8" t="n">
        <v>104.43</v>
      </c>
      <c r="I1069" s="8" t="n">
        <v>4409.589844</v>
      </c>
      <c r="J1069" s="8" t="n">
        <v>87.73625199999999</v>
      </c>
      <c r="L1069" s="9">
        <f>LN(B1069/B1068)</f>
        <v/>
      </c>
      <c r="M1069" s="9">
        <f>$M$1*(C1069-C1068)</f>
        <v/>
      </c>
      <c r="N1069" s="9">
        <f>$N$1*(D1069-D1068)</f>
        <v/>
      </c>
      <c r="O1069" s="9">
        <f>$O$1*LN(E1069/E1068)</f>
        <v/>
      </c>
      <c r="P1069" s="9">
        <f>$P$1*LN(F1069/F1068)</f>
        <v/>
      </c>
      <c r="Q1069" s="9">
        <f>$Q$1*(G1069-G1068)</f>
        <v/>
      </c>
      <c r="R1069" s="9">
        <f>$R$1*(H1069-H1068)</f>
        <v/>
      </c>
      <c r="S1069" s="9">
        <f>$S$1*LN(I1069/I1068)</f>
        <v/>
      </c>
      <c r="T1069" s="9">
        <f>$T$1*LN(J1069/J1068)</f>
        <v/>
      </c>
      <c r="U1069" s="9">
        <f>$W$12+$W$4*M1069+$W$5*N1069+$W$6*O1069+$W$7*P1069+$W$8*Q1069+$W$9*R1069+$W$10*S1069+$W$11*T1069</f>
        <v/>
      </c>
      <c r="AA1069" s="10">
        <f>INDEX(LINEST(L810:L1069,M810:T1069,TRUE,TRUE),1,9)*52</f>
        <v/>
      </c>
      <c r="AB1069" s="9">
        <f>INDEX(LINEST(L810:L1069,M810:T1069,TRUE,TRUE),1,8)</f>
        <v/>
      </c>
      <c r="AC1069" s="9">
        <f>INDEX(LINEST(L810:L1069,M810:T1069,TRUE,TRUE),1,7)</f>
        <v/>
      </c>
      <c r="AD1069" s="9">
        <f>INDEX(LINEST(L810:L1069,M810:T1069,TRUE,TRUE),1,6)</f>
        <v/>
      </c>
      <c r="AE1069" s="9">
        <f>INDEX(LINEST(L810:L1069,M810:T1069,TRUE,TRUE),1,5)</f>
        <v/>
      </c>
      <c r="AF1069" s="9">
        <f>INDEX(LINEST(L810:L1069,M810:T1069,TRUE,TRUE),1,4)</f>
        <v/>
      </c>
      <c r="AG1069" s="9">
        <f>INDEX(LINEST(L810:L1069,M810:T1069,TRUE,TRUE),1,3)</f>
        <v/>
      </c>
      <c r="AH1069" s="9">
        <f>INDEX(LINEST(L810:L1069,M810:T1069,TRUE,TRUE),1,2)</f>
        <v/>
      </c>
      <c r="AI1069" s="9">
        <f>INDEX(LINEST(L810:L1069,M810:T1069,TRUE,TRUE),1,1)</f>
        <v/>
      </c>
      <c r="AJ1069" s="10">
        <f>INDEX(LINEST(L810:L1069,M810:T1069,TRUE,TRUE),3,1)</f>
        <v/>
      </c>
      <c r="AK1069" s="9">
        <f>AA1068/52+AB1068*M1069+AC1068*N1069+AD1068*O1069+AE1068*P1069+AF1068*Q1069+AG1068*R1069+AH1068*S1069+AI1068*T1069</f>
        <v/>
      </c>
      <c r="AL1069" s="9">
        <f>AVERAGE(L809:L1068)</f>
        <v/>
      </c>
    </row>
    <row r="1070">
      <c r="A1070" s="7" t="n">
        <v>45100</v>
      </c>
      <c r="B1070" s="8" t="n">
        <v>1930.7</v>
      </c>
      <c r="C1070" s="8" t="n">
        <v>2.21</v>
      </c>
      <c r="D1070" s="8" t="n">
        <v>1.53</v>
      </c>
      <c r="E1070" s="8" t="n">
        <v>102.900002</v>
      </c>
      <c r="F1070" s="8" t="n">
        <v>68.91</v>
      </c>
      <c r="G1070" s="8" t="n">
        <v>13.44</v>
      </c>
      <c r="H1070" s="8" t="n">
        <v>105.739998</v>
      </c>
      <c r="I1070" s="8" t="n">
        <v>4348.330078</v>
      </c>
      <c r="J1070" s="8" t="n">
        <v>87.843536</v>
      </c>
      <c r="L1070" s="9">
        <f>LN(B1070/B1069)</f>
        <v/>
      </c>
      <c r="M1070" s="9">
        <f>$M$1*(C1070-C1069)</f>
        <v/>
      </c>
      <c r="N1070" s="9">
        <f>$N$1*(D1070-D1069)</f>
        <v/>
      </c>
      <c r="O1070" s="9">
        <f>$O$1*LN(E1070/E1069)</f>
        <v/>
      </c>
      <c r="P1070" s="9">
        <f>$P$1*LN(F1070/F1069)</f>
        <v/>
      </c>
      <c r="Q1070" s="9">
        <f>$Q$1*(G1070-G1069)</f>
        <v/>
      </c>
      <c r="R1070" s="9">
        <f>$R$1*(H1070-H1069)</f>
        <v/>
      </c>
      <c r="S1070" s="9">
        <f>$S$1*LN(I1070/I1069)</f>
        <v/>
      </c>
      <c r="T1070" s="9">
        <f>$T$1*LN(J1070/J1069)</f>
        <v/>
      </c>
      <c r="U1070" s="9">
        <f>$W$12+$W$4*M1070+$W$5*N1070+$W$6*O1070+$W$7*P1070+$W$8*Q1070+$W$9*R1070+$W$10*S1070+$W$11*T1070</f>
        <v/>
      </c>
      <c r="AA1070" s="10">
        <f>INDEX(LINEST(L811:L1070,M811:T1070,TRUE,TRUE),1,9)*52</f>
        <v/>
      </c>
      <c r="AB1070" s="9">
        <f>INDEX(LINEST(L811:L1070,M811:T1070,TRUE,TRUE),1,8)</f>
        <v/>
      </c>
      <c r="AC1070" s="9">
        <f>INDEX(LINEST(L811:L1070,M811:T1070,TRUE,TRUE),1,7)</f>
        <v/>
      </c>
      <c r="AD1070" s="9">
        <f>INDEX(LINEST(L811:L1070,M811:T1070,TRUE,TRUE),1,6)</f>
        <v/>
      </c>
      <c r="AE1070" s="9">
        <f>INDEX(LINEST(L811:L1070,M811:T1070,TRUE,TRUE),1,5)</f>
        <v/>
      </c>
      <c r="AF1070" s="9">
        <f>INDEX(LINEST(L811:L1070,M811:T1070,TRUE,TRUE),1,4)</f>
        <v/>
      </c>
      <c r="AG1070" s="9">
        <f>INDEX(LINEST(L811:L1070,M811:T1070,TRUE,TRUE),1,3)</f>
        <v/>
      </c>
      <c r="AH1070" s="9">
        <f>INDEX(LINEST(L811:L1070,M811:T1070,TRUE,TRUE),1,2)</f>
        <v/>
      </c>
      <c r="AI1070" s="9">
        <f>INDEX(LINEST(L811:L1070,M811:T1070,TRUE,TRUE),1,1)</f>
        <v/>
      </c>
      <c r="AJ1070" s="10">
        <f>INDEX(LINEST(L811:L1070,M811:T1070,TRUE,TRUE),3,1)</f>
        <v/>
      </c>
      <c r="AK1070" s="9">
        <f>AA1069/52+AB1069*M1070+AC1069*N1070+AD1069*O1070+AE1069*P1070+AF1069*Q1070+AG1069*R1070+AH1069*S1070+AI1069*T1070</f>
        <v/>
      </c>
      <c r="AL1070" s="9">
        <f>AVERAGE(L810:L1069)</f>
        <v/>
      </c>
    </row>
    <row r="1071">
      <c r="A1071" s="7" t="n">
        <v>45107</v>
      </c>
      <c r="B1071" s="8" t="n">
        <v>1912.25</v>
      </c>
      <c r="C1071" s="8" t="n">
        <v>2.22</v>
      </c>
      <c r="D1071" s="8" t="n">
        <v>1.59</v>
      </c>
      <c r="E1071" s="8" t="n">
        <v>102.910004</v>
      </c>
      <c r="F1071" s="8" t="n">
        <v>70.66</v>
      </c>
      <c r="G1071" s="8" t="n">
        <v>13.59</v>
      </c>
      <c r="H1071" s="8" t="n">
        <v>110.639999</v>
      </c>
      <c r="I1071" s="8" t="n">
        <v>4450.379883</v>
      </c>
      <c r="J1071" s="8" t="n">
        <v>87.566383</v>
      </c>
      <c r="L1071" s="9">
        <f>LN(B1071/B1070)</f>
        <v/>
      </c>
      <c r="M1071" s="9">
        <f>$M$1*(C1071-C1070)</f>
        <v/>
      </c>
      <c r="N1071" s="9">
        <f>$N$1*(D1071-D1070)</f>
        <v/>
      </c>
      <c r="O1071" s="9">
        <f>$O$1*LN(E1071/E1070)</f>
        <v/>
      </c>
      <c r="P1071" s="9">
        <f>$P$1*LN(F1071/F1070)</f>
        <v/>
      </c>
      <c r="Q1071" s="9">
        <f>$Q$1*(G1071-G1070)</f>
        <v/>
      </c>
      <c r="R1071" s="9">
        <f>$R$1*(H1071-H1070)</f>
        <v/>
      </c>
      <c r="S1071" s="9">
        <f>$S$1*LN(I1071/I1070)</f>
        <v/>
      </c>
      <c r="T1071" s="9">
        <f>$T$1*LN(J1071/J1070)</f>
        <v/>
      </c>
      <c r="U1071" s="9">
        <f>$W$12+$W$4*M1071+$W$5*N1071+$W$6*O1071+$W$7*P1071+$W$8*Q1071+$W$9*R1071+$W$10*S1071+$W$11*T1071</f>
        <v/>
      </c>
      <c r="AA1071" s="10">
        <f>INDEX(LINEST(L812:L1071,M812:T1071,TRUE,TRUE),1,9)*52</f>
        <v/>
      </c>
      <c r="AB1071" s="9">
        <f>INDEX(LINEST(L812:L1071,M812:T1071,TRUE,TRUE),1,8)</f>
        <v/>
      </c>
      <c r="AC1071" s="9">
        <f>INDEX(LINEST(L812:L1071,M812:T1071,TRUE,TRUE),1,7)</f>
        <v/>
      </c>
      <c r="AD1071" s="9">
        <f>INDEX(LINEST(L812:L1071,M812:T1071,TRUE,TRUE),1,6)</f>
        <v/>
      </c>
      <c r="AE1071" s="9">
        <f>INDEX(LINEST(L812:L1071,M812:T1071,TRUE,TRUE),1,5)</f>
        <v/>
      </c>
      <c r="AF1071" s="9">
        <f>INDEX(LINEST(L812:L1071,M812:T1071,TRUE,TRUE),1,4)</f>
        <v/>
      </c>
      <c r="AG1071" s="9">
        <f>INDEX(LINEST(L812:L1071,M812:T1071,TRUE,TRUE),1,3)</f>
        <v/>
      </c>
      <c r="AH1071" s="9">
        <f>INDEX(LINEST(L812:L1071,M812:T1071,TRUE,TRUE),1,2)</f>
        <v/>
      </c>
      <c r="AI1071" s="9">
        <f>INDEX(LINEST(L812:L1071,M812:T1071,TRUE,TRUE),1,1)</f>
        <v/>
      </c>
      <c r="AJ1071" s="10">
        <f>INDEX(LINEST(L812:L1071,M812:T1071,TRUE,TRUE),3,1)</f>
        <v/>
      </c>
      <c r="AK1071" s="9">
        <f>AA1070/52+AB1070*M1071+AC1070*N1071+AD1070*O1071+AE1070*P1071+AF1070*Q1071+AG1070*R1071+AH1070*S1071+AI1070*T1071</f>
        <v/>
      </c>
      <c r="AL1071" s="9">
        <f>AVERAGE(L811:L1070)</f>
        <v/>
      </c>
    </row>
    <row r="1072">
      <c r="A1072" s="7" t="n">
        <v>45114</v>
      </c>
      <c r="B1072" s="8" t="n">
        <v>1922.3</v>
      </c>
      <c r="C1072" s="8" t="n">
        <v>2.27</v>
      </c>
      <c r="D1072" s="8" t="n">
        <v>1.79</v>
      </c>
      <c r="E1072" s="8" t="n">
        <v>102.269997</v>
      </c>
      <c r="F1072" s="8" t="n">
        <v>73.91</v>
      </c>
      <c r="G1072" s="8" t="n">
        <v>14.83</v>
      </c>
      <c r="H1072" s="8" t="n">
        <v>130.410004</v>
      </c>
      <c r="I1072" s="8" t="n">
        <v>4398.950195</v>
      </c>
      <c r="J1072" s="8" t="n">
        <v>86.522171</v>
      </c>
      <c r="L1072" s="9">
        <f>LN(B1072/B1071)</f>
        <v/>
      </c>
      <c r="M1072" s="9">
        <f>$M$1*(C1072-C1071)</f>
        <v/>
      </c>
      <c r="N1072" s="9">
        <f>$N$1*(D1072-D1071)</f>
        <v/>
      </c>
      <c r="O1072" s="9">
        <f>$O$1*LN(E1072/E1071)</f>
        <v/>
      </c>
      <c r="P1072" s="9">
        <f>$P$1*LN(F1072/F1071)</f>
        <v/>
      </c>
      <c r="Q1072" s="9">
        <f>$Q$1*(G1072-G1071)</f>
        <v/>
      </c>
      <c r="R1072" s="9">
        <f>$R$1*(H1072-H1071)</f>
        <v/>
      </c>
      <c r="S1072" s="9">
        <f>$S$1*LN(I1072/I1071)</f>
        <v/>
      </c>
      <c r="T1072" s="9">
        <f>$T$1*LN(J1072/J1071)</f>
        <v/>
      </c>
      <c r="U1072" s="9">
        <f>$W$12+$W$4*M1072+$W$5*N1072+$W$6*O1072+$W$7*P1072+$W$8*Q1072+$W$9*R1072+$W$10*S1072+$W$11*T1072</f>
        <v/>
      </c>
      <c r="AA1072" s="10">
        <f>INDEX(LINEST(L813:L1072,M813:T1072,TRUE,TRUE),1,9)*52</f>
        <v/>
      </c>
      <c r="AB1072" s="9">
        <f>INDEX(LINEST(L813:L1072,M813:T1072,TRUE,TRUE),1,8)</f>
        <v/>
      </c>
      <c r="AC1072" s="9">
        <f>INDEX(LINEST(L813:L1072,M813:T1072,TRUE,TRUE),1,7)</f>
        <v/>
      </c>
      <c r="AD1072" s="9">
        <f>INDEX(LINEST(L813:L1072,M813:T1072,TRUE,TRUE),1,6)</f>
        <v/>
      </c>
      <c r="AE1072" s="9">
        <f>INDEX(LINEST(L813:L1072,M813:T1072,TRUE,TRUE),1,5)</f>
        <v/>
      </c>
      <c r="AF1072" s="9">
        <f>INDEX(LINEST(L813:L1072,M813:T1072,TRUE,TRUE),1,4)</f>
        <v/>
      </c>
      <c r="AG1072" s="9">
        <f>INDEX(LINEST(L813:L1072,M813:T1072,TRUE,TRUE),1,3)</f>
        <v/>
      </c>
      <c r="AH1072" s="9">
        <f>INDEX(LINEST(L813:L1072,M813:T1072,TRUE,TRUE),1,2)</f>
        <v/>
      </c>
      <c r="AI1072" s="9">
        <f>INDEX(LINEST(L813:L1072,M813:T1072,TRUE,TRUE),1,1)</f>
        <v/>
      </c>
      <c r="AJ1072" s="10">
        <f>INDEX(LINEST(L813:L1072,M813:T1072,TRUE,TRUE),3,1)</f>
        <v/>
      </c>
      <c r="AK1072" s="9">
        <f>AA1071/52+AB1071*M1072+AC1071*N1072+AD1071*O1072+AE1071*P1072+AF1071*Q1072+AG1071*R1072+AH1071*S1072+AI1071*T1072</f>
        <v/>
      </c>
      <c r="AL1072" s="9">
        <f>AVERAGE(L812:L1071)</f>
        <v/>
      </c>
    </row>
    <row r="1073">
      <c r="A1073" s="7" t="n">
        <v>45121</v>
      </c>
      <c r="B1073" s="8" t="n">
        <v>1953.7</v>
      </c>
      <c r="C1073" s="8" t="n">
        <v>2.24</v>
      </c>
      <c r="D1073" s="8" t="n">
        <v>1.59</v>
      </c>
      <c r="E1073" s="8" t="n">
        <v>99.910004</v>
      </c>
      <c r="F1073" s="8" t="n">
        <v>75.44</v>
      </c>
      <c r="G1073" s="8" t="n">
        <v>13.34</v>
      </c>
      <c r="H1073" s="8" t="n">
        <v>112.480003</v>
      </c>
      <c r="I1073" s="8" t="n">
        <v>4505.419922</v>
      </c>
      <c r="J1073" s="8" t="n">
        <v>87.785995</v>
      </c>
      <c r="L1073" s="9">
        <f>LN(B1073/B1072)</f>
        <v/>
      </c>
      <c r="M1073" s="9">
        <f>$M$1*(C1073-C1072)</f>
        <v/>
      </c>
      <c r="N1073" s="9">
        <f>$N$1*(D1073-D1072)</f>
        <v/>
      </c>
      <c r="O1073" s="9">
        <f>$O$1*LN(E1073/E1072)</f>
        <v/>
      </c>
      <c r="P1073" s="9">
        <f>$P$1*LN(F1073/F1072)</f>
        <v/>
      </c>
      <c r="Q1073" s="9">
        <f>$Q$1*(G1073-G1072)</f>
        <v/>
      </c>
      <c r="R1073" s="9">
        <f>$R$1*(H1073-H1072)</f>
        <v/>
      </c>
      <c r="S1073" s="9">
        <f>$S$1*LN(I1073/I1072)</f>
        <v/>
      </c>
      <c r="T1073" s="9">
        <f>$T$1*LN(J1073/J1072)</f>
        <v/>
      </c>
      <c r="U1073" s="9">
        <f>$W$12+$W$4*M1073+$W$5*N1073+$W$6*O1073+$W$7*P1073+$W$8*Q1073+$W$9*R1073+$W$10*S1073+$W$11*T1073</f>
        <v/>
      </c>
      <c r="AA1073" s="10">
        <f>INDEX(LINEST(L814:L1073,M814:T1073,TRUE,TRUE),1,9)*52</f>
        <v/>
      </c>
      <c r="AB1073" s="9">
        <f>INDEX(LINEST(L814:L1073,M814:T1073,TRUE,TRUE),1,8)</f>
        <v/>
      </c>
      <c r="AC1073" s="9">
        <f>INDEX(LINEST(L814:L1073,M814:T1073,TRUE,TRUE),1,7)</f>
        <v/>
      </c>
      <c r="AD1073" s="9">
        <f>INDEX(LINEST(L814:L1073,M814:T1073,TRUE,TRUE),1,6)</f>
        <v/>
      </c>
      <c r="AE1073" s="9">
        <f>INDEX(LINEST(L814:L1073,M814:T1073,TRUE,TRUE),1,5)</f>
        <v/>
      </c>
      <c r="AF1073" s="9">
        <f>INDEX(LINEST(L814:L1073,M814:T1073,TRUE,TRUE),1,4)</f>
        <v/>
      </c>
      <c r="AG1073" s="9">
        <f>INDEX(LINEST(L814:L1073,M814:T1073,TRUE,TRUE),1,3)</f>
        <v/>
      </c>
      <c r="AH1073" s="9">
        <f>INDEX(LINEST(L814:L1073,M814:T1073,TRUE,TRUE),1,2)</f>
        <v/>
      </c>
      <c r="AI1073" s="9">
        <f>INDEX(LINEST(L814:L1073,M814:T1073,TRUE,TRUE),1,1)</f>
        <v/>
      </c>
      <c r="AJ1073" s="10">
        <f>INDEX(LINEST(L814:L1073,M814:T1073,TRUE,TRUE),3,1)</f>
        <v/>
      </c>
      <c r="AK1073" s="9">
        <f>AA1072/52+AB1072*M1073+AC1072*N1073+AD1072*O1073+AE1072*P1073+AF1072*Q1073+AG1072*R1073+AH1072*S1073+AI1072*T1073</f>
        <v/>
      </c>
      <c r="AL1073" s="9">
        <f>AVERAGE(L813:L1072)</f>
        <v/>
      </c>
    </row>
    <row r="1074">
      <c r="A1074" s="7" t="n">
        <v>45128</v>
      </c>
      <c r="B1074" s="8" t="n">
        <v>1960.6</v>
      </c>
      <c r="C1074" s="8" t="n">
        <v>2.35</v>
      </c>
      <c r="D1074" s="8" t="n">
        <v>1.49</v>
      </c>
      <c r="E1074" s="8" t="n">
        <v>101.07</v>
      </c>
      <c r="F1074" s="8" t="n">
        <v>77.06</v>
      </c>
      <c r="G1074" s="8" t="n">
        <v>13.6</v>
      </c>
      <c r="H1074" s="8" t="n">
        <v>106.660004</v>
      </c>
      <c r="I1074" s="8" t="n">
        <v>4536.339844</v>
      </c>
      <c r="J1074" s="8" t="n">
        <v>87.830826</v>
      </c>
      <c r="L1074" s="9">
        <f>LN(B1074/B1073)</f>
        <v/>
      </c>
      <c r="M1074" s="9">
        <f>$M$1*(C1074-C1073)</f>
        <v/>
      </c>
      <c r="N1074" s="9">
        <f>$N$1*(D1074-D1073)</f>
        <v/>
      </c>
      <c r="O1074" s="9">
        <f>$O$1*LN(E1074/E1073)</f>
        <v/>
      </c>
      <c r="P1074" s="9">
        <f>$P$1*LN(F1074/F1073)</f>
        <v/>
      </c>
      <c r="Q1074" s="9">
        <f>$Q$1*(G1074-G1073)</f>
        <v/>
      </c>
      <c r="R1074" s="9">
        <f>$R$1*(H1074-H1073)</f>
        <v/>
      </c>
      <c r="S1074" s="9">
        <f>$S$1*LN(I1074/I1073)</f>
        <v/>
      </c>
      <c r="T1074" s="9">
        <f>$T$1*LN(J1074/J1073)</f>
        <v/>
      </c>
      <c r="U1074" s="9">
        <f>$W$12+$W$4*M1074+$W$5*N1074+$W$6*O1074+$W$7*P1074+$W$8*Q1074+$W$9*R1074+$W$10*S1074+$W$11*T1074</f>
        <v/>
      </c>
      <c r="AA1074" s="10">
        <f>INDEX(LINEST(L815:L1074,M815:T1074,TRUE,TRUE),1,9)*52</f>
        <v/>
      </c>
      <c r="AB1074" s="9">
        <f>INDEX(LINEST(L815:L1074,M815:T1074,TRUE,TRUE),1,8)</f>
        <v/>
      </c>
      <c r="AC1074" s="9">
        <f>INDEX(LINEST(L815:L1074,M815:T1074,TRUE,TRUE),1,7)</f>
        <v/>
      </c>
      <c r="AD1074" s="9">
        <f>INDEX(LINEST(L815:L1074,M815:T1074,TRUE,TRUE),1,6)</f>
        <v/>
      </c>
      <c r="AE1074" s="9">
        <f>INDEX(LINEST(L815:L1074,M815:T1074,TRUE,TRUE),1,5)</f>
        <v/>
      </c>
      <c r="AF1074" s="9">
        <f>INDEX(LINEST(L815:L1074,M815:T1074,TRUE,TRUE),1,4)</f>
        <v/>
      </c>
      <c r="AG1074" s="9">
        <f>INDEX(LINEST(L815:L1074,M815:T1074,TRUE,TRUE),1,3)</f>
        <v/>
      </c>
      <c r="AH1074" s="9">
        <f>INDEX(LINEST(L815:L1074,M815:T1074,TRUE,TRUE),1,2)</f>
        <v/>
      </c>
      <c r="AI1074" s="9">
        <f>INDEX(LINEST(L815:L1074,M815:T1074,TRUE,TRUE),1,1)</f>
        <v/>
      </c>
      <c r="AJ1074" s="10">
        <f>INDEX(LINEST(L815:L1074,M815:T1074,TRUE,TRUE),3,1)</f>
        <v/>
      </c>
      <c r="AK1074" s="9">
        <f>AA1073/52+AB1073*M1074+AC1073*N1074+AD1073*O1074+AE1073*P1074+AF1073*Q1074+AG1073*R1074+AH1073*S1074+AI1073*T1074</f>
        <v/>
      </c>
      <c r="AL1074" s="9">
        <f>AVERAGE(L814:L1073)</f>
        <v/>
      </c>
    </row>
    <row r="1075">
      <c r="A1075" s="7" t="n">
        <v>45135</v>
      </c>
      <c r="B1075" s="8" t="n">
        <v>1954.25</v>
      </c>
      <c r="C1075" s="8" t="n">
        <v>2.38</v>
      </c>
      <c r="D1075" s="8" t="n">
        <v>1.58</v>
      </c>
      <c r="E1075" s="8" t="n">
        <v>101.620003</v>
      </c>
      <c r="F1075" s="8" t="n">
        <v>80.55</v>
      </c>
      <c r="G1075" s="8" t="n">
        <v>13.33</v>
      </c>
      <c r="H1075" s="8" t="n">
        <v>109.760002</v>
      </c>
      <c r="I1075" s="8" t="n">
        <v>4582.22998</v>
      </c>
      <c r="J1075" s="8" t="n">
        <v>87.44538900000001</v>
      </c>
      <c r="L1075" s="9">
        <f>LN(B1075/B1074)</f>
        <v/>
      </c>
      <c r="M1075" s="9">
        <f>$M$1*(C1075-C1074)</f>
        <v/>
      </c>
      <c r="N1075" s="9">
        <f>$N$1*(D1075-D1074)</f>
        <v/>
      </c>
      <c r="O1075" s="9">
        <f>$O$1*LN(E1075/E1074)</f>
        <v/>
      </c>
      <c r="P1075" s="9">
        <f>$P$1*LN(F1075/F1074)</f>
        <v/>
      </c>
      <c r="Q1075" s="9">
        <f>$Q$1*(G1075-G1074)</f>
        <v/>
      </c>
      <c r="R1075" s="9">
        <f>$R$1*(H1075-H1074)</f>
        <v/>
      </c>
      <c r="S1075" s="9">
        <f>$S$1*LN(I1075/I1074)</f>
        <v/>
      </c>
      <c r="T1075" s="9">
        <f>$T$1*LN(J1075/J1074)</f>
        <v/>
      </c>
      <c r="U1075" s="9">
        <f>$W$12+$W$4*M1075+$W$5*N1075+$W$6*O1075+$W$7*P1075+$W$8*Q1075+$W$9*R1075+$W$10*S1075+$W$11*T1075</f>
        <v/>
      </c>
      <c r="AA1075" s="10">
        <f>INDEX(LINEST(L816:L1075,M816:T1075,TRUE,TRUE),1,9)*52</f>
        <v/>
      </c>
      <c r="AB1075" s="9">
        <f>INDEX(LINEST(L816:L1075,M816:T1075,TRUE,TRUE),1,8)</f>
        <v/>
      </c>
      <c r="AC1075" s="9">
        <f>INDEX(LINEST(L816:L1075,M816:T1075,TRUE,TRUE),1,7)</f>
        <v/>
      </c>
      <c r="AD1075" s="9">
        <f>INDEX(LINEST(L816:L1075,M816:T1075,TRUE,TRUE),1,6)</f>
        <v/>
      </c>
      <c r="AE1075" s="9">
        <f>INDEX(LINEST(L816:L1075,M816:T1075,TRUE,TRUE),1,5)</f>
        <v/>
      </c>
      <c r="AF1075" s="9">
        <f>INDEX(LINEST(L816:L1075,M816:T1075,TRUE,TRUE),1,4)</f>
        <v/>
      </c>
      <c r="AG1075" s="9">
        <f>INDEX(LINEST(L816:L1075,M816:T1075,TRUE,TRUE),1,3)</f>
        <v/>
      </c>
      <c r="AH1075" s="9">
        <f>INDEX(LINEST(L816:L1075,M816:T1075,TRUE,TRUE),1,2)</f>
        <v/>
      </c>
      <c r="AI1075" s="9">
        <f>INDEX(LINEST(L816:L1075,M816:T1075,TRUE,TRUE),1,1)</f>
        <v/>
      </c>
      <c r="AJ1075" s="10">
        <f>INDEX(LINEST(L816:L1075,M816:T1075,TRUE,TRUE),3,1)</f>
        <v/>
      </c>
      <c r="AK1075" s="9">
        <f>AA1074/52+AB1074*M1075+AC1074*N1075+AD1074*O1075+AE1074*P1075+AF1074*Q1075+AG1074*R1075+AH1074*S1075+AI1074*T1075</f>
        <v/>
      </c>
      <c r="AL1075" s="9">
        <f>AVERAGE(L815:L1074)</f>
        <v/>
      </c>
    </row>
    <row r="1076">
      <c r="A1076" s="7" t="n">
        <v>45142</v>
      </c>
      <c r="B1076" s="8" t="n">
        <v>1942.45</v>
      </c>
      <c r="C1076" s="8" t="n">
        <v>2.38</v>
      </c>
      <c r="D1076" s="8" t="n">
        <v>1.67</v>
      </c>
      <c r="E1076" s="8" t="n">
        <v>102.019997</v>
      </c>
      <c r="F1076" s="8" t="n">
        <v>82.76000000000001</v>
      </c>
      <c r="G1076" s="8" t="n">
        <v>17.1</v>
      </c>
      <c r="H1076" s="8" t="n">
        <v>115.910004</v>
      </c>
      <c r="I1076" s="8" t="n">
        <v>4478.029785</v>
      </c>
      <c r="J1076" s="8" t="n">
        <v>86.892357</v>
      </c>
      <c r="L1076" s="9">
        <f>LN(B1076/B1075)</f>
        <v/>
      </c>
      <c r="M1076" s="9">
        <f>$M$1*(C1076-C1075)</f>
        <v/>
      </c>
      <c r="N1076" s="9">
        <f>$N$1*(D1076-D1075)</f>
        <v/>
      </c>
      <c r="O1076" s="9">
        <f>$O$1*LN(E1076/E1075)</f>
        <v/>
      </c>
      <c r="P1076" s="9">
        <f>$P$1*LN(F1076/F1075)</f>
        <v/>
      </c>
      <c r="Q1076" s="9">
        <f>$Q$1*(G1076-G1075)</f>
        <v/>
      </c>
      <c r="R1076" s="9">
        <f>$R$1*(H1076-H1075)</f>
        <v/>
      </c>
      <c r="S1076" s="9">
        <f>$S$1*LN(I1076/I1075)</f>
        <v/>
      </c>
      <c r="T1076" s="9">
        <f>$T$1*LN(J1076/J1075)</f>
        <v/>
      </c>
      <c r="U1076" s="9">
        <f>$W$12+$W$4*M1076+$W$5*N1076+$W$6*O1076+$W$7*P1076+$W$8*Q1076+$W$9*R1076+$W$10*S1076+$W$11*T1076</f>
        <v/>
      </c>
      <c r="AA1076" s="10">
        <f>INDEX(LINEST(L817:L1076,M817:T1076,TRUE,TRUE),1,9)*52</f>
        <v/>
      </c>
      <c r="AB1076" s="9">
        <f>INDEX(LINEST(L817:L1076,M817:T1076,TRUE,TRUE),1,8)</f>
        <v/>
      </c>
      <c r="AC1076" s="9">
        <f>INDEX(LINEST(L817:L1076,M817:T1076,TRUE,TRUE),1,7)</f>
        <v/>
      </c>
      <c r="AD1076" s="9">
        <f>INDEX(LINEST(L817:L1076,M817:T1076,TRUE,TRUE),1,6)</f>
        <v/>
      </c>
      <c r="AE1076" s="9">
        <f>INDEX(LINEST(L817:L1076,M817:T1076,TRUE,TRUE),1,5)</f>
        <v/>
      </c>
      <c r="AF1076" s="9">
        <f>INDEX(LINEST(L817:L1076,M817:T1076,TRUE,TRUE),1,4)</f>
        <v/>
      </c>
      <c r="AG1076" s="9">
        <f>INDEX(LINEST(L817:L1076,M817:T1076,TRUE,TRUE),1,3)</f>
        <v/>
      </c>
      <c r="AH1076" s="9">
        <f>INDEX(LINEST(L817:L1076,M817:T1076,TRUE,TRUE),1,2)</f>
        <v/>
      </c>
      <c r="AI1076" s="9">
        <f>INDEX(LINEST(L817:L1076,M817:T1076,TRUE,TRUE),1,1)</f>
        <v/>
      </c>
      <c r="AJ1076" s="10">
        <f>INDEX(LINEST(L817:L1076,M817:T1076,TRUE,TRUE),3,1)</f>
        <v/>
      </c>
      <c r="AK1076" s="9">
        <f>AA1075/52+AB1075*M1076+AC1075*N1076+AD1075*O1076+AE1075*P1076+AF1075*Q1076+AG1075*R1076+AH1075*S1076+AI1075*T1076</f>
        <v/>
      </c>
      <c r="AL1076" s="9">
        <f>AVERAGE(L816:L1075)</f>
        <v/>
      </c>
    </row>
    <row r="1077">
      <c r="A1077" s="7" t="n">
        <v>45149</v>
      </c>
      <c r="B1077" s="8" t="n">
        <v>1915.8</v>
      </c>
      <c r="C1077" s="8" t="n">
        <v>2.36</v>
      </c>
      <c r="D1077" s="8" t="n">
        <v>1.8</v>
      </c>
      <c r="E1077" s="8" t="n">
        <v>102.839996</v>
      </c>
      <c r="F1077" s="8" t="n">
        <v>83.17</v>
      </c>
      <c r="G1077" s="8" t="n">
        <v>14.84</v>
      </c>
      <c r="H1077" s="8" t="n">
        <v>112.129997</v>
      </c>
      <c r="I1077" s="8" t="n">
        <v>4464.049805</v>
      </c>
      <c r="J1077" s="8" t="n">
        <v>86.344116</v>
      </c>
      <c r="L1077" s="9">
        <f>LN(B1077/B1076)</f>
        <v/>
      </c>
      <c r="M1077" s="9">
        <f>$M$1*(C1077-C1076)</f>
        <v/>
      </c>
      <c r="N1077" s="9">
        <f>$N$1*(D1077-D1076)</f>
        <v/>
      </c>
      <c r="O1077" s="9">
        <f>$O$1*LN(E1077/E1076)</f>
        <v/>
      </c>
      <c r="P1077" s="9">
        <f>$P$1*LN(F1077/F1076)</f>
        <v/>
      </c>
      <c r="Q1077" s="9">
        <f>$Q$1*(G1077-G1076)</f>
        <v/>
      </c>
      <c r="R1077" s="9">
        <f>$R$1*(H1077-H1076)</f>
        <v/>
      </c>
      <c r="S1077" s="9">
        <f>$S$1*LN(I1077/I1076)</f>
        <v/>
      </c>
      <c r="T1077" s="9">
        <f>$T$1*LN(J1077/J1076)</f>
        <v/>
      </c>
      <c r="U1077" s="9">
        <f>$W$12+$W$4*M1077+$W$5*N1077+$W$6*O1077+$W$7*P1077+$W$8*Q1077+$W$9*R1077+$W$10*S1077+$W$11*T1077</f>
        <v/>
      </c>
      <c r="AA1077" s="10">
        <f>INDEX(LINEST(L818:L1077,M818:T1077,TRUE,TRUE),1,9)*52</f>
        <v/>
      </c>
      <c r="AB1077" s="9">
        <f>INDEX(LINEST(L818:L1077,M818:T1077,TRUE,TRUE),1,8)</f>
        <v/>
      </c>
      <c r="AC1077" s="9">
        <f>INDEX(LINEST(L818:L1077,M818:T1077,TRUE,TRUE),1,7)</f>
        <v/>
      </c>
      <c r="AD1077" s="9">
        <f>INDEX(LINEST(L818:L1077,M818:T1077,TRUE,TRUE),1,6)</f>
        <v/>
      </c>
      <c r="AE1077" s="9">
        <f>INDEX(LINEST(L818:L1077,M818:T1077,TRUE,TRUE),1,5)</f>
        <v/>
      </c>
      <c r="AF1077" s="9">
        <f>INDEX(LINEST(L818:L1077,M818:T1077,TRUE,TRUE),1,4)</f>
        <v/>
      </c>
      <c r="AG1077" s="9">
        <f>INDEX(LINEST(L818:L1077,M818:T1077,TRUE,TRUE),1,3)</f>
        <v/>
      </c>
      <c r="AH1077" s="9">
        <f>INDEX(LINEST(L818:L1077,M818:T1077,TRUE,TRUE),1,2)</f>
        <v/>
      </c>
      <c r="AI1077" s="9">
        <f>INDEX(LINEST(L818:L1077,M818:T1077,TRUE,TRUE),1,1)</f>
        <v/>
      </c>
      <c r="AJ1077" s="10">
        <f>INDEX(LINEST(L818:L1077,M818:T1077,TRUE,TRUE),3,1)</f>
        <v/>
      </c>
      <c r="AK1077" s="9">
        <f>AA1076/52+AB1076*M1077+AC1076*N1077+AD1076*O1077+AE1076*P1077+AF1076*Q1077+AG1076*R1077+AH1076*S1077+AI1076*T1077</f>
        <v/>
      </c>
      <c r="AL1077" s="9">
        <f>AVERAGE(L817:L1076)</f>
        <v/>
      </c>
    </row>
    <row r="1078">
      <c r="A1078" s="7" t="n">
        <v>45156</v>
      </c>
      <c r="B1078" s="8" t="n">
        <v>1893.7</v>
      </c>
      <c r="C1078" s="8" t="n">
        <v>2.32</v>
      </c>
      <c r="D1078" s="8" t="n">
        <v>1.94</v>
      </c>
      <c r="E1078" s="8" t="n">
        <v>103.379997</v>
      </c>
      <c r="F1078" s="8" t="n">
        <v>81.25</v>
      </c>
      <c r="G1078" s="8" t="n">
        <v>17.3</v>
      </c>
      <c r="H1078" s="8" t="n">
        <v>120.510002</v>
      </c>
      <c r="I1078" s="8" t="n">
        <v>4369.709961</v>
      </c>
      <c r="J1078" s="8" t="n">
        <v>85.939682</v>
      </c>
      <c r="L1078" s="9">
        <f>LN(B1078/B1077)</f>
        <v/>
      </c>
      <c r="M1078" s="9">
        <f>$M$1*(C1078-C1077)</f>
        <v/>
      </c>
      <c r="N1078" s="9">
        <f>$N$1*(D1078-D1077)</f>
        <v/>
      </c>
      <c r="O1078" s="9">
        <f>$O$1*LN(E1078/E1077)</f>
        <v/>
      </c>
      <c r="P1078" s="9">
        <f>$P$1*LN(F1078/F1077)</f>
        <v/>
      </c>
      <c r="Q1078" s="9">
        <f>$Q$1*(G1078-G1077)</f>
        <v/>
      </c>
      <c r="R1078" s="9">
        <f>$R$1*(H1078-H1077)</f>
        <v/>
      </c>
      <c r="S1078" s="9">
        <f>$S$1*LN(I1078/I1077)</f>
        <v/>
      </c>
      <c r="T1078" s="9">
        <f>$T$1*LN(J1078/J1077)</f>
        <v/>
      </c>
      <c r="U1078" s="9">
        <f>$W$12+$W$4*M1078+$W$5*N1078+$W$6*O1078+$W$7*P1078+$W$8*Q1078+$W$9*R1078+$W$10*S1078+$W$11*T1078</f>
        <v/>
      </c>
      <c r="AA1078" s="10">
        <f>INDEX(LINEST(L819:L1078,M819:T1078,TRUE,TRUE),1,9)*52</f>
        <v/>
      </c>
      <c r="AB1078" s="9">
        <f>INDEX(LINEST(L819:L1078,M819:T1078,TRUE,TRUE),1,8)</f>
        <v/>
      </c>
      <c r="AC1078" s="9">
        <f>INDEX(LINEST(L819:L1078,M819:T1078,TRUE,TRUE),1,7)</f>
        <v/>
      </c>
      <c r="AD1078" s="9">
        <f>INDEX(LINEST(L819:L1078,M819:T1078,TRUE,TRUE),1,6)</f>
        <v/>
      </c>
      <c r="AE1078" s="9">
        <f>INDEX(LINEST(L819:L1078,M819:T1078,TRUE,TRUE),1,5)</f>
        <v/>
      </c>
      <c r="AF1078" s="9">
        <f>INDEX(LINEST(L819:L1078,M819:T1078,TRUE,TRUE),1,4)</f>
        <v/>
      </c>
      <c r="AG1078" s="9">
        <f>INDEX(LINEST(L819:L1078,M819:T1078,TRUE,TRUE),1,3)</f>
        <v/>
      </c>
      <c r="AH1078" s="9">
        <f>INDEX(LINEST(L819:L1078,M819:T1078,TRUE,TRUE),1,2)</f>
        <v/>
      </c>
      <c r="AI1078" s="9">
        <f>INDEX(LINEST(L819:L1078,M819:T1078,TRUE,TRUE),1,1)</f>
        <v/>
      </c>
      <c r="AJ1078" s="10">
        <f>INDEX(LINEST(L819:L1078,M819:T1078,TRUE,TRUE),3,1)</f>
        <v/>
      </c>
      <c r="AK1078" s="9">
        <f>AA1077/52+AB1077*M1078+AC1077*N1078+AD1077*O1078+AE1077*P1078+AF1077*Q1078+AG1077*R1078+AH1077*S1078+AI1077*T1078</f>
        <v/>
      </c>
      <c r="AL1078" s="9">
        <f>AVERAGE(L818:L1077)</f>
        <v/>
      </c>
    </row>
    <row r="1079">
      <c r="A1079" s="7" t="n">
        <v>45163</v>
      </c>
      <c r="B1079" s="8" t="n">
        <v>1915.5</v>
      </c>
      <c r="C1079" s="8" t="n">
        <v>2.33</v>
      </c>
      <c r="D1079" s="8" t="n">
        <v>1.92</v>
      </c>
      <c r="E1079" s="8" t="n">
        <v>104.080002</v>
      </c>
      <c r="F1079" s="8" t="n">
        <v>80.47</v>
      </c>
      <c r="G1079" s="8" t="n">
        <v>15.68</v>
      </c>
      <c r="H1079" s="8" t="n">
        <v>110.370003</v>
      </c>
      <c r="I1079" s="8" t="n">
        <v>4405.709961</v>
      </c>
      <c r="J1079" s="8" t="n">
        <v>86.16436</v>
      </c>
      <c r="L1079" s="9">
        <f>LN(B1079/B1078)</f>
        <v/>
      </c>
      <c r="M1079" s="9">
        <f>$M$1*(C1079-C1078)</f>
        <v/>
      </c>
      <c r="N1079" s="9">
        <f>$N$1*(D1079-D1078)</f>
        <v/>
      </c>
      <c r="O1079" s="9">
        <f>$O$1*LN(E1079/E1078)</f>
        <v/>
      </c>
      <c r="P1079" s="9">
        <f>$P$1*LN(F1079/F1078)</f>
        <v/>
      </c>
      <c r="Q1079" s="9">
        <f>$Q$1*(G1079-G1078)</f>
        <v/>
      </c>
      <c r="R1079" s="9">
        <f>$R$1*(H1079-H1078)</f>
        <v/>
      </c>
      <c r="S1079" s="9">
        <f>$S$1*LN(I1079/I1078)</f>
        <v/>
      </c>
      <c r="T1079" s="9">
        <f>$T$1*LN(J1079/J1078)</f>
        <v/>
      </c>
      <c r="U1079" s="9">
        <f>$W$12+$W$4*M1079+$W$5*N1079+$W$6*O1079+$W$7*P1079+$W$8*Q1079+$W$9*R1079+$W$10*S1079+$W$11*T1079</f>
        <v/>
      </c>
      <c r="AA1079" s="10">
        <f>INDEX(LINEST(L820:L1079,M820:T1079,TRUE,TRUE),1,9)*52</f>
        <v/>
      </c>
      <c r="AB1079" s="9">
        <f>INDEX(LINEST(L820:L1079,M820:T1079,TRUE,TRUE),1,8)</f>
        <v/>
      </c>
      <c r="AC1079" s="9">
        <f>INDEX(LINEST(L820:L1079,M820:T1079,TRUE,TRUE),1,7)</f>
        <v/>
      </c>
      <c r="AD1079" s="9">
        <f>INDEX(LINEST(L820:L1079,M820:T1079,TRUE,TRUE),1,6)</f>
        <v/>
      </c>
      <c r="AE1079" s="9">
        <f>INDEX(LINEST(L820:L1079,M820:T1079,TRUE,TRUE),1,5)</f>
        <v/>
      </c>
      <c r="AF1079" s="9">
        <f>INDEX(LINEST(L820:L1079,M820:T1079,TRUE,TRUE),1,4)</f>
        <v/>
      </c>
      <c r="AG1079" s="9">
        <f>INDEX(LINEST(L820:L1079,M820:T1079,TRUE,TRUE),1,3)</f>
        <v/>
      </c>
      <c r="AH1079" s="9">
        <f>INDEX(LINEST(L820:L1079,M820:T1079,TRUE,TRUE),1,2)</f>
        <v/>
      </c>
      <c r="AI1079" s="9">
        <f>INDEX(LINEST(L820:L1079,M820:T1079,TRUE,TRUE),1,1)</f>
        <v/>
      </c>
      <c r="AJ1079" s="10">
        <f>INDEX(LINEST(L820:L1079,M820:T1079,TRUE,TRUE),3,1)</f>
        <v/>
      </c>
      <c r="AK1079" s="9">
        <f>AA1078/52+AB1078*M1079+AC1078*N1079+AD1078*O1079+AE1078*P1079+AF1078*Q1079+AG1078*R1079+AH1078*S1079+AI1078*T1079</f>
        <v/>
      </c>
      <c r="AL1079" s="9">
        <f>AVERAGE(L819:L1078)</f>
        <v/>
      </c>
    </row>
    <row r="1080">
      <c r="A1080" s="7" t="n">
        <v>45170</v>
      </c>
      <c r="B1080" s="8" t="n">
        <v>1940.55</v>
      </c>
      <c r="C1080" s="8" t="n">
        <v>2.26</v>
      </c>
      <c r="D1080" s="8" t="n">
        <v>1.92</v>
      </c>
      <c r="E1080" s="8" t="n">
        <v>104.239998</v>
      </c>
      <c r="F1080" s="8" t="n">
        <v>85.52</v>
      </c>
      <c r="G1080" s="8" t="n">
        <v>13.09</v>
      </c>
      <c r="H1080" s="8" t="n">
        <v>102.919998</v>
      </c>
      <c r="I1080" s="8" t="n">
        <v>4515.77002</v>
      </c>
      <c r="J1080" s="8" t="n">
        <v>86.549622</v>
      </c>
      <c r="L1080" s="9">
        <f>LN(B1080/B1079)</f>
        <v/>
      </c>
      <c r="M1080" s="9">
        <f>$M$1*(C1080-C1079)</f>
        <v/>
      </c>
      <c r="N1080" s="9">
        <f>$N$1*(D1080-D1079)</f>
        <v/>
      </c>
      <c r="O1080" s="9">
        <f>$O$1*LN(E1080/E1079)</f>
        <v/>
      </c>
      <c r="P1080" s="9">
        <f>$P$1*LN(F1080/F1079)</f>
        <v/>
      </c>
      <c r="Q1080" s="9">
        <f>$Q$1*(G1080-G1079)</f>
        <v/>
      </c>
      <c r="R1080" s="9">
        <f>$R$1*(H1080-H1079)</f>
        <v/>
      </c>
      <c r="S1080" s="9">
        <f>$S$1*LN(I1080/I1079)</f>
        <v/>
      </c>
      <c r="T1080" s="9">
        <f>$T$1*LN(J1080/J1079)</f>
        <v/>
      </c>
      <c r="U1080" s="9">
        <f>$W$12+$W$4*M1080+$W$5*N1080+$W$6*O1080+$W$7*P1080+$W$8*Q1080+$W$9*R1080+$W$10*S1080+$W$11*T1080</f>
        <v/>
      </c>
      <c r="AA1080" s="10">
        <f>INDEX(LINEST(L821:L1080,M821:T1080,TRUE,TRUE),1,9)*52</f>
        <v/>
      </c>
      <c r="AB1080" s="9">
        <f>INDEX(LINEST(L821:L1080,M821:T1080,TRUE,TRUE),1,8)</f>
        <v/>
      </c>
      <c r="AC1080" s="9">
        <f>INDEX(LINEST(L821:L1080,M821:T1080,TRUE,TRUE),1,7)</f>
        <v/>
      </c>
      <c r="AD1080" s="9">
        <f>INDEX(LINEST(L821:L1080,M821:T1080,TRUE,TRUE),1,6)</f>
        <v/>
      </c>
      <c r="AE1080" s="9">
        <f>INDEX(LINEST(L821:L1080,M821:T1080,TRUE,TRUE),1,5)</f>
        <v/>
      </c>
      <c r="AF1080" s="9">
        <f>INDEX(LINEST(L821:L1080,M821:T1080,TRUE,TRUE),1,4)</f>
        <v/>
      </c>
      <c r="AG1080" s="9">
        <f>INDEX(LINEST(L821:L1080,M821:T1080,TRUE,TRUE),1,3)</f>
        <v/>
      </c>
      <c r="AH1080" s="9">
        <f>INDEX(LINEST(L821:L1080,M821:T1080,TRUE,TRUE),1,2)</f>
        <v/>
      </c>
      <c r="AI1080" s="9">
        <f>INDEX(LINEST(L821:L1080,M821:T1080,TRUE,TRUE),1,1)</f>
        <v/>
      </c>
      <c r="AJ1080" s="10">
        <f>INDEX(LINEST(L821:L1080,M821:T1080,TRUE,TRUE),3,1)</f>
        <v/>
      </c>
      <c r="AK1080" s="9">
        <f>AA1079/52+AB1079*M1080+AC1079*N1080+AD1079*O1080+AE1079*P1080+AF1079*Q1080+AG1079*R1080+AH1079*S1080+AI1079*T1080</f>
        <v/>
      </c>
      <c r="AL1080" s="9">
        <f>AVERAGE(L820:L1079)</f>
        <v/>
      </c>
    </row>
    <row r="1081">
      <c r="A1081" s="7" t="n">
        <v>45177</v>
      </c>
      <c r="B1081" s="8" t="n">
        <v>1927.8</v>
      </c>
      <c r="C1081" s="8" t="n">
        <v>2.33</v>
      </c>
      <c r="D1081" s="8" t="n">
        <v>1.93</v>
      </c>
      <c r="E1081" s="8" t="n">
        <v>105.089996</v>
      </c>
      <c r="F1081" s="8" t="n">
        <v>87.51000000000001</v>
      </c>
      <c r="G1081" s="8" t="n">
        <v>13.84</v>
      </c>
      <c r="H1081" s="8" t="n">
        <v>104.339996</v>
      </c>
      <c r="I1081" s="8" t="n">
        <v>4457.490234</v>
      </c>
      <c r="J1081" s="8" t="n">
        <v>86.315315</v>
      </c>
      <c r="L1081" s="9">
        <f>LN(B1081/B1080)</f>
        <v/>
      </c>
      <c r="M1081" s="9">
        <f>$M$1*(C1081-C1080)</f>
        <v/>
      </c>
      <c r="N1081" s="9">
        <f>$N$1*(D1081-D1080)</f>
        <v/>
      </c>
      <c r="O1081" s="9">
        <f>$O$1*LN(E1081/E1080)</f>
        <v/>
      </c>
      <c r="P1081" s="9">
        <f>$P$1*LN(F1081/F1080)</f>
        <v/>
      </c>
      <c r="Q1081" s="9">
        <f>$Q$1*(G1081-G1080)</f>
        <v/>
      </c>
      <c r="R1081" s="9">
        <f>$R$1*(H1081-H1080)</f>
        <v/>
      </c>
      <c r="S1081" s="9">
        <f>$S$1*LN(I1081/I1080)</f>
        <v/>
      </c>
      <c r="T1081" s="9">
        <f>$T$1*LN(J1081/J1080)</f>
        <v/>
      </c>
      <c r="U1081" s="9">
        <f>$W$12+$W$4*M1081+$W$5*N1081+$W$6*O1081+$W$7*P1081+$W$8*Q1081+$W$9*R1081+$W$10*S1081+$W$11*T1081</f>
        <v/>
      </c>
      <c r="AA1081" s="10">
        <f>INDEX(LINEST(L822:L1081,M822:T1081,TRUE,TRUE),1,9)*52</f>
        <v/>
      </c>
      <c r="AB1081" s="9">
        <f>INDEX(LINEST(L822:L1081,M822:T1081,TRUE,TRUE),1,8)</f>
        <v/>
      </c>
      <c r="AC1081" s="9">
        <f>INDEX(LINEST(L822:L1081,M822:T1081,TRUE,TRUE),1,7)</f>
        <v/>
      </c>
      <c r="AD1081" s="9">
        <f>INDEX(LINEST(L822:L1081,M822:T1081,TRUE,TRUE),1,6)</f>
        <v/>
      </c>
      <c r="AE1081" s="9">
        <f>INDEX(LINEST(L822:L1081,M822:T1081,TRUE,TRUE),1,5)</f>
        <v/>
      </c>
      <c r="AF1081" s="9">
        <f>INDEX(LINEST(L822:L1081,M822:T1081,TRUE,TRUE),1,4)</f>
        <v/>
      </c>
      <c r="AG1081" s="9">
        <f>INDEX(LINEST(L822:L1081,M822:T1081,TRUE,TRUE),1,3)</f>
        <v/>
      </c>
      <c r="AH1081" s="9">
        <f>INDEX(LINEST(L822:L1081,M822:T1081,TRUE,TRUE),1,2)</f>
        <v/>
      </c>
      <c r="AI1081" s="9">
        <f>INDEX(LINEST(L822:L1081,M822:T1081,TRUE,TRUE),1,1)</f>
        <v/>
      </c>
      <c r="AJ1081" s="10">
        <f>INDEX(LINEST(L822:L1081,M822:T1081,TRUE,TRUE),3,1)</f>
        <v/>
      </c>
      <c r="AK1081" s="9">
        <f>AA1080/52+AB1080*M1081+AC1080*N1081+AD1080*O1081+AE1080*P1081+AF1080*Q1081+AG1080*R1081+AH1080*S1081+AI1080*T1081</f>
        <v/>
      </c>
      <c r="AL1081" s="9">
        <f>AVERAGE(L821:L1080)</f>
        <v/>
      </c>
    </row>
    <row r="1082">
      <c r="A1082" s="7" t="n">
        <v>45184</v>
      </c>
      <c r="B1082" s="8" t="n">
        <v>1927.7</v>
      </c>
      <c r="C1082" s="8" t="n">
        <v>2.35</v>
      </c>
      <c r="D1082" s="8" t="n">
        <v>1.98</v>
      </c>
      <c r="E1082" s="8" t="n">
        <v>105.32</v>
      </c>
      <c r="F1082" s="8" t="n">
        <v>90.83</v>
      </c>
      <c r="G1082" s="8" t="n">
        <v>13.79</v>
      </c>
      <c r="H1082" s="8" t="n">
        <v>96.610001</v>
      </c>
      <c r="I1082" s="8" t="n">
        <v>4450.319824</v>
      </c>
      <c r="J1082" s="8" t="n">
        <v>86.053978</v>
      </c>
      <c r="L1082" s="9">
        <f>LN(B1082/B1081)</f>
        <v/>
      </c>
      <c r="M1082" s="9">
        <f>$M$1*(C1082-C1081)</f>
        <v/>
      </c>
      <c r="N1082" s="9">
        <f>$N$1*(D1082-D1081)</f>
        <v/>
      </c>
      <c r="O1082" s="9">
        <f>$O$1*LN(E1082/E1081)</f>
        <v/>
      </c>
      <c r="P1082" s="9">
        <f>$P$1*LN(F1082/F1081)</f>
        <v/>
      </c>
      <c r="Q1082" s="9">
        <f>$Q$1*(G1082-G1081)</f>
        <v/>
      </c>
      <c r="R1082" s="9">
        <f>$R$1*(H1082-H1081)</f>
        <v/>
      </c>
      <c r="S1082" s="9">
        <f>$S$1*LN(I1082/I1081)</f>
        <v/>
      </c>
      <c r="T1082" s="9">
        <f>$T$1*LN(J1082/J1081)</f>
        <v/>
      </c>
      <c r="U1082" s="9">
        <f>$W$12+$W$4*M1082+$W$5*N1082+$W$6*O1082+$W$7*P1082+$W$8*Q1082+$W$9*R1082+$W$10*S1082+$W$11*T1082</f>
        <v/>
      </c>
      <c r="AA1082" s="10">
        <f>INDEX(LINEST(L823:L1082,M823:T1082,TRUE,TRUE),1,9)*52</f>
        <v/>
      </c>
      <c r="AB1082" s="9">
        <f>INDEX(LINEST(L823:L1082,M823:T1082,TRUE,TRUE),1,8)</f>
        <v/>
      </c>
      <c r="AC1082" s="9">
        <f>INDEX(LINEST(L823:L1082,M823:T1082,TRUE,TRUE),1,7)</f>
        <v/>
      </c>
      <c r="AD1082" s="9">
        <f>INDEX(LINEST(L823:L1082,M823:T1082,TRUE,TRUE),1,6)</f>
        <v/>
      </c>
      <c r="AE1082" s="9">
        <f>INDEX(LINEST(L823:L1082,M823:T1082,TRUE,TRUE),1,5)</f>
        <v/>
      </c>
      <c r="AF1082" s="9">
        <f>INDEX(LINEST(L823:L1082,M823:T1082,TRUE,TRUE),1,4)</f>
        <v/>
      </c>
      <c r="AG1082" s="9">
        <f>INDEX(LINEST(L823:L1082,M823:T1082,TRUE,TRUE),1,3)</f>
        <v/>
      </c>
      <c r="AH1082" s="9">
        <f>INDEX(LINEST(L823:L1082,M823:T1082,TRUE,TRUE),1,2)</f>
        <v/>
      </c>
      <c r="AI1082" s="9">
        <f>INDEX(LINEST(L823:L1082,M823:T1082,TRUE,TRUE),1,1)</f>
        <v/>
      </c>
      <c r="AJ1082" s="10">
        <f>INDEX(LINEST(L823:L1082,M823:T1082,TRUE,TRUE),3,1)</f>
        <v/>
      </c>
      <c r="AK1082" s="9">
        <f>AA1081/52+AB1081*M1082+AC1081*N1082+AD1081*O1082+AE1081*P1082+AF1081*Q1082+AG1081*R1082+AH1081*S1082+AI1081*T1082</f>
        <v/>
      </c>
      <c r="AL1082" s="9">
        <f>AVERAGE(L822:L1081)</f>
        <v/>
      </c>
    </row>
    <row r="1083">
      <c r="A1083" s="7" t="n">
        <v>45191</v>
      </c>
      <c r="B1083" s="8" t="n">
        <v>1927.35</v>
      </c>
      <c r="C1083" s="8" t="n">
        <v>2.37</v>
      </c>
      <c r="D1083" s="8" t="n">
        <v>2.07</v>
      </c>
      <c r="E1083" s="8" t="n">
        <v>105.580002</v>
      </c>
      <c r="F1083" s="8" t="n">
        <v>90</v>
      </c>
      <c r="G1083" s="8" t="n">
        <v>17.2</v>
      </c>
      <c r="H1083" s="8" t="n">
        <v>101.110001</v>
      </c>
      <c r="I1083" s="8" t="n">
        <v>4320.060059</v>
      </c>
      <c r="J1083" s="8" t="n">
        <v>85.657433</v>
      </c>
      <c r="L1083" s="9">
        <f>LN(B1083/B1082)</f>
        <v/>
      </c>
      <c r="M1083" s="9">
        <f>$M$1*(C1083-C1082)</f>
        <v/>
      </c>
      <c r="N1083" s="9">
        <f>$N$1*(D1083-D1082)</f>
        <v/>
      </c>
      <c r="O1083" s="9">
        <f>$O$1*LN(E1083/E1082)</f>
        <v/>
      </c>
      <c r="P1083" s="9">
        <f>$P$1*LN(F1083/F1082)</f>
        <v/>
      </c>
      <c r="Q1083" s="9">
        <f>$Q$1*(G1083-G1082)</f>
        <v/>
      </c>
      <c r="R1083" s="9">
        <f>$R$1*(H1083-H1082)</f>
        <v/>
      </c>
      <c r="S1083" s="9">
        <f>$S$1*LN(I1083/I1082)</f>
        <v/>
      </c>
      <c r="T1083" s="9">
        <f>$T$1*LN(J1083/J1082)</f>
        <v/>
      </c>
      <c r="U1083" s="9">
        <f>$W$12+$W$4*M1083+$W$5*N1083+$W$6*O1083+$W$7*P1083+$W$8*Q1083+$W$9*R1083+$W$10*S1083+$W$11*T1083</f>
        <v/>
      </c>
      <c r="AA1083" s="10">
        <f>INDEX(LINEST(L824:L1083,M824:T1083,TRUE,TRUE),1,9)*52</f>
        <v/>
      </c>
      <c r="AB1083" s="9">
        <f>INDEX(LINEST(L824:L1083,M824:T1083,TRUE,TRUE),1,8)</f>
        <v/>
      </c>
      <c r="AC1083" s="9">
        <f>INDEX(LINEST(L824:L1083,M824:T1083,TRUE,TRUE),1,7)</f>
        <v/>
      </c>
      <c r="AD1083" s="9">
        <f>INDEX(LINEST(L824:L1083,M824:T1083,TRUE,TRUE),1,6)</f>
        <v/>
      </c>
      <c r="AE1083" s="9">
        <f>INDEX(LINEST(L824:L1083,M824:T1083,TRUE,TRUE),1,5)</f>
        <v/>
      </c>
      <c r="AF1083" s="9">
        <f>INDEX(LINEST(L824:L1083,M824:T1083,TRUE,TRUE),1,4)</f>
        <v/>
      </c>
      <c r="AG1083" s="9">
        <f>INDEX(LINEST(L824:L1083,M824:T1083,TRUE,TRUE),1,3)</f>
        <v/>
      </c>
      <c r="AH1083" s="9">
        <f>INDEX(LINEST(L824:L1083,M824:T1083,TRUE,TRUE),1,2)</f>
        <v/>
      </c>
      <c r="AI1083" s="9">
        <f>INDEX(LINEST(L824:L1083,M824:T1083,TRUE,TRUE),1,1)</f>
        <v/>
      </c>
      <c r="AJ1083" s="10">
        <f>INDEX(LINEST(L824:L1083,M824:T1083,TRUE,TRUE),3,1)</f>
        <v/>
      </c>
      <c r="AK1083" s="9">
        <f>AA1082/52+AB1082*M1083+AC1082*N1083+AD1082*O1083+AE1082*P1083+AF1082*Q1083+AG1082*R1083+AH1082*S1083+AI1082*T1083</f>
        <v/>
      </c>
      <c r="AL1083" s="9">
        <f>AVERAGE(L823:L1082)</f>
        <v/>
      </c>
    </row>
    <row r="1084">
      <c r="A1084" s="7" t="n">
        <v>45198</v>
      </c>
      <c r="B1084" s="8" t="n">
        <v>1870.5</v>
      </c>
      <c r="C1084" s="8" t="n">
        <v>2.35</v>
      </c>
      <c r="D1084" s="8" t="n">
        <v>2.24</v>
      </c>
      <c r="E1084" s="8" t="n">
        <v>106.169998</v>
      </c>
      <c r="F1084" s="8" t="n">
        <v>90.77</v>
      </c>
      <c r="G1084" s="8" t="n">
        <v>17.52</v>
      </c>
      <c r="H1084" s="8" t="n">
        <v>113.550003</v>
      </c>
      <c r="I1084" s="8" t="n">
        <v>4288.049805</v>
      </c>
      <c r="J1084" s="8" t="n">
        <v>84.747246</v>
      </c>
      <c r="L1084" s="9">
        <f>LN(B1084/B1083)</f>
        <v/>
      </c>
      <c r="M1084" s="9">
        <f>$M$1*(C1084-C1083)</f>
        <v/>
      </c>
      <c r="N1084" s="9">
        <f>$N$1*(D1084-D1083)</f>
        <v/>
      </c>
      <c r="O1084" s="9">
        <f>$O$1*LN(E1084/E1083)</f>
        <v/>
      </c>
      <c r="P1084" s="9">
        <f>$P$1*LN(F1084/F1083)</f>
        <v/>
      </c>
      <c r="Q1084" s="9">
        <f>$Q$1*(G1084-G1083)</f>
        <v/>
      </c>
      <c r="R1084" s="9">
        <f>$R$1*(H1084-H1083)</f>
        <v/>
      </c>
      <c r="S1084" s="9">
        <f>$S$1*LN(I1084/I1083)</f>
        <v/>
      </c>
      <c r="T1084" s="9">
        <f>$T$1*LN(J1084/J1083)</f>
        <v/>
      </c>
      <c r="U1084" s="9">
        <f>$W$12+$W$4*M1084+$W$5*N1084+$W$6*O1084+$W$7*P1084+$W$8*Q1084+$W$9*R1084+$W$10*S1084+$W$11*T1084</f>
        <v/>
      </c>
      <c r="AA1084" s="10">
        <f>INDEX(LINEST(L825:L1084,M825:T1084,TRUE,TRUE),1,9)*52</f>
        <v/>
      </c>
      <c r="AB1084" s="9">
        <f>INDEX(LINEST(L825:L1084,M825:T1084,TRUE,TRUE),1,8)</f>
        <v/>
      </c>
      <c r="AC1084" s="9">
        <f>INDEX(LINEST(L825:L1084,M825:T1084,TRUE,TRUE),1,7)</f>
        <v/>
      </c>
      <c r="AD1084" s="9">
        <f>INDEX(LINEST(L825:L1084,M825:T1084,TRUE,TRUE),1,6)</f>
        <v/>
      </c>
      <c r="AE1084" s="9">
        <f>INDEX(LINEST(L825:L1084,M825:T1084,TRUE,TRUE),1,5)</f>
        <v/>
      </c>
      <c r="AF1084" s="9">
        <f>INDEX(LINEST(L825:L1084,M825:T1084,TRUE,TRUE),1,4)</f>
        <v/>
      </c>
      <c r="AG1084" s="9">
        <f>INDEX(LINEST(L825:L1084,M825:T1084,TRUE,TRUE),1,3)</f>
        <v/>
      </c>
      <c r="AH1084" s="9">
        <f>INDEX(LINEST(L825:L1084,M825:T1084,TRUE,TRUE),1,2)</f>
        <v/>
      </c>
      <c r="AI1084" s="9">
        <f>INDEX(LINEST(L825:L1084,M825:T1084,TRUE,TRUE),1,1)</f>
        <v/>
      </c>
      <c r="AJ1084" s="10">
        <f>INDEX(LINEST(L825:L1084,M825:T1084,TRUE,TRUE),3,1)</f>
        <v/>
      </c>
      <c r="AK1084" s="9">
        <f>AA1083/52+AB1083*M1084+AC1083*N1084+AD1083*O1084+AE1083*P1084+AF1083*Q1084+AG1083*R1084+AH1083*S1084+AI1083*T1084</f>
        <v/>
      </c>
      <c r="AL1084" s="9">
        <f>AVERAGE(L824:L1083)</f>
        <v/>
      </c>
    </row>
    <row r="1085">
      <c r="A1085" s="7" t="n">
        <v>45205</v>
      </c>
      <c r="B1085" s="8" t="n">
        <v>1819.6</v>
      </c>
      <c r="C1085" s="8" t="n">
        <v>2.31</v>
      </c>
      <c r="D1085" s="8" t="n">
        <v>2.47</v>
      </c>
      <c r="E1085" s="8" t="n">
        <v>106.040001</v>
      </c>
      <c r="F1085" s="8" t="n">
        <v>82.83</v>
      </c>
      <c r="G1085" s="8" t="n">
        <v>17.45</v>
      </c>
      <c r="H1085" s="8" t="n">
        <v>126.639999</v>
      </c>
      <c r="I1085" s="8" t="n">
        <v>4308.5</v>
      </c>
      <c r="J1085" s="8" t="n">
        <v>83.813782</v>
      </c>
      <c r="L1085" s="9">
        <f>LN(B1085/B1084)</f>
        <v/>
      </c>
      <c r="M1085" s="9">
        <f>$M$1*(C1085-C1084)</f>
        <v/>
      </c>
      <c r="N1085" s="9">
        <f>$N$1*(D1085-D1084)</f>
        <v/>
      </c>
      <c r="O1085" s="9">
        <f>$O$1*LN(E1085/E1084)</f>
        <v/>
      </c>
      <c r="P1085" s="9">
        <f>$P$1*LN(F1085/F1084)</f>
        <v/>
      </c>
      <c r="Q1085" s="9">
        <f>$Q$1*(G1085-G1084)</f>
        <v/>
      </c>
      <c r="R1085" s="9">
        <f>$R$1*(H1085-H1084)</f>
        <v/>
      </c>
      <c r="S1085" s="9">
        <f>$S$1*LN(I1085/I1084)</f>
        <v/>
      </c>
      <c r="T1085" s="9">
        <f>$T$1*LN(J1085/J1084)</f>
        <v/>
      </c>
      <c r="U1085" s="9">
        <f>$W$12+$W$4*M1085+$W$5*N1085+$W$6*O1085+$W$7*P1085+$W$8*Q1085+$W$9*R1085+$W$10*S1085+$W$11*T1085</f>
        <v/>
      </c>
      <c r="AA1085" s="10">
        <f>INDEX(LINEST(L826:L1085,M826:T1085,TRUE,TRUE),1,9)*52</f>
        <v/>
      </c>
      <c r="AB1085" s="9">
        <f>INDEX(LINEST(L826:L1085,M826:T1085,TRUE,TRUE),1,8)</f>
        <v/>
      </c>
      <c r="AC1085" s="9">
        <f>INDEX(LINEST(L826:L1085,M826:T1085,TRUE,TRUE),1,7)</f>
        <v/>
      </c>
      <c r="AD1085" s="9">
        <f>INDEX(LINEST(L826:L1085,M826:T1085,TRUE,TRUE),1,6)</f>
        <v/>
      </c>
      <c r="AE1085" s="9">
        <f>INDEX(LINEST(L826:L1085,M826:T1085,TRUE,TRUE),1,5)</f>
        <v/>
      </c>
      <c r="AF1085" s="9">
        <f>INDEX(LINEST(L826:L1085,M826:T1085,TRUE,TRUE),1,4)</f>
        <v/>
      </c>
      <c r="AG1085" s="9">
        <f>INDEX(LINEST(L826:L1085,M826:T1085,TRUE,TRUE),1,3)</f>
        <v/>
      </c>
      <c r="AH1085" s="9">
        <f>INDEX(LINEST(L826:L1085,M826:T1085,TRUE,TRUE),1,2)</f>
        <v/>
      </c>
      <c r="AI1085" s="9">
        <f>INDEX(LINEST(L826:L1085,M826:T1085,TRUE,TRUE),1,1)</f>
        <v/>
      </c>
      <c r="AJ1085" s="10">
        <f>INDEX(LINEST(L826:L1085,M826:T1085,TRUE,TRUE),3,1)</f>
        <v/>
      </c>
      <c r="AK1085" s="9">
        <f>AA1084/52+AB1084*M1085+AC1084*N1085+AD1084*O1085+AE1084*P1085+AF1084*Q1085+AG1084*R1085+AH1084*S1085+AI1084*T1085</f>
        <v/>
      </c>
      <c r="AL1085" s="9">
        <f>AVERAGE(L825:L1084)</f>
        <v/>
      </c>
    </row>
    <row r="1086">
      <c r="A1086" s="7" t="n">
        <v>45212</v>
      </c>
      <c r="B1086" s="8" t="n">
        <v>1909.2</v>
      </c>
      <c r="C1086" s="8" t="n">
        <v>2.34</v>
      </c>
      <c r="D1086" s="8" t="n">
        <v>2.29</v>
      </c>
      <c r="E1086" s="8" t="n">
        <v>106.650002</v>
      </c>
      <c r="F1086" s="8" t="n">
        <v>87.67</v>
      </c>
      <c r="G1086" s="8" t="n">
        <v>19.32</v>
      </c>
      <c r="H1086" s="8" t="n">
        <v>128.330002</v>
      </c>
      <c r="I1086" s="8" t="n">
        <v>4327.779785</v>
      </c>
      <c r="J1086" s="8" t="n">
        <v>84.61803399999999</v>
      </c>
      <c r="L1086" s="9">
        <f>LN(B1086/B1085)</f>
        <v/>
      </c>
      <c r="M1086" s="9">
        <f>$M$1*(C1086-C1085)</f>
        <v/>
      </c>
      <c r="N1086" s="9">
        <f>$N$1*(D1086-D1085)</f>
        <v/>
      </c>
      <c r="O1086" s="9">
        <f>$O$1*LN(E1086/E1085)</f>
        <v/>
      </c>
      <c r="P1086" s="9">
        <f>$P$1*LN(F1086/F1085)</f>
        <v/>
      </c>
      <c r="Q1086" s="9">
        <f>$Q$1*(G1086-G1085)</f>
        <v/>
      </c>
      <c r="R1086" s="9">
        <f>$R$1*(H1086-H1085)</f>
        <v/>
      </c>
      <c r="S1086" s="9">
        <f>$S$1*LN(I1086/I1085)</f>
        <v/>
      </c>
      <c r="T1086" s="9">
        <f>$T$1*LN(J1086/J1085)</f>
        <v/>
      </c>
      <c r="U1086" s="9">
        <f>$W$12+$W$4*M1086+$W$5*N1086+$W$6*O1086+$W$7*P1086+$W$8*Q1086+$W$9*R1086+$W$10*S1086+$W$11*T1086</f>
        <v/>
      </c>
      <c r="AA1086" s="10">
        <f>INDEX(LINEST(L827:L1086,M827:T1086,TRUE,TRUE),1,9)*52</f>
        <v/>
      </c>
      <c r="AB1086" s="9">
        <f>INDEX(LINEST(L827:L1086,M827:T1086,TRUE,TRUE),1,8)</f>
        <v/>
      </c>
      <c r="AC1086" s="9">
        <f>INDEX(LINEST(L827:L1086,M827:T1086,TRUE,TRUE),1,7)</f>
        <v/>
      </c>
      <c r="AD1086" s="9">
        <f>INDEX(LINEST(L827:L1086,M827:T1086,TRUE,TRUE),1,6)</f>
        <v/>
      </c>
      <c r="AE1086" s="9">
        <f>INDEX(LINEST(L827:L1086,M827:T1086,TRUE,TRUE),1,5)</f>
        <v/>
      </c>
      <c r="AF1086" s="9">
        <f>INDEX(LINEST(L827:L1086,M827:T1086,TRUE,TRUE),1,4)</f>
        <v/>
      </c>
      <c r="AG1086" s="9">
        <f>INDEX(LINEST(L827:L1086,M827:T1086,TRUE,TRUE),1,3)</f>
        <v/>
      </c>
      <c r="AH1086" s="9">
        <f>INDEX(LINEST(L827:L1086,M827:T1086,TRUE,TRUE),1,2)</f>
        <v/>
      </c>
      <c r="AI1086" s="9">
        <f>INDEX(LINEST(L827:L1086,M827:T1086,TRUE,TRUE),1,1)</f>
        <v/>
      </c>
      <c r="AJ1086" s="10">
        <f>INDEX(LINEST(L827:L1086,M827:T1086,TRUE,TRUE),3,1)</f>
        <v/>
      </c>
      <c r="AK1086" s="9">
        <f>AA1085/52+AB1085*M1086+AC1085*N1086+AD1085*O1086+AE1085*P1086+AF1085*Q1086+AG1085*R1086+AH1085*S1086+AI1085*T1086</f>
        <v/>
      </c>
      <c r="AL1086" s="9">
        <f>AVERAGE(L826:L1085)</f>
        <v/>
      </c>
    </row>
    <row r="1087">
      <c r="A1087" s="7" t="n">
        <v>45219</v>
      </c>
      <c r="B1087" s="8" t="n">
        <v>1988.5</v>
      </c>
      <c r="C1087" s="8" t="n">
        <v>2.47</v>
      </c>
      <c r="D1087" s="8" t="n">
        <v>2.46</v>
      </c>
      <c r="E1087" s="8" t="n">
        <v>106.160004</v>
      </c>
      <c r="F1087" s="8" t="n">
        <v>89.12</v>
      </c>
      <c r="G1087" s="8" t="n">
        <v>21.71</v>
      </c>
      <c r="H1087" s="8" t="n">
        <v>135.449997</v>
      </c>
      <c r="I1087" s="8" t="n">
        <v>4224.160156</v>
      </c>
      <c r="J1087" s="8" t="n">
        <v>83.136047</v>
      </c>
      <c r="L1087" s="9">
        <f>LN(B1087/B1086)</f>
        <v/>
      </c>
      <c r="M1087" s="9">
        <f>$M$1*(C1087-C1086)</f>
        <v/>
      </c>
      <c r="N1087" s="9">
        <f>$N$1*(D1087-D1086)</f>
        <v/>
      </c>
      <c r="O1087" s="9">
        <f>$O$1*LN(E1087/E1086)</f>
        <v/>
      </c>
      <c r="P1087" s="9">
        <f>$P$1*LN(F1087/F1086)</f>
        <v/>
      </c>
      <c r="Q1087" s="9">
        <f>$Q$1*(G1087-G1086)</f>
        <v/>
      </c>
      <c r="R1087" s="9">
        <f>$R$1*(H1087-H1086)</f>
        <v/>
      </c>
      <c r="S1087" s="9">
        <f>$S$1*LN(I1087/I1086)</f>
        <v/>
      </c>
      <c r="T1087" s="9">
        <f>$T$1*LN(J1087/J1086)</f>
        <v/>
      </c>
      <c r="U1087" s="9">
        <f>$W$12+$W$4*M1087+$W$5*N1087+$W$6*O1087+$W$7*P1087+$W$8*Q1087+$W$9*R1087+$W$10*S1087+$W$11*T1087</f>
        <v/>
      </c>
      <c r="AA1087" s="10">
        <f>INDEX(LINEST(L828:L1087,M828:T1087,TRUE,TRUE),1,9)*52</f>
        <v/>
      </c>
      <c r="AB1087" s="9">
        <f>INDEX(LINEST(L828:L1087,M828:T1087,TRUE,TRUE),1,8)</f>
        <v/>
      </c>
      <c r="AC1087" s="9">
        <f>INDEX(LINEST(L828:L1087,M828:T1087,TRUE,TRUE),1,7)</f>
        <v/>
      </c>
      <c r="AD1087" s="9">
        <f>INDEX(LINEST(L828:L1087,M828:T1087,TRUE,TRUE),1,6)</f>
        <v/>
      </c>
      <c r="AE1087" s="9">
        <f>INDEX(LINEST(L828:L1087,M828:T1087,TRUE,TRUE),1,5)</f>
        <v/>
      </c>
      <c r="AF1087" s="9">
        <f>INDEX(LINEST(L828:L1087,M828:T1087,TRUE,TRUE),1,4)</f>
        <v/>
      </c>
      <c r="AG1087" s="9">
        <f>INDEX(LINEST(L828:L1087,M828:T1087,TRUE,TRUE),1,3)</f>
        <v/>
      </c>
      <c r="AH1087" s="9">
        <f>INDEX(LINEST(L828:L1087,M828:T1087,TRUE,TRUE),1,2)</f>
        <v/>
      </c>
      <c r="AI1087" s="9">
        <f>INDEX(LINEST(L828:L1087,M828:T1087,TRUE,TRUE),1,1)</f>
        <v/>
      </c>
      <c r="AJ1087" s="10">
        <f>INDEX(LINEST(L828:L1087,M828:T1087,TRUE,TRUE),3,1)</f>
        <v/>
      </c>
      <c r="AK1087" s="9">
        <f>AA1086/52+AB1086*M1087+AC1086*N1087+AD1086*O1087+AE1086*P1087+AF1086*Q1087+AG1086*R1087+AH1086*S1087+AI1086*T1087</f>
        <v/>
      </c>
      <c r="AL1087" s="9">
        <f>AVERAGE(L827:L1086)</f>
        <v/>
      </c>
    </row>
    <row r="1088">
      <c r="A1088" s="7" t="n">
        <v>45226</v>
      </c>
      <c r="B1088" s="8" t="n">
        <v>1982.9</v>
      </c>
      <c r="C1088" s="8" t="n">
        <v>2.42</v>
      </c>
      <c r="D1088" s="8" t="n">
        <v>2.42</v>
      </c>
      <c r="E1088" s="8" t="n">
        <v>106.559998</v>
      </c>
      <c r="F1088" s="8" t="n">
        <v>86.04000000000001</v>
      </c>
      <c r="G1088" s="8" t="n">
        <v>21.27</v>
      </c>
      <c r="H1088" s="8" t="n">
        <v>129.160004</v>
      </c>
      <c r="I1088" s="8" t="n">
        <v>4117.370117</v>
      </c>
      <c r="J1088" s="8" t="n">
        <v>83.66918200000001</v>
      </c>
      <c r="L1088" s="9">
        <f>LN(B1088/B1087)</f>
        <v/>
      </c>
      <c r="M1088" s="9">
        <f>$M$1*(C1088-C1087)</f>
        <v/>
      </c>
      <c r="N1088" s="9">
        <f>$N$1*(D1088-D1087)</f>
        <v/>
      </c>
      <c r="O1088" s="9">
        <f>$O$1*LN(E1088/E1087)</f>
        <v/>
      </c>
      <c r="P1088" s="9">
        <f>$P$1*LN(F1088/F1087)</f>
        <v/>
      </c>
      <c r="Q1088" s="9">
        <f>$Q$1*(G1088-G1087)</f>
        <v/>
      </c>
      <c r="R1088" s="9">
        <f>$R$1*(H1088-H1087)</f>
        <v/>
      </c>
      <c r="S1088" s="9">
        <f>$S$1*LN(I1088/I1087)</f>
        <v/>
      </c>
      <c r="T1088" s="9">
        <f>$T$1*LN(J1088/J1087)</f>
        <v/>
      </c>
      <c r="U1088" s="9">
        <f>$W$12+$W$4*M1088+$W$5*N1088+$W$6*O1088+$W$7*P1088+$W$8*Q1088+$W$9*R1088+$W$10*S1088+$W$11*T1088</f>
        <v/>
      </c>
      <c r="AA1088" s="10">
        <f>INDEX(LINEST(L829:L1088,M829:T1088,TRUE,TRUE),1,9)*52</f>
        <v/>
      </c>
      <c r="AB1088" s="9">
        <f>INDEX(LINEST(L829:L1088,M829:T1088,TRUE,TRUE),1,8)</f>
        <v/>
      </c>
      <c r="AC1088" s="9">
        <f>INDEX(LINEST(L829:L1088,M829:T1088,TRUE,TRUE),1,7)</f>
        <v/>
      </c>
      <c r="AD1088" s="9">
        <f>INDEX(LINEST(L829:L1088,M829:T1088,TRUE,TRUE),1,6)</f>
        <v/>
      </c>
      <c r="AE1088" s="9">
        <f>INDEX(LINEST(L829:L1088,M829:T1088,TRUE,TRUE),1,5)</f>
        <v/>
      </c>
      <c r="AF1088" s="9">
        <f>INDEX(LINEST(L829:L1088,M829:T1088,TRUE,TRUE),1,4)</f>
        <v/>
      </c>
      <c r="AG1088" s="9">
        <f>INDEX(LINEST(L829:L1088,M829:T1088,TRUE,TRUE),1,3)</f>
        <v/>
      </c>
      <c r="AH1088" s="9">
        <f>INDEX(LINEST(L829:L1088,M829:T1088,TRUE,TRUE),1,2)</f>
        <v/>
      </c>
      <c r="AI1088" s="9">
        <f>INDEX(LINEST(L829:L1088,M829:T1088,TRUE,TRUE),1,1)</f>
        <v/>
      </c>
      <c r="AJ1088" s="10">
        <f>INDEX(LINEST(L829:L1088,M829:T1088,TRUE,TRUE),3,1)</f>
        <v/>
      </c>
      <c r="AK1088" s="9">
        <f>AA1087/52+AB1087*M1088+AC1087*N1088+AD1087*O1088+AE1087*P1088+AF1087*Q1088+AG1087*R1088+AH1087*S1088+AI1087*T1088</f>
        <v/>
      </c>
      <c r="AL1088" s="9">
        <f>AVERAGE(L828:L1087)</f>
        <v/>
      </c>
    </row>
    <row r="1089">
      <c r="A1089" s="7" t="n">
        <v>45233</v>
      </c>
      <c r="B1089" s="8" t="n">
        <v>1994.45</v>
      </c>
      <c r="C1089" s="8" t="n">
        <v>2.39</v>
      </c>
      <c r="D1089" s="8" t="n">
        <v>2.18</v>
      </c>
      <c r="E1089" s="8" t="n">
        <v>105.019997</v>
      </c>
      <c r="F1089" s="8" t="n">
        <v>81.19</v>
      </c>
      <c r="G1089" s="8" t="n">
        <v>14.91</v>
      </c>
      <c r="H1089" s="8" t="n">
        <v>118.739998</v>
      </c>
      <c r="I1089" s="8" t="n">
        <v>4358.339844</v>
      </c>
      <c r="J1089" s="8" t="n">
        <v>85.36216</v>
      </c>
      <c r="L1089" s="9">
        <f>LN(B1089/B1088)</f>
        <v/>
      </c>
      <c r="M1089" s="9">
        <f>$M$1*(C1089-C1088)</f>
        <v/>
      </c>
      <c r="N1089" s="9">
        <f>$N$1*(D1089-D1088)</f>
        <v/>
      </c>
      <c r="O1089" s="9">
        <f>$O$1*LN(E1089/E1088)</f>
        <v/>
      </c>
      <c r="P1089" s="9">
        <f>$P$1*LN(F1089/F1088)</f>
        <v/>
      </c>
      <c r="Q1089" s="9">
        <f>$Q$1*(G1089-G1088)</f>
        <v/>
      </c>
      <c r="R1089" s="9">
        <f>$R$1*(H1089-H1088)</f>
        <v/>
      </c>
      <c r="S1089" s="9">
        <f>$S$1*LN(I1089/I1088)</f>
        <v/>
      </c>
      <c r="T1089" s="9">
        <f>$T$1*LN(J1089/J1088)</f>
        <v/>
      </c>
      <c r="U1089" s="9">
        <f>$W$12+$W$4*M1089+$W$5*N1089+$W$6*O1089+$W$7*P1089+$W$8*Q1089+$W$9*R1089+$W$10*S1089+$W$11*T1089</f>
        <v/>
      </c>
      <c r="AA1089" s="10">
        <f>INDEX(LINEST(L830:L1089,M830:T1089,TRUE,TRUE),1,9)*52</f>
        <v/>
      </c>
      <c r="AB1089" s="9">
        <f>INDEX(LINEST(L830:L1089,M830:T1089,TRUE,TRUE),1,8)</f>
        <v/>
      </c>
      <c r="AC1089" s="9">
        <f>INDEX(LINEST(L830:L1089,M830:T1089,TRUE,TRUE),1,7)</f>
        <v/>
      </c>
      <c r="AD1089" s="9">
        <f>INDEX(LINEST(L830:L1089,M830:T1089,TRUE,TRUE),1,6)</f>
        <v/>
      </c>
      <c r="AE1089" s="9">
        <f>INDEX(LINEST(L830:L1089,M830:T1089,TRUE,TRUE),1,5)</f>
        <v/>
      </c>
      <c r="AF1089" s="9">
        <f>INDEX(LINEST(L830:L1089,M830:T1089,TRUE,TRUE),1,4)</f>
        <v/>
      </c>
      <c r="AG1089" s="9">
        <f>INDEX(LINEST(L830:L1089,M830:T1089,TRUE,TRUE),1,3)</f>
        <v/>
      </c>
      <c r="AH1089" s="9">
        <f>INDEX(LINEST(L830:L1089,M830:T1089,TRUE,TRUE),1,2)</f>
        <v/>
      </c>
      <c r="AI1089" s="9">
        <f>INDEX(LINEST(L830:L1089,M830:T1089,TRUE,TRUE),1,1)</f>
        <v/>
      </c>
      <c r="AJ1089" s="10">
        <f>INDEX(LINEST(L830:L1089,M830:T1089,TRUE,TRUE),3,1)</f>
        <v/>
      </c>
      <c r="AK1089" s="9">
        <f>AA1088/52+AB1088*M1089+AC1088*N1089+AD1088*O1089+AE1088*P1089+AF1088*Q1089+AG1088*R1089+AH1088*S1089+AI1088*T1089</f>
        <v/>
      </c>
      <c r="AL1089" s="9">
        <f>AVERAGE(L829:L1088)</f>
        <v/>
      </c>
    </row>
    <row r="1090">
      <c r="A1090" s="7" t="n">
        <v>45240</v>
      </c>
      <c r="B1090" s="8" t="n">
        <v>1941.65</v>
      </c>
      <c r="C1090" s="8" t="n">
        <v>2.32</v>
      </c>
      <c r="D1090" s="8" t="n">
        <v>2.29</v>
      </c>
      <c r="E1090" s="8" t="n">
        <v>105.860001</v>
      </c>
      <c r="F1090" s="8" t="n">
        <v>76.34</v>
      </c>
      <c r="G1090" s="8" t="n">
        <v>14.17</v>
      </c>
      <c r="H1090" s="8" t="n">
        <v>116.790001</v>
      </c>
      <c r="I1090" s="8" t="n">
        <v>4415.240234</v>
      </c>
      <c r="J1090" s="8" t="n">
        <v>85.16274300000001</v>
      </c>
      <c r="L1090" s="9">
        <f>LN(B1090/B1089)</f>
        <v/>
      </c>
      <c r="M1090" s="9">
        <f>$M$1*(C1090-C1089)</f>
        <v/>
      </c>
      <c r="N1090" s="9">
        <f>$N$1*(D1090-D1089)</f>
        <v/>
      </c>
      <c r="O1090" s="9">
        <f>$O$1*LN(E1090/E1089)</f>
        <v/>
      </c>
      <c r="P1090" s="9">
        <f>$P$1*LN(F1090/F1089)</f>
        <v/>
      </c>
      <c r="Q1090" s="9">
        <f>$Q$1*(G1090-G1089)</f>
        <v/>
      </c>
      <c r="R1090" s="9">
        <f>$R$1*(H1090-H1089)</f>
        <v/>
      </c>
      <c r="S1090" s="9">
        <f>$S$1*LN(I1090/I1089)</f>
        <v/>
      </c>
      <c r="T1090" s="9">
        <f>$T$1*LN(J1090/J1089)</f>
        <v/>
      </c>
      <c r="U1090" s="9">
        <f>$W$12+$W$4*M1090+$W$5*N1090+$W$6*O1090+$W$7*P1090+$W$8*Q1090+$W$9*R1090+$W$10*S1090+$W$11*T1090</f>
        <v/>
      </c>
      <c r="AA1090" s="10">
        <f>INDEX(LINEST(L831:L1090,M831:T1090,TRUE,TRUE),1,9)*52</f>
        <v/>
      </c>
      <c r="AB1090" s="9">
        <f>INDEX(LINEST(L831:L1090,M831:T1090,TRUE,TRUE),1,8)</f>
        <v/>
      </c>
      <c r="AC1090" s="9">
        <f>INDEX(LINEST(L831:L1090,M831:T1090,TRUE,TRUE),1,7)</f>
        <v/>
      </c>
      <c r="AD1090" s="9">
        <f>INDEX(LINEST(L831:L1090,M831:T1090,TRUE,TRUE),1,6)</f>
        <v/>
      </c>
      <c r="AE1090" s="9">
        <f>INDEX(LINEST(L831:L1090,M831:T1090,TRUE,TRUE),1,5)</f>
        <v/>
      </c>
      <c r="AF1090" s="9">
        <f>INDEX(LINEST(L831:L1090,M831:T1090,TRUE,TRUE),1,4)</f>
        <v/>
      </c>
      <c r="AG1090" s="9">
        <f>INDEX(LINEST(L831:L1090,M831:T1090,TRUE,TRUE),1,3)</f>
        <v/>
      </c>
      <c r="AH1090" s="9">
        <f>INDEX(LINEST(L831:L1090,M831:T1090,TRUE,TRUE),1,2)</f>
        <v/>
      </c>
      <c r="AI1090" s="9">
        <f>INDEX(LINEST(L831:L1090,M831:T1090,TRUE,TRUE),1,1)</f>
        <v/>
      </c>
      <c r="AJ1090" s="10">
        <f>INDEX(LINEST(L831:L1090,M831:T1090,TRUE,TRUE),3,1)</f>
        <v/>
      </c>
      <c r="AK1090" s="9">
        <f>AA1089/52+AB1089*M1090+AC1089*N1090+AD1089*O1090+AE1089*P1090+AF1089*Q1090+AG1089*R1090+AH1089*S1090+AI1089*T1090</f>
        <v/>
      </c>
      <c r="AL1090" s="9">
        <f>AVERAGE(L830:L1089)</f>
        <v/>
      </c>
    </row>
    <row r="1091">
      <c r="A1091" s="7" t="n">
        <v>45247</v>
      </c>
      <c r="B1091" s="8" t="n">
        <v>1981.05</v>
      </c>
      <c r="C1091" s="8" t="n">
        <v>2.28</v>
      </c>
      <c r="D1091" s="8" t="n">
        <v>2.16</v>
      </c>
      <c r="E1091" s="8" t="n">
        <v>103.82</v>
      </c>
      <c r="F1091" s="8" t="n">
        <v>76.47</v>
      </c>
      <c r="G1091" s="8" t="n">
        <v>13.8</v>
      </c>
      <c r="H1091" s="8" t="n">
        <v>113.110001</v>
      </c>
      <c r="I1091" s="8" t="n">
        <v>4514.02002</v>
      </c>
      <c r="J1091" s="8" t="n">
        <v>86.33197800000001</v>
      </c>
      <c r="L1091" s="9">
        <f>LN(B1091/B1090)</f>
        <v/>
      </c>
      <c r="M1091" s="9">
        <f>$M$1*(C1091-C1090)</f>
        <v/>
      </c>
      <c r="N1091" s="9">
        <f>$N$1*(D1091-D1090)</f>
        <v/>
      </c>
      <c r="O1091" s="9">
        <f>$O$1*LN(E1091/E1090)</f>
        <v/>
      </c>
      <c r="P1091" s="9">
        <f>$P$1*LN(F1091/F1090)</f>
        <v/>
      </c>
      <c r="Q1091" s="9">
        <f>$Q$1*(G1091-G1090)</f>
        <v/>
      </c>
      <c r="R1091" s="9">
        <f>$R$1*(H1091-H1090)</f>
        <v/>
      </c>
      <c r="S1091" s="9">
        <f>$S$1*LN(I1091/I1090)</f>
        <v/>
      </c>
      <c r="T1091" s="9">
        <f>$T$1*LN(J1091/J1090)</f>
        <v/>
      </c>
      <c r="U1091" s="9">
        <f>$W$12+$W$4*M1091+$W$5*N1091+$W$6*O1091+$W$7*P1091+$W$8*Q1091+$W$9*R1091+$W$10*S1091+$W$11*T1091</f>
        <v/>
      </c>
      <c r="AA1091" s="10">
        <f>INDEX(LINEST(L832:L1091,M832:T1091,TRUE,TRUE),1,9)*52</f>
        <v/>
      </c>
      <c r="AB1091" s="9">
        <f>INDEX(LINEST(L832:L1091,M832:T1091,TRUE,TRUE),1,8)</f>
        <v/>
      </c>
      <c r="AC1091" s="9">
        <f>INDEX(LINEST(L832:L1091,M832:T1091,TRUE,TRUE),1,7)</f>
        <v/>
      </c>
      <c r="AD1091" s="9">
        <f>INDEX(LINEST(L832:L1091,M832:T1091,TRUE,TRUE),1,6)</f>
        <v/>
      </c>
      <c r="AE1091" s="9">
        <f>INDEX(LINEST(L832:L1091,M832:T1091,TRUE,TRUE),1,5)</f>
        <v/>
      </c>
      <c r="AF1091" s="9">
        <f>INDEX(LINEST(L832:L1091,M832:T1091,TRUE,TRUE),1,4)</f>
        <v/>
      </c>
      <c r="AG1091" s="9">
        <f>INDEX(LINEST(L832:L1091,M832:T1091,TRUE,TRUE),1,3)</f>
        <v/>
      </c>
      <c r="AH1091" s="9">
        <f>INDEX(LINEST(L832:L1091,M832:T1091,TRUE,TRUE),1,2)</f>
        <v/>
      </c>
      <c r="AI1091" s="9">
        <f>INDEX(LINEST(L832:L1091,M832:T1091,TRUE,TRUE),1,1)</f>
        <v/>
      </c>
      <c r="AJ1091" s="10">
        <f>INDEX(LINEST(L832:L1091,M832:T1091,TRUE,TRUE),3,1)</f>
        <v/>
      </c>
      <c r="AK1091" s="9">
        <f>AA1090/52+AB1090*M1091+AC1090*N1091+AD1090*O1091+AE1090*P1091+AF1090*Q1091+AG1090*R1091+AH1090*S1091+AI1090*T1091</f>
        <v/>
      </c>
      <c r="AL1091" s="9">
        <f>AVERAGE(L831:L1090)</f>
        <v/>
      </c>
    </row>
    <row r="1092">
      <c r="A1092" s="7" t="n">
        <v>45254</v>
      </c>
      <c r="B1092" s="8" t="n">
        <v>2000.85</v>
      </c>
      <c r="C1092" s="8" t="n">
        <v>2.26</v>
      </c>
      <c r="D1092" s="8" t="n">
        <v>2.21</v>
      </c>
      <c r="E1092" s="8" t="n">
        <v>103.400002</v>
      </c>
      <c r="F1092" s="8" t="n">
        <v>74.83</v>
      </c>
      <c r="G1092" s="8" t="n">
        <v>12.46</v>
      </c>
      <c r="H1092" s="8" t="n">
        <v>107.43</v>
      </c>
      <c r="I1092" s="8" t="n">
        <v>4559.339844</v>
      </c>
      <c r="J1092" s="8" t="n">
        <v>86.241325</v>
      </c>
      <c r="L1092" s="9">
        <f>LN(B1092/B1091)</f>
        <v/>
      </c>
      <c r="M1092" s="9">
        <f>$M$1*(C1092-C1091)</f>
        <v/>
      </c>
      <c r="N1092" s="9">
        <f>$N$1*(D1092-D1091)</f>
        <v/>
      </c>
      <c r="O1092" s="9">
        <f>$O$1*LN(E1092/E1091)</f>
        <v/>
      </c>
      <c r="P1092" s="9">
        <f>$P$1*LN(F1092/F1091)</f>
        <v/>
      </c>
      <c r="Q1092" s="9">
        <f>$Q$1*(G1092-G1091)</f>
        <v/>
      </c>
      <c r="R1092" s="9">
        <f>$R$1*(H1092-H1091)</f>
        <v/>
      </c>
      <c r="S1092" s="9">
        <f>$S$1*LN(I1092/I1091)</f>
        <v/>
      </c>
      <c r="T1092" s="9">
        <f>$T$1*LN(J1092/J1091)</f>
        <v/>
      </c>
      <c r="U1092" s="9">
        <f>$W$12+$W$4*M1092+$W$5*N1092+$W$6*O1092+$W$7*P1092+$W$8*Q1092+$W$9*R1092+$W$10*S1092+$W$11*T1092</f>
        <v/>
      </c>
      <c r="AA1092" s="10">
        <f>INDEX(LINEST(L833:L1092,M833:T1092,TRUE,TRUE),1,9)*52</f>
        <v/>
      </c>
      <c r="AB1092" s="9">
        <f>INDEX(LINEST(L833:L1092,M833:T1092,TRUE,TRUE),1,8)</f>
        <v/>
      </c>
      <c r="AC1092" s="9">
        <f>INDEX(LINEST(L833:L1092,M833:T1092,TRUE,TRUE),1,7)</f>
        <v/>
      </c>
      <c r="AD1092" s="9">
        <f>INDEX(LINEST(L833:L1092,M833:T1092,TRUE,TRUE),1,6)</f>
        <v/>
      </c>
      <c r="AE1092" s="9">
        <f>INDEX(LINEST(L833:L1092,M833:T1092,TRUE,TRUE),1,5)</f>
        <v/>
      </c>
      <c r="AF1092" s="9">
        <f>INDEX(LINEST(L833:L1092,M833:T1092,TRUE,TRUE),1,4)</f>
        <v/>
      </c>
      <c r="AG1092" s="9">
        <f>INDEX(LINEST(L833:L1092,M833:T1092,TRUE,TRUE),1,3)</f>
        <v/>
      </c>
      <c r="AH1092" s="9">
        <f>INDEX(LINEST(L833:L1092,M833:T1092,TRUE,TRUE),1,2)</f>
        <v/>
      </c>
      <c r="AI1092" s="9">
        <f>INDEX(LINEST(L833:L1092,M833:T1092,TRUE,TRUE),1,1)</f>
        <v/>
      </c>
      <c r="AJ1092" s="10">
        <f>INDEX(LINEST(L833:L1092,M833:T1092,TRUE,TRUE),3,1)</f>
        <v/>
      </c>
      <c r="AK1092" s="9">
        <f>AA1091/52+AB1091*M1092+AC1091*N1092+AD1091*O1092+AE1091*P1092+AF1091*Q1092+AG1091*R1092+AH1091*S1092+AI1091*T1092</f>
        <v/>
      </c>
      <c r="AL1092" s="9">
        <f>AVERAGE(L832:L1091)</f>
        <v/>
      </c>
    </row>
    <row r="1093">
      <c r="A1093" s="7" t="n">
        <v>45261</v>
      </c>
      <c r="B1093" s="8" t="n">
        <v>2045.4</v>
      </c>
      <c r="C1093" s="8" t="n">
        <v>2.22</v>
      </c>
      <c r="D1093" s="8" t="n">
        <v>2</v>
      </c>
      <c r="E1093" s="8" t="n">
        <v>103.269997</v>
      </c>
      <c r="F1093" s="8" t="n">
        <v>73.7</v>
      </c>
      <c r="G1093" s="8" t="n">
        <v>12.63</v>
      </c>
      <c r="H1093" s="8" t="n">
        <v>111.510002</v>
      </c>
      <c r="I1093" s="8" t="n">
        <v>4594.629883</v>
      </c>
      <c r="J1093" s="8" t="n">
        <v>88.01458</v>
      </c>
      <c r="L1093" s="9">
        <f>LN(B1093/B1092)</f>
        <v/>
      </c>
      <c r="M1093" s="9">
        <f>$M$1*(C1093-C1092)</f>
        <v/>
      </c>
      <c r="N1093" s="9">
        <f>$N$1*(D1093-D1092)</f>
        <v/>
      </c>
      <c r="O1093" s="9">
        <f>$O$1*LN(E1093/E1092)</f>
        <v/>
      </c>
      <c r="P1093" s="9">
        <f>$P$1*LN(F1093/F1092)</f>
        <v/>
      </c>
      <c r="Q1093" s="9">
        <f>$Q$1*(G1093-G1092)</f>
        <v/>
      </c>
      <c r="R1093" s="9">
        <f>$R$1*(H1093-H1092)</f>
        <v/>
      </c>
      <c r="S1093" s="9">
        <f>$S$1*LN(I1093/I1092)</f>
        <v/>
      </c>
      <c r="T1093" s="9">
        <f>$T$1*LN(J1093/J1092)</f>
        <v/>
      </c>
      <c r="U1093" s="9">
        <f>$W$12+$W$4*M1093+$W$5*N1093+$W$6*O1093+$W$7*P1093+$W$8*Q1093+$W$9*R1093+$W$10*S1093+$W$11*T1093</f>
        <v/>
      </c>
      <c r="AA1093" s="10">
        <f>INDEX(LINEST(L834:L1093,M834:T1093,TRUE,TRUE),1,9)*52</f>
        <v/>
      </c>
      <c r="AB1093" s="9">
        <f>INDEX(LINEST(L834:L1093,M834:T1093,TRUE,TRUE),1,8)</f>
        <v/>
      </c>
      <c r="AC1093" s="9">
        <f>INDEX(LINEST(L834:L1093,M834:T1093,TRUE,TRUE),1,7)</f>
        <v/>
      </c>
      <c r="AD1093" s="9">
        <f>INDEX(LINEST(L834:L1093,M834:T1093,TRUE,TRUE),1,6)</f>
        <v/>
      </c>
      <c r="AE1093" s="9">
        <f>INDEX(LINEST(L834:L1093,M834:T1093,TRUE,TRUE),1,5)</f>
        <v/>
      </c>
      <c r="AF1093" s="9">
        <f>INDEX(LINEST(L834:L1093,M834:T1093,TRUE,TRUE),1,4)</f>
        <v/>
      </c>
      <c r="AG1093" s="9">
        <f>INDEX(LINEST(L834:L1093,M834:T1093,TRUE,TRUE),1,3)</f>
        <v/>
      </c>
      <c r="AH1093" s="9">
        <f>INDEX(LINEST(L834:L1093,M834:T1093,TRUE,TRUE),1,2)</f>
        <v/>
      </c>
      <c r="AI1093" s="9">
        <f>INDEX(LINEST(L834:L1093,M834:T1093,TRUE,TRUE),1,1)</f>
        <v/>
      </c>
      <c r="AJ1093" s="10">
        <f>INDEX(LINEST(L834:L1093,M834:T1093,TRUE,TRUE),3,1)</f>
        <v/>
      </c>
      <c r="AK1093" s="9">
        <f>AA1092/52+AB1092*M1093+AC1092*N1093+AD1092*O1093+AE1092*P1093+AF1092*Q1093+AG1092*R1093+AH1092*S1093+AI1092*T1093</f>
        <v/>
      </c>
      <c r="AL1093" s="9">
        <f>AVERAGE(L833:L1092)</f>
        <v/>
      </c>
    </row>
    <row r="1094">
      <c r="A1094" s="7" t="n">
        <v>45268</v>
      </c>
      <c r="B1094" s="8" t="n">
        <v>2008.1</v>
      </c>
      <c r="C1094" s="8" t="n">
        <v>2.21</v>
      </c>
      <c r="D1094" s="8" t="n">
        <v>2.02</v>
      </c>
      <c r="E1094" s="8" t="n">
        <v>104.010002</v>
      </c>
      <c r="F1094" s="8" t="n">
        <v>70.87</v>
      </c>
      <c r="G1094" s="8" t="n">
        <v>12.35</v>
      </c>
      <c r="H1094" s="8" t="n">
        <v>121.650002</v>
      </c>
      <c r="I1094" s="8" t="n">
        <v>4604.370117</v>
      </c>
      <c r="J1094" s="8" t="n">
        <v>88.069115</v>
      </c>
      <c r="L1094" s="9">
        <f>LN(B1094/B1093)</f>
        <v/>
      </c>
      <c r="M1094" s="9">
        <f>$M$1*(C1094-C1093)</f>
        <v/>
      </c>
      <c r="N1094" s="9">
        <f>$N$1*(D1094-D1093)</f>
        <v/>
      </c>
      <c r="O1094" s="9">
        <f>$O$1*LN(E1094/E1093)</f>
        <v/>
      </c>
      <c r="P1094" s="9">
        <f>$P$1*LN(F1094/F1093)</f>
        <v/>
      </c>
      <c r="Q1094" s="9">
        <f>$Q$1*(G1094-G1093)</f>
        <v/>
      </c>
      <c r="R1094" s="9">
        <f>$R$1*(H1094-H1093)</f>
        <v/>
      </c>
      <c r="S1094" s="9">
        <f>$S$1*LN(I1094/I1093)</f>
        <v/>
      </c>
      <c r="T1094" s="9">
        <f>$T$1*LN(J1094/J1093)</f>
        <v/>
      </c>
      <c r="U1094" s="9">
        <f>$W$12+$W$4*M1094+$W$5*N1094+$W$6*O1094+$W$7*P1094+$W$8*Q1094+$W$9*R1094+$W$10*S1094+$W$11*T1094</f>
        <v/>
      </c>
      <c r="AA1094" s="10">
        <f>INDEX(LINEST(L835:L1094,M835:T1094,TRUE,TRUE),1,9)*52</f>
        <v/>
      </c>
      <c r="AB1094" s="9">
        <f>INDEX(LINEST(L835:L1094,M835:T1094,TRUE,TRUE),1,8)</f>
        <v/>
      </c>
      <c r="AC1094" s="9">
        <f>INDEX(LINEST(L835:L1094,M835:T1094,TRUE,TRUE),1,7)</f>
        <v/>
      </c>
      <c r="AD1094" s="9">
        <f>INDEX(LINEST(L835:L1094,M835:T1094,TRUE,TRUE),1,6)</f>
        <v/>
      </c>
      <c r="AE1094" s="9">
        <f>INDEX(LINEST(L835:L1094,M835:T1094,TRUE,TRUE),1,5)</f>
        <v/>
      </c>
      <c r="AF1094" s="9">
        <f>INDEX(LINEST(L835:L1094,M835:T1094,TRUE,TRUE),1,4)</f>
        <v/>
      </c>
      <c r="AG1094" s="9">
        <f>INDEX(LINEST(L835:L1094,M835:T1094,TRUE,TRUE),1,3)</f>
        <v/>
      </c>
      <c r="AH1094" s="9">
        <f>INDEX(LINEST(L835:L1094,M835:T1094,TRUE,TRUE),1,2)</f>
        <v/>
      </c>
      <c r="AI1094" s="9">
        <f>INDEX(LINEST(L835:L1094,M835:T1094,TRUE,TRUE),1,1)</f>
        <v/>
      </c>
      <c r="AJ1094" s="10">
        <f>INDEX(LINEST(L835:L1094,M835:T1094,TRUE,TRUE),3,1)</f>
        <v/>
      </c>
      <c r="AK1094" s="9">
        <f>AA1093/52+AB1093*M1094+AC1093*N1094+AD1093*O1094+AE1093*P1094+AF1093*Q1094+AG1093*R1094+AH1093*S1094+AI1093*T1094</f>
        <v/>
      </c>
      <c r="AL1094" s="9">
        <f>AVERAGE(L834:L1093)</f>
        <v/>
      </c>
    </row>
    <row r="1095">
      <c r="A1095" s="7" t="n">
        <v>45275</v>
      </c>
      <c r="B1095" s="8" t="n">
        <v>2032.3</v>
      </c>
      <c r="C1095" s="8" t="n">
        <v>2.22</v>
      </c>
      <c r="D1095" s="8" t="n">
        <v>1.69</v>
      </c>
      <c r="E1095" s="8" t="n">
        <v>102.550003</v>
      </c>
      <c r="F1095" s="8" t="n">
        <v>71.05</v>
      </c>
      <c r="G1095" s="8" t="n">
        <v>12.28</v>
      </c>
      <c r="H1095" s="8" t="n">
        <v>115.75</v>
      </c>
      <c r="I1095" s="8" t="n">
        <v>4719.189941</v>
      </c>
      <c r="J1095" s="8" t="n">
        <v>89.96302799999999</v>
      </c>
      <c r="L1095" s="9">
        <f>LN(B1095/B1094)</f>
        <v/>
      </c>
      <c r="M1095" s="9">
        <f>$M$1*(C1095-C1094)</f>
        <v/>
      </c>
      <c r="N1095" s="9">
        <f>$N$1*(D1095-D1094)</f>
        <v/>
      </c>
      <c r="O1095" s="9">
        <f>$O$1*LN(E1095/E1094)</f>
        <v/>
      </c>
      <c r="P1095" s="9">
        <f>$P$1*LN(F1095/F1094)</f>
        <v/>
      </c>
      <c r="Q1095" s="9">
        <f>$Q$1*(G1095-G1094)</f>
        <v/>
      </c>
      <c r="R1095" s="9">
        <f>$R$1*(H1095-H1094)</f>
        <v/>
      </c>
      <c r="S1095" s="9">
        <f>$S$1*LN(I1095/I1094)</f>
        <v/>
      </c>
      <c r="T1095" s="9">
        <f>$T$1*LN(J1095/J1094)</f>
        <v/>
      </c>
      <c r="U1095" s="9">
        <f>$W$12+$W$4*M1095+$W$5*N1095+$W$6*O1095+$W$7*P1095+$W$8*Q1095+$W$9*R1095+$W$10*S1095+$W$11*T1095</f>
        <v/>
      </c>
      <c r="AA1095" s="10">
        <f>INDEX(LINEST(L836:L1095,M836:T1095,TRUE,TRUE),1,9)*52</f>
        <v/>
      </c>
      <c r="AB1095" s="9">
        <f>INDEX(LINEST(L836:L1095,M836:T1095,TRUE,TRUE),1,8)</f>
        <v/>
      </c>
      <c r="AC1095" s="9">
        <f>INDEX(LINEST(L836:L1095,M836:T1095,TRUE,TRUE),1,7)</f>
        <v/>
      </c>
      <c r="AD1095" s="9">
        <f>INDEX(LINEST(L836:L1095,M836:T1095,TRUE,TRUE),1,6)</f>
        <v/>
      </c>
      <c r="AE1095" s="9">
        <f>INDEX(LINEST(L836:L1095,M836:T1095,TRUE,TRUE),1,5)</f>
        <v/>
      </c>
      <c r="AF1095" s="9">
        <f>INDEX(LINEST(L836:L1095,M836:T1095,TRUE,TRUE),1,4)</f>
        <v/>
      </c>
      <c r="AG1095" s="9">
        <f>INDEX(LINEST(L836:L1095,M836:T1095,TRUE,TRUE),1,3)</f>
        <v/>
      </c>
      <c r="AH1095" s="9">
        <f>INDEX(LINEST(L836:L1095,M836:T1095,TRUE,TRUE),1,2)</f>
        <v/>
      </c>
      <c r="AI1095" s="9">
        <f>INDEX(LINEST(L836:L1095,M836:T1095,TRUE,TRUE),1,1)</f>
        <v/>
      </c>
      <c r="AJ1095" s="10">
        <f>INDEX(LINEST(L836:L1095,M836:T1095,TRUE,TRUE),3,1)</f>
        <v/>
      </c>
      <c r="AK1095" s="9">
        <f>AA1094/52+AB1094*M1095+AC1094*N1095+AD1094*O1095+AE1094*P1095+AF1094*Q1095+AG1094*R1095+AH1094*S1095+AI1094*T1095</f>
        <v/>
      </c>
      <c r="AL1095" s="9">
        <f>AVERAGE(L835:L1094)</f>
        <v/>
      </c>
    </row>
    <row r="1096">
      <c r="A1096" s="7" t="n">
        <v>45282</v>
      </c>
      <c r="B1096" s="8" t="n">
        <v>2041.7</v>
      </c>
      <c r="C1096" s="8" t="n">
        <v>2.19</v>
      </c>
      <c r="D1096" s="8" t="n">
        <v>1.71</v>
      </c>
      <c r="E1096" s="8" t="n">
        <v>101.699997</v>
      </c>
      <c r="F1096" s="8" t="n">
        <v>73.29000000000001</v>
      </c>
      <c r="G1096" s="8" t="n">
        <v>13.03</v>
      </c>
      <c r="H1096" s="8" t="n">
        <v>111.379997</v>
      </c>
      <c r="I1096" s="8" t="n">
        <v>4754.629883</v>
      </c>
      <c r="J1096" s="8" t="n">
        <v>90.09065200000001</v>
      </c>
      <c r="L1096" s="9">
        <f>LN(B1096/B1095)</f>
        <v/>
      </c>
      <c r="M1096" s="9">
        <f>$M$1*(C1096-C1095)</f>
        <v/>
      </c>
      <c r="N1096" s="9">
        <f>$N$1*(D1096-D1095)</f>
        <v/>
      </c>
      <c r="O1096" s="9">
        <f>$O$1*LN(E1096/E1095)</f>
        <v/>
      </c>
      <c r="P1096" s="9">
        <f>$P$1*LN(F1096/F1095)</f>
        <v/>
      </c>
      <c r="Q1096" s="9">
        <f>$Q$1*(G1096-G1095)</f>
        <v/>
      </c>
      <c r="R1096" s="9">
        <f>$R$1*(H1096-H1095)</f>
        <v/>
      </c>
      <c r="S1096" s="9">
        <f>$S$1*LN(I1096/I1095)</f>
        <v/>
      </c>
      <c r="T1096" s="9">
        <f>$T$1*LN(J1096/J1095)</f>
        <v/>
      </c>
      <c r="U1096" s="9">
        <f>$W$12+$W$4*M1096+$W$5*N1096+$W$6*O1096+$W$7*P1096+$W$8*Q1096+$W$9*R1096+$W$10*S1096+$W$11*T1096</f>
        <v/>
      </c>
      <c r="AA1096" s="10">
        <f>INDEX(LINEST(L837:L1096,M837:T1096,TRUE,TRUE),1,9)*52</f>
        <v/>
      </c>
      <c r="AB1096" s="9">
        <f>INDEX(LINEST(L837:L1096,M837:T1096,TRUE,TRUE),1,8)</f>
        <v/>
      </c>
      <c r="AC1096" s="9">
        <f>INDEX(LINEST(L837:L1096,M837:T1096,TRUE,TRUE),1,7)</f>
        <v/>
      </c>
      <c r="AD1096" s="9">
        <f>INDEX(LINEST(L837:L1096,M837:T1096,TRUE,TRUE),1,6)</f>
        <v/>
      </c>
      <c r="AE1096" s="9">
        <f>INDEX(LINEST(L837:L1096,M837:T1096,TRUE,TRUE),1,5)</f>
        <v/>
      </c>
      <c r="AF1096" s="9">
        <f>INDEX(LINEST(L837:L1096,M837:T1096,TRUE,TRUE),1,4)</f>
        <v/>
      </c>
      <c r="AG1096" s="9">
        <f>INDEX(LINEST(L837:L1096,M837:T1096,TRUE,TRUE),1,3)</f>
        <v/>
      </c>
      <c r="AH1096" s="9">
        <f>INDEX(LINEST(L837:L1096,M837:T1096,TRUE,TRUE),1,2)</f>
        <v/>
      </c>
      <c r="AI1096" s="9">
        <f>INDEX(LINEST(L837:L1096,M837:T1096,TRUE,TRUE),1,1)</f>
        <v/>
      </c>
      <c r="AJ1096" s="10">
        <f>INDEX(LINEST(L837:L1096,M837:T1096,TRUE,TRUE),3,1)</f>
        <v/>
      </c>
      <c r="AK1096" s="9">
        <f>AA1095/52+AB1095*M1096+AC1095*N1096+AD1095*O1096+AE1095*P1096+AF1095*Q1096+AG1095*R1096+AH1095*S1096+AI1095*T1096</f>
        <v/>
      </c>
      <c r="AL1096" s="9">
        <f>AVERAGE(L836:L1095)</f>
        <v/>
      </c>
    </row>
    <row r="1097">
      <c r="A1097" s="7" t="n">
        <v>45289</v>
      </c>
      <c r="B1097" s="8" t="n">
        <v>2078.4</v>
      </c>
      <c r="C1097" s="8" t="n">
        <v>2.16</v>
      </c>
      <c r="D1097" s="8" t="n">
        <v>1.72</v>
      </c>
      <c r="E1097" s="8" t="n">
        <v>101.330002</v>
      </c>
      <c r="F1097" s="8" t="n">
        <v>71.89</v>
      </c>
      <c r="G1097" s="8" t="n">
        <v>12.45</v>
      </c>
      <c r="H1097" s="8" t="n">
        <v>114.620003</v>
      </c>
      <c r="I1097" s="8" t="n">
        <v>4769.830078</v>
      </c>
      <c r="J1097" s="8" t="n">
        <v>90.473488</v>
      </c>
      <c r="L1097" s="9">
        <f>LN(B1097/B1096)</f>
        <v/>
      </c>
      <c r="M1097" s="9">
        <f>$M$1*(C1097-C1096)</f>
        <v/>
      </c>
      <c r="N1097" s="9">
        <f>$N$1*(D1097-D1096)</f>
        <v/>
      </c>
      <c r="O1097" s="9">
        <f>$O$1*LN(E1097/E1096)</f>
        <v/>
      </c>
      <c r="P1097" s="9">
        <f>$P$1*LN(F1097/F1096)</f>
        <v/>
      </c>
      <c r="Q1097" s="9">
        <f>$Q$1*(G1097-G1096)</f>
        <v/>
      </c>
      <c r="R1097" s="9">
        <f>$R$1*(H1097-H1096)</f>
        <v/>
      </c>
      <c r="S1097" s="9">
        <f>$S$1*LN(I1097/I1096)</f>
        <v/>
      </c>
      <c r="T1097" s="9">
        <f>$T$1*LN(J1097/J1096)</f>
        <v/>
      </c>
      <c r="U1097" s="9">
        <f>$W$12+$W$4*M1097+$W$5*N1097+$W$6*O1097+$W$7*P1097+$W$8*Q1097+$W$9*R1097+$W$10*S1097+$W$11*T1097</f>
        <v/>
      </c>
      <c r="AA1097" s="10">
        <f>INDEX(LINEST(L838:L1097,M838:T1097,TRUE,TRUE),1,9)*52</f>
        <v/>
      </c>
      <c r="AB1097" s="9">
        <f>INDEX(LINEST(L838:L1097,M838:T1097,TRUE,TRUE),1,8)</f>
        <v/>
      </c>
      <c r="AC1097" s="9">
        <f>INDEX(LINEST(L838:L1097,M838:T1097,TRUE,TRUE),1,7)</f>
        <v/>
      </c>
      <c r="AD1097" s="9">
        <f>INDEX(LINEST(L838:L1097,M838:T1097,TRUE,TRUE),1,6)</f>
        <v/>
      </c>
      <c r="AE1097" s="9">
        <f>INDEX(LINEST(L838:L1097,M838:T1097,TRUE,TRUE),1,5)</f>
        <v/>
      </c>
      <c r="AF1097" s="9">
        <f>INDEX(LINEST(L838:L1097,M838:T1097,TRUE,TRUE),1,4)</f>
        <v/>
      </c>
      <c r="AG1097" s="9">
        <f>INDEX(LINEST(L838:L1097,M838:T1097,TRUE,TRUE),1,3)</f>
        <v/>
      </c>
      <c r="AH1097" s="9">
        <f>INDEX(LINEST(L838:L1097,M838:T1097,TRUE,TRUE),1,2)</f>
        <v/>
      </c>
      <c r="AI1097" s="9">
        <f>INDEX(LINEST(L838:L1097,M838:T1097,TRUE,TRUE),1,1)</f>
        <v/>
      </c>
      <c r="AJ1097" s="10">
        <f>INDEX(LINEST(L838:L1097,M838:T1097,TRUE,TRUE),3,1)</f>
        <v/>
      </c>
      <c r="AK1097" s="9">
        <f>AA1096/52+AB1096*M1097+AC1096*N1097+AD1096*O1097+AE1096*P1097+AF1096*Q1097+AG1096*R1097+AH1096*S1097+AI1096*T1097</f>
        <v/>
      </c>
      <c r="AL1097" s="9">
        <f>AVERAGE(L837:L1096)</f>
        <v/>
      </c>
    </row>
    <row r="1098">
      <c r="A1098" s="7" t="n">
        <v>45296</v>
      </c>
      <c r="B1098" s="8" t="n">
        <v>2056.35</v>
      </c>
      <c r="C1098" s="8" t="n">
        <v>2.22</v>
      </c>
      <c r="D1098" s="8" t="n">
        <v>1.83</v>
      </c>
      <c r="E1098" s="8" t="n">
        <v>102.410004</v>
      </c>
      <c r="F1098" s="8" t="n">
        <v>74</v>
      </c>
      <c r="G1098" s="8" t="n">
        <v>13.35</v>
      </c>
      <c r="H1098" s="8" t="n">
        <v>116.190002</v>
      </c>
      <c r="I1098" s="8" t="n">
        <v>4697.240234</v>
      </c>
      <c r="J1098" s="8" t="n">
        <v>89.516357</v>
      </c>
      <c r="L1098" s="9">
        <f>LN(B1098/B1097)</f>
        <v/>
      </c>
      <c r="M1098" s="9">
        <f>$M$1*(C1098-C1097)</f>
        <v/>
      </c>
      <c r="N1098" s="9">
        <f>$N$1*(D1098-D1097)</f>
        <v/>
      </c>
      <c r="O1098" s="9">
        <f>$O$1*LN(E1098/E1097)</f>
        <v/>
      </c>
      <c r="P1098" s="9">
        <f>$P$1*LN(F1098/F1097)</f>
        <v/>
      </c>
      <c r="Q1098" s="9">
        <f>$Q$1*(G1098-G1097)</f>
        <v/>
      </c>
      <c r="R1098" s="9">
        <f>$R$1*(H1098-H1097)</f>
        <v/>
      </c>
      <c r="S1098" s="9">
        <f>$S$1*LN(I1098/I1097)</f>
        <v/>
      </c>
      <c r="T1098" s="9">
        <f>$T$1*LN(J1098/J1097)</f>
        <v/>
      </c>
      <c r="U1098" s="9">
        <f>$W$12+$W$4*M1098+$W$5*N1098+$W$6*O1098+$W$7*P1098+$W$8*Q1098+$W$9*R1098+$W$10*S1098+$W$11*T1098</f>
        <v/>
      </c>
      <c r="AA1098" s="10">
        <f>INDEX(LINEST(L839:L1098,M839:T1098,TRUE,TRUE),1,9)*52</f>
        <v/>
      </c>
      <c r="AB1098" s="9">
        <f>INDEX(LINEST(L839:L1098,M839:T1098,TRUE,TRUE),1,8)</f>
        <v/>
      </c>
      <c r="AC1098" s="9">
        <f>INDEX(LINEST(L839:L1098,M839:T1098,TRUE,TRUE),1,7)</f>
        <v/>
      </c>
      <c r="AD1098" s="9">
        <f>INDEX(LINEST(L839:L1098,M839:T1098,TRUE,TRUE),1,6)</f>
        <v/>
      </c>
      <c r="AE1098" s="9">
        <f>INDEX(LINEST(L839:L1098,M839:T1098,TRUE,TRUE),1,5)</f>
        <v/>
      </c>
      <c r="AF1098" s="9">
        <f>INDEX(LINEST(L839:L1098,M839:T1098,TRUE,TRUE),1,4)</f>
        <v/>
      </c>
      <c r="AG1098" s="9">
        <f>INDEX(LINEST(L839:L1098,M839:T1098,TRUE,TRUE),1,3)</f>
        <v/>
      </c>
      <c r="AH1098" s="9">
        <f>INDEX(LINEST(L839:L1098,M839:T1098,TRUE,TRUE),1,2)</f>
        <v/>
      </c>
      <c r="AI1098" s="9">
        <f>INDEX(LINEST(L839:L1098,M839:T1098,TRUE,TRUE),1,1)</f>
        <v/>
      </c>
      <c r="AJ1098" s="10">
        <f>INDEX(LINEST(L839:L1098,M839:T1098,TRUE,TRUE),3,1)</f>
        <v/>
      </c>
      <c r="AK1098" s="9">
        <f>AA1097/52+AB1097*M1098+AC1097*N1098+AD1097*O1098+AE1097*P1098+AF1097*Q1098+AG1097*R1098+AH1097*S1098+AI1097*T1098</f>
        <v/>
      </c>
      <c r="AL1098" s="9">
        <f>AVERAGE(L838:L1097)</f>
        <v/>
      </c>
    </row>
    <row r="1099">
      <c r="A1099" s="7" t="n">
        <v>45303</v>
      </c>
      <c r="B1099" s="8" t="n">
        <v>2055.65</v>
      </c>
      <c r="C1099" s="8" t="n">
        <v>2.27</v>
      </c>
      <c r="D1099" s="8" t="n">
        <v>1.69</v>
      </c>
      <c r="E1099" s="8" t="n">
        <v>102.400002</v>
      </c>
      <c r="F1099" s="8" t="n">
        <v>72.94</v>
      </c>
      <c r="G1099" s="8" t="n">
        <v>12.7</v>
      </c>
      <c r="H1099" s="8" t="n">
        <v>106.510002</v>
      </c>
      <c r="I1099" s="8" t="n">
        <v>4783.830078</v>
      </c>
      <c r="J1099" s="8" t="n">
        <v>90.33678399999999</v>
      </c>
      <c r="L1099" s="9">
        <f>LN(B1099/B1098)</f>
        <v/>
      </c>
      <c r="M1099" s="9">
        <f>$M$1*(C1099-C1098)</f>
        <v/>
      </c>
      <c r="N1099" s="9">
        <f>$N$1*(D1099-D1098)</f>
        <v/>
      </c>
      <c r="O1099" s="9">
        <f>$O$1*LN(E1099/E1098)</f>
        <v/>
      </c>
      <c r="P1099" s="9">
        <f>$P$1*LN(F1099/F1098)</f>
        <v/>
      </c>
      <c r="Q1099" s="9">
        <f>$Q$1*(G1099-G1098)</f>
        <v/>
      </c>
      <c r="R1099" s="9">
        <f>$R$1*(H1099-H1098)</f>
        <v/>
      </c>
      <c r="S1099" s="9">
        <f>$S$1*LN(I1099/I1098)</f>
        <v/>
      </c>
      <c r="T1099" s="9">
        <f>$T$1*LN(J1099/J1098)</f>
        <v/>
      </c>
      <c r="U1099" s="9">
        <f>$W$12+$W$4*M1099+$W$5*N1099+$W$6*O1099+$W$7*P1099+$W$8*Q1099+$W$9*R1099+$W$10*S1099+$W$11*T1099</f>
        <v/>
      </c>
      <c r="AA1099" s="10">
        <f>INDEX(LINEST(L840:L1099,M840:T1099,TRUE,TRUE),1,9)*52</f>
        <v/>
      </c>
      <c r="AB1099" s="9">
        <f>INDEX(LINEST(L840:L1099,M840:T1099,TRUE,TRUE),1,8)</f>
        <v/>
      </c>
      <c r="AC1099" s="9">
        <f>INDEX(LINEST(L840:L1099,M840:T1099,TRUE,TRUE),1,7)</f>
        <v/>
      </c>
      <c r="AD1099" s="9">
        <f>INDEX(LINEST(L840:L1099,M840:T1099,TRUE,TRUE),1,6)</f>
        <v/>
      </c>
      <c r="AE1099" s="9">
        <f>INDEX(LINEST(L840:L1099,M840:T1099,TRUE,TRUE),1,5)</f>
        <v/>
      </c>
      <c r="AF1099" s="9">
        <f>INDEX(LINEST(L840:L1099,M840:T1099,TRUE,TRUE),1,4)</f>
        <v/>
      </c>
      <c r="AG1099" s="9">
        <f>INDEX(LINEST(L840:L1099,M840:T1099,TRUE,TRUE),1,3)</f>
        <v/>
      </c>
      <c r="AH1099" s="9">
        <f>INDEX(LINEST(L840:L1099,M840:T1099,TRUE,TRUE),1,2)</f>
        <v/>
      </c>
      <c r="AI1099" s="9">
        <f>INDEX(LINEST(L840:L1099,M840:T1099,TRUE,TRUE),1,1)</f>
        <v/>
      </c>
      <c r="AJ1099" s="10">
        <f>INDEX(LINEST(L840:L1099,M840:T1099,TRUE,TRUE),3,1)</f>
        <v/>
      </c>
      <c r="AK1099" s="9">
        <f>AA1098/52+AB1098*M1099+AC1098*N1099+AD1098*O1099+AE1098*P1099+AF1098*Q1099+AG1098*R1099+AH1098*S1099+AI1098*T1099</f>
        <v/>
      </c>
      <c r="AL1099" s="9">
        <f>AVERAGE(L839:L1098)</f>
        <v/>
      </c>
    </row>
    <row r="1100">
      <c r="A1100" s="7" t="n">
        <v>45310</v>
      </c>
      <c r="B1100" s="8" t="n">
        <v>2028.55</v>
      </c>
      <c r="C1100" s="8" t="n">
        <v>2.34</v>
      </c>
      <c r="D1100" s="8" t="n">
        <v>1.81</v>
      </c>
      <c r="E1100" s="8" t="n">
        <v>103.290001</v>
      </c>
      <c r="F1100" s="8" t="n">
        <v>73.69</v>
      </c>
      <c r="G1100" s="8" t="n">
        <v>13.3</v>
      </c>
      <c r="H1100" s="8" t="n">
        <v>104.970001</v>
      </c>
      <c r="I1100" s="8" t="n">
        <v>4839.810059</v>
      </c>
      <c r="J1100" s="8" t="n">
        <v>89.352272</v>
      </c>
      <c r="L1100" s="9">
        <f>LN(B1100/B1099)</f>
        <v/>
      </c>
      <c r="M1100" s="9">
        <f>$M$1*(C1100-C1099)</f>
        <v/>
      </c>
      <c r="N1100" s="9">
        <f>$N$1*(D1100-D1099)</f>
        <v/>
      </c>
      <c r="O1100" s="9">
        <f>$O$1*LN(E1100/E1099)</f>
        <v/>
      </c>
      <c r="P1100" s="9">
        <f>$P$1*LN(F1100/F1099)</f>
        <v/>
      </c>
      <c r="Q1100" s="9">
        <f>$Q$1*(G1100-G1099)</f>
        <v/>
      </c>
      <c r="R1100" s="9">
        <f>$R$1*(H1100-H1099)</f>
        <v/>
      </c>
      <c r="S1100" s="9">
        <f>$S$1*LN(I1100/I1099)</f>
        <v/>
      </c>
      <c r="T1100" s="9">
        <f>$T$1*LN(J1100/J1099)</f>
        <v/>
      </c>
      <c r="U1100" s="9">
        <f>$W$12+$W$4*M1100+$W$5*N1100+$W$6*O1100+$W$7*P1100+$W$8*Q1100+$W$9*R1100+$W$10*S1100+$W$11*T1100</f>
        <v/>
      </c>
      <c r="AA1100" s="10">
        <f>INDEX(LINEST(L841:L1100,M841:T1100,TRUE,TRUE),1,9)*52</f>
        <v/>
      </c>
      <c r="AB1100" s="9">
        <f>INDEX(LINEST(L841:L1100,M841:T1100,TRUE,TRUE),1,8)</f>
        <v/>
      </c>
      <c r="AC1100" s="9">
        <f>INDEX(LINEST(L841:L1100,M841:T1100,TRUE,TRUE),1,7)</f>
        <v/>
      </c>
      <c r="AD1100" s="9">
        <f>INDEX(LINEST(L841:L1100,M841:T1100,TRUE,TRUE),1,6)</f>
        <v/>
      </c>
      <c r="AE1100" s="9">
        <f>INDEX(LINEST(L841:L1100,M841:T1100,TRUE,TRUE),1,5)</f>
        <v/>
      </c>
      <c r="AF1100" s="9">
        <f>INDEX(LINEST(L841:L1100,M841:T1100,TRUE,TRUE),1,4)</f>
        <v/>
      </c>
      <c r="AG1100" s="9">
        <f>INDEX(LINEST(L841:L1100,M841:T1100,TRUE,TRUE),1,3)</f>
        <v/>
      </c>
      <c r="AH1100" s="9">
        <f>INDEX(LINEST(L841:L1100,M841:T1100,TRUE,TRUE),1,2)</f>
        <v/>
      </c>
      <c r="AI1100" s="9">
        <f>INDEX(LINEST(L841:L1100,M841:T1100,TRUE,TRUE),1,1)</f>
        <v/>
      </c>
      <c r="AJ1100" s="10">
        <f>INDEX(LINEST(L841:L1100,M841:T1100,TRUE,TRUE),3,1)</f>
        <v/>
      </c>
      <c r="AK1100" s="9">
        <f>AA1099/52+AB1099*M1100+AC1099*N1100+AD1099*O1100+AE1099*P1100+AF1099*Q1100+AG1099*R1100+AH1099*S1100+AI1099*T1100</f>
        <v/>
      </c>
      <c r="AL1100" s="9">
        <f>AVERAGE(L840:L1099)</f>
        <v/>
      </c>
    </row>
    <row r="1101">
      <c r="A1101" s="7" t="n">
        <v>45317</v>
      </c>
      <c r="B1101" s="8" t="n">
        <v>2018.45</v>
      </c>
      <c r="C1101" s="8" t="n">
        <v>2.3</v>
      </c>
      <c r="D1101" s="8" t="n">
        <v>1.85</v>
      </c>
      <c r="E1101" s="8" t="n">
        <v>103.470001</v>
      </c>
      <c r="F1101" s="8" t="n">
        <v>78.45</v>
      </c>
      <c r="G1101" s="8" t="n">
        <v>13.26</v>
      </c>
      <c r="H1101" s="8" t="n">
        <v>100.230003</v>
      </c>
      <c r="I1101" s="8" t="n">
        <v>4890.970215</v>
      </c>
      <c r="J1101" s="8" t="n">
        <v>89.397842</v>
      </c>
      <c r="L1101" s="9">
        <f>LN(B1101/B1100)</f>
        <v/>
      </c>
      <c r="M1101" s="9">
        <f>$M$1*(C1101-C1100)</f>
        <v/>
      </c>
      <c r="N1101" s="9">
        <f>$N$1*(D1101-D1100)</f>
        <v/>
      </c>
      <c r="O1101" s="9">
        <f>$O$1*LN(E1101/E1100)</f>
        <v/>
      </c>
      <c r="P1101" s="9">
        <f>$P$1*LN(F1101/F1100)</f>
        <v/>
      </c>
      <c r="Q1101" s="9">
        <f>$Q$1*(G1101-G1100)</f>
        <v/>
      </c>
      <c r="R1101" s="9">
        <f>$R$1*(H1101-H1100)</f>
        <v/>
      </c>
      <c r="S1101" s="9">
        <f>$S$1*LN(I1101/I1100)</f>
        <v/>
      </c>
      <c r="T1101" s="9">
        <f>$T$1*LN(J1101/J1100)</f>
        <v/>
      </c>
      <c r="U1101" s="9">
        <f>$W$12+$W$4*M1101+$W$5*N1101+$W$6*O1101+$W$7*P1101+$W$8*Q1101+$W$9*R1101+$W$10*S1101+$W$11*T1101</f>
        <v/>
      </c>
      <c r="AA1101" s="10">
        <f>INDEX(LINEST(L842:L1101,M842:T1101,TRUE,TRUE),1,9)*52</f>
        <v/>
      </c>
      <c r="AB1101" s="9">
        <f>INDEX(LINEST(L842:L1101,M842:T1101,TRUE,TRUE),1,8)</f>
        <v/>
      </c>
      <c r="AC1101" s="9">
        <f>INDEX(LINEST(L842:L1101,M842:T1101,TRUE,TRUE),1,7)</f>
        <v/>
      </c>
      <c r="AD1101" s="9">
        <f>INDEX(LINEST(L842:L1101,M842:T1101,TRUE,TRUE),1,6)</f>
        <v/>
      </c>
      <c r="AE1101" s="9">
        <f>INDEX(LINEST(L842:L1101,M842:T1101,TRUE,TRUE),1,5)</f>
        <v/>
      </c>
      <c r="AF1101" s="9">
        <f>INDEX(LINEST(L842:L1101,M842:T1101,TRUE,TRUE),1,4)</f>
        <v/>
      </c>
      <c r="AG1101" s="9">
        <f>INDEX(LINEST(L842:L1101,M842:T1101,TRUE,TRUE),1,3)</f>
        <v/>
      </c>
      <c r="AH1101" s="9">
        <f>INDEX(LINEST(L842:L1101,M842:T1101,TRUE,TRUE),1,2)</f>
        <v/>
      </c>
      <c r="AI1101" s="9">
        <f>INDEX(LINEST(L842:L1101,M842:T1101,TRUE,TRUE),1,1)</f>
        <v/>
      </c>
      <c r="AJ1101" s="10">
        <f>INDEX(LINEST(L842:L1101,M842:T1101,TRUE,TRUE),3,1)</f>
        <v/>
      </c>
      <c r="AK1101" s="9">
        <f>AA1100/52+AB1100*M1101+AC1100*N1101+AD1100*O1101+AE1100*P1101+AF1100*Q1101+AG1100*R1101+AH1100*S1101+AI1100*T1101</f>
        <v/>
      </c>
      <c r="AL1101" s="9">
        <f>AVERAGE(L841:L1100)</f>
        <v/>
      </c>
    </row>
    <row r="1102">
      <c r="A1102" s="7" t="n">
        <v>45324</v>
      </c>
      <c r="B1102" s="8" t="n">
        <v>2034.15</v>
      </c>
      <c r="C1102" s="8" t="n">
        <v>2.21</v>
      </c>
      <c r="D1102" s="8" t="n">
        <v>1.82</v>
      </c>
      <c r="E1102" s="8" t="n">
        <v>103.919998</v>
      </c>
      <c r="F1102" s="8" t="n">
        <v>72.72</v>
      </c>
      <c r="G1102" s="8" t="n">
        <v>13.85</v>
      </c>
      <c r="H1102" s="8" t="n">
        <v>106.720001</v>
      </c>
      <c r="I1102" s="8" t="n">
        <v>4958.609863</v>
      </c>
      <c r="J1102" s="8" t="n">
        <v>90.019508</v>
      </c>
      <c r="L1102" s="9">
        <f>LN(B1102/B1101)</f>
        <v/>
      </c>
      <c r="M1102" s="9">
        <f>$M$1*(C1102-C1101)</f>
        <v/>
      </c>
      <c r="N1102" s="9">
        <f>$N$1*(D1102-D1101)</f>
        <v/>
      </c>
      <c r="O1102" s="9">
        <f>$O$1*LN(E1102/E1101)</f>
        <v/>
      </c>
      <c r="P1102" s="9">
        <f>$P$1*LN(F1102/F1101)</f>
        <v/>
      </c>
      <c r="Q1102" s="9">
        <f>$Q$1*(G1102-G1101)</f>
        <v/>
      </c>
      <c r="R1102" s="9">
        <f>$R$1*(H1102-H1101)</f>
        <v/>
      </c>
      <c r="S1102" s="9">
        <f>$S$1*LN(I1102/I1101)</f>
        <v/>
      </c>
      <c r="T1102" s="9">
        <f>$T$1*LN(J1102/J1101)</f>
        <v/>
      </c>
      <c r="U1102" s="9">
        <f>$W$12+$W$4*M1102+$W$5*N1102+$W$6*O1102+$W$7*P1102+$W$8*Q1102+$W$9*R1102+$W$10*S1102+$W$11*T1102</f>
        <v/>
      </c>
      <c r="AA1102" s="10">
        <f>INDEX(LINEST(L843:L1102,M843:T1102,TRUE,TRUE),1,9)*52</f>
        <v/>
      </c>
      <c r="AB1102" s="9">
        <f>INDEX(LINEST(L843:L1102,M843:T1102,TRUE,TRUE),1,8)</f>
        <v/>
      </c>
      <c r="AC1102" s="9">
        <f>INDEX(LINEST(L843:L1102,M843:T1102,TRUE,TRUE),1,7)</f>
        <v/>
      </c>
      <c r="AD1102" s="9">
        <f>INDEX(LINEST(L843:L1102,M843:T1102,TRUE,TRUE),1,6)</f>
        <v/>
      </c>
      <c r="AE1102" s="9">
        <f>INDEX(LINEST(L843:L1102,M843:T1102,TRUE,TRUE),1,5)</f>
        <v/>
      </c>
      <c r="AF1102" s="9">
        <f>INDEX(LINEST(L843:L1102,M843:T1102,TRUE,TRUE),1,4)</f>
        <v/>
      </c>
      <c r="AG1102" s="9">
        <f>INDEX(LINEST(L843:L1102,M843:T1102,TRUE,TRUE),1,3)</f>
        <v/>
      </c>
      <c r="AH1102" s="9">
        <f>INDEX(LINEST(L843:L1102,M843:T1102,TRUE,TRUE),1,2)</f>
        <v/>
      </c>
      <c r="AI1102" s="9">
        <f>INDEX(LINEST(L843:L1102,M843:T1102,TRUE,TRUE),1,1)</f>
        <v/>
      </c>
      <c r="AJ1102" s="10">
        <f>INDEX(LINEST(L843:L1102,M843:T1102,TRUE,TRUE),3,1)</f>
        <v/>
      </c>
      <c r="AK1102" s="9">
        <f>AA1101/52+AB1101*M1102+AC1101*N1102+AD1101*O1102+AE1101*P1102+AF1101*Q1102+AG1101*R1102+AH1101*S1102+AI1101*T1102</f>
        <v/>
      </c>
      <c r="AL1102" s="9">
        <f>AVERAGE(L842:L1101)</f>
        <v/>
      </c>
    </row>
    <row r="1103">
      <c r="A1103" s="7" t="n">
        <v>45331</v>
      </c>
      <c r="B1103" s="8" t="n">
        <v>2023.5</v>
      </c>
      <c r="C1103" s="8" t="n">
        <v>2.25</v>
      </c>
      <c r="D1103" s="8" t="n">
        <v>1.92</v>
      </c>
      <c r="E1103" s="8" t="n">
        <v>104.080002</v>
      </c>
      <c r="F1103" s="8" t="n">
        <v>77.26000000000001</v>
      </c>
      <c r="G1103" s="8" t="n">
        <v>12.93</v>
      </c>
      <c r="H1103" s="8" t="n">
        <v>106.209999</v>
      </c>
      <c r="I1103" s="8" t="n">
        <v>5026.609863</v>
      </c>
      <c r="J1103" s="8" t="n">
        <v>89.260666</v>
      </c>
      <c r="L1103" s="9">
        <f>LN(B1103/B1102)</f>
        <v/>
      </c>
      <c r="M1103" s="9">
        <f>$M$1*(C1103-C1102)</f>
        <v/>
      </c>
      <c r="N1103" s="9">
        <f>$N$1*(D1103-D1102)</f>
        <v/>
      </c>
      <c r="O1103" s="9">
        <f>$O$1*LN(E1103/E1102)</f>
        <v/>
      </c>
      <c r="P1103" s="9">
        <f>$P$1*LN(F1103/F1102)</f>
        <v/>
      </c>
      <c r="Q1103" s="9">
        <f>$Q$1*(G1103-G1102)</f>
        <v/>
      </c>
      <c r="R1103" s="9">
        <f>$R$1*(H1103-H1102)</f>
        <v/>
      </c>
      <c r="S1103" s="9">
        <f>$S$1*LN(I1103/I1102)</f>
        <v/>
      </c>
      <c r="T1103" s="9">
        <f>$T$1*LN(J1103/J1102)</f>
        <v/>
      </c>
      <c r="U1103" s="9">
        <f>$W$12+$W$4*M1103+$W$5*N1103+$W$6*O1103+$W$7*P1103+$W$8*Q1103+$W$9*R1103+$W$10*S1103+$W$11*T1103</f>
        <v/>
      </c>
      <c r="AA1103" s="10">
        <f>INDEX(LINEST(L844:L1103,M844:T1103,TRUE,TRUE),1,9)*52</f>
        <v/>
      </c>
      <c r="AB1103" s="9">
        <f>INDEX(LINEST(L844:L1103,M844:T1103,TRUE,TRUE),1,8)</f>
        <v/>
      </c>
      <c r="AC1103" s="9">
        <f>INDEX(LINEST(L844:L1103,M844:T1103,TRUE,TRUE),1,7)</f>
        <v/>
      </c>
      <c r="AD1103" s="9">
        <f>INDEX(LINEST(L844:L1103,M844:T1103,TRUE,TRUE),1,6)</f>
        <v/>
      </c>
      <c r="AE1103" s="9">
        <f>INDEX(LINEST(L844:L1103,M844:T1103,TRUE,TRUE),1,5)</f>
        <v/>
      </c>
      <c r="AF1103" s="9">
        <f>INDEX(LINEST(L844:L1103,M844:T1103,TRUE,TRUE),1,4)</f>
        <v/>
      </c>
      <c r="AG1103" s="9">
        <f>INDEX(LINEST(L844:L1103,M844:T1103,TRUE,TRUE),1,3)</f>
        <v/>
      </c>
      <c r="AH1103" s="9">
        <f>INDEX(LINEST(L844:L1103,M844:T1103,TRUE,TRUE),1,2)</f>
        <v/>
      </c>
      <c r="AI1103" s="9">
        <f>INDEX(LINEST(L844:L1103,M844:T1103,TRUE,TRUE),1,1)</f>
        <v/>
      </c>
      <c r="AJ1103" s="10">
        <f>INDEX(LINEST(L844:L1103,M844:T1103,TRUE,TRUE),3,1)</f>
        <v/>
      </c>
      <c r="AK1103" s="9">
        <f>AA1102/52+AB1102*M1103+AC1102*N1103+AD1102*O1103+AE1102*P1103+AF1102*Q1103+AG1102*R1103+AH1102*S1103+AI1102*T1103</f>
        <v/>
      </c>
      <c r="AL1103" s="9">
        <f>AVERAGE(L843:L1102)</f>
        <v/>
      </c>
    </row>
    <row r="1104">
      <c r="A1104" s="7" t="n">
        <v>45338</v>
      </c>
      <c r="B1104" s="8" t="n">
        <v>1997.9</v>
      </c>
      <c r="C1104" s="8" t="n">
        <v>2.33</v>
      </c>
      <c r="D1104" s="8" t="n">
        <v>1.97</v>
      </c>
      <c r="E1104" s="8" t="n">
        <v>104.279999</v>
      </c>
      <c r="F1104" s="8" t="n">
        <v>79.65000000000001</v>
      </c>
      <c r="G1104" s="8" t="n">
        <v>14.24</v>
      </c>
      <c r="H1104" s="8" t="n">
        <v>109.199997</v>
      </c>
      <c r="I1104" s="8" t="n">
        <v>5005.569824</v>
      </c>
      <c r="J1104" s="8" t="n">
        <v>88.776123</v>
      </c>
      <c r="L1104" s="9">
        <f>LN(B1104/B1103)</f>
        <v/>
      </c>
      <c r="M1104" s="9">
        <f>$M$1*(C1104-C1103)</f>
        <v/>
      </c>
      <c r="N1104" s="9">
        <f>$N$1*(D1104-D1103)</f>
        <v/>
      </c>
      <c r="O1104" s="9">
        <f>$O$1*LN(E1104/E1103)</f>
        <v/>
      </c>
      <c r="P1104" s="9">
        <f>$P$1*LN(F1104/F1103)</f>
        <v/>
      </c>
      <c r="Q1104" s="9">
        <f>$Q$1*(G1104-G1103)</f>
        <v/>
      </c>
      <c r="R1104" s="9">
        <f>$R$1*(H1104-H1103)</f>
        <v/>
      </c>
      <c r="S1104" s="9">
        <f>$S$1*LN(I1104/I1103)</f>
        <v/>
      </c>
      <c r="T1104" s="9">
        <f>$T$1*LN(J1104/J1103)</f>
        <v/>
      </c>
      <c r="U1104" s="9">
        <f>$W$12+$W$4*M1104+$W$5*N1104+$W$6*O1104+$W$7*P1104+$W$8*Q1104+$W$9*R1104+$W$10*S1104+$W$11*T1104</f>
        <v/>
      </c>
      <c r="AA1104" s="10">
        <f>INDEX(LINEST(L845:L1104,M845:T1104,TRUE,TRUE),1,9)*52</f>
        <v/>
      </c>
      <c r="AB1104" s="9">
        <f>INDEX(LINEST(L845:L1104,M845:T1104,TRUE,TRUE),1,8)</f>
        <v/>
      </c>
      <c r="AC1104" s="9">
        <f>INDEX(LINEST(L845:L1104,M845:T1104,TRUE,TRUE),1,7)</f>
        <v/>
      </c>
      <c r="AD1104" s="9">
        <f>INDEX(LINEST(L845:L1104,M845:T1104,TRUE,TRUE),1,6)</f>
        <v/>
      </c>
      <c r="AE1104" s="9">
        <f>INDEX(LINEST(L845:L1104,M845:T1104,TRUE,TRUE),1,5)</f>
        <v/>
      </c>
      <c r="AF1104" s="9">
        <f>INDEX(LINEST(L845:L1104,M845:T1104,TRUE,TRUE),1,4)</f>
        <v/>
      </c>
      <c r="AG1104" s="9">
        <f>INDEX(LINEST(L845:L1104,M845:T1104,TRUE,TRUE),1,3)</f>
        <v/>
      </c>
      <c r="AH1104" s="9">
        <f>INDEX(LINEST(L845:L1104,M845:T1104,TRUE,TRUE),1,2)</f>
        <v/>
      </c>
      <c r="AI1104" s="9">
        <f>INDEX(LINEST(L845:L1104,M845:T1104,TRUE,TRUE),1,1)</f>
        <v/>
      </c>
      <c r="AJ1104" s="10">
        <f>INDEX(LINEST(L845:L1104,M845:T1104,TRUE,TRUE),3,1)</f>
        <v/>
      </c>
      <c r="AK1104" s="9">
        <f>AA1103/52+AB1103*M1104+AC1103*N1104+AD1103*O1104+AE1103*P1104+AF1103*Q1104+AG1103*R1104+AH1103*S1104+AI1103*T1104</f>
        <v/>
      </c>
      <c r="AL1104" s="9">
        <f>AVERAGE(L844:L1103)</f>
        <v/>
      </c>
    </row>
    <row r="1105">
      <c r="A1105" s="7" t="n">
        <v>45345</v>
      </c>
      <c r="B1105" s="8" t="n">
        <v>2027.45</v>
      </c>
      <c r="C1105" s="8" t="n">
        <v>2.3</v>
      </c>
      <c r="D1105" s="8" t="n">
        <v>1.96</v>
      </c>
      <c r="E1105" s="8" t="n">
        <v>103.940002</v>
      </c>
      <c r="F1105" s="8" t="n">
        <v>77.59999999999999</v>
      </c>
      <c r="G1105" s="8" t="n">
        <v>13.75</v>
      </c>
      <c r="H1105" s="8" t="n">
        <v>108.309998</v>
      </c>
      <c r="I1105" s="8" t="n">
        <v>5088.799805</v>
      </c>
      <c r="J1105" s="8" t="n">
        <v>88.995544</v>
      </c>
      <c r="L1105" s="9">
        <f>LN(B1105/B1104)</f>
        <v/>
      </c>
      <c r="M1105" s="9">
        <f>$M$1*(C1105-C1104)</f>
        <v/>
      </c>
      <c r="N1105" s="9">
        <f>$N$1*(D1105-D1104)</f>
        <v/>
      </c>
      <c r="O1105" s="9">
        <f>$O$1*LN(E1105/E1104)</f>
        <v/>
      </c>
      <c r="P1105" s="9">
        <f>$P$1*LN(F1105/F1104)</f>
        <v/>
      </c>
      <c r="Q1105" s="9">
        <f>$Q$1*(G1105-G1104)</f>
        <v/>
      </c>
      <c r="R1105" s="9">
        <f>$R$1*(H1105-H1104)</f>
        <v/>
      </c>
      <c r="S1105" s="9">
        <f>$S$1*LN(I1105/I1104)</f>
        <v/>
      </c>
      <c r="T1105" s="9">
        <f>$T$1*LN(J1105/J1104)</f>
        <v/>
      </c>
      <c r="U1105" s="9">
        <f>$W$12+$W$4*M1105+$W$5*N1105+$W$6*O1105+$W$7*P1105+$W$8*Q1105+$W$9*R1105+$W$10*S1105+$W$11*T1105</f>
        <v/>
      </c>
      <c r="AA1105" s="10">
        <f>INDEX(LINEST(L846:L1105,M846:T1105,TRUE,TRUE),1,9)*52</f>
        <v/>
      </c>
      <c r="AB1105" s="9">
        <f>INDEX(LINEST(L846:L1105,M846:T1105,TRUE,TRUE),1,8)</f>
        <v/>
      </c>
      <c r="AC1105" s="9">
        <f>INDEX(LINEST(L846:L1105,M846:T1105,TRUE,TRUE),1,7)</f>
        <v/>
      </c>
      <c r="AD1105" s="9">
        <f>INDEX(LINEST(L846:L1105,M846:T1105,TRUE,TRUE),1,6)</f>
        <v/>
      </c>
      <c r="AE1105" s="9">
        <f>INDEX(LINEST(L846:L1105,M846:T1105,TRUE,TRUE),1,5)</f>
        <v/>
      </c>
      <c r="AF1105" s="9">
        <f>INDEX(LINEST(L846:L1105,M846:T1105,TRUE,TRUE),1,4)</f>
        <v/>
      </c>
      <c r="AG1105" s="9">
        <f>INDEX(LINEST(L846:L1105,M846:T1105,TRUE,TRUE),1,3)</f>
        <v/>
      </c>
      <c r="AH1105" s="9">
        <f>INDEX(LINEST(L846:L1105,M846:T1105,TRUE,TRUE),1,2)</f>
        <v/>
      </c>
      <c r="AI1105" s="9">
        <f>INDEX(LINEST(L846:L1105,M846:T1105,TRUE,TRUE),1,1)</f>
        <v/>
      </c>
      <c r="AJ1105" s="10">
        <f>INDEX(LINEST(L846:L1105,M846:T1105,TRUE,TRUE),3,1)</f>
        <v/>
      </c>
      <c r="AK1105" s="9">
        <f>AA1104/52+AB1104*M1105+AC1104*N1105+AD1104*O1105+AE1104*P1105+AF1104*Q1105+AG1104*R1105+AH1104*S1105+AI1104*T1105</f>
        <v/>
      </c>
      <c r="AL1105" s="9">
        <f>AVERAGE(L845:L1104)</f>
        <v/>
      </c>
    </row>
    <row r="1106">
      <c r="A1106" s="7" t="n">
        <v>45352</v>
      </c>
      <c r="B1106" s="8" t="n">
        <v>2049.8</v>
      </c>
      <c r="C1106" s="8" t="n">
        <v>2.32</v>
      </c>
      <c r="D1106" s="8" t="n">
        <v>1.87</v>
      </c>
      <c r="E1106" s="8" t="n">
        <v>103.860001</v>
      </c>
      <c r="F1106" s="8" t="n">
        <v>80.90000000000001</v>
      </c>
      <c r="G1106" s="8" t="n">
        <v>13.11</v>
      </c>
      <c r="H1106" s="8" t="n">
        <v>106.480003</v>
      </c>
      <c r="I1106" s="8" t="n">
        <v>5137.080078</v>
      </c>
      <c r="J1106" s="8" t="n">
        <v>89.431999</v>
      </c>
      <c r="L1106" s="9">
        <f>LN(B1106/B1105)</f>
        <v/>
      </c>
      <c r="M1106" s="9">
        <f>$M$1*(C1106-C1105)</f>
        <v/>
      </c>
      <c r="N1106" s="9">
        <f>$N$1*(D1106-D1105)</f>
        <v/>
      </c>
      <c r="O1106" s="9">
        <f>$O$1*LN(E1106/E1105)</f>
        <v/>
      </c>
      <c r="P1106" s="9">
        <f>$P$1*LN(F1106/F1105)</f>
        <v/>
      </c>
      <c r="Q1106" s="9">
        <f>$Q$1*(G1106-G1105)</f>
        <v/>
      </c>
      <c r="R1106" s="9">
        <f>$R$1*(H1106-H1105)</f>
        <v/>
      </c>
      <c r="S1106" s="9">
        <f>$S$1*LN(I1106/I1105)</f>
        <v/>
      </c>
      <c r="T1106" s="9">
        <f>$T$1*LN(J1106/J1105)</f>
        <v/>
      </c>
      <c r="U1106" s="9">
        <f>$W$12+$W$4*M1106+$W$5*N1106+$W$6*O1106+$W$7*P1106+$W$8*Q1106+$W$9*R1106+$W$10*S1106+$W$11*T1106</f>
        <v/>
      </c>
      <c r="AA1106" s="10">
        <f>INDEX(LINEST(L847:L1106,M847:T1106,TRUE,TRUE),1,9)*52</f>
        <v/>
      </c>
      <c r="AB1106" s="9">
        <f>INDEX(LINEST(L847:L1106,M847:T1106,TRUE,TRUE),1,8)</f>
        <v/>
      </c>
      <c r="AC1106" s="9">
        <f>INDEX(LINEST(L847:L1106,M847:T1106,TRUE,TRUE),1,7)</f>
        <v/>
      </c>
      <c r="AD1106" s="9">
        <f>INDEX(LINEST(L847:L1106,M847:T1106,TRUE,TRUE),1,6)</f>
        <v/>
      </c>
      <c r="AE1106" s="9">
        <f>INDEX(LINEST(L847:L1106,M847:T1106,TRUE,TRUE),1,5)</f>
        <v/>
      </c>
      <c r="AF1106" s="9">
        <f>INDEX(LINEST(L847:L1106,M847:T1106,TRUE,TRUE),1,4)</f>
        <v/>
      </c>
      <c r="AG1106" s="9">
        <f>INDEX(LINEST(L847:L1106,M847:T1106,TRUE,TRUE),1,3)</f>
        <v/>
      </c>
      <c r="AH1106" s="9">
        <f>INDEX(LINEST(L847:L1106,M847:T1106,TRUE,TRUE),1,2)</f>
        <v/>
      </c>
      <c r="AI1106" s="9">
        <f>INDEX(LINEST(L847:L1106,M847:T1106,TRUE,TRUE),1,1)</f>
        <v/>
      </c>
      <c r="AJ1106" s="10">
        <f>INDEX(LINEST(L847:L1106,M847:T1106,TRUE,TRUE),3,1)</f>
        <v/>
      </c>
      <c r="AK1106" s="9">
        <f>AA1105/52+AB1105*M1106+AC1105*N1106+AD1105*O1106+AE1105*P1106+AF1105*Q1106+AG1105*R1106+AH1105*S1106+AI1105*T1106</f>
        <v/>
      </c>
      <c r="AL1106" s="9">
        <f>AVERAGE(L846:L1105)</f>
        <v/>
      </c>
    </row>
    <row r="1107">
      <c r="A1107" s="7" t="n">
        <v>45359</v>
      </c>
      <c r="B1107" s="8" t="n">
        <v>2171.2</v>
      </c>
      <c r="C1107" s="8" t="n">
        <v>2.28</v>
      </c>
      <c r="D1107" s="8" t="n">
        <v>1.81</v>
      </c>
      <c r="E1107" s="8" t="n">
        <v>102.739998</v>
      </c>
      <c r="F1107" s="8" t="n">
        <v>78.95999999999999</v>
      </c>
      <c r="G1107" s="8" t="n">
        <v>14.74</v>
      </c>
      <c r="H1107" s="8" t="n">
        <v>100.879997</v>
      </c>
      <c r="I1107" s="8" t="n">
        <v>5123.689941</v>
      </c>
      <c r="J1107" s="8" t="n">
        <v>90.11055</v>
      </c>
      <c r="L1107" s="9">
        <f>LN(B1107/B1106)</f>
        <v/>
      </c>
      <c r="M1107" s="9">
        <f>$M$1*(C1107-C1106)</f>
        <v/>
      </c>
      <c r="N1107" s="9">
        <f>$N$1*(D1107-D1106)</f>
        <v/>
      </c>
      <c r="O1107" s="9">
        <f>$O$1*LN(E1107/E1106)</f>
        <v/>
      </c>
      <c r="P1107" s="9">
        <f>$P$1*LN(F1107/F1106)</f>
        <v/>
      </c>
      <c r="Q1107" s="9">
        <f>$Q$1*(G1107-G1106)</f>
        <v/>
      </c>
      <c r="R1107" s="9">
        <f>$R$1*(H1107-H1106)</f>
        <v/>
      </c>
      <c r="S1107" s="9">
        <f>$S$1*LN(I1107/I1106)</f>
        <v/>
      </c>
      <c r="T1107" s="9">
        <f>$T$1*LN(J1107/J1106)</f>
        <v/>
      </c>
      <c r="U1107" s="9">
        <f>$W$12+$W$4*M1107+$W$5*N1107+$W$6*O1107+$W$7*P1107+$W$8*Q1107+$W$9*R1107+$W$10*S1107+$W$11*T1107</f>
        <v/>
      </c>
      <c r="AA1107" s="10">
        <f>INDEX(LINEST(L848:L1107,M848:T1107,TRUE,TRUE),1,9)*52</f>
        <v/>
      </c>
      <c r="AB1107" s="9">
        <f>INDEX(LINEST(L848:L1107,M848:T1107,TRUE,TRUE),1,8)</f>
        <v/>
      </c>
      <c r="AC1107" s="9">
        <f>INDEX(LINEST(L848:L1107,M848:T1107,TRUE,TRUE),1,7)</f>
        <v/>
      </c>
      <c r="AD1107" s="9">
        <f>INDEX(LINEST(L848:L1107,M848:T1107,TRUE,TRUE),1,6)</f>
        <v/>
      </c>
      <c r="AE1107" s="9">
        <f>INDEX(LINEST(L848:L1107,M848:T1107,TRUE,TRUE),1,5)</f>
        <v/>
      </c>
      <c r="AF1107" s="9">
        <f>INDEX(LINEST(L848:L1107,M848:T1107,TRUE,TRUE),1,4)</f>
        <v/>
      </c>
      <c r="AG1107" s="9">
        <f>INDEX(LINEST(L848:L1107,M848:T1107,TRUE,TRUE),1,3)</f>
        <v/>
      </c>
      <c r="AH1107" s="9">
        <f>INDEX(LINEST(L848:L1107,M848:T1107,TRUE,TRUE),1,2)</f>
        <v/>
      </c>
      <c r="AI1107" s="9">
        <f>INDEX(LINEST(L848:L1107,M848:T1107,TRUE,TRUE),1,1)</f>
        <v/>
      </c>
      <c r="AJ1107" s="10">
        <f>INDEX(LINEST(L848:L1107,M848:T1107,TRUE,TRUE),3,1)</f>
        <v/>
      </c>
      <c r="AK1107" s="9">
        <f>AA1106/52+AB1106*M1107+AC1106*N1107+AD1106*O1107+AE1106*P1107+AF1106*Q1107+AG1106*R1107+AH1106*S1107+AI1106*T1107</f>
        <v/>
      </c>
      <c r="AL1107" s="9">
        <f>AVERAGE(L847:L1106)</f>
        <v/>
      </c>
    </row>
    <row r="1108">
      <c r="A1108" s="7" t="n">
        <v>45366</v>
      </c>
      <c r="B1108" s="8" t="n">
        <v>2163.45</v>
      </c>
      <c r="C1108" s="8" t="n">
        <v>2.32</v>
      </c>
      <c r="D1108" s="8" t="n">
        <v>1.99</v>
      </c>
      <c r="E1108" s="8" t="n">
        <v>103.43</v>
      </c>
      <c r="F1108" s="8" t="n">
        <v>81.94</v>
      </c>
      <c r="G1108" s="8" t="n">
        <v>14.41</v>
      </c>
      <c r="H1108" s="8" t="n">
        <v>97.81999999999999</v>
      </c>
      <c r="I1108" s="8" t="n">
        <v>5117.089844</v>
      </c>
      <c r="J1108" s="8" t="n">
        <v>89.037689</v>
      </c>
      <c r="L1108" s="9">
        <f>LN(B1108/B1107)</f>
        <v/>
      </c>
      <c r="M1108" s="9">
        <f>$M$1*(C1108-C1107)</f>
        <v/>
      </c>
      <c r="N1108" s="9">
        <f>$N$1*(D1108-D1107)</f>
        <v/>
      </c>
      <c r="O1108" s="9">
        <f>$O$1*LN(E1108/E1107)</f>
        <v/>
      </c>
      <c r="P1108" s="9">
        <f>$P$1*LN(F1108/F1107)</f>
        <v/>
      </c>
      <c r="Q1108" s="9">
        <f>$Q$1*(G1108-G1107)</f>
        <v/>
      </c>
      <c r="R1108" s="9">
        <f>$R$1*(H1108-H1107)</f>
        <v/>
      </c>
      <c r="S1108" s="9">
        <f>$S$1*LN(I1108/I1107)</f>
        <v/>
      </c>
      <c r="T1108" s="9">
        <f>$T$1*LN(J1108/J1107)</f>
        <v/>
      </c>
      <c r="U1108" s="9">
        <f>$W$12+$W$4*M1108+$W$5*N1108+$W$6*O1108+$W$7*P1108+$W$8*Q1108+$W$9*R1108+$W$10*S1108+$W$11*T1108</f>
        <v/>
      </c>
      <c r="AA1108" s="10">
        <f>INDEX(LINEST(L849:L1108,M849:T1108,TRUE,TRUE),1,9)*52</f>
        <v/>
      </c>
      <c r="AB1108" s="9">
        <f>INDEX(LINEST(L849:L1108,M849:T1108,TRUE,TRUE),1,8)</f>
        <v/>
      </c>
      <c r="AC1108" s="9">
        <f>INDEX(LINEST(L849:L1108,M849:T1108,TRUE,TRUE),1,7)</f>
        <v/>
      </c>
      <c r="AD1108" s="9">
        <f>INDEX(LINEST(L849:L1108,M849:T1108,TRUE,TRUE),1,6)</f>
        <v/>
      </c>
      <c r="AE1108" s="9">
        <f>INDEX(LINEST(L849:L1108,M849:T1108,TRUE,TRUE),1,5)</f>
        <v/>
      </c>
      <c r="AF1108" s="9">
        <f>INDEX(LINEST(L849:L1108,M849:T1108,TRUE,TRUE),1,4)</f>
        <v/>
      </c>
      <c r="AG1108" s="9">
        <f>INDEX(LINEST(L849:L1108,M849:T1108,TRUE,TRUE),1,3)</f>
        <v/>
      </c>
      <c r="AH1108" s="9">
        <f>INDEX(LINEST(L849:L1108,M849:T1108,TRUE,TRUE),1,2)</f>
        <v/>
      </c>
      <c r="AI1108" s="9">
        <f>INDEX(LINEST(L849:L1108,M849:T1108,TRUE,TRUE),1,1)</f>
        <v/>
      </c>
      <c r="AJ1108" s="10">
        <f>INDEX(LINEST(L849:L1108,M849:T1108,TRUE,TRUE),3,1)</f>
        <v/>
      </c>
      <c r="AK1108" s="9">
        <f>AA1107/52+AB1107*M1108+AC1107*N1108+AD1107*O1108+AE1107*P1108+AF1107*Q1108+AG1107*R1108+AH1107*S1108+AI1107*T1108</f>
        <v/>
      </c>
      <c r="AL1108" s="9">
        <f>AVERAGE(L848:L1107)</f>
        <v/>
      </c>
    </row>
    <row r="1109">
      <c r="A1109" s="7" t="n">
        <v>45373</v>
      </c>
      <c r="B1109" s="8" t="n">
        <v>2171.6</v>
      </c>
      <c r="C1109" s="8" t="n">
        <v>2.35</v>
      </c>
      <c r="D1109" s="8" t="n">
        <v>1.87</v>
      </c>
      <c r="E1109" s="8" t="n">
        <v>104.43</v>
      </c>
      <c r="F1109" s="8" t="n">
        <v>81.09999999999999</v>
      </c>
      <c r="G1109" s="8" t="n">
        <v>13.06</v>
      </c>
      <c r="H1109" s="8" t="n">
        <v>91.040001</v>
      </c>
      <c r="I1109" s="8" t="n">
        <v>5234.180176</v>
      </c>
      <c r="J1109" s="8" t="n">
        <v>89.697906</v>
      </c>
      <c r="L1109" s="9">
        <f>LN(B1109/B1108)</f>
        <v/>
      </c>
      <c r="M1109" s="9">
        <f>$M$1*(C1109-C1108)</f>
        <v/>
      </c>
      <c r="N1109" s="9">
        <f>$N$1*(D1109-D1108)</f>
        <v/>
      </c>
      <c r="O1109" s="9">
        <f>$O$1*LN(E1109/E1108)</f>
        <v/>
      </c>
      <c r="P1109" s="9">
        <f>$P$1*LN(F1109/F1108)</f>
        <v/>
      </c>
      <c r="Q1109" s="9">
        <f>$Q$1*(G1109-G1108)</f>
        <v/>
      </c>
      <c r="R1109" s="9">
        <f>$R$1*(H1109-H1108)</f>
        <v/>
      </c>
      <c r="S1109" s="9">
        <f>$S$1*LN(I1109/I1108)</f>
        <v/>
      </c>
      <c r="T1109" s="9">
        <f>$T$1*LN(J1109/J1108)</f>
        <v/>
      </c>
      <c r="U1109" s="9">
        <f>$W$12+$W$4*M1109+$W$5*N1109+$W$6*O1109+$W$7*P1109+$W$8*Q1109+$W$9*R1109+$W$10*S1109+$W$11*T1109</f>
        <v/>
      </c>
      <c r="AA1109" s="10">
        <f>INDEX(LINEST(L850:L1109,M850:T1109,TRUE,TRUE),1,9)*52</f>
        <v/>
      </c>
      <c r="AB1109" s="9">
        <f>INDEX(LINEST(L850:L1109,M850:T1109,TRUE,TRUE),1,8)</f>
        <v/>
      </c>
      <c r="AC1109" s="9">
        <f>INDEX(LINEST(L850:L1109,M850:T1109,TRUE,TRUE),1,7)</f>
        <v/>
      </c>
      <c r="AD1109" s="9">
        <f>INDEX(LINEST(L850:L1109,M850:T1109,TRUE,TRUE),1,6)</f>
        <v/>
      </c>
      <c r="AE1109" s="9">
        <f>INDEX(LINEST(L850:L1109,M850:T1109,TRUE,TRUE),1,5)</f>
        <v/>
      </c>
      <c r="AF1109" s="9">
        <f>INDEX(LINEST(L850:L1109,M850:T1109,TRUE,TRUE),1,4)</f>
        <v/>
      </c>
      <c r="AG1109" s="9">
        <f>INDEX(LINEST(L850:L1109,M850:T1109,TRUE,TRUE),1,3)</f>
        <v/>
      </c>
      <c r="AH1109" s="9">
        <f>INDEX(LINEST(L850:L1109,M850:T1109,TRUE,TRUE),1,2)</f>
        <v/>
      </c>
      <c r="AI1109" s="9">
        <f>INDEX(LINEST(L850:L1109,M850:T1109,TRUE,TRUE),1,1)</f>
        <v/>
      </c>
      <c r="AJ1109" s="10">
        <f>INDEX(LINEST(L850:L1109,M850:T1109,TRUE,TRUE),3,1)</f>
        <v/>
      </c>
      <c r="AK1109" s="9">
        <f>AA1108/52+AB1108*M1109+AC1108*N1109+AD1108*O1109+AE1108*P1109+AF1108*Q1109+AG1108*R1109+AH1108*S1109+AI1108*T1109</f>
        <v/>
      </c>
      <c r="AL1109" s="9">
        <f>AVERAGE(L849:L1108)</f>
        <v/>
      </c>
    </row>
    <row r="1110">
      <c r="A1110" s="7" t="n">
        <v>45380</v>
      </c>
      <c r="B1110" s="8" t="n">
        <v>2214.35</v>
      </c>
      <c r="C1110" s="8" t="n">
        <v>2.32</v>
      </c>
      <c r="D1110" s="8" t="n">
        <v>1.88</v>
      </c>
      <c r="E1110" s="8" t="n">
        <v>104.550003</v>
      </c>
      <c r="F1110" s="8" t="n">
        <v>83.95999999999999</v>
      </c>
      <c r="G1110" s="8" t="n">
        <v>13.01</v>
      </c>
      <c r="H1110" s="8" t="n">
        <v>86.379997</v>
      </c>
      <c r="I1110" s="8" t="n">
        <v>5254.350098</v>
      </c>
      <c r="J1110" s="8" t="n">
        <v>89.807922</v>
      </c>
      <c r="L1110" s="9">
        <f>LN(B1110/B1109)</f>
        <v/>
      </c>
      <c r="M1110" s="9">
        <f>$M$1*(C1110-C1109)</f>
        <v/>
      </c>
      <c r="N1110" s="9">
        <f>$N$1*(D1110-D1109)</f>
        <v/>
      </c>
      <c r="O1110" s="9">
        <f>$O$1*LN(E1110/E1109)</f>
        <v/>
      </c>
      <c r="P1110" s="9">
        <f>$P$1*LN(F1110/F1109)</f>
        <v/>
      </c>
      <c r="Q1110" s="9">
        <f>$Q$1*(G1110-G1109)</f>
        <v/>
      </c>
      <c r="R1110" s="9">
        <f>$R$1*(H1110-H1109)</f>
        <v/>
      </c>
      <c r="S1110" s="9">
        <f>$S$1*LN(I1110/I1109)</f>
        <v/>
      </c>
      <c r="T1110" s="9">
        <f>$T$1*LN(J1110/J1109)</f>
        <v/>
      </c>
      <c r="U1110" s="9">
        <f>$W$12+$W$4*M1110+$W$5*N1110+$W$6*O1110+$W$7*P1110+$W$8*Q1110+$W$9*R1110+$W$10*S1110+$W$11*T1110</f>
        <v/>
      </c>
      <c r="AA1110" s="10">
        <f>INDEX(LINEST(L851:L1110,M851:T1110,TRUE,TRUE),1,9)*52</f>
        <v/>
      </c>
      <c r="AB1110" s="9">
        <f>INDEX(LINEST(L851:L1110,M851:T1110,TRUE,TRUE),1,8)</f>
        <v/>
      </c>
      <c r="AC1110" s="9">
        <f>INDEX(LINEST(L851:L1110,M851:T1110,TRUE,TRUE),1,7)</f>
        <v/>
      </c>
      <c r="AD1110" s="9">
        <f>INDEX(LINEST(L851:L1110,M851:T1110,TRUE,TRUE),1,6)</f>
        <v/>
      </c>
      <c r="AE1110" s="9">
        <f>INDEX(LINEST(L851:L1110,M851:T1110,TRUE,TRUE),1,5)</f>
        <v/>
      </c>
      <c r="AF1110" s="9">
        <f>INDEX(LINEST(L851:L1110,M851:T1110,TRUE,TRUE),1,4)</f>
        <v/>
      </c>
      <c r="AG1110" s="9">
        <f>INDEX(LINEST(L851:L1110,M851:T1110,TRUE,TRUE),1,3)</f>
        <v/>
      </c>
      <c r="AH1110" s="9">
        <f>INDEX(LINEST(L851:L1110,M851:T1110,TRUE,TRUE),1,2)</f>
        <v/>
      </c>
      <c r="AI1110" s="9">
        <f>INDEX(LINEST(L851:L1110,M851:T1110,TRUE,TRUE),1,1)</f>
        <v/>
      </c>
      <c r="AJ1110" s="10">
        <f>INDEX(LINEST(L851:L1110,M851:T1110,TRUE,TRUE),3,1)</f>
        <v/>
      </c>
      <c r="AK1110" s="9">
        <f>AA1109/52+AB1109*M1110+AC1109*N1110+AD1109*O1110+AE1109*P1110+AF1109*Q1110+AG1109*R1110+AH1109*S1110+AI1109*T1110</f>
        <v/>
      </c>
      <c r="AL1110" s="9">
        <f>AVERAGE(L850:L1109)</f>
        <v/>
      </c>
    </row>
    <row r="1111">
      <c r="A1111" s="7" t="n">
        <v>45387</v>
      </c>
      <c r="B1111" s="8" t="n">
        <v>2298.55</v>
      </c>
      <c r="C1111" s="8" t="n">
        <v>2.37</v>
      </c>
      <c r="D1111" s="8" t="n">
        <v>2.02</v>
      </c>
      <c r="E1111" s="8" t="n">
        <v>104.300003</v>
      </c>
      <c r="F1111" s="8" t="n">
        <v>87.69</v>
      </c>
      <c r="G1111" s="8" t="n">
        <v>16.03</v>
      </c>
      <c r="H1111" s="8" t="n">
        <v>94.30999799999999</v>
      </c>
      <c r="I1111" s="8" t="n">
        <v>5204.339844</v>
      </c>
      <c r="J1111" s="8" t="n">
        <v>88.915817</v>
      </c>
      <c r="L1111" s="9">
        <f>LN(B1111/B1110)</f>
        <v/>
      </c>
      <c r="M1111" s="9">
        <f>$M$1*(C1111-C1110)</f>
        <v/>
      </c>
      <c r="N1111" s="9">
        <f>$N$1*(D1111-D1110)</f>
        <v/>
      </c>
      <c r="O1111" s="9">
        <f>$O$1*LN(E1111/E1110)</f>
        <v/>
      </c>
      <c r="P1111" s="9">
        <f>$P$1*LN(F1111/F1110)</f>
        <v/>
      </c>
      <c r="Q1111" s="9">
        <f>$Q$1*(G1111-G1110)</f>
        <v/>
      </c>
      <c r="R1111" s="9">
        <f>$R$1*(H1111-H1110)</f>
        <v/>
      </c>
      <c r="S1111" s="9">
        <f>$S$1*LN(I1111/I1110)</f>
        <v/>
      </c>
      <c r="T1111" s="9">
        <f>$T$1*LN(J1111/J1110)</f>
        <v/>
      </c>
      <c r="U1111" s="9">
        <f>$W$12+$W$4*M1111+$W$5*N1111+$W$6*O1111+$W$7*P1111+$W$8*Q1111+$W$9*R1111+$W$10*S1111+$W$11*T1111</f>
        <v/>
      </c>
      <c r="AA1111" s="10">
        <f>INDEX(LINEST(L852:L1111,M852:T1111,TRUE,TRUE),1,9)*52</f>
        <v/>
      </c>
      <c r="AB1111" s="9">
        <f>INDEX(LINEST(L852:L1111,M852:T1111,TRUE,TRUE),1,8)</f>
        <v/>
      </c>
      <c r="AC1111" s="9">
        <f>INDEX(LINEST(L852:L1111,M852:T1111,TRUE,TRUE),1,7)</f>
        <v/>
      </c>
      <c r="AD1111" s="9">
        <f>INDEX(LINEST(L852:L1111,M852:T1111,TRUE,TRUE),1,6)</f>
        <v/>
      </c>
      <c r="AE1111" s="9">
        <f>INDEX(LINEST(L852:L1111,M852:T1111,TRUE,TRUE),1,5)</f>
        <v/>
      </c>
      <c r="AF1111" s="9">
        <f>INDEX(LINEST(L852:L1111,M852:T1111,TRUE,TRUE),1,4)</f>
        <v/>
      </c>
      <c r="AG1111" s="9">
        <f>INDEX(LINEST(L852:L1111,M852:T1111,TRUE,TRUE),1,3)</f>
        <v/>
      </c>
      <c r="AH1111" s="9">
        <f>INDEX(LINEST(L852:L1111,M852:T1111,TRUE,TRUE),1,2)</f>
        <v/>
      </c>
      <c r="AI1111" s="9">
        <f>INDEX(LINEST(L852:L1111,M852:T1111,TRUE,TRUE),1,1)</f>
        <v/>
      </c>
      <c r="AJ1111" s="10">
        <f>INDEX(LINEST(L852:L1111,M852:T1111,TRUE,TRUE),3,1)</f>
        <v/>
      </c>
      <c r="AK1111" s="9">
        <f>AA1110/52+AB1110*M1111+AC1110*N1111+AD1110*O1111+AE1110*P1111+AF1110*Q1111+AG1110*R1111+AH1110*S1111+AI1110*T1111</f>
        <v/>
      </c>
      <c r="AL1111" s="9">
        <f>AVERAGE(L851:L1110)</f>
        <v/>
      </c>
    </row>
    <row r="1112">
      <c r="A1112" s="7" t="n">
        <v>45394</v>
      </c>
      <c r="B1112" s="8" t="n">
        <v>2401.5</v>
      </c>
      <c r="C1112" s="8" t="n">
        <v>2.39</v>
      </c>
      <c r="D1112" s="8" t="n">
        <v>2.11</v>
      </c>
      <c r="E1112" s="8" t="n">
        <v>106.040001</v>
      </c>
      <c r="F1112" s="8" t="n">
        <v>86.45999999999999</v>
      </c>
      <c r="G1112" s="8" t="n">
        <v>17.31</v>
      </c>
      <c r="H1112" s="8" t="n">
        <v>112.82</v>
      </c>
      <c r="I1112" s="8" t="n">
        <v>5123.410156</v>
      </c>
      <c r="J1112" s="8" t="n">
        <v>88.25367</v>
      </c>
      <c r="L1112" s="9">
        <f>LN(B1112/B1111)</f>
        <v/>
      </c>
      <c r="M1112" s="9">
        <f>$M$1*(C1112-C1111)</f>
        <v/>
      </c>
      <c r="N1112" s="9">
        <f>$N$1*(D1112-D1111)</f>
        <v/>
      </c>
      <c r="O1112" s="9">
        <f>$O$1*LN(E1112/E1111)</f>
        <v/>
      </c>
      <c r="P1112" s="9">
        <f>$P$1*LN(F1112/F1111)</f>
        <v/>
      </c>
      <c r="Q1112" s="9">
        <f>$Q$1*(G1112-G1111)</f>
        <v/>
      </c>
      <c r="R1112" s="9">
        <f>$R$1*(H1112-H1111)</f>
        <v/>
      </c>
      <c r="S1112" s="9">
        <f>$S$1*LN(I1112/I1111)</f>
        <v/>
      </c>
      <c r="T1112" s="9">
        <f>$T$1*LN(J1112/J1111)</f>
        <v/>
      </c>
      <c r="U1112" s="9">
        <f>$W$12+$W$4*M1112+$W$5*N1112+$W$6*O1112+$W$7*P1112+$W$8*Q1112+$W$9*R1112+$W$10*S1112+$W$11*T1112</f>
        <v/>
      </c>
      <c r="AA1112" s="10">
        <f>INDEX(LINEST(L853:L1112,M853:T1112,TRUE,TRUE),1,9)*52</f>
        <v/>
      </c>
      <c r="AB1112" s="9">
        <f>INDEX(LINEST(L853:L1112,M853:T1112,TRUE,TRUE),1,8)</f>
        <v/>
      </c>
      <c r="AC1112" s="9">
        <f>INDEX(LINEST(L853:L1112,M853:T1112,TRUE,TRUE),1,7)</f>
        <v/>
      </c>
      <c r="AD1112" s="9">
        <f>INDEX(LINEST(L853:L1112,M853:T1112,TRUE,TRUE),1,6)</f>
        <v/>
      </c>
      <c r="AE1112" s="9">
        <f>INDEX(LINEST(L853:L1112,M853:T1112,TRUE,TRUE),1,5)</f>
        <v/>
      </c>
      <c r="AF1112" s="9">
        <f>INDEX(LINEST(L853:L1112,M853:T1112,TRUE,TRUE),1,4)</f>
        <v/>
      </c>
      <c r="AG1112" s="9">
        <f>INDEX(LINEST(L853:L1112,M853:T1112,TRUE,TRUE),1,3)</f>
        <v/>
      </c>
      <c r="AH1112" s="9">
        <f>INDEX(LINEST(L853:L1112,M853:T1112,TRUE,TRUE),1,2)</f>
        <v/>
      </c>
      <c r="AI1112" s="9">
        <f>INDEX(LINEST(L853:L1112,M853:T1112,TRUE,TRUE),1,1)</f>
        <v/>
      </c>
      <c r="AJ1112" s="10">
        <f>INDEX(LINEST(L853:L1112,M853:T1112,TRUE,TRUE),3,1)</f>
        <v/>
      </c>
      <c r="AK1112" s="9">
        <f>AA1111/52+AB1111*M1112+AC1111*N1112+AD1111*O1112+AE1111*P1112+AF1111*Q1112+AG1111*R1112+AH1111*S1112+AI1111*T1112</f>
        <v/>
      </c>
      <c r="AL1112" s="9">
        <f>AVERAGE(L852:L1111)</f>
        <v/>
      </c>
    </row>
    <row r="1113">
      <c r="A1113" s="7" t="n">
        <v>45401</v>
      </c>
      <c r="B1113" s="8" t="n">
        <v>2379.7</v>
      </c>
      <c r="C1113" s="8" t="n">
        <v>2.41</v>
      </c>
      <c r="D1113" s="8" t="n">
        <v>2.21</v>
      </c>
      <c r="E1113" s="8" t="n">
        <v>106.150002</v>
      </c>
      <c r="F1113" s="8" t="n">
        <v>83.79000000000001</v>
      </c>
      <c r="G1113" s="8" t="n">
        <v>18.71</v>
      </c>
      <c r="H1113" s="8" t="n">
        <v>111.260002</v>
      </c>
      <c r="I1113" s="8" t="n">
        <v>4967.22998</v>
      </c>
      <c r="J1113" s="8" t="n">
        <v>87.72024500000001</v>
      </c>
      <c r="L1113" s="9">
        <f>LN(B1113/B1112)</f>
        <v/>
      </c>
      <c r="M1113" s="9">
        <f>$M$1*(C1113-C1112)</f>
        <v/>
      </c>
      <c r="N1113" s="9">
        <f>$N$1*(D1113-D1112)</f>
        <v/>
      </c>
      <c r="O1113" s="9">
        <f>$O$1*LN(E1113/E1112)</f>
        <v/>
      </c>
      <c r="P1113" s="9">
        <f>$P$1*LN(F1113/F1112)</f>
        <v/>
      </c>
      <c r="Q1113" s="9">
        <f>$Q$1*(G1113-G1112)</f>
        <v/>
      </c>
      <c r="R1113" s="9">
        <f>$R$1*(H1113-H1112)</f>
        <v/>
      </c>
      <c r="S1113" s="9">
        <f>$S$1*LN(I1113/I1112)</f>
        <v/>
      </c>
      <c r="T1113" s="9">
        <f>$T$1*LN(J1113/J1112)</f>
        <v/>
      </c>
      <c r="U1113" s="9">
        <f>$W$12+$W$4*M1113+$W$5*N1113+$W$6*O1113+$W$7*P1113+$W$8*Q1113+$W$9*R1113+$W$10*S1113+$W$11*T1113</f>
        <v/>
      </c>
      <c r="AA1113" s="10">
        <f>INDEX(LINEST(L854:L1113,M854:T1113,TRUE,TRUE),1,9)*52</f>
        <v/>
      </c>
      <c r="AB1113" s="9">
        <f>INDEX(LINEST(L854:L1113,M854:T1113,TRUE,TRUE),1,8)</f>
        <v/>
      </c>
      <c r="AC1113" s="9">
        <f>INDEX(LINEST(L854:L1113,M854:T1113,TRUE,TRUE),1,7)</f>
        <v/>
      </c>
      <c r="AD1113" s="9">
        <f>INDEX(LINEST(L854:L1113,M854:T1113,TRUE,TRUE),1,6)</f>
        <v/>
      </c>
      <c r="AE1113" s="9">
        <f>INDEX(LINEST(L854:L1113,M854:T1113,TRUE,TRUE),1,5)</f>
        <v/>
      </c>
      <c r="AF1113" s="9">
        <f>INDEX(LINEST(L854:L1113,M854:T1113,TRUE,TRUE),1,4)</f>
        <v/>
      </c>
      <c r="AG1113" s="9">
        <f>INDEX(LINEST(L854:L1113,M854:T1113,TRUE,TRUE),1,3)</f>
        <v/>
      </c>
      <c r="AH1113" s="9">
        <f>INDEX(LINEST(L854:L1113,M854:T1113,TRUE,TRUE),1,2)</f>
        <v/>
      </c>
      <c r="AI1113" s="9">
        <f>INDEX(LINEST(L854:L1113,M854:T1113,TRUE,TRUE),1,1)</f>
        <v/>
      </c>
      <c r="AJ1113" s="10">
        <f>INDEX(LINEST(L854:L1113,M854:T1113,TRUE,TRUE),3,1)</f>
        <v/>
      </c>
      <c r="AK1113" s="9">
        <f>AA1112/52+AB1112*M1113+AC1112*N1113+AD1112*O1113+AE1112*P1113+AF1112*Q1113+AG1112*R1113+AH1112*S1113+AI1112*T1113</f>
        <v/>
      </c>
      <c r="AL1113" s="9">
        <f>AVERAGE(L853:L1112)</f>
        <v/>
      </c>
    </row>
    <row r="1114">
      <c r="A1114" s="7" t="n">
        <v>45408</v>
      </c>
      <c r="B1114" s="8" t="n">
        <v>2343.1</v>
      </c>
      <c r="C1114" s="8" t="n">
        <v>2.43</v>
      </c>
      <c r="D1114" s="8" t="n">
        <v>2.24</v>
      </c>
      <c r="E1114" s="8" t="n">
        <v>105.940002</v>
      </c>
      <c r="F1114" s="8" t="n">
        <v>85.38</v>
      </c>
      <c r="G1114" s="8" t="n">
        <v>15.03</v>
      </c>
      <c r="H1114" s="8" t="n">
        <v>104.400002</v>
      </c>
      <c r="I1114" s="8" t="n">
        <v>5099.959961</v>
      </c>
      <c r="J1114" s="8" t="n">
        <v>87.674271</v>
      </c>
      <c r="L1114" s="9">
        <f>LN(B1114/B1113)</f>
        <v/>
      </c>
      <c r="M1114" s="9">
        <f>$M$1*(C1114-C1113)</f>
        <v/>
      </c>
      <c r="N1114" s="9">
        <f>$N$1*(D1114-D1113)</f>
        <v/>
      </c>
      <c r="O1114" s="9">
        <f>$O$1*LN(E1114/E1113)</f>
        <v/>
      </c>
      <c r="P1114" s="9">
        <f>$P$1*LN(F1114/F1113)</f>
        <v/>
      </c>
      <c r="Q1114" s="9">
        <f>$Q$1*(G1114-G1113)</f>
        <v/>
      </c>
      <c r="R1114" s="9">
        <f>$R$1*(H1114-H1113)</f>
        <v/>
      </c>
      <c r="S1114" s="9">
        <f>$S$1*LN(I1114/I1113)</f>
        <v/>
      </c>
      <c r="T1114" s="9">
        <f>$T$1*LN(J1114/J1113)</f>
        <v/>
      </c>
      <c r="U1114" s="9">
        <f>$W$12+$W$4*M1114+$W$5*N1114+$W$6*O1114+$W$7*P1114+$W$8*Q1114+$W$9*R1114+$W$10*S1114+$W$11*T1114</f>
        <v/>
      </c>
      <c r="AA1114" s="10">
        <f>INDEX(LINEST(L855:L1114,M855:T1114,TRUE,TRUE),1,9)*52</f>
        <v/>
      </c>
      <c r="AB1114" s="9">
        <f>INDEX(LINEST(L855:L1114,M855:T1114,TRUE,TRUE),1,8)</f>
        <v/>
      </c>
      <c r="AC1114" s="9">
        <f>INDEX(LINEST(L855:L1114,M855:T1114,TRUE,TRUE),1,7)</f>
        <v/>
      </c>
      <c r="AD1114" s="9">
        <f>INDEX(LINEST(L855:L1114,M855:T1114,TRUE,TRUE),1,6)</f>
        <v/>
      </c>
      <c r="AE1114" s="9">
        <f>INDEX(LINEST(L855:L1114,M855:T1114,TRUE,TRUE),1,5)</f>
        <v/>
      </c>
      <c r="AF1114" s="9">
        <f>INDEX(LINEST(L855:L1114,M855:T1114,TRUE,TRUE),1,4)</f>
        <v/>
      </c>
      <c r="AG1114" s="9">
        <f>INDEX(LINEST(L855:L1114,M855:T1114,TRUE,TRUE),1,3)</f>
        <v/>
      </c>
      <c r="AH1114" s="9">
        <f>INDEX(LINEST(L855:L1114,M855:T1114,TRUE,TRUE),1,2)</f>
        <v/>
      </c>
      <c r="AI1114" s="9">
        <f>INDEX(LINEST(L855:L1114,M855:T1114,TRUE,TRUE),1,1)</f>
        <v/>
      </c>
      <c r="AJ1114" s="10">
        <f>INDEX(LINEST(L855:L1114,M855:T1114,TRUE,TRUE),3,1)</f>
        <v/>
      </c>
      <c r="AK1114" s="9">
        <f>AA1113/52+AB1113*M1114+AC1113*N1114+AD1113*O1114+AE1113*P1114+AF1113*Q1114+AG1113*R1114+AH1113*S1114+AI1113*T1114</f>
        <v/>
      </c>
      <c r="AL1114" s="9">
        <f>AVERAGE(L854:L1113)</f>
        <v/>
      </c>
    </row>
    <row r="1115">
      <c r="A1115" s="7" t="n">
        <v>45415</v>
      </c>
      <c r="B1115" s="8" t="n">
        <v>2294.45</v>
      </c>
      <c r="C1115" s="8" t="n">
        <v>2.35</v>
      </c>
      <c r="D1115" s="8" t="n">
        <v>2.15</v>
      </c>
      <c r="E1115" s="8" t="n">
        <v>105.029999</v>
      </c>
      <c r="F1115" s="8" t="n">
        <v>79.65000000000001</v>
      </c>
      <c r="G1115" s="8" t="n">
        <v>13.49</v>
      </c>
      <c r="H1115" s="8" t="n">
        <v>95.959999</v>
      </c>
      <c r="I1115" s="8" t="n">
        <v>5127.790039</v>
      </c>
      <c r="J1115" s="8" t="n">
        <v>88.74009700000001</v>
      </c>
      <c r="L1115" s="9">
        <f>LN(B1115/B1114)</f>
        <v/>
      </c>
      <c r="M1115" s="9">
        <f>$M$1*(C1115-C1114)</f>
        <v/>
      </c>
      <c r="N1115" s="9">
        <f>$N$1*(D1115-D1114)</f>
        <v/>
      </c>
      <c r="O1115" s="9">
        <f>$O$1*LN(E1115/E1114)</f>
        <v/>
      </c>
      <c r="P1115" s="9">
        <f>$P$1*LN(F1115/F1114)</f>
        <v/>
      </c>
      <c r="Q1115" s="9">
        <f>$Q$1*(G1115-G1114)</f>
        <v/>
      </c>
      <c r="R1115" s="9">
        <f>$R$1*(H1115-H1114)</f>
        <v/>
      </c>
      <c r="S1115" s="9">
        <f>$S$1*LN(I1115/I1114)</f>
        <v/>
      </c>
      <c r="T1115" s="9">
        <f>$T$1*LN(J1115/J1114)</f>
        <v/>
      </c>
      <c r="U1115" s="9">
        <f>$W$12+$W$4*M1115+$W$5*N1115+$W$6*O1115+$W$7*P1115+$W$8*Q1115+$W$9*R1115+$W$10*S1115+$W$11*T1115</f>
        <v/>
      </c>
      <c r="AA1115" s="10">
        <f>INDEX(LINEST(L856:L1115,M856:T1115,TRUE,TRUE),1,9)*52</f>
        <v/>
      </c>
      <c r="AB1115" s="9">
        <f>INDEX(LINEST(L856:L1115,M856:T1115,TRUE,TRUE),1,8)</f>
        <v/>
      </c>
      <c r="AC1115" s="9">
        <f>INDEX(LINEST(L856:L1115,M856:T1115,TRUE,TRUE),1,7)</f>
        <v/>
      </c>
      <c r="AD1115" s="9">
        <f>INDEX(LINEST(L856:L1115,M856:T1115,TRUE,TRUE),1,6)</f>
        <v/>
      </c>
      <c r="AE1115" s="9">
        <f>INDEX(LINEST(L856:L1115,M856:T1115,TRUE,TRUE),1,5)</f>
        <v/>
      </c>
      <c r="AF1115" s="9">
        <f>INDEX(LINEST(L856:L1115,M856:T1115,TRUE,TRUE),1,4)</f>
        <v/>
      </c>
      <c r="AG1115" s="9">
        <f>INDEX(LINEST(L856:L1115,M856:T1115,TRUE,TRUE),1,3)</f>
        <v/>
      </c>
      <c r="AH1115" s="9">
        <f>INDEX(LINEST(L856:L1115,M856:T1115,TRUE,TRUE),1,2)</f>
        <v/>
      </c>
      <c r="AI1115" s="9">
        <f>INDEX(LINEST(L856:L1115,M856:T1115,TRUE,TRUE),1,1)</f>
        <v/>
      </c>
      <c r="AJ1115" s="10">
        <f>INDEX(LINEST(L856:L1115,M856:T1115,TRUE,TRUE),3,1)</f>
        <v/>
      </c>
      <c r="AK1115" s="9">
        <f>AA1114/52+AB1114*M1115+AC1114*N1115+AD1114*O1115+AE1114*P1115+AF1114*Q1115+AG1114*R1115+AH1114*S1115+AI1114*T1115</f>
        <v/>
      </c>
      <c r="AL1115" s="9">
        <f>AVERAGE(L855:L1114)</f>
        <v/>
      </c>
    </row>
    <row r="1116">
      <c r="A1116" s="7" t="n">
        <v>45422</v>
      </c>
      <c r="B1116" s="8" t="n">
        <v>2372.45</v>
      </c>
      <c r="C1116" s="8" t="n">
        <v>2.34</v>
      </c>
      <c r="D1116" s="8" t="n">
        <v>2.16</v>
      </c>
      <c r="E1116" s="8" t="n">
        <v>105.309998</v>
      </c>
      <c r="F1116" s="8" t="n">
        <v>79.81</v>
      </c>
      <c r="G1116" s="8" t="n">
        <v>12.55</v>
      </c>
      <c r="H1116" s="8" t="n">
        <v>94.230003</v>
      </c>
      <c r="I1116" s="8" t="n">
        <v>5222.680176</v>
      </c>
      <c r="J1116" s="8" t="n">
        <v>88.786224</v>
      </c>
      <c r="L1116" s="9">
        <f>LN(B1116/B1115)</f>
        <v/>
      </c>
      <c r="M1116" s="9">
        <f>$M$1*(C1116-C1115)</f>
        <v/>
      </c>
      <c r="N1116" s="9">
        <f>$N$1*(D1116-D1115)</f>
        <v/>
      </c>
      <c r="O1116" s="9">
        <f>$O$1*LN(E1116/E1115)</f>
        <v/>
      </c>
      <c r="P1116" s="9">
        <f>$P$1*LN(F1116/F1115)</f>
        <v/>
      </c>
      <c r="Q1116" s="9">
        <f>$Q$1*(G1116-G1115)</f>
        <v/>
      </c>
      <c r="R1116" s="9">
        <f>$R$1*(H1116-H1115)</f>
        <v/>
      </c>
      <c r="S1116" s="9">
        <f>$S$1*LN(I1116/I1115)</f>
        <v/>
      </c>
      <c r="T1116" s="9">
        <f>$T$1*LN(J1116/J1115)</f>
        <v/>
      </c>
      <c r="U1116" s="9">
        <f>$W$12+$W$4*M1116+$W$5*N1116+$W$6*O1116+$W$7*P1116+$W$8*Q1116+$W$9*R1116+$W$10*S1116+$W$11*T1116</f>
        <v/>
      </c>
      <c r="AA1116" s="10">
        <f>INDEX(LINEST(L857:L1116,M857:T1116,TRUE,TRUE),1,9)*52</f>
        <v/>
      </c>
      <c r="AB1116" s="9">
        <f>INDEX(LINEST(L857:L1116,M857:T1116,TRUE,TRUE),1,8)</f>
        <v/>
      </c>
      <c r="AC1116" s="9">
        <f>INDEX(LINEST(L857:L1116,M857:T1116,TRUE,TRUE),1,7)</f>
        <v/>
      </c>
      <c r="AD1116" s="9">
        <f>INDEX(LINEST(L857:L1116,M857:T1116,TRUE,TRUE),1,6)</f>
        <v/>
      </c>
      <c r="AE1116" s="9">
        <f>INDEX(LINEST(L857:L1116,M857:T1116,TRUE,TRUE),1,5)</f>
        <v/>
      </c>
      <c r="AF1116" s="9">
        <f>INDEX(LINEST(L857:L1116,M857:T1116,TRUE,TRUE),1,4)</f>
        <v/>
      </c>
      <c r="AG1116" s="9">
        <f>INDEX(LINEST(L857:L1116,M857:T1116,TRUE,TRUE),1,3)</f>
        <v/>
      </c>
      <c r="AH1116" s="9">
        <f>INDEX(LINEST(L857:L1116,M857:T1116,TRUE,TRUE),1,2)</f>
        <v/>
      </c>
      <c r="AI1116" s="9">
        <f>INDEX(LINEST(L857:L1116,M857:T1116,TRUE,TRUE),1,1)</f>
        <v/>
      </c>
      <c r="AJ1116" s="10">
        <f>INDEX(LINEST(L857:L1116,M857:T1116,TRUE,TRUE),3,1)</f>
        <v/>
      </c>
      <c r="AK1116" s="9">
        <f>AA1115/52+AB1115*M1116+AC1115*N1116+AD1115*O1116+AE1115*P1116+AF1115*Q1116+AG1115*R1116+AH1115*S1116+AI1115*T1116</f>
        <v/>
      </c>
      <c r="AL1116" s="9">
        <f>AVERAGE(L856:L1115)</f>
        <v/>
      </c>
    </row>
    <row r="1117">
      <c r="A1117" s="7" t="n">
        <v>45429</v>
      </c>
      <c r="B1117" s="8" t="n">
        <v>2402.6</v>
      </c>
      <c r="C1117" s="8" t="n">
        <v>2.32</v>
      </c>
      <c r="D1117" s="8" t="n">
        <v>2.1</v>
      </c>
      <c r="E1117" s="8" t="n">
        <v>104.449997</v>
      </c>
      <c r="F1117" s="8" t="n">
        <v>81.66</v>
      </c>
      <c r="G1117" s="8" t="n">
        <v>11.99</v>
      </c>
      <c r="H1117" s="8" t="n">
        <v>89.349998</v>
      </c>
      <c r="I1117" s="8" t="n">
        <v>5303.27002</v>
      </c>
      <c r="J1117" s="8" t="n">
        <v>89.27516199999999</v>
      </c>
      <c r="L1117" s="9">
        <f>LN(B1117/B1116)</f>
        <v/>
      </c>
      <c r="M1117" s="9">
        <f>$M$1*(C1117-C1116)</f>
        <v/>
      </c>
      <c r="N1117" s="9">
        <f>$N$1*(D1117-D1116)</f>
        <v/>
      </c>
      <c r="O1117" s="9">
        <f>$O$1*LN(E1117/E1116)</f>
        <v/>
      </c>
      <c r="P1117" s="9">
        <f>$P$1*LN(F1117/F1116)</f>
        <v/>
      </c>
      <c r="Q1117" s="9">
        <f>$Q$1*(G1117-G1116)</f>
        <v/>
      </c>
      <c r="R1117" s="9">
        <f>$R$1*(H1117-H1116)</f>
        <v/>
      </c>
      <c r="S1117" s="9">
        <f>$S$1*LN(I1117/I1116)</f>
        <v/>
      </c>
      <c r="T1117" s="9">
        <f>$T$1*LN(J1117/J1116)</f>
        <v/>
      </c>
      <c r="U1117" s="9">
        <f>$W$12+$W$4*M1117+$W$5*N1117+$W$6*O1117+$W$7*P1117+$W$8*Q1117+$W$9*R1117+$W$10*S1117+$W$11*T1117</f>
        <v/>
      </c>
      <c r="AA1117" s="10">
        <f>INDEX(LINEST(L858:L1117,M858:T1117,TRUE,TRUE),1,9)*52</f>
        <v/>
      </c>
      <c r="AB1117" s="9">
        <f>INDEX(LINEST(L858:L1117,M858:T1117,TRUE,TRUE),1,8)</f>
        <v/>
      </c>
      <c r="AC1117" s="9">
        <f>INDEX(LINEST(L858:L1117,M858:T1117,TRUE,TRUE),1,7)</f>
        <v/>
      </c>
      <c r="AD1117" s="9">
        <f>INDEX(LINEST(L858:L1117,M858:T1117,TRUE,TRUE),1,6)</f>
        <v/>
      </c>
      <c r="AE1117" s="9">
        <f>INDEX(LINEST(L858:L1117,M858:T1117,TRUE,TRUE),1,5)</f>
        <v/>
      </c>
      <c r="AF1117" s="9">
        <f>INDEX(LINEST(L858:L1117,M858:T1117,TRUE,TRUE),1,4)</f>
        <v/>
      </c>
      <c r="AG1117" s="9">
        <f>INDEX(LINEST(L858:L1117,M858:T1117,TRUE,TRUE),1,3)</f>
        <v/>
      </c>
      <c r="AH1117" s="9">
        <f>INDEX(LINEST(L858:L1117,M858:T1117,TRUE,TRUE),1,2)</f>
        <v/>
      </c>
      <c r="AI1117" s="9">
        <f>INDEX(LINEST(L858:L1117,M858:T1117,TRUE,TRUE),1,1)</f>
        <v/>
      </c>
      <c r="AJ1117" s="10">
        <f>INDEX(LINEST(L858:L1117,M858:T1117,TRUE,TRUE),3,1)</f>
        <v/>
      </c>
      <c r="AK1117" s="9">
        <f>AA1116/52+AB1116*M1117+AC1116*N1117+AD1116*O1117+AE1116*P1117+AF1116*Q1117+AG1116*R1117+AH1116*S1117+AI1116*T1117</f>
        <v/>
      </c>
      <c r="AL1117" s="9">
        <f>AVERAGE(L857:L1116)</f>
        <v/>
      </c>
    </row>
    <row r="1118">
      <c r="A1118" s="7" t="n">
        <v>45436</v>
      </c>
      <c r="B1118" s="8" t="n">
        <v>2342.7</v>
      </c>
      <c r="C1118" s="8" t="n">
        <v>2.32</v>
      </c>
      <c r="D1118" s="8" t="n">
        <v>2.14</v>
      </c>
      <c r="E1118" s="8" t="n">
        <v>104.720001</v>
      </c>
      <c r="F1118" s="8" t="n">
        <v>78.48</v>
      </c>
      <c r="G1118" s="8" t="n">
        <v>11.93</v>
      </c>
      <c r="H1118" s="8" t="n">
        <v>83.56999999999999</v>
      </c>
      <c r="I1118" s="8" t="n">
        <v>5304.720215</v>
      </c>
      <c r="J1118" s="8" t="n">
        <v>89.099892</v>
      </c>
      <c r="L1118" s="9">
        <f>LN(B1118/B1117)</f>
        <v/>
      </c>
      <c r="M1118" s="9">
        <f>$M$1*(C1118-C1117)</f>
        <v/>
      </c>
      <c r="N1118" s="9">
        <f>$N$1*(D1118-D1117)</f>
        <v/>
      </c>
      <c r="O1118" s="9">
        <f>$O$1*LN(E1118/E1117)</f>
        <v/>
      </c>
      <c r="P1118" s="9">
        <f>$P$1*LN(F1118/F1117)</f>
        <v/>
      </c>
      <c r="Q1118" s="9">
        <f>$Q$1*(G1118-G1117)</f>
        <v/>
      </c>
      <c r="R1118" s="9">
        <f>$R$1*(H1118-H1117)</f>
        <v/>
      </c>
      <c r="S1118" s="9">
        <f>$S$1*LN(I1118/I1117)</f>
        <v/>
      </c>
      <c r="T1118" s="9">
        <f>$T$1*LN(J1118/J1117)</f>
        <v/>
      </c>
      <c r="U1118" s="9">
        <f>$W$12+$W$4*M1118+$W$5*N1118+$W$6*O1118+$W$7*P1118+$W$8*Q1118+$W$9*R1118+$W$10*S1118+$W$11*T1118</f>
        <v/>
      </c>
      <c r="AA1118" s="10">
        <f>INDEX(LINEST(L859:L1118,M859:T1118,TRUE,TRUE),1,9)*52</f>
        <v/>
      </c>
      <c r="AB1118" s="9">
        <f>INDEX(LINEST(L859:L1118,M859:T1118,TRUE,TRUE),1,8)</f>
        <v/>
      </c>
      <c r="AC1118" s="9">
        <f>INDEX(LINEST(L859:L1118,M859:T1118,TRUE,TRUE),1,7)</f>
        <v/>
      </c>
      <c r="AD1118" s="9">
        <f>INDEX(LINEST(L859:L1118,M859:T1118,TRUE,TRUE),1,6)</f>
        <v/>
      </c>
      <c r="AE1118" s="9">
        <f>INDEX(LINEST(L859:L1118,M859:T1118,TRUE,TRUE),1,5)</f>
        <v/>
      </c>
      <c r="AF1118" s="9">
        <f>INDEX(LINEST(L859:L1118,M859:T1118,TRUE,TRUE),1,4)</f>
        <v/>
      </c>
      <c r="AG1118" s="9">
        <f>INDEX(LINEST(L859:L1118,M859:T1118,TRUE,TRUE),1,3)</f>
        <v/>
      </c>
      <c r="AH1118" s="9">
        <f>INDEX(LINEST(L859:L1118,M859:T1118,TRUE,TRUE),1,2)</f>
        <v/>
      </c>
      <c r="AI1118" s="9">
        <f>INDEX(LINEST(L859:L1118,M859:T1118,TRUE,TRUE),1,1)</f>
        <v/>
      </c>
      <c r="AJ1118" s="10">
        <f>INDEX(LINEST(L859:L1118,M859:T1118,TRUE,TRUE),3,1)</f>
        <v/>
      </c>
      <c r="AK1118" s="9">
        <f>AA1117/52+AB1117*M1118+AC1117*N1118+AD1117*O1118+AE1117*P1118+AF1117*Q1118+AG1117*R1118+AH1117*S1118+AI1117*T1118</f>
        <v/>
      </c>
      <c r="AL1118" s="9">
        <f>AVERAGE(L858:L1117)</f>
        <v/>
      </c>
    </row>
    <row r="1119">
      <c r="A1119" s="7" t="n">
        <v>45443</v>
      </c>
      <c r="B1119" s="8" t="n">
        <v>2348.25</v>
      </c>
      <c r="C1119" s="8" t="n">
        <v>2.35</v>
      </c>
      <c r="D1119" s="8" t="n">
        <v>2.16</v>
      </c>
      <c r="E1119" s="8" t="n">
        <v>104.669998</v>
      </c>
      <c r="F1119" s="8" t="n">
        <v>77.97</v>
      </c>
      <c r="G1119" s="8" t="n">
        <v>12.92</v>
      </c>
      <c r="H1119" s="8" t="n">
        <v>91.139999</v>
      </c>
      <c r="I1119" s="8" t="n">
        <v>5277.509766</v>
      </c>
      <c r="J1119" s="8" t="n">
        <v>89.044518</v>
      </c>
      <c r="L1119" s="9">
        <f>LN(B1119/B1118)</f>
        <v/>
      </c>
      <c r="M1119" s="9">
        <f>$M$1*(C1119-C1118)</f>
        <v/>
      </c>
      <c r="N1119" s="9">
        <f>$N$1*(D1119-D1118)</f>
        <v/>
      </c>
      <c r="O1119" s="9">
        <f>$O$1*LN(E1119/E1118)</f>
        <v/>
      </c>
      <c r="P1119" s="9">
        <f>$P$1*LN(F1119/F1118)</f>
        <v/>
      </c>
      <c r="Q1119" s="9">
        <f>$Q$1*(G1119-G1118)</f>
        <v/>
      </c>
      <c r="R1119" s="9">
        <f>$R$1*(H1119-H1118)</f>
        <v/>
      </c>
      <c r="S1119" s="9">
        <f>$S$1*LN(I1119/I1118)</f>
        <v/>
      </c>
      <c r="T1119" s="9">
        <f>$T$1*LN(J1119/J1118)</f>
        <v/>
      </c>
      <c r="U1119" s="9">
        <f>$W$12+$W$4*M1119+$W$5*N1119+$W$6*O1119+$W$7*P1119+$W$8*Q1119+$W$9*R1119+$W$10*S1119+$W$11*T1119</f>
        <v/>
      </c>
      <c r="AA1119" s="10">
        <f>INDEX(LINEST(L860:L1119,M860:T1119,TRUE,TRUE),1,9)*52</f>
        <v/>
      </c>
      <c r="AB1119" s="9">
        <f>INDEX(LINEST(L860:L1119,M860:T1119,TRUE,TRUE),1,8)</f>
        <v/>
      </c>
      <c r="AC1119" s="9">
        <f>INDEX(LINEST(L860:L1119,M860:T1119,TRUE,TRUE),1,7)</f>
        <v/>
      </c>
      <c r="AD1119" s="9">
        <f>INDEX(LINEST(L860:L1119,M860:T1119,TRUE,TRUE),1,6)</f>
        <v/>
      </c>
      <c r="AE1119" s="9">
        <f>INDEX(LINEST(L860:L1119,M860:T1119,TRUE,TRUE),1,5)</f>
        <v/>
      </c>
      <c r="AF1119" s="9">
        <f>INDEX(LINEST(L860:L1119,M860:T1119,TRUE,TRUE),1,4)</f>
        <v/>
      </c>
      <c r="AG1119" s="9">
        <f>INDEX(LINEST(L860:L1119,M860:T1119,TRUE,TRUE),1,3)</f>
        <v/>
      </c>
      <c r="AH1119" s="9">
        <f>INDEX(LINEST(L860:L1119,M860:T1119,TRUE,TRUE),1,2)</f>
        <v/>
      </c>
      <c r="AI1119" s="9">
        <f>INDEX(LINEST(L860:L1119,M860:T1119,TRUE,TRUE),1,1)</f>
        <v/>
      </c>
      <c r="AJ1119" s="10">
        <f>INDEX(LINEST(L860:L1119,M860:T1119,TRUE,TRUE),3,1)</f>
        <v/>
      </c>
      <c r="AK1119" s="9">
        <f>AA1118/52+AB1118*M1119+AC1118*N1119+AD1118*O1119+AE1118*P1119+AF1118*Q1119+AG1118*R1119+AH1118*S1119+AI1118*T1119</f>
        <v/>
      </c>
      <c r="AL1119" s="9">
        <f>AVERAGE(L859:L1118)</f>
        <v/>
      </c>
    </row>
    <row r="1120">
      <c r="A1120" s="7" t="n">
        <v>45450</v>
      </c>
      <c r="B1120" s="8" t="n">
        <v>2310.8</v>
      </c>
      <c r="C1120" s="8" t="n">
        <v>2.3</v>
      </c>
      <c r="D1120" s="8" t="n">
        <v>2.13</v>
      </c>
      <c r="E1120" s="8" t="n">
        <v>104.889999</v>
      </c>
      <c r="F1120" s="8" t="n">
        <v>76.53</v>
      </c>
      <c r="G1120" s="8" t="n">
        <v>12.22</v>
      </c>
      <c r="H1120" s="8" t="n">
        <v>91.81999999999999</v>
      </c>
      <c r="I1120" s="8" t="n">
        <v>5346.990234</v>
      </c>
      <c r="J1120" s="8" t="n">
        <v>89.41658</v>
      </c>
      <c r="L1120" s="9">
        <f>LN(B1120/B1119)</f>
        <v/>
      </c>
      <c r="M1120" s="9">
        <f>$M$1*(C1120-C1119)</f>
        <v/>
      </c>
      <c r="N1120" s="9">
        <f>$N$1*(D1120-D1119)</f>
        <v/>
      </c>
      <c r="O1120" s="9">
        <f>$O$1*LN(E1120/E1119)</f>
        <v/>
      </c>
      <c r="P1120" s="9">
        <f>$P$1*LN(F1120/F1119)</f>
        <v/>
      </c>
      <c r="Q1120" s="9">
        <f>$Q$1*(G1120-G1119)</f>
        <v/>
      </c>
      <c r="R1120" s="9">
        <f>$R$1*(H1120-H1119)</f>
        <v/>
      </c>
      <c r="S1120" s="9">
        <f>$S$1*LN(I1120/I1119)</f>
        <v/>
      </c>
      <c r="T1120" s="9">
        <f>$T$1*LN(J1120/J1119)</f>
        <v/>
      </c>
      <c r="U1120" s="9">
        <f>$W$12+$W$4*M1120+$W$5*N1120+$W$6*O1120+$W$7*P1120+$W$8*Q1120+$W$9*R1120+$W$10*S1120+$W$11*T1120</f>
        <v/>
      </c>
      <c r="AA1120" s="10">
        <f>INDEX(LINEST(L861:L1120,M861:T1120,TRUE,TRUE),1,9)*52</f>
        <v/>
      </c>
      <c r="AB1120" s="9">
        <f>INDEX(LINEST(L861:L1120,M861:T1120,TRUE,TRUE),1,8)</f>
        <v/>
      </c>
      <c r="AC1120" s="9">
        <f>INDEX(LINEST(L861:L1120,M861:T1120,TRUE,TRUE),1,7)</f>
        <v/>
      </c>
      <c r="AD1120" s="9">
        <f>INDEX(LINEST(L861:L1120,M861:T1120,TRUE,TRUE),1,6)</f>
        <v/>
      </c>
      <c r="AE1120" s="9">
        <f>INDEX(LINEST(L861:L1120,M861:T1120,TRUE,TRUE),1,5)</f>
        <v/>
      </c>
      <c r="AF1120" s="9">
        <f>INDEX(LINEST(L861:L1120,M861:T1120,TRUE,TRUE),1,4)</f>
        <v/>
      </c>
      <c r="AG1120" s="9">
        <f>INDEX(LINEST(L861:L1120,M861:T1120,TRUE,TRUE),1,3)</f>
        <v/>
      </c>
      <c r="AH1120" s="9">
        <f>INDEX(LINEST(L861:L1120,M861:T1120,TRUE,TRUE),1,2)</f>
        <v/>
      </c>
      <c r="AI1120" s="9">
        <f>INDEX(LINEST(L861:L1120,M861:T1120,TRUE,TRUE),1,1)</f>
        <v/>
      </c>
      <c r="AJ1120" s="10">
        <f>INDEX(LINEST(L861:L1120,M861:T1120,TRUE,TRUE),3,1)</f>
        <v/>
      </c>
      <c r="AK1120" s="9">
        <f>AA1119/52+AB1119*M1120+AC1119*N1120+AD1119*O1120+AE1119*P1120+AF1119*Q1120+AG1119*R1120+AH1119*S1120+AI1119*T1120</f>
        <v/>
      </c>
      <c r="AL1120" s="9">
        <f>AVERAGE(L860:L1119)</f>
        <v/>
      </c>
    </row>
    <row r="1121">
      <c r="A1121" s="7" t="n">
        <v>45457</v>
      </c>
      <c r="B1121" s="8" t="n">
        <v>2330.45</v>
      </c>
      <c r="C1121" s="8" t="n">
        <v>2.17</v>
      </c>
      <c r="D1121" s="8" t="n">
        <v>2.03</v>
      </c>
      <c r="E1121" s="8" t="n">
        <v>105.550003</v>
      </c>
      <c r="F1121" s="8" t="n">
        <v>79.41</v>
      </c>
      <c r="G1121" s="8" t="n">
        <v>12.66</v>
      </c>
      <c r="H1121" s="8" t="n">
        <v>100.160004</v>
      </c>
      <c r="I1121" s="8" t="n">
        <v>5431.600098</v>
      </c>
      <c r="J1121" s="8" t="n">
        <v>90.619629</v>
      </c>
      <c r="L1121" s="9">
        <f>LN(B1121/B1120)</f>
        <v/>
      </c>
      <c r="M1121" s="9">
        <f>$M$1*(C1121-C1120)</f>
        <v/>
      </c>
      <c r="N1121" s="9">
        <f>$N$1*(D1121-D1120)</f>
        <v/>
      </c>
      <c r="O1121" s="9">
        <f>$O$1*LN(E1121/E1120)</f>
        <v/>
      </c>
      <c r="P1121" s="9">
        <f>$P$1*LN(F1121/F1120)</f>
        <v/>
      </c>
      <c r="Q1121" s="9">
        <f>$Q$1*(G1121-G1120)</f>
        <v/>
      </c>
      <c r="R1121" s="9">
        <f>$R$1*(H1121-H1120)</f>
        <v/>
      </c>
      <c r="S1121" s="9">
        <f>$S$1*LN(I1121/I1120)</f>
        <v/>
      </c>
      <c r="T1121" s="9">
        <f>$T$1*LN(J1121/J1120)</f>
        <v/>
      </c>
      <c r="U1121" s="9">
        <f>$W$12+$W$4*M1121+$W$5*N1121+$W$6*O1121+$W$7*P1121+$W$8*Q1121+$W$9*R1121+$W$10*S1121+$W$11*T1121</f>
        <v/>
      </c>
      <c r="AA1121" s="10">
        <f>INDEX(LINEST(L862:L1121,M862:T1121,TRUE,TRUE),1,9)*52</f>
        <v/>
      </c>
      <c r="AB1121" s="9">
        <f>INDEX(LINEST(L862:L1121,M862:T1121,TRUE,TRUE),1,8)</f>
        <v/>
      </c>
      <c r="AC1121" s="9">
        <f>INDEX(LINEST(L862:L1121,M862:T1121,TRUE,TRUE),1,7)</f>
        <v/>
      </c>
      <c r="AD1121" s="9">
        <f>INDEX(LINEST(L862:L1121,M862:T1121,TRUE,TRUE),1,6)</f>
        <v/>
      </c>
      <c r="AE1121" s="9">
        <f>INDEX(LINEST(L862:L1121,M862:T1121,TRUE,TRUE),1,5)</f>
        <v/>
      </c>
      <c r="AF1121" s="9">
        <f>INDEX(LINEST(L862:L1121,M862:T1121,TRUE,TRUE),1,4)</f>
        <v/>
      </c>
      <c r="AG1121" s="9">
        <f>INDEX(LINEST(L862:L1121,M862:T1121,TRUE,TRUE),1,3)</f>
        <v/>
      </c>
      <c r="AH1121" s="9">
        <f>INDEX(LINEST(L862:L1121,M862:T1121,TRUE,TRUE),1,2)</f>
        <v/>
      </c>
      <c r="AI1121" s="9">
        <f>INDEX(LINEST(L862:L1121,M862:T1121,TRUE,TRUE),1,1)</f>
        <v/>
      </c>
      <c r="AJ1121" s="10">
        <f>INDEX(LINEST(L862:L1121,M862:T1121,TRUE,TRUE),3,1)</f>
        <v/>
      </c>
      <c r="AK1121" s="9">
        <f>AA1120/52+AB1120*M1121+AC1120*N1121+AD1120*O1121+AE1120*P1121+AF1120*Q1121+AG1120*R1121+AH1120*S1121+AI1120*T1121</f>
        <v/>
      </c>
      <c r="AL1121" s="9">
        <f>AVERAGE(L861:L1120)</f>
        <v/>
      </c>
    </row>
    <row r="1122">
      <c r="A1122" s="7" t="n">
        <v>45464</v>
      </c>
      <c r="B1122" s="8" t="n">
        <v>2335.05</v>
      </c>
      <c r="C1122" s="8" t="n">
        <v>2.23</v>
      </c>
      <c r="D1122" s="8" t="n">
        <v>2.02</v>
      </c>
      <c r="E1122" s="8" t="n">
        <v>105.800003</v>
      </c>
      <c r="F1122" s="8" t="n">
        <v>81.70999999999999</v>
      </c>
      <c r="G1122" s="8" t="n">
        <v>13.2</v>
      </c>
      <c r="H1122" s="8" t="n">
        <v>94.089996</v>
      </c>
      <c r="I1122" s="8" t="n">
        <v>5464.620117</v>
      </c>
      <c r="J1122" s="8" t="n">
        <v>90.471581</v>
      </c>
      <c r="L1122" s="9">
        <f>LN(B1122/B1121)</f>
        <v/>
      </c>
      <c r="M1122" s="9">
        <f>$M$1*(C1122-C1121)</f>
        <v/>
      </c>
      <c r="N1122" s="9">
        <f>$N$1*(D1122-D1121)</f>
        <v/>
      </c>
      <c r="O1122" s="9">
        <f>$O$1*LN(E1122/E1121)</f>
        <v/>
      </c>
      <c r="P1122" s="9">
        <f>$P$1*LN(F1122/F1121)</f>
        <v/>
      </c>
      <c r="Q1122" s="9">
        <f>$Q$1*(G1122-G1121)</f>
        <v/>
      </c>
      <c r="R1122" s="9">
        <f>$R$1*(H1122-H1121)</f>
        <v/>
      </c>
      <c r="S1122" s="9">
        <f>$S$1*LN(I1122/I1121)</f>
        <v/>
      </c>
      <c r="T1122" s="9">
        <f>$T$1*LN(J1122/J1121)</f>
        <v/>
      </c>
      <c r="U1122" s="9">
        <f>$W$12+$W$4*M1122+$W$5*N1122+$W$6*O1122+$W$7*P1122+$W$8*Q1122+$W$9*R1122+$W$10*S1122+$W$11*T1122</f>
        <v/>
      </c>
      <c r="AA1122" s="10">
        <f>INDEX(LINEST(L863:L1122,M863:T1122,TRUE,TRUE),1,9)*52</f>
        <v/>
      </c>
      <c r="AB1122" s="9">
        <f>INDEX(LINEST(L863:L1122,M863:T1122,TRUE,TRUE),1,8)</f>
        <v/>
      </c>
      <c r="AC1122" s="9">
        <f>INDEX(LINEST(L863:L1122,M863:T1122,TRUE,TRUE),1,7)</f>
        <v/>
      </c>
      <c r="AD1122" s="9">
        <f>INDEX(LINEST(L863:L1122,M863:T1122,TRUE,TRUE),1,6)</f>
        <v/>
      </c>
      <c r="AE1122" s="9">
        <f>INDEX(LINEST(L863:L1122,M863:T1122,TRUE,TRUE),1,5)</f>
        <v/>
      </c>
      <c r="AF1122" s="9">
        <f>INDEX(LINEST(L863:L1122,M863:T1122,TRUE,TRUE),1,4)</f>
        <v/>
      </c>
      <c r="AG1122" s="9">
        <f>INDEX(LINEST(L863:L1122,M863:T1122,TRUE,TRUE),1,3)</f>
        <v/>
      </c>
      <c r="AH1122" s="9">
        <f>INDEX(LINEST(L863:L1122,M863:T1122,TRUE,TRUE),1,2)</f>
        <v/>
      </c>
      <c r="AI1122" s="9">
        <f>INDEX(LINEST(L863:L1122,M863:T1122,TRUE,TRUE),1,1)</f>
        <v/>
      </c>
      <c r="AJ1122" s="10">
        <f>INDEX(LINEST(L863:L1122,M863:T1122,TRUE,TRUE),3,1)</f>
        <v/>
      </c>
      <c r="AK1122" s="9">
        <f>AA1121/52+AB1121*M1122+AC1121*N1122+AD1121*O1122+AE1121*P1122+AF1121*Q1122+AG1121*R1122+AH1121*S1122+AI1121*T1122</f>
        <v/>
      </c>
      <c r="AL1122" s="9">
        <f>AVERAGE(L862:L1121)</f>
        <v/>
      </c>
    </row>
    <row r="1123">
      <c r="A1123" s="7" t="n">
        <v>45471</v>
      </c>
      <c r="B1123" s="8" t="n">
        <v>2330.9</v>
      </c>
      <c r="C1123" s="8" t="n">
        <v>2.28</v>
      </c>
      <c r="D1123" s="8" t="n">
        <v>2.08</v>
      </c>
      <c r="E1123" s="8" t="n">
        <v>105.870003</v>
      </c>
      <c r="F1123" s="8" t="n">
        <v>82.83</v>
      </c>
      <c r="G1123" s="8" t="n">
        <v>12.44</v>
      </c>
      <c r="H1123" s="8" t="n">
        <v>98.589996</v>
      </c>
      <c r="I1123" s="8" t="n">
        <v>5460.47998</v>
      </c>
      <c r="J1123" s="8" t="n">
        <v>89.83300800000001</v>
      </c>
      <c r="L1123" s="9">
        <f>LN(B1123/B1122)</f>
        <v/>
      </c>
      <c r="M1123" s="9">
        <f>$M$1*(C1123-C1122)</f>
        <v/>
      </c>
      <c r="N1123" s="9">
        <f>$N$1*(D1123-D1122)</f>
        <v/>
      </c>
      <c r="O1123" s="9">
        <f>$O$1*LN(E1123/E1122)</f>
        <v/>
      </c>
      <c r="P1123" s="9">
        <f>$P$1*LN(F1123/F1122)</f>
        <v/>
      </c>
      <c r="Q1123" s="9">
        <f>$Q$1*(G1123-G1122)</f>
        <v/>
      </c>
      <c r="R1123" s="9">
        <f>$R$1*(H1123-H1122)</f>
        <v/>
      </c>
      <c r="S1123" s="9">
        <f>$S$1*LN(I1123/I1122)</f>
        <v/>
      </c>
      <c r="T1123" s="9">
        <f>$T$1*LN(J1123/J1122)</f>
        <v/>
      </c>
      <c r="U1123" s="9">
        <f>$W$12+$W$4*M1123+$W$5*N1123+$W$6*O1123+$W$7*P1123+$W$8*Q1123+$W$9*R1123+$W$10*S1123+$W$11*T1123</f>
        <v/>
      </c>
      <c r="AA1123" s="10">
        <f>INDEX(LINEST(L864:L1123,M864:T1123,TRUE,TRUE),1,9)*52</f>
        <v/>
      </c>
      <c r="AB1123" s="9">
        <f>INDEX(LINEST(L864:L1123,M864:T1123,TRUE,TRUE),1,8)</f>
        <v/>
      </c>
      <c r="AC1123" s="9">
        <f>INDEX(LINEST(L864:L1123,M864:T1123,TRUE,TRUE),1,7)</f>
        <v/>
      </c>
      <c r="AD1123" s="9">
        <f>INDEX(LINEST(L864:L1123,M864:T1123,TRUE,TRUE),1,6)</f>
        <v/>
      </c>
      <c r="AE1123" s="9">
        <f>INDEX(LINEST(L864:L1123,M864:T1123,TRUE,TRUE),1,5)</f>
        <v/>
      </c>
      <c r="AF1123" s="9">
        <f>INDEX(LINEST(L864:L1123,M864:T1123,TRUE,TRUE),1,4)</f>
        <v/>
      </c>
      <c r="AG1123" s="9">
        <f>INDEX(LINEST(L864:L1123,M864:T1123,TRUE,TRUE),1,3)</f>
        <v/>
      </c>
      <c r="AH1123" s="9">
        <f>INDEX(LINEST(L864:L1123,M864:T1123,TRUE,TRUE),1,2)</f>
        <v/>
      </c>
      <c r="AI1123" s="9">
        <f>INDEX(LINEST(L864:L1123,M864:T1123,TRUE,TRUE),1,1)</f>
        <v/>
      </c>
      <c r="AJ1123" s="10">
        <f>INDEX(LINEST(L864:L1123,M864:T1123,TRUE,TRUE),3,1)</f>
        <v/>
      </c>
      <c r="AK1123" s="9">
        <f>AA1122/52+AB1122*M1123+AC1122*N1123+AD1122*O1123+AE1122*P1123+AF1122*Q1123+AG1122*R1123+AH1122*S1123+AI1122*T1123</f>
        <v/>
      </c>
      <c r="AL1123" s="9">
        <f>AVERAGE(L863:L1122)</f>
        <v/>
      </c>
    </row>
    <row r="1124">
      <c r="A1124" s="7" t="n">
        <v>45478</v>
      </c>
      <c r="B1124" s="8" t="n">
        <v>2379.05</v>
      </c>
      <c r="C1124" s="8" t="n">
        <v>2.28</v>
      </c>
      <c r="D1124" s="8" t="n">
        <v>2</v>
      </c>
      <c r="E1124" s="8" t="n">
        <v>104.879997</v>
      </c>
      <c r="F1124" s="8" t="n">
        <v>84.44</v>
      </c>
      <c r="G1124" s="8" t="n">
        <v>12.48</v>
      </c>
      <c r="H1124" s="8" t="n">
        <v>98.779999</v>
      </c>
      <c r="I1124" s="8" t="n">
        <v>5567.189941</v>
      </c>
      <c r="J1124" s="8" t="n">
        <v>90.585899</v>
      </c>
      <c r="L1124" s="9">
        <f>LN(B1124/B1123)</f>
        <v/>
      </c>
      <c r="M1124" s="9">
        <f>$M$1*(C1124-C1123)</f>
        <v/>
      </c>
      <c r="N1124" s="9">
        <f>$N$1*(D1124-D1123)</f>
        <v/>
      </c>
      <c r="O1124" s="9">
        <f>$O$1*LN(E1124/E1123)</f>
        <v/>
      </c>
      <c r="P1124" s="9">
        <f>$P$1*LN(F1124/F1123)</f>
        <v/>
      </c>
      <c r="Q1124" s="9">
        <f>$Q$1*(G1124-G1123)</f>
        <v/>
      </c>
      <c r="R1124" s="9">
        <f>$R$1*(H1124-H1123)</f>
        <v/>
      </c>
      <c r="S1124" s="9">
        <f>$S$1*LN(I1124/I1123)</f>
        <v/>
      </c>
      <c r="T1124" s="9">
        <f>$T$1*LN(J1124/J1123)</f>
        <v/>
      </c>
      <c r="U1124" s="9">
        <f>$W$12+$W$4*M1124+$W$5*N1124+$W$6*O1124+$W$7*P1124+$W$8*Q1124+$W$9*R1124+$W$10*S1124+$W$11*T1124</f>
        <v/>
      </c>
      <c r="AA1124" s="10">
        <f>INDEX(LINEST(L865:L1124,M865:T1124,TRUE,TRUE),1,9)*52</f>
        <v/>
      </c>
      <c r="AB1124" s="9">
        <f>INDEX(LINEST(L865:L1124,M865:T1124,TRUE,TRUE),1,8)</f>
        <v/>
      </c>
      <c r="AC1124" s="9">
        <f>INDEX(LINEST(L865:L1124,M865:T1124,TRUE,TRUE),1,7)</f>
        <v/>
      </c>
      <c r="AD1124" s="9">
        <f>INDEX(LINEST(L865:L1124,M865:T1124,TRUE,TRUE),1,6)</f>
        <v/>
      </c>
      <c r="AE1124" s="9">
        <f>INDEX(LINEST(L865:L1124,M865:T1124,TRUE,TRUE),1,5)</f>
        <v/>
      </c>
      <c r="AF1124" s="9">
        <f>INDEX(LINEST(L865:L1124,M865:T1124,TRUE,TRUE),1,4)</f>
        <v/>
      </c>
      <c r="AG1124" s="9">
        <f>INDEX(LINEST(L865:L1124,M865:T1124,TRUE,TRUE),1,3)</f>
        <v/>
      </c>
      <c r="AH1124" s="9">
        <f>INDEX(LINEST(L865:L1124,M865:T1124,TRUE,TRUE),1,2)</f>
        <v/>
      </c>
      <c r="AI1124" s="9">
        <f>INDEX(LINEST(L865:L1124,M865:T1124,TRUE,TRUE),1,1)</f>
        <v/>
      </c>
      <c r="AJ1124" s="10">
        <f>INDEX(LINEST(L865:L1124,M865:T1124,TRUE,TRUE),3,1)</f>
        <v/>
      </c>
      <c r="AK1124" s="9">
        <f>AA1123/52+AB1123*M1124+AC1123*N1124+AD1123*O1124+AE1123*P1124+AF1123*Q1124+AG1123*R1124+AH1123*S1124+AI1123*T1124</f>
        <v/>
      </c>
      <c r="AL1124" s="9">
        <f>AVERAGE(L864:L1123)</f>
        <v/>
      </c>
    </row>
    <row r="1125">
      <c r="A1125" s="7" t="n">
        <v>45485</v>
      </c>
      <c r="B1125" s="8" t="n">
        <v>2406.85</v>
      </c>
      <c r="C1125" s="8" t="n">
        <v>2.24</v>
      </c>
      <c r="D1125" s="8" t="n">
        <v>1.94</v>
      </c>
      <c r="E1125" s="8" t="n">
        <v>104.089996</v>
      </c>
      <c r="F1125" s="8" t="n">
        <v>83.48999999999999</v>
      </c>
      <c r="G1125" s="8" t="n">
        <v>12.46</v>
      </c>
      <c r="H1125" s="8" t="n">
        <v>86.790001</v>
      </c>
      <c r="I1125" s="8" t="n">
        <v>5615.350098</v>
      </c>
      <c r="J1125" s="8" t="n">
        <v>91.33783699999999</v>
      </c>
      <c r="L1125" s="9">
        <f>LN(B1125/B1124)</f>
        <v/>
      </c>
      <c r="M1125" s="9">
        <f>$M$1*(C1125-C1124)</f>
        <v/>
      </c>
      <c r="N1125" s="9">
        <f>$N$1*(D1125-D1124)</f>
        <v/>
      </c>
      <c r="O1125" s="9">
        <f>$O$1*LN(E1125/E1124)</f>
        <v/>
      </c>
      <c r="P1125" s="9">
        <f>$P$1*LN(F1125/F1124)</f>
        <v/>
      </c>
      <c r="Q1125" s="9">
        <f>$Q$1*(G1125-G1124)</f>
        <v/>
      </c>
      <c r="R1125" s="9">
        <f>$R$1*(H1125-H1124)</f>
        <v/>
      </c>
      <c r="S1125" s="9">
        <f>$S$1*LN(I1125/I1124)</f>
        <v/>
      </c>
      <c r="T1125" s="9">
        <f>$T$1*LN(J1125/J1124)</f>
        <v/>
      </c>
      <c r="U1125" s="9">
        <f>$W$12+$W$4*M1125+$W$5*N1125+$W$6*O1125+$W$7*P1125+$W$8*Q1125+$W$9*R1125+$W$10*S1125+$W$11*T1125</f>
        <v/>
      </c>
      <c r="AA1125" s="10">
        <f>INDEX(LINEST(L866:L1125,M866:T1125,TRUE,TRUE),1,9)*52</f>
        <v/>
      </c>
      <c r="AB1125" s="9">
        <f>INDEX(LINEST(L866:L1125,M866:T1125,TRUE,TRUE),1,8)</f>
        <v/>
      </c>
      <c r="AC1125" s="9">
        <f>INDEX(LINEST(L866:L1125,M866:T1125,TRUE,TRUE),1,7)</f>
        <v/>
      </c>
      <c r="AD1125" s="9">
        <f>INDEX(LINEST(L866:L1125,M866:T1125,TRUE,TRUE),1,6)</f>
        <v/>
      </c>
      <c r="AE1125" s="9">
        <f>INDEX(LINEST(L866:L1125,M866:T1125,TRUE,TRUE),1,5)</f>
        <v/>
      </c>
      <c r="AF1125" s="9">
        <f>INDEX(LINEST(L866:L1125,M866:T1125,TRUE,TRUE),1,4)</f>
        <v/>
      </c>
      <c r="AG1125" s="9">
        <f>INDEX(LINEST(L866:L1125,M866:T1125,TRUE,TRUE),1,3)</f>
        <v/>
      </c>
      <c r="AH1125" s="9">
        <f>INDEX(LINEST(L866:L1125,M866:T1125,TRUE,TRUE),1,2)</f>
        <v/>
      </c>
      <c r="AI1125" s="9">
        <f>INDEX(LINEST(L866:L1125,M866:T1125,TRUE,TRUE),1,1)</f>
        <v/>
      </c>
      <c r="AJ1125" s="10">
        <f>INDEX(LINEST(L866:L1125,M866:T1125,TRUE,TRUE),3,1)</f>
        <v/>
      </c>
      <c r="AK1125" s="9">
        <f>AA1124/52+AB1124*M1125+AC1124*N1125+AD1124*O1125+AE1124*P1125+AF1124*Q1125+AG1124*R1125+AH1124*S1125+AI1124*T1125</f>
        <v/>
      </c>
      <c r="AL1125" s="9">
        <f>AVERAGE(L865:L1124)</f>
        <v/>
      </c>
    </row>
    <row r="1126">
      <c r="A1126" s="7" t="n">
        <v>45492</v>
      </c>
      <c r="B1126" s="8" t="n">
        <v>2403.5</v>
      </c>
      <c r="C1126" s="8" t="n">
        <v>2.32</v>
      </c>
      <c r="D1126" s="8" t="n">
        <v>1.93</v>
      </c>
      <c r="E1126" s="8" t="n">
        <v>104.400002</v>
      </c>
      <c r="F1126" s="8" t="n">
        <v>81.43000000000001</v>
      </c>
      <c r="G1126" s="8" t="n">
        <v>16.52</v>
      </c>
      <c r="H1126" s="8" t="n">
        <v>94.290001</v>
      </c>
      <c r="I1126" s="8" t="n">
        <v>5505</v>
      </c>
      <c r="J1126" s="8" t="n">
        <v>91.02217899999999</v>
      </c>
      <c r="L1126" s="9">
        <f>LN(B1126/B1125)</f>
        <v/>
      </c>
      <c r="M1126" s="9">
        <f>$M$1*(C1126-C1125)</f>
        <v/>
      </c>
      <c r="N1126" s="9">
        <f>$N$1*(D1126-D1125)</f>
        <v/>
      </c>
      <c r="O1126" s="9">
        <f>$O$1*LN(E1126/E1125)</f>
        <v/>
      </c>
      <c r="P1126" s="9">
        <f>$P$1*LN(F1126/F1125)</f>
        <v/>
      </c>
      <c r="Q1126" s="9">
        <f>$Q$1*(G1126-G1125)</f>
        <v/>
      </c>
      <c r="R1126" s="9">
        <f>$R$1*(H1126-H1125)</f>
        <v/>
      </c>
      <c r="S1126" s="9">
        <f>$S$1*LN(I1126/I1125)</f>
        <v/>
      </c>
      <c r="T1126" s="9">
        <f>$T$1*LN(J1126/J1125)</f>
        <v/>
      </c>
      <c r="U1126" s="9">
        <f>$W$12+$W$4*M1126+$W$5*N1126+$W$6*O1126+$W$7*P1126+$W$8*Q1126+$W$9*R1126+$W$10*S1126+$W$11*T1126</f>
        <v/>
      </c>
      <c r="AA1126" s="10">
        <f>INDEX(LINEST(L867:L1126,M867:T1126,TRUE,TRUE),1,9)*52</f>
        <v/>
      </c>
      <c r="AB1126" s="9">
        <f>INDEX(LINEST(L867:L1126,M867:T1126,TRUE,TRUE),1,8)</f>
        <v/>
      </c>
      <c r="AC1126" s="9">
        <f>INDEX(LINEST(L867:L1126,M867:T1126,TRUE,TRUE),1,7)</f>
        <v/>
      </c>
      <c r="AD1126" s="9">
        <f>INDEX(LINEST(L867:L1126,M867:T1126,TRUE,TRUE),1,6)</f>
        <v/>
      </c>
      <c r="AE1126" s="9">
        <f>INDEX(LINEST(L867:L1126,M867:T1126,TRUE,TRUE),1,5)</f>
        <v/>
      </c>
      <c r="AF1126" s="9">
        <f>INDEX(LINEST(L867:L1126,M867:T1126,TRUE,TRUE),1,4)</f>
        <v/>
      </c>
      <c r="AG1126" s="9">
        <f>INDEX(LINEST(L867:L1126,M867:T1126,TRUE,TRUE),1,3)</f>
        <v/>
      </c>
      <c r="AH1126" s="9">
        <f>INDEX(LINEST(L867:L1126,M867:T1126,TRUE,TRUE),1,2)</f>
        <v/>
      </c>
      <c r="AI1126" s="9">
        <f>INDEX(LINEST(L867:L1126,M867:T1126,TRUE,TRUE),1,1)</f>
        <v/>
      </c>
      <c r="AJ1126" s="10">
        <f>INDEX(LINEST(L867:L1126,M867:T1126,TRUE,TRUE),3,1)</f>
        <v/>
      </c>
      <c r="AK1126" s="9">
        <f>AA1125/52+AB1125*M1126+AC1125*N1126+AD1125*O1126+AE1125*P1126+AF1125*Q1126+AG1125*R1126+AH1125*S1126+AI1125*T1126</f>
        <v/>
      </c>
      <c r="AL1126" s="9">
        <f>AVERAGE(L866:L1125)</f>
        <v/>
      </c>
    </row>
    <row r="1127">
      <c r="A1127" s="7" t="n">
        <v>45499</v>
      </c>
      <c r="B1127" s="8" t="n">
        <v>2386.1</v>
      </c>
      <c r="C1127" s="8" t="n">
        <v>2.27</v>
      </c>
      <c r="D1127" s="8" t="n">
        <v>1.93</v>
      </c>
      <c r="E1127" s="8" t="n">
        <v>104.32</v>
      </c>
      <c r="F1127" s="8" t="n">
        <v>78.58</v>
      </c>
      <c r="G1127" s="8" t="n">
        <v>16.39</v>
      </c>
      <c r="H1127" s="8" t="n">
        <v>97.760002</v>
      </c>
      <c r="I1127" s="8" t="n">
        <v>5459.100098</v>
      </c>
      <c r="J1127" s="8" t="n">
        <v>91.27285000000001</v>
      </c>
      <c r="L1127" s="9">
        <f>LN(B1127/B1126)</f>
        <v/>
      </c>
      <c r="M1127" s="9">
        <f>$M$1*(C1127-C1126)</f>
        <v/>
      </c>
      <c r="N1127" s="9">
        <f>$N$1*(D1127-D1126)</f>
        <v/>
      </c>
      <c r="O1127" s="9">
        <f>$O$1*LN(E1127/E1126)</f>
        <v/>
      </c>
      <c r="P1127" s="9">
        <f>$P$1*LN(F1127/F1126)</f>
        <v/>
      </c>
      <c r="Q1127" s="9">
        <f>$Q$1*(G1127-G1126)</f>
        <v/>
      </c>
      <c r="R1127" s="9">
        <f>$R$1*(H1127-H1126)</f>
        <v/>
      </c>
      <c r="S1127" s="9">
        <f>$S$1*LN(I1127/I1126)</f>
        <v/>
      </c>
      <c r="T1127" s="9">
        <f>$T$1*LN(J1127/J1126)</f>
        <v/>
      </c>
      <c r="U1127" s="9">
        <f>$W$12+$W$4*M1127+$W$5*N1127+$W$6*O1127+$W$7*P1127+$W$8*Q1127+$W$9*R1127+$W$10*S1127+$W$11*T1127</f>
        <v/>
      </c>
      <c r="AA1127" s="10">
        <f>INDEX(LINEST(L868:L1127,M868:T1127,TRUE,TRUE),1,9)*52</f>
        <v/>
      </c>
      <c r="AB1127" s="9">
        <f>INDEX(LINEST(L868:L1127,M868:T1127,TRUE,TRUE),1,8)</f>
        <v/>
      </c>
      <c r="AC1127" s="9">
        <f>INDEX(LINEST(L868:L1127,M868:T1127,TRUE,TRUE),1,7)</f>
        <v/>
      </c>
      <c r="AD1127" s="9">
        <f>INDEX(LINEST(L868:L1127,M868:T1127,TRUE,TRUE),1,6)</f>
        <v/>
      </c>
      <c r="AE1127" s="9">
        <f>INDEX(LINEST(L868:L1127,M868:T1127,TRUE,TRUE),1,5)</f>
        <v/>
      </c>
      <c r="AF1127" s="9">
        <f>INDEX(LINEST(L868:L1127,M868:T1127,TRUE,TRUE),1,4)</f>
        <v/>
      </c>
      <c r="AG1127" s="9">
        <f>INDEX(LINEST(L868:L1127,M868:T1127,TRUE,TRUE),1,3)</f>
        <v/>
      </c>
      <c r="AH1127" s="9">
        <f>INDEX(LINEST(L868:L1127,M868:T1127,TRUE,TRUE),1,2)</f>
        <v/>
      </c>
      <c r="AI1127" s="9">
        <f>INDEX(LINEST(L868:L1127,M868:T1127,TRUE,TRUE),1,1)</f>
        <v/>
      </c>
      <c r="AJ1127" s="10">
        <f>INDEX(LINEST(L868:L1127,M868:T1127,TRUE,TRUE),3,1)</f>
        <v/>
      </c>
      <c r="AK1127" s="9">
        <f>AA1126/52+AB1126*M1127+AC1126*N1127+AD1126*O1127+AE1126*P1127+AF1126*Q1127+AG1126*R1127+AH1126*S1127+AI1126*T1127</f>
        <v/>
      </c>
      <c r="AL1127" s="9">
        <f>AVERAGE(L867:L1126)</f>
        <v/>
      </c>
    </row>
    <row r="1128">
      <c r="A1128" s="7" t="n">
        <v>45506</v>
      </c>
      <c r="B1128" s="8" t="n">
        <v>2469.85</v>
      </c>
      <c r="C1128" s="8" t="n">
        <v>2.04</v>
      </c>
      <c r="D1128" s="8" t="n">
        <v>1.76</v>
      </c>
      <c r="E1128" s="8" t="n">
        <v>103.209999</v>
      </c>
      <c r="F1128" s="8" t="n">
        <v>74.98999999999999</v>
      </c>
      <c r="G1128" s="8" t="n">
        <v>23.39</v>
      </c>
      <c r="H1128" s="8" t="n">
        <v>112.260002</v>
      </c>
      <c r="I1128" s="8" t="n">
        <v>5346.560059</v>
      </c>
      <c r="J1128" s="8" t="n">
        <v>93.425346</v>
      </c>
      <c r="L1128" s="9">
        <f>LN(B1128/B1127)</f>
        <v/>
      </c>
      <c r="M1128" s="9">
        <f>$M$1*(C1128-C1127)</f>
        <v/>
      </c>
      <c r="N1128" s="9">
        <f>$N$1*(D1128-D1127)</f>
        <v/>
      </c>
      <c r="O1128" s="9">
        <f>$O$1*LN(E1128/E1127)</f>
        <v/>
      </c>
      <c r="P1128" s="9">
        <f>$P$1*LN(F1128/F1127)</f>
        <v/>
      </c>
      <c r="Q1128" s="9">
        <f>$Q$1*(G1128-G1127)</f>
        <v/>
      </c>
      <c r="R1128" s="9">
        <f>$R$1*(H1128-H1127)</f>
        <v/>
      </c>
      <c r="S1128" s="9">
        <f>$S$1*LN(I1128/I1127)</f>
        <v/>
      </c>
      <c r="T1128" s="9">
        <f>$T$1*LN(J1128/J1127)</f>
        <v/>
      </c>
      <c r="U1128" s="9">
        <f>$W$12+$W$4*M1128+$W$5*N1128+$W$6*O1128+$W$7*P1128+$W$8*Q1128+$W$9*R1128+$W$10*S1128+$W$11*T1128</f>
        <v/>
      </c>
      <c r="AA1128" s="10">
        <f>INDEX(LINEST(L869:L1128,M869:T1128,TRUE,TRUE),1,9)*52</f>
        <v/>
      </c>
      <c r="AB1128" s="9">
        <f>INDEX(LINEST(L869:L1128,M869:T1128,TRUE,TRUE),1,8)</f>
        <v/>
      </c>
      <c r="AC1128" s="9">
        <f>INDEX(LINEST(L869:L1128,M869:T1128,TRUE,TRUE),1,7)</f>
        <v/>
      </c>
      <c r="AD1128" s="9">
        <f>INDEX(LINEST(L869:L1128,M869:T1128,TRUE,TRUE),1,6)</f>
        <v/>
      </c>
      <c r="AE1128" s="9">
        <f>INDEX(LINEST(L869:L1128,M869:T1128,TRUE,TRUE),1,5)</f>
        <v/>
      </c>
      <c r="AF1128" s="9">
        <f>INDEX(LINEST(L869:L1128,M869:T1128,TRUE,TRUE),1,4)</f>
        <v/>
      </c>
      <c r="AG1128" s="9">
        <f>INDEX(LINEST(L869:L1128,M869:T1128,TRUE,TRUE),1,3)</f>
        <v/>
      </c>
      <c r="AH1128" s="9">
        <f>INDEX(LINEST(L869:L1128,M869:T1128,TRUE,TRUE),1,2)</f>
        <v/>
      </c>
      <c r="AI1128" s="9">
        <f>INDEX(LINEST(L869:L1128,M869:T1128,TRUE,TRUE),1,1)</f>
        <v/>
      </c>
      <c r="AJ1128" s="10">
        <f>INDEX(LINEST(L869:L1128,M869:T1128,TRUE,TRUE),3,1)</f>
        <v/>
      </c>
      <c r="AK1128" s="9">
        <f>AA1127/52+AB1127*M1128+AC1127*N1128+AD1127*O1128+AE1127*P1128+AF1127*Q1128+AG1127*R1128+AH1127*S1128+AI1127*T1128</f>
        <v/>
      </c>
      <c r="AL1128" s="9">
        <f>AVERAGE(L868:L1127)</f>
        <v/>
      </c>
    </row>
    <row r="1129">
      <c r="A1129" s="7" t="n">
        <v>45513</v>
      </c>
      <c r="B1129" s="8" t="n">
        <v>2427.35</v>
      </c>
      <c r="C1129" s="8" t="n">
        <v>2.1</v>
      </c>
      <c r="D1129" s="8" t="n">
        <v>1.84</v>
      </c>
      <c r="E1129" s="8" t="n">
        <v>103.139999</v>
      </c>
      <c r="F1129" s="8" t="n">
        <v>78.28</v>
      </c>
      <c r="G1129" s="8" t="n">
        <v>20.37</v>
      </c>
      <c r="H1129" s="8" t="n">
        <v>108.260002</v>
      </c>
      <c r="I1129" s="8" t="n">
        <v>5344.160156</v>
      </c>
      <c r="J1129" s="8" t="n">
        <v>92.699028</v>
      </c>
      <c r="L1129" s="9">
        <f>LN(B1129/B1128)</f>
        <v/>
      </c>
      <c r="M1129" s="9">
        <f>$M$1*(C1129-C1128)</f>
        <v/>
      </c>
      <c r="N1129" s="9">
        <f>$N$1*(D1129-D1128)</f>
        <v/>
      </c>
      <c r="O1129" s="9">
        <f>$O$1*LN(E1129/E1128)</f>
        <v/>
      </c>
      <c r="P1129" s="9">
        <f>$P$1*LN(F1129/F1128)</f>
        <v/>
      </c>
      <c r="Q1129" s="9">
        <f>$Q$1*(G1129-G1128)</f>
        <v/>
      </c>
      <c r="R1129" s="9">
        <f>$R$1*(H1129-H1128)</f>
        <v/>
      </c>
      <c r="S1129" s="9">
        <f>$S$1*LN(I1129/I1128)</f>
        <v/>
      </c>
      <c r="T1129" s="9">
        <f>$T$1*LN(J1129/J1128)</f>
        <v/>
      </c>
      <c r="U1129" s="9">
        <f>$W$12+$W$4*M1129+$W$5*N1129+$W$6*O1129+$W$7*P1129+$W$8*Q1129+$W$9*R1129+$W$10*S1129+$W$11*T1129</f>
        <v/>
      </c>
      <c r="AA1129" s="10">
        <f>INDEX(LINEST(L870:L1129,M870:T1129,TRUE,TRUE),1,9)*52</f>
        <v/>
      </c>
      <c r="AB1129" s="9">
        <f>INDEX(LINEST(L870:L1129,M870:T1129,TRUE,TRUE),1,8)</f>
        <v/>
      </c>
      <c r="AC1129" s="9">
        <f>INDEX(LINEST(L870:L1129,M870:T1129,TRUE,TRUE),1,7)</f>
        <v/>
      </c>
      <c r="AD1129" s="9">
        <f>INDEX(LINEST(L870:L1129,M870:T1129,TRUE,TRUE),1,6)</f>
        <v/>
      </c>
      <c r="AE1129" s="9">
        <f>INDEX(LINEST(L870:L1129,M870:T1129,TRUE,TRUE),1,5)</f>
        <v/>
      </c>
      <c r="AF1129" s="9">
        <f>INDEX(LINEST(L870:L1129,M870:T1129,TRUE,TRUE),1,4)</f>
        <v/>
      </c>
      <c r="AG1129" s="9">
        <f>INDEX(LINEST(L870:L1129,M870:T1129,TRUE,TRUE),1,3)</f>
        <v/>
      </c>
      <c r="AH1129" s="9">
        <f>INDEX(LINEST(L870:L1129,M870:T1129,TRUE,TRUE),1,2)</f>
        <v/>
      </c>
      <c r="AI1129" s="9">
        <f>INDEX(LINEST(L870:L1129,M870:T1129,TRUE,TRUE),1,1)</f>
        <v/>
      </c>
      <c r="AJ1129" s="10">
        <f>INDEX(LINEST(L870:L1129,M870:T1129,TRUE,TRUE),3,1)</f>
        <v/>
      </c>
      <c r="AK1129" s="9">
        <f>AA1128/52+AB1128*M1129+AC1128*N1129+AD1128*O1129+AE1128*P1129+AF1128*Q1129+AG1128*R1129+AH1128*S1129+AI1128*T1129</f>
        <v/>
      </c>
      <c r="AL1129" s="9">
        <f>AVERAGE(L869:L1128)</f>
        <v/>
      </c>
    </row>
    <row r="1130">
      <c r="A1130" s="7" t="n">
        <v>45520</v>
      </c>
      <c r="B1130" s="8" t="n">
        <v>2485.8</v>
      </c>
      <c r="C1130" s="8" t="n">
        <v>2.08</v>
      </c>
      <c r="D1130" s="8" t="n">
        <v>1.81</v>
      </c>
      <c r="E1130" s="8" t="n">
        <v>102.459999</v>
      </c>
      <c r="F1130" s="8" t="n">
        <v>78.05</v>
      </c>
      <c r="G1130" s="8" t="n">
        <v>14.8</v>
      </c>
      <c r="H1130" s="8" t="n">
        <v>102.809998</v>
      </c>
      <c r="I1130" s="8" t="n">
        <v>5554.25</v>
      </c>
      <c r="J1130" s="8" t="n">
        <v>93.22978999999999</v>
      </c>
      <c r="L1130" s="9">
        <f>LN(B1130/B1129)</f>
        <v/>
      </c>
      <c r="M1130" s="9">
        <f>$M$1*(C1130-C1129)</f>
        <v/>
      </c>
      <c r="N1130" s="9">
        <f>$N$1*(D1130-D1129)</f>
        <v/>
      </c>
      <c r="O1130" s="9">
        <f>$O$1*LN(E1130/E1129)</f>
        <v/>
      </c>
      <c r="P1130" s="9">
        <f>$P$1*LN(F1130/F1129)</f>
        <v/>
      </c>
      <c r="Q1130" s="9">
        <f>$Q$1*(G1130-G1129)</f>
        <v/>
      </c>
      <c r="R1130" s="9">
        <f>$R$1*(H1130-H1129)</f>
        <v/>
      </c>
      <c r="S1130" s="9">
        <f>$S$1*LN(I1130/I1129)</f>
        <v/>
      </c>
      <c r="T1130" s="9">
        <f>$T$1*LN(J1130/J1129)</f>
        <v/>
      </c>
      <c r="U1130" s="9">
        <f>$W$12+$W$4*M1130+$W$5*N1130+$W$6*O1130+$W$7*P1130+$W$8*Q1130+$W$9*R1130+$W$10*S1130+$W$11*T1130</f>
        <v/>
      </c>
      <c r="AA1130" s="10">
        <f>INDEX(LINEST(L871:L1130,M871:T1130,TRUE,TRUE),1,9)*52</f>
        <v/>
      </c>
      <c r="AB1130" s="9">
        <f>INDEX(LINEST(L871:L1130,M871:T1130,TRUE,TRUE),1,8)</f>
        <v/>
      </c>
      <c r="AC1130" s="9">
        <f>INDEX(LINEST(L871:L1130,M871:T1130,TRUE,TRUE),1,7)</f>
        <v/>
      </c>
      <c r="AD1130" s="9">
        <f>INDEX(LINEST(L871:L1130,M871:T1130,TRUE,TRUE),1,6)</f>
        <v/>
      </c>
      <c r="AE1130" s="9">
        <f>INDEX(LINEST(L871:L1130,M871:T1130,TRUE,TRUE),1,5)</f>
        <v/>
      </c>
      <c r="AF1130" s="9">
        <f>INDEX(LINEST(L871:L1130,M871:T1130,TRUE,TRUE),1,4)</f>
        <v/>
      </c>
      <c r="AG1130" s="9">
        <f>INDEX(LINEST(L871:L1130,M871:T1130,TRUE,TRUE),1,3)</f>
        <v/>
      </c>
      <c r="AH1130" s="9">
        <f>INDEX(LINEST(L871:L1130,M871:T1130,TRUE,TRUE),1,2)</f>
        <v/>
      </c>
      <c r="AI1130" s="9">
        <f>INDEX(LINEST(L871:L1130,M871:T1130,TRUE,TRUE),1,1)</f>
        <v/>
      </c>
      <c r="AJ1130" s="10">
        <f>INDEX(LINEST(L871:L1130,M871:T1130,TRUE,TRUE),3,1)</f>
        <v/>
      </c>
      <c r="AK1130" s="9">
        <f>AA1129/52+AB1129*M1130+AC1129*N1130+AD1129*O1130+AE1129*P1130+AF1129*Q1130+AG1129*R1130+AH1129*S1130+AI1129*T1130</f>
        <v/>
      </c>
      <c r="AL1130" s="9">
        <f>AVERAGE(L870:L1129)</f>
        <v/>
      </c>
    </row>
    <row r="1131">
      <c r="A1131" s="7" t="n">
        <v>45527</v>
      </c>
      <c r="B1131" s="8" t="n">
        <v>2511.2</v>
      </c>
      <c r="C1131" s="8" t="n">
        <v>2.13</v>
      </c>
      <c r="D1131" s="8" t="n">
        <v>1.68</v>
      </c>
      <c r="E1131" s="8" t="n">
        <v>100.720001</v>
      </c>
      <c r="F1131" s="8" t="n">
        <v>75.81999999999999</v>
      </c>
      <c r="G1131" s="8" t="n">
        <v>15.86</v>
      </c>
      <c r="H1131" s="8" t="n">
        <v>105.629997</v>
      </c>
      <c r="I1131" s="8" t="n">
        <v>5634.609863</v>
      </c>
      <c r="J1131" s="8" t="n">
        <v>93.835052</v>
      </c>
      <c r="L1131" s="9">
        <f>LN(B1131/B1130)</f>
        <v/>
      </c>
      <c r="M1131" s="9">
        <f>$M$1*(C1131-C1130)</f>
        <v/>
      </c>
      <c r="N1131" s="9">
        <f>$N$1*(D1131-D1130)</f>
        <v/>
      </c>
      <c r="O1131" s="9">
        <f>$O$1*LN(E1131/E1130)</f>
        <v/>
      </c>
      <c r="P1131" s="9">
        <f>$P$1*LN(F1131/F1130)</f>
        <v/>
      </c>
      <c r="Q1131" s="9">
        <f>$Q$1*(G1131-G1130)</f>
        <v/>
      </c>
      <c r="R1131" s="9">
        <f>$R$1*(H1131-H1130)</f>
        <v/>
      </c>
      <c r="S1131" s="9">
        <f>$S$1*LN(I1131/I1130)</f>
        <v/>
      </c>
      <c r="T1131" s="9">
        <f>$T$1*LN(J1131/J1130)</f>
        <v/>
      </c>
      <c r="U1131" s="9">
        <f>$W$12+$W$4*M1131+$W$5*N1131+$W$6*O1131+$W$7*P1131+$W$8*Q1131+$W$9*R1131+$W$10*S1131+$W$11*T1131</f>
        <v/>
      </c>
      <c r="AA1131" s="10">
        <f>INDEX(LINEST(L872:L1131,M872:T1131,TRUE,TRUE),1,9)*52</f>
        <v/>
      </c>
      <c r="AB1131" s="9">
        <f>INDEX(LINEST(L872:L1131,M872:T1131,TRUE,TRUE),1,8)</f>
        <v/>
      </c>
      <c r="AC1131" s="9">
        <f>INDEX(LINEST(L872:L1131,M872:T1131,TRUE,TRUE),1,7)</f>
        <v/>
      </c>
      <c r="AD1131" s="9">
        <f>INDEX(LINEST(L872:L1131,M872:T1131,TRUE,TRUE),1,6)</f>
        <v/>
      </c>
      <c r="AE1131" s="9">
        <f>INDEX(LINEST(L872:L1131,M872:T1131,TRUE,TRUE),1,5)</f>
        <v/>
      </c>
      <c r="AF1131" s="9">
        <f>INDEX(LINEST(L872:L1131,M872:T1131,TRUE,TRUE),1,4)</f>
        <v/>
      </c>
      <c r="AG1131" s="9">
        <f>INDEX(LINEST(L872:L1131,M872:T1131,TRUE,TRUE),1,3)</f>
        <v/>
      </c>
      <c r="AH1131" s="9">
        <f>INDEX(LINEST(L872:L1131,M872:T1131,TRUE,TRUE),1,2)</f>
        <v/>
      </c>
      <c r="AI1131" s="9">
        <f>INDEX(LINEST(L872:L1131,M872:T1131,TRUE,TRUE),1,1)</f>
        <v/>
      </c>
      <c r="AJ1131" s="10">
        <f>INDEX(LINEST(L872:L1131,M872:T1131,TRUE,TRUE),3,1)</f>
        <v/>
      </c>
      <c r="AK1131" s="9">
        <f>AA1130/52+AB1130*M1131+AC1130*N1131+AD1130*O1131+AE1130*P1131+AF1130*Q1131+AG1130*R1131+AH1130*S1131+AI1130*T1131</f>
        <v/>
      </c>
      <c r="AL1131" s="9">
        <f>AVERAGE(L871:L1130)</f>
        <v/>
      </c>
    </row>
    <row r="1132">
      <c r="A1132" s="7" t="n">
        <v>45534</v>
      </c>
      <c r="B1132" s="8" t="n">
        <v>2513.35</v>
      </c>
      <c r="C1132" s="8" t="n">
        <v>2.15</v>
      </c>
      <c r="D1132" s="8" t="n">
        <v>1.76</v>
      </c>
      <c r="E1132" s="8" t="n">
        <v>101.699997</v>
      </c>
      <c r="F1132" s="8" t="n">
        <v>74.52</v>
      </c>
      <c r="G1132" s="8" t="n">
        <v>15</v>
      </c>
      <c r="H1132" s="8" t="n">
        <v>107.769997</v>
      </c>
      <c r="I1132" s="8" t="n">
        <v>5648.399902</v>
      </c>
      <c r="J1132" s="8" t="n">
        <v>93.350838</v>
      </c>
      <c r="L1132" s="9">
        <f>LN(B1132/B1131)</f>
        <v/>
      </c>
      <c r="M1132" s="9">
        <f>$M$1*(C1132-C1131)</f>
        <v/>
      </c>
      <c r="N1132" s="9">
        <f>$N$1*(D1132-D1131)</f>
        <v/>
      </c>
      <c r="O1132" s="9">
        <f>$O$1*LN(E1132/E1131)</f>
        <v/>
      </c>
      <c r="P1132" s="9">
        <f>$P$1*LN(F1132/F1131)</f>
        <v/>
      </c>
      <c r="Q1132" s="9">
        <f>$Q$1*(G1132-G1131)</f>
        <v/>
      </c>
      <c r="R1132" s="9">
        <f>$R$1*(H1132-H1131)</f>
        <v/>
      </c>
      <c r="S1132" s="9">
        <f>$S$1*LN(I1132/I1131)</f>
        <v/>
      </c>
      <c r="T1132" s="9">
        <f>$T$1*LN(J1132/J1131)</f>
        <v/>
      </c>
      <c r="U1132" s="9">
        <f>$W$12+$W$4*M1132+$W$5*N1132+$W$6*O1132+$W$7*P1132+$W$8*Q1132+$W$9*R1132+$W$10*S1132+$W$11*T1132</f>
        <v/>
      </c>
      <c r="AA1132" s="10">
        <f>INDEX(LINEST(L873:L1132,M873:T1132,TRUE,TRUE),1,9)*52</f>
        <v/>
      </c>
      <c r="AB1132" s="9">
        <f>INDEX(LINEST(L873:L1132,M873:T1132,TRUE,TRUE),1,8)</f>
        <v/>
      </c>
      <c r="AC1132" s="9">
        <f>INDEX(LINEST(L873:L1132,M873:T1132,TRUE,TRUE),1,7)</f>
        <v/>
      </c>
      <c r="AD1132" s="9">
        <f>INDEX(LINEST(L873:L1132,M873:T1132,TRUE,TRUE),1,6)</f>
        <v/>
      </c>
      <c r="AE1132" s="9">
        <f>INDEX(LINEST(L873:L1132,M873:T1132,TRUE,TRUE),1,5)</f>
        <v/>
      </c>
      <c r="AF1132" s="9">
        <f>INDEX(LINEST(L873:L1132,M873:T1132,TRUE,TRUE),1,4)</f>
        <v/>
      </c>
      <c r="AG1132" s="9">
        <f>INDEX(LINEST(L873:L1132,M873:T1132,TRUE,TRUE),1,3)</f>
        <v/>
      </c>
      <c r="AH1132" s="9">
        <f>INDEX(LINEST(L873:L1132,M873:T1132,TRUE,TRUE),1,2)</f>
        <v/>
      </c>
      <c r="AI1132" s="9">
        <f>INDEX(LINEST(L873:L1132,M873:T1132,TRUE,TRUE),1,1)</f>
        <v/>
      </c>
      <c r="AJ1132" s="10">
        <f>INDEX(LINEST(L873:L1132,M873:T1132,TRUE,TRUE),3,1)</f>
        <v/>
      </c>
      <c r="AK1132" s="9">
        <f>AA1131/52+AB1131*M1132+AC1131*N1132+AD1131*O1132+AE1131*P1132+AF1131*Q1132+AG1131*R1132+AH1131*S1132+AI1131*T1132</f>
        <v/>
      </c>
      <c r="AL1132" s="9">
        <f>AVERAGE(L872:L1131)</f>
        <v/>
      </c>
    </row>
    <row r="1133">
      <c r="A1133" s="7" t="n">
        <v>45541</v>
      </c>
      <c r="B1133" s="8" t="n">
        <v>2506.15</v>
      </c>
      <c r="C1133" s="8" t="n">
        <v>2.03</v>
      </c>
      <c r="D1133" s="8" t="n">
        <v>1.69</v>
      </c>
      <c r="E1133" s="8" t="n">
        <v>101.18</v>
      </c>
      <c r="F1133" s="8" t="n">
        <v>68.58</v>
      </c>
      <c r="G1133" s="8" t="n">
        <v>22.38</v>
      </c>
      <c r="H1133" s="8" t="n">
        <v>107.239998</v>
      </c>
      <c r="I1133" s="8" t="n">
        <v>5408.419922</v>
      </c>
      <c r="J1133" s="8" t="n">
        <v>94.52034</v>
      </c>
      <c r="L1133" s="9">
        <f>LN(B1133/B1132)</f>
        <v/>
      </c>
      <c r="M1133" s="9">
        <f>$M$1*(C1133-C1132)</f>
        <v/>
      </c>
      <c r="N1133" s="9">
        <f>$N$1*(D1133-D1132)</f>
        <v/>
      </c>
      <c r="O1133" s="9">
        <f>$O$1*LN(E1133/E1132)</f>
        <v/>
      </c>
      <c r="P1133" s="9">
        <f>$P$1*LN(F1133/F1132)</f>
        <v/>
      </c>
      <c r="Q1133" s="9">
        <f>$Q$1*(G1133-G1132)</f>
        <v/>
      </c>
      <c r="R1133" s="9">
        <f>$R$1*(H1133-H1132)</f>
        <v/>
      </c>
      <c r="S1133" s="9">
        <f>$S$1*LN(I1133/I1132)</f>
        <v/>
      </c>
      <c r="T1133" s="9">
        <f>$T$1*LN(J1133/J1132)</f>
        <v/>
      </c>
      <c r="U1133" s="9">
        <f>$W$12+$W$4*M1133+$W$5*N1133+$W$6*O1133+$W$7*P1133+$W$8*Q1133+$W$9*R1133+$W$10*S1133+$W$11*T1133</f>
        <v/>
      </c>
      <c r="AA1133" s="10">
        <f>INDEX(LINEST(L874:L1133,M874:T1133,TRUE,TRUE),1,9)*52</f>
        <v/>
      </c>
      <c r="AB1133" s="9">
        <f>INDEX(LINEST(L874:L1133,M874:T1133,TRUE,TRUE),1,8)</f>
        <v/>
      </c>
      <c r="AC1133" s="9">
        <f>INDEX(LINEST(L874:L1133,M874:T1133,TRUE,TRUE),1,7)</f>
        <v/>
      </c>
      <c r="AD1133" s="9">
        <f>INDEX(LINEST(L874:L1133,M874:T1133,TRUE,TRUE),1,6)</f>
        <v/>
      </c>
      <c r="AE1133" s="9">
        <f>INDEX(LINEST(L874:L1133,M874:T1133,TRUE,TRUE),1,5)</f>
        <v/>
      </c>
      <c r="AF1133" s="9">
        <f>INDEX(LINEST(L874:L1133,M874:T1133,TRUE,TRUE),1,4)</f>
        <v/>
      </c>
      <c r="AG1133" s="9">
        <f>INDEX(LINEST(L874:L1133,M874:T1133,TRUE,TRUE),1,3)</f>
        <v/>
      </c>
      <c r="AH1133" s="9">
        <f>INDEX(LINEST(L874:L1133,M874:T1133,TRUE,TRUE),1,2)</f>
        <v/>
      </c>
      <c r="AI1133" s="9">
        <f>INDEX(LINEST(L874:L1133,M874:T1133,TRUE,TRUE),1,1)</f>
        <v/>
      </c>
      <c r="AJ1133" s="10">
        <f>INDEX(LINEST(L874:L1133,M874:T1133,TRUE,TRUE),3,1)</f>
        <v/>
      </c>
      <c r="AK1133" s="9">
        <f>AA1132/52+AB1132*M1133+AC1132*N1133+AD1132*O1133+AE1132*P1133+AF1132*Q1133+AG1132*R1133+AH1132*S1133+AI1132*T1133</f>
        <v/>
      </c>
      <c r="AL1133" s="9">
        <f>AVERAGE(L873:L1132)</f>
        <v/>
      </c>
    </row>
    <row r="1134">
      <c r="A1134" s="7" t="n">
        <v>45548</v>
      </c>
      <c r="B1134" s="8" t="n">
        <v>2575.1</v>
      </c>
      <c r="C1134" s="8" t="n">
        <v>2.08</v>
      </c>
      <c r="D1134" s="8" t="n">
        <v>1.58</v>
      </c>
      <c r="E1134" s="8" t="n">
        <v>101.110001</v>
      </c>
      <c r="F1134" s="8" t="n">
        <v>69.59</v>
      </c>
      <c r="G1134" s="8" t="n">
        <v>16.56</v>
      </c>
      <c r="H1134" s="8" t="n">
        <v>100.599998</v>
      </c>
      <c r="I1134" s="8" t="n">
        <v>5626.02002</v>
      </c>
      <c r="J1134" s="8" t="n">
        <v>95.034058</v>
      </c>
      <c r="L1134" s="9">
        <f>LN(B1134/B1133)</f>
        <v/>
      </c>
      <c r="M1134" s="9">
        <f>$M$1*(C1134-C1133)</f>
        <v/>
      </c>
      <c r="N1134" s="9">
        <f>$N$1*(D1134-D1133)</f>
        <v/>
      </c>
      <c r="O1134" s="9">
        <f>$O$1*LN(E1134/E1133)</f>
        <v/>
      </c>
      <c r="P1134" s="9">
        <f>$P$1*LN(F1134/F1133)</f>
        <v/>
      </c>
      <c r="Q1134" s="9">
        <f>$Q$1*(G1134-G1133)</f>
        <v/>
      </c>
      <c r="R1134" s="9">
        <f>$R$1*(H1134-H1133)</f>
        <v/>
      </c>
      <c r="S1134" s="9">
        <f>$S$1*LN(I1134/I1133)</f>
        <v/>
      </c>
      <c r="T1134" s="9">
        <f>$T$1*LN(J1134/J1133)</f>
        <v/>
      </c>
      <c r="U1134" s="9">
        <f>$W$12+$W$4*M1134+$W$5*N1134+$W$6*O1134+$W$7*P1134+$W$8*Q1134+$W$9*R1134+$W$10*S1134+$W$11*T1134</f>
        <v/>
      </c>
      <c r="AA1134" s="10">
        <f>INDEX(LINEST(L875:L1134,M875:T1134,TRUE,TRUE),1,9)*52</f>
        <v/>
      </c>
      <c r="AB1134" s="9">
        <f>INDEX(LINEST(L875:L1134,M875:T1134,TRUE,TRUE),1,8)</f>
        <v/>
      </c>
      <c r="AC1134" s="9">
        <f>INDEX(LINEST(L875:L1134,M875:T1134,TRUE,TRUE),1,7)</f>
        <v/>
      </c>
      <c r="AD1134" s="9">
        <f>INDEX(LINEST(L875:L1134,M875:T1134,TRUE,TRUE),1,6)</f>
        <v/>
      </c>
      <c r="AE1134" s="9">
        <f>INDEX(LINEST(L875:L1134,M875:T1134,TRUE,TRUE),1,5)</f>
        <v/>
      </c>
      <c r="AF1134" s="9">
        <f>INDEX(LINEST(L875:L1134,M875:T1134,TRUE,TRUE),1,4)</f>
        <v/>
      </c>
      <c r="AG1134" s="9">
        <f>INDEX(LINEST(L875:L1134,M875:T1134,TRUE,TRUE),1,3)</f>
        <v/>
      </c>
      <c r="AH1134" s="9">
        <f>INDEX(LINEST(L875:L1134,M875:T1134,TRUE,TRUE),1,2)</f>
        <v/>
      </c>
      <c r="AI1134" s="9">
        <f>INDEX(LINEST(L875:L1134,M875:T1134,TRUE,TRUE),1,1)</f>
        <v/>
      </c>
      <c r="AJ1134" s="10">
        <f>INDEX(LINEST(L875:L1134,M875:T1134,TRUE,TRUE),3,1)</f>
        <v/>
      </c>
      <c r="AK1134" s="9">
        <f>AA1133/52+AB1133*M1134+AC1133*N1134+AD1133*O1134+AE1133*P1134+AF1133*Q1134+AG1133*R1134+AH1133*S1134+AI1133*T1134</f>
        <v/>
      </c>
      <c r="AL1134" s="9">
        <f>AVERAGE(L874:L1133)</f>
        <v/>
      </c>
    </row>
    <row r="1135">
      <c r="A1135" s="7" t="n">
        <v>45555</v>
      </c>
      <c r="B1135" s="8" t="n">
        <v>2605.85</v>
      </c>
      <c r="C1135" s="8" t="n">
        <v>2.15</v>
      </c>
      <c r="D1135" s="8" t="n">
        <v>1.58</v>
      </c>
      <c r="E1135" s="8" t="n">
        <v>100.720001</v>
      </c>
      <c r="F1135" s="8" t="n">
        <v>72.72</v>
      </c>
      <c r="G1135" s="8" t="n">
        <v>16.15</v>
      </c>
      <c r="H1135" s="8" t="n">
        <v>91</v>
      </c>
      <c r="I1135" s="8" t="n">
        <v>5702.549805</v>
      </c>
      <c r="J1135" s="8" t="n">
        <v>94.791214</v>
      </c>
      <c r="L1135" s="9">
        <f>LN(B1135/B1134)</f>
        <v/>
      </c>
      <c r="M1135" s="9">
        <f>$M$1*(C1135-C1134)</f>
        <v/>
      </c>
      <c r="N1135" s="9">
        <f>$N$1*(D1135-D1134)</f>
        <v/>
      </c>
      <c r="O1135" s="9">
        <f>$O$1*LN(E1135/E1134)</f>
        <v/>
      </c>
      <c r="P1135" s="9">
        <f>$P$1*LN(F1135/F1134)</f>
        <v/>
      </c>
      <c r="Q1135" s="9">
        <f>$Q$1*(G1135-G1134)</f>
        <v/>
      </c>
      <c r="R1135" s="9">
        <f>$R$1*(H1135-H1134)</f>
        <v/>
      </c>
      <c r="S1135" s="9">
        <f>$S$1*LN(I1135/I1134)</f>
        <v/>
      </c>
      <c r="T1135" s="9">
        <f>$T$1*LN(J1135/J1134)</f>
        <v/>
      </c>
      <c r="U1135" s="9">
        <f>$W$12+$W$4*M1135+$W$5*N1135+$W$6*O1135+$W$7*P1135+$W$8*Q1135+$W$9*R1135+$W$10*S1135+$W$11*T1135</f>
        <v/>
      </c>
      <c r="AA1135" s="10">
        <f>INDEX(LINEST(L876:L1135,M876:T1135,TRUE,TRUE),1,9)*52</f>
        <v/>
      </c>
      <c r="AB1135" s="9">
        <f>INDEX(LINEST(L876:L1135,M876:T1135,TRUE,TRUE),1,8)</f>
        <v/>
      </c>
      <c r="AC1135" s="9">
        <f>INDEX(LINEST(L876:L1135,M876:T1135,TRUE,TRUE),1,7)</f>
        <v/>
      </c>
      <c r="AD1135" s="9">
        <f>INDEX(LINEST(L876:L1135,M876:T1135,TRUE,TRUE),1,6)</f>
        <v/>
      </c>
      <c r="AE1135" s="9">
        <f>INDEX(LINEST(L876:L1135,M876:T1135,TRUE,TRUE),1,5)</f>
        <v/>
      </c>
      <c r="AF1135" s="9">
        <f>INDEX(LINEST(L876:L1135,M876:T1135,TRUE,TRUE),1,4)</f>
        <v/>
      </c>
      <c r="AG1135" s="9">
        <f>INDEX(LINEST(L876:L1135,M876:T1135,TRUE,TRUE),1,3)</f>
        <v/>
      </c>
      <c r="AH1135" s="9">
        <f>INDEX(LINEST(L876:L1135,M876:T1135,TRUE,TRUE),1,2)</f>
        <v/>
      </c>
      <c r="AI1135" s="9">
        <f>INDEX(LINEST(L876:L1135,M876:T1135,TRUE,TRUE),1,1)</f>
        <v/>
      </c>
      <c r="AJ1135" s="10">
        <f>INDEX(LINEST(L876:L1135,M876:T1135,TRUE,TRUE),3,1)</f>
        <v/>
      </c>
      <c r="AK1135" s="9">
        <f>AA1134/52+AB1134*M1135+AC1134*N1135+AD1134*O1135+AE1134*P1135+AF1134*Q1135+AG1134*R1135+AH1134*S1135+AI1134*T1135</f>
        <v/>
      </c>
      <c r="AL1135" s="9">
        <f>AVERAGE(L875:L1134)</f>
        <v/>
      </c>
    </row>
    <row r="1136">
      <c r="A1136" s="7" t="n">
        <v>45562</v>
      </c>
      <c r="B1136" s="8" t="n">
        <v>2661.85</v>
      </c>
      <c r="C1136" s="8" t="n">
        <v>2.15</v>
      </c>
      <c r="D1136" s="8" t="n">
        <v>1.6</v>
      </c>
      <c r="E1136" s="8" t="n">
        <v>100.419998</v>
      </c>
      <c r="F1136" s="8" t="n">
        <v>68.72</v>
      </c>
      <c r="G1136" s="8" t="n">
        <v>16.96</v>
      </c>
      <c r="H1136" s="8" t="n">
        <v>92.529999</v>
      </c>
      <c r="I1136" s="8" t="n">
        <v>5738.169922</v>
      </c>
      <c r="J1136" s="8" t="n">
        <v>94.809898</v>
      </c>
      <c r="L1136" s="9">
        <f>LN(B1136/B1135)</f>
        <v/>
      </c>
      <c r="M1136" s="9">
        <f>$M$1*(C1136-C1135)</f>
        <v/>
      </c>
      <c r="N1136" s="9">
        <f>$N$1*(D1136-D1135)</f>
        <v/>
      </c>
      <c r="O1136" s="9">
        <f>$O$1*LN(E1136/E1135)</f>
        <v/>
      </c>
      <c r="P1136" s="9">
        <f>$P$1*LN(F1136/F1135)</f>
        <v/>
      </c>
      <c r="Q1136" s="9">
        <f>$Q$1*(G1136-G1135)</f>
        <v/>
      </c>
      <c r="R1136" s="9">
        <f>$R$1*(H1136-H1135)</f>
        <v/>
      </c>
      <c r="S1136" s="9">
        <f>$S$1*LN(I1136/I1135)</f>
        <v/>
      </c>
      <c r="T1136" s="9">
        <f>$T$1*LN(J1136/J1135)</f>
        <v/>
      </c>
      <c r="U1136" s="9">
        <f>$W$12+$W$4*M1136+$W$5*N1136+$W$6*O1136+$W$7*P1136+$W$8*Q1136+$W$9*R1136+$W$10*S1136+$W$11*T1136</f>
        <v/>
      </c>
      <c r="AA1136" s="10">
        <f>INDEX(LINEST(L877:L1136,M877:T1136,TRUE,TRUE),1,9)*52</f>
        <v/>
      </c>
      <c r="AB1136" s="9">
        <f>INDEX(LINEST(L877:L1136,M877:T1136,TRUE,TRUE),1,8)</f>
        <v/>
      </c>
      <c r="AC1136" s="9">
        <f>INDEX(LINEST(L877:L1136,M877:T1136,TRUE,TRUE),1,7)</f>
        <v/>
      </c>
      <c r="AD1136" s="9">
        <f>INDEX(LINEST(L877:L1136,M877:T1136,TRUE,TRUE),1,6)</f>
        <v/>
      </c>
      <c r="AE1136" s="9">
        <f>INDEX(LINEST(L877:L1136,M877:T1136,TRUE,TRUE),1,5)</f>
        <v/>
      </c>
      <c r="AF1136" s="9">
        <f>INDEX(LINEST(L877:L1136,M877:T1136,TRUE,TRUE),1,4)</f>
        <v/>
      </c>
      <c r="AG1136" s="9">
        <f>INDEX(LINEST(L877:L1136,M877:T1136,TRUE,TRUE),1,3)</f>
        <v/>
      </c>
      <c r="AH1136" s="9">
        <f>INDEX(LINEST(L877:L1136,M877:T1136,TRUE,TRUE),1,2)</f>
        <v/>
      </c>
      <c r="AI1136" s="9">
        <f>INDEX(LINEST(L877:L1136,M877:T1136,TRUE,TRUE),1,1)</f>
        <v/>
      </c>
      <c r="AJ1136" s="10">
        <f>INDEX(LINEST(L877:L1136,M877:T1136,TRUE,TRUE),3,1)</f>
        <v/>
      </c>
      <c r="AK1136" s="9">
        <f>AA1135/52+AB1135*M1136+AC1135*N1136+AD1135*O1136+AE1135*P1136+AF1135*Q1136+AG1135*R1136+AH1135*S1136+AI1135*T1136</f>
        <v/>
      </c>
      <c r="AL1136" s="9">
        <f>AVERAGE(L876:L1135)</f>
        <v/>
      </c>
    </row>
    <row r="1137">
      <c r="A1137" s="7" t="n">
        <v>45569</v>
      </c>
      <c r="B1137" s="8" t="n">
        <v>2650.05</v>
      </c>
      <c r="C1137" s="8" t="n">
        <v>2.23</v>
      </c>
      <c r="D1137" s="8" t="n">
        <v>1.75</v>
      </c>
      <c r="E1137" s="8" t="n">
        <v>102.519997</v>
      </c>
      <c r="F1137" s="8" t="n">
        <v>74.93000000000001</v>
      </c>
      <c r="G1137" s="8" t="n">
        <v>19.21</v>
      </c>
      <c r="H1137" s="8" t="n">
        <v>100.150002</v>
      </c>
      <c r="I1137" s="8" t="n">
        <v>5751.069824</v>
      </c>
      <c r="J1137" s="8" t="n">
        <v>93.655312</v>
      </c>
      <c r="L1137" s="9">
        <f>LN(B1137/B1136)</f>
        <v/>
      </c>
      <c r="M1137" s="9">
        <f>$M$1*(C1137-C1136)</f>
        <v/>
      </c>
      <c r="N1137" s="9">
        <f>$N$1*(D1137-D1136)</f>
        <v/>
      </c>
      <c r="O1137" s="9">
        <f>$O$1*LN(E1137/E1136)</f>
        <v/>
      </c>
      <c r="P1137" s="9">
        <f>$P$1*LN(F1137/F1136)</f>
        <v/>
      </c>
      <c r="Q1137" s="9">
        <f>$Q$1*(G1137-G1136)</f>
        <v/>
      </c>
      <c r="R1137" s="9">
        <f>$R$1*(H1137-H1136)</f>
        <v/>
      </c>
      <c r="S1137" s="9">
        <f>$S$1*LN(I1137/I1136)</f>
        <v/>
      </c>
      <c r="T1137" s="9">
        <f>$T$1*LN(J1137/J1136)</f>
        <v/>
      </c>
      <c r="U1137" s="9">
        <f>$W$12+$W$4*M1137+$W$5*N1137+$W$6*O1137+$W$7*P1137+$W$8*Q1137+$W$9*R1137+$W$10*S1137+$W$11*T1137</f>
        <v/>
      </c>
      <c r="AA1137" s="10">
        <f>INDEX(LINEST(L878:L1137,M878:T1137,TRUE,TRUE),1,9)*52</f>
        <v/>
      </c>
      <c r="AB1137" s="9">
        <f>INDEX(LINEST(L878:L1137,M878:T1137,TRUE,TRUE),1,8)</f>
        <v/>
      </c>
      <c r="AC1137" s="9">
        <f>INDEX(LINEST(L878:L1137,M878:T1137,TRUE,TRUE),1,7)</f>
        <v/>
      </c>
      <c r="AD1137" s="9">
        <f>INDEX(LINEST(L878:L1137,M878:T1137,TRUE,TRUE),1,6)</f>
        <v/>
      </c>
      <c r="AE1137" s="9">
        <f>INDEX(LINEST(L878:L1137,M878:T1137,TRUE,TRUE),1,5)</f>
        <v/>
      </c>
      <c r="AF1137" s="9">
        <f>INDEX(LINEST(L878:L1137,M878:T1137,TRUE,TRUE),1,4)</f>
        <v/>
      </c>
      <c r="AG1137" s="9">
        <f>INDEX(LINEST(L878:L1137,M878:T1137,TRUE,TRUE),1,3)</f>
        <v/>
      </c>
      <c r="AH1137" s="9">
        <f>INDEX(LINEST(L878:L1137,M878:T1137,TRUE,TRUE),1,2)</f>
        <v/>
      </c>
      <c r="AI1137" s="9">
        <f>INDEX(LINEST(L878:L1137,M878:T1137,TRUE,TRUE),1,1)</f>
        <v/>
      </c>
      <c r="AJ1137" s="10">
        <f>INDEX(LINEST(L878:L1137,M878:T1137,TRUE,TRUE),3,1)</f>
        <v/>
      </c>
      <c r="AK1137" s="9">
        <f>AA1136/52+AB1136*M1137+AC1136*N1137+AD1136*O1137+AE1136*P1137+AF1136*Q1137+AG1136*R1137+AH1136*S1137+AI1136*T1137</f>
        <v/>
      </c>
      <c r="AL1137" s="9">
        <f>AVERAGE(L877:L1136)</f>
        <v/>
      </c>
    </row>
    <row r="1138">
      <c r="A1138" s="7" t="n">
        <v>45576</v>
      </c>
      <c r="B1138" s="8" t="n">
        <v>2648.8</v>
      </c>
      <c r="C1138" s="8" t="n">
        <v>2.33</v>
      </c>
      <c r="D1138" s="8" t="n">
        <v>1.75</v>
      </c>
      <c r="E1138" s="8" t="n">
        <v>102.889999</v>
      </c>
      <c r="F1138" s="8" t="n">
        <v>76.11</v>
      </c>
      <c r="G1138" s="8" t="n">
        <v>20.46</v>
      </c>
      <c r="H1138" s="8" t="n">
        <v>118.470001</v>
      </c>
      <c r="I1138" s="8" t="n">
        <v>5815.029785</v>
      </c>
      <c r="J1138" s="8" t="n">
        <v>93.224304</v>
      </c>
      <c r="L1138" s="9">
        <f>LN(B1138/B1137)</f>
        <v/>
      </c>
      <c r="M1138" s="9">
        <f>$M$1*(C1138-C1137)</f>
        <v/>
      </c>
      <c r="N1138" s="9">
        <f>$N$1*(D1138-D1137)</f>
        <v/>
      </c>
      <c r="O1138" s="9">
        <f>$O$1*LN(E1138/E1137)</f>
        <v/>
      </c>
      <c r="P1138" s="9">
        <f>$P$1*LN(F1138/F1137)</f>
        <v/>
      </c>
      <c r="Q1138" s="9">
        <f>$Q$1*(G1138-G1137)</f>
        <v/>
      </c>
      <c r="R1138" s="9">
        <f>$R$1*(H1138-H1137)</f>
        <v/>
      </c>
      <c r="S1138" s="9">
        <f>$S$1*LN(I1138/I1137)</f>
        <v/>
      </c>
      <c r="T1138" s="9">
        <f>$T$1*LN(J1138/J1137)</f>
        <v/>
      </c>
      <c r="U1138" s="9">
        <f>$W$12+$W$4*M1138+$W$5*N1138+$W$6*O1138+$W$7*P1138+$W$8*Q1138+$W$9*R1138+$W$10*S1138+$W$11*T1138</f>
        <v/>
      </c>
      <c r="AA1138" s="10">
        <f>INDEX(LINEST(L879:L1138,M879:T1138,TRUE,TRUE),1,9)*52</f>
        <v/>
      </c>
      <c r="AB1138" s="9">
        <f>INDEX(LINEST(L879:L1138,M879:T1138,TRUE,TRUE),1,8)</f>
        <v/>
      </c>
      <c r="AC1138" s="9">
        <f>INDEX(LINEST(L879:L1138,M879:T1138,TRUE,TRUE),1,7)</f>
        <v/>
      </c>
      <c r="AD1138" s="9">
        <f>INDEX(LINEST(L879:L1138,M879:T1138,TRUE,TRUE),1,6)</f>
        <v/>
      </c>
      <c r="AE1138" s="9">
        <f>INDEX(LINEST(L879:L1138,M879:T1138,TRUE,TRUE),1,5)</f>
        <v/>
      </c>
      <c r="AF1138" s="9">
        <f>INDEX(LINEST(L879:L1138,M879:T1138,TRUE,TRUE),1,4)</f>
        <v/>
      </c>
      <c r="AG1138" s="9">
        <f>INDEX(LINEST(L879:L1138,M879:T1138,TRUE,TRUE),1,3)</f>
        <v/>
      </c>
      <c r="AH1138" s="9">
        <f>INDEX(LINEST(L879:L1138,M879:T1138,TRUE,TRUE),1,2)</f>
        <v/>
      </c>
      <c r="AI1138" s="9">
        <f>INDEX(LINEST(L879:L1138,M879:T1138,TRUE,TRUE),1,1)</f>
        <v/>
      </c>
      <c r="AJ1138" s="10">
        <f>INDEX(LINEST(L879:L1138,M879:T1138,TRUE,TRUE),3,1)</f>
        <v/>
      </c>
      <c r="AK1138" s="9">
        <f>AA1137/52+AB1137*M1138+AC1137*N1138+AD1137*O1138+AE1137*P1138+AF1137*Q1138+AG1137*R1138+AH1137*S1138+AI1137*T1138</f>
        <v/>
      </c>
      <c r="AL1138" s="9">
        <f>AVERAGE(L878:L1137)</f>
        <v/>
      </c>
    </row>
    <row r="1139">
      <c r="A1139" s="7" t="n">
        <v>45583</v>
      </c>
      <c r="B1139" s="8" t="n">
        <v>2712.5</v>
      </c>
      <c r="C1139" s="8" t="n">
        <v>2.31</v>
      </c>
      <c r="D1139" s="8" t="n">
        <v>1.77</v>
      </c>
      <c r="E1139" s="8" t="n">
        <v>103.489998</v>
      </c>
      <c r="F1139" s="8" t="n">
        <v>69.78</v>
      </c>
      <c r="G1139" s="8" t="n">
        <v>18.03</v>
      </c>
      <c r="H1139" s="8" t="n">
        <v>123.129997</v>
      </c>
      <c r="I1139" s="8" t="n">
        <v>5864.669922</v>
      </c>
      <c r="J1139" s="8" t="n">
        <v>93.243042</v>
      </c>
      <c r="L1139" s="9">
        <f>LN(B1139/B1138)</f>
        <v/>
      </c>
      <c r="M1139" s="9">
        <f>$M$1*(C1139-C1138)</f>
        <v/>
      </c>
      <c r="N1139" s="9">
        <f>$N$1*(D1139-D1138)</f>
        <v/>
      </c>
      <c r="O1139" s="9">
        <f>$O$1*LN(E1139/E1138)</f>
        <v/>
      </c>
      <c r="P1139" s="9">
        <f>$P$1*LN(F1139/F1138)</f>
        <v/>
      </c>
      <c r="Q1139" s="9">
        <f>$Q$1*(G1139-G1138)</f>
        <v/>
      </c>
      <c r="R1139" s="9">
        <f>$R$1*(H1139-H1138)</f>
        <v/>
      </c>
      <c r="S1139" s="9">
        <f>$S$1*LN(I1139/I1138)</f>
        <v/>
      </c>
      <c r="T1139" s="9">
        <f>$T$1*LN(J1139/J1138)</f>
        <v/>
      </c>
      <c r="U1139" s="9">
        <f>$W$12+$W$4*M1139+$W$5*N1139+$W$6*O1139+$W$7*P1139+$W$8*Q1139+$W$9*R1139+$W$10*S1139+$W$11*T1139</f>
        <v/>
      </c>
      <c r="AA1139" s="10">
        <f>INDEX(LINEST(L880:L1139,M880:T1139,TRUE,TRUE),1,9)*52</f>
        <v/>
      </c>
      <c r="AB1139" s="9">
        <f>INDEX(LINEST(L880:L1139,M880:T1139,TRUE,TRUE),1,8)</f>
        <v/>
      </c>
      <c r="AC1139" s="9">
        <f>INDEX(LINEST(L880:L1139,M880:T1139,TRUE,TRUE),1,7)</f>
        <v/>
      </c>
      <c r="AD1139" s="9">
        <f>INDEX(LINEST(L880:L1139,M880:T1139,TRUE,TRUE),1,6)</f>
        <v/>
      </c>
      <c r="AE1139" s="9">
        <f>INDEX(LINEST(L880:L1139,M880:T1139,TRUE,TRUE),1,5)</f>
        <v/>
      </c>
      <c r="AF1139" s="9">
        <f>INDEX(LINEST(L880:L1139,M880:T1139,TRUE,TRUE),1,4)</f>
        <v/>
      </c>
      <c r="AG1139" s="9">
        <f>INDEX(LINEST(L880:L1139,M880:T1139,TRUE,TRUE),1,3)</f>
        <v/>
      </c>
      <c r="AH1139" s="9">
        <f>INDEX(LINEST(L880:L1139,M880:T1139,TRUE,TRUE),1,2)</f>
        <v/>
      </c>
      <c r="AI1139" s="9">
        <f>INDEX(LINEST(L880:L1139,M880:T1139,TRUE,TRUE),1,1)</f>
        <v/>
      </c>
      <c r="AJ1139" s="10">
        <f>INDEX(LINEST(L880:L1139,M880:T1139,TRUE,TRUE),3,1)</f>
        <v/>
      </c>
      <c r="AK1139" s="9">
        <f>AA1138/52+AB1138*M1139+AC1138*N1139+AD1138*O1139+AE1138*P1139+AF1138*Q1139+AG1138*R1139+AH1138*S1139+AI1138*T1139</f>
        <v/>
      </c>
      <c r="AL1139" s="9">
        <f>AVERAGE(L879:L1138)</f>
        <v/>
      </c>
    </row>
    <row r="1140">
      <c r="A1140" s="7" t="n">
        <v>45590</v>
      </c>
      <c r="B1140" s="8" t="n">
        <v>2731.45</v>
      </c>
      <c r="C1140" s="8" t="n">
        <v>2.29</v>
      </c>
      <c r="D1140" s="8" t="n">
        <v>1.96</v>
      </c>
      <c r="E1140" s="8" t="n">
        <v>104.260002</v>
      </c>
      <c r="F1140" s="8" t="n">
        <v>72.02</v>
      </c>
      <c r="G1140" s="8" t="n">
        <v>20.33</v>
      </c>
      <c r="H1140" s="8" t="n">
        <v>128.399994</v>
      </c>
      <c r="I1140" s="8" t="n">
        <v>5808.120117</v>
      </c>
      <c r="J1140" s="8" t="n">
        <v>92.371719</v>
      </c>
      <c r="L1140" s="9">
        <f>LN(B1140/B1139)</f>
        <v/>
      </c>
      <c r="M1140" s="9">
        <f>$M$1*(C1140-C1139)</f>
        <v/>
      </c>
      <c r="N1140" s="9">
        <f>$N$1*(D1140-D1139)</f>
        <v/>
      </c>
      <c r="O1140" s="9">
        <f>$O$1*LN(E1140/E1139)</f>
        <v/>
      </c>
      <c r="P1140" s="9">
        <f>$P$1*LN(F1140/F1139)</f>
        <v/>
      </c>
      <c r="Q1140" s="9">
        <f>$Q$1*(G1140-G1139)</f>
        <v/>
      </c>
      <c r="R1140" s="9">
        <f>$R$1*(H1140-H1139)</f>
        <v/>
      </c>
      <c r="S1140" s="9">
        <f>$S$1*LN(I1140/I1139)</f>
        <v/>
      </c>
      <c r="T1140" s="9">
        <f>$T$1*LN(J1140/J1139)</f>
        <v/>
      </c>
      <c r="U1140" s="9">
        <f>$W$12+$W$4*M1140+$W$5*N1140+$W$6*O1140+$W$7*P1140+$W$8*Q1140+$W$9*R1140+$W$10*S1140+$W$11*T1140</f>
        <v/>
      </c>
      <c r="AA1140" s="10">
        <f>INDEX(LINEST(L881:L1140,M881:T1140,TRUE,TRUE),1,9)*52</f>
        <v/>
      </c>
      <c r="AB1140" s="9">
        <f>INDEX(LINEST(L881:L1140,M881:T1140,TRUE,TRUE),1,8)</f>
        <v/>
      </c>
      <c r="AC1140" s="9">
        <f>INDEX(LINEST(L881:L1140,M881:T1140,TRUE,TRUE),1,7)</f>
        <v/>
      </c>
      <c r="AD1140" s="9">
        <f>INDEX(LINEST(L881:L1140,M881:T1140,TRUE,TRUE),1,6)</f>
        <v/>
      </c>
      <c r="AE1140" s="9">
        <f>INDEX(LINEST(L881:L1140,M881:T1140,TRUE,TRUE),1,5)</f>
        <v/>
      </c>
      <c r="AF1140" s="9">
        <f>INDEX(LINEST(L881:L1140,M881:T1140,TRUE,TRUE),1,4)</f>
        <v/>
      </c>
      <c r="AG1140" s="9">
        <f>INDEX(LINEST(L881:L1140,M881:T1140,TRUE,TRUE),1,3)</f>
        <v/>
      </c>
      <c r="AH1140" s="9">
        <f>INDEX(LINEST(L881:L1140,M881:T1140,TRUE,TRUE),1,2)</f>
        <v/>
      </c>
      <c r="AI1140" s="9">
        <f>INDEX(LINEST(L881:L1140,M881:T1140,TRUE,TRUE),1,1)</f>
        <v/>
      </c>
      <c r="AJ1140" s="10">
        <f>INDEX(LINEST(L881:L1140,M881:T1140,TRUE,TRUE),3,1)</f>
        <v/>
      </c>
      <c r="AK1140" s="9">
        <f>AA1139/52+AB1139*M1140+AC1139*N1140+AD1139*O1140+AE1139*P1140+AF1139*Q1140+AG1139*R1140+AH1139*S1140+AI1139*T1140</f>
        <v/>
      </c>
      <c r="AL1140" s="9">
        <f>AVERAGE(L880:L1139)</f>
        <v/>
      </c>
    </row>
    <row r="1141">
      <c r="A1141" s="7" t="n">
        <v>45597</v>
      </c>
      <c r="B1141" s="8" t="n">
        <v>2744.3</v>
      </c>
      <c r="C1141" s="8" t="n">
        <v>2.33</v>
      </c>
      <c r="D1141" s="8" t="n">
        <v>2.04</v>
      </c>
      <c r="E1141" s="8" t="n">
        <v>104.279999</v>
      </c>
      <c r="F1141" s="8" t="n">
        <v>69.81</v>
      </c>
      <c r="G1141" s="8" t="n">
        <v>21.88</v>
      </c>
      <c r="H1141" s="8" t="n">
        <v>132.580002</v>
      </c>
      <c r="I1141" s="8" t="n">
        <v>5728.799805</v>
      </c>
      <c r="J1141" s="8" t="n">
        <v>91.84588599999999</v>
      </c>
      <c r="L1141" s="9">
        <f>LN(B1141/B1140)</f>
        <v/>
      </c>
      <c r="M1141" s="9">
        <f>$M$1*(C1141-C1140)</f>
        <v/>
      </c>
      <c r="N1141" s="9">
        <f>$N$1*(D1141-D1140)</f>
        <v/>
      </c>
      <c r="O1141" s="9">
        <f>$O$1*LN(E1141/E1140)</f>
        <v/>
      </c>
      <c r="P1141" s="9">
        <f>$P$1*LN(F1141/F1140)</f>
        <v/>
      </c>
      <c r="Q1141" s="9">
        <f>$Q$1*(G1141-G1140)</f>
        <v/>
      </c>
      <c r="R1141" s="9">
        <f>$R$1*(H1141-H1140)</f>
        <v/>
      </c>
      <c r="S1141" s="9">
        <f>$S$1*LN(I1141/I1140)</f>
        <v/>
      </c>
      <c r="T1141" s="9">
        <f>$T$1*LN(J1141/J1140)</f>
        <v/>
      </c>
      <c r="U1141" s="9">
        <f>$W$12+$W$4*M1141+$W$5*N1141+$W$6*O1141+$W$7*P1141+$W$8*Q1141+$W$9*R1141+$W$10*S1141+$W$11*T1141</f>
        <v/>
      </c>
      <c r="AA1141" s="10">
        <f>INDEX(LINEST(L882:L1141,M882:T1141,TRUE,TRUE),1,9)*52</f>
        <v/>
      </c>
      <c r="AB1141" s="9">
        <f>INDEX(LINEST(L882:L1141,M882:T1141,TRUE,TRUE),1,8)</f>
        <v/>
      </c>
      <c r="AC1141" s="9">
        <f>INDEX(LINEST(L882:L1141,M882:T1141,TRUE,TRUE),1,7)</f>
        <v/>
      </c>
      <c r="AD1141" s="9">
        <f>INDEX(LINEST(L882:L1141,M882:T1141,TRUE,TRUE),1,6)</f>
        <v/>
      </c>
      <c r="AE1141" s="9">
        <f>INDEX(LINEST(L882:L1141,M882:T1141,TRUE,TRUE),1,5)</f>
        <v/>
      </c>
      <c r="AF1141" s="9">
        <f>INDEX(LINEST(L882:L1141,M882:T1141,TRUE,TRUE),1,4)</f>
        <v/>
      </c>
      <c r="AG1141" s="9">
        <f>INDEX(LINEST(L882:L1141,M882:T1141,TRUE,TRUE),1,3)</f>
        <v/>
      </c>
      <c r="AH1141" s="9">
        <f>INDEX(LINEST(L882:L1141,M882:T1141,TRUE,TRUE),1,2)</f>
        <v/>
      </c>
      <c r="AI1141" s="9">
        <f>INDEX(LINEST(L882:L1141,M882:T1141,TRUE,TRUE),1,1)</f>
        <v/>
      </c>
      <c r="AJ1141" s="10">
        <f>INDEX(LINEST(L882:L1141,M882:T1141,TRUE,TRUE),3,1)</f>
        <v/>
      </c>
      <c r="AK1141" s="9">
        <f>AA1140/52+AB1140*M1141+AC1140*N1141+AD1140*O1141+AE1140*P1141+AF1140*Q1141+AG1140*R1141+AH1140*S1141+AI1140*T1141</f>
        <v/>
      </c>
      <c r="AL1141" s="9">
        <f>AVERAGE(L881:L1140)</f>
        <v/>
      </c>
    </row>
    <row r="1142">
      <c r="A1142" s="7" t="n">
        <v>45604</v>
      </c>
      <c r="B1142" s="8" t="n">
        <v>2691.15</v>
      </c>
      <c r="C1142" s="8" t="n">
        <v>2.35</v>
      </c>
      <c r="D1142" s="8" t="n">
        <v>1.95</v>
      </c>
      <c r="E1142" s="8" t="n">
        <v>105</v>
      </c>
      <c r="F1142" s="8" t="n">
        <v>70.69</v>
      </c>
      <c r="G1142" s="8" t="n">
        <v>14.94</v>
      </c>
      <c r="H1142" s="8" t="n">
        <v>99.849998</v>
      </c>
      <c r="I1142" s="8" t="n">
        <v>5995.540039</v>
      </c>
      <c r="J1142" s="8" t="n">
        <v>92.57897199999999</v>
      </c>
      <c r="L1142" s="9">
        <f>LN(B1142/B1141)</f>
        <v/>
      </c>
      <c r="M1142" s="9">
        <f>$M$1*(C1142-C1141)</f>
        <v/>
      </c>
      <c r="N1142" s="9">
        <f>$N$1*(D1142-D1141)</f>
        <v/>
      </c>
      <c r="O1142" s="9">
        <f>$O$1*LN(E1142/E1141)</f>
        <v/>
      </c>
      <c r="P1142" s="9">
        <f>$P$1*LN(F1142/F1141)</f>
        <v/>
      </c>
      <c r="Q1142" s="9">
        <f>$Q$1*(G1142-G1141)</f>
        <v/>
      </c>
      <c r="R1142" s="9">
        <f>$R$1*(H1142-H1141)</f>
        <v/>
      </c>
      <c r="S1142" s="9">
        <f>$S$1*LN(I1142/I1141)</f>
        <v/>
      </c>
      <c r="T1142" s="9">
        <f>$T$1*LN(J1142/J1141)</f>
        <v/>
      </c>
      <c r="U1142" s="9">
        <f>$W$12+$W$4*M1142+$W$5*N1142+$W$6*O1142+$W$7*P1142+$W$8*Q1142+$W$9*R1142+$W$10*S1142+$W$11*T1142</f>
        <v/>
      </c>
      <c r="AA1142" s="10">
        <f>INDEX(LINEST(L883:L1142,M883:T1142,TRUE,TRUE),1,9)*52</f>
        <v/>
      </c>
      <c r="AB1142" s="9">
        <f>INDEX(LINEST(L883:L1142,M883:T1142,TRUE,TRUE),1,8)</f>
        <v/>
      </c>
      <c r="AC1142" s="9">
        <f>INDEX(LINEST(L883:L1142,M883:T1142,TRUE,TRUE),1,7)</f>
        <v/>
      </c>
      <c r="AD1142" s="9">
        <f>INDEX(LINEST(L883:L1142,M883:T1142,TRUE,TRUE),1,6)</f>
        <v/>
      </c>
      <c r="AE1142" s="9">
        <f>INDEX(LINEST(L883:L1142,M883:T1142,TRUE,TRUE),1,5)</f>
        <v/>
      </c>
      <c r="AF1142" s="9">
        <f>INDEX(LINEST(L883:L1142,M883:T1142,TRUE,TRUE),1,4)</f>
        <v/>
      </c>
      <c r="AG1142" s="9">
        <f>INDEX(LINEST(L883:L1142,M883:T1142,TRUE,TRUE),1,3)</f>
        <v/>
      </c>
      <c r="AH1142" s="9">
        <f>INDEX(LINEST(L883:L1142,M883:T1142,TRUE,TRUE),1,2)</f>
        <v/>
      </c>
      <c r="AI1142" s="9">
        <f>INDEX(LINEST(L883:L1142,M883:T1142,TRUE,TRUE),1,1)</f>
        <v/>
      </c>
      <c r="AJ1142" s="10">
        <f>INDEX(LINEST(L883:L1142,M883:T1142,TRUE,TRUE),3,1)</f>
        <v/>
      </c>
      <c r="AK1142" s="9">
        <f>AA1141/52+AB1141*M1142+AC1141*N1142+AD1141*O1142+AE1141*P1142+AF1141*Q1142+AG1141*R1142+AH1141*S1142+AI1141*T1142</f>
        <v/>
      </c>
      <c r="AL1142" s="9">
        <f>AVERAGE(L882:L1141)</f>
        <v/>
      </c>
    </row>
    <row r="1143">
      <c r="A1143" s="7" t="n">
        <v>45611</v>
      </c>
      <c r="B1143" s="8" t="n">
        <v>2571.8</v>
      </c>
      <c r="C1143" s="8" t="n">
        <v>2.33</v>
      </c>
      <c r="D1143" s="8" t="n">
        <v>2.1</v>
      </c>
      <c r="E1143" s="8" t="n">
        <v>106.690002</v>
      </c>
      <c r="F1143" s="8" t="n">
        <v>67.33</v>
      </c>
      <c r="G1143" s="8" t="n">
        <v>16.14</v>
      </c>
      <c r="H1143" s="8" t="n">
        <v>102.470001</v>
      </c>
      <c r="I1143" s="8" t="n">
        <v>5870.620117</v>
      </c>
      <c r="J1143" s="8" t="n">
        <v>91.78948200000001</v>
      </c>
      <c r="L1143" s="9">
        <f>LN(B1143/B1142)</f>
        <v/>
      </c>
      <c r="M1143" s="9">
        <f>$M$1*(C1143-C1142)</f>
        <v/>
      </c>
      <c r="N1143" s="9">
        <f>$N$1*(D1143-D1142)</f>
        <v/>
      </c>
      <c r="O1143" s="9">
        <f>$O$1*LN(E1143/E1142)</f>
        <v/>
      </c>
      <c r="P1143" s="9">
        <f>$P$1*LN(F1143/F1142)</f>
        <v/>
      </c>
      <c r="Q1143" s="9">
        <f>$Q$1*(G1143-G1142)</f>
        <v/>
      </c>
      <c r="R1143" s="9">
        <f>$R$1*(H1143-H1142)</f>
        <v/>
      </c>
      <c r="S1143" s="9">
        <f>$S$1*LN(I1143/I1142)</f>
        <v/>
      </c>
      <c r="T1143" s="9">
        <f>$T$1*LN(J1143/J1142)</f>
        <v/>
      </c>
      <c r="U1143" s="9">
        <f>$W$12+$W$4*M1143+$W$5*N1143+$W$6*O1143+$W$7*P1143+$W$8*Q1143+$W$9*R1143+$W$10*S1143+$W$11*T1143</f>
        <v/>
      </c>
      <c r="AA1143" s="10">
        <f>INDEX(LINEST(L884:L1143,M884:T1143,TRUE,TRUE),1,9)*52</f>
        <v/>
      </c>
      <c r="AB1143" s="9">
        <f>INDEX(LINEST(L884:L1143,M884:T1143,TRUE,TRUE),1,8)</f>
        <v/>
      </c>
      <c r="AC1143" s="9">
        <f>INDEX(LINEST(L884:L1143,M884:T1143,TRUE,TRUE),1,7)</f>
        <v/>
      </c>
      <c r="AD1143" s="9">
        <f>INDEX(LINEST(L884:L1143,M884:T1143,TRUE,TRUE),1,6)</f>
        <v/>
      </c>
      <c r="AE1143" s="9">
        <f>INDEX(LINEST(L884:L1143,M884:T1143,TRUE,TRUE),1,5)</f>
        <v/>
      </c>
      <c r="AF1143" s="9">
        <f>INDEX(LINEST(L884:L1143,M884:T1143,TRUE,TRUE),1,4)</f>
        <v/>
      </c>
      <c r="AG1143" s="9">
        <f>INDEX(LINEST(L884:L1143,M884:T1143,TRUE,TRUE),1,3)</f>
        <v/>
      </c>
      <c r="AH1143" s="9">
        <f>INDEX(LINEST(L884:L1143,M884:T1143,TRUE,TRUE),1,2)</f>
        <v/>
      </c>
      <c r="AI1143" s="9">
        <f>INDEX(LINEST(L884:L1143,M884:T1143,TRUE,TRUE),1,1)</f>
        <v/>
      </c>
      <c r="AJ1143" s="10">
        <f>INDEX(LINEST(L884:L1143,M884:T1143,TRUE,TRUE),3,1)</f>
        <v/>
      </c>
      <c r="AK1143" s="9">
        <f>AA1142/52+AB1142*M1143+AC1142*N1143+AD1142*O1143+AE1142*P1143+AF1142*Q1143+AG1142*R1143+AH1142*S1143+AI1142*T1143</f>
        <v/>
      </c>
      <c r="AL1143" s="9">
        <f>AVERAGE(L883:L1142)</f>
        <v/>
      </c>
    </row>
    <row r="1144">
      <c r="A1144" s="7" t="n">
        <v>45618</v>
      </c>
      <c r="B1144" s="8" t="n">
        <v>2694.95</v>
      </c>
      <c r="C1144" s="8" t="n">
        <v>2.34</v>
      </c>
      <c r="D1144" s="8" t="n">
        <v>2.07</v>
      </c>
      <c r="E1144" s="8" t="n">
        <v>107.489998</v>
      </c>
      <c r="F1144" s="8" t="n">
        <v>71.68000000000001</v>
      </c>
      <c r="G1144" s="8" t="n">
        <v>15.24</v>
      </c>
      <c r="H1144" s="8" t="n">
        <v>99.139999</v>
      </c>
      <c r="I1144" s="8" t="n">
        <v>5969.339844</v>
      </c>
      <c r="J1144" s="8" t="n">
        <v>91.93048899999999</v>
      </c>
      <c r="L1144" s="9">
        <f>LN(B1144/B1143)</f>
        <v/>
      </c>
      <c r="M1144" s="9">
        <f>$M$1*(C1144-C1143)</f>
        <v/>
      </c>
      <c r="N1144" s="9">
        <f>$N$1*(D1144-D1143)</f>
        <v/>
      </c>
      <c r="O1144" s="9">
        <f>$O$1*LN(E1144/E1143)</f>
        <v/>
      </c>
      <c r="P1144" s="9">
        <f>$P$1*LN(F1144/F1143)</f>
        <v/>
      </c>
      <c r="Q1144" s="9">
        <f>$Q$1*(G1144-G1143)</f>
        <v/>
      </c>
      <c r="R1144" s="9">
        <f>$R$1*(H1144-H1143)</f>
        <v/>
      </c>
      <c r="S1144" s="9">
        <f>$S$1*LN(I1144/I1143)</f>
        <v/>
      </c>
      <c r="T1144" s="9">
        <f>$T$1*LN(J1144/J1143)</f>
        <v/>
      </c>
      <c r="U1144" s="9">
        <f>$W$12+$W$4*M1144+$W$5*N1144+$W$6*O1144+$W$7*P1144+$W$8*Q1144+$W$9*R1144+$W$10*S1144+$W$11*T1144</f>
        <v/>
      </c>
      <c r="AA1144" s="10">
        <f>INDEX(LINEST(L885:L1144,M885:T1144,TRUE,TRUE),1,9)*52</f>
        <v/>
      </c>
      <c r="AB1144" s="9">
        <f>INDEX(LINEST(L885:L1144,M885:T1144,TRUE,TRUE),1,8)</f>
        <v/>
      </c>
      <c r="AC1144" s="9">
        <f>INDEX(LINEST(L885:L1144,M885:T1144,TRUE,TRUE),1,7)</f>
        <v/>
      </c>
      <c r="AD1144" s="9">
        <f>INDEX(LINEST(L885:L1144,M885:T1144,TRUE,TRUE),1,6)</f>
        <v/>
      </c>
      <c r="AE1144" s="9">
        <f>INDEX(LINEST(L885:L1144,M885:T1144,TRUE,TRUE),1,5)</f>
        <v/>
      </c>
      <c r="AF1144" s="9">
        <f>INDEX(LINEST(L885:L1144,M885:T1144,TRUE,TRUE),1,4)</f>
        <v/>
      </c>
      <c r="AG1144" s="9">
        <f>INDEX(LINEST(L885:L1144,M885:T1144,TRUE,TRUE),1,3)</f>
        <v/>
      </c>
      <c r="AH1144" s="9">
        <f>INDEX(LINEST(L885:L1144,M885:T1144,TRUE,TRUE),1,2)</f>
        <v/>
      </c>
      <c r="AI1144" s="9">
        <f>INDEX(LINEST(L885:L1144,M885:T1144,TRUE,TRUE),1,1)</f>
        <v/>
      </c>
      <c r="AJ1144" s="10">
        <f>INDEX(LINEST(L885:L1144,M885:T1144,TRUE,TRUE),3,1)</f>
        <v/>
      </c>
      <c r="AK1144" s="9">
        <f>AA1143/52+AB1143*M1144+AC1143*N1144+AD1143*O1144+AE1143*P1144+AF1143*Q1144+AG1143*R1144+AH1143*S1144+AI1143*T1144</f>
        <v/>
      </c>
      <c r="AL1144" s="9">
        <f>AVERAGE(L884:L1143)</f>
        <v/>
      </c>
    </row>
    <row r="1145">
      <c r="A1145" s="7" t="n">
        <v>45625</v>
      </c>
      <c r="B1145" s="8" t="n">
        <v>2651.05</v>
      </c>
      <c r="C1145" s="8" t="n">
        <v>2.26</v>
      </c>
      <c r="D1145" s="8" t="n">
        <v>1.92</v>
      </c>
      <c r="E1145" s="8" t="n">
        <v>105.739998</v>
      </c>
      <c r="F1145" s="8" t="n">
        <v>68.26000000000001</v>
      </c>
      <c r="G1145" s="8" t="n">
        <v>13.51</v>
      </c>
      <c r="H1145" s="8" t="n">
        <v>95.220001</v>
      </c>
      <c r="I1145" s="8" t="n">
        <v>6032.379883</v>
      </c>
      <c r="J1145" s="8" t="n">
        <v>93.23690000000001</v>
      </c>
      <c r="L1145" s="9">
        <f>LN(B1145/B1144)</f>
        <v/>
      </c>
      <c r="M1145" s="9">
        <f>$M$1*(C1145-C1144)</f>
        <v/>
      </c>
      <c r="N1145" s="9">
        <f>$N$1*(D1145-D1144)</f>
        <v/>
      </c>
      <c r="O1145" s="9">
        <f>$O$1*LN(E1145/E1144)</f>
        <v/>
      </c>
      <c r="P1145" s="9">
        <f>$P$1*LN(F1145/F1144)</f>
        <v/>
      </c>
      <c r="Q1145" s="9">
        <f>$Q$1*(G1145-G1144)</f>
        <v/>
      </c>
      <c r="R1145" s="9">
        <f>$R$1*(H1145-H1144)</f>
        <v/>
      </c>
      <c r="S1145" s="9">
        <f>$S$1*LN(I1145/I1144)</f>
        <v/>
      </c>
      <c r="T1145" s="9">
        <f>$T$1*LN(J1145/J1144)</f>
        <v/>
      </c>
      <c r="U1145" s="9">
        <f>$W$12+$W$4*M1145+$W$5*N1145+$W$6*O1145+$W$7*P1145+$W$8*Q1145+$W$9*R1145+$W$10*S1145+$W$11*T1145</f>
        <v/>
      </c>
      <c r="AA1145" s="10">
        <f>INDEX(LINEST(L886:L1145,M886:T1145,TRUE,TRUE),1,9)*52</f>
        <v/>
      </c>
      <c r="AB1145" s="9">
        <f>INDEX(LINEST(L886:L1145,M886:T1145,TRUE,TRUE),1,8)</f>
        <v/>
      </c>
      <c r="AC1145" s="9">
        <f>INDEX(LINEST(L886:L1145,M886:T1145,TRUE,TRUE),1,7)</f>
        <v/>
      </c>
      <c r="AD1145" s="9">
        <f>INDEX(LINEST(L886:L1145,M886:T1145,TRUE,TRUE),1,6)</f>
        <v/>
      </c>
      <c r="AE1145" s="9">
        <f>INDEX(LINEST(L886:L1145,M886:T1145,TRUE,TRUE),1,5)</f>
        <v/>
      </c>
      <c r="AF1145" s="9">
        <f>INDEX(LINEST(L886:L1145,M886:T1145,TRUE,TRUE),1,4)</f>
        <v/>
      </c>
      <c r="AG1145" s="9">
        <f>INDEX(LINEST(L886:L1145,M886:T1145,TRUE,TRUE),1,3)</f>
        <v/>
      </c>
      <c r="AH1145" s="9">
        <f>INDEX(LINEST(L886:L1145,M886:T1145,TRUE,TRUE),1,2)</f>
        <v/>
      </c>
      <c r="AI1145" s="9">
        <f>INDEX(LINEST(L886:L1145,M886:T1145,TRUE,TRUE),1,1)</f>
        <v/>
      </c>
      <c r="AJ1145" s="10">
        <f>INDEX(LINEST(L886:L1145,M886:T1145,TRUE,TRUE),3,1)</f>
        <v/>
      </c>
      <c r="AK1145" s="9">
        <f>AA1144/52+AB1144*M1145+AC1144*N1145+AD1144*O1145+AE1144*P1145+AF1144*Q1145+AG1144*R1145+AH1144*S1145+AI1144*T1145</f>
        <v/>
      </c>
      <c r="AL1145" s="9">
        <f>AVERAGE(L885:L1144)</f>
        <v/>
      </c>
    </row>
    <row r="1146">
      <c r="A1146" s="7" t="n">
        <v>45632</v>
      </c>
      <c r="B1146" s="8" t="n">
        <v>2637.3</v>
      </c>
      <c r="C1146" s="8" t="n">
        <v>2.24</v>
      </c>
      <c r="D1146" s="8" t="n">
        <v>1.91</v>
      </c>
      <c r="E1146" s="8" t="n">
        <v>105.970001</v>
      </c>
      <c r="F1146" s="8" t="n">
        <v>68.58</v>
      </c>
      <c r="G1146" s="8" t="n">
        <v>12.77</v>
      </c>
      <c r="H1146" s="8" t="n">
        <v>83.199997</v>
      </c>
      <c r="I1146" s="8" t="n">
        <v>6090.27002</v>
      </c>
      <c r="J1146" s="8" t="n">
        <v>93.653656</v>
      </c>
      <c r="L1146" s="9">
        <f>LN(B1146/B1145)</f>
        <v/>
      </c>
      <c r="M1146" s="9">
        <f>$M$1*(C1146-C1145)</f>
        <v/>
      </c>
      <c r="N1146" s="9">
        <f>$N$1*(D1146-D1145)</f>
        <v/>
      </c>
      <c r="O1146" s="9">
        <f>$O$1*LN(E1146/E1145)</f>
        <v/>
      </c>
      <c r="P1146" s="9">
        <f>$P$1*LN(F1146/F1145)</f>
        <v/>
      </c>
      <c r="Q1146" s="9">
        <f>$Q$1*(G1146-G1145)</f>
        <v/>
      </c>
      <c r="R1146" s="9">
        <f>$R$1*(H1146-H1145)</f>
        <v/>
      </c>
      <c r="S1146" s="9">
        <f>$S$1*LN(I1146/I1145)</f>
        <v/>
      </c>
      <c r="T1146" s="9">
        <f>$T$1*LN(J1146/J1145)</f>
        <v/>
      </c>
      <c r="U1146" s="9">
        <f>$W$12+$W$4*M1146+$W$5*N1146+$W$6*O1146+$W$7*P1146+$W$8*Q1146+$W$9*R1146+$W$10*S1146+$W$11*T1146</f>
        <v/>
      </c>
      <c r="AA1146" s="10">
        <f>INDEX(LINEST(L887:L1146,M887:T1146,TRUE,TRUE),1,9)*52</f>
        <v/>
      </c>
      <c r="AB1146" s="9">
        <f>INDEX(LINEST(L887:L1146,M887:T1146,TRUE,TRUE),1,8)</f>
        <v/>
      </c>
      <c r="AC1146" s="9">
        <f>INDEX(LINEST(L887:L1146,M887:T1146,TRUE,TRUE),1,7)</f>
        <v/>
      </c>
      <c r="AD1146" s="9">
        <f>INDEX(LINEST(L887:L1146,M887:T1146,TRUE,TRUE),1,6)</f>
        <v/>
      </c>
      <c r="AE1146" s="9">
        <f>INDEX(LINEST(L887:L1146,M887:T1146,TRUE,TRUE),1,5)</f>
        <v/>
      </c>
      <c r="AF1146" s="9">
        <f>INDEX(LINEST(L887:L1146,M887:T1146,TRUE,TRUE),1,4)</f>
        <v/>
      </c>
      <c r="AG1146" s="9">
        <f>INDEX(LINEST(L887:L1146,M887:T1146,TRUE,TRUE),1,3)</f>
        <v/>
      </c>
      <c r="AH1146" s="9">
        <f>INDEX(LINEST(L887:L1146,M887:T1146,TRUE,TRUE),1,2)</f>
        <v/>
      </c>
      <c r="AI1146" s="9">
        <f>INDEX(LINEST(L887:L1146,M887:T1146,TRUE,TRUE),1,1)</f>
        <v/>
      </c>
      <c r="AJ1146" s="10">
        <f>INDEX(LINEST(L887:L1146,M887:T1146,TRUE,TRUE),3,1)</f>
        <v/>
      </c>
      <c r="AK1146" s="9">
        <f>AA1145/52+AB1145*M1146+AC1145*N1146+AD1145*O1146+AE1145*P1146+AF1145*Q1146+AG1145*R1146+AH1145*S1146+AI1145*T1146</f>
        <v/>
      </c>
      <c r="AL1146" s="9">
        <f>AVERAGE(L886:L1145)</f>
        <v/>
      </c>
    </row>
    <row r="1147">
      <c r="A1147" s="7" t="n">
        <v>45639</v>
      </c>
      <c r="B1147" s="8" t="n">
        <v>2659.05</v>
      </c>
      <c r="C1147" s="8" t="n">
        <v>2.33</v>
      </c>
      <c r="D1147" s="8" t="n">
        <v>2.07</v>
      </c>
      <c r="E1147" s="8" t="n">
        <v>107</v>
      </c>
      <c r="F1147" s="8" t="n">
        <v>71.54000000000001</v>
      </c>
      <c r="G1147" s="8" t="n">
        <v>13.81</v>
      </c>
      <c r="H1147" s="8" t="n">
        <v>85.660004</v>
      </c>
      <c r="I1147" s="8" t="n">
        <v>6051.089844</v>
      </c>
      <c r="J1147" s="8" t="n">
        <v>92.324219</v>
      </c>
      <c r="L1147" s="9">
        <f>LN(B1147/B1146)</f>
        <v/>
      </c>
      <c r="M1147" s="9">
        <f>$M$1*(C1147-C1146)</f>
        <v/>
      </c>
      <c r="N1147" s="9">
        <f>$N$1*(D1147-D1146)</f>
        <v/>
      </c>
      <c r="O1147" s="9">
        <f>$O$1*LN(E1147/E1146)</f>
        <v/>
      </c>
      <c r="P1147" s="9">
        <f>$P$1*LN(F1147/F1146)</f>
        <v/>
      </c>
      <c r="Q1147" s="9">
        <f>$Q$1*(G1147-G1146)</f>
        <v/>
      </c>
      <c r="R1147" s="9">
        <f>$R$1*(H1147-H1146)</f>
        <v/>
      </c>
      <c r="S1147" s="9">
        <f>$S$1*LN(I1147/I1146)</f>
        <v/>
      </c>
      <c r="T1147" s="9">
        <f>$T$1*LN(J1147/J1146)</f>
        <v/>
      </c>
      <c r="U1147" s="9">
        <f>$W$12+$W$4*M1147+$W$5*N1147+$W$6*O1147+$W$7*P1147+$W$8*Q1147+$W$9*R1147+$W$10*S1147+$W$11*T1147</f>
        <v/>
      </c>
      <c r="AA1147" s="10">
        <f>INDEX(LINEST(L888:L1147,M888:T1147,TRUE,TRUE),1,9)*52</f>
        <v/>
      </c>
      <c r="AB1147" s="9">
        <f>INDEX(LINEST(L888:L1147,M888:T1147,TRUE,TRUE),1,8)</f>
        <v/>
      </c>
      <c r="AC1147" s="9">
        <f>INDEX(LINEST(L888:L1147,M888:T1147,TRUE,TRUE),1,7)</f>
        <v/>
      </c>
      <c r="AD1147" s="9">
        <f>INDEX(LINEST(L888:L1147,M888:T1147,TRUE,TRUE),1,6)</f>
        <v/>
      </c>
      <c r="AE1147" s="9">
        <f>INDEX(LINEST(L888:L1147,M888:T1147,TRUE,TRUE),1,5)</f>
        <v/>
      </c>
      <c r="AF1147" s="9">
        <f>INDEX(LINEST(L888:L1147,M888:T1147,TRUE,TRUE),1,4)</f>
        <v/>
      </c>
      <c r="AG1147" s="9">
        <f>INDEX(LINEST(L888:L1147,M888:T1147,TRUE,TRUE),1,3)</f>
        <v/>
      </c>
      <c r="AH1147" s="9">
        <f>INDEX(LINEST(L888:L1147,M888:T1147,TRUE,TRUE),1,2)</f>
        <v/>
      </c>
      <c r="AI1147" s="9">
        <f>INDEX(LINEST(L888:L1147,M888:T1147,TRUE,TRUE),1,1)</f>
        <v/>
      </c>
      <c r="AJ1147" s="10">
        <f>INDEX(LINEST(L888:L1147,M888:T1147,TRUE,TRUE),3,1)</f>
        <v/>
      </c>
      <c r="AK1147" s="9">
        <f>AA1146/52+AB1146*M1147+AC1146*N1147+AD1146*O1147+AE1146*P1147+AF1146*Q1147+AG1146*R1147+AH1146*S1147+AI1146*T1147</f>
        <v/>
      </c>
      <c r="AL1147" s="9">
        <f>AVERAGE(L887:L1146)</f>
        <v/>
      </c>
    </row>
    <row r="1148">
      <c r="A1148" s="7" t="n">
        <v>45646</v>
      </c>
      <c r="B1148" s="8" t="n">
        <v>2616.45</v>
      </c>
      <c r="C1148" s="8" t="n">
        <v>2.29</v>
      </c>
      <c r="D1148" s="8" t="n">
        <v>2.23</v>
      </c>
      <c r="E1148" s="8" t="n">
        <v>107.620003</v>
      </c>
      <c r="F1148" s="8" t="n">
        <v>69.70999999999999</v>
      </c>
      <c r="G1148" s="8" t="n">
        <v>18.36</v>
      </c>
      <c r="H1148" s="8" t="n">
        <v>91.75</v>
      </c>
      <c r="I1148" s="8" t="n">
        <v>5930.850098</v>
      </c>
      <c r="J1148" s="8" t="n">
        <v>91.714783</v>
      </c>
      <c r="L1148" s="9">
        <f>LN(B1148/B1147)</f>
        <v/>
      </c>
      <c r="M1148" s="9">
        <f>$M$1*(C1148-C1147)</f>
        <v/>
      </c>
      <c r="N1148" s="9">
        <f>$N$1*(D1148-D1147)</f>
        <v/>
      </c>
      <c r="O1148" s="9">
        <f>$O$1*LN(E1148/E1147)</f>
        <v/>
      </c>
      <c r="P1148" s="9">
        <f>$P$1*LN(F1148/F1147)</f>
        <v/>
      </c>
      <c r="Q1148" s="9">
        <f>$Q$1*(G1148-G1147)</f>
        <v/>
      </c>
      <c r="R1148" s="9">
        <f>$R$1*(H1148-H1147)</f>
        <v/>
      </c>
      <c r="S1148" s="9">
        <f>$S$1*LN(I1148/I1147)</f>
        <v/>
      </c>
      <c r="T1148" s="9">
        <f>$T$1*LN(J1148/J1147)</f>
        <v/>
      </c>
      <c r="U1148" s="9">
        <f>$W$12+$W$4*M1148+$W$5*N1148+$W$6*O1148+$W$7*P1148+$W$8*Q1148+$W$9*R1148+$W$10*S1148+$W$11*T1148</f>
        <v/>
      </c>
      <c r="AA1148" s="10">
        <f>INDEX(LINEST(L889:L1148,M889:T1148,TRUE,TRUE),1,9)*52</f>
        <v/>
      </c>
      <c r="AB1148" s="9">
        <f>INDEX(LINEST(L889:L1148,M889:T1148,TRUE,TRUE),1,8)</f>
        <v/>
      </c>
      <c r="AC1148" s="9">
        <f>INDEX(LINEST(L889:L1148,M889:T1148,TRUE,TRUE),1,7)</f>
        <v/>
      </c>
      <c r="AD1148" s="9">
        <f>INDEX(LINEST(L889:L1148,M889:T1148,TRUE,TRUE),1,6)</f>
        <v/>
      </c>
      <c r="AE1148" s="9">
        <f>INDEX(LINEST(L889:L1148,M889:T1148,TRUE,TRUE),1,5)</f>
        <v/>
      </c>
      <c r="AF1148" s="9">
        <f>INDEX(LINEST(L889:L1148,M889:T1148,TRUE,TRUE),1,4)</f>
        <v/>
      </c>
      <c r="AG1148" s="9">
        <f>INDEX(LINEST(L889:L1148,M889:T1148,TRUE,TRUE),1,3)</f>
        <v/>
      </c>
      <c r="AH1148" s="9">
        <f>INDEX(LINEST(L889:L1148,M889:T1148,TRUE,TRUE),1,2)</f>
        <v/>
      </c>
      <c r="AI1148" s="9">
        <f>INDEX(LINEST(L889:L1148,M889:T1148,TRUE,TRUE),1,1)</f>
        <v/>
      </c>
      <c r="AJ1148" s="10">
        <f>INDEX(LINEST(L889:L1148,M889:T1148,TRUE,TRUE),3,1)</f>
        <v/>
      </c>
      <c r="AK1148" s="9">
        <f>AA1147/52+AB1147*M1148+AC1147*N1148+AD1147*O1148+AE1147*P1148+AF1147*Q1148+AG1147*R1148+AH1147*S1148+AI1147*T1148</f>
        <v/>
      </c>
      <c r="AL1148" s="9">
        <f>AVERAGE(L888:L1147)</f>
        <v/>
      </c>
    </row>
    <row r="1149">
      <c r="A1149" s="7" t="n">
        <v>45653</v>
      </c>
      <c r="B1149" s="8" t="n">
        <v>2615.95</v>
      </c>
      <c r="C1149" s="8" t="n">
        <v>2.34</v>
      </c>
      <c r="D1149" s="8" t="n">
        <v>2.28</v>
      </c>
      <c r="E1149" s="8" t="n">
        <v>108</v>
      </c>
      <c r="F1149" s="8" t="n">
        <v>71.28</v>
      </c>
      <c r="G1149" s="8" t="n">
        <v>15.95</v>
      </c>
      <c r="H1149" s="8" t="n">
        <v>94.800003</v>
      </c>
      <c r="I1149" s="8" t="n">
        <v>5970.839844</v>
      </c>
      <c r="J1149" s="8" t="n">
        <v>91.41211699999999</v>
      </c>
      <c r="L1149" s="9">
        <f>LN(B1149/B1148)</f>
        <v/>
      </c>
      <c r="M1149" s="9">
        <f>$M$1*(C1149-C1148)</f>
        <v/>
      </c>
      <c r="N1149" s="9">
        <f>$N$1*(D1149-D1148)</f>
        <v/>
      </c>
      <c r="O1149" s="9">
        <f>$O$1*LN(E1149/E1148)</f>
        <v/>
      </c>
      <c r="P1149" s="9">
        <f>$P$1*LN(F1149/F1148)</f>
        <v/>
      </c>
      <c r="Q1149" s="9">
        <f>$Q$1*(G1149-G1148)</f>
        <v/>
      </c>
      <c r="R1149" s="9">
        <f>$R$1*(H1149-H1148)</f>
        <v/>
      </c>
      <c r="S1149" s="9">
        <f>$S$1*LN(I1149/I1148)</f>
        <v/>
      </c>
      <c r="T1149" s="9">
        <f>$T$1*LN(J1149/J1148)</f>
        <v/>
      </c>
      <c r="U1149" s="9">
        <f>$W$12+$W$4*M1149+$W$5*N1149+$W$6*O1149+$W$7*P1149+$W$8*Q1149+$W$9*R1149+$W$10*S1149+$W$11*T1149</f>
        <v/>
      </c>
      <c r="AA1149" s="10">
        <f>INDEX(LINEST(L890:L1149,M890:T1149,TRUE,TRUE),1,9)*52</f>
        <v/>
      </c>
      <c r="AB1149" s="9">
        <f>INDEX(LINEST(L890:L1149,M890:T1149,TRUE,TRUE),1,8)</f>
        <v/>
      </c>
      <c r="AC1149" s="9">
        <f>INDEX(LINEST(L890:L1149,M890:T1149,TRUE,TRUE),1,7)</f>
        <v/>
      </c>
      <c r="AD1149" s="9">
        <f>INDEX(LINEST(L890:L1149,M890:T1149,TRUE,TRUE),1,6)</f>
        <v/>
      </c>
      <c r="AE1149" s="9">
        <f>INDEX(LINEST(L890:L1149,M890:T1149,TRUE,TRUE),1,5)</f>
        <v/>
      </c>
      <c r="AF1149" s="9">
        <f>INDEX(LINEST(L890:L1149,M890:T1149,TRUE,TRUE),1,4)</f>
        <v/>
      </c>
      <c r="AG1149" s="9">
        <f>INDEX(LINEST(L890:L1149,M890:T1149,TRUE,TRUE),1,3)</f>
        <v/>
      </c>
      <c r="AH1149" s="9">
        <f>INDEX(LINEST(L890:L1149,M890:T1149,TRUE,TRUE),1,2)</f>
        <v/>
      </c>
      <c r="AI1149" s="9">
        <f>INDEX(LINEST(L890:L1149,M890:T1149,TRUE,TRUE),1,1)</f>
        <v/>
      </c>
      <c r="AJ1149" s="10">
        <f>INDEX(LINEST(L890:L1149,M890:T1149,TRUE,TRUE),3,1)</f>
        <v/>
      </c>
      <c r="AK1149" s="9">
        <f>AA1148/52+AB1148*M1149+AC1148*N1149+AD1148*O1149+AE1148*P1149+AF1148*Q1149+AG1148*R1149+AH1148*S1149+AI1148*T1149</f>
        <v/>
      </c>
      <c r="AL1149" s="9">
        <f>AVERAGE(L889:L1148)</f>
        <v/>
      </c>
    </row>
    <row r="1150">
      <c r="A1150" s="7" t="n">
        <v>45660</v>
      </c>
      <c r="B1150" s="8" t="n">
        <v>2646.8</v>
      </c>
      <c r="C1150" s="8" t="n">
        <v>2.34</v>
      </c>
      <c r="D1150" s="8" t="n">
        <v>2.26</v>
      </c>
      <c r="E1150" s="8" t="n">
        <v>108.949997</v>
      </c>
      <c r="F1150" s="8" t="n">
        <v>74.64</v>
      </c>
      <c r="G1150" s="8" t="n">
        <v>16.13</v>
      </c>
      <c r="H1150" s="8" t="n">
        <v>93.349998</v>
      </c>
      <c r="I1150" s="8" t="n">
        <v>5942.470215</v>
      </c>
      <c r="J1150" s="8" t="n">
        <v>91.572906</v>
      </c>
      <c r="L1150" s="9">
        <f>LN(B1150/B1149)</f>
        <v/>
      </c>
      <c r="M1150" s="9">
        <f>$M$1*(C1150-C1149)</f>
        <v/>
      </c>
      <c r="N1150" s="9">
        <f>$N$1*(D1150-D1149)</f>
        <v/>
      </c>
      <c r="O1150" s="9">
        <f>$O$1*LN(E1150/E1149)</f>
        <v/>
      </c>
      <c r="P1150" s="9">
        <f>$P$1*LN(F1150/F1149)</f>
        <v/>
      </c>
      <c r="Q1150" s="9">
        <f>$Q$1*(G1150-G1149)</f>
        <v/>
      </c>
      <c r="R1150" s="9">
        <f>$R$1*(H1150-H1149)</f>
        <v/>
      </c>
      <c r="S1150" s="9">
        <f>$S$1*LN(I1150/I1149)</f>
        <v/>
      </c>
      <c r="T1150" s="9">
        <f>$T$1*LN(J1150/J1149)</f>
        <v/>
      </c>
      <c r="U1150" s="9">
        <f>$W$12+$W$4*M1150+$W$5*N1150+$W$6*O1150+$W$7*P1150+$W$8*Q1150+$W$9*R1150+$W$10*S1150+$W$11*T1150</f>
        <v/>
      </c>
      <c r="AA1150" s="10">
        <f>INDEX(LINEST(L891:L1150,M891:T1150,TRUE,TRUE),1,9)*52</f>
        <v/>
      </c>
      <c r="AB1150" s="9">
        <f>INDEX(LINEST(L891:L1150,M891:T1150,TRUE,TRUE),1,8)</f>
        <v/>
      </c>
      <c r="AC1150" s="9">
        <f>INDEX(LINEST(L891:L1150,M891:T1150,TRUE,TRUE),1,7)</f>
        <v/>
      </c>
      <c r="AD1150" s="9">
        <f>INDEX(LINEST(L891:L1150,M891:T1150,TRUE,TRUE),1,6)</f>
        <v/>
      </c>
      <c r="AE1150" s="9">
        <f>INDEX(LINEST(L891:L1150,M891:T1150,TRUE,TRUE),1,5)</f>
        <v/>
      </c>
      <c r="AF1150" s="9">
        <f>INDEX(LINEST(L891:L1150,M891:T1150,TRUE,TRUE),1,4)</f>
        <v/>
      </c>
      <c r="AG1150" s="9">
        <f>INDEX(LINEST(L891:L1150,M891:T1150,TRUE,TRUE),1,3)</f>
        <v/>
      </c>
      <c r="AH1150" s="9">
        <f>INDEX(LINEST(L891:L1150,M891:T1150,TRUE,TRUE),1,2)</f>
        <v/>
      </c>
      <c r="AI1150" s="9">
        <f>INDEX(LINEST(L891:L1150,M891:T1150,TRUE,TRUE),1,1)</f>
        <v/>
      </c>
      <c r="AJ1150" s="10">
        <f>INDEX(LINEST(L891:L1150,M891:T1150,TRUE,TRUE),3,1)</f>
        <v/>
      </c>
      <c r="AK1150" s="9">
        <f>AA1149/52+AB1149*M1150+AC1149*N1150+AD1149*O1150+AE1149*P1150+AF1149*Q1150+AG1149*R1150+AH1149*S1150+AI1149*T1150</f>
        <v/>
      </c>
      <c r="AL1150" s="9">
        <f>AVERAGE(L890:L1149)</f>
        <v/>
      </c>
    </row>
    <row r="1151">
      <c r="A1151" s="7" t="n">
        <v>45667</v>
      </c>
      <c r="B1151" s="8" t="n">
        <v>2687.45</v>
      </c>
      <c r="C1151" s="8" t="n">
        <v>2.43</v>
      </c>
      <c r="D1151" s="8" t="n">
        <v>2.34</v>
      </c>
      <c r="E1151" s="8" t="n">
        <v>109.650002</v>
      </c>
      <c r="F1151" s="8" t="n">
        <v>77.27</v>
      </c>
      <c r="G1151" s="8" t="n">
        <v>19.54</v>
      </c>
      <c r="H1151" s="8" t="n">
        <v>96.56999999999999</v>
      </c>
      <c r="I1151" s="8" t="n">
        <v>5827.040039</v>
      </c>
      <c r="J1151" s="8" t="n">
        <v>90.749962</v>
      </c>
      <c r="L1151" s="9">
        <f>LN(B1151/B1150)</f>
        <v/>
      </c>
      <c r="M1151" s="9">
        <f>$M$1*(C1151-C1150)</f>
        <v/>
      </c>
      <c r="N1151" s="9">
        <f>$N$1*(D1151-D1150)</f>
        <v/>
      </c>
      <c r="O1151" s="9">
        <f>$O$1*LN(E1151/E1150)</f>
        <v/>
      </c>
      <c r="P1151" s="9">
        <f>$P$1*LN(F1151/F1150)</f>
        <v/>
      </c>
      <c r="Q1151" s="9">
        <f>$Q$1*(G1151-G1150)</f>
        <v/>
      </c>
      <c r="R1151" s="9">
        <f>$R$1*(H1151-H1150)</f>
        <v/>
      </c>
      <c r="S1151" s="9">
        <f>$S$1*LN(I1151/I1150)</f>
        <v/>
      </c>
      <c r="T1151" s="9">
        <f>$T$1*LN(J1151/J1150)</f>
        <v/>
      </c>
      <c r="U1151" s="9">
        <f>$W$12+$W$4*M1151+$W$5*N1151+$W$6*O1151+$W$7*P1151+$W$8*Q1151+$W$9*R1151+$W$10*S1151+$W$11*T1151</f>
        <v/>
      </c>
      <c r="AA1151" s="10">
        <f>INDEX(LINEST(L892:L1151,M892:T1151,TRUE,TRUE),1,9)*52</f>
        <v/>
      </c>
      <c r="AB1151" s="9">
        <f>INDEX(LINEST(L892:L1151,M892:T1151,TRUE,TRUE),1,8)</f>
        <v/>
      </c>
      <c r="AC1151" s="9">
        <f>INDEX(LINEST(L892:L1151,M892:T1151,TRUE,TRUE),1,7)</f>
        <v/>
      </c>
      <c r="AD1151" s="9">
        <f>INDEX(LINEST(L892:L1151,M892:T1151,TRUE,TRUE),1,6)</f>
        <v/>
      </c>
      <c r="AE1151" s="9">
        <f>INDEX(LINEST(L892:L1151,M892:T1151,TRUE,TRUE),1,5)</f>
        <v/>
      </c>
      <c r="AF1151" s="9">
        <f>INDEX(LINEST(L892:L1151,M892:T1151,TRUE,TRUE),1,4)</f>
        <v/>
      </c>
      <c r="AG1151" s="9">
        <f>INDEX(LINEST(L892:L1151,M892:T1151,TRUE,TRUE),1,3)</f>
        <v/>
      </c>
      <c r="AH1151" s="9">
        <f>INDEX(LINEST(L892:L1151,M892:T1151,TRUE,TRUE),1,2)</f>
        <v/>
      </c>
      <c r="AI1151" s="9">
        <f>INDEX(LINEST(L892:L1151,M892:T1151,TRUE,TRUE),1,1)</f>
        <v/>
      </c>
      <c r="AJ1151" s="10">
        <f>INDEX(LINEST(L892:L1151,M892:T1151,TRUE,TRUE),3,1)</f>
        <v/>
      </c>
      <c r="AK1151" s="9">
        <f>AA1150/52+AB1150*M1151+AC1150*N1151+AD1150*O1151+AE1150*P1151+AF1150*Q1151+AG1150*R1151+AH1150*S1151+AI1150*T1151</f>
        <v/>
      </c>
      <c r="AL1151" s="9">
        <f>AVERAGE(L891:L1150)</f>
        <v/>
      </c>
    </row>
    <row r="1152">
      <c r="A1152" s="7" t="n">
        <v>45674</v>
      </c>
      <c r="B1152" s="8" t="n">
        <v>2715.2</v>
      </c>
      <c r="C1152" s="8" t="n">
        <v>2.41</v>
      </c>
      <c r="D1152" s="8" t="n">
        <v>2.2</v>
      </c>
      <c r="E1152" s="8" t="n">
        <v>109.349998</v>
      </c>
      <c r="F1152" s="8" t="n">
        <v>78.56</v>
      </c>
      <c r="G1152" s="8" t="n">
        <v>15.97</v>
      </c>
      <c r="H1152" s="8" t="n">
        <v>95.599998</v>
      </c>
      <c r="I1152" s="8" t="n">
        <v>5996.660156</v>
      </c>
      <c r="J1152" s="8" t="n">
        <v>91.676956</v>
      </c>
      <c r="L1152" s="9">
        <f>LN(B1152/B1151)</f>
        <v/>
      </c>
      <c r="M1152" s="9">
        <f>$M$1*(C1152-C1151)</f>
        <v/>
      </c>
      <c r="N1152" s="9">
        <f>$N$1*(D1152-D1151)</f>
        <v/>
      </c>
      <c r="O1152" s="9">
        <f>$O$1*LN(E1152/E1151)</f>
        <v/>
      </c>
      <c r="P1152" s="9">
        <f>$P$1*LN(F1152/F1151)</f>
        <v/>
      </c>
      <c r="Q1152" s="9">
        <f>$Q$1*(G1152-G1151)</f>
        <v/>
      </c>
      <c r="R1152" s="9">
        <f>$R$1*(H1152-H1151)</f>
        <v/>
      </c>
      <c r="S1152" s="9">
        <f>$S$1*LN(I1152/I1151)</f>
        <v/>
      </c>
      <c r="T1152" s="9">
        <f>$T$1*LN(J1152/J1151)</f>
        <v/>
      </c>
      <c r="U1152" s="9">
        <f>$W$12+$W$4*M1152+$W$5*N1152+$W$6*O1152+$W$7*P1152+$W$8*Q1152+$W$9*R1152+$W$10*S1152+$W$11*T1152</f>
        <v/>
      </c>
      <c r="AA1152" s="10">
        <f>INDEX(LINEST(L893:L1152,M893:T1152,TRUE,TRUE),1,9)*52</f>
        <v/>
      </c>
      <c r="AB1152" s="9">
        <f>INDEX(LINEST(L893:L1152,M893:T1152,TRUE,TRUE),1,8)</f>
        <v/>
      </c>
      <c r="AC1152" s="9">
        <f>INDEX(LINEST(L893:L1152,M893:T1152,TRUE,TRUE),1,7)</f>
        <v/>
      </c>
      <c r="AD1152" s="9">
        <f>INDEX(LINEST(L893:L1152,M893:T1152,TRUE,TRUE),1,6)</f>
        <v/>
      </c>
      <c r="AE1152" s="9">
        <f>INDEX(LINEST(L893:L1152,M893:T1152,TRUE,TRUE),1,5)</f>
        <v/>
      </c>
      <c r="AF1152" s="9">
        <f>INDEX(LINEST(L893:L1152,M893:T1152,TRUE,TRUE),1,4)</f>
        <v/>
      </c>
      <c r="AG1152" s="9">
        <f>INDEX(LINEST(L893:L1152,M893:T1152,TRUE,TRUE),1,3)</f>
        <v/>
      </c>
      <c r="AH1152" s="9">
        <f>INDEX(LINEST(L893:L1152,M893:T1152,TRUE,TRUE),1,2)</f>
        <v/>
      </c>
      <c r="AI1152" s="9">
        <f>INDEX(LINEST(L893:L1152,M893:T1152,TRUE,TRUE),1,1)</f>
        <v/>
      </c>
      <c r="AJ1152" s="10">
        <f>INDEX(LINEST(L893:L1152,M893:T1152,TRUE,TRUE),3,1)</f>
        <v/>
      </c>
      <c r="AK1152" s="9">
        <f>AA1151/52+AB1151*M1152+AC1151*N1152+AD1151*O1152+AE1151*P1152+AF1151*Q1152+AG1151*R1152+AH1151*S1152+AI1151*T1152</f>
        <v/>
      </c>
      <c r="AL1152" s="9">
        <f>AVERAGE(L892:L1151)</f>
        <v/>
      </c>
    </row>
    <row r="1153">
      <c r="A1153" s="7" t="n">
        <v>45681</v>
      </c>
      <c r="B1153" s="8" t="n">
        <v>2776.8</v>
      </c>
      <c r="C1153" s="8" t="n">
        <v>2.43</v>
      </c>
      <c r="D1153" s="8" t="n">
        <v>2.2</v>
      </c>
      <c r="E1153" s="8" t="n">
        <v>107.440002</v>
      </c>
      <c r="F1153" s="8" t="n">
        <v>74.97</v>
      </c>
      <c r="G1153" s="8" t="n">
        <v>14.85</v>
      </c>
      <c r="H1153" s="8" t="n">
        <v>86.75</v>
      </c>
      <c r="I1153" s="8" t="n">
        <v>6101.240234</v>
      </c>
      <c r="J1153" s="8" t="n">
        <v>91.76209299999999</v>
      </c>
      <c r="L1153" s="9">
        <f>LN(B1153/B1152)</f>
        <v/>
      </c>
      <c r="M1153" s="9">
        <f>$M$1*(C1153-C1152)</f>
        <v/>
      </c>
      <c r="N1153" s="9">
        <f>$N$1*(D1153-D1152)</f>
        <v/>
      </c>
      <c r="O1153" s="9">
        <f>$O$1*LN(E1153/E1152)</f>
        <v/>
      </c>
      <c r="P1153" s="9">
        <f>$P$1*LN(F1153/F1152)</f>
        <v/>
      </c>
      <c r="Q1153" s="9">
        <f>$Q$1*(G1153-G1152)</f>
        <v/>
      </c>
      <c r="R1153" s="9">
        <f>$R$1*(H1153-H1152)</f>
        <v/>
      </c>
      <c r="S1153" s="9">
        <f>$S$1*LN(I1153/I1152)</f>
        <v/>
      </c>
      <c r="T1153" s="9">
        <f>$T$1*LN(J1153/J1152)</f>
        <v/>
      </c>
      <c r="U1153" s="9">
        <f>$W$12+$W$4*M1153+$W$5*N1153+$W$6*O1153+$W$7*P1153+$W$8*Q1153+$W$9*R1153+$W$10*S1153+$W$11*T1153</f>
        <v/>
      </c>
      <c r="AA1153" s="10">
        <f>INDEX(LINEST(L894:L1153,M894:T1153,TRUE,TRUE),1,9)*52</f>
        <v/>
      </c>
      <c r="AB1153" s="9">
        <f>INDEX(LINEST(L894:L1153,M894:T1153,TRUE,TRUE),1,8)</f>
        <v/>
      </c>
      <c r="AC1153" s="9">
        <f>INDEX(LINEST(L894:L1153,M894:T1153,TRUE,TRUE),1,7)</f>
        <v/>
      </c>
      <c r="AD1153" s="9">
        <f>INDEX(LINEST(L894:L1153,M894:T1153,TRUE,TRUE),1,6)</f>
        <v/>
      </c>
      <c r="AE1153" s="9">
        <f>INDEX(LINEST(L894:L1153,M894:T1153,TRUE,TRUE),1,5)</f>
        <v/>
      </c>
      <c r="AF1153" s="9">
        <f>INDEX(LINEST(L894:L1153,M894:T1153,TRUE,TRUE),1,4)</f>
        <v/>
      </c>
      <c r="AG1153" s="9">
        <f>INDEX(LINEST(L894:L1153,M894:T1153,TRUE,TRUE),1,3)</f>
        <v/>
      </c>
      <c r="AH1153" s="9">
        <f>INDEX(LINEST(L894:L1153,M894:T1153,TRUE,TRUE),1,2)</f>
        <v/>
      </c>
      <c r="AI1153" s="9">
        <f>INDEX(LINEST(L894:L1153,M894:T1153,TRUE,TRUE),1,1)</f>
        <v/>
      </c>
      <c r="AJ1153" s="10">
        <f>INDEX(LINEST(L894:L1153,M894:T1153,TRUE,TRUE),3,1)</f>
        <v/>
      </c>
      <c r="AK1153" s="9">
        <f>AA1152/52+AB1152*M1153+AC1152*N1153+AD1152*O1153+AE1152*P1153+AF1152*Q1153+AG1152*R1153+AH1152*S1153+AI1152*T1153</f>
        <v/>
      </c>
      <c r="AL1153" s="9">
        <f>AVERAGE(L893:L1152)</f>
        <v/>
      </c>
    </row>
    <row r="1154">
      <c r="A1154" s="7" t="n">
        <v>45688</v>
      </c>
      <c r="B1154" s="8" t="n">
        <v>2812.05</v>
      </c>
      <c r="C1154" s="8" t="n">
        <v>2.42</v>
      </c>
      <c r="D1154" s="8" t="n">
        <v>2.16</v>
      </c>
      <c r="E1154" s="8" t="n">
        <v>108.370003</v>
      </c>
      <c r="F1154" s="8" t="n">
        <v>72.84</v>
      </c>
      <c r="G1154" s="8" t="n">
        <v>16.43</v>
      </c>
      <c r="H1154" s="8" t="n">
        <v>91.760002</v>
      </c>
      <c r="I1154" s="8" t="n">
        <v>6040.529785</v>
      </c>
      <c r="J1154" s="8" t="n">
        <v>92.13099699999999</v>
      </c>
      <c r="L1154" s="9">
        <f>LN(B1154/B1153)</f>
        <v/>
      </c>
      <c r="M1154" s="9">
        <f>$M$1*(C1154-C1153)</f>
        <v/>
      </c>
      <c r="N1154" s="9">
        <f>$N$1*(D1154-D1153)</f>
        <v/>
      </c>
      <c r="O1154" s="9">
        <f>$O$1*LN(E1154/E1153)</f>
        <v/>
      </c>
      <c r="P1154" s="9">
        <f>$P$1*LN(F1154/F1153)</f>
        <v/>
      </c>
      <c r="Q1154" s="9">
        <f>$Q$1*(G1154-G1153)</f>
        <v/>
      </c>
      <c r="R1154" s="9">
        <f>$R$1*(H1154-H1153)</f>
        <v/>
      </c>
      <c r="S1154" s="9">
        <f>$S$1*LN(I1154/I1153)</f>
        <v/>
      </c>
      <c r="T1154" s="9">
        <f>$T$1*LN(J1154/J1153)</f>
        <v/>
      </c>
      <c r="U1154" s="9">
        <f>$W$12+$W$4*M1154+$W$5*N1154+$W$6*O1154+$W$7*P1154+$W$8*Q1154+$W$9*R1154+$W$10*S1154+$W$11*T1154</f>
        <v/>
      </c>
      <c r="AA1154" s="10">
        <f>INDEX(LINEST(L895:L1154,M895:T1154,TRUE,TRUE),1,9)*52</f>
        <v/>
      </c>
      <c r="AB1154" s="9">
        <f>INDEX(LINEST(L895:L1154,M895:T1154,TRUE,TRUE),1,8)</f>
        <v/>
      </c>
      <c r="AC1154" s="9">
        <f>INDEX(LINEST(L895:L1154,M895:T1154,TRUE,TRUE),1,7)</f>
        <v/>
      </c>
      <c r="AD1154" s="9">
        <f>INDEX(LINEST(L895:L1154,M895:T1154,TRUE,TRUE),1,6)</f>
        <v/>
      </c>
      <c r="AE1154" s="9">
        <f>INDEX(LINEST(L895:L1154,M895:T1154,TRUE,TRUE),1,5)</f>
        <v/>
      </c>
      <c r="AF1154" s="9">
        <f>INDEX(LINEST(L895:L1154,M895:T1154,TRUE,TRUE),1,4)</f>
        <v/>
      </c>
      <c r="AG1154" s="9">
        <f>INDEX(LINEST(L895:L1154,M895:T1154,TRUE,TRUE),1,3)</f>
        <v/>
      </c>
      <c r="AH1154" s="9">
        <f>INDEX(LINEST(L895:L1154,M895:T1154,TRUE,TRUE),1,2)</f>
        <v/>
      </c>
      <c r="AI1154" s="9">
        <f>INDEX(LINEST(L895:L1154,M895:T1154,TRUE,TRUE),1,1)</f>
        <v/>
      </c>
      <c r="AJ1154" s="10">
        <f>INDEX(LINEST(L895:L1154,M895:T1154,TRUE,TRUE),3,1)</f>
        <v/>
      </c>
      <c r="AK1154" s="9">
        <f>AA1153/52+AB1153*M1154+AC1153*N1154+AD1153*O1154+AE1153*P1154+AF1153*Q1154+AG1153*R1154+AH1153*S1154+AI1153*T1154</f>
        <v/>
      </c>
      <c r="AL1154" s="9">
        <f>AVERAGE(L894:L1153)</f>
        <v/>
      </c>
    </row>
    <row r="1155">
      <c r="A1155" s="7" t="n">
        <v>45695</v>
      </c>
      <c r="B1155" s="8" t="n">
        <v>2874.65</v>
      </c>
      <c r="C1155" s="8" t="n">
        <v>2.42</v>
      </c>
      <c r="D1155" s="8" t="n">
        <v>2.07</v>
      </c>
      <c r="E1155" s="8" t="n">
        <v>108.040001</v>
      </c>
      <c r="F1155" s="8" t="n">
        <v>71.31999999999999</v>
      </c>
      <c r="G1155" s="8" t="n">
        <v>16.54</v>
      </c>
      <c r="H1155" s="8" t="n">
        <v>93.129997</v>
      </c>
      <c r="I1155" s="8" t="n">
        <v>6025.990234</v>
      </c>
      <c r="J1155" s="8" t="n">
        <v>92.493523</v>
      </c>
      <c r="L1155" s="9">
        <f>LN(B1155/B1154)</f>
        <v/>
      </c>
      <c r="M1155" s="9">
        <f>$M$1*(C1155-C1154)</f>
        <v/>
      </c>
      <c r="N1155" s="9">
        <f>$N$1*(D1155-D1154)</f>
        <v/>
      </c>
      <c r="O1155" s="9">
        <f>$O$1*LN(E1155/E1154)</f>
        <v/>
      </c>
      <c r="P1155" s="9">
        <f>$P$1*LN(F1155/F1154)</f>
        <v/>
      </c>
      <c r="Q1155" s="9">
        <f>$Q$1*(G1155-G1154)</f>
        <v/>
      </c>
      <c r="R1155" s="9">
        <f>$R$1*(H1155-H1154)</f>
        <v/>
      </c>
      <c r="S1155" s="9">
        <f>$S$1*LN(I1155/I1154)</f>
        <v/>
      </c>
      <c r="T1155" s="9">
        <f>$T$1*LN(J1155/J1154)</f>
        <v/>
      </c>
      <c r="U1155" s="9">
        <f>$W$12+$W$4*M1155+$W$5*N1155+$W$6*O1155+$W$7*P1155+$W$8*Q1155+$W$9*R1155+$W$10*S1155+$W$11*T1155</f>
        <v/>
      </c>
      <c r="AA1155" s="10">
        <f>INDEX(LINEST(L896:L1155,M896:T1155,TRUE,TRUE),1,9)*52</f>
        <v/>
      </c>
      <c r="AB1155" s="9">
        <f>INDEX(LINEST(L896:L1155,M896:T1155,TRUE,TRUE),1,8)</f>
        <v/>
      </c>
      <c r="AC1155" s="9">
        <f>INDEX(LINEST(L896:L1155,M896:T1155,TRUE,TRUE),1,7)</f>
        <v/>
      </c>
      <c r="AD1155" s="9">
        <f>INDEX(LINEST(L896:L1155,M896:T1155,TRUE,TRUE),1,6)</f>
        <v/>
      </c>
      <c r="AE1155" s="9">
        <f>INDEX(LINEST(L896:L1155,M896:T1155,TRUE,TRUE),1,5)</f>
        <v/>
      </c>
      <c r="AF1155" s="9">
        <f>INDEX(LINEST(L896:L1155,M896:T1155,TRUE,TRUE),1,4)</f>
        <v/>
      </c>
      <c r="AG1155" s="9">
        <f>INDEX(LINEST(L896:L1155,M896:T1155,TRUE,TRUE),1,3)</f>
        <v/>
      </c>
      <c r="AH1155" s="9">
        <f>INDEX(LINEST(L896:L1155,M896:T1155,TRUE,TRUE),1,2)</f>
        <v/>
      </c>
      <c r="AI1155" s="9">
        <f>INDEX(LINEST(L896:L1155,M896:T1155,TRUE,TRUE),1,1)</f>
        <v/>
      </c>
      <c r="AJ1155" s="10">
        <f>INDEX(LINEST(L896:L1155,M896:T1155,TRUE,TRUE),3,1)</f>
        <v/>
      </c>
      <c r="AK1155" s="9">
        <f>AA1154/52+AB1154*M1155+AC1154*N1155+AD1154*O1155+AE1154*P1155+AF1154*Q1155+AG1154*R1155+AH1154*S1155+AI1154*T1155</f>
        <v/>
      </c>
      <c r="AL1155" s="9">
        <f>AVERAGE(L895:L1154)</f>
        <v/>
      </c>
    </row>
    <row r="1156">
      <c r="A1156" s="7" t="n">
        <v>45702</v>
      </c>
      <c r="B1156" s="8" t="n">
        <v>2921.25</v>
      </c>
      <c r="C1156" s="8" t="n">
        <v>2.43</v>
      </c>
      <c r="D1156" s="8" t="n">
        <v>2.04</v>
      </c>
      <c r="E1156" s="8" t="n">
        <v>106.57</v>
      </c>
      <c r="F1156" s="8" t="n">
        <v>71.05</v>
      </c>
      <c r="G1156" s="8" t="n">
        <v>14.77</v>
      </c>
      <c r="H1156" s="8" t="n">
        <v>84.66999800000001</v>
      </c>
      <c r="I1156" s="8" t="n">
        <v>6114.629883</v>
      </c>
      <c r="J1156" s="8" t="n">
        <v>92.721298</v>
      </c>
      <c r="L1156" s="9">
        <f>LN(B1156/B1155)</f>
        <v/>
      </c>
      <c r="M1156" s="9">
        <f>$M$1*(C1156-C1155)</f>
        <v/>
      </c>
      <c r="N1156" s="9">
        <f>$N$1*(D1156-D1155)</f>
        <v/>
      </c>
      <c r="O1156" s="9">
        <f>$O$1*LN(E1156/E1155)</f>
        <v/>
      </c>
      <c r="P1156" s="9">
        <f>$P$1*LN(F1156/F1155)</f>
        <v/>
      </c>
      <c r="Q1156" s="9">
        <f>$Q$1*(G1156-G1155)</f>
        <v/>
      </c>
      <c r="R1156" s="9">
        <f>$R$1*(H1156-H1155)</f>
        <v/>
      </c>
      <c r="S1156" s="9">
        <f>$S$1*LN(I1156/I1155)</f>
        <v/>
      </c>
      <c r="T1156" s="9">
        <f>$T$1*LN(J1156/J1155)</f>
        <v/>
      </c>
      <c r="U1156" s="9">
        <f>$W$12+$W$4*M1156+$W$5*N1156+$W$6*O1156+$W$7*P1156+$W$8*Q1156+$W$9*R1156+$W$10*S1156+$W$11*T1156</f>
        <v/>
      </c>
      <c r="AA1156" s="10">
        <f>INDEX(LINEST(L897:L1156,M897:T1156,TRUE,TRUE),1,9)*52</f>
        <v/>
      </c>
      <c r="AB1156" s="9">
        <f>INDEX(LINEST(L897:L1156,M897:T1156,TRUE,TRUE),1,8)</f>
        <v/>
      </c>
      <c r="AC1156" s="9">
        <f>INDEX(LINEST(L897:L1156,M897:T1156,TRUE,TRUE),1,7)</f>
        <v/>
      </c>
      <c r="AD1156" s="9">
        <f>INDEX(LINEST(L897:L1156,M897:T1156,TRUE,TRUE),1,6)</f>
        <v/>
      </c>
      <c r="AE1156" s="9">
        <f>INDEX(LINEST(L897:L1156,M897:T1156,TRUE,TRUE),1,5)</f>
        <v/>
      </c>
      <c r="AF1156" s="9">
        <f>INDEX(LINEST(L897:L1156,M897:T1156,TRUE,TRUE),1,4)</f>
        <v/>
      </c>
      <c r="AG1156" s="9">
        <f>INDEX(LINEST(L897:L1156,M897:T1156,TRUE,TRUE),1,3)</f>
        <v/>
      </c>
      <c r="AH1156" s="9">
        <f>INDEX(LINEST(L897:L1156,M897:T1156,TRUE,TRUE),1,2)</f>
        <v/>
      </c>
      <c r="AI1156" s="9">
        <f>INDEX(LINEST(L897:L1156,M897:T1156,TRUE,TRUE),1,1)</f>
        <v/>
      </c>
      <c r="AJ1156" s="10">
        <f>INDEX(LINEST(L897:L1156,M897:T1156,TRUE,TRUE),3,1)</f>
        <v/>
      </c>
      <c r="AK1156" s="9">
        <f>AA1155/52+AB1155*M1156+AC1155*N1156+AD1155*O1156+AE1155*P1156+AF1155*Q1156+AG1155*R1156+AH1155*S1156+AI1155*T1156</f>
        <v/>
      </c>
      <c r="AL1156" s="9">
        <f>AVERAGE(L896:L1155)</f>
        <v/>
      </c>
    </row>
    <row r="1157">
      <c r="A1157" s="7" t="n">
        <v>45709</v>
      </c>
      <c r="B1157" s="8" t="n">
        <v>2934.15</v>
      </c>
      <c r="C1157" s="8" t="n">
        <v>2.42</v>
      </c>
      <c r="D1157" s="8" t="n">
        <v>2</v>
      </c>
      <c r="E1157" s="8" t="n">
        <v>106.610001</v>
      </c>
      <c r="F1157" s="8" t="n">
        <v>70.72</v>
      </c>
      <c r="G1157" s="8" t="n">
        <v>18.21</v>
      </c>
      <c r="H1157" s="8" t="n">
        <v>91.83000199999999</v>
      </c>
      <c r="I1157" s="8" t="n">
        <v>6013.129883</v>
      </c>
      <c r="J1157" s="8" t="n">
        <v>93.025002</v>
      </c>
      <c r="L1157" s="9">
        <f>LN(B1157/B1156)</f>
        <v/>
      </c>
      <c r="M1157" s="9">
        <f>$M$1*(C1157-C1156)</f>
        <v/>
      </c>
      <c r="N1157" s="9">
        <f>$N$1*(D1157-D1156)</f>
        <v/>
      </c>
      <c r="O1157" s="9">
        <f>$O$1*LN(E1157/E1156)</f>
        <v/>
      </c>
      <c r="P1157" s="9">
        <f>$P$1*LN(F1157/F1156)</f>
        <v/>
      </c>
      <c r="Q1157" s="9">
        <f>$Q$1*(G1157-G1156)</f>
        <v/>
      </c>
      <c r="R1157" s="9">
        <f>$R$1*(H1157-H1156)</f>
        <v/>
      </c>
      <c r="S1157" s="9">
        <f>$S$1*LN(I1157/I1156)</f>
        <v/>
      </c>
      <c r="T1157" s="9">
        <f>$T$1*LN(J1157/J1156)</f>
        <v/>
      </c>
      <c r="U1157" s="9">
        <f>$W$12+$W$4*M1157+$W$5*N1157+$W$6*O1157+$W$7*P1157+$W$8*Q1157+$W$9*R1157+$W$10*S1157+$W$11*T1157</f>
        <v/>
      </c>
      <c r="AA1157" s="10">
        <f>INDEX(LINEST(L898:L1157,M898:T1157,TRUE,TRUE),1,9)*52</f>
        <v/>
      </c>
      <c r="AB1157" s="9">
        <f>INDEX(LINEST(L898:L1157,M898:T1157,TRUE,TRUE),1,8)</f>
        <v/>
      </c>
      <c r="AC1157" s="9">
        <f>INDEX(LINEST(L898:L1157,M898:T1157,TRUE,TRUE),1,7)</f>
        <v/>
      </c>
      <c r="AD1157" s="9">
        <f>INDEX(LINEST(L898:L1157,M898:T1157,TRUE,TRUE),1,6)</f>
        <v/>
      </c>
      <c r="AE1157" s="9">
        <f>INDEX(LINEST(L898:L1157,M898:T1157,TRUE,TRUE),1,5)</f>
        <v/>
      </c>
      <c r="AF1157" s="9">
        <f>INDEX(LINEST(L898:L1157,M898:T1157,TRUE,TRUE),1,4)</f>
        <v/>
      </c>
      <c r="AG1157" s="9">
        <f>INDEX(LINEST(L898:L1157,M898:T1157,TRUE,TRUE),1,3)</f>
        <v/>
      </c>
      <c r="AH1157" s="9">
        <f>INDEX(LINEST(L898:L1157,M898:T1157,TRUE,TRUE),1,2)</f>
        <v/>
      </c>
      <c r="AI1157" s="9">
        <f>INDEX(LINEST(L898:L1157,M898:T1157,TRUE,TRUE),1,1)</f>
        <v/>
      </c>
      <c r="AJ1157" s="10">
        <f>INDEX(LINEST(L898:L1157,M898:T1157,TRUE,TRUE),3,1)</f>
        <v/>
      </c>
      <c r="AK1157" s="9">
        <f>AA1156/52+AB1156*M1157+AC1156*N1157+AD1156*O1157+AE1156*P1157+AF1156*Q1157+AG1156*R1157+AH1156*S1157+AI1156*T1157</f>
        <v/>
      </c>
      <c r="AL1157" s="9">
        <f>AVERAGE(L897:L1156)</f>
        <v/>
      </c>
    </row>
    <row r="1158">
      <c r="A1158" s="7" t="n">
        <v>45716</v>
      </c>
      <c r="B1158" s="8" t="n">
        <v>2834.55</v>
      </c>
      <c r="C1158" s="8" t="n">
        <v>2.38</v>
      </c>
      <c r="D1158" s="8" t="n">
        <v>1.86</v>
      </c>
      <c r="E1158" s="8" t="n">
        <v>107.610001</v>
      </c>
      <c r="F1158" s="8" t="n">
        <v>69.97</v>
      </c>
      <c r="G1158" s="8" t="n">
        <v>19.63</v>
      </c>
      <c r="H1158" s="8" t="n">
        <v>104.459999</v>
      </c>
      <c r="I1158" s="8" t="n">
        <v>5954.5</v>
      </c>
      <c r="J1158" s="8" t="n">
        <v>94.192307</v>
      </c>
      <c r="L1158" s="9">
        <f>LN(B1158/B1157)</f>
        <v/>
      </c>
      <c r="M1158" s="9">
        <f>$M$1*(C1158-C1157)</f>
        <v/>
      </c>
      <c r="N1158" s="9">
        <f>$N$1*(D1158-D1157)</f>
        <v/>
      </c>
      <c r="O1158" s="9">
        <f>$O$1*LN(E1158/E1157)</f>
        <v/>
      </c>
      <c r="P1158" s="9">
        <f>$P$1*LN(F1158/F1157)</f>
        <v/>
      </c>
      <c r="Q1158" s="9">
        <f>$Q$1*(G1158-G1157)</f>
        <v/>
      </c>
      <c r="R1158" s="9">
        <f>$R$1*(H1158-H1157)</f>
        <v/>
      </c>
      <c r="S1158" s="9">
        <f>$S$1*LN(I1158/I1157)</f>
        <v/>
      </c>
      <c r="T1158" s="9">
        <f>$T$1*LN(J1158/J1157)</f>
        <v/>
      </c>
      <c r="U1158" s="9">
        <f>$W$12+$W$4*M1158+$W$5*N1158+$W$6*O1158+$W$7*P1158+$W$8*Q1158+$W$9*R1158+$W$10*S1158+$W$11*T1158</f>
        <v/>
      </c>
      <c r="AA1158" s="10">
        <f>INDEX(LINEST(L899:L1158,M899:T1158,TRUE,TRUE),1,9)*52</f>
        <v/>
      </c>
      <c r="AB1158" s="9">
        <f>INDEX(LINEST(L899:L1158,M899:T1158,TRUE,TRUE),1,8)</f>
        <v/>
      </c>
      <c r="AC1158" s="9">
        <f>INDEX(LINEST(L899:L1158,M899:T1158,TRUE,TRUE),1,7)</f>
        <v/>
      </c>
      <c r="AD1158" s="9">
        <f>INDEX(LINEST(L899:L1158,M899:T1158,TRUE,TRUE),1,6)</f>
        <v/>
      </c>
      <c r="AE1158" s="9">
        <f>INDEX(LINEST(L899:L1158,M899:T1158,TRUE,TRUE),1,5)</f>
        <v/>
      </c>
      <c r="AF1158" s="9">
        <f>INDEX(LINEST(L899:L1158,M899:T1158,TRUE,TRUE),1,4)</f>
        <v/>
      </c>
      <c r="AG1158" s="9">
        <f>INDEX(LINEST(L899:L1158,M899:T1158,TRUE,TRUE),1,3)</f>
        <v/>
      </c>
      <c r="AH1158" s="9">
        <f>INDEX(LINEST(L899:L1158,M899:T1158,TRUE,TRUE),1,2)</f>
        <v/>
      </c>
      <c r="AI1158" s="9">
        <f>INDEX(LINEST(L899:L1158,M899:T1158,TRUE,TRUE),1,1)</f>
        <v/>
      </c>
      <c r="AJ1158" s="10">
        <f>INDEX(LINEST(L899:L1158,M899:T1158,TRUE,TRUE),3,1)</f>
        <v/>
      </c>
      <c r="AK1158" s="9">
        <f>AA1157/52+AB1157*M1158+AC1157*N1158+AD1157*O1158+AE1157*P1158+AF1157*Q1158+AG1157*R1158+AH1157*S1158+AI1157*T1158</f>
        <v/>
      </c>
      <c r="AL1158" s="9">
        <f>AVERAGE(L898:L1157)</f>
        <v/>
      </c>
    </row>
    <row r="1159">
      <c r="A1159" s="7" t="n">
        <v>45723</v>
      </c>
      <c r="B1159" s="8" t="n">
        <v>2931.15</v>
      </c>
      <c r="C1159" s="8" t="n">
        <v>2.33</v>
      </c>
      <c r="D1159" s="8" t="n">
        <v>1.99</v>
      </c>
      <c r="E1159" s="8" t="n">
        <v>103.839996</v>
      </c>
      <c r="F1159" s="8" t="n">
        <v>67.29000000000001</v>
      </c>
      <c r="G1159" s="8" t="n">
        <v>23.37</v>
      </c>
      <c r="H1159" s="8" t="n">
        <v>104.410004</v>
      </c>
      <c r="I1159" s="8" t="n">
        <v>5770.200195</v>
      </c>
      <c r="J1159" s="8" t="n">
        <v>93.62492399999999</v>
      </c>
      <c r="L1159" s="9">
        <f>LN(B1159/B1158)</f>
        <v/>
      </c>
      <c r="M1159" s="9">
        <f>$M$1*(C1159-C1158)</f>
        <v/>
      </c>
      <c r="N1159" s="9">
        <f>$N$1*(D1159-D1158)</f>
        <v/>
      </c>
      <c r="O1159" s="9">
        <f>$O$1*LN(E1159/E1158)</f>
        <v/>
      </c>
      <c r="P1159" s="9">
        <f>$P$1*LN(F1159/F1158)</f>
        <v/>
      </c>
      <c r="Q1159" s="9">
        <f>$Q$1*(G1159-G1158)</f>
        <v/>
      </c>
      <c r="R1159" s="9">
        <f>$R$1*(H1159-H1158)</f>
        <v/>
      </c>
      <c r="S1159" s="9">
        <f>$S$1*LN(I1159/I1158)</f>
        <v/>
      </c>
      <c r="T1159" s="9">
        <f>$T$1*LN(J1159/J1158)</f>
        <v/>
      </c>
      <c r="U1159" s="9">
        <f>$W$12+$W$4*M1159+$W$5*N1159+$W$6*O1159+$W$7*P1159+$W$8*Q1159+$W$9*R1159+$W$10*S1159+$W$11*T1159</f>
        <v/>
      </c>
      <c r="AA1159" s="10">
        <f>INDEX(LINEST(L900:L1159,M900:T1159,TRUE,TRUE),1,9)*52</f>
        <v/>
      </c>
      <c r="AB1159" s="9">
        <f>INDEX(LINEST(L900:L1159,M900:T1159,TRUE,TRUE),1,8)</f>
        <v/>
      </c>
      <c r="AC1159" s="9">
        <f>INDEX(LINEST(L900:L1159,M900:T1159,TRUE,TRUE),1,7)</f>
        <v/>
      </c>
      <c r="AD1159" s="9">
        <f>INDEX(LINEST(L900:L1159,M900:T1159,TRUE,TRUE),1,6)</f>
        <v/>
      </c>
      <c r="AE1159" s="9">
        <f>INDEX(LINEST(L900:L1159,M900:T1159,TRUE,TRUE),1,5)</f>
        <v/>
      </c>
      <c r="AF1159" s="9">
        <f>INDEX(LINEST(L900:L1159,M900:T1159,TRUE,TRUE),1,4)</f>
        <v/>
      </c>
      <c r="AG1159" s="9">
        <f>INDEX(LINEST(L900:L1159,M900:T1159,TRUE,TRUE),1,3)</f>
        <v/>
      </c>
      <c r="AH1159" s="9">
        <f>INDEX(LINEST(L900:L1159,M900:T1159,TRUE,TRUE),1,2)</f>
        <v/>
      </c>
      <c r="AI1159" s="9">
        <f>INDEX(LINEST(L900:L1159,M900:T1159,TRUE,TRUE),1,1)</f>
        <v/>
      </c>
      <c r="AJ1159" s="10">
        <f>INDEX(LINEST(L900:L1159,M900:T1159,TRUE,TRUE),3,1)</f>
        <v/>
      </c>
      <c r="AK1159" s="9">
        <f>AA1158/52+AB1158*M1159+AC1158*N1159+AD1158*O1159+AE1158*P1159+AF1158*Q1159+AG1158*R1159+AH1158*S1159+AI1158*T1159</f>
        <v/>
      </c>
      <c r="AL1159" s="9">
        <f>AVERAGE(L899:L1158)</f>
        <v/>
      </c>
    </row>
    <row r="1160">
      <c r="A1160" s="7" t="n">
        <v>45730</v>
      </c>
      <c r="B1160" s="8" t="n">
        <v>2978.05</v>
      </c>
      <c r="C1160" s="8" t="n">
        <v>2.3</v>
      </c>
      <c r="D1160" s="8" t="n">
        <v>2.01</v>
      </c>
      <c r="E1160" s="8" t="n">
        <v>103.720001</v>
      </c>
      <c r="F1160" s="8" t="n">
        <v>67.43000000000001</v>
      </c>
      <c r="G1160" s="8" t="n">
        <v>21.77</v>
      </c>
      <c r="H1160" s="8" t="n">
        <v>101.010002</v>
      </c>
      <c r="I1160" s="8" t="n">
        <v>5638.939941</v>
      </c>
      <c r="J1160" s="8" t="n">
        <v>93.558296</v>
      </c>
      <c r="L1160" s="9">
        <f>LN(B1160/B1159)</f>
        <v/>
      </c>
      <c r="M1160" s="9">
        <f>$M$1*(C1160-C1159)</f>
        <v/>
      </c>
      <c r="N1160" s="9">
        <f>$N$1*(D1160-D1159)</f>
        <v/>
      </c>
      <c r="O1160" s="9">
        <f>$O$1*LN(E1160/E1159)</f>
        <v/>
      </c>
      <c r="P1160" s="9">
        <f>$P$1*LN(F1160/F1159)</f>
        <v/>
      </c>
      <c r="Q1160" s="9">
        <f>$Q$1*(G1160-G1159)</f>
        <v/>
      </c>
      <c r="R1160" s="9">
        <f>$R$1*(H1160-H1159)</f>
        <v/>
      </c>
      <c r="S1160" s="9">
        <f>$S$1*LN(I1160/I1159)</f>
        <v/>
      </c>
      <c r="T1160" s="9">
        <f>$T$1*LN(J1160/J1159)</f>
        <v/>
      </c>
      <c r="U1160" s="9">
        <f>$W$12+$W$4*M1160+$W$5*N1160+$W$6*O1160+$W$7*P1160+$W$8*Q1160+$W$9*R1160+$W$10*S1160+$W$11*T1160</f>
        <v/>
      </c>
      <c r="AA1160" s="10">
        <f>INDEX(LINEST(L901:L1160,M901:T1160,TRUE,TRUE),1,9)*52</f>
        <v/>
      </c>
      <c r="AB1160" s="9">
        <f>INDEX(LINEST(L901:L1160,M901:T1160,TRUE,TRUE),1,8)</f>
        <v/>
      </c>
      <c r="AC1160" s="9">
        <f>INDEX(LINEST(L901:L1160,M901:T1160,TRUE,TRUE),1,7)</f>
        <v/>
      </c>
      <c r="AD1160" s="9">
        <f>INDEX(LINEST(L901:L1160,M901:T1160,TRUE,TRUE),1,6)</f>
        <v/>
      </c>
      <c r="AE1160" s="9">
        <f>INDEX(LINEST(L901:L1160,M901:T1160,TRUE,TRUE),1,5)</f>
        <v/>
      </c>
      <c r="AF1160" s="9">
        <f>INDEX(LINEST(L901:L1160,M901:T1160,TRUE,TRUE),1,4)</f>
        <v/>
      </c>
      <c r="AG1160" s="9">
        <f>INDEX(LINEST(L901:L1160,M901:T1160,TRUE,TRUE),1,3)</f>
        <v/>
      </c>
      <c r="AH1160" s="9">
        <f>INDEX(LINEST(L901:L1160,M901:T1160,TRUE,TRUE),1,2)</f>
        <v/>
      </c>
      <c r="AI1160" s="9">
        <f>INDEX(LINEST(L901:L1160,M901:T1160,TRUE,TRUE),1,1)</f>
        <v/>
      </c>
      <c r="AJ1160" s="10">
        <f>INDEX(LINEST(L901:L1160,M901:T1160,TRUE,TRUE),3,1)</f>
        <v/>
      </c>
      <c r="AK1160" s="9">
        <f>AA1159/52+AB1159*M1160+AC1159*N1160+AD1159*O1160+AE1159*P1160+AF1159*Q1160+AG1159*R1160+AH1159*S1160+AI1159*T1160</f>
        <v/>
      </c>
      <c r="AL1160" s="9">
        <f>AVERAGE(L900:L1159)</f>
        <v/>
      </c>
    </row>
    <row r="1161">
      <c r="A1161" s="7" t="n">
        <v>45737</v>
      </c>
      <c r="B1161" s="8" t="n">
        <v>3013.7</v>
      </c>
      <c r="C1161" s="8" t="n">
        <v>2.33</v>
      </c>
      <c r="D1161" s="8" t="n">
        <v>1.92</v>
      </c>
      <c r="E1161" s="8" t="n">
        <v>104.089996</v>
      </c>
      <c r="F1161" s="8" t="n">
        <v>68.52</v>
      </c>
      <c r="G1161" s="8" t="n">
        <v>19.28</v>
      </c>
      <c r="H1161" s="8" t="n">
        <v>94.540001</v>
      </c>
      <c r="I1161" s="8" t="n">
        <v>5667.560059</v>
      </c>
      <c r="J1161" s="8" t="n">
        <v>93.996201</v>
      </c>
      <c r="L1161" s="9">
        <f>LN(B1161/B1160)</f>
        <v/>
      </c>
      <c r="M1161" s="9">
        <f>$M$1*(C1161-C1160)</f>
        <v/>
      </c>
      <c r="N1161" s="9">
        <f>$N$1*(D1161-D1160)</f>
        <v/>
      </c>
      <c r="O1161" s="9">
        <f>$O$1*LN(E1161/E1160)</f>
        <v/>
      </c>
      <c r="P1161" s="9">
        <f>$P$1*LN(F1161/F1160)</f>
        <v/>
      </c>
      <c r="Q1161" s="9">
        <f>$Q$1*(G1161-G1160)</f>
        <v/>
      </c>
      <c r="R1161" s="9">
        <f>$R$1*(H1161-H1160)</f>
        <v/>
      </c>
      <c r="S1161" s="9">
        <f>$S$1*LN(I1161/I1160)</f>
        <v/>
      </c>
      <c r="T1161" s="9">
        <f>$T$1*LN(J1161/J1160)</f>
        <v/>
      </c>
      <c r="U1161" s="9">
        <f>$W$12+$W$4*M1161+$W$5*N1161+$W$6*O1161+$W$7*P1161+$W$8*Q1161+$W$9*R1161+$W$10*S1161+$W$11*T1161</f>
        <v/>
      </c>
      <c r="AA1161" s="10">
        <f>INDEX(LINEST(L902:L1161,M902:T1161,TRUE,TRUE),1,9)*52</f>
        <v/>
      </c>
      <c r="AB1161" s="9">
        <f>INDEX(LINEST(L902:L1161,M902:T1161,TRUE,TRUE),1,8)</f>
        <v/>
      </c>
      <c r="AC1161" s="9">
        <f>INDEX(LINEST(L902:L1161,M902:T1161,TRUE,TRUE),1,7)</f>
        <v/>
      </c>
      <c r="AD1161" s="9">
        <f>INDEX(LINEST(L902:L1161,M902:T1161,TRUE,TRUE),1,6)</f>
        <v/>
      </c>
      <c r="AE1161" s="9">
        <f>INDEX(LINEST(L902:L1161,M902:T1161,TRUE,TRUE),1,5)</f>
        <v/>
      </c>
      <c r="AF1161" s="9">
        <f>INDEX(LINEST(L902:L1161,M902:T1161,TRUE,TRUE),1,4)</f>
        <v/>
      </c>
      <c r="AG1161" s="9">
        <f>INDEX(LINEST(L902:L1161,M902:T1161,TRUE,TRUE),1,3)</f>
        <v/>
      </c>
      <c r="AH1161" s="9">
        <f>INDEX(LINEST(L902:L1161,M902:T1161,TRUE,TRUE),1,2)</f>
        <v/>
      </c>
      <c r="AI1161" s="9">
        <f>INDEX(LINEST(L902:L1161,M902:T1161,TRUE,TRUE),1,1)</f>
        <v/>
      </c>
      <c r="AJ1161" s="10">
        <f>INDEX(LINEST(L902:L1161,M902:T1161,TRUE,TRUE),3,1)</f>
        <v/>
      </c>
      <c r="AK1161" s="9">
        <f>AA1160/52+AB1160*M1161+AC1160*N1161+AD1160*O1161+AE1160*P1161+AF1160*Q1161+AG1160*R1161+AH1160*S1161+AI1160*T1161</f>
        <v/>
      </c>
      <c r="AL1161" s="9">
        <f>AVERAGE(L901:L1160)</f>
        <v/>
      </c>
    </row>
    <row r="1162">
      <c r="A1162" s="7" t="n">
        <v>45744</v>
      </c>
      <c r="B1162" s="8" t="n">
        <v>3071.6</v>
      </c>
      <c r="C1162" s="8" t="n">
        <v>2.37</v>
      </c>
      <c r="D1162" s="8" t="n">
        <v>1.9</v>
      </c>
      <c r="E1162" s="8" t="n">
        <v>104.040001</v>
      </c>
      <c r="F1162" s="8" t="n">
        <v>69.73999999999999</v>
      </c>
      <c r="G1162" s="8" t="n">
        <v>21.65</v>
      </c>
      <c r="H1162" s="8" t="n">
        <v>96.83000199999999</v>
      </c>
      <c r="I1162" s="8" t="n">
        <v>5580.939941</v>
      </c>
      <c r="J1162" s="8" t="n">
        <v>93.986679</v>
      </c>
      <c r="L1162" s="9">
        <f>LN(B1162/B1161)</f>
        <v/>
      </c>
      <c r="M1162" s="9">
        <f>$M$1*(C1162-C1161)</f>
        <v/>
      </c>
      <c r="N1162" s="9">
        <f>$N$1*(D1162-D1161)</f>
        <v/>
      </c>
      <c r="O1162" s="9">
        <f>$O$1*LN(E1162/E1161)</f>
        <v/>
      </c>
      <c r="P1162" s="9">
        <f>$P$1*LN(F1162/F1161)</f>
        <v/>
      </c>
      <c r="Q1162" s="9">
        <f>$Q$1*(G1162-G1161)</f>
        <v/>
      </c>
      <c r="R1162" s="9">
        <f>$R$1*(H1162-H1161)</f>
        <v/>
      </c>
      <c r="S1162" s="9">
        <f>$S$1*LN(I1162/I1161)</f>
        <v/>
      </c>
      <c r="T1162" s="9">
        <f>$T$1*LN(J1162/J1161)</f>
        <v/>
      </c>
      <c r="U1162" s="9">
        <f>$W$12+$W$4*M1162+$W$5*N1162+$W$6*O1162+$W$7*P1162+$W$8*Q1162+$W$9*R1162+$W$10*S1162+$W$11*T1162</f>
        <v/>
      </c>
      <c r="AA1162" s="10">
        <f>INDEX(LINEST(L903:L1162,M903:T1162,TRUE,TRUE),1,9)*52</f>
        <v/>
      </c>
      <c r="AB1162" s="9">
        <f>INDEX(LINEST(L903:L1162,M903:T1162,TRUE,TRUE),1,8)</f>
        <v/>
      </c>
      <c r="AC1162" s="9">
        <f>INDEX(LINEST(L903:L1162,M903:T1162,TRUE,TRUE),1,7)</f>
        <v/>
      </c>
      <c r="AD1162" s="9">
        <f>INDEX(LINEST(L903:L1162,M903:T1162,TRUE,TRUE),1,6)</f>
        <v/>
      </c>
      <c r="AE1162" s="9">
        <f>INDEX(LINEST(L903:L1162,M903:T1162,TRUE,TRUE),1,5)</f>
        <v/>
      </c>
      <c r="AF1162" s="9">
        <f>INDEX(LINEST(L903:L1162,M903:T1162,TRUE,TRUE),1,4)</f>
        <v/>
      </c>
      <c r="AG1162" s="9">
        <f>INDEX(LINEST(L903:L1162,M903:T1162,TRUE,TRUE),1,3)</f>
        <v/>
      </c>
      <c r="AH1162" s="9">
        <f>INDEX(LINEST(L903:L1162,M903:T1162,TRUE,TRUE),1,2)</f>
        <v/>
      </c>
      <c r="AI1162" s="9">
        <f>INDEX(LINEST(L903:L1162,M903:T1162,TRUE,TRUE),1,1)</f>
        <v/>
      </c>
      <c r="AJ1162" s="10">
        <f>INDEX(LINEST(L903:L1162,M903:T1162,TRUE,TRUE),3,1)</f>
        <v/>
      </c>
      <c r="AK1162" s="9">
        <f>AA1161/52+AB1161*M1162+AC1161*N1162+AD1161*O1162+AE1161*P1162+AF1161*Q1162+AG1161*R1162+AH1161*S1162+AI1161*T1162</f>
        <v/>
      </c>
      <c r="AL1162" s="9">
        <f>AVERAGE(L902:L1161)</f>
        <v/>
      </c>
    </row>
    <row r="1163">
      <c r="A1163" s="7" t="n">
        <v>45751</v>
      </c>
      <c r="B1163" s="8" t="n">
        <v>3054.5</v>
      </c>
      <c r="C1163" s="8" t="n">
        <v>2.18</v>
      </c>
      <c r="D1163" s="8" t="n">
        <v>1.83</v>
      </c>
      <c r="E1163" s="8" t="n">
        <v>103.019997</v>
      </c>
      <c r="F1163" s="8" t="n">
        <v>62.42</v>
      </c>
      <c r="G1163" s="8" t="n">
        <v>45.31</v>
      </c>
      <c r="H1163" s="8" t="n">
        <v>125.709999</v>
      </c>
      <c r="I1163" s="8" t="n">
        <v>5074.080078</v>
      </c>
      <c r="J1163" s="8" t="n">
        <v>94.993713</v>
      </c>
      <c r="L1163" s="9">
        <f>LN(B1163/B1162)</f>
        <v/>
      </c>
      <c r="M1163" s="9">
        <f>$M$1*(C1163-C1162)</f>
        <v/>
      </c>
      <c r="N1163" s="9">
        <f>$N$1*(D1163-D1162)</f>
        <v/>
      </c>
      <c r="O1163" s="9">
        <f>$O$1*LN(E1163/E1162)</f>
        <v/>
      </c>
      <c r="P1163" s="9">
        <f>$P$1*LN(F1163/F1162)</f>
        <v/>
      </c>
      <c r="Q1163" s="9">
        <f>$Q$1*(G1163-G1162)</f>
        <v/>
      </c>
      <c r="R1163" s="9">
        <f>$R$1*(H1163-H1162)</f>
        <v/>
      </c>
      <c r="S1163" s="9">
        <f>$S$1*LN(I1163/I1162)</f>
        <v/>
      </c>
      <c r="T1163" s="9">
        <f>$T$1*LN(J1163/J1162)</f>
        <v/>
      </c>
      <c r="U1163" s="9">
        <f>$W$12+$W$4*M1163+$W$5*N1163+$W$6*O1163+$W$7*P1163+$W$8*Q1163+$W$9*R1163+$W$10*S1163+$W$11*T1163</f>
        <v/>
      </c>
      <c r="AA1163" s="10">
        <f>INDEX(LINEST(L904:L1163,M904:T1163,TRUE,TRUE),1,9)*52</f>
        <v/>
      </c>
      <c r="AB1163" s="9">
        <f>INDEX(LINEST(L904:L1163,M904:T1163,TRUE,TRUE),1,8)</f>
        <v/>
      </c>
      <c r="AC1163" s="9">
        <f>INDEX(LINEST(L904:L1163,M904:T1163,TRUE,TRUE),1,7)</f>
        <v/>
      </c>
      <c r="AD1163" s="9">
        <f>INDEX(LINEST(L904:L1163,M904:T1163,TRUE,TRUE),1,6)</f>
        <v/>
      </c>
      <c r="AE1163" s="9">
        <f>INDEX(LINEST(L904:L1163,M904:T1163,TRUE,TRUE),1,5)</f>
        <v/>
      </c>
      <c r="AF1163" s="9">
        <f>INDEX(LINEST(L904:L1163,M904:T1163,TRUE,TRUE),1,4)</f>
        <v/>
      </c>
      <c r="AG1163" s="9">
        <f>INDEX(LINEST(L904:L1163,M904:T1163,TRUE,TRUE),1,3)</f>
        <v/>
      </c>
      <c r="AH1163" s="9">
        <f>INDEX(LINEST(L904:L1163,M904:T1163,TRUE,TRUE),1,2)</f>
        <v/>
      </c>
      <c r="AI1163" s="9">
        <f>INDEX(LINEST(L904:L1163,M904:T1163,TRUE,TRUE),1,1)</f>
        <v/>
      </c>
      <c r="AJ1163" s="10">
        <f>INDEX(LINEST(L904:L1163,M904:T1163,TRUE,TRUE),3,1)</f>
        <v/>
      </c>
      <c r="AK1163" s="9">
        <f>AA1162/52+AB1162*M1163+AC1162*N1163+AD1162*O1163+AE1162*P1163+AF1162*Q1163+AG1162*R1163+AH1162*S1163+AI1162*T1163</f>
        <v/>
      </c>
      <c r="AL1163" s="9">
        <f>AVERAGE(L903:L1162)</f>
        <v/>
      </c>
    </row>
    <row r="1164">
      <c r="A1164" s="7" t="n">
        <v>45758</v>
      </c>
      <c r="B1164" s="8" t="n">
        <v>3230.5</v>
      </c>
      <c r="C1164" s="8" t="n">
        <v>2.2</v>
      </c>
      <c r="D1164" s="8" t="n">
        <v>2.28</v>
      </c>
      <c r="E1164" s="8" t="n">
        <v>99.779999</v>
      </c>
      <c r="F1164" s="8" t="n">
        <v>61.91</v>
      </c>
      <c r="G1164" s="8" t="n">
        <v>37.56</v>
      </c>
      <c r="H1164" s="8" t="n">
        <v>137.259995</v>
      </c>
      <c r="I1164" s="8" t="n">
        <v>5363.359863</v>
      </c>
      <c r="J1164" s="8" t="n">
        <v>92.68238100000001</v>
      </c>
      <c r="L1164" s="9">
        <f>LN(B1164/B1163)</f>
        <v/>
      </c>
      <c r="M1164" s="9">
        <f>$M$1*(C1164-C1163)</f>
        <v/>
      </c>
      <c r="N1164" s="9">
        <f>$N$1*(D1164-D1163)</f>
        <v/>
      </c>
      <c r="O1164" s="9">
        <f>$O$1*LN(E1164/E1163)</f>
        <v/>
      </c>
      <c r="P1164" s="9">
        <f>$P$1*LN(F1164/F1163)</f>
        <v/>
      </c>
      <c r="Q1164" s="9">
        <f>$Q$1*(G1164-G1163)</f>
        <v/>
      </c>
      <c r="R1164" s="9">
        <f>$R$1*(H1164-H1163)</f>
        <v/>
      </c>
      <c r="S1164" s="9">
        <f>$S$1*LN(I1164/I1163)</f>
        <v/>
      </c>
      <c r="T1164" s="9">
        <f>$T$1*LN(J1164/J1163)</f>
        <v/>
      </c>
      <c r="U1164" s="9">
        <f>$W$12+$W$4*M1164+$W$5*N1164+$W$6*O1164+$W$7*P1164+$W$8*Q1164+$W$9*R1164+$W$10*S1164+$W$11*T1164</f>
        <v/>
      </c>
      <c r="AA1164" s="10">
        <f>INDEX(LINEST(L905:L1164,M905:T1164,TRUE,TRUE),1,9)*52</f>
        <v/>
      </c>
      <c r="AB1164" s="9">
        <f>INDEX(LINEST(L905:L1164,M905:T1164,TRUE,TRUE),1,8)</f>
        <v/>
      </c>
      <c r="AC1164" s="9">
        <f>INDEX(LINEST(L905:L1164,M905:T1164,TRUE,TRUE),1,7)</f>
        <v/>
      </c>
      <c r="AD1164" s="9">
        <f>INDEX(LINEST(L905:L1164,M905:T1164,TRUE,TRUE),1,6)</f>
        <v/>
      </c>
      <c r="AE1164" s="9">
        <f>INDEX(LINEST(L905:L1164,M905:T1164,TRUE,TRUE),1,5)</f>
        <v/>
      </c>
      <c r="AF1164" s="9">
        <f>INDEX(LINEST(L905:L1164,M905:T1164,TRUE,TRUE),1,4)</f>
        <v/>
      </c>
      <c r="AG1164" s="9">
        <f>INDEX(LINEST(L905:L1164,M905:T1164,TRUE,TRUE),1,3)</f>
        <v/>
      </c>
      <c r="AH1164" s="9">
        <f>INDEX(LINEST(L905:L1164,M905:T1164,TRUE,TRUE),1,2)</f>
        <v/>
      </c>
      <c r="AI1164" s="9">
        <f>INDEX(LINEST(L905:L1164,M905:T1164,TRUE,TRUE),1,1)</f>
        <v/>
      </c>
      <c r="AJ1164" s="10">
        <f>INDEX(LINEST(L905:L1164,M905:T1164,TRUE,TRUE),3,1)</f>
        <v/>
      </c>
      <c r="AK1164" s="9">
        <f>AA1163/52+AB1163*M1164+AC1163*N1164+AD1163*O1164+AE1163*P1164+AF1163*Q1164+AG1163*R1164+AH1163*S1164+AI1163*T1164</f>
        <v/>
      </c>
      <c r="AL1164" s="9">
        <f>AVERAGE(L904:L1163)</f>
        <v/>
      </c>
    </row>
    <row r="1165">
      <c r="A1165" s="7" t="n">
        <v>45765</v>
      </c>
      <c r="B1165" s="8" t="n">
        <v>3305.65</v>
      </c>
      <c r="C1165" s="8" t="n">
        <v>2.23</v>
      </c>
      <c r="D1165" s="8" t="n">
        <v>2.11</v>
      </c>
      <c r="E1165" s="8" t="n">
        <v>99.379997</v>
      </c>
      <c r="F1165" s="8" t="n">
        <v>65.06999999999999</v>
      </c>
      <c r="G1165" s="8" t="n">
        <v>29.65</v>
      </c>
      <c r="H1165" s="8" t="n">
        <v>114.639999</v>
      </c>
      <c r="I1165" s="8" t="n">
        <v>5282.700195</v>
      </c>
      <c r="J1165" s="8" t="n">
        <v>93.475105</v>
      </c>
      <c r="L1165" s="9">
        <f>LN(B1165/B1164)</f>
        <v/>
      </c>
      <c r="M1165" s="9">
        <f>$M$1*(C1165-C1164)</f>
        <v/>
      </c>
      <c r="N1165" s="9">
        <f>$N$1*(D1165-D1164)</f>
        <v/>
      </c>
      <c r="O1165" s="9">
        <f>$O$1*LN(E1165/E1164)</f>
        <v/>
      </c>
      <c r="P1165" s="9">
        <f>$P$1*LN(F1165/F1164)</f>
        <v/>
      </c>
      <c r="Q1165" s="9">
        <f>$Q$1*(G1165-G1164)</f>
        <v/>
      </c>
      <c r="R1165" s="9">
        <f>$R$1*(H1165-H1164)</f>
        <v/>
      </c>
      <c r="S1165" s="9">
        <f>$S$1*LN(I1165/I1164)</f>
        <v/>
      </c>
      <c r="T1165" s="9">
        <f>$T$1*LN(J1165/J1164)</f>
        <v/>
      </c>
      <c r="U1165" s="9">
        <f>$W$12+$W$4*M1165+$W$5*N1165+$W$6*O1165+$W$7*P1165+$W$8*Q1165+$W$9*R1165+$W$10*S1165+$W$11*T1165</f>
        <v/>
      </c>
      <c r="AA1165" s="10">
        <f>INDEX(LINEST(L906:L1165,M906:T1165,TRUE,TRUE),1,9)*52</f>
        <v/>
      </c>
      <c r="AB1165" s="9">
        <f>INDEX(LINEST(L906:L1165,M906:T1165,TRUE,TRUE),1,8)</f>
        <v/>
      </c>
      <c r="AC1165" s="9">
        <f>INDEX(LINEST(L906:L1165,M906:T1165,TRUE,TRUE),1,7)</f>
        <v/>
      </c>
      <c r="AD1165" s="9">
        <f>INDEX(LINEST(L906:L1165,M906:T1165,TRUE,TRUE),1,6)</f>
        <v/>
      </c>
      <c r="AE1165" s="9">
        <f>INDEX(LINEST(L906:L1165,M906:T1165,TRUE,TRUE),1,5)</f>
        <v/>
      </c>
      <c r="AF1165" s="9">
        <f>INDEX(LINEST(L906:L1165,M906:T1165,TRUE,TRUE),1,4)</f>
        <v/>
      </c>
      <c r="AG1165" s="9">
        <f>INDEX(LINEST(L906:L1165,M906:T1165,TRUE,TRUE),1,3)</f>
        <v/>
      </c>
      <c r="AH1165" s="9">
        <f>INDEX(LINEST(L906:L1165,M906:T1165,TRUE,TRUE),1,2)</f>
        <v/>
      </c>
      <c r="AI1165" s="9">
        <f>INDEX(LINEST(L906:L1165,M906:T1165,TRUE,TRUE),1,1)</f>
        <v/>
      </c>
      <c r="AJ1165" s="10">
        <f>INDEX(LINEST(L906:L1165,M906:T1165,TRUE,TRUE),3,1)</f>
        <v/>
      </c>
      <c r="AK1165" s="9">
        <f>AA1164/52+AB1164*M1165+AC1164*N1165+AD1164*O1165+AE1164*P1165+AF1164*Q1165+AG1164*R1165+AH1164*S1165+AI1164*T1165</f>
        <v/>
      </c>
      <c r="AL1165" s="9">
        <f>AVERAGE(L905:L1164)</f>
        <v/>
      </c>
    </row>
    <row r="1166">
      <c r="A1166" s="7" t="n">
        <v>45772</v>
      </c>
      <c r="B1166" s="8" t="n">
        <v>3277.3</v>
      </c>
      <c r="C1166" s="8" t="n">
        <v>2.27</v>
      </c>
      <c r="D1166" s="8" t="n">
        <v>2.02</v>
      </c>
      <c r="E1166" s="8" t="n">
        <v>99.470001</v>
      </c>
      <c r="F1166" s="8" t="n">
        <v>63.85</v>
      </c>
      <c r="G1166" s="8" t="n">
        <v>24.84</v>
      </c>
      <c r="H1166" s="8" t="n">
        <v>105.790001</v>
      </c>
      <c r="I1166" s="8" t="n">
        <v>5525.209961</v>
      </c>
      <c r="J1166" s="8" t="n">
        <v>94.17233299999999</v>
      </c>
      <c r="L1166" s="9">
        <f>LN(B1166/B1165)</f>
        <v/>
      </c>
      <c r="M1166" s="9">
        <f>$M$1*(C1166-C1165)</f>
        <v/>
      </c>
      <c r="N1166" s="9">
        <f>$N$1*(D1166-D1165)</f>
        <v/>
      </c>
      <c r="O1166" s="9">
        <f>$O$1*LN(E1166/E1165)</f>
        <v/>
      </c>
      <c r="P1166" s="9">
        <f>$P$1*LN(F1166/F1165)</f>
        <v/>
      </c>
      <c r="Q1166" s="9">
        <f>$Q$1*(G1166-G1165)</f>
        <v/>
      </c>
      <c r="R1166" s="9">
        <f>$R$1*(H1166-H1165)</f>
        <v/>
      </c>
      <c r="S1166" s="9">
        <f>$S$1*LN(I1166/I1165)</f>
        <v/>
      </c>
      <c r="T1166" s="9">
        <f>$T$1*LN(J1166/J1165)</f>
        <v/>
      </c>
      <c r="U1166" s="9">
        <f>$W$12+$W$4*M1166+$W$5*N1166+$W$6*O1166+$W$7*P1166+$W$8*Q1166+$W$9*R1166+$W$10*S1166+$W$11*T1166</f>
        <v/>
      </c>
      <c r="AA1166" s="10">
        <f>INDEX(LINEST(L907:L1166,M907:T1166,TRUE,TRUE),1,9)*52</f>
        <v/>
      </c>
      <c r="AB1166" s="9">
        <f>INDEX(LINEST(L907:L1166,M907:T1166,TRUE,TRUE),1,8)</f>
        <v/>
      </c>
      <c r="AC1166" s="9">
        <f>INDEX(LINEST(L907:L1166,M907:T1166,TRUE,TRUE),1,7)</f>
        <v/>
      </c>
      <c r="AD1166" s="9">
        <f>INDEX(LINEST(L907:L1166,M907:T1166,TRUE,TRUE),1,6)</f>
        <v/>
      </c>
      <c r="AE1166" s="9">
        <f>INDEX(LINEST(L907:L1166,M907:T1166,TRUE,TRUE),1,5)</f>
        <v/>
      </c>
      <c r="AF1166" s="9">
        <f>INDEX(LINEST(L907:L1166,M907:T1166,TRUE,TRUE),1,4)</f>
        <v/>
      </c>
      <c r="AG1166" s="9">
        <f>INDEX(LINEST(L907:L1166,M907:T1166,TRUE,TRUE),1,3)</f>
        <v/>
      </c>
      <c r="AH1166" s="9">
        <f>INDEX(LINEST(L907:L1166,M907:T1166,TRUE,TRUE),1,2)</f>
        <v/>
      </c>
      <c r="AI1166" s="9">
        <f>INDEX(LINEST(L907:L1166,M907:T1166,TRUE,TRUE),1,1)</f>
        <v/>
      </c>
      <c r="AJ1166" s="10">
        <f>INDEX(LINEST(L907:L1166,M907:T1166,TRUE,TRUE),3,1)</f>
        <v/>
      </c>
      <c r="AK1166" s="9">
        <f>AA1165/52+AB1165*M1166+AC1165*N1166+AD1165*O1166+AE1165*P1166+AF1165*Q1166+AG1165*R1166+AH1165*S1166+AI1165*T1166</f>
        <v/>
      </c>
      <c r="AL1166" s="9">
        <f>AVERAGE(L906:L1165)</f>
        <v/>
      </c>
    </row>
    <row r="1167">
      <c r="A1167" s="7" t="n">
        <v>45779</v>
      </c>
      <c r="B1167" s="8" t="n">
        <v>3249.7</v>
      </c>
      <c r="C1167" s="8" t="n">
        <v>2.27</v>
      </c>
      <c r="D1167" s="8" t="n">
        <v>2.06</v>
      </c>
      <c r="E1167" s="8" t="n">
        <v>100</v>
      </c>
      <c r="F1167" s="8" t="n">
        <v>59.67</v>
      </c>
      <c r="G1167" s="8" t="n">
        <v>22.68</v>
      </c>
      <c r="H1167" s="8" t="n">
        <v>101.400002</v>
      </c>
      <c r="I1167" s="8" t="n">
        <v>5686.669922</v>
      </c>
      <c r="J1167" s="8" t="n">
        <v>93.855766</v>
      </c>
      <c r="L1167" s="9">
        <f>LN(B1167/B1166)</f>
        <v/>
      </c>
      <c r="M1167" s="9">
        <f>$M$1*(C1167-C1166)</f>
        <v/>
      </c>
      <c r="N1167" s="9">
        <f>$N$1*(D1167-D1166)</f>
        <v/>
      </c>
      <c r="O1167" s="9">
        <f>$O$1*LN(E1167/E1166)</f>
        <v/>
      </c>
      <c r="P1167" s="9">
        <f>$P$1*LN(F1167/F1166)</f>
        <v/>
      </c>
      <c r="Q1167" s="9">
        <f>$Q$1*(G1167-G1166)</f>
        <v/>
      </c>
      <c r="R1167" s="9">
        <f>$R$1*(H1167-H1166)</f>
        <v/>
      </c>
      <c r="S1167" s="9">
        <f>$S$1*LN(I1167/I1166)</f>
        <v/>
      </c>
      <c r="T1167" s="9">
        <f>$T$1*LN(J1167/J1166)</f>
        <v/>
      </c>
      <c r="U1167" s="9">
        <f>$W$12+$W$4*M1167+$W$5*N1167+$W$6*O1167+$W$7*P1167+$W$8*Q1167+$W$9*R1167+$W$10*S1167+$W$11*T1167</f>
        <v/>
      </c>
      <c r="AA1167" s="10">
        <f>INDEX(LINEST(L908:L1167,M908:T1167,TRUE,TRUE),1,9)*52</f>
        <v/>
      </c>
      <c r="AB1167" s="9">
        <f>INDEX(LINEST(L908:L1167,M908:T1167,TRUE,TRUE),1,8)</f>
        <v/>
      </c>
      <c r="AC1167" s="9">
        <f>INDEX(LINEST(L908:L1167,M908:T1167,TRUE,TRUE),1,7)</f>
        <v/>
      </c>
      <c r="AD1167" s="9">
        <f>INDEX(LINEST(L908:L1167,M908:T1167,TRUE,TRUE),1,6)</f>
        <v/>
      </c>
      <c r="AE1167" s="9">
        <f>INDEX(LINEST(L908:L1167,M908:T1167,TRUE,TRUE),1,5)</f>
        <v/>
      </c>
      <c r="AF1167" s="9">
        <f>INDEX(LINEST(L908:L1167,M908:T1167,TRUE,TRUE),1,4)</f>
        <v/>
      </c>
      <c r="AG1167" s="9">
        <f>INDEX(LINEST(L908:L1167,M908:T1167,TRUE,TRUE),1,3)</f>
        <v/>
      </c>
      <c r="AH1167" s="9">
        <f>INDEX(LINEST(L908:L1167,M908:T1167,TRUE,TRUE),1,2)</f>
        <v/>
      </c>
      <c r="AI1167" s="9">
        <f>INDEX(LINEST(L908:L1167,M908:T1167,TRUE,TRUE),1,1)</f>
        <v/>
      </c>
      <c r="AJ1167" s="10">
        <f>INDEX(LINEST(L908:L1167,M908:T1167,TRUE,TRUE),3,1)</f>
        <v/>
      </c>
      <c r="AK1167" s="9">
        <f>AA1166/52+AB1166*M1167+AC1166*N1167+AD1166*O1167+AE1166*P1167+AF1166*Q1167+AG1166*R1167+AH1166*S1167+AI1166*T1167</f>
        <v/>
      </c>
      <c r="AL1167" s="9">
        <f>AVERAGE(L907:L1166)</f>
        <v/>
      </c>
    </row>
    <row r="1168">
      <c r="A1168" s="7" t="n">
        <v>45786</v>
      </c>
      <c r="B1168" s="8" t="n">
        <v>3324.55</v>
      </c>
      <c r="C1168" s="8" t="n">
        <v>2.29</v>
      </c>
      <c r="D1168" s="8" t="n">
        <v>2.08</v>
      </c>
      <c r="E1168" s="8" t="n">
        <v>100.339996</v>
      </c>
      <c r="F1168" s="8" t="n">
        <v>62.37</v>
      </c>
      <c r="G1168" s="8" t="n">
        <v>21.9</v>
      </c>
      <c r="H1168" s="8" t="n">
        <v>100.400002</v>
      </c>
      <c r="I1168" s="8" t="n">
        <v>5659.910156</v>
      </c>
      <c r="J1168" s="8" t="n">
        <v>93.673721</v>
      </c>
      <c r="L1168" s="9">
        <f>LN(B1168/B1167)</f>
        <v/>
      </c>
      <c r="M1168" s="9">
        <f>$M$1*(C1168-C1167)</f>
        <v/>
      </c>
      <c r="N1168" s="9">
        <f>$N$1*(D1168-D1167)</f>
        <v/>
      </c>
      <c r="O1168" s="9">
        <f>$O$1*LN(E1168/E1167)</f>
        <v/>
      </c>
      <c r="P1168" s="9">
        <f>$P$1*LN(F1168/F1167)</f>
        <v/>
      </c>
      <c r="Q1168" s="9">
        <f>$Q$1*(G1168-G1167)</f>
        <v/>
      </c>
      <c r="R1168" s="9">
        <f>$R$1*(H1168-H1167)</f>
        <v/>
      </c>
      <c r="S1168" s="9">
        <f>$S$1*LN(I1168/I1167)</f>
        <v/>
      </c>
      <c r="T1168" s="9">
        <f>$T$1*LN(J1168/J1167)</f>
        <v/>
      </c>
      <c r="U1168" s="9">
        <f>$W$12+$W$4*M1168+$W$5*N1168+$W$6*O1168+$W$7*P1168+$W$8*Q1168+$W$9*R1168+$W$10*S1168+$W$11*T1168</f>
        <v/>
      </c>
      <c r="AA1168" s="10">
        <f>INDEX(LINEST(L909:L1168,M909:T1168,TRUE,TRUE),1,9)*52</f>
        <v/>
      </c>
      <c r="AB1168" s="9">
        <f>INDEX(LINEST(L909:L1168,M909:T1168,TRUE,TRUE),1,8)</f>
        <v/>
      </c>
      <c r="AC1168" s="9">
        <f>INDEX(LINEST(L909:L1168,M909:T1168,TRUE,TRUE),1,7)</f>
        <v/>
      </c>
      <c r="AD1168" s="9">
        <f>INDEX(LINEST(L909:L1168,M909:T1168,TRUE,TRUE),1,6)</f>
        <v/>
      </c>
      <c r="AE1168" s="9">
        <f>INDEX(LINEST(L909:L1168,M909:T1168,TRUE,TRUE),1,5)</f>
        <v/>
      </c>
      <c r="AF1168" s="9">
        <f>INDEX(LINEST(L909:L1168,M909:T1168,TRUE,TRUE),1,4)</f>
        <v/>
      </c>
      <c r="AG1168" s="9">
        <f>INDEX(LINEST(L909:L1168,M909:T1168,TRUE,TRUE),1,3)</f>
        <v/>
      </c>
      <c r="AH1168" s="9">
        <f>INDEX(LINEST(L909:L1168,M909:T1168,TRUE,TRUE),1,2)</f>
        <v/>
      </c>
      <c r="AI1168" s="9">
        <f>INDEX(LINEST(L909:L1168,M909:T1168,TRUE,TRUE),1,1)</f>
        <v/>
      </c>
      <c r="AJ1168" s="10">
        <f>INDEX(LINEST(L909:L1168,M909:T1168,TRUE,TRUE),3,1)</f>
        <v/>
      </c>
      <c r="AK1168" s="9">
        <f>AA1167/52+AB1167*M1168+AC1167*N1168+AD1167*O1168+AE1167*P1168+AF1167*Q1168+AG1167*R1168+AH1167*S1168+AI1167*T1168</f>
        <v/>
      </c>
      <c r="AL1168" s="9">
        <f>AVERAGE(L908:L1167)</f>
        <v/>
      </c>
    </row>
    <row r="1169">
      <c r="A1169" s="7" t="n">
        <v>45793</v>
      </c>
      <c r="B1169" s="8" t="n">
        <v>3182.95</v>
      </c>
      <c r="C1169" s="8" t="n">
        <v>2.34</v>
      </c>
      <c r="D1169" s="8" t="n">
        <v>2.09</v>
      </c>
      <c r="E1169" s="8" t="n">
        <v>101.089996</v>
      </c>
      <c r="F1169" s="8" t="n">
        <v>63.84</v>
      </c>
      <c r="G1169" s="8" t="n">
        <v>17.24</v>
      </c>
      <c r="H1169" s="8" t="n">
        <v>96.699997</v>
      </c>
      <c r="I1169" s="8" t="n">
        <v>5958.379883</v>
      </c>
      <c r="J1169" s="8" t="n">
        <v>93.577896</v>
      </c>
      <c r="L1169" s="9">
        <f>LN(B1169/B1168)</f>
        <v/>
      </c>
      <c r="M1169" s="9">
        <f>$M$1*(C1169-C1168)</f>
        <v/>
      </c>
      <c r="N1169" s="9">
        <f>$N$1*(D1169-D1168)</f>
        <v/>
      </c>
      <c r="O1169" s="9">
        <f>$O$1*LN(E1169/E1168)</f>
        <v/>
      </c>
      <c r="P1169" s="9">
        <f>$P$1*LN(F1169/F1168)</f>
        <v/>
      </c>
      <c r="Q1169" s="9">
        <f>$Q$1*(G1169-G1168)</f>
        <v/>
      </c>
      <c r="R1169" s="9">
        <f>$R$1*(H1169-H1168)</f>
        <v/>
      </c>
      <c r="S1169" s="9">
        <f>$S$1*LN(I1169/I1168)</f>
        <v/>
      </c>
      <c r="T1169" s="9">
        <f>$T$1*LN(J1169/J1168)</f>
        <v/>
      </c>
      <c r="U1169" s="9">
        <f>$W$12+$W$4*M1169+$W$5*N1169+$W$6*O1169+$W$7*P1169+$W$8*Q1169+$W$9*R1169+$W$10*S1169+$W$11*T1169</f>
        <v/>
      </c>
      <c r="AA1169" s="10">
        <f>INDEX(LINEST(L910:L1169,M910:T1169,TRUE,TRUE),1,9)*52</f>
        <v/>
      </c>
      <c r="AB1169" s="9">
        <f>INDEX(LINEST(L910:L1169,M910:T1169,TRUE,TRUE),1,8)</f>
        <v/>
      </c>
      <c r="AC1169" s="9">
        <f>INDEX(LINEST(L910:L1169,M910:T1169,TRUE,TRUE),1,7)</f>
        <v/>
      </c>
      <c r="AD1169" s="9">
        <f>INDEX(LINEST(L910:L1169,M910:T1169,TRUE,TRUE),1,6)</f>
        <v/>
      </c>
      <c r="AE1169" s="9">
        <f>INDEX(LINEST(L910:L1169,M910:T1169,TRUE,TRUE),1,5)</f>
        <v/>
      </c>
      <c r="AF1169" s="9">
        <f>INDEX(LINEST(L910:L1169,M910:T1169,TRUE,TRUE),1,4)</f>
        <v/>
      </c>
      <c r="AG1169" s="9">
        <f>INDEX(LINEST(L910:L1169,M910:T1169,TRUE,TRUE),1,3)</f>
        <v/>
      </c>
      <c r="AH1169" s="9">
        <f>INDEX(LINEST(L910:L1169,M910:T1169,TRUE,TRUE),1,2)</f>
        <v/>
      </c>
      <c r="AI1169" s="9">
        <f>INDEX(LINEST(L910:L1169,M910:T1169,TRUE,TRUE),1,1)</f>
        <v/>
      </c>
      <c r="AJ1169" s="10">
        <f>INDEX(LINEST(L910:L1169,M910:T1169,TRUE,TRUE),3,1)</f>
        <v/>
      </c>
      <c r="AK1169" s="9">
        <f>AA1168/52+AB1168*M1169+AC1168*N1169+AD1168*O1169+AE1168*P1169+AF1168*Q1169+AG1168*R1169+AH1168*S1169+AI1168*T1169</f>
        <v/>
      </c>
      <c r="AL1169" s="9">
        <f>AVERAGE(L909:L1168)</f>
        <v/>
      </c>
    </row>
    <row r="1170">
      <c r="A1170" s="7" t="n">
        <v>45800</v>
      </c>
      <c r="B1170" s="8" t="n">
        <v>3342.65</v>
      </c>
      <c r="C1170" s="8" t="n">
        <v>2.33</v>
      </c>
      <c r="D1170" s="8" t="n">
        <v>2.18</v>
      </c>
      <c r="E1170" s="8" t="n">
        <v>99.110001</v>
      </c>
      <c r="F1170" s="8" t="n">
        <v>62.89</v>
      </c>
      <c r="G1170" s="8" t="n">
        <v>22.29</v>
      </c>
      <c r="H1170" s="8" t="n">
        <v>100.910004</v>
      </c>
      <c r="I1170" s="8" t="n">
        <v>5802.819824</v>
      </c>
      <c r="J1170" s="8" t="n">
        <v>93.17544599999999</v>
      </c>
      <c r="L1170" s="9">
        <f>LN(B1170/B1169)</f>
        <v/>
      </c>
      <c r="M1170" s="9">
        <f>$M$1*(C1170-C1169)</f>
        <v/>
      </c>
      <c r="N1170" s="9">
        <f>$N$1*(D1170-D1169)</f>
        <v/>
      </c>
      <c r="O1170" s="9">
        <f>$O$1*LN(E1170/E1169)</f>
        <v/>
      </c>
      <c r="P1170" s="9">
        <f>$P$1*LN(F1170/F1169)</f>
        <v/>
      </c>
      <c r="Q1170" s="9">
        <f>$Q$1*(G1170-G1169)</f>
        <v/>
      </c>
      <c r="R1170" s="9">
        <f>$R$1*(H1170-H1169)</f>
        <v/>
      </c>
      <c r="S1170" s="9">
        <f>$S$1*LN(I1170/I1169)</f>
        <v/>
      </c>
      <c r="T1170" s="9">
        <f>$T$1*LN(J1170/J1169)</f>
        <v/>
      </c>
      <c r="U1170" s="9">
        <f>$W$12+$W$4*M1170+$W$5*N1170+$W$6*O1170+$W$7*P1170+$W$8*Q1170+$W$9*R1170+$W$10*S1170+$W$11*T1170</f>
        <v/>
      </c>
      <c r="AA1170" s="10">
        <f>INDEX(LINEST(L911:L1170,M911:T1170,TRUE,TRUE),1,9)*52</f>
        <v/>
      </c>
      <c r="AB1170" s="9">
        <f>INDEX(LINEST(L911:L1170,M911:T1170,TRUE,TRUE),1,8)</f>
        <v/>
      </c>
      <c r="AC1170" s="9">
        <f>INDEX(LINEST(L911:L1170,M911:T1170,TRUE,TRUE),1,7)</f>
        <v/>
      </c>
      <c r="AD1170" s="9">
        <f>INDEX(LINEST(L911:L1170,M911:T1170,TRUE,TRUE),1,6)</f>
        <v/>
      </c>
      <c r="AE1170" s="9">
        <f>INDEX(LINEST(L911:L1170,M911:T1170,TRUE,TRUE),1,5)</f>
        <v/>
      </c>
      <c r="AF1170" s="9">
        <f>INDEX(LINEST(L911:L1170,M911:T1170,TRUE,TRUE),1,4)</f>
        <v/>
      </c>
      <c r="AG1170" s="9">
        <f>INDEX(LINEST(L911:L1170,M911:T1170,TRUE,TRUE),1,3)</f>
        <v/>
      </c>
      <c r="AH1170" s="9">
        <f>INDEX(LINEST(L911:L1170,M911:T1170,TRUE,TRUE),1,2)</f>
        <v/>
      </c>
      <c r="AI1170" s="9">
        <f>INDEX(LINEST(L911:L1170,M911:T1170,TRUE,TRUE),1,1)</f>
        <v/>
      </c>
      <c r="AJ1170" s="10">
        <f>INDEX(LINEST(L911:L1170,M911:T1170,TRUE,TRUE),3,1)</f>
        <v/>
      </c>
      <c r="AK1170" s="9">
        <f>AA1169/52+AB1169*M1170+AC1169*N1170+AD1169*O1170+AE1169*P1170+AF1169*Q1170+AG1169*R1170+AH1169*S1170+AI1169*T1170</f>
        <v/>
      </c>
      <c r="AL1170" s="9">
        <f>AVERAGE(L910:L1169)</f>
        <v/>
      </c>
    </row>
    <row r="1171">
      <c r="A1171" s="7" t="n">
        <v>45807</v>
      </c>
      <c r="B1171" s="8" t="n">
        <v>3277.55</v>
      </c>
      <c r="C1171" s="8" t="n">
        <v>2.34</v>
      </c>
      <c r="D1171" s="8" t="n">
        <v>2.07</v>
      </c>
      <c r="E1171" s="8" t="n">
        <v>99.33000199999999</v>
      </c>
      <c r="F1171" s="8" t="n">
        <v>61.46</v>
      </c>
      <c r="G1171" s="8" t="n">
        <v>18.57</v>
      </c>
      <c r="H1171" s="8" t="n">
        <v>92.110001</v>
      </c>
      <c r="I1171" s="8" t="n">
        <v>5911.689941</v>
      </c>
      <c r="J1171" s="8" t="n">
        <v>93.999504</v>
      </c>
      <c r="L1171" s="9">
        <f>LN(B1171/B1170)</f>
        <v/>
      </c>
      <c r="M1171" s="9">
        <f>$M$1*(C1171-C1170)</f>
        <v/>
      </c>
      <c r="N1171" s="9">
        <f>$N$1*(D1171-D1170)</f>
        <v/>
      </c>
      <c r="O1171" s="9">
        <f>$O$1*LN(E1171/E1170)</f>
        <v/>
      </c>
      <c r="P1171" s="9">
        <f>$P$1*LN(F1171/F1170)</f>
        <v/>
      </c>
      <c r="Q1171" s="9">
        <f>$Q$1*(G1171-G1170)</f>
        <v/>
      </c>
      <c r="R1171" s="9">
        <f>$R$1*(H1171-H1170)</f>
        <v/>
      </c>
      <c r="S1171" s="9">
        <f>$S$1*LN(I1171/I1170)</f>
        <v/>
      </c>
      <c r="T1171" s="9">
        <f>$T$1*LN(J1171/J1170)</f>
        <v/>
      </c>
      <c r="U1171" s="9">
        <f>$W$12+$W$4*M1171+$W$5*N1171+$W$6*O1171+$W$7*P1171+$W$8*Q1171+$W$9*R1171+$W$10*S1171+$W$11*T1171</f>
        <v/>
      </c>
      <c r="AA1171" s="10">
        <f>INDEX(LINEST(L912:L1171,M912:T1171,TRUE,TRUE),1,9)*52</f>
        <v/>
      </c>
      <c r="AB1171" s="9">
        <f>INDEX(LINEST(L912:L1171,M912:T1171,TRUE,TRUE),1,8)</f>
        <v/>
      </c>
      <c r="AC1171" s="9">
        <f>INDEX(LINEST(L912:L1171,M912:T1171,TRUE,TRUE),1,7)</f>
        <v/>
      </c>
      <c r="AD1171" s="9">
        <f>INDEX(LINEST(L912:L1171,M912:T1171,TRUE,TRUE),1,6)</f>
        <v/>
      </c>
      <c r="AE1171" s="9">
        <f>INDEX(LINEST(L912:L1171,M912:T1171,TRUE,TRUE),1,5)</f>
        <v/>
      </c>
      <c r="AF1171" s="9">
        <f>INDEX(LINEST(L912:L1171,M912:T1171,TRUE,TRUE),1,4)</f>
        <v/>
      </c>
      <c r="AG1171" s="9">
        <f>INDEX(LINEST(L912:L1171,M912:T1171,TRUE,TRUE),1,3)</f>
        <v/>
      </c>
      <c r="AH1171" s="9">
        <f>INDEX(LINEST(L912:L1171,M912:T1171,TRUE,TRUE),1,2)</f>
        <v/>
      </c>
      <c r="AI1171" s="9">
        <f>INDEX(LINEST(L912:L1171,M912:T1171,TRUE,TRUE),1,1)</f>
        <v/>
      </c>
      <c r="AJ1171" s="10">
        <f>INDEX(LINEST(L912:L1171,M912:T1171,TRUE,TRUE),3,1)</f>
        <v/>
      </c>
      <c r="AK1171" s="9">
        <f>AA1170/52+AB1170*M1171+AC1170*N1171+AD1170*O1171+AE1170*P1171+AF1170*Q1171+AG1170*R1171+AH1170*S1171+AI1170*T1171</f>
        <v/>
      </c>
      <c r="AL1171" s="9">
        <f>AVERAGE(L911:L1170)</f>
        <v/>
      </c>
    </row>
    <row r="1172">
      <c r="A1172" s="7" t="n">
        <v>45814</v>
      </c>
      <c r="B1172" s="8" t="n">
        <v>3339.9</v>
      </c>
      <c r="C1172" s="8" t="n">
        <v>2.31</v>
      </c>
      <c r="D1172" s="8" t="n">
        <v>2.2</v>
      </c>
      <c r="E1172" s="8" t="n">
        <v>99.19000200000001</v>
      </c>
      <c r="F1172" s="8" t="n">
        <v>65.3</v>
      </c>
      <c r="G1172" s="8" t="n">
        <v>16.77</v>
      </c>
      <c r="H1172" s="8" t="n">
        <v>89.650002</v>
      </c>
      <c r="I1172" s="8" t="n">
        <v>6000.359863</v>
      </c>
      <c r="J1172" s="8" t="n">
        <v>93.52170599999999</v>
      </c>
      <c r="L1172" s="9">
        <f>LN(B1172/B1171)</f>
        <v/>
      </c>
      <c r="M1172" s="9">
        <f>$M$1*(C1172-C1171)</f>
        <v/>
      </c>
      <c r="N1172" s="9">
        <f>$N$1*(D1172-D1171)</f>
        <v/>
      </c>
      <c r="O1172" s="9">
        <f>$O$1*LN(E1172/E1171)</f>
        <v/>
      </c>
      <c r="P1172" s="9">
        <f>$P$1*LN(F1172/F1171)</f>
        <v/>
      </c>
      <c r="Q1172" s="9">
        <f>$Q$1*(G1172-G1171)</f>
        <v/>
      </c>
      <c r="R1172" s="9">
        <f>$R$1*(H1172-H1171)</f>
        <v/>
      </c>
      <c r="S1172" s="9">
        <f>$S$1*LN(I1172/I1171)</f>
        <v/>
      </c>
      <c r="T1172" s="9">
        <f>$T$1*LN(J1172/J1171)</f>
        <v/>
      </c>
      <c r="U1172" s="9">
        <f>$W$12+$W$4*M1172+$W$5*N1172+$W$6*O1172+$W$7*P1172+$W$8*Q1172+$W$9*R1172+$W$10*S1172+$W$11*T1172</f>
        <v/>
      </c>
      <c r="AA1172" s="10">
        <f>INDEX(LINEST(L913:L1172,M913:T1172,TRUE,TRUE),1,9)*52</f>
        <v/>
      </c>
      <c r="AB1172" s="9">
        <f>INDEX(LINEST(L913:L1172,M913:T1172,TRUE,TRUE),1,8)</f>
        <v/>
      </c>
      <c r="AC1172" s="9">
        <f>INDEX(LINEST(L913:L1172,M913:T1172,TRUE,TRUE),1,7)</f>
        <v/>
      </c>
      <c r="AD1172" s="9">
        <f>INDEX(LINEST(L913:L1172,M913:T1172,TRUE,TRUE),1,6)</f>
        <v/>
      </c>
      <c r="AE1172" s="9">
        <f>INDEX(LINEST(L913:L1172,M913:T1172,TRUE,TRUE),1,5)</f>
        <v/>
      </c>
      <c r="AF1172" s="9">
        <f>INDEX(LINEST(L913:L1172,M913:T1172,TRUE,TRUE),1,4)</f>
        <v/>
      </c>
      <c r="AG1172" s="9">
        <f>INDEX(LINEST(L913:L1172,M913:T1172,TRUE,TRUE),1,3)</f>
        <v/>
      </c>
      <c r="AH1172" s="9">
        <f>INDEX(LINEST(L913:L1172,M913:T1172,TRUE,TRUE),1,2)</f>
        <v/>
      </c>
      <c r="AI1172" s="9">
        <f>INDEX(LINEST(L913:L1172,M913:T1172,TRUE,TRUE),1,1)</f>
        <v/>
      </c>
      <c r="AJ1172" s="10">
        <f>INDEX(LINEST(L913:L1172,M913:T1172,TRUE,TRUE),3,1)</f>
        <v/>
      </c>
      <c r="AK1172" s="9">
        <f>AA1171/52+AB1171*M1172+AC1171*N1172+AD1171*O1172+AE1171*P1172+AF1171*Q1172+AG1171*R1172+AH1171*S1172+AI1171*T1172</f>
        <v/>
      </c>
      <c r="AL1172" s="9">
        <f>AVERAGE(L912:L1171)</f>
        <v/>
      </c>
    </row>
    <row r="1173">
      <c r="A1173" s="7" t="n">
        <v>45821</v>
      </c>
      <c r="B1173" s="8" t="n">
        <v>3435.35</v>
      </c>
      <c r="C1173" s="8" t="n">
        <v>2.28</v>
      </c>
      <c r="D1173" s="8" t="n">
        <v>2.13</v>
      </c>
      <c r="E1173" s="8" t="n">
        <v>98.18000000000001</v>
      </c>
      <c r="F1173" s="8" t="n">
        <v>73.84</v>
      </c>
      <c r="G1173" s="8" t="n">
        <v>20.82</v>
      </c>
      <c r="H1173" s="8" t="n">
        <v>95.30999799999999</v>
      </c>
      <c r="I1173" s="8" t="n">
        <v>5976.970215</v>
      </c>
      <c r="J1173" s="8" t="n">
        <v>94.175438</v>
      </c>
      <c r="L1173" s="9">
        <f>LN(B1173/B1172)</f>
        <v/>
      </c>
      <c r="M1173" s="9">
        <f>$M$1*(C1173-C1172)</f>
        <v/>
      </c>
      <c r="N1173" s="9">
        <f>$N$1*(D1173-D1172)</f>
        <v/>
      </c>
      <c r="O1173" s="9">
        <f>$O$1*LN(E1173/E1172)</f>
        <v/>
      </c>
      <c r="P1173" s="9">
        <f>$P$1*LN(F1173/F1172)</f>
        <v/>
      </c>
      <c r="Q1173" s="9">
        <f>$Q$1*(G1173-G1172)</f>
        <v/>
      </c>
      <c r="R1173" s="9">
        <f>$R$1*(H1173-H1172)</f>
        <v/>
      </c>
      <c r="S1173" s="9">
        <f>$S$1*LN(I1173/I1172)</f>
        <v/>
      </c>
      <c r="T1173" s="9">
        <f>$T$1*LN(J1173/J1172)</f>
        <v/>
      </c>
      <c r="U1173" s="9">
        <f>$W$12+$W$4*M1173+$W$5*N1173+$W$6*O1173+$W$7*P1173+$W$8*Q1173+$W$9*R1173+$W$10*S1173+$W$11*T1173</f>
        <v/>
      </c>
      <c r="AA1173" s="10">
        <f>INDEX(LINEST(L914:L1173,M914:T1173,TRUE,TRUE),1,9)*52</f>
        <v/>
      </c>
      <c r="AB1173" s="9">
        <f>INDEX(LINEST(L914:L1173,M914:T1173,TRUE,TRUE),1,8)</f>
        <v/>
      </c>
      <c r="AC1173" s="9">
        <f>INDEX(LINEST(L914:L1173,M914:T1173,TRUE,TRUE),1,7)</f>
        <v/>
      </c>
      <c r="AD1173" s="9">
        <f>INDEX(LINEST(L914:L1173,M914:T1173,TRUE,TRUE),1,6)</f>
        <v/>
      </c>
      <c r="AE1173" s="9">
        <f>INDEX(LINEST(L914:L1173,M914:T1173,TRUE,TRUE),1,5)</f>
        <v/>
      </c>
      <c r="AF1173" s="9">
        <f>INDEX(LINEST(L914:L1173,M914:T1173,TRUE,TRUE),1,4)</f>
        <v/>
      </c>
      <c r="AG1173" s="9">
        <f>INDEX(LINEST(L914:L1173,M914:T1173,TRUE,TRUE),1,3)</f>
        <v/>
      </c>
      <c r="AH1173" s="9">
        <f>INDEX(LINEST(L914:L1173,M914:T1173,TRUE,TRUE),1,2)</f>
        <v/>
      </c>
      <c r="AI1173" s="9">
        <f>INDEX(LINEST(L914:L1173,M914:T1173,TRUE,TRUE),1,1)</f>
        <v/>
      </c>
      <c r="AJ1173" s="10">
        <f>INDEX(LINEST(L914:L1173,M914:T1173,TRUE,TRUE),3,1)</f>
        <v/>
      </c>
      <c r="AK1173" s="9">
        <f>AA1172/52+AB1172*M1173+AC1172*N1173+AD1172*O1173+AE1172*P1173+AF1172*Q1173+AG1172*R1173+AH1172*S1173+AI1172*T1173</f>
        <v/>
      </c>
      <c r="AL1173" s="9">
        <f>AVERAGE(L913:L1172)</f>
        <v/>
      </c>
    </row>
    <row r="1174">
      <c r="A1174" s="7" t="n">
        <v>45828</v>
      </c>
      <c r="B1174" s="8" t="n">
        <v>3368.25</v>
      </c>
      <c r="C1174" s="8" t="n">
        <v>2.33</v>
      </c>
      <c r="D1174" s="8" t="n">
        <v>2.05</v>
      </c>
      <c r="E1174" s="8" t="n">
        <v>98.709999</v>
      </c>
      <c r="F1174" s="8" t="n">
        <v>75.72</v>
      </c>
      <c r="G1174" s="8" t="n">
        <v>20.62</v>
      </c>
      <c r="H1174" s="8" t="n">
        <v>90.099998</v>
      </c>
      <c r="I1174" s="8" t="n">
        <v>5967.839844</v>
      </c>
      <c r="J1174" s="8" t="n">
        <v>94.42538500000001</v>
      </c>
      <c r="L1174" s="9">
        <f>LN(B1174/B1173)</f>
        <v/>
      </c>
      <c r="M1174" s="9">
        <f>$M$1*(C1174-C1173)</f>
        <v/>
      </c>
      <c r="N1174" s="9">
        <f>$N$1*(D1174-D1173)</f>
        <v/>
      </c>
      <c r="O1174" s="9">
        <f>$O$1*LN(E1174/E1173)</f>
        <v/>
      </c>
      <c r="P1174" s="9">
        <f>$P$1*LN(F1174/F1173)</f>
        <v/>
      </c>
      <c r="Q1174" s="9">
        <f>$Q$1*(G1174-G1173)</f>
        <v/>
      </c>
      <c r="R1174" s="9">
        <f>$R$1*(H1174-H1173)</f>
        <v/>
      </c>
      <c r="S1174" s="9">
        <f>$S$1*LN(I1174/I1173)</f>
        <v/>
      </c>
      <c r="T1174" s="9">
        <f>$T$1*LN(J1174/J1173)</f>
        <v/>
      </c>
      <c r="U1174" s="9">
        <f>$W$12+$W$4*M1174+$W$5*N1174+$W$6*O1174+$W$7*P1174+$W$8*Q1174+$W$9*R1174+$W$10*S1174+$W$11*T1174</f>
        <v/>
      </c>
      <c r="AA1174" s="10">
        <f>INDEX(LINEST(L915:L1174,M915:T1174,TRUE,TRUE),1,9)*52</f>
        <v/>
      </c>
      <c r="AB1174" s="9">
        <f>INDEX(LINEST(L915:L1174,M915:T1174,TRUE,TRUE),1,8)</f>
        <v/>
      </c>
      <c r="AC1174" s="9">
        <f>INDEX(LINEST(L915:L1174,M915:T1174,TRUE,TRUE),1,7)</f>
        <v/>
      </c>
      <c r="AD1174" s="9">
        <f>INDEX(LINEST(L915:L1174,M915:T1174,TRUE,TRUE),1,6)</f>
        <v/>
      </c>
      <c r="AE1174" s="9">
        <f>INDEX(LINEST(L915:L1174,M915:T1174,TRUE,TRUE),1,5)</f>
        <v/>
      </c>
      <c r="AF1174" s="9">
        <f>INDEX(LINEST(L915:L1174,M915:T1174,TRUE,TRUE),1,4)</f>
        <v/>
      </c>
      <c r="AG1174" s="9">
        <f>INDEX(LINEST(L915:L1174,M915:T1174,TRUE,TRUE),1,3)</f>
        <v/>
      </c>
      <c r="AH1174" s="9">
        <f>INDEX(LINEST(L915:L1174,M915:T1174,TRUE,TRUE),1,2)</f>
        <v/>
      </c>
      <c r="AI1174" s="9">
        <f>INDEX(LINEST(L915:L1174,M915:T1174,TRUE,TRUE),1,1)</f>
        <v/>
      </c>
      <c r="AJ1174" s="10">
        <f>INDEX(LINEST(L915:L1174,M915:T1174,TRUE,TRUE),3,1)</f>
        <v/>
      </c>
      <c r="AK1174" s="9">
        <f>AA1173/52+AB1173*M1174+AC1173*N1174+AD1173*O1174+AE1173*P1174+AF1173*Q1174+AG1173*R1174+AH1173*S1174+AI1173*T1174</f>
        <v/>
      </c>
      <c r="AL1174" s="9">
        <f>AVERAGE(L914:L1173)</f>
        <v/>
      </c>
    </row>
    <row r="1175">
      <c r="A1175" s="7" t="n">
        <v>45835</v>
      </c>
      <c r="B1175" s="8" t="n">
        <v>3271.75</v>
      </c>
      <c r="C1175" s="8" t="n">
        <v>2.29</v>
      </c>
      <c r="D1175" s="8" t="n">
        <v>2</v>
      </c>
      <c r="E1175" s="8" t="n">
        <v>97.400002</v>
      </c>
      <c r="F1175" s="8" t="n">
        <v>66.66</v>
      </c>
      <c r="G1175" s="8" t="n">
        <v>16.32</v>
      </c>
      <c r="H1175" s="8" t="n">
        <v>87.93000000000001</v>
      </c>
      <c r="I1175" s="8" t="n">
        <v>6173.069824</v>
      </c>
      <c r="J1175" s="8" t="n">
        <v>94.982986</v>
      </c>
      <c r="L1175" s="9">
        <f>LN(B1175/B1174)</f>
        <v/>
      </c>
      <c r="M1175" s="9">
        <f>$M$1*(C1175-C1174)</f>
        <v/>
      </c>
      <c r="N1175" s="9">
        <f>$N$1*(D1175-D1174)</f>
        <v/>
      </c>
      <c r="O1175" s="9">
        <f>$O$1*LN(E1175/E1174)</f>
        <v/>
      </c>
      <c r="P1175" s="9">
        <f>$P$1*LN(F1175/F1174)</f>
        <v/>
      </c>
      <c r="Q1175" s="9">
        <f>$Q$1*(G1175-G1174)</f>
        <v/>
      </c>
      <c r="R1175" s="9">
        <f>$R$1*(H1175-H1174)</f>
        <v/>
      </c>
      <c r="S1175" s="9">
        <f>$S$1*LN(I1175/I1174)</f>
        <v/>
      </c>
      <c r="T1175" s="9">
        <f>$T$1*LN(J1175/J1174)</f>
        <v/>
      </c>
      <c r="U1175" s="9">
        <f>$W$12+$W$4*M1175+$W$5*N1175+$W$6*O1175+$W$7*P1175+$W$8*Q1175+$W$9*R1175+$W$10*S1175+$W$11*T1175</f>
        <v/>
      </c>
      <c r="AA1175" s="10">
        <f>INDEX(LINEST(L916:L1175,M916:T1175,TRUE,TRUE),1,9)*52</f>
        <v/>
      </c>
      <c r="AB1175" s="9">
        <f>INDEX(LINEST(L916:L1175,M916:T1175,TRUE,TRUE),1,8)</f>
        <v/>
      </c>
      <c r="AC1175" s="9">
        <f>INDEX(LINEST(L916:L1175,M916:T1175,TRUE,TRUE),1,7)</f>
        <v/>
      </c>
      <c r="AD1175" s="9">
        <f>INDEX(LINEST(L916:L1175,M916:T1175,TRUE,TRUE),1,6)</f>
        <v/>
      </c>
      <c r="AE1175" s="9">
        <f>INDEX(LINEST(L916:L1175,M916:T1175,TRUE,TRUE),1,5)</f>
        <v/>
      </c>
      <c r="AF1175" s="9">
        <f>INDEX(LINEST(L916:L1175,M916:T1175,TRUE,TRUE),1,4)</f>
        <v/>
      </c>
      <c r="AG1175" s="9">
        <f>INDEX(LINEST(L916:L1175,M916:T1175,TRUE,TRUE),1,3)</f>
        <v/>
      </c>
      <c r="AH1175" s="9">
        <f>INDEX(LINEST(L916:L1175,M916:T1175,TRUE,TRUE),1,2)</f>
        <v/>
      </c>
      <c r="AI1175" s="9">
        <f>INDEX(LINEST(L916:L1175,M916:T1175,TRUE,TRUE),1,1)</f>
        <v/>
      </c>
      <c r="AJ1175" s="10">
        <f>INDEX(LINEST(L916:L1175,M916:T1175,TRUE,TRUE),3,1)</f>
        <v/>
      </c>
      <c r="AK1175" s="9">
        <f>AA1174/52+AB1174*M1175+AC1174*N1175+AD1174*O1175+AE1174*P1175+AF1174*Q1175+AG1174*R1175+AH1174*S1175+AI1174*T1175</f>
        <v/>
      </c>
      <c r="AL1175" s="9">
        <f>AVERAGE(L915:L1174)</f>
        <v/>
      </c>
    </row>
    <row r="1176">
      <c r="A1176" s="7" t="n">
        <v>45842</v>
      </c>
      <c r="B1176" s="8" t="n">
        <v>3331.9</v>
      </c>
      <c r="C1176" s="8" t="n">
        <v>2.33</v>
      </c>
      <c r="D1176" s="8" t="n">
        <v>2.02</v>
      </c>
      <c r="E1176" s="8" t="n">
        <v>97.18000000000001</v>
      </c>
      <c r="F1176" s="8" t="n">
        <v>68.13</v>
      </c>
      <c r="G1176" s="8" t="n">
        <v>17.48</v>
      </c>
      <c r="H1176" s="8" t="n">
        <v>86.089996</v>
      </c>
      <c r="I1176" s="8" t="n">
        <v>6279.350098</v>
      </c>
      <c r="J1176" s="8" t="n">
        <v>94.971138</v>
      </c>
      <c r="L1176" s="9">
        <f>LN(B1176/B1175)</f>
        <v/>
      </c>
      <c r="M1176" s="9">
        <f>$M$1*(C1176-C1175)</f>
        <v/>
      </c>
      <c r="N1176" s="9">
        <f>$N$1*(D1176-D1175)</f>
        <v/>
      </c>
      <c r="O1176" s="9">
        <f>$O$1*LN(E1176/E1175)</f>
        <v/>
      </c>
      <c r="P1176" s="9">
        <f>$P$1*LN(F1176/F1175)</f>
        <v/>
      </c>
      <c r="Q1176" s="9">
        <f>$Q$1*(G1176-G1175)</f>
        <v/>
      </c>
      <c r="R1176" s="9">
        <f>$R$1*(H1176-H1175)</f>
        <v/>
      </c>
      <c r="S1176" s="9">
        <f>$S$1*LN(I1176/I1175)</f>
        <v/>
      </c>
      <c r="T1176" s="9">
        <f>$T$1*LN(J1176/J1175)</f>
        <v/>
      </c>
      <c r="U1176" s="9">
        <f>$W$12+$W$4*M1176+$W$5*N1176+$W$6*O1176+$W$7*P1176+$W$8*Q1176+$W$9*R1176+$W$10*S1176+$W$11*T1176</f>
        <v/>
      </c>
      <c r="AA1176" s="10">
        <f>INDEX(LINEST(L917:L1176,M917:T1176,TRUE,TRUE),1,9)*52</f>
        <v/>
      </c>
      <c r="AB1176" s="9">
        <f>INDEX(LINEST(L917:L1176,M917:T1176,TRUE,TRUE),1,8)</f>
        <v/>
      </c>
      <c r="AC1176" s="9">
        <f>INDEX(LINEST(L917:L1176,M917:T1176,TRUE,TRUE),1,7)</f>
        <v/>
      </c>
      <c r="AD1176" s="9">
        <f>INDEX(LINEST(L917:L1176,M917:T1176,TRUE,TRUE),1,6)</f>
        <v/>
      </c>
      <c r="AE1176" s="9">
        <f>INDEX(LINEST(L917:L1176,M917:T1176,TRUE,TRUE),1,5)</f>
        <v/>
      </c>
      <c r="AF1176" s="9">
        <f>INDEX(LINEST(L917:L1176,M917:T1176,TRUE,TRUE),1,4)</f>
        <v/>
      </c>
      <c r="AG1176" s="9">
        <f>INDEX(LINEST(L917:L1176,M917:T1176,TRUE,TRUE),1,3)</f>
        <v/>
      </c>
      <c r="AH1176" s="9">
        <f>INDEX(LINEST(L917:L1176,M917:T1176,TRUE,TRUE),1,2)</f>
        <v/>
      </c>
      <c r="AI1176" s="9">
        <f>INDEX(LINEST(L917:L1176,M917:T1176,TRUE,TRUE),1,1)</f>
        <v/>
      </c>
      <c r="AJ1176" s="10">
        <f>INDEX(LINEST(L917:L1176,M917:T1176,TRUE,TRUE),3,1)</f>
        <v/>
      </c>
      <c r="AK1176" s="9">
        <f>AA1175/52+AB1175*M1176+AC1175*N1176+AD1175*O1176+AE1175*P1176+AF1175*Q1176+AG1175*R1176+AH1175*S1176+AI1175*T1176</f>
        <v/>
      </c>
      <c r="AL1176" s="9">
        <f>AVERAGE(L916:L1175)</f>
        <v/>
      </c>
    </row>
    <row r="1177">
      <c r="A1177" s="7" t="n">
        <v>45849</v>
      </c>
      <c r="B1177" s="8" t="n">
        <v>3352.1</v>
      </c>
      <c r="C1177" s="8" t="n">
        <v>2.37</v>
      </c>
      <c r="D1177" s="8" t="n">
        <v>2.06</v>
      </c>
      <c r="E1177" s="8" t="n">
        <v>97.849998</v>
      </c>
      <c r="F1177" s="8" t="n">
        <v>69.63</v>
      </c>
      <c r="G1177" s="8" t="n">
        <v>16.4</v>
      </c>
      <c r="H1177" s="8" t="n">
        <v>85.480003</v>
      </c>
      <c r="I1177" s="8" t="n">
        <v>6259.75</v>
      </c>
      <c r="J1177" s="8" t="n">
        <v>94.56607099999999</v>
      </c>
      <c r="L1177" s="9">
        <f>LN(B1177/B1176)</f>
        <v/>
      </c>
      <c r="M1177" s="9">
        <f>$M$1*(C1177-C1176)</f>
        <v/>
      </c>
      <c r="N1177" s="9">
        <f>$N$1*(D1177-D1176)</f>
        <v/>
      </c>
      <c r="O1177" s="9">
        <f>$O$1*LN(E1177/E1176)</f>
        <v/>
      </c>
      <c r="P1177" s="9">
        <f>$P$1*LN(F1177/F1176)</f>
        <v/>
      </c>
      <c r="Q1177" s="9">
        <f>$Q$1*(G1177-G1176)</f>
        <v/>
      </c>
      <c r="R1177" s="9">
        <f>$R$1*(H1177-H1176)</f>
        <v/>
      </c>
      <c r="S1177" s="9">
        <f>$S$1*LN(I1177/I1176)</f>
        <v/>
      </c>
      <c r="T1177" s="9">
        <f>$T$1*LN(J1177/J1176)</f>
        <v/>
      </c>
      <c r="U1177" s="9">
        <f>$W$12+$W$4*M1177+$W$5*N1177+$W$6*O1177+$W$7*P1177+$W$8*Q1177+$W$9*R1177+$W$10*S1177+$W$11*T1177</f>
        <v/>
      </c>
      <c r="AA1177" s="10">
        <f>INDEX(LINEST(L918:L1177,M918:T1177,TRUE,TRUE),1,9)*52</f>
        <v/>
      </c>
      <c r="AB1177" s="9">
        <f>INDEX(LINEST(L918:L1177,M918:T1177,TRUE,TRUE),1,8)</f>
        <v/>
      </c>
      <c r="AC1177" s="9">
        <f>INDEX(LINEST(L918:L1177,M918:T1177,TRUE,TRUE),1,7)</f>
        <v/>
      </c>
      <c r="AD1177" s="9">
        <f>INDEX(LINEST(L918:L1177,M918:T1177,TRUE,TRUE),1,6)</f>
        <v/>
      </c>
      <c r="AE1177" s="9">
        <f>INDEX(LINEST(L918:L1177,M918:T1177,TRUE,TRUE),1,5)</f>
        <v/>
      </c>
      <c r="AF1177" s="9">
        <f>INDEX(LINEST(L918:L1177,M918:T1177,TRUE,TRUE),1,4)</f>
        <v/>
      </c>
      <c r="AG1177" s="9">
        <f>INDEX(LINEST(L918:L1177,M918:T1177,TRUE,TRUE),1,3)</f>
        <v/>
      </c>
      <c r="AH1177" s="9">
        <f>INDEX(LINEST(L918:L1177,M918:T1177,TRUE,TRUE),1,2)</f>
        <v/>
      </c>
      <c r="AI1177" s="9">
        <f>INDEX(LINEST(L918:L1177,M918:T1177,TRUE,TRUE),1,1)</f>
        <v/>
      </c>
      <c r="AJ1177" s="10">
        <f>INDEX(LINEST(L918:L1177,M918:T1177,TRUE,TRUE),3,1)</f>
        <v/>
      </c>
      <c r="AK1177" s="9">
        <f>AA1176/52+AB1176*M1177+AC1176*N1177+AD1176*O1177+AE1176*P1177+AF1176*Q1177+AG1176*R1177+AH1176*S1177+AI1176*T1177</f>
        <v/>
      </c>
      <c r="AL1177" s="9">
        <f>AVERAGE(L917:L1176)</f>
        <v/>
      </c>
    </row>
    <row r="1178">
      <c r="A1178" s="7" t="n">
        <v>45856</v>
      </c>
      <c r="B1178" s="8" t="n">
        <v>3355.1</v>
      </c>
      <c r="C1178" s="8" t="n">
        <v>2.41</v>
      </c>
      <c r="D1178" s="8" t="n">
        <v>2.03</v>
      </c>
      <c r="E1178" s="8" t="n">
        <v>98.480003</v>
      </c>
      <c r="F1178" s="8" t="n">
        <v>68.53</v>
      </c>
      <c r="G1178" s="8" t="n">
        <v>16.41</v>
      </c>
      <c r="H1178" s="8" t="n">
        <v>83.290001</v>
      </c>
      <c r="I1178" s="8" t="n">
        <v>6296.790039</v>
      </c>
      <c r="J1178" s="8" t="n">
        <v>94.623924</v>
      </c>
      <c r="L1178" s="9">
        <f>LN(B1178/B1177)</f>
        <v/>
      </c>
      <c r="M1178" s="9">
        <f>$M$1*(C1178-C1177)</f>
        <v/>
      </c>
      <c r="N1178" s="9">
        <f>$N$1*(D1178-D1177)</f>
        <v/>
      </c>
      <c r="O1178" s="9">
        <f>$O$1*LN(E1178/E1177)</f>
        <v/>
      </c>
      <c r="P1178" s="9">
        <f>$P$1*LN(F1178/F1177)</f>
        <v/>
      </c>
      <c r="Q1178" s="9">
        <f>$Q$1*(G1178-G1177)</f>
        <v/>
      </c>
      <c r="R1178" s="9">
        <f>$R$1*(H1178-H1177)</f>
        <v/>
      </c>
      <c r="S1178" s="9">
        <f>$S$1*LN(I1178/I1177)</f>
        <v/>
      </c>
      <c r="T1178" s="9">
        <f>$T$1*LN(J1178/J1177)</f>
        <v/>
      </c>
      <c r="U1178" s="9">
        <f>$W$12+$W$4*M1178+$W$5*N1178+$W$6*O1178+$W$7*P1178+$W$8*Q1178+$W$9*R1178+$W$10*S1178+$W$11*T1178</f>
        <v/>
      </c>
      <c r="AA1178" s="10">
        <f>INDEX(LINEST(L919:L1178,M919:T1178,TRUE,TRUE),1,9)*52</f>
        <v/>
      </c>
      <c r="AB1178" s="9">
        <f>INDEX(LINEST(L919:L1178,M919:T1178,TRUE,TRUE),1,8)</f>
        <v/>
      </c>
      <c r="AC1178" s="9">
        <f>INDEX(LINEST(L919:L1178,M919:T1178,TRUE,TRUE),1,7)</f>
        <v/>
      </c>
      <c r="AD1178" s="9">
        <f>INDEX(LINEST(L919:L1178,M919:T1178,TRUE,TRUE),1,6)</f>
        <v/>
      </c>
      <c r="AE1178" s="9">
        <f>INDEX(LINEST(L919:L1178,M919:T1178,TRUE,TRUE),1,5)</f>
        <v/>
      </c>
      <c r="AF1178" s="9">
        <f>INDEX(LINEST(L919:L1178,M919:T1178,TRUE,TRUE),1,4)</f>
        <v/>
      </c>
      <c r="AG1178" s="9">
        <f>INDEX(LINEST(L919:L1178,M919:T1178,TRUE,TRUE),1,3)</f>
        <v/>
      </c>
      <c r="AH1178" s="9">
        <f>INDEX(LINEST(L919:L1178,M919:T1178,TRUE,TRUE),1,2)</f>
        <v/>
      </c>
      <c r="AI1178" s="9">
        <f>INDEX(LINEST(L919:L1178,M919:T1178,TRUE,TRUE),1,1)</f>
        <v/>
      </c>
      <c r="AJ1178" s="10">
        <f>INDEX(LINEST(L919:L1178,M919:T1178,TRUE,TRUE),3,1)</f>
        <v/>
      </c>
      <c r="AK1178" s="9">
        <f>AA1177/52+AB1177*M1178+AC1177*N1178+AD1177*O1178+AE1177*P1178+AF1177*Q1178+AG1177*R1178+AH1177*S1178+AI1177*T1178</f>
        <v/>
      </c>
      <c r="AL1178" s="9">
        <f>AVERAGE(L918:L1177)</f>
        <v/>
      </c>
    </row>
    <row r="1179">
      <c r="A1179" s="7" t="n">
        <v>45863</v>
      </c>
      <c r="B1179" s="8" t="n">
        <v>3343.5</v>
      </c>
      <c r="C1179" s="8" t="n">
        <v>2.44</v>
      </c>
      <c r="D1179" s="8" t="n">
        <v>1.96</v>
      </c>
      <c r="E1179" s="8" t="n">
        <v>97.650002</v>
      </c>
      <c r="F1179" s="8" t="n">
        <v>66.38</v>
      </c>
      <c r="G1179" s="8" t="n">
        <v>14.93</v>
      </c>
      <c r="H1179" s="8" t="n">
        <v>82.089996</v>
      </c>
      <c r="I1179" s="8" t="n">
        <v>6388.640137</v>
      </c>
      <c r="J1179" s="8" t="n">
        <v>94.951843</v>
      </c>
      <c r="L1179" s="9">
        <f>LN(B1179/B1178)</f>
        <v/>
      </c>
      <c r="M1179" s="9">
        <f>$M$1*(C1179-C1178)</f>
        <v/>
      </c>
      <c r="N1179" s="9">
        <f>$N$1*(D1179-D1178)</f>
        <v/>
      </c>
      <c r="O1179" s="9">
        <f>$O$1*LN(E1179/E1178)</f>
        <v/>
      </c>
      <c r="P1179" s="9">
        <f>$P$1*LN(F1179/F1178)</f>
        <v/>
      </c>
      <c r="Q1179" s="9">
        <f>$Q$1*(G1179-G1178)</f>
        <v/>
      </c>
      <c r="R1179" s="9">
        <f>$R$1*(H1179-H1178)</f>
        <v/>
      </c>
      <c r="S1179" s="9">
        <f>$S$1*LN(I1179/I1178)</f>
        <v/>
      </c>
      <c r="T1179" s="9">
        <f>$T$1*LN(J1179/J1178)</f>
        <v/>
      </c>
      <c r="U1179" s="9">
        <f>$W$12+$W$4*M1179+$W$5*N1179+$W$6*O1179+$W$7*P1179+$W$8*Q1179+$W$9*R1179+$W$10*S1179+$W$11*T1179</f>
        <v/>
      </c>
      <c r="AA1179" s="10">
        <f>INDEX(LINEST(L920:L1179,M920:T1179,TRUE,TRUE),1,9)*52</f>
        <v/>
      </c>
      <c r="AB1179" s="9">
        <f>INDEX(LINEST(L920:L1179,M920:T1179,TRUE,TRUE),1,8)</f>
        <v/>
      </c>
      <c r="AC1179" s="9">
        <f>INDEX(LINEST(L920:L1179,M920:T1179,TRUE,TRUE),1,7)</f>
        <v/>
      </c>
      <c r="AD1179" s="9">
        <f>INDEX(LINEST(L920:L1179,M920:T1179,TRUE,TRUE),1,6)</f>
        <v/>
      </c>
      <c r="AE1179" s="9">
        <f>INDEX(LINEST(L920:L1179,M920:T1179,TRUE,TRUE),1,5)</f>
        <v/>
      </c>
      <c r="AF1179" s="9">
        <f>INDEX(LINEST(L920:L1179,M920:T1179,TRUE,TRUE),1,4)</f>
        <v/>
      </c>
      <c r="AG1179" s="9">
        <f>INDEX(LINEST(L920:L1179,M920:T1179,TRUE,TRUE),1,3)</f>
        <v/>
      </c>
      <c r="AH1179" s="9">
        <f>INDEX(LINEST(L920:L1179,M920:T1179,TRUE,TRUE),1,2)</f>
        <v/>
      </c>
      <c r="AI1179" s="9">
        <f>INDEX(LINEST(L920:L1179,M920:T1179,TRUE,TRUE),1,1)</f>
        <v/>
      </c>
      <c r="AJ1179" s="10">
        <f>INDEX(LINEST(L920:L1179,M920:T1179,TRUE,TRUE),3,1)</f>
        <v/>
      </c>
      <c r="AK1179" s="9">
        <f>AA1178/52+AB1178*M1179+AC1178*N1179+AD1178*O1179+AE1178*P1179+AF1178*Q1179+AG1178*R1179+AH1178*S1179+AI1178*T1179</f>
        <v/>
      </c>
      <c r="AL1179" s="9">
        <f>AVERAGE(L919:L1178)</f>
        <v/>
      </c>
    </row>
    <row r="1180">
      <c r="A1180" s="7" t="n">
        <v>45870</v>
      </c>
      <c r="B1180" s="8" t="n">
        <v>3346.85</v>
      </c>
      <c r="C1180" s="8" t="n">
        <v>2.33</v>
      </c>
      <c r="D1180" s="8" t="n">
        <v>1.9</v>
      </c>
      <c r="E1180" s="8" t="n">
        <v>98.69000200000001</v>
      </c>
      <c r="F1180" s="8" t="n">
        <v>68.39</v>
      </c>
      <c r="G1180" s="8" t="n">
        <v>20.38</v>
      </c>
      <c r="H1180" s="8" t="n">
        <v>83.83000199999999</v>
      </c>
      <c r="I1180" s="8" t="n">
        <v>6238.009766</v>
      </c>
      <c r="J1180" s="8" t="n">
        <v>95.938362</v>
      </c>
      <c r="L1180" s="9">
        <f>LN(B1180/B1179)</f>
        <v/>
      </c>
      <c r="M1180" s="9">
        <f>$M$1*(C1180-C1179)</f>
        <v/>
      </c>
      <c r="N1180" s="9">
        <f>$N$1*(D1180-D1179)</f>
        <v/>
      </c>
      <c r="O1180" s="9">
        <f>$O$1*LN(E1180/E1179)</f>
        <v/>
      </c>
      <c r="P1180" s="9">
        <f>$P$1*LN(F1180/F1179)</f>
        <v/>
      </c>
      <c r="Q1180" s="9">
        <f>$Q$1*(G1180-G1179)</f>
        <v/>
      </c>
      <c r="R1180" s="9">
        <f>$R$1*(H1180-H1179)</f>
        <v/>
      </c>
      <c r="S1180" s="9">
        <f>$S$1*LN(I1180/I1179)</f>
        <v/>
      </c>
      <c r="T1180" s="9">
        <f>$T$1*LN(J1180/J1179)</f>
        <v/>
      </c>
      <c r="U1180" s="9">
        <f>$W$12+$W$4*M1180+$W$5*N1180+$W$6*O1180+$W$7*P1180+$W$8*Q1180+$W$9*R1180+$W$10*S1180+$W$11*T1180</f>
        <v/>
      </c>
      <c r="AA1180" s="10">
        <f>INDEX(LINEST(L921:L1180,M921:T1180,TRUE,TRUE),1,9)*52</f>
        <v/>
      </c>
      <c r="AB1180" s="9">
        <f>INDEX(LINEST(L921:L1180,M921:T1180,TRUE,TRUE),1,8)</f>
        <v/>
      </c>
      <c r="AC1180" s="9">
        <f>INDEX(LINEST(L921:L1180,M921:T1180,TRUE,TRUE),1,7)</f>
        <v/>
      </c>
      <c r="AD1180" s="9">
        <f>INDEX(LINEST(L921:L1180,M921:T1180,TRUE,TRUE),1,6)</f>
        <v/>
      </c>
      <c r="AE1180" s="9">
        <f>INDEX(LINEST(L921:L1180,M921:T1180,TRUE,TRUE),1,5)</f>
        <v/>
      </c>
      <c r="AF1180" s="9">
        <f>INDEX(LINEST(L921:L1180,M921:T1180,TRUE,TRUE),1,4)</f>
        <v/>
      </c>
      <c r="AG1180" s="9">
        <f>INDEX(LINEST(L921:L1180,M921:T1180,TRUE,TRUE),1,3)</f>
        <v/>
      </c>
      <c r="AH1180" s="9">
        <f>INDEX(LINEST(L921:L1180,M921:T1180,TRUE,TRUE),1,2)</f>
        <v/>
      </c>
      <c r="AI1180" s="9">
        <f>INDEX(LINEST(L921:L1180,M921:T1180,TRUE,TRUE),1,1)</f>
        <v/>
      </c>
      <c r="AJ1180" s="10">
        <f>INDEX(LINEST(L921:L1180,M921:T1180,TRUE,TRUE),3,1)</f>
        <v/>
      </c>
      <c r="AK1180" s="9">
        <f>AA1179/52+AB1179*M1180+AC1179*N1180+AD1179*O1180+AE1179*P1180+AF1179*Q1180+AG1179*R1180+AH1179*S1180+AI1179*T1180</f>
        <v/>
      </c>
      <c r="AL1180" s="9">
        <f>AVERAGE(L920:L1179)</f>
        <v/>
      </c>
    </row>
    <row r="1181">
      <c r="A1181" s="7" t="n">
        <v>45877</v>
      </c>
      <c r="B1181" s="8" t="n">
        <v>3394.15</v>
      </c>
      <c r="C1181" s="8" t="n">
        <v>2.39</v>
      </c>
      <c r="D1181" s="8" t="n">
        <v>1.88</v>
      </c>
      <c r="E1181" s="8" t="n">
        <v>98.18000000000001</v>
      </c>
      <c r="F1181" s="8" t="n">
        <v>64.94</v>
      </c>
      <c r="G1181" s="8" t="n">
        <v>15.15</v>
      </c>
      <c r="H1181" s="8" t="n">
        <v>79.199997</v>
      </c>
      <c r="I1181" s="8" t="n">
        <v>6389.450195</v>
      </c>
      <c r="J1181" s="8" t="n">
        <v>95.744812</v>
      </c>
      <c r="L1181" s="9">
        <f>LN(B1181/B1180)</f>
        <v/>
      </c>
      <c r="M1181" s="9">
        <f>$M$1*(C1181-C1180)</f>
        <v/>
      </c>
      <c r="N1181" s="9">
        <f>$N$1*(D1181-D1180)</f>
        <v/>
      </c>
      <c r="O1181" s="9">
        <f>$O$1*LN(E1181/E1180)</f>
        <v/>
      </c>
      <c r="P1181" s="9">
        <f>$P$1*LN(F1181/F1180)</f>
        <v/>
      </c>
      <c r="Q1181" s="9">
        <f>$Q$1*(G1181-G1180)</f>
        <v/>
      </c>
      <c r="R1181" s="9">
        <f>$R$1*(H1181-H1180)</f>
        <v/>
      </c>
      <c r="S1181" s="9">
        <f>$S$1*LN(I1181/I1180)</f>
        <v/>
      </c>
      <c r="T1181" s="9">
        <f>$T$1*LN(J1181/J1180)</f>
        <v/>
      </c>
      <c r="U1181" s="9">
        <f>$W$12+$W$4*M1181+$W$5*N1181+$W$6*O1181+$W$7*P1181+$W$8*Q1181+$W$9*R1181+$W$10*S1181+$W$11*T1181</f>
        <v/>
      </c>
      <c r="AA1181" s="10">
        <f>INDEX(LINEST(L922:L1181,M922:T1181,TRUE,TRUE),1,9)*52</f>
        <v/>
      </c>
      <c r="AB1181" s="9">
        <f>INDEX(LINEST(L922:L1181,M922:T1181,TRUE,TRUE),1,8)</f>
        <v/>
      </c>
      <c r="AC1181" s="9">
        <f>INDEX(LINEST(L922:L1181,M922:T1181,TRUE,TRUE),1,7)</f>
        <v/>
      </c>
      <c r="AD1181" s="9">
        <f>INDEX(LINEST(L922:L1181,M922:T1181,TRUE,TRUE),1,6)</f>
        <v/>
      </c>
      <c r="AE1181" s="9">
        <f>INDEX(LINEST(L922:L1181,M922:T1181,TRUE,TRUE),1,5)</f>
        <v/>
      </c>
      <c r="AF1181" s="9">
        <f>INDEX(LINEST(L922:L1181,M922:T1181,TRUE,TRUE),1,4)</f>
        <v/>
      </c>
      <c r="AG1181" s="9">
        <f>INDEX(LINEST(L922:L1181,M922:T1181,TRUE,TRUE),1,3)</f>
        <v/>
      </c>
      <c r="AH1181" s="9">
        <f>INDEX(LINEST(L922:L1181,M922:T1181,TRUE,TRUE),1,2)</f>
        <v/>
      </c>
      <c r="AI1181" s="9">
        <f>INDEX(LINEST(L922:L1181,M922:T1181,TRUE,TRUE),1,1)</f>
        <v/>
      </c>
      <c r="AJ1181" s="10">
        <f>INDEX(LINEST(L922:L1181,M922:T1181,TRUE,TRUE),3,1)</f>
        <v/>
      </c>
      <c r="AK1181" s="9">
        <f>AA1180/52+AB1180*M1181+AC1180*N1181+AD1180*O1181+AE1180*P1181+AF1180*Q1181+AG1180*R1181+AH1180*S1181+AI1180*T1181</f>
        <v/>
      </c>
      <c r="AL1181" s="9">
        <f>AVERAGE(L921:L1180)</f>
        <v/>
      </c>
    </row>
    <row r="1182">
      <c r="A1182" s="7" t="n">
        <v>45884</v>
      </c>
      <c r="B1182" s="8" t="n">
        <v>3335.5</v>
      </c>
      <c r="C1182" s="8" t="n">
        <v>2.38</v>
      </c>
      <c r="D1182" s="8" t="n">
        <v>1.95</v>
      </c>
      <c r="E1182" s="8" t="n">
        <v>97.849998</v>
      </c>
      <c r="F1182" s="8" t="n">
        <v>63.78</v>
      </c>
      <c r="G1182" s="8" t="n">
        <v>15.09</v>
      </c>
      <c r="H1182" s="8" t="n">
        <v>76.660004</v>
      </c>
      <c r="I1182" s="8" t="n">
        <v>6449.799805</v>
      </c>
      <c r="J1182" s="8" t="n">
        <v>95.744812</v>
      </c>
      <c r="L1182" s="9">
        <f>LN(B1182/B1181)</f>
        <v/>
      </c>
      <c r="M1182" s="9">
        <f>$M$1*(C1182-C1181)</f>
        <v/>
      </c>
      <c r="N1182" s="9">
        <f>$N$1*(D1182-D1181)</f>
        <v/>
      </c>
      <c r="O1182" s="9">
        <f>$O$1*LN(E1182/E1181)</f>
        <v/>
      </c>
      <c r="P1182" s="9">
        <f>$P$1*LN(F1182/F1181)</f>
        <v/>
      </c>
      <c r="Q1182" s="9">
        <f>$Q$1*(G1182-G1181)</f>
        <v/>
      </c>
      <c r="R1182" s="9">
        <f>$R$1*(H1182-H1181)</f>
        <v/>
      </c>
      <c r="S1182" s="9">
        <f>$S$1*LN(I1182/I1181)</f>
        <v/>
      </c>
      <c r="T1182" s="9">
        <f>$T$1*LN(J1182/J1181)</f>
        <v/>
      </c>
      <c r="U1182" s="9">
        <f>$W$12+$W$4*M1182+$W$5*N1182+$W$6*O1182+$W$7*P1182+$W$8*Q1182+$W$9*R1182+$W$10*S1182+$W$11*T1182</f>
        <v/>
      </c>
      <c r="AA1182" s="10">
        <f>INDEX(LINEST(L923:L1182,M923:T1182,TRUE,TRUE),1,9)*52</f>
        <v/>
      </c>
      <c r="AB1182" s="9">
        <f>INDEX(LINEST(L923:L1182,M923:T1182,TRUE,TRUE),1,8)</f>
        <v/>
      </c>
      <c r="AC1182" s="9">
        <f>INDEX(LINEST(L923:L1182,M923:T1182,TRUE,TRUE),1,7)</f>
        <v/>
      </c>
      <c r="AD1182" s="9">
        <f>INDEX(LINEST(L923:L1182,M923:T1182,TRUE,TRUE),1,6)</f>
        <v/>
      </c>
      <c r="AE1182" s="9">
        <f>INDEX(LINEST(L923:L1182,M923:T1182,TRUE,TRUE),1,5)</f>
        <v/>
      </c>
      <c r="AF1182" s="9">
        <f>INDEX(LINEST(L923:L1182,M923:T1182,TRUE,TRUE),1,4)</f>
        <v/>
      </c>
      <c r="AG1182" s="9">
        <f>INDEX(LINEST(L923:L1182,M923:T1182,TRUE,TRUE),1,3)</f>
        <v/>
      </c>
      <c r="AH1182" s="9">
        <f>INDEX(LINEST(L923:L1182,M923:T1182,TRUE,TRUE),1,2)</f>
        <v/>
      </c>
      <c r="AI1182" s="9">
        <f>INDEX(LINEST(L923:L1182,M923:T1182,TRUE,TRUE),1,1)</f>
        <v/>
      </c>
      <c r="AJ1182" s="10">
        <f>INDEX(LINEST(L923:L1182,M923:T1182,TRUE,TRUE),3,1)</f>
        <v/>
      </c>
      <c r="AK1182" s="9">
        <f>AA1181/52+AB1181*M1182+AC1181*N1182+AD1181*O1182+AE1181*P1182+AF1181*Q1182+AG1181*R1182+AH1181*S1182+AI1181*T1182</f>
        <v/>
      </c>
      <c r="AL1182" s="9">
        <f>AVERAGE(L922:L1181)</f>
        <v/>
      </c>
    </row>
    <row r="1183">
      <c r="A1183" s="7" t="n">
        <v>45891</v>
      </c>
      <c r="B1183" s="8" t="n">
        <v>3334.25</v>
      </c>
      <c r="C1183" s="8" t="n">
        <v>2.41</v>
      </c>
      <c r="D1183" s="8" t="n">
        <v>1.85</v>
      </c>
      <c r="E1183" s="8" t="n">
        <v>97.720001</v>
      </c>
      <c r="F1183" s="8" t="n">
        <v>64.08</v>
      </c>
      <c r="G1183" s="8" t="n">
        <v>14.22</v>
      </c>
      <c r="H1183" s="8" t="n">
        <v>78.099998</v>
      </c>
      <c r="I1183" s="8" t="n">
        <v>6466.910156</v>
      </c>
      <c r="J1183" s="8" t="n">
        <v>96.18995700000001</v>
      </c>
      <c r="L1183" s="9">
        <f>LN(B1183/B1182)</f>
        <v/>
      </c>
      <c r="M1183" s="9">
        <f>$M$1*(C1183-C1182)</f>
        <v/>
      </c>
      <c r="N1183" s="9">
        <f>$N$1*(D1183-D1182)</f>
        <v/>
      </c>
      <c r="O1183" s="9">
        <f>$O$1*LN(E1183/E1182)</f>
        <v/>
      </c>
      <c r="P1183" s="9">
        <f>$P$1*LN(F1183/F1182)</f>
        <v/>
      </c>
      <c r="Q1183" s="9">
        <f>$Q$1*(G1183-G1182)</f>
        <v/>
      </c>
      <c r="R1183" s="9">
        <f>$R$1*(H1183-H1182)</f>
        <v/>
      </c>
      <c r="S1183" s="9">
        <f>$S$1*LN(I1183/I1182)</f>
        <v/>
      </c>
      <c r="T1183" s="9">
        <f>$T$1*LN(J1183/J1182)</f>
        <v/>
      </c>
      <c r="U1183" s="9">
        <f>$W$12+$W$4*M1183+$W$5*N1183+$W$6*O1183+$W$7*P1183+$W$8*Q1183+$W$9*R1183+$W$10*S1183+$W$11*T1183</f>
        <v/>
      </c>
      <c r="AA1183" s="10">
        <f>INDEX(LINEST(L924:L1183,M924:T1183,TRUE,TRUE),1,9)*52</f>
        <v/>
      </c>
      <c r="AB1183" s="9">
        <f>INDEX(LINEST(L924:L1183,M924:T1183,TRUE,TRUE),1,8)</f>
        <v/>
      </c>
      <c r="AC1183" s="9">
        <f>INDEX(LINEST(L924:L1183,M924:T1183,TRUE,TRUE),1,7)</f>
        <v/>
      </c>
      <c r="AD1183" s="9">
        <f>INDEX(LINEST(L924:L1183,M924:T1183,TRUE,TRUE),1,6)</f>
        <v/>
      </c>
      <c r="AE1183" s="9">
        <f>INDEX(LINEST(L924:L1183,M924:T1183,TRUE,TRUE),1,5)</f>
        <v/>
      </c>
      <c r="AF1183" s="9">
        <f>INDEX(LINEST(L924:L1183,M924:T1183,TRUE,TRUE),1,4)</f>
        <v/>
      </c>
      <c r="AG1183" s="9">
        <f>INDEX(LINEST(L924:L1183,M924:T1183,TRUE,TRUE),1,3)</f>
        <v/>
      </c>
      <c r="AH1183" s="9">
        <f>INDEX(LINEST(L924:L1183,M924:T1183,TRUE,TRUE),1,2)</f>
        <v/>
      </c>
      <c r="AI1183" s="9">
        <f>INDEX(LINEST(L924:L1183,M924:T1183,TRUE,TRUE),1,1)</f>
        <v/>
      </c>
      <c r="AJ1183" s="10">
        <f>INDEX(LINEST(L924:L1183,M924:T1183,TRUE,TRUE),3,1)</f>
        <v/>
      </c>
      <c r="AK1183" s="9">
        <f>AA1182/52+AB1182*M1183+AC1182*N1183+AD1182*O1183+AE1182*P1183+AF1182*Q1183+AG1182*R1183+AH1182*S1183+AI1182*T1183</f>
        <v/>
      </c>
      <c r="AL1183" s="9">
        <f>AVERAGE(L923:L1182)</f>
        <v/>
      </c>
    </row>
    <row r="1184">
      <c r="A1184" s="7" t="n">
        <v>45898</v>
      </c>
      <c r="B1184" s="8" t="n">
        <v>3429.15</v>
      </c>
      <c r="C1184" s="8" t="n">
        <v>2.41</v>
      </c>
      <c r="D1184" s="8" t="n">
        <v>1.82</v>
      </c>
      <c r="E1184" s="8" t="n">
        <v>97.769997</v>
      </c>
      <c r="F1184" s="8" t="n">
        <v>64.36</v>
      </c>
      <c r="G1184" s="8" t="n">
        <v>15.36</v>
      </c>
      <c r="H1184" s="8" t="n">
        <v>79.389999</v>
      </c>
      <c r="I1184" s="8" t="n">
        <v>6460.259766</v>
      </c>
      <c r="J1184" s="8" t="n">
        <v>96.24803900000001</v>
      </c>
      <c r="L1184" s="9">
        <f>LN(B1184/B1183)</f>
        <v/>
      </c>
      <c r="M1184" s="9">
        <f>$M$1*(C1184-C1183)</f>
        <v/>
      </c>
      <c r="N1184" s="9">
        <f>$N$1*(D1184-D1183)</f>
        <v/>
      </c>
      <c r="O1184" s="9">
        <f>$O$1*LN(E1184/E1183)</f>
        <v/>
      </c>
      <c r="P1184" s="9">
        <f>$P$1*LN(F1184/F1183)</f>
        <v/>
      </c>
      <c r="Q1184" s="9">
        <f>$Q$1*(G1184-G1183)</f>
        <v/>
      </c>
      <c r="R1184" s="9">
        <f>$R$1*(H1184-H1183)</f>
        <v/>
      </c>
      <c r="S1184" s="9">
        <f>$S$1*LN(I1184/I1183)</f>
        <v/>
      </c>
      <c r="T1184" s="9">
        <f>$T$1*LN(J1184/J1183)</f>
        <v/>
      </c>
      <c r="U1184" s="9">
        <f>$W$12+$W$4*M1184+$W$5*N1184+$W$6*O1184+$W$7*P1184+$W$8*Q1184+$W$9*R1184+$W$10*S1184+$W$11*T1184</f>
        <v/>
      </c>
      <c r="AA1184" s="10">
        <f>INDEX(LINEST(L925:L1184,M925:T1184,TRUE,TRUE),1,9)*52</f>
        <v/>
      </c>
      <c r="AB1184" s="9">
        <f>INDEX(LINEST(L925:L1184,M925:T1184,TRUE,TRUE),1,8)</f>
        <v/>
      </c>
      <c r="AC1184" s="9">
        <f>INDEX(LINEST(L925:L1184,M925:T1184,TRUE,TRUE),1,7)</f>
        <v/>
      </c>
      <c r="AD1184" s="9">
        <f>INDEX(LINEST(L925:L1184,M925:T1184,TRUE,TRUE),1,6)</f>
        <v/>
      </c>
      <c r="AE1184" s="9">
        <f>INDEX(LINEST(L925:L1184,M925:T1184,TRUE,TRUE),1,5)</f>
        <v/>
      </c>
      <c r="AF1184" s="9">
        <f>INDEX(LINEST(L925:L1184,M925:T1184,TRUE,TRUE),1,4)</f>
        <v/>
      </c>
      <c r="AG1184" s="9">
        <f>INDEX(LINEST(L925:L1184,M925:T1184,TRUE,TRUE),1,3)</f>
        <v/>
      </c>
      <c r="AH1184" s="9">
        <f>INDEX(LINEST(L925:L1184,M925:T1184,TRUE,TRUE),1,2)</f>
        <v/>
      </c>
      <c r="AI1184" s="9">
        <f>INDEX(LINEST(L925:L1184,M925:T1184,TRUE,TRUE),1,1)</f>
        <v/>
      </c>
      <c r="AJ1184" s="10">
        <f>INDEX(LINEST(L925:L1184,M925:T1184,TRUE,TRUE),3,1)</f>
        <v/>
      </c>
      <c r="AK1184" s="9">
        <f>AA1183/52+AB1183*M1184+AC1183*N1184+AD1183*O1184+AE1183*P1184+AF1183*Q1184+AG1183*R1184+AH1183*S1184+AI1183*T1184</f>
        <v/>
      </c>
      <c r="AL1184" s="9">
        <f>AVERAGE(L924:L1183)</f>
        <v/>
      </c>
    </row>
    <row r="1185">
      <c r="A1185" s="7" t="n">
        <v>45905</v>
      </c>
      <c r="B1185" s="8" t="n">
        <v>3594.55</v>
      </c>
      <c r="C1185" s="8" t="n">
        <v>2.37</v>
      </c>
      <c r="D1185" s="8" t="n">
        <v>1.73</v>
      </c>
      <c r="E1185" s="8" t="n">
        <v>97.769997</v>
      </c>
      <c r="F1185" s="8" t="n">
        <v>62.22</v>
      </c>
      <c r="G1185" s="8" t="n">
        <v>15.18</v>
      </c>
      <c r="H1185" s="8" t="n">
        <v>85.290001</v>
      </c>
      <c r="I1185" s="8" t="n">
        <v>6481.5</v>
      </c>
      <c r="J1185" s="8" t="n">
        <v>97.186874</v>
      </c>
      <c r="L1185" s="9">
        <f>LN(B1185/B1184)</f>
        <v/>
      </c>
      <c r="M1185" s="9">
        <f>$M$1*(C1185-C1184)</f>
        <v/>
      </c>
      <c r="N1185" s="9">
        <f>$N$1*(D1185-D1184)</f>
        <v/>
      </c>
      <c r="O1185" s="9">
        <f>$O$1*LN(E1185/E1184)</f>
        <v/>
      </c>
      <c r="P1185" s="9">
        <f>$P$1*LN(F1185/F1184)</f>
        <v/>
      </c>
      <c r="Q1185" s="9">
        <f>$Q$1*(G1185-G1184)</f>
        <v/>
      </c>
      <c r="R1185" s="9">
        <f>$R$1*(H1185-H1184)</f>
        <v/>
      </c>
      <c r="S1185" s="9">
        <f>$S$1*LN(I1185/I1184)</f>
        <v/>
      </c>
      <c r="T1185" s="9">
        <f>$T$1*LN(J1185/J1184)</f>
        <v/>
      </c>
      <c r="U1185" s="9">
        <f>$W$12+$W$4*M1185+$W$5*N1185+$W$6*O1185+$W$7*P1185+$W$8*Q1185+$W$9*R1185+$W$10*S1185+$W$11*T1185</f>
        <v/>
      </c>
      <c r="AA1185" s="10">
        <f>INDEX(LINEST(L926:L1185,M926:T1185,TRUE,TRUE),1,9)*52</f>
        <v/>
      </c>
      <c r="AB1185" s="9">
        <f>INDEX(LINEST(L926:L1185,M926:T1185,TRUE,TRUE),1,8)</f>
        <v/>
      </c>
      <c r="AC1185" s="9">
        <f>INDEX(LINEST(L926:L1185,M926:T1185,TRUE,TRUE),1,7)</f>
        <v/>
      </c>
      <c r="AD1185" s="9">
        <f>INDEX(LINEST(L926:L1185,M926:T1185,TRUE,TRUE),1,6)</f>
        <v/>
      </c>
      <c r="AE1185" s="9">
        <f>INDEX(LINEST(L926:L1185,M926:T1185,TRUE,TRUE),1,5)</f>
        <v/>
      </c>
      <c r="AF1185" s="9">
        <f>INDEX(LINEST(L926:L1185,M926:T1185,TRUE,TRUE),1,4)</f>
        <v/>
      </c>
      <c r="AG1185" s="9">
        <f>INDEX(LINEST(L926:L1185,M926:T1185,TRUE,TRUE),1,3)</f>
        <v/>
      </c>
      <c r="AH1185" s="9">
        <f>INDEX(LINEST(L926:L1185,M926:T1185,TRUE,TRUE),1,2)</f>
        <v/>
      </c>
      <c r="AI1185" s="9">
        <f>INDEX(LINEST(L926:L1185,M926:T1185,TRUE,TRUE),1,1)</f>
        <v/>
      </c>
      <c r="AJ1185" s="10">
        <f>INDEX(LINEST(L926:L1185,M926:T1185,TRUE,TRUE),3,1)</f>
        <v/>
      </c>
      <c r="AK1185" s="9">
        <f>AA1184/52+AB1184*M1185+AC1184*N1185+AD1184*O1185+AE1184*P1185+AF1184*Q1185+AG1184*R1185+AH1184*S1185+AI1184*T1185</f>
        <v/>
      </c>
      <c r="AL1185" s="9">
        <f>AVERAGE(L925:L1184)</f>
        <v/>
      </c>
    </row>
    <row r="1186">
      <c r="A1186" s="7" t="n">
        <v>45912</v>
      </c>
      <c r="B1186" s="8" t="n">
        <v>3651.1</v>
      </c>
      <c r="C1186" s="8" t="n">
        <v>2.36</v>
      </c>
      <c r="D1186" s="8" t="n">
        <v>1.7</v>
      </c>
      <c r="E1186" s="8" t="n">
        <v>97.550003</v>
      </c>
      <c r="F1186" s="8" t="n">
        <v>63.02</v>
      </c>
      <c r="G1186" s="8" t="n">
        <v>14.76</v>
      </c>
      <c r="H1186" s="8" t="n">
        <v>73.370003</v>
      </c>
      <c r="I1186" s="8" t="n">
        <v>6584.290039</v>
      </c>
      <c r="J1186" s="8" t="n">
        <v>97.614075</v>
      </c>
      <c r="L1186" s="9">
        <f>LN(B1186/B1185)</f>
        <v/>
      </c>
      <c r="M1186" s="9">
        <f>$M$1*(C1186-C1185)</f>
        <v/>
      </c>
      <c r="N1186" s="9">
        <f>$N$1*(D1186-D1185)</f>
        <v/>
      </c>
      <c r="O1186" s="9">
        <f>$O$1*LN(E1186/E1185)</f>
        <v/>
      </c>
      <c r="P1186" s="9">
        <f>$P$1*LN(F1186/F1185)</f>
        <v/>
      </c>
      <c r="Q1186" s="9">
        <f>$Q$1*(G1186-G1185)</f>
        <v/>
      </c>
      <c r="R1186" s="9">
        <f>$R$1*(H1186-H1185)</f>
        <v/>
      </c>
      <c r="S1186" s="9">
        <f>$S$1*LN(I1186/I1185)</f>
        <v/>
      </c>
      <c r="T1186" s="9">
        <f>$T$1*LN(J1186/J1185)</f>
        <v/>
      </c>
      <c r="U1186" s="9">
        <f>$W$12+$W$4*M1186+$W$5*N1186+$W$6*O1186+$W$7*P1186+$W$8*Q1186+$W$9*R1186+$W$10*S1186+$W$11*T1186</f>
        <v/>
      </c>
      <c r="AA1186" s="10">
        <f>INDEX(LINEST(L927:L1186,M927:T1186,TRUE,TRUE),1,9)*52</f>
        <v/>
      </c>
      <c r="AB1186" s="9">
        <f>INDEX(LINEST(L927:L1186,M927:T1186,TRUE,TRUE),1,8)</f>
        <v/>
      </c>
      <c r="AC1186" s="9">
        <f>INDEX(LINEST(L927:L1186,M927:T1186,TRUE,TRUE),1,7)</f>
        <v/>
      </c>
      <c r="AD1186" s="9">
        <f>INDEX(LINEST(L927:L1186,M927:T1186,TRUE,TRUE),1,6)</f>
        <v/>
      </c>
      <c r="AE1186" s="9">
        <f>INDEX(LINEST(L927:L1186,M927:T1186,TRUE,TRUE),1,5)</f>
        <v/>
      </c>
      <c r="AF1186" s="9">
        <f>INDEX(LINEST(L927:L1186,M927:T1186,TRUE,TRUE),1,4)</f>
        <v/>
      </c>
      <c r="AG1186" s="9">
        <f>INDEX(LINEST(L927:L1186,M927:T1186,TRUE,TRUE),1,3)</f>
        <v/>
      </c>
      <c r="AH1186" s="9">
        <f>INDEX(LINEST(L927:L1186,M927:T1186,TRUE,TRUE),1,2)</f>
        <v/>
      </c>
      <c r="AI1186" s="9">
        <f>INDEX(LINEST(L927:L1186,M927:T1186,TRUE,TRUE),1,1)</f>
        <v/>
      </c>
      <c r="AJ1186" s="10">
        <f>INDEX(LINEST(L927:L1186,M927:T1186,TRUE,TRUE),3,1)</f>
        <v/>
      </c>
      <c r="AK1186" s="9">
        <f>AA1185/52+AB1185*M1186+AC1185*N1186+AD1185*O1186+AE1185*P1186+AF1185*Q1186+AG1185*R1186+AH1185*S1186+AI1185*T1186</f>
        <v/>
      </c>
      <c r="AL1186" s="9">
        <f>AVERAGE(L926:L1185)</f>
        <v/>
      </c>
    </row>
    <row r="1187">
      <c r="A1187" s="7" t="n">
        <v>45919</v>
      </c>
      <c r="B1187" s="8" t="n">
        <v>3663.15</v>
      </c>
      <c r="C1187" s="8" t="n">
        <v>2.39</v>
      </c>
      <c r="D1187" s="8" t="n">
        <v>1.75</v>
      </c>
      <c r="E1187" s="8" t="n">
        <v>97.639999</v>
      </c>
      <c r="F1187" s="8" t="n">
        <v>63.02</v>
      </c>
      <c r="G1187" s="8" t="n">
        <v>15.45</v>
      </c>
      <c r="H1187" s="8" t="n">
        <v>72.510002</v>
      </c>
      <c r="I1187" s="8" t="n">
        <v>6664.359863</v>
      </c>
      <c r="J1187" s="8" t="n">
        <v>97.371346</v>
      </c>
      <c r="L1187" s="9">
        <f>LN(B1187/B1186)</f>
        <v/>
      </c>
      <c r="M1187" s="9">
        <f>$M$1*(C1187-C1186)</f>
        <v/>
      </c>
      <c r="N1187" s="9">
        <f>$N$1*(D1187-D1186)</f>
        <v/>
      </c>
      <c r="O1187" s="9">
        <f>$O$1*LN(E1187/E1186)</f>
        <v/>
      </c>
      <c r="P1187" s="9">
        <f>$P$1*LN(F1187/F1186)</f>
        <v/>
      </c>
      <c r="Q1187" s="9">
        <f>$Q$1*(G1187-G1186)</f>
        <v/>
      </c>
      <c r="R1187" s="9">
        <f>$R$1*(H1187-H1186)</f>
        <v/>
      </c>
      <c r="S1187" s="9">
        <f>$S$1*LN(I1187/I1186)</f>
        <v/>
      </c>
      <c r="T1187" s="9">
        <f>$T$1*LN(J1187/J1186)</f>
        <v/>
      </c>
      <c r="U1187" s="9">
        <f>$W$12+$W$4*M1187+$W$5*N1187+$W$6*O1187+$W$7*P1187+$W$8*Q1187+$W$9*R1187+$W$10*S1187+$W$11*T1187</f>
        <v/>
      </c>
      <c r="AA1187" s="10">
        <f>INDEX(LINEST(L928:L1187,M928:T1187,TRUE,TRUE),1,9)*52</f>
        <v/>
      </c>
      <c r="AB1187" s="9">
        <f>INDEX(LINEST(L928:L1187,M928:T1187,TRUE,TRUE),1,8)</f>
        <v/>
      </c>
      <c r="AC1187" s="9">
        <f>INDEX(LINEST(L928:L1187,M928:T1187,TRUE,TRUE),1,7)</f>
        <v/>
      </c>
      <c r="AD1187" s="9">
        <f>INDEX(LINEST(L928:L1187,M928:T1187,TRUE,TRUE),1,6)</f>
        <v/>
      </c>
      <c r="AE1187" s="9">
        <f>INDEX(LINEST(L928:L1187,M928:T1187,TRUE,TRUE),1,5)</f>
        <v/>
      </c>
      <c r="AF1187" s="9">
        <f>INDEX(LINEST(L928:L1187,M928:T1187,TRUE,TRUE),1,4)</f>
        <v/>
      </c>
      <c r="AG1187" s="9">
        <f>INDEX(LINEST(L928:L1187,M928:T1187,TRUE,TRUE),1,3)</f>
        <v/>
      </c>
      <c r="AH1187" s="9">
        <f>INDEX(LINEST(L928:L1187,M928:T1187,TRUE,TRUE),1,2)</f>
        <v/>
      </c>
      <c r="AI1187" s="9">
        <f>INDEX(LINEST(L928:L1187,M928:T1187,TRUE,TRUE),1,1)</f>
        <v/>
      </c>
      <c r="AJ1187" s="10">
        <f>INDEX(LINEST(L928:L1187,M928:T1187,TRUE,TRUE),3,1)</f>
        <v/>
      </c>
      <c r="AK1187" s="9">
        <f>AA1186/52+AB1186*M1187+AC1186*N1187+AD1186*O1187+AE1186*P1187+AF1186*Q1187+AG1186*R1187+AH1186*S1187+AI1186*T1187</f>
        <v/>
      </c>
      <c r="AL1187" s="9">
        <f>AVERAGE(L927:L1186)</f>
        <v/>
      </c>
    </row>
    <row r="1188">
      <c r="A1188" s="7" t="n">
        <v>45926</v>
      </c>
      <c r="B1188" s="8" t="n">
        <v>3769.85</v>
      </c>
      <c r="C1188" s="8" t="n">
        <v>2.38</v>
      </c>
      <c r="D1188" s="8" t="n">
        <v>1.82</v>
      </c>
      <c r="E1188" s="8" t="n">
        <v>98.150002</v>
      </c>
      <c r="F1188" s="8" t="n">
        <v>66.5</v>
      </c>
      <c r="G1188" s="8" t="n">
        <v>15.29</v>
      </c>
      <c r="H1188" s="8" t="n">
        <v>74.379997</v>
      </c>
      <c r="I1188" s="8" t="n">
        <v>6643.700195</v>
      </c>
      <c r="J1188" s="8" t="n">
        <v>97.15774500000001</v>
      </c>
      <c r="L1188" s="9">
        <f>LN(B1188/B1187)</f>
        <v/>
      </c>
      <c r="M1188" s="9">
        <f>$M$1*(C1188-C1187)</f>
        <v/>
      </c>
      <c r="N1188" s="9">
        <f>$N$1*(D1188-D1187)</f>
        <v/>
      </c>
      <c r="O1188" s="9">
        <f>$O$1*LN(E1188/E1187)</f>
        <v/>
      </c>
      <c r="P1188" s="9">
        <f>$P$1*LN(F1188/F1187)</f>
        <v/>
      </c>
      <c r="Q1188" s="9">
        <f>$Q$1*(G1188-G1187)</f>
        <v/>
      </c>
      <c r="R1188" s="9">
        <f>$R$1*(H1188-H1187)</f>
        <v/>
      </c>
      <c r="S1188" s="9">
        <f>$S$1*LN(I1188/I1187)</f>
        <v/>
      </c>
      <c r="T1188" s="9">
        <f>$T$1*LN(J1188/J1187)</f>
        <v/>
      </c>
      <c r="U1188" s="9">
        <f>$W$12+$W$4*M1188+$W$5*N1188+$W$6*O1188+$W$7*P1188+$W$8*Q1188+$W$9*R1188+$W$10*S1188+$W$11*T1188</f>
        <v/>
      </c>
      <c r="AA1188" s="10">
        <f>INDEX(LINEST(L929:L1188,M929:T1188,TRUE,TRUE),1,9)*52</f>
        <v/>
      </c>
      <c r="AB1188" s="9">
        <f>INDEX(LINEST(L929:L1188,M929:T1188,TRUE,TRUE),1,8)</f>
        <v/>
      </c>
      <c r="AC1188" s="9">
        <f>INDEX(LINEST(L929:L1188,M929:T1188,TRUE,TRUE),1,7)</f>
        <v/>
      </c>
      <c r="AD1188" s="9">
        <f>INDEX(LINEST(L929:L1188,M929:T1188,TRUE,TRUE),1,6)</f>
        <v/>
      </c>
      <c r="AE1188" s="9">
        <f>INDEX(LINEST(L929:L1188,M929:T1188,TRUE,TRUE),1,5)</f>
        <v/>
      </c>
      <c r="AF1188" s="9">
        <f>INDEX(LINEST(L929:L1188,M929:T1188,TRUE,TRUE),1,4)</f>
        <v/>
      </c>
      <c r="AG1188" s="9">
        <f>INDEX(LINEST(L929:L1188,M929:T1188,TRUE,TRUE),1,3)</f>
        <v/>
      </c>
      <c r="AH1188" s="9">
        <f>INDEX(LINEST(L929:L1188,M929:T1188,TRUE,TRUE),1,2)</f>
        <v/>
      </c>
      <c r="AI1188" s="9">
        <f>INDEX(LINEST(L929:L1188,M929:T1188,TRUE,TRUE),1,1)</f>
        <v/>
      </c>
      <c r="AJ1188" s="10">
        <f>INDEX(LINEST(L929:L1188,M929:T1188,TRUE,TRUE),3,1)</f>
        <v/>
      </c>
      <c r="AK1188" s="9">
        <f>AA1187/52+AB1187*M1188+AC1187*N1188+AD1187*O1188+AE1187*P1188+AF1187*Q1188+AG1187*R1188+AH1187*S1188+AI1187*T1188</f>
        <v/>
      </c>
      <c r="AL1188" s="9">
        <f>AVERAGE(L928:L1187)</f>
        <v/>
      </c>
    </row>
    <row r="1189">
      <c r="A1189" s="7" t="n">
        <v>45933</v>
      </c>
      <c r="B1189" s="8" t="n">
        <v>3885.7</v>
      </c>
      <c r="C1189" s="8" t="n">
        <v>2.33</v>
      </c>
      <c r="D1189" s="8" t="n">
        <v>1.8</v>
      </c>
      <c r="E1189" s="8" t="n">
        <v>97.720001</v>
      </c>
      <c r="F1189" s="8" t="n">
        <v>61.65</v>
      </c>
      <c r="G1189" s="8" t="n">
        <v>16.65</v>
      </c>
      <c r="H1189" s="8" t="n">
        <v>69.529999</v>
      </c>
      <c r="I1189" s="8" t="n">
        <v>6715.790039</v>
      </c>
      <c r="J1189" s="8" t="n">
        <v>97.58090199999999</v>
      </c>
      <c r="L1189" s="9">
        <f>LN(B1189/B1188)</f>
        <v/>
      </c>
      <c r="M1189" s="9">
        <f>$M$1*(C1189-C1188)</f>
        <v/>
      </c>
      <c r="N1189" s="9">
        <f>$N$1*(D1189-D1188)</f>
        <v/>
      </c>
      <c r="O1189" s="9">
        <f>$O$1*LN(E1189/E1188)</f>
        <v/>
      </c>
      <c r="P1189" s="9">
        <f>$P$1*LN(F1189/F1188)</f>
        <v/>
      </c>
      <c r="Q1189" s="9">
        <f>$Q$1*(G1189-G1188)</f>
        <v/>
      </c>
      <c r="R1189" s="9">
        <f>$R$1*(H1189-H1188)</f>
        <v/>
      </c>
      <c r="S1189" s="9">
        <f>$S$1*LN(I1189/I1188)</f>
        <v/>
      </c>
      <c r="T1189" s="9">
        <f>$T$1*LN(J1189/J1188)</f>
        <v/>
      </c>
      <c r="U1189" s="9">
        <f>$W$12+$W$4*M1189+$W$5*N1189+$W$6*O1189+$W$7*P1189+$W$8*Q1189+$W$9*R1189+$W$10*S1189+$W$11*T1189</f>
        <v/>
      </c>
      <c r="AA1189" s="10">
        <f>INDEX(LINEST(L930:L1189,M930:T1189,TRUE,TRUE),1,9)*52</f>
        <v/>
      </c>
      <c r="AB1189" s="9">
        <f>INDEX(LINEST(L930:L1189,M930:T1189,TRUE,TRUE),1,8)</f>
        <v/>
      </c>
      <c r="AC1189" s="9">
        <f>INDEX(LINEST(L930:L1189,M930:T1189,TRUE,TRUE),1,7)</f>
        <v/>
      </c>
      <c r="AD1189" s="9">
        <f>INDEX(LINEST(L930:L1189,M930:T1189,TRUE,TRUE),1,6)</f>
        <v/>
      </c>
      <c r="AE1189" s="9">
        <f>INDEX(LINEST(L930:L1189,M930:T1189,TRUE,TRUE),1,5)</f>
        <v/>
      </c>
      <c r="AF1189" s="9">
        <f>INDEX(LINEST(L930:L1189,M930:T1189,TRUE,TRUE),1,4)</f>
        <v/>
      </c>
      <c r="AG1189" s="9">
        <f>INDEX(LINEST(L930:L1189,M930:T1189,TRUE,TRUE),1,3)</f>
        <v/>
      </c>
      <c r="AH1189" s="9">
        <f>INDEX(LINEST(L930:L1189,M930:T1189,TRUE,TRUE),1,2)</f>
        <v/>
      </c>
      <c r="AI1189" s="9">
        <f>INDEX(LINEST(L930:L1189,M930:T1189,TRUE,TRUE),1,1)</f>
        <v/>
      </c>
      <c r="AJ1189" s="10">
        <f>INDEX(LINEST(L930:L1189,M930:T1189,TRUE,TRUE),3,1)</f>
        <v/>
      </c>
      <c r="AK1189" s="9">
        <f>AA1188/52+AB1188*M1189+AC1188*N1189+AD1188*O1189+AE1188*P1189+AF1188*Q1189+AG1188*R1189+AH1188*S1189+AI1188*T1189</f>
        <v/>
      </c>
      <c r="AL1189" s="9">
        <f>AVERAGE(L929:L1188)</f>
        <v/>
      </c>
    </row>
    <row r="1190">
      <c r="A1190" s="7" t="n">
        <v>45940</v>
      </c>
      <c r="B1190" s="8" t="n">
        <v>3974.5</v>
      </c>
      <c r="C1190" s="8" t="n">
        <v>2.3</v>
      </c>
      <c r="D1190" s="8" t="n">
        <v>1.75</v>
      </c>
      <c r="E1190" s="8" t="n">
        <v>98.980003</v>
      </c>
      <c r="F1190" s="8" t="n">
        <v>59.75</v>
      </c>
      <c r="G1190" s="8" t="n">
        <v>21.66</v>
      </c>
      <c r="H1190" s="8" t="n">
        <v>81.650002</v>
      </c>
      <c r="I1190" s="8" t="n">
        <v>6552.509766</v>
      </c>
      <c r="J1190" s="8" t="n">
        <v>97.824409</v>
      </c>
      <c r="L1190" s="9">
        <f>LN(B1190/B1189)</f>
        <v/>
      </c>
      <c r="M1190" s="9">
        <f>$M$1*(C1190-C1189)</f>
        <v/>
      </c>
      <c r="N1190" s="9">
        <f>$N$1*(D1190-D1189)</f>
        <v/>
      </c>
      <c r="O1190" s="9">
        <f>$O$1*LN(E1190/E1189)</f>
        <v/>
      </c>
      <c r="P1190" s="9">
        <f>$P$1*LN(F1190/F1189)</f>
        <v/>
      </c>
      <c r="Q1190" s="9">
        <f>$Q$1*(G1190-G1189)</f>
        <v/>
      </c>
      <c r="R1190" s="9">
        <f>$R$1*(H1190-H1189)</f>
        <v/>
      </c>
      <c r="S1190" s="9">
        <f>$S$1*LN(I1190/I1189)</f>
        <v/>
      </c>
      <c r="T1190" s="9">
        <f>$T$1*LN(J1190/J1189)</f>
        <v/>
      </c>
      <c r="U1190" s="9">
        <f>$W$12+$W$4*M1190+$W$5*N1190+$W$6*O1190+$W$7*P1190+$W$8*Q1190+$W$9*R1190+$W$10*S1190+$W$11*T1190</f>
        <v/>
      </c>
      <c r="AA1190" s="10">
        <f>INDEX(LINEST(L931:L1190,M931:T1190,TRUE,TRUE),1,9)*52</f>
        <v/>
      </c>
      <c r="AB1190" s="9">
        <f>INDEX(LINEST(L931:L1190,M931:T1190,TRUE,TRUE),1,8)</f>
        <v/>
      </c>
      <c r="AC1190" s="9">
        <f>INDEX(LINEST(L931:L1190,M931:T1190,TRUE,TRUE),1,7)</f>
        <v/>
      </c>
      <c r="AD1190" s="9">
        <f>INDEX(LINEST(L931:L1190,M931:T1190,TRUE,TRUE),1,6)</f>
        <v/>
      </c>
      <c r="AE1190" s="9">
        <f>INDEX(LINEST(L931:L1190,M931:T1190,TRUE,TRUE),1,5)</f>
        <v/>
      </c>
      <c r="AF1190" s="9">
        <f>INDEX(LINEST(L931:L1190,M931:T1190,TRUE,TRUE),1,4)</f>
        <v/>
      </c>
      <c r="AG1190" s="9">
        <f>INDEX(LINEST(L931:L1190,M931:T1190,TRUE,TRUE),1,3)</f>
        <v/>
      </c>
      <c r="AH1190" s="9">
        <f>INDEX(LINEST(L931:L1190,M931:T1190,TRUE,TRUE),1,2)</f>
        <v/>
      </c>
      <c r="AI1190" s="9">
        <f>INDEX(LINEST(L931:L1190,M931:T1190,TRUE,TRUE),1,1)</f>
        <v/>
      </c>
      <c r="AJ1190" s="10">
        <f>INDEX(LINEST(L931:L1190,M931:T1190,TRUE,TRUE),3,1)</f>
        <v/>
      </c>
      <c r="AK1190" s="9">
        <f>AA1189/52+AB1189*M1190+AC1189*N1190+AD1189*O1190+AE1189*P1190+AF1189*Q1190+AG1189*R1190+AH1189*S1190+AI1189*T1190</f>
        <v/>
      </c>
      <c r="AL1190" s="9">
        <f>AVERAGE(L930:L1189)</f>
        <v/>
      </c>
    </row>
    <row r="1191">
      <c r="A1191" s="7" t="n">
        <v>45947</v>
      </c>
      <c r="B1191" s="8" t="n">
        <v>4224.75</v>
      </c>
      <c r="C1191" s="8" t="n">
        <v>2.27</v>
      </c>
      <c r="D1191" s="8" t="n">
        <v>1.75</v>
      </c>
      <c r="E1191" s="8" t="n">
        <v>98.43000000000001</v>
      </c>
      <c r="F1191" s="8" t="n">
        <v>58.3</v>
      </c>
      <c r="G1191" s="8" t="n">
        <v>20.78</v>
      </c>
      <c r="H1191" s="8" t="n">
        <v>78.620003</v>
      </c>
      <c r="I1191" s="8" t="n">
        <v>6664.009766</v>
      </c>
      <c r="J1191" s="8" t="n">
        <v>98.34065200000001</v>
      </c>
      <c r="L1191" s="9">
        <f>LN(B1191/B1190)</f>
        <v/>
      </c>
      <c r="M1191" s="9">
        <f>$M$1*(C1191-C1190)</f>
        <v/>
      </c>
      <c r="N1191" s="9">
        <f>$N$1*(D1191-D1190)</f>
        <v/>
      </c>
      <c r="O1191" s="9">
        <f>$O$1*LN(E1191/E1190)</f>
        <v/>
      </c>
      <c r="P1191" s="9">
        <f>$P$1*LN(F1191/F1190)</f>
        <v/>
      </c>
      <c r="Q1191" s="9">
        <f>$Q$1*(G1191-G1190)</f>
        <v/>
      </c>
      <c r="R1191" s="9">
        <f>$R$1*(H1191-H1190)</f>
        <v/>
      </c>
      <c r="S1191" s="9">
        <f>$S$1*LN(I1191/I1190)</f>
        <v/>
      </c>
      <c r="T1191" s="9">
        <f>$T$1*LN(J1191/J1190)</f>
        <v/>
      </c>
      <c r="U1191" s="9">
        <f>$W$12+$W$4*M1191+$W$5*N1191+$W$6*O1191+$W$7*P1191+$W$8*Q1191+$W$9*R1191+$W$10*S1191+$W$11*T1191</f>
        <v/>
      </c>
      <c r="AA1191" s="10">
        <f>INDEX(LINEST(L932:L1191,M932:T1191,TRUE,TRUE),1,9)*52</f>
        <v/>
      </c>
      <c r="AB1191" s="9">
        <f>INDEX(LINEST(L932:L1191,M932:T1191,TRUE,TRUE),1,8)</f>
        <v/>
      </c>
      <c r="AC1191" s="9">
        <f>INDEX(LINEST(L932:L1191,M932:T1191,TRUE,TRUE),1,7)</f>
        <v/>
      </c>
      <c r="AD1191" s="9">
        <f>INDEX(LINEST(L932:L1191,M932:T1191,TRUE,TRUE),1,6)</f>
        <v/>
      </c>
      <c r="AE1191" s="9">
        <f>INDEX(LINEST(L932:L1191,M932:T1191,TRUE,TRUE),1,5)</f>
        <v/>
      </c>
      <c r="AF1191" s="9">
        <f>INDEX(LINEST(L932:L1191,M932:T1191,TRUE,TRUE),1,4)</f>
        <v/>
      </c>
      <c r="AG1191" s="9">
        <f>INDEX(LINEST(L932:L1191,M932:T1191,TRUE,TRUE),1,3)</f>
        <v/>
      </c>
      <c r="AH1191" s="9">
        <f>INDEX(LINEST(L932:L1191,M932:T1191,TRUE,TRUE),1,2)</f>
        <v/>
      </c>
      <c r="AI1191" s="9">
        <f>INDEX(LINEST(L932:L1191,M932:T1191,TRUE,TRUE),1,1)</f>
        <v/>
      </c>
      <c r="AJ1191" s="10">
        <f>INDEX(LINEST(L932:L1191,M932:T1191,TRUE,TRUE),3,1)</f>
        <v/>
      </c>
      <c r="AK1191" s="9">
        <f>AA1190/52+AB1190*M1191+AC1190*N1191+AD1190*O1191+AE1190*P1191+AF1190*Q1191+AG1190*R1191+AH1190*S1191+AI1190*T1191</f>
        <v/>
      </c>
      <c r="AL1191" s="9">
        <f>AVERAGE(L931:L1190)</f>
        <v/>
      </c>
    </row>
    <row r="1192">
      <c r="A1192" s="7" t="n">
        <v>45954</v>
      </c>
      <c r="B1192" s="8" t="n">
        <v>4104.4</v>
      </c>
      <c r="C1192" s="8" t="n">
        <v>2.29</v>
      </c>
      <c r="D1192" s="8" t="n">
        <v>1.73</v>
      </c>
      <c r="E1192" s="8" t="n">
        <v>98.949997</v>
      </c>
      <c r="F1192" s="8" t="n">
        <v>62.27</v>
      </c>
      <c r="G1192" s="8" t="n">
        <v>16.37</v>
      </c>
      <c r="H1192" s="8" t="n">
        <v>68.94000200000001</v>
      </c>
      <c r="I1192" s="8" t="n">
        <v>6791.689941</v>
      </c>
      <c r="J1192" s="8" t="n">
        <v>98.515991</v>
      </c>
      <c r="L1192" s="9">
        <f>LN(B1192/B1191)</f>
        <v/>
      </c>
      <c r="M1192" s="9">
        <f>$M$1*(C1192-C1191)</f>
        <v/>
      </c>
      <c r="N1192" s="9">
        <f>$N$1*(D1192-D1191)</f>
        <v/>
      </c>
      <c r="O1192" s="9">
        <f>$O$1*LN(E1192/E1191)</f>
        <v/>
      </c>
      <c r="P1192" s="9">
        <f>$P$1*LN(F1192/F1191)</f>
        <v/>
      </c>
      <c r="Q1192" s="9">
        <f>$Q$1*(G1192-G1191)</f>
        <v/>
      </c>
      <c r="R1192" s="9">
        <f>$R$1*(H1192-H1191)</f>
        <v/>
      </c>
      <c r="S1192" s="9">
        <f>$S$1*LN(I1192/I1191)</f>
        <v/>
      </c>
      <c r="T1192" s="9">
        <f>$T$1*LN(J1192/J1191)</f>
        <v/>
      </c>
      <c r="U1192" s="9">
        <f>$W$12+$W$4*M1192+$W$5*N1192+$W$6*O1192+$W$7*P1192+$W$8*Q1192+$W$9*R1192+$W$10*S1192+$W$11*T1192</f>
        <v/>
      </c>
      <c r="AA1192" s="10">
        <f>INDEX(LINEST(L933:L1192,M933:T1192,TRUE,TRUE),1,9)*52</f>
        <v/>
      </c>
      <c r="AB1192" s="9">
        <f>INDEX(LINEST(L933:L1192,M933:T1192,TRUE,TRUE),1,8)</f>
        <v/>
      </c>
      <c r="AC1192" s="9">
        <f>INDEX(LINEST(L933:L1192,M933:T1192,TRUE,TRUE),1,7)</f>
        <v/>
      </c>
      <c r="AD1192" s="9">
        <f>INDEX(LINEST(L933:L1192,M933:T1192,TRUE,TRUE),1,6)</f>
        <v/>
      </c>
      <c r="AE1192" s="9">
        <f>INDEX(LINEST(L933:L1192,M933:T1192,TRUE,TRUE),1,5)</f>
        <v/>
      </c>
      <c r="AF1192" s="9">
        <f>INDEX(LINEST(L933:L1192,M933:T1192,TRUE,TRUE),1,4)</f>
        <v/>
      </c>
      <c r="AG1192" s="9">
        <f>INDEX(LINEST(L933:L1192,M933:T1192,TRUE,TRUE),1,3)</f>
        <v/>
      </c>
      <c r="AH1192" s="9">
        <f>INDEX(LINEST(L933:L1192,M933:T1192,TRUE,TRUE),1,2)</f>
        <v/>
      </c>
      <c r="AI1192" s="9">
        <f>INDEX(LINEST(L933:L1192,M933:T1192,TRUE,TRUE),1,1)</f>
        <v/>
      </c>
      <c r="AJ1192" s="10">
        <f>INDEX(LINEST(L933:L1192,M933:T1192,TRUE,TRUE),3,1)</f>
        <v/>
      </c>
      <c r="AK1192" s="9">
        <f>AA1191/52+AB1191*M1192+AC1191*N1192+AD1191*O1192+AE1191*P1192+AF1191*Q1192+AG1191*R1192+AH1191*S1192+AI1191*T1192</f>
        <v/>
      </c>
      <c r="AL1192" s="9">
        <f>AVERAGE(L932:L1191)</f>
        <v/>
      </c>
    </row>
    <row r="1193">
      <c r="A1193" s="7" t="n">
        <v>45961</v>
      </c>
      <c r="B1193" s="8" t="n">
        <v>4011.5</v>
      </c>
      <c r="C1193" s="8" t="n">
        <v>2.3</v>
      </c>
      <c r="D1193" s="8" t="n">
        <v>1.81</v>
      </c>
      <c r="E1193" s="8" t="n">
        <v>99.800003</v>
      </c>
      <c r="F1193" s="8" t="n">
        <v>61.75</v>
      </c>
      <c r="G1193" s="8" t="n">
        <v>17.44</v>
      </c>
      <c r="H1193" s="8" t="n">
        <v>66.610001</v>
      </c>
      <c r="I1193" s="8" t="n">
        <v>6840.200195</v>
      </c>
      <c r="J1193" s="8" t="n">
        <v>97.93156399999999</v>
      </c>
      <c r="L1193" s="9">
        <f>LN(B1193/B1192)</f>
        <v/>
      </c>
      <c r="M1193" s="9">
        <f>$M$1*(C1193-C1192)</f>
        <v/>
      </c>
      <c r="N1193" s="9">
        <f>$N$1*(D1193-D1192)</f>
        <v/>
      </c>
      <c r="O1193" s="9">
        <f>$O$1*LN(E1193/E1192)</f>
        <v/>
      </c>
      <c r="P1193" s="9">
        <f>$P$1*LN(F1193/F1192)</f>
        <v/>
      </c>
      <c r="Q1193" s="9">
        <f>$Q$1*(G1193-G1192)</f>
        <v/>
      </c>
      <c r="R1193" s="9">
        <f>$R$1*(H1193-H1192)</f>
        <v/>
      </c>
      <c r="S1193" s="9">
        <f>$S$1*LN(I1193/I1192)</f>
        <v/>
      </c>
      <c r="T1193" s="9">
        <f>$T$1*LN(J1193/J1192)</f>
        <v/>
      </c>
      <c r="U1193" s="9">
        <f>$W$12+$W$4*M1193+$W$5*N1193+$W$6*O1193+$W$7*P1193+$W$8*Q1193+$W$9*R1193+$W$10*S1193+$W$11*T1193</f>
        <v/>
      </c>
      <c r="AA1193" s="10">
        <f>INDEX(LINEST(L934:L1193,M934:T1193,TRUE,TRUE),1,9)*52</f>
        <v/>
      </c>
      <c r="AB1193" s="9">
        <f>INDEX(LINEST(L934:L1193,M934:T1193,TRUE,TRUE),1,8)</f>
        <v/>
      </c>
      <c r="AC1193" s="9">
        <f>INDEX(LINEST(L934:L1193,M934:T1193,TRUE,TRUE),1,7)</f>
        <v/>
      </c>
      <c r="AD1193" s="9">
        <f>INDEX(LINEST(L934:L1193,M934:T1193,TRUE,TRUE),1,6)</f>
        <v/>
      </c>
      <c r="AE1193" s="9">
        <f>INDEX(LINEST(L934:L1193,M934:T1193,TRUE,TRUE),1,5)</f>
        <v/>
      </c>
      <c r="AF1193" s="9">
        <f>INDEX(LINEST(L934:L1193,M934:T1193,TRUE,TRUE),1,4)</f>
        <v/>
      </c>
      <c r="AG1193" s="9">
        <f>INDEX(LINEST(L934:L1193,M934:T1193,TRUE,TRUE),1,3)</f>
        <v/>
      </c>
      <c r="AH1193" s="9">
        <f>INDEX(LINEST(L934:L1193,M934:T1193,TRUE,TRUE),1,2)</f>
        <v/>
      </c>
      <c r="AI1193" s="9">
        <f>INDEX(LINEST(L934:L1193,M934:T1193,TRUE,TRUE),1,1)</f>
        <v/>
      </c>
      <c r="AJ1193" s="10">
        <f>INDEX(LINEST(L934:L1193,M934:T1193,TRUE,TRUE),3,1)</f>
        <v/>
      </c>
      <c r="AK1193" s="9">
        <f>AA1192/52+AB1192*M1193+AC1192*N1193+AD1192*O1193+AE1192*P1193+AF1192*Q1193+AG1192*R1193+AH1192*S1193+AI1192*T1193</f>
        <v/>
      </c>
      <c r="AL1193" s="9">
        <f>AVERAGE(L933:L1192)</f>
        <v/>
      </c>
    </row>
    <row r="1194">
      <c r="A1194" s="7" t="n">
        <v>45968</v>
      </c>
      <c r="B1194" s="8" t="n">
        <v>3994.1</v>
      </c>
      <c r="C1194" s="8" t="n">
        <v>2.28</v>
      </c>
      <c r="D1194" s="8" t="n">
        <v>1.83</v>
      </c>
      <c r="E1194" s="8" t="n">
        <v>99.599998</v>
      </c>
      <c r="F1194" s="8" t="n">
        <v>60.54</v>
      </c>
      <c r="G1194" s="8" t="n">
        <v>19.08</v>
      </c>
      <c r="H1194" s="8" t="n">
        <v>74.410004</v>
      </c>
      <c r="I1194" s="8" t="n">
        <v>6728.799805</v>
      </c>
      <c r="J1194" s="8" t="n">
        <v>97.918846</v>
      </c>
      <c r="L1194" s="9">
        <f>LN(B1194/B1193)</f>
        <v/>
      </c>
      <c r="M1194" s="9">
        <f>$M$1*(C1194-C1193)</f>
        <v/>
      </c>
      <c r="N1194" s="9">
        <f>$N$1*(D1194-D1193)</f>
        <v/>
      </c>
      <c r="O1194" s="9">
        <f>$O$1*LN(E1194/E1193)</f>
        <v/>
      </c>
      <c r="P1194" s="9">
        <f>$P$1*LN(F1194/F1193)</f>
        <v/>
      </c>
      <c r="Q1194" s="9">
        <f>$Q$1*(G1194-G1193)</f>
        <v/>
      </c>
      <c r="R1194" s="9">
        <f>$R$1*(H1194-H1193)</f>
        <v/>
      </c>
      <c r="S1194" s="9">
        <f>$S$1*LN(I1194/I1193)</f>
        <v/>
      </c>
      <c r="T1194" s="9">
        <f>$T$1*LN(J1194/J1193)</f>
        <v/>
      </c>
      <c r="U1194" s="9">
        <f>$W$12+$W$4*M1194+$W$5*N1194+$W$6*O1194+$W$7*P1194+$W$8*Q1194+$W$9*R1194+$W$10*S1194+$W$11*T1194</f>
        <v/>
      </c>
      <c r="AA1194" s="10">
        <f>INDEX(LINEST(L935:L1194,M935:T1194,TRUE,TRUE),1,9)*52</f>
        <v/>
      </c>
      <c r="AB1194" s="9">
        <f>INDEX(LINEST(L935:L1194,M935:T1194,TRUE,TRUE),1,8)</f>
        <v/>
      </c>
      <c r="AC1194" s="9">
        <f>INDEX(LINEST(L935:L1194,M935:T1194,TRUE,TRUE),1,7)</f>
        <v/>
      </c>
      <c r="AD1194" s="9">
        <f>INDEX(LINEST(L935:L1194,M935:T1194,TRUE,TRUE),1,6)</f>
        <v/>
      </c>
      <c r="AE1194" s="9">
        <f>INDEX(LINEST(L935:L1194,M935:T1194,TRUE,TRUE),1,5)</f>
        <v/>
      </c>
      <c r="AF1194" s="9">
        <f>INDEX(LINEST(L935:L1194,M935:T1194,TRUE,TRUE),1,4)</f>
        <v/>
      </c>
      <c r="AG1194" s="9">
        <f>INDEX(LINEST(L935:L1194,M935:T1194,TRUE,TRUE),1,3)</f>
        <v/>
      </c>
      <c r="AH1194" s="9">
        <f>INDEX(LINEST(L935:L1194,M935:T1194,TRUE,TRUE),1,2)</f>
        <v/>
      </c>
      <c r="AI1194" s="9">
        <f>INDEX(LINEST(L935:L1194,M935:T1194,TRUE,TRUE),1,1)</f>
        <v/>
      </c>
      <c r="AJ1194" s="10">
        <f>INDEX(LINEST(L935:L1194,M935:T1194,TRUE,TRUE),3,1)</f>
        <v/>
      </c>
      <c r="AK1194" s="9">
        <f>AA1193/52+AB1193*M1194+AC1193*N1194+AD1193*O1194+AE1193*P1194+AF1193*Q1194+AG1193*R1194+AH1193*S1194+AI1193*T1194</f>
        <v/>
      </c>
      <c r="AL1194" s="9">
        <f>AVERAGE(L934:L1193)</f>
        <v/>
      </c>
    </row>
    <row r="1195">
      <c r="A1195" s="7" t="n">
        <v>45975</v>
      </c>
      <c r="B1195" s="8" t="n">
        <v>4071.1</v>
      </c>
      <c r="C1195" s="8" t="n">
        <v>2.28</v>
      </c>
      <c r="D1195" s="8" t="n">
        <v>1.86</v>
      </c>
      <c r="E1195" s="8" t="n">
        <v>99.269997</v>
      </c>
      <c r="F1195" s="8" t="n">
        <v>60.87</v>
      </c>
      <c r="G1195" s="8" t="n">
        <v>19.83</v>
      </c>
      <c r="H1195" s="8" t="n">
        <v>79.709999</v>
      </c>
      <c r="I1195" s="8" t="n">
        <v>6734.109863</v>
      </c>
      <c r="J1195" s="8" t="n">
        <v>97.723412</v>
      </c>
      <c r="L1195" s="9">
        <f>LN(B1195/B1194)</f>
        <v/>
      </c>
      <c r="M1195" s="9">
        <f>$M$1*(C1195-C1194)</f>
        <v/>
      </c>
      <c r="N1195" s="9">
        <f>$N$1*(D1195-D1194)</f>
        <v/>
      </c>
      <c r="O1195" s="9">
        <f>$O$1*LN(E1195/E1194)</f>
        <v/>
      </c>
      <c r="P1195" s="9">
        <f>$P$1*LN(F1195/F1194)</f>
        <v/>
      </c>
      <c r="Q1195" s="9">
        <f>$Q$1*(G1195-G1194)</f>
        <v/>
      </c>
      <c r="R1195" s="9">
        <f>$R$1*(H1195-H1194)</f>
        <v/>
      </c>
      <c r="S1195" s="9">
        <f>$S$1*LN(I1195/I1194)</f>
        <v/>
      </c>
      <c r="T1195" s="9">
        <f>$T$1*LN(J1195/J1194)</f>
        <v/>
      </c>
      <c r="U1195" s="9">
        <f>$W$12+$W$4*M1195+$W$5*N1195+$W$6*O1195+$W$7*P1195+$W$8*Q1195+$W$9*R1195+$W$10*S1195+$W$11*T1195</f>
        <v/>
      </c>
      <c r="AA1195" s="10">
        <f>INDEX(LINEST(L936:L1195,M936:T1195,TRUE,TRUE),1,9)*52</f>
        <v/>
      </c>
      <c r="AB1195" s="9">
        <f>INDEX(LINEST(L936:L1195,M936:T1195,TRUE,TRUE),1,8)</f>
        <v/>
      </c>
      <c r="AC1195" s="9">
        <f>INDEX(LINEST(L936:L1195,M936:T1195,TRUE,TRUE),1,7)</f>
        <v/>
      </c>
      <c r="AD1195" s="9">
        <f>INDEX(LINEST(L936:L1195,M936:T1195,TRUE,TRUE),1,6)</f>
        <v/>
      </c>
      <c r="AE1195" s="9">
        <f>INDEX(LINEST(L936:L1195,M936:T1195,TRUE,TRUE),1,5)</f>
        <v/>
      </c>
      <c r="AF1195" s="9">
        <f>INDEX(LINEST(L936:L1195,M936:T1195,TRUE,TRUE),1,4)</f>
        <v/>
      </c>
      <c r="AG1195" s="9">
        <f>INDEX(LINEST(L936:L1195,M936:T1195,TRUE,TRUE),1,3)</f>
        <v/>
      </c>
      <c r="AH1195" s="9">
        <f>INDEX(LINEST(L936:L1195,M936:T1195,TRUE,TRUE),1,2)</f>
        <v/>
      </c>
      <c r="AI1195" s="9">
        <f>INDEX(LINEST(L936:L1195,M936:T1195,TRUE,TRUE),1,1)</f>
        <v/>
      </c>
      <c r="AJ1195" s="10">
        <f>INDEX(LINEST(L936:L1195,M936:T1195,TRUE,TRUE),3,1)</f>
        <v/>
      </c>
      <c r="AK1195" s="9">
        <f>AA1194/52+AB1194*M1195+AC1194*N1195+AD1194*O1195+AE1194*P1195+AF1194*Q1195+AG1194*R1195+AH1194*S1195+AI1194*T1195</f>
        <v/>
      </c>
      <c r="AL1195" s="9">
        <f>AVERAGE(L935:L1194)</f>
        <v/>
      </c>
    </row>
    <row r="1196">
      <c r="A1196" s="7" t="n">
        <v>45982</v>
      </c>
      <c r="B1196" s="8" t="n">
        <v>4072.85</v>
      </c>
      <c r="C1196" s="8" t="n">
        <v>2.24</v>
      </c>
      <c r="D1196" s="8" t="n">
        <v>1.82</v>
      </c>
      <c r="E1196" s="8" t="n">
        <v>100.18</v>
      </c>
      <c r="F1196" s="8" t="n">
        <v>58.86</v>
      </c>
      <c r="G1196" s="8" t="n">
        <v>23.43</v>
      </c>
      <c r="H1196" s="8" t="n">
        <v>78.80999799999999</v>
      </c>
      <c r="I1196" s="8" t="n">
        <v>6602.990234</v>
      </c>
      <c r="J1196" s="8" t="n">
        <v>98.153397</v>
      </c>
      <c r="L1196" s="9">
        <f>LN(B1196/B1195)</f>
        <v/>
      </c>
      <c r="M1196" s="9">
        <f>$M$1*(C1196-C1195)</f>
        <v/>
      </c>
      <c r="N1196" s="9">
        <f>$N$1*(D1196-D1195)</f>
        <v/>
      </c>
      <c r="O1196" s="9">
        <f>$O$1*LN(E1196/E1195)</f>
        <v/>
      </c>
      <c r="P1196" s="9">
        <f>$P$1*LN(F1196/F1195)</f>
        <v/>
      </c>
      <c r="Q1196" s="9">
        <f>$Q$1*(G1196-G1195)</f>
        <v/>
      </c>
      <c r="R1196" s="9">
        <f>$R$1*(H1196-H1195)</f>
        <v/>
      </c>
      <c r="S1196" s="9">
        <f>$S$1*LN(I1196/I1195)</f>
        <v/>
      </c>
      <c r="T1196" s="9">
        <f>$T$1*LN(J1196/J1195)</f>
        <v/>
      </c>
      <c r="U1196" s="9">
        <f>$W$12+$W$4*M1196+$W$5*N1196+$W$6*O1196+$W$7*P1196+$W$8*Q1196+$W$9*R1196+$W$10*S1196+$W$11*T1196</f>
        <v/>
      </c>
      <c r="AA1196" s="10">
        <f>INDEX(LINEST(L937:L1196,M937:T1196,TRUE,TRUE),1,9)*52</f>
        <v/>
      </c>
      <c r="AB1196" s="9">
        <f>INDEX(LINEST(L937:L1196,M937:T1196,TRUE,TRUE),1,8)</f>
        <v/>
      </c>
      <c r="AC1196" s="9">
        <f>INDEX(LINEST(L937:L1196,M937:T1196,TRUE,TRUE),1,7)</f>
        <v/>
      </c>
      <c r="AD1196" s="9">
        <f>INDEX(LINEST(L937:L1196,M937:T1196,TRUE,TRUE),1,6)</f>
        <v/>
      </c>
      <c r="AE1196" s="9">
        <f>INDEX(LINEST(L937:L1196,M937:T1196,TRUE,TRUE),1,5)</f>
        <v/>
      </c>
      <c r="AF1196" s="9">
        <f>INDEX(LINEST(L937:L1196,M937:T1196,TRUE,TRUE),1,4)</f>
        <v/>
      </c>
      <c r="AG1196" s="9">
        <f>INDEX(LINEST(L937:L1196,M937:T1196,TRUE,TRUE),1,3)</f>
        <v/>
      </c>
      <c r="AH1196" s="9">
        <f>INDEX(LINEST(L937:L1196,M937:T1196,TRUE,TRUE),1,2)</f>
        <v/>
      </c>
      <c r="AI1196" s="9">
        <f>INDEX(LINEST(L937:L1196,M937:T1196,TRUE,TRUE),1,1)</f>
        <v/>
      </c>
      <c r="AJ1196" s="10">
        <f>INDEX(LINEST(L937:L1196,M937:T1196,TRUE,TRUE),3,1)</f>
        <v/>
      </c>
      <c r="AK1196" s="9">
        <f>AA1195/52+AB1195*M1196+AC1195*N1196+AD1195*O1196+AE1195*P1196+AF1195*Q1196+AG1195*R1196+AH1195*S1196+AI1195*T1196</f>
        <v/>
      </c>
      <c r="AL1196" s="9">
        <f>AVERAGE(L936:L1195)</f>
        <v/>
      </c>
    </row>
    <row r="1197">
      <c r="A1197" s="7" t="n">
        <v>45989</v>
      </c>
      <c r="B1197" s="8" t="n">
        <v>4191.05</v>
      </c>
      <c r="C1197" s="8" t="n">
        <v>2.23</v>
      </c>
      <c r="D1197" s="8" t="n">
        <v>1.79</v>
      </c>
      <c r="E1197" s="8" t="n">
        <v>99.459999</v>
      </c>
      <c r="F1197" s="8" t="n">
        <v>58.58</v>
      </c>
      <c r="G1197" s="8" t="n">
        <v>16.35</v>
      </c>
      <c r="H1197" s="8" t="n">
        <v>68.949997</v>
      </c>
      <c r="I1197" s="8" t="n">
        <v>6849.089844</v>
      </c>
      <c r="J1197" s="8" t="n">
        <v>98.524742</v>
      </c>
      <c r="L1197" s="9">
        <f>LN(B1197/B1196)</f>
        <v/>
      </c>
      <c r="M1197" s="9">
        <f>$M$1*(C1197-C1196)</f>
        <v/>
      </c>
      <c r="N1197" s="9">
        <f>$N$1*(D1197-D1196)</f>
        <v/>
      </c>
      <c r="O1197" s="9">
        <f>$O$1*LN(E1197/E1196)</f>
        <v/>
      </c>
      <c r="P1197" s="9">
        <f>$P$1*LN(F1197/F1196)</f>
        <v/>
      </c>
      <c r="Q1197" s="9">
        <f>$Q$1*(G1197-G1196)</f>
        <v/>
      </c>
      <c r="R1197" s="9">
        <f>$R$1*(H1197-H1196)</f>
        <v/>
      </c>
      <c r="S1197" s="9">
        <f>$S$1*LN(I1197/I1196)</f>
        <v/>
      </c>
      <c r="T1197" s="9">
        <f>$T$1*LN(J1197/J1196)</f>
        <v/>
      </c>
      <c r="U1197" s="9">
        <f>$W$12+$W$4*M1197+$W$5*N1197+$W$6*O1197+$W$7*P1197+$W$8*Q1197+$W$9*R1197+$W$10*S1197+$W$11*T1197</f>
        <v/>
      </c>
      <c r="AA1197" s="10">
        <f>INDEX(LINEST(L938:L1197,M938:T1197,TRUE,TRUE),1,9)*52</f>
        <v/>
      </c>
      <c r="AB1197" s="9">
        <f>INDEX(LINEST(L938:L1197,M938:T1197,TRUE,TRUE),1,8)</f>
        <v/>
      </c>
      <c r="AC1197" s="9">
        <f>INDEX(LINEST(L938:L1197,M938:T1197,TRUE,TRUE),1,7)</f>
        <v/>
      </c>
      <c r="AD1197" s="9">
        <f>INDEX(LINEST(L938:L1197,M938:T1197,TRUE,TRUE),1,6)</f>
        <v/>
      </c>
      <c r="AE1197" s="9">
        <f>INDEX(LINEST(L938:L1197,M938:T1197,TRUE,TRUE),1,5)</f>
        <v/>
      </c>
      <c r="AF1197" s="9">
        <f>INDEX(LINEST(L938:L1197,M938:T1197,TRUE,TRUE),1,4)</f>
        <v/>
      </c>
      <c r="AG1197" s="9">
        <f>INDEX(LINEST(L938:L1197,M938:T1197,TRUE,TRUE),1,3)</f>
        <v/>
      </c>
      <c r="AH1197" s="9">
        <f>INDEX(LINEST(L938:L1197,M938:T1197,TRUE,TRUE),1,2)</f>
        <v/>
      </c>
      <c r="AI1197" s="9">
        <f>INDEX(LINEST(L938:L1197,M938:T1197,TRUE,TRUE),1,1)</f>
        <v/>
      </c>
      <c r="AJ1197" s="10">
        <f>INDEX(LINEST(L938:L1197,M938:T1197,TRUE,TRUE),3,1)</f>
        <v/>
      </c>
      <c r="AK1197" s="9">
        <f>AA1196/52+AB1196*M1197+AC1196*N1197+AD1196*O1197+AE1196*P1197+AF1196*Q1197+AG1196*R1197+AH1196*S1197+AI1196*T1197</f>
        <v/>
      </c>
      <c r="AL1197" s="9">
        <f>AVERAGE(L937:L1196)</f>
        <v/>
      </c>
    </row>
    <row r="1198">
      <c r="A1198" s="7" t="n">
        <v>45996</v>
      </c>
      <c r="B1198" s="8" t="n">
        <v>4243</v>
      </c>
      <c r="C1198" s="8" t="n">
        <v>2.26</v>
      </c>
      <c r="D1198" s="8" t="n">
        <v>1.88</v>
      </c>
      <c r="E1198" s="8" t="n">
        <v>98.989998</v>
      </c>
      <c r="F1198" s="8" t="n">
        <v>60.23</v>
      </c>
      <c r="G1198" s="8" t="n">
        <v>15.41</v>
      </c>
      <c r="H1198" s="8" t="n">
        <v>67.279999</v>
      </c>
      <c r="I1198" s="8" t="n">
        <v>6870.399902</v>
      </c>
      <c r="J1198" s="8" t="n">
        <v>98.069839</v>
      </c>
      <c r="L1198" s="9">
        <f>LN(B1198/B1197)</f>
        <v/>
      </c>
      <c r="M1198" s="9">
        <f>$M$1*(C1198-C1197)</f>
        <v/>
      </c>
      <c r="N1198" s="9">
        <f>$N$1*(D1198-D1197)</f>
        <v/>
      </c>
      <c r="O1198" s="9">
        <f>$O$1*LN(E1198/E1197)</f>
        <v/>
      </c>
      <c r="P1198" s="9">
        <f>$P$1*LN(F1198/F1197)</f>
        <v/>
      </c>
      <c r="Q1198" s="9">
        <f>$Q$1*(G1198-G1197)</f>
        <v/>
      </c>
      <c r="R1198" s="9">
        <f>$R$1*(H1198-H1197)</f>
        <v/>
      </c>
      <c r="S1198" s="9">
        <f>$S$1*LN(I1198/I1197)</f>
        <v/>
      </c>
      <c r="T1198" s="9">
        <f>$T$1*LN(J1198/J1197)</f>
        <v/>
      </c>
      <c r="U1198" s="9">
        <f>$W$12+$W$4*M1198+$W$5*N1198+$W$6*O1198+$W$7*P1198+$W$8*Q1198+$W$9*R1198+$W$10*S1198+$W$11*T1198</f>
        <v/>
      </c>
      <c r="AA1198" s="10">
        <f>INDEX(LINEST(L939:L1198,M939:T1198,TRUE,TRUE),1,9)*52</f>
        <v/>
      </c>
      <c r="AB1198" s="9">
        <f>INDEX(LINEST(L939:L1198,M939:T1198,TRUE,TRUE),1,8)</f>
        <v/>
      </c>
      <c r="AC1198" s="9">
        <f>INDEX(LINEST(L939:L1198,M939:T1198,TRUE,TRUE),1,7)</f>
        <v/>
      </c>
      <c r="AD1198" s="9">
        <f>INDEX(LINEST(L939:L1198,M939:T1198,TRUE,TRUE),1,6)</f>
        <v/>
      </c>
      <c r="AE1198" s="9">
        <f>INDEX(LINEST(L939:L1198,M939:T1198,TRUE,TRUE),1,5)</f>
        <v/>
      </c>
      <c r="AF1198" s="9">
        <f>INDEX(LINEST(L939:L1198,M939:T1198,TRUE,TRUE),1,4)</f>
        <v/>
      </c>
      <c r="AG1198" s="9">
        <f>INDEX(LINEST(L939:L1198,M939:T1198,TRUE,TRUE),1,3)</f>
        <v/>
      </c>
      <c r="AH1198" s="9">
        <f>INDEX(LINEST(L939:L1198,M939:T1198,TRUE,TRUE),1,2)</f>
        <v/>
      </c>
      <c r="AI1198" s="9">
        <f>INDEX(LINEST(L939:L1198,M939:T1198,TRUE,TRUE),1,1)</f>
        <v/>
      </c>
      <c r="AJ1198" s="10">
        <f>INDEX(LINEST(L939:L1198,M939:T1198,TRUE,TRUE),3,1)</f>
        <v/>
      </c>
      <c r="AK1198" s="9">
        <f>AA1197/52+AB1197*M1198+AC1197*N1198+AD1197*O1198+AE1197*P1198+AF1197*Q1198+AG1197*R1198+AH1197*S1198+AI1197*T1198</f>
        <v/>
      </c>
      <c r="AL1198" s="9">
        <f>AVERAGE(L938:L1197)</f>
        <v/>
      </c>
    </row>
    <row r="1199">
      <c r="A1199" s="7" t="n">
        <v>46003</v>
      </c>
      <c r="B1199" s="8" t="n">
        <v>4346.95</v>
      </c>
      <c r="C1199" s="8" t="n">
        <v>2.26</v>
      </c>
      <c r="D1199" s="8" t="n">
        <v>1.93</v>
      </c>
      <c r="E1199" s="8" t="n">
        <v>98.400002</v>
      </c>
      <c r="F1199" s="8" t="n">
        <v>57.61</v>
      </c>
      <c r="G1199" s="8" t="n">
        <v>15.74</v>
      </c>
      <c r="H1199" s="8" t="n">
        <v>69.25</v>
      </c>
      <c r="I1199" s="8" t="n">
        <v>6827.410156</v>
      </c>
      <c r="J1199" s="8" t="n">
        <v>97.854141</v>
      </c>
      <c r="L1199" s="9">
        <f>LN(B1199/B1198)</f>
        <v/>
      </c>
      <c r="M1199" s="9">
        <f>$M$1*(C1199-C1198)</f>
        <v/>
      </c>
      <c r="N1199" s="9">
        <f>$N$1*(D1199-D1198)</f>
        <v/>
      </c>
      <c r="O1199" s="9">
        <f>$O$1*LN(E1199/E1198)</f>
        <v/>
      </c>
      <c r="P1199" s="9">
        <f>$P$1*LN(F1199/F1198)</f>
        <v/>
      </c>
      <c r="Q1199" s="9">
        <f>$Q$1*(G1199-G1198)</f>
        <v/>
      </c>
      <c r="R1199" s="9">
        <f>$R$1*(H1199-H1198)</f>
        <v/>
      </c>
      <c r="S1199" s="9">
        <f>$S$1*LN(I1199/I1198)</f>
        <v/>
      </c>
      <c r="T1199" s="9">
        <f>$T$1*LN(J1199/J1198)</f>
        <v/>
      </c>
      <c r="U1199" s="9">
        <f>$W$12+$W$4*M1199+$W$5*N1199+$W$6*O1199+$W$7*P1199+$W$8*Q1199+$W$9*R1199+$W$10*S1199+$W$11*T1199</f>
        <v/>
      </c>
      <c r="AA1199" s="10">
        <f>INDEX(LINEST(L940:L1199,M940:T1199,TRUE,TRUE),1,9)*52</f>
        <v/>
      </c>
      <c r="AB1199" s="9">
        <f>INDEX(LINEST(L940:L1199,M940:T1199,TRUE,TRUE),1,8)</f>
        <v/>
      </c>
      <c r="AC1199" s="9">
        <f>INDEX(LINEST(L940:L1199,M940:T1199,TRUE,TRUE),1,7)</f>
        <v/>
      </c>
      <c r="AD1199" s="9">
        <f>INDEX(LINEST(L940:L1199,M940:T1199,TRUE,TRUE),1,6)</f>
        <v/>
      </c>
      <c r="AE1199" s="9">
        <f>INDEX(LINEST(L940:L1199,M940:T1199,TRUE,TRUE),1,5)</f>
        <v/>
      </c>
      <c r="AF1199" s="9">
        <f>INDEX(LINEST(L940:L1199,M940:T1199,TRUE,TRUE),1,4)</f>
        <v/>
      </c>
      <c r="AG1199" s="9">
        <f>INDEX(LINEST(L940:L1199,M940:T1199,TRUE,TRUE),1,3)</f>
        <v/>
      </c>
      <c r="AH1199" s="9">
        <f>INDEX(LINEST(L940:L1199,M940:T1199,TRUE,TRUE),1,2)</f>
        <v/>
      </c>
      <c r="AI1199" s="9">
        <f>INDEX(LINEST(L940:L1199,M940:T1199,TRUE,TRUE),1,1)</f>
        <v/>
      </c>
      <c r="AJ1199" s="10">
        <f>INDEX(LINEST(L940:L1199,M940:T1199,TRUE,TRUE),3,1)</f>
        <v/>
      </c>
      <c r="AK1199" s="9">
        <f>AA1198/52+AB1198*M1199+AC1198*N1199+AD1198*O1199+AE1198*P1199+AF1198*Q1199+AG1198*R1199+AH1198*S1199+AI1198*T1199</f>
        <v/>
      </c>
      <c r="AL1199" s="9">
        <f>AVERAGE(L939:L1198)</f>
        <v/>
      </c>
    </row>
    <row r="1200">
      <c r="A1200" s="7" t="n">
        <v>46010</v>
      </c>
      <c r="B1200" s="8" t="n">
        <v>4337.6</v>
      </c>
      <c r="C1200" s="8" t="n">
        <v>2.24</v>
      </c>
      <c r="D1200" s="8" t="n">
        <v>1.92</v>
      </c>
      <c r="E1200" s="8" t="n">
        <v>98.599998</v>
      </c>
      <c r="F1200" s="8" t="n">
        <v>56.8</v>
      </c>
      <c r="G1200" s="8" t="n">
        <v>14.91</v>
      </c>
      <c r="H1200" s="8" t="n">
        <v>59.41</v>
      </c>
      <c r="I1200" s="8" t="n">
        <v>6834.5</v>
      </c>
      <c r="J1200" s="8" t="n">
        <v>98.210533</v>
      </c>
      <c r="L1200" s="9">
        <f>LN(B1200/B1199)</f>
        <v/>
      </c>
      <c r="M1200" s="9">
        <f>$M$1*(C1200-C1199)</f>
        <v/>
      </c>
      <c r="N1200" s="9">
        <f>$N$1*(D1200-D1199)</f>
        <v/>
      </c>
      <c r="O1200" s="9">
        <f>$O$1*LN(E1200/E1199)</f>
        <v/>
      </c>
      <c r="P1200" s="9">
        <f>$P$1*LN(F1200/F1199)</f>
        <v/>
      </c>
      <c r="Q1200" s="9">
        <f>$Q$1*(G1200-G1199)</f>
        <v/>
      </c>
      <c r="R1200" s="9">
        <f>$R$1*(H1200-H1199)</f>
        <v/>
      </c>
      <c r="S1200" s="9">
        <f>$S$1*LN(I1200/I1199)</f>
        <v/>
      </c>
      <c r="T1200" s="9">
        <f>$T$1*LN(J1200/J1199)</f>
        <v/>
      </c>
      <c r="U1200" s="9">
        <f>$W$12+$W$4*M1200+$W$5*N1200+$W$6*O1200+$W$7*P1200+$W$8*Q1200+$W$9*R1200+$W$10*S1200+$W$11*T1200</f>
        <v/>
      </c>
      <c r="AA1200" s="10">
        <f>INDEX(LINEST(L941:L1200,M941:T1200,TRUE,TRUE),1,9)*52</f>
        <v/>
      </c>
      <c r="AB1200" s="9">
        <f>INDEX(LINEST(L941:L1200,M941:T1200,TRUE,TRUE),1,8)</f>
        <v/>
      </c>
      <c r="AC1200" s="9">
        <f>INDEX(LINEST(L941:L1200,M941:T1200,TRUE,TRUE),1,7)</f>
        <v/>
      </c>
      <c r="AD1200" s="9">
        <f>INDEX(LINEST(L941:L1200,M941:T1200,TRUE,TRUE),1,6)</f>
        <v/>
      </c>
      <c r="AE1200" s="9">
        <f>INDEX(LINEST(L941:L1200,M941:T1200,TRUE,TRUE),1,5)</f>
        <v/>
      </c>
      <c r="AF1200" s="9">
        <f>INDEX(LINEST(L941:L1200,M941:T1200,TRUE,TRUE),1,4)</f>
        <v/>
      </c>
      <c r="AG1200" s="9">
        <f>INDEX(LINEST(L941:L1200,M941:T1200,TRUE,TRUE),1,3)</f>
        <v/>
      </c>
      <c r="AH1200" s="9">
        <f>INDEX(LINEST(L941:L1200,M941:T1200,TRUE,TRUE),1,2)</f>
        <v/>
      </c>
      <c r="AI1200" s="9">
        <f>INDEX(LINEST(L941:L1200,M941:T1200,TRUE,TRUE),1,1)</f>
        <v/>
      </c>
      <c r="AJ1200" s="10">
        <f>INDEX(LINEST(L941:L1200,M941:T1200,TRUE,TRUE),3,1)</f>
        <v/>
      </c>
      <c r="AK1200" s="9">
        <f>AA1199/52+AB1199*M1200+AC1199*N1200+AD1199*O1200+AE1199*P1200+AF1199*Q1200+AG1199*R1200+AH1199*S1200+AI1199*T1200</f>
        <v/>
      </c>
      <c r="AL1200" s="9">
        <f>AVERAGE(L940:L1199)</f>
        <v/>
      </c>
    </row>
    <row r="1201">
      <c r="A1201" s="7" t="n">
        <v>46017</v>
      </c>
      <c r="B1201" s="8" t="n">
        <v>4449.4</v>
      </c>
      <c r="C1201" s="8" t="n">
        <v>2.23</v>
      </c>
      <c r="D1201" s="8" t="n">
        <v>1.91</v>
      </c>
      <c r="E1201" s="8" t="n">
        <v>98.019997</v>
      </c>
      <c r="F1201" s="8" t="n">
        <v>56.6</v>
      </c>
      <c r="G1201" s="8" t="n">
        <v>13.6</v>
      </c>
      <c r="H1201" s="8" t="n">
        <v>58.5</v>
      </c>
      <c r="I1201" s="8" t="n">
        <v>6929.939941</v>
      </c>
      <c r="J1201" s="8" t="n">
        <v>98.40727200000001</v>
      </c>
      <c r="L1201" s="9">
        <f>LN(B1201/B1200)</f>
        <v/>
      </c>
      <c r="M1201" s="9">
        <f>$M$1*(C1201-C1200)</f>
        <v/>
      </c>
      <c r="N1201" s="9">
        <f>$N$1*(D1201-D1200)</f>
        <v/>
      </c>
      <c r="O1201" s="9">
        <f>$O$1*LN(E1201/E1200)</f>
        <v/>
      </c>
      <c r="P1201" s="9">
        <f>$P$1*LN(F1201/F1200)</f>
        <v/>
      </c>
      <c r="Q1201" s="9">
        <f>$Q$1*(G1201-G1200)</f>
        <v/>
      </c>
      <c r="R1201" s="9">
        <f>$R$1*(H1201-H1200)</f>
        <v/>
      </c>
      <c r="S1201" s="9">
        <f>$S$1*LN(I1201/I1200)</f>
        <v/>
      </c>
      <c r="T1201" s="9">
        <f>$T$1*LN(J1201/J1200)</f>
        <v/>
      </c>
      <c r="U1201" s="9">
        <f>$W$12+$W$4*M1201+$W$5*N1201+$W$6*O1201+$W$7*P1201+$W$8*Q1201+$W$9*R1201+$W$10*S1201+$W$11*T1201</f>
        <v/>
      </c>
      <c r="AA1201" s="10">
        <f>INDEX(LINEST(L942:L1201,M942:T1201,TRUE,TRUE),1,9)*52</f>
        <v/>
      </c>
      <c r="AB1201" s="9">
        <f>INDEX(LINEST(L942:L1201,M942:T1201,TRUE,TRUE),1,8)</f>
        <v/>
      </c>
      <c r="AC1201" s="9">
        <f>INDEX(LINEST(L942:L1201,M942:T1201,TRUE,TRUE),1,7)</f>
        <v/>
      </c>
      <c r="AD1201" s="9">
        <f>INDEX(LINEST(L942:L1201,M942:T1201,TRUE,TRUE),1,6)</f>
        <v/>
      </c>
      <c r="AE1201" s="9">
        <f>INDEX(LINEST(L942:L1201,M942:T1201,TRUE,TRUE),1,5)</f>
        <v/>
      </c>
      <c r="AF1201" s="9">
        <f>INDEX(LINEST(L942:L1201,M942:T1201,TRUE,TRUE),1,4)</f>
        <v/>
      </c>
      <c r="AG1201" s="9">
        <f>INDEX(LINEST(L942:L1201,M942:T1201,TRUE,TRUE),1,3)</f>
        <v/>
      </c>
      <c r="AH1201" s="9">
        <f>INDEX(LINEST(L942:L1201,M942:T1201,TRUE,TRUE),1,2)</f>
        <v/>
      </c>
      <c r="AI1201" s="9">
        <f>INDEX(LINEST(L942:L1201,M942:T1201,TRUE,TRUE),1,1)</f>
        <v/>
      </c>
      <c r="AJ1201" s="10">
        <f>INDEX(LINEST(L942:L1201,M942:T1201,TRUE,TRUE),3,1)</f>
        <v/>
      </c>
      <c r="AK1201" s="9">
        <f>AA1200/52+AB1200*M1201+AC1200*N1201+AD1200*O1201+AE1200*P1201+AF1200*Q1201+AG1200*R1201+AH1200*S1201+AI1200*T1201</f>
        <v/>
      </c>
      <c r="AL1201" s="9">
        <f>AVERAGE(L941:L1200)</f>
        <v/>
      </c>
    </row>
    <row r="1202">
      <c r="A1202" s="7" t="n">
        <v>46024</v>
      </c>
      <c r="B1202" s="8" t="n">
        <v>4352.95</v>
      </c>
      <c r="C1202" s="8" t="n">
        <v>2.25</v>
      </c>
      <c r="D1202" s="8" t="n">
        <v>1.94</v>
      </c>
      <c r="E1202" s="8" t="n">
        <v>98.41999800000001</v>
      </c>
      <c r="F1202" s="8" t="n">
        <v>57.21</v>
      </c>
      <c r="G1202" s="8" t="n">
        <v>14.51</v>
      </c>
      <c r="H1202" s="8" t="n">
        <v>62.360001</v>
      </c>
      <c r="I1202" s="8" t="n">
        <v>6858.470215</v>
      </c>
      <c r="J1202" s="8" t="n">
        <v>98.220375</v>
      </c>
      <c r="L1202" s="9">
        <f>LN(B1202/B1201)</f>
        <v/>
      </c>
      <c r="M1202" s="9">
        <f>$M$1*(C1202-C1201)</f>
        <v/>
      </c>
      <c r="N1202" s="9">
        <f>$N$1*(D1202-D1201)</f>
        <v/>
      </c>
      <c r="O1202" s="9">
        <f>$O$1*LN(E1202/E1201)</f>
        <v/>
      </c>
      <c r="P1202" s="9">
        <f>$P$1*LN(F1202/F1201)</f>
        <v/>
      </c>
      <c r="Q1202" s="9">
        <f>$Q$1*(G1202-G1201)</f>
        <v/>
      </c>
      <c r="R1202" s="9">
        <f>$R$1*(H1202-H1201)</f>
        <v/>
      </c>
      <c r="S1202" s="9">
        <f>$S$1*LN(I1202/I1201)</f>
        <v/>
      </c>
      <c r="T1202" s="9">
        <f>$T$1*LN(J1202/J1201)</f>
        <v/>
      </c>
      <c r="U1202" s="9">
        <f>$W$12+$W$4*M1202+$W$5*N1202+$W$6*O1202+$W$7*P1202+$W$8*Q1202+$W$9*R1202+$W$10*S1202+$W$11*T1202</f>
        <v/>
      </c>
      <c r="AA1202" s="10">
        <f>INDEX(LINEST(L943:L1202,M943:T1202,TRUE,TRUE),1,9)*52</f>
        <v/>
      </c>
      <c r="AB1202" s="9">
        <f>INDEX(LINEST(L943:L1202,M943:T1202,TRUE,TRUE),1,8)</f>
        <v/>
      </c>
      <c r="AC1202" s="9">
        <f>INDEX(LINEST(L943:L1202,M943:T1202,TRUE,TRUE),1,7)</f>
        <v/>
      </c>
      <c r="AD1202" s="9">
        <f>INDEX(LINEST(L943:L1202,M943:T1202,TRUE,TRUE),1,6)</f>
        <v/>
      </c>
      <c r="AE1202" s="9">
        <f>INDEX(LINEST(L943:L1202,M943:T1202,TRUE,TRUE),1,5)</f>
        <v/>
      </c>
      <c r="AF1202" s="9">
        <f>INDEX(LINEST(L943:L1202,M943:T1202,TRUE,TRUE),1,4)</f>
        <v/>
      </c>
      <c r="AG1202" s="9">
        <f>INDEX(LINEST(L943:L1202,M943:T1202,TRUE,TRUE),1,3)</f>
        <v/>
      </c>
      <c r="AH1202" s="9">
        <f>INDEX(LINEST(L943:L1202,M943:T1202,TRUE,TRUE),1,2)</f>
        <v/>
      </c>
      <c r="AI1202" s="9">
        <f>INDEX(LINEST(L943:L1202,M943:T1202,TRUE,TRUE),1,1)</f>
        <v/>
      </c>
      <c r="AJ1202" s="10">
        <f>INDEX(LINEST(L943:L1202,M943:T1202,TRUE,TRUE),3,1)</f>
        <v/>
      </c>
      <c r="AK1202" s="9">
        <f>AA1201/52+AB1201*M1202+AC1201*N1202+AD1201*O1202+AE1201*P1202+AF1201*Q1202+AG1201*R1202+AH1201*S1202+AI1201*T1202</f>
        <v/>
      </c>
      <c r="AL1202" s="9">
        <f>AVERAGE(L942:L1201)</f>
        <v/>
      </c>
    </row>
    <row r="1203">
      <c r="A1203" s="7" t="n">
        <v>46031</v>
      </c>
      <c r="B1203" s="8" t="n">
        <v>4493.85</v>
      </c>
      <c r="C1203" s="8" t="n">
        <v>2.28</v>
      </c>
      <c r="D1203" s="8" t="n">
        <v>1.9</v>
      </c>
      <c r="E1203" s="8" t="n">
        <v>99.129997</v>
      </c>
      <c r="F1203" s="8" t="n">
        <v>58.96</v>
      </c>
      <c r="G1203" s="8" t="n">
        <v>14.49</v>
      </c>
      <c r="H1203" s="8" t="n">
        <v>61.549999</v>
      </c>
      <c r="I1203" s="8" t="n">
        <v>6966.279785</v>
      </c>
      <c r="J1203" s="8" t="n">
        <v>98.52531399999999</v>
      </c>
      <c r="L1203" s="9">
        <f>LN(B1203/B1202)</f>
        <v/>
      </c>
      <c r="M1203" s="9">
        <f>$M$1*(C1203-C1202)</f>
        <v/>
      </c>
      <c r="N1203" s="9">
        <f>$N$1*(D1203-D1202)</f>
        <v/>
      </c>
      <c r="O1203" s="9">
        <f>$O$1*LN(E1203/E1202)</f>
        <v/>
      </c>
      <c r="P1203" s="9">
        <f>$P$1*LN(F1203/F1202)</f>
        <v/>
      </c>
      <c r="Q1203" s="9">
        <f>$Q$1*(G1203-G1202)</f>
        <v/>
      </c>
      <c r="R1203" s="9">
        <f>$R$1*(H1203-H1202)</f>
        <v/>
      </c>
      <c r="S1203" s="9">
        <f>$S$1*LN(I1203/I1202)</f>
        <v/>
      </c>
      <c r="T1203" s="9">
        <f>$T$1*LN(J1203/J1202)</f>
        <v/>
      </c>
      <c r="U1203" s="9">
        <f>$W$12+$W$4*M1203+$W$5*N1203+$W$6*O1203+$W$7*P1203+$W$8*Q1203+$W$9*R1203+$W$10*S1203+$W$11*T1203</f>
        <v/>
      </c>
      <c r="AA1203" s="10">
        <f>INDEX(LINEST(L944:L1203,M944:T1203,TRUE,TRUE),1,9)*52</f>
        <v/>
      </c>
      <c r="AB1203" s="9">
        <f>INDEX(LINEST(L944:L1203,M944:T1203,TRUE,TRUE),1,8)</f>
        <v/>
      </c>
      <c r="AC1203" s="9">
        <f>INDEX(LINEST(L944:L1203,M944:T1203,TRUE,TRUE),1,7)</f>
        <v/>
      </c>
      <c r="AD1203" s="9">
        <f>INDEX(LINEST(L944:L1203,M944:T1203,TRUE,TRUE),1,6)</f>
        <v/>
      </c>
      <c r="AE1203" s="9">
        <f>INDEX(LINEST(L944:L1203,M944:T1203,TRUE,TRUE),1,5)</f>
        <v/>
      </c>
      <c r="AF1203" s="9">
        <f>INDEX(LINEST(L944:L1203,M944:T1203,TRUE,TRUE),1,4)</f>
        <v/>
      </c>
      <c r="AG1203" s="9">
        <f>INDEX(LINEST(L944:L1203,M944:T1203,TRUE,TRUE),1,3)</f>
        <v/>
      </c>
      <c r="AH1203" s="9">
        <f>INDEX(LINEST(L944:L1203,M944:T1203,TRUE,TRUE),1,2)</f>
        <v/>
      </c>
      <c r="AI1203" s="9">
        <f>INDEX(LINEST(L944:L1203,M944:T1203,TRUE,TRUE),1,1)</f>
        <v/>
      </c>
      <c r="AJ1203" s="10">
        <f>INDEX(LINEST(L944:L1203,M944:T1203,TRUE,TRUE),3,1)</f>
        <v/>
      </c>
      <c r="AK1203" s="9">
        <f>AA1202/52+AB1202*M1203+AC1202*N1203+AD1202*O1203+AE1202*P1203+AF1202*Q1203+AG1202*R1203+AH1202*S1203+AI1202*T1203</f>
        <v/>
      </c>
      <c r="AL1203" s="9">
        <f>AVERAGE(L943:L1202)</f>
        <v/>
      </c>
    </row>
    <row r="1204">
      <c r="A1204" s="7" t="n">
        <v>46038</v>
      </c>
      <c r="B1204" s="8" t="n">
        <v>4611.05</v>
      </c>
      <c r="C1204" s="8" t="n">
        <v>2.33</v>
      </c>
      <c r="D1204" s="8" t="n">
        <v>1.91</v>
      </c>
      <c r="E1204" s="8" t="n">
        <v>99.389999</v>
      </c>
      <c r="F1204" s="8" t="n">
        <v>59.4</v>
      </c>
      <c r="G1204" s="8" t="n">
        <v>15.86</v>
      </c>
      <c r="H1204" s="8" t="n">
        <v>58.049999</v>
      </c>
      <c r="I1204" s="8" t="n">
        <v>6940.009766</v>
      </c>
      <c r="J1204" s="8" t="n">
        <v>98.417107</v>
      </c>
      <c r="L1204" s="9">
        <f>LN(B1204/B1203)</f>
        <v/>
      </c>
      <c r="M1204" s="9">
        <f>$M$1*(C1204-C1203)</f>
        <v/>
      </c>
      <c r="N1204" s="9">
        <f>$N$1*(D1204-D1203)</f>
        <v/>
      </c>
      <c r="O1204" s="9">
        <f>$O$1*LN(E1204/E1203)</f>
        <v/>
      </c>
      <c r="P1204" s="9">
        <f>$P$1*LN(F1204/F1203)</f>
        <v/>
      </c>
      <c r="Q1204" s="9">
        <f>$Q$1*(G1204-G1203)</f>
        <v/>
      </c>
      <c r="R1204" s="9">
        <f>$R$1*(H1204-H1203)</f>
        <v/>
      </c>
      <c r="S1204" s="9">
        <f>$S$1*LN(I1204/I1203)</f>
        <v/>
      </c>
      <c r="T1204" s="9">
        <f>$T$1*LN(J1204/J1203)</f>
        <v/>
      </c>
      <c r="U1204" s="9">
        <f>$W$12+$W$4*M1204+$W$5*N1204+$W$6*O1204+$W$7*P1204+$W$8*Q1204+$W$9*R1204+$W$10*S1204+$W$11*T1204</f>
        <v/>
      </c>
      <c r="AA1204" s="10">
        <f>INDEX(LINEST(L945:L1204,M945:T1204,TRUE,TRUE),1,9)*52</f>
        <v/>
      </c>
      <c r="AB1204" s="9">
        <f>INDEX(LINEST(L945:L1204,M945:T1204,TRUE,TRUE),1,8)</f>
        <v/>
      </c>
      <c r="AC1204" s="9">
        <f>INDEX(LINEST(L945:L1204,M945:T1204,TRUE,TRUE),1,7)</f>
        <v/>
      </c>
      <c r="AD1204" s="9">
        <f>INDEX(LINEST(L945:L1204,M945:T1204,TRUE,TRUE),1,6)</f>
        <v/>
      </c>
      <c r="AE1204" s="9">
        <f>INDEX(LINEST(L945:L1204,M945:T1204,TRUE,TRUE),1,5)</f>
        <v/>
      </c>
      <c r="AF1204" s="9">
        <f>INDEX(LINEST(L945:L1204,M945:T1204,TRUE,TRUE),1,4)</f>
        <v/>
      </c>
      <c r="AG1204" s="9">
        <f>INDEX(LINEST(L945:L1204,M945:T1204,TRUE,TRUE),1,3)</f>
        <v/>
      </c>
      <c r="AH1204" s="9">
        <f>INDEX(LINEST(L945:L1204,M945:T1204,TRUE,TRUE),1,2)</f>
        <v/>
      </c>
      <c r="AI1204" s="9">
        <f>INDEX(LINEST(L945:L1204,M945:T1204,TRUE,TRUE),1,1)</f>
        <v/>
      </c>
      <c r="AJ1204" s="10">
        <f>INDEX(LINEST(L945:L1204,M945:T1204,TRUE,TRUE),3,1)</f>
        <v/>
      </c>
      <c r="AK1204" s="9">
        <f>AA1203/52+AB1203*M1204+AC1203*N1204+AD1203*O1204+AE1203*P1204+AF1203*Q1204+AG1203*R1204+AH1203*S1204+AI1203*T1204</f>
        <v/>
      </c>
      <c r="AL1204" s="9">
        <f>AVERAGE(L944:L1203)</f>
        <v/>
      </c>
    </row>
    <row r="1205">
      <c r="A1205" s="7" t="n">
        <v>46045</v>
      </c>
      <c r="B1205" s="8" t="n">
        <v>4946.25</v>
      </c>
      <c r="C1205" s="8" t="n">
        <v>2.32</v>
      </c>
      <c r="D1205" s="8" t="n">
        <v>1.92</v>
      </c>
      <c r="E1205" s="8" t="n">
        <v>97.599998</v>
      </c>
      <c r="F1205" s="8" t="n">
        <v>60.7</v>
      </c>
      <c r="G1205" s="8" t="n">
        <v>16.09</v>
      </c>
      <c r="H1205" s="8" t="n">
        <v>56.25</v>
      </c>
      <c r="I1205" s="8" t="n">
        <v>6915.609863</v>
      </c>
      <c r="J1205" s="8" t="n">
        <v>98.476128</v>
      </c>
      <c r="L1205" s="9">
        <f>LN(B1205/B1204)</f>
        <v/>
      </c>
      <c r="M1205" s="9">
        <f>$M$1*(C1205-C1204)</f>
        <v/>
      </c>
      <c r="N1205" s="9">
        <f>$N$1*(D1205-D1204)</f>
        <v/>
      </c>
      <c r="O1205" s="9">
        <f>$O$1*LN(E1205/E1204)</f>
        <v/>
      </c>
      <c r="P1205" s="9">
        <f>$P$1*LN(F1205/F1204)</f>
        <v/>
      </c>
      <c r="Q1205" s="9">
        <f>$Q$1*(G1205-G1204)</f>
        <v/>
      </c>
      <c r="R1205" s="9">
        <f>$R$1*(H1205-H1204)</f>
        <v/>
      </c>
      <c r="S1205" s="9">
        <f>$S$1*LN(I1205/I1204)</f>
        <v/>
      </c>
      <c r="T1205" s="9">
        <f>$T$1*LN(J1205/J1204)</f>
        <v/>
      </c>
      <c r="U1205" s="9">
        <f>$W$12+$W$4*M1205+$W$5*N1205+$W$6*O1205+$W$7*P1205+$W$8*Q1205+$W$9*R1205+$W$10*S1205+$W$11*T1205</f>
        <v/>
      </c>
      <c r="AA1205" s="10">
        <f>INDEX(LINEST(L946:L1205,M946:T1205,TRUE,TRUE),1,9)*52</f>
        <v/>
      </c>
      <c r="AB1205" s="9">
        <f>INDEX(LINEST(L946:L1205,M946:T1205,TRUE,TRUE),1,8)</f>
        <v/>
      </c>
      <c r="AC1205" s="9">
        <f>INDEX(LINEST(L946:L1205,M946:T1205,TRUE,TRUE),1,7)</f>
        <v/>
      </c>
      <c r="AD1205" s="9">
        <f>INDEX(LINEST(L946:L1205,M946:T1205,TRUE,TRUE),1,6)</f>
        <v/>
      </c>
      <c r="AE1205" s="9">
        <f>INDEX(LINEST(L946:L1205,M946:T1205,TRUE,TRUE),1,5)</f>
        <v/>
      </c>
      <c r="AF1205" s="9">
        <f>INDEX(LINEST(L946:L1205,M946:T1205,TRUE,TRUE),1,4)</f>
        <v/>
      </c>
      <c r="AG1205" s="9">
        <f>INDEX(LINEST(L946:L1205,M946:T1205,TRUE,TRUE),1,3)</f>
        <v/>
      </c>
      <c r="AH1205" s="9">
        <f>INDEX(LINEST(L946:L1205,M946:T1205,TRUE,TRUE),1,2)</f>
        <v/>
      </c>
      <c r="AI1205" s="9">
        <f>INDEX(LINEST(L946:L1205,M946:T1205,TRUE,TRUE),1,1)</f>
        <v/>
      </c>
      <c r="AJ1205" s="10">
        <f>INDEX(LINEST(L946:L1205,M946:T1205,TRUE,TRUE),3,1)</f>
        <v/>
      </c>
      <c r="AK1205" s="9">
        <f>AA1204/52+AB1204*M1205+AC1204*N1205+AD1204*O1205+AE1204*P1205+AF1204*Q1205+AG1204*R1205+AH1204*S1205+AI1204*T1205</f>
        <v/>
      </c>
      <c r="AL1205" s="9">
        <f>AVERAGE(L945:L1204)</f>
        <v/>
      </c>
    </row>
    <row r="1206">
      <c r="A1206" s="7" t="n">
        <v>46052</v>
      </c>
      <c r="B1206" s="8" t="n">
        <v>4981.85</v>
      </c>
      <c r="C1206" s="8" t="n">
        <v>2.36</v>
      </c>
      <c r="D1206" s="8" t="n">
        <v>1.9</v>
      </c>
      <c r="E1206" s="8" t="n">
        <v>96.989998</v>
      </c>
      <c r="F1206" s="8" t="n">
        <v>64.5</v>
      </c>
      <c r="G1206" s="8" t="n">
        <v>17.44</v>
      </c>
      <c r="H1206" s="8" t="n">
        <v>59.200001</v>
      </c>
      <c r="I1206" s="8" t="n">
        <v>6939.029785</v>
      </c>
      <c r="J1206" s="8" t="n">
        <v>98.495789</v>
      </c>
      <c r="L1206" s="9">
        <f>LN(B1206/B1205)</f>
        <v/>
      </c>
      <c r="M1206" s="9">
        <f>$M$1*(C1206-C1205)</f>
        <v/>
      </c>
      <c r="N1206" s="9">
        <f>$N$1*(D1206-D1205)</f>
        <v/>
      </c>
      <c r="O1206" s="9">
        <f>$O$1*LN(E1206/E1205)</f>
        <v/>
      </c>
      <c r="P1206" s="9">
        <f>$P$1*LN(F1206/F1205)</f>
        <v/>
      </c>
      <c r="Q1206" s="9">
        <f>$Q$1*(G1206-G1205)</f>
        <v/>
      </c>
      <c r="R1206" s="9">
        <f>$R$1*(H1206-H1205)</f>
        <v/>
      </c>
      <c r="S1206" s="9">
        <f>$S$1*LN(I1206/I1205)</f>
        <v/>
      </c>
      <c r="T1206" s="9">
        <f>$T$1*LN(J1206/J1205)</f>
        <v/>
      </c>
      <c r="U1206" s="9">
        <f>$W$12+$W$4*M1206+$W$5*N1206+$W$6*O1206+$W$7*P1206+$W$8*Q1206+$W$9*R1206+$W$10*S1206+$W$11*T1206</f>
        <v/>
      </c>
      <c r="AA1206" s="10">
        <f>INDEX(LINEST(L947:L1206,M947:T1206,TRUE,TRUE),1,9)*52</f>
        <v/>
      </c>
      <c r="AB1206" s="9">
        <f>INDEX(LINEST(L947:L1206,M947:T1206,TRUE,TRUE),1,8)</f>
        <v/>
      </c>
      <c r="AC1206" s="9">
        <f>INDEX(LINEST(L947:L1206,M947:T1206,TRUE,TRUE),1,7)</f>
        <v/>
      </c>
      <c r="AD1206" s="9">
        <f>INDEX(LINEST(L947:L1206,M947:T1206,TRUE,TRUE),1,6)</f>
        <v/>
      </c>
      <c r="AE1206" s="9">
        <f>INDEX(LINEST(L947:L1206,M947:T1206,TRUE,TRUE),1,5)</f>
        <v/>
      </c>
      <c r="AF1206" s="9">
        <f>INDEX(LINEST(L947:L1206,M947:T1206,TRUE,TRUE),1,4)</f>
        <v/>
      </c>
      <c r="AG1206" s="9">
        <f>INDEX(LINEST(L947:L1206,M947:T1206,TRUE,TRUE),1,3)</f>
        <v/>
      </c>
      <c r="AH1206" s="9">
        <f>INDEX(LINEST(L947:L1206,M947:T1206,TRUE,TRUE),1,2)</f>
        <v/>
      </c>
      <c r="AI1206" s="9">
        <f>INDEX(LINEST(L947:L1206,M947:T1206,TRUE,TRUE),1,1)</f>
        <v/>
      </c>
      <c r="AJ1206" s="10">
        <f>INDEX(LINEST(L947:L1206,M947:T1206,TRUE,TRUE),3,1)</f>
        <v/>
      </c>
      <c r="AK1206" s="9">
        <f>AA1205/52+AB1205*M1206+AC1205*N1206+AD1205*O1206+AE1205*P1206+AF1205*Q1206+AG1205*R1206+AH1205*S1206+AI1205*T1206</f>
        <v/>
      </c>
      <c r="AL1206" s="9">
        <f>AVERAGE(L946:L1205)</f>
        <v/>
      </c>
    </row>
    <row r="1207">
      <c r="A1207" s="7" t="n">
        <v>46059</v>
      </c>
      <c r="B1207" s="8" t="n">
        <v>4948</v>
      </c>
      <c r="C1207" s="8" t="n">
        <v>2.34</v>
      </c>
      <c r="D1207" s="8" t="n">
        <v>1.88</v>
      </c>
      <c r="E1207" s="8" t="n">
        <v>97.629997</v>
      </c>
      <c r="F1207" s="8" t="n">
        <v>63.77</v>
      </c>
      <c r="G1207" s="8" t="n">
        <v>17.76</v>
      </c>
      <c r="H1207" s="8" t="n">
        <v>63.619999</v>
      </c>
      <c r="I1207" s="8" t="n">
        <v>6932.299805</v>
      </c>
      <c r="J1207" s="8" t="n">
        <v>98.81652800000001</v>
      </c>
      <c r="L1207" s="9">
        <f>LN(B1207/B1206)</f>
        <v/>
      </c>
      <c r="M1207" s="9">
        <f>$M$1*(C1207-C1206)</f>
        <v/>
      </c>
      <c r="N1207" s="9">
        <f>$N$1*(D1207-D1206)</f>
        <v/>
      </c>
      <c r="O1207" s="9">
        <f>$O$1*LN(E1207/E1206)</f>
        <v/>
      </c>
      <c r="P1207" s="9">
        <f>$P$1*LN(F1207/F1206)</f>
        <v/>
      </c>
      <c r="Q1207" s="9">
        <f>$Q$1*(G1207-G1206)</f>
        <v/>
      </c>
      <c r="R1207" s="9">
        <f>$R$1*(H1207-H1206)</f>
        <v/>
      </c>
      <c r="S1207" s="9">
        <f>$S$1*LN(I1207/I1206)</f>
        <v/>
      </c>
      <c r="T1207" s="9">
        <f>$T$1*LN(J1207/J1206)</f>
        <v/>
      </c>
      <c r="U1207" s="9">
        <f>$W$12+$W$4*M1207+$W$5*N1207+$W$6*O1207+$W$7*P1207+$W$8*Q1207+$W$9*R1207+$W$10*S1207+$W$11*T1207</f>
        <v/>
      </c>
      <c r="AA1207" s="10">
        <f>INDEX(LINEST(L948:L1207,M948:T1207,TRUE,TRUE),1,9)*52</f>
        <v/>
      </c>
      <c r="AB1207" s="9">
        <f>INDEX(LINEST(L948:L1207,M948:T1207,TRUE,TRUE),1,8)</f>
        <v/>
      </c>
      <c r="AC1207" s="9">
        <f>INDEX(LINEST(L948:L1207,M948:T1207,TRUE,TRUE),1,7)</f>
        <v/>
      </c>
      <c r="AD1207" s="9">
        <f>INDEX(LINEST(L948:L1207,M948:T1207,TRUE,TRUE),1,6)</f>
        <v/>
      </c>
      <c r="AE1207" s="9">
        <f>INDEX(LINEST(L948:L1207,M948:T1207,TRUE,TRUE),1,5)</f>
        <v/>
      </c>
      <c r="AF1207" s="9">
        <f>INDEX(LINEST(L948:L1207,M948:T1207,TRUE,TRUE),1,4)</f>
        <v/>
      </c>
      <c r="AG1207" s="9">
        <f>INDEX(LINEST(L948:L1207,M948:T1207,TRUE,TRUE),1,3)</f>
        <v/>
      </c>
      <c r="AH1207" s="9">
        <f>INDEX(LINEST(L948:L1207,M948:T1207,TRUE,TRUE),1,2)</f>
        <v/>
      </c>
      <c r="AI1207" s="9">
        <f>INDEX(LINEST(L948:L1207,M948:T1207,TRUE,TRUE),1,1)</f>
        <v/>
      </c>
      <c r="AJ1207" s="10">
        <f>INDEX(LINEST(L948:L1207,M948:T1207,TRUE,TRUE),3,1)</f>
        <v/>
      </c>
      <c r="AK1207" s="9">
        <f>AA1206/52+AB1206*M1207+AC1206*N1207+AD1206*O1207+AE1206*P1207+AF1206*Q1207+AG1206*R1207+AH1206*S1207+AI1206*T1207</f>
        <v/>
      </c>
      <c r="AL1207" s="9">
        <f>AVERAGE(L947:L1206)</f>
        <v/>
      </c>
    </row>
    <row r="1208">
      <c r="A1208" s="7" t="n">
        <v>46066</v>
      </c>
      <c r="B1208" s="8" t="n">
        <v>4994.95</v>
      </c>
      <c r="C1208" s="8" t="n">
        <v>2.27</v>
      </c>
      <c r="D1208" s="8" t="n">
        <v>1.77</v>
      </c>
      <c r="E1208" s="8" t="n">
        <v>96.879997</v>
      </c>
      <c r="F1208" s="8" t="n">
        <v>63.05</v>
      </c>
      <c r="G1208" s="8" t="n">
        <v>20.6</v>
      </c>
      <c r="H1208" s="8" t="n">
        <v>70.099998</v>
      </c>
      <c r="I1208" s="8" t="n">
        <v>6836.169922</v>
      </c>
      <c r="J1208" s="8" t="n">
        <v>99.66526</v>
      </c>
      <c r="L1208" s="9">
        <f>LN(B1208/B1207)</f>
        <v/>
      </c>
      <c r="M1208" s="9">
        <f>$M$1*(C1208-C1207)</f>
        <v/>
      </c>
      <c r="N1208" s="9">
        <f>$N$1*(D1208-D1207)</f>
        <v/>
      </c>
      <c r="O1208" s="9">
        <f>$O$1*LN(E1208/E1207)</f>
        <v/>
      </c>
      <c r="P1208" s="9">
        <f>$P$1*LN(F1208/F1207)</f>
        <v/>
      </c>
      <c r="Q1208" s="9">
        <f>$Q$1*(G1208-G1207)</f>
        <v/>
      </c>
      <c r="R1208" s="9">
        <f>$R$1*(H1208-H1207)</f>
        <v/>
      </c>
      <c r="S1208" s="9">
        <f>$S$1*LN(I1208/I1207)</f>
        <v/>
      </c>
      <c r="T1208" s="9">
        <f>$T$1*LN(J1208/J1207)</f>
        <v/>
      </c>
      <c r="U1208" s="9">
        <f>$W$12+$W$4*M1208+$W$5*N1208+$W$6*O1208+$W$7*P1208+$W$8*Q1208+$W$9*R1208+$W$10*S1208+$W$11*T1208</f>
        <v/>
      </c>
      <c r="AA1208" s="10">
        <f>INDEX(LINEST(L949:L1208,M949:T1208,TRUE,TRUE),1,9)*52</f>
        <v/>
      </c>
      <c r="AB1208" s="9">
        <f>INDEX(LINEST(L949:L1208,M949:T1208,TRUE,TRUE),1,8)</f>
        <v/>
      </c>
      <c r="AC1208" s="9">
        <f>INDEX(LINEST(L949:L1208,M949:T1208,TRUE,TRUE),1,7)</f>
        <v/>
      </c>
      <c r="AD1208" s="9">
        <f>INDEX(LINEST(L949:L1208,M949:T1208,TRUE,TRUE),1,6)</f>
        <v/>
      </c>
      <c r="AE1208" s="9">
        <f>INDEX(LINEST(L949:L1208,M949:T1208,TRUE,TRUE),1,5)</f>
        <v/>
      </c>
      <c r="AF1208" s="9">
        <f>INDEX(LINEST(L949:L1208,M949:T1208,TRUE,TRUE),1,4)</f>
        <v/>
      </c>
      <c r="AG1208" s="9">
        <f>INDEX(LINEST(L949:L1208,M949:T1208,TRUE,TRUE),1,3)</f>
        <v/>
      </c>
      <c r="AH1208" s="9">
        <f>INDEX(LINEST(L949:L1208,M949:T1208,TRUE,TRUE),1,2)</f>
        <v/>
      </c>
      <c r="AI1208" s="9">
        <f>INDEX(LINEST(L949:L1208,M949:T1208,TRUE,TRUE),1,1)</f>
        <v/>
      </c>
      <c r="AJ1208" s="10">
        <f>INDEX(LINEST(L949:L1208,M949:T1208,TRUE,TRUE),3,1)</f>
        <v/>
      </c>
      <c r="AK1208" s="9">
        <f>AA1207/52+AB1207*M1208+AC1207*N1208+AD1207*O1208+AE1207*P1208+AF1207*Q1208+AG1207*R1208+AH1207*S1208+AI1207*T1208</f>
        <v/>
      </c>
      <c r="AL1208" s="9">
        <f>AVERAGE(L948:L1207)</f>
        <v/>
      </c>
    </row>
    <row r="1209">
      <c r="A1209" s="7" t="n">
        <v>46073</v>
      </c>
      <c r="B1209" s="8" t="n">
        <v>5053.2</v>
      </c>
      <c r="C1209" s="8" t="n">
        <v>2.28</v>
      </c>
      <c r="D1209" s="8" t="n">
        <v>1.8</v>
      </c>
      <c r="E1209" s="8" t="n">
        <v>97.800003</v>
      </c>
      <c r="F1209" s="8" t="n">
        <v>66.69</v>
      </c>
      <c r="G1209" s="8" t="n">
        <v>19.09</v>
      </c>
      <c r="H1209" s="8" t="n">
        <v>64.269997</v>
      </c>
      <c r="I1209" s="8" t="n">
        <v>6909.509766</v>
      </c>
      <c r="J1209" s="8" t="n">
        <v>99.576431</v>
      </c>
      <c r="L1209" s="9">
        <f>LN(B1209/B1208)</f>
        <v/>
      </c>
      <c r="M1209" s="9">
        <f>$M$1*(C1209-C1208)</f>
        <v/>
      </c>
      <c r="N1209" s="9">
        <f>$N$1*(D1209-D1208)</f>
        <v/>
      </c>
      <c r="O1209" s="9">
        <f>$O$1*LN(E1209/E1208)</f>
        <v/>
      </c>
      <c r="P1209" s="9">
        <f>$P$1*LN(F1209/F1208)</f>
        <v/>
      </c>
      <c r="Q1209" s="9">
        <f>$Q$1*(G1209-G1208)</f>
        <v/>
      </c>
      <c r="R1209" s="9">
        <f>$R$1*(H1209-H1208)</f>
        <v/>
      </c>
      <c r="S1209" s="9">
        <f>$S$1*LN(I1209/I1208)</f>
        <v/>
      </c>
      <c r="T1209" s="9">
        <f>$T$1*LN(J1209/J1208)</f>
        <v/>
      </c>
      <c r="U1209" s="9">
        <f>$W$12+$W$4*M1209+$W$5*N1209+$W$6*O1209+$W$7*P1209+$W$8*Q1209+$W$9*R1209+$W$10*S1209+$W$11*T1209</f>
        <v/>
      </c>
      <c r="AA1209" s="10">
        <f>INDEX(LINEST(L950:L1209,M950:T1209,TRUE,TRUE),1,9)*52</f>
        <v/>
      </c>
      <c r="AB1209" s="9">
        <f>INDEX(LINEST(L950:L1209,M950:T1209,TRUE,TRUE),1,8)</f>
        <v/>
      </c>
      <c r="AC1209" s="9">
        <f>INDEX(LINEST(L950:L1209,M950:T1209,TRUE,TRUE),1,7)</f>
        <v/>
      </c>
      <c r="AD1209" s="9">
        <f>INDEX(LINEST(L950:L1209,M950:T1209,TRUE,TRUE),1,6)</f>
        <v/>
      </c>
      <c r="AE1209" s="9">
        <f>INDEX(LINEST(L950:L1209,M950:T1209,TRUE,TRUE),1,5)</f>
        <v/>
      </c>
      <c r="AF1209" s="9">
        <f>INDEX(LINEST(L950:L1209,M950:T1209,TRUE,TRUE),1,4)</f>
        <v/>
      </c>
      <c r="AG1209" s="9">
        <f>INDEX(LINEST(L950:L1209,M950:T1209,TRUE,TRUE),1,3)</f>
        <v/>
      </c>
      <c r="AH1209" s="9">
        <f>INDEX(LINEST(L950:L1209,M950:T1209,TRUE,TRUE),1,2)</f>
        <v/>
      </c>
      <c r="AI1209" s="9">
        <f>INDEX(LINEST(L950:L1209,M950:T1209,TRUE,TRUE),1,1)</f>
        <v/>
      </c>
      <c r="AJ1209" s="10">
        <f>INDEX(LINEST(L950:L1209,M950:T1209,TRUE,TRUE),3,1)</f>
        <v/>
      </c>
      <c r="AK1209" s="9">
        <f>AA1208/52+AB1208*M1209+AC1208*N1209+AD1208*O1209+AE1208*P1209+AF1208*Q1209+AG1208*R1209+AH1208*S1209+AI1208*T1209</f>
        <v/>
      </c>
      <c r="AL1209" s="9">
        <f>AVERAGE(L949:L1208)</f>
        <v/>
      </c>
    </row>
    <row r="1210">
      <c r="A1210" s="7" t="n">
        <v>46080</v>
      </c>
      <c r="B1210" s="8" t="n">
        <v>5222.3</v>
      </c>
      <c r="C1210" s="8" t="n">
        <v>2.25</v>
      </c>
      <c r="D1210" s="8" t="n">
        <v>1.72</v>
      </c>
      <c r="E1210" s="8" t="n">
        <v>97.610001</v>
      </c>
      <c r="F1210" s="8" t="n">
        <v>66.95999999999999</v>
      </c>
      <c r="G1210" s="8" t="n">
        <v>19.86</v>
      </c>
      <c r="H1210" s="8" t="n">
        <v>73.379997</v>
      </c>
      <c r="I1210" s="8" t="n">
        <v>6878.879883</v>
      </c>
      <c r="J1210" s="8" t="n">
        <v>100.069878</v>
      </c>
      <c r="L1210" s="9">
        <f>LN(B1210/B1209)</f>
        <v/>
      </c>
      <c r="M1210" s="9">
        <f>$M$1*(C1210-C1209)</f>
        <v/>
      </c>
      <c r="N1210" s="9">
        <f>$N$1*(D1210-D1209)</f>
        <v/>
      </c>
      <c r="O1210" s="9">
        <f>$O$1*LN(E1210/E1209)</f>
        <v/>
      </c>
      <c r="P1210" s="9">
        <f>$P$1*LN(F1210/F1209)</f>
        <v/>
      </c>
      <c r="Q1210" s="9">
        <f>$Q$1*(G1210-G1209)</f>
        <v/>
      </c>
      <c r="R1210" s="9">
        <f>$R$1*(H1210-H1209)</f>
        <v/>
      </c>
      <c r="S1210" s="9">
        <f>$S$1*LN(I1210/I1209)</f>
        <v/>
      </c>
      <c r="T1210" s="9">
        <f>$T$1*LN(J1210/J1209)</f>
        <v/>
      </c>
      <c r="U1210" s="9">
        <f>$W$12+$W$4*M1210+$W$5*N1210+$W$6*O1210+$W$7*P1210+$W$8*Q1210+$W$9*R1210+$W$10*S1210+$W$11*T1210</f>
        <v/>
      </c>
      <c r="AA1210" s="10">
        <f>INDEX(LINEST(L951:L1210,M951:T1210,TRUE,TRUE),1,9)*52</f>
        <v/>
      </c>
      <c r="AB1210" s="9">
        <f>INDEX(LINEST(L951:L1210,M951:T1210,TRUE,TRUE),1,8)</f>
        <v/>
      </c>
      <c r="AC1210" s="9">
        <f>INDEX(LINEST(L951:L1210,M951:T1210,TRUE,TRUE),1,7)</f>
        <v/>
      </c>
      <c r="AD1210" s="9">
        <f>INDEX(LINEST(L951:L1210,M951:T1210,TRUE,TRUE),1,6)</f>
        <v/>
      </c>
      <c r="AE1210" s="9">
        <f>INDEX(LINEST(L951:L1210,M951:T1210,TRUE,TRUE),1,5)</f>
        <v/>
      </c>
      <c r="AF1210" s="9">
        <f>INDEX(LINEST(L951:L1210,M951:T1210,TRUE,TRUE),1,4)</f>
        <v/>
      </c>
      <c r="AG1210" s="9">
        <f>INDEX(LINEST(L951:L1210,M951:T1210,TRUE,TRUE),1,3)</f>
        <v/>
      </c>
      <c r="AH1210" s="9">
        <f>INDEX(LINEST(L951:L1210,M951:T1210,TRUE,TRUE),1,2)</f>
        <v/>
      </c>
      <c r="AI1210" s="9">
        <f>INDEX(LINEST(L951:L1210,M951:T1210,TRUE,TRUE),1,1)</f>
        <v/>
      </c>
      <c r="AJ1210" s="10">
        <f>INDEX(LINEST(L951:L1210,M951:T1210,TRUE,TRUE),3,1)</f>
        <v/>
      </c>
      <c r="AK1210" s="9">
        <f>AA1209/52+AB1209*M1210+AC1209*N1210+AD1209*O1210+AE1209*P1210+AF1209*Q1210+AG1209*R1210+AH1209*S1210+AI1209*T1210</f>
        <v/>
      </c>
      <c r="AL1210" s="9">
        <f>AVERAGE(L950:L1209)</f>
        <v/>
      </c>
    </row>
    <row r="1211">
      <c r="A1211" s="7" t="n">
        <v>46087</v>
      </c>
      <c r="B1211" s="8" t="n">
        <v>5127.55</v>
      </c>
      <c r="C1211" s="8" t="n">
        <v>2.35</v>
      </c>
      <c r="D1211" s="8" t="n">
        <v>1.8</v>
      </c>
      <c r="E1211" s="8" t="n">
        <v>98.989998</v>
      </c>
      <c r="F1211" s="8" t="n">
        <v>90.77</v>
      </c>
      <c r="G1211" s="8" t="n">
        <v>29.49</v>
      </c>
      <c r="H1211" s="8" t="n">
        <v>81.260002</v>
      </c>
      <c r="I1211" s="8" t="n">
        <v>6740.02002</v>
      </c>
      <c r="J1211" s="8" t="n">
        <v>99.115555</v>
      </c>
      <c r="L1211" s="9">
        <f>LN(B1211/B1210)</f>
        <v/>
      </c>
      <c r="M1211" s="9">
        <f>$M$1*(C1211-C1210)</f>
        <v/>
      </c>
      <c r="N1211" s="9">
        <f>$N$1*(D1211-D1210)</f>
        <v/>
      </c>
      <c r="O1211" s="9">
        <f>$O$1*LN(E1211/E1210)</f>
        <v/>
      </c>
      <c r="P1211" s="9">
        <f>$P$1*LN(F1211/F1210)</f>
        <v/>
      </c>
      <c r="Q1211" s="9">
        <f>$Q$1*(G1211-G1210)</f>
        <v/>
      </c>
      <c r="R1211" s="9">
        <f>$R$1*(H1211-H1210)</f>
        <v/>
      </c>
      <c r="S1211" s="9">
        <f>$S$1*LN(I1211/I1210)</f>
        <v/>
      </c>
      <c r="T1211" s="9">
        <f>$T$1*LN(J1211/J1210)</f>
        <v/>
      </c>
      <c r="U1211" s="9">
        <f>$W$12+$W$4*M1211+$W$5*N1211+$W$6*O1211+$W$7*P1211+$W$8*Q1211+$W$9*R1211+$W$10*S1211+$W$11*T1211</f>
        <v/>
      </c>
      <c r="AA1211" s="10">
        <f>INDEX(LINEST(L952:L1211,M952:T1211,TRUE,TRUE),1,9)*52</f>
        <v/>
      </c>
      <c r="AB1211" s="9">
        <f>INDEX(LINEST(L952:L1211,M952:T1211,TRUE,TRUE),1,8)</f>
        <v/>
      </c>
      <c r="AC1211" s="9">
        <f>INDEX(LINEST(L952:L1211,M952:T1211,TRUE,TRUE),1,7)</f>
        <v/>
      </c>
      <c r="AD1211" s="9">
        <f>INDEX(LINEST(L952:L1211,M952:T1211,TRUE,TRUE),1,6)</f>
        <v/>
      </c>
      <c r="AE1211" s="9">
        <f>INDEX(LINEST(L952:L1211,M952:T1211,TRUE,TRUE),1,5)</f>
        <v/>
      </c>
      <c r="AF1211" s="9">
        <f>INDEX(LINEST(L952:L1211,M952:T1211,TRUE,TRUE),1,4)</f>
        <v/>
      </c>
      <c r="AG1211" s="9">
        <f>INDEX(LINEST(L952:L1211,M952:T1211,TRUE,TRUE),1,3)</f>
        <v/>
      </c>
      <c r="AH1211" s="9">
        <f>INDEX(LINEST(L952:L1211,M952:T1211,TRUE,TRUE),1,2)</f>
        <v/>
      </c>
      <c r="AI1211" s="9">
        <f>INDEX(LINEST(L952:L1211,M952:T1211,TRUE,TRUE),1,1)</f>
        <v/>
      </c>
      <c r="AJ1211" s="10">
        <f>INDEX(LINEST(L952:L1211,M952:T1211,TRUE,TRUE),3,1)</f>
        <v/>
      </c>
      <c r="AK1211" s="9">
        <f>AA1210/52+AB1210*M1211+AC1210*N1211+AD1210*O1211+AE1210*P1211+AF1210*Q1211+AG1210*R1211+AH1210*S1211+AI1210*T1211</f>
        <v/>
      </c>
      <c r="AL1211" s="9">
        <f>AVERAGE(L951:L1210)</f>
        <v/>
      </c>
    </row>
    <row r="1212">
      <c r="A1212" s="7" t="n">
        <v>46094</v>
      </c>
      <c r="B1212" s="8" t="n">
        <v>5044.6</v>
      </c>
      <c r="C1212" s="8" t="n">
        <v>2.36</v>
      </c>
      <c r="D1212" s="8" t="n">
        <v>1.92</v>
      </c>
      <c r="E1212" s="8" t="n">
        <v>100.360001</v>
      </c>
      <c r="F1212" s="8" t="n">
        <v>98.48</v>
      </c>
      <c r="G1212" s="8" t="n">
        <v>27.19</v>
      </c>
      <c r="H1212" s="8" t="n">
        <v>91.16999800000001</v>
      </c>
      <c r="I1212" s="8" t="n">
        <v>6632.189941</v>
      </c>
      <c r="J1212" s="8" t="n">
        <v>98.214676</v>
      </c>
      <c r="L1212" s="9">
        <f>LN(B1212/B1211)</f>
        <v/>
      </c>
      <c r="M1212" s="9">
        <f>$M$1*(C1212-C1211)</f>
        <v/>
      </c>
      <c r="N1212" s="9">
        <f>$N$1*(D1212-D1211)</f>
        <v/>
      </c>
      <c r="O1212" s="9">
        <f>$O$1*LN(E1212/E1211)</f>
        <v/>
      </c>
      <c r="P1212" s="9">
        <f>$P$1*LN(F1212/F1211)</f>
        <v/>
      </c>
      <c r="Q1212" s="9">
        <f>$Q$1*(G1212-G1211)</f>
        <v/>
      </c>
      <c r="R1212" s="9">
        <f>$R$1*(H1212-H1211)</f>
        <v/>
      </c>
      <c r="S1212" s="9">
        <f>$S$1*LN(I1212/I1211)</f>
        <v/>
      </c>
      <c r="T1212" s="9">
        <f>$T$1*LN(J1212/J1211)</f>
        <v/>
      </c>
      <c r="U1212" s="9">
        <f>$W$12+$W$4*M1212+$W$5*N1212+$W$6*O1212+$W$7*P1212+$W$8*Q1212+$W$9*R1212+$W$10*S1212+$W$11*T1212</f>
        <v/>
      </c>
      <c r="AA1212" s="10">
        <f>INDEX(LINEST(L953:L1212,M953:T1212,TRUE,TRUE),1,9)*52</f>
        <v/>
      </c>
      <c r="AB1212" s="9">
        <f>INDEX(LINEST(L953:L1212,M953:T1212,TRUE,TRUE),1,8)</f>
        <v/>
      </c>
      <c r="AC1212" s="9">
        <f>INDEX(LINEST(L953:L1212,M953:T1212,TRUE,TRUE),1,7)</f>
        <v/>
      </c>
      <c r="AD1212" s="9">
        <f>INDEX(LINEST(L953:L1212,M953:T1212,TRUE,TRUE),1,6)</f>
        <v/>
      </c>
      <c r="AE1212" s="9">
        <f>INDEX(LINEST(L953:L1212,M953:T1212,TRUE,TRUE),1,5)</f>
        <v/>
      </c>
      <c r="AF1212" s="9">
        <f>INDEX(LINEST(L953:L1212,M953:T1212,TRUE,TRUE),1,4)</f>
        <v/>
      </c>
      <c r="AG1212" s="9">
        <f>INDEX(LINEST(L953:L1212,M953:T1212,TRUE,TRUE),1,3)</f>
        <v/>
      </c>
      <c r="AH1212" s="9">
        <f>INDEX(LINEST(L953:L1212,M953:T1212,TRUE,TRUE),1,2)</f>
        <v/>
      </c>
      <c r="AI1212" s="9">
        <f>INDEX(LINEST(L953:L1212,M953:T1212,TRUE,TRUE),1,1)</f>
        <v/>
      </c>
      <c r="AJ1212" s="10">
        <f>INDEX(LINEST(L953:L1212,M953:T1212,TRUE,TRUE),3,1)</f>
        <v/>
      </c>
      <c r="AK1212" s="9">
        <f>AA1211/52+AB1211*M1212+AC1211*N1212+AD1211*O1212+AE1211*P1212+AF1211*Q1212+AG1211*R1212+AH1211*S1212+AI1211*T1212</f>
        <v/>
      </c>
      <c r="AL1212" s="9">
        <f>AVERAGE(L952:L1211)</f>
        <v/>
      </c>
    </row>
    <row r="1213">
      <c r="A1213" s="7" t="n">
        <v>46101</v>
      </c>
      <c r="B1213" s="8" t="n">
        <v>4562.55</v>
      </c>
      <c r="C1213" s="8" t="n">
        <v>2.38</v>
      </c>
      <c r="D1213" s="8" t="n">
        <v>2.01</v>
      </c>
      <c r="E1213" s="8" t="n">
        <v>99.650002</v>
      </c>
      <c r="F1213" s="8" t="n">
        <v>98.70999999999999</v>
      </c>
      <c r="G1213" s="8" t="n">
        <v>26.78</v>
      </c>
      <c r="H1213" s="8" t="n">
        <v>108.839996</v>
      </c>
      <c r="I1213" s="8" t="n">
        <v>6506.47998</v>
      </c>
      <c r="J1213" s="8" t="n">
        <v>97.670204</v>
      </c>
      <c r="L1213" s="9">
        <f>LN(B1213/B1212)</f>
        <v/>
      </c>
      <c r="M1213" s="9">
        <f>$M$1*(C1213-C1212)</f>
        <v/>
      </c>
      <c r="N1213" s="9">
        <f>$N$1*(D1213-D1212)</f>
        <v/>
      </c>
      <c r="O1213" s="9">
        <f>$O$1*LN(E1213/E1212)</f>
        <v/>
      </c>
      <c r="P1213" s="9">
        <f>$P$1*LN(F1213/F1212)</f>
        <v/>
      </c>
      <c r="Q1213" s="9">
        <f>$Q$1*(G1213-G1212)</f>
        <v/>
      </c>
      <c r="R1213" s="9">
        <f>$R$1*(H1213-H1212)</f>
        <v/>
      </c>
      <c r="S1213" s="9">
        <f>$S$1*LN(I1213/I1212)</f>
        <v/>
      </c>
      <c r="T1213" s="9">
        <f>$T$1*LN(J1213/J1212)</f>
        <v/>
      </c>
      <c r="U1213" s="9">
        <f>$W$12+$W$4*M1213+$W$5*N1213+$W$6*O1213+$W$7*P1213+$W$8*Q1213+$W$9*R1213+$W$10*S1213+$W$11*T1213</f>
        <v/>
      </c>
      <c r="AA1213" s="10">
        <f>INDEX(LINEST(L954:L1213,M954:T1213,TRUE,TRUE),1,9)*52</f>
        <v/>
      </c>
      <c r="AB1213" s="9">
        <f>INDEX(LINEST(L954:L1213,M954:T1213,TRUE,TRUE),1,8)</f>
        <v/>
      </c>
      <c r="AC1213" s="9">
        <f>INDEX(LINEST(L954:L1213,M954:T1213,TRUE,TRUE),1,7)</f>
        <v/>
      </c>
      <c r="AD1213" s="9">
        <f>INDEX(LINEST(L954:L1213,M954:T1213,TRUE,TRUE),1,6)</f>
        <v/>
      </c>
      <c r="AE1213" s="9">
        <f>INDEX(LINEST(L954:L1213,M954:T1213,TRUE,TRUE),1,5)</f>
        <v/>
      </c>
      <c r="AF1213" s="9">
        <f>INDEX(LINEST(L954:L1213,M954:T1213,TRUE,TRUE),1,4)</f>
        <v/>
      </c>
      <c r="AG1213" s="9">
        <f>INDEX(LINEST(L954:L1213,M954:T1213,TRUE,TRUE),1,3)</f>
        <v/>
      </c>
      <c r="AH1213" s="9">
        <f>INDEX(LINEST(L954:L1213,M954:T1213,TRUE,TRUE),1,2)</f>
        <v/>
      </c>
      <c r="AI1213" s="9">
        <f>INDEX(LINEST(L954:L1213,M954:T1213,TRUE,TRUE),1,1)</f>
        <v/>
      </c>
      <c r="AJ1213" s="10">
        <f>INDEX(LINEST(L954:L1213,M954:T1213,TRUE,TRUE),3,1)</f>
        <v/>
      </c>
      <c r="AK1213" s="9">
        <f>AA1212/52+AB1212*M1213+AC1212*N1213+AD1212*O1213+AE1212*P1213+AF1212*Q1213+AG1212*R1213+AH1212*S1213+AI1212*T1213</f>
        <v/>
      </c>
      <c r="AL1213" s="9">
        <f>AVERAGE(L953:L1212)</f>
        <v/>
      </c>
    </row>
    <row r="1214">
      <c r="A1214" s="7" t="n">
        <v>46108</v>
      </c>
      <c r="B1214" s="8" t="n">
        <v>4504.15</v>
      </c>
      <c r="C1214" s="8" t="n">
        <v>2.31</v>
      </c>
      <c r="D1214" s="8" t="n">
        <v>2.13</v>
      </c>
      <c r="E1214" s="8" t="n">
        <v>100.150002</v>
      </c>
      <c r="F1214" s="8" t="n">
        <v>101.26</v>
      </c>
      <c r="G1214" s="8" t="n">
        <v>31.05</v>
      </c>
      <c r="H1214" s="8" t="n">
        <v>111.949997</v>
      </c>
      <c r="I1214" s="8" t="n">
        <v>6368.850098</v>
      </c>
      <c r="J1214" s="8" t="n">
        <v>97.551399</v>
      </c>
      <c r="L1214" s="9">
        <f>LN(B1214/B1213)</f>
        <v/>
      </c>
      <c r="M1214" s="9">
        <f>$M$1*(C1214-C1213)</f>
        <v/>
      </c>
      <c r="N1214" s="9">
        <f>$N$1*(D1214-D1213)</f>
        <v/>
      </c>
      <c r="O1214" s="9">
        <f>$O$1*LN(E1214/E1213)</f>
        <v/>
      </c>
      <c r="P1214" s="9">
        <f>$P$1*LN(F1214/F1213)</f>
        <v/>
      </c>
      <c r="Q1214" s="9">
        <f>$Q$1*(G1214-G1213)</f>
        <v/>
      </c>
      <c r="R1214" s="9">
        <f>$R$1*(H1214-H1213)</f>
        <v/>
      </c>
      <c r="S1214" s="9">
        <f>$S$1*LN(I1214/I1213)</f>
        <v/>
      </c>
      <c r="T1214" s="9">
        <f>$T$1*LN(J1214/J1213)</f>
        <v/>
      </c>
      <c r="U1214" s="9">
        <f>$W$12+$W$4*M1214+$W$5*N1214+$W$6*O1214+$W$7*P1214+$W$8*Q1214+$W$9*R1214+$W$10*S1214+$W$11*T1214</f>
        <v/>
      </c>
      <c r="AA1214" s="10">
        <f>INDEX(LINEST(L955:L1214,M955:T1214,TRUE,TRUE),1,9)*52</f>
        <v/>
      </c>
      <c r="AB1214" s="9">
        <f>INDEX(LINEST(L955:L1214,M955:T1214,TRUE,TRUE),1,8)</f>
        <v/>
      </c>
      <c r="AC1214" s="9">
        <f>INDEX(LINEST(L955:L1214,M955:T1214,TRUE,TRUE),1,7)</f>
        <v/>
      </c>
      <c r="AD1214" s="9">
        <f>INDEX(LINEST(L955:L1214,M955:T1214,TRUE,TRUE),1,6)</f>
        <v/>
      </c>
      <c r="AE1214" s="9">
        <f>INDEX(LINEST(L955:L1214,M955:T1214,TRUE,TRUE),1,5)</f>
        <v/>
      </c>
      <c r="AF1214" s="9">
        <f>INDEX(LINEST(L955:L1214,M955:T1214,TRUE,TRUE),1,4)</f>
        <v/>
      </c>
      <c r="AG1214" s="9">
        <f>INDEX(LINEST(L955:L1214,M955:T1214,TRUE,TRUE),1,3)</f>
        <v/>
      </c>
      <c r="AH1214" s="9">
        <f>INDEX(LINEST(L955:L1214,M955:T1214,TRUE,TRUE),1,2)</f>
        <v/>
      </c>
      <c r="AI1214" s="9">
        <f>INDEX(LINEST(L955:L1214,M955:T1214,TRUE,TRUE),1,1)</f>
        <v/>
      </c>
      <c r="AJ1214" s="10">
        <f>INDEX(LINEST(L955:L1214,M955:T1214,TRUE,TRUE),3,1)</f>
        <v/>
      </c>
      <c r="AK1214" s="9">
        <f>AA1213/52+AB1213*M1214+AC1213*N1214+AD1213*O1214+AE1213*P1214+AF1213*Q1214+AG1213*R1214+AH1213*S1214+AI1213*T1214</f>
        <v/>
      </c>
      <c r="AL1214" s="9">
        <f>AVERAGE(L954:L1213)</f>
        <v/>
      </c>
    </row>
    <row r="1215">
      <c r="A1215" s="7" t="n">
        <v>46115</v>
      </c>
      <c r="B1215" s="8" t="n">
        <v>4639.35</v>
      </c>
      <c r="C1215" s="8" t="n">
        <v>2.36</v>
      </c>
      <c r="D1215" s="8" t="n">
        <v>1.99</v>
      </c>
      <c r="E1215" s="8" t="n">
        <v>100.029999</v>
      </c>
      <c r="F1215" s="8" t="n">
        <v>113.23</v>
      </c>
      <c r="G1215" s="8" t="n">
        <v>23.87</v>
      </c>
      <c r="H1215" s="8" t="n">
        <v>84.410004</v>
      </c>
      <c r="I1215" s="8" t="n">
        <v>6582.689941</v>
      </c>
      <c r="J1215" s="8" t="n">
        <v>98.56909899999999</v>
      </c>
      <c r="L1215" s="9">
        <f>LN(B1215/B1214)</f>
        <v/>
      </c>
      <c r="M1215" s="9">
        <f>$M$1*(C1215-C1214)</f>
        <v/>
      </c>
      <c r="N1215" s="9">
        <f>$N$1*(D1215-D1214)</f>
        <v/>
      </c>
      <c r="O1215" s="9">
        <f>$O$1*LN(E1215/E1214)</f>
        <v/>
      </c>
      <c r="P1215" s="9">
        <f>$P$1*LN(F1215/F1214)</f>
        <v/>
      </c>
      <c r="Q1215" s="9">
        <f>$Q$1*(G1215-G1214)</f>
        <v/>
      </c>
      <c r="R1215" s="9">
        <f>$R$1*(H1215-H1214)</f>
        <v/>
      </c>
      <c r="S1215" s="9">
        <f>$S$1*LN(I1215/I1214)</f>
        <v/>
      </c>
      <c r="T1215" s="9">
        <f>$T$1*LN(J1215/J1214)</f>
        <v/>
      </c>
      <c r="U1215" s="9">
        <f>$W$12+$W$4*M1215+$W$5*N1215+$W$6*O1215+$W$7*P1215+$W$8*Q1215+$W$9*R1215+$W$10*S1215+$W$11*T1215</f>
        <v/>
      </c>
      <c r="AA1215" s="10">
        <f>INDEX(LINEST(L956:L1215,M956:T1215,TRUE,TRUE),1,9)*52</f>
        <v/>
      </c>
      <c r="AB1215" s="9">
        <f>INDEX(LINEST(L956:L1215,M956:T1215,TRUE,TRUE),1,8)</f>
        <v/>
      </c>
      <c r="AC1215" s="9">
        <f>INDEX(LINEST(L956:L1215,M956:T1215,TRUE,TRUE),1,7)</f>
        <v/>
      </c>
      <c r="AD1215" s="9">
        <f>INDEX(LINEST(L956:L1215,M956:T1215,TRUE,TRUE),1,6)</f>
        <v/>
      </c>
      <c r="AE1215" s="9">
        <f>INDEX(LINEST(L956:L1215,M956:T1215,TRUE,TRUE),1,5)</f>
        <v/>
      </c>
      <c r="AF1215" s="9">
        <f>INDEX(LINEST(L956:L1215,M956:T1215,TRUE,TRUE),1,4)</f>
        <v/>
      </c>
      <c r="AG1215" s="9">
        <f>INDEX(LINEST(L956:L1215,M956:T1215,TRUE,TRUE),1,3)</f>
        <v/>
      </c>
      <c r="AH1215" s="9">
        <f>INDEX(LINEST(L956:L1215,M956:T1215,TRUE,TRUE),1,2)</f>
        <v/>
      </c>
      <c r="AI1215" s="9">
        <f>INDEX(LINEST(L956:L1215,M956:T1215,TRUE,TRUE),1,1)</f>
        <v/>
      </c>
      <c r="AJ1215" s="10">
        <f>INDEX(LINEST(L956:L1215,M956:T1215,TRUE,TRUE),3,1)</f>
        <v/>
      </c>
      <c r="AK1215" s="9">
        <f>AA1214/52+AB1214*M1215+AC1214*N1215+AD1214*O1215+AE1214*P1215+AF1214*Q1215+AG1214*R1215+AH1214*S1215+AI1214*T1215</f>
        <v/>
      </c>
      <c r="AL1215" s="9">
        <f>AVERAGE(L955:L1214)</f>
        <v/>
      </c>
    </row>
    <row r="1216">
      <c r="A1216" s="7" t="n">
        <v>46122</v>
      </c>
      <c r="B1216" s="8" t="n">
        <v>4773.75</v>
      </c>
      <c r="C1216" s="8" t="n">
        <v>2.36</v>
      </c>
      <c r="D1216" s="8" t="n">
        <v>1.95</v>
      </c>
      <c r="E1216" s="8" t="n">
        <v>98.650002</v>
      </c>
      <c r="F1216" s="8" t="n">
        <v>98.34</v>
      </c>
      <c r="G1216" s="8" t="n">
        <v>19.23</v>
      </c>
      <c r="H1216" s="8" t="n">
        <v>72.150002</v>
      </c>
      <c r="I1216" s="8" t="n">
        <v>6816.890137</v>
      </c>
      <c r="J1216" s="8" t="n">
        <v>98.658501</v>
      </c>
      <c r="L1216" s="9">
        <f>LN(B1216/B1215)</f>
        <v/>
      </c>
      <c r="M1216" s="9">
        <f>$M$1*(C1216-C1215)</f>
        <v/>
      </c>
      <c r="N1216" s="9">
        <f>$N$1*(D1216-D1215)</f>
        <v/>
      </c>
      <c r="O1216" s="9">
        <f>$O$1*LN(E1216/E1215)</f>
        <v/>
      </c>
      <c r="P1216" s="9">
        <f>$P$1*LN(F1216/F1215)</f>
        <v/>
      </c>
      <c r="Q1216" s="9">
        <f>$Q$1*(G1216-G1215)</f>
        <v/>
      </c>
      <c r="R1216" s="9">
        <f>$R$1*(H1216-H1215)</f>
        <v/>
      </c>
      <c r="S1216" s="9">
        <f>$S$1*LN(I1216/I1215)</f>
        <v/>
      </c>
      <c r="T1216" s="9">
        <f>$T$1*LN(J1216/J1215)</f>
        <v/>
      </c>
      <c r="U1216" s="9">
        <f>$W$12+$W$4*M1216+$W$5*N1216+$W$6*O1216+$W$7*P1216+$W$8*Q1216+$W$9*R1216+$W$10*S1216+$W$11*T1216</f>
        <v/>
      </c>
      <c r="AA1216" s="10">
        <f>INDEX(LINEST(L957:L1216,M957:T1216,TRUE,TRUE),1,9)*52</f>
        <v/>
      </c>
      <c r="AB1216" s="9">
        <f>INDEX(LINEST(L957:L1216,M957:T1216,TRUE,TRUE),1,8)</f>
        <v/>
      </c>
      <c r="AC1216" s="9">
        <f>INDEX(LINEST(L957:L1216,M957:T1216,TRUE,TRUE),1,7)</f>
        <v/>
      </c>
      <c r="AD1216" s="9">
        <f>INDEX(LINEST(L957:L1216,M957:T1216,TRUE,TRUE),1,6)</f>
        <v/>
      </c>
      <c r="AE1216" s="9">
        <f>INDEX(LINEST(L957:L1216,M957:T1216,TRUE,TRUE),1,5)</f>
        <v/>
      </c>
      <c r="AF1216" s="9">
        <f>INDEX(LINEST(L957:L1216,M957:T1216,TRUE,TRUE),1,4)</f>
        <v/>
      </c>
      <c r="AG1216" s="9">
        <f>INDEX(LINEST(L957:L1216,M957:T1216,TRUE,TRUE),1,3)</f>
        <v/>
      </c>
      <c r="AH1216" s="9">
        <f>INDEX(LINEST(L957:L1216,M957:T1216,TRUE,TRUE),1,2)</f>
        <v/>
      </c>
      <c r="AI1216" s="9">
        <f>INDEX(LINEST(L957:L1216,M957:T1216,TRUE,TRUE),1,1)</f>
        <v/>
      </c>
      <c r="AJ1216" s="10">
        <f>INDEX(LINEST(L957:L1216,M957:T1216,TRUE,TRUE),3,1)</f>
        <v/>
      </c>
      <c r="AK1216" s="9">
        <f>AA1215/52+AB1215*M1216+AC1215*N1216+AD1215*O1216+AE1215*P1216+AF1215*Q1216+AG1215*R1216+AH1215*S1216+AI1215*T1216</f>
        <v/>
      </c>
      <c r="AL1216" s="9">
        <f>AVERAGE(L956:L1215)</f>
        <v/>
      </c>
    </row>
    <row r="1217">
      <c r="A1217" s="7" t="n">
        <v>46129</v>
      </c>
      <c r="B1217" s="8" t="n">
        <v>4870.5</v>
      </c>
      <c r="C1217" s="8" t="n">
        <v>2.36</v>
      </c>
      <c r="D1217" s="8" t="n">
        <v>1.9</v>
      </c>
      <c r="E1217" s="8" t="n">
        <v>98.099998</v>
      </c>
      <c r="F1217" s="8" t="n">
        <v>85.91</v>
      </c>
      <c r="G1217" s="8" t="n">
        <v>17.48</v>
      </c>
      <c r="H1217" s="8" t="n">
        <v>65.699997</v>
      </c>
      <c r="I1217" s="8" t="n">
        <v>7126.060059</v>
      </c>
      <c r="J1217" s="8" t="n">
        <v>99.184967</v>
      </c>
      <c r="L1217" s="9">
        <f>LN(B1217/B1216)</f>
        <v/>
      </c>
      <c r="M1217" s="9">
        <f>$M$1*(C1217-C1216)</f>
        <v/>
      </c>
      <c r="N1217" s="9">
        <f>$N$1*(D1217-D1216)</f>
        <v/>
      </c>
      <c r="O1217" s="9">
        <f>$O$1*LN(E1217/E1216)</f>
        <v/>
      </c>
      <c r="P1217" s="9">
        <f>$P$1*LN(F1217/F1216)</f>
        <v/>
      </c>
      <c r="Q1217" s="9">
        <f>$Q$1*(G1217-G1216)</f>
        <v/>
      </c>
      <c r="R1217" s="9">
        <f>$R$1*(H1217-H1216)</f>
        <v/>
      </c>
      <c r="S1217" s="9">
        <f>$S$1*LN(I1217/I1216)</f>
        <v/>
      </c>
      <c r="T1217" s="9">
        <f>$T$1*LN(J1217/J1216)</f>
        <v/>
      </c>
      <c r="U1217" s="9">
        <f>$W$12+$W$4*M1217+$W$5*N1217+$W$6*O1217+$W$7*P1217+$W$8*Q1217+$W$9*R1217+$W$10*S1217+$W$11*T1217</f>
        <v/>
      </c>
      <c r="AA1217" s="10">
        <f>INDEX(LINEST(L958:L1217,M958:T1217,TRUE,TRUE),1,9)*52</f>
        <v/>
      </c>
      <c r="AB1217" s="9">
        <f>INDEX(LINEST(L958:L1217,M958:T1217,TRUE,TRUE),1,8)</f>
        <v/>
      </c>
      <c r="AC1217" s="9">
        <f>INDEX(LINEST(L958:L1217,M958:T1217,TRUE,TRUE),1,7)</f>
        <v/>
      </c>
      <c r="AD1217" s="9">
        <f>INDEX(LINEST(L958:L1217,M958:T1217,TRUE,TRUE),1,6)</f>
        <v/>
      </c>
      <c r="AE1217" s="9">
        <f>INDEX(LINEST(L958:L1217,M958:T1217,TRUE,TRUE),1,5)</f>
        <v/>
      </c>
      <c r="AF1217" s="9">
        <f>INDEX(LINEST(L958:L1217,M958:T1217,TRUE,TRUE),1,4)</f>
        <v/>
      </c>
      <c r="AG1217" s="9">
        <f>INDEX(LINEST(L958:L1217,M958:T1217,TRUE,TRUE),1,3)</f>
        <v/>
      </c>
      <c r="AH1217" s="9">
        <f>INDEX(LINEST(L958:L1217,M958:T1217,TRUE,TRUE),1,2)</f>
        <v/>
      </c>
      <c r="AI1217" s="9">
        <f>INDEX(LINEST(L958:L1217,M958:T1217,TRUE,TRUE),1,1)</f>
        <v/>
      </c>
      <c r="AJ1217" s="10">
        <f>INDEX(LINEST(L958:L1217,M958:T1217,TRUE,TRUE),3,1)</f>
        <v/>
      </c>
      <c r="AK1217" s="9">
        <f>AA1216/52+AB1216*M1217+AC1216*N1217+AD1216*O1217+AE1216*P1217+AF1216*Q1217+AG1216*R1217+AH1216*S1217+AI1216*T1217</f>
        <v/>
      </c>
      <c r="AL1217" s="9">
        <f>AVERAGE(L957:L1216)</f>
        <v/>
      </c>
    </row>
    <row r="1218">
      <c r="A1218" s="7" t="n">
        <v>46136</v>
      </c>
      <c r="B1218" s="8" t="n">
        <v>4711.65</v>
      </c>
      <c r="C1218" s="8" t="n">
        <v>2.42</v>
      </c>
      <c r="D1218" s="8" t="n">
        <v>1.89</v>
      </c>
      <c r="E1218" s="8" t="n">
        <v>98.510002</v>
      </c>
      <c r="F1218" s="8" t="n">
        <v>98.42</v>
      </c>
      <c r="G1218" s="8" t="n">
        <v>18.71</v>
      </c>
      <c r="H1218" s="8" t="n">
        <v>66.970001</v>
      </c>
      <c r="I1218" s="8" t="n">
        <v>7165.080078</v>
      </c>
      <c r="J1218" s="8" t="n">
        <v>98.926697</v>
      </c>
      <c r="L1218" s="9">
        <f>LN(B1218/B1217)</f>
        <v/>
      </c>
      <c r="M1218" s="9">
        <f>$M$1*(C1218-C1217)</f>
        <v/>
      </c>
      <c r="N1218" s="9">
        <f>$N$1*(D1218-D1217)</f>
        <v/>
      </c>
      <c r="O1218" s="9">
        <f>$O$1*LN(E1218/E1217)</f>
        <v/>
      </c>
      <c r="P1218" s="9">
        <f>$P$1*LN(F1218/F1217)</f>
        <v/>
      </c>
      <c r="Q1218" s="9">
        <f>$Q$1*(G1218-G1217)</f>
        <v/>
      </c>
      <c r="R1218" s="9">
        <f>$R$1*(H1218-H1217)</f>
        <v/>
      </c>
      <c r="S1218" s="9">
        <f>$S$1*LN(I1218/I1217)</f>
        <v/>
      </c>
      <c r="T1218" s="9">
        <f>$T$1*LN(J1218/J1217)</f>
        <v/>
      </c>
      <c r="U1218" s="9">
        <f>$W$12+$W$4*M1218+$W$5*N1218+$W$6*O1218+$W$7*P1218+$W$8*Q1218+$W$9*R1218+$W$10*S1218+$W$11*T1218</f>
        <v/>
      </c>
      <c r="AA1218" s="10">
        <f>INDEX(LINEST(L959:L1218,M959:T1218,TRUE,TRUE),1,9)*52</f>
        <v/>
      </c>
      <c r="AB1218" s="9">
        <f>INDEX(LINEST(L959:L1218,M959:T1218,TRUE,TRUE),1,8)</f>
        <v/>
      </c>
      <c r="AC1218" s="9">
        <f>INDEX(LINEST(L959:L1218,M959:T1218,TRUE,TRUE),1,7)</f>
        <v/>
      </c>
      <c r="AD1218" s="9">
        <f>INDEX(LINEST(L959:L1218,M959:T1218,TRUE,TRUE),1,6)</f>
        <v/>
      </c>
      <c r="AE1218" s="9">
        <f>INDEX(LINEST(L959:L1218,M959:T1218,TRUE,TRUE),1,5)</f>
        <v/>
      </c>
      <c r="AF1218" s="9">
        <f>INDEX(LINEST(L959:L1218,M959:T1218,TRUE,TRUE),1,4)</f>
        <v/>
      </c>
      <c r="AG1218" s="9">
        <f>INDEX(LINEST(L959:L1218,M959:T1218,TRUE,TRUE),1,3)</f>
        <v/>
      </c>
      <c r="AH1218" s="9">
        <f>INDEX(LINEST(L959:L1218,M959:T1218,TRUE,TRUE),1,2)</f>
        <v/>
      </c>
      <c r="AI1218" s="9">
        <f>INDEX(LINEST(L959:L1218,M959:T1218,TRUE,TRUE),1,1)</f>
        <v/>
      </c>
      <c r="AJ1218" s="10">
        <f>INDEX(LINEST(L959:L1218,M959:T1218,TRUE,TRUE),3,1)</f>
        <v/>
      </c>
      <c r="AK1218" s="9">
        <f>AA1217/52+AB1217*M1218+AC1217*N1218+AD1217*O1218+AE1217*P1218+AF1217*Q1218+AG1217*R1218+AH1217*S1218+AI1217*T1218</f>
        <v/>
      </c>
      <c r="AL1218" s="9">
        <f>AVERAGE(L958:L1217)</f>
        <v/>
      </c>
    </row>
    <row r="1219">
      <c r="A1219" s="7" t="n">
        <v>46143</v>
      </c>
      <c r="B1219" s="8" t="n">
        <v>4636.9</v>
      </c>
      <c r="C1219" s="8" t="n">
        <v>2.48</v>
      </c>
      <c r="D1219" s="8" t="n">
        <v>1.91</v>
      </c>
      <c r="E1219" s="8" t="n">
        <v>98.209999</v>
      </c>
      <c r="F1219" s="8" t="n">
        <v>105.38</v>
      </c>
      <c r="G1219" s="8" t="n">
        <v>16.99</v>
      </c>
      <c r="H1219" s="8" t="n">
        <v>70.410004</v>
      </c>
      <c r="I1219" s="8" t="n">
        <v>7230.120117</v>
      </c>
      <c r="J1219" s="8" t="n">
        <v>98.569534</v>
      </c>
      <c r="L1219" s="9">
        <f>LN(B1219/B1218)</f>
        <v/>
      </c>
      <c r="M1219" s="9">
        <f>$M$1*(C1219-C1218)</f>
        <v/>
      </c>
      <c r="N1219" s="9">
        <f>$N$1*(D1219-D1218)</f>
        <v/>
      </c>
      <c r="O1219" s="9">
        <f>$O$1*LN(E1219/E1218)</f>
        <v/>
      </c>
      <c r="P1219" s="9">
        <f>$P$1*LN(F1219/F1218)</f>
        <v/>
      </c>
      <c r="Q1219" s="9">
        <f>$Q$1*(G1219-G1218)</f>
        <v/>
      </c>
      <c r="R1219" s="9">
        <f>$R$1*(H1219-H1218)</f>
        <v/>
      </c>
      <c r="S1219" s="9">
        <f>$S$1*LN(I1219/I1218)</f>
        <v/>
      </c>
      <c r="T1219" s="9">
        <f>$T$1*LN(J1219/J1218)</f>
        <v/>
      </c>
      <c r="U1219" s="9">
        <f>$W$12+$W$4*M1219+$W$5*N1219+$W$6*O1219+$W$7*P1219+$W$8*Q1219+$W$9*R1219+$W$10*S1219+$W$11*T1219</f>
        <v/>
      </c>
      <c r="AA1219" s="10">
        <f>INDEX(LINEST(L960:L1219,M960:T1219,TRUE,TRUE),1,9)*52</f>
        <v/>
      </c>
      <c r="AB1219" s="9">
        <f>INDEX(LINEST(L960:L1219,M960:T1219,TRUE,TRUE),1,8)</f>
        <v/>
      </c>
      <c r="AC1219" s="9">
        <f>INDEX(LINEST(L960:L1219,M960:T1219,TRUE,TRUE),1,7)</f>
        <v/>
      </c>
      <c r="AD1219" s="9">
        <f>INDEX(LINEST(L960:L1219,M960:T1219,TRUE,TRUE),1,6)</f>
        <v/>
      </c>
      <c r="AE1219" s="9">
        <f>INDEX(LINEST(L960:L1219,M960:T1219,TRUE,TRUE),1,5)</f>
        <v/>
      </c>
      <c r="AF1219" s="9">
        <f>INDEX(LINEST(L960:L1219,M960:T1219,TRUE,TRUE),1,4)</f>
        <v/>
      </c>
      <c r="AG1219" s="9">
        <f>INDEX(LINEST(L960:L1219,M960:T1219,TRUE,TRUE),1,3)</f>
        <v/>
      </c>
      <c r="AH1219" s="9">
        <f>INDEX(LINEST(L960:L1219,M960:T1219,TRUE,TRUE),1,2)</f>
        <v/>
      </c>
      <c r="AI1219" s="9">
        <f>INDEX(LINEST(L960:L1219,M960:T1219,TRUE,TRUE),1,1)</f>
        <v/>
      </c>
      <c r="AJ1219" s="10">
        <f>INDEX(LINEST(L960:L1219,M960:T1219,TRUE,TRUE),3,1)</f>
        <v/>
      </c>
      <c r="AK1219" s="9">
        <f>AA1218/52+AB1218*M1219+AC1218*N1219+AD1218*O1219+AE1218*P1219+AF1218*Q1219+AG1218*R1219+AH1218*S1219+AI1218*T1219</f>
        <v/>
      </c>
      <c r="AL1219" s="9">
        <f>AVERAGE(L959:L1218)</f>
        <v/>
      </c>
    </row>
    <row r="1220">
      <c r="A1220" s="7" t="n">
        <v>46150</v>
      </c>
      <c r="B1220" s="8" t="n">
        <v>4741.4</v>
      </c>
      <c r="C1220" s="8" t="n">
        <v>2.45</v>
      </c>
      <c r="D1220" s="8" t="n">
        <v>1.93</v>
      </c>
      <c r="E1220" s="8" t="n">
        <v>97.839996</v>
      </c>
      <c r="F1220" s="8" t="n">
        <v>98.87</v>
      </c>
      <c r="G1220" s="8" t="n">
        <v>17.19</v>
      </c>
      <c r="H1220" s="8" t="n">
        <v>67.25</v>
      </c>
      <c r="I1220" s="8" t="n">
        <v>7398.930176</v>
      </c>
      <c r="J1220" s="8" t="n">
        <v>98.848595</v>
      </c>
      <c r="L1220" s="9">
        <f>LN(B1220/B1219)</f>
        <v/>
      </c>
      <c r="M1220" s="9">
        <f>$M$1*(C1220-C1219)</f>
        <v/>
      </c>
      <c r="N1220" s="9">
        <f>$N$1*(D1220-D1219)</f>
        <v/>
      </c>
      <c r="O1220" s="9">
        <f>$O$1*LN(E1220/E1219)</f>
        <v/>
      </c>
      <c r="P1220" s="9">
        <f>$P$1*LN(F1220/F1219)</f>
        <v/>
      </c>
      <c r="Q1220" s="9">
        <f>$Q$1*(G1220-G1219)</f>
        <v/>
      </c>
      <c r="R1220" s="9">
        <f>$R$1*(H1220-H1219)</f>
        <v/>
      </c>
      <c r="S1220" s="9">
        <f>$S$1*LN(I1220/I1219)</f>
        <v/>
      </c>
      <c r="T1220" s="9">
        <f>$T$1*LN(J1220/J1219)</f>
        <v/>
      </c>
      <c r="U1220" s="9">
        <f>$W$12+$W$4*M1220+$W$5*N1220+$W$6*O1220+$W$7*P1220+$W$8*Q1220+$W$9*R1220+$W$10*S1220+$W$11*T1220</f>
        <v/>
      </c>
      <c r="AA1220" s="10">
        <f>INDEX(LINEST(L961:L1220,M961:T1220,TRUE,TRUE),1,9)*52</f>
        <v/>
      </c>
      <c r="AB1220" s="9">
        <f>INDEX(LINEST(L961:L1220,M961:T1220,TRUE,TRUE),1,8)</f>
        <v/>
      </c>
      <c r="AC1220" s="9">
        <f>INDEX(LINEST(L961:L1220,M961:T1220,TRUE,TRUE),1,7)</f>
        <v/>
      </c>
      <c r="AD1220" s="9">
        <f>INDEX(LINEST(L961:L1220,M961:T1220,TRUE,TRUE),1,6)</f>
        <v/>
      </c>
      <c r="AE1220" s="9">
        <f>INDEX(LINEST(L961:L1220,M961:T1220,TRUE,TRUE),1,5)</f>
        <v/>
      </c>
      <c r="AF1220" s="9">
        <f>INDEX(LINEST(L961:L1220,M961:T1220,TRUE,TRUE),1,4)</f>
        <v/>
      </c>
      <c r="AG1220" s="9">
        <f>INDEX(LINEST(L961:L1220,M961:T1220,TRUE,TRUE),1,3)</f>
        <v/>
      </c>
      <c r="AH1220" s="9">
        <f>INDEX(LINEST(L961:L1220,M961:T1220,TRUE,TRUE),1,2)</f>
        <v/>
      </c>
      <c r="AI1220" s="9">
        <f>INDEX(LINEST(L961:L1220,M961:T1220,TRUE,TRUE),1,1)</f>
        <v/>
      </c>
      <c r="AJ1220" s="10">
        <f>INDEX(LINEST(L961:L1220,M961:T1220,TRUE,TRUE),3,1)</f>
        <v/>
      </c>
      <c r="AK1220" s="9">
        <f>AA1219/52+AB1219*M1220+AC1219*N1220+AD1219*O1220+AE1219*P1220+AF1219*Q1220+AG1219*R1220+AH1219*S1220+AI1219*T1220</f>
        <v/>
      </c>
      <c r="AL1220" s="9">
        <f>AVERAGE(L960:L1219)</f>
        <v/>
      </c>
    </row>
    <row r="1221">
      <c r="A1221" s="7" t="n">
        <v>46157</v>
      </c>
      <c r="B1221" s="8" t="n">
        <v>4528</v>
      </c>
      <c r="C1221" s="8" t="n">
        <v>2.49</v>
      </c>
      <c r="D1221" s="8" t="n">
        <v>2.1</v>
      </c>
      <c r="E1221" s="8" t="n">
        <v>99.269997</v>
      </c>
      <c r="F1221" s="8" t="n">
        <v>108.99</v>
      </c>
      <c r="G1221" s="8" t="n">
        <v>18.43</v>
      </c>
      <c r="H1221" s="8" t="n">
        <v>79.870003</v>
      </c>
      <c r="I1221" s="8" t="n">
        <v>7408.5</v>
      </c>
      <c r="J1221" s="8" t="n">
        <v>97.69246699999999</v>
      </c>
      <c r="L1221" s="9">
        <f>LN(B1221/B1220)</f>
        <v/>
      </c>
      <c r="M1221" s="9">
        <f>$M$1*(C1221-C1220)</f>
        <v/>
      </c>
      <c r="N1221" s="9">
        <f>$N$1*(D1221-D1220)</f>
        <v/>
      </c>
      <c r="O1221" s="9">
        <f>$O$1*LN(E1221/E1220)</f>
        <v/>
      </c>
      <c r="P1221" s="9">
        <f>$P$1*LN(F1221/F1220)</f>
        <v/>
      </c>
      <c r="Q1221" s="9">
        <f>$Q$1*(G1221-G1220)</f>
        <v/>
      </c>
      <c r="R1221" s="9">
        <f>$R$1*(H1221-H1220)</f>
        <v/>
      </c>
      <c r="S1221" s="9">
        <f>$S$1*LN(I1221/I1220)</f>
        <v/>
      </c>
      <c r="T1221" s="9">
        <f>$T$1*LN(J1221/J1220)</f>
        <v/>
      </c>
      <c r="U1221" s="9">
        <f>$W$12+$W$4*M1221+$W$5*N1221+$W$6*O1221+$W$7*P1221+$W$8*Q1221+$W$9*R1221+$W$10*S1221+$W$11*T1221</f>
        <v/>
      </c>
      <c r="AA1221" s="10">
        <f>INDEX(LINEST(L962:L1221,M962:T1221,TRUE,TRUE),1,9)*52</f>
        <v/>
      </c>
      <c r="AB1221" s="9">
        <f>INDEX(LINEST(L962:L1221,M962:T1221,TRUE,TRUE),1,8)</f>
        <v/>
      </c>
      <c r="AC1221" s="9">
        <f>INDEX(LINEST(L962:L1221,M962:T1221,TRUE,TRUE),1,7)</f>
        <v/>
      </c>
      <c r="AD1221" s="9">
        <f>INDEX(LINEST(L962:L1221,M962:T1221,TRUE,TRUE),1,6)</f>
        <v/>
      </c>
      <c r="AE1221" s="9">
        <f>INDEX(LINEST(L962:L1221,M962:T1221,TRUE,TRUE),1,5)</f>
        <v/>
      </c>
      <c r="AF1221" s="9">
        <f>INDEX(LINEST(L962:L1221,M962:T1221,TRUE,TRUE),1,4)</f>
        <v/>
      </c>
      <c r="AG1221" s="9">
        <f>INDEX(LINEST(L962:L1221,M962:T1221,TRUE,TRUE),1,3)</f>
        <v/>
      </c>
      <c r="AH1221" s="9">
        <f>INDEX(LINEST(L962:L1221,M962:T1221,TRUE,TRUE),1,2)</f>
        <v/>
      </c>
      <c r="AI1221" s="9">
        <f>INDEX(LINEST(L962:L1221,M962:T1221,TRUE,TRUE),1,1)</f>
        <v/>
      </c>
      <c r="AJ1221" s="10">
        <f>INDEX(LINEST(L962:L1221,M962:T1221,TRUE,TRUE),3,1)</f>
        <v/>
      </c>
      <c r="AK1221" s="9">
        <f>AA1220/52+AB1220*M1221+AC1220*N1221+AD1220*O1221+AE1220*P1221+AF1220*Q1221+AG1220*R1221+AH1220*S1221+AI1220*T1221</f>
        <v/>
      </c>
      <c r="AL1221" s="9">
        <f>AVERAGE(L961:L1220)</f>
        <v/>
      </c>
    </row>
    <row r="1222">
      <c r="A1222" s="7" t="n">
        <v>46164</v>
      </c>
      <c r="B1222" s="8" t="n">
        <v>4506.15</v>
      </c>
      <c r="C1222" s="8" t="n">
        <v>2.4</v>
      </c>
      <c r="D1222" s="8" t="n">
        <v>2.16</v>
      </c>
      <c r="E1222" s="8" t="n">
        <v>99.31999999999999</v>
      </c>
      <c r="F1222" s="8" t="n">
        <v>100.35</v>
      </c>
      <c r="G1222" s="8" t="n">
        <v>16.7</v>
      </c>
      <c r="H1222" s="8" t="n">
        <v>78.43000000000001</v>
      </c>
      <c r="I1222" s="8" t="n">
        <v>7473.470215</v>
      </c>
      <c r="J1222" s="8" t="n">
        <v>98.111069</v>
      </c>
      <c r="L1222" s="9">
        <f>LN(B1222/B1221)</f>
        <v/>
      </c>
      <c r="M1222" s="9">
        <f>$M$1*(C1222-C1221)</f>
        <v/>
      </c>
      <c r="N1222" s="9">
        <f>$N$1*(D1222-D1221)</f>
        <v/>
      </c>
      <c r="O1222" s="9">
        <f>$O$1*LN(E1222/E1221)</f>
        <v/>
      </c>
      <c r="P1222" s="9">
        <f>$P$1*LN(F1222/F1221)</f>
        <v/>
      </c>
      <c r="Q1222" s="9">
        <f>$Q$1*(G1222-G1221)</f>
        <v/>
      </c>
      <c r="R1222" s="9">
        <f>$R$1*(H1222-H1221)</f>
        <v/>
      </c>
      <c r="S1222" s="9">
        <f>$S$1*LN(I1222/I1221)</f>
        <v/>
      </c>
      <c r="T1222" s="9">
        <f>$T$1*LN(J1222/J1221)</f>
        <v/>
      </c>
      <c r="U1222" s="9">
        <f>$W$12+$W$4*M1222+$W$5*N1222+$W$6*O1222+$W$7*P1222+$W$8*Q1222+$W$9*R1222+$W$10*S1222+$W$11*T1222</f>
        <v/>
      </c>
      <c r="AA1222" s="10">
        <f>INDEX(LINEST(L963:L1222,M963:T1222,TRUE,TRUE),1,9)*52</f>
        <v/>
      </c>
      <c r="AB1222" s="9">
        <f>INDEX(LINEST(L963:L1222,M963:T1222,TRUE,TRUE),1,8)</f>
        <v/>
      </c>
      <c r="AC1222" s="9">
        <f>INDEX(LINEST(L963:L1222,M963:T1222,TRUE,TRUE),1,7)</f>
        <v/>
      </c>
      <c r="AD1222" s="9">
        <f>INDEX(LINEST(L963:L1222,M963:T1222,TRUE,TRUE),1,6)</f>
        <v/>
      </c>
      <c r="AE1222" s="9">
        <f>INDEX(LINEST(L963:L1222,M963:T1222,TRUE,TRUE),1,5)</f>
        <v/>
      </c>
      <c r="AF1222" s="9">
        <f>INDEX(LINEST(L963:L1222,M963:T1222,TRUE,TRUE),1,4)</f>
        <v/>
      </c>
      <c r="AG1222" s="9">
        <f>INDEX(LINEST(L963:L1222,M963:T1222,TRUE,TRUE),1,3)</f>
        <v/>
      </c>
      <c r="AH1222" s="9">
        <f>INDEX(LINEST(L963:L1222,M963:T1222,TRUE,TRUE),1,2)</f>
        <v/>
      </c>
      <c r="AI1222" s="9">
        <f>INDEX(LINEST(L963:L1222,M963:T1222,TRUE,TRUE),1,1)</f>
        <v/>
      </c>
      <c r="AJ1222" s="10">
        <f>INDEX(LINEST(L963:L1222,M963:T1222,TRUE,TRUE),3,1)</f>
        <v/>
      </c>
      <c r="AK1222" s="9">
        <f>AA1221/52+AB1221*M1222+AC1221*N1222+AD1221*O1222+AE1221*P1222+AF1221*Q1222+AG1221*R1222+AH1221*S1222+AI1221*T1222</f>
        <v/>
      </c>
      <c r="AL1222" s="9">
        <f>AVERAGE(L962:L1221)</f>
        <v/>
      </c>
    </row>
    <row r="1223">
      <c r="A1223" s="7" t="n">
        <v>46171</v>
      </c>
      <c r="B1223" s="8" t="n">
        <v>4545.95</v>
      </c>
      <c r="C1223" s="8" t="n">
        <v>2.38</v>
      </c>
      <c r="D1223" s="8" t="n">
        <v>2.07</v>
      </c>
      <c r="E1223" s="8" t="n">
        <v>98.910004</v>
      </c>
      <c r="F1223" s="8" t="n">
        <v>91.16</v>
      </c>
      <c r="G1223" s="8" t="n">
        <v>15.32</v>
      </c>
      <c r="H1223" s="8" t="n">
        <v>70.220001</v>
      </c>
      <c r="I1223" s="8" t="n">
        <v>7580.060059</v>
      </c>
      <c r="J1223" s="8" t="n">
        <v>98.728996</v>
      </c>
      <c r="L1223" s="9">
        <f>LN(B1223/B1222)</f>
        <v/>
      </c>
      <c r="M1223" s="9">
        <f>$M$1*(C1223-C1222)</f>
        <v/>
      </c>
      <c r="N1223" s="9">
        <f>$N$1*(D1223-D1222)</f>
        <v/>
      </c>
      <c r="O1223" s="9">
        <f>$O$1*LN(E1223/E1222)</f>
        <v/>
      </c>
      <c r="P1223" s="9">
        <f>$P$1*LN(F1223/F1222)</f>
        <v/>
      </c>
      <c r="Q1223" s="9">
        <f>$Q$1*(G1223-G1222)</f>
        <v/>
      </c>
      <c r="R1223" s="9">
        <f>$R$1*(H1223-H1222)</f>
        <v/>
      </c>
      <c r="S1223" s="9">
        <f>$S$1*LN(I1223/I1222)</f>
        <v/>
      </c>
      <c r="T1223" s="9">
        <f>$T$1*LN(J1223/J1222)</f>
        <v/>
      </c>
      <c r="U1223" s="9">
        <f>$W$12+$W$4*M1223+$W$5*N1223+$W$6*O1223+$W$7*P1223+$W$8*Q1223+$W$9*R1223+$W$10*S1223+$W$11*T1223</f>
        <v/>
      </c>
      <c r="AA1223" s="10">
        <f>INDEX(LINEST(L964:L1223,M964:T1223,TRUE,TRUE),1,9)*52</f>
        <v/>
      </c>
      <c r="AB1223" s="9">
        <f>INDEX(LINEST(L964:L1223,M964:T1223,TRUE,TRUE),1,8)</f>
        <v/>
      </c>
      <c r="AC1223" s="9">
        <f>INDEX(LINEST(L964:L1223,M964:T1223,TRUE,TRUE),1,7)</f>
        <v/>
      </c>
      <c r="AD1223" s="9">
        <f>INDEX(LINEST(L964:L1223,M964:T1223,TRUE,TRUE),1,6)</f>
        <v/>
      </c>
      <c r="AE1223" s="9">
        <f>INDEX(LINEST(L964:L1223,M964:T1223,TRUE,TRUE),1,5)</f>
        <v/>
      </c>
      <c r="AF1223" s="9">
        <f>INDEX(LINEST(L964:L1223,M964:T1223,TRUE,TRUE),1,4)</f>
        <v/>
      </c>
      <c r="AG1223" s="9">
        <f>INDEX(LINEST(L964:L1223,M964:T1223,TRUE,TRUE),1,3)</f>
        <v/>
      </c>
      <c r="AH1223" s="9">
        <f>INDEX(LINEST(L964:L1223,M964:T1223,TRUE,TRUE),1,2)</f>
        <v/>
      </c>
      <c r="AI1223" s="9">
        <f>INDEX(LINEST(L964:L1223,M964:T1223,TRUE,TRUE),1,1)</f>
        <v/>
      </c>
      <c r="AJ1223" s="10">
        <f>INDEX(LINEST(L964:L1223,M964:T1223,TRUE,TRUE),3,1)</f>
        <v/>
      </c>
      <c r="AK1223" s="9">
        <f>AA1222/52+AB1222*M1223+AC1222*N1223+AD1222*O1223+AE1222*P1223+AF1222*Q1223+AG1222*R1223+AH1222*S1223+AI1222*T1223</f>
        <v/>
      </c>
      <c r="AL1223" s="9">
        <f>AVERAGE(L963:L1222)</f>
        <v/>
      </c>
    </row>
    <row r="1224">
      <c r="A1224" s="7" t="n">
        <v>46178</v>
      </c>
      <c r="B1224" s="8" t="n">
        <v>4365.15</v>
      </c>
      <c r="C1224" s="8" t="n">
        <v>2.36</v>
      </c>
      <c r="D1224" s="8" t="n">
        <v>2.19</v>
      </c>
      <c r="E1224" s="8" t="n">
        <v>100.07</v>
      </c>
      <c r="F1224" s="8" t="n">
        <v>94.31999999999999</v>
      </c>
      <c r="G1224" s="8" t="n">
        <v>21.51</v>
      </c>
      <c r="H1224" s="8" t="n">
        <v>75.199997</v>
      </c>
      <c r="I1224" s="8" t="n">
        <v>7383.740234</v>
      </c>
      <c r="J1224" s="8" t="n">
        <v>98.16999800000001</v>
      </c>
      <c r="L1224" s="9">
        <f>LN(B1224/B1223)</f>
        <v/>
      </c>
      <c r="M1224" s="9">
        <f>$M$1*(C1224-C1223)</f>
        <v/>
      </c>
      <c r="N1224" s="9">
        <f>$N$1*(D1224-D1223)</f>
        <v/>
      </c>
      <c r="O1224" s="9">
        <f>$O$1*LN(E1224/E1223)</f>
        <v/>
      </c>
      <c r="P1224" s="9">
        <f>$P$1*LN(F1224/F1223)</f>
        <v/>
      </c>
      <c r="Q1224" s="9">
        <f>$Q$1*(G1224-G1223)</f>
        <v/>
      </c>
      <c r="R1224" s="9">
        <f>$R$1*(H1224-H1223)</f>
        <v/>
      </c>
      <c r="S1224" s="9">
        <f>$S$1*LN(I1224/I1223)</f>
        <v/>
      </c>
      <c r="T1224" s="9">
        <f>$T$1*LN(J1224/J1223)</f>
        <v/>
      </c>
      <c r="U1224" s="9">
        <f>$W$12+$W$4*M1224+$W$5*N1224+$W$6*O1224+$W$7*P1224+$W$8*Q1224+$W$9*R1224+$W$10*S1224+$W$11*T1224</f>
        <v/>
      </c>
      <c r="AA1224" s="10">
        <f>INDEX(LINEST(L965:L1224,M965:T1224,TRUE,TRUE),1,9)*52</f>
        <v/>
      </c>
      <c r="AB1224" s="9">
        <f>INDEX(LINEST(L965:L1224,M965:T1224,TRUE,TRUE),1,8)</f>
        <v/>
      </c>
      <c r="AC1224" s="9">
        <f>INDEX(LINEST(L965:L1224,M965:T1224,TRUE,TRUE),1,7)</f>
        <v/>
      </c>
      <c r="AD1224" s="9">
        <f>INDEX(LINEST(L965:L1224,M965:T1224,TRUE,TRUE),1,6)</f>
        <v/>
      </c>
      <c r="AE1224" s="9">
        <f>INDEX(LINEST(L965:L1224,M965:T1224,TRUE,TRUE),1,5)</f>
        <v/>
      </c>
      <c r="AF1224" s="9">
        <f>INDEX(LINEST(L965:L1224,M965:T1224,TRUE,TRUE),1,4)</f>
        <v/>
      </c>
      <c r="AG1224" s="9">
        <f>INDEX(LINEST(L965:L1224,M965:T1224,TRUE,TRUE),1,3)</f>
        <v/>
      </c>
      <c r="AH1224" s="9">
        <f>INDEX(LINEST(L965:L1224,M965:T1224,TRUE,TRUE),1,2)</f>
        <v/>
      </c>
      <c r="AI1224" s="9">
        <f>INDEX(LINEST(L965:L1224,M965:T1224,TRUE,TRUE),1,1)</f>
        <v/>
      </c>
      <c r="AJ1224" s="10">
        <f>INDEX(LINEST(L965:L1224,M965:T1224,TRUE,TRUE),3,1)</f>
        <v/>
      </c>
      <c r="AK1224" s="9">
        <f>AA1223/52+AB1223*M1224+AC1223*N1224+AD1223*O1224+AE1223*P1224+AF1223*Q1224+AG1223*R1224+AH1223*S1224+AI1223*T1224</f>
        <v/>
      </c>
      <c r="AL1224" s="9">
        <f>AVERAGE(L964:L1223)</f>
        <v/>
      </c>
    </row>
    <row r="1225">
      <c r="A1225" s="7" t="n">
        <v>46185</v>
      </c>
      <c r="B1225" s="8" t="n">
        <v>4185.95</v>
      </c>
      <c r="C1225" s="8" t="n">
        <v>2.31</v>
      </c>
      <c r="D1225" s="8" t="n">
        <v>2.17</v>
      </c>
      <c r="E1225" s="8" t="n">
        <v>99.75</v>
      </c>
      <c r="F1225" s="8" t="n">
        <v>88.62</v>
      </c>
      <c r="G1225" s="8" t="n">
        <v>17.68</v>
      </c>
      <c r="H1225" s="8" t="n">
        <v>69.360001</v>
      </c>
      <c r="I1225" s="8" t="n">
        <v>7431.459961</v>
      </c>
      <c r="J1225" s="8" t="n">
        <v>98.760002</v>
      </c>
      <c r="L1225" s="9">
        <f>LN(B1225/B1224)</f>
        <v/>
      </c>
      <c r="M1225" s="9">
        <f>$M$1*(C1225-C1224)</f>
        <v/>
      </c>
      <c r="N1225" s="9">
        <f>$N$1*(D1225-D1224)</f>
        <v/>
      </c>
      <c r="O1225" s="9">
        <f>$O$1*LN(E1225/E1224)</f>
        <v/>
      </c>
      <c r="P1225" s="9">
        <f>$P$1*LN(F1225/F1224)</f>
        <v/>
      </c>
      <c r="Q1225" s="9">
        <f>$Q$1*(G1225-G1224)</f>
        <v/>
      </c>
      <c r="R1225" s="9">
        <f>$R$1*(H1225-H1224)</f>
        <v/>
      </c>
      <c r="S1225" s="9">
        <f>$S$1*LN(I1225/I1224)</f>
        <v/>
      </c>
      <c r="T1225" s="9">
        <f>$T$1*LN(J1225/J1224)</f>
        <v/>
      </c>
      <c r="U1225" s="9">
        <f>$W$12+$W$4*M1225+$W$5*N1225+$W$6*O1225+$W$7*P1225+$W$8*Q1225+$W$9*R1225+$W$10*S1225+$W$11*T1225</f>
        <v/>
      </c>
      <c r="AA1225" s="10">
        <f>INDEX(LINEST(L966:L1225,M966:T1225,TRUE,TRUE),1,9)*52</f>
        <v/>
      </c>
      <c r="AB1225" s="9">
        <f>INDEX(LINEST(L966:L1225,M966:T1225,TRUE,TRUE),1,8)</f>
        <v/>
      </c>
      <c r="AC1225" s="9">
        <f>INDEX(LINEST(L966:L1225,M966:T1225,TRUE,TRUE),1,7)</f>
        <v/>
      </c>
      <c r="AD1225" s="9">
        <f>INDEX(LINEST(L966:L1225,M966:T1225,TRUE,TRUE),1,6)</f>
        <v/>
      </c>
      <c r="AE1225" s="9">
        <f>INDEX(LINEST(L966:L1225,M966:T1225,TRUE,TRUE),1,5)</f>
        <v/>
      </c>
      <c r="AF1225" s="9">
        <f>INDEX(LINEST(L966:L1225,M966:T1225,TRUE,TRUE),1,4)</f>
        <v/>
      </c>
      <c r="AG1225" s="9">
        <f>INDEX(LINEST(L966:L1225,M966:T1225,TRUE,TRUE),1,3)</f>
        <v/>
      </c>
      <c r="AH1225" s="9">
        <f>INDEX(LINEST(L966:L1225,M966:T1225,TRUE,TRUE),1,2)</f>
        <v/>
      </c>
      <c r="AI1225" s="9">
        <f>INDEX(LINEST(L966:L1225,M966:T1225,TRUE,TRUE),1,1)</f>
        <v/>
      </c>
      <c r="AJ1225" s="10">
        <f>INDEX(LINEST(L966:L1225,M966:T1225,TRUE,TRUE),3,1)</f>
        <v/>
      </c>
      <c r="AK1225" s="9">
        <f>AA1224/52+AB1224*M1225+AC1224*N1225+AD1224*O1225+AE1224*P1225+AF1224*Q1225+AG1224*R1225+AH1224*S1225+AI1224*T1225</f>
        <v/>
      </c>
      <c r="AL1225" s="9">
        <f>AVERAGE(L965:L1224)</f>
        <v/>
      </c>
    </row>
    <row r="1226">
      <c r="A1226" s="7" t="n">
        <v>46192</v>
      </c>
      <c r="B1226" s="8" t="n">
        <v>4150.9</v>
      </c>
      <c r="C1226" s="8" t="n">
        <v>2.25</v>
      </c>
      <c r="D1226" s="8" t="n">
        <v>2.23</v>
      </c>
      <c r="E1226" s="8" t="n">
        <v>100.849998</v>
      </c>
      <c r="F1226" s="8" t="n">
        <v>84.65000000000001</v>
      </c>
      <c r="G1226" s="8" t="n">
        <v>16.78</v>
      </c>
      <c r="H1226" s="8" t="n">
        <v>65.389999</v>
      </c>
      <c r="I1226" s="8" t="n">
        <v>7500.580078</v>
      </c>
      <c r="J1226" s="8" t="n">
        <v>98.900002</v>
      </c>
      <c r="L1226" s="9">
        <f>LN(B1226/B1225)</f>
        <v/>
      </c>
      <c r="M1226" s="9">
        <f>$M$1*(C1226-C1225)</f>
        <v/>
      </c>
      <c r="N1226" s="9">
        <f>$N$1*(D1226-D1225)</f>
        <v/>
      </c>
      <c r="O1226" s="9">
        <f>$O$1*LN(E1226/E1225)</f>
        <v/>
      </c>
      <c r="P1226" s="9">
        <f>$P$1*LN(F1226/F1225)</f>
        <v/>
      </c>
      <c r="Q1226" s="9">
        <f>$Q$1*(G1226-G1225)</f>
        <v/>
      </c>
      <c r="R1226" s="9">
        <f>$R$1*(H1226-H1225)</f>
        <v/>
      </c>
      <c r="S1226" s="9">
        <f>$S$1*LN(I1226/I1225)</f>
        <v/>
      </c>
      <c r="T1226" s="9">
        <f>$T$1*LN(J1226/J1225)</f>
        <v/>
      </c>
      <c r="U1226" s="9">
        <f>$W$12+$W$4*M1226+$W$5*N1226+$W$6*O1226+$W$7*P1226+$W$8*Q1226+$W$9*R1226+$W$10*S1226+$W$11*T1226</f>
        <v/>
      </c>
      <c r="AA1226" s="10">
        <f>INDEX(LINEST(L967:L1226,M967:T1226,TRUE,TRUE),1,9)*52</f>
        <v/>
      </c>
      <c r="AB1226" s="9">
        <f>INDEX(LINEST(L967:L1226,M967:T1226,TRUE,TRUE),1,8)</f>
        <v/>
      </c>
      <c r="AC1226" s="9">
        <f>INDEX(LINEST(L967:L1226,M967:T1226,TRUE,TRUE),1,7)</f>
        <v/>
      </c>
      <c r="AD1226" s="9">
        <f>INDEX(LINEST(L967:L1226,M967:T1226,TRUE,TRUE),1,6)</f>
        <v/>
      </c>
      <c r="AE1226" s="9">
        <f>INDEX(LINEST(L967:L1226,M967:T1226,TRUE,TRUE),1,5)</f>
        <v/>
      </c>
      <c r="AF1226" s="9">
        <f>INDEX(LINEST(L967:L1226,M967:T1226,TRUE,TRUE),1,4)</f>
        <v/>
      </c>
      <c r="AG1226" s="9">
        <f>INDEX(LINEST(L967:L1226,M967:T1226,TRUE,TRUE),1,3)</f>
        <v/>
      </c>
      <c r="AH1226" s="9">
        <f>INDEX(LINEST(L967:L1226,M967:T1226,TRUE,TRUE),1,2)</f>
        <v/>
      </c>
      <c r="AI1226" s="9">
        <f>INDEX(LINEST(L967:L1226,M967:T1226,TRUE,TRUE),1,1)</f>
        <v/>
      </c>
      <c r="AJ1226" s="10">
        <f>INDEX(LINEST(L967:L1226,M967:T1226,TRUE,TRUE),3,1)</f>
        <v/>
      </c>
      <c r="AK1226" s="9">
        <f>AA1225/52+AB1225*M1226+AC1225*N1226+AD1225*O1226+AE1225*P1226+AF1225*Q1226+AG1225*R1226+AH1225*S1226+AI1225*T1226</f>
        <v/>
      </c>
      <c r="AL1226" s="9">
        <f>AVERAGE(L966:L1225)</f>
        <v/>
      </c>
    </row>
  </sheetData>
  <mergeCells count="1">
    <mergeCell ref="A1:J1"/>
  </mergeCells>
  <dataValidations count="1">
    <dataValidation sqref="M1 N1 O1 P1 Q1 R1 S1 T1" showDropDown="0" showInputMessage="0" showErrorMessage="0" allowBlank="0" type="list">
      <formula1>"0,1"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22" customWidth="1" min="22" max="22"/>
  </cols>
  <sheetData>
    <row r="1">
      <c r="A1" s="1" t="inlineStr">
        <is>
          <t>Gold factor regression — quarterly, data embedded (blue = inputs, toggles row 1)</t>
        </is>
      </c>
      <c r="L1" s="2" t="inlineStr">
        <is>
          <t>Include 1/0 →</t>
        </is>
      </c>
      <c r="M1" s="3" t="n">
        <v>1</v>
      </c>
      <c r="N1" s="3" t="n">
        <v>1</v>
      </c>
      <c r="O1" s="3" t="n">
        <v>1</v>
      </c>
      <c r="P1" s="3" t="n">
        <v>1</v>
      </c>
      <c r="Q1" s="3" t="n">
        <v>1</v>
      </c>
      <c r="R1" s="3" t="n">
        <v>1</v>
      </c>
      <c r="S1" s="3" t="n">
        <v>1</v>
      </c>
      <c r="T1" s="3" t="n">
        <v>1</v>
      </c>
    </row>
    <row r="2">
      <c r="A2" s="4" t="inlineStr">
        <is>
          <t>Date</t>
        </is>
      </c>
      <c r="B2" s="4" t="inlineStr">
        <is>
          <t>Gold (LBMA PM)</t>
        </is>
      </c>
      <c r="C2" s="4" t="inlineStr">
        <is>
          <t>10Y breakeven</t>
        </is>
      </c>
      <c r="D2" s="4" t="inlineStr">
        <is>
          <t>10Y TIPS real</t>
        </is>
      </c>
      <c r="E2" s="4" t="inlineStr">
        <is>
          <t>US Dollar Index DXY</t>
        </is>
      </c>
      <c r="F2" s="4" t="inlineStr">
        <is>
          <t>WTI crude oil</t>
        </is>
      </c>
      <c r="G2" s="4" t="inlineStr">
        <is>
          <t>Equity vol VIX</t>
        </is>
      </c>
      <c r="H2" s="4" t="inlineStr">
        <is>
          <t>Rate vol MOVE</t>
        </is>
      </c>
      <c r="I2" s="4" t="inlineStr">
        <is>
          <t>S&amp;P 500 (price)</t>
        </is>
      </c>
      <c r="J2" s="4" t="inlineStr">
        <is>
          <t>US Agg bonds TR</t>
        </is>
      </c>
      <c r="L2" s="4" t="inlineStr">
        <is>
          <t>Gold ret</t>
        </is>
      </c>
      <c r="M2" s="4" t="inlineStr">
        <is>
          <t>Δ 10Y BE</t>
        </is>
      </c>
      <c r="N2" s="4" t="inlineStr">
        <is>
          <t>Δ 10Y real</t>
        </is>
      </c>
      <c r="O2" s="4" t="inlineStr">
        <is>
          <t>DXY ret</t>
        </is>
      </c>
      <c r="P2" s="4" t="inlineStr">
        <is>
          <t>Oil ret</t>
        </is>
      </c>
      <c r="Q2" s="4" t="inlineStr">
        <is>
          <t>Δ VIX</t>
        </is>
      </c>
      <c r="R2" s="4" t="inlineStr">
        <is>
          <t>Δ MOVE</t>
        </is>
      </c>
      <c r="S2" s="4" t="inlineStr">
        <is>
          <t>S&amp;P ret</t>
        </is>
      </c>
      <c r="T2" s="4" t="inlineStr">
        <is>
          <t>Agg ret</t>
        </is>
      </c>
      <c r="U2" s="5" t="inlineStr">
        <is>
          <t>Fitted</t>
        </is>
      </c>
      <c r="V2" s="6" t="inlineStr">
        <is>
          <t>Regression (full sample)</t>
        </is>
      </c>
      <c r="AK2" s="5" t="inlineStr">
        <is>
          <t>OOS pred</t>
        </is>
      </c>
      <c r="AL2" s="5" t="inlineStr">
        <is>
          <t>trail mean</t>
        </is>
      </c>
    </row>
    <row r="3">
      <c r="A3" s="7" t="n">
        <v>37711</v>
      </c>
      <c r="B3" s="8" t="n">
        <v>334.85</v>
      </c>
      <c r="C3" s="8" t="n">
        <v>1.8</v>
      </c>
      <c r="D3" s="8" t="n">
        <v>2.03</v>
      </c>
      <c r="E3" s="8" t="n">
        <v>99.05999799999999</v>
      </c>
      <c r="F3" s="8" t="n">
        <v>31.14</v>
      </c>
      <c r="G3" s="8" t="n">
        <v>29.15</v>
      </c>
      <c r="H3" s="8" t="n">
        <v>112.089996</v>
      </c>
      <c r="I3" s="8" t="n">
        <v>848.179993</v>
      </c>
      <c r="J3" s="8" t="n">
        <v>48.633196</v>
      </c>
      <c r="V3" s="5" t="inlineStr">
        <is>
          <t>Factor</t>
        </is>
      </c>
      <c r="W3" s="5" t="inlineStr">
        <is>
          <t>β</t>
        </is>
      </c>
      <c r="X3" s="5" t="inlineStr">
        <is>
          <t>std err</t>
        </is>
      </c>
      <c r="Y3" s="5" t="inlineStr">
        <is>
          <t>t-stat</t>
        </is>
      </c>
    </row>
    <row r="4">
      <c r="A4" s="7" t="n">
        <v>37802</v>
      </c>
      <c r="B4" s="8" t="n">
        <v>346</v>
      </c>
      <c r="C4" s="8" t="n">
        <v>1.64</v>
      </c>
      <c r="D4" s="8" t="n">
        <v>1.9</v>
      </c>
      <c r="E4" s="8" t="n">
        <v>94.730003</v>
      </c>
      <c r="F4" s="8" t="n">
        <v>30.15</v>
      </c>
      <c r="G4" s="8" t="n">
        <v>19.52</v>
      </c>
      <c r="H4" s="8" t="n">
        <v>103.599998</v>
      </c>
      <c r="I4" s="8" t="n">
        <v>974.5</v>
      </c>
      <c r="J4" s="8" t="n">
        <v>49.885572</v>
      </c>
      <c r="L4" s="9">
        <f>LN(B4/B3)</f>
        <v/>
      </c>
      <c r="M4" s="9">
        <f>$M$1*(C4-C3)</f>
        <v/>
      </c>
      <c r="N4" s="9">
        <f>$N$1*(D4-D3)</f>
        <v/>
      </c>
      <c r="O4" s="9">
        <f>$O$1*LN(E4/E3)</f>
        <v/>
      </c>
      <c r="P4" s="9">
        <f>$P$1*LN(F4/F3)</f>
        <v/>
      </c>
      <c r="Q4" s="9">
        <f>$Q$1*(G4-G3)</f>
        <v/>
      </c>
      <c r="R4" s="9">
        <f>$R$1*(H4-H3)</f>
        <v/>
      </c>
      <c r="S4" s="9">
        <f>$S$1*LN(I4/I3)</f>
        <v/>
      </c>
      <c r="T4" s="9">
        <f>$T$1*LN(J4/J3)</f>
        <v/>
      </c>
      <c r="U4" s="9">
        <f>$W$12+$W$4*M4+$W$5*N4+$W$6*O4+$W$7*P4+$W$8*Q4+$W$9*R4+$W$10*S4+$W$11*T4</f>
        <v/>
      </c>
      <c r="V4" t="inlineStr">
        <is>
          <t>10Y breakeven</t>
        </is>
      </c>
      <c r="W4" s="9">
        <f>INDEX(LINEST($L$4:$L$96,$M$4:$T$96,TRUE,TRUE),1,8)</f>
        <v/>
      </c>
      <c r="X4" s="9">
        <f>INDEX(LINEST($L$4:$L$96,$M$4:$T$96,TRUE,TRUE),2,8)</f>
        <v/>
      </c>
      <c r="Y4" s="9">
        <f>W4/X4</f>
        <v/>
      </c>
    </row>
    <row r="5">
      <c r="A5" s="7" t="n">
        <v>37894</v>
      </c>
      <c r="B5" s="8" t="n">
        <v>388</v>
      </c>
      <c r="C5" s="8" t="n">
        <v>2.01</v>
      </c>
      <c r="D5" s="8" t="n">
        <v>1.95</v>
      </c>
      <c r="E5" s="8" t="n">
        <v>92.849998</v>
      </c>
      <c r="F5" s="8" t="n">
        <v>29.19</v>
      </c>
      <c r="G5" s="8" t="n">
        <v>22.72</v>
      </c>
      <c r="H5" s="8" t="n">
        <v>116.690002</v>
      </c>
      <c r="I5" s="8" t="n">
        <v>995.969971</v>
      </c>
      <c r="J5" s="8" t="n">
        <v>49.678352</v>
      </c>
      <c r="L5" s="9">
        <f>LN(B5/B4)</f>
        <v/>
      </c>
      <c r="M5" s="9">
        <f>$M$1*(C5-C4)</f>
        <v/>
      </c>
      <c r="N5" s="9">
        <f>$N$1*(D5-D4)</f>
        <v/>
      </c>
      <c r="O5" s="9">
        <f>$O$1*LN(E5/E4)</f>
        <v/>
      </c>
      <c r="P5" s="9">
        <f>$P$1*LN(F5/F4)</f>
        <v/>
      </c>
      <c r="Q5" s="9">
        <f>$Q$1*(G5-G4)</f>
        <v/>
      </c>
      <c r="R5" s="9">
        <f>$R$1*(H5-H4)</f>
        <v/>
      </c>
      <c r="S5" s="9">
        <f>$S$1*LN(I5/I4)</f>
        <v/>
      </c>
      <c r="T5" s="9">
        <f>$T$1*LN(J5/J4)</f>
        <v/>
      </c>
      <c r="U5" s="9">
        <f>$W$12+$W$4*M5+$W$5*N5+$W$6*O5+$W$7*P5+$W$8*Q5+$W$9*R5+$W$10*S5+$W$11*T5</f>
        <v/>
      </c>
      <c r="V5" t="inlineStr">
        <is>
          <t>10Y TIPS real</t>
        </is>
      </c>
      <c r="W5" s="9">
        <f>INDEX(LINEST($L$4:$L$96,$M$4:$T$96,TRUE,TRUE),1,7)</f>
        <v/>
      </c>
      <c r="X5" s="9">
        <f>INDEX(LINEST($L$4:$L$96,$M$4:$T$96,TRUE,TRUE),2,7)</f>
        <v/>
      </c>
      <c r="Y5" s="9">
        <f>W5/X5</f>
        <v/>
      </c>
    </row>
    <row r="6">
      <c r="A6" s="7" t="n">
        <v>37986</v>
      </c>
      <c r="B6" s="8" t="n">
        <v>416.25</v>
      </c>
      <c r="C6" s="8" t="n">
        <v>2.27</v>
      </c>
      <c r="D6" s="8" t="n">
        <v>2</v>
      </c>
      <c r="E6" s="8" t="n">
        <v>86.91999800000001</v>
      </c>
      <c r="F6" s="8" t="n">
        <v>32.51</v>
      </c>
      <c r="G6" s="8" t="n">
        <v>18.31</v>
      </c>
      <c r="H6" s="8" t="n">
        <v>117.910004</v>
      </c>
      <c r="I6" s="8" t="n">
        <v>1111.920044</v>
      </c>
      <c r="J6" s="8" t="n">
        <v>49.86211</v>
      </c>
      <c r="L6" s="9">
        <f>LN(B6/B5)</f>
        <v/>
      </c>
      <c r="M6" s="9">
        <f>$M$1*(C6-C5)</f>
        <v/>
      </c>
      <c r="N6" s="9">
        <f>$N$1*(D6-D5)</f>
        <v/>
      </c>
      <c r="O6" s="9">
        <f>$O$1*LN(E6/E5)</f>
        <v/>
      </c>
      <c r="P6" s="9">
        <f>$P$1*LN(F6/F5)</f>
        <v/>
      </c>
      <c r="Q6" s="9">
        <f>$Q$1*(G6-G5)</f>
        <v/>
      </c>
      <c r="R6" s="9">
        <f>$R$1*(H6-H5)</f>
        <v/>
      </c>
      <c r="S6" s="9">
        <f>$S$1*LN(I6/I5)</f>
        <v/>
      </c>
      <c r="T6" s="9">
        <f>$T$1*LN(J6/J5)</f>
        <v/>
      </c>
      <c r="U6" s="9">
        <f>$W$12+$W$4*M6+$W$5*N6+$W$6*O6+$W$7*P6+$W$8*Q6+$W$9*R6+$W$10*S6+$W$11*T6</f>
        <v/>
      </c>
      <c r="V6" t="inlineStr">
        <is>
          <t>US Dollar Index DXY</t>
        </is>
      </c>
      <c r="W6" s="9">
        <f>INDEX(LINEST($L$4:$L$96,$M$4:$T$96,TRUE,TRUE),1,6)</f>
        <v/>
      </c>
      <c r="X6" s="9">
        <f>INDEX(LINEST($L$4:$L$96,$M$4:$T$96,TRUE,TRUE),2,6)</f>
        <v/>
      </c>
      <c r="Y6" s="9">
        <f>W6/X6</f>
        <v/>
      </c>
    </row>
    <row r="7">
      <c r="A7" s="7" t="n">
        <v>38077</v>
      </c>
      <c r="B7" s="8" t="n">
        <v>423.7</v>
      </c>
      <c r="C7" s="8" t="n">
        <v>2.38</v>
      </c>
      <c r="D7" s="8" t="n">
        <v>1.48</v>
      </c>
      <c r="E7" s="8" t="n">
        <v>87.610001</v>
      </c>
      <c r="F7" s="8" t="n">
        <v>35.75</v>
      </c>
      <c r="G7" s="8" t="n">
        <v>16.74</v>
      </c>
      <c r="H7" s="8" t="n">
        <v>105.919998</v>
      </c>
      <c r="I7" s="8" t="n">
        <v>1126.209961</v>
      </c>
      <c r="J7" s="8" t="n">
        <v>50.999817</v>
      </c>
      <c r="L7" s="9">
        <f>LN(B7/B6)</f>
        <v/>
      </c>
      <c r="M7" s="9">
        <f>$M$1*(C7-C6)</f>
        <v/>
      </c>
      <c r="N7" s="9">
        <f>$N$1*(D7-D6)</f>
        <v/>
      </c>
      <c r="O7" s="9">
        <f>$O$1*LN(E7/E6)</f>
        <v/>
      </c>
      <c r="P7" s="9">
        <f>$P$1*LN(F7/F6)</f>
        <v/>
      </c>
      <c r="Q7" s="9">
        <f>$Q$1*(G7-G6)</f>
        <v/>
      </c>
      <c r="R7" s="9">
        <f>$R$1*(H7-H6)</f>
        <v/>
      </c>
      <c r="S7" s="9">
        <f>$S$1*LN(I7/I6)</f>
        <v/>
      </c>
      <c r="T7" s="9">
        <f>$T$1*LN(J7/J6)</f>
        <v/>
      </c>
      <c r="U7" s="9">
        <f>$W$12+$W$4*M7+$W$5*N7+$W$6*O7+$W$7*P7+$W$8*Q7+$W$9*R7+$W$10*S7+$W$11*T7</f>
        <v/>
      </c>
      <c r="V7" t="inlineStr">
        <is>
          <t>WTI crude oil</t>
        </is>
      </c>
      <c r="W7" s="9">
        <f>INDEX(LINEST($L$4:$L$96,$M$4:$T$96,TRUE,TRUE),1,5)</f>
        <v/>
      </c>
      <c r="X7" s="9">
        <f>INDEX(LINEST($L$4:$L$96,$M$4:$T$96,TRUE,TRUE),2,5)</f>
        <v/>
      </c>
      <c r="Y7" s="9">
        <f>W7/X7</f>
        <v/>
      </c>
    </row>
    <row r="8">
      <c r="A8" s="7" t="n">
        <v>38168</v>
      </c>
      <c r="B8" s="8" t="n">
        <v>395.8</v>
      </c>
      <c r="C8" s="8" t="n">
        <v>2.52</v>
      </c>
      <c r="D8" s="8" t="n">
        <v>2.1</v>
      </c>
      <c r="E8" s="8" t="n">
        <v>88.800003</v>
      </c>
      <c r="F8" s="8" t="n">
        <v>36.92</v>
      </c>
      <c r="G8" s="8" t="n">
        <v>14.34</v>
      </c>
      <c r="H8" s="8" t="n">
        <v>93.910004</v>
      </c>
      <c r="I8" s="8" t="n">
        <v>1140.839966</v>
      </c>
      <c r="J8" s="8" t="n">
        <v>49.74081</v>
      </c>
      <c r="L8" s="9">
        <f>LN(B8/B7)</f>
        <v/>
      </c>
      <c r="M8" s="9">
        <f>$M$1*(C8-C7)</f>
        <v/>
      </c>
      <c r="N8" s="9">
        <f>$N$1*(D8-D7)</f>
        <v/>
      </c>
      <c r="O8" s="9">
        <f>$O$1*LN(E8/E7)</f>
        <v/>
      </c>
      <c r="P8" s="9">
        <f>$P$1*LN(F8/F7)</f>
        <v/>
      </c>
      <c r="Q8" s="9">
        <f>$Q$1*(G8-G7)</f>
        <v/>
      </c>
      <c r="R8" s="9">
        <f>$R$1*(H8-H7)</f>
        <v/>
      </c>
      <c r="S8" s="9">
        <f>$S$1*LN(I8/I7)</f>
        <v/>
      </c>
      <c r="T8" s="9">
        <f>$T$1*LN(J8/J7)</f>
        <v/>
      </c>
      <c r="U8" s="9">
        <f>$W$12+$W$4*M8+$W$5*N8+$W$6*O8+$W$7*P8+$W$8*Q8+$W$9*R8+$W$10*S8+$W$11*T8</f>
        <v/>
      </c>
      <c r="V8" t="inlineStr">
        <is>
          <t>Equity vol VIX</t>
        </is>
      </c>
      <c r="W8" s="9">
        <f>INDEX(LINEST($L$4:$L$96,$M$4:$T$96,TRUE,TRUE),1,4)</f>
        <v/>
      </c>
      <c r="X8" s="9">
        <f>INDEX(LINEST($L$4:$L$96,$M$4:$T$96,TRUE,TRUE),2,4)</f>
        <v/>
      </c>
      <c r="Y8" s="9">
        <f>W8/X8</f>
        <v/>
      </c>
    </row>
    <row r="9">
      <c r="A9" s="7" t="n">
        <v>38260</v>
      </c>
      <c r="B9" s="8" t="n">
        <v>415.65</v>
      </c>
      <c r="C9" s="8" t="n">
        <v>2.37</v>
      </c>
      <c r="D9" s="8" t="n">
        <v>1.77</v>
      </c>
      <c r="E9" s="8" t="n">
        <v>87.360001</v>
      </c>
      <c r="F9" s="8" t="n">
        <v>49.56</v>
      </c>
      <c r="G9" s="8" t="n">
        <v>13.34</v>
      </c>
      <c r="H9" s="8" t="n">
        <v>92.889999</v>
      </c>
      <c r="I9" s="8" t="n">
        <v>1114.579956</v>
      </c>
      <c r="J9" s="8" t="n">
        <v>51.277126</v>
      </c>
      <c r="L9" s="9">
        <f>LN(B9/B8)</f>
        <v/>
      </c>
      <c r="M9" s="9">
        <f>$M$1*(C9-C8)</f>
        <v/>
      </c>
      <c r="N9" s="9">
        <f>$N$1*(D9-D8)</f>
        <v/>
      </c>
      <c r="O9" s="9">
        <f>$O$1*LN(E9/E8)</f>
        <v/>
      </c>
      <c r="P9" s="9">
        <f>$P$1*LN(F9/F8)</f>
        <v/>
      </c>
      <c r="Q9" s="9">
        <f>$Q$1*(G9-G8)</f>
        <v/>
      </c>
      <c r="R9" s="9">
        <f>$R$1*(H9-H8)</f>
        <v/>
      </c>
      <c r="S9" s="9">
        <f>$S$1*LN(I9/I8)</f>
        <v/>
      </c>
      <c r="T9" s="9">
        <f>$T$1*LN(J9/J8)</f>
        <v/>
      </c>
      <c r="U9" s="9">
        <f>$W$12+$W$4*M9+$W$5*N9+$W$6*O9+$W$7*P9+$W$8*Q9+$W$9*R9+$W$10*S9+$W$11*T9</f>
        <v/>
      </c>
      <c r="V9" t="inlineStr">
        <is>
          <t>Rate vol MOVE</t>
        </is>
      </c>
      <c r="W9" s="9">
        <f>INDEX(LINEST($L$4:$L$96,$M$4:$T$96,TRUE,TRUE),1,3)</f>
        <v/>
      </c>
      <c r="X9" s="9">
        <f>INDEX(LINEST($L$4:$L$96,$M$4:$T$96,TRUE,TRUE),2,3)</f>
        <v/>
      </c>
      <c r="Y9" s="9">
        <f>W9/X9</f>
        <v/>
      </c>
    </row>
    <row r="10">
      <c r="A10" s="7" t="n">
        <v>38352</v>
      </c>
      <c r="B10" s="8" t="n">
        <v>435.6</v>
      </c>
      <c r="C10" s="8" t="n">
        <v>2.56</v>
      </c>
      <c r="D10" s="8" t="n">
        <v>1.68</v>
      </c>
      <c r="E10" s="8" t="n">
        <v>80.849998</v>
      </c>
      <c r="F10" s="8" t="n">
        <v>43.36</v>
      </c>
      <c r="G10" s="8" t="n">
        <v>13.29</v>
      </c>
      <c r="H10" s="8" t="n">
        <v>86.599998</v>
      </c>
      <c r="I10" s="8" t="n">
        <v>1211.920044</v>
      </c>
      <c r="J10" s="8" t="n">
        <v>51.748566</v>
      </c>
      <c r="L10" s="9">
        <f>LN(B10/B9)</f>
        <v/>
      </c>
      <c r="M10" s="9">
        <f>$M$1*(C10-C9)</f>
        <v/>
      </c>
      <c r="N10" s="9">
        <f>$N$1*(D10-D9)</f>
        <v/>
      </c>
      <c r="O10" s="9">
        <f>$O$1*LN(E10/E9)</f>
        <v/>
      </c>
      <c r="P10" s="9">
        <f>$P$1*LN(F10/F9)</f>
        <v/>
      </c>
      <c r="Q10" s="9">
        <f>$Q$1*(G10-G9)</f>
        <v/>
      </c>
      <c r="R10" s="9">
        <f>$R$1*(H10-H9)</f>
        <v/>
      </c>
      <c r="S10" s="9">
        <f>$S$1*LN(I10/I9)</f>
        <v/>
      </c>
      <c r="T10" s="9">
        <f>$T$1*LN(J10/J9)</f>
        <v/>
      </c>
      <c r="U10" s="9">
        <f>$W$12+$W$4*M10+$W$5*N10+$W$6*O10+$W$7*P10+$W$8*Q10+$W$9*R10+$W$10*S10+$W$11*T10</f>
        <v/>
      </c>
      <c r="V10" t="inlineStr">
        <is>
          <t>S&amp;P 500 (price)</t>
        </is>
      </c>
      <c r="W10" s="9">
        <f>INDEX(LINEST($L$4:$L$96,$M$4:$T$96,TRUE,TRUE),1,2)</f>
        <v/>
      </c>
      <c r="X10" s="9">
        <f>INDEX(LINEST($L$4:$L$96,$M$4:$T$96,TRUE,TRUE),2,2)</f>
        <v/>
      </c>
      <c r="Y10" s="9">
        <f>W10/X10</f>
        <v/>
      </c>
    </row>
    <row r="11">
      <c r="A11" s="7" t="n">
        <v>38442</v>
      </c>
      <c r="B11" s="8" t="n">
        <v>427.5</v>
      </c>
      <c r="C11" s="8" t="n">
        <v>2.71</v>
      </c>
      <c r="D11" s="8" t="n">
        <v>1.79</v>
      </c>
      <c r="E11" s="8" t="n">
        <v>84.05999799999999</v>
      </c>
      <c r="F11" s="8" t="n">
        <v>55.31</v>
      </c>
      <c r="G11" s="8" t="n">
        <v>14.02</v>
      </c>
      <c r="H11" s="8" t="n">
        <v>87.699997</v>
      </c>
      <c r="I11" s="8" t="n">
        <v>1180.589966</v>
      </c>
      <c r="J11" s="8" t="n">
        <v>51.303345</v>
      </c>
      <c r="L11" s="9">
        <f>LN(B11/B10)</f>
        <v/>
      </c>
      <c r="M11" s="9">
        <f>$M$1*(C11-C10)</f>
        <v/>
      </c>
      <c r="N11" s="9">
        <f>$N$1*(D11-D10)</f>
        <v/>
      </c>
      <c r="O11" s="9">
        <f>$O$1*LN(E11/E10)</f>
        <v/>
      </c>
      <c r="P11" s="9">
        <f>$P$1*LN(F11/F10)</f>
        <v/>
      </c>
      <c r="Q11" s="9">
        <f>$Q$1*(G11-G10)</f>
        <v/>
      </c>
      <c r="R11" s="9">
        <f>$R$1*(H11-H10)</f>
        <v/>
      </c>
      <c r="S11" s="9">
        <f>$S$1*LN(I11/I10)</f>
        <v/>
      </c>
      <c r="T11" s="9">
        <f>$T$1*LN(J11/J10)</f>
        <v/>
      </c>
      <c r="U11" s="9">
        <f>$W$12+$W$4*M11+$W$5*N11+$W$6*O11+$W$7*P11+$W$8*Q11+$W$9*R11+$W$10*S11+$W$11*T11</f>
        <v/>
      </c>
      <c r="V11" t="inlineStr">
        <is>
          <t>US Agg bonds TR</t>
        </is>
      </c>
      <c r="W11" s="9">
        <f>INDEX(LINEST($L$4:$L$96,$M$4:$T$96,TRUE,TRUE),1,1)</f>
        <v/>
      </c>
      <c r="X11" s="9">
        <f>INDEX(LINEST($L$4:$L$96,$M$4:$T$96,TRUE,TRUE),2,1)</f>
        <v/>
      </c>
      <c r="Y11" s="9">
        <f>W11/X11</f>
        <v/>
      </c>
    </row>
    <row r="12">
      <c r="A12" s="7" t="n">
        <v>38533</v>
      </c>
      <c r="B12" s="8" t="n">
        <v>437.1</v>
      </c>
      <c r="C12" s="8" t="n">
        <v>2.27</v>
      </c>
      <c r="D12" s="8" t="n">
        <v>1.67</v>
      </c>
      <c r="E12" s="8" t="n">
        <v>89.110001</v>
      </c>
      <c r="F12" s="8" t="n">
        <v>56.63</v>
      </c>
      <c r="G12" s="8" t="n">
        <v>12.04</v>
      </c>
      <c r="H12" s="8" t="n">
        <v>75.599998</v>
      </c>
      <c r="I12" s="8" t="n">
        <v>1191.329956</v>
      </c>
      <c r="J12" s="8" t="n">
        <v>53.080238</v>
      </c>
      <c r="L12" s="9">
        <f>LN(B12/B11)</f>
        <v/>
      </c>
      <c r="M12" s="9">
        <f>$M$1*(C12-C11)</f>
        <v/>
      </c>
      <c r="N12" s="9">
        <f>$N$1*(D12-D11)</f>
        <v/>
      </c>
      <c r="O12" s="9">
        <f>$O$1*LN(E12/E11)</f>
        <v/>
      </c>
      <c r="P12" s="9">
        <f>$P$1*LN(F12/F11)</f>
        <v/>
      </c>
      <c r="Q12" s="9">
        <f>$Q$1*(G12-G11)</f>
        <v/>
      </c>
      <c r="R12" s="9">
        <f>$R$1*(H12-H11)</f>
        <v/>
      </c>
      <c r="S12" s="9">
        <f>$S$1*LN(I12/I11)</f>
        <v/>
      </c>
      <c r="T12" s="9">
        <f>$T$1*LN(J12/J11)</f>
        <v/>
      </c>
      <c r="U12" s="9">
        <f>$W$12+$W$4*M12+$W$5*N12+$W$6*O12+$W$7*P12+$W$8*Q12+$W$9*R12+$W$10*S12+$W$11*T12</f>
        <v/>
      </c>
      <c r="V12" t="inlineStr">
        <is>
          <t>Intercept α</t>
        </is>
      </c>
      <c r="W12" s="9">
        <f>INDEX(LINEST($L$4:$L$96,$M$4:$T$96,TRUE,TRUE),1,9)</f>
        <v/>
      </c>
      <c r="X12" s="9">
        <f>INDEX(LINEST($L$4:$L$96,$M$4:$T$96,TRUE,TRUE),2,9)</f>
        <v/>
      </c>
      <c r="Y12" s="9">
        <f>W12/X12</f>
        <v/>
      </c>
    </row>
    <row r="13">
      <c r="A13" s="7" t="n">
        <v>38625</v>
      </c>
      <c r="B13" s="8" t="n">
        <v>473.25</v>
      </c>
      <c r="C13" s="8" t="n">
        <v>2.56</v>
      </c>
      <c r="D13" s="8" t="n">
        <v>1.78</v>
      </c>
      <c r="E13" s="8" t="n">
        <v>89.519997</v>
      </c>
      <c r="F13" s="8" t="n">
        <v>66.20999999999999</v>
      </c>
      <c r="G13" s="8" t="n">
        <v>11.92</v>
      </c>
      <c r="H13" s="8" t="n">
        <v>76.709999</v>
      </c>
      <c r="I13" s="8" t="n">
        <v>1228.810059</v>
      </c>
      <c r="J13" s="8" t="n">
        <v>52.653507</v>
      </c>
      <c r="L13" s="9">
        <f>LN(B13/B12)</f>
        <v/>
      </c>
      <c r="M13" s="9">
        <f>$M$1*(C13-C12)</f>
        <v/>
      </c>
      <c r="N13" s="9">
        <f>$N$1*(D13-D12)</f>
        <v/>
      </c>
      <c r="O13" s="9">
        <f>$O$1*LN(E13/E12)</f>
        <v/>
      </c>
      <c r="P13" s="9">
        <f>$P$1*LN(F13/F12)</f>
        <v/>
      </c>
      <c r="Q13" s="9">
        <f>$Q$1*(G13-G12)</f>
        <v/>
      </c>
      <c r="R13" s="9">
        <f>$R$1*(H13-H12)</f>
        <v/>
      </c>
      <c r="S13" s="9">
        <f>$S$1*LN(I13/I12)</f>
        <v/>
      </c>
      <c r="T13" s="9">
        <f>$T$1*LN(J13/J12)</f>
        <v/>
      </c>
      <c r="U13" s="9">
        <f>$W$12+$W$4*M13+$W$5*N13+$W$6*O13+$W$7*P13+$W$8*Q13+$W$9*R13+$W$10*S13+$W$11*T13</f>
        <v/>
      </c>
    </row>
    <row r="14">
      <c r="A14" s="7" t="n">
        <v>38717</v>
      </c>
      <c r="B14" s="8" t="n">
        <v>513</v>
      </c>
      <c r="C14" s="8" t="n">
        <v>2.33</v>
      </c>
      <c r="D14" s="8" t="n">
        <v>2.06</v>
      </c>
      <c r="E14" s="8" t="n">
        <v>91.16999800000001</v>
      </c>
      <c r="F14" s="8" t="n">
        <v>61.06</v>
      </c>
      <c r="G14" s="8" t="n">
        <v>12.07</v>
      </c>
      <c r="H14" s="8" t="n">
        <v>72.089996</v>
      </c>
      <c r="I14" s="8" t="n">
        <v>1248.290039</v>
      </c>
      <c r="J14" s="8" t="n">
        <v>52.92046</v>
      </c>
      <c r="L14" s="9">
        <f>LN(B14/B13)</f>
        <v/>
      </c>
      <c r="M14" s="9">
        <f>$M$1*(C14-C13)</f>
        <v/>
      </c>
      <c r="N14" s="9">
        <f>$N$1*(D14-D13)</f>
        <v/>
      </c>
      <c r="O14" s="9">
        <f>$O$1*LN(E14/E13)</f>
        <v/>
      </c>
      <c r="P14" s="9">
        <f>$P$1*LN(F14/F13)</f>
        <v/>
      </c>
      <c r="Q14" s="9">
        <f>$Q$1*(G14-G13)</f>
        <v/>
      </c>
      <c r="R14" s="9">
        <f>$R$1*(H14-H13)</f>
        <v/>
      </c>
      <c r="S14" s="9">
        <f>$S$1*LN(I14/I13)</f>
        <v/>
      </c>
      <c r="T14" s="9">
        <f>$T$1*LN(J14/J13)</f>
        <v/>
      </c>
      <c r="U14" s="9">
        <f>$W$12+$W$4*M14+$W$5*N14+$W$6*O14+$W$7*P14+$W$8*Q14+$W$9*R14+$W$10*S14+$W$11*T14</f>
        <v/>
      </c>
      <c r="V14" t="inlineStr">
        <is>
          <t>R²</t>
        </is>
      </c>
      <c r="W14" s="10">
        <f>INDEX(LINEST($L$4:$L$96,$M$4:$T$96,TRUE,TRUE),3,1)</f>
        <v/>
      </c>
    </row>
    <row r="15">
      <c r="A15" s="7" t="n">
        <v>38807</v>
      </c>
      <c r="B15" s="8" t="n">
        <v>582</v>
      </c>
      <c r="C15" s="8" t="n">
        <v>2.51</v>
      </c>
      <c r="D15" s="8" t="n">
        <v>2.35</v>
      </c>
      <c r="E15" s="8" t="n">
        <v>89.730003</v>
      </c>
      <c r="F15" s="8" t="n">
        <v>66.25</v>
      </c>
      <c r="G15" s="8" t="n">
        <v>11.39</v>
      </c>
      <c r="H15" s="8" t="n">
        <v>68.599998</v>
      </c>
      <c r="I15" s="8" t="n">
        <v>1294.869995</v>
      </c>
      <c r="J15" s="8" t="n">
        <v>52.514412</v>
      </c>
      <c r="L15" s="9">
        <f>LN(B15/B14)</f>
        <v/>
      </c>
      <c r="M15" s="9">
        <f>$M$1*(C15-C14)</f>
        <v/>
      </c>
      <c r="N15" s="9">
        <f>$N$1*(D15-D14)</f>
        <v/>
      </c>
      <c r="O15" s="9">
        <f>$O$1*LN(E15/E14)</f>
        <v/>
      </c>
      <c r="P15" s="9">
        <f>$P$1*LN(F15/F14)</f>
        <v/>
      </c>
      <c r="Q15" s="9">
        <f>$Q$1*(G15-G14)</f>
        <v/>
      </c>
      <c r="R15" s="9">
        <f>$R$1*(H15-H14)</f>
        <v/>
      </c>
      <c r="S15" s="9">
        <f>$S$1*LN(I15/I14)</f>
        <v/>
      </c>
      <c r="T15" s="9">
        <f>$T$1*LN(J15/J14)</f>
        <v/>
      </c>
      <c r="U15" s="9">
        <f>$W$12+$W$4*M15+$W$5*N15+$W$6*O15+$W$7*P15+$W$8*Q15+$W$9*R15+$W$10*S15+$W$11*T15</f>
        <v/>
      </c>
      <c r="V15" t="inlineStr">
        <is>
          <t>α annualized</t>
        </is>
      </c>
      <c r="W15" s="10">
        <f>W12*4</f>
        <v/>
      </c>
    </row>
    <row r="16">
      <c r="A16" s="7" t="n">
        <v>38898</v>
      </c>
      <c r="B16" s="8" t="n">
        <v>613.5</v>
      </c>
      <c r="C16" s="8" t="n">
        <v>2.61</v>
      </c>
      <c r="D16" s="8" t="n">
        <v>2.54</v>
      </c>
      <c r="E16" s="8" t="n">
        <v>85.220001</v>
      </c>
      <c r="F16" s="8" t="n">
        <v>73.94</v>
      </c>
      <c r="G16" s="8" t="n">
        <v>13.08</v>
      </c>
      <c r="H16" s="8" t="n">
        <v>65.5</v>
      </c>
      <c r="I16" s="8" t="n">
        <v>1270.199951</v>
      </c>
      <c r="J16" s="8" t="n">
        <v>52.247799</v>
      </c>
      <c r="L16" s="9">
        <f>LN(B16/B15)</f>
        <v/>
      </c>
      <c r="M16" s="9">
        <f>$M$1*(C16-C15)</f>
        <v/>
      </c>
      <c r="N16" s="9">
        <f>$N$1*(D16-D15)</f>
        <v/>
      </c>
      <c r="O16" s="9">
        <f>$O$1*LN(E16/E15)</f>
        <v/>
      </c>
      <c r="P16" s="9">
        <f>$P$1*LN(F16/F15)</f>
        <v/>
      </c>
      <c r="Q16" s="9">
        <f>$Q$1*(G16-G15)</f>
        <v/>
      </c>
      <c r="R16" s="9">
        <f>$R$1*(H16-H15)</f>
        <v/>
      </c>
      <c r="S16" s="9">
        <f>$S$1*LN(I16/I15)</f>
        <v/>
      </c>
      <c r="T16" s="9">
        <f>$T$1*LN(J16/J15)</f>
        <v/>
      </c>
      <c r="U16" s="9">
        <f>$W$12+$W$4*M16+$W$5*N16+$W$6*O16+$W$7*P16+$W$8*Q16+$W$9*R16+$W$10*S16+$W$11*T16</f>
        <v/>
      </c>
    </row>
    <row r="17">
      <c r="A17" s="7" t="n">
        <v>38990</v>
      </c>
      <c r="B17" s="8" t="n">
        <v>599.25</v>
      </c>
      <c r="C17" s="8" t="n">
        <v>2.37</v>
      </c>
      <c r="D17" s="8" t="n">
        <v>2.27</v>
      </c>
      <c r="E17" s="8" t="n">
        <v>85.970001</v>
      </c>
      <c r="F17" s="8" t="n">
        <v>62.9</v>
      </c>
      <c r="G17" s="8" t="n">
        <v>11.98</v>
      </c>
      <c r="H17" s="8" t="n">
        <v>63.099998</v>
      </c>
      <c r="I17" s="8" t="n">
        <v>1335.849976</v>
      </c>
      <c r="J17" s="8" t="n">
        <v>54.360672</v>
      </c>
      <c r="L17" s="9">
        <f>LN(B17/B16)</f>
        <v/>
      </c>
      <c r="M17" s="9">
        <f>$M$1*(C17-C16)</f>
        <v/>
      </c>
      <c r="N17" s="9">
        <f>$N$1*(D17-D16)</f>
        <v/>
      </c>
      <c r="O17" s="9">
        <f>$O$1*LN(E17/E16)</f>
        <v/>
      </c>
      <c r="P17" s="9">
        <f>$P$1*LN(F17/F16)</f>
        <v/>
      </c>
      <c r="Q17" s="9">
        <f>$Q$1*(G17-G16)</f>
        <v/>
      </c>
      <c r="R17" s="9">
        <f>$R$1*(H17-H16)</f>
        <v/>
      </c>
      <c r="S17" s="9">
        <f>$S$1*LN(I17/I16)</f>
        <v/>
      </c>
      <c r="T17" s="9">
        <f>$T$1*LN(J17/J16)</f>
        <v/>
      </c>
      <c r="U17" s="9">
        <f>$W$12+$W$4*M17+$W$5*N17+$W$6*O17+$W$7*P17+$W$8*Q17+$W$9*R17+$W$10*S17+$W$11*T17</f>
        <v/>
      </c>
      <c r="V17" s="6" t="inlineStr">
        <is>
          <t>Walk-forward OOS (rolling 60m → next)</t>
        </is>
      </c>
    </row>
    <row r="18">
      <c r="A18" s="7" t="n">
        <v>39082</v>
      </c>
      <c r="B18" s="8" t="n">
        <v>632</v>
      </c>
      <c r="C18" s="8" t="n">
        <v>2.3</v>
      </c>
      <c r="D18" s="8" t="n">
        <v>2.41</v>
      </c>
      <c r="E18" s="8" t="n">
        <v>83.720001</v>
      </c>
      <c r="F18" s="8" t="n">
        <v>60.85</v>
      </c>
      <c r="G18" s="8" t="n">
        <v>11.56</v>
      </c>
      <c r="H18" s="8" t="n">
        <v>66.800003</v>
      </c>
      <c r="I18" s="8" t="n">
        <v>1418.300049</v>
      </c>
      <c r="J18" s="8" t="n">
        <v>54.982533</v>
      </c>
      <c r="L18" s="9">
        <f>LN(B18/B17)</f>
        <v/>
      </c>
      <c r="M18" s="9">
        <f>$M$1*(C18-C17)</f>
        <v/>
      </c>
      <c r="N18" s="9">
        <f>$N$1*(D18-D17)</f>
        <v/>
      </c>
      <c r="O18" s="9">
        <f>$O$1*LN(E18/E17)</f>
        <v/>
      </c>
      <c r="P18" s="9">
        <f>$P$1*LN(F18/F17)</f>
        <v/>
      </c>
      <c r="Q18" s="9">
        <f>$Q$1*(G18-G17)</f>
        <v/>
      </c>
      <c r="R18" s="9">
        <f>$R$1*(H18-H17)</f>
        <v/>
      </c>
      <c r="S18" s="9">
        <f>$S$1*LN(I18/I17)</f>
        <v/>
      </c>
      <c r="T18" s="9">
        <f>$T$1*LN(J18/J17)</f>
        <v/>
      </c>
      <c r="U18" s="9">
        <f>$W$12+$W$4*M18+$W$5*N18+$W$6*O18+$W$7*P18+$W$8*Q18+$W$9*R18+$W$10*S18+$W$11*T18</f>
        <v/>
      </c>
      <c r="V18" t="inlineStr">
        <is>
          <t>OOS R² vs RW (predict 0)</t>
        </is>
      </c>
      <c r="W18" s="10">
        <f>1-SUMPRODUCT((L24:L96-AK24:AK96)^2)/SUMPRODUCT(L24:L96,L24:L96)</f>
        <v/>
      </c>
    </row>
    <row r="19">
      <c r="A19" s="7" t="n">
        <v>39172</v>
      </c>
      <c r="B19" s="8" t="n">
        <v>661.75</v>
      </c>
      <c r="C19" s="8" t="n">
        <v>2.44</v>
      </c>
      <c r="D19" s="8" t="n">
        <v>2.21</v>
      </c>
      <c r="E19" s="8" t="n">
        <v>82.93000000000001</v>
      </c>
      <c r="F19" s="8" t="n">
        <v>65.94</v>
      </c>
      <c r="G19" s="8" t="n">
        <v>14.64</v>
      </c>
      <c r="H19" s="8" t="n">
        <v>67.900002</v>
      </c>
      <c r="I19" s="8" t="n">
        <v>1420.859985</v>
      </c>
      <c r="J19" s="8" t="n">
        <v>55.728016</v>
      </c>
      <c r="L19" s="9">
        <f>LN(B19/B18)</f>
        <v/>
      </c>
      <c r="M19" s="9">
        <f>$M$1*(C19-C18)</f>
        <v/>
      </c>
      <c r="N19" s="9">
        <f>$N$1*(D19-D18)</f>
        <v/>
      </c>
      <c r="O19" s="9">
        <f>$O$1*LN(E19/E18)</f>
        <v/>
      </c>
      <c r="P19" s="9">
        <f>$P$1*LN(F19/F18)</f>
        <v/>
      </c>
      <c r="Q19" s="9">
        <f>$Q$1*(G19-G18)</f>
        <v/>
      </c>
      <c r="R19" s="9">
        <f>$R$1*(H19-H18)</f>
        <v/>
      </c>
      <c r="S19" s="9">
        <f>$S$1*LN(I19/I18)</f>
        <v/>
      </c>
      <c r="T19" s="9">
        <f>$T$1*LN(J19/J18)</f>
        <v/>
      </c>
      <c r="U19" s="9">
        <f>$W$12+$W$4*M19+$W$5*N19+$W$6*O19+$W$7*P19+$W$8*Q19+$W$9*R19+$W$10*S19+$W$11*T19</f>
        <v/>
      </c>
      <c r="V19" t="inlineStr">
        <is>
          <t>OOS R² vs RW+drift</t>
        </is>
      </c>
      <c r="W19" s="10">
        <f>1-SUMPRODUCT((L24:L96-AK24:AK96)^2)/SUMPRODUCT((L24:L96-AL24:AL96)^2)</f>
        <v/>
      </c>
    </row>
    <row r="20">
      <c r="A20" s="7" t="n">
        <v>39263</v>
      </c>
      <c r="B20" s="8" t="n">
        <v>650.5</v>
      </c>
      <c r="C20" s="8" t="n">
        <v>2.38</v>
      </c>
      <c r="D20" s="8" t="n">
        <v>2.65</v>
      </c>
      <c r="E20" s="8" t="n">
        <v>81.91999800000001</v>
      </c>
      <c r="F20" s="8" t="n">
        <v>70.47</v>
      </c>
      <c r="G20" s="8" t="n">
        <v>16.23</v>
      </c>
      <c r="H20" s="8" t="n">
        <v>77.5</v>
      </c>
      <c r="I20" s="8" t="n">
        <v>1503.349976</v>
      </c>
      <c r="J20" s="8" t="n">
        <v>55.333248</v>
      </c>
      <c r="L20" s="9">
        <f>LN(B20/B19)</f>
        <v/>
      </c>
      <c r="M20" s="9">
        <f>$M$1*(C20-C19)</f>
        <v/>
      </c>
      <c r="N20" s="9">
        <f>$N$1*(D20-D19)</f>
        <v/>
      </c>
      <c r="O20" s="9">
        <f>$O$1*LN(E20/E19)</f>
        <v/>
      </c>
      <c r="P20" s="9">
        <f>$P$1*LN(F20/F19)</f>
        <v/>
      </c>
      <c r="Q20" s="9">
        <f>$Q$1*(G20-G19)</f>
        <v/>
      </c>
      <c r="R20" s="9">
        <f>$R$1*(H20-H19)</f>
        <v/>
      </c>
      <c r="S20" s="9">
        <f>$S$1*LN(I20/I19)</f>
        <v/>
      </c>
      <c r="T20" s="9">
        <f>$T$1*LN(J20/J19)</f>
        <v/>
      </c>
      <c r="U20" s="9">
        <f>$W$12+$W$4*M20+$W$5*N20+$W$6*O20+$W$7*P20+$W$8*Q20+$W$9*R20+$W$10*S20+$W$11*T20</f>
        <v/>
      </c>
      <c r="V20" t="inlineStr">
        <is>
          <t>RMSE ratio (model/RW)</t>
        </is>
      </c>
      <c r="W20" s="11">
        <f>SQRT(SUMPRODUCT((L24:L96-AK24:AK96)^2)/SUMPRODUCT(L24:L96,L24:L96))</f>
        <v/>
      </c>
    </row>
    <row r="21">
      <c r="A21" s="7" t="n">
        <v>39355</v>
      </c>
      <c r="B21" s="8" t="n">
        <v>743</v>
      </c>
      <c r="C21" s="8" t="n">
        <v>2.32</v>
      </c>
      <c r="D21" s="8" t="n">
        <v>2.27</v>
      </c>
      <c r="E21" s="8" t="n">
        <v>77.720001</v>
      </c>
      <c r="F21" s="8" t="n">
        <v>81.64</v>
      </c>
      <c r="G21" s="8" t="n">
        <v>18</v>
      </c>
      <c r="H21" s="8" t="n">
        <v>103.699997</v>
      </c>
      <c r="I21" s="8" t="n">
        <v>1526.75</v>
      </c>
      <c r="J21" s="8" t="n">
        <v>57.001057</v>
      </c>
      <c r="L21" s="9">
        <f>LN(B21/B20)</f>
        <v/>
      </c>
      <c r="M21" s="9">
        <f>$M$1*(C21-C20)</f>
        <v/>
      </c>
      <c r="N21" s="9">
        <f>$N$1*(D21-D20)</f>
        <v/>
      </c>
      <c r="O21" s="9">
        <f>$O$1*LN(E21/E20)</f>
        <v/>
      </c>
      <c r="P21" s="9">
        <f>$P$1*LN(F21/F20)</f>
        <v/>
      </c>
      <c r="Q21" s="9">
        <f>$Q$1*(G21-G20)</f>
        <v/>
      </c>
      <c r="R21" s="9">
        <f>$R$1*(H21-H20)</f>
        <v/>
      </c>
      <c r="S21" s="9">
        <f>$S$1*LN(I21/I20)</f>
        <v/>
      </c>
      <c r="T21" s="9">
        <f>$T$1*LN(J21/J20)</f>
        <v/>
      </c>
      <c r="U21" s="9">
        <f>$W$12+$W$4*M21+$W$5*N21+$W$6*O21+$W$7*P21+$W$8*Q21+$W$9*R21+$W$10*S21+$W$11*T21</f>
        <v/>
      </c>
      <c r="V21" t="inlineStr">
        <is>
          <t>OOS periods</t>
        </is>
      </c>
      <c r="W21" s="12">
        <f>COUNT(AK24:AK96)</f>
        <v/>
      </c>
    </row>
    <row r="22">
      <c r="A22" s="7" t="n">
        <v>39447</v>
      </c>
      <c r="B22" s="8" t="n">
        <v>833.75</v>
      </c>
      <c r="C22" s="8" t="n">
        <v>2.31</v>
      </c>
      <c r="D22" s="8" t="n">
        <v>1.73</v>
      </c>
      <c r="E22" s="8" t="n">
        <v>76.699997</v>
      </c>
      <c r="F22" s="8" t="n">
        <v>95.95</v>
      </c>
      <c r="G22" s="8" t="n">
        <v>22.5</v>
      </c>
      <c r="H22" s="8" t="n">
        <v>145.399994</v>
      </c>
      <c r="I22" s="8" t="n">
        <v>1468.359985</v>
      </c>
      <c r="J22" s="8" t="n">
        <v>58.608532</v>
      </c>
      <c r="L22" s="9">
        <f>LN(B22/B21)</f>
        <v/>
      </c>
      <c r="M22" s="9">
        <f>$M$1*(C22-C21)</f>
        <v/>
      </c>
      <c r="N22" s="9">
        <f>$N$1*(D22-D21)</f>
        <v/>
      </c>
      <c r="O22" s="9">
        <f>$O$1*LN(E22/E21)</f>
        <v/>
      </c>
      <c r="P22" s="9">
        <f>$P$1*LN(F22/F21)</f>
        <v/>
      </c>
      <c r="Q22" s="9">
        <f>$Q$1*(G22-G21)</f>
        <v/>
      </c>
      <c r="R22" s="9">
        <f>$R$1*(H22-H21)</f>
        <v/>
      </c>
      <c r="S22" s="9">
        <f>$S$1*LN(I22/I21)</f>
        <v/>
      </c>
      <c r="T22" s="9">
        <f>$T$1*LN(J22/J21)</f>
        <v/>
      </c>
      <c r="U22" s="9">
        <f>$W$12+$W$4*M22+$W$5*N22+$W$6*O22+$W$7*P22+$W$8*Q22+$W$9*R22+$W$10*S22+$W$11*T22</f>
        <v/>
      </c>
    </row>
    <row r="23">
      <c r="A23" s="7" t="n">
        <v>39538</v>
      </c>
      <c r="B23" s="8" t="n">
        <v>933.5</v>
      </c>
      <c r="C23" s="8" t="n">
        <v>2.34</v>
      </c>
      <c r="D23" s="8" t="n">
        <v>1.11</v>
      </c>
      <c r="E23" s="8" t="n">
        <v>71.800003</v>
      </c>
      <c r="F23" s="8" t="n">
        <v>101.54</v>
      </c>
      <c r="G23" s="8" t="n">
        <v>25.61</v>
      </c>
      <c r="H23" s="8" t="n">
        <v>145.5</v>
      </c>
      <c r="I23" s="8" t="n">
        <v>1322.699951</v>
      </c>
      <c r="J23" s="8" t="n">
        <v>59.945812</v>
      </c>
      <c r="L23" s="9">
        <f>LN(B23/B22)</f>
        <v/>
      </c>
      <c r="M23" s="9">
        <f>$M$1*(C23-C22)</f>
        <v/>
      </c>
      <c r="N23" s="9">
        <f>$N$1*(D23-D22)</f>
        <v/>
      </c>
      <c r="O23" s="9">
        <f>$O$1*LN(E23/E22)</f>
        <v/>
      </c>
      <c r="P23" s="9">
        <f>$P$1*LN(F23/F22)</f>
        <v/>
      </c>
      <c r="Q23" s="9">
        <f>$Q$1*(G23-G22)</f>
        <v/>
      </c>
      <c r="R23" s="9">
        <f>$R$1*(H23-H22)</f>
        <v/>
      </c>
      <c r="S23" s="9">
        <f>$S$1*LN(I23/I22)</f>
        <v/>
      </c>
      <c r="T23" s="9">
        <f>$T$1*LN(J23/J22)</f>
        <v/>
      </c>
      <c r="U23" s="9">
        <f>$W$12+$W$4*M23+$W$5*N23+$W$6*O23+$W$7*P23+$W$8*Q23+$W$9*R23+$W$10*S23+$W$11*T23</f>
        <v/>
      </c>
      <c r="AA23" s="10">
        <f>INDEX(LINEST(L4:L23,M4:T23,TRUE,TRUE),1,9)*4</f>
        <v/>
      </c>
      <c r="AB23" s="9">
        <f>INDEX(LINEST(L4:L23,M4:T23,TRUE,TRUE),1,8)</f>
        <v/>
      </c>
      <c r="AC23" s="9">
        <f>INDEX(LINEST(L4:L23,M4:T23,TRUE,TRUE),1,7)</f>
        <v/>
      </c>
      <c r="AD23" s="9">
        <f>INDEX(LINEST(L4:L23,M4:T23,TRUE,TRUE),1,6)</f>
        <v/>
      </c>
      <c r="AE23" s="9">
        <f>INDEX(LINEST(L4:L23,M4:T23,TRUE,TRUE),1,5)</f>
        <v/>
      </c>
      <c r="AF23" s="9">
        <f>INDEX(LINEST(L4:L23,M4:T23,TRUE,TRUE),1,4)</f>
        <v/>
      </c>
      <c r="AG23" s="9">
        <f>INDEX(LINEST(L4:L23,M4:T23,TRUE,TRUE),1,3)</f>
        <v/>
      </c>
      <c r="AH23" s="9">
        <f>INDEX(LINEST(L4:L23,M4:T23,TRUE,TRUE),1,2)</f>
        <v/>
      </c>
      <c r="AI23" s="9">
        <f>INDEX(LINEST(L4:L23,M4:T23,TRUE,TRUE),1,1)</f>
        <v/>
      </c>
      <c r="AJ23" s="10">
        <f>INDEX(LINEST(L4:L23,M4:T23,TRUE,TRUE),3,1)</f>
        <v/>
      </c>
    </row>
    <row r="24">
      <c r="A24" s="7" t="n">
        <v>39629</v>
      </c>
      <c r="B24" s="8" t="n">
        <v>930.25</v>
      </c>
      <c r="C24" s="8" t="n">
        <v>2.51</v>
      </c>
      <c r="D24" s="8" t="n">
        <v>1.48</v>
      </c>
      <c r="E24" s="8" t="n">
        <v>72.459999</v>
      </c>
      <c r="F24" s="8" t="n">
        <v>139.96</v>
      </c>
      <c r="G24" s="8" t="n">
        <v>23.95</v>
      </c>
      <c r="H24" s="8" t="n">
        <v>126</v>
      </c>
      <c r="I24" s="8" t="n">
        <v>1280</v>
      </c>
      <c r="J24" s="8" t="n">
        <v>59.271442</v>
      </c>
      <c r="L24" s="9">
        <f>LN(B24/B23)</f>
        <v/>
      </c>
      <c r="M24" s="9">
        <f>$M$1*(C24-C23)</f>
        <v/>
      </c>
      <c r="N24" s="9">
        <f>$N$1*(D24-D23)</f>
        <v/>
      </c>
      <c r="O24" s="9">
        <f>$O$1*LN(E24/E23)</f>
        <v/>
      </c>
      <c r="P24" s="9">
        <f>$P$1*LN(F24/F23)</f>
        <v/>
      </c>
      <c r="Q24" s="9">
        <f>$Q$1*(G24-G23)</f>
        <v/>
      </c>
      <c r="R24" s="9">
        <f>$R$1*(H24-H23)</f>
        <v/>
      </c>
      <c r="S24" s="9">
        <f>$S$1*LN(I24/I23)</f>
        <v/>
      </c>
      <c r="T24" s="9">
        <f>$T$1*LN(J24/J23)</f>
        <v/>
      </c>
      <c r="U24" s="9">
        <f>$W$12+$W$4*M24+$W$5*N24+$W$6*O24+$W$7*P24+$W$8*Q24+$W$9*R24+$W$10*S24+$W$11*T24</f>
        <v/>
      </c>
      <c r="AA24" s="10">
        <f>INDEX(LINEST(L5:L24,M5:T24,TRUE,TRUE),1,9)*4</f>
        <v/>
      </c>
      <c r="AB24" s="9">
        <f>INDEX(LINEST(L5:L24,M5:T24,TRUE,TRUE),1,8)</f>
        <v/>
      </c>
      <c r="AC24" s="9">
        <f>INDEX(LINEST(L5:L24,M5:T24,TRUE,TRUE),1,7)</f>
        <v/>
      </c>
      <c r="AD24" s="9">
        <f>INDEX(LINEST(L5:L24,M5:T24,TRUE,TRUE),1,6)</f>
        <v/>
      </c>
      <c r="AE24" s="9">
        <f>INDEX(LINEST(L5:L24,M5:T24,TRUE,TRUE),1,5)</f>
        <v/>
      </c>
      <c r="AF24" s="9">
        <f>INDEX(LINEST(L5:L24,M5:T24,TRUE,TRUE),1,4)</f>
        <v/>
      </c>
      <c r="AG24" s="9">
        <f>INDEX(LINEST(L5:L24,M5:T24,TRUE,TRUE),1,3)</f>
        <v/>
      </c>
      <c r="AH24" s="9">
        <f>INDEX(LINEST(L5:L24,M5:T24,TRUE,TRUE),1,2)</f>
        <v/>
      </c>
      <c r="AI24" s="9">
        <f>INDEX(LINEST(L5:L24,M5:T24,TRUE,TRUE),1,1)</f>
        <v/>
      </c>
      <c r="AJ24" s="10">
        <f>INDEX(LINEST(L5:L24,M5:T24,TRUE,TRUE),3,1)</f>
        <v/>
      </c>
      <c r="AK24" s="9">
        <f>AA23/4+AB23*M24+AC23*N24+AD23*O24+AE23*P24+AF23*Q24+AG23*R24+AH23*S24+AI23*T24</f>
        <v/>
      </c>
      <c r="AL24" s="9">
        <f>AVERAGE(L4:L23)</f>
        <v/>
      </c>
    </row>
    <row r="25">
      <c r="A25" s="7" t="n">
        <v>39721</v>
      </c>
      <c r="B25" s="8" t="n">
        <v>884.5</v>
      </c>
      <c r="C25" s="8" t="n">
        <v>1.6</v>
      </c>
      <c r="D25" s="8" t="n">
        <v>2.25</v>
      </c>
      <c r="E25" s="8" t="n">
        <v>79.449997</v>
      </c>
      <c r="F25" s="8" t="n">
        <v>100.7</v>
      </c>
      <c r="G25" s="8" t="n">
        <v>39.39</v>
      </c>
      <c r="H25" s="8" t="n">
        <v>208.5</v>
      </c>
      <c r="I25" s="8" t="n">
        <v>1166.359985</v>
      </c>
      <c r="J25" s="8" t="n">
        <v>58.891525</v>
      </c>
      <c r="L25" s="9">
        <f>LN(B25/B24)</f>
        <v/>
      </c>
      <c r="M25" s="9">
        <f>$M$1*(C25-C24)</f>
        <v/>
      </c>
      <c r="N25" s="9">
        <f>$N$1*(D25-D24)</f>
        <v/>
      </c>
      <c r="O25" s="9">
        <f>$O$1*LN(E25/E24)</f>
        <v/>
      </c>
      <c r="P25" s="9">
        <f>$P$1*LN(F25/F24)</f>
        <v/>
      </c>
      <c r="Q25" s="9">
        <f>$Q$1*(G25-G24)</f>
        <v/>
      </c>
      <c r="R25" s="9">
        <f>$R$1*(H25-H24)</f>
        <v/>
      </c>
      <c r="S25" s="9">
        <f>$S$1*LN(I25/I24)</f>
        <v/>
      </c>
      <c r="T25" s="9">
        <f>$T$1*LN(J25/J24)</f>
        <v/>
      </c>
      <c r="U25" s="9">
        <f>$W$12+$W$4*M25+$W$5*N25+$W$6*O25+$W$7*P25+$W$8*Q25+$W$9*R25+$W$10*S25+$W$11*T25</f>
        <v/>
      </c>
      <c r="AA25" s="10">
        <f>INDEX(LINEST(L6:L25,M6:T25,TRUE,TRUE),1,9)*4</f>
        <v/>
      </c>
      <c r="AB25" s="9">
        <f>INDEX(LINEST(L6:L25,M6:T25,TRUE,TRUE),1,8)</f>
        <v/>
      </c>
      <c r="AC25" s="9">
        <f>INDEX(LINEST(L6:L25,M6:T25,TRUE,TRUE),1,7)</f>
        <v/>
      </c>
      <c r="AD25" s="9">
        <f>INDEX(LINEST(L6:L25,M6:T25,TRUE,TRUE),1,6)</f>
        <v/>
      </c>
      <c r="AE25" s="9">
        <f>INDEX(LINEST(L6:L25,M6:T25,TRUE,TRUE),1,5)</f>
        <v/>
      </c>
      <c r="AF25" s="9">
        <f>INDEX(LINEST(L6:L25,M6:T25,TRUE,TRUE),1,4)</f>
        <v/>
      </c>
      <c r="AG25" s="9">
        <f>INDEX(LINEST(L6:L25,M6:T25,TRUE,TRUE),1,3)</f>
        <v/>
      </c>
      <c r="AH25" s="9">
        <f>INDEX(LINEST(L6:L25,M6:T25,TRUE,TRUE),1,2)</f>
        <v/>
      </c>
      <c r="AI25" s="9">
        <f>INDEX(LINEST(L6:L25,M6:T25,TRUE,TRUE),1,1)</f>
        <v/>
      </c>
      <c r="AJ25" s="10">
        <f>INDEX(LINEST(L6:L25,M6:T25,TRUE,TRUE),3,1)</f>
        <v/>
      </c>
      <c r="AK25" s="9">
        <f>AA24/4+AB24*M25+AC24*N25+AD24*O25+AE24*P25+AF24*Q25+AG24*R25+AH24*S25+AI24*T25</f>
        <v/>
      </c>
      <c r="AL25" s="9">
        <f>AVERAGE(L5:L24)</f>
        <v/>
      </c>
    </row>
    <row r="26">
      <c r="A26" s="7" t="n">
        <v>39813</v>
      </c>
      <c r="B26" s="8" t="n">
        <v>869.75</v>
      </c>
      <c r="C26" s="8" t="n">
        <v>0.11</v>
      </c>
      <c r="D26" s="8" t="n">
        <v>2.14</v>
      </c>
      <c r="E26" s="8" t="n">
        <v>81.30999799999999</v>
      </c>
      <c r="F26" s="8" t="n">
        <v>44.6</v>
      </c>
      <c r="G26" s="8" t="n">
        <v>40</v>
      </c>
      <c r="H26" s="8" t="n">
        <v>190</v>
      </c>
      <c r="I26" s="8" t="n">
        <v>903.25</v>
      </c>
      <c r="J26" s="8" t="n">
        <v>63.23864</v>
      </c>
      <c r="L26" s="9">
        <f>LN(B26/B25)</f>
        <v/>
      </c>
      <c r="M26" s="9">
        <f>$M$1*(C26-C25)</f>
        <v/>
      </c>
      <c r="N26" s="9">
        <f>$N$1*(D26-D25)</f>
        <v/>
      </c>
      <c r="O26" s="9">
        <f>$O$1*LN(E26/E25)</f>
        <v/>
      </c>
      <c r="P26" s="9">
        <f>$P$1*LN(F26/F25)</f>
        <v/>
      </c>
      <c r="Q26" s="9">
        <f>$Q$1*(G26-G25)</f>
        <v/>
      </c>
      <c r="R26" s="9">
        <f>$R$1*(H26-H25)</f>
        <v/>
      </c>
      <c r="S26" s="9">
        <f>$S$1*LN(I26/I25)</f>
        <v/>
      </c>
      <c r="T26" s="9">
        <f>$T$1*LN(J26/J25)</f>
        <v/>
      </c>
      <c r="U26" s="9">
        <f>$W$12+$W$4*M26+$W$5*N26+$W$6*O26+$W$7*P26+$W$8*Q26+$W$9*R26+$W$10*S26+$W$11*T26</f>
        <v/>
      </c>
      <c r="AA26" s="10">
        <f>INDEX(LINEST(L7:L26,M7:T26,TRUE,TRUE),1,9)*4</f>
        <v/>
      </c>
      <c r="AB26" s="9">
        <f>INDEX(LINEST(L7:L26,M7:T26,TRUE,TRUE),1,8)</f>
        <v/>
      </c>
      <c r="AC26" s="9">
        <f>INDEX(LINEST(L7:L26,M7:T26,TRUE,TRUE),1,7)</f>
        <v/>
      </c>
      <c r="AD26" s="9">
        <f>INDEX(LINEST(L7:L26,M7:T26,TRUE,TRUE),1,6)</f>
        <v/>
      </c>
      <c r="AE26" s="9">
        <f>INDEX(LINEST(L7:L26,M7:T26,TRUE,TRUE),1,5)</f>
        <v/>
      </c>
      <c r="AF26" s="9">
        <f>INDEX(LINEST(L7:L26,M7:T26,TRUE,TRUE),1,4)</f>
        <v/>
      </c>
      <c r="AG26" s="9">
        <f>INDEX(LINEST(L7:L26,M7:T26,TRUE,TRUE),1,3)</f>
        <v/>
      </c>
      <c r="AH26" s="9">
        <f>INDEX(LINEST(L7:L26,M7:T26,TRUE,TRUE),1,2)</f>
        <v/>
      </c>
      <c r="AI26" s="9">
        <f>INDEX(LINEST(L7:L26,M7:T26,TRUE,TRUE),1,1)</f>
        <v/>
      </c>
      <c r="AJ26" s="10">
        <f>INDEX(LINEST(L7:L26,M7:T26,TRUE,TRUE),3,1)</f>
        <v/>
      </c>
      <c r="AK26" s="9">
        <f>AA25/4+AB25*M26+AC25*N26+AD25*O26+AE25*P26+AF25*Q26+AG25*R26+AH25*S26+AI25*T26</f>
        <v/>
      </c>
      <c r="AL26" s="9">
        <f>AVERAGE(L6:L25)</f>
        <v/>
      </c>
    </row>
    <row r="27">
      <c r="A27" s="7" t="n">
        <v>39903</v>
      </c>
      <c r="B27" s="8" t="n">
        <v>916.5</v>
      </c>
      <c r="C27" s="8" t="n">
        <v>1.28</v>
      </c>
      <c r="D27" s="8" t="n">
        <v>1.43</v>
      </c>
      <c r="E27" s="8" t="n">
        <v>85.43000000000001</v>
      </c>
      <c r="F27" s="8" t="n">
        <v>49.64</v>
      </c>
      <c r="G27" s="8" t="n">
        <v>44.14</v>
      </c>
      <c r="H27" s="8" t="n">
        <v>117.300003</v>
      </c>
      <c r="I27" s="8" t="n">
        <v>797.869995</v>
      </c>
      <c r="J27" s="8" t="n">
        <v>62.004642</v>
      </c>
      <c r="L27" s="9">
        <f>LN(B27/B26)</f>
        <v/>
      </c>
      <c r="M27" s="9">
        <f>$M$1*(C27-C26)</f>
        <v/>
      </c>
      <c r="N27" s="9">
        <f>$N$1*(D27-D26)</f>
        <v/>
      </c>
      <c r="O27" s="9">
        <f>$O$1*LN(E27/E26)</f>
        <v/>
      </c>
      <c r="P27" s="9">
        <f>$P$1*LN(F27/F26)</f>
        <v/>
      </c>
      <c r="Q27" s="9">
        <f>$Q$1*(G27-G26)</f>
        <v/>
      </c>
      <c r="R27" s="9">
        <f>$R$1*(H27-H26)</f>
        <v/>
      </c>
      <c r="S27" s="9">
        <f>$S$1*LN(I27/I26)</f>
        <v/>
      </c>
      <c r="T27" s="9">
        <f>$T$1*LN(J27/J26)</f>
        <v/>
      </c>
      <c r="U27" s="9">
        <f>$W$12+$W$4*M27+$W$5*N27+$W$6*O27+$W$7*P27+$W$8*Q27+$W$9*R27+$W$10*S27+$W$11*T27</f>
        <v/>
      </c>
      <c r="AA27" s="10">
        <f>INDEX(LINEST(L8:L27,M8:T27,TRUE,TRUE),1,9)*4</f>
        <v/>
      </c>
      <c r="AB27" s="9">
        <f>INDEX(LINEST(L8:L27,M8:T27,TRUE,TRUE),1,8)</f>
        <v/>
      </c>
      <c r="AC27" s="9">
        <f>INDEX(LINEST(L8:L27,M8:T27,TRUE,TRUE),1,7)</f>
        <v/>
      </c>
      <c r="AD27" s="9">
        <f>INDEX(LINEST(L8:L27,M8:T27,TRUE,TRUE),1,6)</f>
        <v/>
      </c>
      <c r="AE27" s="9">
        <f>INDEX(LINEST(L8:L27,M8:T27,TRUE,TRUE),1,5)</f>
        <v/>
      </c>
      <c r="AF27" s="9">
        <f>INDEX(LINEST(L8:L27,M8:T27,TRUE,TRUE),1,4)</f>
        <v/>
      </c>
      <c r="AG27" s="9">
        <f>INDEX(LINEST(L8:L27,M8:T27,TRUE,TRUE),1,3)</f>
        <v/>
      </c>
      <c r="AH27" s="9">
        <f>INDEX(LINEST(L8:L27,M8:T27,TRUE,TRUE),1,2)</f>
        <v/>
      </c>
      <c r="AI27" s="9">
        <f>INDEX(LINEST(L8:L27,M8:T27,TRUE,TRUE),1,1)</f>
        <v/>
      </c>
      <c r="AJ27" s="10">
        <f>INDEX(LINEST(L8:L27,M8:T27,TRUE,TRUE),3,1)</f>
        <v/>
      </c>
      <c r="AK27" s="9">
        <f>AA26/4+AB26*M27+AC26*N27+AD26*O27+AE26*P27+AF26*Q27+AG26*R27+AH26*S27+AI26*T27</f>
        <v/>
      </c>
      <c r="AL27" s="9">
        <f>AVERAGE(L7:L26)</f>
        <v/>
      </c>
    </row>
    <row r="28">
      <c r="A28" s="7" t="n">
        <v>39994</v>
      </c>
      <c r="B28" s="8" t="n">
        <v>934.5</v>
      </c>
      <c r="C28" s="8" t="n">
        <v>1.75</v>
      </c>
      <c r="D28" s="8" t="n">
        <v>1.78</v>
      </c>
      <c r="E28" s="8" t="n">
        <v>80.129997</v>
      </c>
      <c r="F28" s="8" t="n">
        <v>69.81999999999999</v>
      </c>
      <c r="G28" s="8" t="n">
        <v>26.35</v>
      </c>
      <c r="H28" s="8" t="n">
        <v>162.5</v>
      </c>
      <c r="I28" s="8" t="n">
        <v>919.320007</v>
      </c>
      <c r="J28" s="8" t="n">
        <v>63.030571</v>
      </c>
      <c r="L28" s="9">
        <f>LN(B28/B27)</f>
        <v/>
      </c>
      <c r="M28" s="9">
        <f>$M$1*(C28-C27)</f>
        <v/>
      </c>
      <c r="N28" s="9">
        <f>$N$1*(D28-D27)</f>
        <v/>
      </c>
      <c r="O28" s="9">
        <f>$O$1*LN(E28/E27)</f>
        <v/>
      </c>
      <c r="P28" s="9">
        <f>$P$1*LN(F28/F27)</f>
        <v/>
      </c>
      <c r="Q28" s="9">
        <f>$Q$1*(G28-G27)</f>
        <v/>
      </c>
      <c r="R28" s="9">
        <f>$R$1*(H28-H27)</f>
        <v/>
      </c>
      <c r="S28" s="9">
        <f>$S$1*LN(I28/I27)</f>
        <v/>
      </c>
      <c r="T28" s="9">
        <f>$T$1*LN(J28/J27)</f>
        <v/>
      </c>
      <c r="U28" s="9">
        <f>$W$12+$W$4*M28+$W$5*N28+$W$6*O28+$W$7*P28+$W$8*Q28+$W$9*R28+$W$10*S28+$W$11*T28</f>
        <v/>
      </c>
      <c r="AA28" s="10">
        <f>INDEX(LINEST(L9:L28,M9:T28,TRUE,TRUE),1,9)*4</f>
        <v/>
      </c>
      <c r="AB28" s="9">
        <f>INDEX(LINEST(L9:L28,M9:T28,TRUE,TRUE),1,8)</f>
        <v/>
      </c>
      <c r="AC28" s="9">
        <f>INDEX(LINEST(L9:L28,M9:T28,TRUE,TRUE),1,7)</f>
        <v/>
      </c>
      <c r="AD28" s="9">
        <f>INDEX(LINEST(L9:L28,M9:T28,TRUE,TRUE),1,6)</f>
        <v/>
      </c>
      <c r="AE28" s="9">
        <f>INDEX(LINEST(L9:L28,M9:T28,TRUE,TRUE),1,5)</f>
        <v/>
      </c>
      <c r="AF28" s="9">
        <f>INDEX(LINEST(L9:L28,M9:T28,TRUE,TRUE),1,4)</f>
        <v/>
      </c>
      <c r="AG28" s="9">
        <f>INDEX(LINEST(L9:L28,M9:T28,TRUE,TRUE),1,3)</f>
        <v/>
      </c>
      <c r="AH28" s="9">
        <f>INDEX(LINEST(L9:L28,M9:T28,TRUE,TRUE),1,2)</f>
        <v/>
      </c>
      <c r="AI28" s="9">
        <f>INDEX(LINEST(L9:L28,M9:T28,TRUE,TRUE),1,1)</f>
        <v/>
      </c>
      <c r="AJ28" s="10">
        <f>INDEX(LINEST(L9:L28,M9:T28,TRUE,TRUE),3,1)</f>
        <v/>
      </c>
      <c r="AK28" s="9">
        <f>AA27/4+AB27*M28+AC27*N28+AD27*O28+AE27*P28+AF27*Q28+AG27*R28+AH27*S28+AI27*T28</f>
        <v/>
      </c>
      <c r="AL28" s="9">
        <f>AVERAGE(L8:L27)</f>
        <v/>
      </c>
    </row>
    <row r="29">
      <c r="A29" s="7" t="n">
        <v>40086</v>
      </c>
      <c r="B29" s="8" t="n">
        <v>995.75</v>
      </c>
      <c r="C29" s="8" t="n">
        <v>1.75</v>
      </c>
      <c r="D29" s="8" t="n">
        <v>1.56</v>
      </c>
      <c r="E29" s="8" t="n">
        <v>76.650002</v>
      </c>
      <c r="F29" s="8" t="n">
        <v>70.45999999999999</v>
      </c>
      <c r="G29" s="8" t="n">
        <v>25.61</v>
      </c>
      <c r="H29" s="8" t="n">
        <v>113.800003</v>
      </c>
      <c r="I29" s="8" t="n">
        <v>1057.079956</v>
      </c>
      <c r="J29" s="8" t="n">
        <v>65.376999</v>
      </c>
      <c r="L29" s="9">
        <f>LN(B29/B28)</f>
        <v/>
      </c>
      <c r="M29" s="9">
        <f>$M$1*(C29-C28)</f>
        <v/>
      </c>
      <c r="N29" s="9">
        <f>$N$1*(D29-D28)</f>
        <v/>
      </c>
      <c r="O29" s="9">
        <f>$O$1*LN(E29/E28)</f>
        <v/>
      </c>
      <c r="P29" s="9">
        <f>$P$1*LN(F29/F28)</f>
        <v/>
      </c>
      <c r="Q29" s="9">
        <f>$Q$1*(G29-G28)</f>
        <v/>
      </c>
      <c r="R29" s="9">
        <f>$R$1*(H29-H28)</f>
        <v/>
      </c>
      <c r="S29" s="9">
        <f>$S$1*LN(I29/I28)</f>
        <v/>
      </c>
      <c r="T29" s="9">
        <f>$T$1*LN(J29/J28)</f>
        <v/>
      </c>
      <c r="U29" s="9">
        <f>$W$12+$W$4*M29+$W$5*N29+$W$6*O29+$W$7*P29+$W$8*Q29+$W$9*R29+$W$10*S29+$W$11*T29</f>
        <v/>
      </c>
      <c r="AA29" s="10">
        <f>INDEX(LINEST(L10:L29,M10:T29,TRUE,TRUE),1,9)*4</f>
        <v/>
      </c>
      <c r="AB29" s="9">
        <f>INDEX(LINEST(L10:L29,M10:T29,TRUE,TRUE),1,8)</f>
        <v/>
      </c>
      <c r="AC29" s="9">
        <f>INDEX(LINEST(L10:L29,M10:T29,TRUE,TRUE),1,7)</f>
        <v/>
      </c>
      <c r="AD29" s="9">
        <f>INDEX(LINEST(L10:L29,M10:T29,TRUE,TRUE),1,6)</f>
        <v/>
      </c>
      <c r="AE29" s="9">
        <f>INDEX(LINEST(L10:L29,M10:T29,TRUE,TRUE),1,5)</f>
        <v/>
      </c>
      <c r="AF29" s="9">
        <f>INDEX(LINEST(L10:L29,M10:T29,TRUE,TRUE),1,4)</f>
        <v/>
      </c>
      <c r="AG29" s="9">
        <f>INDEX(LINEST(L10:L29,M10:T29,TRUE,TRUE),1,3)</f>
        <v/>
      </c>
      <c r="AH29" s="9">
        <f>INDEX(LINEST(L10:L29,M10:T29,TRUE,TRUE),1,2)</f>
        <v/>
      </c>
      <c r="AI29" s="9">
        <f>INDEX(LINEST(L10:L29,M10:T29,TRUE,TRUE),1,1)</f>
        <v/>
      </c>
      <c r="AJ29" s="10">
        <f>INDEX(LINEST(L10:L29,M10:T29,TRUE,TRUE),3,1)</f>
        <v/>
      </c>
      <c r="AK29" s="9">
        <f>AA28/4+AB28*M29+AC28*N29+AD28*O29+AE28*P29+AF28*Q29+AG28*R29+AH28*S29+AI28*T29</f>
        <v/>
      </c>
      <c r="AL29" s="9">
        <f>AVERAGE(L9:L28)</f>
        <v/>
      </c>
    </row>
    <row r="30">
      <c r="A30" s="7" t="n">
        <v>40178</v>
      </c>
      <c r="B30" s="8" t="n">
        <v>1087.5</v>
      </c>
      <c r="C30" s="8" t="n">
        <v>2.37</v>
      </c>
      <c r="D30" s="8" t="n">
        <v>1.48</v>
      </c>
      <c r="E30" s="8" t="n">
        <v>77.860001</v>
      </c>
      <c r="F30" s="8" t="n">
        <v>79.39</v>
      </c>
      <c r="G30" s="8" t="n">
        <v>21.68</v>
      </c>
      <c r="H30" s="8" t="n">
        <v>107.5</v>
      </c>
      <c r="I30" s="8" t="n">
        <v>1115.099976</v>
      </c>
      <c r="J30" s="8" t="n">
        <v>65.116364</v>
      </c>
      <c r="L30" s="9">
        <f>LN(B30/B29)</f>
        <v/>
      </c>
      <c r="M30" s="9">
        <f>$M$1*(C30-C29)</f>
        <v/>
      </c>
      <c r="N30" s="9">
        <f>$N$1*(D30-D29)</f>
        <v/>
      </c>
      <c r="O30" s="9">
        <f>$O$1*LN(E30/E29)</f>
        <v/>
      </c>
      <c r="P30" s="9">
        <f>$P$1*LN(F30/F29)</f>
        <v/>
      </c>
      <c r="Q30" s="9">
        <f>$Q$1*(G30-G29)</f>
        <v/>
      </c>
      <c r="R30" s="9">
        <f>$R$1*(H30-H29)</f>
        <v/>
      </c>
      <c r="S30" s="9">
        <f>$S$1*LN(I30/I29)</f>
        <v/>
      </c>
      <c r="T30" s="9">
        <f>$T$1*LN(J30/J29)</f>
        <v/>
      </c>
      <c r="U30" s="9">
        <f>$W$12+$W$4*M30+$W$5*N30+$W$6*O30+$W$7*P30+$W$8*Q30+$W$9*R30+$W$10*S30+$W$11*T30</f>
        <v/>
      </c>
      <c r="AA30" s="10">
        <f>INDEX(LINEST(L11:L30,M11:T30,TRUE,TRUE),1,9)*4</f>
        <v/>
      </c>
      <c r="AB30" s="9">
        <f>INDEX(LINEST(L11:L30,M11:T30,TRUE,TRUE),1,8)</f>
        <v/>
      </c>
      <c r="AC30" s="9">
        <f>INDEX(LINEST(L11:L30,M11:T30,TRUE,TRUE),1,7)</f>
        <v/>
      </c>
      <c r="AD30" s="9">
        <f>INDEX(LINEST(L11:L30,M11:T30,TRUE,TRUE),1,6)</f>
        <v/>
      </c>
      <c r="AE30" s="9">
        <f>INDEX(LINEST(L11:L30,M11:T30,TRUE,TRUE),1,5)</f>
        <v/>
      </c>
      <c r="AF30" s="9">
        <f>INDEX(LINEST(L11:L30,M11:T30,TRUE,TRUE),1,4)</f>
        <v/>
      </c>
      <c r="AG30" s="9">
        <f>INDEX(LINEST(L11:L30,M11:T30,TRUE,TRUE),1,3)</f>
        <v/>
      </c>
      <c r="AH30" s="9">
        <f>INDEX(LINEST(L11:L30,M11:T30,TRUE,TRUE),1,2)</f>
        <v/>
      </c>
      <c r="AI30" s="9">
        <f>INDEX(LINEST(L11:L30,M11:T30,TRUE,TRUE),1,1)</f>
        <v/>
      </c>
      <c r="AJ30" s="10">
        <f>INDEX(LINEST(L11:L30,M11:T30,TRUE,TRUE),3,1)</f>
        <v/>
      </c>
      <c r="AK30" s="9">
        <f>AA29/4+AB29*M30+AC29*N30+AD29*O30+AE29*P30+AF29*Q30+AG29*R30+AH29*S30+AI29*T30</f>
        <v/>
      </c>
      <c r="AL30" s="9">
        <f>AVERAGE(L10:L29)</f>
        <v/>
      </c>
    </row>
    <row r="31">
      <c r="A31" s="7" t="n">
        <v>40268</v>
      </c>
      <c r="B31" s="8" t="n">
        <v>1115.5</v>
      </c>
      <c r="C31" s="8" t="n">
        <v>2.24</v>
      </c>
      <c r="D31" s="8" t="n">
        <v>1.6</v>
      </c>
      <c r="E31" s="8" t="n">
        <v>81.06999999999999</v>
      </c>
      <c r="F31" s="8" t="n">
        <v>83.45</v>
      </c>
      <c r="G31" s="8" t="n">
        <v>17.59</v>
      </c>
      <c r="H31" s="8" t="n">
        <v>85.300003</v>
      </c>
      <c r="I31" s="8" t="n">
        <v>1169.430054</v>
      </c>
      <c r="J31" s="8" t="n">
        <v>66.16429100000001</v>
      </c>
      <c r="L31" s="9">
        <f>LN(B31/B30)</f>
        <v/>
      </c>
      <c r="M31" s="9">
        <f>$M$1*(C31-C30)</f>
        <v/>
      </c>
      <c r="N31" s="9">
        <f>$N$1*(D31-D30)</f>
        <v/>
      </c>
      <c r="O31" s="9">
        <f>$O$1*LN(E31/E30)</f>
        <v/>
      </c>
      <c r="P31" s="9">
        <f>$P$1*LN(F31/F30)</f>
        <v/>
      </c>
      <c r="Q31" s="9">
        <f>$Q$1*(G31-G30)</f>
        <v/>
      </c>
      <c r="R31" s="9">
        <f>$R$1*(H31-H30)</f>
        <v/>
      </c>
      <c r="S31" s="9">
        <f>$S$1*LN(I31/I30)</f>
        <v/>
      </c>
      <c r="T31" s="9">
        <f>$T$1*LN(J31/J30)</f>
        <v/>
      </c>
      <c r="U31" s="9">
        <f>$W$12+$W$4*M31+$W$5*N31+$W$6*O31+$W$7*P31+$W$8*Q31+$W$9*R31+$W$10*S31+$W$11*T31</f>
        <v/>
      </c>
      <c r="AA31" s="10">
        <f>INDEX(LINEST(L12:L31,M12:T31,TRUE,TRUE),1,9)*4</f>
        <v/>
      </c>
      <c r="AB31" s="9">
        <f>INDEX(LINEST(L12:L31,M12:T31,TRUE,TRUE),1,8)</f>
        <v/>
      </c>
      <c r="AC31" s="9">
        <f>INDEX(LINEST(L12:L31,M12:T31,TRUE,TRUE),1,7)</f>
        <v/>
      </c>
      <c r="AD31" s="9">
        <f>INDEX(LINEST(L12:L31,M12:T31,TRUE,TRUE),1,6)</f>
        <v/>
      </c>
      <c r="AE31" s="9">
        <f>INDEX(LINEST(L12:L31,M12:T31,TRUE,TRUE),1,5)</f>
        <v/>
      </c>
      <c r="AF31" s="9">
        <f>INDEX(LINEST(L12:L31,M12:T31,TRUE,TRUE),1,4)</f>
        <v/>
      </c>
      <c r="AG31" s="9">
        <f>INDEX(LINEST(L12:L31,M12:T31,TRUE,TRUE),1,3)</f>
        <v/>
      </c>
      <c r="AH31" s="9">
        <f>INDEX(LINEST(L12:L31,M12:T31,TRUE,TRUE),1,2)</f>
        <v/>
      </c>
      <c r="AI31" s="9">
        <f>INDEX(LINEST(L12:L31,M12:T31,TRUE,TRUE),1,1)</f>
        <v/>
      </c>
      <c r="AJ31" s="10">
        <f>INDEX(LINEST(L12:L31,M12:T31,TRUE,TRUE),3,1)</f>
        <v/>
      </c>
      <c r="AK31" s="9">
        <f>AA30/4+AB30*M31+AC30*N31+AD30*O31+AE30*P31+AF30*Q31+AG30*R31+AH30*S31+AI30*T31</f>
        <v/>
      </c>
      <c r="AL31" s="9">
        <f>AVERAGE(L11:L30)</f>
        <v/>
      </c>
    </row>
    <row r="32">
      <c r="A32" s="7" t="n">
        <v>40359</v>
      </c>
      <c r="B32" s="8" t="n">
        <v>1244</v>
      </c>
      <c r="C32" s="8" t="n">
        <v>1.82</v>
      </c>
      <c r="D32" s="8" t="n">
        <v>1.15</v>
      </c>
      <c r="E32" s="8" t="n">
        <v>86.019997</v>
      </c>
      <c r="F32" s="8" t="n">
        <v>75.59</v>
      </c>
      <c r="G32" s="8" t="n">
        <v>34.54</v>
      </c>
      <c r="H32" s="8" t="n">
        <v>89.699997</v>
      </c>
      <c r="I32" s="8" t="n">
        <v>1030.709961</v>
      </c>
      <c r="J32" s="8" t="n">
        <v>68.72580000000001</v>
      </c>
      <c r="L32" s="9">
        <f>LN(B32/B31)</f>
        <v/>
      </c>
      <c r="M32" s="9">
        <f>$M$1*(C32-C31)</f>
        <v/>
      </c>
      <c r="N32" s="9">
        <f>$N$1*(D32-D31)</f>
        <v/>
      </c>
      <c r="O32" s="9">
        <f>$O$1*LN(E32/E31)</f>
        <v/>
      </c>
      <c r="P32" s="9">
        <f>$P$1*LN(F32/F31)</f>
        <v/>
      </c>
      <c r="Q32" s="9">
        <f>$Q$1*(G32-G31)</f>
        <v/>
      </c>
      <c r="R32" s="9">
        <f>$R$1*(H32-H31)</f>
        <v/>
      </c>
      <c r="S32" s="9">
        <f>$S$1*LN(I32/I31)</f>
        <v/>
      </c>
      <c r="T32" s="9">
        <f>$T$1*LN(J32/J31)</f>
        <v/>
      </c>
      <c r="U32" s="9">
        <f>$W$12+$W$4*M32+$W$5*N32+$W$6*O32+$W$7*P32+$W$8*Q32+$W$9*R32+$W$10*S32+$W$11*T32</f>
        <v/>
      </c>
      <c r="AA32" s="10">
        <f>INDEX(LINEST(L13:L32,M13:T32,TRUE,TRUE),1,9)*4</f>
        <v/>
      </c>
      <c r="AB32" s="9">
        <f>INDEX(LINEST(L13:L32,M13:T32,TRUE,TRUE),1,8)</f>
        <v/>
      </c>
      <c r="AC32" s="9">
        <f>INDEX(LINEST(L13:L32,M13:T32,TRUE,TRUE),1,7)</f>
        <v/>
      </c>
      <c r="AD32" s="9">
        <f>INDEX(LINEST(L13:L32,M13:T32,TRUE,TRUE),1,6)</f>
        <v/>
      </c>
      <c r="AE32" s="9">
        <f>INDEX(LINEST(L13:L32,M13:T32,TRUE,TRUE),1,5)</f>
        <v/>
      </c>
      <c r="AF32" s="9">
        <f>INDEX(LINEST(L13:L32,M13:T32,TRUE,TRUE),1,4)</f>
        <v/>
      </c>
      <c r="AG32" s="9">
        <f>INDEX(LINEST(L13:L32,M13:T32,TRUE,TRUE),1,3)</f>
        <v/>
      </c>
      <c r="AH32" s="9">
        <f>INDEX(LINEST(L13:L32,M13:T32,TRUE,TRUE),1,2)</f>
        <v/>
      </c>
      <c r="AI32" s="9">
        <f>INDEX(LINEST(L13:L32,M13:T32,TRUE,TRUE),1,1)</f>
        <v/>
      </c>
      <c r="AJ32" s="10">
        <f>INDEX(LINEST(L13:L32,M13:T32,TRUE,TRUE),3,1)</f>
        <v/>
      </c>
      <c r="AK32" s="9">
        <f>AA31/4+AB31*M32+AC31*N32+AD31*O32+AE31*P32+AF31*Q32+AG31*R32+AH31*S32+AI31*T32</f>
        <v/>
      </c>
      <c r="AL32" s="9">
        <f>AVERAGE(L12:L31)</f>
        <v/>
      </c>
    </row>
    <row r="33">
      <c r="A33" s="7" t="n">
        <v>40451</v>
      </c>
      <c r="B33" s="8" t="n">
        <v>1307</v>
      </c>
      <c r="C33" s="8" t="n">
        <v>1.78</v>
      </c>
      <c r="D33" s="8" t="n">
        <v>0.75</v>
      </c>
      <c r="E33" s="8" t="n">
        <v>78.720001</v>
      </c>
      <c r="F33" s="8" t="n">
        <v>79.95</v>
      </c>
      <c r="G33" s="8" t="n">
        <v>23.7</v>
      </c>
      <c r="H33" s="8" t="n">
        <v>85.099998</v>
      </c>
      <c r="I33" s="8" t="n">
        <v>1141.199951</v>
      </c>
      <c r="J33" s="8" t="n">
        <v>70.21032</v>
      </c>
      <c r="L33" s="9">
        <f>LN(B33/B32)</f>
        <v/>
      </c>
      <c r="M33" s="9">
        <f>$M$1*(C33-C32)</f>
        <v/>
      </c>
      <c r="N33" s="9">
        <f>$N$1*(D33-D32)</f>
        <v/>
      </c>
      <c r="O33" s="9">
        <f>$O$1*LN(E33/E32)</f>
        <v/>
      </c>
      <c r="P33" s="9">
        <f>$P$1*LN(F33/F32)</f>
        <v/>
      </c>
      <c r="Q33" s="9">
        <f>$Q$1*(G33-G32)</f>
        <v/>
      </c>
      <c r="R33" s="9">
        <f>$R$1*(H33-H32)</f>
        <v/>
      </c>
      <c r="S33" s="9">
        <f>$S$1*LN(I33/I32)</f>
        <v/>
      </c>
      <c r="T33" s="9">
        <f>$T$1*LN(J33/J32)</f>
        <v/>
      </c>
      <c r="U33" s="9">
        <f>$W$12+$W$4*M33+$W$5*N33+$W$6*O33+$W$7*P33+$W$8*Q33+$W$9*R33+$W$10*S33+$W$11*T33</f>
        <v/>
      </c>
      <c r="AA33" s="10">
        <f>INDEX(LINEST(L14:L33,M14:T33,TRUE,TRUE),1,9)*4</f>
        <v/>
      </c>
      <c r="AB33" s="9">
        <f>INDEX(LINEST(L14:L33,M14:T33,TRUE,TRUE),1,8)</f>
        <v/>
      </c>
      <c r="AC33" s="9">
        <f>INDEX(LINEST(L14:L33,M14:T33,TRUE,TRUE),1,7)</f>
        <v/>
      </c>
      <c r="AD33" s="9">
        <f>INDEX(LINEST(L14:L33,M14:T33,TRUE,TRUE),1,6)</f>
        <v/>
      </c>
      <c r="AE33" s="9">
        <f>INDEX(LINEST(L14:L33,M14:T33,TRUE,TRUE),1,5)</f>
        <v/>
      </c>
      <c r="AF33" s="9">
        <f>INDEX(LINEST(L14:L33,M14:T33,TRUE,TRUE),1,4)</f>
        <v/>
      </c>
      <c r="AG33" s="9">
        <f>INDEX(LINEST(L14:L33,M14:T33,TRUE,TRUE),1,3)</f>
        <v/>
      </c>
      <c r="AH33" s="9">
        <f>INDEX(LINEST(L14:L33,M14:T33,TRUE,TRUE),1,2)</f>
        <v/>
      </c>
      <c r="AI33" s="9">
        <f>INDEX(LINEST(L14:L33,M14:T33,TRUE,TRUE),1,1)</f>
        <v/>
      </c>
      <c r="AJ33" s="10">
        <f>INDEX(LINEST(L14:L33,M14:T33,TRUE,TRUE),3,1)</f>
        <v/>
      </c>
      <c r="AK33" s="9">
        <f>AA32/4+AB32*M33+AC32*N33+AD32*O33+AE32*P33+AF32*Q33+AG32*R33+AH32*S33+AI32*T33</f>
        <v/>
      </c>
      <c r="AL33" s="9">
        <f>AVERAGE(L13:L32)</f>
        <v/>
      </c>
    </row>
    <row r="34">
      <c r="A34" s="7" t="n">
        <v>40543</v>
      </c>
      <c r="B34" s="8" t="n">
        <v>1405.5</v>
      </c>
      <c r="C34" s="8" t="n">
        <v>2.3</v>
      </c>
      <c r="D34" s="8" t="n">
        <v>1</v>
      </c>
      <c r="E34" s="8" t="n">
        <v>79.029999</v>
      </c>
      <c r="F34" s="8" t="n">
        <v>91.38</v>
      </c>
      <c r="G34" s="8" t="n">
        <v>17.75</v>
      </c>
      <c r="H34" s="8" t="n">
        <v>110.400002</v>
      </c>
      <c r="I34" s="8" t="n">
        <v>1257.640015</v>
      </c>
      <c r="J34" s="8" t="n">
        <v>69.259125</v>
      </c>
      <c r="L34" s="9">
        <f>LN(B34/B33)</f>
        <v/>
      </c>
      <c r="M34" s="9">
        <f>$M$1*(C34-C33)</f>
        <v/>
      </c>
      <c r="N34" s="9">
        <f>$N$1*(D34-D33)</f>
        <v/>
      </c>
      <c r="O34" s="9">
        <f>$O$1*LN(E34/E33)</f>
        <v/>
      </c>
      <c r="P34" s="9">
        <f>$P$1*LN(F34/F33)</f>
        <v/>
      </c>
      <c r="Q34" s="9">
        <f>$Q$1*(G34-G33)</f>
        <v/>
      </c>
      <c r="R34" s="9">
        <f>$R$1*(H34-H33)</f>
        <v/>
      </c>
      <c r="S34" s="9">
        <f>$S$1*LN(I34/I33)</f>
        <v/>
      </c>
      <c r="T34" s="9">
        <f>$T$1*LN(J34/J33)</f>
        <v/>
      </c>
      <c r="U34" s="9">
        <f>$W$12+$W$4*M34+$W$5*N34+$W$6*O34+$W$7*P34+$W$8*Q34+$W$9*R34+$W$10*S34+$W$11*T34</f>
        <v/>
      </c>
      <c r="AA34" s="10">
        <f>INDEX(LINEST(L15:L34,M15:T34,TRUE,TRUE),1,9)*4</f>
        <v/>
      </c>
      <c r="AB34" s="9">
        <f>INDEX(LINEST(L15:L34,M15:T34,TRUE,TRUE),1,8)</f>
        <v/>
      </c>
      <c r="AC34" s="9">
        <f>INDEX(LINEST(L15:L34,M15:T34,TRUE,TRUE),1,7)</f>
        <v/>
      </c>
      <c r="AD34" s="9">
        <f>INDEX(LINEST(L15:L34,M15:T34,TRUE,TRUE),1,6)</f>
        <v/>
      </c>
      <c r="AE34" s="9">
        <f>INDEX(LINEST(L15:L34,M15:T34,TRUE,TRUE),1,5)</f>
        <v/>
      </c>
      <c r="AF34" s="9">
        <f>INDEX(LINEST(L15:L34,M15:T34,TRUE,TRUE),1,4)</f>
        <v/>
      </c>
      <c r="AG34" s="9">
        <f>INDEX(LINEST(L15:L34,M15:T34,TRUE,TRUE),1,3)</f>
        <v/>
      </c>
      <c r="AH34" s="9">
        <f>INDEX(LINEST(L15:L34,M15:T34,TRUE,TRUE),1,2)</f>
        <v/>
      </c>
      <c r="AI34" s="9">
        <f>INDEX(LINEST(L15:L34,M15:T34,TRUE,TRUE),1,1)</f>
        <v/>
      </c>
      <c r="AJ34" s="10">
        <f>INDEX(LINEST(L15:L34,M15:T34,TRUE,TRUE),3,1)</f>
        <v/>
      </c>
      <c r="AK34" s="9">
        <f>AA33/4+AB33*M34+AC33*N34+AD33*O34+AE33*P34+AF33*Q34+AG33*R34+AH33*S34+AI33*T34</f>
        <v/>
      </c>
      <c r="AL34" s="9">
        <f>AVERAGE(L14:L33)</f>
        <v/>
      </c>
    </row>
    <row r="35">
      <c r="A35" s="7" t="n">
        <v>40633</v>
      </c>
      <c r="B35" s="8" t="n">
        <v>1439</v>
      </c>
      <c r="C35" s="8" t="n">
        <v>2.48</v>
      </c>
      <c r="D35" s="8" t="n">
        <v>0.99</v>
      </c>
      <c r="E35" s="8" t="n">
        <v>75.860001</v>
      </c>
      <c r="F35" s="8" t="n">
        <v>106.19</v>
      </c>
      <c r="G35" s="8" t="n">
        <v>17.74</v>
      </c>
      <c r="H35" s="8" t="n">
        <v>90.900002</v>
      </c>
      <c r="I35" s="8" t="n">
        <v>1325.829956</v>
      </c>
      <c r="J35" s="8" t="n">
        <v>69.246391</v>
      </c>
      <c r="L35" s="9">
        <f>LN(B35/B34)</f>
        <v/>
      </c>
      <c r="M35" s="9">
        <f>$M$1*(C35-C34)</f>
        <v/>
      </c>
      <c r="N35" s="9">
        <f>$N$1*(D35-D34)</f>
        <v/>
      </c>
      <c r="O35" s="9">
        <f>$O$1*LN(E35/E34)</f>
        <v/>
      </c>
      <c r="P35" s="9">
        <f>$P$1*LN(F35/F34)</f>
        <v/>
      </c>
      <c r="Q35" s="9">
        <f>$Q$1*(G35-G34)</f>
        <v/>
      </c>
      <c r="R35" s="9">
        <f>$R$1*(H35-H34)</f>
        <v/>
      </c>
      <c r="S35" s="9">
        <f>$S$1*LN(I35/I34)</f>
        <v/>
      </c>
      <c r="T35" s="9">
        <f>$T$1*LN(J35/J34)</f>
        <v/>
      </c>
      <c r="U35" s="9">
        <f>$W$12+$W$4*M35+$W$5*N35+$W$6*O35+$W$7*P35+$W$8*Q35+$W$9*R35+$W$10*S35+$W$11*T35</f>
        <v/>
      </c>
      <c r="AA35" s="10">
        <f>INDEX(LINEST(L16:L35,M16:T35,TRUE,TRUE),1,9)*4</f>
        <v/>
      </c>
      <c r="AB35" s="9">
        <f>INDEX(LINEST(L16:L35,M16:T35,TRUE,TRUE),1,8)</f>
        <v/>
      </c>
      <c r="AC35" s="9">
        <f>INDEX(LINEST(L16:L35,M16:T35,TRUE,TRUE),1,7)</f>
        <v/>
      </c>
      <c r="AD35" s="9">
        <f>INDEX(LINEST(L16:L35,M16:T35,TRUE,TRUE),1,6)</f>
        <v/>
      </c>
      <c r="AE35" s="9">
        <f>INDEX(LINEST(L16:L35,M16:T35,TRUE,TRUE),1,5)</f>
        <v/>
      </c>
      <c r="AF35" s="9">
        <f>INDEX(LINEST(L16:L35,M16:T35,TRUE,TRUE),1,4)</f>
        <v/>
      </c>
      <c r="AG35" s="9">
        <f>INDEX(LINEST(L16:L35,M16:T35,TRUE,TRUE),1,3)</f>
        <v/>
      </c>
      <c r="AH35" s="9">
        <f>INDEX(LINEST(L16:L35,M16:T35,TRUE,TRUE),1,2)</f>
        <v/>
      </c>
      <c r="AI35" s="9">
        <f>INDEX(LINEST(L16:L35,M16:T35,TRUE,TRUE),1,1)</f>
        <v/>
      </c>
      <c r="AJ35" s="10">
        <f>INDEX(LINEST(L16:L35,M16:T35,TRUE,TRUE),3,1)</f>
        <v/>
      </c>
      <c r="AK35" s="9">
        <f>AA34/4+AB34*M35+AC34*N35+AD34*O35+AE34*P35+AF34*Q35+AG34*R35+AH34*S35+AI34*T35</f>
        <v/>
      </c>
      <c r="AL35" s="9">
        <f>AVERAGE(L15:L34)</f>
        <v/>
      </c>
    </row>
    <row r="36">
      <c r="A36" s="7" t="n">
        <v>40724</v>
      </c>
      <c r="B36" s="8" t="n">
        <v>1505.5</v>
      </c>
      <c r="C36" s="8" t="n">
        <v>2.43</v>
      </c>
      <c r="D36" s="8" t="n">
        <v>0.75</v>
      </c>
      <c r="E36" s="8" t="n">
        <v>74.300003</v>
      </c>
      <c r="F36" s="8" t="n">
        <v>95.3</v>
      </c>
      <c r="G36" s="8" t="n">
        <v>16.52</v>
      </c>
      <c r="H36" s="8" t="n">
        <v>88.900002</v>
      </c>
      <c r="I36" s="8" t="n">
        <v>1320.640015</v>
      </c>
      <c r="J36" s="8" t="n">
        <v>70.88679500000001</v>
      </c>
      <c r="L36" s="9">
        <f>LN(B36/B35)</f>
        <v/>
      </c>
      <c r="M36" s="9">
        <f>$M$1*(C36-C35)</f>
        <v/>
      </c>
      <c r="N36" s="9">
        <f>$N$1*(D36-D35)</f>
        <v/>
      </c>
      <c r="O36" s="9">
        <f>$O$1*LN(E36/E35)</f>
        <v/>
      </c>
      <c r="P36" s="9">
        <f>$P$1*LN(F36/F35)</f>
        <v/>
      </c>
      <c r="Q36" s="9">
        <f>$Q$1*(G36-G35)</f>
        <v/>
      </c>
      <c r="R36" s="9">
        <f>$R$1*(H36-H35)</f>
        <v/>
      </c>
      <c r="S36" s="9">
        <f>$S$1*LN(I36/I35)</f>
        <v/>
      </c>
      <c r="T36" s="9">
        <f>$T$1*LN(J36/J35)</f>
        <v/>
      </c>
      <c r="U36" s="9">
        <f>$W$12+$W$4*M36+$W$5*N36+$W$6*O36+$W$7*P36+$W$8*Q36+$W$9*R36+$W$10*S36+$W$11*T36</f>
        <v/>
      </c>
      <c r="AA36" s="10">
        <f>INDEX(LINEST(L17:L36,M17:T36,TRUE,TRUE),1,9)*4</f>
        <v/>
      </c>
      <c r="AB36" s="9">
        <f>INDEX(LINEST(L17:L36,M17:T36,TRUE,TRUE),1,8)</f>
        <v/>
      </c>
      <c r="AC36" s="9">
        <f>INDEX(LINEST(L17:L36,M17:T36,TRUE,TRUE),1,7)</f>
        <v/>
      </c>
      <c r="AD36" s="9">
        <f>INDEX(LINEST(L17:L36,M17:T36,TRUE,TRUE),1,6)</f>
        <v/>
      </c>
      <c r="AE36" s="9">
        <f>INDEX(LINEST(L17:L36,M17:T36,TRUE,TRUE),1,5)</f>
        <v/>
      </c>
      <c r="AF36" s="9">
        <f>INDEX(LINEST(L17:L36,M17:T36,TRUE,TRUE),1,4)</f>
        <v/>
      </c>
      <c r="AG36" s="9">
        <f>INDEX(LINEST(L17:L36,M17:T36,TRUE,TRUE),1,3)</f>
        <v/>
      </c>
      <c r="AH36" s="9">
        <f>INDEX(LINEST(L17:L36,M17:T36,TRUE,TRUE),1,2)</f>
        <v/>
      </c>
      <c r="AI36" s="9">
        <f>INDEX(LINEST(L17:L36,M17:T36,TRUE,TRUE),1,1)</f>
        <v/>
      </c>
      <c r="AJ36" s="10">
        <f>INDEX(LINEST(L17:L36,M17:T36,TRUE,TRUE),3,1)</f>
        <v/>
      </c>
      <c r="AK36" s="9">
        <f>AA35/4+AB35*M36+AC35*N36+AD35*O36+AE35*P36+AF35*Q36+AG35*R36+AH35*S36+AI35*T36</f>
        <v/>
      </c>
      <c r="AL36" s="9">
        <f>AVERAGE(L16:L35)</f>
        <v/>
      </c>
    </row>
    <row r="37">
      <c r="A37" s="7" t="n">
        <v>40816</v>
      </c>
      <c r="B37" s="8" t="n">
        <v>1620</v>
      </c>
      <c r="C37" s="8" t="n">
        <v>1.75</v>
      </c>
      <c r="D37" s="8" t="n">
        <v>0.17</v>
      </c>
      <c r="E37" s="8" t="n">
        <v>78.550003</v>
      </c>
      <c r="F37" s="8" t="n">
        <v>78.93000000000001</v>
      </c>
      <c r="G37" s="8" t="n">
        <v>42.96</v>
      </c>
      <c r="H37" s="8" t="n">
        <v>100.599998</v>
      </c>
      <c r="I37" s="8" t="n">
        <v>1131.420044</v>
      </c>
      <c r="J37" s="8" t="n">
        <v>73.742401</v>
      </c>
      <c r="L37" s="9">
        <f>LN(B37/B36)</f>
        <v/>
      </c>
      <c r="M37" s="9">
        <f>$M$1*(C37-C36)</f>
        <v/>
      </c>
      <c r="N37" s="9">
        <f>$N$1*(D37-D36)</f>
        <v/>
      </c>
      <c r="O37" s="9">
        <f>$O$1*LN(E37/E36)</f>
        <v/>
      </c>
      <c r="P37" s="9">
        <f>$P$1*LN(F37/F36)</f>
        <v/>
      </c>
      <c r="Q37" s="9">
        <f>$Q$1*(G37-G36)</f>
        <v/>
      </c>
      <c r="R37" s="9">
        <f>$R$1*(H37-H36)</f>
        <v/>
      </c>
      <c r="S37" s="9">
        <f>$S$1*LN(I37/I36)</f>
        <v/>
      </c>
      <c r="T37" s="9">
        <f>$T$1*LN(J37/J36)</f>
        <v/>
      </c>
      <c r="U37" s="9">
        <f>$W$12+$W$4*M37+$W$5*N37+$W$6*O37+$W$7*P37+$W$8*Q37+$W$9*R37+$W$10*S37+$W$11*T37</f>
        <v/>
      </c>
      <c r="AA37" s="10">
        <f>INDEX(LINEST(L18:L37,M18:T37,TRUE,TRUE),1,9)*4</f>
        <v/>
      </c>
      <c r="AB37" s="9">
        <f>INDEX(LINEST(L18:L37,M18:T37,TRUE,TRUE),1,8)</f>
        <v/>
      </c>
      <c r="AC37" s="9">
        <f>INDEX(LINEST(L18:L37,M18:T37,TRUE,TRUE),1,7)</f>
        <v/>
      </c>
      <c r="AD37" s="9">
        <f>INDEX(LINEST(L18:L37,M18:T37,TRUE,TRUE),1,6)</f>
        <v/>
      </c>
      <c r="AE37" s="9">
        <f>INDEX(LINEST(L18:L37,M18:T37,TRUE,TRUE),1,5)</f>
        <v/>
      </c>
      <c r="AF37" s="9">
        <f>INDEX(LINEST(L18:L37,M18:T37,TRUE,TRUE),1,4)</f>
        <v/>
      </c>
      <c r="AG37" s="9">
        <f>INDEX(LINEST(L18:L37,M18:T37,TRUE,TRUE),1,3)</f>
        <v/>
      </c>
      <c r="AH37" s="9">
        <f>INDEX(LINEST(L18:L37,M18:T37,TRUE,TRUE),1,2)</f>
        <v/>
      </c>
      <c r="AI37" s="9">
        <f>INDEX(LINEST(L18:L37,M18:T37,TRUE,TRUE),1,1)</f>
        <v/>
      </c>
      <c r="AJ37" s="10">
        <f>INDEX(LINEST(L18:L37,M18:T37,TRUE,TRUE),3,1)</f>
        <v/>
      </c>
      <c r="AK37" s="9">
        <f>AA36/4+AB36*M37+AC36*N37+AD36*O37+AE36*P37+AF36*Q37+AG36*R37+AH36*S37+AI36*T37</f>
        <v/>
      </c>
      <c r="AL37" s="9">
        <f>AVERAGE(L17:L36)</f>
        <v/>
      </c>
    </row>
    <row r="38">
      <c r="A38" s="7" t="n">
        <v>40908</v>
      </c>
      <c r="B38" s="8" t="n">
        <v>1531</v>
      </c>
      <c r="C38" s="8" t="n">
        <v>1.96</v>
      </c>
      <c r="D38" s="8" t="n">
        <v>-0.07000000000000001</v>
      </c>
      <c r="E38" s="8" t="n">
        <v>80.16999800000001</v>
      </c>
      <c r="F38" s="8" t="n">
        <v>98.83</v>
      </c>
      <c r="G38" s="8" t="n">
        <v>23.4</v>
      </c>
      <c r="H38" s="8" t="n">
        <v>91.099998</v>
      </c>
      <c r="I38" s="8" t="n">
        <v>1257.599976</v>
      </c>
      <c r="J38" s="8" t="n">
        <v>74.58981300000001</v>
      </c>
      <c r="L38" s="9">
        <f>LN(B38/B37)</f>
        <v/>
      </c>
      <c r="M38" s="9">
        <f>$M$1*(C38-C37)</f>
        <v/>
      </c>
      <c r="N38" s="9">
        <f>$N$1*(D38-D37)</f>
        <v/>
      </c>
      <c r="O38" s="9">
        <f>$O$1*LN(E38/E37)</f>
        <v/>
      </c>
      <c r="P38" s="9">
        <f>$P$1*LN(F38/F37)</f>
        <v/>
      </c>
      <c r="Q38" s="9">
        <f>$Q$1*(G38-G37)</f>
        <v/>
      </c>
      <c r="R38" s="9">
        <f>$R$1*(H38-H37)</f>
        <v/>
      </c>
      <c r="S38" s="9">
        <f>$S$1*LN(I38/I37)</f>
        <v/>
      </c>
      <c r="T38" s="9">
        <f>$T$1*LN(J38/J37)</f>
        <v/>
      </c>
      <c r="U38" s="9">
        <f>$W$12+$W$4*M38+$W$5*N38+$W$6*O38+$W$7*P38+$W$8*Q38+$W$9*R38+$W$10*S38+$W$11*T38</f>
        <v/>
      </c>
      <c r="AA38" s="10">
        <f>INDEX(LINEST(L19:L38,M19:T38,TRUE,TRUE),1,9)*4</f>
        <v/>
      </c>
      <c r="AB38" s="9">
        <f>INDEX(LINEST(L19:L38,M19:T38,TRUE,TRUE),1,8)</f>
        <v/>
      </c>
      <c r="AC38" s="9">
        <f>INDEX(LINEST(L19:L38,M19:T38,TRUE,TRUE),1,7)</f>
        <v/>
      </c>
      <c r="AD38" s="9">
        <f>INDEX(LINEST(L19:L38,M19:T38,TRUE,TRUE),1,6)</f>
        <v/>
      </c>
      <c r="AE38" s="9">
        <f>INDEX(LINEST(L19:L38,M19:T38,TRUE,TRUE),1,5)</f>
        <v/>
      </c>
      <c r="AF38" s="9">
        <f>INDEX(LINEST(L19:L38,M19:T38,TRUE,TRUE),1,4)</f>
        <v/>
      </c>
      <c r="AG38" s="9">
        <f>INDEX(LINEST(L19:L38,M19:T38,TRUE,TRUE),1,3)</f>
        <v/>
      </c>
      <c r="AH38" s="9">
        <f>INDEX(LINEST(L19:L38,M19:T38,TRUE,TRUE),1,2)</f>
        <v/>
      </c>
      <c r="AI38" s="9">
        <f>INDEX(LINEST(L19:L38,M19:T38,TRUE,TRUE),1,1)</f>
        <v/>
      </c>
      <c r="AJ38" s="10">
        <f>INDEX(LINEST(L19:L38,M19:T38,TRUE,TRUE),3,1)</f>
        <v/>
      </c>
      <c r="AK38" s="9">
        <f>AA37/4+AB37*M38+AC37*N38+AD37*O38+AE37*P38+AF37*Q38+AG37*R38+AH37*S38+AI37*T38</f>
        <v/>
      </c>
      <c r="AL38" s="9">
        <f>AVERAGE(L18:L37)</f>
        <v/>
      </c>
    </row>
    <row r="39">
      <c r="A39" s="7" t="n">
        <v>40999</v>
      </c>
      <c r="B39" s="8" t="n">
        <v>1662.5</v>
      </c>
      <c r="C39" s="8" t="n">
        <v>2.32</v>
      </c>
      <c r="D39" s="8" t="n">
        <v>-0.09</v>
      </c>
      <c r="E39" s="8" t="n">
        <v>78.93000000000001</v>
      </c>
      <c r="F39" s="8" t="n">
        <v>103.03</v>
      </c>
      <c r="G39" s="8" t="n">
        <v>15.5</v>
      </c>
      <c r="H39" s="8" t="n">
        <v>78.599998</v>
      </c>
      <c r="I39" s="8" t="n">
        <v>1408.469971</v>
      </c>
      <c r="J39" s="8" t="n">
        <v>74.69049099999999</v>
      </c>
      <c r="L39" s="9">
        <f>LN(B39/B38)</f>
        <v/>
      </c>
      <c r="M39" s="9">
        <f>$M$1*(C39-C38)</f>
        <v/>
      </c>
      <c r="N39" s="9">
        <f>$N$1*(D39-D38)</f>
        <v/>
      </c>
      <c r="O39" s="9">
        <f>$O$1*LN(E39/E38)</f>
        <v/>
      </c>
      <c r="P39" s="9">
        <f>$P$1*LN(F39/F38)</f>
        <v/>
      </c>
      <c r="Q39" s="9">
        <f>$Q$1*(G39-G38)</f>
        <v/>
      </c>
      <c r="R39" s="9">
        <f>$R$1*(H39-H38)</f>
        <v/>
      </c>
      <c r="S39" s="9">
        <f>$S$1*LN(I39/I38)</f>
        <v/>
      </c>
      <c r="T39" s="9">
        <f>$T$1*LN(J39/J38)</f>
        <v/>
      </c>
      <c r="U39" s="9">
        <f>$W$12+$W$4*M39+$W$5*N39+$W$6*O39+$W$7*P39+$W$8*Q39+$W$9*R39+$W$10*S39+$W$11*T39</f>
        <v/>
      </c>
      <c r="AA39" s="10">
        <f>INDEX(LINEST(L20:L39,M20:T39,TRUE,TRUE),1,9)*4</f>
        <v/>
      </c>
      <c r="AB39" s="9">
        <f>INDEX(LINEST(L20:L39,M20:T39,TRUE,TRUE),1,8)</f>
        <v/>
      </c>
      <c r="AC39" s="9">
        <f>INDEX(LINEST(L20:L39,M20:T39,TRUE,TRUE),1,7)</f>
        <v/>
      </c>
      <c r="AD39" s="9">
        <f>INDEX(LINEST(L20:L39,M20:T39,TRUE,TRUE),1,6)</f>
        <v/>
      </c>
      <c r="AE39" s="9">
        <f>INDEX(LINEST(L20:L39,M20:T39,TRUE,TRUE),1,5)</f>
        <v/>
      </c>
      <c r="AF39" s="9">
        <f>INDEX(LINEST(L20:L39,M20:T39,TRUE,TRUE),1,4)</f>
        <v/>
      </c>
      <c r="AG39" s="9">
        <f>INDEX(LINEST(L20:L39,M20:T39,TRUE,TRUE),1,3)</f>
        <v/>
      </c>
      <c r="AH39" s="9">
        <f>INDEX(LINEST(L20:L39,M20:T39,TRUE,TRUE),1,2)</f>
        <v/>
      </c>
      <c r="AI39" s="9">
        <f>INDEX(LINEST(L20:L39,M20:T39,TRUE,TRUE),1,1)</f>
        <v/>
      </c>
      <c r="AJ39" s="10">
        <f>INDEX(LINEST(L20:L39,M20:T39,TRUE,TRUE),3,1)</f>
        <v/>
      </c>
      <c r="AK39" s="9">
        <f>AA38/4+AB38*M39+AC38*N39+AD38*O39+AE38*P39+AF38*Q39+AG38*R39+AH38*S39+AI38*T39</f>
        <v/>
      </c>
      <c r="AL39" s="9">
        <f>AVERAGE(L19:L38)</f>
        <v/>
      </c>
    </row>
    <row r="40">
      <c r="A40" s="7" t="n">
        <v>41090</v>
      </c>
      <c r="B40" s="8" t="n">
        <v>1598.5</v>
      </c>
      <c r="C40" s="8" t="n">
        <v>2.13</v>
      </c>
      <c r="D40" s="8" t="n">
        <v>-0.46</v>
      </c>
      <c r="E40" s="8" t="n">
        <v>81.650002</v>
      </c>
      <c r="F40" s="8" t="n">
        <v>85.04000000000001</v>
      </c>
      <c r="G40" s="8" t="n">
        <v>17.08</v>
      </c>
      <c r="H40" s="8" t="n">
        <v>73.199997</v>
      </c>
      <c r="I40" s="8" t="n">
        <v>1362.160034</v>
      </c>
      <c r="J40" s="8" t="n">
        <v>76.16471900000001</v>
      </c>
      <c r="L40" s="9">
        <f>LN(B40/B39)</f>
        <v/>
      </c>
      <c r="M40" s="9">
        <f>$M$1*(C40-C39)</f>
        <v/>
      </c>
      <c r="N40" s="9">
        <f>$N$1*(D40-D39)</f>
        <v/>
      </c>
      <c r="O40" s="9">
        <f>$O$1*LN(E40/E39)</f>
        <v/>
      </c>
      <c r="P40" s="9">
        <f>$P$1*LN(F40/F39)</f>
        <v/>
      </c>
      <c r="Q40" s="9">
        <f>$Q$1*(G40-G39)</f>
        <v/>
      </c>
      <c r="R40" s="9">
        <f>$R$1*(H40-H39)</f>
        <v/>
      </c>
      <c r="S40" s="9">
        <f>$S$1*LN(I40/I39)</f>
        <v/>
      </c>
      <c r="T40" s="9">
        <f>$T$1*LN(J40/J39)</f>
        <v/>
      </c>
      <c r="U40" s="9">
        <f>$W$12+$W$4*M40+$W$5*N40+$W$6*O40+$W$7*P40+$W$8*Q40+$W$9*R40+$W$10*S40+$W$11*T40</f>
        <v/>
      </c>
      <c r="AA40" s="10">
        <f>INDEX(LINEST(L21:L40,M21:T40,TRUE,TRUE),1,9)*4</f>
        <v/>
      </c>
      <c r="AB40" s="9">
        <f>INDEX(LINEST(L21:L40,M21:T40,TRUE,TRUE),1,8)</f>
        <v/>
      </c>
      <c r="AC40" s="9">
        <f>INDEX(LINEST(L21:L40,M21:T40,TRUE,TRUE),1,7)</f>
        <v/>
      </c>
      <c r="AD40" s="9">
        <f>INDEX(LINEST(L21:L40,M21:T40,TRUE,TRUE),1,6)</f>
        <v/>
      </c>
      <c r="AE40" s="9">
        <f>INDEX(LINEST(L21:L40,M21:T40,TRUE,TRUE),1,5)</f>
        <v/>
      </c>
      <c r="AF40" s="9">
        <f>INDEX(LINEST(L21:L40,M21:T40,TRUE,TRUE),1,4)</f>
        <v/>
      </c>
      <c r="AG40" s="9">
        <f>INDEX(LINEST(L21:L40,M21:T40,TRUE,TRUE),1,3)</f>
        <v/>
      </c>
      <c r="AH40" s="9">
        <f>INDEX(LINEST(L21:L40,M21:T40,TRUE,TRUE),1,2)</f>
        <v/>
      </c>
      <c r="AI40" s="9">
        <f>INDEX(LINEST(L21:L40,M21:T40,TRUE,TRUE),1,1)</f>
        <v/>
      </c>
      <c r="AJ40" s="10">
        <f>INDEX(LINEST(L21:L40,M21:T40,TRUE,TRUE),3,1)</f>
        <v/>
      </c>
      <c r="AK40" s="9">
        <f>AA39/4+AB39*M40+AC39*N40+AD39*O40+AE39*P40+AF39*Q40+AG39*R40+AH39*S40+AI39*T40</f>
        <v/>
      </c>
      <c r="AL40" s="9">
        <f>AVERAGE(L20:L39)</f>
        <v/>
      </c>
    </row>
    <row r="41">
      <c r="A41" s="7" t="n">
        <v>41182</v>
      </c>
      <c r="B41" s="8" t="n">
        <v>1776</v>
      </c>
      <c r="C41" s="8" t="n">
        <v>2.42</v>
      </c>
      <c r="D41" s="8" t="n">
        <v>-0.77</v>
      </c>
      <c r="E41" s="8" t="n">
        <v>79.94000200000001</v>
      </c>
      <c r="F41" s="8" t="n">
        <v>92.18000000000001</v>
      </c>
      <c r="G41" s="8" t="n">
        <v>15.73</v>
      </c>
      <c r="H41" s="8" t="n">
        <v>60.470001</v>
      </c>
      <c r="I41" s="8" t="n">
        <v>1440.670044</v>
      </c>
      <c r="J41" s="8" t="n">
        <v>77.40801999999999</v>
      </c>
      <c r="L41" s="9">
        <f>LN(B41/B40)</f>
        <v/>
      </c>
      <c r="M41" s="9">
        <f>$M$1*(C41-C40)</f>
        <v/>
      </c>
      <c r="N41" s="9">
        <f>$N$1*(D41-D40)</f>
        <v/>
      </c>
      <c r="O41" s="9">
        <f>$O$1*LN(E41/E40)</f>
        <v/>
      </c>
      <c r="P41" s="9">
        <f>$P$1*LN(F41/F40)</f>
        <v/>
      </c>
      <c r="Q41" s="9">
        <f>$Q$1*(G41-G40)</f>
        <v/>
      </c>
      <c r="R41" s="9">
        <f>$R$1*(H41-H40)</f>
        <v/>
      </c>
      <c r="S41" s="9">
        <f>$S$1*LN(I41/I40)</f>
        <v/>
      </c>
      <c r="T41" s="9">
        <f>$T$1*LN(J41/J40)</f>
        <v/>
      </c>
      <c r="U41" s="9">
        <f>$W$12+$W$4*M41+$W$5*N41+$W$6*O41+$W$7*P41+$W$8*Q41+$W$9*R41+$W$10*S41+$W$11*T41</f>
        <v/>
      </c>
      <c r="AA41" s="10">
        <f>INDEX(LINEST(L22:L41,M22:T41,TRUE,TRUE),1,9)*4</f>
        <v/>
      </c>
      <c r="AB41" s="9">
        <f>INDEX(LINEST(L22:L41,M22:T41,TRUE,TRUE),1,8)</f>
        <v/>
      </c>
      <c r="AC41" s="9">
        <f>INDEX(LINEST(L22:L41,M22:T41,TRUE,TRUE),1,7)</f>
        <v/>
      </c>
      <c r="AD41" s="9">
        <f>INDEX(LINEST(L22:L41,M22:T41,TRUE,TRUE),1,6)</f>
        <v/>
      </c>
      <c r="AE41" s="9">
        <f>INDEX(LINEST(L22:L41,M22:T41,TRUE,TRUE),1,5)</f>
        <v/>
      </c>
      <c r="AF41" s="9">
        <f>INDEX(LINEST(L22:L41,M22:T41,TRUE,TRUE),1,4)</f>
        <v/>
      </c>
      <c r="AG41" s="9">
        <f>INDEX(LINEST(L22:L41,M22:T41,TRUE,TRUE),1,3)</f>
        <v/>
      </c>
      <c r="AH41" s="9">
        <f>INDEX(LINEST(L22:L41,M22:T41,TRUE,TRUE),1,2)</f>
        <v/>
      </c>
      <c r="AI41" s="9">
        <f>INDEX(LINEST(L22:L41,M22:T41,TRUE,TRUE),1,1)</f>
        <v/>
      </c>
      <c r="AJ41" s="10">
        <f>INDEX(LINEST(L22:L41,M22:T41,TRUE,TRUE),3,1)</f>
        <v/>
      </c>
      <c r="AK41" s="9">
        <f>AA40/4+AB40*M41+AC40*N41+AD40*O41+AE40*P41+AF40*Q41+AG40*R41+AH40*S41+AI40*T41</f>
        <v/>
      </c>
      <c r="AL41" s="9">
        <f>AVERAGE(L21:L40)</f>
        <v/>
      </c>
    </row>
    <row r="42">
      <c r="A42" s="7" t="n">
        <v>41274</v>
      </c>
      <c r="B42" s="8" t="n">
        <v>1657.5</v>
      </c>
      <c r="C42" s="8" t="n">
        <v>2.45</v>
      </c>
      <c r="D42" s="8" t="n">
        <v>-0.67</v>
      </c>
      <c r="E42" s="8" t="n">
        <v>79.769997</v>
      </c>
      <c r="F42" s="8" t="n">
        <v>91.83</v>
      </c>
      <c r="G42" s="8" t="n">
        <v>18.02</v>
      </c>
      <c r="H42" s="8" t="n">
        <v>59.400002</v>
      </c>
      <c r="I42" s="8" t="n">
        <v>1426.189941</v>
      </c>
      <c r="J42" s="8" t="n">
        <v>77.390625</v>
      </c>
      <c r="L42" s="9">
        <f>LN(B42/B41)</f>
        <v/>
      </c>
      <c r="M42" s="9">
        <f>$M$1*(C42-C41)</f>
        <v/>
      </c>
      <c r="N42" s="9">
        <f>$N$1*(D42-D41)</f>
        <v/>
      </c>
      <c r="O42" s="9">
        <f>$O$1*LN(E42/E41)</f>
        <v/>
      </c>
      <c r="P42" s="9">
        <f>$P$1*LN(F42/F41)</f>
        <v/>
      </c>
      <c r="Q42" s="9">
        <f>$Q$1*(G42-G41)</f>
        <v/>
      </c>
      <c r="R42" s="9">
        <f>$R$1*(H42-H41)</f>
        <v/>
      </c>
      <c r="S42" s="9">
        <f>$S$1*LN(I42/I41)</f>
        <v/>
      </c>
      <c r="T42" s="9">
        <f>$T$1*LN(J42/J41)</f>
        <v/>
      </c>
      <c r="U42" s="9">
        <f>$W$12+$W$4*M42+$W$5*N42+$W$6*O42+$W$7*P42+$W$8*Q42+$W$9*R42+$W$10*S42+$W$11*T42</f>
        <v/>
      </c>
      <c r="AA42" s="10">
        <f>INDEX(LINEST(L23:L42,M23:T42,TRUE,TRUE),1,9)*4</f>
        <v/>
      </c>
      <c r="AB42" s="9">
        <f>INDEX(LINEST(L23:L42,M23:T42,TRUE,TRUE),1,8)</f>
        <v/>
      </c>
      <c r="AC42" s="9">
        <f>INDEX(LINEST(L23:L42,M23:T42,TRUE,TRUE),1,7)</f>
        <v/>
      </c>
      <c r="AD42" s="9">
        <f>INDEX(LINEST(L23:L42,M23:T42,TRUE,TRUE),1,6)</f>
        <v/>
      </c>
      <c r="AE42" s="9">
        <f>INDEX(LINEST(L23:L42,M23:T42,TRUE,TRUE),1,5)</f>
        <v/>
      </c>
      <c r="AF42" s="9">
        <f>INDEX(LINEST(L23:L42,M23:T42,TRUE,TRUE),1,4)</f>
        <v/>
      </c>
      <c r="AG42" s="9">
        <f>INDEX(LINEST(L23:L42,M23:T42,TRUE,TRUE),1,3)</f>
        <v/>
      </c>
      <c r="AH42" s="9">
        <f>INDEX(LINEST(L23:L42,M23:T42,TRUE,TRUE),1,2)</f>
        <v/>
      </c>
      <c r="AI42" s="9">
        <f>INDEX(LINEST(L23:L42,M23:T42,TRUE,TRUE),1,1)</f>
        <v/>
      </c>
      <c r="AJ42" s="10">
        <f>INDEX(LINEST(L23:L42,M23:T42,TRUE,TRUE),3,1)</f>
        <v/>
      </c>
      <c r="AK42" s="9">
        <f>AA41/4+AB41*M42+AC41*N42+AD41*O42+AE41*P42+AF41*Q42+AG41*R42+AH41*S42+AI41*T42</f>
        <v/>
      </c>
      <c r="AL42" s="9">
        <f>AVERAGE(L22:L41)</f>
        <v/>
      </c>
    </row>
    <row r="43">
      <c r="A43" s="7" t="n">
        <v>41364</v>
      </c>
      <c r="B43" s="8" t="n">
        <v>1598.25</v>
      </c>
      <c r="C43" s="8" t="n">
        <v>2.51</v>
      </c>
      <c r="D43" s="8" t="n">
        <v>-0.64</v>
      </c>
      <c r="E43" s="8" t="n">
        <v>82.989998</v>
      </c>
      <c r="F43" s="8" t="n">
        <v>97.23999999999999</v>
      </c>
      <c r="G43" s="8" t="n">
        <v>12.7</v>
      </c>
      <c r="H43" s="8" t="n">
        <v>57.299999</v>
      </c>
      <c r="I43" s="8" t="n">
        <v>1569.189941</v>
      </c>
      <c r="J43" s="8" t="n">
        <v>77.44053599999999</v>
      </c>
      <c r="L43" s="9">
        <f>LN(B43/B42)</f>
        <v/>
      </c>
      <c r="M43" s="9">
        <f>$M$1*(C43-C42)</f>
        <v/>
      </c>
      <c r="N43" s="9">
        <f>$N$1*(D43-D42)</f>
        <v/>
      </c>
      <c r="O43" s="9">
        <f>$O$1*LN(E43/E42)</f>
        <v/>
      </c>
      <c r="P43" s="9">
        <f>$P$1*LN(F43/F42)</f>
        <v/>
      </c>
      <c r="Q43" s="9">
        <f>$Q$1*(G43-G42)</f>
        <v/>
      </c>
      <c r="R43" s="9">
        <f>$R$1*(H43-H42)</f>
        <v/>
      </c>
      <c r="S43" s="9">
        <f>$S$1*LN(I43/I42)</f>
        <v/>
      </c>
      <c r="T43" s="9">
        <f>$T$1*LN(J43/J42)</f>
        <v/>
      </c>
      <c r="U43" s="9">
        <f>$W$12+$W$4*M43+$W$5*N43+$W$6*O43+$W$7*P43+$W$8*Q43+$W$9*R43+$W$10*S43+$W$11*T43</f>
        <v/>
      </c>
      <c r="AA43" s="10">
        <f>INDEX(LINEST(L24:L43,M24:T43,TRUE,TRUE),1,9)*4</f>
        <v/>
      </c>
      <c r="AB43" s="9">
        <f>INDEX(LINEST(L24:L43,M24:T43,TRUE,TRUE),1,8)</f>
        <v/>
      </c>
      <c r="AC43" s="9">
        <f>INDEX(LINEST(L24:L43,M24:T43,TRUE,TRUE),1,7)</f>
        <v/>
      </c>
      <c r="AD43" s="9">
        <f>INDEX(LINEST(L24:L43,M24:T43,TRUE,TRUE),1,6)</f>
        <v/>
      </c>
      <c r="AE43" s="9">
        <f>INDEX(LINEST(L24:L43,M24:T43,TRUE,TRUE),1,5)</f>
        <v/>
      </c>
      <c r="AF43" s="9">
        <f>INDEX(LINEST(L24:L43,M24:T43,TRUE,TRUE),1,4)</f>
        <v/>
      </c>
      <c r="AG43" s="9">
        <f>INDEX(LINEST(L24:L43,M24:T43,TRUE,TRUE),1,3)</f>
        <v/>
      </c>
      <c r="AH43" s="9">
        <f>INDEX(LINEST(L24:L43,M24:T43,TRUE,TRUE),1,2)</f>
        <v/>
      </c>
      <c r="AI43" s="9">
        <f>INDEX(LINEST(L24:L43,M24:T43,TRUE,TRUE),1,1)</f>
        <v/>
      </c>
      <c r="AJ43" s="10">
        <f>INDEX(LINEST(L24:L43,M24:T43,TRUE,TRUE),3,1)</f>
        <v/>
      </c>
      <c r="AK43" s="9">
        <f>AA42/4+AB42*M43+AC42*N43+AD42*O43+AE42*P43+AF42*Q43+AG42*R43+AH42*S43+AI42*T43</f>
        <v/>
      </c>
      <c r="AL43" s="9">
        <f>AVERAGE(L23:L42)</f>
        <v/>
      </c>
    </row>
    <row r="44">
      <c r="A44" s="7" t="n">
        <v>41455</v>
      </c>
      <c r="B44" s="8" t="n">
        <v>1192</v>
      </c>
      <c r="C44" s="8" t="n">
        <v>1.99</v>
      </c>
      <c r="D44" s="8" t="n">
        <v>0.53</v>
      </c>
      <c r="E44" s="8" t="n">
        <v>83.16999800000001</v>
      </c>
      <c r="F44" s="8" t="n">
        <v>96.36</v>
      </c>
      <c r="G44" s="8" t="n">
        <v>16.86</v>
      </c>
      <c r="H44" s="8" t="n">
        <v>99.800003</v>
      </c>
      <c r="I44" s="8" t="n">
        <v>1606.280029</v>
      </c>
      <c r="J44" s="8" t="n">
        <v>75.426376</v>
      </c>
      <c r="L44" s="9">
        <f>LN(B44/B43)</f>
        <v/>
      </c>
      <c r="M44" s="9">
        <f>$M$1*(C44-C43)</f>
        <v/>
      </c>
      <c r="N44" s="9">
        <f>$N$1*(D44-D43)</f>
        <v/>
      </c>
      <c r="O44" s="9">
        <f>$O$1*LN(E44/E43)</f>
        <v/>
      </c>
      <c r="P44" s="9">
        <f>$P$1*LN(F44/F43)</f>
        <v/>
      </c>
      <c r="Q44" s="9">
        <f>$Q$1*(G44-G43)</f>
        <v/>
      </c>
      <c r="R44" s="9">
        <f>$R$1*(H44-H43)</f>
        <v/>
      </c>
      <c r="S44" s="9">
        <f>$S$1*LN(I44/I43)</f>
        <v/>
      </c>
      <c r="T44" s="9">
        <f>$T$1*LN(J44/J43)</f>
        <v/>
      </c>
      <c r="U44" s="9">
        <f>$W$12+$W$4*M44+$W$5*N44+$W$6*O44+$W$7*P44+$W$8*Q44+$W$9*R44+$W$10*S44+$W$11*T44</f>
        <v/>
      </c>
      <c r="AA44" s="10">
        <f>INDEX(LINEST(L25:L44,M25:T44,TRUE,TRUE),1,9)*4</f>
        <v/>
      </c>
      <c r="AB44" s="9">
        <f>INDEX(LINEST(L25:L44,M25:T44,TRUE,TRUE),1,8)</f>
        <v/>
      </c>
      <c r="AC44" s="9">
        <f>INDEX(LINEST(L25:L44,M25:T44,TRUE,TRUE),1,7)</f>
        <v/>
      </c>
      <c r="AD44" s="9">
        <f>INDEX(LINEST(L25:L44,M25:T44,TRUE,TRUE),1,6)</f>
        <v/>
      </c>
      <c r="AE44" s="9">
        <f>INDEX(LINEST(L25:L44,M25:T44,TRUE,TRUE),1,5)</f>
        <v/>
      </c>
      <c r="AF44" s="9">
        <f>INDEX(LINEST(L25:L44,M25:T44,TRUE,TRUE),1,4)</f>
        <v/>
      </c>
      <c r="AG44" s="9">
        <f>INDEX(LINEST(L25:L44,M25:T44,TRUE,TRUE),1,3)</f>
        <v/>
      </c>
      <c r="AH44" s="9">
        <f>INDEX(LINEST(L25:L44,M25:T44,TRUE,TRUE),1,2)</f>
        <v/>
      </c>
      <c r="AI44" s="9">
        <f>INDEX(LINEST(L25:L44,M25:T44,TRUE,TRUE),1,1)</f>
        <v/>
      </c>
      <c r="AJ44" s="10">
        <f>INDEX(LINEST(L25:L44,M25:T44,TRUE,TRUE),3,1)</f>
        <v/>
      </c>
      <c r="AK44" s="9">
        <f>AA43/4+AB43*M44+AC43*N44+AD43*O44+AE43*P44+AF43*Q44+AG43*R44+AH43*S44+AI43*T44</f>
        <v/>
      </c>
      <c r="AL44" s="9">
        <f>AVERAGE(L24:L43)</f>
        <v/>
      </c>
    </row>
    <row r="45">
      <c r="A45" s="7" t="n">
        <v>41547</v>
      </c>
      <c r="B45" s="8" t="n">
        <v>1326.5</v>
      </c>
      <c r="C45" s="8" t="n">
        <v>2.19</v>
      </c>
      <c r="D45" s="8" t="n">
        <v>0.45</v>
      </c>
      <c r="E45" s="8" t="n">
        <v>80.220001</v>
      </c>
      <c r="F45" s="8" t="n">
        <v>102.36</v>
      </c>
      <c r="G45" s="8" t="n">
        <v>16.6</v>
      </c>
      <c r="H45" s="8" t="n">
        <v>80.199997</v>
      </c>
      <c r="I45" s="8" t="n">
        <v>1681.550049</v>
      </c>
      <c r="J45" s="8" t="n">
        <v>75.844917</v>
      </c>
      <c r="L45" s="9">
        <f>LN(B45/B44)</f>
        <v/>
      </c>
      <c r="M45" s="9">
        <f>$M$1*(C45-C44)</f>
        <v/>
      </c>
      <c r="N45" s="9">
        <f>$N$1*(D45-D44)</f>
        <v/>
      </c>
      <c r="O45" s="9">
        <f>$O$1*LN(E45/E44)</f>
        <v/>
      </c>
      <c r="P45" s="9">
        <f>$P$1*LN(F45/F44)</f>
        <v/>
      </c>
      <c r="Q45" s="9">
        <f>$Q$1*(G45-G44)</f>
        <v/>
      </c>
      <c r="R45" s="9">
        <f>$R$1*(H45-H44)</f>
        <v/>
      </c>
      <c r="S45" s="9">
        <f>$S$1*LN(I45/I44)</f>
        <v/>
      </c>
      <c r="T45" s="9">
        <f>$T$1*LN(J45/J44)</f>
        <v/>
      </c>
      <c r="U45" s="9">
        <f>$W$12+$W$4*M45+$W$5*N45+$W$6*O45+$W$7*P45+$W$8*Q45+$W$9*R45+$W$10*S45+$W$11*T45</f>
        <v/>
      </c>
      <c r="AA45" s="10">
        <f>INDEX(LINEST(L26:L45,M26:T45,TRUE,TRUE),1,9)*4</f>
        <v/>
      </c>
      <c r="AB45" s="9">
        <f>INDEX(LINEST(L26:L45,M26:T45,TRUE,TRUE),1,8)</f>
        <v/>
      </c>
      <c r="AC45" s="9">
        <f>INDEX(LINEST(L26:L45,M26:T45,TRUE,TRUE),1,7)</f>
        <v/>
      </c>
      <c r="AD45" s="9">
        <f>INDEX(LINEST(L26:L45,M26:T45,TRUE,TRUE),1,6)</f>
        <v/>
      </c>
      <c r="AE45" s="9">
        <f>INDEX(LINEST(L26:L45,M26:T45,TRUE,TRUE),1,5)</f>
        <v/>
      </c>
      <c r="AF45" s="9">
        <f>INDEX(LINEST(L26:L45,M26:T45,TRUE,TRUE),1,4)</f>
        <v/>
      </c>
      <c r="AG45" s="9">
        <f>INDEX(LINEST(L26:L45,M26:T45,TRUE,TRUE),1,3)</f>
        <v/>
      </c>
      <c r="AH45" s="9">
        <f>INDEX(LINEST(L26:L45,M26:T45,TRUE,TRUE),1,2)</f>
        <v/>
      </c>
      <c r="AI45" s="9">
        <f>INDEX(LINEST(L26:L45,M26:T45,TRUE,TRUE),1,1)</f>
        <v/>
      </c>
      <c r="AJ45" s="10">
        <f>INDEX(LINEST(L26:L45,M26:T45,TRUE,TRUE),3,1)</f>
        <v/>
      </c>
      <c r="AK45" s="9">
        <f>AA44/4+AB44*M45+AC44*N45+AD44*O45+AE44*P45+AF44*Q45+AG44*R45+AH44*S45+AI44*T45</f>
        <v/>
      </c>
      <c r="AL45" s="9">
        <f>AVERAGE(L25:L44)</f>
        <v/>
      </c>
    </row>
    <row r="46">
      <c r="A46" s="7" t="n">
        <v>41639</v>
      </c>
      <c r="B46" s="8" t="n">
        <v>1204.5</v>
      </c>
      <c r="C46" s="8" t="n">
        <v>2.24</v>
      </c>
      <c r="D46" s="8" t="n">
        <v>0.8</v>
      </c>
      <c r="E46" s="8" t="n">
        <v>80.040001</v>
      </c>
      <c r="F46" s="8" t="n">
        <v>98.17</v>
      </c>
      <c r="G46" s="8" t="n">
        <v>13.72</v>
      </c>
      <c r="H46" s="8" t="n">
        <v>73.5</v>
      </c>
      <c r="I46" s="8" t="n">
        <v>1848.359985</v>
      </c>
      <c r="J46" s="8" t="n">
        <v>75.860016</v>
      </c>
      <c r="L46" s="9">
        <f>LN(B46/B45)</f>
        <v/>
      </c>
      <c r="M46" s="9">
        <f>$M$1*(C46-C45)</f>
        <v/>
      </c>
      <c r="N46" s="9">
        <f>$N$1*(D46-D45)</f>
        <v/>
      </c>
      <c r="O46" s="9">
        <f>$O$1*LN(E46/E45)</f>
        <v/>
      </c>
      <c r="P46" s="9">
        <f>$P$1*LN(F46/F45)</f>
        <v/>
      </c>
      <c r="Q46" s="9">
        <f>$Q$1*(G46-G45)</f>
        <v/>
      </c>
      <c r="R46" s="9">
        <f>$R$1*(H46-H45)</f>
        <v/>
      </c>
      <c r="S46" s="9">
        <f>$S$1*LN(I46/I45)</f>
        <v/>
      </c>
      <c r="T46" s="9">
        <f>$T$1*LN(J46/J45)</f>
        <v/>
      </c>
      <c r="U46" s="9">
        <f>$W$12+$W$4*M46+$W$5*N46+$W$6*O46+$W$7*P46+$W$8*Q46+$W$9*R46+$W$10*S46+$W$11*T46</f>
        <v/>
      </c>
      <c r="AA46" s="10">
        <f>INDEX(LINEST(L27:L46,M27:T46,TRUE,TRUE),1,9)*4</f>
        <v/>
      </c>
      <c r="AB46" s="9">
        <f>INDEX(LINEST(L27:L46,M27:T46,TRUE,TRUE),1,8)</f>
        <v/>
      </c>
      <c r="AC46" s="9">
        <f>INDEX(LINEST(L27:L46,M27:T46,TRUE,TRUE),1,7)</f>
        <v/>
      </c>
      <c r="AD46" s="9">
        <f>INDEX(LINEST(L27:L46,M27:T46,TRUE,TRUE),1,6)</f>
        <v/>
      </c>
      <c r="AE46" s="9">
        <f>INDEX(LINEST(L27:L46,M27:T46,TRUE,TRUE),1,5)</f>
        <v/>
      </c>
      <c r="AF46" s="9">
        <f>INDEX(LINEST(L27:L46,M27:T46,TRUE,TRUE),1,4)</f>
        <v/>
      </c>
      <c r="AG46" s="9">
        <f>INDEX(LINEST(L27:L46,M27:T46,TRUE,TRUE),1,3)</f>
        <v/>
      </c>
      <c r="AH46" s="9">
        <f>INDEX(LINEST(L27:L46,M27:T46,TRUE,TRUE),1,2)</f>
        <v/>
      </c>
      <c r="AI46" s="9">
        <f>INDEX(LINEST(L27:L46,M27:T46,TRUE,TRUE),1,1)</f>
        <v/>
      </c>
      <c r="AJ46" s="10">
        <f>INDEX(LINEST(L27:L46,M27:T46,TRUE,TRUE),3,1)</f>
        <v/>
      </c>
      <c r="AK46" s="9">
        <f>AA45/4+AB45*M46+AC45*N46+AD45*O46+AE45*P46+AF45*Q46+AG45*R46+AH45*S46+AI45*T46</f>
        <v/>
      </c>
      <c r="AL46" s="9">
        <f>AVERAGE(L26:L45)</f>
        <v/>
      </c>
    </row>
    <row r="47">
      <c r="A47" s="7" t="n">
        <v>41729</v>
      </c>
      <c r="B47" s="8" t="n">
        <v>1291.75</v>
      </c>
      <c r="C47" s="8" t="n">
        <v>2.13</v>
      </c>
      <c r="D47" s="8" t="n">
        <v>0.6</v>
      </c>
      <c r="E47" s="8" t="n">
        <v>80.099998</v>
      </c>
      <c r="F47" s="8" t="n">
        <v>101.57</v>
      </c>
      <c r="G47" s="8" t="n">
        <v>13.88</v>
      </c>
      <c r="H47" s="8" t="n">
        <v>61.799999</v>
      </c>
      <c r="I47" s="8" t="n">
        <v>1872.339966</v>
      </c>
      <c r="J47" s="8" t="n">
        <v>77.20442199999999</v>
      </c>
      <c r="L47" s="9">
        <f>LN(B47/B46)</f>
        <v/>
      </c>
      <c r="M47" s="9">
        <f>$M$1*(C47-C46)</f>
        <v/>
      </c>
      <c r="N47" s="9">
        <f>$N$1*(D47-D46)</f>
        <v/>
      </c>
      <c r="O47" s="9">
        <f>$O$1*LN(E47/E46)</f>
        <v/>
      </c>
      <c r="P47" s="9">
        <f>$P$1*LN(F47/F46)</f>
        <v/>
      </c>
      <c r="Q47" s="9">
        <f>$Q$1*(G47-G46)</f>
        <v/>
      </c>
      <c r="R47" s="9">
        <f>$R$1*(H47-H46)</f>
        <v/>
      </c>
      <c r="S47" s="9">
        <f>$S$1*LN(I47/I46)</f>
        <v/>
      </c>
      <c r="T47" s="9">
        <f>$T$1*LN(J47/J46)</f>
        <v/>
      </c>
      <c r="U47" s="9">
        <f>$W$12+$W$4*M47+$W$5*N47+$W$6*O47+$W$7*P47+$W$8*Q47+$W$9*R47+$W$10*S47+$W$11*T47</f>
        <v/>
      </c>
      <c r="AA47" s="10">
        <f>INDEX(LINEST(L28:L47,M28:T47,TRUE,TRUE),1,9)*4</f>
        <v/>
      </c>
      <c r="AB47" s="9">
        <f>INDEX(LINEST(L28:L47,M28:T47,TRUE,TRUE),1,8)</f>
        <v/>
      </c>
      <c r="AC47" s="9">
        <f>INDEX(LINEST(L28:L47,M28:T47,TRUE,TRUE),1,7)</f>
        <v/>
      </c>
      <c r="AD47" s="9">
        <f>INDEX(LINEST(L28:L47,M28:T47,TRUE,TRUE),1,6)</f>
        <v/>
      </c>
      <c r="AE47" s="9">
        <f>INDEX(LINEST(L28:L47,M28:T47,TRUE,TRUE),1,5)</f>
        <v/>
      </c>
      <c r="AF47" s="9">
        <f>INDEX(LINEST(L28:L47,M28:T47,TRUE,TRUE),1,4)</f>
        <v/>
      </c>
      <c r="AG47" s="9">
        <f>INDEX(LINEST(L28:L47,M28:T47,TRUE,TRUE),1,3)</f>
        <v/>
      </c>
      <c r="AH47" s="9">
        <f>INDEX(LINEST(L28:L47,M28:T47,TRUE,TRUE),1,2)</f>
        <v/>
      </c>
      <c r="AI47" s="9">
        <f>INDEX(LINEST(L28:L47,M28:T47,TRUE,TRUE),1,1)</f>
        <v/>
      </c>
      <c r="AJ47" s="10">
        <f>INDEX(LINEST(L28:L47,M28:T47,TRUE,TRUE),3,1)</f>
        <v/>
      </c>
      <c r="AK47" s="9">
        <f>AA46/4+AB46*M47+AC46*N47+AD46*O47+AE46*P47+AF46*Q47+AG46*R47+AH46*S47+AI46*T47</f>
        <v/>
      </c>
      <c r="AL47" s="9">
        <f>AVERAGE(L27:L46)</f>
        <v/>
      </c>
    </row>
    <row r="48">
      <c r="A48" s="7" t="n">
        <v>41820</v>
      </c>
      <c r="B48" s="8" t="n">
        <v>1315</v>
      </c>
      <c r="C48" s="8" t="n">
        <v>2.26</v>
      </c>
      <c r="D48" s="8" t="n">
        <v>0.27</v>
      </c>
      <c r="E48" s="8" t="n">
        <v>79.779999</v>
      </c>
      <c r="F48" s="8" t="n">
        <v>106.07</v>
      </c>
      <c r="G48" s="8" t="n">
        <v>11.57</v>
      </c>
      <c r="H48" s="8" t="n">
        <v>52.700001</v>
      </c>
      <c r="I48" s="8" t="n">
        <v>1960.22998</v>
      </c>
      <c r="J48" s="8" t="n">
        <v>78.71122699999999</v>
      </c>
      <c r="L48" s="9">
        <f>LN(B48/B47)</f>
        <v/>
      </c>
      <c r="M48" s="9">
        <f>$M$1*(C48-C47)</f>
        <v/>
      </c>
      <c r="N48" s="9">
        <f>$N$1*(D48-D47)</f>
        <v/>
      </c>
      <c r="O48" s="9">
        <f>$O$1*LN(E48/E47)</f>
        <v/>
      </c>
      <c r="P48" s="9">
        <f>$P$1*LN(F48/F47)</f>
        <v/>
      </c>
      <c r="Q48" s="9">
        <f>$Q$1*(G48-G47)</f>
        <v/>
      </c>
      <c r="R48" s="9">
        <f>$R$1*(H48-H47)</f>
        <v/>
      </c>
      <c r="S48" s="9">
        <f>$S$1*LN(I48/I47)</f>
        <v/>
      </c>
      <c r="T48" s="9">
        <f>$T$1*LN(J48/J47)</f>
        <v/>
      </c>
      <c r="U48" s="9">
        <f>$W$12+$W$4*M48+$W$5*N48+$W$6*O48+$W$7*P48+$W$8*Q48+$W$9*R48+$W$10*S48+$W$11*T48</f>
        <v/>
      </c>
      <c r="AA48" s="10">
        <f>INDEX(LINEST(L29:L48,M29:T48,TRUE,TRUE),1,9)*4</f>
        <v/>
      </c>
      <c r="AB48" s="9">
        <f>INDEX(LINEST(L29:L48,M29:T48,TRUE,TRUE),1,8)</f>
        <v/>
      </c>
      <c r="AC48" s="9">
        <f>INDEX(LINEST(L29:L48,M29:T48,TRUE,TRUE),1,7)</f>
        <v/>
      </c>
      <c r="AD48" s="9">
        <f>INDEX(LINEST(L29:L48,M29:T48,TRUE,TRUE),1,6)</f>
        <v/>
      </c>
      <c r="AE48" s="9">
        <f>INDEX(LINEST(L29:L48,M29:T48,TRUE,TRUE),1,5)</f>
        <v/>
      </c>
      <c r="AF48" s="9">
        <f>INDEX(LINEST(L29:L48,M29:T48,TRUE,TRUE),1,4)</f>
        <v/>
      </c>
      <c r="AG48" s="9">
        <f>INDEX(LINEST(L29:L48,M29:T48,TRUE,TRUE),1,3)</f>
        <v/>
      </c>
      <c r="AH48" s="9">
        <f>INDEX(LINEST(L29:L48,M29:T48,TRUE,TRUE),1,2)</f>
        <v/>
      </c>
      <c r="AI48" s="9">
        <f>INDEX(LINEST(L29:L48,M29:T48,TRUE,TRUE),1,1)</f>
        <v/>
      </c>
      <c r="AJ48" s="10">
        <f>INDEX(LINEST(L29:L48,M29:T48,TRUE,TRUE),3,1)</f>
        <v/>
      </c>
      <c r="AK48" s="9">
        <f>AA47/4+AB47*M48+AC47*N48+AD47*O48+AE47*P48+AF47*Q48+AG47*R48+AH47*S48+AI47*T48</f>
        <v/>
      </c>
      <c r="AL48" s="9">
        <f>AVERAGE(L28:L47)</f>
        <v/>
      </c>
    </row>
    <row r="49">
      <c r="A49" s="7" t="n">
        <v>41912</v>
      </c>
      <c r="B49" s="8" t="n">
        <v>1216.5</v>
      </c>
      <c r="C49" s="8" t="n">
        <v>1.97</v>
      </c>
      <c r="D49" s="8" t="n">
        <v>0.55</v>
      </c>
      <c r="E49" s="8" t="n">
        <v>85.94000200000001</v>
      </c>
      <c r="F49" s="8" t="n">
        <v>91.17</v>
      </c>
      <c r="G49" s="8" t="n">
        <v>16.31</v>
      </c>
      <c r="H49" s="8" t="n">
        <v>64.199997</v>
      </c>
      <c r="I49" s="8" t="n">
        <v>1972.290039</v>
      </c>
      <c r="J49" s="8" t="n">
        <v>78.928123</v>
      </c>
      <c r="L49" s="9">
        <f>LN(B49/B48)</f>
        <v/>
      </c>
      <c r="M49" s="9">
        <f>$M$1*(C49-C48)</f>
        <v/>
      </c>
      <c r="N49" s="9">
        <f>$N$1*(D49-D48)</f>
        <v/>
      </c>
      <c r="O49" s="9">
        <f>$O$1*LN(E49/E48)</f>
        <v/>
      </c>
      <c r="P49" s="9">
        <f>$P$1*LN(F49/F48)</f>
        <v/>
      </c>
      <c r="Q49" s="9">
        <f>$Q$1*(G49-G48)</f>
        <v/>
      </c>
      <c r="R49" s="9">
        <f>$R$1*(H49-H48)</f>
        <v/>
      </c>
      <c r="S49" s="9">
        <f>$S$1*LN(I49/I48)</f>
        <v/>
      </c>
      <c r="T49" s="9">
        <f>$T$1*LN(J49/J48)</f>
        <v/>
      </c>
      <c r="U49" s="9">
        <f>$W$12+$W$4*M49+$W$5*N49+$W$6*O49+$W$7*P49+$W$8*Q49+$W$9*R49+$W$10*S49+$W$11*T49</f>
        <v/>
      </c>
      <c r="AA49" s="10">
        <f>INDEX(LINEST(L30:L49,M30:T49,TRUE,TRUE),1,9)*4</f>
        <v/>
      </c>
      <c r="AB49" s="9">
        <f>INDEX(LINEST(L30:L49,M30:T49,TRUE,TRUE),1,8)</f>
        <v/>
      </c>
      <c r="AC49" s="9">
        <f>INDEX(LINEST(L30:L49,M30:T49,TRUE,TRUE),1,7)</f>
        <v/>
      </c>
      <c r="AD49" s="9">
        <f>INDEX(LINEST(L30:L49,M30:T49,TRUE,TRUE),1,6)</f>
        <v/>
      </c>
      <c r="AE49" s="9">
        <f>INDEX(LINEST(L30:L49,M30:T49,TRUE,TRUE),1,5)</f>
        <v/>
      </c>
      <c r="AF49" s="9">
        <f>INDEX(LINEST(L30:L49,M30:T49,TRUE,TRUE),1,4)</f>
        <v/>
      </c>
      <c r="AG49" s="9">
        <f>INDEX(LINEST(L30:L49,M30:T49,TRUE,TRUE),1,3)</f>
        <v/>
      </c>
      <c r="AH49" s="9">
        <f>INDEX(LINEST(L30:L49,M30:T49,TRUE,TRUE),1,2)</f>
        <v/>
      </c>
      <c r="AI49" s="9">
        <f>INDEX(LINEST(L30:L49,M30:T49,TRUE,TRUE),1,1)</f>
        <v/>
      </c>
      <c r="AJ49" s="10">
        <f>INDEX(LINEST(L30:L49,M30:T49,TRUE,TRUE),3,1)</f>
        <v/>
      </c>
      <c r="AK49" s="9">
        <f>AA48/4+AB48*M49+AC48*N49+AD48*O49+AE48*P49+AF48*Q49+AG48*R49+AH48*S49+AI48*T49</f>
        <v/>
      </c>
      <c r="AL49" s="9">
        <f>AVERAGE(L29:L48)</f>
        <v/>
      </c>
    </row>
    <row r="50">
      <c r="A50" s="7" t="n">
        <v>42004</v>
      </c>
      <c r="B50" s="8" t="n">
        <v>1206</v>
      </c>
      <c r="C50" s="8" t="n">
        <v>1.68</v>
      </c>
      <c r="D50" s="8" t="n">
        <v>0.49</v>
      </c>
      <c r="E50" s="8" t="n">
        <v>90.269997</v>
      </c>
      <c r="F50" s="8" t="n">
        <v>53.45</v>
      </c>
      <c r="G50" s="8" t="n">
        <v>19.2</v>
      </c>
      <c r="H50" s="8" t="n">
        <v>68.900002</v>
      </c>
      <c r="I50" s="8" t="n">
        <v>2058.899902</v>
      </c>
      <c r="J50" s="8" t="n">
        <v>80.41057600000001</v>
      </c>
      <c r="L50" s="9">
        <f>LN(B50/B49)</f>
        <v/>
      </c>
      <c r="M50" s="9">
        <f>$M$1*(C50-C49)</f>
        <v/>
      </c>
      <c r="N50" s="9">
        <f>$N$1*(D50-D49)</f>
        <v/>
      </c>
      <c r="O50" s="9">
        <f>$O$1*LN(E50/E49)</f>
        <v/>
      </c>
      <c r="P50" s="9">
        <f>$P$1*LN(F50/F49)</f>
        <v/>
      </c>
      <c r="Q50" s="9">
        <f>$Q$1*(G50-G49)</f>
        <v/>
      </c>
      <c r="R50" s="9">
        <f>$R$1*(H50-H49)</f>
        <v/>
      </c>
      <c r="S50" s="9">
        <f>$S$1*LN(I50/I49)</f>
        <v/>
      </c>
      <c r="T50" s="9">
        <f>$T$1*LN(J50/J49)</f>
        <v/>
      </c>
      <c r="U50" s="9">
        <f>$W$12+$W$4*M50+$W$5*N50+$W$6*O50+$W$7*P50+$W$8*Q50+$W$9*R50+$W$10*S50+$W$11*T50</f>
        <v/>
      </c>
      <c r="AA50" s="10">
        <f>INDEX(LINEST(L31:L50,M31:T50,TRUE,TRUE),1,9)*4</f>
        <v/>
      </c>
      <c r="AB50" s="9">
        <f>INDEX(LINEST(L31:L50,M31:T50,TRUE,TRUE),1,8)</f>
        <v/>
      </c>
      <c r="AC50" s="9">
        <f>INDEX(LINEST(L31:L50,M31:T50,TRUE,TRUE),1,7)</f>
        <v/>
      </c>
      <c r="AD50" s="9">
        <f>INDEX(LINEST(L31:L50,M31:T50,TRUE,TRUE),1,6)</f>
        <v/>
      </c>
      <c r="AE50" s="9">
        <f>INDEX(LINEST(L31:L50,M31:T50,TRUE,TRUE),1,5)</f>
        <v/>
      </c>
      <c r="AF50" s="9">
        <f>INDEX(LINEST(L31:L50,M31:T50,TRUE,TRUE),1,4)</f>
        <v/>
      </c>
      <c r="AG50" s="9">
        <f>INDEX(LINEST(L31:L50,M31:T50,TRUE,TRUE),1,3)</f>
        <v/>
      </c>
      <c r="AH50" s="9">
        <f>INDEX(LINEST(L31:L50,M31:T50,TRUE,TRUE),1,2)</f>
        <v/>
      </c>
      <c r="AI50" s="9">
        <f>INDEX(LINEST(L31:L50,M31:T50,TRUE,TRUE),1,1)</f>
        <v/>
      </c>
      <c r="AJ50" s="10">
        <f>INDEX(LINEST(L31:L50,M31:T50,TRUE,TRUE),3,1)</f>
        <v/>
      </c>
      <c r="AK50" s="9">
        <f>AA49/4+AB49*M50+AC49*N50+AD49*O50+AE49*P50+AF49*Q50+AG49*R50+AH49*S50+AI49*T50</f>
        <v/>
      </c>
      <c r="AL50" s="9">
        <f>AVERAGE(L30:L49)</f>
        <v/>
      </c>
    </row>
    <row r="51">
      <c r="A51" s="7" t="n">
        <v>42094</v>
      </c>
      <c r="B51" s="8" t="n">
        <v>1187</v>
      </c>
      <c r="C51" s="8" t="n">
        <v>1.76</v>
      </c>
      <c r="D51" s="8" t="n">
        <v>0.18</v>
      </c>
      <c r="E51" s="8" t="n">
        <v>98.360001</v>
      </c>
      <c r="F51" s="8" t="n">
        <v>47.72</v>
      </c>
      <c r="G51" s="8" t="n">
        <v>15.29</v>
      </c>
      <c r="H51" s="8" t="n">
        <v>86.099998</v>
      </c>
      <c r="I51" s="8" t="n">
        <v>2067.889893</v>
      </c>
      <c r="J51" s="8" t="n">
        <v>81.63131</v>
      </c>
      <c r="L51" s="9">
        <f>LN(B51/B50)</f>
        <v/>
      </c>
      <c r="M51" s="9">
        <f>$M$1*(C51-C50)</f>
        <v/>
      </c>
      <c r="N51" s="9">
        <f>$N$1*(D51-D50)</f>
        <v/>
      </c>
      <c r="O51" s="9">
        <f>$O$1*LN(E51/E50)</f>
        <v/>
      </c>
      <c r="P51" s="9">
        <f>$P$1*LN(F51/F50)</f>
        <v/>
      </c>
      <c r="Q51" s="9">
        <f>$Q$1*(G51-G50)</f>
        <v/>
      </c>
      <c r="R51" s="9">
        <f>$R$1*(H51-H50)</f>
        <v/>
      </c>
      <c r="S51" s="9">
        <f>$S$1*LN(I51/I50)</f>
        <v/>
      </c>
      <c r="T51" s="9">
        <f>$T$1*LN(J51/J50)</f>
        <v/>
      </c>
      <c r="U51" s="9">
        <f>$W$12+$W$4*M51+$W$5*N51+$W$6*O51+$W$7*P51+$W$8*Q51+$W$9*R51+$W$10*S51+$W$11*T51</f>
        <v/>
      </c>
      <c r="AA51" s="10">
        <f>INDEX(LINEST(L32:L51,M32:T51,TRUE,TRUE),1,9)*4</f>
        <v/>
      </c>
      <c r="AB51" s="9">
        <f>INDEX(LINEST(L32:L51,M32:T51,TRUE,TRUE),1,8)</f>
        <v/>
      </c>
      <c r="AC51" s="9">
        <f>INDEX(LINEST(L32:L51,M32:T51,TRUE,TRUE),1,7)</f>
        <v/>
      </c>
      <c r="AD51" s="9">
        <f>INDEX(LINEST(L32:L51,M32:T51,TRUE,TRUE),1,6)</f>
        <v/>
      </c>
      <c r="AE51" s="9">
        <f>INDEX(LINEST(L32:L51,M32:T51,TRUE,TRUE),1,5)</f>
        <v/>
      </c>
      <c r="AF51" s="9">
        <f>INDEX(LINEST(L32:L51,M32:T51,TRUE,TRUE),1,4)</f>
        <v/>
      </c>
      <c r="AG51" s="9">
        <f>INDEX(LINEST(L32:L51,M32:T51,TRUE,TRUE),1,3)</f>
        <v/>
      </c>
      <c r="AH51" s="9">
        <f>INDEX(LINEST(L32:L51,M32:T51,TRUE,TRUE),1,2)</f>
        <v/>
      </c>
      <c r="AI51" s="9">
        <f>INDEX(LINEST(L32:L51,M32:T51,TRUE,TRUE),1,1)</f>
        <v/>
      </c>
      <c r="AJ51" s="10">
        <f>INDEX(LINEST(L32:L51,M32:T51,TRUE,TRUE),3,1)</f>
        <v/>
      </c>
      <c r="AK51" s="9">
        <f>AA50/4+AB50*M51+AC50*N51+AD50*O51+AE50*P51+AF50*Q51+AG50*R51+AH50*S51+AI50*T51</f>
        <v/>
      </c>
      <c r="AL51" s="9">
        <f>AVERAGE(L31:L50)</f>
        <v/>
      </c>
    </row>
    <row r="52">
      <c r="A52" s="7" t="n">
        <v>42185</v>
      </c>
      <c r="B52" s="8" t="n">
        <v>1171</v>
      </c>
      <c r="C52" s="8" t="n">
        <v>1.87</v>
      </c>
      <c r="D52" s="8" t="n">
        <v>0.48</v>
      </c>
      <c r="E52" s="8" t="n">
        <v>95.489998</v>
      </c>
      <c r="F52" s="8" t="n">
        <v>59.48</v>
      </c>
      <c r="G52" s="8" t="n">
        <v>18.23</v>
      </c>
      <c r="H52" s="8" t="n">
        <v>92.300003</v>
      </c>
      <c r="I52" s="8" t="n">
        <v>2063.110107</v>
      </c>
      <c r="J52" s="8" t="n">
        <v>80.13967100000001</v>
      </c>
      <c r="L52" s="9">
        <f>LN(B52/B51)</f>
        <v/>
      </c>
      <c r="M52" s="9">
        <f>$M$1*(C52-C51)</f>
        <v/>
      </c>
      <c r="N52" s="9">
        <f>$N$1*(D52-D51)</f>
        <v/>
      </c>
      <c r="O52" s="9">
        <f>$O$1*LN(E52/E51)</f>
        <v/>
      </c>
      <c r="P52" s="9">
        <f>$P$1*LN(F52/F51)</f>
        <v/>
      </c>
      <c r="Q52" s="9">
        <f>$Q$1*(G52-G51)</f>
        <v/>
      </c>
      <c r="R52" s="9">
        <f>$R$1*(H52-H51)</f>
        <v/>
      </c>
      <c r="S52" s="9">
        <f>$S$1*LN(I52/I51)</f>
        <v/>
      </c>
      <c r="T52" s="9">
        <f>$T$1*LN(J52/J51)</f>
        <v/>
      </c>
      <c r="U52" s="9">
        <f>$W$12+$W$4*M52+$W$5*N52+$W$6*O52+$W$7*P52+$W$8*Q52+$W$9*R52+$W$10*S52+$W$11*T52</f>
        <v/>
      </c>
      <c r="AA52" s="10">
        <f>INDEX(LINEST(L33:L52,M33:T52,TRUE,TRUE),1,9)*4</f>
        <v/>
      </c>
      <c r="AB52" s="9">
        <f>INDEX(LINEST(L33:L52,M33:T52,TRUE,TRUE),1,8)</f>
        <v/>
      </c>
      <c r="AC52" s="9">
        <f>INDEX(LINEST(L33:L52,M33:T52,TRUE,TRUE),1,7)</f>
        <v/>
      </c>
      <c r="AD52" s="9">
        <f>INDEX(LINEST(L33:L52,M33:T52,TRUE,TRUE),1,6)</f>
        <v/>
      </c>
      <c r="AE52" s="9">
        <f>INDEX(LINEST(L33:L52,M33:T52,TRUE,TRUE),1,5)</f>
        <v/>
      </c>
      <c r="AF52" s="9">
        <f>INDEX(LINEST(L33:L52,M33:T52,TRUE,TRUE),1,4)</f>
        <v/>
      </c>
      <c r="AG52" s="9">
        <f>INDEX(LINEST(L33:L52,M33:T52,TRUE,TRUE),1,3)</f>
        <v/>
      </c>
      <c r="AH52" s="9">
        <f>INDEX(LINEST(L33:L52,M33:T52,TRUE,TRUE),1,2)</f>
        <v/>
      </c>
      <c r="AI52" s="9">
        <f>INDEX(LINEST(L33:L52,M33:T52,TRUE,TRUE),1,1)</f>
        <v/>
      </c>
      <c r="AJ52" s="10">
        <f>INDEX(LINEST(L33:L52,M33:T52,TRUE,TRUE),3,1)</f>
        <v/>
      </c>
      <c r="AK52" s="9">
        <f>AA51/4+AB51*M52+AC51*N52+AD51*O52+AE51*P52+AF51*Q52+AG51*R52+AH51*S52+AI51*T52</f>
        <v/>
      </c>
      <c r="AL52" s="9">
        <f>AVERAGE(L32:L51)</f>
        <v/>
      </c>
    </row>
    <row r="53">
      <c r="A53" s="7" t="n">
        <v>42277</v>
      </c>
      <c r="B53" s="8" t="n">
        <v>1114</v>
      </c>
      <c r="C53" s="8" t="n">
        <v>1.41</v>
      </c>
      <c r="D53" s="8" t="n">
        <v>0.65</v>
      </c>
      <c r="E53" s="8" t="n">
        <v>96.349998</v>
      </c>
      <c r="F53" s="8" t="n">
        <v>45.06</v>
      </c>
      <c r="G53" s="8" t="n">
        <v>24.5</v>
      </c>
      <c r="H53" s="8" t="n">
        <v>81.599998</v>
      </c>
      <c r="I53" s="8" t="n">
        <v>1920.030029</v>
      </c>
      <c r="J53" s="8" t="n">
        <v>81.212799</v>
      </c>
      <c r="L53" s="9">
        <f>LN(B53/B52)</f>
        <v/>
      </c>
      <c r="M53" s="9">
        <f>$M$1*(C53-C52)</f>
        <v/>
      </c>
      <c r="N53" s="9">
        <f>$N$1*(D53-D52)</f>
        <v/>
      </c>
      <c r="O53" s="9">
        <f>$O$1*LN(E53/E52)</f>
        <v/>
      </c>
      <c r="P53" s="9">
        <f>$P$1*LN(F53/F52)</f>
        <v/>
      </c>
      <c r="Q53" s="9">
        <f>$Q$1*(G53-G52)</f>
        <v/>
      </c>
      <c r="R53" s="9">
        <f>$R$1*(H53-H52)</f>
        <v/>
      </c>
      <c r="S53" s="9">
        <f>$S$1*LN(I53/I52)</f>
        <v/>
      </c>
      <c r="T53" s="9">
        <f>$T$1*LN(J53/J52)</f>
        <v/>
      </c>
      <c r="U53" s="9">
        <f>$W$12+$W$4*M53+$W$5*N53+$W$6*O53+$W$7*P53+$W$8*Q53+$W$9*R53+$W$10*S53+$W$11*T53</f>
        <v/>
      </c>
      <c r="AA53" s="10">
        <f>INDEX(LINEST(L34:L53,M34:T53,TRUE,TRUE),1,9)*4</f>
        <v/>
      </c>
      <c r="AB53" s="9">
        <f>INDEX(LINEST(L34:L53,M34:T53,TRUE,TRUE),1,8)</f>
        <v/>
      </c>
      <c r="AC53" s="9">
        <f>INDEX(LINEST(L34:L53,M34:T53,TRUE,TRUE),1,7)</f>
        <v/>
      </c>
      <c r="AD53" s="9">
        <f>INDEX(LINEST(L34:L53,M34:T53,TRUE,TRUE),1,6)</f>
        <v/>
      </c>
      <c r="AE53" s="9">
        <f>INDEX(LINEST(L34:L53,M34:T53,TRUE,TRUE),1,5)</f>
        <v/>
      </c>
      <c r="AF53" s="9">
        <f>INDEX(LINEST(L34:L53,M34:T53,TRUE,TRUE),1,4)</f>
        <v/>
      </c>
      <c r="AG53" s="9">
        <f>INDEX(LINEST(L34:L53,M34:T53,TRUE,TRUE),1,3)</f>
        <v/>
      </c>
      <c r="AH53" s="9">
        <f>INDEX(LINEST(L34:L53,M34:T53,TRUE,TRUE),1,2)</f>
        <v/>
      </c>
      <c r="AI53" s="9">
        <f>INDEX(LINEST(L34:L53,M34:T53,TRUE,TRUE),1,1)</f>
        <v/>
      </c>
      <c r="AJ53" s="10">
        <f>INDEX(LINEST(L34:L53,M34:T53,TRUE,TRUE),3,1)</f>
        <v/>
      </c>
      <c r="AK53" s="9">
        <f>AA52/4+AB52*M53+AC52*N53+AD52*O53+AE52*P53+AF52*Q53+AG52*R53+AH52*S53+AI52*T53</f>
        <v/>
      </c>
      <c r="AL53" s="9">
        <f>AVERAGE(L33:L52)</f>
        <v/>
      </c>
    </row>
    <row r="54">
      <c r="A54" s="7" t="n">
        <v>42369</v>
      </c>
      <c r="B54" s="8" t="n">
        <v>1060</v>
      </c>
      <c r="C54" s="8" t="n">
        <v>1.54</v>
      </c>
      <c r="D54" s="8" t="n">
        <v>0.73</v>
      </c>
      <c r="E54" s="8" t="n">
        <v>98.629997</v>
      </c>
      <c r="F54" s="8" t="n">
        <v>37.13</v>
      </c>
      <c r="G54" s="8" t="n">
        <v>18.21</v>
      </c>
      <c r="H54" s="8" t="n">
        <v>67.800003</v>
      </c>
      <c r="I54" s="8" t="n">
        <v>2043.939941</v>
      </c>
      <c r="J54" s="8" t="n">
        <v>80.797134</v>
      </c>
      <c r="L54" s="9">
        <f>LN(B54/B53)</f>
        <v/>
      </c>
      <c r="M54" s="9">
        <f>$M$1*(C54-C53)</f>
        <v/>
      </c>
      <c r="N54" s="9">
        <f>$N$1*(D54-D53)</f>
        <v/>
      </c>
      <c r="O54" s="9">
        <f>$O$1*LN(E54/E53)</f>
        <v/>
      </c>
      <c r="P54" s="9">
        <f>$P$1*LN(F54/F53)</f>
        <v/>
      </c>
      <c r="Q54" s="9">
        <f>$Q$1*(G54-G53)</f>
        <v/>
      </c>
      <c r="R54" s="9">
        <f>$R$1*(H54-H53)</f>
        <v/>
      </c>
      <c r="S54" s="9">
        <f>$S$1*LN(I54/I53)</f>
        <v/>
      </c>
      <c r="T54" s="9">
        <f>$T$1*LN(J54/J53)</f>
        <v/>
      </c>
      <c r="U54" s="9">
        <f>$W$12+$W$4*M54+$W$5*N54+$W$6*O54+$W$7*P54+$W$8*Q54+$W$9*R54+$W$10*S54+$W$11*T54</f>
        <v/>
      </c>
      <c r="AA54" s="10">
        <f>INDEX(LINEST(L35:L54,M35:T54,TRUE,TRUE),1,9)*4</f>
        <v/>
      </c>
      <c r="AB54" s="9">
        <f>INDEX(LINEST(L35:L54,M35:T54,TRUE,TRUE),1,8)</f>
        <v/>
      </c>
      <c r="AC54" s="9">
        <f>INDEX(LINEST(L35:L54,M35:T54,TRUE,TRUE),1,7)</f>
        <v/>
      </c>
      <c r="AD54" s="9">
        <f>INDEX(LINEST(L35:L54,M35:T54,TRUE,TRUE),1,6)</f>
        <v/>
      </c>
      <c r="AE54" s="9">
        <f>INDEX(LINEST(L35:L54,M35:T54,TRUE,TRUE),1,5)</f>
        <v/>
      </c>
      <c r="AF54" s="9">
        <f>INDEX(LINEST(L35:L54,M35:T54,TRUE,TRUE),1,4)</f>
        <v/>
      </c>
      <c r="AG54" s="9">
        <f>INDEX(LINEST(L35:L54,M35:T54,TRUE,TRUE),1,3)</f>
        <v/>
      </c>
      <c r="AH54" s="9">
        <f>INDEX(LINEST(L35:L54,M35:T54,TRUE,TRUE),1,2)</f>
        <v/>
      </c>
      <c r="AI54" s="9">
        <f>INDEX(LINEST(L35:L54,M35:T54,TRUE,TRUE),1,1)</f>
        <v/>
      </c>
      <c r="AJ54" s="10">
        <f>INDEX(LINEST(L35:L54,M35:T54,TRUE,TRUE),3,1)</f>
        <v/>
      </c>
      <c r="AK54" s="9">
        <f>AA53/4+AB53*M54+AC53*N54+AD53*O54+AE53*P54+AF53*Q54+AG53*R54+AH53*S54+AI53*T54</f>
        <v/>
      </c>
      <c r="AL54" s="9">
        <f>AVERAGE(L34:L53)</f>
        <v/>
      </c>
    </row>
    <row r="55">
      <c r="A55" s="7" t="n">
        <v>42460</v>
      </c>
      <c r="B55" s="8" t="n">
        <v>1237</v>
      </c>
      <c r="C55" s="8" t="n">
        <v>1.62</v>
      </c>
      <c r="D55" s="8" t="n">
        <v>0.16</v>
      </c>
      <c r="E55" s="8" t="n">
        <v>94.589996</v>
      </c>
      <c r="F55" s="8" t="n">
        <v>36.94</v>
      </c>
      <c r="G55" s="8" t="n">
        <v>13.95</v>
      </c>
      <c r="H55" s="8" t="n">
        <v>68.800003</v>
      </c>
      <c r="I55" s="8" t="n">
        <v>2059.73999</v>
      </c>
      <c r="J55" s="8" t="n">
        <v>83.246979</v>
      </c>
      <c r="L55" s="9">
        <f>LN(B55/B54)</f>
        <v/>
      </c>
      <c r="M55" s="9">
        <f>$M$1*(C55-C54)</f>
        <v/>
      </c>
      <c r="N55" s="9">
        <f>$N$1*(D55-D54)</f>
        <v/>
      </c>
      <c r="O55" s="9">
        <f>$O$1*LN(E55/E54)</f>
        <v/>
      </c>
      <c r="P55" s="9">
        <f>$P$1*LN(F55/F54)</f>
        <v/>
      </c>
      <c r="Q55" s="9">
        <f>$Q$1*(G55-G54)</f>
        <v/>
      </c>
      <c r="R55" s="9">
        <f>$R$1*(H55-H54)</f>
        <v/>
      </c>
      <c r="S55" s="9">
        <f>$S$1*LN(I55/I54)</f>
        <v/>
      </c>
      <c r="T55" s="9">
        <f>$T$1*LN(J55/J54)</f>
        <v/>
      </c>
      <c r="U55" s="9">
        <f>$W$12+$W$4*M55+$W$5*N55+$W$6*O55+$W$7*P55+$W$8*Q55+$W$9*R55+$W$10*S55+$W$11*T55</f>
        <v/>
      </c>
      <c r="AA55" s="10">
        <f>INDEX(LINEST(L36:L55,M36:T55,TRUE,TRUE),1,9)*4</f>
        <v/>
      </c>
      <c r="AB55" s="9">
        <f>INDEX(LINEST(L36:L55,M36:T55,TRUE,TRUE),1,8)</f>
        <v/>
      </c>
      <c r="AC55" s="9">
        <f>INDEX(LINEST(L36:L55,M36:T55,TRUE,TRUE),1,7)</f>
        <v/>
      </c>
      <c r="AD55" s="9">
        <f>INDEX(LINEST(L36:L55,M36:T55,TRUE,TRUE),1,6)</f>
        <v/>
      </c>
      <c r="AE55" s="9">
        <f>INDEX(LINEST(L36:L55,M36:T55,TRUE,TRUE),1,5)</f>
        <v/>
      </c>
      <c r="AF55" s="9">
        <f>INDEX(LINEST(L36:L55,M36:T55,TRUE,TRUE),1,4)</f>
        <v/>
      </c>
      <c r="AG55" s="9">
        <f>INDEX(LINEST(L36:L55,M36:T55,TRUE,TRUE),1,3)</f>
        <v/>
      </c>
      <c r="AH55" s="9">
        <f>INDEX(LINEST(L36:L55,M36:T55,TRUE,TRUE),1,2)</f>
        <v/>
      </c>
      <c r="AI55" s="9">
        <f>INDEX(LINEST(L36:L55,M36:T55,TRUE,TRUE),1,1)</f>
        <v/>
      </c>
      <c r="AJ55" s="10">
        <f>INDEX(LINEST(L36:L55,M36:T55,TRUE,TRUE),3,1)</f>
        <v/>
      </c>
      <c r="AK55" s="9">
        <f>AA54/4+AB54*M55+AC54*N55+AD54*O55+AE54*P55+AF54*Q55+AG54*R55+AH54*S55+AI54*T55</f>
        <v/>
      </c>
      <c r="AL55" s="9">
        <f>AVERAGE(L35:L54)</f>
        <v/>
      </c>
    </row>
    <row r="56">
      <c r="A56" s="7" t="n">
        <v>42551</v>
      </c>
      <c r="B56" s="8" t="n">
        <v>1320.75</v>
      </c>
      <c r="C56" s="8" t="n">
        <v>1.4</v>
      </c>
      <c r="D56" s="8" t="n">
        <v>0.09</v>
      </c>
      <c r="E56" s="8" t="n">
        <v>96.139999</v>
      </c>
      <c r="F56" s="8" t="n">
        <v>48.27</v>
      </c>
      <c r="G56" s="8" t="n">
        <v>15.63</v>
      </c>
      <c r="H56" s="8" t="n">
        <v>72.639999</v>
      </c>
      <c r="I56" s="8" t="n">
        <v>2098.860107</v>
      </c>
      <c r="J56" s="8" t="n">
        <v>85.085838</v>
      </c>
      <c r="L56" s="9">
        <f>LN(B56/B55)</f>
        <v/>
      </c>
      <c r="M56" s="9">
        <f>$M$1*(C56-C55)</f>
        <v/>
      </c>
      <c r="N56" s="9">
        <f>$N$1*(D56-D55)</f>
        <v/>
      </c>
      <c r="O56" s="9">
        <f>$O$1*LN(E56/E55)</f>
        <v/>
      </c>
      <c r="P56" s="9">
        <f>$P$1*LN(F56/F55)</f>
        <v/>
      </c>
      <c r="Q56" s="9">
        <f>$Q$1*(G56-G55)</f>
        <v/>
      </c>
      <c r="R56" s="9">
        <f>$R$1*(H56-H55)</f>
        <v/>
      </c>
      <c r="S56" s="9">
        <f>$S$1*LN(I56/I55)</f>
        <v/>
      </c>
      <c r="T56" s="9">
        <f>$T$1*LN(J56/J55)</f>
        <v/>
      </c>
      <c r="U56" s="9">
        <f>$W$12+$W$4*M56+$W$5*N56+$W$6*O56+$W$7*P56+$W$8*Q56+$W$9*R56+$W$10*S56+$W$11*T56</f>
        <v/>
      </c>
      <c r="AA56" s="10">
        <f>INDEX(LINEST(L37:L56,M37:T56,TRUE,TRUE),1,9)*4</f>
        <v/>
      </c>
      <c r="AB56" s="9">
        <f>INDEX(LINEST(L37:L56,M37:T56,TRUE,TRUE),1,8)</f>
        <v/>
      </c>
      <c r="AC56" s="9">
        <f>INDEX(LINEST(L37:L56,M37:T56,TRUE,TRUE),1,7)</f>
        <v/>
      </c>
      <c r="AD56" s="9">
        <f>INDEX(LINEST(L37:L56,M37:T56,TRUE,TRUE),1,6)</f>
        <v/>
      </c>
      <c r="AE56" s="9">
        <f>INDEX(LINEST(L37:L56,M37:T56,TRUE,TRUE),1,5)</f>
        <v/>
      </c>
      <c r="AF56" s="9">
        <f>INDEX(LINEST(L37:L56,M37:T56,TRUE,TRUE),1,4)</f>
        <v/>
      </c>
      <c r="AG56" s="9">
        <f>INDEX(LINEST(L37:L56,M37:T56,TRUE,TRUE),1,3)</f>
        <v/>
      </c>
      <c r="AH56" s="9">
        <f>INDEX(LINEST(L37:L56,M37:T56,TRUE,TRUE),1,2)</f>
        <v/>
      </c>
      <c r="AI56" s="9">
        <f>INDEX(LINEST(L37:L56,M37:T56,TRUE,TRUE),1,1)</f>
        <v/>
      </c>
      <c r="AJ56" s="10">
        <f>INDEX(LINEST(L37:L56,M37:T56,TRUE,TRUE),3,1)</f>
        <v/>
      </c>
      <c r="AK56" s="9">
        <f>AA55/4+AB55*M56+AC55*N56+AD55*O56+AE55*P56+AF55*Q56+AG55*R56+AH55*S56+AI55*T56</f>
        <v/>
      </c>
      <c r="AL56" s="9">
        <f>AVERAGE(L36:L55)</f>
        <v/>
      </c>
    </row>
    <row r="57">
      <c r="A57" s="7" t="n">
        <v>42643</v>
      </c>
      <c r="B57" s="8" t="n">
        <v>1322.5</v>
      </c>
      <c r="C57" s="8" t="n">
        <v>1.6</v>
      </c>
      <c r="D57" s="8" t="n">
        <v>0</v>
      </c>
      <c r="E57" s="8" t="n">
        <v>95.459999</v>
      </c>
      <c r="F57" s="8" t="n">
        <v>47.72</v>
      </c>
      <c r="G57" s="8" t="n">
        <v>13.29</v>
      </c>
      <c r="H57" s="8" t="n">
        <v>60.560001</v>
      </c>
      <c r="I57" s="8" t="n">
        <v>2168.27002</v>
      </c>
      <c r="J57" s="8" t="n">
        <v>85.408829</v>
      </c>
      <c r="L57" s="9">
        <f>LN(B57/B56)</f>
        <v/>
      </c>
      <c r="M57" s="9">
        <f>$M$1*(C57-C56)</f>
        <v/>
      </c>
      <c r="N57" s="9">
        <f>$N$1*(D57-D56)</f>
        <v/>
      </c>
      <c r="O57" s="9">
        <f>$O$1*LN(E57/E56)</f>
        <v/>
      </c>
      <c r="P57" s="9">
        <f>$P$1*LN(F57/F56)</f>
        <v/>
      </c>
      <c r="Q57" s="9">
        <f>$Q$1*(G57-G56)</f>
        <v/>
      </c>
      <c r="R57" s="9">
        <f>$R$1*(H57-H56)</f>
        <v/>
      </c>
      <c r="S57" s="9">
        <f>$S$1*LN(I57/I56)</f>
        <v/>
      </c>
      <c r="T57" s="9">
        <f>$T$1*LN(J57/J56)</f>
        <v/>
      </c>
      <c r="U57" s="9">
        <f>$W$12+$W$4*M57+$W$5*N57+$W$6*O57+$W$7*P57+$W$8*Q57+$W$9*R57+$W$10*S57+$W$11*T57</f>
        <v/>
      </c>
      <c r="AA57" s="10">
        <f>INDEX(LINEST(L38:L57,M38:T57,TRUE,TRUE),1,9)*4</f>
        <v/>
      </c>
      <c r="AB57" s="9">
        <f>INDEX(LINEST(L38:L57,M38:T57,TRUE,TRUE),1,8)</f>
        <v/>
      </c>
      <c r="AC57" s="9">
        <f>INDEX(LINEST(L38:L57,M38:T57,TRUE,TRUE),1,7)</f>
        <v/>
      </c>
      <c r="AD57" s="9">
        <f>INDEX(LINEST(L38:L57,M38:T57,TRUE,TRUE),1,6)</f>
        <v/>
      </c>
      <c r="AE57" s="9">
        <f>INDEX(LINEST(L38:L57,M38:T57,TRUE,TRUE),1,5)</f>
        <v/>
      </c>
      <c r="AF57" s="9">
        <f>INDEX(LINEST(L38:L57,M38:T57,TRUE,TRUE),1,4)</f>
        <v/>
      </c>
      <c r="AG57" s="9">
        <f>INDEX(LINEST(L38:L57,M38:T57,TRUE,TRUE),1,3)</f>
        <v/>
      </c>
      <c r="AH57" s="9">
        <f>INDEX(LINEST(L38:L57,M38:T57,TRUE,TRUE),1,2)</f>
        <v/>
      </c>
      <c r="AI57" s="9">
        <f>INDEX(LINEST(L38:L57,M38:T57,TRUE,TRUE),1,1)</f>
        <v/>
      </c>
      <c r="AJ57" s="10">
        <f>INDEX(LINEST(L38:L57,M38:T57,TRUE,TRUE),3,1)</f>
        <v/>
      </c>
      <c r="AK57" s="9">
        <f>AA56/4+AB56*M57+AC56*N57+AD56*O57+AE56*P57+AF56*Q57+AG56*R57+AH56*S57+AI56*T57</f>
        <v/>
      </c>
      <c r="AL57" s="9">
        <f>AVERAGE(L37:L56)</f>
        <v/>
      </c>
    </row>
    <row r="58">
      <c r="A58" s="7" t="n">
        <v>42735</v>
      </c>
      <c r="B58" s="8" t="n">
        <v>1145.9</v>
      </c>
      <c r="C58" s="8" t="n">
        <v>1.95</v>
      </c>
      <c r="D58" s="8" t="n">
        <v>0.5</v>
      </c>
      <c r="E58" s="8" t="n">
        <v>102.389999</v>
      </c>
      <c r="F58" s="8" t="n">
        <v>53.75</v>
      </c>
      <c r="G58" s="8" t="n">
        <v>14.04</v>
      </c>
      <c r="H58" s="8" t="n">
        <v>71.629997</v>
      </c>
      <c r="I58" s="8" t="n">
        <v>2238.830078</v>
      </c>
      <c r="J58" s="8" t="n">
        <v>82.74741400000001</v>
      </c>
      <c r="L58" s="9">
        <f>LN(B58/B57)</f>
        <v/>
      </c>
      <c r="M58" s="9">
        <f>$M$1*(C58-C57)</f>
        <v/>
      </c>
      <c r="N58" s="9">
        <f>$N$1*(D58-D57)</f>
        <v/>
      </c>
      <c r="O58" s="9">
        <f>$O$1*LN(E58/E57)</f>
        <v/>
      </c>
      <c r="P58" s="9">
        <f>$P$1*LN(F58/F57)</f>
        <v/>
      </c>
      <c r="Q58" s="9">
        <f>$Q$1*(G58-G57)</f>
        <v/>
      </c>
      <c r="R58" s="9">
        <f>$R$1*(H58-H57)</f>
        <v/>
      </c>
      <c r="S58" s="9">
        <f>$S$1*LN(I58/I57)</f>
        <v/>
      </c>
      <c r="T58" s="9">
        <f>$T$1*LN(J58/J57)</f>
        <v/>
      </c>
      <c r="U58" s="9">
        <f>$W$12+$W$4*M58+$W$5*N58+$W$6*O58+$W$7*P58+$W$8*Q58+$W$9*R58+$W$10*S58+$W$11*T58</f>
        <v/>
      </c>
      <c r="AA58" s="10">
        <f>INDEX(LINEST(L39:L58,M39:T58,TRUE,TRUE),1,9)*4</f>
        <v/>
      </c>
      <c r="AB58" s="9">
        <f>INDEX(LINEST(L39:L58,M39:T58,TRUE,TRUE),1,8)</f>
        <v/>
      </c>
      <c r="AC58" s="9">
        <f>INDEX(LINEST(L39:L58,M39:T58,TRUE,TRUE),1,7)</f>
        <v/>
      </c>
      <c r="AD58" s="9">
        <f>INDEX(LINEST(L39:L58,M39:T58,TRUE,TRUE),1,6)</f>
        <v/>
      </c>
      <c r="AE58" s="9">
        <f>INDEX(LINEST(L39:L58,M39:T58,TRUE,TRUE),1,5)</f>
        <v/>
      </c>
      <c r="AF58" s="9">
        <f>INDEX(LINEST(L39:L58,M39:T58,TRUE,TRUE),1,4)</f>
        <v/>
      </c>
      <c r="AG58" s="9">
        <f>INDEX(LINEST(L39:L58,M39:T58,TRUE,TRUE),1,3)</f>
        <v/>
      </c>
      <c r="AH58" s="9">
        <f>INDEX(LINEST(L39:L58,M39:T58,TRUE,TRUE),1,2)</f>
        <v/>
      </c>
      <c r="AI58" s="9">
        <f>INDEX(LINEST(L39:L58,M39:T58,TRUE,TRUE),1,1)</f>
        <v/>
      </c>
      <c r="AJ58" s="10">
        <f>INDEX(LINEST(L39:L58,M39:T58,TRUE,TRUE),3,1)</f>
        <v/>
      </c>
      <c r="AK58" s="9">
        <f>AA57/4+AB57*M58+AC57*N58+AD57*O58+AE57*P58+AF57*Q58+AG57*R58+AH57*S58+AI57*T58</f>
        <v/>
      </c>
      <c r="AL58" s="9">
        <f>AVERAGE(L38:L57)</f>
        <v/>
      </c>
    </row>
    <row r="59">
      <c r="A59" s="7" t="n">
        <v>42825</v>
      </c>
      <c r="B59" s="8" t="n">
        <v>1244.85</v>
      </c>
      <c r="C59" s="8" t="n">
        <v>1.97</v>
      </c>
      <c r="D59" s="8" t="n">
        <v>0.43</v>
      </c>
      <c r="E59" s="8" t="n">
        <v>100.349998</v>
      </c>
      <c r="F59" s="8" t="n">
        <v>50.54</v>
      </c>
      <c r="G59" s="8" t="n">
        <v>12.37</v>
      </c>
      <c r="H59" s="8" t="n">
        <v>60.700001</v>
      </c>
      <c r="I59" s="8" t="n">
        <v>2362.719971</v>
      </c>
      <c r="J59" s="8" t="n">
        <v>83.412971</v>
      </c>
      <c r="L59" s="9">
        <f>LN(B59/B58)</f>
        <v/>
      </c>
      <c r="M59" s="9">
        <f>$M$1*(C59-C58)</f>
        <v/>
      </c>
      <c r="N59" s="9">
        <f>$N$1*(D59-D58)</f>
        <v/>
      </c>
      <c r="O59" s="9">
        <f>$O$1*LN(E59/E58)</f>
        <v/>
      </c>
      <c r="P59" s="9">
        <f>$P$1*LN(F59/F58)</f>
        <v/>
      </c>
      <c r="Q59" s="9">
        <f>$Q$1*(G59-G58)</f>
        <v/>
      </c>
      <c r="R59" s="9">
        <f>$R$1*(H59-H58)</f>
        <v/>
      </c>
      <c r="S59" s="9">
        <f>$S$1*LN(I59/I58)</f>
        <v/>
      </c>
      <c r="T59" s="9">
        <f>$T$1*LN(J59/J58)</f>
        <v/>
      </c>
      <c r="U59" s="9">
        <f>$W$12+$W$4*M59+$W$5*N59+$W$6*O59+$W$7*P59+$W$8*Q59+$W$9*R59+$W$10*S59+$W$11*T59</f>
        <v/>
      </c>
      <c r="AA59" s="10">
        <f>INDEX(LINEST(L40:L59,M40:T59,TRUE,TRUE),1,9)*4</f>
        <v/>
      </c>
      <c r="AB59" s="9">
        <f>INDEX(LINEST(L40:L59,M40:T59,TRUE,TRUE),1,8)</f>
        <v/>
      </c>
      <c r="AC59" s="9">
        <f>INDEX(LINEST(L40:L59,M40:T59,TRUE,TRUE),1,7)</f>
        <v/>
      </c>
      <c r="AD59" s="9">
        <f>INDEX(LINEST(L40:L59,M40:T59,TRUE,TRUE),1,6)</f>
        <v/>
      </c>
      <c r="AE59" s="9">
        <f>INDEX(LINEST(L40:L59,M40:T59,TRUE,TRUE),1,5)</f>
        <v/>
      </c>
      <c r="AF59" s="9">
        <f>INDEX(LINEST(L40:L59,M40:T59,TRUE,TRUE),1,4)</f>
        <v/>
      </c>
      <c r="AG59" s="9">
        <f>INDEX(LINEST(L40:L59,M40:T59,TRUE,TRUE),1,3)</f>
        <v/>
      </c>
      <c r="AH59" s="9">
        <f>INDEX(LINEST(L40:L59,M40:T59,TRUE,TRUE),1,2)</f>
        <v/>
      </c>
      <c r="AI59" s="9">
        <f>INDEX(LINEST(L40:L59,M40:T59,TRUE,TRUE),1,1)</f>
        <v/>
      </c>
      <c r="AJ59" s="10">
        <f>INDEX(LINEST(L40:L59,M40:T59,TRUE,TRUE),3,1)</f>
        <v/>
      </c>
      <c r="AK59" s="9">
        <f>AA58/4+AB58*M59+AC58*N59+AD58*O59+AE58*P59+AF58*Q59+AG58*R59+AH58*S59+AI58*T59</f>
        <v/>
      </c>
      <c r="AL59" s="9">
        <f>AVERAGE(L39:L58)</f>
        <v/>
      </c>
    </row>
    <row r="60">
      <c r="A60" s="7" t="n">
        <v>42916</v>
      </c>
      <c r="B60" s="8" t="n">
        <v>1242.25</v>
      </c>
      <c r="C60" s="8" t="n">
        <v>1.73</v>
      </c>
      <c r="D60" s="8" t="n">
        <v>0.58</v>
      </c>
      <c r="E60" s="8" t="n">
        <v>95.660004</v>
      </c>
      <c r="F60" s="8" t="n">
        <v>46.02</v>
      </c>
      <c r="G60" s="8" t="n">
        <v>11.18</v>
      </c>
      <c r="H60" s="8" t="n">
        <v>55.220001</v>
      </c>
      <c r="I60" s="8" t="n">
        <v>2423.409912</v>
      </c>
      <c r="J60" s="8" t="n">
        <v>84.732399</v>
      </c>
      <c r="L60" s="9">
        <f>LN(B60/B59)</f>
        <v/>
      </c>
      <c r="M60" s="9">
        <f>$M$1*(C60-C59)</f>
        <v/>
      </c>
      <c r="N60" s="9">
        <f>$N$1*(D60-D59)</f>
        <v/>
      </c>
      <c r="O60" s="9">
        <f>$O$1*LN(E60/E59)</f>
        <v/>
      </c>
      <c r="P60" s="9">
        <f>$P$1*LN(F60/F59)</f>
        <v/>
      </c>
      <c r="Q60" s="9">
        <f>$Q$1*(G60-G59)</f>
        <v/>
      </c>
      <c r="R60" s="9">
        <f>$R$1*(H60-H59)</f>
        <v/>
      </c>
      <c r="S60" s="9">
        <f>$S$1*LN(I60/I59)</f>
        <v/>
      </c>
      <c r="T60" s="9">
        <f>$T$1*LN(J60/J59)</f>
        <v/>
      </c>
      <c r="U60" s="9">
        <f>$W$12+$W$4*M60+$W$5*N60+$W$6*O60+$W$7*P60+$W$8*Q60+$W$9*R60+$W$10*S60+$W$11*T60</f>
        <v/>
      </c>
      <c r="AA60" s="10">
        <f>INDEX(LINEST(L41:L60,M41:T60,TRUE,TRUE),1,9)*4</f>
        <v/>
      </c>
      <c r="AB60" s="9">
        <f>INDEX(LINEST(L41:L60,M41:T60,TRUE,TRUE),1,8)</f>
        <v/>
      </c>
      <c r="AC60" s="9">
        <f>INDEX(LINEST(L41:L60,M41:T60,TRUE,TRUE),1,7)</f>
        <v/>
      </c>
      <c r="AD60" s="9">
        <f>INDEX(LINEST(L41:L60,M41:T60,TRUE,TRUE),1,6)</f>
        <v/>
      </c>
      <c r="AE60" s="9">
        <f>INDEX(LINEST(L41:L60,M41:T60,TRUE,TRUE),1,5)</f>
        <v/>
      </c>
      <c r="AF60" s="9">
        <f>INDEX(LINEST(L41:L60,M41:T60,TRUE,TRUE),1,4)</f>
        <v/>
      </c>
      <c r="AG60" s="9">
        <f>INDEX(LINEST(L41:L60,M41:T60,TRUE,TRUE),1,3)</f>
        <v/>
      </c>
      <c r="AH60" s="9">
        <f>INDEX(LINEST(L41:L60,M41:T60,TRUE,TRUE),1,2)</f>
        <v/>
      </c>
      <c r="AI60" s="9">
        <f>INDEX(LINEST(L41:L60,M41:T60,TRUE,TRUE),1,1)</f>
        <v/>
      </c>
      <c r="AJ60" s="10">
        <f>INDEX(LINEST(L41:L60,M41:T60,TRUE,TRUE),3,1)</f>
        <v/>
      </c>
      <c r="AK60" s="9">
        <f>AA59/4+AB59*M60+AC59*N60+AD59*O60+AE59*P60+AF59*Q60+AG59*R60+AH59*S60+AI59*T60</f>
        <v/>
      </c>
      <c r="AL60" s="9">
        <f>AVERAGE(L40:L59)</f>
        <v/>
      </c>
    </row>
    <row r="61">
      <c r="A61" s="7" t="n">
        <v>43008</v>
      </c>
      <c r="B61" s="8" t="n">
        <v>1283.1</v>
      </c>
      <c r="C61" s="8" t="n">
        <v>1.84</v>
      </c>
      <c r="D61" s="8" t="n">
        <v>0.49</v>
      </c>
      <c r="E61" s="8" t="n">
        <v>93.08000199999999</v>
      </c>
      <c r="F61" s="8" t="n">
        <v>51.67</v>
      </c>
      <c r="G61" s="8" t="n">
        <v>9.51</v>
      </c>
      <c r="H61" s="8" t="n">
        <v>52.880001</v>
      </c>
      <c r="I61" s="8" t="n">
        <v>2519.360107</v>
      </c>
      <c r="J61" s="8" t="n">
        <v>85.325165</v>
      </c>
      <c r="L61" s="9">
        <f>LN(B61/B60)</f>
        <v/>
      </c>
      <c r="M61" s="9">
        <f>$M$1*(C61-C60)</f>
        <v/>
      </c>
      <c r="N61" s="9">
        <f>$N$1*(D61-D60)</f>
        <v/>
      </c>
      <c r="O61" s="9">
        <f>$O$1*LN(E61/E60)</f>
        <v/>
      </c>
      <c r="P61" s="9">
        <f>$P$1*LN(F61/F60)</f>
        <v/>
      </c>
      <c r="Q61" s="9">
        <f>$Q$1*(G61-G60)</f>
        <v/>
      </c>
      <c r="R61" s="9">
        <f>$R$1*(H61-H60)</f>
        <v/>
      </c>
      <c r="S61" s="9">
        <f>$S$1*LN(I61/I60)</f>
        <v/>
      </c>
      <c r="T61" s="9">
        <f>$T$1*LN(J61/J60)</f>
        <v/>
      </c>
      <c r="U61" s="9">
        <f>$W$12+$W$4*M61+$W$5*N61+$W$6*O61+$W$7*P61+$W$8*Q61+$W$9*R61+$W$10*S61+$W$11*T61</f>
        <v/>
      </c>
      <c r="AA61" s="10">
        <f>INDEX(LINEST(L42:L61,M42:T61,TRUE,TRUE),1,9)*4</f>
        <v/>
      </c>
      <c r="AB61" s="9">
        <f>INDEX(LINEST(L42:L61,M42:T61,TRUE,TRUE),1,8)</f>
        <v/>
      </c>
      <c r="AC61" s="9">
        <f>INDEX(LINEST(L42:L61,M42:T61,TRUE,TRUE),1,7)</f>
        <v/>
      </c>
      <c r="AD61" s="9">
        <f>INDEX(LINEST(L42:L61,M42:T61,TRUE,TRUE),1,6)</f>
        <v/>
      </c>
      <c r="AE61" s="9">
        <f>INDEX(LINEST(L42:L61,M42:T61,TRUE,TRUE),1,5)</f>
        <v/>
      </c>
      <c r="AF61" s="9">
        <f>INDEX(LINEST(L42:L61,M42:T61,TRUE,TRUE),1,4)</f>
        <v/>
      </c>
      <c r="AG61" s="9">
        <f>INDEX(LINEST(L42:L61,M42:T61,TRUE,TRUE),1,3)</f>
        <v/>
      </c>
      <c r="AH61" s="9">
        <f>INDEX(LINEST(L42:L61,M42:T61,TRUE,TRUE),1,2)</f>
        <v/>
      </c>
      <c r="AI61" s="9">
        <f>INDEX(LINEST(L42:L61,M42:T61,TRUE,TRUE),1,1)</f>
        <v/>
      </c>
      <c r="AJ61" s="10">
        <f>INDEX(LINEST(L42:L61,M42:T61,TRUE,TRUE),3,1)</f>
        <v/>
      </c>
      <c r="AK61" s="9">
        <f>AA60/4+AB60*M61+AC60*N61+AD60*O61+AE60*P61+AF60*Q61+AG60*R61+AH60*S61+AI60*T61</f>
        <v/>
      </c>
      <c r="AL61" s="9">
        <f>AVERAGE(L41:L60)</f>
        <v/>
      </c>
    </row>
    <row r="62">
      <c r="A62" s="7" t="n">
        <v>43100</v>
      </c>
      <c r="B62" s="8" t="n">
        <v>1291</v>
      </c>
      <c r="C62" s="8" t="n">
        <v>1.96</v>
      </c>
      <c r="D62" s="8" t="n">
        <v>0.44</v>
      </c>
      <c r="E62" s="8" t="n">
        <v>92.120003</v>
      </c>
      <c r="F62" s="8" t="n">
        <v>60.46</v>
      </c>
      <c r="G62" s="8" t="n">
        <v>11.04</v>
      </c>
      <c r="H62" s="8" t="n">
        <v>46.599998</v>
      </c>
      <c r="I62" s="8" t="n">
        <v>2673.610107</v>
      </c>
      <c r="J62" s="8" t="n">
        <v>85.687195</v>
      </c>
      <c r="L62" s="9">
        <f>LN(B62/B61)</f>
        <v/>
      </c>
      <c r="M62" s="9">
        <f>$M$1*(C62-C61)</f>
        <v/>
      </c>
      <c r="N62" s="9">
        <f>$N$1*(D62-D61)</f>
        <v/>
      </c>
      <c r="O62" s="9">
        <f>$O$1*LN(E62/E61)</f>
        <v/>
      </c>
      <c r="P62" s="9">
        <f>$P$1*LN(F62/F61)</f>
        <v/>
      </c>
      <c r="Q62" s="9">
        <f>$Q$1*(G62-G61)</f>
        <v/>
      </c>
      <c r="R62" s="9">
        <f>$R$1*(H62-H61)</f>
        <v/>
      </c>
      <c r="S62" s="9">
        <f>$S$1*LN(I62/I61)</f>
        <v/>
      </c>
      <c r="T62" s="9">
        <f>$T$1*LN(J62/J61)</f>
        <v/>
      </c>
      <c r="U62" s="9">
        <f>$W$12+$W$4*M62+$W$5*N62+$W$6*O62+$W$7*P62+$W$8*Q62+$W$9*R62+$W$10*S62+$W$11*T62</f>
        <v/>
      </c>
      <c r="AA62" s="10">
        <f>INDEX(LINEST(L43:L62,M43:T62,TRUE,TRUE),1,9)*4</f>
        <v/>
      </c>
      <c r="AB62" s="9">
        <f>INDEX(LINEST(L43:L62,M43:T62,TRUE,TRUE),1,8)</f>
        <v/>
      </c>
      <c r="AC62" s="9">
        <f>INDEX(LINEST(L43:L62,M43:T62,TRUE,TRUE),1,7)</f>
        <v/>
      </c>
      <c r="AD62" s="9">
        <f>INDEX(LINEST(L43:L62,M43:T62,TRUE,TRUE),1,6)</f>
        <v/>
      </c>
      <c r="AE62" s="9">
        <f>INDEX(LINEST(L43:L62,M43:T62,TRUE,TRUE),1,5)</f>
        <v/>
      </c>
      <c r="AF62" s="9">
        <f>INDEX(LINEST(L43:L62,M43:T62,TRUE,TRUE),1,4)</f>
        <v/>
      </c>
      <c r="AG62" s="9">
        <f>INDEX(LINEST(L43:L62,M43:T62,TRUE,TRUE),1,3)</f>
        <v/>
      </c>
      <c r="AH62" s="9">
        <f>INDEX(LINEST(L43:L62,M43:T62,TRUE,TRUE),1,2)</f>
        <v/>
      </c>
      <c r="AI62" s="9">
        <f>INDEX(LINEST(L43:L62,M43:T62,TRUE,TRUE),1,1)</f>
        <v/>
      </c>
      <c r="AJ62" s="10">
        <f>INDEX(LINEST(L43:L62,M43:T62,TRUE,TRUE),3,1)</f>
        <v/>
      </c>
      <c r="AK62" s="9">
        <f>AA61/4+AB61*M62+AC61*N62+AD61*O62+AE61*P62+AF61*Q62+AG61*R62+AH61*S62+AI61*T62</f>
        <v/>
      </c>
      <c r="AL62" s="9">
        <f>AVERAGE(L42:L61)</f>
        <v/>
      </c>
    </row>
    <row r="63">
      <c r="A63" s="7" t="n">
        <v>43190</v>
      </c>
      <c r="B63" s="8" t="n">
        <v>1323.85</v>
      </c>
      <c r="C63" s="8" t="n">
        <v>2.05</v>
      </c>
      <c r="D63" s="8" t="n">
        <v>0.6899999999999999</v>
      </c>
      <c r="E63" s="8" t="n">
        <v>90.150002</v>
      </c>
      <c r="F63" s="8" t="n">
        <v>64.87</v>
      </c>
      <c r="G63" s="8" t="n">
        <v>19.97</v>
      </c>
      <c r="H63" s="8" t="n">
        <v>58.540001</v>
      </c>
      <c r="I63" s="8" t="n">
        <v>2640.870117</v>
      </c>
      <c r="J63" s="8" t="n">
        <v>84.431442</v>
      </c>
      <c r="L63" s="9">
        <f>LN(B63/B62)</f>
        <v/>
      </c>
      <c r="M63" s="9">
        <f>$M$1*(C63-C62)</f>
        <v/>
      </c>
      <c r="N63" s="9">
        <f>$N$1*(D63-D62)</f>
        <v/>
      </c>
      <c r="O63" s="9">
        <f>$O$1*LN(E63/E62)</f>
        <v/>
      </c>
      <c r="P63" s="9">
        <f>$P$1*LN(F63/F62)</f>
        <v/>
      </c>
      <c r="Q63" s="9">
        <f>$Q$1*(G63-G62)</f>
        <v/>
      </c>
      <c r="R63" s="9">
        <f>$R$1*(H63-H62)</f>
        <v/>
      </c>
      <c r="S63" s="9">
        <f>$S$1*LN(I63/I62)</f>
        <v/>
      </c>
      <c r="T63" s="9">
        <f>$T$1*LN(J63/J62)</f>
        <v/>
      </c>
      <c r="U63" s="9">
        <f>$W$12+$W$4*M63+$W$5*N63+$W$6*O63+$W$7*P63+$W$8*Q63+$W$9*R63+$W$10*S63+$W$11*T63</f>
        <v/>
      </c>
      <c r="AA63" s="10">
        <f>INDEX(LINEST(L44:L63,M44:T63,TRUE,TRUE),1,9)*4</f>
        <v/>
      </c>
      <c r="AB63" s="9">
        <f>INDEX(LINEST(L44:L63,M44:T63,TRUE,TRUE),1,8)</f>
        <v/>
      </c>
      <c r="AC63" s="9">
        <f>INDEX(LINEST(L44:L63,M44:T63,TRUE,TRUE),1,7)</f>
        <v/>
      </c>
      <c r="AD63" s="9">
        <f>INDEX(LINEST(L44:L63,M44:T63,TRUE,TRUE),1,6)</f>
        <v/>
      </c>
      <c r="AE63" s="9">
        <f>INDEX(LINEST(L44:L63,M44:T63,TRUE,TRUE),1,5)</f>
        <v/>
      </c>
      <c r="AF63" s="9">
        <f>INDEX(LINEST(L44:L63,M44:T63,TRUE,TRUE),1,4)</f>
        <v/>
      </c>
      <c r="AG63" s="9">
        <f>INDEX(LINEST(L44:L63,M44:T63,TRUE,TRUE),1,3)</f>
        <v/>
      </c>
      <c r="AH63" s="9">
        <f>INDEX(LINEST(L44:L63,M44:T63,TRUE,TRUE),1,2)</f>
        <v/>
      </c>
      <c r="AI63" s="9">
        <f>INDEX(LINEST(L44:L63,M44:T63,TRUE,TRUE),1,1)</f>
        <v/>
      </c>
      <c r="AJ63" s="10">
        <f>INDEX(LINEST(L44:L63,M44:T63,TRUE,TRUE),3,1)</f>
        <v/>
      </c>
      <c r="AK63" s="9">
        <f>AA62/4+AB62*M63+AC62*N63+AD62*O63+AE62*P63+AF62*Q63+AG62*R63+AH62*S63+AI62*T63</f>
        <v/>
      </c>
      <c r="AL63" s="9">
        <f>AVERAGE(L43:L62)</f>
        <v/>
      </c>
    </row>
    <row r="64">
      <c r="A64" s="7" t="n">
        <v>43281</v>
      </c>
      <c r="B64" s="8" t="n">
        <v>1250.45</v>
      </c>
      <c r="C64" s="8" t="n">
        <v>2.11</v>
      </c>
      <c r="D64" s="8" t="n">
        <v>0.74</v>
      </c>
      <c r="E64" s="8" t="n">
        <v>94.629997</v>
      </c>
      <c r="F64" s="8" t="n">
        <v>74.13</v>
      </c>
      <c r="G64" s="8" t="n">
        <v>16.09</v>
      </c>
      <c r="H64" s="8" t="n">
        <v>51.169998</v>
      </c>
      <c r="I64" s="8" t="n">
        <v>2718.370117</v>
      </c>
      <c r="J64" s="8" t="n">
        <v>84.276825</v>
      </c>
      <c r="L64" s="9">
        <f>LN(B64/B63)</f>
        <v/>
      </c>
      <c r="M64" s="9">
        <f>$M$1*(C64-C63)</f>
        <v/>
      </c>
      <c r="N64" s="9">
        <f>$N$1*(D64-D63)</f>
        <v/>
      </c>
      <c r="O64" s="9">
        <f>$O$1*LN(E64/E63)</f>
        <v/>
      </c>
      <c r="P64" s="9">
        <f>$P$1*LN(F64/F63)</f>
        <v/>
      </c>
      <c r="Q64" s="9">
        <f>$Q$1*(G64-G63)</f>
        <v/>
      </c>
      <c r="R64" s="9">
        <f>$R$1*(H64-H63)</f>
        <v/>
      </c>
      <c r="S64" s="9">
        <f>$S$1*LN(I64/I63)</f>
        <v/>
      </c>
      <c r="T64" s="9">
        <f>$T$1*LN(J64/J63)</f>
        <v/>
      </c>
      <c r="U64" s="9">
        <f>$W$12+$W$4*M64+$W$5*N64+$W$6*O64+$W$7*P64+$W$8*Q64+$W$9*R64+$W$10*S64+$W$11*T64</f>
        <v/>
      </c>
      <c r="AA64" s="10">
        <f>INDEX(LINEST(L45:L64,M45:T64,TRUE,TRUE),1,9)*4</f>
        <v/>
      </c>
      <c r="AB64" s="9">
        <f>INDEX(LINEST(L45:L64,M45:T64,TRUE,TRUE),1,8)</f>
        <v/>
      </c>
      <c r="AC64" s="9">
        <f>INDEX(LINEST(L45:L64,M45:T64,TRUE,TRUE),1,7)</f>
        <v/>
      </c>
      <c r="AD64" s="9">
        <f>INDEX(LINEST(L45:L64,M45:T64,TRUE,TRUE),1,6)</f>
        <v/>
      </c>
      <c r="AE64" s="9">
        <f>INDEX(LINEST(L45:L64,M45:T64,TRUE,TRUE),1,5)</f>
        <v/>
      </c>
      <c r="AF64" s="9">
        <f>INDEX(LINEST(L45:L64,M45:T64,TRUE,TRUE),1,4)</f>
        <v/>
      </c>
      <c r="AG64" s="9">
        <f>INDEX(LINEST(L45:L64,M45:T64,TRUE,TRUE),1,3)</f>
        <v/>
      </c>
      <c r="AH64" s="9">
        <f>INDEX(LINEST(L45:L64,M45:T64,TRUE,TRUE),1,2)</f>
        <v/>
      </c>
      <c r="AI64" s="9">
        <f>INDEX(LINEST(L45:L64,M45:T64,TRUE,TRUE),1,1)</f>
        <v/>
      </c>
      <c r="AJ64" s="10">
        <f>INDEX(LINEST(L45:L64,M45:T64,TRUE,TRUE),3,1)</f>
        <v/>
      </c>
      <c r="AK64" s="9">
        <f>AA63/4+AB63*M64+AC63*N64+AD63*O64+AE63*P64+AF63*Q64+AG63*R64+AH63*S64+AI63*T64</f>
        <v/>
      </c>
      <c r="AL64" s="9">
        <f>AVERAGE(L44:L63)</f>
        <v/>
      </c>
    </row>
    <row r="65">
      <c r="A65" s="7" t="n">
        <v>43373</v>
      </c>
      <c r="B65" s="8" t="n">
        <v>1187.25</v>
      </c>
      <c r="C65" s="8" t="n">
        <v>2.14</v>
      </c>
      <c r="D65" s="8" t="n">
        <v>0.91</v>
      </c>
      <c r="E65" s="8" t="n">
        <v>95.19000200000001</v>
      </c>
      <c r="F65" s="8" t="n">
        <v>73.16</v>
      </c>
      <c r="G65" s="8" t="n">
        <v>12.12</v>
      </c>
      <c r="H65" s="8" t="n">
        <v>46.16</v>
      </c>
      <c r="I65" s="8" t="n">
        <v>2913.97998</v>
      </c>
      <c r="J65" s="8" t="n">
        <v>84.20568799999999</v>
      </c>
      <c r="L65" s="9">
        <f>LN(B65/B64)</f>
        <v/>
      </c>
      <c r="M65" s="9">
        <f>$M$1*(C65-C64)</f>
        <v/>
      </c>
      <c r="N65" s="9">
        <f>$N$1*(D65-D64)</f>
        <v/>
      </c>
      <c r="O65" s="9">
        <f>$O$1*LN(E65/E64)</f>
        <v/>
      </c>
      <c r="P65" s="9">
        <f>$P$1*LN(F65/F64)</f>
        <v/>
      </c>
      <c r="Q65" s="9">
        <f>$Q$1*(G65-G64)</f>
        <v/>
      </c>
      <c r="R65" s="9">
        <f>$R$1*(H65-H64)</f>
        <v/>
      </c>
      <c r="S65" s="9">
        <f>$S$1*LN(I65/I64)</f>
        <v/>
      </c>
      <c r="T65" s="9">
        <f>$T$1*LN(J65/J64)</f>
        <v/>
      </c>
      <c r="U65" s="9">
        <f>$W$12+$W$4*M65+$W$5*N65+$W$6*O65+$W$7*P65+$W$8*Q65+$W$9*R65+$W$10*S65+$W$11*T65</f>
        <v/>
      </c>
      <c r="AA65" s="10">
        <f>INDEX(LINEST(L46:L65,M46:T65,TRUE,TRUE),1,9)*4</f>
        <v/>
      </c>
      <c r="AB65" s="9">
        <f>INDEX(LINEST(L46:L65,M46:T65,TRUE,TRUE),1,8)</f>
        <v/>
      </c>
      <c r="AC65" s="9">
        <f>INDEX(LINEST(L46:L65,M46:T65,TRUE,TRUE),1,7)</f>
        <v/>
      </c>
      <c r="AD65" s="9">
        <f>INDEX(LINEST(L46:L65,M46:T65,TRUE,TRUE),1,6)</f>
        <v/>
      </c>
      <c r="AE65" s="9">
        <f>INDEX(LINEST(L46:L65,M46:T65,TRUE,TRUE),1,5)</f>
        <v/>
      </c>
      <c r="AF65" s="9">
        <f>INDEX(LINEST(L46:L65,M46:T65,TRUE,TRUE),1,4)</f>
        <v/>
      </c>
      <c r="AG65" s="9">
        <f>INDEX(LINEST(L46:L65,M46:T65,TRUE,TRUE),1,3)</f>
        <v/>
      </c>
      <c r="AH65" s="9">
        <f>INDEX(LINEST(L46:L65,M46:T65,TRUE,TRUE),1,2)</f>
        <v/>
      </c>
      <c r="AI65" s="9">
        <f>INDEX(LINEST(L46:L65,M46:T65,TRUE,TRUE),1,1)</f>
        <v/>
      </c>
      <c r="AJ65" s="10">
        <f>INDEX(LINEST(L46:L65,M46:T65,TRUE,TRUE),3,1)</f>
        <v/>
      </c>
      <c r="AK65" s="9">
        <f>AA64/4+AB64*M65+AC64*N65+AD64*O65+AE64*P65+AF64*Q65+AG64*R65+AH64*S65+AI64*T65</f>
        <v/>
      </c>
      <c r="AL65" s="9">
        <f>AVERAGE(L45:L64)</f>
        <v/>
      </c>
    </row>
    <row r="66">
      <c r="A66" s="7" t="n">
        <v>43465</v>
      </c>
      <c r="B66" s="8" t="n">
        <v>1279</v>
      </c>
      <c r="C66" s="8" t="n">
        <v>1.71</v>
      </c>
      <c r="D66" s="8" t="n">
        <v>0.98</v>
      </c>
      <c r="E66" s="8" t="n">
        <v>96.16999800000001</v>
      </c>
      <c r="F66" s="8" t="n">
        <v>45.15</v>
      </c>
      <c r="G66" s="8" t="n">
        <v>25.42</v>
      </c>
      <c r="H66" s="8" t="n">
        <v>66.58000199999999</v>
      </c>
      <c r="I66" s="8" t="n">
        <v>2506.850098</v>
      </c>
      <c r="J66" s="8" t="n">
        <v>85.979187</v>
      </c>
      <c r="L66" s="9">
        <f>LN(B66/B65)</f>
        <v/>
      </c>
      <c r="M66" s="9">
        <f>$M$1*(C66-C65)</f>
        <v/>
      </c>
      <c r="N66" s="9">
        <f>$N$1*(D66-D65)</f>
        <v/>
      </c>
      <c r="O66" s="9">
        <f>$O$1*LN(E66/E65)</f>
        <v/>
      </c>
      <c r="P66" s="9">
        <f>$P$1*LN(F66/F65)</f>
        <v/>
      </c>
      <c r="Q66" s="9">
        <f>$Q$1*(G66-G65)</f>
        <v/>
      </c>
      <c r="R66" s="9">
        <f>$R$1*(H66-H65)</f>
        <v/>
      </c>
      <c r="S66" s="9">
        <f>$S$1*LN(I66/I65)</f>
        <v/>
      </c>
      <c r="T66" s="9">
        <f>$T$1*LN(J66/J65)</f>
        <v/>
      </c>
      <c r="U66" s="9">
        <f>$W$12+$W$4*M66+$W$5*N66+$W$6*O66+$W$7*P66+$W$8*Q66+$W$9*R66+$W$10*S66+$W$11*T66</f>
        <v/>
      </c>
      <c r="AA66" s="10">
        <f>INDEX(LINEST(L47:L66,M47:T66,TRUE,TRUE),1,9)*4</f>
        <v/>
      </c>
      <c r="AB66" s="9">
        <f>INDEX(LINEST(L47:L66,M47:T66,TRUE,TRUE),1,8)</f>
        <v/>
      </c>
      <c r="AC66" s="9">
        <f>INDEX(LINEST(L47:L66,M47:T66,TRUE,TRUE),1,7)</f>
        <v/>
      </c>
      <c r="AD66" s="9">
        <f>INDEX(LINEST(L47:L66,M47:T66,TRUE,TRUE),1,6)</f>
        <v/>
      </c>
      <c r="AE66" s="9">
        <f>INDEX(LINEST(L47:L66,M47:T66,TRUE,TRUE),1,5)</f>
        <v/>
      </c>
      <c r="AF66" s="9">
        <f>INDEX(LINEST(L47:L66,M47:T66,TRUE,TRUE),1,4)</f>
        <v/>
      </c>
      <c r="AG66" s="9">
        <f>INDEX(LINEST(L47:L66,M47:T66,TRUE,TRUE),1,3)</f>
        <v/>
      </c>
      <c r="AH66" s="9">
        <f>INDEX(LINEST(L47:L66,M47:T66,TRUE,TRUE),1,2)</f>
        <v/>
      </c>
      <c r="AI66" s="9">
        <f>INDEX(LINEST(L47:L66,M47:T66,TRUE,TRUE),1,1)</f>
        <v/>
      </c>
      <c r="AJ66" s="10">
        <f>INDEX(LINEST(L47:L66,M47:T66,TRUE,TRUE),3,1)</f>
        <v/>
      </c>
      <c r="AK66" s="9">
        <f>AA65/4+AB65*M66+AC65*N66+AD65*O66+AE65*P66+AF65*Q66+AG65*R66+AH65*S66+AI65*T66</f>
        <v/>
      </c>
      <c r="AL66" s="9">
        <f>AVERAGE(L46:L65)</f>
        <v/>
      </c>
    </row>
    <row r="67">
      <c r="A67" s="7" t="n">
        <v>43555</v>
      </c>
      <c r="B67" s="8" t="n">
        <v>1295.4</v>
      </c>
      <c r="C67" s="8" t="n">
        <v>1.88</v>
      </c>
      <c r="D67" s="8" t="n">
        <v>0.53</v>
      </c>
      <c r="E67" s="8" t="n">
        <v>97.279999</v>
      </c>
      <c r="F67" s="8" t="n">
        <v>60.19</v>
      </c>
      <c r="G67" s="8" t="n">
        <v>13.71</v>
      </c>
      <c r="H67" s="8" t="n">
        <v>58.549999</v>
      </c>
      <c r="I67" s="8" t="n">
        <v>2834.399902</v>
      </c>
      <c r="J67" s="8" t="n">
        <v>88.503128</v>
      </c>
      <c r="L67" s="9">
        <f>LN(B67/B66)</f>
        <v/>
      </c>
      <c r="M67" s="9">
        <f>$M$1*(C67-C66)</f>
        <v/>
      </c>
      <c r="N67" s="9">
        <f>$N$1*(D67-D66)</f>
        <v/>
      </c>
      <c r="O67" s="9">
        <f>$O$1*LN(E67/E66)</f>
        <v/>
      </c>
      <c r="P67" s="9">
        <f>$P$1*LN(F67/F66)</f>
        <v/>
      </c>
      <c r="Q67" s="9">
        <f>$Q$1*(G67-G66)</f>
        <v/>
      </c>
      <c r="R67" s="9">
        <f>$R$1*(H67-H66)</f>
        <v/>
      </c>
      <c r="S67" s="9">
        <f>$S$1*LN(I67/I66)</f>
        <v/>
      </c>
      <c r="T67" s="9">
        <f>$T$1*LN(J67/J66)</f>
        <v/>
      </c>
      <c r="U67" s="9">
        <f>$W$12+$W$4*M67+$W$5*N67+$W$6*O67+$W$7*P67+$W$8*Q67+$W$9*R67+$W$10*S67+$W$11*T67</f>
        <v/>
      </c>
      <c r="AA67" s="10">
        <f>INDEX(LINEST(L48:L67,M48:T67,TRUE,TRUE),1,9)*4</f>
        <v/>
      </c>
      <c r="AB67" s="9">
        <f>INDEX(LINEST(L48:L67,M48:T67,TRUE,TRUE),1,8)</f>
        <v/>
      </c>
      <c r="AC67" s="9">
        <f>INDEX(LINEST(L48:L67,M48:T67,TRUE,TRUE),1,7)</f>
        <v/>
      </c>
      <c r="AD67" s="9">
        <f>INDEX(LINEST(L48:L67,M48:T67,TRUE,TRUE),1,6)</f>
        <v/>
      </c>
      <c r="AE67" s="9">
        <f>INDEX(LINEST(L48:L67,M48:T67,TRUE,TRUE),1,5)</f>
        <v/>
      </c>
      <c r="AF67" s="9">
        <f>INDEX(LINEST(L48:L67,M48:T67,TRUE,TRUE),1,4)</f>
        <v/>
      </c>
      <c r="AG67" s="9">
        <f>INDEX(LINEST(L48:L67,M48:T67,TRUE,TRUE),1,3)</f>
        <v/>
      </c>
      <c r="AH67" s="9">
        <f>INDEX(LINEST(L48:L67,M48:T67,TRUE,TRUE),1,2)</f>
        <v/>
      </c>
      <c r="AI67" s="9">
        <f>INDEX(LINEST(L48:L67,M48:T67,TRUE,TRUE),1,1)</f>
        <v/>
      </c>
      <c r="AJ67" s="10">
        <f>INDEX(LINEST(L48:L67,M48:T67,TRUE,TRUE),3,1)</f>
        <v/>
      </c>
      <c r="AK67" s="9">
        <f>AA66/4+AB66*M67+AC66*N67+AD66*O67+AE66*P67+AF66*Q67+AG66*R67+AH66*S67+AI66*T67</f>
        <v/>
      </c>
      <c r="AL67" s="9">
        <f>AVERAGE(L47:L66)</f>
        <v/>
      </c>
    </row>
    <row r="68">
      <c r="A68" s="7" t="n">
        <v>43646</v>
      </c>
      <c r="B68" s="8" t="n">
        <v>1409</v>
      </c>
      <c r="C68" s="8" t="n">
        <v>1.69</v>
      </c>
      <c r="D68" s="8" t="n">
        <v>0.31</v>
      </c>
      <c r="E68" s="8" t="n">
        <v>96.129997</v>
      </c>
      <c r="F68" s="8" t="n">
        <v>58.2</v>
      </c>
      <c r="G68" s="8" t="n">
        <v>15.08</v>
      </c>
      <c r="H68" s="8" t="n">
        <v>70.43000000000001</v>
      </c>
      <c r="I68" s="8" t="n">
        <v>2941.76001</v>
      </c>
      <c r="J68" s="8" t="n">
        <v>91.002441</v>
      </c>
      <c r="L68" s="9">
        <f>LN(B68/B67)</f>
        <v/>
      </c>
      <c r="M68" s="9">
        <f>$M$1*(C68-C67)</f>
        <v/>
      </c>
      <c r="N68" s="9">
        <f>$N$1*(D68-D67)</f>
        <v/>
      </c>
      <c r="O68" s="9">
        <f>$O$1*LN(E68/E67)</f>
        <v/>
      </c>
      <c r="P68" s="9">
        <f>$P$1*LN(F68/F67)</f>
        <v/>
      </c>
      <c r="Q68" s="9">
        <f>$Q$1*(G68-G67)</f>
        <v/>
      </c>
      <c r="R68" s="9">
        <f>$R$1*(H68-H67)</f>
        <v/>
      </c>
      <c r="S68" s="9">
        <f>$S$1*LN(I68/I67)</f>
        <v/>
      </c>
      <c r="T68" s="9">
        <f>$T$1*LN(J68/J67)</f>
        <v/>
      </c>
      <c r="U68" s="9">
        <f>$W$12+$W$4*M68+$W$5*N68+$W$6*O68+$W$7*P68+$W$8*Q68+$W$9*R68+$W$10*S68+$W$11*T68</f>
        <v/>
      </c>
      <c r="AA68" s="10">
        <f>INDEX(LINEST(L49:L68,M49:T68,TRUE,TRUE),1,9)*4</f>
        <v/>
      </c>
      <c r="AB68" s="9">
        <f>INDEX(LINEST(L49:L68,M49:T68,TRUE,TRUE),1,8)</f>
        <v/>
      </c>
      <c r="AC68" s="9">
        <f>INDEX(LINEST(L49:L68,M49:T68,TRUE,TRUE),1,7)</f>
        <v/>
      </c>
      <c r="AD68" s="9">
        <f>INDEX(LINEST(L49:L68,M49:T68,TRUE,TRUE),1,6)</f>
        <v/>
      </c>
      <c r="AE68" s="9">
        <f>INDEX(LINEST(L49:L68,M49:T68,TRUE,TRUE),1,5)</f>
        <v/>
      </c>
      <c r="AF68" s="9">
        <f>INDEX(LINEST(L49:L68,M49:T68,TRUE,TRUE),1,4)</f>
        <v/>
      </c>
      <c r="AG68" s="9">
        <f>INDEX(LINEST(L49:L68,M49:T68,TRUE,TRUE),1,3)</f>
        <v/>
      </c>
      <c r="AH68" s="9">
        <f>INDEX(LINEST(L49:L68,M49:T68,TRUE,TRUE),1,2)</f>
        <v/>
      </c>
      <c r="AI68" s="9">
        <f>INDEX(LINEST(L49:L68,M49:T68,TRUE,TRUE),1,1)</f>
        <v/>
      </c>
      <c r="AJ68" s="10">
        <f>INDEX(LINEST(L49:L68,M49:T68,TRUE,TRUE),3,1)</f>
        <v/>
      </c>
      <c r="AK68" s="9">
        <f>AA67/4+AB67*M68+AC67*N68+AD67*O68+AE67*P68+AF67*Q68+AG67*R68+AH67*S68+AI67*T68</f>
        <v/>
      </c>
      <c r="AL68" s="9">
        <f>AVERAGE(L48:L67)</f>
        <v/>
      </c>
    </row>
    <row r="69">
      <c r="A69" s="7" t="n">
        <v>43738</v>
      </c>
      <c r="B69" s="8" t="n">
        <v>1485.3</v>
      </c>
      <c r="C69" s="8" t="n">
        <v>1.53</v>
      </c>
      <c r="D69" s="8" t="n">
        <v>0.15</v>
      </c>
      <c r="E69" s="8" t="n">
        <v>99.379997</v>
      </c>
      <c r="F69" s="8" t="n">
        <v>54.09</v>
      </c>
      <c r="G69" s="8" t="n">
        <v>16.24</v>
      </c>
      <c r="H69" s="8" t="n">
        <v>77.199997</v>
      </c>
      <c r="I69" s="8" t="n">
        <v>2976.73999</v>
      </c>
      <c r="J69" s="8" t="n">
        <v>93.131332</v>
      </c>
      <c r="L69" s="9">
        <f>LN(B69/B68)</f>
        <v/>
      </c>
      <c r="M69" s="9">
        <f>$M$1*(C69-C68)</f>
        <v/>
      </c>
      <c r="N69" s="9">
        <f>$N$1*(D69-D68)</f>
        <v/>
      </c>
      <c r="O69" s="9">
        <f>$O$1*LN(E69/E68)</f>
        <v/>
      </c>
      <c r="P69" s="9">
        <f>$P$1*LN(F69/F68)</f>
        <v/>
      </c>
      <c r="Q69" s="9">
        <f>$Q$1*(G69-G68)</f>
        <v/>
      </c>
      <c r="R69" s="9">
        <f>$R$1*(H69-H68)</f>
        <v/>
      </c>
      <c r="S69" s="9">
        <f>$S$1*LN(I69/I68)</f>
        <v/>
      </c>
      <c r="T69" s="9">
        <f>$T$1*LN(J69/J68)</f>
        <v/>
      </c>
      <c r="U69" s="9">
        <f>$W$12+$W$4*M69+$W$5*N69+$W$6*O69+$W$7*P69+$W$8*Q69+$W$9*R69+$W$10*S69+$W$11*T69</f>
        <v/>
      </c>
      <c r="AA69" s="10">
        <f>INDEX(LINEST(L50:L69,M50:T69,TRUE,TRUE),1,9)*4</f>
        <v/>
      </c>
      <c r="AB69" s="9">
        <f>INDEX(LINEST(L50:L69,M50:T69,TRUE,TRUE),1,8)</f>
        <v/>
      </c>
      <c r="AC69" s="9">
        <f>INDEX(LINEST(L50:L69,M50:T69,TRUE,TRUE),1,7)</f>
        <v/>
      </c>
      <c r="AD69" s="9">
        <f>INDEX(LINEST(L50:L69,M50:T69,TRUE,TRUE),1,6)</f>
        <v/>
      </c>
      <c r="AE69" s="9">
        <f>INDEX(LINEST(L50:L69,M50:T69,TRUE,TRUE),1,5)</f>
        <v/>
      </c>
      <c r="AF69" s="9">
        <f>INDEX(LINEST(L50:L69,M50:T69,TRUE,TRUE),1,4)</f>
        <v/>
      </c>
      <c r="AG69" s="9">
        <f>INDEX(LINEST(L50:L69,M50:T69,TRUE,TRUE),1,3)</f>
        <v/>
      </c>
      <c r="AH69" s="9">
        <f>INDEX(LINEST(L50:L69,M50:T69,TRUE,TRUE),1,2)</f>
        <v/>
      </c>
      <c r="AI69" s="9">
        <f>INDEX(LINEST(L50:L69,M50:T69,TRUE,TRUE),1,1)</f>
        <v/>
      </c>
      <c r="AJ69" s="10">
        <f>INDEX(LINEST(L50:L69,M50:T69,TRUE,TRUE),3,1)</f>
        <v/>
      </c>
      <c r="AK69" s="9">
        <f>AA68/4+AB68*M69+AC68*N69+AD68*O69+AE68*P69+AF68*Q69+AG68*R69+AH68*S69+AI68*T69</f>
        <v/>
      </c>
      <c r="AL69" s="9">
        <f>AVERAGE(L49:L68)</f>
        <v/>
      </c>
    </row>
    <row r="70">
      <c r="A70" s="7" t="n">
        <v>43830</v>
      </c>
      <c r="B70" s="8" t="n">
        <v>1514.75</v>
      </c>
      <c r="C70" s="8" t="n">
        <v>1.77</v>
      </c>
      <c r="D70" s="8" t="n">
        <v>0.15</v>
      </c>
      <c r="E70" s="8" t="n">
        <v>96.389999</v>
      </c>
      <c r="F70" s="8" t="n">
        <v>61.14</v>
      </c>
      <c r="G70" s="8" t="n">
        <v>13.78</v>
      </c>
      <c r="H70" s="8" t="n">
        <v>58.279999</v>
      </c>
      <c r="I70" s="8" t="n">
        <v>3230.780029</v>
      </c>
      <c r="J70" s="8" t="n">
        <v>93.249306</v>
      </c>
      <c r="L70" s="9">
        <f>LN(B70/B69)</f>
        <v/>
      </c>
      <c r="M70" s="9">
        <f>$M$1*(C70-C69)</f>
        <v/>
      </c>
      <c r="N70" s="9">
        <f>$N$1*(D70-D69)</f>
        <v/>
      </c>
      <c r="O70" s="9">
        <f>$O$1*LN(E70/E69)</f>
        <v/>
      </c>
      <c r="P70" s="9">
        <f>$P$1*LN(F70/F69)</f>
        <v/>
      </c>
      <c r="Q70" s="9">
        <f>$Q$1*(G70-G69)</f>
        <v/>
      </c>
      <c r="R70" s="9">
        <f>$R$1*(H70-H69)</f>
        <v/>
      </c>
      <c r="S70" s="9">
        <f>$S$1*LN(I70/I69)</f>
        <v/>
      </c>
      <c r="T70" s="9">
        <f>$T$1*LN(J70/J69)</f>
        <v/>
      </c>
      <c r="U70" s="9">
        <f>$W$12+$W$4*M70+$W$5*N70+$W$6*O70+$W$7*P70+$W$8*Q70+$W$9*R70+$W$10*S70+$W$11*T70</f>
        <v/>
      </c>
      <c r="AA70" s="10">
        <f>INDEX(LINEST(L51:L70,M51:T70,TRUE,TRUE),1,9)*4</f>
        <v/>
      </c>
      <c r="AB70" s="9">
        <f>INDEX(LINEST(L51:L70,M51:T70,TRUE,TRUE),1,8)</f>
        <v/>
      </c>
      <c r="AC70" s="9">
        <f>INDEX(LINEST(L51:L70,M51:T70,TRUE,TRUE),1,7)</f>
        <v/>
      </c>
      <c r="AD70" s="9">
        <f>INDEX(LINEST(L51:L70,M51:T70,TRUE,TRUE),1,6)</f>
        <v/>
      </c>
      <c r="AE70" s="9">
        <f>INDEX(LINEST(L51:L70,M51:T70,TRUE,TRUE),1,5)</f>
        <v/>
      </c>
      <c r="AF70" s="9">
        <f>INDEX(LINEST(L51:L70,M51:T70,TRUE,TRUE),1,4)</f>
        <v/>
      </c>
      <c r="AG70" s="9">
        <f>INDEX(LINEST(L51:L70,M51:T70,TRUE,TRUE),1,3)</f>
        <v/>
      </c>
      <c r="AH70" s="9">
        <f>INDEX(LINEST(L51:L70,M51:T70,TRUE,TRUE),1,2)</f>
        <v/>
      </c>
      <c r="AI70" s="9">
        <f>INDEX(LINEST(L51:L70,M51:T70,TRUE,TRUE),1,1)</f>
        <v/>
      </c>
      <c r="AJ70" s="10">
        <f>INDEX(LINEST(L51:L70,M51:T70,TRUE,TRUE),3,1)</f>
        <v/>
      </c>
      <c r="AK70" s="9">
        <f>AA69/4+AB69*M70+AC69*N70+AD69*O70+AE69*P70+AF69*Q70+AG69*R70+AH69*S70+AI69*T70</f>
        <v/>
      </c>
      <c r="AL70" s="9">
        <f>AVERAGE(L50:L69)</f>
        <v/>
      </c>
    </row>
    <row r="71">
      <c r="A71" s="7" t="n">
        <v>43921</v>
      </c>
      <c r="B71" s="8" t="n">
        <v>1608.95</v>
      </c>
      <c r="C71" s="8" t="n">
        <v>0.87</v>
      </c>
      <c r="D71" s="8" t="n">
        <v>-0.17</v>
      </c>
      <c r="E71" s="8" t="n">
        <v>99.050003</v>
      </c>
      <c r="F71" s="8" t="n">
        <v>20.51</v>
      </c>
      <c r="G71" s="8" t="n">
        <v>53.54</v>
      </c>
      <c r="H71" s="8" t="n">
        <v>83.870003</v>
      </c>
      <c r="I71" s="8" t="n">
        <v>2584.590088</v>
      </c>
      <c r="J71" s="8" t="n">
        <v>96.13986199999999</v>
      </c>
      <c r="L71" s="9">
        <f>LN(B71/B70)</f>
        <v/>
      </c>
      <c r="M71" s="9">
        <f>$M$1*(C71-C70)</f>
        <v/>
      </c>
      <c r="N71" s="9">
        <f>$N$1*(D71-D70)</f>
        <v/>
      </c>
      <c r="O71" s="9">
        <f>$O$1*LN(E71/E70)</f>
        <v/>
      </c>
      <c r="P71" s="9">
        <f>$P$1*LN(F71/F70)</f>
        <v/>
      </c>
      <c r="Q71" s="9">
        <f>$Q$1*(G71-G70)</f>
        <v/>
      </c>
      <c r="R71" s="9">
        <f>$R$1*(H71-H70)</f>
        <v/>
      </c>
      <c r="S71" s="9">
        <f>$S$1*LN(I71/I70)</f>
        <v/>
      </c>
      <c r="T71" s="9">
        <f>$T$1*LN(J71/J70)</f>
        <v/>
      </c>
      <c r="U71" s="9">
        <f>$W$12+$W$4*M71+$W$5*N71+$W$6*O71+$W$7*P71+$W$8*Q71+$W$9*R71+$W$10*S71+$W$11*T71</f>
        <v/>
      </c>
      <c r="AA71" s="10">
        <f>INDEX(LINEST(L52:L71,M52:T71,TRUE,TRUE),1,9)*4</f>
        <v/>
      </c>
      <c r="AB71" s="9">
        <f>INDEX(LINEST(L52:L71,M52:T71,TRUE,TRUE),1,8)</f>
        <v/>
      </c>
      <c r="AC71" s="9">
        <f>INDEX(LINEST(L52:L71,M52:T71,TRUE,TRUE),1,7)</f>
        <v/>
      </c>
      <c r="AD71" s="9">
        <f>INDEX(LINEST(L52:L71,M52:T71,TRUE,TRUE),1,6)</f>
        <v/>
      </c>
      <c r="AE71" s="9">
        <f>INDEX(LINEST(L52:L71,M52:T71,TRUE,TRUE),1,5)</f>
        <v/>
      </c>
      <c r="AF71" s="9">
        <f>INDEX(LINEST(L52:L71,M52:T71,TRUE,TRUE),1,4)</f>
        <v/>
      </c>
      <c r="AG71" s="9">
        <f>INDEX(LINEST(L52:L71,M52:T71,TRUE,TRUE),1,3)</f>
        <v/>
      </c>
      <c r="AH71" s="9">
        <f>INDEX(LINEST(L52:L71,M52:T71,TRUE,TRUE),1,2)</f>
        <v/>
      </c>
      <c r="AI71" s="9">
        <f>INDEX(LINEST(L52:L71,M52:T71,TRUE,TRUE),1,1)</f>
        <v/>
      </c>
      <c r="AJ71" s="10">
        <f>INDEX(LINEST(L52:L71,M52:T71,TRUE,TRUE),3,1)</f>
        <v/>
      </c>
      <c r="AK71" s="9">
        <f>AA70/4+AB70*M71+AC70*N71+AD70*O71+AE70*P71+AF70*Q71+AG70*R71+AH70*S71+AI70*T71</f>
        <v/>
      </c>
      <c r="AL71" s="9">
        <f>AVERAGE(L51:L70)</f>
        <v/>
      </c>
    </row>
    <row r="72">
      <c r="A72" s="7" t="n">
        <v>44012</v>
      </c>
      <c r="B72" s="8" t="n">
        <v>1768.1</v>
      </c>
      <c r="C72" s="8" t="n">
        <v>1.34</v>
      </c>
      <c r="D72" s="8" t="n">
        <v>-0.68</v>
      </c>
      <c r="E72" s="8" t="n">
        <v>97.389999</v>
      </c>
      <c r="F72" s="8" t="n">
        <v>39.27</v>
      </c>
      <c r="G72" s="8" t="n">
        <v>30.43</v>
      </c>
      <c r="H72" s="8" t="n">
        <v>54.130001</v>
      </c>
      <c r="I72" s="8" t="n">
        <v>3100.290039</v>
      </c>
      <c r="J72" s="8" t="n">
        <v>99.099182</v>
      </c>
      <c r="L72" s="9">
        <f>LN(B72/B71)</f>
        <v/>
      </c>
      <c r="M72" s="9">
        <f>$M$1*(C72-C71)</f>
        <v/>
      </c>
      <c r="N72" s="9">
        <f>$N$1*(D72-D71)</f>
        <v/>
      </c>
      <c r="O72" s="9">
        <f>$O$1*LN(E72/E71)</f>
        <v/>
      </c>
      <c r="P72" s="9">
        <f>$P$1*LN(F72/F71)</f>
        <v/>
      </c>
      <c r="Q72" s="9">
        <f>$Q$1*(G72-G71)</f>
        <v/>
      </c>
      <c r="R72" s="9">
        <f>$R$1*(H72-H71)</f>
        <v/>
      </c>
      <c r="S72" s="9">
        <f>$S$1*LN(I72/I71)</f>
        <v/>
      </c>
      <c r="T72" s="9">
        <f>$T$1*LN(J72/J71)</f>
        <v/>
      </c>
      <c r="U72" s="9">
        <f>$W$12+$W$4*M72+$W$5*N72+$W$6*O72+$W$7*P72+$W$8*Q72+$W$9*R72+$W$10*S72+$W$11*T72</f>
        <v/>
      </c>
      <c r="AA72" s="10">
        <f>INDEX(LINEST(L53:L72,M53:T72,TRUE,TRUE),1,9)*4</f>
        <v/>
      </c>
      <c r="AB72" s="9">
        <f>INDEX(LINEST(L53:L72,M53:T72,TRUE,TRUE),1,8)</f>
        <v/>
      </c>
      <c r="AC72" s="9">
        <f>INDEX(LINEST(L53:L72,M53:T72,TRUE,TRUE),1,7)</f>
        <v/>
      </c>
      <c r="AD72" s="9">
        <f>INDEX(LINEST(L53:L72,M53:T72,TRUE,TRUE),1,6)</f>
        <v/>
      </c>
      <c r="AE72" s="9">
        <f>INDEX(LINEST(L53:L72,M53:T72,TRUE,TRUE),1,5)</f>
        <v/>
      </c>
      <c r="AF72" s="9">
        <f>INDEX(LINEST(L53:L72,M53:T72,TRUE,TRUE),1,4)</f>
        <v/>
      </c>
      <c r="AG72" s="9">
        <f>INDEX(LINEST(L53:L72,M53:T72,TRUE,TRUE),1,3)</f>
        <v/>
      </c>
      <c r="AH72" s="9">
        <f>INDEX(LINEST(L53:L72,M53:T72,TRUE,TRUE),1,2)</f>
        <v/>
      </c>
      <c r="AI72" s="9">
        <f>INDEX(LINEST(L53:L72,M53:T72,TRUE,TRUE),1,1)</f>
        <v/>
      </c>
      <c r="AJ72" s="10">
        <f>INDEX(LINEST(L53:L72,M53:T72,TRUE,TRUE),3,1)</f>
        <v/>
      </c>
      <c r="AK72" s="9">
        <f>AA71/4+AB71*M72+AC71*N72+AD71*O72+AE71*P72+AF71*Q72+AG71*R72+AH71*S72+AI71*T72</f>
        <v/>
      </c>
      <c r="AL72" s="9">
        <f>AVERAGE(L52:L71)</f>
        <v/>
      </c>
    </row>
    <row r="73">
      <c r="A73" s="7" t="n">
        <v>44104</v>
      </c>
      <c r="B73" s="8" t="n">
        <v>1886.9</v>
      </c>
      <c r="C73" s="8" t="n">
        <v>1.63</v>
      </c>
      <c r="D73" s="8" t="n">
        <v>-0.9399999999999999</v>
      </c>
      <c r="E73" s="8" t="n">
        <v>93.889999</v>
      </c>
      <c r="F73" s="8" t="n">
        <v>40.05</v>
      </c>
      <c r="G73" s="8" t="n">
        <v>26.37</v>
      </c>
      <c r="H73" s="8" t="n">
        <v>39.209999</v>
      </c>
      <c r="I73" s="8" t="n">
        <v>3363</v>
      </c>
      <c r="J73" s="8" t="n">
        <v>99.496353</v>
      </c>
      <c r="L73" s="9">
        <f>LN(B73/B72)</f>
        <v/>
      </c>
      <c r="M73" s="9">
        <f>$M$1*(C73-C72)</f>
        <v/>
      </c>
      <c r="N73" s="9">
        <f>$N$1*(D73-D72)</f>
        <v/>
      </c>
      <c r="O73" s="9">
        <f>$O$1*LN(E73/E72)</f>
        <v/>
      </c>
      <c r="P73" s="9">
        <f>$P$1*LN(F73/F72)</f>
        <v/>
      </c>
      <c r="Q73" s="9">
        <f>$Q$1*(G73-G72)</f>
        <v/>
      </c>
      <c r="R73" s="9">
        <f>$R$1*(H73-H72)</f>
        <v/>
      </c>
      <c r="S73" s="9">
        <f>$S$1*LN(I73/I72)</f>
        <v/>
      </c>
      <c r="T73" s="9">
        <f>$T$1*LN(J73/J72)</f>
        <v/>
      </c>
      <c r="U73" s="9">
        <f>$W$12+$W$4*M73+$W$5*N73+$W$6*O73+$W$7*P73+$W$8*Q73+$W$9*R73+$W$10*S73+$W$11*T73</f>
        <v/>
      </c>
      <c r="AA73" s="10">
        <f>INDEX(LINEST(L54:L73,M54:T73,TRUE,TRUE),1,9)*4</f>
        <v/>
      </c>
      <c r="AB73" s="9">
        <f>INDEX(LINEST(L54:L73,M54:T73,TRUE,TRUE),1,8)</f>
        <v/>
      </c>
      <c r="AC73" s="9">
        <f>INDEX(LINEST(L54:L73,M54:T73,TRUE,TRUE),1,7)</f>
        <v/>
      </c>
      <c r="AD73" s="9">
        <f>INDEX(LINEST(L54:L73,M54:T73,TRUE,TRUE),1,6)</f>
        <v/>
      </c>
      <c r="AE73" s="9">
        <f>INDEX(LINEST(L54:L73,M54:T73,TRUE,TRUE),1,5)</f>
        <v/>
      </c>
      <c r="AF73" s="9">
        <f>INDEX(LINEST(L54:L73,M54:T73,TRUE,TRUE),1,4)</f>
        <v/>
      </c>
      <c r="AG73" s="9">
        <f>INDEX(LINEST(L54:L73,M54:T73,TRUE,TRUE),1,3)</f>
        <v/>
      </c>
      <c r="AH73" s="9">
        <f>INDEX(LINEST(L54:L73,M54:T73,TRUE,TRUE),1,2)</f>
        <v/>
      </c>
      <c r="AI73" s="9">
        <f>INDEX(LINEST(L54:L73,M54:T73,TRUE,TRUE),1,1)</f>
        <v/>
      </c>
      <c r="AJ73" s="10">
        <f>INDEX(LINEST(L54:L73,M54:T73,TRUE,TRUE),3,1)</f>
        <v/>
      </c>
      <c r="AK73" s="9">
        <f>AA72/4+AB72*M73+AC72*N73+AD72*O73+AE72*P73+AF72*Q73+AG72*R73+AH72*S73+AI72*T73</f>
        <v/>
      </c>
      <c r="AL73" s="9">
        <f>AVERAGE(L53:L72)</f>
        <v/>
      </c>
    </row>
    <row r="74">
      <c r="A74" s="7" t="n">
        <v>44196</v>
      </c>
      <c r="B74" s="8" t="n">
        <v>1887.6</v>
      </c>
      <c r="C74" s="8" t="n">
        <v>1.99</v>
      </c>
      <c r="D74" s="8" t="n">
        <v>-1.06</v>
      </c>
      <c r="E74" s="8" t="n">
        <v>89.94000200000001</v>
      </c>
      <c r="F74" s="8" t="n">
        <v>48.35</v>
      </c>
      <c r="G74" s="8" t="n">
        <v>22.75</v>
      </c>
      <c r="H74" s="8" t="n">
        <v>48.98</v>
      </c>
      <c r="I74" s="8" t="n">
        <v>3756.070068</v>
      </c>
      <c r="J74" s="8" t="n">
        <v>100.220718</v>
      </c>
      <c r="L74" s="9">
        <f>LN(B74/B73)</f>
        <v/>
      </c>
      <c r="M74" s="9">
        <f>$M$1*(C74-C73)</f>
        <v/>
      </c>
      <c r="N74" s="9">
        <f>$N$1*(D74-D73)</f>
        <v/>
      </c>
      <c r="O74" s="9">
        <f>$O$1*LN(E74/E73)</f>
        <v/>
      </c>
      <c r="P74" s="9">
        <f>$P$1*LN(F74/F73)</f>
        <v/>
      </c>
      <c r="Q74" s="9">
        <f>$Q$1*(G74-G73)</f>
        <v/>
      </c>
      <c r="R74" s="9">
        <f>$R$1*(H74-H73)</f>
        <v/>
      </c>
      <c r="S74" s="9">
        <f>$S$1*LN(I74/I73)</f>
        <v/>
      </c>
      <c r="T74" s="9">
        <f>$T$1*LN(J74/J73)</f>
        <v/>
      </c>
      <c r="U74" s="9">
        <f>$W$12+$W$4*M74+$W$5*N74+$W$6*O74+$W$7*P74+$W$8*Q74+$W$9*R74+$W$10*S74+$W$11*T74</f>
        <v/>
      </c>
      <c r="AA74" s="10">
        <f>INDEX(LINEST(L55:L74,M55:T74,TRUE,TRUE),1,9)*4</f>
        <v/>
      </c>
      <c r="AB74" s="9">
        <f>INDEX(LINEST(L55:L74,M55:T74,TRUE,TRUE),1,8)</f>
        <v/>
      </c>
      <c r="AC74" s="9">
        <f>INDEX(LINEST(L55:L74,M55:T74,TRUE,TRUE),1,7)</f>
        <v/>
      </c>
      <c r="AD74" s="9">
        <f>INDEX(LINEST(L55:L74,M55:T74,TRUE,TRUE),1,6)</f>
        <v/>
      </c>
      <c r="AE74" s="9">
        <f>INDEX(LINEST(L55:L74,M55:T74,TRUE,TRUE),1,5)</f>
        <v/>
      </c>
      <c r="AF74" s="9">
        <f>INDEX(LINEST(L55:L74,M55:T74,TRUE,TRUE),1,4)</f>
        <v/>
      </c>
      <c r="AG74" s="9">
        <f>INDEX(LINEST(L55:L74,M55:T74,TRUE,TRUE),1,3)</f>
        <v/>
      </c>
      <c r="AH74" s="9">
        <f>INDEX(LINEST(L55:L74,M55:T74,TRUE,TRUE),1,2)</f>
        <v/>
      </c>
      <c r="AI74" s="9">
        <f>INDEX(LINEST(L55:L74,M55:T74,TRUE,TRUE),1,1)</f>
        <v/>
      </c>
      <c r="AJ74" s="10">
        <f>INDEX(LINEST(L55:L74,M55:T74,TRUE,TRUE),3,1)</f>
        <v/>
      </c>
      <c r="AK74" s="9">
        <f>AA73/4+AB73*M74+AC73*N74+AD73*O74+AE73*P74+AF73*Q74+AG73*R74+AH73*S74+AI73*T74</f>
        <v/>
      </c>
      <c r="AL74" s="9">
        <f>AVERAGE(L54:L73)</f>
        <v/>
      </c>
    </row>
    <row r="75">
      <c r="A75" s="7" t="n">
        <v>44286</v>
      </c>
      <c r="B75" s="8" t="n">
        <v>1691.05</v>
      </c>
      <c r="C75" s="8" t="n">
        <v>2.37</v>
      </c>
      <c r="D75" s="8" t="n">
        <v>-0.63</v>
      </c>
      <c r="E75" s="8" t="n">
        <v>93.230003</v>
      </c>
      <c r="F75" s="8" t="n">
        <v>59.19</v>
      </c>
      <c r="G75" s="8" t="n">
        <v>19.4</v>
      </c>
      <c r="H75" s="8" t="n">
        <v>71.269997</v>
      </c>
      <c r="I75" s="8" t="n">
        <v>3972.889893</v>
      </c>
      <c r="J75" s="8" t="n">
        <v>96.841354</v>
      </c>
      <c r="L75" s="9">
        <f>LN(B75/B74)</f>
        <v/>
      </c>
      <c r="M75" s="9">
        <f>$M$1*(C75-C74)</f>
        <v/>
      </c>
      <c r="N75" s="9">
        <f>$N$1*(D75-D74)</f>
        <v/>
      </c>
      <c r="O75" s="9">
        <f>$O$1*LN(E75/E74)</f>
        <v/>
      </c>
      <c r="P75" s="9">
        <f>$P$1*LN(F75/F74)</f>
        <v/>
      </c>
      <c r="Q75" s="9">
        <f>$Q$1*(G75-G74)</f>
        <v/>
      </c>
      <c r="R75" s="9">
        <f>$R$1*(H75-H74)</f>
        <v/>
      </c>
      <c r="S75" s="9">
        <f>$S$1*LN(I75/I74)</f>
        <v/>
      </c>
      <c r="T75" s="9">
        <f>$T$1*LN(J75/J74)</f>
        <v/>
      </c>
      <c r="U75" s="9">
        <f>$W$12+$W$4*M75+$W$5*N75+$W$6*O75+$W$7*P75+$W$8*Q75+$W$9*R75+$W$10*S75+$W$11*T75</f>
        <v/>
      </c>
      <c r="AA75" s="10">
        <f>INDEX(LINEST(L56:L75,M56:T75,TRUE,TRUE),1,9)*4</f>
        <v/>
      </c>
      <c r="AB75" s="9">
        <f>INDEX(LINEST(L56:L75,M56:T75,TRUE,TRUE),1,8)</f>
        <v/>
      </c>
      <c r="AC75" s="9">
        <f>INDEX(LINEST(L56:L75,M56:T75,TRUE,TRUE),1,7)</f>
        <v/>
      </c>
      <c r="AD75" s="9">
        <f>INDEX(LINEST(L56:L75,M56:T75,TRUE,TRUE),1,6)</f>
        <v/>
      </c>
      <c r="AE75" s="9">
        <f>INDEX(LINEST(L56:L75,M56:T75,TRUE,TRUE),1,5)</f>
        <v/>
      </c>
      <c r="AF75" s="9">
        <f>INDEX(LINEST(L56:L75,M56:T75,TRUE,TRUE),1,4)</f>
        <v/>
      </c>
      <c r="AG75" s="9">
        <f>INDEX(LINEST(L56:L75,M56:T75,TRUE,TRUE),1,3)</f>
        <v/>
      </c>
      <c r="AH75" s="9">
        <f>INDEX(LINEST(L56:L75,M56:T75,TRUE,TRUE),1,2)</f>
        <v/>
      </c>
      <c r="AI75" s="9">
        <f>INDEX(LINEST(L56:L75,M56:T75,TRUE,TRUE),1,1)</f>
        <v/>
      </c>
      <c r="AJ75" s="10">
        <f>INDEX(LINEST(L56:L75,M56:T75,TRUE,TRUE),3,1)</f>
        <v/>
      </c>
      <c r="AK75" s="9">
        <f>AA74/4+AB74*M75+AC74*N75+AD74*O75+AE74*P75+AF74*Q75+AG74*R75+AH74*S75+AI74*T75</f>
        <v/>
      </c>
      <c r="AL75" s="9">
        <f>AVERAGE(L55:L74)</f>
        <v/>
      </c>
    </row>
    <row r="76">
      <c r="A76" s="7" t="n">
        <v>44377</v>
      </c>
      <c r="B76" s="8" t="n">
        <v>1763.15</v>
      </c>
      <c r="C76" s="8" t="n">
        <v>2.32</v>
      </c>
      <c r="D76" s="8" t="n">
        <v>-0.87</v>
      </c>
      <c r="E76" s="8" t="n">
        <v>92.44000200000001</v>
      </c>
      <c r="F76" s="8" t="n">
        <v>73.52</v>
      </c>
      <c r="G76" s="8" t="n">
        <v>15.83</v>
      </c>
      <c r="H76" s="8" t="n">
        <v>57.27</v>
      </c>
      <c r="I76" s="8" t="n">
        <v>4297.5</v>
      </c>
      <c r="J76" s="8" t="n">
        <v>98.55832700000001</v>
      </c>
      <c r="L76" s="9">
        <f>LN(B76/B75)</f>
        <v/>
      </c>
      <c r="M76" s="9">
        <f>$M$1*(C76-C75)</f>
        <v/>
      </c>
      <c r="N76" s="9">
        <f>$N$1*(D76-D75)</f>
        <v/>
      </c>
      <c r="O76" s="9">
        <f>$O$1*LN(E76/E75)</f>
        <v/>
      </c>
      <c r="P76" s="9">
        <f>$P$1*LN(F76/F75)</f>
        <v/>
      </c>
      <c r="Q76" s="9">
        <f>$Q$1*(G76-G75)</f>
        <v/>
      </c>
      <c r="R76" s="9">
        <f>$R$1*(H76-H75)</f>
        <v/>
      </c>
      <c r="S76" s="9">
        <f>$S$1*LN(I76/I75)</f>
        <v/>
      </c>
      <c r="T76" s="9">
        <f>$T$1*LN(J76/J75)</f>
        <v/>
      </c>
      <c r="U76" s="9">
        <f>$W$12+$W$4*M76+$W$5*N76+$W$6*O76+$W$7*P76+$W$8*Q76+$W$9*R76+$W$10*S76+$W$11*T76</f>
        <v/>
      </c>
      <c r="AA76" s="10">
        <f>INDEX(LINEST(L57:L76,M57:T76,TRUE,TRUE),1,9)*4</f>
        <v/>
      </c>
      <c r="AB76" s="9">
        <f>INDEX(LINEST(L57:L76,M57:T76,TRUE,TRUE),1,8)</f>
        <v/>
      </c>
      <c r="AC76" s="9">
        <f>INDEX(LINEST(L57:L76,M57:T76,TRUE,TRUE),1,7)</f>
        <v/>
      </c>
      <c r="AD76" s="9">
        <f>INDEX(LINEST(L57:L76,M57:T76,TRUE,TRUE),1,6)</f>
        <v/>
      </c>
      <c r="AE76" s="9">
        <f>INDEX(LINEST(L57:L76,M57:T76,TRUE,TRUE),1,5)</f>
        <v/>
      </c>
      <c r="AF76" s="9">
        <f>INDEX(LINEST(L57:L76,M57:T76,TRUE,TRUE),1,4)</f>
        <v/>
      </c>
      <c r="AG76" s="9">
        <f>INDEX(LINEST(L57:L76,M57:T76,TRUE,TRUE),1,3)</f>
        <v/>
      </c>
      <c r="AH76" s="9">
        <f>INDEX(LINEST(L57:L76,M57:T76,TRUE,TRUE),1,2)</f>
        <v/>
      </c>
      <c r="AI76" s="9">
        <f>INDEX(LINEST(L57:L76,M57:T76,TRUE,TRUE),1,1)</f>
        <v/>
      </c>
      <c r="AJ76" s="10">
        <f>INDEX(LINEST(L57:L76,M57:T76,TRUE,TRUE),3,1)</f>
        <v/>
      </c>
      <c r="AK76" s="9">
        <f>AA75/4+AB75*M76+AC75*N76+AD75*O76+AE75*P76+AF75*Q76+AG75*R76+AH75*S76+AI75*T76</f>
        <v/>
      </c>
      <c r="AL76" s="9">
        <f>AVERAGE(L56:L75)</f>
        <v/>
      </c>
    </row>
    <row r="77">
      <c r="A77" s="7" t="n">
        <v>44469</v>
      </c>
      <c r="B77" s="8" t="n">
        <v>1742.8</v>
      </c>
      <c r="C77" s="8" t="n">
        <v>2.37</v>
      </c>
      <c r="D77" s="8" t="n">
        <v>-0.85</v>
      </c>
      <c r="E77" s="8" t="n">
        <v>94.25</v>
      </c>
      <c r="F77" s="8" t="n">
        <v>75.22</v>
      </c>
      <c r="G77" s="8" t="n">
        <v>23.14</v>
      </c>
      <c r="H77" s="8" t="n">
        <v>61.07</v>
      </c>
      <c r="I77" s="8" t="n">
        <v>4307.540039</v>
      </c>
      <c r="J77" s="8" t="n">
        <v>98.546898</v>
      </c>
      <c r="L77" s="9">
        <f>LN(B77/B76)</f>
        <v/>
      </c>
      <c r="M77" s="9">
        <f>$M$1*(C77-C76)</f>
        <v/>
      </c>
      <c r="N77" s="9">
        <f>$N$1*(D77-D76)</f>
        <v/>
      </c>
      <c r="O77" s="9">
        <f>$O$1*LN(E77/E76)</f>
        <v/>
      </c>
      <c r="P77" s="9">
        <f>$P$1*LN(F77/F76)</f>
        <v/>
      </c>
      <c r="Q77" s="9">
        <f>$Q$1*(G77-G76)</f>
        <v/>
      </c>
      <c r="R77" s="9">
        <f>$R$1*(H77-H76)</f>
        <v/>
      </c>
      <c r="S77" s="9">
        <f>$S$1*LN(I77/I76)</f>
        <v/>
      </c>
      <c r="T77" s="9">
        <f>$T$1*LN(J77/J76)</f>
        <v/>
      </c>
      <c r="U77" s="9">
        <f>$W$12+$W$4*M77+$W$5*N77+$W$6*O77+$W$7*P77+$W$8*Q77+$W$9*R77+$W$10*S77+$W$11*T77</f>
        <v/>
      </c>
      <c r="AA77" s="10">
        <f>INDEX(LINEST(L58:L77,M58:T77,TRUE,TRUE),1,9)*4</f>
        <v/>
      </c>
      <c r="AB77" s="9">
        <f>INDEX(LINEST(L58:L77,M58:T77,TRUE,TRUE),1,8)</f>
        <v/>
      </c>
      <c r="AC77" s="9">
        <f>INDEX(LINEST(L58:L77,M58:T77,TRUE,TRUE),1,7)</f>
        <v/>
      </c>
      <c r="AD77" s="9">
        <f>INDEX(LINEST(L58:L77,M58:T77,TRUE,TRUE),1,6)</f>
        <v/>
      </c>
      <c r="AE77" s="9">
        <f>INDEX(LINEST(L58:L77,M58:T77,TRUE,TRUE),1,5)</f>
        <v/>
      </c>
      <c r="AF77" s="9">
        <f>INDEX(LINEST(L58:L77,M58:T77,TRUE,TRUE),1,4)</f>
        <v/>
      </c>
      <c r="AG77" s="9">
        <f>INDEX(LINEST(L58:L77,M58:T77,TRUE,TRUE),1,3)</f>
        <v/>
      </c>
      <c r="AH77" s="9">
        <f>INDEX(LINEST(L58:L77,M58:T77,TRUE,TRUE),1,2)</f>
        <v/>
      </c>
      <c r="AI77" s="9">
        <f>INDEX(LINEST(L58:L77,M58:T77,TRUE,TRUE),1,1)</f>
        <v/>
      </c>
      <c r="AJ77" s="10">
        <f>INDEX(LINEST(L58:L77,M58:T77,TRUE,TRUE),3,1)</f>
        <v/>
      </c>
      <c r="AK77" s="9">
        <f>AA76/4+AB76*M77+AC76*N77+AD76*O77+AE76*P77+AF76*Q77+AG76*R77+AH76*S77+AI76*T77</f>
        <v/>
      </c>
      <c r="AL77" s="9">
        <f>AVERAGE(L57:L76)</f>
        <v/>
      </c>
    </row>
    <row r="78">
      <c r="A78" s="7" t="n">
        <v>44561</v>
      </c>
      <c r="B78" s="8" t="n">
        <v>1805.85</v>
      </c>
      <c r="C78" s="8" t="n">
        <v>2.56</v>
      </c>
      <c r="D78" s="8" t="n">
        <v>-1.04</v>
      </c>
      <c r="E78" s="8" t="n">
        <v>95.66999800000001</v>
      </c>
      <c r="F78" s="8" t="n">
        <v>75.33</v>
      </c>
      <c r="G78" s="8" t="n">
        <v>17.22</v>
      </c>
      <c r="H78" s="8" t="n">
        <v>77.099998</v>
      </c>
      <c r="I78" s="8" t="n">
        <v>4766.180176</v>
      </c>
      <c r="J78" s="8" t="n">
        <v>98.450729</v>
      </c>
      <c r="L78" s="9">
        <f>LN(B78/B77)</f>
        <v/>
      </c>
      <c r="M78" s="9">
        <f>$M$1*(C78-C77)</f>
        <v/>
      </c>
      <c r="N78" s="9">
        <f>$N$1*(D78-D77)</f>
        <v/>
      </c>
      <c r="O78" s="9">
        <f>$O$1*LN(E78/E77)</f>
        <v/>
      </c>
      <c r="P78" s="9">
        <f>$P$1*LN(F78/F77)</f>
        <v/>
      </c>
      <c r="Q78" s="9">
        <f>$Q$1*(G78-G77)</f>
        <v/>
      </c>
      <c r="R78" s="9">
        <f>$R$1*(H78-H77)</f>
        <v/>
      </c>
      <c r="S78" s="9">
        <f>$S$1*LN(I78/I77)</f>
        <v/>
      </c>
      <c r="T78" s="9">
        <f>$T$1*LN(J78/J77)</f>
        <v/>
      </c>
      <c r="U78" s="9">
        <f>$W$12+$W$4*M78+$W$5*N78+$W$6*O78+$W$7*P78+$W$8*Q78+$W$9*R78+$W$10*S78+$W$11*T78</f>
        <v/>
      </c>
      <c r="AA78" s="10">
        <f>INDEX(LINEST(L59:L78,M59:T78,TRUE,TRUE),1,9)*4</f>
        <v/>
      </c>
      <c r="AB78" s="9">
        <f>INDEX(LINEST(L59:L78,M59:T78,TRUE,TRUE),1,8)</f>
        <v/>
      </c>
      <c r="AC78" s="9">
        <f>INDEX(LINEST(L59:L78,M59:T78,TRUE,TRUE),1,7)</f>
        <v/>
      </c>
      <c r="AD78" s="9">
        <f>INDEX(LINEST(L59:L78,M59:T78,TRUE,TRUE),1,6)</f>
        <v/>
      </c>
      <c r="AE78" s="9">
        <f>INDEX(LINEST(L59:L78,M59:T78,TRUE,TRUE),1,5)</f>
        <v/>
      </c>
      <c r="AF78" s="9">
        <f>INDEX(LINEST(L59:L78,M59:T78,TRUE,TRUE),1,4)</f>
        <v/>
      </c>
      <c r="AG78" s="9">
        <f>INDEX(LINEST(L59:L78,M59:T78,TRUE,TRUE),1,3)</f>
        <v/>
      </c>
      <c r="AH78" s="9">
        <f>INDEX(LINEST(L59:L78,M59:T78,TRUE,TRUE),1,2)</f>
        <v/>
      </c>
      <c r="AI78" s="9">
        <f>INDEX(LINEST(L59:L78,M59:T78,TRUE,TRUE),1,1)</f>
        <v/>
      </c>
      <c r="AJ78" s="10">
        <f>INDEX(LINEST(L59:L78,M59:T78,TRUE,TRUE),3,1)</f>
        <v/>
      </c>
      <c r="AK78" s="9">
        <f>AA77/4+AB77*M78+AC77*N78+AD77*O78+AE77*P78+AF77*Q78+AG77*R78+AH77*S78+AI77*T78</f>
        <v/>
      </c>
      <c r="AL78" s="9">
        <f>AVERAGE(L58:L77)</f>
        <v/>
      </c>
    </row>
    <row r="79">
      <c r="A79" s="7" t="n">
        <v>44651</v>
      </c>
      <c r="B79" s="8" t="n">
        <v>1942.15</v>
      </c>
      <c r="C79" s="8" t="n">
        <v>2.84</v>
      </c>
      <c r="D79" s="8" t="n">
        <v>-0.52</v>
      </c>
      <c r="E79" s="8" t="n">
        <v>98.30999799999999</v>
      </c>
      <c r="F79" s="8" t="n">
        <v>100.53</v>
      </c>
      <c r="G79" s="8" t="n">
        <v>20.56</v>
      </c>
      <c r="H79" s="8" t="n">
        <v>106.879997</v>
      </c>
      <c r="I79" s="8" t="n">
        <v>4530.410156</v>
      </c>
      <c r="J79" s="8" t="n">
        <v>92.69553399999999</v>
      </c>
      <c r="L79" s="9">
        <f>LN(B79/B78)</f>
        <v/>
      </c>
      <c r="M79" s="9">
        <f>$M$1*(C79-C78)</f>
        <v/>
      </c>
      <c r="N79" s="9">
        <f>$N$1*(D79-D78)</f>
        <v/>
      </c>
      <c r="O79" s="9">
        <f>$O$1*LN(E79/E78)</f>
        <v/>
      </c>
      <c r="P79" s="9">
        <f>$P$1*LN(F79/F78)</f>
        <v/>
      </c>
      <c r="Q79" s="9">
        <f>$Q$1*(G79-G78)</f>
        <v/>
      </c>
      <c r="R79" s="9">
        <f>$R$1*(H79-H78)</f>
        <v/>
      </c>
      <c r="S79" s="9">
        <f>$S$1*LN(I79/I78)</f>
        <v/>
      </c>
      <c r="T79" s="9">
        <f>$T$1*LN(J79/J78)</f>
        <v/>
      </c>
      <c r="U79" s="9">
        <f>$W$12+$W$4*M79+$W$5*N79+$W$6*O79+$W$7*P79+$W$8*Q79+$W$9*R79+$W$10*S79+$W$11*T79</f>
        <v/>
      </c>
      <c r="AA79" s="10">
        <f>INDEX(LINEST(L60:L79,M60:T79,TRUE,TRUE),1,9)*4</f>
        <v/>
      </c>
      <c r="AB79" s="9">
        <f>INDEX(LINEST(L60:L79,M60:T79,TRUE,TRUE),1,8)</f>
        <v/>
      </c>
      <c r="AC79" s="9">
        <f>INDEX(LINEST(L60:L79,M60:T79,TRUE,TRUE),1,7)</f>
        <v/>
      </c>
      <c r="AD79" s="9">
        <f>INDEX(LINEST(L60:L79,M60:T79,TRUE,TRUE),1,6)</f>
        <v/>
      </c>
      <c r="AE79" s="9">
        <f>INDEX(LINEST(L60:L79,M60:T79,TRUE,TRUE),1,5)</f>
        <v/>
      </c>
      <c r="AF79" s="9">
        <f>INDEX(LINEST(L60:L79,M60:T79,TRUE,TRUE),1,4)</f>
        <v/>
      </c>
      <c r="AG79" s="9">
        <f>INDEX(LINEST(L60:L79,M60:T79,TRUE,TRUE),1,3)</f>
        <v/>
      </c>
      <c r="AH79" s="9">
        <f>INDEX(LINEST(L60:L79,M60:T79,TRUE,TRUE),1,2)</f>
        <v/>
      </c>
      <c r="AI79" s="9">
        <f>INDEX(LINEST(L60:L79,M60:T79,TRUE,TRUE),1,1)</f>
        <v/>
      </c>
      <c r="AJ79" s="10">
        <f>INDEX(LINEST(L60:L79,M60:T79,TRUE,TRUE),3,1)</f>
        <v/>
      </c>
      <c r="AK79" s="9">
        <f>AA78/4+AB78*M79+AC78*N79+AD78*O79+AE78*P79+AF78*Q79+AG78*R79+AH78*S79+AI78*T79</f>
        <v/>
      </c>
      <c r="AL79" s="9">
        <f>AVERAGE(L59:L78)</f>
        <v/>
      </c>
    </row>
    <row r="80">
      <c r="A80" s="7" t="n">
        <v>44742</v>
      </c>
      <c r="B80" s="8" t="n">
        <v>1817</v>
      </c>
      <c r="C80" s="8" t="n">
        <v>2.33</v>
      </c>
      <c r="D80" s="8" t="n">
        <v>0.65</v>
      </c>
      <c r="E80" s="8" t="n">
        <v>104.690002</v>
      </c>
      <c r="F80" s="8" t="n">
        <v>107.76</v>
      </c>
      <c r="G80" s="8" t="n">
        <v>28.71</v>
      </c>
      <c r="H80" s="8" t="n">
        <v>135.5</v>
      </c>
      <c r="I80" s="8" t="n">
        <v>3785.379883</v>
      </c>
      <c r="J80" s="8" t="n">
        <v>88.450508</v>
      </c>
      <c r="L80" s="9">
        <f>LN(B80/B79)</f>
        <v/>
      </c>
      <c r="M80" s="9">
        <f>$M$1*(C80-C79)</f>
        <v/>
      </c>
      <c r="N80" s="9">
        <f>$N$1*(D80-D79)</f>
        <v/>
      </c>
      <c r="O80" s="9">
        <f>$O$1*LN(E80/E79)</f>
        <v/>
      </c>
      <c r="P80" s="9">
        <f>$P$1*LN(F80/F79)</f>
        <v/>
      </c>
      <c r="Q80" s="9">
        <f>$Q$1*(G80-G79)</f>
        <v/>
      </c>
      <c r="R80" s="9">
        <f>$R$1*(H80-H79)</f>
        <v/>
      </c>
      <c r="S80" s="9">
        <f>$S$1*LN(I80/I79)</f>
        <v/>
      </c>
      <c r="T80" s="9">
        <f>$T$1*LN(J80/J79)</f>
        <v/>
      </c>
      <c r="U80" s="9">
        <f>$W$12+$W$4*M80+$W$5*N80+$W$6*O80+$W$7*P80+$W$8*Q80+$W$9*R80+$W$10*S80+$W$11*T80</f>
        <v/>
      </c>
      <c r="AA80" s="10">
        <f>INDEX(LINEST(L61:L80,M61:T80,TRUE,TRUE),1,9)*4</f>
        <v/>
      </c>
      <c r="AB80" s="9">
        <f>INDEX(LINEST(L61:L80,M61:T80,TRUE,TRUE),1,8)</f>
        <v/>
      </c>
      <c r="AC80" s="9">
        <f>INDEX(LINEST(L61:L80,M61:T80,TRUE,TRUE),1,7)</f>
        <v/>
      </c>
      <c r="AD80" s="9">
        <f>INDEX(LINEST(L61:L80,M61:T80,TRUE,TRUE),1,6)</f>
        <v/>
      </c>
      <c r="AE80" s="9">
        <f>INDEX(LINEST(L61:L80,M61:T80,TRUE,TRUE),1,5)</f>
        <v/>
      </c>
      <c r="AF80" s="9">
        <f>INDEX(LINEST(L61:L80,M61:T80,TRUE,TRUE),1,4)</f>
        <v/>
      </c>
      <c r="AG80" s="9">
        <f>INDEX(LINEST(L61:L80,M61:T80,TRUE,TRUE),1,3)</f>
        <v/>
      </c>
      <c r="AH80" s="9">
        <f>INDEX(LINEST(L61:L80,M61:T80,TRUE,TRUE),1,2)</f>
        <v/>
      </c>
      <c r="AI80" s="9">
        <f>INDEX(LINEST(L61:L80,M61:T80,TRUE,TRUE),1,1)</f>
        <v/>
      </c>
      <c r="AJ80" s="10">
        <f>INDEX(LINEST(L61:L80,M61:T80,TRUE,TRUE),3,1)</f>
        <v/>
      </c>
      <c r="AK80" s="9">
        <f>AA79/4+AB79*M80+AC79*N80+AD79*O80+AE79*P80+AF79*Q80+AG79*R80+AH79*S80+AI79*T80</f>
        <v/>
      </c>
      <c r="AL80" s="9">
        <f>AVERAGE(L60:L79)</f>
        <v/>
      </c>
    </row>
    <row r="81">
      <c r="A81" s="7" t="n">
        <v>44834</v>
      </c>
      <c r="B81" s="8" t="n">
        <v>1671.75</v>
      </c>
      <c r="C81" s="8" t="n">
        <v>2.15</v>
      </c>
      <c r="D81" s="8" t="n">
        <v>1.68</v>
      </c>
      <c r="E81" s="8" t="n">
        <v>112.120003</v>
      </c>
      <c r="F81" s="8" t="n">
        <v>79.91</v>
      </c>
      <c r="G81" s="8" t="n">
        <v>31.62</v>
      </c>
      <c r="H81" s="8" t="n">
        <v>141.889999</v>
      </c>
      <c r="I81" s="8" t="n">
        <v>3585.620117</v>
      </c>
      <c r="J81" s="8" t="n">
        <v>84.29128300000001</v>
      </c>
      <c r="L81" s="9">
        <f>LN(B81/B80)</f>
        <v/>
      </c>
      <c r="M81" s="9">
        <f>$M$1*(C81-C80)</f>
        <v/>
      </c>
      <c r="N81" s="9">
        <f>$N$1*(D81-D80)</f>
        <v/>
      </c>
      <c r="O81" s="9">
        <f>$O$1*LN(E81/E80)</f>
        <v/>
      </c>
      <c r="P81" s="9">
        <f>$P$1*LN(F81/F80)</f>
        <v/>
      </c>
      <c r="Q81" s="9">
        <f>$Q$1*(G81-G80)</f>
        <v/>
      </c>
      <c r="R81" s="9">
        <f>$R$1*(H81-H80)</f>
        <v/>
      </c>
      <c r="S81" s="9">
        <f>$S$1*LN(I81/I80)</f>
        <v/>
      </c>
      <c r="T81" s="9">
        <f>$T$1*LN(J81/J80)</f>
        <v/>
      </c>
      <c r="U81" s="9">
        <f>$W$12+$W$4*M81+$W$5*N81+$W$6*O81+$W$7*P81+$W$8*Q81+$W$9*R81+$W$10*S81+$W$11*T81</f>
        <v/>
      </c>
      <c r="AA81" s="10">
        <f>INDEX(LINEST(L62:L81,M62:T81,TRUE,TRUE),1,9)*4</f>
        <v/>
      </c>
      <c r="AB81" s="9">
        <f>INDEX(LINEST(L62:L81,M62:T81,TRUE,TRUE),1,8)</f>
        <v/>
      </c>
      <c r="AC81" s="9">
        <f>INDEX(LINEST(L62:L81,M62:T81,TRUE,TRUE),1,7)</f>
        <v/>
      </c>
      <c r="AD81" s="9">
        <f>INDEX(LINEST(L62:L81,M62:T81,TRUE,TRUE),1,6)</f>
        <v/>
      </c>
      <c r="AE81" s="9">
        <f>INDEX(LINEST(L62:L81,M62:T81,TRUE,TRUE),1,5)</f>
        <v/>
      </c>
      <c r="AF81" s="9">
        <f>INDEX(LINEST(L62:L81,M62:T81,TRUE,TRUE),1,4)</f>
        <v/>
      </c>
      <c r="AG81" s="9">
        <f>INDEX(LINEST(L62:L81,M62:T81,TRUE,TRUE),1,3)</f>
        <v/>
      </c>
      <c r="AH81" s="9">
        <f>INDEX(LINEST(L62:L81,M62:T81,TRUE,TRUE),1,2)</f>
        <v/>
      </c>
      <c r="AI81" s="9">
        <f>INDEX(LINEST(L62:L81,M62:T81,TRUE,TRUE),1,1)</f>
        <v/>
      </c>
      <c r="AJ81" s="10">
        <f>INDEX(LINEST(L62:L81,M62:T81,TRUE,TRUE),3,1)</f>
        <v/>
      </c>
      <c r="AK81" s="9">
        <f>AA80/4+AB80*M81+AC80*N81+AD80*O81+AE80*P81+AF80*Q81+AG80*R81+AH80*S81+AI80*T81</f>
        <v/>
      </c>
      <c r="AL81" s="9">
        <f>AVERAGE(L61:L80)</f>
        <v/>
      </c>
    </row>
    <row r="82">
      <c r="A82" s="7" t="n">
        <v>44926</v>
      </c>
      <c r="B82" s="8" t="n">
        <v>1813.75</v>
      </c>
      <c r="C82" s="8" t="n">
        <v>2.3</v>
      </c>
      <c r="D82" s="8" t="n">
        <v>1.58</v>
      </c>
      <c r="E82" s="8" t="n">
        <v>103.519997</v>
      </c>
      <c r="F82" s="8" t="n">
        <v>80.16</v>
      </c>
      <c r="G82" s="8" t="n">
        <v>21.67</v>
      </c>
      <c r="H82" s="8" t="n">
        <v>121.610001</v>
      </c>
      <c r="I82" s="8" t="n">
        <v>3839.5</v>
      </c>
      <c r="J82" s="8" t="n">
        <v>85.63082900000001</v>
      </c>
      <c r="L82" s="9">
        <f>LN(B82/B81)</f>
        <v/>
      </c>
      <c r="M82" s="9">
        <f>$M$1*(C82-C81)</f>
        <v/>
      </c>
      <c r="N82" s="9">
        <f>$N$1*(D82-D81)</f>
        <v/>
      </c>
      <c r="O82" s="9">
        <f>$O$1*LN(E82/E81)</f>
        <v/>
      </c>
      <c r="P82" s="9">
        <f>$P$1*LN(F82/F81)</f>
        <v/>
      </c>
      <c r="Q82" s="9">
        <f>$Q$1*(G82-G81)</f>
        <v/>
      </c>
      <c r="R82" s="9">
        <f>$R$1*(H82-H81)</f>
        <v/>
      </c>
      <c r="S82" s="9">
        <f>$S$1*LN(I82/I81)</f>
        <v/>
      </c>
      <c r="T82" s="9">
        <f>$T$1*LN(J82/J81)</f>
        <v/>
      </c>
      <c r="U82" s="9">
        <f>$W$12+$W$4*M82+$W$5*N82+$W$6*O82+$W$7*P82+$W$8*Q82+$W$9*R82+$W$10*S82+$W$11*T82</f>
        <v/>
      </c>
      <c r="AA82" s="10">
        <f>INDEX(LINEST(L63:L82,M63:T82,TRUE,TRUE),1,9)*4</f>
        <v/>
      </c>
      <c r="AB82" s="9">
        <f>INDEX(LINEST(L63:L82,M63:T82,TRUE,TRUE),1,8)</f>
        <v/>
      </c>
      <c r="AC82" s="9">
        <f>INDEX(LINEST(L63:L82,M63:T82,TRUE,TRUE),1,7)</f>
        <v/>
      </c>
      <c r="AD82" s="9">
        <f>INDEX(LINEST(L63:L82,M63:T82,TRUE,TRUE),1,6)</f>
        <v/>
      </c>
      <c r="AE82" s="9">
        <f>INDEX(LINEST(L63:L82,M63:T82,TRUE,TRUE),1,5)</f>
        <v/>
      </c>
      <c r="AF82" s="9">
        <f>INDEX(LINEST(L63:L82,M63:T82,TRUE,TRUE),1,4)</f>
        <v/>
      </c>
      <c r="AG82" s="9">
        <f>INDEX(LINEST(L63:L82,M63:T82,TRUE,TRUE),1,3)</f>
        <v/>
      </c>
      <c r="AH82" s="9">
        <f>INDEX(LINEST(L63:L82,M63:T82,TRUE,TRUE),1,2)</f>
        <v/>
      </c>
      <c r="AI82" s="9">
        <f>INDEX(LINEST(L63:L82,M63:T82,TRUE,TRUE),1,1)</f>
        <v/>
      </c>
      <c r="AJ82" s="10">
        <f>INDEX(LINEST(L63:L82,M63:T82,TRUE,TRUE),3,1)</f>
        <v/>
      </c>
      <c r="AK82" s="9">
        <f>AA81/4+AB81*M82+AC81*N82+AD81*O82+AE81*P82+AF81*Q82+AG81*R82+AH81*S82+AI81*T82</f>
        <v/>
      </c>
      <c r="AL82" s="9">
        <f>AVERAGE(L62:L81)</f>
        <v/>
      </c>
    </row>
    <row r="83">
      <c r="A83" s="7" t="n">
        <v>45016</v>
      </c>
      <c r="B83" s="8" t="n">
        <v>1979.7</v>
      </c>
      <c r="C83" s="8" t="n">
        <v>2.32</v>
      </c>
      <c r="D83" s="8" t="n">
        <v>1.16</v>
      </c>
      <c r="E83" s="8" t="n">
        <v>102.510002</v>
      </c>
      <c r="F83" s="8" t="n">
        <v>75.68000000000001</v>
      </c>
      <c r="G83" s="8" t="n">
        <v>18.7</v>
      </c>
      <c r="H83" s="8" t="n">
        <v>135.929993</v>
      </c>
      <c r="I83" s="8" t="n">
        <v>4109.310059</v>
      </c>
      <c r="J83" s="8" t="n">
        <v>88.39864300000001</v>
      </c>
      <c r="L83" s="9">
        <f>LN(B83/B82)</f>
        <v/>
      </c>
      <c r="M83" s="9">
        <f>$M$1*(C83-C82)</f>
        <v/>
      </c>
      <c r="N83" s="9">
        <f>$N$1*(D83-D82)</f>
        <v/>
      </c>
      <c r="O83" s="9">
        <f>$O$1*LN(E83/E82)</f>
        <v/>
      </c>
      <c r="P83" s="9">
        <f>$P$1*LN(F83/F82)</f>
        <v/>
      </c>
      <c r="Q83" s="9">
        <f>$Q$1*(G83-G82)</f>
        <v/>
      </c>
      <c r="R83" s="9">
        <f>$R$1*(H83-H82)</f>
        <v/>
      </c>
      <c r="S83" s="9">
        <f>$S$1*LN(I83/I82)</f>
        <v/>
      </c>
      <c r="T83" s="9">
        <f>$T$1*LN(J83/J82)</f>
        <v/>
      </c>
      <c r="U83" s="9">
        <f>$W$12+$W$4*M83+$W$5*N83+$W$6*O83+$W$7*P83+$W$8*Q83+$W$9*R83+$W$10*S83+$W$11*T83</f>
        <v/>
      </c>
      <c r="AA83" s="10">
        <f>INDEX(LINEST(L64:L83,M64:T83,TRUE,TRUE),1,9)*4</f>
        <v/>
      </c>
      <c r="AB83" s="9">
        <f>INDEX(LINEST(L64:L83,M64:T83,TRUE,TRUE),1,8)</f>
        <v/>
      </c>
      <c r="AC83" s="9">
        <f>INDEX(LINEST(L64:L83,M64:T83,TRUE,TRUE),1,7)</f>
        <v/>
      </c>
      <c r="AD83" s="9">
        <f>INDEX(LINEST(L64:L83,M64:T83,TRUE,TRUE),1,6)</f>
        <v/>
      </c>
      <c r="AE83" s="9">
        <f>INDEX(LINEST(L64:L83,M64:T83,TRUE,TRUE),1,5)</f>
        <v/>
      </c>
      <c r="AF83" s="9">
        <f>INDEX(LINEST(L64:L83,M64:T83,TRUE,TRUE),1,4)</f>
        <v/>
      </c>
      <c r="AG83" s="9">
        <f>INDEX(LINEST(L64:L83,M64:T83,TRUE,TRUE),1,3)</f>
        <v/>
      </c>
      <c r="AH83" s="9">
        <f>INDEX(LINEST(L64:L83,M64:T83,TRUE,TRUE),1,2)</f>
        <v/>
      </c>
      <c r="AI83" s="9">
        <f>INDEX(LINEST(L64:L83,M64:T83,TRUE,TRUE),1,1)</f>
        <v/>
      </c>
      <c r="AJ83" s="10">
        <f>INDEX(LINEST(L64:L83,M64:T83,TRUE,TRUE),3,1)</f>
        <v/>
      </c>
      <c r="AK83" s="9">
        <f>AA82/4+AB82*M83+AC82*N83+AD82*O83+AE82*P83+AF82*Q83+AG82*R83+AH82*S83+AI82*T83</f>
        <v/>
      </c>
      <c r="AL83" s="9">
        <f>AVERAGE(L63:L82)</f>
        <v/>
      </c>
    </row>
    <row r="84">
      <c r="A84" s="7" t="n">
        <v>45107</v>
      </c>
      <c r="B84" s="8" t="n">
        <v>1912.25</v>
      </c>
      <c r="C84" s="8" t="n">
        <v>2.22</v>
      </c>
      <c r="D84" s="8" t="n">
        <v>1.59</v>
      </c>
      <c r="E84" s="8" t="n">
        <v>102.910004</v>
      </c>
      <c r="F84" s="8" t="n">
        <v>70.66</v>
      </c>
      <c r="G84" s="8" t="n">
        <v>13.59</v>
      </c>
      <c r="H84" s="8" t="n">
        <v>110.639999</v>
      </c>
      <c r="I84" s="8" t="n">
        <v>4450.379883</v>
      </c>
      <c r="J84" s="8" t="n">
        <v>87.566383</v>
      </c>
      <c r="L84" s="9">
        <f>LN(B84/B83)</f>
        <v/>
      </c>
      <c r="M84" s="9">
        <f>$M$1*(C84-C83)</f>
        <v/>
      </c>
      <c r="N84" s="9">
        <f>$N$1*(D84-D83)</f>
        <v/>
      </c>
      <c r="O84" s="9">
        <f>$O$1*LN(E84/E83)</f>
        <v/>
      </c>
      <c r="P84" s="9">
        <f>$P$1*LN(F84/F83)</f>
        <v/>
      </c>
      <c r="Q84" s="9">
        <f>$Q$1*(G84-G83)</f>
        <v/>
      </c>
      <c r="R84" s="9">
        <f>$R$1*(H84-H83)</f>
        <v/>
      </c>
      <c r="S84" s="9">
        <f>$S$1*LN(I84/I83)</f>
        <v/>
      </c>
      <c r="T84" s="9">
        <f>$T$1*LN(J84/J83)</f>
        <v/>
      </c>
      <c r="U84" s="9">
        <f>$W$12+$W$4*M84+$W$5*N84+$W$6*O84+$W$7*P84+$W$8*Q84+$W$9*R84+$W$10*S84+$W$11*T84</f>
        <v/>
      </c>
      <c r="AA84" s="10">
        <f>INDEX(LINEST(L65:L84,M65:T84,TRUE,TRUE),1,9)*4</f>
        <v/>
      </c>
      <c r="AB84" s="9">
        <f>INDEX(LINEST(L65:L84,M65:T84,TRUE,TRUE),1,8)</f>
        <v/>
      </c>
      <c r="AC84" s="9">
        <f>INDEX(LINEST(L65:L84,M65:T84,TRUE,TRUE),1,7)</f>
        <v/>
      </c>
      <c r="AD84" s="9">
        <f>INDEX(LINEST(L65:L84,M65:T84,TRUE,TRUE),1,6)</f>
        <v/>
      </c>
      <c r="AE84" s="9">
        <f>INDEX(LINEST(L65:L84,M65:T84,TRUE,TRUE),1,5)</f>
        <v/>
      </c>
      <c r="AF84" s="9">
        <f>INDEX(LINEST(L65:L84,M65:T84,TRUE,TRUE),1,4)</f>
        <v/>
      </c>
      <c r="AG84" s="9">
        <f>INDEX(LINEST(L65:L84,M65:T84,TRUE,TRUE),1,3)</f>
        <v/>
      </c>
      <c r="AH84" s="9">
        <f>INDEX(LINEST(L65:L84,M65:T84,TRUE,TRUE),1,2)</f>
        <v/>
      </c>
      <c r="AI84" s="9">
        <f>INDEX(LINEST(L65:L84,M65:T84,TRUE,TRUE),1,1)</f>
        <v/>
      </c>
      <c r="AJ84" s="10">
        <f>INDEX(LINEST(L65:L84,M65:T84,TRUE,TRUE),3,1)</f>
        <v/>
      </c>
      <c r="AK84" s="9">
        <f>AA83/4+AB83*M84+AC83*N84+AD83*O84+AE83*P84+AF83*Q84+AG83*R84+AH83*S84+AI83*T84</f>
        <v/>
      </c>
      <c r="AL84" s="9">
        <f>AVERAGE(L64:L83)</f>
        <v/>
      </c>
    </row>
    <row r="85">
      <c r="A85" s="7" t="n">
        <v>45199</v>
      </c>
      <c r="B85" s="8" t="n">
        <v>1870.5</v>
      </c>
      <c r="C85" s="8" t="n">
        <v>2.35</v>
      </c>
      <c r="D85" s="8" t="n">
        <v>2.24</v>
      </c>
      <c r="E85" s="8" t="n">
        <v>106.169998</v>
      </c>
      <c r="F85" s="8" t="n">
        <v>90.77</v>
      </c>
      <c r="G85" s="8" t="n">
        <v>17.52</v>
      </c>
      <c r="H85" s="8" t="n">
        <v>113.550003</v>
      </c>
      <c r="I85" s="8" t="n">
        <v>4288.049805</v>
      </c>
      <c r="J85" s="8" t="n">
        <v>84.747246</v>
      </c>
      <c r="L85" s="9">
        <f>LN(B85/B84)</f>
        <v/>
      </c>
      <c r="M85" s="9">
        <f>$M$1*(C85-C84)</f>
        <v/>
      </c>
      <c r="N85" s="9">
        <f>$N$1*(D85-D84)</f>
        <v/>
      </c>
      <c r="O85" s="9">
        <f>$O$1*LN(E85/E84)</f>
        <v/>
      </c>
      <c r="P85" s="9">
        <f>$P$1*LN(F85/F84)</f>
        <v/>
      </c>
      <c r="Q85" s="9">
        <f>$Q$1*(G85-G84)</f>
        <v/>
      </c>
      <c r="R85" s="9">
        <f>$R$1*(H85-H84)</f>
        <v/>
      </c>
      <c r="S85" s="9">
        <f>$S$1*LN(I85/I84)</f>
        <v/>
      </c>
      <c r="T85" s="9">
        <f>$T$1*LN(J85/J84)</f>
        <v/>
      </c>
      <c r="U85" s="9">
        <f>$W$12+$W$4*M85+$W$5*N85+$W$6*O85+$W$7*P85+$W$8*Q85+$W$9*R85+$W$10*S85+$W$11*T85</f>
        <v/>
      </c>
      <c r="AA85" s="10">
        <f>INDEX(LINEST(L66:L85,M66:T85,TRUE,TRUE),1,9)*4</f>
        <v/>
      </c>
      <c r="AB85" s="9">
        <f>INDEX(LINEST(L66:L85,M66:T85,TRUE,TRUE),1,8)</f>
        <v/>
      </c>
      <c r="AC85" s="9">
        <f>INDEX(LINEST(L66:L85,M66:T85,TRUE,TRUE),1,7)</f>
        <v/>
      </c>
      <c r="AD85" s="9">
        <f>INDEX(LINEST(L66:L85,M66:T85,TRUE,TRUE),1,6)</f>
        <v/>
      </c>
      <c r="AE85" s="9">
        <f>INDEX(LINEST(L66:L85,M66:T85,TRUE,TRUE),1,5)</f>
        <v/>
      </c>
      <c r="AF85" s="9">
        <f>INDEX(LINEST(L66:L85,M66:T85,TRUE,TRUE),1,4)</f>
        <v/>
      </c>
      <c r="AG85" s="9">
        <f>INDEX(LINEST(L66:L85,M66:T85,TRUE,TRUE),1,3)</f>
        <v/>
      </c>
      <c r="AH85" s="9">
        <f>INDEX(LINEST(L66:L85,M66:T85,TRUE,TRUE),1,2)</f>
        <v/>
      </c>
      <c r="AI85" s="9">
        <f>INDEX(LINEST(L66:L85,M66:T85,TRUE,TRUE),1,1)</f>
        <v/>
      </c>
      <c r="AJ85" s="10">
        <f>INDEX(LINEST(L66:L85,M66:T85,TRUE,TRUE),3,1)</f>
        <v/>
      </c>
      <c r="AK85" s="9">
        <f>AA84/4+AB84*M85+AC84*N85+AD84*O85+AE84*P85+AF84*Q85+AG84*R85+AH84*S85+AI84*T85</f>
        <v/>
      </c>
      <c r="AL85" s="9">
        <f>AVERAGE(L65:L84)</f>
        <v/>
      </c>
    </row>
    <row r="86">
      <c r="A86" s="7" t="n">
        <v>45291</v>
      </c>
      <c r="B86" s="8" t="n">
        <v>2078.4</v>
      </c>
      <c r="C86" s="8" t="n">
        <v>2.16</v>
      </c>
      <c r="D86" s="8" t="n">
        <v>1.72</v>
      </c>
      <c r="E86" s="8" t="n">
        <v>101.330002</v>
      </c>
      <c r="F86" s="8" t="n">
        <v>71.89</v>
      </c>
      <c r="G86" s="8" t="n">
        <v>12.45</v>
      </c>
      <c r="H86" s="8" t="n">
        <v>114.620003</v>
      </c>
      <c r="I86" s="8" t="n">
        <v>4769.830078</v>
      </c>
      <c r="J86" s="8" t="n">
        <v>90.473488</v>
      </c>
      <c r="L86" s="9">
        <f>LN(B86/B85)</f>
        <v/>
      </c>
      <c r="M86" s="9">
        <f>$M$1*(C86-C85)</f>
        <v/>
      </c>
      <c r="N86" s="9">
        <f>$N$1*(D86-D85)</f>
        <v/>
      </c>
      <c r="O86" s="9">
        <f>$O$1*LN(E86/E85)</f>
        <v/>
      </c>
      <c r="P86" s="9">
        <f>$P$1*LN(F86/F85)</f>
        <v/>
      </c>
      <c r="Q86" s="9">
        <f>$Q$1*(G86-G85)</f>
        <v/>
      </c>
      <c r="R86" s="9">
        <f>$R$1*(H86-H85)</f>
        <v/>
      </c>
      <c r="S86" s="9">
        <f>$S$1*LN(I86/I85)</f>
        <v/>
      </c>
      <c r="T86" s="9">
        <f>$T$1*LN(J86/J85)</f>
        <v/>
      </c>
      <c r="U86" s="9">
        <f>$W$12+$W$4*M86+$W$5*N86+$W$6*O86+$W$7*P86+$W$8*Q86+$W$9*R86+$W$10*S86+$W$11*T86</f>
        <v/>
      </c>
      <c r="AA86" s="10">
        <f>INDEX(LINEST(L67:L86,M67:T86,TRUE,TRUE),1,9)*4</f>
        <v/>
      </c>
      <c r="AB86" s="9">
        <f>INDEX(LINEST(L67:L86,M67:T86,TRUE,TRUE),1,8)</f>
        <v/>
      </c>
      <c r="AC86" s="9">
        <f>INDEX(LINEST(L67:L86,M67:T86,TRUE,TRUE),1,7)</f>
        <v/>
      </c>
      <c r="AD86" s="9">
        <f>INDEX(LINEST(L67:L86,M67:T86,TRUE,TRUE),1,6)</f>
        <v/>
      </c>
      <c r="AE86" s="9">
        <f>INDEX(LINEST(L67:L86,M67:T86,TRUE,TRUE),1,5)</f>
        <v/>
      </c>
      <c r="AF86" s="9">
        <f>INDEX(LINEST(L67:L86,M67:T86,TRUE,TRUE),1,4)</f>
        <v/>
      </c>
      <c r="AG86" s="9">
        <f>INDEX(LINEST(L67:L86,M67:T86,TRUE,TRUE),1,3)</f>
        <v/>
      </c>
      <c r="AH86" s="9">
        <f>INDEX(LINEST(L67:L86,M67:T86,TRUE,TRUE),1,2)</f>
        <v/>
      </c>
      <c r="AI86" s="9">
        <f>INDEX(LINEST(L67:L86,M67:T86,TRUE,TRUE),1,1)</f>
        <v/>
      </c>
      <c r="AJ86" s="10">
        <f>INDEX(LINEST(L67:L86,M67:T86,TRUE,TRUE),3,1)</f>
        <v/>
      </c>
      <c r="AK86" s="9">
        <f>AA85/4+AB85*M86+AC85*N86+AD85*O86+AE85*P86+AF85*Q86+AG85*R86+AH85*S86+AI85*T86</f>
        <v/>
      </c>
      <c r="AL86" s="9">
        <f>AVERAGE(L66:L85)</f>
        <v/>
      </c>
    </row>
    <row r="87">
      <c r="A87" s="7" t="n">
        <v>45382</v>
      </c>
      <c r="B87" s="8" t="n">
        <v>2214.35</v>
      </c>
      <c r="C87" s="8" t="n">
        <v>2.32</v>
      </c>
      <c r="D87" s="8" t="n">
        <v>1.88</v>
      </c>
      <c r="E87" s="8" t="n">
        <v>104.550003</v>
      </c>
      <c r="F87" s="8" t="n">
        <v>83.95999999999999</v>
      </c>
      <c r="G87" s="8" t="n">
        <v>13.01</v>
      </c>
      <c r="H87" s="8" t="n">
        <v>86.379997</v>
      </c>
      <c r="I87" s="8" t="n">
        <v>5254.350098</v>
      </c>
      <c r="J87" s="8" t="n">
        <v>89.807922</v>
      </c>
      <c r="L87" s="9">
        <f>LN(B87/B86)</f>
        <v/>
      </c>
      <c r="M87" s="9">
        <f>$M$1*(C87-C86)</f>
        <v/>
      </c>
      <c r="N87" s="9">
        <f>$N$1*(D87-D86)</f>
        <v/>
      </c>
      <c r="O87" s="9">
        <f>$O$1*LN(E87/E86)</f>
        <v/>
      </c>
      <c r="P87" s="9">
        <f>$P$1*LN(F87/F86)</f>
        <v/>
      </c>
      <c r="Q87" s="9">
        <f>$Q$1*(G87-G86)</f>
        <v/>
      </c>
      <c r="R87" s="9">
        <f>$R$1*(H87-H86)</f>
        <v/>
      </c>
      <c r="S87" s="9">
        <f>$S$1*LN(I87/I86)</f>
        <v/>
      </c>
      <c r="T87" s="9">
        <f>$T$1*LN(J87/J86)</f>
        <v/>
      </c>
      <c r="U87" s="9">
        <f>$W$12+$W$4*M87+$W$5*N87+$W$6*O87+$W$7*P87+$W$8*Q87+$W$9*R87+$W$10*S87+$W$11*T87</f>
        <v/>
      </c>
      <c r="AA87" s="10">
        <f>INDEX(LINEST(L68:L87,M68:T87,TRUE,TRUE),1,9)*4</f>
        <v/>
      </c>
      <c r="AB87" s="9">
        <f>INDEX(LINEST(L68:L87,M68:T87,TRUE,TRUE),1,8)</f>
        <v/>
      </c>
      <c r="AC87" s="9">
        <f>INDEX(LINEST(L68:L87,M68:T87,TRUE,TRUE),1,7)</f>
        <v/>
      </c>
      <c r="AD87" s="9">
        <f>INDEX(LINEST(L68:L87,M68:T87,TRUE,TRUE),1,6)</f>
        <v/>
      </c>
      <c r="AE87" s="9">
        <f>INDEX(LINEST(L68:L87,M68:T87,TRUE,TRUE),1,5)</f>
        <v/>
      </c>
      <c r="AF87" s="9">
        <f>INDEX(LINEST(L68:L87,M68:T87,TRUE,TRUE),1,4)</f>
        <v/>
      </c>
      <c r="AG87" s="9">
        <f>INDEX(LINEST(L68:L87,M68:T87,TRUE,TRUE),1,3)</f>
        <v/>
      </c>
      <c r="AH87" s="9">
        <f>INDEX(LINEST(L68:L87,M68:T87,TRUE,TRUE),1,2)</f>
        <v/>
      </c>
      <c r="AI87" s="9">
        <f>INDEX(LINEST(L68:L87,M68:T87,TRUE,TRUE),1,1)</f>
        <v/>
      </c>
      <c r="AJ87" s="10">
        <f>INDEX(LINEST(L68:L87,M68:T87,TRUE,TRUE),3,1)</f>
        <v/>
      </c>
      <c r="AK87" s="9">
        <f>AA86/4+AB86*M87+AC86*N87+AD86*O87+AE86*P87+AF86*Q87+AG86*R87+AH86*S87+AI86*T87</f>
        <v/>
      </c>
      <c r="AL87" s="9">
        <f>AVERAGE(L67:L86)</f>
        <v/>
      </c>
    </row>
    <row r="88">
      <c r="A88" s="7" t="n">
        <v>45473</v>
      </c>
      <c r="B88" s="8" t="n">
        <v>2330.9</v>
      </c>
      <c r="C88" s="8" t="n">
        <v>2.28</v>
      </c>
      <c r="D88" s="8" t="n">
        <v>2.08</v>
      </c>
      <c r="E88" s="8" t="n">
        <v>105.870003</v>
      </c>
      <c r="F88" s="8" t="n">
        <v>82.83</v>
      </c>
      <c r="G88" s="8" t="n">
        <v>12.44</v>
      </c>
      <c r="H88" s="8" t="n">
        <v>98.589996</v>
      </c>
      <c r="I88" s="8" t="n">
        <v>5460.47998</v>
      </c>
      <c r="J88" s="8" t="n">
        <v>89.83300800000001</v>
      </c>
      <c r="L88" s="9">
        <f>LN(B88/B87)</f>
        <v/>
      </c>
      <c r="M88" s="9">
        <f>$M$1*(C88-C87)</f>
        <v/>
      </c>
      <c r="N88" s="9">
        <f>$N$1*(D88-D87)</f>
        <v/>
      </c>
      <c r="O88" s="9">
        <f>$O$1*LN(E88/E87)</f>
        <v/>
      </c>
      <c r="P88" s="9">
        <f>$P$1*LN(F88/F87)</f>
        <v/>
      </c>
      <c r="Q88" s="9">
        <f>$Q$1*(G88-G87)</f>
        <v/>
      </c>
      <c r="R88" s="9">
        <f>$R$1*(H88-H87)</f>
        <v/>
      </c>
      <c r="S88" s="9">
        <f>$S$1*LN(I88/I87)</f>
        <v/>
      </c>
      <c r="T88" s="9">
        <f>$T$1*LN(J88/J87)</f>
        <v/>
      </c>
      <c r="U88" s="9">
        <f>$W$12+$W$4*M88+$W$5*N88+$W$6*O88+$W$7*P88+$W$8*Q88+$W$9*R88+$W$10*S88+$W$11*T88</f>
        <v/>
      </c>
      <c r="AA88" s="10">
        <f>INDEX(LINEST(L69:L88,M69:T88,TRUE,TRUE),1,9)*4</f>
        <v/>
      </c>
      <c r="AB88" s="9">
        <f>INDEX(LINEST(L69:L88,M69:T88,TRUE,TRUE),1,8)</f>
        <v/>
      </c>
      <c r="AC88" s="9">
        <f>INDEX(LINEST(L69:L88,M69:T88,TRUE,TRUE),1,7)</f>
        <v/>
      </c>
      <c r="AD88" s="9">
        <f>INDEX(LINEST(L69:L88,M69:T88,TRUE,TRUE),1,6)</f>
        <v/>
      </c>
      <c r="AE88" s="9">
        <f>INDEX(LINEST(L69:L88,M69:T88,TRUE,TRUE),1,5)</f>
        <v/>
      </c>
      <c r="AF88" s="9">
        <f>INDEX(LINEST(L69:L88,M69:T88,TRUE,TRUE),1,4)</f>
        <v/>
      </c>
      <c r="AG88" s="9">
        <f>INDEX(LINEST(L69:L88,M69:T88,TRUE,TRUE),1,3)</f>
        <v/>
      </c>
      <c r="AH88" s="9">
        <f>INDEX(LINEST(L69:L88,M69:T88,TRUE,TRUE),1,2)</f>
        <v/>
      </c>
      <c r="AI88" s="9">
        <f>INDEX(LINEST(L69:L88,M69:T88,TRUE,TRUE),1,1)</f>
        <v/>
      </c>
      <c r="AJ88" s="10">
        <f>INDEX(LINEST(L69:L88,M69:T88,TRUE,TRUE),3,1)</f>
        <v/>
      </c>
      <c r="AK88" s="9">
        <f>AA87/4+AB87*M88+AC87*N88+AD87*O88+AE87*P88+AF87*Q88+AG87*R88+AH87*S88+AI87*T88</f>
        <v/>
      </c>
      <c r="AL88" s="9">
        <f>AVERAGE(L68:L87)</f>
        <v/>
      </c>
    </row>
    <row r="89">
      <c r="A89" s="7" t="n">
        <v>45565</v>
      </c>
      <c r="B89" s="8" t="n">
        <v>2629.95</v>
      </c>
      <c r="C89" s="8" t="n">
        <v>2.18</v>
      </c>
      <c r="D89" s="8" t="n">
        <v>1.63</v>
      </c>
      <c r="E89" s="8" t="n">
        <v>100.779999</v>
      </c>
      <c r="F89" s="8" t="n">
        <v>68.75</v>
      </c>
      <c r="G89" s="8" t="n">
        <v>16.73</v>
      </c>
      <c r="H89" s="8" t="n">
        <v>94.610001</v>
      </c>
      <c r="I89" s="8" t="n">
        <v>5762.47998</v>
      </c>
      <c r="J89" s="8" t="n">
        <v>94.595039</v>
      </c>
      <c r="L89" s="9">
        <f>LN(B89/B88)</f>
        <v/>
      </c>
      <c r="M89" s="9">
        <f>$M$1*(C89-C88)</f>
        <v/>
      </c>
      <c r="N89" s="9">
        <f>$N$1*(D89-D88)</f>
        <v/>
      </c>
      <c r="O89" s="9">
        <f>$O$1*LN(E89/E88)</f>
        <v/>
      </c>
      <c r="P89" s="9">
        <f>$P$1*LN(F89/F88)</f>
        <v/>
      </c>
      <c r="Q89" s="9">
        <f>$Q$1*(G89-G88)</f>
        <v/>
      </c>
      <c r="R89" s="9">
        <f>$R$1*(H89-H88)</f>
        <v/>
      </c>
      <c r="S89" s="9">
        <f>$S$1*LN(I89/I88)</f>
        <v/>
      </c>
      <c r="T89" s="9">
        <f>$T$1*LN(J89/J88)</f>
        <v/>
      </c>
      <c r="U89" s="9">
        <f>$W$12+$W$4*M89+$W$5*N89+$W$6*O89+$W$7*P89+$W$8*Q89+$W$9*R89+$W$10*S89+$W$11*T89</f>
        <v/>
      </c>
      <c r="AA89" s="10">
        <f>INDEX(LINEST(L70:L89,M70:T89,TRUE,TRUE),1,9)*4</f>
        <v/>
      </c>
      <c r="AB89" s="9">
        <f>INDEX(LINEST(L70:L89,M70:T89,TRUE,TRUE),1,8)</f>
        <v/>
      </c>
      <c r="AC89" s="9">
        <f>INDEX(LINEST(L70:L89,M70:T89,TRUE,TRUE),1,7)</f>
        <v/>
      </c>
      <c r="AD89" s="9">
        <f>INDEX(LINEST(L70:L89,M70:T89,TRUE,TRUE),1,6)</f>
        <v/>
      </c>
      <c r="AE89" s="9">
        <f>INDEX(LINEST(L70:L89,M70:T89,TRUE,TRUE),1,5)</f>
        <v/>
      </c>
      <c r="AF89" s="9">
        <f>INDEX(LINEST(L70:L89,M70:T89,TRUE,TRUE),1,4)</f>
        <v/>
      </c>
      <c r="AG89" s="9">
        <f>INDEX(LINEST(L70:L89,M70:T89,TRUE,TRUE),1,3)</f>
        <v/>
      </c>
      <c r="AH89" s="9">
        <f>INDEX(LINEST(L70:L89,M70:T89,TRUE,TRUE),1,2)</f>
        <v/>
      </c>
      <c r="AI89" s="9">
        <f>INDEX(LINEST(L70:L89,M70:T89,TRUE,TRUE),1,1)</f>
        <v/>
      </c>
      <c r="AJ89" s="10">
        <f>INDEX(LINEST(L70:L89,M70:T89,TRUE,TRUE),3,1)</f>
        <v/>
      </c>
      <c r="AK89" s="9">
        <f>AA88/4+AB88*M89+AC88*N89+AD88*O89+AE88*P89+AF88*Q89+AG88*R89+AH88*S89+AI88*T89</f>
        <v/>
      </c>
      <c r="AL89" s="9">
        <f>AVERAGE(L69:L88)</f>
        <v/>
      </c>
    </row>
    <row r="90">
      <c r="A90" s="7" t="n">
        <v>45657</v>
      </c>
      <c r="B90" s="8" t="n">
        <v>2609.1</v>
      </c>
      <c r="C90" s="8" t="n">
        <v>2.34</v>
      </c>
      <c r="D90" s="8" t="n">
        <v>2.24</v>
      </c>
      <c r="E90" s="8" t="n">
        <v>108.489998</v>
      </c>
      <c r="F90" s="8" t="n">
        <v>72.44</v>
      </c>
      <c r="G90" s="8" t="n">
        <v>17.35</v>
      </c>
      <c r="H90" s="8" t="n">
        <v>98.800003</v>
      </c>
      <c r="I90" s="8" t="n">
        <v>5881.629883</v>
      </c>
      <c r="J90" s="8" t="n">
        <v>91.658058</v>
      </c>
      <c r="L90" s="9">
        <f>LN(B90/B89)</f>
        <v/>
      </c>
      <c r="M90" s="9">
        <f>$M$1*(C90-C89)</f>
        <v/>
      </c>
      <c r="N90" s="9">
        <f>$N$1*(D90-D89)</f>
        <v/>
      </c>
      <c r="O90" s="9">
        <f>$O$1*LN(E90/E89)</f>
        <v/>
      </c>
      <c r="P90" s="9">
        <f>$P$1*LN(F90/F89)</f>
        <v/>
      </c>
      <c r="Q90" s="9">
        <f>$Q$1*(G90-G89)</f>
        <v/>
      </c>
      <c r="R90" s="9">
        <f>$R$1*(H90-H89)</f>
        <v/>
      </c>
      <c r="S90" s="9">
        <f>$S$1*LN(I90/I89)</f>
        <v/>
      </c>
      <c r="T90" s="9">
        <f>$T$1*LN(J90/J89)</f>
        <v/>
      </c>
      <c r="U90" s="9">
        <f>$W$12+$W$4*M90+$W$5*N90+$W$6*O90+$W$7*P90+$W$8*Q90+$W$9*R90+$W$10*S90+$W$11*T90</f>
        <v/>
      </c>
      <c r="AA90" s="10">
        <f>INDEX(LINEST(L71:L90,M71:T90,TRUE,TRUE),1,9)*4</f>
        <v/>
      </c>
      <c r="AB90" s="9">
        <f>INDEX(LINEST(L71:L90,M71:T90,TRUE,TRUE),1,8)</f>
        <v/>
      </c>
      <c r="AC90" s="9">
        <f>INDEX(LINEST(L71:L90,M71:T90,TRUE,TRUE),1,7)</f>
        <v/>
      </c>
      <c r="AD90" s="9">
        <f>INDEX(LINEST(L71:L90,M71:T90,TRUE,TRUE),1,6)</f>
        <v/>
      </c>
      <c r="AE90" s="9">
        <f>INDEX(LINEST(L71:L90,M71:T90,TRUE,TRUE),1,5)</f>
        <v/>
      </c>
      <c r="AF90" s="9">
        <f>INDEX(LINEST(L71:L90,M71:T90,TRUE,TRUE),1,4)</f>
        <v/>
      </c>
      <c r="AG90" s="9">
        <f>INDEX(LINEST(L71:L90,M71:T90,TRUE,TRUE),1,3)</f>
        <v/>
      </c>
      <c r="AH90" s="9">
        <f>INDEX(LINEST(L71:L90,M71:T90,TRUE,TRUE),1,2)</f>
        <v/>
      </c>
      <c r="AI90" s="9">
        <f>INDEX(LINEST(L71:L90,M71:T90,TRUE,TRUE),1,1)</f>
        <v/>
      </c>
      <c r="AJ90" s="10">
        <f>INDEX(LINEST(L71:L90,M71:T90,TRUE,TRUE),3,1)</f>
        <v/>
      </c>
      <c r="AK90" s="9">
        <f>AA89/4+AB89*M90+AC89*N90+AD89*O90+AE89*P90+AF89*Q90+AG89*R90+AH89*S90+AI89*T90</f>
        <v/>
      </c>
      <c r="AL90" s="9">
        <f>AVERAGE(L70:L89)</f>
        <v/>
      </c>
    </row>
    <row r="91">
      <c r="A91" s="7" t="n">
        <v>45747</v>
      </c>
      <c r="B91" s="8" t="n">
        <v>3115.1</v>
      </c>
      <c r="C91" s="8" t="n">
        <v>2.38</v>
      </c>
      <c r="D91" s="8" t="n">
        <v>1.85</v>
      </c>
      <c r="E91" s="8" t="n">
        <v>104.209999</v>
      </c>
      <c r="F91" s="8" t="n">
        <v>71.87</v>
      </c>
      <c r="G91" s="8" t="n">
        <v>22.28</v>
      </c>
      <c r="H91" s="8" t="n">
        <v>101.349998</v>
      </c>
      <c r="I91" s="8" t="n">
        <v>5611.850098</v>
      </c>
      <c r="J91" s="8" t="n">
        <v>94.16754899999999</v>
      </c>
      <c r="L91" s="9">
        <f>LN(B91/B90)</f>
        <v/>
      </c>
      <c r="M91" s="9">
        <f>$M$1*(C91-C90)</f>
        <v/>
      </c>
      <c r="N91" s="9">
        <f>$N$1*(D91-D90)</f>
        <v/>
      </c>
      <c r="O91" s="9">
        <f>$O$1*LN(E91/E90)</f>
        <v/>
      </c>
      <c r="P91" s="9">
        <f>$P$1*LN(F91/F90)</f>
        <v/>
      </c>
      <c r="Q91" s="9">
        <f>$Q$1*(G91-G90)</f>
        <v/>
      </c>
      <c r="R91" s="9">
        <f>$R$1*(H91-H90)</f>
        <v/>
      </c>
      <c r="S91" s="9">
        <f>$S$1*LN(I91/I90)</f>
        <v/>
      </c>
      <c r="T91" s="9">
        <f>$T$1*LN(J91/J90)</f>
        <v/>
      </c>
      <c r="U91" s="9">
        <f>$W$12+$W$4*M91+$W$5*N91+$W$6*O91+$W$7*P91+$W$8*Q91+$W$9*R91+$W$10*S91+$W$11*T91</f>
        <v/>
      </c>
      <c r="AA91" s="10">
        <f>INDEX(LINEST(L72:L91,M72:T91,TRUE,TRUE),1,9)*4</f>
        <v/>
      </c>
      <c r="AB91" s="9">
        <f>INDEX(LINEST(L72:L91,M72:T91,TRUE,TRUE),1,8)</f>
        <v/>
      </c>
      <c r="AC91" s="9">
        <f>INDEX(LINEST(L72:L91,M72:T91,TRUE,TRUE),1,7)</f>
        <v/>
      </c>
      <c r="AD91" s="9">
        <f>INDEX(LINEST(L72:L91,M72:T91,TRUE,TRUE),1,6)</f>
        <v/>
      </c>
      <c r="AE91" s="9">
        <f>INDEX(LINEST(L72:L91,M72:T91,TRUE,TRUE),1,5)</f>
        <v/>
      </c>
      <c r="AF91" s="9">
        <f>INDEX(LINEST(L72:L91,M72:T91,TRUE,TRUE),1,4)</f>
        <v/>
      </c>
      <c r="AG91" s="9">
        <f>INDEX(LINEST(L72:L91,M72:T91,TRUE,TRUE),1,3)</f>
        <v/>
      </c>
      <c r="AH91" s="9">
        <f>INDEX(LINEST(L72:L91,M72:T91,TRUE,TRUE),1,2)</f>
        <v/>
      </c>
      <c r="AI91" s="9">
        <f>INDEX(LINEST(L72:L91,M72:T91,TRUE,TRUE),1,1)</f>
        <v/>
      </c>
      <c r="AJ91" s="10">
        <f>INDEX(LINEST(L72:L91,M72:T91,TRUE,TRUE),3,1)</f>
        <v/>
      </c>
      <c r="AK91" s="9">
        <f>AA90/4+AB90*M91+AC90*N91+AD90*O91+AE90*P91+AF90*Q91+AG90*R91+AH90*S91+AI90*T91</f>
        <v/>
      </c>
      <c r="AL91" s="9">
        <f>AVERAGE(L71:L90)</f>
        <v/>
      </c>
    </row>
    <row r="92">
      <c r="A92" s="7" t="n">
        <v>45838</v>
      </c>
      <c r="B92" s="8" t="n">
        <v>3287.45</v>
      </c>
      <c r="C92" s="8" t="n">
        <v>2.29</v>
      </c>
      <c r="D92" s="8" t="n">
        <v>1.95</v>
      </c>
      <c r="E92" s="8" t="n">
        <v>96.879997</v>
      </c>
      <c r="F92" s="8" t="n">
        <v>66.3</v>
      </c>
      <c r="G92" s="8" t="n">
        <v>16.73</v>
      </c>
      <c r="H92" s="8" t="n">
        <v>90.260002</v>
      </c>
      <c r="I92" s="8" t="n">
        <v>6204.950195</v>
      </c>
      <c r="J92" s="8" t="n">
        <v>95.367531</v>
      </c>
      <c r="L92" s="9">
        <f>LN(B92/B91)</f>
        <v/>
      </c>
      <c r="M92" s="9">
        <f>$M$1*(C92-C91)</f>
        <v/>
      </c>
      <c r="N92" s="9">
        <f>$N$1*(D92-D91)</f>
        <v/>
      </c>
      <c r="O92" s="9">
        <f>$O$1*LN(E92/E91)</f>
        <v/>
      </c>
      <c r="P92" s="9">
        <f>$P$1*LN(F92/F91)</f>
        <v/>
      </c>
      <c r="Q92" s="9">
        <f>$Q$1*(G92-G91)</f>
        <v/>
      </c>
      <c r="R92" s="9">
        <f>$R$1*(H92-H91)</f>
        <v/>
      </c>
      <c r="S92" s="9">
        <f>$S$1*LN(I92/I91)</f>
        <v/>
      </c>
      <c r="T92" s="9">
        <f>$T$1*LN(J92/J91)</f>
        <v/>
      </c>
      <c r="U92" s="9">
        <f>$W$12+$W$4*M92+$W$5*N92+$W$6*O92+$W$7*P92+$W$8*Q92+$W$9*R92+$W$10*S92+$W$11*T92</f>
        <v/>
      </c>
      <c r="AA92" s="10">
        <f>INDEX(LINEST(L73:L92,M73:T92,TRUE,TRUE),1,9)*4</f>
        <v/>
      </c>
      <c r="AB92" s="9">
        <f>INDEX(LINEST(L73:L92,M73:T92,TRUE,TRUE),1,8)</f>
        <v/>
      </c>
      <c r="AC92" s="9">
        <f>INDEX(LINEST(L73:L92,M73:T92,TRUE,TRUE),1,7)</f>
        <v/>
      </c>
      <c r="AD92" s="9">
        <f>INDEX(LINEST(L73:L92,M73:T92,TRUE,TRUE),1,6)</f>
        <v/>
      </c>
      <c r="AE92" s="9">
        <f>INDEX(LINEST(L73:L92,M73:T92,TRUE,TRUE),1,5)</f>
        <v/>
      </c>
      <c r="AF92" s="9">
        <f>INDEX(LINEST(L73:L92,M73:T92,TRUE,TRUE),1,4)</f>
        <v/>
      </c>
      <c r="AG92" s="9">
        <f>INDEX(LINEST(L73:L92,M73:T92,TRUE,TRUE),1,3)</f>
        <v/>
      </c>
      <c r="AH92" s="9">
        <f>INDEX(LINEST(L73:L92,M73:T92,TRUE,TRUE),1,2)</f>
        <v/>
      </c>
      <c r="AI92" s="9">
        <f>INDEX(LINEST(L73:L92,M73:T92,TRUE,TRUE),1,1)</f>
        <v/>
      </c>
      <c r="AJ92" s="10">
        <f>INDEX(LINEST(L73:L92,M73:T92,TRUE,TRUE),3,1)</f>
        <v/>
      </c>
      <c r="AK92" s="9">
        <f>AA91/4+AB91*M92+AC91*N92+AD91*O92+AE91*P92+AF91*Q92+AG91*R92+AH91*S92+AI91*T92</f>
        <v/>
      </c>
      <c r="AL92" s="9">
        <f>AVERAGE(L72:L91)</f>
        <v/>
      </c>
    </row>
    <row r="93">
      <c r="A93" s="7" t="n">
        <v>45930</v>
      </c>
      <c r="B93" s="8" t="n">
        <v>3825.3</v>
      </c>
      <c r="C93" s="8" t="n">
        <v>2.36</v>
      </c>
      <c r="D93" s="8" t="n">
        <v>1.8</v>
      </c>
      <c r="E93" s="8" t="n">
        <v>97.769997</v>
      </c>
      <c r="F93" s="8" t="n">
        <v>63.17</v>
      </c>
      <c r="G93" s="8" t="n">
        <v>16.28</v>
      </c>
      <c r="H93" s="8" t="n">
        <v>77.93000000000001</v>
      </c>
      <c r="I93" s="8" t="n">
        <v>6688.459961</v>
      </c>
      <c r="J93" s="8" t="n">
        <v>97.33251199999999</v>
      </c>
      <c r="L93" s="9">
        <f>LN(B93/B92)</f>
        <v/>
      </c>
      <c r="M93" s="9">
        <f>$M$1*(C93-C92)</f>
        <v/>
      </c>
      <c r="N93" s="9">
        <f>$N$1*(D93-D92)</f>
        <v/>
      </c>
      <c r="O93" s="9">
        <f>$O$1*LN(E93/E92)</f>
        <v/>
      </c>
      <c r="P93" s="9">
        <f>$P$1*LN(F93/F92)</f>
        <v/>
      </c>
      <c r="Q93" s="9">
        <f>$Q$1*(G93-G92)</f>
        <v/>
      </c>
      <c r="R93" s="9">
        <f>$R$1*(H93-H92)</f>
        <v/>
      </c>
      <c r="S93" s="9">
        <f>$S$1*LN(I93/I92)</f>
        <v/>
      </c>
      <c r="T93" s="9">
        <f>$T$1*LN(J93/J92)</f>
        <v/>
      </c>
      <c r="U93" s="9">
        <f>$W$12+$W$4*M93+$W$5*N93+$W$6*O93+$W$7*P93+$W$8*Q93+$W$9*R93+$W$10*S93+$W$11*T93</f>
        <v/>
      </c>
      <c r="AA93" s="10">
        <f>INDEX(LINEST(L74:L93,M74:T93,TRUE,TRUE),1,9)*4</f>
        <v/>
      </c>
      <c r="AB93" s="9">
        <f>INDEX(LINEST(L74:L93,M74:T93,TRUE,TRUE),1,8)</f>
        <v/>
      </c>
      <c r="AC93" s="9">
        <f>INDEX(LINEST(L74:L93,M74:T93,TRUE,TRUE),1,7)</f>
        <v/>
      </c>
      <c r="AD93" s="9">
        <f>INDEX(LINEST(L74:L93,M74:T93,TRUE,TRUE),1,6)</f>
        <v/>
      </c>
      <c r="AE93" s="9">
        <f>INDEX(LINEST(L74:L93,M74:T93,TRUE,TRUE),1,5)</f>
        <v/>
      </c>
      <c r="AF93" s="9">
        <f>INDEX(LINEST(L74:L93,M74:T93,TRUE,TRUE),1,4)</f>
        <v/>
      </c>
      <c r="AG93" s="9">
        <f>INDEX(LINEST(L74:L93,M74:T93,TRUE,TRUE),1,3)</f>
        <v/>
      </c>
      <c r="AH93" s="9">
        <f>INDEX(LINEST(L74:L93,M74:T93,TRUE,TRUE),1,2)</f>
        <v/>
      </c>
      <c r="AI93" s="9">
        <f>INDEX(LINEST(L74:L93,M74:T93,TRUE,TRUE),1,1)</f>
        <v/>
      </c>
      <c r="AJ93" s="10">
        <f>INDEX(LINEST(L74:L93,M74:T93,TRUE,TRUE),3,1)</f>
        <v/>
      </c>
      <c r="AK93" s="9">
        <f>AA92/4+AB92*M93+AC92*N93+AD92*O93+AE92*P93+AF92*Q93+AG92*R93+AH92*S93+AI92*T93</f>
        <v/>
      </c>
      <c r="AL93" s="9">
        <f>AVERAGE(L73:L92)</f>
        <v/>
      </c>
    </row>
    <row r="94">
      <c r="A94" s="7" t="n">
        <v>46022</v>
      </c>
      <c r="B94" s="8" t="n">
        <v>4367.8</v>
      </c>
      <c r="C94" s="8" t="n">
        <v>2.25</v>
      </c>
      <c r="D94" s="8" t="n">
        <v>1.93</v>
      </c>
      <c r="E94" s="8" t="n">
        <v>98.279999</v>
      </c>
      <c r="F94" s="8" t="n">
        <v>57.26</v>
      </c>
      <c r="G94" s="8" t="n">
        <v>14.95</v>
      </c>
      <c r="H94" s="8" t="n">
        <v>63.959999</v>
      </c>
      <c r="I94" s="8" t="n">
        <v>6845.5</v>
      </c>
      <c r="J94" s="8" t="n">
        <v>98.249886</v>
      </c>
      <c r="L94" s="9">
        <f>LN(B94/B93)</f>
        <v/>
      </c>
      <c r="M94" s="9">
        <f>$M$1*(C94-C93)</f>
        <v/>
      </c>
      <c r="N94" s="9">
        <f>$N$1*(D94-D93)</f>
        <v/>
      </c>
      <c r="O94" s="9">
        <f>$O$1*LN(E94/E93)</f>
        <v/>
      </c>
      <c r="P94" s="9">
        <f>$P$1*LN(F94/F93)</f>
        <v/>
      </c>
      <c r="Q94" s="9">
        <f>$Q$1*(G94-G93)</f>
        <v/>
      </c>
      <c r="R94" s="9">
        <f>$R$1*(H94-H93)</f>
        <v/>
      </c>
      <c r="S94" s="9">
        <f>$S$1*LN(I94/I93)</f>
        <v/>
      </c>
      <c r="T94" s="9">
        <f>$T$1*LN(J94/J93)</f>
        <v/>
      </c>
      <c r="U94" s="9">
        <f>$W$12+$W$4*M94+$W$5*N94+$W$6*O94+$W$7*P94+$W$8*Q94+$W$9*R94+$W$10*S94+$W$11*T94</f>
        <v/>
      </c>
      <c r="AA94" s="10">
        <f>INDEX(LINEST(L75:L94,M75:T94,TRUE,TRUE),1,9)*4</f>
        <v/>
      </c>
      <c r="AB94" s="9">
        <f>INDEX(LINEST(L75:L94,M75:T94,TRUE,TRUE),1,8)</f>
        <v/>
      </c>
      <c r="AC94" s="9">
        <f>INDEX(LINEST(L75:L94,M75:T94,TRUE,TRUE),1,7)</f>
        <v/>
      </c>
      <c r="AD94" s="9">
        <f>INDEX(LINEST(L75:L94,M75:T94,TRUE,TRUE),1,6)</f>
        <v/>
      </c>
      <c r="AE94" s="9">
        <f>INDEX(LINEST(L75:L94,M75:T94,TRUE,TRUE),1,5)</f>
        <v/>
      </c>
      <c r="AF94" s="9">
        <f>INDEX(LINEST(L75:L94,M75:T94,TRUE,TRUE),1,4)</f>
        <v/>
      </c>
      <c r="AG94" s="9">
        <f>INDEX(LINEST(L75:L94,M75:T94,TRUE,TRUE),1,3)</f>
        <v/>
      </c>
      <c r="AH94" s="9">
        <f>INDEX(LINEST(L75:L94,M75:T94,TRUE,TRUE),1,2)</f>
        <v/>
      </c>
      <c r="AI94" s="9">
        <f>INDEX(LINEST(L75:L94,M75:T94,TRUE,TRUE),1,1)</f>
        <v/>
      </c>
      <c r="AJ94" s="10">
        <f>INDEX(LINEST(L75:L94,M75:T94,TRUE,TRUE),3,1)</f>
        <v/>
      </c>
      <c r="AK94" s="9">
        <f>AA93/4+AB93*M94+AC93*N94+AD93*O94+AE93*P94+AF93*Q94+AG93*R94+AH93*S94+AI93*T94</f>
        <v/>
      </c>
      <c r="AL94" s="9">
        <f>AVERAGE(L74:L93)</f>
        <v/>
      </c>
    </row>
    <row r="95">
      <c r="A95" s="7" t="n">
        <v>46112</v>
      </c>
      <c r="B95" s="8" t="n">
        <v>4608.35</v>
      </c>
      <c r="C95" s="8" t="n">
        <v>2.3</v>
      </c>
      <c r="D95" s="8" t="n">
        <v>2</v>
      </c>
      <c r="E95" s="8" t="n">
        <v>99.959999</v>
      </c>
      <c r="F95" s="8" t="n">
        <v>102.86</v>
      </c>
      <c r="G95" s="8" t="n">
        <v>25.25</v>
      </c>
      <c r="H95" s="8" t="n">
        <v>96.050003</v>
      </c>
      <c r="I95" s="8" t="n">
        <v>6528.52002</v>
      </c>
      <c r="J95" s="8" t="n">
        <v>98.274078</v>
      </c>
      <c r="L95" s="9">
        <f>LN(B95/B94)</f>
        <v/>
      </c>
      <c r="M95" s="9">
        <f>$M$1*(C95-C94)</f>
        <v/>
      </c>
      <c r="N95" s="9">
        <f>$N$1*(D95-D94)</f>
        <v/>
      </c>
      <c r="O95" s="9">
        <f>$O$1*LN(E95/E94)</f>
        <v/>
      </c>
      <c r="P95" s="9">
        <f>$P$1*LN(F95/F94)</f>
        <v/>
      </c>
      <c r="Q95" s="9">
        <f>$Q$1*(G95-G94)</f>
        <v/>
      </c>
      <c r="R95" s="9">
        <f>$R$1*(H95-H94)</f>
        <v/>
      </c>
      <c r="S95" s="9">
        <f>$S$1*LN(I95/I94)</f>
        <v/>
      </c>
      <c r="T95" s="9">
        <f>$T$1*LN(J95/J94)</f>
        <v/>
      </c>
      <c r="U95" s="9">
        <f>$W$12+$W$4*M95+$W$5*N95+$W$6*O95+$W$7*P95+$W$8*Q95+$W$9*R95+$W$10*S95+$W$11*T95</f>
        <v/>
      </c>
      <c r="AA95" s="10">
        <f>INDEX(LINEST(L76:L95,M76:T95,TRUE,TRUE),1,9)*4</f>
        <v/>
      </c>
      <c r="AB95" s="9">
        <f>INDEX(LINEST(L76:L95,M76:T95,TRUE,TRUE),1,8)</f>
        <v/>
      </c>
      <c r="AC95" s="9">
        <f>INDEX(LINEST(L76:L95,M76:T95,TRUE,TRUE),1,7)</f>
        <v/>
      </c>
      <c r="AD95" s="9">
        <f>INDEX(LINEST(L76:L95,M76:T95,TRUE,TRUE),1,6)</f>
        <v/>
      </c>
      <c r="AE95" s="9">
        <f>INDEX(LINEST(L76:L95,M76:T95,TRUE,TRUE),1,5)</f>
        <v/>
      </c>
      <c r="AF95" s="9">
        <f>INDEX(LINEST(L76:L95,M76:T95,TRUE,TRUE),1,4)</f>
        <v/>
      </c>
      <c r="AG95" s="9">
        <f>INDEX(LINEST(L76:L95,M76:T95,TRUE,TRUE),1,3)</f>
        <v/>
      </c>
      <c r="AH95" s="9">
        <f>INDEX(LINEST(L76:L95,M76:T95,TRUE,TRUE),1,2)</f>
        <v/>
      </c>
      <c r="AI95" s="9">
        <f>INDEX(LINEST(L76:L95,M76:T95,TRUE,TRUE),1,1)</f>
        <v/>
      </c>
      <c r="AJ95" s="10">
        <f>INDEX(LINEST(L76:L95,M76:T95,TRUE,TRUE),3,1)</f>
        <v/>
      </c>
      <c r="AK95" s="9">
        <f>AA94/4+AB94*M95+AC94*N95+AD94*O95+AE94*P95+AF94*Q95+AG94*R95+AH94*S95+AI94*T95</f>
        <v/>
      </c>
      <c r="AL95" s="9">
        <f>AVERAGE(L75:L94)</f>
        <v/>
      </c>
    </row>
    <row r="96">
      <c r="A96" s="7" t="n">
        <v>46203</v>
      </c>
      <c r="B96" s="8" t="n">
        <v>4150.9</v>
      </c>
      <c r="C96" s="8" t="n">
        <v>2.23</v>
      </c>
      <c r="D96" s="8" t="n">
        <v>2.23</v>
      </c>
      <c r="E96" s="8" t="n">
        <v>101.417</v>
      </c>
      <c r="F96" s="8" t="n">
        <v>84.65000000000001</v>
      </c>
      <c r="G96" s="8" t="n">
        <v>17.28</v>
      </c>
      <c r="H96" s="8" t="n">
        <v>68.77979999999999</v>
      </c>
      <c r="I96" s="8" t="n">
        <v>7365.459961</v>
      </c>
      <c r="J96" s="8" t="n">
        <v>98.709999</v>
      </c>
      <c r="L96" s="9">
        <f>LN(B96/B95)</f>
        <v/>
      </c>
      <c r="M96" s="9">
        <f>$M$1*(C96-C95)</f>
        <v/>
      </c>
      <c r="N96" s="9">
        <f>$N$1*(D96-D95)</f>
        <v/>
      </c>
      <c r="O96" s="9">
        <f>$O$1*LN(E96/E95)</f>
        <v/>
      </c>
      <c r="P96" s="9">
        <f>$P$1*LN(F96/F95)</f>
        <v/>
      </c>
      <c r="Q96" s="9">
        <f>$Q$1*(G96-G95)</f>
        <v/>
      </c>
      <c r="R96" s="9">
        <f>$R$1*(H96-H95)</f>
        <v/>
      </c>
      <c r="S96" s="9">
        <f>$S$1*LN(I96/I95)</f>
        <v/>
      </c>
      <c r="T96" s="9">
        <f>$T$1*LN(J96/J95)</f>
        <v/>
      </c>
      <c r="U96" s="9">
        <f>$W$12+$W$4*M96+$W$5*N96+$W$6*O96+$W$7*P96+$W$8*Q96+$W$9*R96+$W$10*S96+$W$11*T96</f>
        <v/>
      </c>
      <c r="AA96" s="10">
        <f>INDEX(LINEST(L77:L96,M77:T96,TRUE,TRUE),1,9)*4</f>
        <v/>
      </c>
      <c r="AB96" s="9">
        <f>INDEX(LINEST(L77:L96,M77:T96,TRUE,TRUE),1,8)</f>
        <v/>
      </c>
      <c r="AC96" s="9">
        <f>INDEX(LINEST(L77:L96,M77:T96,TRUE,TRUE),1,7)</f>
        <v/>
      </c>
      <c r="AD96" s="9">
        <f>INDEX(LINEST(L77:L96,M77:T96,TRUE,TRUE),1,6)</f>
        <v/>
      </c>
      <c r="AE96" s="9">
        <f>INDEX(LINEST(L77:L96,M77:T96,TRUE,TRUE),1,5)</f>
        <v/>
      </c>
      <c r="AF96" s="9">
        <f>INDEX(LINEST(L77:L96,M77:T96,TRUE,TRUE),1,4)</f>
        <v/>
      </c>
      <c r="AG96" s="9">
        <f>INDEX(LINEST(L77:L96,M77:T96,TRUE,TRUE),1,3)</f>
        <v/>
      </c>
      <c r="AH96" s="9">
        <f>INDEX(LINEST(L77:L96,M77:T96,TRUE,TRUE),1,2)</f>
        <v/>
      </c>
      <c r="AI96" s="9">
        <f>INDEX(LINEST(L77:L96,M77:T96,TRUE,TRUE),1,1)</f>
        <v/>
      </c>
      <c r="AJ96" s="10">
        <f>INDEX(LINEST(L77:L96,M77:T96,TRUE,TRUE),3,1)</f>
        <v/>
      </c>
      <c r="AK96" s="9">
        <f>AA95/4+AB95*M96+AC95*N96+AD95*O96+AE95*P96+AF95*Q96+AG95*R96+AH95*S96+AI95*T96</f>
        <v/>
      </c>
      <c r="AL96" s="9">
        <f>AVERAGE(L76:L95)</f>
        <v/>
      </c>
    </row>
  </sheetData>
  <mergeCells count="1">
    <mergeCell ref="A1:J1"/>
  </mergeCells>
  <dataValidations count="1">
    <dataValidation sqref="M1 N1 O1 P1 Q1 R1 S1 T1" showDropDown="0" showInputMessage="0" showErrorMessage="0" allowBlank="0" type="list">
      <formula1>"0,1"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66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Paste raw BBG block at A4↓ (your titles row 4, BBG metadata rows 5-6, DAILY data row 7↓). Order: A=Date B=XAU(dep) C=DXY D=GTII10 E=USGGBE10 F=BCOMCLTR G=VIX H=M2WD I=MOVE J=GOLDNPM K=USGGT10 L=CL1 M=SPX N=LBUSTRUU</t>
        </is>
      </c>
      <c r="P1" s="14" t="inlineStr">
        <is>
          <t>Frequency:</t>
        </is>
      </c>
      <c r="Q1" s="15" t="inlineStr">
        <is>
          <t>Monthly</t>
        </is>
      </c>
    </row>
    <row r="2">
      <c r="A2" s="2" t="inlineStr">
        <is>
          <t>Include (1/0) →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1</v>
      </c>
      <c r="P2" t="inlineStr">
        <is>
          <t>freq#</t>
        </is>
      </c>
      <c r="Q2">
        <f>MATCH(Q1,{"Monthly","Weekly","Quarterly"},0)</f>
        <v/>
      </c>
      <c r="AX2" s="6" t="inlineStr">
        <is>
          <t>Full-period regression</t>
        </is>
      </c>
    </row>
    <row r="3">
      <c r="P3" t="inlineStr">
        <is>
          <t># periods</t>
        </is>
      </c>
      <c r="Q3">
        <f>SUM($P$7:$P$60000)</f>
        <v/>
      </c>
      <c r="AX3" s="5" t="inlineStr">
        <is>
          <t>Factor</t>
        </is>
      </c>
      <c r="AY3" s="5" t="inlineStr">
        <is>
          <t>β</t>
        </is>
      </c>
      <c r="AZ3" s="5" t="inlineStr">
        <is>
          <t>std err</t>
        </is>
      </c>
      <c r="BA3" s="5" t="inlineStr">
        <is>
          <t>t</t>
        </is>
      </c>
    </row>
    <row r="4">
      <c r="P4" t="inlineStr">
        <is>
          <t>periods/yr</t>
        </is>
      </c>
      <c r="Q4">
        <f>CHOOSE($Q$2,12,52,4)</f>
        <v/>
      </c>
      <c r="AX4" t="inlineStr">
        <is>
          <t>DXY</t>
        </is>
      </c>
      <c r="AY4" s="9">
        <f>INDEX(LINEST(OFFSET($AH$8,0,0,$Q$3-1,1),OFFSET($AI$8,0,0,$Q$3-1,12),TRUE,TRUE),1,12)</f>
        <v/>
      </c>
      <c r="AZ4" s="9">
        <f>INDEX(LINEST(OFFSET($AH$8,0,0,$Q$3-1,1),OFFSET($AI$8,0,0,$Q$3-1,12),TRUE,TRUE),2,12)</f>
        <v/>
      </c>
      <c r="BA4" s="9">
        <f>AY4/AZ4</f>
        <v/>
      </c>
    </row>
    <row r="5">
      <c r="AX5" t="inlineStr">
        <is>
          <t>GTII10 (10Y real)</t>
        </is>
      </c>
      <c r="AY5" s="9">
        <f>INDEX(LINEST(OFFSET($AH$8,0,0,$Q$3-1,1),OFFSET($AI$8,0,0,$Q$3-1,12),TRUE,TRUE),1,11)</f>
        <v/>
      </c>
      <c r="AZ5" s="9">
        <f>INDEX(LINEST(OFFSET($AH$8,0,0,$Q$3-1,1),OFFSET($AI$8,0,0,$Q$3-1,12),TRUE,TRUE),2,11)</f>
        <v/>
      </c>
      <c r="BA5" s="9">
        <f>AY5/AZ5</f>
        <v/>
      </c>
    </row>
    <row r="6">
      <c r="R6" s="16" t="inlineStr">
        <is>
          <t>date(parsed)</t>
        </is>
      </c>
      <c r="AX6" t="inlineStr">
        <is>
          <t>USGGBE10 (10Y BE)</t>
        </is>
      </c>
      <c r="AY6" s="9">
        <f>INDEX(LINEST(OFFSET($AH$8,0,0,$Q$3-1,1),OFFSET($AI$8,0,0,$Q$3-1,12),TRUE,TRUE),1,10)</f>
        <v/>
      </c>
      <c r="AZ6" s="9">
        <f>INDEX(LINEST(OFFSET($AH$8,0,0,$Q$3-1,1),OFFSET($AI$8,0,0,$Q$3-1,12),TRUE,TRUE),2,10)</f>
        <v/>
      </c>
      <c r="BA6" s="9">
        <f>AY6/AZ6</f>
        <v/>
      </c>
    </row>
    <row r="7">
      <c r="O7">
        <f>IF($R7="","",CHOOSE($Q$2,YEAR(R7)*12+MONTH(R7),INT((R7-2)/7),YEAR(R7)*4+ROUNDUP(MONTH(R7)/3)))</f>
        <v/>
      </c>
      <c r="P7">
        <f>IF($R7="","",IF($R8="",1,IF(O7&lt;&gt;O8,1,0)))</f>
        <v/>
      </c>
      <c r="Q7">
        <f>IF(P7=1,SUM($P$7:P7),"")</f>
        <v/>
      </c>
      <c r="R7">
        <f>IF($A7="","",IF(ISNUMBER($A7),$A7,IFERROR(DATEVALUE($A7),NA())))</f>
        <v/>
      </c>
      <c r="S7" s="7">
        <f>IFERROR(INDEX($R$7:$R$60000,MATCH(ROW()-6,$Q$7:$Q$60000,0)),"")</f>
        <v/>
      </c>
      <c r="T7">
        <f>IFERROR(INDEX($B$7:$B$60000,MATCH(ROW()-6,$Q$7:$Q$60000,0)),"")</f>
        <v/>
      </c>
      <c r="U7">
        <f>IFERROR(INDEX($C$7:$C$60000,MATCH(ROW()-6,$Q$7:$Q$60000,0)),"")</f>
        <v/>
      </c>
      <c r="V7">
        <f>IFERROR(INDEX($D$7:$D$60000,MATCH(ROW()-6,$Q$7:$Q$60000,0)),"")</f>
        <v/>
      </c>
      <c r="W7">
        <f>IFERROR(INDEX($E$7:$E$60000,MATCH(ROW()-6,$Q$7:$Q$60000,0)),"")</f>
        <v/>
      </c>
      <c r="X7">
        <f>IFERROR(INDEX($F$7:$F$60000,MATCH(ROW()-6,$Q$7:$Q$60000,0)),"")</f>
        <v/>
      </c>
      <c r="Y7">
        <f>IFERROR(INDEX($G$7:$G$60000,MATCH(ROW()-6,$Q$7:$Q$60000,0)),"")</f>
        <v/>
      </c>
      <c r="Z7">
        <f>IFERROR(INDEX($H$7:$H$60000,MATCH(ROW()-6,$Q$7:$Q$60000,0)),"")</f>
        <v/>
      </c>
      <c r="AA7">
        <f>IFERROR(INDEX($I$7:$I$60000,MATCH(ROW()-6,$Q$7:$Q$60000,0)),"")</f>
        <v/>
      </c>
      <c r="AB7">
        <f>IFERROR(INDEX($J$7:$J$60000,MATCH(ROW()-6,$Q$7:$Q$60000,0)),"")</f>
        <v/>
      </c>
      <c r="AC7">
        <f>IFERROR(INDEX($K$7:$K$60000,MATCH(ROW()-6,$Q$7:$Q$60000,0)),"")</f>
        <v/>
      </c>
      <c r="AD7">
        <f>IFERROR(INDEX($L$7:$L$60000,MATCH(ROW()-6,$Q$7:$Q$60000,0)),"")</f>
        <v/>
      </c>
      <c r="AE7">
        <f>IFERROR(INDEX($M$7:$M$60000,MATCH(ROW()-6,$Q$7:$Q$60000,0)),"")</f>
        <v/>
      </c>
      <c r="AF7">
        <f>IFERROR(INDEX($N$7:$N$60000,MATCH(ROW()-6,$Q$7:$Q$60000,0)),"")</f>
        <v/>
      </c>
      <c r="AX7" t="inlineStr">
        <is>
          <t>BCOMCLTR (commod)</t>
        </is>
      </c>
      <c r="AY7" s="9">
        <f>INDEX(LINEST(OFFSET($AH$8,0,0,$Q$3-1,1),OFFSET($AI$8,0,0,$Q$3-1,12),TRUE,TRUE),1,9)</f>
        <v/>
      </c>
      <c r="AZ7" s="9">
        <f>INDEX(LINEST(OFFSET($AH$8,0,0,$Q$3-1,1),OFFSET($AI$8,0,0,$Q$3-1,12),TRUE,TRUE),2,9)</f>
        <v/>
      </c>
      <c r="BA7" s="9">
        <f>AY7/AZ7</f>
        <v/>
      </c>
    </row>
    <row r="8">
      <c r="O8">
        <f>IF($R8="","",CHOOSE($Q$2,YEAR(R8)*12+MONTH(R8),INT((R8-2)/7),YEAR(R8)*4+ROUNDUP(MONTH(R8)/3)))</f>
        <v/>
      </c>
      <c r="P8">
        <f>IF($R8="","",IF($R9="",1,IF(O8&lt;&gt;O9,1,0)))</f>
        <v/>
      </c>
      <c r="Q8">
        <f>IF(P8=1,SUM($P$7:P8),"")</f>
        <v/>
      </c>
      <c r="R8">
        <f>IF($A8="","",IF(ISNUMBER($A8),$A8,IFERROR(DATEVALUE($A8),NA())))</f>
        <v/>
      </c>
      <c r="S8" s="7">
        <f>IFERROR(INDEX($R$7:$R$60000,MATCH(ROW()-6,$Q$7:$Q$60000,0)),"")</f>
        <v/>
      </c>
      <c r="T8">
        <f>IFERROR(INDEX($B$7:$B$60000,MATCH(ROW()-6,$Q$7:$Q$60000,0)),"")</f>
        <v/>
      </c>
      <c r="U8">
        <f>IFERROR(INDEX($C$7:$C$60000,MATCH(ROW()-6,$Q$7:$Q$60000,0)),"")</f>
        <v/>
      </c>
      <c r="V8">
        <f>IFERROR(INDEX($D$7:$D$60000,MATCH(ROW()-6,$Q$7:$Q$60000,0)),"")</f>
        <v/>
      </c>
      <c r="W8">
        <f>IFERROR(INDEX($E$7:$E$60000,MATCH(ROW()-6,$Q$7:$Q$60000,0)),"")</f>
        <v/>
      </c>
      <c r="X8">
        <f>IFERROR(INDEX($F$7:$F$60000,MATCH(ROW()-6,$Q$7:$Q$60000,0)),"")</f>
        <v/>
      </c>
      <c r="Y8">
        <f>IFERROR(INDEX($G$7:$G$60000,MATCH(ROW()-6,$Q$7:$Q$60000,0)),"")</f>
        <v/>
      </c>
      <c r="Z8">
        <f>IFERROR(INDEX($H$7:$H$60000,MATCH(ROW()-6,$Q$7:$Q$60000,0)),"")</f>
        <v/>
      </c>
      <c r="AA8">
        <f>IFERROR(INDEX($I$7:$I$60000,MATCH(ROW()-6,$Q$7:$Q$60000,0)),"")</f>
        <v/>
      </c>
      <c r="AB8">
        <f>IFERROR(INDEX($J$7:$J$60000,MATCH(ROW()-6,$Q$7:$Q$60000,0)),"")</f>
        <v/>
      </c>
      <c r="AC8">
        <f>IFERROR(INDEX($K$7:$K$60000,MATCH(ROW()-6,$Q$7:$Q$60000,0)),"")</f>
        <v/>
      </c>
      <c r="AD8">
        <f>IFERROR(INDEX($L$7:$L$60000,MATCH(ROW()-6,$Q$7:$Q$60000,0)),"")</f>
        <v/>
      </c>
      <c r="AE8">
        <f>IFERROR(INDEX($M$7:$M$60000,MATCH(ROW()-6,$Q$7:$Q$60000,0)),"")</f>
        <v/>
      </c>
      <c r="AF8">
        <f>IFERROR(INDEX($N$7:$N$60000,MATCH(ROW()-6,$Q$7:$Q$60000,0)),"")</f>
        <v/>
      </c>
      <c r="AH8" s="9">
        <f>IF(OR($S8="",$S7=""),"",LN($T8/$T7))</f>
        <v/>
      </c>
      <c r="AI8" s="9">
        <f>IF(OR($S8="",$S7=""),"",$C$2*LN(U8/U7))</f>
        <v/>
      </c>
      <c r="AJ8" s="9">
        <f>IF(OR($S8="",$S7=""),"",$D$2*(V8-V7))</f>
        <v/>
      </c>
      <c r="AK8" s="9">
        <f>IF(OR($S8="",$S7=""),"",$E$2*(W8-W7))</f>
        <v/>
      </c>
      <c r="AL8" s="9">
        <f>IF(OR($S8="",$S7=""),"",$F$2*LN(X8/X7))</f>
        <v/>
      </c>
      <c r="AM8" s="9">
        <f>IF(OR($S8="",$S7=""),"",$G$2*(Y8-Y7))</f>
        <v/>
      </c>
      <c r="AN8" s="9">
        <f>IF(OR($S8="",$S7=""),"",$H$2*LN(Z8/Z7))</f>
        <v/>
      </c>
      <c r="AO8" s="9">
        <f>IF(OR($S8="",$S7=""),"",$I$2*(AA8-AA7))</f>
        <v/>
      </c>
      <c r="AP8" s="9">
        <f>IF(OR($S8="",$S7=""),"",$J$2*LN(AB8/AB7))</f>
        <v/>
      </c>
      <c r="AQ8" s="9">
        <f>IF(OR($S8="",$S7=""),"",$K$2*(AC8-AC7))</f>
        <v/>
      </c>
      <c r="AR8" s="9">
        <f>IF(OR($S8="",$S7=""),"",$L$2*LN(AD8/AD7))</f>
        <v/>
      </c>
      <c r="AS8" s="9">
        <f>IF(OR($S8="",$S7=""),"",$M$2*LN(AE8/AE7))</f>
        <v/>
      </c>
      <c r="AT8" s="9">
        <f>IF(OR($S8="",$S7=""),"",$N$2*LN(AF8/AF7))</f>
        <v/>
      </c>
      <c r="AV8" s="9">
        <f>IF($AH8="","",$AY$16+$AY$4*AI8+$AY$5*AJ8+$AY$6*AK8+$AY$7*AL8+$AY$8*AM8+$AY$9*AN8+$AY$10*AO8+$AY$11*AP8+$AY$12*AQ8+$AY$13*AR8+$AY$14*AS8+$AY$15*AT8)</f>
        <v/>
      </c>
      <c r="AX8" t="inlineStr">
        <is>
          <t>VIX</t>
        </is>
      </c>
      <c r="AY8" s="9">
        <f>INDEX(LINEST(OFFSET($AH$8,0,0,$Q$3-1,1),OFFSET($AI$8,0,0,$Q$3-1,12),TRUE,TRUE),1,8)</f>
        <v/>
      </c>
      <c r="AZ8" s="9">
        <f>INDEX(LINEST(OFFSET($AH$8,0,0,$Q$3-1,1),OFFSET($AI$8,0,0,$Q$3-1,12),TRUE,TRUE),2,8)</f>
        <v/>
      </c>
      <c r="BA8" s="9">
        <f>AY8/AZ8</f>
        <v/>
      </c>
    </row>
    <row r="9">
      <c r="O9">
        <f>IF($R9="","",CHOOSE($Q$2,YEAR(R9)*12+MONTH(R9),INT((R9-2)/7),YEAR(R9)*4+ROUNDUP(MONTH(R9)/3)))</f>
        <v/>
      </c>
      <c r="P9">
        <f>IF($R9="","",IF($R10="",1,IF(O9&lt;&gt;O10,1,0)))</f>
        <v/>
      </c>
      <c r="Q9">
        <f>IF(P9=1,SUM($P$7:P9),"")</f>
        <v/>
      </c>
      <c r="R9">
        <f>IF($A9="","",IF(ISNUMBER($A9),$A9,IFERROR(DATEVALUE($A9),NA())))</f>
        <v/>
      </c>
      <c r="S9" s="7">
        <f>IFERROR(INDEX($R$7:$R$60000,MATCH(ROW()-6,$Q$7:$Q$60000,0)),"")</f>
        <v/>
      </c>
      <c r="T9">
        <f>IFERROR(INDEX($B$7:$B$60000,MATCH(ROW()-6,$Q$7:$Q$60000,0)),"")</f>
        <v/>
      </c>
      <c r="U9">
        <f>IFERROR(INDEX($C$7:$C$60000,MATCH(ROW()-6,$Q$7:$Q$60000,0)),"")</f>
        <v/>
      </c>
      <c r="V9">
        <f>IFERROR(INDEX($D$7:$D$60000,MATCH(ROW()-6,$Q$7:$Q$60000,0)),"")</f>
        <v/>
      </c>
      <c r="W9">
        <f>IFERROR(INDEX($E$7:$E$60000,MATCH(ROW()-6,$Q$7:$Q$60000,0)),"")</f>
        <v/>
      </c>
      <c r="X9">
        <f>IFERROR(INDEX($F$7:$F$60000,MATCH(ROW()-6,$Q$7:$Q$60000,0)),"")</f>
        <v/>
      </c>
      <c r="Y9">
        <f>IFERROR(INDEX($G$7:$G$60000,MATCH(ROW()-6,$Q$7:$Q$60000,0)),"")</f>
        <v/>
      </c>
      <c r="Z9">
        <f>IFERROR(INDEX($H$7:$H$60000,MATCH(ROW()-6,$Q$7:$Q$60000,0)),"")</f>
        <v/>
      </c>
      <c r="AA9">
        <f>IFERROR(INDEX($I$7:$I$60000,MATCH(ROW()-6,$Q$7:$Q$60000,0)),"")</f>
        <v/>
      </c>
      <c r="AB9">
        <f>IFERROR(INDEX($J$7:$J$60000,MATCH(ROW()-6,$Q$7:$Q$60000,0)),"")</f>
        <v/>
      </c>
      <c r="AC9">
        <f>IFERROR(INDEX($K$7:$K$60000,MATCH(ROW()-6,$Q$7:$Q$60000,0)),"")</f>
        <v/>
      </c>
      <c r="AD9">
        <f>IFERROR(INDEX($L$7:$L$60000,MATCH(ROW()-6,$Q$7:$Q$60000,0)),"")</f>
        <v/>
      </c>
      <c r="AE9">
        <f>IFERROR(INDEX($M$7:$M$60000,MATCH(ROW()-6,$Q$7:$Q$60000,0)),"")</f>
        <v/>
      </c>
      <c r="AF9">
        <f>IFERROR(INDEX($N$7:$N$60000,MATCH(ROW()-6,$Q$7:$Q$60000,0)),"")</f>
        <v/>
      </c>
      <c r="AH9" s="9">
        <f>IF(OR($S9="",$S8=""),"",LN($T9/$T8))</f>
        <v/>
      </c>
      <c r="AI9" s="9">
        <f>IF(OR($S9="",$S8=""),"",$C$2*LN(U9/U8))</f>
        <v/>
      </c>
      <c r="AJ9" s="9">
        <f>IF(OR($S9="",$S8=""),"",$D$2*(V9-V8))</f>
        <v/>
      </c>
      <c r="AK9" s="9">
        <f>IF(OR($S9="",$S8=""),"",$E$2*(W9-W8))</f>
        <v/>
      </c>
      <c r="AL9" s="9">
        <f>IF(OR($S9="",$S8=""),"",$F$2*LN(X9/X8))</f>
        <v/>
      </c>
      <c r="AM9" s="9">
        <f>IF(OR($S9="",$S8=""),"",$G$2*(Y9-Y8))</f>
        <v/>
      </c>
      <c r="AN9" s="9">
        <f>IF(OR($S9="",$S8=""),"",$H$2*LN(Z9/Z8))</f>
        <v/>
      </c>
      <c r="AO9" s="9">
        <f>IF(OR($S9="",$S8=""),"",$I$2*(AA9-AA8))</f>
        <v/>
      </c>
      <c r="AP9" s="9">
        <f>IF(OR($S9="",$S8=""),"",$J$2*LN(AB9/AB8))</f>
        <v/>
      </c>
      <c r="AQ9" s="9">
        <f>IF(OR($S9="",$S8=""),"",$K$2*(AC9-AC8))</f>
        <v/>
      </c>
      <c r="AR9" s="9">
        <f>IF(OR($S9="",$S8=""),"",$L$2*LN(AD9/AD8))</f>
        <v/>
      </c>
      <c r="AS9" s="9">
        <f>IF(OR($S9="",$S8=""),"",$M$2*LN(AE9/AE8))</f>
        <v/>
      </c>
      <c r="AT9" s="9">
        <f>IF(OR($S9="",$S8=""),"",$N$2*LN(AF9/AF8))</f>
        <v/>
      </c>
      <c r="AV9" s="9">
        <f>IF($AH9="","",$AY$16+$AY$4*AI9+$AY$5*AJ9+$AY$6*AK9+$AY$7*AL9+$AY$8*AM9+$AY$9*AN9+$AY$10*AO9+$AY$11*AP9+$AY$12*AQ9+$AY$13*AR9+$AY$14*AS9+$AY$15*AT9)</f>
        <v/>
      </c>
      <c r="AX9" t="inlineStr">
        <is>
          <t>M2WD (M2)</t>
        </is>
      </c>
      <c r="AY9" s="9">
        <f>INDEX(LINEST(OFFSET($AH$8,0,0,$Q$3-1,1),OFFSET($AI$8,0,0,$Q$3-1,12),TRUE,TRUE),1,7)</f>
        <v/>
      </c>
      <c r="AZ9" s="9">
        <f>INDEX(LINEST(OFFSET($AH$8,0,0,$Q$3-1,1),OFFSET($AI$8,0,0,$Q$3-1,12),TRUE,TRUE),2,7)</f>
        <v/>
      </c>
      <c r="BA9" s="9">
        <f>AY9/AZ9</f>
        <v/>
      </c>
    </row>
    <row r="10">
      <c r="O10">
        <f>IF($R10="","",CHOOSE($Q$2,YEAR(R10)*12+MONTH(R10),INT((R10-2)/7),YEAR(R10)*4+ROUNDUP(MONTH(R10)/3)))</f>
        <v/>
      </c>
      <c r="P10">
        <f>IF($R10="","",IF($R11="",1,IF(O10&lt;&gt;O11,1,0)))</f>
        <v/>
      </c>
      <c r="Q10">
        <f>IF(P10=1,SUM($P$7:P10),"")</f>
        <v/>
      </c>
      <c r="R10">
        <f>IF($A10="","",IF(ISNUMBER($A10),$A10,IFERROR(DATEVALUE($A10),NA())))</f>
        <v/>
      </c>
      <c r="S10" s="7">
        <f>IFERROR(INDEX($R$7:$R$60000,MATCH(ROW()-6,$Q$7:$Q$60000,0)),"")</f>
        <v/>
      </c>
      <c r="T10">
        <f>IFERROR(INDEX($B$7:$B$60000,MATCH(ROW()-6,$Q$7:$Q$60000,0)),"")</f>
        <v/>
      </c>
      <c r="U10">
        <f>IFERROR(INDEX($C$7:$C$60000,MATCH(ROW()-6,$Q$7:$Q$60000,0)),"")</f>
        <v/>
      </c>
      <c r="V10">
        <f>IFERROR(INDEX($D$7:$D$60000,MATCH(ROW()-6,$Q$7:$Q$60000,0)),"")</f>
        <v/>
      </c>
      <c r="W10">
        <f>IFERROR(INDEX($E$7:$E$60000,MATCH(ROW()-6,$Q$7:$Q$60000,0)),"")</f>
        <v/>
      </c>
      <c r="X10">
        <f>IFERROR(INDEX($F$7:$F$60000,MATCH(ROW()-6,$Q$7:$Q$60000,0)),"")</f>
        <v/>
      </c>
      <c r="Y10">
        <f>IFERROR(INDEX($G$7:$G$60000,MATCH(ROW()-6,$Q$7:$Q$60000,0)),"")</f>
        <v/>
      </c>
      <c r="Z10">
        <f>IFERROR(INDEX($H$7:$H$60000,MATCH(ROW()-6,$Q$7:$Q$60000,0)),"")</f>
        <v/>
      </c>
      <c r="AA10">
        <f>IFERROR(INDEX($I$7:$I$60000,MATCH(ROW()-6,$Q$7:$Q$60000,0)),"")</f>
        <v/>
      </c>
      <c r="AB10">
        <f>IFERROR(INDEX($J$7:$J$60000,MATCH(ROW()-6,$Q$7:$Q$60000,0)),"")</f>
        <v/>
      </c>
      <c r="AC10">
        <f>IFERROR(INDEX($K$7:$K$60000,MATCH(ROW()-6,$Q$7:$Q$60000,0)),"")</f>
        <v/>
      </c>
      <c r="AD10">
        <f>IFERROR(INDEX($L$7:$L$60000,MATCH(ROW()-6,$Q$7:$Q$60000,0)),"")</f>
        <v/>
      </c>
      <c r="AE10">
        <f>IFERROR(INDEX($M$7:$M$60000,MATCH(ROW()-6,$Q$7:$Q$60000,0)),"")</f>
        <v/>
      </c>
      <c r="AF10">
        <f>IFERROR(INDEX($N$7:$N$60000,MATCH(ROW()-6,$Q$7:$Q$60000,0)),"")</f>
        <v/>
      </c>
      <c r="AH10" s="9">
        <f>IF(OR($S10="",$S9=""),"",LN($T10/$T9))</f>
        <v/>
      </c>
      <c r="AI10" s="9">
        <f>IF(OR($S10="",$S9=""),"",$C$2*LN(U10/U9))</f>
        <v/>
      </c>
      <c r="AJ10" s="9">
        <f>IF(OR($S10="",$S9=""),"",$D$2*(V10-V9))</f>
        <v/>
      </c>
      <c r="AK10" s="9">
        <f>IF(OR($S10="",$S9=""),"",$E$2*(W10-W9))</f>
        <v/>
      </c>
      <c r="AL10" s="9">
        <f>IF(OR($S10="",$S9=""),"",$F$2*LN(X10/X9))</f>
        <v/>
      </c>
      <c r="AM10" s="9">
        <f>IF(OR($S10="",$S9=""),"",$G$2*(Y10-Y9))</f>
        <v/>
      </c>
      <c r="AN10" s="9">
        <f>IF(OR($S10="",$S9=""),"",$H$2*LN(Z10/Z9))</f>
        <v/>
      </c>
      <c r="AO10" s="9">
        <f>IF(OR($S10="",$S9=""),"",$I$2*(AA10-AA9))</f>
        <v/>
      </c>
      <c r="AP10" s="9">
        <f>IF(OR($S10="",$S9=""),"",$J$2*LN(AB10/AB9))</f>
        <v/>
      </c>
      <c r="AQ10" s="9">
        <f>IF(OR($S10="",$S9=""),"",$K$2*(AC10-AC9))</f>
        <v/>
      </c>
      <c r="AR10" s="9">
        <f>IF(OR($S10="",$S9=""),"",$L$2*LN(AD10/AD9))</f>
        <v/>
      </c>
      <c r="AS10" s="9">
        <f>IF(OR($S10="",$S9=""),"",$M$2*LN(AE10/AE9))</f>
        <v/>
      </c>
      <c r="AT10" s="9">
        <f>IF(OR($S10="",$S9=""),"",$N$2*LN(AF10/AF9))</f>
        <v/>
      </c>
      <c r="AV10" s="9">
        <f>IF($AH10="","",$AY$16+$AY$4*AI10+$AY$5*AJ10+$AY$6*AK10+$AY$7*AL10+$AY$8*AM10+$AY$9*AN10+$AY$10*AO10+$AY$11*AP10+$AY$12*AQ10+$AY$13*AR10+$AY$14*AS10+$AY$15*AT10)</f>
        <v/>
      </c>
      <c r="AX10" t="inlineStr">
        <is>
          <t>MOVE</t>
        </is>
      </c>
      <c r="AY10" s="9">
        <f>INDEX(LINEST(OFFSET($AH$8,0,0,$Q$3-1,1),OFFSET($AI$8,0,0,$Q$3-1,12),TRUE,TRUE),1,6)</f>
        <v/>
      </c>
      <c r="AZ10" s="9">
        <f>INDEX(LINEST(OFFSET($AH$8,0,0,$Q$3-1,1),OFFSET($AI$8,0,0,$Q$3-1,12),TRUE,TRUE),2,6)</f>
        <v/>
      </c>
      <c r="BA10" s="9">
        <f>AY10/AZ10</f>
        <v/>
      </c>
    </row>
    <row r="11">
      <c r="O11">
        <f>IF($R11="","",CHOOSE($Q$2,YEAR(R11)*12+MONTH(R11),INT((R11-2)/7),YEAR(R11)*4+ROUNDUP(MONTH(R11)/3)))</f>
        <v/>
      </c>
      <c r="P11">
        <f>IF($R11="","",IF($R12="",1,IF(O11&lt;&gt;O12,1,0)))</f>
        <v/>
      </c>
      <c r="Q11">
        <f>IF(P11=1,SUM($P$7:P11),"")</f>
        <v/>
      </c>
      <c r="R11">
        <f>IF($A11="","",IF(ISNUMBER($A11),$A11,IFERROR(DATEVALUE($A11),NA())))</f>
        <v/>
      </c>
      <c r="S11" s="7">
        <f>IFERROR(INDEX($R$7:$R$60000,MATCH(ROW()-6,$Q$7:$Q$60000,0)),"")</f>
        <v/>
      </c>
      <c r="T11">
        <f>IFERROR(INDEX($B$7:$B$60000,MATCH(ROW()-6,$Q$7:$Q$60000,0)),"")</f>
        <v/>
      </c>
      <c r="U11">
        <f>IFERROR(INDEX($C$7:$C$60000,MATCH(ROW()-6,$Q$7:$Q$60000,0)),"")</f>
        <v/>
      </c>
      <c r="V11">
        <f>IFERROR(INDEX($D$7:$D$60000,MATCH(ROW()-6,$Q$7:$Q$60000,0)),"")</f>
        <v/>
      </c>
      <c r="W11">
        <f>IFERROR(INDEX($E$7:$E$60000,MATCH(ROW()-6,$Q$7:$Q$60000,0)),"")</f>
        <v/>
      </c>
      <c r="X11">
        <f>IFERROR(INDEX($F$7:$F$60000,MATCH(ROW()-6,$Q$7:$Q$60000,0)),"")</f>
        <v/>
      </c>
      <c r="Y11">
        <f>IFERROR(INDEX($G$7:$G$60000,MATCH(ROW()-6,$Q$7:$Q$60000,0)),"")</f>
        <v/>
      </c>
      <c r="Z11">
        <f>IFERROR(INDEX($H$7:$H$60000,MATCH(ROW()-6,$Q$7:$Q$60000,0)),"")</f>
        <v/>
      </c>
      <c r="AA11">
        <f>IFERROR(INDEX($I$7:$I$60000,MATCH(ROW()-6,$Q$7:$Q$60000,0)),"")</f>
        <v/>
      </c>
      <c r="AB11">
        <f>IFERROR(INDEX($J$7:$J$60000,MATCH(ROW()-6,$Q$7:$Q$60000,0)),"")</f>
        <v/>
      </c>
      <c r="AC11">
        <f>IFERROR(INDEX($K$7:$K$60000,MATCH(ROW()-6,$Q$7:$Q$60000,0)),"")</f>
        <v/>
      </c>
      <c r="AD11">
        <f>IFERROR(INDEX($L$7:$L$60000,MATCH(ROW()-6,$Q$7:$Q$60000,0)),"")</f>
        <v/>
      </c>
      <c r="AE11">
        <f>IFERROR(INDEX($M$7:$M$60000,MATCH(ROW()-6,$Q$7:$Q$60000,0)),"")</f>
        <v/>
      </c>
      <c r="AF11">
        <f>IFERROR(INDEX($N$7:$N$60000,MATCH(ROW()-6,$Q$7:$Q$60000,0)),"")</f>
        <v/>
      </c>
      <c r="AH11" s="9">
        <f>IF(OR($S11="",$S10=""),"",LN($T11/$T10))</f>
        <v/>
      </c>
      <c r="AI11" s="9">
        <f>IF(OR($S11="",$S10=""),"",$C$2*LN(U11/U10))</f>
        <v/>
      </c>
      <c r="AJ11" s="9">
        <f>IF(OR($S11="",$S10=""),"",$D$2*(V11-V10))</f>
        <v/>
      </c>
      <c r="AK11" s="9">
        <f>IF(OR($S11="",$S10=""),"",$E$2*(W11-W10))</f>
        <v/>
      </c>
      <c r="AL11" s="9">
        <f>IF(OR($S11="",$S10=""),"",$F$2*LN(X11/X10))</f>
        <v/>
      </c>
      <c r="AM11" s="9">
        <f>IF(OR($S11="",$S10=""),"",$G$2*(Y11-Y10))</f>
        <v/>
      </c>
      <c r="AN11" s="9">
        <f>IF(OR($S11="",$S10=""),"",$H$2*LN(Z11/Z10))</f>
        <v/>
      </c>
      <c r="AO11" s="9">
        <f>IF(OR($S11="",$S10=""),"",$I$2*(AA11-AA10))</f>
        <v/>
      </c>
      <c r="AP11" s="9">
        <f>IF(OR($S11="",$S10=""),"",$J$2*LN(AB11/AB10))</f>
        <v/>
      </c>
      <c r="AQ11" s="9">
        <f>IF(OR($S11="",$S10=""),"",$K$2*(AC11-AC10))</f>
        <v/>
      </c>
      <c r="AR11" s="9">
        <f>IF(OR($S11="",$S10=""),"",$L$2*LN(AD11/AD10))</f>
        <v/>
      </c>
      <c r="AS11" s="9">
        <f>IF(OR($S11="",$S10=""),"",$M$2*LN(AE11/AE10))</f>
        <v/>
      </c>
      <c r="AT11" s="9">
        <f>IF(OR($S11="",$S10=""),"",$N$2*LN(AF11/AF10))</f>
        <v/>
      </c>
      <c r="AV11" s="9">
        <f>IF($AH11="","",$AY$16+$AY$4*AI11+$AY$5*AJ11+$AY$6*AK11+$AY$7*AL11+$AY$8*AM11+$AY$9*AN11+$AY$10*AO11+$AY$11*AP11+$AY$12*AQ11+$AY$13*AR11+$AY$14*AS11+$AY$15*AT11)</f>
        <v/>
      </c>
      <c r="AX11" t="inlineStr">
        <is>
          <t>GOLDNPM (gold dup)</t>
        </is>
      </c>
      <c r="AY11" s="9">
        <f>INDEX(LINEST(OFFSET($AH$8,0,0,$Q$3-1,1),OFFSET($AI$8,0,0,$Q$3-1,12),TRUE,TRUE),1,5)</f>
        <v/>
      </c>
      <c r="AZ11" s="9">
        <f>INDEX(LINEST(OFFSET($AH$8,0,0,$Q$3-1,1),OFFSET($AI$8,0,0,$Q$3-1,12),TRUE,TRUE),2,5)</f>
        <v/>
      </c>
      <c r="BA11" s="9">
        <f>AY11/AZ11</f>
        <v/>
      </c>
    </row>
    <row r="12">
      <c r="O12">
        <f>IF($R12="","",CHOOSE($Q$2,YEAR(R12)*12+MONTH(R12),INT((R12-2)/7),YEAR(R12)*4+ROUNDUP(MONTH(R12)/3)))</f>
        <v/>
      </c>
      <c r="P12">
        <f>IF($R12="","",IF($R13="",1,IF(O12&lt;&gt;O13,1,0)))</f>
        <v/>
      </c>
      <c r="Q12">
        <f>IF(P12=1,SUM($P$7:P12),"")</f>
        <v/>
      </c>
      <c r="R12">
        <f>IF($A12="","",IF(ISNUMBER($A12),$A12,IFERROR(DATEVALUE($A12),NA())))</f>
        <v/>
      </c>
      <c r="S12" s="7">
        <f>IFERROR(INDEX($R$7:$R$60000,MATCH(ROW()-6,$Q$7:$Q$60000,0)),"")</f>
        <v/>
      </c>
      <c r="T12">
        <f>IFERROR(INDEX($B$7:$B$60000,MATCH(ROW()-6,$Q$7:$Q$60000,0)),"")</f>
        <v/>
      </c>
      <c r="U12">
        <f>IFERROR(INDEX($C$7:$C$60000,MATCH(ROW()-6,$Q$7:$Q$60000,0)),"")</f>
        <v/>
      </c>
      <c r="V12">
        <f>IFERROR(INDEX($D$7:$D$60000,MATCH(ROW()-6,$Q$7:$Q$60000,0)),"")</f>
        <v/>
      </c>
      <c r="W12">
        <f>IFERROR(INDEX($E$7:$E$60000,MATCH(ROW()-6,$Q$7:$Q$60000,0)),"")</f>
        <v/>
      </c>
      <c r="X12">
        <f>IFERROR(INDEX($F$7:$F$60000,MATCH(ROW()-6,$Q$7:$Q$60000,0)),"")</f>
        <v/>
      </c>
      <c r="Y12">
        <f>IFERROR(INDEX($G$7:$G$60000,MATCH(ROW()-6,$Q$7:$Q$60000,0)),"")</f>
        <v/>
      </c>
      <c r="Z12">
        <f>IFERROR(INDEX($H$7:$H$60000,MATCH(ROW()-6,$Q$7:$Q$60000,0)),"")</f>
        <v/>
      </c>
      <c r="AA12">
        <f>IFERROR(INDEX($I$7:$I$60000,MATCH(ROW()-6,$Q$7:$Q$60000,0)),"")</f>
        <v/>
      </c>
      <c r="AB12">
        <f>IFERROR(INDEX($J$7:$J$60000,MATCH(ROW()-6,$Q$7:$Q$60000,0)),"")</f>
        <v/>
      </c>
      <c r="AC12">
        <f>IFERROR(INDEX($K$7:$K$60000,MATCH(ROW()-6,$Q$7:$Q$60000,0)),"")</f>
        <v/>
      </c>
      <c r="AD12">
        <f>IFERROR(INDEX($L$7:$L$60000,MATCH(ROW()-6,$Q$7:$Q$60000,0)),"")</f>
        <v/>
      </c>
      <c r="AE12">
        <f>IFERROR(INDEX($M$7:$M$60000,MATCH(ROW()-6,$Q$7:$Q$60000,0)),"")</f>
        <v/>
      </c>
      <c r="AF12">
        <f>IFERROR(INDEX($N$7:$N$60000,MATCH(ROW()-6,$Q$7:$Q$60000,0)),"")</f>
        <v/>
      </c>
      <c r="AH12" s="9">
        <f>IF(OR($S12="",$S11=""),"",LN($T12/$T11))</f>
        <v/>
      </c>
      <c r="AI12" s="9">
        <f>IF(OR($S12="",$S11=""),"",$C$2*LN(U12/U11))</f>
        <v/>
      </c>
      <c r="AJ12" s="9">
        <f>IF(OR($S12="",$S11=""),"",$D$2*(V12-V11))</f>
        <v/>
      </c>
      <c r="AK12" s="9">
        <f>IF(OR($S12="",$S11=""),"",$E$2*(W12-W11))</f>
        <v/>
      </c>
      <c r="AL12" s="9">
        <f>IF(OR($S12="",$S11=""),"",$F$2*LN(X12/X11))</f>
        <v/>
      </c>
      <c r="AM12" s="9">
        <f>IF(OR($S12="",$S11=""),"",$G$2*(Y12-Y11))</f>
        <v/>
      </c>
      <c r="AN12" s="9">
        <f>IF(OR($S12="",$S11=""),"",$H$2*LN(Z12/Z11))</f>
        <v/>
      </c>
      <c r="AO12" s="9">
        <f>IF(OR($S12="",$S11=""),"",$I$2*(AA12-AA11))</f>
        <v/>
      </c>
      <c r="AP12" s="9">
        <f>IF(OR($S12="",$S11=""),"",$J$2*LN(AB12/AB11))</f>
        <v/>
      </c>
      <c r="AQ12" s="9">
        <f>IF(OR($S12="",$S11=""),"",$K$2*(AC12-AC11))</f>
        <v/>
      </c>
      <c r="AR12" s="9">
        <f>IF(OR($S12="",$S11=""),"",$L$2*LN(AD12/AD11))</f>
        <v/>
      </c>
      <c r="AS12" s="9">
        <f>IF(OR($S12="",$S11=""),"",$M$2*LN(AE12/AE11))</f>
        <v/>
      </c>
      <c r="AT12" s="9">
        <f>IF(OR($S12="",$S11=""),"",$N$2*LN(AF12/AF11))</f>
        <v/>
      </c>
      <c r="AV12" s="9">
        <f>IF($AH12="","",$AY$16+$AY$4*AI12+$AY$5*AJ12+$AY$6*AK12+$AY$7*AL12+$AY$8*AM12+$AY$9*AN12+$AY$10*AO12+$AY$11*AP12+$AY$12*AQ12+$AY$13*AR12+$AY$14*AS12+$AY$15*AT12)</f>
        <v/>
      </c>
      <c r="AX12" t="inlineStr">
        <is>
          <t>USGGT10 (real dup)</t>
        </is>
      </c>
      <c r="AY12" s="9">
        <f>INDEX(LINEST(OFFSET($AH$8,0,0,$Q$3-1,1),OFFSET($AI$8,0,0,$Q$3-1,12),TRUE,TRUE),1,4)</f>
        <v/>
      </c>
      <c r="AZ12" s="9">
        <f>INDEX(LINEST(OFFSET($AH$8,0,0,$Q$3-1,1),OFFSET($AI$8,0,0,$Q$3-1,12),TRUE,TRUE),2,4)</f>
        <v/>
      </c>
      <c r="BA12" s="9">
        <f>AY12/AZ12</f>
        <v/>
      </c>
    </row>
    <row r="13">
      <c r="O13">
        <f>IF($R13="","",CHOOSE($Q$2,YEAR(R13)*12+MONTH(R13),INT((R13-2)/7),YEAR(R13)*4+ROUNDUP(MONTH(R13)/3)))</f>
        <v/>
      </c>
      <c r="P13">
        <f>IF($R13="","",IF($R14="",1,IF(O13&lt;&gt;O14,1,0)))</f>
        <v/>
      </c>
      <c r="Q13">
        <f>IF(P13=1,SUM($P$7:P13),"")</f>
        <v/>
      </c>
      <c r="R13">
        <f>IF($A13="","",IF(ISNUMBER($A13),$A13,IFERROR(DATEVALUE($A13),NA())))</f>
        <v/>
      </c>
      <c r="S13" s="7">
        <f>IFERROR(INDEX($R$7:$R$60000,MATCH(ROW()-6,$Q$7:$Q$60000,0)),"")</f>
        <v/>
      </c>
      <c r="T13">
        <f>IFERROR(INDEX($B$7:$B$60000,MATCH(ROW()-6,$Q$7:$Q$60000,0)),"")</f>
        <v/>
      </c>
      <c r="U13">
        <f>IFERROR(INDEX($C$7:$C$60000,MATCH(ROW()-6,$Q$7:$Q$60000,0)),"")</f>
        <v/>
      </c>
      <c r="V13">
        <f>IFERROR(INDEX($D$7:$D$60000,MATCH(ROW()-6,$Q$7:$Q$60000,0)),"")</f>
        <v/>
      </c>
      <c r="W13">
        <f>IFERROR(INDEX($E$7:$E$60000,MATCH(ROW()-6,$Q$7:$Q$60000,0)),"")</f>
        <v/>
      </c>
      <c r="X13">
        <f>IFERROR(INDEX($F$7:$F$60000,MATCH(ROW()-6,$Q$7:$Q$60000,0)),"")</f>
        <v/>
      </c>
      <c r="Y13">
        <f>IFERROR(INDEX($G$7:$G$60000,MATCH(ROW()-6,$Q$7:$Q$60000,0)),"")</f>
        <v/>
      </c>
      <c r="Z13">
        <f>IFERROR(INDEX($H$7:$H$60000,MATCH(ROW()-6,$Q$7:$Q$60000,0)),"")</f>
        <v/>
      </c>
      <c r="AA13">
        <f>IFERROR(INDEX($I$7:$I$60000,MATCH(ROW()-6,$Q$7:$Q$60000,0)),"")</f>
        <v/>
      </c>
      <c r="AB13">
        <f>IFERROR(INDEX($J$7:$J$60000,MATCH(ROW()-6,$Q$7:$Q$60000,0)),"")</f>
        <v/>
      </c>
      <c r="AC13">
        <f>IFERROR(INDEX($K$7:$K$60000,MATCH(ROW()-6,$Q$7:$Q$60000,0)),"")</f>
        <v/>
      </c>
      <c r="AD13">
        <f>IFERROR(INDEX($L$7:$L$60000,MATCH(ROW()-6,$Q$7:$Q$60000,0)),"")</f>
        <v/>
      </c>
      <c r="AE13">
        <f>IFERROR(INDEX($M$7:$M$60000,MATCH(ROW()-6,$Q$7:$Q$60000,0)),"")</f>
        <v/>
      </c>
      <c r="AF13">
        <f>IFERROR(INDEX($N$7:$N$60000,MATCH(ROW()-6,$Q$7:$Q$60000,0)),"")</f>
        <v/>
      </c>
      <c r="AH13" s="9">
        <f>IF(OR($S13="",$S12=""),"",LN($T13/$T12))</f>
        <v/>
      </c>
      <c r="AI13" s="9">
        <f>IF(OR($S13="",$S12=""),"",$C$2*LN(U13/U12))</f>
        <v/>
      </c>
      <c r="AJ13" s="9">
        <f>IF(OR($S13="",$S12=""),"",$D$2*(V13-V12))</f>
        <v/>
      </c>
      <c r="AK13" s="9">
        <f>IF(OR($S13="",$S12=""),"",$E$2*(W13-W12))</f>
        <v/>
      </c>
      <c r="AL13" s="9">
        <f>IF(OR($S13="",$S12=""),"",$F$2*LN(X13/X12))</f>
        <v/>
      </c>
      <c r="AM13" s="9">
        <f>IF(OR($S13="",$S12=""),"",$G$2*(Y13-Y12))</f>
        <v/>
      </c>
      <c r="AN13" s="9">
        <f>IF(OR($S13="",$S12=""),"",$H$2*LN(Z13/Z12))</f>
        <v/>
      </c>
      <c r="AO13" s="9">
        <f>IF(OR($S13="",$S12=""),"",$I$2*(AA13-AA12))</f>
        <v/>
      </c>
      <c r="AP13" s="9">
        <f>IF(OR($S13="",$S12=""),"",$J$2*LN(AB13/AB12))</f>
        <v/>
      </c>
      <c r="AQ13" s="9">
        <f>IF(OR($S13="",$S12=""),"",$K$2*(AC13-AC12))</f>
        <v/>
      </c>
      <c r="AR13" s="9">
        <f>IF(OR($S13="",$S12=""),"",$L$2*LN(AD13/AD12))</f>
        <v/>
      </c>
      <c r="AS13" s="9">
        <f>IF(OR($S13="",$S12=""),"",$M$2*LN(AE13/AE12))</f>
        <v/>
      </c>
      <c r="AT13" s="9">
        <f>IF(OR($S13="",$S12=""),"",$N$2*LN(AF13/AF12))</f>
        <v/>
      </c>
      <c r="AV13" s="9">
        <f>IF($AH13="","",$AY$16+$AY$4*AI13+$AY$5*AJ13+$AY$6*AK13+$AY$7*AL13+$AY$8*AM13+$AY$9*AN13+$AY$10*AO13+$AY$11*AP13+$AY$12*AQ13+$AY$13*AR13+$AY$14*AS13+$AY$15*AT13)</f>
        <v/>
      </c>
      <c r="AX13" t="inlineStr">
        <is>
          <t>CL1 (WTI)</t>
        </is>
      </c>
      <c r="AY13" s="9">
        <f>INDEX(LINEST(OFFSET($AH$8,0,0,$Q$3-1,1),OFFSET($AI$8,0,0,$Q$3-1,12),TRUE,TRUE),1,3)</f>
        <v/>
      </c>
      <c r="AZ13" s="9">
        <f>INDEX(LINEST(OFFSET($AH$8,0,0,$Q$3-1,1),OFFSET($AI$8,0,0,$Q$3-1,12),TRUE,TRUE),2,3)</f>
        <v/>
      </c>
      <c r="BA13" s="9">
        <f>AY13/AZ13</f>
        <v/>
      </c>
    </row>
    <row r="14">
      <c r="O14">
        <f>IF($R14="","",CHOOSE($Q$2,YEAR(R14)*12+MONTH(R14),INT((R14-2)/7),YEAR(R14)*4+ROUNDUP(MONTH(R14)/3)))</f>
        <v/>
      </c>
      <c r="P14">
        <f>IF($R14="","",IF($R15="",1,IF(O14&lt;&gt;O15,1,0)))</f>
        <v/>
      </c>
      <c r="Q14">
        <f>IF(P14=1,SUM($P$7:P14),"")</f>
        <v/>
      </c>
      <c r="R14">
        <f>IF($A14="","",IF(ISNUMBER($A14),$A14,IFERROR(DATEVALUE($A14),NA())))</f>
        <v/>
      </c>
      <c r="S14" s="7">
        <f>IFERROR(INDEX($R$7:$R$60000,MATCH(ROW()-6,$Q$7:$Q$60000,0)),"")</f>
        <v/>
      </c>
      <c r="T14">
        <f>IFERROR(INDEX($B$7:$B$60000,MATCH(ROW()-6,$Q$7:$Q$60000,0)),"")</f>
        <v/>
      </c>
      <c r="U14">
        <f>IFERROR(INDEX($C$7:$C$60000,MATCH(ROW()-6,$Q$7:$Q$60000,0)),"")</f>
        <v/>
      </c>
      <c r="V14">
        <f>IFERROR(INDEX($D$7:$D$60000,MATCH(ROW()-6,$Q$7:$Q$60000,0)),"")</f>
        <v/>
      </c>
      <c r="W14">
        <f>IFERROR(INDEX($E$7:$E$60000,MATCH(ROW()-6,$Q$7:$Q$60000,0)),"")</f>
        <v/>
      </c>
      <c r="X14">
        <f>IFERROR(INDEX($F$7:$F$60000,MATCH(ROW()-6,$Q$7:$Q$60000,0)),"")</f>
        <v/>
      </c>
      <c r="Y14">
        <f>IFERROR(INDEX($G$7:$G$60000,MATCH(ROW()-6,$Q$7:$Q$60000,0)),"")</f>
        <v/>
      </c>
      <c r="Z14">
        <f>IFERROR(INDEX($H$7:$H$60000,MATCH(ROW()-6,$Q$7:$Q$60000,0)),"")</f>
        <v/>
      </c>
      <c r="AA14">
        <f>IFERROR(INDEX($I$7:$I$60000,MATCH(ROW()-6,$Q$7:$Q$60000,0)),"")</f>
        <v/>
      </c>
      <c r="AB14">
        <f>IFERROR(INDEX($J$7:$J$60000,MATCH(ROW()-6,$Q$7:$Q$60000,0)),"")</f>
        <v/>
      </c>
      <c r="AC14">
        <f>IFERROR(INDEX($K$7:$K$60000,MATCH(ROW()-6,$Q$7:$Q$60000,0)),"")</f>
        <v/>
      </c>
      <c r="AD14">
        <f>IFERROR(INDEX($L$7:$L$60000,MATCH(ROW()-6,$Q$7:$Q$60000,0)),"")</f>
        <v/>
      </c>
      <c r="AE14">
        <f>IFERROR(INDEX($M$7:$M$60000,MATCH(ROW()-6,$Q$7:$Q$60000,0)),"")</f>
        <v/>
      </c>
      <c r="AF14">
        <f>IFERROR(INDEX($N$7:$N$60000,MATCH(ROW()-6,$Q$7:$Q$60000,0)),"")</f>
        <v/>
      </c>
      <c r="AH14" s="9">
        <f>IF(OR($S14="",$S13=""),"",LN($T14/$T13))</f>
        <v/>
      </c>
      <c r="AI14" s="9">
        <f>IF(OR($S14="",$S13=""),"",$C$2*LN(U14/U13))</f>
        <v/>
      </c>
      <c r="AJ14" s="9">
        <f>IF(OR($S14="",$S13=""),"",$D$2*(V14-V13))</f>
        <v/>
      </c>
      <c r="AK14" s="9">
        <f>IF(OR($S14="",$S13=""),"",$E$2*(W14-W13))</f>
        <v/>
      </c>
      <c r="AL14" s="9">
        <f>IF(OR($S14="",$S13=""),"",$F$2*LN(X14/X13))</f>
        <v/>
      </c>
      <c r="AM14" s="9">
        <f>IF(OR($S14="",$S13=""),"",$G$2*(Y14-Y13))</f>
        <v/>
      </c>
      <c r="AN14" s="9">
        <f>IF(OR($S14="",$S13=""),"",$H$2*LN(Z14/Z13))</f>
        <v/>
      </c>
      <c r="AO14" s="9">
        <f>IF(OR($S14="",$S13=""),"",$I$2*(AA14-AA13))</f>
        <v/>
      </c>
      <c r="AP14" s="9">
        <f>IF(OR($S14="",$S13=""),"",$J$2*LN(AB14/AB13))</f>
        <v/>
      </c>
      <c r="AQ14" s="9">
        <f>IF(OR($S14="",$S13=""),"",$K$2*(AC14-AC13))</f>
        <v/>
      </c>
      <c r="AR14" s="9">
        <f>IF(OR($S14="",$S13=""),"",$L$2*LN(AD14/AD13))</f>
        <v/>
      </c>
      <c r="AS14" s="9">
        <f>IF(OR($S14="",$S13=""),"",$M$2*LN(AE14/AE13))</f>
        <v/>
      </c>
      <c r="AT14" s="9">
        <f>IF(OR($S14="",$S13=""),"",$N$2*LN(AF14/AF13))</f>
        <v/>
      </c>
      <c r="AV14" s="9">
        <f>IF($AH14="","",$AY$16+$AY$4*AI14+$AY$5*AJ14+$AY$6*AK14+$AY$7*AL14+$AY$8*AM14+$AY$9*AN14+$AY$10*AO14+$AY$11*AP14+$AY$12*AQ14+$AY$13*AR14+$AY$14*AS14+$AY$15*AT14)</f>
        <v/>
      </c>
      <c r="AX14" t="inlineStr">
        <is>
          <t>SPX</t>
        </is>
      </c>
      <c r="AY14" s="9">
        <f>INDEX(LINEST(OFFSET($AH$8,0,0,$Q$3-1,1),OFFSET($AI$8,0,0,$Q$3-1,12),TRUE,TRUE),1,2)</f>
        <v/>
      </c>
      <c r="AZ14" s="9">
        <f>INDEX(LINEST(OFFSET($AH$8,0,0,$Q$3-1,1),OFFSET($AI$8,0,0,$Q$3-1,12),TRUE,TRUE),2,2)</f>
        <v/>
      </c>
      <c r="BA14" s="9">
        <f>AY14/AZ14</f>
        <v/>
      </c>
    </row>
    <row r="15">
      <c r="O15">
        <f>IF($R15="","",CHOOSE($Q$2,YEAR(R15)*12+MONTH(R15),INT((R15-2)/7),YEAR(R15)*4+ROUNDUP(MONTH(R15)/3)))</f>
        <v/>
      </c>
      <c r="P15">
        <f>IF($R15="","",IF($R16="",1,IF(O15&lt;&gt;O16,1,0)))</f>
        <v/>
      </c>
      <c r="Q15">
        <f>IF(P15=1,SUM($P$7:P15),"")</f>
        <v/>
      </c>
      <c r="R15">
        <f>IF($A15="","",IF(ISNUMBER($A15),$A15,IFERROR(DATEVALUE($A15),NA())))</f>
        <v/>
      </c>
      <c r="S15" s="7">
        <f>IFERROR(INDEX($R$7:$R$60000,MATCH(ROW()-6,$Q$7:$Q$60000,0)),"")</f>
        <v/>
      </c>
      <c r="T15">
        <f>IFERROR(INDEX($B$7:$B$60000,MATCH(ROW()-6,$Q$7:$Q$60000,0)),"")</f>
        <v/>
      </c>
      <c r="U15">
        <f>IFERROR(INDEX($C$7:$C$60000,MATCH(ROW()-6,$Q$7:$Q$60000,0)),"")</f>
        <v/>
      </c>
      <c r="V15">
        <f>IFERROR(INDEX($D$7:$D$60000,MATCH(ROW()-6,$Q$7:$Q$60000,0)),"")</f>
        <v/>
      </c>
      <c r="W15">
        <f>IFERROR(INDEX($E$7:$E$60000,MATCH(ROW()-6,$Q$7:$Q$60000,0)),"")</f>
        <v/>
      </c>
      <c r="X15">
        <f>IFERROR(INDEX($F$7:$F$60000,MATCH(ROW()-6,$Q$7:$Q$60000,0)),"")</f>
        <v/>
      </c>
      <c r="Y15">
        <f>IFERROR(INDEX($G$7:$G$60000,MATCH(ROW()-6,$Q$7:$Q$60000,0)),"")</f>
        <v/>
      </c>
      <c r="Z15">
        <f>IFERROR(INDEX($H$7:$H$60000,MATCH(ROW()-6,$Q$7:$Q$60000,0)),"")</f>
        <v/>
      </c>
      <c r="AA15">
        <f>IFERROR(INDEX($I$7:$I$60000,MATCH(ROW()-6,$Q$7:$Q$60000,0)),"")</f>
        <v/>
      </c>
      <c r="AB15">
        <f>IFERROR(INDEX($J$7:$J$60000,MATCH(ROW()-6,$Q$7:$Q$60000,0)),"")</f>
        <v/>
      </c>
      <c r="AC15">
        <f>IFERROR(INDEX($K$7:$K$60000,MATCH(ROW()-6,$Q$7:$Q$60000,0)),"")</f>
        <v/>
      </c>
      <c r="AD15">
        <f>IFERROR(INDEX($L$7:$L$60000,MATCH(ROW()-6,$Q$7:$Q$60000,0)),"")</f>
        <v/>
      </c>
      <c r="AE15">
        <f>IFERROR(INDEX($M$7:$M$60000,MATCH(ROW()-6,$Q$7:$Q$60000,0)),"")</f>
        <v/>
      </c>
      <c r="AF15">
        <f>IFERROR(INDEX($N$7:$N$60000,MATCH(ROW()-6,$Q$7:$Q$60000,0)),"")</f>
        <v/>
      </c>
      <c r="AH15" s="9">
        <f>IF(OR($S15="",$S14=""),"",LN($T15/$T14))</f>
        <v/>
      </c>
      <c r="AI15" s="9">
        <f>IF(OR($S15="",$S14=""),"",$C$2*LN(U15/U14))</f>
        <v/>
      </c>
      <c r="AJ15" s="9">
        <f>IF(OR($S15="",$S14=""),"",$D$2*(V15-V14))</f>
        <v/>
      </c>
      <c r="AK15" s="9">
        <f>IF(OR($S15="",$S14=""),"",$E$2*(W15-W14))</f>
        <v/>
      </c>
      <c r="AL15" s="9">
        <f>IF(OR($S15="",$S14=""),"",$F$2*LN(X15/X14))</f>
        <v/>
      </c>
      <c r="AM15" s="9">
        <f>IF(OR($S15="",$S14=""),"",$G$2*(Y15-Y14))</f>
        <v/>
      </c>
      <c r="AN15" s="9">
        <f>IF(OR($S15="",$S14=""),"",$H$2*LN(Z15/Z14))</f>
        <v/>
      </c>
      <c r="AO15" s="9">
        <f>IF(OR($S15="",$S14=""),"",$I$2*(AA15-AA14))</f>
        <v/>
      </c>
      <c r="AP15" s="9">
        <f>IF(OR($S15="",$S14=""),"",$J$2*LN(AB15/AB14))</f>
        <v/>
      </c>
      <c r="AQ15" s="9">
        <f>IF(OR($S15="",$S14=""),"",$K$2*(AC15-AC14))</f>
        <v/>
      </c>
      <c r="AR15" s="9">
        <f>IF(OR($S15="",$S14=""),"",$L$2*LN(AD15/AD14))</f>
        <v/>
      </c>
      <c r="AS15" s="9">
        <f>IF(OR($S15="",$S14=""),"",$M$2*LN(AE15/AE14))</f>
        <v/>
      </c>
      <c r="AT15" s="9">
        <f>IF(OR($S15="",$S14=""),"",$N$2*LN(AF15/AF14))</f>
        <v/>
      </c>
      <c r="AV15" s="9">
        <f>IF($AH15="","",$AY$16+$AY$4*AI15+$AY$5*AJ15+$AY$6*AK15+$AY$7*AL15+$AY$8*AM15+$AY$9*AN15+$AY$10*AO15+$AY$11*AP15+$AY$12*AQ15+$AY$13*AR15+$AY$14*AS15+$AY$15*AT15)</f>
        <v/>
      </c>
      <c r="AX15" t="inlineStr">
        <is>
          <t>LBUSTRUU (Agg)</t>
        </is>
      </c>
      <c r="AY15" s="9">
        <f>INDEX(LINEST(OFFSET($AH$8,0,0,$Q$3-1,1),OFFSET($AI$8,0,0,$Q$3-1,12),TRUE,TRUE),1,1)</f>
        <v/>
      </c>
      <c r="AZ15" s="9">
        <f>INDEX(LINEST(OFFSET($AH$8,0,0,$Q$3-1,1),OFFSET($AI$8,0,0,$Q$3-1,12),TRUE,TRUE),2,1)</f>
        <v/>
      </c>
      <c r="BA15" s="9">
        <f>AY15/AZ15</f>
        <v/>
      </c>
    </row>
    <row r="16">
      <c r="O16">
        <f>IF($R16="","",CHOOSE($Q$2,YEAR(R16)*12+MONTH(R16),INT((R16-2)/7),YEAR(R16)*4+ROUNDUP(MONTH(R16)/3)))</f>
        <v/>
      </c>
      <c r="P16">
        <f>IF($R16="","",IF($R17="",1,IF(O16&lt;&gt;O17,1,0)))</f>
        <v/>
      </c>
      <c r="Q16">
        <f>IF(P16=1,SUM($P$7:P16),"")</f>
        <v/>
      </c>
      <c r="R16">
        <f>IF($A16="","",IF(ISNUMBER($A16),$A16,IFERROR(DATEVALUE($A16),NA())))</f>
        <v/>
      </c>
      <c r="S16" s="7">
        <f>IFERROR(INDEX($R$7:$R$60000,MATCH(ROW()-6,$Q$7:$Q$60000,0)),"")</f>
        <v/>
      </c>
      <c r="T16">
        <f>IFERROR(INDEX($B$7:$B$60000,MATCH(ROW()-6,$Q$7:$Q$60000,0)),"")</f>
        <v/>
      </c>
      <c r="U16">
        <f>IFERROR(INDEX($C$7:$C$60000,MATCH(ROW()-6,$Q$7:$Q$60000,0)),"")</f>
        <v/>
      </c>
      <c r="V16">
        <f>IFERROR(INDEX($D$7:$D$60000,MATCH(ROW()-6,$Q$7:$Q$60000,0)),"")</f>
        <v/>
      </c>
      <c r="W16">
        <f>IFERROR(INDEX($E$7:$E$60000,MATCH(ROW()-6,$Q$7:$Q$60000,0)),"")</f>
        <v/>
      </c>
      <c r="X16">
        <f>IFERROR(INDEX($F$7:$F$60000,MATCH(ROW()-6,$Q$7:$Q$60000,0)),"")</f>
        <v/>
      </c>
      <c r="Y16">
        <f>IFERROR(INDEX($G$7:$G$60000,MATCH(ROW()-6,$Q$7:$Q$60000,0)),"")</f>
        <v/>
      </c>
      <c r="Z16">
        <f>IFERROR(INDEX($H$7:$H$60000,MATCH(ROW()-6,$Q$7:$Q$60000,0)),"")</f>
        <v/>
      </c>
      <c r="AA16">
        <f>IFERROR(INDEX($I$7:$I$60000,MATCH(ROW()-6,$Q$7:$Q$60000,0)),"")</f>
        <v/>
      </c>
      <c r="AB16">
        <f>IFERROR(INDEX($J$7:$J$60000,MATCH(ROW()-6,$Q$7:$Q$60000,0)),"")</f>
        <v/>
      </c>
      <c r="AC16">
        <f>IFERROR(INDEX($K$7:$K$60000,MATCH(ROW()-6,$Q$7:$Q$60000,0)),"")</f>
        <v/>
      </c>
      <c r="AD16">
        <f>IFERROR(INDEX($L$7:$L$60000,MATCH(ROW()-6,$Q$7:$Q$60000,0)),"")</f>
        <v/>
      </c>
      <c r="AE16">
        <f>IFERROR(INDEX($M$7:$M$60000,MATCH(ROW()-6,$Q$7:$Q$60000,0)),"")</f>
        <v/>
      </c>
      <c r="AF16">
        <f>IFERROR(INDEX($N$7:$N$60000,MATCH(ROW()-6,$Q$7:$Q$60000,0)),"")</f>
        <v/>
      </c>
      <c r="AH16" s="9">
        <f>IF(OR($S16="",$S15=""),"",LN($T16/$T15))</f>
        <v/>
      </c>
      <c r="AI16" s="9">
        <f>IF(OR($S16="",$S15=""),"",$C$2*LN(U16/U15))</f>
        <v/>
      </c>
      <c r="AJ16" s="9">
        <f>IF(OR($S16="",$S15=""),"",$D$2*(V16-V15))</f>
        <v/>
      </c>
      <c r="AK16" s="9">
        <f>IF(OR($S16="",$S15=""),"",$E$2*(W16-W15))</f>
        <v/>
      </c>
      <c r="AL16" s="9">
        <f>IF(OR($S16="",$S15=""),"",$F$2*LN(X16/X15))</f>
        <v/>
      </c>
      <c r="AM16" s="9">
        <f>IF(OR($S16="",$S15=""),"",$G$2*(Y16-Y15))</f>
        <v/>
      </c>
      <c r="AN16" s="9">
        <f>IF(OR($S16="",$S15=""),"",$H$2*LN(Z16/Z15))</f>
        <v/>
      </c>
      <c r="AO16" s="9">
        <f>IF(OR($S16="",$S15=""),"",$I$2*(AA16-AA15))</f>
        <v/>
      </c>
      <c r="AP16" s="9">
        <f>IF(OR($S16="",$S15=""),"",$J$2*LN(AB16/AB15))</f>
        <v/>
      </c>
      <c r="AQ16" s="9">
        <f>IF(OR($S16="",$S15=""),"",$K$2*(AC16-AC15))</f>
        <v/>
      </c>
      <c r="AR16" s="9">
        <f>IF(OR($S16="",$S15=""),"",$L$2*LN(AD16/AD15))</f>
        <v/>
      </c>
      <c r="AS16" s="9">
        <f>IF(OR($S16="",$S15=""),"",$M$2*LN(AE16/AE15))</f>
        <v/>
      </c>
      <c r="AT16" s="9">
        <f>IF(OR($S16="",$S15=""),"",$N$2*LN(AF16/AF15))</f>
        <v/>
      </c>
      <c r="AV16" s="9">
        <f>IF($AH16="","",$AY$16+$AY$4*AI16+$AY$5*AJ16+$AY$6*AK16+$AY$7*AL16+$AY$8*AM16+$AY$9*AN16+$AY$10*AO16+$AY$11*AP16+$AY$12*AQ16+$AY$13*AR16+$AY$14*AS16+$AY$15*AT16)</f>
        <v/>
      </c>
      <c r="AX16" t="inlineStr">
        <is>
          <t>Intercept α</t>
        </is>
      </c>
      <c r="AY16" s="9">
        <f>INDEX(LINEST(OFFSET($AH$8,0,0,$Q$3-1,1),OFFSET($AI$8,0,0,$Q$3-1,12),TRUE,TRUE),1,13)</f>
        <v/>
      </c>
    </row>
    <row r="17">
      <c r="O17">
        <f>IF($R17="","",CHOOSE($Q$2,YEAR(R17)*12+MONTH(R17),INT((R17-2)/7),YEAR(R17)*4+ROUNDUP(MONTH(R17)/3)))</f>
        <v/>
      </c>
      <c r="P17">
        <f>IF($R17="","",IF($R18="",1,IF(O17&lt;&gt;O18,1,0)))</f>
        <v/>
      </c>
      <c r="Q17">
        <f>IF(P17=1,SUM($P$7:P17),"")</f>
        <v/>
      </c>
      <c r="R17">
        <f>IF($A17="","",IF(ISNUMBER($A17),$A17,IFERROR(DATEVALUE($A17),NA())))</f>
        <v/>
      </c>
      <c r="S17" s="7">
        <f>IFERROR(INDEX($R$7:$R$60000,MATCH(ROW()-6,$Q$7:$Q$60000,0)),"")</f>
        <v/>
      </c>
      <c r="T17">
        <f>IFERROR(INDEX($B$7:$B$60000,MATCH(ROW()-6,$Q$7:$Q$60000,0)),"")</f>
        <v/>
      </c>
      <c r="U17">
        <f>IFERROR(INDEX($C$7:$C$60000,MATCH(ROW()-6,$Q$7:$Q$60000,0)),"")</f>
        <v/>
      </c>
      <c r="V17">
        <f>IFERROR(INDEX($D$7:$D$60000,MATCH(ROW()-6,$Q$7:$Q$60000,0)),"")</f>
        <v/>
      </c>
      <c r="W17">
        <f>IFERROR(INDEX($E$7:$E$60000,MATCH(ROW()-6,$Q$7:$Q$60000,0)),"")</f>
        <v/>
      </c>
      <c r="X17">
        <f>IFERROR(INDEX($F$7:$F$60000,MATCH(ROW()-6,$Q$7:$Q$60000,0)),"")</f>
        <v/>
      </c>
      <c r="Y17">
        <f>IFERROR(INDEX($G$7:$G$60000,MATCH(ROW()-6,$Q$7:$Q$60000,0)),"")</f>
        <v/>
      </c>
      <c r="Z17">
        <f>IFERROR(INDEX($H$7:$H$60000,MATCH(ROW()-6,$Q$7:$Q$60000,0)),"")</f>
        <v/>
      </c>
      <c r="AA17">
        <f>IFERROR(INDEX($I$7:$I$60000,MATCH(ROW()-6,$Q$7:$Q$60000,0)),"")</f>
        <v/>
      </c>
      <c r="AB17">
        <f>IFERROR(INDEX($J$7:$J$60000,MATCH(ROW()-6,$Q$7:$Q$60000,0)),"")</f>
        <v/>
      </c>
      <c r="AC17">
        <f>IFERROR(INDEX($K$7:$K$60000,MATCH(ROW()-6,$Q$7:$Q$60000,0)),"")</f>
        <v/>
      </c>
      <c r="AD17">
        <f>IFERROR(INDEX($L$7:$L$60000,MATCH(ROW()-6,$Q$7:$Q$60000,0)),"")</f>
        <v/>
      </c>
      <c r="AE17">
        <f>IFERROR(INDEX($M$7:$M$60000,MATCH(ROW()-6,$Q$7:$Q$60000,0)),"")</f>
        <v/>
      </c>
      <c r="AF17">
        <f>IFERROR(INDEX($N$7:$N$60000,MATCH(ROW()-6,$Q$7:$Q$60000,0)),"")</f>
        <v/>
      </c>
      <c r="AH17" s="9">
        <f>IF(OR($S17="",$S16=""),"",LN($T17/$T16))</f>
        <v/>
      </c>
      <c r="AI17" s="9">
        <f>IF(OR($S17="",$S16=""),"",$C$2*LN(U17/U16))</f>
        <v/>
      </c>
      <c r="AJ17" s="9">
        <f>IF(OR($S17="",$S16=""),"",$D$2*(V17-V16))</f>
        <v/>
      </c>
      <c r="AK17" s="9">
        <f>IF(OR($S17="",$S16=""),"",$E$2*(W17-W16))</f>
        <v/>
      </c>
      <c r="AL17" s="9">
        <f>IF(OR($S17="",$S16=""),"",$F$2*LN(X17/X16))</f>
        <v/>
      </c>
      <c r="AM17" s="9">
        <f>IF(OR($S17="",$S16=""),"",$G$2*(Y17-Y16))</f>
        <v/>
      </c>
      <c r="AN17" s="9">
        <f>IF(OR($S17="",$S16=""),"",$H$2*LN(Z17/Z16))</f>
        <v/>
      </c>
      <c r="AO17" s="9">
        <f>IF(OR($S17="",$S16=""),"",$I$2*(AA17-AA16))</f>
        <v/>
      </c>
      <c r="AP17" s="9">
        <f>IF(OR($S17="",$S16=""),"",$J$2*LN(AB17/AB16))</f>
        <v/>
      </c>
      <c r="AQ17" s="9">
        <f>IF(OR($S17="",$S16=""),"",$K$2*(AC17-AC16))</f>
        <v/>
      </c>
      <c r="AR17" s="9">
        <f>IF(OR($S17="",$S16=""),"",$L$2*LN(AD17/AD16))</f>
        <v/>
      </c>
      <c r="AS17" s="9">
        <f>IF(OR($S17="",$S16=""),"",$M$2*LN(AE17/AE16))</f>
        <v/>
      </c>
      <c r="AT17" s="9">
        <f>IF(OR($S17="",$S16=""),"",$N$2*LN(AF17/AF16))</f>
        <v/>
      </c>
      <c r="AV17" s="9">
        <f>IF($AH17="","",$AY$16+$AY$4*AI17+$AY$5*AJ17+$AY$6*AK17+$AY$7*AL17+$AY$8*AM17+$AY$9*AN17+$AY$10*AO17+$AY$11*AP17+$AY$12*AQ17+$AY$13*AR17+$AY$14*AS17+$AY$15*AT17)</f>
        <v/>
      </c>
      <c r="AX17" t="inlineStr">
        <is>
          <t>α annualized</t>
        </is>
      </c>
      <c r="AY17" s="10">
        <f>AY16*$Q$4</f>
        <v/>
      </c>
    </row>
    <row r="18">
      <c r="O18">
        <f>IF($R18="","",CHOOSE($Q$2,YEAR(R18)*12+MONTH(R18),INT((R18-2)/7),YEAR(R18)*4+ROUNDUP(MONTH(R18)/3)))</f>
        <v/>
      </c>
      <c r="P18">
        <f>IF($R18="","",IF($R19="",1,IF(O18&lt;&gt;O19,1,0)))</f>
        <v/>
      </c>
      <c r="Q18">
        <f>IF(P18=1,SUM($P$7:P18),"")</f>
        <v/>
      </c>
      <c r="R18">
        <f>IF($A18="","",IF(ISNUMBER($A18),$A18,IFERROR(DATEVALUE($A18),NA())))</f>
        <v/>
      </c>
      <c r="S18" s="7">
        <f>IFERROR(INDEX($R$7:$R$60000,MATCH(ROW()-6,$Q$7:$Q$60000,0)),"")</f>
        <v/>
      </c>
      <c r="T18">
        <f>IFERROR(INDEX($B$7:$B$60000,MATCH(ROW()-6,$Q$7:$Q$60000,0)),"")</f>
        <v/>
      </c>
      <c r="U18">
        <f>IFERROR(INDEX($C$7:$C$60000,MATCH(ROW()-6,$Q$7:$Q$60000,0)),"")</f>
        <v/>
      </c>
      <c r="V18">
        <f>IFERROR(INDEX($D$7:$D$60000,MATCH(ROW()-6,$Q$7:$Q$60000,0)),"")</f>
        <v/>
      </c>
      <c r="W18">
        <f>IFERROR(INDEX($E$7:$E$60000,MATCH(ROW()-6,$Q$7:$Q$60000,0)),"")</f>
        <v/>
      </c>
      <c r="X18">
        <f>IFERROR(INDEX($F$7:$F$60000,MATCH(ROW()-6,$Q$7:$Q$60000,0)),"")</f>
        <v/>
      </c>
      <c r="Y18">
        <f>IFERROR(INDEX($G$7:$G$60000,MATCH(ROW()-6,$Q$7:$Q$60000,0)),"")</f>
        <v/>
      </c>
      <c r="Z18">
        <f>IFERROR(INDEX($H$7:$H$60000,MATCH(ROW()-6,$Q$7:$Q$60000,0)),"")</f>
        <v/>
      </c>
      <c r="AA18">
        <f>IFERROR(INDEX($I$7:$I$60000,MATCH(ROW()-6,$Q$7:$Q$60000,0)),"")</f>
        <v/>
      </c>
      <c r="AB18">
        <f>IFERROR(INDEX($J$7:$J$60000,MATCH(ROW()-6,$Q$7:$Q$60000,0)),"")</f>
        <v/>
      </c>
      <c r="AC18">
        <f>IFERROR(INDEX($K$7:$K$60000,MATCH(ROW()-6,$Q$7:$Q$60000,0)),"")</f>
        <v/>
      </c>
      <c r="AD18">
        <f>IFERROR(INDEX($L$7:$L$60000,MATCH(ROW()-6,$Q$7:$Q$60000,0)),"")</f>
        <v/>
      </c>
      <c r="AE18">
        <f>IFERROR(INDEX($M$7:$M$60000,MATCH(ROW()-6,$Q$7:$Q$60000,0)),"")</f>
        <v/>
      </c>
      <c r="AF18">
        <f>IFERROR(INDEX($N$7:$N$60000,MATCH(ROW()-6,$Q$7:$Q$60000,0)),"")</f>
        <v/>
      </c>
      <c r="AH18" s="9">
        <f>IF(OR($S18="",$S17=""),"",LN($T18/$T17))</f>
        <v/>
      </c>
      <c r="AI18" s="9">
        <f>IF(OR($S18="",$S17=""),"",$C$2*LN(U18/U17))</f>
        <v/>
      </c>
      <c r="AJ18" s="9">
        <f>IF(OR($S18="",$S17=""),"",$D$2*(V18-V17))</f>
        <v/>
      </c>
      <c r="AK18" s="9">
        <f>IF(OR($S18="",$S17=""),"",$E$2*(W18-W17))</f>
        <v/>
      </c>
      <c r="AL18" s="9">
        <f>IF(OR($S18="",$S17=""),"",$F$2*LN(X18/X17))</f>
        <v/>
      </c>
      <c r="AM18" s="9">
        <f>IF(OR($S18="",$S17=""),"",$G$2*(Y18-Y17))</f>
        <v/>
      </c>
      <c r="AN18" s="9">
        <f>IF(OR($S18="",$S17=""),"",$H$2*LN(Z18/Z17))</f>
        <v/>
      </c>
      <c r="AO18" s="9">
        <f>IF(OR($S18="",$S17=""),"",$I$2*(AA18-AA17))</f>
        <v/>
      </c>
      <c r="AP18" s="9">
        <f>IF(OR($S18="",$S17=""),"",$J$2*LN(AB18/AB17))</f>
        <v/>
      </c>
      <c r="AQ18" s="9">
        <f>IF(OR($S18="",$S17=""),"",$K$2*(AC18-AC17))</f>
        <v/>
      </c>
      <c r="AR18" s="9">
        <f>IF(OR($S18="",$S17=""),"",$L$2*LN(AD18/AD17))</f>
        <v/>
      </c>
      <c r="AS18" s="9">
        <f>IF(OR($S18="",$S17=""),"",$M$2*LN(AE18/AE17))</f>
        <v/>
      </c>
      <c r="AT18" s="9">
        <f>IF(OR($S18="",$S17=""),"",$N$2*LN(AF18/AF17))</f>
        <v/>
      </c>
      <c r="AV18" s="9">
        <f>IF($AH18="","",$AY$16+$AY$4*AI18+$AY$5*AJ18+$AY$6*AK18+$AY$7*AL18+$AY$8*AM18+$AY$9*AN18+$AY$10*AO18+$AY$11*AP18+$AY$12*AQ18+$AY$13*AR18+$AY$14*AS18+$AY$15*AT18)</f>
        <v/>
      </c>
      <c r="AX18" s="6" t="inlineStr">
        <is>
          <t>Walk-forward OOS (rolling 60p → next)</t>
        </is>
      </c>
      <c r="AY18" s="10">
        <f>INDEX(LINEST(OFFSET($AH$8,0,0,$Q$3-1,1),OFFSET($AI$8,0,0,$Q$3-1,12),TRUE,TRUE),3,1)</f>
        <v/>
      </c>
    </row>
    <row r="19">
      <c r="O19">
        <f>IF($R19="","",CHOOSE($Q$2,YEAR(R19)*12+MONTH(R19),INT((R19-2)/7),YEAR(R19)*4+ROUNDUP(MONTH(R19)/3)))</f>
        <v/>
      </c>
      <c r="P19">
        <f>IF($R19="","",IF($R20="",1,IF(O19&lt;&gt;O20,1,0)))</f>
        <v/>
      </c>
      <c r="Q19">
        <f>IF(P19=1,SUM($P$7:P19),"")</f>
        <v/>
      </c>
      <c r="R19">
        <f>IF($A19="","",IF(ISNUMBER($A19),$A19,IFERROR(DATEVALUE($A19),NA())))</f>
        <v/>
      </c>
      <c r="S19" s="7">
        <f>IFERROR(INDEX($R$7:$R$60000,MATCH(ROW()-6,$Q$7:$Q$60000,0)),"")</f>
        <v/>
      </c>
      <c r="T19">
        <f>IFERROR(INDEX($B$7:$B$60000,MATCH(ROW()-6,$Q$7:$Q$60000,0)),"")</f>
        <v/>
      </c>
      <c r="U19">
        <f>IFERROR(INDEX($C$7:$C$60000,MATCH(ROW()-6,$Q$7:$Q$60000,0)),"")</f>
        <v/>
      </c>
      <c r="V19">
        <f>IFERROR(INDEX($D$7:$D$60000,MATCH(ROW()-6,$Q$7:$Q$60000,0)),"")</f>
        <v/>
      </c>
      <c r="W19">
        <f>IFERROR(INDEX($E$7:$E$60000,MATCH(ROW()-6,$Q$7:$Q$60000,0)),"")</f>
        <v/>
      </c>
      <c r="X19">
        <f>IFERROR(INDEX($F$7:$F$60000,MATCH(ROW()-6,$Q$7:$Q$60000,0)),"")</f>
        <v/>
      </c>
      <c r="Y19">
        <f>IFERROR(INDEX($G$7:$G$60000,MATCH(ROW()-6,$Q$7:$Q$60000,0)),"")</f>
        <v/>
      </c>
      <c r="Z19">
        <f>IFERROR(INDEX($H$7:$H$60000,MATCH(ROW()-6,$Q$7:$Q$60000,0)),"")</f>
        <v/>
      </c>
      <c r="AA19">
        <f>IFERROR(INDEX($I$7:$I$60000,MATCH(ROW()-6,$Q$7:$Q$60000,0)),"")</f>
        <v/>
      </c>
      <c r="AB19">
        <f>IFERROR(INDEX($J$7:$J$60000,MATCH(ROW()-6,$Q$7:$Q$60000,0)),"")</f>
        <v/>
      </c>
      <c r="AC19">
        <f>IFERROR(INDEX($K$7:$K$60000,MATCH(ROW()-6,$Q$7:$Q$60000,0)),"")</f>
        <v/>
      </c>
      <c r="AD19">
        <f>IFERROR(INDEX($L$7:$L$60000,MATCH(ROW()-6,$Q$7:$Q$60000,0)),"")</f>
        <v/>
      </c>
      <c r="AE19">
        <f>IFERROR(INDEX($M$7:$M$60000,MATCH(ROW()-6,$Q$7:$Q$60000,0)),"")</f>
        <v/>
      </c>
      <c r="AF19">
        <f>IFERROR(INDEX($N$7:$N$60000,MATCH(ROW()-6,$Q$7:$Q$60000,0)),"")</f>
        <v/>
      </c>
      <c r="AH19" s="9">
        <f>IF(OR($S19="",$S18=""),"",LN($T19/$T18))</f>
        <v/>
      </c>
      <c r="AI19" s="9">
        <f>IF(OR($S19="",$S18=""),"",$C$2*LN(U19/U18))</f>
        <v/>
      </c>
      <c r="AJ19" s="9">
        <f>IF(OR($S19="",$S18=""),"",$D$2*(V19-V18))</f>
        <v/>
      </c>
      <c r="AK19" s="9">
        <f>IF(OR($S19="",$S18=""),"",$E$2*(W19-W18))</f>
        <v/>
      </c>
      <c r="AL19" s="9">
        <f>IF(OR($S19="",$S18=""),"",$F$2*LN(X19/X18))</f>
        <v/>
      </c>
      <c r="AM19" s="9">
        <f>IF(OR($S19="",$S18=""),"",$G$2*(Y19-Y18))</f>
        <v/>
      </c>
      <c r="AN19" s="9">
        <f>IF(OR($S19="",$S18=""),"",$H$2*LN(Z19/Z18))</f>
        <v/>
      </c>
      <c r="AO19" s="9">
        <f>IF(OR($S19="",$S18=""),"",$I$2*(AA19-AA18))</f>
        <v/>
      </c>
      <c r="AP19" s="9">
        <f>IF(OR($S19="",$S18=""),"",$J$2*LN(AB19/AB18))</f>
        <v/>
      </c>
      <c r="AQ19" s="9">
        <f>IF(OR($S19="",$S18=""),"",$K$2*(AC19-AC18))</f>
        <v/>
      </c>
      <c r="AR19" s="9">
        <f>IF(OR($S19="",$S18=""),"",$L$2*LN(AD19/AD18))</f>
        <v/>
      </c>
      <c r="AS19" s="9">
        <f>IF(OR($S19="",$S18=""),"",$M$2*LN(AE19/AE18))</f>
        <v/>
      </c>
      <c r="AT19" s="9">
        <f>IF(OR($S19="",$S18=""),"",$N$2*LN(AF19/AF18))</f>
        <v/>
      </c>
      <c r="AV19" s="9">
        <f>IF($AH19="","",$AY$16+$AY$4*AI19+$AY$5*AJ19+$AY$6*AK19+$AY$7*AL19+$AY$8*AM19+$AY$9*AN19+$AY$10*AO19+$AY$11*AP19+$AY$12*AQ19+$AY$13*AR19+$AY$14*AS19+$AY$15*AT19)</f>
        <v/>
      </c>
      <c r="AX19" t="inlineStr">
        <is>
          <t>OOS R² vs RW(0)</t>
        </is>
      </c>
      <c r="AY19" s="10">
        <f>1-SUM(BT:BT)/SUM(BU:BU)</f>
        <v/>
      </c>
    </row>
    <row r="20">
      <c r="O20">
        <f>IF($R20="","",CHOOSE($Q$2,YEAR(R20)*12+MONTH(R20),INT((R20-2)/7),YEAR(R20)*4+ROUNDUP(MONTH(R20)/3)))</f>
        <v/>
      </c>
      <c r="P20">
        <f>IF($R20="","",IF($R21="",1,IF(O20&lt;&gt;O21,1,0)))</f>
        <v/>
      </c>
      <c r="Q20">
        <f>IF(P20=1,SUM($P$7:P20),"")</f>
        <v/>
      </c>
      <c r="R20">
        <f>IF($A20="","",IF(ISNUMBER($A20),$A20,IFERROR(DATEVALUE($A20),NA())))</f>
        <v/>
      </c>
      <c r="S20" s="7">
        <f>IFERROR(INDEX($R$7:$R$60000,MATCH(ROW()-6,$Q$7:$Q$60000,0)),"")</f>
        <v/>
      </c>
      <c r="T20">
        <f>IFERROR(INDEX($B$7:$B$60000,MATCH(ROW()-6,$Q$7:$Q$60000,0)),"")</f>
        <v/>
      </c>
      <c r="U20">
        <f>IFERROR(INDEX($C$7:$C$60000,MATCH(ROW()-6,$Q$7:$Q$60000,0)),"")</f>
        <v/>
      </c>
      <c r="V20">
        <f>IFERROR(INDEX($D$7:$D$60000,MATCH(ROW()-6,$Q$7:$Q$60000,0)),"")</f>
        <v/>
      </c>
      <c r="W20">
        <f>IFERROR(INDEX($E$7:$E$60000,MATCH(ROW()-6,$Q$7:$Q$60000,0)),"")</f>
        <v/>
      </c>
      <c r="X20">
        <f>IFERROR(INDEX($F$7:$F$60000,MATCH(ROW()-6,$Q$7:$Q$60000,0)),"")</f>
        <v/>
      </c>
      <c r="Y20">
        <f>IFERROR(INDEX($G$7:$G$60000,MATCH(ROW()-6,$Q$7:$Q$60000,0)),"")</f>
        <v/>
      </c>
      <c r="Z20">
        <f>IFERROR(INDEX($H$7:$H$60000,MATCH(ROW()-6,$Q$7:$Q$60000,0)),"")</f>
        <v/>
      </c>
      <c r="AA20">
        <f>IFERROR(INDEX($I$7:$I$60000,MATCH(ROW()-6,$Q$7:$Q$60000,0)),"")</f>
        <v/>
      </c>
      <c r="AB20">
        <f>IFERROR(INDEX($J$7:$J$60000,MATCH(ROW()-6,$Q$7:$Q$60000,0)),"")</f>
        <v/>
      </c>
      <c r="AC20">
        <f>IFERROR(INDEX($K$7:$K$60000,MATCH(ROW()-6,$Q$7:$Q$60000,0)),"")</f>
        <v/>
      </c>
      <c r="AD20">
        <f>IFERROR(INDEX($L$7:$L$60000,MATCH(ROW()-6,$Q$7:$Q$60000,0)),"")</f>
        <v/>
      </c>
      <c r="AE20">
        <f>IFERROR(INDEX($M$7:$M$60000,MATCH(ROW()-6,$Q$7:$Q$60000,0)),"")</f>
        <v/>
      </c>
      <c r="AF20">
        <f>IFERROR(INDEX($N$7:$N$60000,MATCH(ROW()-6,$Q$7:$Q$60000,0)),"")</f>
        <v/>
      </c>
      <c r="AH20" s="9">
        <f>IF(OR($S20="",$S19=""),"",LN($T20/$T19))</f>
        <v/>
      </c>
      <c r="AI20" s="9">
        <f>IF(OR($S20="",$S19=""),"",$C$2*LN(U20/U19))</f>
        <v/>
      </c>
      <c r="AJ20" s="9">
        <f>IF(OR($S20="",$S19=""),"",$D$2*(V20-V19))</f>
        <v/>
      </c>
      <c r="AK20" s="9">
        <f>IF(OR($S20="",$S19=""),"",$E$2*(W20-W19))</f>
        <v/>
      </c>
      <c r="AL20" s="9">
        <f>IF(OR($S20="",$S19=""),"",$F$2*LN(X20/X19))</f>
        <v/>
      </c>
      <c r="AM20" s="9">
        <f>IF(OR($S20="",$S19=""),"",$G$2*(Y20-Y19))</f>
        <v/>
      </c>
      <c r="AN20" s="9">
        <f>IF(OR($S20="",$S19=""),"",$H$2*LN(Z20/Z19))</f>
        <v/>
      </c>
      <c r="AO20" s="9">
        <f>IF(OR($S20="",$S19=""),"",$I$2*(AA20-AA19))</f>
        <v/>
      </c>
      <c r="AP20" s="9">
        <f>IF(OR($S20="",$S19=""),"",$J$2*LN(AB20/AB19))</f>
        <v/>
      </c>
      <c r="AQ20" s="9">
        <f>IF(OR($S20="",$S19=""),"",$K$2*(AC20-AC19))</f>
        <v/>
      </c>
      <c r="AR20" s="9">
        <f>IF(OR($S20="",$S19=""),"",$L$2*LN(AD20/AD19))</f>
        <v/>
      </c>
      <c r="AS20" s="9">
        <f>IF(OR($S20="",$S19=""),"",$M$2*LN(AE20/AE19))</f>
        <v/>
      </c>
      <c r="AT20" s="9">
        <f>IF(OR($S20="",$S19=""),"",$N$2*LN(AF20/AF19))</f>
        <v/>
      </c>
      <c r="AV20" s="9">
        <f>IF($AH20="","",$AY$16+$AY$4*AI20+$AY$5*AJ20+$AY$6*AK20+$AY$7*AL20+$AY$8*AM20+$AY$9*AN20+$AY$10*AO20+$AY$11*AP20+$AY$12*AQ20+$AY$13*AR20+$AY$14*AS20+$AY$15*AT20)</f>
        <v/>
      </c>
      <c r="AX20" t="inlineStr">
        <is>
          <t>OOS R² vs RW+drift</t>
        </is>
      </c>
      <c r="AY20" s="10">
        <f>1-SUM(BT:BT)/SUM(BV:BV)</f>
        <v/>
      </c>
    </row>
    <row r="21">
      <c r="O21">
        <f>IF($R21="","",CHOOSE($Q$2,YEAR(R21)*12+MONTH(R21),INT((R21-2)/7),YEAR(R21)*4+ROUNDUP(MONTH(R21)/3)))</f>
        <v/>
      </c>
      <c r="P21">
        <f>IF($R21="","",IF($R22="",1,IF(O21&lt;&gt;O22,1,0)))</f>
        <v/>
      </c>
      <c r="Q21">
        <f>IF(P21=1,SUM($P$7:P21),"")</f>
        <v/>
      </c>
      <c r="R21">
        <f>IF($A21="","",IF(ISNUMBER($A21),$A21,IFERROR(DATEVALUE($A21),NA())))</f>
        <v/>
      </c>
      <c r="S21" s="7">
        <f>IFERROR(INDEX($R$7:$R$60000,MATCH(ROW()-6,$Q$7:$Q$60000,0)),"")</f>
        <v/>
      </c>
      <c r="T21">
        <f>IFERROR(INDEX($B$7:$B$60000,MATCH(ROW()-6,$Q$7:$Q$60000,0)),"")</f>
        <v/>
      </c>
      <c r="U21">
        <f>IFERROR(INDEX($C$7:$C$60000,MATCH(ROW()-6,$Q$7:$Q$60000,0)),"")</f>
        <v/>
      </c>
      <c r="V21">
        <f>IFERROR(INDEX($D$7:$D$60000,MATCH(ROW()-6,$Q$7:$Q$60000,0)),"")</f>
        <v/>
      </c>
      <c r="W21">
        <f>IFERROR(INDEX($E$7:$E$60000,MATCH(ROW()-6,$Q$7:$Q$60000,0)),"")</f>
        <v/>
      </c>
      <c r="X21">
        <f>IFERROR(INDEX($F$7:$F$60000,MATCH(ROW()-6,$Q$7:$Q$60000,0)),"")</f>
        <v/>
      </c>
      <c r="Y21">
        <f>IFERROR(INDEX($G$7:$G$60000,MATCH(ROW()-6,$Q$7:$Q$60000,0)),"")</f>
        <v/>
      </c>
      <c r="Z21">
        <f>IFERROR(INDEX($H$7:$H$60000,MATCH(ROW()-6,$Q$7:$Q$60000,0)),"")</f>
        <v/>
      </c>
      <c r="AA21">
        <f>IFERROR(INDEX($I$7:$I$60000,MATCH(ROW()-6,$Q$7:$Q$60000,0)),"")</f>
        <v/>
      </c>
      <c r="AB21">
        <f>IFERROR(INDEX($J$7:$J$60000,MATCH(ROW()-6,$Q$7:$Q$60000,0)),"")</f>
        <v/>
      </c>
      <c r="AC21">
        <f>IFERROR(INDEX($K$7:$K$60000,MATCH(ROW()-6,$Q$7:$Q$60000,0)),"")</f>
        <v/>
      </c>
      <c r="AD21">
        <f>IFERROR(INDEX($L$7:$L$60000,MATCH(ROW()-6,$Q$7:$Q$60000,0)),"")</f>
        <v/>
      </c>
      <c r="AE21">
        <f>IFERROR(INDEX($M$7:$M$60000,MATCH(ROW()-6,$Q$7:$Q$60000,0)),"")</f>
        <v/>
      </c>
      <c r="AF21">
        <f>IFERROR(INDEX($N$7:$N$60000,MATCH(ROW()-6,$Q$7:$Q$60000,0)),"")</f>
        <v/>
      </c>
      <c r="AH21" s="9">
        <f>IF(OR($S21="",$S20=""),"",LN($T21/$T20))</f>
        <v/>
      </c>
      <c r="AI21" s="9">
        <f>IF(OR($S21="",$S20=""),"",$C$2*LN(U21/U20))</f>
        <v/>
      </c>
      <c r="AJ21" s="9">
        <f>IF(OR($S21="",$S20=""),"",$D$2*(V21-V20))</f>
        <v/>
      </c>
      <c r="AK21" s="9">
        <f>IF(OR($S21="",$S20=""),"",$E$2*(W21-W20))</f>
        <v/>
      </c>
      <c r="AL21" s="9">
        <f>IF(OR($S21="",$S20=""),"",$F$2*LN(X21/X20))</f>
        <v/>
      </c>
      <c r="AM21" s="9">
        <f>IF(OR($S21="",$S20=""),"",$G$2*(Y21-Y20))</f>
        <v/>
      </c>
      <c r="AN21" s="9">
        <f>IF(OR($S21="",$S20=""),"",$H$2*LN(Z21/Z20))</f>
        <v/>
      </c>
      <c r="AO21" s="9">
        <f>IF(OR($S21="",$S20=""),"",$I$2*(AA21-AA20))</f>
        <v/>
      </c>
      <c r="AP21" s="9">
        <f>IF(OR($S21="",$S20=""),"",$J$2*LN(AB21/AB20))</f>
        <v/>
      </c>
      <c r="AQ21" s="9">
        <f>IF(OR($S21="",$S20=""),"",$K$2*(AC21-AC20))</f>
        <v/>
      </c>
      <c r="AR21" s="9">
        <f>IF(OR($S21="",$S20=""),"",$L$2*LN(AD21/AD20))</f>
        <v/>
      </c>
      <c r="AS21" s="9">
        <f>IF(OR($S21="",$S20=""),"",$M$2*LN(AE21/AE20))</f>
        <v/>
      </c>
      <c r="AT21" s="9">
        <f>IF(OR($S21="",$S20=""),"",$N$2*LN(AF21/AF20))</f>
        <v/>
      </c>
      <c r="AV21" s="9">
        <f>IF($AH21="","",$AY$16+$AY$4*AI21+$AY$5*AJ21+$AY$6*AK21+$AY$7*AL21+$AY$8*AM21+$AY$9*AN21+$AY$10*AO21+$AY$11*AP21+$AY$12*AQ21+$AY$13*AR21+$AY$14*AS21+$AY$15*AT21)</f>
        <v/>
      </c>
      <c r="AX21" t="inlineStr">
        <is>
          <t>RMSE ratio</t>
        </is>
      </c>
      <c r="AY21" s="11">
        <f>SQRT(SUM(BT:BT)/SUM(BU:BU))</f>
        <v/>
      </c>
    </row>
    <row r="22">
      <c r="O22">
        <f>IF($R22="","",CHOOSE($Q$2,YEAR(R22)*12+MONTH(R22),INT((R22-2)/7),YEAR(R22)*4+ROUNDUP(MONTH(R22)/3)))</f>
        <v/>
      </c>
      <c r="P22">
        <f>IF($R22="","",IF($R23="",1,IF(O22&lt;&gt;O23,1,0)))</f>
        <v/>
      </c>
      <c r="Q22">
        <f>IF(P22=1,SUM($P$7:P22),"")</f>
        <v/>
      </c>
      <c r="R22">
        <f>IF($A22="","",IF(ISNUMBER($A22),$A22,IFERROR(DATEVALUE($A22),NA())))</f>
        <v/>
      </c>
      <c r="S22" s="7">
        <f>IFERROR(INDEX($R$7:$R$60000,MATCH(ROW()-6,$Q$7:$Q$60000,0)),"")</f>
        <v/>
      </c>
      <c r="T22">
        <f>IFERROR(INDEX($B$7:$B$60000,MATCH(ROW()-6,$Q$7:$Q$60000,0)),"")</f>
        <v/>
      </c>
      <c r="U22">
        <f>IFERROR(INDEX($C$7:$C$60000,MATCH(ROW()-6,$Q$7:$Q$60000,0)),"")</f>
        <v/>
      </c>
      <c r="V22">
        <f>IFERROR(INDEX($D$7:$D$60000,MATCH(ROW()-6,$Q$7:$Q$60000,0)),"")</f>
        <v/>
      </c>
      <c r="W22">
        <f>IFERROR(INDEX($E$7:$E$60000,MATCH(ROW()-6,$Q$7:$Q$60000,0)),"")</f>
        <v/>
      </c>
      <c r="X22">
        <f>IFERROR(INDEX($F$7:$F$60000,MATCH(ROW()-6,$Q$7:$Q$60000,0)),"")</f>
        <v/>
      </c>
      <c r="Y22">
        <f>IFERROR(INDEX($G$7:$G$60000,MATCH(ROW()-6,$Q$7:$Q$60000,0)),"")</f>
        <v/>
      </c>
      <c r="Z22">
        <f>IFERROR(INDEX($H$7:$H$60000,MATCH(ROW()-6,$Q$7:$Q$60000,0)),"")</f>
        <v/>
      </c>
      <c r="AA22">
        <f>IFERROR(INDEX($I$7:$I$60000,MATCH(ROW()-6,$Q$7:$Q$60000,0)),"")</f>
        <v/>
      </c>
      <c r="AB22">
        <f>IFERROR(INDEX($J$7:$J$60000,MATCH(ROW()-6,$Q$7:$Q$60000,0)),"")</f>
        <v/>
      </c>
      <c r="AC22">
        <f>IFERROR(INDEX($K$7:$K$60000,MATCH(ROW()-6,$Q$7:$Q$60000,0)),"")</f>
        <v/>
      </c>
      <c r="AD22">
        <f>IFERROR(INDEX($L$7:$L$60000,MATCH(ROW()-6,$Q$7:$Q$60000,0)),"")</f>
        <v/>
      </c>
      <c r="AE22">
        <f>IFERROR(INDEX($M$7:$M$60000,MATCH(ROW()-6,$Q$7:$Q$60000,0)),"")</f>
        <v/>
      </c>
      <c r="AF22">
        <f>IFERROR(INDEX($N$7:$N$60000,MATCH(ROW()-6,$Q$7:$Q$60000,0)),"")</f>
        <v/>
      </c>
      <c r="AH22" s="9">
        <f>IF(OR($S22="",$S21=""),"",LN($T22/$T21))</f>
        <v/>
      </c>
      <c r="AI22" s="9">
        <f>IF(OR($S22="",$S21=""),"",$C$2*LN(U22/U21))</f>
        <v/>
      </c>
      <c r="AJ22" s="9">
        <f>IF(OR($S22="",$S21=""),"",$D$2*(V22-V21))</f>
        <v/>
      </c>
      <c r="AK22" s="9">
        <f>IF(OR($S22="",$S21=""),"",$E$2*(W22-W21))</f>
        <v/>
      </c>
      <c r="AL22" s="9">
        <f>IF(OR($S22="",$S21=""),"",$F$2*LN(X22/X21))</f>
        <v/>
      </c>
      <c r="AM22" s="9">
        <f>IF(OR($S22="",$S21=""),"",$G$2*(Y22-Y21))</f>
        <v/>
      </c>
      <c r="AN22" s="9">
        <f>IF(OR($S22="",$S21=""),"",$H$2*LN(Z22/Z21))</f>
        <v/>
      </c>
      <c r="AO22" s="9">
        <f>IF(OR($S22="",$S21=""),"",$I$2*(AA22-AA21))</f>
        <v/>
      </c>
      <c r="AP22" s="9">
        <f>IF(OR($S22="",$S21=""),"",$J$2*LN(AB22/AB21))</f>
        <v/>
      </c>
      <c r="AQ22" s="9">
        <f>IF(OR($S22="",$S21=""),"",$K$2*(AC22-AC21))</f>
        <v/>
      </c>
      <c r="AR22" s="9">
        <f>IF(OR($S22="",$S21=""),"",$L$2*LN(AD22/AD21))</f>
        <v/>
      </c>
      <c r="AS22" s="9">
        <f>IF(OR($S22="",$S21=""),"",$M$2*LN(AE22/AE21))</f>
        <v/>
      </c>
      <c r="AT22" s="9">
        <f>IF(OR($S22="",$S21=""),"",$N$2*LN(AF22/AF21))</f>
        <v/>
      </c>
      <c r="AV22" s="9">
        <f>IF($AH22="","",$AY$16+$AY$4*AI22+$AY$5*AJ22+$AY$6*AK22+$AY$7*AL22+$AY$8*AM22+$AY$9*AN22+$AY$10*AO22+$AY$11*AP22+$AY$12*AQ22+$AY$13*AR22+$AY$14*AS22+$AY$15*AT22)</f>
        <v/>
      </c>
      <c r="AX22" t="inlineStr">
        <is>
          <t>OOS periods</t>
        </is>
      </c>
      <c r="AY22">
        <f>COUNT(BR:BR)</f>
        <v/>
      </c>
    </row>
    <row r="23">
      <c r="O23">
        <f>IF($R23="","",CHOOSE($Q$2,YEAR(R23)*12+MONTH(R23),INT((R23-2)/7),YEAR(R23)*4+ROUNDUP(MONTH(R23)/3)))</f>
        <v/>
      </c>
      <c r="P23">
        <f>IF($R23="","",IF($R24="",1,IF(O23&lt;&gt;O24,1,0)))</f>
        <v/>
      </c>
      <c r="Q23">
        <f>IF(P23=1,SUM($P$7:P23),"")</f>
        <v/>
      </c>
      <c r="R23">
        <f>IF($A23="","",IF(ISNUMBER($A23),$A23,IFERROR(DATEVALUE($A23),NA())))</f>
        <v/>
      </c>
      <c r="S23" s="7">
        <f>IFERROR(INDEX($R$7:$R$60000,MATCH(ROW()-6,$Q$7:$Q$60000,0)),"")</f>
        <v/>
      </c>
      <c r="T23">
        <f>IFERROR(INDEX($B$7:$B$60000,MATCH(ROW()-6,$Q$7:$Q$60000,0)),"")</f>
        <v/>
      </c>
      <c r="U23">
        <f>IFERROR(INDEX($C$7:$C$60000,MATCH(ROW()-6,$Q$7:$Q$60000,0)),"")</f>
        <v/>
      </c>
      <c r="V23">
        <f>IFERROR(INDEX($D$7:$D$60000,MATCH(ROW()-6,$Q$7:$Q$60000,0)),"")</f>
        <v/>
      </c>
      <c r="W23">
        <f>IFERROR(INDEX($E$7:$E$60000,MATCH(ROW()-6,$Q$7:$Q$60000,0)),"")</f>
        <v/>
      </c>
      <c r="X23">
        <f>IFERROR(INDEX($F$7:$F$60000,MATCH(ROW()-6,$Q$7:$Q$60000,0)),"")</f>
        <v/>
      </c>
      <c r="Y23">
        <f>IFERROR(INDEX($G$7:$G$60000,MATCH(ROW()-6,$Q$7:$Q$60000,0)),"")</f>
        <v/>
      </c>
      <c r="Z23">
        <f>IFERROR(INDEX($H$7:$H$60000,MATCH(ROW()-6,$Q$7:$Q$60000,0)),"")</f>
        <v/>
      </c>
      <c r="AA23">
        <f>IFERROR(INDEX($I$7:$I$60000,MATCH(ROW()-6,$Q$7:$Q$60000,0)),"")</f>
        <v/>
      </c>
      <c r="AB23">
        <f>IFERROR(INDEX($J$7:$J$60000,MATCH(ROW()-6,$Q$7:$Q$60000,0)),"")</f>
        <v/>
      </c>
      <c r="AC23">
        <f>IFERROR(INDEX($K$7:$K$60000,MATCH(ROW()-6,$Q$7:$Q$60000,0)),"")</f>
        <v/>
      </c>
      <c r="AD23">
        <f>IFERROR(INDEX($L$7:$L$60000,MATCH(ROW()-6,$Q$7:$Q$60000,0)),"")</f>
        <v/>
      </c>
      <c r="AE23">
        <f>IFERROR(INDEX($M$7:$M$60000,MATCH(ROW()-6,$Q$7:$Q$60000,0)),"")</f>
        <v/>
      </c>
      <c r="AF23">
        <f>IFERROR(INDEX($N$7:$N$60000,MATCH(ROW()-6,$Q$7:$Q$60000,0)),"")</f>
        <v/>
      </c>
      <c r="AH23" s="9">
        <f>IF(OR($S23="",$S22=""),"",LN($T23/$T22))</f>
        <v/>
      </c>
      <c r="AI23" s="9">
        <f>IF(OR($S23="",$S22=""),"",$C$2*LN(U23/U22))</f>
        <v/>
      </c>
      <c r="AJ23" s="9">
        <f>IF(OR($S23="",$S22=""),"",$D$2*(V23-V22))</f>
        <v/>
      </c>
      <c r="AK23" s="9">
        <f>IF(OR($S23="",$S22=""),"",$E$2*(W23-W22))</f>
        <v/>
      </c>
      <c r="AL23" s="9">
        <f>IF(OR($S23="",$S22=""),"",$F$2*LN(X23/X22))</f>
        <v/>
      </c>
      <c r="AM23" s="9">
        <f>IF(OR($S23="",$S22=""),"",$G$2*(Y23-Y22))</f>
        <v/>
      </c>
      <c r="AN23" s="9">
        <f>IF(OR($S23="",$S22=""),"",$H$2*LN(Z23/Z22))</f>
        <v/>
      </c>
      <c r="AO23" s="9">
        <f>IF(OR($S23="",$S22=""),"",$I$2*(AA23-AA22))</f>
        <v/>
      </c>
      <c r="AP23" s="9">
        <f>IF(OR($S23="",$S22=""),"",$J$2*LN(AB23/AB22))</f>
        <v/>
      </c>
      <c r="AQ23" s="9">
        <f>IF(OR($S23="",$S22=""),"",$K$2*(AC23-AC22))</f>
        <v/>
      </c>
      <c r="AR23" s="9">
        <f>IF(OR($S23="",$S22=""),"",$L$2*LN(AD23/AD22))</f>
        <v/>
      </c>
      <c r="AS23" s="9">
        <f>IF(OR($S23="",$S22=""),"",$M$2*LN(AE23/AE22))</f>
        <v/>
      </c>
      <c r="AT23" s="9">
        <f>IF(OR($S23="",$S22=""),"",$N$2*LN(AF23/AF22))</f>
        <v/>
      </c>
      <c r="AV23" s="9">
        <f>IF($AH23="","",$AY$16+$AY$4*AI23+$AY$5*AJ23+$AY$6*AK23+$AY$7*AL23+$AY$8*AM23+$AY$9*AN23+$AY$10*AO23+$AY$11*AP23+$AY$12*AQ23+$AY$13*AR23+$AY$14*AS23+$AY$15*AT23)</f>
        <v/>
      </c>
    </row>
    <row r="24">
      <c r="O24">
        <f>IF($R24="","",CHOOSE($Q$2,YEAR(R24)*12+MONTH(R24),INT((R24-2)/7),YEAR(R24)*4+ROUNDUP(MONTH(R24)/3)))</f>
        <v/>
      </c>
      <c r="P24">
        <f>IF($R24="","",IF($R25="",1,IF(O24&lt;&gt;O25,1,0)))</f>
        <v/>
      </c>
      <c r="Q24">
        <f>IF(P24=1,SUM($P$7:P24),"")</f>
        <v/>
      </c>
      <c r="R24">
        <f>IF($A24="","",IF(ISNUMBER($A24),$A24,IFERROR(DATEVALUE($A24),NA())))</f>
        <v/>
      </c>
      <c r="S24" s="7">
        <f>IFERROR(INDEX($R$7:$R$60000,MATCH(ROW()-6,$Q$7:$Q$60000,0)),"")</f>
        <v/>
      </c>
      <c r="T24">
        <f>IFERROR(INDEX($B$7:$B$60000,MATCH(ROW()-6,$Q$7:$Q$60000,0)),"")</f>
        <v/>
      </c>
      <c r="U24">
        <f>IFERROR(INDEX($C$7:$C$60000,MATCH(ROW()-6,$Q$7:$Q$60000,0)),"")</f>
        <v/>
      </c>
      <c r="V24">
        <f>IFERROR(INDEX($D$7:$D$60000,MATCH(ROW()-6,$Q$7:$Q$60000,0)),"")</f>
        <v/>
      </c>
      <c r="W24">
        <f>IFERROR(INDEX($E$7:$E$60000,MATCH(ROW()-6,$Q$7:$Q$60000,0)),"")</f>
        <v/>
      </c>
      <c r="X24">
        <f>IFERROR(INDEX($F$7:$F$60000,MATCH(ROW()-6,$Q$7:$Q$60000,0)),"")</f>
        <v/>
      </c>
      <c r="Y24">
        <f>IFERROR(INDEX($G$7:$G$60000,MATCH(ROW()-6,$Q$7:$Q$60000,0)),"")</f>
        <v/>
      </c>
      <c r="Z24">
        <f>IFERROR(INDEX($H$7:$H$60000,MATCH(ROW()-6,$Q$7:$Q$60000,0)),"")</f>
        <v/>
      </c>
      <c r="AA24">
        <f>IFERROR(INDEX($I$7:$I$60000,MATCH(ROW()-6,$Q$7:$Q$60000,0)),"")</f>
        <v/>
      </c>
      <c r="AB24">
        <f>IFERROR(INDEX($J$7:$J$60000,MATCH(ROW()-6,$Q$7:$Q$60000,0)),"")</f>
        <v/>
      </c>
      <c r="AC24">
        <f>IFERROR(INDEX($K$7:$K$60000,MATCH(ROW()-6,$Q$7:$Q$60000,0)),"")</f>
        <v/>
      </c>
      <c r="AD24">
        <f>IFERROR(INDEX($L$7:$L$60000,MATCH(ROW()-6,$Q$7:$Q$60000,0)),"")</f>
        <v/>
      </c>
      <c r="AE24">
        <f>IFERROR(INDEX($M$7:$M$60000,MATCH(ROW()-6,$Q$7:$Q$60000,0)),"")</f>
        <v/>
      </c>
      <c r="AF24">
        <f>IFERROR(INDEX($N$7:$N$60000,MATCH(ROW()-6,$Q$7:$Q$60000,0)),"")</f>
        <v/>
      </c>
      <c r="AH24" s="9">
        <f>IF(OR($S24="",$S23=""),"",LN($T24/$T23))</f>
        <v/>
      </c>
      <c r="AI24" s="9">
        <f>IF(OR($S24="",$S23=""),"",$C$2*LN(U24/U23))</f>
        <v/>
      </c>
      <c r="AJ24" s="9">
        <f>IF(OR($S24="",$S23=""),"",$D$2*(V24-V23))</f>
        <v/>
      </c>
      <c r="AK24" s="9">
        <f>IF(OR($S24="",$S23=""),"",$E$2*(W24-W23))</f>
        <v/>
      </c>
      <c r="AL24" s="9">
        <f>IF(OR($S24="",$S23=""),"",$F$2*LN(X24/X23))</f>
        <v/>
      </c>
      <c r="AM24" s="9">
        <f>IF(OR($S24="",$S23=""),"",$G$2*(Y24-Y23))</f>
        <v/>
      </c>
      <c r="AN24" s="9">
        <f>IF(OR($S24="",$S23=""),"",$H$2*LN(Z24/Z23))</f>
        <v/>
      </c>
      <c r="AO24" s="9">
        <f>IF(OR($S24="",$S23=""),"",$I$2*(AA24-AA23))</f>
        <v/>
      </c>
      <c r="AP24" s="9">
        <f>IF(OR($S24="",$S23=""),"",$J$2*LN(AB24/AB23))</f>
        <v/>
      </c>
      <c r="AQ24" s="9">
        <f>IF(OR($S24="",$S23=""),"",$K$2*(AC24-AC23))</f>
        <v/>
      </c>
      <c r="AR24" s="9">
        <f>IF(OR($S24="",$S23=""),"",$L$2*LN(AD24/AD23))</f>
        <v/>
      </c>
      <c r="AS24" s="9">
        <f>IF(OR($S24="",$S23=""),"",$M$2*LN(AE24/AE23))</f>
        <v/>
      </c>
      <c r="AT24" s="9">
        <f>IF(OR($S24="",$S23=""),"",$N$2*LN(AF24/AF23))</f>
        <v/>
      </c>
      <c r="AV24" s="9">
        <f>IF($AH24="","",$AY$16+$AY$4*AI24+$AY$5*AJ24+$AY$6*AK24+$AY$7*AL24+$AY$8*AM24+$AY$9*AN24+$AY$10*AO24+$AY$11*AP24+$AY$12*AQ24+$AY$13*AR24+$AY$14*AS24+$AY$15*AT24)</f>
        <v/>
      </c>
    </row>
    <row r="25">
      <c r="O25">
        <f>IF($R25="","",CHOOSE($Q$2,YEAR(R25)*12+MONTH(R25),INT((R25-2)/7),YEAR(R25)*4+ROUNDUP(MONTH(R25)/3)))</f>
        <v/>
      </c>
      <c r="P25">
        <f>IF($R25="","",IF($R26="",1,IF(O25&lt;&gt;O26,1,0)))</f>
        <v/>
      </c>
      <c r="Q25">
        <f>IF(P25=1,SUM($P$7:P25),"")</f>
        <v/>
      </c>
      <c r="R25">
        <f>IF($A25="","",IF(ISNUMBER($A25),$A25,IFERROR(DATEVALUE($A25),NA())))</f>
        <v/>
      </c>
      <c r="S25" s="7">
        <f>IFERROR(INDEX($R$7:$R$60000,MATCH(ROW()-6,$Q$7:$Q$60000,0)),"")</f>
        <v/>
      </c>
      <c r="T25">
        <f>IFERROR(INDEX($B$7:$B$60000,MATCH(ROW()-6,$Q$7:$Q$60000,0)),"")</f>
        <v/>
      </c>
      <c r="U25">
        <f>IFERROR(INDEX($C$7:$C$60000,MATCH(ROW()-6,$Q$7:$Q$60000,0)),"")</f>
        <v/>
      </c>
      <c r="V25">
        <f>IFERROR(INDEX($D$7:$D$60000,MATCH(ROW()-6,$Q$7:$Q$60000,0)),"")</f>
        <v/>
      </c>
      <c r="W25">
        <f>IFERROR(INDEX($E$7:$E$60000,MATCH(ROW()-6,$Q$7:$Q$60000,0)),"")</f>
        <v/>
      </c>
      <c r="X25">
        <f>IFERROR(INDEX($F$7:$F$60000,MATCH(ROW()-6,$Q$7:$Q$60000,0)),"")</f>
        <v/>
      </c>
      <c r="Y25">
        <f>IFERROR(INDEX($G$7:$G$60000,MATCH(ROW()-6,$Q$7:$Q$60000,0)),"")</f>
        <v/>
      </c>
      <c r="Z25">
        <f>IFERROR(INDEX($H$7:$H$60000,MATCH(ROW()-6,$Q$7:$Q$60000,0)),"")</f>
        <v/>
      </c>
      <c r="AA25">
        <f>IFERROR(INDEX($I$7:$I$60000,MATCH(ROW()-6,$Q$7:$Q$60000,0)),"")</f>
        <v/>
      </c>
      <c r="AB25">
        <f>IFERROR(INDEX($J$7:$J$60000,MATCH(ROW()-6,$Q$7:$Q$60000,0)),"")</f>
        <v/>
      </c>
      <c r="AC25">
        <f>IFERROR(INDEX($K$7:$K$60000,MATCH(ROW()-6,$Q$7:$Q$60000,0)),"")</f>
        <v/>
      </c>
      <c r="AD25">
        <f>IFERROR(INDEX($L$7:$L$60000,MATCH(ROW()-6,$Q$7:$Q$60000,0)),"")</f>
        <v/>
      </c>
      <c r="AE25">
        <f>IFERROR(INDEX($M$7:$M$60000,MATCH(ROW()-6,$Q$7:$Q$60000,0)),"")</f>
        <v/>
      </c>
      <c r="AF25">
        <f>IFERROR(INDEX($N$7:$N$60000,MATCH(ROW()-6,$Q$7:$Q$60000,0)),"")</f>
        <v/>
      </c>
      <c r="AH25" s="9">
        <f>IF(OR($S25="",$S24=""),"",LN($T25/$T24))</f>
        <v/>
      </c>
      <c r="AI25" s="9">
        <f>IF(OR($S25="",$S24=""),"",$C$2*LN(U25/U24))</f>
        <v/>
      </c>
      <c r="AJ25" s="9">
        <f>IF(OR($S25="",$S24=""),"",$D$2*(V25-V24))</f>
        <v/>
      </c>
      <c r="AK25" s="9">
        <f>IF(OR($S25="",$S24=""),"",$E$2*(W25-W24))</f>
        <v/>
      </c>
      <c r="AL25" s="9">
        <f>IF(OR($S25="",$S24=""),"",$F$2*LN(X25/X24))</f>
        <v/>
      </c>
      <c r="AM25" s="9">
        <f>IF(OR($S25="",$S24=""),"",$G$2*(Y25-Y24))</f>
        <v/>
      </c>
      <c r="AN25" s="9">
        <f>IF(OR($S25="",$S24=""),"",$H$2*LN(Z25/Z24))</f>
        <v/>
      </c>
      <c r="AO25" s="9">
        <f>IF(OR($S25="",$S24=""),"",$I$2*(AA25-AA24))</f>
        <v/>
      </c>
      <c r="AP25" s="9">
        <f>IF(OR($S25="",$S24=""),"",$J$2*LN(AB25/AB24))</f>
        <v/>
      </c>
      <c r="AQ25" s="9">
        <f>IF(OR($S25="",$S24=""),"",$K$2*(AC25-AC24))</f>
        <v/>
      </c>
      <c r="AR25" s="9">
        <f>IF(OR($S25="",$S24=""),"",$L$2*LN(AD25/AD24))</f>
        <v/>
      </c>
      <c r="AS25" s="9">
        <f>IF(OR($S25="",$S24=""),"",$M$2*LN(AE25/AE24))</f>
        <v/>
      </c>
      <c r="AT25" s="9">
        <f>IF(OR($S25="",$S24=""),"",$N$2*LN(AF25/AF24))</f>
        <v/>
      </c>
      <c r="AV25" s="9">
        <f>IF($AH25="","",$AY$16+$AY$4*AI25+$AY$5*AJ25+$AY$6*AK25+$AY$7*AL25+$AY$8*AM25+$AY$9*AN25+$AY$10*AO25+$AY$11*AP25+$AY$12*AQ25+$AY$13*AR25+$AY$14*AS25+$AY$15*AT25)</f>
        <v/>
      </c>
    </row>
    <row r="26">
      <c r="O26">
        <f>IF($R26="","",CHOOSE($Q$2,YEAR(R26)*12+MONTH(R26),INT((R26-2)/7),YEAR(R26)*4+ROUNDUP(MONTH(R26)/3)))</f>
        <v/>
      </c>
      <c r="P26">
        <f>IF($R26="","",IF($R27="",1,IF(O26&lt;&gt;O27,1,0)))</f>
        <v/>
      </c>
      <c r="Q26">
        <f>IF(P26=1,SUM($P$7:P26),"")</f>
        <v/>
      </c>
      <c r="R26">
        <f>IF($A26="","",IF(ISNUMBER($A26),$A26,IFERROR(DATEVALUE($A26),NA())))</f>
        <v/>
      </c>
      <c r="S26" s="7">
        <f>IFERROR(INDEX($R$7:$R$60000,MATCH(ROW()-6,$Q$7:$Q$60000,0)),"")</f>
        <v/>
      </c>
      <c r="T26">
        <f>IFERROR(INDEX($B$7:$B$60000,MATCH(ROW()-6,$Q$7:$Q$60000,0)),"")</f>
        <v/>
      </c>
      <c r="U26">
        <f>IFERROR(INDEX($C$7:$C$60000,MATCH(ROW()-6,$Q$7:$Q$60000,0)),"")</f>
        <v/>
      </c>
      <c r="V26">
        <f>IFERROR(INDEX($D$7:$D$60000,MATCH(ROW()-6,$Q$7:$Q$60000,0)),"")</f>
        <v/>
      </c>
      <c r="W26">
        <f>IFERROR(INDEX($E$7:$E$60000,MATCH(ROW()-6,$Q$7:$Q$60000,0)),"")</f>
        <v/>
      </c>
      <c r="X26">
        <f>IFERROR(INDEX($F$7:$F$60000,MATCH(ROW()-6,$Q$7:$Q$60000,0)),"")</f>
        <v/>
      </c>
      <c r="Y26">
        <f>IFERROR(INDEX($G$7:$G$60000,MATCH(ROW()-6,$Q$7:$Q$60000,0)),"")</f>
        <v/>
      </c>
      <c r="Z26">
        <f>IFERROR(INDEX($H$7:$H$60000,MATCH(ROW()-6,$Q$7:$Q$60000,0)),"")</f>
        <v/>
      </c>
      <c r="AA26">
        <f>IFERROR(INDEX($I$7:$I$60000,MATCH(ROW()-6,$Q$7:$Q$60000,0)),"")</f>
        <v/>
      </c>
      <c r="AB26">
        <f>IFERROR(INDEX($J$7:$J$60000,MATCH(ROW()-6,$Q$7:$Q$60000,0)),"")</f>
        <v/>
      </c>
      <c r="AC26">
        <f>IFERROR(INDEX($K$7:$K$60000,MATCH(ROW()-6,$Q$7:$Q$60000,0)),"")</f>
        <v/>
      </c>
      <c r="AD26">
        <f>IFERROR(INDEX($L$7:$L$60000,MATCH(ROW()-6,$Q$7:$Q$60000,0)),"")</f>
        <v/>
      </c>
      <c r="AE26">
        <f>IFERROR(INDEX($M$7:$M$60000,MATCH(ROW()-6,$Q$7:$Q$60000,0)),"")</f>
        <v/>
      </c>
      <c r="AF26">
        <f>IFERROR(INDEX($N$7:$N$60000,MATCH(ROW()-6,$Q$7:$Q$60000,0)),"")</f>
        <v/>
      </c>
      <c r="AH26" s="9">
        <f>IF(OR($S26="",$S25=""),"",LN($T26/$T25))</f>
        <v/>
      </c>
      <c r="AI26" s="9">
        <f>IF(OR($S26="",$S25=""),"",$C$2*LN(U26/U25))</f>
        <v/>
      </c>
      <c r="AJ26" s="9">
        <f>IF(OR($S26="",$S25=""),"",$D$2*(V26-V25))</f>
        <v/>
      </c>
      <c r="AK26" s="9">
        <f>IF(OR($S26="",$S25=""),"",$E$2*(W26-W25))</f>
        <v/>
      </c>
      <c r="AL26" s="9">
        <f>IF(OR($S26="",$S25=""),"",$F$2*LN(X26/X25))</f>
        <v/>
      </c>
      <c r="AM26" s="9">
        <f>IF(OR($S26="",$S25=""),"",$G$2*(Y26-Y25))</f>
        <v/>
      </c>
      <c r="AN26" s="9">
        <f>IF(OR($S26="",$S25=""),"",$H$2*LN(Z26/Z25))</f>
        <v/>
      </c>
      <c r="AO26" s="9">
        <f>IF(OR($S26="",$S25=""),"",$I$2*(AA26-AA25))</f>
        <v/>
      </c>
      <c r="AP26" s="9">
        <f>IF(OR($S26="",$S25=""),"",$J$2*LN(AB26/AB25))</f>
        <v/>
      </c>
      <c r="AQ26" s="9">
        <f>IF(OR($S26="",$S25=""),"",$K$2*(AC26-AC25))</f>
        <v/>
      </c>
      <c r="AR26" s="9">
        <f>IF(OR($S26="",$S25=""),"",$L$2*LN(AD26/AD25))</f>
        <v/>
      </c>
      <c r="AS26" s="9">
        <f>IF(OR($S26="",$S25=""),"",$M$2*LN(AE26/AE25))</f>
        <v/>
      </c>
      <c r="AT26" s="9">
        <f>IF(OR($S26="",$S25=""),"",$N$2*LN(AF26/AF25))</f>
        <v/>
      </c>
      <c r="AV26" s="9">
        <f>IF($AH26="","",$AY$16+$AY$4*AI26+$AY$5*AJ26+$AY$6*AK26+$AY$7*AL26+$AY$8*AM26+$AY$9*AN26+$AY$10*AO26+$AY$11*AP26+$AY$12*AQ26+$AY$13*AR26+$AY$14*AS26+$AY$15*AT26)</f>
        <v/>
      </c>
    </row>
    <row r="27">
      <c r="O27">
        <f>IF($R27="","",CHOOSE($Q$2,YEAR(R27)*12+MONTH(R27),INT((R27-2)/7),YEAR(R27)*4+ROUNDUP(MONTH(R27)/3)))</f>
        <v/>
      </c>
      <c r="P27">
        <f>IF($R27="","",IF($R28="",1,IF(O27&lt;&gt;O28,1,0)))</f>
        <v/>
      </c>
      <c r="Q27">
        <f>IF(P27=1,SUM($P$7:P27),"")</f>
        <v/>
      </c>
      <c r="R27">
        <f>IF($A27="","",IF(ISNUMBER($A27),$A27,IFERROR(DATEVALUE($A27),NA())))</f>
        <v/>
      </c>
      <c r="S27" s="7">
        <f>IFERROR(INDEX($R$7:$R$60000,MATCH(ROW()-6,$Q$7:$Q$60000,0)),"")</f>
        <v/>
      </c>
      <c r="T27">
        <f>IFERROR(INDEX($B$7:$B$60000,MATCH(ROW()-6,$Q$7:$Q$60000,0)),"")</f>
        <v/>
      </c>
      <c r="U27">
        <f>IFERROR(INDEX($C$7:$C$60000,MATCH(ROW()-6,$Q$7:$Q$60000,0)),"")</f>
        <v/>
      </c>
      <c r="V27">
        <f>IFERROR(INDEX($D$7:$D$60000,MATCH(ROW()-6,$Q$7:$Q$60000,0)),"")</f>
        <v/>
      </c>
      <c r="W27">
        <f>IFERROR(INDEX($E$7:$E$60000,MATCH(ROW()-6,$Q$7:$Q$60000,0)),"")</f>
        <v/>
      </c>
      <c r="X27">
        <f>IFERROR(INDEX($F$7:$F$60000,MATCH(ROW()-6,$Q$7:$Q$60000,0)),"")</f>
        <v/>
      </c>
      <c r="Y27">
        <f>IFERROR(INDEX($G$7:$G$60000,MATCH(ROW()-6,$Q$7:$Q$60000,0)),"")</f>
        <v/>
      </c>
      <c r="Z27">
        <f>IFERROR(INDEX($H$7:$H$60000,MATCH(ROW()-6,$Q$7:$Q$60000,0)),"")</f>
        <v/>
      </c>
      <c r="AA27">
        <f>IFERROR(INDEX($I$7:$I$60000,MATCH(ROW()-6,$Q$7:$Q$60000,0)),"")</f>
        <v/>
      </c>
      <c r="AB27">
        <f>IFERROR(INDEX($J$7:$J$60000,MATCH(ROW()-6,$Q$7:$Q$60000,0)),"")</f>
        <v/>
      </c>
      <c r="AC27">
        <f>IFERROR(INDEX($K$7:$K$60000,MATCH(ROW()-6,$Q$7:$Q$60000,0)),"")</f>
        <v/>
      </c>
      <c r="AD27">
        <f>IFERROR(INDEX($L$7:$L$60000,MATCH(ROW()-6,$Q$7:$Q$60000,0)),"")</f>
        <v/>
      </c>
      <c r="AE27">
        <f>IFERROR(INDEX($M$7:$M$60000,MATCH(ROW()-6,$Q$7:$Q$60000,0)),"")</f>
        <v/>
      </c>
      <c r="AF27">
        <f>IFERROR(INDEX($N$7:$N$60000,MATCH(ROW()-6,$Q$7:$Q$60000,0)),"")</f>
        <v/>
      </c>
      <c r="AH27" s="9">
        <f>IF(OR($S27="",$S26=""),"",LN($T27/$T26))</f>
        <v/>
      </c>
      <c r="AI27" s="9">
        <f>IF(OR($S27="",$S26=""),"",$C$2*LN(U27/U26))</f>
        <v/>
      </c>
      <c r="AJ27" s="9">
        <f>IF(OR($S27="",$S26=""),"",$D$2*(V27-V26))</f>
        <v/>
      </c>
      <c r="AK27" s="9">
        <f>IF(OR($S27="",$S26=""),"",$E$2*(W27-W26))</f>
        <v/>
      </c>
      <c r="AL27" s="9">
        <f>IF(OR($S27="",$S26=""),"",$F$2*LN(X27/X26))</f>
        <v/>
      </c>
      <c r="AM27" s="9">
        <f>IF(OR($S27="",$S26=""),"",$G$2*(Y27-Y26))</f>
        <v/>
      </c>
      <c r="AN27" s="9">
        <f>IF(OR($S27="",$S26=""),"",$H$2*LN(Z27/Z26))</f>
        <v/>
      </c>
      <c r="AO27" s="9">
        <f>IF(OR($S27="",$S26=""),"",$I$2*(AA27-AA26))</f>
        <v/>
      </c>
      <c r="AP27" s="9">
        <f>IF(OR($S27="",$S26=""),"",$J$2*LN(AB27/AB26))</f>
        <v/>
      </c>
      <c r="AQ27" s="9">
        <f>IF(OR($S27="",$S26=""),"",$K$2*(AC27-AC26))</f>
        <v/>
      </c>
      <c r="AR27" s="9">
        <f>IF(OR($S27="",$S26=""),"",$L$2*LN(AD27/AD26))</f>
        <v/>
      </c>
      <c r="AS27" s="9">
        <f>IF(OR($S27="",$S26=""),"",$M$2*LN(AE27/AE26))</f>
        <v/>
      </c>
      <c r="AT27" s="9">
        <f>IF(OR($S27="",$S26=""),"",$N$2*LN(AF27/AF26))</f>
        <v/>
      </c>
      <c r="AV27" s="9">
        <f>IF($AH27="","",$AY$16+$AY$4*AI27+$AY$5*AJ27+$AY$6*AK27+$AY$7*AL27+$AY$8*AM27+$AY$9*AN27+$AY$10*AO27+$AY$11*AP27+$AY$12*AQ27+$AY$13*AR27+$AY$14*AS27+$AY$15*AT27)</f>
        <v/>
      </c>
    </row>
    <row r="28">
      <c r="O28">
        <f>IF($R28="","",CHOOSE($Q$2,YEAR(R28)*12+MONTH(R28),INT((R28-2)/7),YEAR(R28)*4+ROUNDUP(MONTH(R28)/3)))</f>
        <v/>
      </c>
      <c r="P28">
        <f>IF($R28="","",IF($R29="",1,IF(O28&lt;&gt;O29,1,0)))</f>
        <v/>
      </c>
      <c r="Q28">
        <f>IF(P28=1,SUM($P$7:P28),"")</f>
        <v/>
      </c>
      <c r="R28">
        <f>IF($A28="","",IF(ISNUMBER($A28),$A28,IFERROR(DATEVALUE($A28),NA())))</f>
        <v/>
      </c>
      <c r="S28" s="7">
        <f>IFERROR(INDEX($R$7:$R$60000,MATCH(ROW()-6,$Q$7:$Q$60000,0)),"")</f>
        <v/>
      </c>
      <c r="T28">
        <f>IFERROR(INDEX($B$7:$B$60000,MATCH(ROW()-6,$Q$7:$Q$60000,0)),"")</f>
        <v/>
      </c>
      <c r="U28">
        <f>IFERROR(INDEX($C$7:$C$60000,MATCH(ROW()-6,$Q$7:$Q$60000,0)),"")</f>
        <v/>
      </c>
      <c r="V28">
        <f>IFERROR(INDEX($D$7:$D$60000,MATCH(ROW()-6,$Q$7:$Q$60000,0)),"")</f>
        <v/>
      </c>
      <c r="W28">
        <f>IFERROR(INDEX($E$7:$E$60000,MATCH(ROW()-6,$Q$7:$Q$60000,0)),"")</f>
        <v/>
      </c>
      <c r="X28">
        <f>IFERROR(INDEX($F$7:$F$60000,MATCH(ROW()-6,$Q$7:$Q$60000,0)),"")</f>
        <v/>
      </c>
      <c r="Y28">
        <f>IFERROR(INDEX($G$7:$G$60000,MATCH(ROW()-6,$Q$7:$Q$60000,0)),"")</f>
        <v/>
      </c>
      <c r="Z28">
        <f>IFERROR(INDEX($H$7:$H$60000,MATCH(ROW()-6,$Q$7:$Q$60000,0)),"")</f>
        <v/>
      </c>
      <c r="AA28">
        <f>IFERROR(INDEX($I$7:$I$60000,MATCH(ROW()-6,$Q$7:$Q$60000,0)),"")</f>
        <v/>
      </c>
      <c r="AB28">
        <f>IFERROR(INDEX($J$7:$J$60000,MATCH(ROW()-6,$Q$7:$Q$60000,0)),"")</f>
        <v/>
      </c>
      <c r="AC28">
        <f>IFERROR(INDEX($K$7:$K$60000,MATCH(ROW()-6,$Q$7:$Q$60000,0)),"")</f>
        <v/>
      </c>
      <c r="AD28">
        <f>IFERROR(INDEX($L$7:$L$60000,MATCH(ROW()-6,$Q$7:$Q$60000,0)),"")</f>
        <v/>
      </c>
      <c r="AE28">
        <f>IFERROR(INDEX($M$7:$M$60000,MATCH(ROW()-6,$Q$7:$Q$60000,0)),"")</f>
        <v/>
      </c>
      <c r="AF28">
        <f>IFERROR(INDEX($N$7:$N$60000,MATCH(ROW()-6,$Q$7:$Q$60000,0)),"")</f>
        <v/>
      </c>
      <c r="AH28" s="9">
        <f>IF(OR($S28="",$S27=""),"",LN($T28/$T27))</f>
        <v/>
      </c>
      <c r="AI28" s="9">
        <f>IF(OR($S28="",$S27=""),"",$C$2*LN(U28/U27))</f>
        <v/>
      </c>
      <c r="AJ28" s="9">
        <f>IF(OR($S28="",$S27=""),"",$D$2*(V28-V27))</f>
        <v/>
      </c>
      <c r="AK28" s="9">
        <f>IF(OR($S28="",$S27=""),"",$E$2*(W28-W27))</f>
        <v/>
      </c>
      <c r="AL28" s="9">
        <f>IF(OR($S28="",$S27=""),"",$F$2*LN(X28/X27))</f>
        <v/>
      </c>
      <c r="AM28" s="9">
        <f>IF(OR($S28="",$S27=""),"",$G$2*(Y28-Y27))</f>
        <v/>
      </c>
      <c r="AN28" s="9">
        <f>IF(OR($S28="",$S27=""),"",$H$2*LN(Z28/Z27))</f>
        <v/>
      </c>
      <c r="AO28" s="9">
        <f>IF(OR($S28="",$S27=""),"",$I$2*(AA28-AA27))</f>
        <v/>
      </c>
      <c r="AP28" s="9">
        <f>IF(OR($S28="",$S27=""),"",$J$2*LN(AB28/AB27))</f>
        <v/>
      </c>
      <c r="AQ28" s="9">
        <f>IF(OR($S28="",$S27=""),"",$K$2*(AC28-AC27))</f>
        <v/>
      </c>
      <c r="AR28" s="9">
        <f>IF(OR($S28="",$S27=""),"",$L$2*LN(AD28/AD27))</f>
        <v/>
      </c>
      <c r="AS28" s="9">
        <f>IF(OR($S28="",$S27=""),"",$M$2*LN(AE28/AE27))</f>
        <v/>
      </c>
      <c r="AT28" s="9">
        <f>IF(OR($S28="",$S27=""),"",$N$2*LN(AF28/AF27))</f>
        <v/>
      </c>
      <c r="AV28" s="9">
        <f>IF($AH28="","",$AY$16+$AY$4*AI28+$AY$5*AJ28+$AY$6*AK28+$AY$7*AL28+$AY$8*AM28+$AY$9*AN28+$AY$10*AO28+$AY$11*AP28+$AY$12*AQ28+$AY$13*AR28+$AY$14*AS28+$AY$15*AT28)</f>
        <v/>
      </c>
    </row>
    <row r="29">
      <c r="O29">
        <f>IF($R29="","",CHOOSE($Q$2,YEAR(R29)*12+MONTH(R29),INT((R29-2)/7),YEAR(R29)*4+ROUNDUP(MONTH(R29)/3)))</f>
        <v/>
      </c>
      <c r="P29">
        <f>IF($R29="","",IF($R30="",1,IF(O29&lt;&gt;O30,1,0)))</f>
        <v/>
      </c>
      <c r="Q29">
        <f>IF(P29=1,SUM($P$7:P29),"")</f>
        <v/>
      </c>
      <c r="R29">
        <f>IF($A29="","",IF(ISNUMBER($A29),$A29,IFERROR(DATEVALUE($A29),NA())))</f>
        <v/>
      </c>
      <c r="S29" s="7">
        <f>IFERROR(INDEX($R$7:$R$60000,MATCH(ROW()-6,$Q$7:$Q$60000,0)),"")</f>
        <v/>
      </c>
      <c r="T29">
        <f>IFERROR(INDEX($B$7:$B$60000,MATCH(ROW()-6,$Q$7:$Q$60000,0)),"")</f>
        <v/>
      </c>
      <c r="U29">
        <f>IFERROR(INDEX($C$7:$C$60000,MATCH(ROW()-6,$Q$7:$Q$60000,0)),"")</f>
        <v/>
      </c>
      <c r="V29">
        <f>IFERROR(INDEX($D$7:$D$60000,MATCH(ROW()-6,$Q$7:$Q$60000,0)),"")</f>
        <v/>
      </c>
      <c r="W29">
        <f>IFERROR(INDEX($E$7:$E$60000,MATCH(ROW()-6,$Q$7:$Q$60000,0)),"")</f>
        <v/>
      </c>
      <c r="X29">
        <f>IFERROR(INDEX($F$7:$F$60000,MATCH(ROW()-6,$Q$7:$Q$60000,0)),"")</f>
        <v/>
      </c>
      <c r="Y29">
        <f>IFERROR(INDEX($G$7:$G$60000,MATCH(ROW()-6,$Q$7:$Q$60000,0)),"")</f>
        <v/>
      </c>
      <c r="Z29">
        <f>IFERROR(INDEX($H$7:$H$60000,MATCH(ROW()-6,$Q$7:$Q$60000,0)),"")</f>
        <v/>
      </c>
      <c r="AA29">
        <f>IFERROR(INDEX($I$7:$I$60000,MATCH(ROW()-6,$Q$7:$Q$60000,0)),"")</f>
        <v/>
      </c>
      <c r="AB29">
        <f>IFERROR(INDEX($J$7:$J$60000,MATCH(ROW()-6,$Q$7:$Q$60000,0)),"")</f>
        <v/>
      </c>
      <c r="AC29">
        <f>IFERROR(INDEX($K$7:$K$60000,MATCH(ROW()-6,$Q$7:$Q$60000,0)),"")</f>
        <v/>
      </c>
      <c r="AD29">
        <f>IFERROR(INDEX($L$7:$L$60000,MATCH(ROW()-6,$Q$7:$Q$60000,0)),"")</f>
        <v/>
      </c>
      <c r="AE29">
        <f>IFERROR(INDEX($M$7:$M$60000,MATCH(ROW()-6,$Q$7:$Q$60000,0)),"")</f>
        <v/>
      </c>
      <c r="AF29">
        <f>IFERROR(INDEX($N$7:$N$60000,MATCH(ROW()-6,$Q$7:$Q$60000,0)),"")</f>
        <v/>
      </c>
      <c r="AH29" s="9">
        <f>IF(OR($S29="",$S28=""),"",LN($T29/$T28))</f>
        <v/>
      </c>
      <c r="AI29" s="9">
        <f>IF(OR($S29="",$S28=""),"",$C$2*LN(U29/U28))</f>
        <v/>
      </c>
      <c r="AJ29" s="9">
        <f>IF(OR($S29="",$S28=""),"",$D$2*(V29-V28))</f>
        <v/>
      </c>
      <c r="AK29" s="9">
        <f>IF(OR($S29="",$S28=""),"",$E$2*(W29-W28))</f>
        <v/>
      </c>
      <c r="AL29" s="9">
        <f>IF(OR($S29="",$S28=""),"",$F$2*LN(X29/X28))</f>
        <v/>
      </c>
      <c r="AM29" s="9">
        <f>IF(OR($S29="",$S28=""),"",$G$2*(Y29-Y28))</f>
        <v/>
      </c>
      <c r="AN29" s="9">
        <f>IF(OR($S29="",$S28=""),"",$H$2*LN(Z29/Z28))</f>
        <v/>
      </c>
      <c r="AO29" s="9">
        <f>IF(OR($S29="",$S28=""),"",$I$2*(AA29-AA28))</f>
        <v/>
      </c>
      <c r="AP29" s="9">
        <f>IF(OR($S29="",$S28=""),"",$J$2*LN(AB29/AB28))</f>
        <v/>
      </c>
      <c r="AQ29" s="9">
        <f>IF(OR($S29="",$S28=""),"",$K$2*(AC29-AC28))</f>
        <v/>
      </c>
      <c r="AR29" s="9">
        <f>IF(OR($S29="",$S28=""),"",$L$2*LN(AD29/AD28))</f>
        <v/>
      </c>
      <c r="AS29" s="9">
        <f>IF(OR($S29="",$S28=""),"",$M$2*LN(AE29/AE28))</f>
        <v/>
      </c>
      <c r="AT29" s="9">
        <f>IF(OR($S29="",$S28=""),"",$N$2*LN(AF29/AF28))</f>
        <v/>
      </c>
      <c r="AV29" s="9">
        <f>IF($AH29="","",$AY$16+$AY$4*AI29+$AY$5*AJ29+$AY$6*AK29+$AY$7*AL29+$AY$8*AM29+$AY$9*AN29+$AY$10*AO29+$AY$11*AP29+$AY$12*AQ29+$AY$13*AR29+$AY$14*AS29+$AY$15*AT29)</f>
        <v/>
      </c>
    </row>
    <row r="30">
      <c r="O30">
        <f>IF($R30="","",CHOOSE($Q$2,YEAR(R30)*12+MONTH(R30),INT((R30-2)/7),YEAR(R30)*4+ROUNDUP(MONTH(R30)/3)))</f>
        <v/>
      </c>
      <c r="P30">
        <f>IF($R30="","",IF($R31="",1,IF(O30&lt;&gt;O31,1,0)))</f>
        <v/>
      </c>
      <c r="Q30">
        <f>IF(P30=1,SUM($P$7:P30),"")</f>
        <v/>
      </c>
      <c r="R30">
        <f>IF($A30="","",IF(ISNUMBER($A30),$A30,IFERROR(DATEVALUE($A30),NA())))</f>
        <v/>
      </c>
      <c r="S30" s="7">
        <f>IFERROR(INDEX($R$7:$R$60000,MATCH(ROW()-6,$Q$7:$Q$60000,0)),"")</f>
        <v/>
      </c>
      <c r="T30">
        <f>IFERROR(INDEX($B$7:$B$60000,MATCH(ROW()-6,$Q$7:$Q$60000,0)),"")</f>
        <v/>
      </c>
      <c r="U30">
        <f>IFERROR(INDEX($C$7:$C$60000,MATCH(ROW()-6,$Q$7:$Q$60000,0)),"")</f>
        <v/>
      </c>
      <c r="V30">
        <f>IFERROR(INDEX($D$7:$D$60000,MATCH(ROW()-6,$Q$7:$Q$60000,0)),"")</f>
        <v/>
      </c>
      <c r="W30">
        <f>IFERROR(INDEX($E$7:$E$60000,MATCH(ROW()-6,$Q$7:$Q$60000,0)),"")</f>
        <v/>
      </c>
      <c r="X30">
        <f>IFERROR(INDEX($F$7:$F$60000,MATCH(ROW()-6,$Q$7:$Q$60000,0)),"")</f>
        <v/>
      </c>
      <c r="Y30">
        <f>IFERROR(INDEX($G$7:$G$60000,MATCH(ROW()-6,$Q$7:$Q$60000,0)),"")</f>
        <v/>
      </c>
      <c r="Z30">
        <f>IFERROR(INDEX($H$7:$H$60000,MATCH(ROW()-6,$Q$7:$Q$60000,0)),"")</f>
        <v/>
      </c>
      <c r="AA30">
        <f>IFERROR(INDEX($I$7:$I$60000,MATCH(ROW()-6,$Q$7:$Q$60000,0)),"")</f>
        <v/>
      </c>
      <c r="AB30">
        <f>IFERROR(INDEX($J$7:$J$60000,MATCH(ROW()-6,$Q$7:$Q$60000,0)),"")</f>
        <v/>
      </c>
      <c r="AC30">
        <f>IFERROR(INDEX($K$7:$K$60000,MATCH(ROW()-6,$Q$7:$Q$60000,0)),"")</f>
        <v/>
      </c>
      <c r="AD30">
        <f>IFERROR(INDEX($L$7:$L$60000,MATCH(ROW()-6,$Q$7:$Q$60000,0)),"")</f>
        <v/>
      </c>
      <c r="AE30">
        <f>IFERROR(INDEX($M$7:$M$60000,MATCH(ROW()-6,$Q$7:$Q$60000,0)),"")</f>
        <v/>
      </c>
      <c r="AF30">
        <f>IFERROR(INDEX($N$7:$N$60000,MATCH(ROW()-6,$Q$7:$Q$60000,0)),"")</f>
        <v/>
      </c>
      <c r="AH30" s="9">
        <f>IF(OR($S30="",$S29=""),"",LN($T30/$T29))</f>
        <v/>
      </c>
      <c r="AI30" s="9">
        <f>IF(OR($S30="",$S29=""),"",$C$2*LN(U30/U29))</f>
        <v/>
      </c>
      <c r="AJ30" s="9">
        <f>IF(OR($S30="",$S29=""),"",$D$2*(V30-V29))</f>
        <v/>
      </c>
      <c r="AK30" s="9">
        <f>IF(OR($S30="",$S29=""),"",$E$2*(W30-W29))</f>
        <v/>
      </c>
      <c r="AL30" s="9">
        <f>IF(OR($S30="",$S29=""),"",$F$2*LN(X30/X29))</f>
        <v/>
      </c>
      <c r="AM30" s="9">
        <f>IF(OR($S30="",$S29=""),"",$G$2*(Y30-Y29))</f>
        <v/>
      </c>
      <c r="AN30" s="9">
        <f>IF(OR($S30="",$S29=""),"",$H$2*LN(Z30/Z29))</f>
        <v/>
      </c>
      <c r="AO30" s="9">
        <f>IF(OR($S30="",$S29=""),"",$I$2*(AA30-AA29))</f>
        <v/>
      </c>
      <c r="AP30" s="9">
        <f>IF(OR($S30="",$S29=""),"",$J$2*LN(AB30/AB29))</f>
        <v/>
      </c>
      <c r="AQ30" s="9">
        <f>IF(OR($S30="",$S29=""),"",$K$2*(AC30-AC29))</f>
        <v/>
      </c>
      <c r="AR30" s="9">
        <f>IF(OR($S30="",$S29=""),"",$L$2*LN(AD30/AD29))</f>
        <v/>
      </c>
      <c r="AS30" s="9">
        <f>IF(OR($S30="",$S29=""),"",$M$2*LN(AE30/AE29))</f>
        <v/>
      </c>
      <c r="AT30" s="9">
        <f>IF(OR($S30="",$S29=""),"",$N$2*LN(AF30/AF29))</f>
        <v/>
      </c>
      <c r="AV30" s="9">
        <f>IF($AH30="","",$AY$16+$AY$4*AI30+$AY$5*AJ30+$AY$6*AK30+$AY$7*AL30+$AY$8*AM30+$AY$9*AN30+$AY$10*AO30+$AY$11*AP30+$AY$12*AQ30+$AY$13*AR30+$AY$14*AS30+$AY$15*AT30)</f>
        <v/>
      </c>
    </row>
    <row r="31">
      <c r="O31">
        <f>IF($R31="","",CHOOSE($Q$2,YEAR(R31)*12+MONTH(R31),INT((R31-2)/7),YEAR(R31)*4+ROUNDUP(MONTH(R31)/3)))</f>
        <v/>
      </c>
      <c r="P31">
        <f>IF($R31="","",IF($R32="",1,IF(O31&lt;&gt;O32,1,0)))</f>
        <v/>
      </c>
      <c r="Q31">
        <f>IF(P31=1,SUM($P$7:P31),"")</f>
        <v/>
      </c>
      <c r="R31">
        <f>IF($A31="","",IF(ISNUMBER($A31),$A31,IFERROR(DATEVALUE($A31),NA())))</f>
        <v/>
      </c>
      <c r="S31" s="7">
        <f>IFERROR(INDEX($R$7:$R$60000,MATCH(ROW()-6,$Q$7:$Q$60000,0)),"")</f>
        <v/>
      </c>
      <c r="T31">
        <f>IFERROR(INDEX($B$7:$B$60000,MATCH(ROW()-6,$Q$7:$Q$60000,0)),"")</f>
        <v/>
      </c>
      <c r="U31">
        <f>IFERROR(INDEX($C$7:$C$60000,MATCH(ROW()-6,$Q$7:$Q$60000,0)),"")</f>
        <v/>
      </c>
      <c r="V31">
        <f>IFERROR(INDEX($D$7:$D$60000,MATCH(ROW()-6,$Q$7:$Q$60000,0)),"")</f>
        <v/>
      </c>
      <c r="W31">
        <f>IFERROR(INDEX($E$7:$E$60000,MATCH(ROW()-6,$Q$7:$Q$60000,0)),"")</f>
        <v/>
      </c>
      <c r="X31">
        <f>IFERROR(INDEX($F$7:$F$60000,MATCH(ROW()-6,$Q$7:$Q$60000,0)),"")</f>
        <v/>
      </c>
      <c r="Y31">
        <f>IFERROR(INDEX($G$7:$G$60000,MATCH(ROW()-6,$Q$7:$Q$60000,0)),"")</f>
        <v/>
      </c>
      <c r="Z31">
        <f>IFERROR(INDEX($H$7:$H$60000,MATCH(ROW()-6,$Q$7:$Q$60000,0)),"")</f>
        <v/>
      </c>
      <c r="AA31">
        <f>IFERROR(INDEX($I$7:$I$60000,MATCH(ROW()-6,$Q$7:$Q$60000,0)),"")</f>
        <v/>
      </c>
      <c r="AB31">
        <f>IFERROR(INDEX($J$7:$J$60000,MATCH(ROW()-6,$Q$7:$Q$60000,0)),"")</f>
        <v/>
      </c>
      <c r="AC31">
        <f>IFERROR(INDEX($K$7:$K$60000,MATCH(ROW()-6,$Q$7:$Q$60000,0)),"")</f>
        <v/>
      </c>
      <c r="AD31">
        <f>IFERROR(INDEX($L$7:$L$60000,MATCH(ROW()-6,$Q$7:$Q$60000,0)),"")</f>
        <v/>
      </c>
      <c r="AE31">
        <f>IFERROR(INDEX($M$7:$M$60000,MATCH(ROW()-6,$Q$7:$Q$60000,0)),"")</f>
        <v/>
      </c>
      <c r="AF31">
        <f>IFERROR(INDEX($N$7:$N$60000,MATCH(ROW()-6,$Q$7:$Q$60000,0)),"")</f>
        <v/>
      </c>
      <c r="AH31" s="9">
        <f>IF(OR($S31="",$S30=""),"",LN($T31/$T30))</f>
        <v/>
      </c>
      <c r="AI31" s="9">
        <f>IF(OR($S31="",$S30=""),"",$C$2*LN(U31/U30))</f>
        <v/>
      </c>
      <c r="AJ31" s="9">
        <f>IF(OR($S31="",$S30=""),"",$D$2*(V31-V30))</f>
        <v/>
      </c>
      <c r="AK31" s="9">
        <f>IF(OR($S31="",$S30=""),"",$E$2*(W31-W30))</f>
        <v/>
      </c>
      <c r="AL31" s="9">
        <f>IF(OR($S31="",$S30=""),"",$F$2*LN(X31/X30))</f>
        <v/>
      </c>
      <c r="AM31" s="9">
        <f>IF(OR($S31="",$S30=""),"",$G$2*(Y31-Y30))</f>
        <v/>
      </c>
      <c r="AN31" s="9">
        <f>IF(OR($S31="",$S30=""),"",$H$2*LN(Z31/Z30))</f>
        <v/>
      </c>
      <c r="AO31" s="9">
        <f>IF(OR($S31="",$S30=""),"",$I$2*(AA31-AA30))</f>
        <v/>
      </c>
      <c r="AP31" s="9">
        <f>IF(OR($S31="",$S30=""),"",$J$2*LN(AB31/AB30))</f>
        <v/>
      </c>
      <c r="AQ31" s="9">
        <f>IF(OR($S31="",$S30=""),"",$K$2*(AC31-AC30))</f>
        <v/>
      </c>
      <c r="AR31" s="9">
        <f>IF(OR($S31="",$S30=""),"",$L$2*LN(AD31/AD30))</f>
        <v/>
      </c>
      <c r="AS31" s="9">
        <f>IF(OR($S31="",$S30=""),"",$M$2*LN(AE31/AE30))</f>
        <v/>
      </c>
      <c r="AT31" s="9">
        <f>IF(OR($S31="",$S30=""),"",$N$2*LN(AF31/AF30))</f>
        <v/>
      </c>
      <c r="AV31" s="9">
        <f>IF($AH31="","",$AY$16+$AY$4*AI31+$AY$5*AJ31+$AY$6*AK31+$AY$7*AL31+$AY$8*AM31+$AY$9*AN31+$AY$10*AO31+$AY$11*AP31+$AY$12*AQ31+$AY$13*AR31+$AY$14*AS31+$AY$15*AT31)</f>
        <v/>
      </c>
    </row>
    <row r="32">
      <c r="O32">
        <f>IF($R32="","",CHOOSE($Q$2,YEAR(R32)*12+MONTH(R32),INT((R32-2)/7),YEAR(R32)*4+ROUNDUP(MONTH(R32)/3)))</f>
        <v/>
      </c>
      <c r="P32">
        <f>IF($R32="","",IF($R33="",1,IF(O32&lt;&gt;O33,1,0)))</f>
        <v/>
      </c>
      <c r="Q32">
        <f>IF(P32=1,SUM($P$7:P32),"")</f>
        <v/>
      </c>
      <c r="R32">
        <f>IF($A32="","",IF(ISNUMBER($A32),$A32,IFERROR(DATEVALUE($A32),NA())))</f>
        <v/>
      </c>
      <c r="S32" s="7">
        <f>IFERROR(INDEX($R$7:$R$60000,MATCH(ROW()-6,$Q$7:$Q$60000,0)),"")</f>
        <v/>
      </c>
      <c r="T32">
        <f>IFERROR(INDEX($B$7:$B$60000,MATCH(ROW()-6,$Q$7:$Q$60000,0)),"")</f>
        <v/>
      </c>
      <c r="U32">
        <f>IFERROR(INDEX($C$7:$C$60000,MATCH(ROW()-6,$Q$7:$Q$60000,0)),"")</f>
        <v/>
      </c>
      <c r="V32">
        <f>IFERROR(INDEX($D$7:$D$60000,MATCH(ROW()-6,$Q$7:$Q$60000,0)),"")</f>
        <v/>
      </c>
      <c r="W32">
        <f>IFERROR(INDEX($E$7:$E$60000,MATCH(ROW()-6,$Q$7:$Q$60000,0)),"")</f>
        <v/>
      </c>
      <c r="X32">
        <f>IFERROR(INDEX($F$7:$F$60000,MATCH(ROW()-6,$Q$7:$Q$60000,0)),"")</f>
        <v/>
      </c>
      <c r="Y32">
        <f>IFERROR(INDEX($G$7:$G$60000,MATCH(ROW()-6,$Q$7:$Q$60000,0)),"")</f>
        <v/>
      </c>
      <c r="Z32">
        <f>IFERROR(INDEX($H$7:$H$60000,MATCH(ROW()-6,$Q$7:$Q$60000,0)),"")</f>
        <v/>
      </c>
      <c r="AA32">
        <f>IFERROR(INDEX($I$7:$I$60000,MATCH(ROW()-6,$Q$7:$Q$60000,0)),"")</f>
        <v/>
      </c>
      <c r="AB32">
        <f>IFERROR(INDEX($J$7:$J$60000,MATCH(ROW()-6,$Q$7:$Q$60000,0)),"")</f>
        <v/>
      </c>
      <c r="AC32">
        <f>IFERROR(INDEX($K$7:$K$60000,MATCH(ROW()-6,$Q$7:$Q$60000,0)),"")</f>
        <v/>
      </c>
      <c r="AD32">
        <f>IFERROR(INDEX($L$7:$L$60000,MATCH(ROW()-6,$Q$7:$Q$60000,0)),"")</f>
        <v/>
      </c>
      <c r="AE32">
        <f>IFERROR(INDEX($M$7:$M$60000,MATCH(ROW()-6,$Q$7:$Q$60000,0)),"")</f>
        <v/>
      </c>
      <c r="AF32">
        <f>IFERROR(INDEX($N$7:$N$60000,MATCH(ROW()-6,$Q$7:$Q$60000,0)),"")</f>
        <v/>
      </c>
      <c r="AH32" s="9">
        <f>IF(OR($S32="",$S31=""),"",LN($T32/$T31))</f>
        <v/>
      </c>
      <c r="AI32" s="9">
        <f>IF(OR($S32="",$S31=""),"",$C$2*LN(U32/U31))</f>
        <v/>
      </c>
      <c r="AJ32" s="9">
        <f>IF(OR($S32="",$S31=""),"",$D$2*(V32-V31))</f>
        <v/>
      </c>
      <c r="AK32" s="9">
        <f>IF(OR($S32="",$S31=""),"",$E$2*(W32-W31))</f>
        <v/>
      </c>
      <c r="AL32" s="9">
        <f>IF(OR($S32="",$S31=""),"",$F$2*LN(X32/X31))</f>
        <v/>
      </c>
      <c r="AM32" s="9">
        <f>IF(OR($S32="",$S31=""),"",$G$2*(Y32-Y31))</f>
        <v/>
      </c>
      <c r="AN32" s="9">
        <f>IF(OR($S32="",$S31=""),"",$H$2*LN(Z32/Z31))</f>
        <v/>
      </c>
      <c r="AO32" s="9">
        <f>IF(OR($S32="",$S31=""),"",$I$2*(AA32-AA31))</f>
        <v/>
      </c>
      <c r="AP32" s="9">
        <f>IF(OR($S32="",$S31=""),"",$J$2*LN(AB32/AB31))</f>
        <v/>
      </c>
      <c r="AQ32" s="9">
        <f>IF(OR($S32="",$S31=""),"",$K$2*(AC32-AC31))</f>
        <v/>
      </c>
      <c r="AR32" s="9">
        <f>IF(OR($S32="",$S31=""),"",$L$2*LN(AD32/AD31))</f>
        <v/>
      </c>
      <c r="AS32" s="9">
        <f>IF(OR($S32="",$S31=""),"",$M$2*LN(AE32/AE31))</f>
        <v/>
      </c>
      <c r="AT32" s="9">
        <f>IF(OR($S32="",$S31=""),"",$N$2*LN(AF32/AF31))</f>
        <v/>
      </c>
      <c r="AV32" s="9">
        <f>IF($AH32="","",$AY$16+$AY$4*AI32+$AY$5*AJ32+$AY$6*AK32+$AY$7*AL32+$AY$8*AM32+$AY$9*AN32+$AY$10*AO32+$AY$11*AP32+$AY$12*AQ32+$AY$13*AR32+$AY$14*AS32+$AY$15*AT32)</f>
        <v/>
      </c>
    </row>
    <row r="33">
      <c r="O33">
        <f>IF($R33="","",CHOOSE($Q$2,YEAR(R33)*12+MONTH(R33),INT((R33-2)/7),YEAR(R33)*4+ROUNDUP(MONTH(R33)/3)))</f>
        <v/>
      </c>
      <c r="P33">
        <f>IF($R33="","",IF($R34="",1,IF(O33&lt;&gt;O34,1,0)))</f>
        <v/>
      </c>
      <c r="Q33">
        <f>IF(P33=1,SUM($P$7:P33),"")</f>
        <v/>
      </c>
      <c r="R33">
        <f>IF($A33="","",IF(ISNUMBER($A33),$A33,IFERROR(DATEVALUE($A33),NA())))</f>
        <v/>
      </c>
      <c r="S33" s="7">
        <f>IFERROR(INDEX($R$7:$R$60000,MATCH(ROW()-6,$Q$7:$Q$60000,0)),"")</f>
        <v/>
      </c>
      <c r="T33">
        <f>IFERROR(INDEX($B$7:$B$60000,MATCH(ROW()-6,$Q$7:$Q$60000,0)),"")</f>
        <v/>
      </c>
      <c r="U33">
        <f>IFERROR(INDEX($C$7:$C$60000,MATCH(ROW()-6,$Q$7:$Q$60000,0)),"")</f>
        <v/>
      </c>
      <c r="V33">
        <f>IFERROR(INDEX($D$7:$D$60000,MATCH(ROW()-6,$Q$7:$Q$60000,0)),"")</f>
        <v/>
      </c>
      <c r="W33">
        <f>IFERROR(INDEX($E$7:$E$60000,MATCH(ROW()-6,$Q$7:$Q$60000,0)),"")</f>
        <v/>
      </c>
      <c r="X33">
        <f>IFERROR(INDEX($F$7:$F$60000,MATCH(ROW()-6,$Q$7:$Q$60000,0)),"")</f>
        <v/>
      </c>
      <c r="Y33">
        <f>IFERROR(INDEX($G$7:$G$60000,MATCH(ROW()-6,$Q$7:$Q$60000,0)),"")</f>
        <v/>
      </c>
      <c r="Z33">
        <f>IFERROR(INDEX($H$7:$H$60000,MATCH(ROW()-6,$Q$7:$Q$60000,0)),"")</f>
        <v/>
      </c>
      <c r="AA33">
        <f>IFERROR(INDEX($I$7:$I$60000,MATCH(ROW()-6,$Q$7:$Q$60000,0)),"")</f>
        <v/>
      </c>
      <c r="AB33">
        <f>IFERROR(INDEX($J$7:$J$60000,MATCH(ROW()-6,$Q$7:$Q$60000,0)),"")</f>
        <v/>
      </c>
      <c r="AC33">
        <f>IFERROR(INDEX($K$7:$K$60000,MATCH(ROW()-6,$Q$7:$Q$60000,0)),"")</f>
        <v/>
      </c>
      <c r="AD33">
        <f>IFERROR(INDEX($L$7:$L$60000,MATCH(ROW()-6,$Q$7:$Q$60000,0)),"")</f>
        <v/>
      </c>
      <c r="AE33">
        <f>IFERROR(INDEX($M$7:$M$60000,MATCH(ROW()-6,$Q$7:$Q$60000,0)),"")</f>
        <v/>
      </c>
      <c r="AF33">
        <f>IFERROR(INDEX($N$7:$N$60000,MATCH(ROW()-6,$Q$7:$Q$60000,0)),"")</f>
        <v/>
      </c>
      <c r="AH33" s="9">
        <f>IF(OR($S33="",$S32=""),"",LN($T33/$T32))</f>
        <v/>
      </c>
      <c r="AI33" s="9">
        <f>IF(OR($S33="",$S32=""),"",$C$2*LN(U33/U32))</f>
        <v/>
      </c>
      <c r="AJ33" s="9">
        <f>IF(OR($S33="",$S32=""),"",$D$2*(V33-V32))</f>
        <v/>
      </c>
      <c r="AK33" s="9">
        <f>IF(OR($S33="",$S32=""),"",$E$2*(W33-W32))</f>
        <v/>
      </c>
      <c r="AL33" s="9">
        <f>IF(OR($S33="",$S32=""),"",$F$2*LN(X33/X32))</f>
        <v/>
      </c>
      <c r="AM33" s="9">
        <f>IF(OR($S33="",$S32=""),"",$G$2*(Y33-Y32))</f>
        <v/>
      </c>
      <c r="AN33" s="9">
        <f>IF(OR($S33="",$S32=""),"",$H$2*LN(Z33/Z32))</f>
        <v/>
      </c>
      <c r="AO33" s="9">
        <f>IF(OR($S33="",$S32=""),"",$I$2*(AA33-AA32))</f>
        <v/>
      </c>
      <c r="AP33" s="9">
        <f>IF(OR($S33="",$S32=""),"",$J$2*LN(AB33/AB32))</f>
        <v/>
      </c>
      <c r="AQ33" s="9">
        <f>IF(OR($S33="",$S32=""),"",$K$2*(AC33-AC32))</f>
        <v/>
      </c>
      <c r="AR33" s="9">
        <f>IF(OR($S33="",$S32=""),"",$L$2*LN(AD33/AD32))</f>
        <v/>
      </c>
      <c r="AS33" s="9">
        <f>IF(OR($S33="",$S32=""),"",$M$2*LN(AE33/AE32))</f>
        <v/>
      </c>
      <c r="AT33" s="9">
        <f>IF(OR($S33="",$S32=""),"",$N$2*LN(AF33/AF32))</f>
        <v/>
      </c>
      <c r="AV33" s="9">
        <f>IF($AH33="","",$AY$16+$AY$4*AI33+$AY$5*AJ33+$AY$6*AK33+$AY$7*AL33+$AY$8*AM33+$AY$9*AN33+$AY$10*AO33+$AY$11*AP33+$AY$12*AQ33+$AY$13*AR33+$AY$14*AS33+$AY$15*AT33)</f>
        <v/>
      </c>
    </row>
    <row r="34">
      <c r="O34">
        <f>IF($R34="","",CHOOSE($Q$2,YEAR(R34)*12+MONTH(R34),INT((R34-2)/7),YEAR(R34)*4+ROUNDUP(MONTH(R34)/3)))</f>
        <v/>
      </c>
      <c r="P34">
        <f>IF($R34="","",IF($R35="",1,IF(O34&lt;&gt;O35,1,0)))</f>
        <v/>
      </c>
      <c r="Q34">
        <f>IF(P34=1,SUM($P$7:P34),"")</f>
        <v/>
      </c>
      <c r="R34">
        <f>IF($A34="","",IF(ISNUMBER($A34),$A34,IFERROR(DATEVALUE($A34),NA())))</f>
        <v/>
      </c>
      <c r="S34" s="7">
        <f>IFERROR(INDEX($R$7:$R$60000,MATCH(ROW()-6,$Q$7:$Q$60000,0)),"")</f>
        <v/>
      </c>
      <c r="T34">
        <f>IFERROR(INDEX($B$7:$B$60000,MATCH(ROW()-6,$Q$7:$Q$60000,0)),"")</f>
        <v/>
      </c>
      <c r="U34">
        <f>IFERROR(INDEX($C$7:$C$60000,MATCH(ROW()-6,$Q$7:$Q$60000,0)),"")</f>
        <v/>
      </c>
      <c r="V34">
        <f>IFERROR(INDEX($D$7:$D$60000,MATCH(ROW()-6,$Q$7:$Q$60000,0)),"")</f>
        <v/>
      </c>
      <c r="W34">
        <f>IFERROR(INDEX($E$7:$E$60000,MATCH(ROW()-6,$Q$7:$Q$60000,0)),"")</f>
        <v/>
      </c>
      <c r="X34">
        <f>IFERROR(INDEX($F$7:$F$60000,MATCH(ROW()-6,$Q$7:$Q$60000,0)),"")</f>
        <v/>
      </c>
      <c r="Y34">
        <f>IFERROR(INDEX($G$7:$G$60000,MATCH(ROW()-6,$Q$7:$Q$60000,0)),"")</f>
        <v/>
      </c>
      <c r="Z34">
        <f>IFERROR(INDEX($H$7:$H$60000,MATCH(ROW()-6,$Q$7:$Q$60000,0)),"")</f>
        <v/>
      </c>
      <c r="AA34">
        <f>IFERROR(INDEX($I$7:$I$60000,MATCH(ROW()-6,$Q$7:$Q$60000,0)),"")</f>
        <v/>
      </c>
      <c r="AB34">
        <f>IFERROR(INDEX($J$7:$J$60000,MATCH(ROW()-6,$Q$7:$Q$60000,0)),"")</f>
        <v/>
      </c>
      <c r="AC34">
        <f>IFERROR(INDEX($K$7:$K$60000,MATCH(ROW()-6,$Q$7:$Q$60000,0)),"")</f>
        <v/>
      </c>
      <c r="AD34">
        <f>IFERROR(INDEX($L$7:$L$60000,MATCH(ROW()-6,$Q$7:$Q$60000,0)),"")</f>
        <v/>
      </c>
      <c r="AE34">
        <f>IFERROR(INDEX($M$7:$M$60000,MATCH(ROW()-6,$Q$7:$Q$60000,0)),"")</f>
        <v/>
      </c>
      <c r="AF34">
        <f>IFERROR(INDEX($N$7:$N$60000,MATCH(ROW()-6,$Q$7:$Q$60000,0)),"")</f>
        <v/>
      </c>
      <c r="AH34" s="9">
        <f>IF(OR($S34="",$S33=""),"",LN($T34/$T33))</f>
        <v/>
      </c>
      <c r="AI34" s="9">
        <f>IF(OR($S34="",$S33=""),"",$C$2*LN(U34/U33))</f>
        <v/>
      </c>
      <c r="AJ34" s="9">
        <f>IF(OR($S34="",$S33=""),"",$D$2*(V34-V33))</f>
        <v/>
      </c>
      <c r="AK34" s="9">
        <f>IF(OR($S34="",$S33=""),"",$E$2*(W34-W33))</f>
        <v/>
      </c>
      <c r="AL34" s="9">
        <f>IF(OR($S34="",$S33=""),"",$F$2*LN(X34/X33))</f>
        <v/>
      </c>
      <c r="AM34" s="9">
        <f>IF(OR($S34="",$S33=""),"",$G$2*(Y34-Y33))</f>
        <v/>
      </c>
      <c r="AN34" s="9">
        <f>IF(OR($S34="",$S33=""),"",$H$2*LN(Z34/Z33))</f>
        <v/>
      </c>
      <c r="AO34" s="9">
        <f>IF(OR($S34="",$S33=""),"",$I$2*(AA34-AA33))</f>
        <v/>
      </c>
      <c r="AP34" s="9">
        <f>IF(OR($S34="",$S33=""),"",$J$2*LN(AB34/AB33))</f>
        <v/>
      </c>
      <c r="AQ34" s="9">
        <f>IF(OR($S34="",$S33=""),"",$K$2*(AC34-AC33))</f>
        <v/>
      </c>
      <c r="AR34" s="9">
        <f>IF(OR($S34="",$S33=""),"",$L$2*LN(AD34/AD33))</f>
        <v/>
      </c>
      <c r="AS34" s="9">
        <f>IF(OR($S34="",$S33=""),"",$M$2*LN(AE34/AE33))</f>
        <v/>
      </c>
      <c r="AT34" s="9">
        <f>IF(OR($S34="",$S33=""),"",$N$2*LN(AF34/AF33))</f>
        <v/>
      </c>
      <c r="AV34" s="9">
        <f>IF($AH34="","",$AY$16+$AY$4*AI34+$AY$5*AJ34+$AY$6*AK34+$AY$7*AL34+$AY$8*AM34+$AY$9*AN34+$AY$10*AO34+$AY$11*AP34+$AY$12*AQ34+$AY$13*AR34+$AY$14*AS34+$AY$15*AT34)</f>
        <v/>
      </c>
    </row>
    <row r="35">
      <c r="O35">
        <f>IF($R35="","",CHOOSE($Q$2,YEAR(R35)*12+MONTH(R35),INT((R35-2)/7),YEAR(R35)*4+ROUNDUP(MONTH(R35)/3)))</f>
        <v/>
      </c>
      <c r="P35">
        <f>IF($R35="","",IF($R36="",1,IF(O35&lt;&gt;O36,1,0)))</f>
        <v/>
      </c>
      <c r="Q35">
        <f>IF(P35=1,SUM($P$7:P35),"")</f>
        <v/>
      </c>
      <c r="R35">
        <f>IF($A35="","",IF(ISNUMBER($A35),$A35,IFERROR(DATEVALUE($A35),NA())))</f>
        <v/>
      </c>
      <c r="S35" s="7">
        <f>IFERROR(INDEX($R$7:$R$60000,MATCH(ROW()-6,$Q$7:$Q$60000,0)),"")</f>
        <v/>
      </c>
      <c r="T35">
        <f>IFERROR(INDEX($B$7:$B$60000,MATCH(ROW()-6,$Q$7:$Q$60000,0)),"")</f>
        <v/>
      </c>
      <c r="U35">
        <f>IFERROR(INDEX($C$7:$C$60000,MATCH(ROW()-6,$Q$7:$Q$60000,0)),"")</f>
        <v/>
      </c>
      <c r="V35">
        <f>IFERROR(INDEX($D$7:$D$60000,MATCH(ROW()-6,$Q$7:$Q$60000,0)),"")</f>
        <v/>
      </c>
      <c r="W35">
        <f>IFERROR(INDEX($E$7:$E$60000,MATCH(ROW()-6,$Q$7:$Q$60000,0)),"")</f>
        <v/>
      </c>
      <c r="X35">
        <f>IFERROR(INDEX($F$7:$F$60000,MATCH(ROW()-6,$Q$7:$Q$60000,0)),"")</f>
        <v/>
      </c>
      <c r="Y35">
        <f>IFERROR(INDEX($G$7:$G$60000,MATCH(ROW()-6,$Q$7:$Q$60000,0)),"")</f>
        <v/>
      </c>
      <c r="Z35">
        <f>IFERROR(INDEX($H$7:$H$60000,MATCH(ROW()-6,$Q$7:$Q$60000,0)),"")</f>
        <v/>
      </c>
      <c r="AA35">
        <f>IFERROR(INDEX($I$7:$I$60000,MATCH(ROW()-6,$Q$7:$Q$60000,0)),"")</f>
        <v/>
      </c>
      <c r="AB35">
        <f>IFERROR(INDEX($J$7:$J$60000,MATCH(ROW()-6,$Q$7:$Q$60000,0)),"")</f>
        <v/>
      </c>
      <c r="AC35">
        <f>IFERROR(INDEX($K$7:$K$60000,MATCH(ROW()-6,$Q$7:$Q$60000,0)),"")</f>
        <v/>
      </c>
      <c r="AD35">
        <f>IFERROR(INDEX($L$7:$L$60000,MATCH(ROW()-6,$Q$7:$Q$60000,0)),"")</f>
        <v/>
      </c>
      <c r="AE35">
        <f>IFERROR(INDEX($M$7:$M$60000,MATCH(ROW()-6,$Q$7:$Q$60000,0)),"")</f>
        <v/>
      </c>
      <c r="AF35">
        <f>IFERROR(INDEX($N$7:$N$60000,MATCH(ROW()-6,$Q$7:$Q$60000,0)),"")</f>
        <v/>
      </c>
      <c r="AH35" s="9">
        <f>IF(OR($S35="",$S34=""),"",LN($T35/$T34))</f>
        <v/>
      </c>
      <c r="AI35" s="9">
        <f>IF(OR($S35="",$S34=""),"",$C$2*LN(U35/U34))</f>
        <v/>
      </c>
      <c r="AJ35" s="9">
        <f>IF(OR($S35="",$S34=""),"",$D$2*(V35-V34))</f>
        <v/>
      </c>
      <c r="AK35" s="9">
        <f>IF(OR($S35="",$S34=""),"",$E$2*(W35-W34))</f>
        <v/>
      </c>
      <c r="AL35" s="9">
        <f>IF(OR($S35="",$S34=""),"",$F$2*LN(X35/X34))</f>
        <v/>
      </c>
      <c r="AM35" s="9">
        <f>IF(OR($S35="",$S34=""),"",$G$2*(Y35-Y34))</f>
        <v/>
      </c>
      <c r="AN35" s="9">
        <f>IF(OR($S35="",$S34=""),"",$H$2*LN(Z35/Z34))</f>
        <v/>
      </c>
      <c r="AO35" s="9">
        <f>IF(OR($S35="",$S34=""),"",$I$2*(AA35-AA34))</f>
        <v/>
      </c>
      <c r="AP35" s="9">
        <f>IF(OR($S35="",$S34=""),"",$J$2*LN(AB35/AB34))</f>
        <v/>
      </c>
      <c r="AQ35" s="9">
        <f>IF(OR($S35="",$S34=""),"",$K$2*(AC35-AC34))</f>
        <v/>
      </c>
      <c r="AR35" s="9">
        <f>IF(OR($S35="",$S34=""),"",$L$2*LN(AD35/AD34))</f>
        <v/>
      </c>
      <c r="AS35" s="9">
        <f>IF(OR($S35="",$S34=""),"",$M$2*LN(AE35/AE34))</f>
        <v/>
      </c>
      <c r="AT35" s="9">
        <f>IF(OR($S35="",$S34=""),"",$N$2*LN(AF35/AF34))</f>
        <v/>
      </c>
      <c r="AV35" s="9">
        <f>IF($AH35="","",$AY$16+$AY$4*AI35+$AY$5*AJ35+$AY$6*AK35+$AY$7*AL35+$AY$8*AM35+$AY$9*AN35+$AY$10*AO35+$AY$11*AP35+$AY$12*AQ35+$AY$13*AR35+$AY$14*AS35+$AY$15*AT35)</f>
        <v/>
      </c>
    </row>
    <row r="36">
      <c r="O36">
        <f>IF($R36="","",CHOOSE($Q$2,YEAR(R36)*12+MONTH(R36),INT((R36-2)/7),YEAR(R36)*4+ROUNDUP(MONTH(R36)/3)))</f>
        <v/>
      </c>
      <c r="P36">
        <f>IF($R36="","",IF($R37="",1,IF(O36&lt;&gt;O37,1,0)))</f>
        <v/>
      </c>
      <c r="Q36">
        <f>IF(P36=1,SUM($P$7:P36),"")</f>
        <v/>
      </c>
      <c r="R36">
        <f>IF($A36="","",IF(ISNUMBER($A36),$A36,IFERROR(DATEVALUE($A36),NA())))</f>
        <v/>
      </c>
      <c r="S36" s="7">
        <f>IFERROR(INDEX($R$7:$R$60000,MATCH(ROW()-6,$Q$7:$Q$60000,0)),"")</f>
        <v/>
      </c>
      <c r="T36">
        <f>IFERROR(INDEX($B$7:$B$60000,MATCH(ROW()-6,$Q$7:$Q$60000,0)),"")</f>
        <v/>
      </c>
      <c r="U36">
        <f>IFERROR(INDEX($C$7:$C$60000,MATCH(ROW()-6,$Q$7:$Q$60000,0)),"")</f>
        <v/>
      </c>
      <c r="V36">
        <f>IFERROR(INDEX($D$7:$D$60000,MATCH(ROW()-6,$Q$7:$Q$60000,0)),"")</f>
        <v/>
      </c>
      <c r="W36">
        <f>IFERROR(INDEX($E$7:$E$60000,MATCH(ROW()-6,$Q$7:$Q$60000,0)),"")</f>
        <v/>
      </c>
      <c r="X36">
        <f>IFERROR(INDEX($F$7:$F$60000,MATCH(ROW()-6,$Q$7:$Q$60000,0)),"")</f>
        <v/>
      </c>
      <c r="Y36">
        <f>IFERROR(INDEX($G$7:$G$60000,MATCH(ROW()-6,$Q$7:$Q$60000,0)),"")</f>
        <v/>
      </c>
      <c r="Z36">
        <f>IFERROR(INDEX($H$7:$H$60000,MATCH(ROW()-6,$Q$7:$Q$60000,0)),"")</f>
        <v/>
      </c>
      <c r="AA36">
        <f>IFERROR(INDEX($I$7:$I$60000,MATCH(ROW()-6,$Q$7:$Q$60000,0)),"")</f>
        <v/>
      </c>
      <c r="AB36">
        <f>IFERROR(INDEX($J$7:$J$60000,MATCH(ROW()-6,$Q$7:$Q$60000,0)),"")</f>
        <v/>
      </c>
      <c r="AC36">
        <f>IFERROR(INDEX($K$7:$K$60000,MATCH(ROW()-6,$Q$7:$Q$60000,0)),"")</f>
        <v/>
      </c>
      <c r="AD36">
        <f>IFERROR(INDEX($L$7:$L$60000,MATCH(ROW()-6,$Q$7:$Q$60000,0)),"")</f>
        <v/>
      </c>
      <c r="AE36">
        <f>IFERROR(INDEX($M$7:$M$60000,MATCH(ROW()-6,$Q$7:$Q$60000,0)),"")</f>
        <v/>
      </c>
      <c r="AF36">
        <f>IFERROR(INDEX($N$7:$N$60000,MATCH(ROW()-6,$Q$7:$Q$60000,0)),"")</f>
        <v/>
      </c>
      <c r="AH36" s="9">
        <f>IF(OR($S36="",$S35=""),"",LN($T36/$T35))</f>
        <v/>
      </c>
      <c r="AI36" s="9">
        <f>IF(OR($S36="",$S35=""),"",$C$2*LN(U36/U35))</f>
        <v/>
      </c>
      <c r="AJ36" s="9">
        <f>IF(OR($S36="",$S35=""),"",$D$2*(V36-V35))</f>
        <v/>
      </c>
      <c r="AK36" s="9">
        <f>IF(OR($S36="",$S35=""),"",$E$2*(W36-W35))</f>
        <v/>
      </c>
      <c r="AL36" s="9">
        <f>IF(OR($S36="",$S35=""),"",$F$2*LN(X36/X35))</f>
        <v/>
      </c>
      <c r="AM36" s="9">
        <f>IF(OR($S36="",$S35=""),"",$G$2*(Y36-Y35))</f>
        <v/>
      </c>
      <c r="AN36" s="9">
        <f>IF(OR($S36="",$S35=""),"",$H$2*LN(Z36/Z35))</f>
        <v/>
      </c>
      <c r="AO36" s="9">
        <f>IF(OR($S36="",$S35=""),"",$I$2*(AA36-AA35))</f>
        <v/>
      </c>
      <c r="AP36" s="9">
        <f>IF(OR($S36="",$S35=""),"",$J$2*LN(AB36/AB35))</f>
        <v/>
      </c>
      <c r="AQ36" s="9">
        <f>IF(OR($S36="",$S35=""),"",$K$2*(AC36-AC35))</f>
        <v/>
      </c>
      <c r="AR36" s="9">
        <f>IF(OR($S36="",$S35=""),"",$L$2*LN(AD36/AD35))</f>
        <v/>
      </c>
      <c r="AS36" s="9">
        <f>IF(OR($S36="",$S35=""),"",$M$2*LN(AE36/AE35))</f>
        <v/>
      </c>
      <c r="AT36" s="9">
        <f>IF(OR($S36="",$S35=""),"",$N$2*LN(AF36/AF35))</f>
        <v/>
      </c>
      <c r="AV36" s="9">
        <f>IF($AH36="","",$AY$16+$AY$4*AI36+$AY$5*AJ36+$AY$6*AK36+$AY$7*AL36+$AY$8*AM36+$AY$9*AN36+$AY$10*AO36+$AY$11*AP36+$AY$12*AQ36+$AY$13*AR36+$AY$14*AS36+$AY$15*AT36)</f>
        <v/>
      </c>
    </row>
    <row r="37">
      <c r="O37">
        <f>IF($R37="","",CHOOSE($Q$2,YEAR(R37)*12+MONTH(R37),INT((R37-2)/7),YEAR(R37)*4+ROUNDUP(MONTH(R37)/3)))</f>
        <v/>
      </c>
      <c r="P37">
        <f>IF($R37="","",IF($R38="",1,IF(O37&lt;&gt;O38,1,0)))</f>
        <v/>
      </c>
      <c r="Q37">
        <f>IF(P37=1,SUM($P$7:P37),"")</f>
        <v/>
      </c>
      <c r="R37">
        <f>IF($A37="","",IF(ISNUMBER($A37),$A37,IFERROR(DATEVALUE($A37),NA())))</f>
        <v/>
      </c>
      <c r="S37" s="7">
        <f>IFERROR(INDEX($R$7:$R$60000,MATCH(ROW()-6,$Q$7:$Q$60000,0)),"")</f>
        <v/>
      </c>
      <c r="T37">
        <f>IFERROR(INDEX($B$7:$B$60000,MATCH(ROW()-6,$Q$7:$Q$60000,0)),"")</f>
        <v/>
      </c>
      <c r="U37">
        <f>IFERROR(INDEX($C$7:$C$60000,MATCH(ROW()-6,$Q$7:$Q$60000,0)),"")</f>
        <v/>
      </c>
      <c r="V37">
        <f>IFERROR(INDEX($D$7:$D$60000,MATCH(ROW()-6,$Q$7:$Q$60000,0)),"")</f>
        <v/>
      </c>
      <c r="W37">
        <f>IFERROR(INDEX($E$7:$E$60000,MATCH(ROW()-6,$Q$7:$Q$60000,0)),"")</f>
        <v/>
      </c>
      <c r="X37">
        <f>IFERROR(INDEX($F$7:$F$60000,MATCH(ROW()-6,$Q$7:$Q$60000,0)),"")</f>
        <v/>
      </c>
      <c r="Y37">
        <f>IFERROR(INDEX($G$7:$G$60000,MATCH(ROW()-6,$Q$7:$Q$60000,0)),"")</f>
        <v/>
      </c>
      <c r="Z37">
        <f>IFERROR(INDEX($H$7:$H$60000,MATCH(ROW()-6,$Q$7:$Q$60000,0)),"")</f>
        <v/>
      </c>
      <c r="AA37">
        <f>IFERROR(INDEX($I$7:$I$60000,MATCH(ROW()-6,$Q$7:$Q$60000,0)),"")</f>
        <v/>
      </c>
      <c r="AB37">
        <f>IFERROR(INDEX($J$7:$J$60000,MATCH(ROW()-6,$Q$7:$Q$60000,0)),"")</f>
        <v/>
      </c>
      <c r="AC37">
        <f>IFERROR(INDEX($K$7:$K$60000,MATCH(ROW()-6,$Q$7:$Q$60000,0)),"")</f>
        <v/>
      </c>
      <c r="AD37">
        <f>IFERROR(INDEX($L$7:$L$60000,MATCH(ROW()-6,$Q$7:$Q$60000,0)),"")</f>
        <v/>
      </c>
      <c r="AE37">
        <f>IFERROR(INDEX($M$7:$M$60000,MATCH(ROW()-6,$Q$7:$Q$60000,0)),"")</f>
        <v/>
      </c>
      <c r="AF37">
        <f>IFERROR(INDEX($N$7:$N$60000,MATCH(ROW()-6,$Q$7:$Q$60000,0)),"")</f>
        <v/>
      </c>
      <c r="AH37" s="9">
        <f>IF(OR($S37="",$S36=""),"",LN($T37/$T36))</f>
        <v/>
      </c>
      <c r="AI37" s="9">
        <f>IF(OR($S37="",$S36=""),"",$C$2*LN(U37/U36))</f>
        <v/>
      </c>
      <c r="AJ37" s="9">
        <f>IF(OR($S37="",$S36=""),"",$D$2*(V37-V36))</f>
        <v/>
      </c>
      <c r="AK37" s="9">
        <f>IF(OR($S37="",$S36=""),"",$E$2*(W37-W36))</f>
        <v/>
      </c>
      <c r="AL37" s="9">
        <f>IF(OR($S37="",$S36=""),"",$F$2*LN(X37/X36))</f>
        <v/>
      </c>
      <c r="AM37" s="9">
        <f>IF(OR($S37="",$S36=""),"",$G$2*(Y37-Y36))</f>
        <v/>
      </c>
      <c r="AN37" s="9">
        <f>IF(OR($S37="",$S36=""),"",$H$2*LN(Z37/Z36))</f>
        <v/>
      </c>
      <c r="AO37" s="9">
        <f>IF(OR($S37="",$S36=""),"",$I$2*(AA37-AA36))</f>
        <v/>
      </c>
      <c r="AP37" s="9">
        <f>IF(OR($S37="",$S36=""),"",$J$2*LN(AB37/AB36))</f>
        <v/>
      </c>
      <c r="AQ37" s="9">
        <f>IF(OR($S37="",$S36=""),"",$K$2*(AC37-AC36))</f>
        <v/>
      </c>
      <c r="AR37" s="9">
        <f>IF(OR($S37="",$S36=""),"",$L$2*LN(AD37/AD36))</f>
        <v/>
      </c>
      <c r="AS37" s="9">
        <f>IF(OR($S37="",$S36=""),"",$M$2*LN(AE37/AE36))</f>
        <v/>
      </c>
      <c r="AT37" s="9">
        <f>IF(OR($S37="",$S36=""),"",$N$2*LN(AF37/AF36))</f>
        <v/>
      </c>
      <c r="AV37" s="9">
        <f>IF($AH37="","",$AY$16+$AY$4*AI37+$AY$5*AJ37+$AY$6*AK37+$AY$7*AL37+$AY$8*AM37+$AY$9*AN37+$AY$10*AO37+$AY$11*AP37+$AY$12*AQ37+$AY$13*AR37+$AY$14*AS37+$AY$15*AT37)</f>
        <v/>
      </c>
    </row>
    <row r="38">
      <c r="O38">
        <f>IF($R38="","",CHOOSE($Q$2,YEAR(R38)*12+MONTH(R38),INT((R38-2)/7),YEAR(R38)*4+ROUNDUP(MONTH(R38)/3)))</f>
        <v/>
      </c>
      <c r="P38">
        <f>IF($R38="","",IF($R39="",1,IF(O38&lt;&gt;O39,1,0)))</f>
        <v/>
      </c>
      <c r="Q38">
        <f>IF(P38=1,SUM($P$7:P38),"")</f>
        <v/>
      </c>
      <c r="R38">
        <f>IF($A38="","",IF(ISNUMBER($A38),$A38,IFERROR(DATEVALUE($A38),NA())))</f>
        <v/>
      </c>
      <c r="S38" s="7">
        <f>IFERROR(INDEX($R$7:$R$60000,MATCH(ROW()-6,$Q$7:$Q$60000,0)),"")</f>
        <v/>
      </c>
      <c r="T38">
        <f>IFERROR(INDEX($B$7:$B$60000,MATCH(ROW()-6,$Q$7:$Q$60000,0)),"")</f>
        <v/>
      </c>
      <c r="U38">
        <f>IFERROR(INDEX($C$7:$C$60000,MATCH(ROW()-6,$Q$7:$Q$60000,0)),"")</f>
        <v/>
      </c>
      <c r="V38">
        <f>IFERROR(INDEX($D$7:$D$60000,MATCH(ROW()-6,$Q$7:$Q$60000,0)),"")</f>
        <v/>
      </c>
      <c r="W38">
        <f>IFERROR(INDEX($E$7:$E$60000,MATCH(ROW()-6,$Q$7:$Q$60000,0)),"")</f>
        <v/>
      </c>
      <c r="X38">
        <f>IFERROR(INDEX($F$7:$F$60000,MATCH(ROW()-6,$Q$7:$Q$60000,0)),"")</f>
        <v/>
      </c>
      <c r="Y38">
        <f>IFERROR(INDEX($G$7:$G$60000,MATCH(ROW()-6,$Q$7:$Q$60000,0)),"")</f>
        <v/>
      </c>
      <c r="Z38">
        <f>IFERROR(INDEX($H$7:$H$60000,MATCH(ROW()-6,$Q$7:$Q$60000,0)),"")</f>
        <v/>
      </c>
      <c r="AA38">
        <f>IFERROR(INDEX($I$7:$I$60000,MATCH(ROW()-6,$Q$7:$Q$60000,0)),"")</f>
        <v/>
      </c>
      <c r="AB38">
        <f>IFERROR(INDEX($J$7:$J$60000,MATCH(ROW()-6,$Q$7:$Q$60000,0)),"")</f>
        <v/>
      </c>
      <c r="AC38">
        <f>IFERROR(INDEX($K$7:$K$60000,MATCH(ROW()-6,$Q$7:$Q$60000,0)),"")</f>
        <v/>
      </c>
      <c r="AD38">
        <f>IFERROR(INDEX($L$7:$L$60000,MATCH(ROW()-6,$Q$7:$Q$60000,0)),"")</f>
        <v/>
      </c>
      <c r="AE38">
        <f>IFERROR(INDEX($M$7:$M$60000,MATCH(ROW()-6,$Q$7:$Q$60000,0)),"")</f>
        <v/>
      </c>
      <c r="AF38">
        <f>IFERROR(INDEX($N$7:$N$60000,MATCH(ROW()-6,$Q$7:$Q$60000,0)),"")</f>
        <v/>
      </c>
      <c r="AH38" s="9">
        <f>IF(OR($S38="",$S37=""),"",LN($T38/$T37))</f>
        <v/>
      </c>
      <c r="AI38" s="9">
        <f>IF(OR($S38="",$S37=""),"",$C$2*LN(U38/U37))</f>
        <v/>
      </c>
      <c r="AJ38" s="9">
        <f>IF(OR($S38="",$S37=""),"",$D$2*(V38-V37))</f>
        <v/>
      </c>
      <c r="AK38" s="9">
        <f>IF(OR($S38="",$S37=""),"",$E$2*(W38-W37))</f>
        <v/>
      </c>
      <c r="AL38" s="9">
        <f>IF(OR($S38="",$S37=""),"",$F$2*LN(X38/X37))</f>
        <v/>
      </c>
      <c r="AM38" s="9">
        <f>IF(OR($S38="",$S37=""),"",$G$2*(Y38-Y37))</f>
        <v/>
      </c>
      <c r="AN38" s="9">
        <f>IF(OR($S38="",$S37=""),"",$H$2*LN(Z38/Z37))</f>
        <v/>
      </c>
      <c r="AO38" s="9">
        <f>IF(OR($S38="",$S37=""),"",$I$2*(AA38-AA37))</f>
        <v/>
      </c>
      <c r="AP38" s="9">
        <f>IF(OR($S38="",$S37=""),"",$J$2*LN(AB38/AB37))</f>
        <v/>
      </c>
      <c r="AQ38" s="9">
        <f>IF(OR($S38="",$S37=""),"",$K$2*(AC38-AC37))</f>
        <v/>
      </c>
      <c r="AR38" s="9">
        <f>IF(OR($S38="",$S37=""),"",$L$2*LN(AD38/AD37))</f>
        <v/>
      </c>
      <c r="AS38" s="9">
        <f>IF(OR($S38="",$S37=""),"",$M$2*LN(AE38/AE37))</f>
        <v/>
      </c>
      <c r="AT38" s="9">
        <f>IF(OR($S38="",$S37=""),"",$N$2*LN(AF38/AF37))</f>
        <v/>
      </c>
      <c r="AV38" s="9">
        <f>IF($AH38="","",$AY$16+$AY$4*AI38+$AY$5*AJ38+$AY$6*AK38+$AY$7*AL38+$AY$8*AM38+$AY$9*AN38+$AY$10*AO38+$AY$11*AP38+$AY$12*AQ38+$AY$13*AR38+$AY$14*AS38+$AY$15*AT38)</f>
        <v/>
      </c>
    </row>
    <row r="39">
      <c r="O39">
        <f>IF($R39="","",CHOOSE($Q$2,YEAR(R39)*12+MONTH(R39),INT((R39-2)/7),YEAR(R39)*4+ROUNDUP(MONTH(R39)/3)))</f>
        <v/>
      </c>
      <c r="P39">
        <f>IF($R39="","",IF($R40="",1,IF(O39&lt;&gt;O40,1,0)))</f>
        <v/>
      </c>
      <c r="Q39">
        <f>IF(P39=1,SUM($P$7:P39),"")</f>
        <v/>
      </c>
      <c r="R39">
        <f>IF($A39="","",IF(ISNUMBER($A39),$A39,IFERROR(DATEVALUE($A39),NA())))</f>
        <v/>
      </c>
      <c r="S39" s="7">
        <f>IFERROR(INDEX($R$7:$R$60000,MATCH(ROW()-6,$Q$7:$Q$60000,0)),"")</f>
        <v/>
      </c>
      <c r="T39">
        <f>IFERROR(INDEX($B$7:$B$60000,MATCH(ROW()-6,$Q$7:$Q$60000,0)),"")</f>
        <v/>
      </c>
      <c r="U39">
        <f>IFERROR(INDEX($C$7:$C$60000,MATCH(ROW()-6,$Q$7:$Q$60000,0)),"")</f>
        <v/>
      </c>
      <c r="V39">
        <f>IFERROR(INDEX($D$7:$D$60000,MATCH(ROW()-6,$Q$7:$Q$60000,0)),"")</f>
        <v/>
      </c>
      <c r="W39">
        <f>IFERROR(INDEX($E$7:$E$60000,MATCH(ROW()-6,$Q$7:$Q$60000,0)),"")</f>
        <v/>
      </c>
      <c r="X39">
        <f>IFERROR(INDEX($F$7:$F$60000,MATCH(ROW()-6,$Q$7:$Q$60000,0)),"")</f>
        <v/>
      </c>
      <c r="Y39">
        <f>IFERROR(INDEX($G$7:$G$60000,MATCH(ROW()-6,$Q$7:$Q$60000,0)),"")</f>
        <v/>
      </c>
      <c r="Z39">
        <f>IFERROR(INDEX($H$7:$H$60000,MATCH(ROW()-6,$Q$7:$Q$60000,0)),"")</f>
        <v/>
      </c>
      <c r="AA39">
        <f>IFERROR(INDEX($I$7:$I$60000,MATCH(ROW()-6,$Q$7:$Q$60000,0)),"")</f>
        <v/>
      </c>
      <c r="AB39">
        <f>IFERROR(INDEX($J$7:$J$60000,MATCH(ROW()-6,$Q$7:$Q$60000,0)),"")</f>
        <v/>
      </c>
      <c r="AC39">
        <f>IFERROR(INDEX($K$7:$K$60000,MATCH(ROW()-6,$Q$7:$Q$60000,0)),"")</f>
        <v/>
      </c>
      <c r="AD39">
        <f>IFERROR(INDEX($L$7:$L$60000,MATCH(ROW()-6,$Q$7:$Q$60000,0)),"")</f>
        <v/>
      </c>
      <c r="AE39">
        <f>IFERROR(INDEX($M$7:$M$60000,MATCH(ROW()-6,$Q$7:$Q$60000,0)),"")</f>
        <v/>
      </c>
      <c r="AF39">
        <f>IFERROR(INDEX($N$7:$N$60000,MATCH(ROW()-6,$Q$7:$Q$60000,0)),"")</f>
        <v/>
      </c>
      <c r="AH39" s="9">
        <f>IF(OR($S39="",$S38=""),"",LN($T39/$T38))</f>
        <v/>
      </c>
      <c r="AI39" s="9">
        <f>IF(OR($S39="",$S38=""),"",$C$2*LN(U39/U38))</f>
        <v/>
      </c>
      <c r="AJ39" s="9">
        <f>IF(OR($S39="",$S38=""),"",$D$2*(V39-V38))</f>
        <v/>
      </c>
      <c r="AK39" s="9">
        <f>IF(OR($S39="",$S38=""),"",$E$2*(W39-W38))</f>
        <v/>
      </c>
      <c r="AL39" s="9">
        <f>IF(OR($S39="",$S38=""),"",$F$2*LN(X39/X38))</f>
        <v/>
      </c>
      <c r="AM39" s="9">
        <f>IF(OR($S39="",$S38=""),"",$G$2*(Y39-Y38))</f>
        <v/>
      </c>
      <c r="AN39" s="9">
        <f>IF(OR($S39="",$S38=""),"",$H$2*LN(Z39/Z38))</f>
        <v/>
      </c>
      <c r="AO39" s="9">
        <f>IF(OR($S39="",$S38=""),"",$I$2*(AA39-AA38))</f>
        <v/>
      </c>
      <c r="AP39" s="9">
        <f>IF(OR($S39="",$S38=""),"",$J$2*LN(AB39/AB38))</f>
        <v/>
      </c>
      <c r="AQ39" s="9">
        <f>IF(OR($S39="",$S38=""),"",$K$2*(AC39-AC38))</f>
        <v/>
      </c>
      <c r="AR39" s="9">
        <f>IF(OR($S39="",$S38=""),"",$L$2*LN(AD39/AD38))</f>
        <v/>
      </c>
      <c r="AS39" s="9">
        <f>IF(OR($S39="",$S38=""),"",$M$2*LN(AE39/AE38))</f>
        <v/>
      </c>
      <c r="AT39" s="9">
        <f>IF(OR($S39="",$S38=""),"",$N$2*LN(AF39/AF38))</f>
        <v/>
      </c>
      <c r="AV39" s="9">
        <f>IF($AH39="","",$AY$16+$AY$4*AI39+$AY$5*AJ39+$AY$6*AK39+$AY$7*AL39+$AY$8*AM39+$AY$9*AN39+$AY$10*AO39+$AY$11*AP39+$AY$12*AQ39+$AY$13*AR39+$AY$14*AS39+$AY$15*AT39)</f>
        <v/>
      </c>
    </row>
    <row r="40">
      <c r="O40">
        <f>IF($R40="","",CHOOSE($Q$2,YEAR(R40)*12+MONTH(R40),INT((R40-2)/7),YEAR(R40)*4+ROUNDUP(MONTH(R40)/3)))</f>
        <v/>
      </c>
      <c r="P40">
        <f>IF($R40="","",IF($R41="",1,IF(O40&lt;&gt;O41,1,0)))</f>
        <v/>
      </c>
      <c r="Q40">
        <f>IF(P40=1,SUM($P$7:P40),"")</f>
        <v/>
      </c>
      <c r="R40">
        <f>IF($A40="","",IF(ISNUMBER($A40),$A40,IFERROR(DATEVALUE($A40),NA())))</f>
        <v/>
      </c>
      <c r="S40" s="7">
        <f>IFERROR(INDEX($R$7:$R$60000,MATCH(ROW()-6,$Q$7:$Q$60000,0)),"")</f>
        <v/>
      </c>
      <c r="T40">
        <f>IFERROR(INDEX($B$7:$B$60000,MATCH(ROW()-6,$Q$7:$Q$60000,0)),"")</f>
        <v/>
      </c>
      <c r="U40">
        <f>IFERROR(INDEX($C$7:$C$60000,MATCH(ROW()-6,$Q$7:$Q$60000,0)),"")</f>
        <v/>
      </c>
      <c r="V40">
        <f>IFERROR(INDEX($D$7:$D$60000,MATCH(ROW()-6,$Q$7:$Q$60000,0)),"")</f>
        <v/>
      </c>
      <c r="W40">
        <f>IFERROR(INDEX($E$7:$E$60000,MATCH(ROW()-6,$Q$7:$Q$60000,0)),"")</f>
        <v/>
      </c>
      <c r="X40">
        <f>IFERROR(INDEX($F$7:$F$60000,MATCH(ROW()-6,$Q$7:$Q$60000,0)),"")</f>
        <v/>
      </c>
      <c r="Y40">
        <f>IFERROR(INDEX($G$7:$G$60000,MATCH(ROW()-6,$Q$7:$Q$60000,0)),"")</f>
        <v/>
      </c>
      <c r="Z40">
        <f>IFERROR(INDEX($H$7:$H$60000,MATCH(ROW()-6,$Q$7:$Q$60000,0)),"")</f>
        <v/>
      </c>
      <c r="AA40">
        <f>IFERROR(INDEX($I$7:$I$60000,MATCH(ROW()-6,$Q$7:$Q$60000,0)),"")</f>
        <v/>
      </c>
      <c r="AB40">
        <f>IFERROR(INDEX($J$7:$J$60000,MATCH(ROW()-6,$Q$7:$Q$60000,0)),"")</f>
        <v/>
      </c>
      <c r="AC40">
        <f>IFERROR(INDEX($K$7:$K$60000,MATCH(ROW()-6,$Q$7:$Q$60000,0)),"")</f>
        <v/>
      </c>
      <c r="AD40">
        <f>IFERROR(INDEX($L$7:$L$60000,MATCH(ROW()-6,$Q$7:$Q$60000,0)),"")</f>
        <v/>
      </c>
      <c r="AE40">
        <f>IFERROR(INDEX($M$7:$M$60000,MATCH(ROW()-6,$Q$7:$Q$60000,0)),"")</f>
        <v/>
      </c>
      <c r="AF40">
        <f>IFERROR(INDEX($N$7:$N$60000,MATCH(ROW()-6,$Q$7:$Q$60000,0)),"")</f>
        <v/>
      </c>
      <c r="AH40" s="9">
        <f>IF(OR($S40="",$S39=""),"",LN($T40/$T39))</f>
        <v/>
      </c>
      <c r="AI40" s="9">
        <f>IF(OR($S40="",$S39=""),"",$C$2*LN(U40/U39))</f>
        <v/>
      </c>
      <c r="AJ40" s="9">
        <f>IF(OR($S40="",$S39=""),"",$D$2*(V40-V39))</f>
        <v/>
      </c>
      <c r="AK40" s="9">
        <f>IF(OR($S40="",$S39=""),"",$E$2*(W40-W39))</f>
        <v/>
      </c>
      <c r="AL40" s="9">
        <f>IF(OR($S40="",$S39=""),"",$F$2*LN(X40/X39))</f>
        <v/>
      </c>
      <c r="AM40" s="9">
        <f>IF(OR($S40="",$S39=""),"",$G$2*(Y40-Y39))</f>
        <v/>
      </c>
      <c r="AN40" s="9">
        <f>IF(OR($S40="",$S39=""),"",$H$2*LN(Z40/Z39))</f>
        <v/>
      </c>
      <c r="AO40" s="9">
        <f>IF(OR($S40="",$S39=""),"",$I$2*(AA40-AA39))</f>
        <v/>
      </c>
      <c r="AP40" s="9">
        <f>IF(OR($S40="",$S39=""),"",$J$2*LN(AB40/AB39))</f>
        <v/>
      </c>
      <c r="AQ40" s="9">
        <f>IF(OR($S40="",$S39=""),"",$K$2*(AC40-AC39))</f>
        <v/>
      </c>
      <c r="AR40" s="9">
        <f>IF(OR($S40="",$S39=""),"",$L$2*LN(AD40/AD39))</f>
        <v/>
      </c>
      <c r="AS40" s="9">
        <f>IF(OR($S40="",$S39=""),"",$M$2*LN(AE40/AE39))</f>
        <v/>
      </c>
      <c r="AT40" s="9">
        <f>IF(OR($S40="",$S39=""),"",$N$2*LN(AF40/AF39))</f>
        <v/>
      </c>
      <c r="AV40" s="9">
        <f>IF($AH40="","",$AY$16+$AY$4*AI40+$AY$5*AJ40+$AY$6*AK40+$AY$7*AL40+$AY$8*AM40+$AY$9*AN40+$AY$10*AO40+$AY$11*AP40+$AY$12*AQ40+$AY$13*AR40+$AY$14*AS40+$AY$15*AT40)</f>
        <v/>
      </c>
    </row>
    <row r="41">
      <c r="O41">
        <f>IF($R41="","",CHOOSE($Q$2,YEAR(R41)*12+MONTH(R41),INT((R41-2)/7),YEAR(R41)*4+ROUNDUP(MONTH(R41)/3)))</f>
        <v/>
      </c>
      <c r="P41">
        <f>IF($R41="","",IF($R42="",1,IF(O41&lt;&gt;O42,1,0)))</f>
        <v/>
      </c>
      <c r="Q41">
        <f>IF(P41=1,SUM($P$7:P41),"")</f>
        <v/>
      </c>
      <c r="R41">
        <f>IF($A41="","",IF(ISNUMBER($A41),$A41,IFERROR(DATEVALUE($A41),NA())))</f>
        <v/>
      </c>
      <c r="S41" s="7">
        <f>IFERROR(INDEX($R$7:$R$60000,MATCH(ROW()-6,$Q$7:$Q$60000,0)),"")</f>
        <v/>
      </c>
      <c r="T41">
        <f>IFERROR(INDEX($B$7:$B$60000,MATCH(ROW()-6,$Q$7:$Q$60000,0)),"")</f>
        <v/>
      </c>
      <c r="U41">
        <f>IFERROR(INDEX($C$7:$C$60000,MATCH(ROW()-6,$Q$7:$Q$60000,0)),"")</f>
        <v/>
      </c>
      <c r="V41">
        <f>IFERROR(INDEX($D$7:$D$60000,MATCH(ROW()-6,$Q$7:$Q$60000,0)),"")</f>
        <v/>
      </c>
      <c r="W41">
        <f>IFERROR(INDEX($E$7:$E$60000,MATCH(ROW()-6,$Q$7:$Q$60000,0)),"")</f>
        <v/>
      </c>
      <c r="X41">
        <f>IFERROR(INDEX($F$7:$F$60000,MATCH(ROW()-6,$Q$7:$Q$60000,0)),"")</f>
        <v/>
      </c>
      <c r="Y41">
        <f>IFERROR(INDEX($G$7:$G$60000,MATCH(ROW()-6,$Q$7:$Q$60000,0)),"")</f>
        <v/>
      </c>
      <c r="Z41">
        <f>IFERROR(INDEX($H$7:$H$60000,MATCH(ROW()-6,$Q$7:$Q$60000,0)),"")</f>
        <v/>
      </c>
      <c r="AA41">
        <f>IFERROR(INDEX($I$7:$I$60000,MATCH(ROW()-6,$Q$7:$Q$60000,0)),"")</f>
        <v/>
      </c>
      <c r="AB41">
        <f>IFERROR(INDEX($J$7:$J$60000,MATCH(ROW()-6,$Q$7:$Q$60000,0)),"")</f>
        <v/>
      </c>
      <c r="AC41">
        <f>IFERROR(INDEX($K$7:$K$60000,MATCH(ROW()-6,$Q$7:$Q$60000,0)),"")</f>
        <v/>
      </c>
      <c r="AD41">
        <f>IFERROR(INDEX($L$7:$L$60000,MATCH(ROW()-6,$Q$7:$Q$60000,0)),"")</f>
        <v/>
      </c>
      <c r="AE41">
        <f>IFERROR(INDEX($M$7:$M$60000,MATCH(ROW()-6,$Q$7:$Q$60000,0)),"")</f>
        <v/>
      </c>
      <c r="AF41">
        <f>IFERROR(INDEX($N$7:$N$60000,MATCH(ROW()-6,$Q$7:$Q$60000,0)),"")</f>
        <v/>
      </c>
      <c r="AH41" s="9">
        <f>IF(OR($S41="",$S40=""),"",LN($T41/$T40))</f>
        <v/>
      </c>
      <c r="AI41" s="9">
        <f>IF(OR($S41="",$S40=""),"",$C$2*LN(U41/U40))</f>
        <v/>
      </c>
      <c r="AJ41" s="9">
        <f>IF(OR($S41="",$S40=""),"",$D$2*(V41-V40))</f>
        <v/>
      </c>
      <c r="AK41" s="9">
        <f>IF(OR($S41="",$S40=""),"",$E$2*(W41-W40))</f>
        <v/>
      </c>
      <c r="AL41" s="9">
        <f>IF(OR($S41="",$S40=""),"",$F$2*LN(X41/X40))</f>
        <v/>
      </c>
      <c r="AM41" s="9">
        <f>IF(OR($S41="",$S40=""),"",$G$2*(Y41-Y40))</f>
        <v/>
      </c>
      <c r="AN41" s="9">
        <f>IF(OR($S41="",$S40=""),"",$H$2*LN(Z41/Z40))</f>
        <v/>
      </c>
      <c r="AO41" s="9">
        <f>IF(OR($S41="",$S40=""),"",$I$2*(AA41-AA40))</f>
        <v/>
      </c>
      <c r="AP41" s="9">
        <f>IF(OR($S41="",$S40=""),"",$J$2*LN(AB41/AB40))</f>
        <v/>
      </c>
      <c r="AQ41" s="9">
        <f>IF(OR($S41="",$S40=""),"",$K$2*(AC41-AC40))</f>
        <v/>
      </c>
      <c r="AR41" s="9">
        <f>IF(OR($S41="",$S40=""),"",$L$2*LN(AD41/AD40))</f>
        <v/>
      </c>
      <c r="AS41" s="9">
        <f>IF(OR($S41="",$S40=""),"",$M$2*LN(AE41/AE40))</f>
        <v/>
      </c>
      <c r="AT41" s="9">
        <f>IF(OR($S41="",$S40=""),"",$N$2*LN(AF41/AF40))</f>
        <v/>
      </c>
      <c r="AV41" s="9">
        <f>IF($AH41="","",$AY$16+$AY$4*AI41+$AY$5*AJ41+$AY$6*AK41+$AY$7*AL41+$AY$8*AM41+$AY$9*AN41+$AY$10*AO41+$AY$11*AP41+$AY$12*AQ41+$AY$13*AR41+$AY$14*AS41+$AY$15*AT41)</f>
        <v/>
      </c>
    </row>
    <row r="42">
      <c r="O42">
        <f>IF($R42="","",CHOOSE($Q$2,YEAR(R42)*12+MONTH(R42),INT((R42-2)/7),YEAR(R42)*4+ROUNDUP(MONTH(R42)/3)))</f>
        <v/>
      </c>
      <c r="P42">
        <f>IF($R42="","",IF($R43="",1,IF(O42&lt;&gt;O43,1,0)))</f>
        <v/>
      </c>
      <c r="Q42">
        <f>IF(P42=1,SUM($P$7:P42),"")</f>
        <v/>
      </c>
      <c r="R42">
        <f>IF($A42="","",IF(ISNUMBER($A42),$A42,IFERROR(DATEVALUE($A42),NA())))</f>
        <v/>
      </c>
      <c r="S42" s="7">
        <f>IFERROR(INDEX($R$7:$R$60000,MATCH(ROW()-6,$Q$7:$Q$60000,0)),"")</f>
        <v/>
      </c>
      <c r="T42">
        <f>IFERROR(INDEX($B$7:$B$60000,MATCH(ROW()-6,$Q$7:$Q$60000,0)),"")</f>
        <v/>
      </c>
      <c r="U42">
        <f>IFERROR(INDEX($C$7:$C$60000,MATCH(ROW()-6,$Q$7:$Q$60000,0)),"")</f>
        <v/>
      </c>
      <c r="V42">
        <f>IFERROR(INDEX($D$7:$D$60000,MATCH(ROW()-6,$Q$7:$Q$60000,0)),"")</f>
        <v/>
      </c>
      <c r="W42">
        <f>IFERROR(INDEX($E$7:$E$60000,MATCH(ROW()-6,$Q$7:$Q$60000,0)),"")</f>
        <v/>
      </c>
      <c r="X42">
        <f>IFERROR(INDEX($F$7:$F$60000,MATCH(ROW()-6,$Q$7:$Q$60000,0)),"")</f>
        <v/>
      </c>
      <c r="Y42">
        <f>IFERROR(INDEX($G$7:$G$60000,MATCH(ROW()-6,$Q$7:$Q$60000,0)),"")</f>
        <v/>
      </c>
      <c r="Z42">
        <f>IFERROR(INDEX($H$7:$H$60000,MATCH(ROW()-6,$Q$7:$Q$60000,0)),"")</f>
        <v/>
      </c>
      <c r="AA42">
        <f>IFERROR(INDEX($I$7:$I$60000,MATCH(ROW()-6,$Q$7:$Q$60000,0)),"")</f>
        <v/>
      </c>
      <c r="AB42">
        <f>IFERROR(INDEX($J$7:$J$60000,MATCH(ROW()-6,$Q$7:$Q$60000,0)),"")</f>
        <v/>
      </c>
      <c r="AC42">
        <f>IFERROR(INDEX($K$7:$K$60000,MATCH(ROW()-6,$Q$7:$Q$60000,0)),"")</f>
        <v/>
      </c>
      <c r="AD42">
        <f>IFERROR(INDEX($L$7:$L$60000,MATCH(ROW()-6,$Q$7:$Q$60000,0)),"")</f>
        <v/>
      </c>
      <c r="AE42">
        <f>IFERROR(INDEX($M$7:$M$60000,MATCH(ROW()-6,$Q$7:$Q$60000,0)),"")</f>
        <v/>
      </c>
      <c r="AF42">
        <f>IFERROR(INDEX($N$7:$N$60000,MATCH(ROW()-6,$Q$7:$Q$60000,0)),"")</f>
        <v/>
      </c>
      <c r="AH42" s="9">
        <f>IF(OR($S42="",$S41=""),"",LN($T42/$T41))</f>
        <v/>
      </c>
      <c r="AI42" s="9">
        <f>IF(OR($S42="",$S41=""),"",$C$2*LN(U42/U41))</f>
        <v/>
      </c>
      <c r="AJ42" s="9">
        <f>IF(OR($S42="",$S41=""),"",$D$2*(V42-V41))</f>
        <v/>
      </c>
      <c r="AK42" s="9">
        <f>IF(OR($S42="",$S41=""),"",$E$2*(W42-W41))</f>
        <v/>
      </c>
      <c r="AL42" s="9">
        <f>IF(OR($S42="",$S41=""),"",$F$2*LN(X42/X41))</f>
        <v/>
      </c>
      <c r="AM42" s="9">
        <f>IF(OR($S42="",$S41=""),"",$G$2*(Y42-Y41))</f>
        <v/>
      </c>
      <c r="AN42" s="9">
        <f>IF(OR($S42="",$S41=""),"",$H$2*LN(Z42/Z41))</f>
        <v/>
      </c>
      <c r="AO42" s="9">
        <f>IF(OR($S42="",$S41=""),"",$I$2*(AA42-AA41))</f>
        <v/>
      </c>
      <c r="AP42" s="9">
        <f>IF(OR($S42="",$S41=""),"",$J$2*LN(AB42/AB41))</f>
        <v/>
      </c>
      <c r="AQ42" s="9">
        <f>IF(OR($S42="",$S41=""),"",$K$2*(AC42-AC41))</f>
        <v/>
      </c>
      <c r="AR42" s="9">
        <f>IF(OR($S42="",$S41=""),"",$L$2*LN(AD42/AD41))</f>
        <v/>
      </c>
      <c r="AS42" s="9">
        <f>IF(OR($S42="",$S41=""),"",$M$2*LN(AE42/AE41))</f>
        <v/>
      </c>
      <c r="AT42" s="9">
        <f>IF(OR($S42="",$S41=""),"",$N$2*LN(AF42/AF41))</f>
        <v/>
      </c>
      <c r="AV42" s="9">
        <f>IF($AH42="","",$AY$16+$AY$4*AI42+$AY$5*AJ42+$AY$6*AK42+$AY$7*AL42+$AY$8*AM42+$AY$9*AN42+$AY$10*AO42+$AY$11*AP42+$AY$12*AQ42+$AY$13*AR42+$AY$14*AS42+$AY$15*AT42)</f>
        <v/>
      </c>
    </row>
    <row r="43">
      <c r="O43">
        <f>IF($R43="","",CHOOSE($Q$2,YEAR(R43)*12+MONTH(R43),INT((R43-2)/7),YEAR(R43)*4+ROUNDUP(MONTH(R43)/3)))</f>
        <v/>
      </c>
      <c r="P43">
        <f>IF($R43="","",IF($R44="",1,IF(O43&lt;&gt;O44,1,0)))</f>
        <v/>
      </c>
      <c r="Q43">
        <f>IF(P43=1,SUM($P$7:P43),"")</f>
        <v/>
      </c>
      <c r="R43">
        <f>IF($A43="","",IF(ISNUMBER($A43),$A43,IFERROR(DATEVALUE($A43),NA())))</f>
        <v/>
      </c>
      <c r="S43" s="7">
        <f>IFERROR(INDEX($R$7:$R$60000,MATCH(ROW()-6,$Q$7:$Q$60000,0)),"")</f>
        <v/>
      </c>
      <c r="T43">
        <f>IFERROR(INDEX($B$7:$B$60000,MATCH(ROW()-6,$Q$7:$Q$60000,0)),"")</f>
        <v/>
      </c>
      <c r="U43">
        <f>IFERROR(INDEX($C$7:$C$60000,MATCH(ROW()-6,$Q$7:$Q$60000,0)),"")</f>
        <v/>
      </c>
      <c r="V43">
        <f>IFERROR(INDEX($D$7:$D$60000,MATCH(ROW()-6,$Q$7:$Q$60000,0)),"")</f>
        <v/>
      </c>
      <c r="W43">
        <f>IFERROR(INDEX($E$7:$E$60000,MATCH(ROW()-6,$Q$7:$Q$60000,0)),"")</f>
        <v/>
      </c>
      <c r="X43">
        <f>IFERROR(INDEX($F$7:$F$60000,MATCH(ROW()-6,$Q$7:$Q$60000,0)),"")</f>
        <v/>
      </c>
      <c r="Y43">
        <f>IFERROR(INDEX($G$7:$G$60000,MATCH(ROW()-6,$Q$7:$Q$60000,0)),"")</f>
        <v/>
      </c>
      <c r="Z43">
        <f>IFERROR(INDEX($H$7:$H$60000,MATCH(ROW()-6,$Q$7:$Q$60000,0)),"")</f>
        <v/>
      </c>
      <c r="AA43">
        <f>IFERROR(INDEX($I$7:$I$60000,MATCH(ROW()-6,$Q$7:$Q$60000,0)),"")</f>
        <v/>
      </c>
      <c r="AB43">
        <f>IFERROR(INDEX($J$7:$J$60000,MATCH(ROW()-6,$Q$7:$Q$60000,0)),"")</f>
        <v/>
      </c>
      <c r="AC43">
        <f>IFERROR(INDEX($K$7:$K$60000,MATCH(ROW()-6,$Q$7:$Q$60000,0)),"")</f>
        <v/>
      </c>
      <c r="AD43">
        <f>IFERROR(INDEX($L$7:$L$60000,MATCH(ROW()-6,$Q$7:$Q$60000,0)),"")</f>
        <v/>
      </c>
      <c r="AE43">
        <f>IFERROR(INDEX($M$7:$M$60000,MATCH(ROW()-6,$Q$7:$Q$60000,0)),"")</f>
        <v/>
      </c>
      <c r="AF43">
        <f>IFERROR(INDEX($N$7:$N$60000,MATCH(ROW()-6,$Q$7:$Q$60000,0)),"")</f>
        <v/>
      </c>
      <c r="AH43" s="9">
        <f>IF(OR($S43="",$S42=""),"",LN($T43/$T42))</f>
        <v/>
      </c>
      <c r="AI43" s="9">
        <f>IF(OR($S43="",$S42=""),"",$C$2*LN(U43/U42))</f>
        <v/>
      </c>
      <c r="AJ43" s="9">
        <f>IF(OR($S43="",$S42=""),"",$D$2*(V43-V42))</f>
        <v/>
      </c>
      <c r="AK43" s="9">
        <f>IF(OR($S43="",$S42=""),"",$E$2*(W43-W42))</f>
        <v/>
      </c>
      <c r="AL43" s="9">
        <f>IF(OR($S43="",$S42=""),"",$F$2*LN(X43/X42))</f>
        <v/>
      </c>
      <c r="AM43" s="9">
        <f>IF(OR($S43="",$S42=""),"",$G$2*(Y43-Y42))</f>
        <v/>
      </c>
      <c r="AN43" s="9">
        <f>IF(OR($S43="",$S42=""),"",$H$2*LN(Z43/Z42))</f>
        <v/>
      </c>
      <c r="AO43" s="9">
        <f>IF(OR($S43="",$S42=""),"",$I$2*(AA43-AA42))</f>
        <v/>
      </c>
      <c r="AP43" s="9">
        <f>IF(OR($S43="",$S42=""),"",$J$2*LN(AB43/AB42))</f>
        <v/>
      </c>
      <c r="AQ43" s="9">
        <f>IF(OR($S43="",$S42=""),"",$K$2*(AC43-AC42))</f>
        <v/>
      </c>
      <c r="AR43" s="9">
        <f>IF(OR($S43="",$S42=""),"",$L$2*LN(AD43/AD42))</f>
        <v/>
      </c>
      <c r="AS43" s="9">
        <f>IF(OR($S43="",$S42=""),"",$M$2*LN(AE43/AE42))</f>
        <v/>
      </c>
      <c r="AT43" s="9">
        <f>IF(OR($S43="",$S42=""),"",$N$2*LN(AF43/AF42))</f>
        <v/>
      </c>
      <c r="AV43" s="9">
        <f>IF($AH43="","",$AY$16+$AY$4*AI43+$AY$5*AJ43+$AY$6*AK43+$AY$7*AL43+$AY$8*AM43+$AY$9*AN43+$AY$10*AO43+$AY$11*AP43+$AY$12*AQ43+$AY$13*AR43+$AY$14*AS43+$AY$15*AT43)</f>
        <v/>
      </c>
    </row>
    <row r="44">
      <c r="O44">
        <f>IF($R44="","",CHOOSE($Q$2,YEAR(R44)*12+MONTH(R44),INT((R44-2)/7),YEAR(R44)*4+ROUNDUP(MONTH(R44)/3)))</f>
        <v/>
      </c>
      <c r="P44">
        <f>IF($R44="","",IF($R45="",1,IF(O44&lt;&gt;O45,1,0)))</f>
        <v/>
      </c>
      <c r="Q44">
        <f>IF(P44=1,SUM($P$7:P44),"")</f>
        <v/>
      </c>
      <c r="R44">
        <f>IF($A44="","",IF(ISNUMBER($A44),$A44,IFERROR(DATEVALUE($A44),NA())))</f>
        <v/>
      </c>
      <c r="S44" s="7">
        <f>IFERROR(INDEX($R$7:$R$60000,MATCH(ROW()-6,$Q$7:$Q$60000,0)),"")</f>
        <v/>
      </c>
      <c r="T44">
        <f>IFERROR(INDEX($B$7:$B$60000,MATCH(ROW()-6,$Q$7:$Q$60000,0)),"")</f>
        <v/>
      </c>
      <c r="U44">
        <f>IFERROR(INDEX($C$7:$C$60000,MATCH(ROW()-6,$Q$7:$Q$60000,0)),"")</f>
        <v/>
      </c>
      <c r="V44">
        <f>IFERROR(INDEX($D$7:$D$60000,MATCH(ROW()-6,$Q$7:$Q$60000,0)),"")</f>
        <v/>
      </c>
      <c r="W44">
        <f>IFERROR(INDEX($E$7:$E$60000,MATCH(ROW()-6,$Q$7:$Q$60000,0)),"")</f>
        <v/>
      </c>
      <c r="X44">
        <f>IFERROR(INDEX($F$7:$F$60000,MATCH(ROW()-6,$Q$7:$Q$60000,0)),"")</f>
        <v/>
      </c>
      <c r="Y44">
        <f>IFERROR(INDEX($G$7:$G$60000,MATCH(ROW()-6,$Q$7:$Q$60000,0)),"")</f>
        <v/>
      </c>
      <c r="Z44">
        <f>IFERROR(INDEX($H$7:$H$60000,MATCH(ROW()-6,$Q$7:$Q$60000,0)),"")</f>
        <v/>
      </c>
      <c r="AA44">
        <f>IFERROR(INDEX($I$7:$I$60000,MATCH(ROW()-6,$Q$7:$Q$60000,0)),"")</f>
        <v/>
      </c>
      <c r="AB44">
        <f>IFERROR(INDEX($J$7:$J$60000,MATCH(ROW()-6,$Q$7:$Q$60000,0)),"")</f>
        <v/>
      </c>
      <c r="AC44">
        <f>IFERROR(INDEX($K$7:$K$60000,MATCH(ROW()-6,$Q$7:$Q$60000,0)),"")</f>
        <v/>
      </c>
      <c r="AD44">
        <f>IFERROR(INDEX($L$7:$L$60000,MATCH(ROW()-6,$Q$7:$Q$60000,0)),"")</f>
        <v/>
      </c>
      <c r="AE44">
        <f>IFERROR(INDEX($M$7:$M$60000,MATCH(ROW()-6,$Q$7:$Q$60000,0)),"")</f>
        <v/>
      </c>
      <c r="AF44">
        <f>IFERROR(INDEX($N$7:$N$60000,MATCH(ROW()-6,$Q$7:$Q$60000,0)),"")</f>
        <v/>
      </c>
      <c r="AH44" s="9">
        <f>IF(OR($S44="",$S43=""),"",LN($T44/$T43))</f>
        <v/>
      </c>
      <c r="AI44" s="9">
        <f>IF(OR($S44="",$S43=""),"",$C$2*LN(U44/U43))</f>
        <v/>
      </c>
      <c r="AJ44" s="9">
        <f>IF(OR($S44="",$S43=""),"",$D$2*(V44-V43))</f>
        <v/>
      </c>
      <c r="AK44" s="9">
        <f>IF(OR($S44="",$S43=""),"",$E$2*(W44-W43))</f>
        <v/>
      </c>
      <c r="AL44" s="9">
        <f>IF(OR($S44="",$S43=""),"",$F$2*LN(X44/X43))</f>
        <v/>
      </c>
      <c r="AM44" s="9">
        <f>IF(OR($S44="",$S43=""),"",$G$2*(Y44-Y43))</f>
        <v/>
      </c>
      <c r="AN44" s="9">
        <f>IF(OR($S44="",$S43=""),"",$H$2*LN(Z44/Z43))</f>
        <v/>
      </c>
      <c r="AO44" s="9">
        <f>IF(OR($S44="",$S43=""),"",$I$2*(AA44-AA43))</f>
        <v/>
      </c>
      <c r="AP44" s="9">
        <f>IF(OR($S44="",$S43=""),"",$J$2*LN(AB44/AB43))</f>
        <v/>
      </c>
      <c r="AQ44" s="9">
        <f>IF(OR($S44="",$S43=""),"",$K$2*(AC44-AC43))</f>
        <v/>
      </c>
      <c r="AR44" s="9">
        <f>IF(OR($S44="",$S43=""),"",$L$2*LN(AD44/AD43))</f>
        <v/>
      </c>
      <c r="AS44" s="9">
        <f>IF(OR($S44="",$S43=""),"",$M$2*LN(AE44/AE43))</f>
        <v/>
      </c>
      <c r="AT44" s="9">
        <f>IF(OR($S44="",$S43=""),"",$N$2*LN(AF44/AF43))</f>
        <v/>
      </c>
      <c r="AV44" s="9">
        <f>IF($AH44="","",$AY$16+$AY$4*AI44+$AY$5*AJ44+$AY$6*AK44+$AY$7*AL44+$AY$8*AM44+$AY$9*AN44+$AY$10*AO44+$AY$11*AP44+$AY$12*AQ44+$AY$13*AR44+$AY$14*AS44+$AY$15*AT44)</f>
        <v/>
      </c>
    </row>
    <row r="45">
      <c r="O45">
        <f>IF($R45="","",CHOOSE($Q$2,YEAR(R45)*12+MONTH(R45),INT((R45-2)/7),YEAR(R45)*4+ROUNDUP(MONTH(R45)/3)))</f>
        <v/>
      </c>
      <c r="P45">
        <f>IF($R45="","",IF($R46="",1,IF(O45&lt;&gt;O46,1,0)))</f>
        <v/>
      </c>
      <c r="Q45">
        <f>IF(P45=1,SUM($P$7:P45),"")</f>
        <v/>
      </c>
      <c r="R45">
        <f>IF($A45="","",IF(ISNUMBER($A45),$A45,IFERROR(DATEVALUE($A45),NA())))</f>
        <v/>
      </c>
      <c r="S45" s="7">
        <f>IFERROR(INDEX($R$7:$R$60000,MATCH(ROW()-6,$Q$7:$Q$60000,0)),"")</f>
        <v/>
      </c>
      <c r="T45">
        <f>IFERROR(INDEX($B$7:$B$60000,MATCH(ROW()-6,$Q$7:$Q$60000,0)),"")</f>
        <v/>
      </c>
      <c r="U45">
        <f>IFERROR(INDEX($C$7:$C$60000,MATCH(ROW()-6,$Q$7:$Q$60000,0)),"")</f>
        <v/>
      </c>
      <c r="V45">
        <f>IFERROR(INDEX($D$7:$D$60000,MATCH(ROW()-6,$Q$7:$Q$60000,0)),"")</f>
        <v/>
      </c>
      <c r="W45">
        <f>IFERROR(INDEX($E$7:$E$60000,MATCH(ROW()-6,$Q$7:$Q$60000,0)),"")</f>
        <v/>
      </c>
      <c r="X45">
        <f>IFERROR(INDEX($F$7:$F$60000,MATCH(ROW()-6,$Q$7:$Q$60000,0)),"")</f>
        <v/>
      </c>
      <c r="Y45">
        <f>IFERROR(INDEX($G$7:$G$60000,MATCH(ROW()-6,$Q$7:$Q$60000,0)),"")</f>
        <v/>
      </c>
      <c r="Z45">
        <f>IFERROR(INDEX($H$7:$H$60000,MATCH(ROW()-6,$Q$7:$Q$60000,0)),"")</f>
        <v/>
      </c>
      <c r="AA45">
        <f>IFERROR(INDEX($I$7:$I$60000,MATCH(ROW()-6,$Q$7:$Q$60000,0)),"")</f>
        <v/>
      </c>
      <c r="AB45">
        <f>IFERROR(INDEX($J$7:$J$60000,MATCH(ROW()-6,$Q$7:$Q$60000,0)),"")</f>
        <v/>
      </c>
      <c r="AC45">
        <f>IFERROR(INDEX($K$7:$K$60000,MATCH(ROW()-6,$Q$7:$Q$60000,0)),"")</f>
        <v/>
      </c>
      <c r="AD45">
        <f>IFERROR(INDEX($L$7:$L$60000,MATCH(ROW()-6,$Q$7:$Q$60000,0)),"")</f>
        <v/>
      </c>
      <c r="AE45">
        <f>IFERROR(INDEX($M$7:$M$60000,MATCH(ROW()-6,$Q$7:$Q$60000,0)),"")</f>
        <v/>
      </c>
      <c r="AF45">
        <f>IFERROR(INDEX($N$7:$N$60000,MATCH(ROW()-6,$Q$7:$Q$60000,0)),"")</f>
        <v/>
      </c>
      <c r="AH45" s="9">
        <f>IF(OR($S45="",$S44=""),"",LN($T45/$T44))</f>
        <v/>
      </c>
      <c r="AI45" s="9">
        <f>IF(OR($S45="",$S44=""),"",$C$2*LN(U45/U44))</f>
        <v/>
      </c>
      <c r="AJ45" s="9">
        <f>IF(OR($S45="",$S44=""),"",$D$2*(V45-V44))</f>
        <v/>
      </c>
      <c r="AK45" s="9">
        <f>IF(OR($S45="",$S44=""),"",$E$2*(W45-W44))</f>
        <v/>
      </c>
      <c r="AL45" s="9">
        <f>IF(OR($S45="",$S44=""),"",$F$2*LN(X45/X44))</f>
        <v/>
      </c>
      <c r="AM45" s="9">
        <f>IF(OR($S45="",$S44=""),"",$G$2*(Y45-Y44))</f>
        <v/>
      </c>
      <c r="AN45" s="9">
        <f>IF(OR($S45="",$S44=""),"",$H$2*LN(Z45/Z44))</f>
        <v/>
      </c>
      <c r="AO45" s="9">
        <f>IF(OR($S45="",$S44=""),"",$I$2*(AA45-AA44))</f>
        <v/>
      </c>
      <c r="AP45" s="9">
        <f>IF(OR($S45="",$S44=""),"",$J$2*LN(AB45/AB44))</f>
        <v/>
      </c>
      <c r="AQ45" s="9">
        <f>IF(OR($S45="",$S44=""),"",$K$2*(AC45-AC44))</f>
        <v/>
      </c>
      <c r="AR45" s="9">
        <f>IF(OR($S45="",$S44=""),"",$L$2*LN(AD45/AD44))</f>
        <v/>
      </c>
      <c r="AS45" s="9">
        <f>IF(OR($S45="",$S44=""),"",$M$2*LN(AE45/AE44))</f>
        <v/>
      </c>
      <c r="AT45" s="9">
        <f>IF(OR($S45="",$S44=""),"",$N$2*LN(AF45/AF44))</f>
        <v/>
      </c>
      <c r="AV45" s="9">
        <f>IF($AH45="","",$AY$16+$AY$4*AI45+$AY$5*AJ45+$AY$6*AK45+$AY$7*AL45+$AY$8*AM45+$AY$9*AN45+$AY$10*AO45+$AY$11*AP45+$AY$12*AQ45+$AY$13*AR45+$AY$14*AS45+$AY$15*AT45)</f>
        <v/>
      </c>
    </row>
    <row r="46">
      <c r="O46">
        <f>IF($R46="","",CHOOSE($Q$2,YEAR(R46)*12+MONTH(R46),INT((R46-2)/7),YEAR(R46)*4+ROUNDUP(MONTH(R46)/3)))</f>
        <v/>
      </c>
      <c r="P46">
        <f>IF($R46="","",IF($R47="",1,IF(O46&lt;&gt;O47,1,0)))</f>
        <v/>
      </c>
      <c r="Q46">
        <f>IF(P46=1,SUM($P$7:P46),"")</f>
        <v/>
      </c>
      <c r="R46">
        <f>IF($A46="","",IF(ISNUMBER($A46),$A46,IFERROR(DATEVALUE($A46),NA())))</f>
        <v/>
      </c>
      <c r="S46" s="7">
        <f>IFERROR(INDEX($R$7:$R$60000,MATCH(ROW()-6,$Q$7:$Q$60000,0)),"")</f>
        <v/>
      </c>
      <c r="T46">
        <f>IFERROR(INDEX($B$7:$B$60000,MATCH(ROW()-6,$Q$7:$Q$60000,0)),"")</f>
        <v/>
      </c>
      <c r="U46">
        <f>IFERROR(INDEX($C$7:$C$60000,MATCH(ROW()-6,$Q$7:$Q$60000,0)),"")</f>
        <v/>
      </c>
      <c r="V46">
        <f>IFERROR(INDEX($D$7:$D$60000,MATCH(ROW()-6,$Q$7:$Q$60000,0)),"")</f>
        <v/>
      </c>
      <c r="W46">
        <f>IFERROR(INDEX($E$7:$E$60000,MATCH(ROW()-6,$Q$7:$Q$60000,0)),"")</f>
        <v/>
      </c>
      <c r="X46">
        <f>IFERROR(INDEX($F$7:$F$60000,MATCH(ROW()-6,$Q$7:$Q$60000,0)),"")</f>
        <v/>
      </c>
      <c r="Y46">
        <f>IFERROR(INDEX($G$7:$G$60000,MATCH(ROW()-6,$Q$7:$Q$60000,0)),"")</f>
        <v/>
      </c>
      <c r="Z46">
        <f>IFERROR(INDEX($H$7:$H$60000,MATCH(ROW()-6,$Q$7:$Q$60000,0)),"")</f>
        <v/>
      </c>
      <c r="AA46">
        <f>IFERROR(INDEX($I$7:$I$60000,MATCH(ROW()-6,$Q$7:$Q$60000,0)),"")</f>
        <v/>
      </c>
      <c r="AB46">
        <f>IFERROR(INDEX($J$7:$J$60000,MATCH(ROW()-6,$Q$7:$Q$60000,0)),"")</f>
        <v/>
      </c>
      <c r="AC46">
        <f>IFERROR(INDEX($K$7:$K$60000,MATCH(ROW()-6,$Q$7:$Q$60000,0)),"")</f>
        <v/>
      </c>
      <c r="AD46">
        <f>IFERROR(INDEX($L$7:$L$60000,MATCH(ROW()-6,$Q$7:$Q$60000,0)),"")</f>
        <v/>
      </c>
      <c r="AE46">
        <f>IFERROR(INDEX($M$7:$M$60000,MATCH(ROW()-6,$Q$7:$Q$60000,0)),"")</f>
        <v/>
      </c>
      <c r="AF46">
        <f>IFERROR(INDEX($N$7:$N$60000,MATCH(ROW()-6,$Q$7:$Q$60000,0)),"")</f>
        <v/>
      </c>
      <c r="AH46" s="9">
        <f>IF(OR($S46="",$S45=""),"",LN($T46/$T45))</f>
        <v/>
      </c>
      <c r="AI46" s="9">
        <f>IF(OR($S46="",$S45=""),"",$C$2*LN(U46/U45))</f>
        <v/>
      </c>
      <c r="AJ46" s="9">
        <f>IF(OR($S46="",$S45=""),"",$D$2*(V46-V45))</f>
        <v/>
      </c>
      <c r="AK46" s="9">
        <f>IF(OR($S46="",$S45=""),"",$E$2*(W46-W45))</f>
        <v/>
      </c>
      <c r="AL46" s="9">
        <f>IF(OR($S46="",$S45=""),"",$F$2*LN(X46/X45))</f>
        <v/>
      </c>
      <c r="AM46" s="9">
        <f>IF(OR($S46="",$S45=""),"",$G$2*(Y46-Y45))</f>
        <v/>
      </c>
      <c r="AN46" s="9">
        <f>IF(OR($S46="",$S45=""),"",$H$2*LN(Z46/Z45))</f>
        <v/>
      </c>
      <c r="AO46" s="9">
        <f>IF(OR($S46="",$S45=""),"",$I$2*(AA46-AA45))</f>
        <v/>
      </c>
      <c r="AP46" s="9">
        <f>IF(OR($S46="",$S45=""),"",$J$2*LN(AB46/AB45))</f>
        <v/>
      </c>
      <c r="AQ46" s="9">
        <f>IF(OR($S46="",$S45=""),"",$K$2*(AC46-AC45))</f>
        <v/>
      </c>
      <c r="AR46" s="9">
        <f>IF(OR($S46="",$S45=""),"",$L$2*LN(AD46/AD45))</f>
        <v/>
      </c>
      <c r="AS46" s="9">
        <f>IF(OR($S46="",$S45=""),"",$M$2*LN(AE46/AE45))</f>
        <v/>
      </c>
      <c r="AT46" s="9">
        <f>IF(OR($S46="",$S45=""),"",$N$2*LN(AF46/AF45))</f>
        <v/>
      </c>
      <c r="AV46" s="9">
        <f>IF($AH46="","",$AY$16+$AY$4*AI46+$AY$5*AJ46+$AY$6*AK46+$AY$7*AL46+$AY$8*AM46+$AY$9*AN46+$AY$10*AO46+$AY$11*AP46+$AY$12*AQ46+$AY$13*AR46+$AY$14*AS46+$AY$15*AT46)</f>
        <v/>
      </c>
    </row>
    <row r="47">
      <c r="O47">
        <f>IF($R47="","",CHOOSE($Q$2,YEAR(R47)*12+MONTH(R47),INT((R47-2)/7),YEAR(R47)*4+ROUNDUP(MONTH(R47)/3)))</f>
        <v/>
      </c>
      <c r="P47">
        <f>IF($R47="","",IF($R48="",1,IF(O47&lt;&gt;O48,1,0)))</f>
        <v/>
      </c>
      <c r="Q47">
        <f>IF(P47=1,SUM($P$7:P47),"")</f>
        <v/>
      </c>
      <c r="R47">
        <f>IF($A47="","",IF(ISNUMBER($A47),$A47,IFERROR(DATEVALUE($A47),NA())))</f>
        <v/>
      </c>
      <c r="S47" s="7">
        <f>IFERROR(INDEX($R$7:$R$60000,MATCH(ROW()-6,$Q$7:$Q$60000,0)),"")</f>
        <v/>
      </c>
      <c r="T47">
        <f>IFERROR(INDEX($B$7:$B$60000,MATCH(ROW()-6,$Q$7:$Q$60000,0)),"")</f>
        <v/>
      </c>
      <c r="U47">
        <f>IFERROR(INDEX($C$7:$C$60000,MATCH(ROW()-6,$Q$7:$Q$60000,0)),"")</f>
        <v/>
      </c>
      <c r="V47">
        <f>IFERROR(INDEX($D$7:$D$60000,MATCH(ROW()-6,$Q$7:$Q$60000,0)),"")</f>
        <v/>
      </c>
      <c r="W47">
        <f>IFERROR(INDEX($E$7:$E$60000,MATCH(ROW()-6,$Q$7:$Q$60000,0)),"")</f>
        <v/>
      </c>
      <c r="X47">
        <f>IFERROR(INDEX($F$7:$F$60000,MATCH(ROW()-6,$Q$7:$Q$60000,0)),"")</f>
        <v/>
      </c>
      <c r="Y47">
        <f>IFERROR(INDEX($G$7:$G$60000,MATCH(ROW()-6,$Q$7:$Q$60000,0)),"")</f>
        <v/>
      </c>
      <c r="Z47">
        <f>IFERROR(INDEX($H$7:$H$60000,MATCH(ROW()-6,$Q$7:$Q$60000,0)),"")</f>
        <v/>
      </c>
      <c r="AA47">
        <f>IFERROR(INDEX($I$7:$I$60000,MATCH(ROW()-6,$Q$7:$Q$60000,0)),"")</f>
        <v/>
      </c>
      <c r="AB47">
        <f>IFERROR(INDEX($J$7:$J$60000,MATCH(ROW()-6,$Q$7:$Q$60000,0)),"")</f>
        <v/>
      </c>
      <c r="AC47">
        <f>IFERROR(INDEX($K$7:$K$60000,MATCH(ROW()-6,$Q$7:$Q$60000,0)),"")</f>
        <v/>
      </c>
      <c r="AD47">
        <f>IFERROR(INDEX($L$7:$L$60000,MATCH(ROW()-6,$Q$7:$Q$60000,0)),"")</f>
        <v/>
      </c>
      <c r="AE47">
        <f>IFERROR(INDEX($M$7:$M$60000,MATCH(ROW()-6,$Q$7:$Q$60000,0)),"")</f>
        <v/>
      </c>
      <c r="AF47">
        <f>IFERROR(INDEX($N$7:$N$60000,MATCH(ROW()-6,$Q$7:$Q$60000,0)),"")</f>
        <v/>
      </c>
      <c r="AH47" s="9">
        <f>IF(OR($S47="",$S46=""),"",LN($T47/$T46))</f>
        <v/>
      </c>
      <c r="AI47" s="9">
        <f>IF(OR($S47="",$S46=""),"",$C$2*LN(U47/U46))</f>
        <v/>
      </c>
      <c r="AJ47" s="9">
        <f>IF(OR($S47="",$S46=""),"",$D$2*(V47-V46))</f>
        <v/>
      </c>
      <c r="AK47" s="9">
        <f>IF(OR($S47="",$S46=""),"",$E$2*(W47-W46))</f>
        <v/>
      </c>
      <c r="AL47" s="9">
        <f>IF(OR($S47="",$S46=""),"",$F$2*LN(X47/X46))</f>
        <v/>
      </c>
      <c r="AM47" s="9">
        <f>IF(OR($S47="",$S46=""),"",$G$2*(Y47-Y46))</f>
        <v/>
      </c>
      <c r="AN47" s="9">
        <f>IF(OR($S47="",$S46=""),"",$H$2*LN(Z47/Z46))</f>
        <v/>
      </c>
      <c r="AO47" s="9">
        <f>IF(OR($S47="",$S46=""),"",$I$2*(AA47-AA46))</f>
        <v/>
      </c>
      <c r="AP47" s="9">
        <f>IF(OR($S47="",$S46=""),"",$J$2*LN(AB47/AB46))</f>
        <v/>
      </c>
      <c r="AQ47" s="9">
        <f>IF(OR($S47="",$S46=""),"",$K$2*(AC47-AC46))</f>
        <v/>
      </c>
      <c r="AR47" s="9">
        <f>IF(OR($S47="",$S46=""),"",$L$2*LN(AD47/AD46))</f>
        <v/>
      </c>
      <c r="AS47" s="9">
        <f>IF(OR($S47="",$S46=""),"",$M$2*LN(AE47/AE46))</f>
        <v/>
      </c>
      <c r="AT47" s="9">
        <f>IF(OR($S47="",$S46=""),"",$N$2*LN(AF47/AF46))</f>
        <v/>
      </c>
      <c r="AV47" s="9">
        <f>IF($AH47="","",$AY$16+$AY$4*AI47+$AY$5*AJ47+$AY$6*AK47+$AY$7*AL47+$AY$8*AM47+$AY$9*AN47+$AY$10*AO47+$AY$11*AP47+$AY$12*AQ47+$AY$13*AR47+$AY$14*AS47+$AY$15*AT47)</f>
        <v/>
      </c>
    </row>
    <row r="48">
      <c r="O48">
        <f>IF($R48="","",CHOOSE($Q$2,YEAR(R48)*12+MONTH(R48),INT((R48-2)/7),YEAR(R48)*4+ROUNDUP(MONTH(R48)/3)))</f>
        <v/>
      </c>
      <c r="P48">
        <f>IF($R48="","",IF($R49="",1,IF(O48&lt;&gt;O49,1,0)))</f>
        <v/>
      </c>
      <c r="Q48">
        <f>IF(P48=1,SUM($P$7:P48),"")</f>
        <v/>
      </c>
      <c r="R48">
        <f>IF($A48="","",IF(ISNUMBER($A48),$A48,IFERROR(DATEVALUE($A48),NA())))</f>
        <v/>
      </c>
      <c r="S48" s="7">
        <f>IFERROR(INDEX($R$7:$R$60000,MATCH(ROW()-6,$Q$7:$Q$60000,0)),"")</f>
        <v/>
      </c>
      <c r="T48">
        <f>IFERROR(INDEX($B$7:$B$60000,MATCH(ROW()-6,$Q$7:$Q$60000,0)),"")</f>
        <v/>
      </c>
      <c r="U48">
        <f>IFERROR(INDEX($C$7:$C$60000,MATCH(ROW()-6,$Q$7:$Q$60000,0)),"")</f>
        <v/>
      </c>
      <c r="V48">
        <f>IFERROR(INDEX($D$7:$D$60000,MATCH(ROW()-6,$Q$7:$Q$60000,0)),"")</f>
        <v/>
      </c>
      <c r="W48">
        <f>IFERROR(INDEX($E$7:$E$60000,MATCH(ROW()-6,$Q$7:$Q$60000,0)),"")</f>
        <v/>
      </c>
      <c r="X48">
        <f>IFERROR(INDEX($F$7:$F$60000,MATCH(ROW()-6,$Q$7:$Q$60000,0)),"")</f>
        <v/>
      </c>
      <c r="Y48">
        <f>IFERROR(INDEX($G$7:$G$60000,MATCH(ROW()-6,$Q$7:$Q$60000,0)),"")</f>
        <v/>
      </c>
      <c r="Z48">
        <f>IFERROR(INDEX($H$7:$H$60000,MATCH(ROW()-6,$Q$7:$Q$60000,0)),"")</f>
        <v/>
      </c>
      <c r="AA48">
        <f>IFERROR(INDEX($I$7:$I$60000,MATCH(ROW()-6,$Q$7:$Q$60000,0)),"")</f>
        <v/>
      </c>
      <c r="AB48">
        <f>IFERROR(INDEX($J$7:$J$60000,MATCH(ROW()-6,$Q$7:$Q$60000,0)),"")</f>
        <v/>
      </c>
      <c r="AC48">
        <f>IFERROR(INDEX($K$7:$K$60000,MATCH(ROW()-6,$Q$7:$Q$60000,0)),"")</f>
        <v/>
      </c>
      <c r="AD48">
        <f>IFERROR(INDEX($L$7:$L$60000,MATCH(ROW()-6,$Q$7:$Q$60000,0)),"")</f>
        <v/>
      </c>
      <c r="AE48">
        <f>IFERROR(INDEX($M$7:$M$60000,MATCH(ROW()-6,$Q$7:$Q$60000,0)),"")</f>
        <v/>
      </c>
      <c r="AF48">
        <f>IFERROR(INDEX($N$7:$N$60000,MATCH(ROW()-6,$Q$7:$Q$60000,0)),"")</f>
        <v/>
      </c>
      <c r="AH48" s="9">
        <f>IF(OR($S48="",$S47=""),"",LN($T48/$T47))</f>
        <v/>
      </c>
      <c r="AI48" s="9">
        <f>IF(OR($S48="",$S47=""),"",$C$2*LN(U48/U47))</f>
        <v/>
      </c>
      <c r="AJ48" s="9">
        <f>IF(OR($S48="",$S47=""),"",$D$2*(V48-V47))</f>
        <v/>
      </c>
      <c r="AK48" s="9">
        <f>IF(OR($S48="",$S47=""),"",$E$2*(W48-W47))</f>
        <v/>
      </c>
      <c r="AL48" s="9">
        <f>IF(OR($S48="",$S47=""),"",$F$2*LN(X48/X47))</f>
        <v/>
      </c>
      <c r="AM48" s="9">
        <f>IF(OR($S48="",$S47=""),"",$G$2*(Y48-Y47))</f>
        <v/>
      </c>
      <c r="AN48" s="9">
        <f>IF(OR($S48="",$S47=""),"",$H$2*LN(Z48/Z47))</f>
        <v/>
      </c>
      <c r="AO48" s="9">
        <f>IF(OR($S48="",$S47=""),"",$I$2*(AA48-AA47))</f>
        <v/>
      </c>
      <c r="AP48" s="9">
        <f>IF(OR($S48="",$S47=""),"",$J$2*LN(AB48/AB47))</f>
        <v/>
      </c>
      <c r="AQ48" s="9">
        <f>IF(OR($S48="",$S47=""),"",$K$2*(AC48-AC47))</f>
        <v/>
      </c>
      <c r="AR48" s="9">
        <f>IF(OR($S48="",$S47=""),"",$L$2*LN(AD48/AD47))</f>
        <v/>
      </c>
      <c r="AS48" s="9">
        <f>IF(OR($S48="",$S47=""),"",$M$2*LN(AE48/AE47))</f>
        <v/>
      </c>
      <c r="AT48" s="9">
        <f>IF(OR($S48="",$S47=""),"",$N$2*LN(AF48/AF47))</f>
        <v/>
      </c>
      <c r="AV48" s="9">
        <f>IF($AH48="","",$AY$16+$AY$4*AI48+$AY$5*AJ48+$AY$6*AK48+$AY$7*AL48+$AY$8*AM48+$AY$9*AN48+$AY$10*AO48+$AY$11*AP48+$AY$12*AQ48+$AY$13*AR48+$AY$14*AS48+$AY$15*AT48)</f>
        <v/>
      </c>
    </row>
    <row r="49">
      <c r="O49">
        <f>IF($R49="","",CHOOSE($Q$2,YEAR(R49)*12+MONTH(R49),INT((R49-2)/7),YEAR(R49)*4+ROUNDUP(MONTH(R49)/3)))</f>
        <v/>
      </c>
      <c r="P49">
        <f>IF($R49="","",IF($R50="",1,IF(O49&lt;&gt;O50,1,0)))</f>
        <v/>
      </c>
      <c r="Q49">
        <f>IF(P49=1,SUM($P$7:P49),"")</f>
        <v/>
      </c>
      <c r="R49">
        <f>IF($A49="","",IF(ISNUMBER($A49),$A49,IFERROR(DATEVALUE($A49),NA())))</f>
        <v/>
      </c>
      <c r="S49" s="7">
        <f>IFERROR(INDEX($R$7:$R$60000,MATCH(ROW()-6,$Q$7:$Q$60000,0)),"")</f>
        <v/>
      </c>
      <c r="T49">
        <f>IFERROR(INDEX($B$7:$B$60000,MATCH(ROW()-6,$Q$7:$Q$60000,0)),"")</f>
        <v/>
      </c>
      <c r="U49">
        <f>IFERROR(INDEX($C$7:$C$60000,MATCH(ROW()-6,$Q$7:$Q$60000,0)),"")</f>
        <v/>
      </c>
      <c r="V49">
        <f>IFERROR(INDEX($D$7:$D$60000,MATCH(ROW()-6,$Q$7:$Q$60000,0)),"")</f>
        <v/>
      </c>
      <c r="W49">
        <f>IFERROR(INDEX($E$7:$E$60000,MATCH(ROW()-6,$Q$7:$Q$60000,0)),"")</f>
        <v/>
      </c>
      <c r="X49">
        <f>IFERROR(INDEX($F$7:$F$60000,MATCH(ROW()-6,$Q$7:$Q$60000,0)),"")</f>
        <v/>
      </c>
      <c r="Y49">
        <f>IFERROR(INDEX($G$7:$G$60000,MATCH(ROW()-6,$Q$7:$Q$60000,0)),"")</f>
        <v/>
      </c>
      <c r="Z49">
        <f>IFERROR(INDEX($H$7:$H$60000,MATCH(ROW()-6,$Q$7:$Q$60000,0)),"")</f>
        <v/>
      </c>
      <c r="AA49">
        <f>IFERROR(INDEX($I$7:$I$60000,MATCH(ROW()-6,$Q$7:$Q$60000,0)),"")</f>
        <v/>
      </c>
      <c r="AB49">
        <f>IFERROR(INDEX($J$7:$J$60000,MATCH(ROW()-6,$Q$7:$Q$60000,0)),"")</f>
        <v/>
      </c>
      <c r="AC49">
        <f>IFERROR(INDEX($K$7:$K$60000,MATCH(ROW()-6,$Q$7:$Q$60000,0)),"")</f>
        <v/>
      </c>
      <c r="AD49">
        <f>IFERROR(INDEX($L$7:$L$60000,MATCH(ROW()-6,$Q$7:$Q$60000,0)),"")</f>
        <v/>
      </c>
      <c r="AE49">
        <f>IFERROR(INDEX($M$7:$M$60000,MATCH(ROW()-6,$Q$7:$Q$60000,0)),"")</f>
        <v/>
      </c>
      <c r="AF49">
        <f>IFERROR(INDEX($N$7:$N$60000,MATCH(ROW()-6,$Q$7:$Q$60000,0)),"")</f>
        <v/>
      </c>
      <c r="AH49" s="9">
        <f>IF(OR($S49="",$S48=""),"",LN($T49/$T48))</f>
        <v/>
      </c>
      <c r="AI49" s="9">
        <f>IF(OR($S49="",$S48=""),"",$C$2*LN(U49/U48))</f>
        <v/>
      </c>
      <c r="AJ49" s="9">
        <f>IF(OR($S49="",$S48=""),"",$D$2*(V49-V48))</f>
        <v/>
      </c>
      <c r="AK49" s="9">
        <f>IF(OR($S49="",$S48=""),"",$E$2*(W49-W48))</f>
        <v/>
      </c>
      <c r="AL49" s="9">
        <f>IF(OR($S49="",$S48=""),"",$F$2*LN(X49/X48))</f>
        <v/>
      </c>
      <c r="AM49" s="9">
        <f>IF(OR($S49="",$S48=""),"",$G$2*(Y49-Y48))</f>
        <v/>
      </c>
      <c r="AN49" s="9">
        <f>IF(OR($S49="",$S48=""),"",$H$2*LN(Z49/Z48))</f>
        <v/>
      </c>
      <c r="AO49" s="9">
        <f>IF(OR($S49="",$S48=""),"",$I$2*(AA49-AA48))</f>
        <v/>
      </c>
      <c r="AP49" s="9">
        <f>IF(OR($S49="",$S48=""),"",$J$2*LN(AB49/AB48))</f>
        <v/>
      </c>
      <c r="AQ49" s="9">
        <f>IF(OR($S49="",$S48=""),"",$K$2*(AC49-AC48))</f>
        <v/>
      </c>
      <c r="AR49" s="9">
        <f>IF(OR($S49="",$S48=""),"",$L$2*LN(AD49/AD48))</f>
        <v/>
      </c>
      <c r="AS49" s="9">
        <f>IF(OR($S49="",$S48=""),"",$M$2*LN(AE49/AE48))</f>
        <v/>
      </c>
      <c r="AT49" s="9">
        <f>IF(OR($S49="",$S48=""),"",$N$2*LN(AF49/AF48))</f>
        <v/>
      </c>
      <c r="AV49" s="9">
        <f>IF($AH49="","",$AY$16+$AY$4*AI49+$AY$5*AJ49+$AY$6*AK49+$AY$7*AL49+$AY$8*AM49+$AY$9*AN49+$AY$10*AO49+$AY$11*AP49+$AY$12*AQ49+$AY$13*AR49+$AY$14*AS49+$AY$15*AT49)</f>
        <v/>
      </c>
    </row>
    <row r="50">
      <c r="O50">
        <f>IF($R50="","",CHOOSE($Q$2,YEAR(R50)*12+MONTH(R50),INT((R50-2)/7),YEAR(R50)*4+ROUNDUP(MONTH(R50)/3)))</f>
        <v/>
      </c>
      <c r="P50">
        <f>IF($R50="","",IF($R51="",1,IF(O50&lt;&gt;O51,1,0)))</f>
        <v/>
      </c>
      <c r="Q50">
        <f>IF(P50=1,SUM($P$7:P50),"")</f>
        <v/>
      </c>
      <c r="R50">
        <f>IF($A50="","",IF(ISNUMBER($A50),$A50,IFERROR(DATEVALUE($A50),NA())))</f>
        <v/>
      </c>
      <c r="S50" s="7">
        <f>IFERROR(INDEX($R$7:$R$60000,MATCH(ROW()-6,$Q$7:$Q$60000,0)),"")</f>
        <v/>
      </c>
      <c r="T50">
        <f>IFERROR(INDEX($B$7:$B$60000,MATCH(ROW()-6,$Q$7:$Q$60000,0)),"")</f>
        <v/>
      </c>
      <c r="U50">
        <f>IFERROR(INDEX($C$7:$C$60000,MATCH(ROW()-6,$Q$7:$Q$60000,0)),"")</f>
        <v/>
      </c>
      <c r="V50">
        <f>IFERROR(INDEX($D$7:$D$60000,MATCH(ROW()-6,$Q$7:$Q$60000,0)),"")</f>
        <v/>
      </c>
      <c r="W50">
        <f>IFERROR(INDEX($E$7:$E$60000,MATCH(ROW()-6,$Q$7:$Q$60000,0)),"")</f>
        <v/>
      </c>
      <c r="X50">
        <f>IFERROR(INDEX($F$7:$F$60000,MATCH(ROW()-6,$Q$7:$Q$60000,0)),"")</f>
        <v/>
      </c>
      <c r="Y50">
        <f>IFERROR(INDEX($G$7:$G$60000,MATCH(ROW()-6,$Q$7:$Q$60000,0)),"")</f>
        <v/>
      </c>
      <c r="Z50">
        <f>IFERROR(INDEX($H$7:$H$60000,MATCH(ROW()-6,$Q$7:$Q$60000,0)),"")</f>
        <v/>
      </c>
      <c r="AA50">
        <f>IFERROR(INDEX($I$7:$I$60000,MATCH(ROW()-6,$Q$7:$Q$60000,0)),"")</f>
        <v/>
      </c>
      <c r="AB50">
        <f>IFERROR(INDEX($J$7:$J$60000,MATCH(ROW()-6,$Q$7:$Q$60000,0)),"")</f>
        <v/>
      </c>
      <c r="AC50">
        <f>IFERROR(INDEX($K$7:$K$60000,MATCH(ROW()-6,$Q$7:$Q$60000,0)),"")</f>
        <v/>
      </c>
      <c r="AD50">
        <f>IFERROR(INDEX($L$7:$L$60000,MATCH(ROW()-6,$Q$7:$Q$60000,0)),"")</f>
        <v/>
      </c>
      <c r="AE50">
        <f>IFERROR(INDEX($M$7:$M$60000,MATCH(ROW()-6,$Q$7:$Q$60000,0)),"")</f>
        <v/>
      </c>
      <c r="AF50">
        <f>IFERROR(INDEX($N$7:$N$60000,MATCH(ROW()-6,$Q$7:$Q$60000,0)),"")</f>
        <v/>
      </c>
      <c r="AH50" s="9">
        <f>IF(OR($S50="",$S49=""),"",LN($T50/$T49))</f>
        <v/>
      </c>
      <c r="AI50" s="9">
        <f>IF(OR($S50="",$S49=""),"",$C$2*LN(U50/U49))</f>
        <v/>
      </c>
      <c r="AJ50" s="9">
        <f>IF(OR($S50="",$S49=""),"",$D$2*(V50-V49))</f>
        <v/>
      </c>
      <c r="AK50" s="9">
        <f>IF(OR($S50="",$S49=""),"",$E$2*(W50-W49))</f>
        <v/>
      </c>
      <c r="AL50" s="9">
        <f>IF(OR($S50="",$S49=""),"",$F$2*LN(X50/X49))</f>
        <v/>
      </c>
      <c r="AM50" s="9">
        <f>IF(OR($S50="",$S49=""),"",$G$2*(Y50-Y49))</f>
        <v/>
      </c>
      <c r="AN50" s="9">
        <f>IF(OR($S50="",$S49=""),"",$H$2*LN(Z50/Z49))</f>
        <v/>
      </c>
      <c r="AO50" s="9">
        <f>IF(OR($S50="",$S49=""),"",$I$2*(AA50-AA49))</f>
        <v/>
      </c>
      <c r="AP50" s="9">
        <f>IF(OR($S50="",$S49=""),"",$J$2*LN(AB50/AB49))</f>
        <v/>
      </c>
      <c r="AQ50" s="9">
        <f>IF(OR($S50="",$S49=""),"",$K$2*(AC50-AC49))</f>
        <v/>
      </c>
      <c r="AR50" s="9">
        <f>IF(OR($S50="",$S49=""),"",$L$2*LN(AD50/AD49))</f>
        <v/>
      </c>
      <c r="AS50" s="9">
        <f>IF(OR($S50="",$S49=""),"",$M$2*LN(AE50/AE49))</f>
        <v/>
      </c>
      <c r="AT50" s="9">
        <f>IF(OR($S50="",$S49=""),"",$N$2*LN(AF50/AF49))</f>
        <v/>
      </c>
      <c r="AV50" s="9">
        <f>IF($AH50="","",$AY$16+$AY$4*AI50+$AY$5*AJ50+$AY$6*AK50+$AY$7*AL50+$AY$8*AM50+$AY$9*AN50+$AY$10*AO50+$AY$11*AP50+$AY$12*AQ50+$AY$13*AR50+$AY$14*AS50+$AY$15*AT50)</f>
        <v/>
      </c>
    </row>
    <row r="51">
      <c r="O51">
        <f>IF($R51="","",CHOOSE($Q$2,YEAR(R51)*12+MONTH(R51),INT((R51-2)/7),YEAR(R51)*4+ROUNDUP(MONTH(R51)/3)))</f>
        <v/>
      </c>
      <c r="P51">
        <f>IF($R51="","",IF($R52="",1,IF(O51&lt;&gt;O52,1,0)))</f>
        <v/>
      </c>
      <c r="Q51">
        <f>IF(P51=1,SUM($P$7:P51),"")</f>
        <v/>
      </c>
      <c r="R51">
        <f>IF($A51="","",IF(ISNUMBER($A51),$A51,IFERROR(DATEVALUE($A51),NA())))</f>
        <v/>
      </c>
      <c r="S51" s="7">
        <f>IFERROR(INDEX($R$7:$R$60000,MATCH(ROW()-6,$Q$7:$Q$60000,0)),"")</f>
        <v/>
      </c>
      <c r="T51">
        <f>IFERROR(INDEX($B$7:$B$60000,MATCH(ROW()-6,$Q$7:$Q$60000,0)),"")</f>
        <v/>
      </c>
      <c r="U51">
        <f>IFERROR(INDEX($C$7:$C$60000,MATCH(ROW()-6,$Q$7:$Q$60000,0)),"")</f>
        <v/>
      </c>
      <c r="V51">
        <f>IFERROR(INDEX($D$7:$D$60000,MATCH(ROW()-6,$Q$7:$Q$60000,0)),"")</f>
        <v/>
      </c>
      <c r="W51">
        <f>IFERROR(INDEX($E$7:$E$60000,MATCH(ROW()-6,$Q$7:$Q$60000,0)),"")</f>
        <v/>
      </c>
      <c r="X51">
        <f>IFERROR(INDEX($F$7:$F$60000,MATCH(ROW()-6,$Q$7:$Q$60000,0)),"")</f>
        <v/>
      </c>
      <c r="Y51">
        <f>IFERROR(INDEX($G$7:$G$60000,MATCH(ROW()-6,$Q$7:$Q$60000,0)),"")</f>
        <v/>
      </c>
      <c r="Z51">
        <f>IFERROR(INDEX($H$7:$H$60000,MATCH(ROW()-6,$Q$7:$Q$60000,0)),"")</f>
        <v/>
      </c>
      <c r="AA51">
        <f>IFERROR(INDEX($I$7:$I$60000,MATCH(ROW()-6,$Q$7:$Q$60000,0)),"")</f>
        <v/>
      </c>
      <c r="AB51">
        <f>IFERROR(INDEX($J$7:$J$60000,MATCH(ROW()-6,$Q$7:$Q$60000,0)),"")</f>
        <v/>
      </c>
      <c r="AC51">
        <f>IFERROR(INDEX($K$7:$K$60000,MATCH(ROW()-6,$Q$7:$Q$60000,0)),"")</f>
        <v/>
      </c>
      <c r="AD51">
        <f>IFERROR(INDEX($L$7:$L$60000,MATCH(ROW()-6,$Q$7:$Q$60000,0)),"")</f>
        <v/>
      </c>
      <c r="AE51">
        <f>IFERROR(INDEX($M$7:$M$60000,MATCH(ROW()-6,$Q$7:$Q$60000,0)),"")</f>
        <v/>
      </c>
      <c r="AF51">
        <f>IFERROR(INDEX($N$7:$N$60000,MATCH(ROW()-6,$Q$7:$Q$60000,0)),"")</f>
        <v/>
      </c>
      <c r="AH51" s="9">
        <f>IF(OR($S51="",$S50=""),"",LN($T51/$T50))</f>
        <v/>
      </c>
      <c r="AI51" s="9">
        <f>IF(OR($S51="",$S50=""),"",$C$2*LN(U51/U50))</f>
        <v/>
      </c>
      <c r="AJ51" s="9">
        <f>IF(OR($S51="",$S50=""),"",$D$2*(V51-V50))</f>
        <v/>
      </c>
      <c r="AK51" s="9">
        <f>IF(OR($S51="",$S50=""),"",$E$2*(W51-W50))</f>
        <v/>
      </c>
      <c r="AL51" s="9">
        <f>IF(OR($S51="",$S50=""),"",$F$2*LN(X51/X50))</f>
        <v/>
      </c>
      <c r="AM51" s="9">
        <f>IF(OR($S51="",$S50=""),"",$G$2*(Y51-Y50))</f>
        <v/>
      </c>
      <c r="AN51" s="9">
        <f>IF(OR($S51="",$S50=""),"",$H$2*LN(Z51/Z50))</f>
        <v/>
      </c>
      <c r="AO51" s="9">
        <f>IF(OR($S51="",$S50=""),"",$I$2*(AA51-AA50))</f>
        <v/>
      </c>
      <c r="AP51" s="9">
        <f>IF(OR($S51="",$S50=""),"",$J$2*LN(AB51/AB50))</f>
        <v/>
      </c>
      <c r="AQ51" s="9">
        <f>IF(OR($S51="",$S50=""),"",$K$2*(AC51-AC50))</f>
        <v/>
      </c>
      <c r="AR51" s="9">
        <f>IF(OR($S51="",$S50=""),"",$L$2*LN(AD51/AD50))</f>
        <v/>
      </c>
      <c r="AS51" s="9">
        <f>IF(OR($S51="",$S50=""),"",$M$2*LN(AE51/AE50))</f>
        <v/>
      </c>
      <c r="AT51" s="9">
        <f>IF(OR($S51="",$S50=""),"",$N$2*LN(AF51/AF50))</f>
        <v/>
      </c>
      <c r="AV51" s="9">
        <f>IF($AH51="","",$AY$16+$AY$4*AI51+$AY$5*AJ51+$AY$6*AK51+$AY$7*AL51+$AY$8*AM51+$AY$9*AN51+$AY$10*AO51+$AY$11*AP51+$AY$12*AQ51+$AY$13*AR51+$AY$14*AS51+$AY$15*AT51)</f>
        <v/>
      </c>
    </row>
    <row r="52">
      <c r="O52">
        <f>IF($R52="","",CHOOSE($Q$2,YEAR(R52)*12+MONTH(R52),INT((R52-2)/7),YEAR(R52)*4+ROUNDUP(MONTH(R52)/3)))</f>
        <v/>
      </c>
      <c r="P52">
        <f>IF($R52="","",IF($R53="",1,IF(O52&lt;&gt;O53,1,0)))</f>
        <v/>
      </c>
      <c r="Q52">
        <f>IF(P52=1,SUM($P$7:P52),"")</f>
        <v/>
      </c>
      <c r="R52">
        <f>IF($A52="","",IF(ISNUMBER($A52),$A52,IFERROR(DATEVALUE($A52),NA())))</f>
        <v/>
      </c>
      <c r="S52" s="7">
        <f>IFERROR(INDEX($R$7:$R$60000,MATCH(ROW()-6,$Q$7:$Q$60000,0)),"")</f>
        <v/>
      </c>
      <c r="T52">
        <f>IFERROR(INDEX($B$7:$B$60000,MATCH(ROW()-6,$Q$7:$Q$60000,0)),"")</f>
        <v/>
      </c>
      <c r="U52">
        <f>IFERROR(INDEX($C$7:$C$60000,MATCH(ROW()-6,$Q$7:$Q$60000,0)),"")</f>
        <v/>
      </c>
      <c r="V52">
        <f>IFERROR(INDEX($D$7:$D$60000,MATCH(ROW()-6,$Q$7:$Q$60000,0)),"")</f>
        <v/>
      </c>
      <c r="W52">
        <f>IFERROR(INDEX($E$7:$E$60000,MATCH(ROW()-6,$Q$7:$Q$60000,0)),"")</f>
        <v/>
      </c>
      <c r="X52">
        <f>IFERROR(INDEX($F$7:$F$60000,MATCH(ROW()-6,$Q$7:$Q$60000,0)),"")</f>
        <v/>
      </c>
      <c r="Y52">
        <f>IFERROR(INDEX($G$7:$G$60000,MATCH(ROW()-6,$Q$7:$Q$60000,0)),"")</f>
        <v/>
      </c>
      <c r="Z52">
        <f>IFERROR(INDEX($H$7:$H$60000,MATCH(ROW()-6,$Q$7:$Q$60000,0)),"")</f>
        <v/>
      </c>
      <c r="AA52">
        <f>IFERROR(INDEX($I$7:$I$60000,MATCH(ROW()-6,$Q$7:$Q$60000,0)),"")</f>
        <v/>
      </c>
      <c r="AB52">
        <f>IFERROR(INDEX($J$7:$J$60000,MATCH(ROW()-6,$Q$7:$Q$60000,0)),"")</f>
        <v/>
      </c>
      <c r="AC52">
        <f>IFERROR(INDEX($K$7:$K$60000,MATCH(ROW()-6,$Q$7:$Q$60000,0)),"")</f>
        <v/>
      </c>
      <c r="AD52">
        <f>IFERROR(INDEX($L$7:$L$60000,MATCH(ROW()-6,$Q$7:$Q$60000,0)),"")</f>
        <v/>
      </c>
      <c r="AE52">
        <f>IFERROR(INDEX($M$7:$M$60000,MATCH(ROW()-6,$Q$7:$Q$60000,0)),"")</f>
        <v/>
      </c>
      <c r="AF52">
        <f>IFERROR(INDEX($N$7:$N$60000,MATCH(ROW()-6,$Q$7:$Q$60000,0)),"")</f>
        <v/>
      </c>
      <c r="AH52" s="9">
        <f>IF(OR($S52="",$S51=""),"",LN($T52/$T51))</f>
        <v/>
      </c>
      <c r="AI52" s="9">
        <f>IF(OR($S52="",$S51=""),"",$C$2*LN(U52/U51))</f>
        <v/>
      </c>
      <c r="AJ52" s="9">
        <f>IF(OR($S52="",$S51=""),"",$D$2*(V52-V51))</f>
        <v/>
      </c>
      <c r="AK52" s="9">
        <f>IF(OR($S52="",$S51=""),"",$E$2*(W52-W51))</f>
        <v/>
      </c>
      <c r="AL52" s="9">
        <f>IF(OR($S52="",$S51=""),"",$F$2*LN(X52/X51))</f>
        <v/>
      </c>
      <c r="AM52" s="9">
        <f>IF(OR($S52="",$S51=""),"",$G$2*(Y52-Y51))</f>
        <v/>
      </c>
      <c r="AN52" s="9">
        <f>IF(OR($S52="",$S51=""),"",$H$2*LN(Z52/Z51))</f>
        <v/>
      </c>
      <c r="AO52" s="9">
        <f>IF(OR($S52="",$S51=""),"",$I$2*(AA52-AA51))</f>
        <v/>
      </c>
      <c r="AP52" s="9">
        <f>IF(OR($S52="",$S51=""),"",$J$2*LN(AB52/AB51))</f>
        <v/>
      </c>
      <c r="AQ52" s="9">
        <f>IF(OR($S52="",$S51=""),"",$K$2*(AC52-AC51))</f>
        <v/>
      </c>
      <c r="AR52" s="9">
        <f>IF(OR($S52="",$S51=""),"",$L$2*LN(AD52/AD51))</f>
        <v/>
      </c>
      <c r="AS52" s="9">
        <f>IF(OR($S52="",$S51=""),"",$M$2*LN(AE52/AE51))</f>
        <v/>
      </c>
      <c r="AT52" s="9">
        <f>IF(OR($S52="",$S51=""),"",$N$2*LN(AF52/AF51))</f>
        <v/>
      </c>
      <c r="AV52" s="9">
        <f>IF($AH52="","",$AY$16+$AY$4*AI52+$AY$5*AJ52+$AY$6*AK52+$AY$7*AL52+$AY$8*AM52+$AY$9*AN52+$AY$10*AO52+$AY$11*AP52+$AY$12*AQ52+$AY$13*AR52+$AY$14*AS52+$AY$15*AT52)</f>
        <v/>
      </c>
    </row>
    <row r="53">
      <c r="O53">
        <f>IF($R53="","",CHOOSE($Q$2,YEAR(R53)*12+MONTH(R53),INT((R53-2)/7),YEAR(R53)*4+ROUNDUP(MONTH(R53)/3)))</f>
        <v/>
      </c>
      <c r="P53">
        <f>IF($R53="","",IF($R54="",1,IF(O53&lt;&gt;O54,1,0)))</f>
        <v/>
      </c>
      <c r="Q53">
        <f>IF(P53=1,SUM($P$7:P53),"")</f>
        <v/>
      </c>
      <c r="R53">
        <f>IF($A53="","",IF(ISNUMBER($A53),$A53,IFERROR(DATEVALUE($A53),NA())))</f>
        <v/>
      </c>
      <c r="S53" s="7">
        <f>IFERROR(INDEX($R$7:$R$60000,MATCH(ROW()-6,$Q$7:$Q$60000,0)),"")</f>
        <v/>
      </c>
      <c r="T53">
        <f>IFERROR(INDEX($B$7:$B$60000,MATCH(ROW()-6,$Q$7:$Q$60000,0)),"")</f>
        <v/>
      </c>
      <c r="U53">
        <f>IFERROR(INDEX($C$7:$C$60000,MATCH(ROW()-6,$Q$7:$Q$60000,0)),"")</f>
        <v/>
      </c>
      <c r="V53">
        <f>IFERROR(INDEX($D$7:$D$60000,MATCH(ROW()-6,$Q$7:$Q$60000,0)),"")</f>
        <v/>
      </c>
      <c r="W53">
        <f>IFERROR(INDEX($E$7:$E$60000,MATCH(ROW()-6,$Q$7:$Q$60000,0)),"")</f>
        <v/>
      </c>
      <c r="X53">
        <f>IFERROR(INDEX($F$7:$F$60000,MATCH(ROW()-6,$Q$7:$Q$60000,0)),"")</f>
        <v/>
      </c>
      <c r="Y53">
        <f>IFERROR(INDEX($G$7:$G$60000,MATCH(ROW()-6,$Q$7:$Q$60000,0)),"")</f>
        <v/>
      </c>
      <c r="Z53">
        <f>IFERROR(INDEX($H$7:$H$60000,MATCH(ROW()-6,$Q$7:$Q$60000,0)),"")</f>
        <v/>
      </c>
      <c r="AA53">
        <f>IFERROR(INDEX($I$7:$I$60000,MATCH(ROW()-6,$Q$7:$Q$60000,0)),"")</f>
        <v/>
      </c>
      <c r="AB53">
        <f>IFERROR(INDEX($J$7:$J$60000,MATCH(ROW()-6,$Q$7:$Q$60000,0)),"")</f>
        <v/>
      </c>
      <c r="AC53">
        <f>IFERROR(INDEX($K$7:$K$60000,MATCH(ROW()-6,$Q$7:$Q$60000,0)),"")</f>
        <v/>
      </c>
      <c r="AD53">
        <f>IFERROR(INDEX($L$7:$L$60000,MATCH(ROW()-6,$Q$7:$Q$60000,0)),"")</f>
        <v/>
      </c>
      <c r="AE53">
        <f>IFERROR(INDEX($M$7:$M$60000,MATCH(ROW()-6,$Q$7:$Q$60000,0)),"")</f>
        <v/>
      </c>
      <c r="AF53">
        <f>IFERROR(INDEX($N$7:$N$60000,MATCH(ROW()-6,$Q$7:$Q$60000,0)),"")</f>
        <v/>
      </c>
      <c r="AH53" s="9">
        <f>IF(OR($S53="",$S52=""),"",LN($T53/$T52))</f>
        <v/>
      </c>
      <c r="AI53" s="9">
        <f>IF(OR($S53="",$S52=""),"",$C$2*LN(U53/U52))</f>
        <v/>
      </c>
      <c r="AJ53" s="9">
        <f>IF(OR($S53="",$S52=""),"",$D$2*(V53-V52))</f>
        <v/>
      </c>
      <c r="AK53" s="9">
        <f>IF(OR($S53="",$S52=""),"",$E$2*(W53-W52))</f>
        <v/>
      </c>
      <c r="AL53" s="9">
        <f>IF(OR($S53="",$S52=""),"",$F$2*LN(X53/X52))</f>
        <v/>
      </c>
      <c r="AM53" s="9">
        <f>IF(OR($S53="",$S52=""),"",$G$2*(Y53-Y52))</f>
        <v/>
      </c>
      <c r="AN53" s="9">
        <f>IF(OR($S53="",$S52=""),"",$H$2*LN(Z53/Z52))</f>
        <v/>
      </c>
      <c r="AO53" s="9">
        <f>IF(OR($S53="",$S52=""),"",$I$2*(AA53-AA52))</f>
        <v/>
      </c>
      <c r="AP53" s="9">
        <f>IF(OR($S53="",$S52=""),"",$J$2*LN(AB53/AB52))</f>
        <v/>
      </c>
      <c r="AQ53" s="9">
        <f>IF(OR($S53="",$S52=""),"",$K$2*(AC53-AC52))</f>
        <v/>
      </c>
      <c r="AR53" s="9">
        <f>IF(OR($S53="",$S52=""),"",$L$2*LN(AD53/AD52))</f>
        <v/>
      </c>
      <c r="AS53" s="9">
        <f>IF(OR($S53="",$S52=""),"",$M$2*LN(AE53/AE52))</f>
        <v/>
      </c>
      <c r="AT53" s="9">
        <f>IF(OR($S53="",$S52=""),"",$N$2*LN(AF53/AF52))</f>
        <v/>
      </c>
      <c r="AV53" s="9">
        <f>IF($AH53="","",$AY$16+$AY$4*AI53+$AY$5*AJ53+$AY$6*AK53+$AY$7*AL53+$AY$8*AM53+$AY$9*AN53+$AY$10*AO53+$AY$11*AP53+$AY$12*AQ53+$AY$13*AR53+$AY$14*AS53+$AY$15*AT53)</f>
        <v/>
      </c>
    </row>
    <row r="54">
      <c r="O54">
        <f>IF($R54="","",CHOOSE($Q$2,YEAR(R54)*12+MONTH(R54),INT((R54-2)/7),YEAR(R54)*4+ROUNDUP(MONTH(R54)/3)))</f>
        <v/>
      </c>
      <c r="P54">
        <f>IF($R54="","",IF($R55="",1,IF(O54&lt;&gt;O55,1,0)))</f>
        <v/>
      </c>
      <c r="Q54">
        <f>IF(P54=1,SUM($P$7:P54),"")</f>
        <v/>
      </c>
      <c r="R54">
        <f>IF($A54="","",IF(ISNUMBER($A54),$A54,IFERROR(DATEVALUE($A54),NA())))</f>
        <v/>
      </c>
      <c r="S54" s="7">
        <f>IFERROR(INDEX($R$7:$R$60000,MATCH(ROW()-6,$Q$7:$Q$60000,0)),"")</f>
        <v/>
      </c>
      <c r="T54">
        <f>IFERROR(INDEX($B$7:$B$60000,MATCH(ROW()-6,$Q$7:$Q$60000,0)),"")</f>
        <v/>
      </c>
      <c r="U54">
        <f>IFERROR(INDEX($C$7:$C$60000,MATCH(ROW()-6,$Q$7:$Q$60000,0)),"")</f>
        <v/>
      </c>
      <c r="V54">
        <f>IFERROR(INDEX($D$7:$D$60000,MATCH(ROW()-6,$Q$7:$Q$60000,0)),"")</f>
        <v/>
      </c>
      <c r="W54">
        <f>IFERROR(INDEX($E$7:$E$60000,MATCH(ROW()-6,$Q$7:$Q$60000,0)),"")</f>
        <v/>
      </c>
      <c r="X54">
        <f>IFERROR(INDEX($F$7:$F$60000,MATCH(ROW()-6,$Q$7:$Q$60000,0)),"")</f>
        <v/>
      </c>
      <c r="Y54">
        <f>IFERROR(INDEX($G$7:$G$60000,MATCH(ROW()-6,$Q$7:$Q$60000,0)),"")</f>
        <v/>
      </c>
      <c r="Z54">
        <f>IFERROR(INDEX($H$7:$H$60000,MATCH(ROW()-6,$Q$7:$Q$60000,0)),"")</f>
        <v/>
      </c>
      <c r="AA54">
        <f>IFERROR(INDEX($I$7:$I$60000,MATCH(ROW()-6,$Q$7:$Q$60000,0)),"")</f>
        <v/>
      </c>
      <c r="AB54">
        <f>IFERROR(INDEX($J$7:$J$60000,MATCH(ROW()-6,$Q$7:$Q$60000,0)),"")</f>
        <v/>
      </c>
      <c r="AC54">
        <f>IFERROR(INDEX($K$7:$K$60000,MATCH(ROW()-6,$Q$7:$Q$60000,0)),"")</f>
        <v/>
      </c>
      <c r="AD54">
        <f>IFERROR(INDEX($L$7:$L$60000,MATCH(ROW()-6,$Q$7:$Q$60000,0)),"")</f>
        <v/>
      </c>
      <c r="AE54">
        <f>IFERROR(INDEX($M$7:$M$60000,MATCH(ROW()-6,$Q$7:$Q$60000,0)),"")</f>
        <v/>
      </c>
      <c r="AF54">
        <f>IFERROR(INDEX($N$7:$N$60000,MATCH(ROW()-6,$Q$7:$Q$60000,0)),"")</f>
        <v/>
      </c>
      <c r="AH54" s="9">
        <f>IF(OR($S54="",$S53=""),"",LN($T54/$T53))</f>
        <v/>
      </c>
      <c r="AI54" s="9">
        <f>IF(OR($S54="",$S53=""),"",$C$2*LN(U54/U53))</f>
        <v/>
      </c>
      <c r="AJ54" s="9">
        <f>IF(OR($S54="",$S53=""),"",$D$2*(V54-V53))</f>
        <v/>
      </c>
      <c r="AK54" s="9">
        <f>IF(OR($S54="",$S53=""),"",$E$2*(W54-W53))</f>
        <v/>
      </c>
      <c r="AL54" s="9">
        <f>IF(OR($S54="",$S53=""),"",$F$2*LN(X54/X53))</f>
        <v/>
      </c>
      <c r="AM54" s="9">
        <f>IF(OR($S54="",$S53=""),"",$G$2*(Y54-Y53))</f>
        <v/>
      </c>
      <c r="AN54" s="9">
        <f>IF(OR($S54="",$S53=""),"",$H$2*LN(Z54/Z53))</f>
        <v/>
      </c>
      <c r="AO54" s="9">
        <f>IF(OR($S54="",$S53=""),"",$I$2*(AA54-AA53))</f>
        <v/>
      </c>
      <c r="AP54" s="9">
        <f>IF(OR($S54="",$S53=""),"",$J$2*LN(AB54/AB53))</f>
        <v/>
      </c>
      <c r="AQ54" s="9">
        <f>IF(OR($S54="",$S53=""),"",$K$2*(AC54-AC53))</f>
        <v/>
      </c>
      <c r="AR54" s="9">
        <f>IF(OR($S54="",$S53=""),"",$L$2*LN(AD54/AD53))</f>
        <v/>
      </c>
      <c r="AS54" s="9">
        <f>IF(OR($S54="",$S53=""),"",$M$2*LN(AE54/AE53))</f>
        <v/>
      </c>
      <c r="AT54" s="9">
        <f>IF(OR($S54="",$S53=""),"",$N$2*LN(AF54/AF53))</f>
        <v/>
      </c>
      <c r="AV54" s="9">
        <f>IF($AH54="","",$AY$16+$AY$4*AI54+$AY$5*AJ54+$AY$6*AK54+$AY$7*AL54+$AY$8*AM54+$AY$9*AN54+$AY$10*AO54+$AY$11*AP54+$AY$12*AQ54+$AY$13*AR54+$AY$14*AS54+$AY$15*AT54)</f>
        <v/>
      </c>
    </row>
    <row r="55">
      <c r="O55">
        <f>IF($R55="","",CHOOSE($Q$2,YEAR(R55)*12+MONTH(R55),INT((R55-2)/7),YEAR(R55)*4+ROUNDUP(MONTH(R55)/3)))</f>
        <v/>
      </c>
      <c r="P55">
        <f>IF($R55="","",IF($R56="",1,IF(O55&lt;&gt;O56,1,0)))</f>
        <v/>
      </c>
      <c r="Q55">
        <f>IF(P55=1,SUM($P$7:P55),"")</f>
        <v/>
      </c>
      <c r="R55">
        <f>IF($A55="","",IF(ISNUMBER($A55),$A55,IFERROR(DATEVALUE($A55),NA())))</f>
        <v/>
      </c>
      <c r="S55" s="7">
        <f>IFERROR(INDEX($R$7:$R$60000,MATCH(ROW()-6,$Q$7:$Q$60000,0)),"")</f>
        <v/>
      </c>
      <c r="T55">
        <f>IFERROR(INDEX($B$7:$B$60000,MATCH(ROW()-6,$Q$7:$Q$60000,0)),"")</f>
        <v/>
      </c>
      <c r="U55">
        <f>IFERROR(INDEX($C$7:$C$60000,MATCH(ROW()-6,$Q$7:$Q$60000,0)),"")</f>
        <v/>
      </c>
      <c r="V55">
        <f>IFERROR(INDEX($D$7:$D$60000,MATCH(ROW()-6,$Q$7:$Q$60000,0)),"")</f>
        <v/>
      </c>
      <c r="W55">
        <f>IFERROR(INDEX($E$7:$E$60000,MATCH(ROW()-6,$Q$7:$Q$60000,0)),"")</f>
        <v/>
      </c>
      <c r="X55">
        <f>IFERROR(INDEX($F$7:$F$60000,MATCH(ROW()-6,$Q$7:$Q$60000,0)),"")</f>
        <v/>
      </c>
      <c r="Y55">
        <f>IFERROR(INDEX($G$7:$G$60000,MATCH(ROW()-6,$Q$7:$Q$60000,0)),"")</f>
        <v/>
      </c>
      <c r="Z55">
        <f>IFERROR(INDEX($H$7:$H$60000,MATCH(ROW()-6,$Q$7:$Q$60000,0)),"")</f>
        <v/>
      </c>
      <c r="AA55">
        <f>IFERROR(INDEX($I$7:$I$60000,MATCH(ROW()-6,$Q$7:$Q$60000,0)),"")</f>
        <v/>
      </c>
      <c r="AB55">
        <f>IFERROR(INDEX($J$7:$J$60000,MATCH(ROW()-6,$Q$7:$Q$60000,0)),"")</f>
        <v/>
      </c>
      <c r="AC55">
        <f>IFERROR(INDEX($K$7:$K$60000,MATCH(ROW()-6,$Q$7:$Q$60000,0)),"")</f>
        <v/>
      </c>
      <c r="AD55">
        <f>IFERROR(INDEX($L$7:$L$60000,MATCH(ROW()-6,$Q$7:$Q$60000,0)),"")</f>
        <v/>
      </c>
      <c r="AE55">
        <f>IFERROR(INDEX($M$7:$M$60000,MATCH(ROW()-6,$Q$7:$Q$60000,0)),"")</f>
        <v/>
      </c>
      <c r="AF55">
        <f>IFERROR(INDEX($N$7:$N$60000,MATCH(ROW()-6,$Q$7:$Q$60000,0)),"")</f>
        <v/>
      </c>
      <c r="AH55" s="9">
        <f>IF(OR($S55="",$S54=""),"",LN($T55/$T54))</f>
        <v/>
      </c>
      <c r="AI55" s="9">
        <f>IF(OR($S55="",$S54=""),"",$C$2*LN(U55/U54))</f>
        <v/>
      </c>
      <c r="AJ55" s="9">
        <f>IF(OR($S55="",$S54=""),"",$D$2*(V55-V54))</f>
        <v/>
      </c>
      <c r="AK55" s="9">
        <f>IF(OR($S55="",$S54=""),"",$E$2*(W55-W54))</f>
        <v/>
      </c>
      <c r="AL55" s="9">
        <f>IF(OR($S55="",$S54=""),"",$F$2*LN(X55/X54))</f>
        <v/>
      </c>
      <c r="AM55" s="9">
        <f>IF(OR($S55="",$S54=""),"",$G$2*(Y55-Y54))</f>
        <v/>
      </c>
      <c r="AN55" s="9">
        <f>IF(OR($S55="",$S54=""),"",$H$2*LN(Z55/Z54))</f>
        <v/>
      </c>
      <c r="AO55" s="9">
        <f>IF(OR($S55="",$S54=""),"",$I$2*(AA55-AA54))</f>
        <v/>
      </c>
      <c r="AP55" s="9">
        <f>IF(OR($S55="",$S54=""),"",$J$2*LN(AB55/AB54))</f>
        <v/>
      </c>
      <c r="AQ55" s="9">
        <f>IF(OR($S55="",$S54=""),"",$K$2*(AC55-AC54))</f>
        <v/>
      </c>
      <c r="AR55" s="9">
        <f>IF(OR($S55="",$S54=""),"",$L$2*LN(AD55/AD54))</f>
        <v/>
      </c>
      <c r="AS55" s="9">
        <f>IF(OR($S55="",$S54=""),"",$M$2*LN(AE55/AE54))</f>
        <v/>
      </c>
      <c r="AT55" s="9">
        <f>IF(OR($S55="",$S54=""),"",$N$2*LN(AF55/AF54))</f>
        <v/>
      </c>
      <c r="AV55" s="9">
        <f>IF($AH55="","",$AY$16+$AY$4*AI55+$AY$5*AJ55+$AY$6*AK55+$AY$7*AL55+$AY$8*AM55+$AY$9*AN55+$AY$10*AO55+$AY$11*AP55+$AY$12*AQ55+$AY$13*AR55+$AY$14*AS55+$AY$15*AT55)</f>
        <v/>
      </c>
    </row>
    <row r="56">
      <c r="O56">
        <f>IF($R56="","",CHOOSE($Q$2,YEAR(R56)*12+MONTH(R56),INT((R56-2)/7),YEAR(R56)*4+ROUNDUP(MONTH(R56)/3)))</f>
        <v/>
      </c>
      <c r="P56">
        <f>IF($R56="","",IF($R57="",1,IF(O56&lt;&gt;O57,1,0)))</f>
        <v/>
      </c>
      <c r="Q56">
        <f>IF(P56=1,SUM($P$7:P56),"")</f>
        <v/>
      </c>
      <c r="R56">
        <f>IF($A56="","",IF(ISNUMBER($A56),$A56,IFERROR(DATEVALUE($A56),NA())))</f>
        <v/>
      </c>
      <c r="S56" s="7">
        <f>IFERROR(INDEX($R$7:$R$60000,MATCH(ROW()-6,$Q$7:$Q$60000,0)),"")</f>
        <v/>
      </c>
      <c r="T56">
        <f>IFERROR(INDEX($B$7:$B$60000,MATCH(ROW()-6,$Q$7:$Q$60000,0)),"")</f>
        <v/>
      </c>
      <c r="U56">
        <f>IFERROR(INDEX($C$7:$C$60000,MATCH(ROW()-6,$Q$7:$Q$60000,0)),"")</f>
        <v/>
      </c>
      <c r="V56">
        <f>IFERROR(INDEX($D$7:$D$60000,MATCH(ROW()-6,$Q$7:$Q$60000,0)),"")</f>
        <v/>
      </c>
      <c r="W56">
        <f>IFERROR(INDEX($E$7:$E$60000,MATCH(ROW()-6,$Q$7:$Q$60000,0)),"")</f>
        <v/>
      </c>
      <c r="X56">
        <f>IFERROR(INDEX($F$7:$F$60000,MATCH(ROW()-6,$Q$7:$Q$60000,0)),"")</f>
        <v/>
      </c>
      <c r="Y56">
        <f>IFERROR(INDEX($G$7:$G$60000,MATCH(ROW()-6,$Q$7:$Q$60000,0)),"")</f>
        <v/>
      </c>
      <c r="Z56">
        <f>IFERROR(INDEX($H$7:$H$60000,MATCH(ROW()-6,$Q$7:$Q$60000,0)),"")</f>
        <v/>
      </c>
      <c r="AA56">
        <f>IFERROR(INDEX($I$7:$I$60000,MATCH(ROW()-6,$Q$7:$Q$60000,0)),"")</f>
        <v/>
      </c>
      <c r="AB56">
        <f>IFERROR(INDEX($J$7:$J$60000,MATCH(ROW()-6,$Q$7:$Q$60000,0)),"")</f>
        <v/>
      </c>
      <c r="AC56">
        <f>IFERROR(INDEX($K$7:$K$60000,MATCH(ROW()-6,$Q$7:$Q$60000,0)),"")</f>
        <v/>
      </c>
      <c r="AD56">
        <f>IFERROR(INDEX($L$7:$L$60000,MATCH(ROW()-6,$Q$7:$Q$60000,0)),"")</f>
        <v/>
      </c>
      <c r="AE56">
        <f>IFERROR(INDEX($M$7:$M$60000,MATCH(ROW()-6,$Q$7:$Q$60000,0)),"")</f>
        <v/>
      </c>
      <c r="AF56">
        <f>IFERROR(INDEX($N$7:$N$60000,MATCH(ROW()-6,$Q$7:$Q$60000,0)),"")</f>
        <v/>
      </c>
      <c r="AH56" s="9">
        <f>IF(OR($S56="",$S55=""),"",LN($T56/$T55))</f>
        <v/>
      </c>
      <c r="AI56" s="9">
        <f>IF(OR($S56="",$S55=""),"",$C$2*LN(U56/U55))</f>
        <v/>
      </c>
      <c r="AJ56" s="9">
        <f>IF(OR($S56="",$S55=""),"",$D$2*(V56-V55))</f>
        <v/>
      </c>
      <c r="AK56" s="9">
        <f>IF(OR($S56="",$S55=""),"",$E$2*(W56-W55))</f>
        <v/>
      </c>
      <c r="AL56" s="9">
        <f>IF(OR($S56="",$S55=""),"",$F$2*LN(X56/X55))</f>
        <v/>
      </c>
      <c r="AM56" s="9">
        <f>IF(OR($S56="",$S55=""),"",$G$2*(Y56-Y55))</f>
        <v/>
      </c>
      <c r="AN56" s="9">
        <f>IF(OR($S56="",$S55=""),"",$H$2*LN(Z56/Z55))</f>
        <v/>
      </c>
      <c r="AO56" s="9">
        <f>IF(OR($S56="",$S55=""),"",$I$2*(AA56-AA55))</f>
        <v/>
      </c>
      <c r="AP56" s="9">
        <f>IF(OR($S56="",$S55=""),"",$J$2*LN(AB56/AB55))</f>
        <v/>
      </c>
      <c r="AQ56" s="9">
        <f>IF(OR($S56="",$S55=""),"",$K$2*(AC56-AC55))</f>
        <v/>
      </c>
      <c r="AR56" s="9">
        <f>IF(OR($S56="",$S55=""),"",$L$2*LN(AD56/AD55))</f>
        <v/>
      </c>
      <c r="AS56" s="9">
        <f>IF(OR($S56="",$S55=""),"",$M$2*LN(AE56/AE55))</f>
        <v/>
      </c>
      <c r="AT56" s="9">
        <f>IF(OR($S56="",$S55=""),"",$N$2*LN(AF56/AF55))</f>
        <v/>
      </c>
      <c r="AV56" s="9">
        <f>IF($AH56="","",$AY$16+$AY$4*AI56+$AY$5*AJ56+$AY$6*AK56+$AY$7*AL56+$AY$8*AM56+$AY$9*AN56+$AY$10*AO56+$AY$11*AP56+$AY$12*AQ56+$AY$13*AR56+$AY$14*AS56+$AY$15*AT56)</f>
        <v/>
      </c>
    </row>
    <row r="57">
      <c r="O57">
        <f>IF($R57="","",CHOOSE($Q$2,YEAR(R57)*12+MONTH(R57),INT((R57-2)/7),YEAR(R57)*4+ROUNDUP(MONTH(R57)/3)))</f>
        <v/>
      </c>
      <c r="P57">
        <f>IF($R57="","",IF($R58="",1,IF(O57&lt;&gt;O58,1,0)))</f>
        <v/>
      </c>
      <c r="Q57">
        <f>IF(P57=1,SUM($P$7:P57),"")</f>
        <v/>
      </c>
      <c r="R57">
        <f>IF($A57="","",IF(ISNUMBER($A57),$A57,IFERROR(DATEVALUE($A57),NA())))</f>
        <v/>
      </c>
      <c r="S57" s="7">
        <f>IFERROR(INDEX($R$7:$R$60000,MATCH(ROW()-6,$Q$7:$Q$60000,0)),"")</f>
        <v/>
      </c>
      <c r="T57">
        <f>IFERROR(INDEX($B$7:$B$60000,MATCH(ROW()-6,$Q$7:$Q$60000,0)),"")</f>
        <v/>
      </c>
      <c r="U57">
        <f>IFERROR(INDEX($C$7:$C$60000,MATCH(ROW()-6,$Q$7:$Q$60000,0)),"")</f>
        <v/>
      </c>
      <c r="V57">
        <f>IFERROR(INDEX($D$7:$D$60000,MATCH(ROW()-6,$Q$7:$Q$60000,0)),"")</f>
        <v/>
      </c>
      <c r="W57">
        <f>IFERROR(INDEX($E$7:$E$60000,MATCH(ROW()-6,$Q$7:$Q$60000,0)),"")</f>
        <v/>
      </c>
      <c r="X57">
        <f>IFERROR(INDEX($F$7:$F$60000,MATCH(ROW()-6,$Q$7:$Q$60000,0)),"")</f>
        <v/>
      </c>
      <c r="Y57">
        <f>IFERROR(INDEX($G$7:$G$60000,MATCH(ROW()-6,$Q$7:$Q$60000,0)),"")</f>
        <v/>
      </c>
      <c r="Z57">
        <f>IFERROR(INDEX($H$7:$H$60000,MATCH(ROW()-6,$Q$7:$Q$60000,0)),"")</f>
        <v/>
      </c>
      <c r="AA57">
        <f>IFERROR(INDEX($I$7:$I$60000,MATCH(ROW()-6,$Q$7:$Q$60000,0)),"")</f>
        <v/>
      </c>
      <c r="AB57">
        <f>IFERROR(INDEX($J$7:$J$60000,MATCH(ROW()-6,$Q$7:$Q$60000,0)),"")</f>
        <v/>
      </c>
      <c r="AC57">
        <f>IFERROR(INDEX($K$7:$K$60000,MATCH(ROW()-6,$Q$7:$Q$60000,0)),"")</f>
        <v/>
      </c>
      <c r="AD57">
        <f>IFERROR(INDEX($L$7:$L$60000,MATCH(ROW()-6,$Q$7:$Q$60000,0)),"")</f>
        <v/>
      </c>
      <c r="AE57">
        <f>IFERROR(INDEX($M$7:$M$60000,MATCH(ROW()-6,$Q$7:$Q$60000,0)),"")</f>
        <v/>
      </c>
      <c r="AF57">
        <f>IFERROR(INDEX($N$7:$N$60000,MATCH(ROW()-6,$Q$7:$Q$60000,0)),"")</f>
        <v/>
      </c>
      <c r="AH57" s="9">
        <f>IF(OR($S57="",$S56=""),"",LN($T57/$T56))</f>
        <v/>
      </c>
      <c r="AI57" s="9">
        <f>IF(OR($S57="",$S56=""),"",$C$2*LN(U57/U56))</f>
        <v/>
      </c>
      <c r="AJ57" s="9">
        <f>IF(OR($S57="",$S56=""),"",$D$2*(V57-V56))</f>
        <v/>
      </c>
      <c r="AK57" s="9">
        <f>IF(OR($S57="",$S56=""),"",$E$2*(W57-W56))</f>
        <v/>
      </c>
      <c r="AL57" s="9">
        <f>IF(OR($S57="",$S56=""),"",$F$2*LN(X57/X56))</f>
        <v/>
      </c>
      <c r="AM57" s="9">
        <f>IF(OR($S57="",$S56=""),"",$G$2*(Y57-Y56))</f>
        <v/>
      </c>
      <c r="AN57" s="9">
        <f>IF(OR($S57="",$S56=""),"",$H$2*LN(Z57/Z56))</f>
        <v/>
      </c>
      <c r="AO57" s="9">
        <f>IF(OR($S57="",$S56=""),"",$I$2*(AA57-AA56))</f>
        <v/>
      </c>
      <c r="AP57" s="9">
        <f>IF(OR($S57="",$S56=""),"",$J$2*LN(AB57/AB56))</f>
        <v/>
      </c>
      <c r="AQ57" s="9">
        <f>IF(OR($S57="",$S56=""),"",$K$2*(AC57-AC56))</f>
        <v/>
      </c>
      <c r="AR57" s="9">
        <f>IF(OR($S57="",$S56=""),"",$L$2*LN(AD57/AD56))</f>
        <v/>
      </c>
      <c r="AS57" s="9">
        <f>IF(OR($S57="",$S56=""),"",$M$2*LN(AE57/AE56))</f>
        <v/>
      </c>
      <c r="AT57" s="9">
        <f>IF(OR($S57="",$S56=""),"",$N$2*LN(AF57/AF56))</f>
        <v/>
      </c>
      <c r="AV57" s="9">
        <f>IF($AH57="","",$AY$16+$AY$4*AI57+$AY$5*AJ57+$AY$6*AK57+$AY$7*AL57+$AY$8*AM57+$AY$9*AN57+$AY$10*AO57+$AY$11*AP57+$AY$12*AQ57+$AY$13*AR57+$AY$14*AS57+$AY$15*AT57)</f>
        <v/>
      </c>
    </row>
    <row r="58">
      <c r="O58">
        <f>IF($R58="","",CHOOSE($Q$2,YEAR(R58)*12+MONTH(R58),INT((R58-2)/7),YEAR(R58)*4+ROUNDUP(MONTH(R58)/3)))</f>
        <v/>
      </c>
      <c r="P58">
        <f>IF($R58="","",IF($R59="",1,IF(O58&lt;&gt;O59,1,0)))</f>
        <v/>
      </c>
      <c r="Q58">
        <f>IF(P58=1,SUM($P$7:P58),"")</f>
        <v/>
      </c>
      <c r="R58">
        <f>IF($A58="","",IF(ISNUMBER($A58),$A58,IFERROR(DATEVALUE($A58),NA())))</f>
        <v/>
      </c>
      <c r="S58" s="7">
        <f>IFERROR(INDEX($R$7:$R$60000,MATCH(ROW()-6,$Q$7:$Q$60000,0)),"")</f>
        <v/>
      </c>
      <c r="T58">
        <f>IFERROR(INDEX($B$7:$B$60000,MATCH(ROW()-6,$Q$7:$Q$60000,0)),"")</f>
        <v/>
      </c>
      <c r="U58">
        <f>IFERROR(INDEX($C$7:$C$60000,MATCH(ROW()-6,$Q$7:$Q$60000,0)),"")</f>
        <v/>
      </c>
      <c r="V58">
        <f>IFERROR(INDEX($D$7:$D$60000,MATCH(ROW()-6,$Q$7:$Q$60000,0)),"")</f>
        <v/>
      </c>
      <c r="W58">
        <f>IFERROR(INDEX($E$7:$E$60000,MATCH(ROW()-6,$Q$7:$Q$60000,0)),"")</f>
        <v/>
      </c>
      <c r="X58">
        <f>IFERROR(INDEX($F$7:$F$60000,MATCH(ROW()-6,$Q$7:$Q$60000,0)),"")</f>
        <v/>
      </c>
      <c r="Y58">
        <f>IFERROR(INDEX($G$7:$G$60000,MATCH(ROW()-6,$Q$7:$Q$60000,0)),"")</f>
        <v/>
      </c>
      <c r="Z58">
        <f>IFERROR(INDEX($H$7:$H$60000,MATCH(ROW()-6,$Q$7:$Q$60000,0)),"")</f>
        <v/>
      </c>
      <c r="AA58">
        <f>IFERROR(INDEX($I$7:$I$60000,MATCH(ROW()-6,$Q$7:$Q$60000,0)),"")</f>
        <v/>
      </c>
      <c r="AB58">
        <f>IFERROR(INDEX($J$7:$J$60000,MATCH(ROW()-6,$Q$7:$Q$60000,0)),"")</f>
        <v/>
      </c>
      <c r="AC58">
        <f>IFERROR(INDEX($K$7:$K$60000,MATCH(ROW()-6,$Q$7:$Q$60000,0)),"")</f>
        <v/>
      </c>
      <c r="AD58">
        <f>IFERROR(INDEX($L$7:$L$60000,MATCH(ROW()-6,$Q$7:$Q$60000,0)),"")</f>
        <v/>
      </c>
      <c r="AE58">
        <f>IFERROR(INDEX($M$7:$M$60000,MATCH(ROW()-6,$Q$7:$Q$60000,0)),"")</f>
        <v/>
      </c>
      <c r="AF58">
        <f>IFERROR(INDEX($N$7:$N$60000,MATCH(ROW()-6,$Q$7:$Q$60000,0)),"")</f>
        <v/>
      </c>
      <c r="AH58" s="9">
        <f>IF(OR($S58="",$S57=""),"",LN($T58/$T57))</f>
        <v/>
      </c>
      <c r="AI58" s="9">
        <f>IF(OR($S58="",$S57=""),"",$C$2*LN(U58/U57))</f>
        <v/>
      </c>
      <c r="AJ58" s="9">
        <f>IF(OR($S58="",$S57=""),"",$D$2*(V58-V57))</f>
        <v/>
      </c>
      <c r="AK58" s="9">
        <f>IF(OR($S58="",$S57=""),"",$E$2*(W58-W57))</f>
        <v/>
      </c>
      <c r="AL58" s="9">
        <f>IF(OR($S58="",$S57=""),"",$F$2*LN(X58/X57))</f>
        <v/>
      </c>
      <c r="AM58" s="9">
        <f>IF(OR($S58="",$S57=""),"",$G$2*(Y58-Y57))</f>
        <v/>
      </c>
      <c r="AN58" s="9">
        <f>IF(OR($S58="",$S57=""),"",$H$2*LN(Z58/Z57))</f>
        <v/>
      </c>
      <c r="AO58" s="9">
        <f>IF(OR($S58="",$S57=""),"",$I$2*(AA58-AA57))</f>
        <v/>
      </c>
      <c r="AP58" s="9">
        <f>IF(OR($S58="",$S57=""),"",$J$2*LN(AB58/AB57))</f>
        <v/>
      </c>
      <c r="AQ58" s="9">
        <f>IF(OR($S58="",$S57=""),"",$K$2*(AC58-AC57))</f>
        <v/>
      </c>
      <c r="AR58" s="9">
        <f>IF(OR($S58="",$S57=""),"",$L$2*LN(AD58/AD57))</f>
        <v/>
      </c>
      <c r="AS58" s="9">
        <f>IF(OR($S58="",$S57=""),"",$M$2*LN(AE58/AE57))</f>
        <v/>
      </c>
      <c r="AT58" s="9">
        <f>IF(OR($S58="",$S57=""),"",$N$2*LN(AF58/AF57))</f>
        <v/>
      </c>
      <c r="AV58" s="9">
        <f>IF($AH58="","",$AY$16+$AY$4*AI58+$AY$5*AJ58+$AY$6*AK58+$AY$7*AL58+$AY$8*AM58+$AY$9*AN58+$AY$10*AO58+$AY$11*AP58+$AY$12*AQ58+$AY$13*AR58+$AY$14*AS58+$AY$15*AT58)</f>
        <v/>
      </c>
    </row>
    <row r="59">
      <c r="O59">
        <f>IF($R59="","",CHOOSE($Q$2,YEAR(R59)*12+MONTH(R59),INT((R59-2)/7),YEAR(R59)*4+ROUNDUP(MONTH(R59)/3)))</f>
        <v/>
      </c>
      <c r="P59">
        <f>IF($R59="","",IF($R60="",1,IF(O59&lt;&gt;O60,1,0)))</f>
        <v/>
      </c>
      <c r="Q59">
        <f>IF(P59=1,SUM($P$7:P59),"")</f>
        <v/>
      </c>
      <c r="R59">
        <f>IF($A59="","",IF(ISNUMBER($A59),$A59,IFERROR(DATEVALUE($A59),NA())))</f>
        <v/>
      </c>
      <c r="S59" s="7">
        <f>IFERROR(INDEX($R$7:$R$60000,MATCH(ROW()-6,$Q$7:$Q$60000,0)),"")</f>
        <v/>
      </c>
      <c r="T59">
        <f>IFERROR(INDEX($B$7:$B$60000,MATCH(ROW()-6,$Q$7:$Q$60000,0)),"")</f>
        <v/>
      </c>
      <c r="U59">
        <f>IFERROR(INDEX($C$7:$C$60000,MATCH(ROW()-6,$Q$7:$Q$60000,0)),"")</f>
        <v/>
      </c>
      <c r="V59">
        <f>IFERROR(INDEX($D$7:$D$60000,MATCH(ROW()-6,$Q$7:$Q$60000,0)),"")</f>
        <v/>
      </c>
      <c r="W59">
        <f>IFERROR(INDEX($E$7:$E$60000,MATCH(ROW()-6,$Q$7:$Q$60000,0)),"")</f>
        <v/>
      </c>
      <c r="X59">
        <f>IFERROR(INDEX($F$7:$F$60000,MATCH(ROW()-6,$Q$7:$Q$60000,0)),"")</f>
        <v/>
      </c>
      <c r="Y59">
        <f>IFERROR(INDEX($G$7:$G$60000,MATCH(ROW()-6,$Q$7:$Q$60000,0)),"")</f>
        <v/>
      </c>
      <c r="Z59">
        <f>IFERROR(INDEX($H$7:$H$60000,MATCH(ROW()-6,$Q$7:$Q$60000,0)),"")</f>
        <v/>
      </c>
      <c r="AA59">
        <f>IFERROR(INDEX($I$7:$I$60000,MATCH(ROW()-6,$Q$7:$Q$60000,0)),"")</f>
        <v/>
      </c>
      <c r="AB59">
        <f>IFERROR(INDEX($J$7:$J$60000,MATCH(ROW()-6,$Q$7:$Q$60000,0)),"")</f>
        <v/>
      </c>
      <c r="AC59">
        <f>IFERROR(INDEX($K$7:$K$60000,MATCH(ROW()-6,$Q$7:$Q$60000,0)),"")</f>
        <v/>
      </c>
      <c r="AD59">
        <f>IFERROR(INDEX($L$7:$L$60000,MATCH(ROW()-6,$Q$7:$Q$60000,0)),"")</f>
        <v/>
      </c>
      <c r="AE59">
        <f>IFERROR(INDEX($M$7:$M$60000,MATCH(ROW()-6,$Q$7:$Q$60000,0)),"")</f>
        <v/>
      </c>
      <c r="AF59">
        <f>IFERROR(INDEX($N$7:$N$60000,MATCH(ROW()-6,$Q$7:$Q$60000,0)),"")</f>
        <v/>
      </c>
      <c r="AH59" s="9">
        <f>IF(OR($S59="",$S58=""),"",LN($T59/$T58))</f>
        <v/>
      </c>
      <c r="AI59" s="9">
        <f>IF(OR($S59="",$S58=""),"",$C$2*LN(U59/U58))</f>
        <v/>
      </c>
      <c r="AJ59" s="9">
        <f>IF(OR($S59="",$S58=""),"",$D$2*(V59-V58))</f>
        <v/>
      </c>
      <c r="AK59" s="9">
        <f>IF(OR($S59="",$S58=""),"",$E$2*(W59-W58))</f>
        <v/>
      </c>
      <c r="AL59" s="9">
        <f>IF(OR($S59="",$S58=""),"",$F$2*LN(X59/X58))</f>
        <v/>
      </c>
      <c r="AM59" s="9">
        <f>IF(OR($S59="",$S58=""),"",$G$2*(Y59-Y58))</f>
        <v/>
      </c>
      <c r="AN59" s="9">
        <f>IF(OR($S59="",$S58=""),"",$H$2*LN(Z59/Z58))</f>
        <v/>
      </c>
      <c r="AO59" s="9">
        <f>IF(OR($S59="",$S58=""),"",$I$2*(AA59-AA58))</f>
        <v/>
      </c>
      <c r="AP59" s="9">
        <f>IF(OR($S59="",$S58=""),"",$J$2*LN(AB59/AB58))</f>
        <v/>
      </c>
      <c r="AQ59" s="9">
        <f>IF(OR($S59="",$S58=""),"",$K$2*(AC59-AC58))</f>
        <v/>
      </c>
      <c r="AR59" s="9">
        <f>IF(OR($S59="",$S58=""),"",$L$2*LN(AD59/AD58))</f>
        <v/>
      </c>
      <c r="AS59" s="9">
        <f>IF(OR($S59="",$S58=""),"",$M$2*LN(AE59/AE58))</f>
        <v/>
      </c>
      <c r="AT59" s="9">
        <f>IF(OR($S59="",$S58=""),"",$N$2*LN(AF59/AF58))</f>
        <v/>
      </c>
      <c r="AV59" s="9">
        <f>IF($AH59="","",$AY$16+$AY$4*AI59+$AY$5*AJ59+$AY$6*AK59+$AY$7*AL59+$AY$8*AM59+$AY$9*AN59+$AY$10*AO59+$AY$11*AP59+$AY$12*AQ59+$AY$13*AR59+$AY$14*AS59+$AY$15*AT59)</f>
        <v/>
      </c>
    </row>
    <row r="60">
      <c r="O60">
        <f>IF($R60="","",CHOOSE($Q$2,YEAR(R60)*12+MONTH(R60),INT((R60-2)/7),YEAR(R60)*4+ROUNDUP(MONTH(R60)/3)))</f>
        <v/>
      </c>
      <c r="P60">
        <f>IF($R60="","",IF($R61="",1,IF(O60&lt;&gt;O61,1,0)))</f>
        <v/>
      </c>
      <c r="Q60">
        <f>IF(P60=1,SUM($P$7:P60),"")</f>
        <v/>
      </c>
      <c r="R60">
        <f>IF($A60="","",IF(ISNUMBER($A60),$A60,IFERROR(DATEVALUE($A60),NA())))</f>
        <v/>
      </c>
      <c r="S60" s="7">
        <f>IFERROR(INDEX($R$7:$R$60000,MATCH(ROW()-6,$Q$7:$Q$60000,0)),"")</f>
        <v/>
      </c>
      <c r="T60">
        <f>IFERROR(INDEX($B$7:$B$60000,MATCH(ROW()-6,$Q$7:$Q$60000,0)),"")</f>
        <v/>
      </c>
      <c r="U60">
        <f>IFERROR(INDEX($C$7:$C$60000,MATCH(ROW()-6,$Q$7:$Q$60000,0)),"")</f>
        <v/>
      </c>
      <c r="V60">
        <f>IFERROR(INDEX($D$7:$D$60000,MATCH(ROW()-6,$Q$7:$Q$60000,0)),"")</f>
        <v/>
      </c>
      <c r="W60">
        <f>IFERROR(INDEX($E$7:$E$60000,MATCH(ROW()-6,$Q$7:$Q$60000,0)),"")</f>
        <v/>
      </c>
      <c r="X60">
        <f>IFERROR(INDEX($F$7:$F$60000,MATCH(ROW()-6,$Q$7:$Q$60000,0)),"")</f>
        <v/>
      </c>
      <c r="Y60">
        <f>IFERROR(INDEX($G$7:$G$60000,MATCH(ROW()-6,$Q$7:$Q$60000,0)),"")</f>
        <v/>
      </c>
      <c r="Z60">
        <f>IFERROR(INDEX($H$7:$H$60000,MATCH(ROW()-6,$Q$7:$Q$60000,0)),"")</f>
        <v/>
      </c>
      <c r="AA60">
        <f>IFERROR(INDEX($I$7:$I$60000,MATCH(ROW()-6,$Q$7:$Q$60000,0)),"")</f>
        <v/>
      </c>
      <c r="AB60">
        <f>IFERROR(INDEX($J$7:$J$60000,MATCH(ROW()-6,$Q$7:$Q$60000,0)),"")</f>
        <v/>
      </c>
      <c r="AC60">
        <f>IFERROR(INDEX($K$7:$K$60000,MATCH(ROW()-6,$Q$7:$Q$60000,0)),"")</f>
        <v/>
      </c>
      <c r="AD60">
        <f>IFERROR(INDEX($L$7:$L$60000,MATCH(ROW()-6,$Q$7:$Q$60000,0)),"")</f>
        <v/>
      </c>
      <c r="AE60">
        <f>IFERROR(INDEX($M$7:$M$60000,MATCH(ROW()-6,$Q$7:$Q$60000,0)),"")</f>
        <v/>
      </c>
      <c r="AF60">
        <f>IFERROR(INDEX($N$7:$N$60000,MATCH(ROW()-6,$Q$7:$Q$60000,0)),"")</f>
        <v/>
      </c>
      <c r="AH60" s="9">
        <f>IF(OR($S60="",$S59=""),"",LN($T60/$T59))</f>
        <v/>
      </c>
      <c r="AI60" s="9">
        <f>IF(OR($S60="",$S59=""),"",$C$2*LN(U60/U59))</f>
        <v/>
      </c>
      <c r="AJ60" s="9">
        <f>IF(OR($S60="",$S59=""),"",$D$2*(V60-V59))</f>
        <v/>
      </c>
      <c r="AK60" s="9">
        <f>IF(OR($S60="",$S59=""),"",$E$2*(W60-W59))</f>
        <v/>
      </c>
      <c r="AL60" s="9">
        <f>IF(OR($S60="",$S59=""),"",$F$2*LN(X60/X59))</f>
        <v/>
      </c>
      <c r="AM60" s="9">
        <f>IF(OR($S60="",$S59=""),"",$G$2*(Y60-Y59))</f>
        <v/>
      </c>
      <c r="AN60" s="9">
        <f>IF(OR($S60="",$S59=""),"",$H$2*LN(Z60/Z59))</f>
        <v/>
      </c>
      <c r="AO60" s="9">
        <f>IF(OR($S60="",$S59=""),"",$I$2*(AA60-AA59))</f>
        <v/>
      </c>
      <c r="AP60" s="9">
        <f>IF(OR($S60="",$S59=""),"",$J$2*LN(AB60/AB59))</f>
        <v/>
      </c>
      <c r="AQ60" s="9">
        <f>IF(OR($S60="",$S59=""),"",$K$2*(AC60-AC59))</f>
        <v/>
      </c>
      <c r="AR60" s="9">
        <f>IF(OR($S60="",$S59=""),"",$L$2*LN(AD60/AD59))</f>
        <v/>
      </c>
      <c r="AS60" s="9">
        <f>IF(OR($S60="",$S59=""),"",$M$2*LN(AE60/AE59))</f>
        <v/>
      </c>
      <c r="AT60" s="9">
        <f>IF(OR($S60="",$S59=""),"",$N$2*LN(AF60/AF59))</f>
        <v/>
      </c>
      <c r="AV60" s="9">
        <f>IF($AH60="","",$AY$16+$AY$4*AI60+$AY$5*AJ60+$AY$6*AK60+$AY$7*AL60+$AY$8*AM60+$AY$9*AN60+$AY$10*AO60+$AY$11*AP60+$AY$12*AQ60+$AY$13*AR60+$AY$14*AS60+$AY$15*AT60)</f>
        <v/>
      </c>
    </row>
    <row r="61">
      <c r="O61">
        <f>IF($R61="","",CHOOSE($Q$2,YEAR(R61)*12+MONTH(R61),INT((R61-2)/7),YEAR(R61)*4+ROUNDUP(MONTH(R61)/3)))</f>
        <v/>
      </c>
      <c r="P61">
        <f>IF($R61="","",IF($R62="",1,IF(O61&lt;&gt;O62,1,0)))</f>
        <v/>
      </c>
      <c r="Q61">
        <f>IF(P61=1,SUM($P$7:P61),"")</f>
        <v/>
      </c>
      <c r="R61">
        <f>IF($A61="","",IF(ISNUMBER($A61),$A61,IFERROR(DATEVALUE($A61),NA())))</f>
        <v/>
      </c>
      <c r="S61" s="7">
        <f>IFERROR(INDEX($R$7:$R$60000,MATCH(ROW()-6,$Q$7:$Q$60000,0)),"")</f>
        <v/>
      </c>
      <c r="T61">
        <f>IFERROR(INDEX($B$7:$B$60000,MATCH(ROW()-6,$Q$7:$Q$60000,0)),"")</f>
        <v/>
      </c>
      <c r="U61">
        <f>IFERROR(INDEX($C$7:$C$60000,MATCH(ROW()-6,$Q$7:$Q$60000,0)),"")</f>
        <v/>
      </c>
      <c r="V61">
        <f>IFERROR(INDEX($D$7:$D$60000,MATCH(ROW()-6,$Q$7:$Q$60000,0)),"")</f>
        <v/>
      </c>
      <c r="W61">
        <f>IFERROR(INDEX($E$7:$E$60000,MATCH(ROW()-6,$Q$7:$Q$60000,0)),"")</f>
        <v/>
      </c>
      <c r="X61">
        <f>IFERROR(INDEX($F$7:$F$60000,MATCH(ROW()-6,$Q$7:$Q$60000,0)),"")</f>
        <v/>
      </c>
      <c r="Y61">
        <f>IFERROR(INDEX($G$7:$G$60000,MATCH(ROW()-6,$Q$7:$Q$60000,0)),"")</f>
        <v/>
      </c>
      <c r="Z61">
        <f>IFERROR(INDEX($H$7:$H$60000,MATCH(ROW()-6,$Q$7:$Q$60000,0)),"")</f>
        <v/>
      </c>
      <c r="AA61">
        <f>IFERROR(INDEX($I$7:$I$60000,MATCH(ROW()-6,$Q$7:$Q$60000,0)),"")</f>
        <v/>
      </c>
      <c r="AB61">
        <f>IFERROR(INDEX($J$7:$J$60000,MATCH(ROW()-6,$Q$7:$Q$60000,0)),"")</f>
        <v/>
      </c>
      <c r="AC61">
        <f>IFERROR(INDEX($K$7:$K$60000,MATCH(ROW()-6,$Q$7:$Q$60000,0)),"")</f>
        <v/>
      </c>
      <c r="AD61">
        <f>IFERROR(INDEX($L$7:$L$60000,MATCH(ROW()-6,$Q$7:$Q$60000,0)),"")</f>
        <v/>
      </c>
      <c r="AE61">
        <f>IFERROR(INDEX($M$7:$M$60000,MATCH(ROW()-6,$Q$7:$Q$60000,0)),"")</f>
        <v/>
      </c>
      <c r="AF61">
        <f>IFERROR(INDEX($N$7:$N$60000,MATCH(ROW()-6,$Q$7:$Q$60000,0)),"")</f>
        <v/>
      </c>
      <c r="AH61" s="9">
        <f>IF(OR($S61="",$S60=""),"",LN($T61/$T60))</f>
        <v/>
      </c>
      <c r="AI61" s="9">
        <f>IF(OR($S61="",$S60=""),"",$C$2*LN(U61/U60))</f>
        <v/>
      </c>
      <c r="AJ61" s="9">
        <f>IF(OR($S61="",$S60=""),"",$D$2*(V61-V60))</f>
        <v/>
      </c>
      <c r="AK61" s="9">
        <f>IF(OR($S61="",$S60=""),"",$E$2*(W61-W60))</f>
        <v/>
      </c>
      <c r="AL61" s="9">
        <f>IF(OR($S61="",$S60=""),"",$F$2*LN(X61/X60))</f>
        <v/>
      </c>
      <c r="AM61" s="9">
        <f>IF(OR($S61="",$S60=""),"",$G$2*(Y61-Y60))</f>
        <v/>
      </c>
      <c r="AN61" s="9">
        <f>IF(OR($S61="",$S60=""),"",$H$2*LN(Z61/Z60))</f>
        <v/>
      </c>
      <c r="AO61" s="9">
        <f>IF(OR($S61="",$S60=""),"",$I$2*(AA61-AA60))</f>
        <v/>
      </c>
      <c r="AP61" s="9">
        <f>IF(OR($S61="",$S60=""),"",$J$2*LN(AB61/AB60))</f>
        <v/>
      </c>
      <c r="AQ61" s="9">
        <f>IF(OR($S61="",$S60=""),"",$K$2*(AC61-AC60))</f>
        <v/>
      </c>
      <c r="AR61" s="9">
        <f>IF(OR($S61="",$S60=""),"",$L$2*LN(AD61/AD60))</f>
        <v/>
      </c>
      <c r="AS61" s="9">
        <f>IF(OR($S61="",$S60=""),"",$M$2*LN(AE61/AE60))</f>
        <v/>
      </c>
      <c r="AT61" s="9">
        <f>IF(OR($S61="",$S60=""),"",$N$2*LN(AF61/AF60))</f>
        <v/>
      </c>
      <c r="AV61" s="9">
        <f>IF($AH61="","",$AY$16+$AY$4*AI61+$AY$5*AJ61+$AY$6*AK61+$AY$7*AL61+$AY$8*AM61+$AY$9*AN61+$AY$10*AO61+$AY$11*AP61+$AY$12*AQ61+$AY$13*AR61+$AY$14*AS61+$AY$15*AT61)</f>
        <v/>
      </c>
    </row>
    <row r="62">
      <c r="O62">
        <f>IF($R62="","",CHOOSE($Q$2,YEAR(R62)*12+MONTH(R62),INT((R62-2)/7),YEAR(R62)*4+ROUNDUP(MONTH(R62)/3)))</f>
        <v/>
      </c>
      <c r="P62">
        <f>IF($R62="","",IF($R63="",1,IF(O62&lt;&gt;O63,1,0)))</f>
        <v/>
      </c>
      <c r="Q62">
        <f>IF(P62=1,SUM($P$7:P62),"")</f>
        <v/>
      </c>
      <c r="R62">
        <f>IF($A62="","",IF(ISNUMBER($A62),$A62,IFERROR(DATEVALUE($A62),NA())))</f>
        <v/>
      </c>
      <c r="S62" s="7">
        <f>IFERROR(INDEX($R$7:$R$60000,MATCH(ROW()-6,$Q$7:$Q$60000,0)),"")</f>
        <v/>
      </c>
      <c r="T62">
        <f>IFERROR(INDEX($B$7:$B$60000,MATCH(ROW()-6,$Q$7:$Q$60000,0)),"")</f>
        <v/>
      </c>
      <c r="U62">
        <f>IFERROR(INDEX($C$7:$C$60000,MATCH(ROW()-6,$Q$7:$Q$60000,0)),"")</f>
        <v/>
      </c>
      <c r="V62">
        <f>IFERROR(INDEX($D$7:$D$60000,MATCH(ROW()-6,$Q$7:$Q$60000,0)),"")</f>
        <v/>
      </c>
      <c r="W62">
        <f>IFERROR(INDEX($E$7:$E$60000,MATCH(ROW()-6,$Q$7:$Q$60000,0)),"")</f>
        <v/>
      </c>
      <c r="X62">
        <f>IFERROR(INDEX($F$7:$F$60000,MATCH(ROW()-6,$Q$7:$Q$60000,0)),"")</f>
        <v/>
      </c>
      <c r="Y62">
        <f>IFERROR(INDEX($G$7:$G$60000,MATCH(ROW()-6,$Q$7:$Q$60000,0)),"")</f>
        <v/>
      </c>
      <c r="Z62">
        <f>IFERROR(INDEX($H$7:$H$60000,MATCH(ROW()-6,$Q$7:$Q$60000,0)),"")</f>
        <v/>
      </c>
      <c r="AA62">
        <f>IFERROR(INDEX($I$7:$I$60000,MATCH(ROW()-6,$Q$7:$Q$60000,0)),"")</f>
        <v/>
      </c>
      <c r="AB62">
        <f>IFERROR(INDEX($J$7:$J$60000,MATCH(ROW()-6,$Q$7:$Q$60000,0)),"")</f>
        <v/>
      </c>
      <c r="AC62">
        <f>IFERROR(INDEX($K$7:$K$60000,MATCH(ROW()-6,$Q$7:$Q$60000,0)),"")</f>
        <v/>
      </c>
      <c r="AD62">
        <f>IFERROR(INDEX($L$7:$L$60000,MATCH(ROW()-6,$Q$7:$Q$60000,0)),"")</f>
        <v/>
      </c>
      <c r="AE62">
        <f>IFERROR(INDEX($M$7:$M$60000,MATCH(ROW()-6,$Q$7:$Q$60000,0)),"")</f>
        <v/>
      </c>
      <c r="AF62">
        <f>IFERROR(INDEX($N$7:$N$60000,MATCH(ROW()-6,$Q$7:$Q$60000,0)),"")</f>
        <v/>
      </c>
      <c r="AH62" s="9">
        <f>IF(OR($S62="",$S61=""),"",LN($T62/$T61))</f>
        <v/>
      </c>
      <c r="AI62" s="9">
        <f>IF(OR($S62="",$S61=""),"",$C$2*LN(U62/U61))</f>
        <v/>
      </c>
      <c r="AJ62" s="9">
        <f>IF(OR($S62="",$S61=""),"",$D$2*(V62-V61))</f>
        <v/>
      </c>
      <c r="AK62" s="9">
        <f>IF(OR($S62="",$S61=""),"",$E$2*(W62-W61))</f>
        <v/>
      </c>
      <c r="AL62" s="9">
        <f>IF(OR($S62="",$S61=""),"",$F$2*LN(X62/X61))</f>
        <v/>
      </c>
      <c r="AM62" s="9">
        <f>IF(OR($S62="",$S61=""),"",$G$2*(Y62-Y61))</f>
        <v/>
      </c>
      <c r="AN62" s="9">
        <f>IF(OR($S62="",$S61=""),"",$H$2*LN(Z62/Z61))</f>
        <v/>
      </c>
      <c r="AO62" s="9">
        <f>IF(OR($S62="",$S61=""),"",$I$2*(AA62-AA61))</f>
        <v/>
      </c>
      <c r="AP62" s="9">
        <f>IF(OR($S62="",$S61=""),"",$J$2*LN(AB62/AB61))</f>
        <v/>
      </c>
      <c r="AQ62" s="9">
        <f>IF(OR($S62="",$S61=""),"",$K$2*(AC62-AC61))</f>
        <v/>
      </c>
      <c r="AR62" s="9">
        <f>IF(OR($S62="",$S61=""),"",$L$2*LN(AD62/AD61))</f>
        <v/>
      </c>
      <c r="AS62" s="9">
        <f>IF(OR($S62="",$S61=""),"",$M$2*LN(AE62/AE61))</f>
        <v/>
      </c>
      <c r="AT62" s="9">
        <f>IF(OR($S62="",$S61=""),"",$N$2*LN(AF62/AF61))</f>
        <v/>
      </c>
      <c r="AV62" s="9">
        <f>IF($AH62="","",$AY$16+$AY$4*AI62+$AY$5*AJ62+$AY$6*AK62+$AY$7*AL62+$AY$8*AM62+$AY$9*AN62+$AY$10*AO62+$AY$11*AP62+$AY$12*AQ62+$AY$13*AR62+$AY$14*AS62+$AY$15*AT62)</f>
        <v/>
      </c>
    </row>
    <row r="63">
      <c r="O63">
        <f>IF($R63="","",CHOOSE($Q$2,YEAR(R63)*12+MONTH(R63),INT((R63-2)/7),YEAR(R63)*4+ROUNDUP(MONTH(R63)/3)))</f>
        <v/>
      </c>
      <c r="P63">
        <f>IF($R63="","",IF($R64="",1,IF(O63&lt;&gt;O64,1,0)))</f>
        <v/>
      </c>
      <c r="Q63">
        <f>IF(P63=1,SUM($P$7:P63),"")</f>
        <v/>
      </c>
      <c r="R63">
        <f>IF($A63="","",IF(ISNUMBER($A63),$A63,IFERROR(DATEVALUE($A63),NA())))</f>
        <v/>
      </c>
      <c r="S63" s="7">
        <f>IFERROR(INDEX($R$7:$R$60000,MATCH(ROW()-6,$Q$7:$Q$60000,0)),"")</f>
        <v/>
      </c>
      <c r="T63">
        <f>IFERROR(INDEX($B$7:$B$60000,MATCH(ROW()-6,$Q$7:$Q$60000,0)),"")</f>
        <v/>
      </c>
      <c r="U63">
        <f>IFERROR(INDEX($C$7:$C$60000,MATCH(ROW()-6,$Q$7:$Q$60000,0)),"")</f>
        <v/>
      </c>
      <c r="V63">
        <f>IFERROR(INDEX($D$7:$D$60000,MATCH(ROW()-6,$Q$7:$Q$60000,0)),"")</f>
        <v/>
      </c>
      <c r="W63">
        <f>IFERROR(INDEX($E$7:$E$60000,MATCH(ROW()-6,$Q$7:$Q$60000,0)),"")</f>
        <v/>
      </c>
      <c r="X63">
        <f>IFERROR(INDEX($F$7:$F$60000,MATCH(ROW()-6,$Q$7:$Q$60000,0)),"")</f>
        <v/>
      </c>
      <c r="Y63">
        <f>IFERROR(INDEX($G$7:$G$60000,MATCH(ROW()-6,$Q$7:$Q$60000,0)),"")</f>
        <v/>
      </c>
      <c r="Z63">
        <f>IFERROR(INDEX($H$7:$H$60000,MATCH(ROW()-6,$Q$7:$Q$60000,0)),"")</f>
        <v/>
      </c>
      <c r="AA63">
        <f>IFERROR(INDEX($I$7:$I$60000,MATCH(ROW()-6,$Q$7:$Q$60000,0)),"")</f>
        <v/>
      </c>
      <c r="AB63">
        <f>IFERROR(INDEX($J$7:$J$60000,MATCH(ROW()-6,$Q$7:$Q$60000,0)),"")</f>
        <v/>
      </c>
      <c r="AC63">
        <f>IFERROR(INDEX($K$7:$K$60000,MATCH(ROW()-6,$Q$7:$Q$60000,0)),"")</f>
        <v/>
      </c>
      <c r="AD63">
        <f>IFERROR(INDEX($L$7:$L$60000,MATCH(ROW()-6,$Q$7:$Q$60000,0)),"")</f>
        <v/>
      </c>
      <c r="AE63">
        <f>IFERROR(INDEX($M$7:$M$60000,MATCH(ROW()-6,$Q$7:$Q$60000,0)),"")</f>
        <v/>
      </c>
      <c r="AF63">
        <f>IFERROR(INDEX($N$7:$N$60000,MATCH(ROW()-6,$Q$7:$Q$60000,0)),"")</f>
        <v/>
      </c>
      <c r="AH63" s="9">
        <f>IF(OR($S63="",$S62=""),"",LN($T63/$T62))</f>
        <v/>
      </c>
      <c r="AI63" s="9">
        <f>IF(OR($S63="",$S62=""),"",$C$2*LN(U63/U62))</f>
        <v/>
      </c>
      <c r="AJ63" s="9">
        <f>IF(OR($S63="",$S62=""),"",$D$2*(V63-V62))</f>
        <v/>
      </c>
      <c r="AK63" s="9">
        <f>IF(OR($S63="",$S62=""),"",$E$2*(W63-W62))</f>
        <v/>
      </c>
      <c r="AL63" s="9">
        <f>IF(OR($S63="",$S62=""),"",$F$2*LN(X63/X62))</f>
        <v/>
      </c>
      <c r="AM63" s="9">
        <f>IF(OR($S63="",$S62=""),"",$G$2*(Y63-Y62))</f>
        <v/>
      </c>
      <c r="AN63" s="9">
        <f>IF(OR($S63="",$S62=""),"",$H$2*LN(Z63/Z62))</f>
        <v/>
      </c>
      <c r="AO63" s="9">
        <f>IF(OR($S63="",$S62=""),"",$I$2*(AA63-AA62))</f>
        <v/>
      </c>
      <c r="AP63" s="9">
        <f>IF(OR($S63="",$S62=""),"",$J$2*LN(AB63/AB62))</f>
        <v/>
      </c>
      <c r="AQ63" s="9">
        <f>IF(OR($S63="",$S62=""),"",$K$2*(AC63-AC62))</f>
        <v/>
      </c>
      <c r="AR63" s="9">
        <f>IF(OR($S63="",$S62=""),"",$L$2*LN(AD63/AD62))</f>
        <v/>
      </c>
      <c r="AS63" s="9">
        <f>IF(OR($S63="",$S62=""),"",$M$2*LN(AE63/AE62))</f>
        <v/>
      </c>
      <c r="AT63" s="9">
        <f>IF(OR($S63="",$S62=""),"",$N$2*LN(AF63/AF62))</f>
        <v/>
      </c>
      <c r="AV63" s="9">
        <f>IF($AH63="","",$AY$16+$AY$4*AI63+$AY$5*AJ63+$AY$6*AK63+$AY$7*AL63+$AY$8*AM63+$AY$9*AN63+$AY$10*AO63+$AY$11*AP63+$AY$12*AQ63+$AY$13*AR63+$AY$14*AS63+$AY$15*AT63)</f>
        <v/>
      </c>
    </row>
    <row r="64">
      <c r="O64">
        <f>IF($R64="","",CHOOSE($Q$2,YEAR(R64)*12+MONTH(R64),INT((R64-2)/7),YEAR(R64)*4+ROUNDUP(MONTH(R64)/3)))</f>
        <v/>
      </c>
      <c r="P64">
        <f>IF($R64="","",IF($R65="",1,IF(O64&lt;&gt;O65,1,0)))</f>
        <v/>
      </c>
      <c r="Q64">
        <f>IF(P64=1,SUM($P$7:P64),"")</f>
        <v/>
      </c>
      <c r="R64">
        <f>IF($A64="","",IF(ISNUMBER($A64),$A64,IFERROR(DATEVALUE($A64),NA())))</f>
        <v/>
      </c>
      <c r="S64" s="7">
        <f>IFERROR(INDEX($R$7:$R$60000,MATCH(ROW()-6,$Q$7:$Q$60000,0)),"")</f>
        <v/>
      </c>
      <c r="T64">
        <f>IFERROR(INDEX($B$7:$B$60000,MATCH(ROW()-6,$Q$7:$Q$60000,0)),"")</f>
        <v/>
      </c>
      <c r="U64">
        <f>IFERROR(INDEX($C$7:$C$60000,MATCH(ROW()-6,$Q$7:$Q$60000,0)),"")</f>
        <v/>
      </c>
      <c r="V64">
        <f>IFERROR(INDEX($D$7:$D$60000,MATCH(ROW()-6,$Q$7:$Q$60000,0)),"")</f>
        <v/>
      </c>
      <c r="W64">
        <f>IFERROR(INDEX($E$7:$E$60000,MATCH(ROW()-6,$Q$7:$Q$60000,0)),"")</f>
        <v/>
      </c>
      <c r="X64">
        <f>IFERROR(INDEX($F$7:$F$60000,MATCH(ROW()-6,$Q$7:$Q$60000,0)),"")</f>
        <v/>
      </c>
      <c r="Y64">
        <f>IFERROR(INDEX($G$7:$G$60000,MATCH(ROW()-6,$Q$7:$Q$60000,0)),"")</f>
        <v/>
      </c>
      <c r="Z64">
        <f>IFERROR(INDEX($H$7:$H$60000,MATCH(ROW()-6,$Q$7:$Q$60000,0)),"")</f>
        <v/>
      </c>
      <c r="AA64">
        <f>IFERROR(INDEX($I$7:$I$60000,MATCH(ROW()-6,$Q$7:$Q$60000,0)),"")</f>
        <v/>
      </c>
      <c r="AB64">
        <f>IFERROR(INDEX($J$7:$J$60000,MATCH(ROW()-6,$Q$7:$Q$60000,0)),"")</f>
        <v/>
      </c>
      <c r="AC64">
        <f>IFERROR(INDEX($K$7:$K$60000,MATCH(ROW()-6,$Q$7:$Q$60000,0)),"")</f>
        <v/>
      </c>
      <c r="AD64">
        <f>IFERROR(INDEX($L$7:$L$60000,MATCH(ROW()-6,$Q$7:$Q$60000,0)),"")</f>
        <v/>
      </c>
      <c r="AE64">
        <f>IFERROR(INDEX($M$7:$M$60000,MATCH(ROW()-6,$Q$7:$Q$60000,0)),"")</f>
        <v/>
      </c>
      <c r="AF64">
        <f>IFERROR(INDEX($N$7:$N$60000,MATCH(ROW()-6,$Q$7:$Q$60000,0)),"")</f>
        <v/>
      </c>
      <c r="AH64" s="9">
        <f>IF(OR($S64="",$S63=""),"",LN($T64/$T63))</f>
        <v/>
      </c>
      <c r="AI64" s="9">
        <f>IF(OR($S64="",$S63=""),"",$C$2*LN(U64/U63))</f>
        <v/>
      </c>
      <c r="AJ64" s="9">
        <f>IF(OR($S64="",$S63=""),"",$D$2*(V64-V63))</f>
        <v/>
      </c>
      <c r="AK64" s="9">
        <f>IF(OR($S64="",$S63=""),"",$E$2*(W64-W63))</f>
        <v/>
      </c>
      <c r="AL64" s="9">
        <f>IF(OR($S64="",$S63=""),"",$F$2*LN(X64/X63))</f>
        <v/>
      </c>
      <c r="AM64" s="9">
        <f>IF(OR($S64="",$S63=""),"",$G$2*(Y64-Y63))</f>
        <v/>
      </c>
      <c r="AN64" s="9">
        <f>IF(OR($S64="",$S63=""),"",$H$2*LN(Z64/Z63))</f>
        <v/>
      </c>
      <c r="AO64" s="9">
        <f>IF(OR($S64="",$S63=""),"",$I$2*(AA64-AA63))</f>
        <v/>
      </c>
      <c r="AP64" s="9">
        <f>IF(OR($S64="",$S63=""),"",$J$2*LN(AB64/AB63))</f>
        <v/>
      </c>
      <c r="AQ64" s="9">
        <f>IF(OR($S64="",$S63=""),"",$K$2*(AC64-AC63))</f>
        <v/>
      </c>
      <c r="AR64" s="9">
        <f>IF(OR($S64="",$S63=""),"",$L$2*LN(AD64/AD63))</f>
        <v/>
      </c>
      <c r="AS64" s="9">
        <f>IF(OR($S64="",$S63=""),"",$M$2*LN(AE64/AE63))</f>
        <v/>
      </c>
      <c r="AT64" s="9">
        <f>IF(OR($S64="",$S63=""),"",$N$2*LN(AF64/AF63))</f>
        <v/>
      </c>
      <c r="AV64" s="9">
        <f>IF($AH64="","",$AY$16+$AY$4*AI64+$AY$5*AJ64+$AY$6*AK64+$AY$7*AL64+$AY$8*AM64+$AY$9*AN64+$AY$10*AO64+$AY$11*AP64+$AY$12*AQ64+$AY$13*AR64+$AY$14*AS64+$AY$15*AT64)</f>
        <v/>
      </c>
    </row>
    <row r="65">
      <c r="O65">
        <f>IF($R65="","",CHOOSE($Q$2,YEAR(R65)*12+MONTH(R65),INT((R65-2)/7),YEAR(R65)*4+ROUNDUP(MONTH(R65)/3)))</f>
        <v/>
      </c>
      <c r="P65">
        <f>IF($R65="","",IF($R66="",1,IF(O65&lt;&gt;O66,1,0)))</f>
        <v/>
      </c>
      <c r="Q65">
        <f>IF(P65=1,SUM($P$7:P65),"")</f>
        <v/>
      </c>
      <c r="R65">
        <f>IF($A65="","",IF(ISNUMBER($A65),$A65,IFERROR(DATEVALUE($A65),NA())))</f>
        <v/>
      </c>
      <c r="S65" s="7">
        <f>IFERROR(INDEX($R$7:$R$60000,MATCH(ROW()-6,$Q$7:$Q$60000,0)),"")</f>
        <v/>
      </c>
      <c r="T65">
        <f>IFERROR(INDEX($B$7:$B$60000,MATCH(ROW()-6,$Q$7:$Q$60000,0)),"")</f>
        <v/>
      </c>
      <c r="U65">
        <f>IFERROR(INDEX($C$7:$C$60000,MATCH(ROW()-6,$Q$7:$Q$60000,0)),"")</f>
        <v/>
      </c>
      <c r="V65">
        <f>IFERROR(INDEX($D$7:$D$60000,MATCH(ROW()-6,$Q$7:$Q$60000,0)),"")</f>
        <v/>
      </c>
      <c r="W65">
        <f>IFERROR(INDEX($E$7:$E$60000,MATCH(ROW()-6,$Q$7:$Q$60000,0)),"")</f>
        <v/>
      </c>
      <c r="X65">
        <f>IFERROR(INDEX($F$7:$F$60000,MATCH(ROW()-6,$Q$7:$Q$60000,0)),"")</f>
        <v/>
      </c>
      <c r="Y65">
        <f>IFERROR(INDEX($G$7:$G$60000,MATCH(ROW()-6,$Q$7:$Q$60000,0)),"")</f>
        <v/>
      </c>
      <c r="Z65">
        <f>IFERROR(INDEX($H$7:$H$60000,MATCH(ROW()-6,$Q$7:$Q$60000,0)),"")</f>
        <v/>
      </c>
      <c r="AA65">
        <f>IFERROR(INDEX($I$7:$I$60000,MATCH(ROW()-6,$Q$7:$Q$60000,0)),"")</f>
        <v/>
      </c>
      <c r="AB65">
        <f>IFERROR(INDEX($J$7:$J$60000,MATCH(ROW()-6,$Q$7:$Q$60000,0)),"")</f>
        <v/>
      </c>
      <c r="AC65">
        <f>IFERROR(INDEX($K$7:$K$60000,MATCH(ROW()-6,$Q$7:$Q$60000,0)),"")</f>
        <v/>
      </c>
      <c r="AD65">
        <f>IFERROR(INDEX($L$7:$L$60000,MATCH(ROW()-6,$Q$7:$Q$60000,0)),"")</f>
        <v/>
      </c>
      <c r="AE65">
        <f>IFERROR(INDEX($M$7:$M$60000,MATCH(ROW()-6,$Q$7:$Q$60000,0)),"")</f>
        <v/>
      </c>
      <c r="AF65">
        <f>IFERROR(INDEX($N$7:$N$60000,MATCH(ROW()-6,$Q$7:$Q$60000,0)),"")</f>
        <v/>
      </c>
      <c r="AH65" s="9">
        <f>IF(OR($S65="",$S64=""),"",LN($T65/$T64))</f>
        <v/>
      </c>
      <c r="AI65" s="9">
        <f>IF(OR($S65="",$S64=""),"",$C$2*LN(U65/U64))</f>
        <v/>
      </c>
      <c r="AJ65" s="9">
        <f>IF(OR($S65="",$S64=""),"",$D$2*(V65-V64))</f>
        <v/>
      </c>
      <c r="AK65" s="9">
        <f>IF(OR($S65="",$S64=""),"",$E$2*(W65-W64))</f>
        <v/>
      </c>
      <c r="AL65" s="9">
        <f>IF(OR($S65="",$S64=""),"",$F$2*LN(X65/X64))</f>
        <v/>
      </c>
      <c r="AM65" s="9">
        <f>IF(OR($S65="",$S64=""),"",$G$2*(Y65-Y64))</f>
        <v/>
      </c>
      <c r="AN65" s="9">
        <f>IF(OR($S65="",$S64=""),"",$H$2*LN(Z65/Z64))</f>
        <v/>
      </c>
      <c r="AO65" s="9">
        <f>IF(OR($S65="",$S64=""),"",$I$2*(AA65-AA64))</f>
        <v/>
      </c>
      <c r="AP65" s="9">
        <f>IF(OR($S65="",$S64=""),"",$J$2*LN(AB65/AB64))</f>
        <v/>
      </c>
      <c r="AQ65" s="9">
        <f>IF(OR($S65="",$S64=""),"",$K$2*(AC65-AC64))</f>
        <v/>
      </c>
      <c r="AR65" s="9">
        <f>IF(OR($S65="",$S64=""),"",$L$2*LN(AD65/AD64))</f>
        <v/>
      </c>
      <c r="AS65" s="9">
        <f>IF(OR($S65="",$S64=""),"",$M$2*LN(AE65/AE64))</f>
        <v/>
      </c>
      <c r="AT65" s="9">
        <f>IF(OR($S65="",$S64=""),"",$N$2*LN(AF65/AF64))</f>
        <v/>
      </c>
      <c r="AV65" s="9">
        <f>IF($AH65="","",$AY$16+$AY$4*AI65+$AY$5*AJ65+$AY$6*AK65+$AY$7*AL65+$AY$8*AM65+$AY$9*AN65+$AY$10*AO65+$AY$11*AP65+$AY$12*AQ65+$AY$13*AR65+$AY$14*AS65+$AY$15*AT65)</f>
        <v/>
      </c>
    </row>
    <row r="66">
      <c r="O66">
        <f>IF($R66="","",CHOOSE($Q$2,YEAR(R66)*12+MONTH(R66),INT((R66-2)/7),YEAR(R66)*4+ROUNDUP(MONTH(R66)/3)))</f>
        <v/>
      </c>
      <c r="P66">
        <f>IF($R66="","",IF($R67="",1,IF(O66&lt;&gt;O67,1,0)))</f>
        <v/>
      </c>
      <c r="Q66">
        <f>IF(P66=1,SUM($P$7:P66),"")</f>
        <v/>
      </c>
      <c r="R66">
        <f>IF($A66="","",IF(ISNUMBER($A66),$A66,IFERROR(DATEVALUE($A66),NA())))</f>
        <v/>
      </c>
      <c r="S66" s="7">
        <f>IFERROR(INDEX($R$7:$R$60000,MATCH(ROW()-6,$Q$7:$Q$60000,0)),"")</f>
        <v/>
      </c>
      <c r="T66">
        <f>IFERROR(INDEX($B$7:$B$60000,MATCH(ROW()-6,$Q$7:$Q$60000,0)),"")</f>
        <v/>
      </c>
      <c r="U66">
        <f>IFERROR(INDEX($C$7:$C$60000,MATCH(ROW()-6,$Q$7:$Q$60000,0)),"")</f>
        <v/>
      </c>
      <c r="V66">
        <f>IFERROR(INDEX($D$7:$D$60000,MATCH(ROW()-6,$Q$7:$Q$60000,0)),"")</f>
        <v/>
      </c>
      <c r="W66">
        <f>IFERROR(INDEX($E$7:$E$60000,MATCH(ROW()-6,$Q$7:$Q$60000,0)),"")</f>
        <v/>
      </c>
      <c r="X66">
        <f>IFERROR(INDEX($F$7:$F$60000,MATCH(ROW()-6,$Q$7:$Q$60000,0)),"")</f>
        <v/>
      </c>
      <c r="Y66">
        <f>IFERROR(INDEX($G$7:$G$60000,MATCH(ROW()-6,$Q$7:$Q$60000,0)),"")</f>
        <v/>
      </c>
      <c r="Z66">
        <f>IFERROR(INDEX($H$7:$H$60000,MATCH(ROW()-6,$Q$7:$Q$60000,0)),"")</f>
        <v/>
      </c>
      <c r="AA66">
        <f>IFERROR(INDEX($I$7:$I$60000,MATCH(ROW()-6,$Q$7:$Q$60000,0)),"")</f>
        <v/>
      </c>
      <c r="AB66">
        <f>IFERROR(INDEX($J$7:$J$60000,MATCH(ROW()-6,$Q$7:$Q$60000,0)),"")</f>
        <v/>
      </c>
      <c r="AC66">
        <f>IFERROR(INDEX($K$7:$K$60000,MATCH(ROW()-6,$Q$7:$Q$60000,0)),"")</f>
        <v/>
      </c>
      <c r="AD66">
        <f>IFERROR(INDEX($L$7:$L$60000,MATCH(ROW()-6,$Q$7:$Q$60000,0)),"")</f>
        <v/>
      </c>
      <c r="AE66">
        <f>IFERROR(INDEX($M$7:$M$60000,MATCH(ROW()-6,$Q$7:$Q$60000,0)),"")</f>
        <v/>
      </c>
      <c r="AF66">
        <f>IFERROR(INDEX($N$7:$N$60000,MATCH(ROW()-6,$Q$7:$Q$60000,0)),"")</f>
        <v/>
      </c>
      <c r="AH66" s="9">
        <f>IF(OR($S66="",$S65=""),"",LN($T66/$T65))</f>
        <v/>
      </c>
      <c r="AI66" s="9">
        <f>IF(OR($S66="",$S65=""),"",$C$2*LN(U66/U65))</f>
        <v/>
      </c>
      <c r="AJ66" s="9">
        <f>IF(OR($S66="",$S65=""),"",$D$2*(V66-V65))</f>
        <v/>
      </c>
      <c r="AK66" s="9">
        <f>IF(OR($S66="",$S65=""),"",$E$2*(W66-W65))</f>
        <v/>
      </c>
      <c r="AL66" s="9">
        <f>IF(OR($S66="",$S65=""),"",$F$2*LN(X66/X65))</f>
        <v/>
      </c>
      <c r="AM66" s="9">
        <f>IF(OR($S66="",$S65=""),"",$G$2*(Y66-Y65))</f>
        <v/>
      </c>
      <c r="AN66" s="9">
        <f>IF(OR($S66="",$S65=""),"",$H$2*LN(Z66/Z65))</f>
        <v/>
      </c>
      <c r="AO66" s="9">
        <f>IF(OR($S66="",$S65=""),"",$I$2*(AA66-AA65))</f>
        <v/>
      </c>
      <c r="AP66" s="9">
        <f>IF(OR($S66="",$S65=""),"",$J$2*LN(AB66/AB65))</f>
        <v/>
      </c>
      <c r="AQ66" s="9">
        <f>IF(OR($S66="",$S65=""),"",$K$2*(AC66-AC65))</f>
        <v/>
      </c>
      <c r="AR66" s="9">
        <f>IF(OR($S66="",$S65=""),"",$L$2*LN(AD66/AD65))</f>
        <v/>
      </c>
      <c r="AS66" s="9">
        <f>IF(OR($S66="",$S65=""),"",$M$2*LN(AE66/AE65))</f>
        <v/>
      </c>
      <c r="AT66" s="9">
        <f>IF(OR($S66="",$S65=""),"",$N$2*LN(AF66/AF65))</f>
        <v/>
      </c>
      <c r="AV66" s="9">
        <f>IF($AH66="","",$AY$16+$AY$4*AI66+$AY$5*AJ66+$AY$6*AK66+$AY$7*AL66+$AY$8*AM66+$AY$9*AN66+$AY$10*AO66+$AY$11*AP66+$AY$12*AQ66+$AY$13*AR66+$AY$14*AS66+$AY$15*AT66)</f>
        <v/>
      </c>
    </row>
    <row r="67">
      <c r="O67">
        <f>IF($R67="","",CHOOSE($Q$2,YEAR(R67)*12+MONTH(R67),INT((R67-2)/7),YEAR(R67)*4+ROUNDUP(MONTH(R67)/3)))</f>
        <v/>
      </c>
      <c r="P67">
        <f>IF($R67="","",IF($R68="",1,IF(O67&lt;&gt;O68,1,0)))</f>
        <v/>
      </c>
      <c r="Q67">
        <f>IF(P67=1,SUM($P$7:P67),"")</f>
        <v/>
      </c>
      <c r="R67">
        <f>IF($A67="","",IF(ISNUMBER($A67),$A67,IFERROR(DATEVALUE($A67),NA())))</f>
        <v/>
      </c>
      <c r="S67" s="7">
        <f>IFERROR(INDEX($R$7:$R$60000,MATCH(ROW()-6,$Q$7:$Q$60000,0)),"")</f>
        <v/>
      </c>
      <c r="T67">
        <f>IFERROR(INDEX($B$7:$B$60000,MATCH(ROW()-6,$Q$7:$Q$60000,0)),"")</f>
        <v/>
      </c>
      <c r="U67">
        <f>IFERROR(INDEX($C$7:$C$60000,MATCH(ROW()-6,$Q$7:$Q$60000,0)),"")</f>
        <v/>
      </c>
      <c r="V67">
        <f>IFERROR(INDEX($D$7:$D$60000,MATCH(ROW()-6,$Q$7:$Q$60000,0)),"")</f>
        <v/>
      </c>
      <c r="W67">
        <f>IFERROR(INDEX($E$7:$E$60000,MATCH(ROW()-6,$Q$7:$Q$60000,0)),"")</f>
        <v/>
      </c>
      <c r="X67">
        <f>IFERROR(INDEX($F$7:$F$60000,MATCH(ROW()-6,$Q$7:$Q$60000,0)),"")</f>
        <v/>
      </c>
      <c r="Y67">
        <f>IFERROR(INDEX($G$7:$G$60000,MATCH(ROW()-6,$Q$7:$Q$60000,0)),"")</f>
        <v/>
      </c>
      <c r="Z67">
        <f>IFERROR(INDEX($H$7:$H$60000,MATCH(ROW()-6,$Q$7:$Q$60000,0)),"")</f>
        <v/>
      </c>
      <c r="AA67">
        <f>IFERROR(INDEX($I$7:$I$60000,MATCH(ROW()-6,$Q$7:$Q$60000,0)),"")</f>
        <v/>
      </c>
      <c r="AB67">
        <f>IFERROR(INDEX($J$7:$J$60000,MATCH(ROW()-6,$Q$7:$Q$60000,0)),"")</f>
        <v/>
      </c>
      <c r="AC67">
        <f>IFERROR(INDEX($K$7:$K$60000,MATCH(ROW()-6,$Q$7:$Q$60000,0)),"")</f>
        <v/>
      </c>
      <c r="AD67">
        <f>IFERROR(INDEX($L$7:$L$60000,MATCH(ROW()-6,$Q$7:$Q$60000,0)),"")</f>
        <v/>
      </c>
      <c r="AE67">
        <f>IFERROR(INDEX($M$7:$M$60000,MATCH(ROW()-6,$Q$7:$Q$60000,0)),"")</f>
        <v/>
      </c>
      <c r="AF67">
        <f>IFERROR(INDEX($N$7:$N$60000,MATCH(ROW()-6,$Q$7:$Q$60000,0)),"")</f>
        <v/>
      </c>
      <c r="AH67" s="9">
        <f>IF(OR($S67="",$S66=""),"",LN($T67/$T66))</f>
        <v/>
      </c>
      <c r="AI67" s="9">
        <f>IF(OR($S67="",$S66=""),"",$C$2*LN(U67/U66))</f>
        <v/>
      </c>
      <c r="AJ67" s="9">
        <f>IF(OR($S67="",$S66=""),"",$D$2*(V67-V66))</f>
        <v/>
      </c>
      <c r="AK67" s="9">
        <f>IF(OR($S67="",$S66=""),"",$E$2*(W67-W66))</f>
        <v/>
      </c>
      <c r="AL67" s="9">
        <f>IF(OR($S67="",$S66=""),"",$F$2*LN(X67/X66))</f>
        <v/>
      </c>
      <c r="AM67" s="9">
        <f>IF(OR($S67="",$S66=""),"",$G$2*(Y67-Y66))</f>
        <v/>
      </c>
      <c r="AN67" s="9">
        <f>IF(OR($S67="",$S66=""),"",$H$2*LN(Z67/Z66))</f>
        <v/>
      </c>
      <c r="AO67" s="9">
        <f>IF(OR($S67="",$S66=""),"",$I$2*(AA67-AA66))</f>
        <v/>
      </c>
      <c r="AP67" s="9">
        <f>IF(OR($S67="",$S66=""),"",$J$2*LN(AB67/AB66))</f>
        <v/>
      </c>
      <c r="AQ67" s="9">
        <f>IF(OR($S67="",$S66=""),"",$K$2*(AC67-AC66))</f>
        <v/>
      </c>
      <c r="AR67" s="9">
        <f>IF(OR($S67="",$S66=""),"",$L$2*LN(AD67/AD66))</f>
        <v/>
      </c>
      <c r="AS67" s="9">
        <f>IF(OR($S67="",$S66=""),"",$M$2*LN(AE67/AE66))</f>
        <v/>
      </c>
      <c r="AT67" s="9">
        <f>IF(OR($S67="",$S66=""),"",$N$2*LN(AF67/AF66))</f>
        <v/>
      </c>
      <c r="AV67" s="9">
        <f>IF($AH67="","",$AY$16+$AY$4*AI67+$AY$5*AJ67+$AY$6*AK67+$AY$7*AL67+$AY$8*AM67+$AY$9*AN67+$AY$10*AO67+$AY$11*AP67+$AY$12*AQ67+$AY$13*AR67+$AY$14*AS67+$AY$15*AT67)</f>
        <v/>
      </c>
    </row>
    <row r="68">
      <c r="O68">
        <f>IF($R68="","",CHOOSE($Q$2,YEAR(R68)*12+MONTH(R68),INT((R68-2)/7),YEAR(R68)*4+ROUNDUP(MONTH(R68)/3)))</f>
        <v/>
      </c>
      <c r="P68">
        <f>IF($R68="","",IF($R69="",1,IF(O68&lt;&gt;O69,1,0)))</f>
        <v/>
      </c>
      <c r="Q68">
        <f>IF(P68=1,SUM($P$7:P68),"")</f>
        <v/>
      </c>
      <c r="R68">
        <f>IF($A68="","",IF(ISNUMBER($A68),$A68,IFERROR(DATEVALUE($A68),NA())))</f>
        <v/>
      </c>
      <c r="S68" s="7">
        <f>IFERROR(INDEX($R$7:$R$60000,MATCH(ROW()-6,$Q$7:$Q$60000,0)),"")</f>
        <v/>
      </c>
      <c r="T68">
        <f>IFERROR(INDEX($B$7:$B$60000,MATCH(ROW()-6,$Q$7:$Q$60000,0)),"")</f>
        <v/>
      </c>
      <c r="U68">
        <f>IFERROR(INDEX($C$7:$C$60000,MATCH(ROW()-6,$Q$7:$Q$60000,0)),"")</f>
        <v/>
      </c>
      <c r="V68">
        <f>IFERROR(INDEX($D$7:$D$60000,MATCH(ROW()-6,$Q$7:$Q$60000,0)),"")</f>
        <v/>
      </c>
      <c r="W68">
        <f>IFERROR(INDEX($E$7:$E$60000,MATCH(ROW()-6,$Q$7:$Q$60000,0)),"")</f>
        <v/>
      </c>
      <c r="X68">
        <f>IFERROR(INDEX($F$7:$F$60000,MATCH(ROW()-6,$Q$7:$Q$60000,0)),"")</f>
        <v/>
      </c>
      <c r="Y68">
        <f>IFERROR(INDEX($G$7:$G$60000,MATCH(ROW()-6,$Q$7:$Q$60000,0)),"")</f>
        <v/>
      </c>
      <c r="Z68">
        <f>IFERROR(INDEX($H$7:$H$60000,MATCH(ROW()-6,$Q$7:$Q$60000,0)),"")</f>
        <v/>
      </c>
      <c r="AA68">
        <f>IFERROR(INDEX($I$7:$I$60000,MATCH(ROW()-6,$Q$7:$Q$60000,0)),"")</f>
        <v/>
      </c>
      <c r="AB68">
        <f>IFERROR(INDEX($J$7:$J$60000,MATCH(ROW()-6,$Q$7:$Q$60000,0)),"")</f>
        <v/>
      </c>
      <c r="AC68">
        <f>IFERROR(INDEX($K$7:$K$60000,MATCH(ROW()-6,$Q$7:$Q$60000,0)),"")</f>
        <v/>
      </c>
      <c r="AD68">
        <f>IFERROR(INDEX($L$7:$L$60000,MATCH(ROW()-6,$Q$7:$Q$60000,0)),"")</f>
        <v/>
      </c>
      <c r="AE68">
        <f>IFERROR(INDEX($M$7:$M$60000,MATCH(ROW()-6,$Q$7:$Q$60000,0)),"")</f>
        <v/>
      </c>
      <c r="AF68">
        <f>IFERROR(INDEX($N$7:$N$60000,MATCH(ROW()-6,$Q$7:$Q$60000,0)),"")</f>
        <v/>
      </c>
      <c r="AH68" s="9">
        <f>IF(OR($S68="",$S67=""),"",LN($T68/$T67))</f>
        <v/>
      </c>
      <c r="AI68" s="9">
        <f>IF(OR($S68="",$S67=""),"",$C$2*LN(U68/U67))</f>
        <v/>
      </c>
      <c r="AJ68" s="9">
        <f>IF(OR($S68="",$S67=""),"",$D$2*(V68-V67))</f>
        <v/>
      </c>
      <c r="AK68" s="9">
        <f>IF(OR($S68="",$S67=""),"",$E$2*(W68-W67))</f>
        <v/>
      </c>
      <c r="AL68" s="9">
        <f>IF(OR($S68="",$S67=""),"",$F$2*LN(X68/X67))</f>
        <v/>
      </c>
      <c r="AM68" s="9">
        <f>IF(OR($S68="",$S67=""),"",$G$2*(Y68-Y67))</f>
        <v/>
      </c>
      <c r="AN68" s="9">
        <f>IF(OR($S68="",$S67=""),"",$H$2*LN(Z68/Z67))</f>
        <v/>
      </c>
      <c r="AO68" s="9">
        <f>IF(OR($S68="",$S67=""),"",$I$2*(AA68-AA67))</f>
        <v/>
      </c>
      <c r="AP68" s="9">
        <f>IF(OR($S68="",$S67=""),"",$J$2*LN(AB68/AB67))</f>
        <v/>
      </c>
      <c r="AQ68" s="9">
        <f>IF(OR($S68="",$S67=""),"",$K$2*(AC68-AC67))</f>
        <v/>
      </c>
      <c r="AR68" s="9">
        <f>IF(OR($S68="",$S67=""),"",$L$2*LN(AD68/AD67))</f>
        <v/>
      </c>
      <c r="AS68" s="9">
        <f>IF(OR($S68="",$S67=""),"",$M$2*LN(AE68/AE67))</f>
        <v/>
      </c>
      <c r="AT68" s="9">
        <f>IF(OR($S68="",$S67=""),"",$N$2*LN(AF68/AF67))</f>
        <v/>
      </c>
      <c r="AV68" s="9">
        <f>IF($AH68="","",$AY$16+$AY$4*AI68+$AY$5*AJ68+$AY$6*AK68+$AY$7*AL68+$AY$8*AM68+$AY$9*AN68+$AY$10*AO68+$AY$11*AP68+$AY$12*AQ68+$AY$13*AR68+$AY$14*AS68+$AY$15*AT68)</f>
        <v/>
      </c>
      <c r="BC68" s="10">
        <f>IF((ROW()-6)&lt;=$Q$3,INDEX(LINEST(AH9:AH68,AI9:AT68,TRUE,TRUE),1,13)*$Q$4,"")</f>
        <v/>
      </c>
      <c r="BD68" s="9">
        <f>IF((ROW()-6)&lt;=$Q$3,INDEX(LINEST(AH9:AH68,AI9:AT68,TRUE,TRUE),1,12),"")</f>
        <v/>
      </c>
      <c r="BE68" s="9">
        <f>IF((ROW()-6)&lt;=$Q$3,INDEX(LINEST(AH9:AH68,AI9:AT68,TRUE,TRUE),1,11),"")</f>
        <v/>
      </c>
      <c r="BF68" s="9">
        <f>IF((ROW()-6)&lt;=$Q$3,INDEX(LINEST(AH9:AH68,AI9:AT68,TRUE,TRUE),1,10),"")</f>
        <v/>
      </c>
      <c r="BG68" s="9">
        <f>IF((ROW()-6)&lt;=$Q$3,INDEX(LINEST(AH9:AH68,AI9:AT68,TRUE,TRUE),1,9),"")</f>
        <v/>
      </c>
      <c r="BH68" s="9">
        <f>IF((ROW()-6)&lt;=$Q$3,INDEX(LINEST(AH9:AH68,AI9:AT68,TRUE,TRUE),1,8),"")</f>
        <v/>
      </c>
      <c r="BI68" s="9">
        <f>IF((ROW()-6)&lt;=$Q$3,INDEX(LINEST(AH9:AH68,AI9:AT68,TRUE,TRUE),1,7),"")</f>
        <v/>
      </c>
      <c r="BJ68" s="9">
        <f>IF((ROW()-6)&lt;=$Q$3,INDEX(LINEST(AH9:AH68,AI9:AT68,TRUE,TRUE),1,6),"")</f>
        <v/>
      </c>
      <c r="BK68" s="9">
        <f>IF((ROW()-6)&lt;=$Q$3,INDEX(LINEST(AH9:AH68,AI9:AT68,TRUE,TRUE),1,5),"")</f>
        <v/>
      </c>
      <c r="BL68" s="9">
        <f>IF((ROW()-6)&lt;=$Q$3,INDEX(LINEST(AH9:AH68,AI9:AT68,TRUE,TRUE),1,4),"")</f>
        <v/>
      </c>
      <c r="BM68" s="9">
        <f>IF((ROW()-6)&lt;=$Q$3,INDEX(LINEST(AH9:AH68,AI9:AT68,TRUE,TRUE),1,3),"")</f>
        <v/>
      </c>
      <c r="BN68" s="9">
        <f>IF((ROW()-6)&lt;=$Q$3,INDEX(LINEST(AH9:AH68,AI9:AT68,TRUE,TRUE),1,2),"")</f>
        <v/>
      </c>
      <c r="BO68" s="9">
        <f>IF((ROW()-6)&lt;=$Q$3,INDEX(LINEST(AH9:AH68,AI9:AT68,TRUE,TRUE),1,1),"")</f>
        <v/>
      </c>
      <c r="BP68" s="10">
        <f>IF((ROW()-6)&lt;=$Q$3,INDEX(LINEST(AH9:AH68,AI9:AT68,TRUE,TRUE),3,1),"")</f>
        <v/>
      </c>
    </row>
    <row r="69">
      <c r="O69">
        <f>IF($R69="","",CHOOSE($Q$2,YEAR(R69)*12+MONTH(R69),INT((R69-2)/7),YEAR(R69)*4+ROUNDUP(MONTH(R69)/3)))</f>
        <v/>
      </c>
      <c r="P69">
        <f>IF($R69="","",IF($R70="",1,IF(O69&lt;&gt;O70,1,0)))</f>
        <v/>
      </c>
      <c r="Q69">
        <f>IF(P69=1,SUM($P$7:P69),"")</f>
        <v/>
      </c>
      <c r="R69">
        <f>IF($A69="","",IF(ISNUMBER($A69),$A69,IFERROR(DATEVALUE($A69),NA())))</f>
        <v/>
      </c>
      <c r="S69" s="7">
        <f>IFERROR(INDEX($R$7:$R$60000,MATCH(ROW()-6,$Q$7:$Q$60000,0)),"")</f>
        <v/>
      </c>
      <c r="T69">
        <f>IFERROR(INDEX($B$7:$B$60000,MATCH(ROW()-6,$Q$7:$Q$60000,0)),"")</f>
        <v/>
      </c>
      <c r="U69">
        <f>IFERROR(INDEX($C$7:$C$60000,MATCH(ROW()-6,$Q$7:$Q$60000,0)),"")</f>
        <v/>
      </c>
      <c r="V69">
        <f>IFERROR(INDEX($D$7:$D$60000,MATCH(ROW()-6,$Q$7:$Q$60000,0)),"")</f>
        <v/>
      </c>
      <c r="W69">
        <f>IFERROR(INDEX($E$7:$E$60000,MATCH(ROW()-6,$Q$7:$Q$60000,0)),"")</f>
        <v/>
      </c>
      <c r="X69">
        <f>IFERROR(INDEX($F$7:$F$60000,MATCH(ROW()-6,$Q$7:$Q$60000,0)),"")</f>
        <v/>
      </c>
      <c r="Y69">
        <f>IFERROR(INDEX($G$7:$G$60000,MATCH(ROW()-6,$Q$7:$Q$60000,0)),"")</f>
        <v/>
      </c>
      <c r="Z69">
        <f>IFERROR(INDEX($H$7:$H$60000,MATCH(ROW()-6,$Q$7:$Q$60000,0)),"")</f>
        <v/>
      </c>
      <c r="AA69">
        <f>IFERROR(INDEX($I$7:$I$60000,MATCH(ROW()-6,$Q$7:$Q$60000,0)),"")</f>
        <v/>
      </c>
      <c r="AB69">
        <f>IFERROR(INDEX($J$7:$J$60000,MATCH(ROW()-6,$Q$7:$Q$60000,0)),"")</f>
        <v/>
      </c>
      <c r="AC69">
        <f>IFERROR(INDEX($K$7:$K$60000,MATCH(ROW()-6,$Q$7:$Q$60000,0)),"")</f>
        <v/>
      </c>
      <c r="AD69">
        <f>IFERROR(INDEX($L$7:$L$60000,MATCH(ROW()-6,$Q$7:$Q$60000,0)),"")</f>
        <v/>
      </c>
      <c r="AE69">
        <f>IFERROR(INDEX($M$7:$M$60000,MATCH(ROW()-6,$Q$7:$Q$60000,0)),"")</f>
        <v/>
      </c>
      <c r="AF69">
        <f>IFERROR(INDEX($N$7:$N$60000,MATCH(ROW()-6,$Q$7:$Q$60000,0)),"")</f>
        <v/>
      </c>
      <c r="AH69" s="9">
        <f>IF(OR($S69="",$S68=""),"",LN($T69/$T68))</f>
        <v/>
      </c>
      <c r="AI69" s="9">
        <f>IF(OR($S69="",$S68=""),"",$C$2*LN(U69/U68))</f>
        <v/>
      </c>
      <c r="AJ69" s="9">
        <f>IF(OR($S69="",$S68=""),"",$D$2*(V69-V68))</f>
        <v/>
      </c>
      <c r="AK69" s="9">
        <f>IF(OR($S69="",$S68=""),"",$E$2*(W69-W68))</f>
        <v/>
      </c>
      <c r="AL69" s="9">
        <f>IF(OR($S69="",$S68=""),"",$F$2*LN(X69/X68))</f>
        <v/>
      </c>
      <c r="AM69" s="9">
        <f>IF(OR($S69="",$S68=""),"",$G$2*(Y69-Y68))</f>
        <v/>
      </c>
      <c r="AN69" s="9">
        <f>IF(OR($S69="",$S68=""),"",$H$2*LN(Z69/Z68))</f>
        <v/>
      </c>
      <c r="AO69" s="9">
        <f>IF(OR($S69="",$S68=""),"",$I$2*(AA69-AA68))</f>
        <v/>
      </c>
      <c r="AP69" s="9">
        <f>IF(OR($S69="",$S68=""),"",$J$2*LN(AB69/AB68))</f>
        <v/>
      </c>
      <c r="AQ69" s="9">
        <f>IF(OR($S69="",$S68=""),"",$K$2*(AC69-AC68))</f>
        <v/>
      </c>
      <c r="AR69" s="9">
        <f>IF(OR($S69="",$S68=""),"",$L$2*LN(AD69/AD68))</f>
        <v/>
      </c>
      <c r="AS69" s="9">
        <f>IF(OR($S69="",$S68=""),"",$M$2*LN(AE69/AE68))</f>
        <v/>
      </c>
      <c r="AT69" s="9">
        <f>IF(OR($S69="",$S68=""),"",$N$2*LN(AF69/AF68))</f>
        <v/>
      </c>
      <c r="AV69" s="9">
        <f>IF($AH69="","",$AY$16+$AY$4*AI69+$AY$5*AJ69+$AY$6*AK69+$AY$7*AL69+$AY$8*AM69+$AY$9*AN69+$AY$10*AO69+$AY$11*AP69+$AY$12*AQ69+$AY$13*AR69+$AY$14*AS69+$AY$15*AT69)</f>
        <v/>
      </c>
      <c r="BC69" s="10">
        <f>IF((ROW()-6)&lt;=$Q$3,INDEX(LINEST(AH10:AH69,AI10:AT69,TRUE,TRUE),1,13)*$Q$4,"")</f>
        <v/>
      </c>
      <c r="BD69" s="9">
        <f>IF((ROW()-6)&lt;=$Q$3,INDEX(LINEST(AH10:AH69,AI10:AT69,TRUE,TRUE),1,12),"")</f>
        <v/>
      </c>
      <c r="BE69" s="9">
        <f>IF((ROW()-6)&lt;=$Q$3,INDEX(LINEST(AH10:AH69,AI10:AT69,TRUE,TRUE),1,11),"")</f>
        <v/>
      </c>
      <c r="BF69" s="9">
        <f>IF((ROW()-6)&lt;=$Q$3,INDEX(LINEST(AH10:AH69,AI10:AT69,TRUE,TRUE),1,10),"")</f>
        <v/>
      </c>
      <c r="BG69" s="9">
        <f>IF((ROW()-6)&lt;=$Q$3,INDEX(LINEST(AH10:AH69,AI10:AT69,TRUE,TRUE),1,9),"")</f>
        <v/>
      </c>
      <c r="BH69" s="9">
        <f>IF((ROW()-6)&lt;=$Q$3,INDEX(LINEST(AH10:AH69,AI10:AT69,TRUE,TRUE),1,8),"")</f>
        <v/>
      </c>
      <c r="BI69" s="9">
        <f>IF((ROW()-6)&lt;=$Q$3,INDEX(LINEST(AH10:AH69,AI10:AT69,TRUE,TRUE),1,7),"")</f>
        <v/>
      </c>
      <c r="BJ69" s="9">
        <f>IF((ROW()-6)&lt;=$Q$3,INDEX(LINEST(AH10:AH69,AI10:AT69,TRUE,TRUE),1,6),"")</f>
        <v/>
      </c>
      <c r="BK69" s="9">
        <f>IF((ROW()-6)&lt;=$Q$3,INDEX(LINEST(AH10:AH69,AI10:AT69,TRUE,TRUE),1,5),"")</f>
        <v/>
      </c>
      <c r="BL69" s="9">
        <f>IF((ROW()-6)&lt;=$Q$3,INDEX(LINEST(AH10:AH69,AI10:AT69,TRUE,TRUE),1,4),"")</f>
        <v/>
      </c>
      <c r="BM69" s="9">
        <f>IF((ROW()-6)&lt;=$Q$3,INDEX(LINEST(AH10:AH69,AI10:AT69,TRUE,TRUE),1,3),"")</f>
        <v/>
      </c>
      <c r="BN69" s="9">
        <f>IF((ROW()-6)&lt;=$Q$3,INDEX(LINEST(AH10:AH69,AI10:AT69,TRUE,TRUE),1,2),"")</f>
        <v/>
      </c>
      <c r="BO69" s="9">
        <f>IF((ROW()-6)&lt;=$Q$3,INDEX(LINEST(AH10:AH69,AI10:AT69,TRUE,TRUE),1,1),"")</f>
        <v/>
      </c>
      <c r="BP69" s="10">
        <f>IF((ROW()-6)&lt;=$Q$3,INDEX(LINEST(AH10:AH69,AI10:AT69,TRUE,TRUE),3,1),"")</f>
        <v/>
      </c>
      <c r="BR69" s="9">
        <f>IF(AND((ROW()-6)&lt;=$Q$3,ISNUMBER(BC68)),BC68/$Q$4+BD68*AI69+BE68*AJ69+BF68*AK69+BG68*AL69+BH68*AM69+BI68*AN69+BJ68*AO69+BK68*AP69+BL68*AQ69+BM68*AR69+BN68*AS69+BO68*AT69,"")</f>
        <v/>
      </c>
      <c r="BS69">
        <f>IF(ISNUMBER(BR69),AVERAGE(AH9:AH68),"")</f>
        <v/>
      </c>
      <c r="BT69">
        <f>IF(ISNUMBER(BR69),(AH69-BR69)^2,"")</f>
        <v/>
      </c>
      <c r="BU69">
        <f>IF(ISNUMBER(BR69),AH69^2,"")</f>
        <v/>
      </c>
      <c r="BV69">
        <f>IF(ISNUMBER(BR69),(AH69-BS69)^2,"")</f>
        <v/>
      </c>
    </row>
    <row r="70">
      <c r="O70">
        <f>IF($R70="","",CHOOSE($Q$2,YEAR(R70)*12+MONTH(R70),INT((R70-2)/7),YEAR(R70)*4+ROUNDUP(MONTH(R70)/3)))</f>
        <v/>
      </c>
      <c r="P70">
        <f>IF($R70="","",IF($R71="",1,IF(O70&lt;&gt;O71,1,0)))</f>
        <v/>
      </c>
      <c r="Q70">
        <f>IF(P70=1,SUM($P$7:P70),"")</f>
        <v/>
      </c>
      <c r="R70">
        <f>IF($A70="","",IF(ISNUMBER($A70),$A70,IFERROR(DATEVALUE($A70),NA())))</f>
        <v/>
      </c>
      <c r="S70" s="7">
        <f>IFERROR(INDEX($R$7:$R$60000,MATCH(ROW()-6,$Q$7:$Q$60000,0)),"")</f>
        <v/>
      </c>
      <c r="T70">
        <f>IFERROR(INDEX($B$7:$B$60000,MATCH(ROW()-6,$Q$7:$Q$60000,0)),"")</f>
        <v/>
      </c>
      <c r="U70">
        <f>IFERROR(INDEX($C$7:$C$60000,MATCH(ROW()-6,$Q$7:$Q$60000,0)),"")</f>
        <v/>
      </c>
      <c r="V70">
        <f>IFERROR(INDEX($D$7:$D$60000,MATCH(ROW()-6,$Q$7:$Q$60000,0)),"")</f>
        <v/>
      </c>
      <c r="W70">
        <f>IFERROR(INDEX($E$7:$E$60000,MATCH(ROW()-6,$Q$7:$Q$60000,0)),"")</f>
        <v/>
      </c>
      <c r="X70">
        <f>IFERROR(INDEX($F$7:$F$60000,MATCH(ROW()-6,$Q$7:$Q$60000,0)),"")</f>
        <v/>
      </c>
      <c r="Y70">
        <f>IFERROR(INDEX($G$7:$G$60000,MATCH(ROW()-6,$Q$7:$Q$60000,0)),"")</f>
        <v/>
      </c>
      <c r="Z70">
        <f>IFERROR(INDEX($H$7:$H$60000,MATCH(ROW()-6,$Q$7:$Q$60000,0)),"")</f>
        <v/>
      </c>
      <c r="AA70">
        <f>IFERROR(INDEX($I$7:$I$60000,MATCH(ROW()-6,$Q$7:$Q$60000,0)),"")</f>
        <v/>
      </c>
      <c r="AB70">
        <f>IFERROR(INDEX($J$7:$J$60000,MATCH(ROW()-6,$Q$7:$Q$60000,0)),"")</f>
        <v/>
      </c>
      <c r="AC70">
        <f>IFERROR(INDEX($K$7:$K$60000,MATCH(ROW()-6,$Q$7:$Q$60000,0)),"")</f>
        <v/>
      </c>
      <c r="AD70">
        <f>IFERROR(INDEX($L$7:$L$60000,MATCH(ROW()-6,$Q$7:$Q$60000,0)),"")</f>
        <v/>
      </c>
      <c r="AE70">
        <f>IFERROR(INDEX($M$7:$M$60000,MATCH(ROW()-6,$Q$7:$Q$60000,0)),"")</f>
        <v/>
      </c>
      <c r="AF70">
        <f>IFERROR(INDEX($N$7:$N$60000,MATCH(ROW()-6,$Q$7:$Q$60000,0)),"")</f>
        <v/>
      </c>
      <c r="AH70" s="9">
        <f>IF(OR($S70="",$S69=""),"",LN($T70/$T69))</f>
        <v/>
      </c>
      <c r="AI70" s="9">
        <f>IF(OR($S70="",$S69=""),"",$C$2*LN(U70/U69))</f>
        <v/>
      </c>
      <c r="AJ70" s="9">
        <f>IF(OR($S70="",$S69=""),"",$D$2*(V70-V69))</f>
        <v/>
      </c>
      <c r="AK70" s="9">
        <f>IF(OR($S70="",$S69=""),"",$E$2*(W70-W69))</f>
        <v/>
      </c>
      <c r="AL70" s="9">
        <f>IF(OR($S70="",$S69=""),"",$F$2*LN(X70/X69))</f>
        <v/>
      </c>
      <c r="AM70" s="9">
        <f>IF(OR($S70="",$S69=""),"",$G$2*(Y70-Y69))</f>
        <v/>
      </c>
      <c r="AN70" s="9">
        <f>IF(OR($S70="",$S69=""),"",$H$2*LN(Z70/Z69))</f>
        <v/>
      </c>
      <c r="AO70" s="9">
        <f>IF(OR($S70="",$S69=""),"",$I$2*(AA70-AA69))</f>
        <v/>
      </c>
      <c r="AP70" s="9">
        <f>IF(OR($S70="",$S69=""),"",$J$2*LN(AB70/AB69))</f>
        <v/>
      </c>
      <c r="AQ70" s="9">
        <f>IF(OR($S70="",$S69=""),"",$K$2*(AC70-AC69))</f>
        <v/>
      </c>
      <c r="AR70" s="9">
        <f>IF(OR($S70="",$S69=""),"",$L$2*LN(AD70/AD69))</f>
        <v/>
      </c>
      <c r="AS70" s="9">
        <f>IF(OR($S70="",$S69=""),"",$M$2*LN(AE70/AE69))</f>
        <v/>
      </c>
      <c r="AT70" s="9">
        <f>IF(OR($S70="",$S69=""),"",$N$2*LN(AF70/AF69))</f>
        <v/>
      </c>
      <c r="AV70" s="9">
        <f>IF($AH70="","",$AY$16+$AY$4*AI70+$AY$5*AJ70+$AY$6*AK70+$AY$7*AL70+$AY$8*AM70+$AY$9*AN70+$AY$10*AO70+$AY$11*AP70+$AY$12*AQ70+$AY$13*AR70+$AY$14*AS70+$AY$15*AT70)</f>
        <v/>
      </c>
      <c r="BC70" s="10">
        <f>IF((ROW()-6)&lt;=$Q$3,INDEX(LINEST(AH11:AH70,AI11:AT70,TRUE,TRUE),1,13)*$Q$4,"")</f>
        <v/>
      </c>
      <c r="BD70" s="9">
        <f>IF((ROW()-6)&lt;=$Q$3,INDEX(LINEST(AH11:AH70,AI11:AT70,TRUE,TRUE),1,12),"")</f>
        <v/>
      </c>
      <c r="BE70" s="9">
        <f>IF((ROW()-6)&lt;=$Q$3,INDEX(LINEST(AH11:AH70,AI11:AT70,TRUE,TRUE),1,11),"")</f>
        <v/>
      </c>
      <c r="BF70" s="9">
        <f>IF((ROW()-6)&lt;=$Q$3,INDEX(LINEST(AH11:AH70,AI11:AT70,TRUE,TRUE),1,10),"")</f>
        <v/>
      </c>
      <c r="BG70" s="9">
        <f>IF((ROW()-6)&lt;=$Q$3,INDEX(LINEST(AH11:AH70,AI11:AT70,TRUE,TRUE),1,9),"")</f>
        <v/>
      </c>
      <c r="BH70" s="9">
        <f>IF((ROW()-6)&lt;=$Q$3,INDEX(LINEST(AH11:AH70,AI11:AT70,TRUE,TRUE),1,8),"")</f>
        <v/>
      </c>
      <c r="BI70" s="9">
        <f>IF((ROW()-6)&lt;=$Q$3,INDEX(LINEST(AH11:AH70,AI11:AT70,TRUE,TRUE),1,7),"")</f>
        <v/>
      </c>
      <c r="BJ70" s="9">
        <f>IF((ROW()-6)&lt;=$Q$3,INDEX(LINEST(AH11:AH70,AI11:AT70,TRUE,TRUE),1,6),"")</f>
        <v/>
      </c>
      <c r="BK70" s="9">
        <f>IF((ROW()-6)&lt;=$Q$3,INDEX(LINEST(AH11:AH70,AI11:AT70,TRUE,TRUE),1,5),"")</f>
        <v/>
      </c>
      <c r="BL70" s="9">
        <f>IF((ROW()-6)&lt;=$Q$3,INDEX(LINEST(AH11:AH70,AI11:AT70,TRUE,TRUE),1,4),"")</f>
        <v/>
      </c>
      <c r="BM70" s="9">
        <f>IF((ROW()-6)&lt;=$Q$3,INDEX(LINEST(AH11:AH70,AI11:AT70,TRUE,TRUE),1,3),"")</f>
        <v/>
      </c>
      <c r="BN70" s="9">
        <f>IF((ROW()-6)&lt;=$Q$3,INDEX(LINEST(AH11:AH70,AI11:AT70,TRUE,TRUE),1,2),"")</f>
        <v/>
      </c>
      <c r="BO70" s="9">
        <f>IF((ROW()-6)&lt;=$Q$3,INDEX(LINEST(AH11:AH70,AI11:AT70,TRUE,TRUE),1,1),"")</f>
        <v/>
      </c>
      <c r="BP70" s="10">
        <f>IF((ROW()-6)&lt;=$Q$3,INDEX(LINEST(AH11:AH70,AI11:AT70,TRUE,TRUE),3,1),"")</f>
        <v/>
      </c>
      <c r="BR70" s="9">
        <f>IF(AND((ROW()-6)&lt;=$Q$3,ISNUMBER(BC69)),BC69/$Q$4+BD69*AI70+BE69*AJ70+BF69*AK70+BG69*AL70+BH69*AM70+BI69*AN70+BJ69*AO70+BK69*AP70+BL69*AQ70+BM69*AR70+BN69*AS70+BO69*AT70,"")</f>
        <v/>
      </c>
      <c r="BS70">
        <f>IF(ISNUMBER(BR70),AVERAGE(AH10:AH69),"")</f>
        <v/>
      </c>
      <c r="BT70">
        <f>IF(ISNUMBER(BR70),(AH70-BR70)^2,"")</f>
        <v/>
      </c>
      <c r="BU70">
        <f>IF(ISNUMBER(BR70),AH70^2,"")</f>
        <v/>
      </c>
      <c r="BV70">
        <f>IF(ISNUMBER(BR70),(AH70-BS70)^2,"")</f>
        <v/>
      </c>
    </row>
    <row r="71">
      <c r="O71">
        <f>IF($R71="","",CHOOSE($Q$2,YEAR(R71)*12+MONTH(R71),INT((R71-2)/7),YEAR(R71)*4+ROUNDUP(MONTH(R71)/3)))</f>
        <v/>
      </c>
      <c r="P71">
        <f>IF($R71="","",IF($R72="",1,IF(O71&lt;&gt;O72,1,0)))</f>
        <v/>
      </c>
      <c r="Q71">
        <f>IF(P71=1,SUM($P$7:P71),"")</f>
        <v/>
      </c>
      <c r="R71">
        <f>IF($A71="","",IF(ISNUMBER($A71),$A71,IFERROR(DATEVALUE($A71),NA())))</f>
        <v/>
      </c>
      <c r="S71" s="7">
        <f>IFERROR(INDEX($R$7:$R$60000,MATCH(ROW()-6,$Q$7:$Q$60000,0)),"")</f>
        <v/>
      </c>
      <c r="T71">
        <f>IFERROR(INDEX($B$7:$B$60000,MATCH(ROW()-6,$Q$7:$Q$60000,0)),"")</f>
        <v/>
      </c>
      <c r="U71">
        <f>IFERROR(INDEX($C$7:$C$60000,MATCH(ROW()-6,$Q$7:$Q$60000,0)),"")</f>
        <v/>
      </c>
      <c r="V71">
        <f>IFERROR(INDEX($D$7:$D$60000,MATCH(ROW()-6,$Q$7:$Q$60000,0)),"")</f>
        <v/>
      </c>
      <c r="W71">
        <f>IFERROR(INDEX($E$7:$E$60000,MATCH(ROW()-6,$Q$7:$Q$60000,0)),"")</f>
        <v/>
      </c>
      <c r="X71">
        <f>IFERROR(INDEX($F$7:$F$60000,MATCH(ROW()-6,$Q$7:$Q$60000,0)),"")</f>
        <v/>
      </c>
      <c r="Y71">
        <f>IFERROR(INDEX($G$7:$G$60000,MATCH(ROW()-6,$Q$7:$Q$60000,0)),"")</f>
        <v/>
      </c>
      <c r="Z71">
        <f>IFERROR(INDEX($H$7:$H$60000,MATCH(ROW()-6,$Q$7:$Q$60000,0)),"")</f>
        <v/>
      </c>
      <c r="AA71">
        <f>IFERROR(INDEX($I$7:$I$60000,MATCH(ROW()-6,$Q$7:$Q$60000,0)),"")</f>
        <v/>
      </c>
      <c r="AB71">
        <f>IFERROR(INDEX($J$7:$J$60000,MATCH(ROW()-6,$Q$7:$Q$60000,0)),"")</f>
        <v/>
      </c>
      <c r="AC71">
        <f>IFERROR(INDEX($K$7:$K$60000,MATCH(ROW()-6,$Q$7:$Q$60000,0)),"")</f>
        <v/>
      </c>
      <c r="AD71">
        <f>IFERROR(INDEX($L$7:$L$60000,MATCH(ROW()-6,$Q$7:$Q$60000,0)),"")</f>
        <v/>
      </c>
      <c r="AE71">
        <f>IFERROR(INDEX($M$7:$M$60000,MATCH(ROW()-6,$Q$7:$Q$60000,0)),"")</f>
        <v/>
      </c>
      <c r="AF71">
        <f>IFERROR(INDEX($N$7:$N$60000,MATCH(ROW()-6,$Q$7:$Q$60000,0)),"")</f>
        <v/>
      </c>
      <c r="AH71" s="9">
        <f>IF(OR($S71="",$S70=""),"",LN($T71/$T70))</f>
        <v/>
      </c>
      <c r="AI71" s="9">
        <f>IF(OR($S71="",$S70=""),"",$C$2*LN(U71/U70))</f>
        <v/>
      </c>
      <c r="AJ71" s="9">
        <f>IF(OR($S71="",$S70=""),"",$D$2*(V71-V70))</f>
        <v/>
      </c>
      <c r="AK71" s="9">
        <f>IF(OR($S71="",$S70=""),"",$E$2*(W71-W70))</f>
        <v/>
      </c>
      <c r="AL71" s="9">
        <f>IF(OR($S71="",$S70=""),"",$F$2*LN(X71/X70))</f>
        <v/>
      </c>
      <c r="AM71" s="9">
        <f>IF(OR($S71="",$S70=""),"",$G$2*(Y71-Y70))</f>
        <v/>
      </c>
      <c r="AN71" s="9">
        <f>IF(OR($S71="",$S70=""),"",$H$2*LN(Z71/Z70))</f>
        <v/>
      </c>
      <c r="AO71" s="9">
        <f>IF(OR($S71="",$S70=""),"",$I$2*(AA71-AA70))</f>
        <v/>
      </c>
      <c r="AP71" s="9">
        <f>IF(OR($S71="",$S70=""),"",$J$2*LN(AB71/AB70))</f>
        <v/>
      </c>
      <c r="AQ71" s="9">
        <f>IF(OR($S71="",$S70=""),"",$K$2*(AC71-AC70))</f>
        <v/>
      </c>
      <c r="AR71" s="9">
        <f>IF(OR($S71="",$S70=""),"",$L$2*LN(AD71/AD70))</f>
        <v/>
      </c>
      <c r="AS71" s="9">
        <f>IF(OR($S71="",$S70=""),"",$M$2*LN(AE71/AE70))</f>
        <v/>
      </c>
      <c r="AT71" s="9">
        <f>IF(OR($S71="",$S70=""),"",$N$2*LN(AF71/AF70))</f>
        <v/>
      </c>
      <c r="AV71" s="9">
        <f>IF($AH71="","",$AY$16+$AY$4*AI71+$AY$5*AJ71+$AY$6*AK71+$AY$7*AL71+$AY$8*AM71+$AY$9*AN71+$AY$10*AO71+$AY$11*AP71+$AY$12*AQ71+$AY$13*AR71+$AY$14*AS71+$AY$15*AT71)</f>
        <v/>
      </c>
      <c r="BC71" s="10">
        <f>IF((ROW()-6)&lt;=$Q$3,INDEX(LINEST(AH12:AH71,AI12:AT71,TRUE,TRUE),1,13)*$Q$4,"")</f>
        <v/>
      </c>
      <c r="BD71" s="9">
        <f>IF((ROW()-6)&lt;=$Q$3,INDEX(LINEST(AH12:AH71,AI12:AT71,TRUE,TRUE),1,12),"")</f>
        <v/>
      </c>
      <c r="BE71" s="9">
        <f>IF((ROW()-6)&lt;=$Q$3,INDEX(LINEST(AH12:AH71,AI12:AT71,TRUE,TRUE),1,11),"")</f>
        <v/>
      </c>
      <c r="BF71" s="9">
        <f>IF((ROW()-6)&lt;=$Q$3,INDEX(LINEST(AH12:AH71,AI12:AT71,TRUE,TRUE),1,10),"")</f>
        <v/>
      </c>
      <c r="BG71" s="9">
        <f>IF((ROW()-6)&lt;=$Q$3,INDEX(LINEST(AH12:AH71,AI12:AT71,TRUE,TRUE),1,9),"")</f>
        <v/>
      </c>
      <c r="BH71" s="9">
        <f>IF((ROW()-6)&lt;=$Q$3,INDEX(LINEST(AH12:AH71,AI12:AT71,TRUE,TRUE),1,8),"")</f>
        <v/>
      </c>
      <c r="BI71" s="9">
        <f>IF((ROW()-6)&lt;=$Q$3,INDEX(LINEST(AH12:AH71,AI12:AT71,TRUE,TRUE),1,7),"")</f>
        <v/>
      </c>
      <c r="BJ71" s="9">
        <f>IF((ROW()-6)&lt;=$Q$3,INDEX(LINEST(AH12:AH71,AI12:AT71,TRUE,TRUE),1,6),"")</f>
        <v/>
      </c>
      <c r="BK71" s="9">
        <f>IF((ROW()-6)&lt;=$Q$3,INDEX(LINEST(AH12:AH71,AI12:AT71,TRUE,TRUE),1,5),"")</f>
        <v/>
      </c>
      <c r="BL71" s="9">
        <f>IF((ROW()-6)&lt;=$Q$3,INDEX(LINEST(AH12:AH71,AI12:AT71,TRUE,TRUE),1,4),"")</f>
        <v/>
      </c>
      <c r="BM71" s="9">
        <f>IF((ROW()-6)&lt;=$Q$3,INDEX(LINEST(AH12:AH71,AI12:AT71,TRUE,TRUE),1,3),"")</f>
        <v/>
      </c>
      <c r="BN71" s="9">
        <f>IF((ROW()-6)&lt;=$Q$3,INDEX(LINEST(AH12:AH71,AI12:AT71,TRUE,TRUE),1,2),"")</f>
        <v/>
      </c>
      <c r="BO71" s="9">
        <f>IF((ROW()-6)&lt;=$Q$3,INDEX(LINEST(AH12:AH71,AI12:AT71,TRUE,TRUE),1,1),"")</f>
        <v/>
      </c>
      <c r="BP71" s="10">
        <f>IF((ROW()-6)&lt;=$Q$3,INDEX(LINEST(AH12:AH71,AI12:AT71,TRUE,TRUE),3,1),"")</f>
        <v/>
      </c>
      <c r="BR71" s="9">
        <f>IF(AND((ROW()-6)&lt;=$Q$3,ISNUMBER(BC70)),BC70/$Q$4+BD70*AI71+BE70*AJ71+BF70*AK71+BG70*AL71+BH70*AM71+BI70*AN71+BJ70*AO71+BK70*AP71+BL70*AQ71+BM70*AR71+BN70*AS71+BO70*AT71,"")</f>
        <v/>
      </c>
      <c r="BS71">
        <f>IF(ISNUMBER(BR71),AVERAGE(AH11:AH70),"")</f>
        <v/>
      </c>
      <c r="BT71">
        <f>IF(ISNUMBER(BR71),(AH71-BR71)^2,"")</f>
        <v/>
      </c>
      <c r="BU71">
        <f>IF(ISNUMBER(BR71),AH71^2,"")</f>
        <v/>
      </c>
      <c r="BV71">
        <f>IF(ISNUMBER(BR71),(AH71-BS71)^2,"")</f>
        <v/>
      </c>
    </row>
    <row r="72">
      <c r="O72">
        <f>IF($R72="","",CHOOSE($Q$2,YEAR(R72)*12+MONTH(R72),INT((R72-2)/7),YEAR(R72)*4+ROUNDUP(MONTH(R72)/3)))</f>
        <v/>
      </c>
      <c r="P72">
        <f>IF($R72="","",IF($R73="",1,IF(O72&lt;&gt;O73,1,0)))</f>
        <v/>
      </c>
      <c r="Q72">
        <f>IF(P72=1,SUM($P$7:P72),"")</f>
        <v/>
      </c>
      <c r="R72">
        <f>IF($A72="","",IF(ISNUMBER($A72),$A72,IFERROR(DATEVALUE($A72),NA())))</f>
        <v/>
      </c>
      <c r="S72" s="7">
        <f>IFERROR(INDEX($R$7:$R$60000,MATCH(ROW()-6,$Q$7:$Q$60000,0)),"")</f>
        <v/>
      </c>
      <c r="T72">
        <f>IFERROR(INDEX($B$7:$B$60000,MATCH(ROW()-6,$Q$7:$Q$60000,0)),"")</f>
        <v/>
      </c>
      <c r="U72">
        <f>IFERROR(INDEX($C$7:$C$60000,MATCH(ROW()-6,$Q$7:$Q$60000,0)),"")</f>
        <v/>
      </c>
      <c r="V72">
        <f>IFERROR(INDEX($D$7:$D$60000,MATCH(ROW()-6,$Q$7:$Q$60000,0)),"")</f>
        <v/>
      </c>
      <c r="W72">
        <f>IFERROR(INDEX($E$7:$E$60000,MATCH(ROW()-6,$Q$7:$Q$60000,0)),"")</f>
        <v/>
      </c>
      <c r="X72">
        <f>IFERROR(INDEX($F$7:$F$60000,MATCH(ROW()-6,$Q$7:$Q$60000,0)),"")</f>
        <v/>
      </c>
      <c r="Y72">
        <f>IFERROR(INDEX($G$7:$G$60000,MATCH(ROW()-6,$Q$7:$Q$60000,0)),"")</f>
        <v/>
      </c>
      <c r="Z72">
        <f>IFERROR(INDEX($H$7:$H$60000,MATCH(ROW()-6,$Q$7:$Q$60000,0)),"")</f>
        <v/>
      </c>
      <c r="AA72">
        <f>IFERROR(INDEX($I$7:$I$60000,MATCH(ROW()-6,$Q$7:$Q$60000,0)),"")</f>
        <v/>
      </c>
      <c r="AB72">
        <f>IFERROR(INDEX($J$7:$J$60000,MATCH(ROW()-6,$Q$7:$Q$60000,0)),"")</f>
        <v/>
      </c>
      <c r="AC72">
        <f>IFERROR(INDEX($K$7:$K$60000,MATCH(ROW()-6,$Q$7:$Q$60000,0)),"")</f>
        <v/>
      </c>
      <c r="AD72">
        <f>IFERROR(INDEX($L$7:$L$60000,MATCH(ROW()-6,$Q$7:$Q$60000,0)),"")</f>
        <v/>
      </c>
      <c r="AE72">
        <f>IFERROR(INDEX($M$7:$M$60000,MATCH(ROW()-6,$Q$7:$Q$60000,0)),"")</f>
        <v/>
      </c>
      <c r="AF72">
        <f>IFERROR(INDEX($N$7:$N$60000,MATCH(ROW()-6,$Q$7:$Q$60000,0)),"")</f>
        <v/>
      </c>
      <c r="AH72" s="9">
        <f>IF(OR($S72="",$S71=""),"",LN($T72/$T71))</f>
        <v/>
      </c>
      <c r="AI72" s="9">
        <f>IF(OR($S72="",$S71=""),"",$C$2*LN(U72/U71))</f>
        <v/>
      </c>
      <c r="AJ72" s="9">
        <f>IF(OR($S72="",$S71=""),"",$D$2*(V72-V71))</f>
        <v/>
      </c>
      <c r="AK72" s="9">
        <f>IF(OR($S72="",$S71=""),"",$E$2*(W72-W71))</f>
        <v/>
      </c>
      <c r="AL72" s="9">
        <f>IF(OR($S72="",$S71=""),"",$F$2*LN(X72/X71))</f>
        <v/>
      </c>
      <c r="AM72" s="9">
        <f>IF(OR($S72="",$S71=""),"",$G$2*(Y72-Y71))</f>
        <v/>
      </c>
      <c r="AN72" s="9">
        <f>IF(OR($S72="",$S71=""),"",$H$2*LN(Z72/Z71))</f>
        <v/>
      </c>
      <c r="AO72" s="9">
        <f>IF(OR($S72="",$S71=""),"",$I$2*(AA72-AA71))</f>
        <v/>
      </c>
      <c r="AP72" s="9">
        <f>IF(OR($S72="",$S71=""),"",$J$2*LN(AB72/AB71))</f>
        <v/>
      </c>
      <c r="AQ72" s="9">
        <f>IF(OR($S72="",$S71=""),"",$K$2*(AC72-AC71))</f>
        <v/>
      </c>
      <c r="AR72" s="9">
        <f>IF(OR($S72="",$S71=""),"",$L$2*LN(AD72/AD71))</f>
        <v/>
      </c>
      <c r="AS72" s="9">
        <f>IF(OR($S72="",$S71=""),"",$M$2*LN(AE72/AE71))</f>
        <v/>
      </c>
      <c r="AT72" s="9">
        <f>IF(OR($S72="",$S71=""),"",$N$2*LN(AF72/AF71))</f>
        <v/>
      </c>
      <c r="AV72" s="9">
        <f>IF($AH72="","",$AY$16+$AY$4*AI72+$AY$5*AJ72+$AY$6*AK72+$AY$7*AL72+$AY$8*AM72+$AY$9*AN72+$AY$10*AO72+$AY$11*AP72+$AY$12*AQ72+$AY$13*AR72+$AY$14*AS72+$AY$15*AT72)</f>
        <v/>
      </c>
      <c r="BC72" s="10">
        <f>IF((ROW()-6)&lt;=$Q$3,INDEX(LINEST(AH13:AH72,AI13:AT72,TRUE,TRUE),1,13)*$Q$4,"")</f>
        <v/>
      </c>
      <c r="BD72" s="9">
        <f>IF((ROW()-6)&lt;=$Q$3,INDEX(LINEST(AH13:AH72,AI13:AT72,TRUE,TRUE),1,12),"")</f>
        <v/>
      </c>
      <c r="BE72" s="9">
        <f>IF((ROW()-6)&lt;=$Q$3,INDEX(LINEST(AH13:AH72,AI13:AT72,TRUE,TRUE),1,11),"")</f>
        <v/>
      </c>
      <c r="BF72" s="9">
        <f>IF((ROW()-6)&lt;=$Q$3,INDEX(LINEST(AH13:AH72,AI13:AT72,TRUE,TRUE),1,10),"")</f>
        <v/>
      </c>
      <c r="BG72" s="9">
        <f>IF((ROW()-6)&lt;=$Q$3,INDEX(LINEST(AH13:AH72,AI13:AT72,TRUE,TRUE),1,9),"")</f>
        <v/>
      </c>
      <c r="BH72" s="9">
        <f>IF((ROW()-6)&lt;=$Q$3,INDEX(LINEST(AH13:AH72,AI13:AT72,TRUE,TRUE),1,8),"")</f>
        <v/>
      </c>
      <c r="BI72" s="9">
        <f>IF((ROW()-6)&lt;=$Q$3,INDEX(LINEST(AH13:AH72,AI13:AT72,TRUE,TRUE),1,7),"")</f>
        <v/>
      </c>
      <c r="BJ72" s="9">
        <f>IF((ROW()-6)&lt;=$Q$3,INDEX(LINEST(AH13:AH72,AI13:AT72,TRUE,TRUE),1,6),"")</f>
        <v/>
      </c>
      <c r="BK72" s="9">
        <f>IF((ROW()-6)&lt;=$Q$3,INDEX(LINEST(AH13:AH72,AI13:AT72,TRUE,TRUE),1,5),"")</f>
        <v/>
      </c>
      <c r="BL72" s="9">
        <f>IF((ROW()-6)&lt;=$Q$3,INDEX(LINEST(AH13:AH72,AI13:AT72,TRUE,TRUE),1,4),"")</f>
        <v/>
      </c>
      <c r="BM72" s="9">
        <f>IF((ROW()-6)&lt;=$Q$3,INDEX(LINEST(AH13:AH72,AI13:AT72,TRUE,TRUE),1,3),"")</f>
        <v/>
      </c>
      <c r="BN72" s="9">
        <f>IF((ROW()-6)&lt;=$Q$3,INDEX(LINEST(AH13:AH72,AI13:AT72,TRUE,TRUE),1,2),"")</f>
        <v/>
      </c>
      <c r="BO72" s="9">
        <f>IF((ROW()-6)&lt;=$Q$3,INDEX(LINEST(AH13:AH72,AI13:AT72,TRUE,TRUE),1,1),"")</f>
        <v/>
      </c>
      <c r="BP72" s="10">
        <f>IF((ROW()-6)&lt;=$Q$3,INDEX(LINEST(AH13:AH72,AI13:AT72,TRUE,TRUE),3,1),"")</f>
        <v/>
      </c>
      <c r="BR72" s="9">
        <f>IF(AND((ROW()-6)&lt;=$Q$3,ISNUMBER(BC71)),BC71/$Q$4+BD71*AI72+BE71*AJ72+BF71*AK72+BG71*AL72+BH71*AM72+BI71*AN72+BJ71*AO72+BK71*AP72+BL71*AQ72+BM71*AR72+BN71*AS72+BO71*AT72,"")</f>
        <v/>
      </c>
      <c r="BS72">
        <f>IF(ISNUMBER(BR72),AVERAGE(AH12:AH71),"")</f>
        <v/>
      </c>
      <c r="BT72">
        <f>IF(ISNUMBER(BR72),(AH72-BR72)^2,"")</f>
        <v/>
      </c>
      <c r="BU72">
        <f>IF(ISNUMBER(BR72),AH72^2,"")</f>
        <v/>
      </c>
      <c r="BV72">
        <f>IF(ISNUMBER(BR72),(AH72-BS72)^2,"")</f>
        <v/>
      </c>
    </row>
    <row r="73">
      <c r="O73">
        <f>IF($R73="","",CHOOSE($Q$2,YEAR(R73)*12+MONTH(R73),INT((R73-2)/7),YEAR(R73)*4+ROUNDUP(MONTH(R73)/3)))</f>
        <v/>
      </c>
      <c r="P73">
        <f>IF($R73="","",IF($R74="",1,IF(O73&lt;&gt;O74,1,0)))</f>
        <v/>
      </c>
      <c r="Q73">
        <f>IF(P73=1,SUM($P$7:P73),"")</f>
        <v/>
      </c>
      <c r="R73">
        <f>IF($A73="","",IF(ISNUMBER($A73),$A73,IFERROR(DATEVALUE($A73),NA())))</f>
        <v/>
      </c>
      <c r="S73" s="7">
        <f>IFERROR(INDEX($R$7:$R$60000,MATCH(ROW()-6,$Q$7:$Q$60000,0)),"")</f>
        <v/>
      </c>
      <c r="T73">
        <f>IFERROR(INDEX($B$7:$B$60000,MATCH(ROW()-6,$Q$7:$Q$60000,0)),"")</f>
        <v/>
      </c>
      <c r="U73">
        <f>IFERROR(INDEX($C$7:$C$60000,MATCH(ROW()-6,$Q$7:$Q$60000,0)),"")</f>
        <v/>
      </c>
      <c r="V73">
        <f>IFERROR(INDEX($D$7:$D$60000,MATCH(ROW()-6,$Q$7:$Q$60000,0)),"")</f>
        <v/>
      </c>
      <c r="W73">
        <f>IFERROR(INDEX($E$7:$E$60000,MATCH(ROW()-6,$Q$7:$Q$60000,0)),"")</f>
        <v/>
      </c>
      <c r="X73">
        <f>IFERROR(INDEX($F$7:$F$60000,MATCH(ROW()-6,$Q$7:$Q$60000,0)),"")</f>
        <v/>
      </c>
      <c r="Y73">
        <f>IFERROR(INDEX($G$7:$G$60000,MATCH(ROW()-6,$Q$7:$Q$60000,0)),"")</f>
        <v/>
      </c>
      <c r="Z73">
        <f>IFERROR(INDEX($H$7:$H$60000,MATCH(ROW()-6,$Q$7:$Q$60000,0)),"")</f>
        <v/>
      </c>
      <c r="AA73">
        <f>IFERROR(INDEX($I$7:$I$60000,MATCH(ROW()-6,$Q$7:$Q$60000,0)),"")</f>
        <v/>
      </c>
      <c r="AB73">
        <f>IFERROR(INDEX($J$7:$J$60000,MATCH(ROW()-6,$Q$7:$Q$60000,0)),"")</f>
        <v/>
      </c>
      <c r="AC73">
        <f>IFERROR(INDEX($K$7:$K$60000,MATCH(ROW()-6,$Q$7:$Q$60000,0)),"")</f>
        <v/>
      </c>
      <c r="AD73">
        <f>IFERROR(INDEX($L$7:$L$60000,MATCH(ROW()-6,$Q$7:$Q$60000,0)),"")</f>
        <v/>
      </c>
      <c r="AE73">
        <f>IFERROR(INDEX($M$7:$M$60000,MATCH(ROW()-6,$Q$7:$Q$60000,0)),"")</f>
        <v/>
      </c>
      <c r="AF73">
        <f>IFERROR(INDEX($N$7:$N$60000,MATCH(ROW()-6,$Q$7:$Q$60000,0)),"")</f>
        <v/>
      </c>
      <c r="AH73" s="9">
        <f>IF(OR($S73="",$S72=""),"",LN($T73/$T72))</f>
        <v/>
      </c>
      <c r="AI73" s="9">
        <f>IF(OR($S73="",$S72=""),"",$C$2*LN(U73/U72))</f>
        <v/>
      </c>
      <c r="AJ73" s="9">
        <f>IF(OR($S73="",$S72=""),"",$D$2*(V73-V72))</f>
        <v/>
      </c>
      <c r="AK73" s="9">
        <f>IF(OR($S73="",$S72=""),"",$E$2*(W73-W72))</f>
        <v/>
      </c>
      <c r="AL73" s="9">
        <f>IF(OR($S73="",$S72=""),"",$F$2*LN(X73/X72))</f>
        <v/>
      </c>
      <c r="AM73" s="9">
        <f>IF(OR($S73="",$S72=""),"",$G$2*(Y73-Y72))</f>
        <v/>
      </c>
      <c r="AN73" s="9">
        <f>IF(OR($S73="",$S72=""),"",$H$2*LN(Z73/Z72))</f>
        <v/>
      </c>
      <c r="AO73" s="9">
        <f>IF(OR($S73="",$S72=""),"",$I$2*(AA73-AA72))</f>
        <v/>
      </c>
      <c r="AP73" s="9">
        <f>IF(OR($S73="",$S72=""),"",$J$2*LN(AB73/AB72))</f>
        <v/>
      </c>
      <c r="AQ73" s="9">
        <f>IF(OR($S73="",$S72=""),"",$K$2*(AC73-AC72))</f>
        <v/>
      </c>
      <c r="AR73" s="9">
        <f>IF(OR($S73="",$S72=""),"",$L$2*LN(AD73/AD72))</f>
        <v/>
      </c>
      <c r="AS73" s="9">
        <f>IF(OR($S73="",$S72=""),"",$M$2*LN(AE73/AE72))</f>
        <v/>
      </c>
      <c r="AT73" s="9">
        <f>IF(OR($S73="",$S72=""),"",$N$2*LN(AF73/AF72))</f>
        <v/>
      </c>
      <c r="AV73" s="9">
        <f>IF($AH73="","",$AY$16+$AY$4*AI73+$AY$5*AJ73+$AY$6*AK73+$AY$7*AL73+$AY$8*AM73+$AY$9*AN73+$AY$10*AO73+$AY$11*AP73+$AY$12*AQ73+$AY$13*AR73+$AY$14*AS73+$AY$15*AT73)</f>
        <v/>
      </c>
      <c r="BC73" s="10">
        <f>IF((ROW()-6)&lt;=$Q$3,INDEX(LINEST(AH14:AH73,AI14:AT73,TRUE,TRUE),1,13)*$Q$4,"")</f>
        <v/>
      </c>
      <c r="BD73" s="9">
        <f>IF((ROW()-6)&lt;=$Q$3,INDEX(LINEST(AH14:AH73,AI14:AT73,TRUE,TRUE),1,12),"")</f>
        <v/>
      </c>
      <c r="BE73" s="9">
        <f>IF((ROW()-6)&lt;=$Q$3,INDEX(LINEST(AH14:AH73,AI14:AT73,TRUE,TRUE),1,11),"")</f>
        <v/>
      </c>
      <c r="BF73" s="9">
        <f>IF((ROW()-6)&lt;=$Q$3,INDEX(LINEST(AH14:AH73,AI14:AT73,TRUE,TRUE),1,10),"")</f>
        <v/>
      </c>
      <c r="BG73" s="9">
        <f>IF((ROW()-6)&lt;=$Q$3,INDEX(LINEST(AH14:AH73,AI14:AT73,TRUE,TRUE),1,9),"")</f>
        <v/>
      </c>
      <c r="BH73" s="9">
        <f>IF((ROW()-6)&lt;=$Q$3,INDEX(LINEST(AH14:AH73,AI14:AT73,TRUE,TRUE),1,8),"")</f>
        <v/>
      </c>
      <c r="BI73" s="9">
        <f>IF((ROW()-6)&lt;=$Q$3,INDEX(LINEST(AH14:AH73,AI14:AT73,TRUE,TRUE),1,7),"")</f>
        <v/>
      </c>
      <c r="BJ73" s="9">
        <f>IF((ROW()-6)&lt;=$Q$3,INDEX(LINEST(AH14:AH73,AI14:AT73,TRUE,TRUE),1,6),"")</f>
        <v/>
      </c>
      <c r="BK73" s="9">
        <f>IF((ROW()-6)&lt;=$Q$3,INDEX(LINEST(AH14:AH73,AI14:AT73,TRUE,TRUE),1,5),"")</f>
        <v/>
      </c>
      <c r="BL73" s="9">
        <f>IF((ROW()-6)&lt;=$Q$3,INDEX(LINEST(AH14:AH73,AI14:AT73,TRUE,TRUE),1,4),"")</f>
        <v/>
      </c>
      <c r="BM73" s="9">
        <f>IF((ROW()-6)&lt;=$Q$3,INDEX(LINEST(AH14:AH73,AI14:AT73,TRUE,TRUE),1,3),"")</f>
        <v/>
      </c>
      <c r="BN73" s="9">
        <f>IF((ROW()-6)&lt;=$Q$3,INDEX(LINEST(AH14:AH73,AI14:AT73,TRUE,TRUE),1,2),"")</f>
        <v/>
      </c>
      <c r="BO73" s="9">
        <f>IF((ROW()-6)&lt;=$Q$3,INDEX(LINEST(AH14:AH73,AI14:AT73,TRUE,TRUE),1,1),"")</f>
        <v/>
      </c>
      <c r="BP73" s="10">
        <f>IF((ROW()-6)&lt;=$Q$3,INDEX(LINEST(AH14:AH73,AI14:AT73,TRUE,TRUE),3,1),"")</f>
        <v/>
      </c>
      <c r="BR73" s="9">
        <f>IF(AND((ROW()-6)&lt;=$Q$3,ISNUMBER(BC72)),BC72/$Q$4+BD72*AI73+BE72*AJ73+BF72*AK73+BG72*AL73+BH72*AM73+BI72*AN73+BJ72*AO73+BK72*AP73+BL72*AQ73+BM72*AR73+BN72*AS73+BO72*AT73,"")</f>
        <v/>
      </c>
      <c r="BS73">
        <f>IF(ISNUMBER(BR73),AVERAGE(AH13:AH72),"")</f>
        <v/>
      </c>
      <c r="BT73">
        <f>IF(ISNUMBER(BR73),(AH73-BR73)^2,"")</f>
        <v/>
      </c>
      <c r="BU73">
        <f>IF(ISNUMBER(BR73),AH73^2,"")</f>
        <v/>
      </c>
      <c r="BV73">
        <f>IF(ISNUMBER(BR73),(AH73-BS73)^2,"")</f>
        <v/>
      </c>
    </row>
    <row r="74">
      <c r="O74">
        <f>IF($R74="","",CHOOSE($Q$2,YEAR(R74)*12+MONTH(R74),INT((R74-2)/7),YEAR(R74)*4+ROUNDUP(MONTH(R74)/3)))</f>
        <v/>
      </c>
      <c r="P74">
        <f>IF($R74="","",IF($R75="",1,IF(O74&lt;&gt;O75,1,0)))</f>
        <v/>
      </c>
      <c r="Q74">
        <f>IF(P74=1,SUM($P$7:P74),"")</f>
        <v/>
      </c>
      <c r="R74">
        <f>IF($A74="","",IF(ISNUMBER($A74),$A74,IFERROR(DATEVALUE($A74),NA())))</f>
        <v/>
      </c>
      <c r="S74" s="7">
        <f>IFERROR(INDEX($R$7:$R$60000,MATCH(ROW()-6,$Q$7:$Q$60000,0)),"")</f>
        <v/>
      </c>
      <c r="T74">
        <f>IFERROR(INDEX($B$7:$B$60000,MATCH(ROW()-6,$Q$7:$Q$60000,0)),"")</f>
        <v/>
      </c>
      <c r="U74">
        <f>IFERROR(INDEX($C$7:$C$60000,MATCH(ROW()-6,$Q$7:$Q$60000,0)),"")</f>
        <v/>
      </c>
      <c r="V74">
        <f>IFERROR(INDEX($D$7:$D$60000,MATCH(ROW()-6,$Q$7:$Q$60000,0)),"")</f>
        <v/>
      </c>
      <c r="W74">
        <f>IFERROR(INDEX($E$7:$E$60000,MATCH(ROW()-6,$Q$7:$Q$60000,0)),"")</f>
        <v/>
      </c>
      <c r="X74">
        <f>IFERROR(INDEX($F$7:$F$60000,MATCH(ROW()-6,$Q$7:$Q$60000,0)),"")</f>
        <v/>
      </c>
      <c r="Y74">
        <f>IFERROR(INDEX($G$7:$G$60000,MATCH(ROW()-6,$Q$7:$Q$60000,0)),"")</f>
        <v/>
      </c>
      <c r="Z74">
        <f>IFERROR(INDEX($H$7:$H$60000,MATCH(ROW()-6,$Q$7:$Q$60000,0)),"")</f>
        <v/>
      </c>
      <c r="AA74">
        <f>IFERROR(INDEX($I$7:$I$60000,MATCH(ROW()-6,$Q$7:$Q$60000,0)),"")</f>
        <v/>
      </c>
      <c r="AB74">
        <f>IFERROR(INDEX($J$7:$J$60000,MATCH(ROW()-6,$Q$7:$Q$60000,0)),"")</f>
        <v/>
      </c>
      <c r="AC74">
        <f>IFERROR(INDEX($K$7:$K$60000,MATCH(ROW()-6,$Q$7:$Q$60000,0)),"")</f>
        <v/>
      </c>
      <c r="AD74">
        <f>IFERROR(INDEX($L$7:$L$60000,MATCH(ROW()-6,$Q$7:$Q$60000,0)),"")</f>
        <v/>
      </c>
      <c r="AE74">
        <f>IFERROR(INDEX($M$7:$M$60000,MATCH(ROW()-6,$Q$7:$Q$60000,0)),"")</f>
        <v/>
      </c>
      <c r="AF74">
        <f>IFERROR(INDEX($N$7:$N$60000,MATCH(ROW()-6,$Q$7:$Q$60000,0)),"")</f>
        <v/>
      </c>
      <c r="AH74" s="9">
        <f>IF(OR($S74="",$S73=""),"",LN($T74/$T73))</f>
        <v/>
      </c>
      <c r="AI74" s="9">
        <f>IF(OR($S74="",$S73=""),"",$C$2*LN(U74/U73))</f>
        <v/>
      </c>
      <c r="AJ74" s="9">
        <f>IF(OR($S74="",$S73=""),"",$D$2*(V74-V73))</f>
        <v/>
      </c>
      <c r="AK74" s="9">
        <f>IF(OR($S74="",$S73=""),"",$E$2*(W74-W73))</f>
        <v/>
      </c>
      <c r="AL74" s="9">
        <f>IF(OR($S74="",$S73=""),"",$F$2*LN(X74/X73))</f>
        <v/>
      </c>
      <c r="AM74" s="9">
        <f>IF(OR($S74="",$S73=""),"",$G$2*(Y74-Y73))</f>
        <v/>
      </c>
      <c r="AN74" s="9">
        <f>IF(OR($S74="",$S73=""),"",$H$2*LN(Z74/Z73))</f>
        <v/>
      </c>
      <c r="AO74" s="9">
        <f>IF(OR($S74="",$S73=""),"",$I$2*(AA74-AA73))</f>
        <v/>
      </c>
      <c r="AP74" s="9">
        <f>IF(OR($S74="",$S73=""),"",$J$2*LN(AB74/AB73))</f>
        <v/>
      </c>
      <c r="AQ74" s="9">
        <f>IF(OR($S74="",$S73=""),"",$K$2*(AC74-AC73))</f>
        <v/>
      </c>
      <c r="AR74" s="9">
        <f>IF(OR($S74="",$S73=""),"",$L$2*LN(AD74/AD73))</f>
        <v/>
      </c>
      <c r="AS74" s="9">
        <f>IF(OR($S74="",$S73=""),"",$M$2*LN(AE74/AE73))</f>
        <v/>
      </c>
      <c r="AT74" s="9">
        <f>IF(OR($S74="",$S73=""),"",$N$2*LN(AF74/AF73))</f>
        <v/>
      </c>
      <c r="AV74" s="9">
        <f>IF($AH74="","",$AY$16+$AY$4*AI74+$AY$5*AJ74+$AY$6*AK74+$AY$7*AL74+$AY$8*AM74+$AY$9*AN74+$AY$10*AO74+$AY$11*AP74+$AY$12*AQ74+$AY$13*AR74+$AY$14*AS74+$AY$15*AT74)</f>
        <v/>
      </c>
      <c r="BC74" s="10">
        <f>IF((ROW()-6)&lt;=$Q$3,INDEX(LINEST(AH15:AH74,AI15:AT74,TRUE,TRUE),1,13)*$Q$4,"")</f>
        <v/>
      </c>
      <c r="BD74" s="9">
        <f>IF((ROW()-6)&lt;=$Q$3,INDEX(LINEST(AH15:AH74,AI15:AT74,TRUE,TRUE),1,12),"")</f>
        <v/>
      </c>
      <c r="BE74" s="9">
        <f>IF((ROW()-6)&lt;=$Q$3,INDEX(LINEST(AH15:AH74,AI15:AT74,TRUE,TRUE),1,11),"")</f>
        <v/>
      </c>
      <c r="BF74" s="9">
        <f>IF((ROW()-6)&lt;=$Q$3,INDEX(LINEST(AH15:AH74,AI15:AT74,TRUE,TRUE),1,10),"")</f>
        <v/>
      </c>
      <c r="BG74" s="9">
        <f>IF((ROW()-6)&lt;=$Q$3,INDEX(LINEST(AH15:AH74,AI15:AT74,TRUE,TRUE),1,9),"")</f>
        <v/>
      </c>
      <c r="BH74" s="9">
        <f>IF((ROW()-6)&lt;=$Q$3,INDEX(LINEST(AH15:AH74,AI15:AT74,TRUE,TRUE),1,8),"")</f>
        <v/>
      </c>
      <c r="BI74" s="9">
        <f>IF((ROW()-6)&lt;=$Q$3,INDEX(LINEST(AH15:AH74,AI15:AT74,TRUE,TRUE),1,7),"")</f>
        <v/>
      </c>
      <c r="BJ74" s="9">
        <f>IF((ROW()-6)&lt;=$Q$3,INDEX(LINEST(AH15:AH74,AI15:AT74,TRUE,TRUE),1,6),"")</f>
        <v/>
      </c>
      <c r="BK74" s="9">
        <f>IF((ROW()-6)&lt;=$Q$3,INDEX(LINEST(AH15:AH74,AI15:AT74,TRUE,TRUE),1,5),"")</f>
        <v/>
      </c>
      <c r="BL74" s="9">
        <f>IF((ROW()-6)&lt;=$Q$3,INDEX(LINEST(AH15:AH74,AI15:AT74,TRUE,TRUE),1,4),"")</f>
        <v/>
      </c>
      <c r="BM74" s="9">
        <f>IF((ROW()-6)&lt;=$Q$3,INDEX(LINEST(AH15:AH74,AI15:AT74,TRUE,TRUE),1,3),"")</f>
        <v/>
      </c>
      <c r="BN74" s="9">
        <f>IF((ROW()-6)&lt;=$Q$3,INDEX(LINEST(AH15:AH74,AI15:AT74,TRUE,TRUE),1,2),"")</f>
        <v/>
      </c>
      <c r="BO74" s="9">
        <f>IF((ROW()-6)&lt;=$Q$3,INDEX(LINEST(AH15:AH74,AI15:AT74,TRUE,TRUE),1,1),"")</f>
        <v/>
      </c>
      <c r="BP74" s="10">
        <f>IF((ROW()-6)&lt;=$Q$3,INDEX(LINEST(AH15:AH74,AI15:AT74,TRUE,TRUE),3,1),"")</f>
        <v/>
      </c>
      <c r="BR74" s="9">
        <f>IF(AND((ROW()-6)&lt;=$Q$3,ISNUMBER(BC73)),BC73/$Q$4+BD73*AI74+BE73*AJ74+BF73*AK74+BG73*AL74+BH73*AM74+BI73*AN74+BJ73*AO74+BK73*AP74+BL73*AQ74+BM73*AR74+BN73*AS74+BO73*AT74,"")</f>
        <v/>
      </c>
      <c r="BS74">
        <f>IF(ISNUMBER(BR74),AVERAGE(AH14:AH73),"")</f>
        <v/>
      </c>
      <c r="BT74">
        <f>IF(ISNUMBER(BR74),(AH74-BR74)^2,"")</f>
        <v/>
      </c>
      <c r="BU74">
        <f>IF(ISNUMBER(BR74),AH74^2,"")</f>
        <v/>
      </c>
      <c r="BV74">
        <f>IF(ISNUMBER(BR74),(AH74-BS74)^2,"")</f>
        <v/>
      </c>
    </row>
    <row r="75">
      <c r="O75">
        <f>IF($R75="","",CHOOSE($Q$2,YEAR(R75)*12+MONTH(R75),INT((R75-2)/7),YEAR(R75)*4+ROUNDUP(MONTH(R75)/3)))</f>
        <v/>
      </c>
      <c r="P75">
        <f>IF($R75="","",IF($R76="",1,IF(O75&lt;&gt;O76,1,0)))</f>
        <v/>
      </c>
      <c r="Q75">
        <f>IF(P75=1,SUM($P$7:P75),"")</f>
        <v/>
      </c>
      <c r="R75">
        <f>IF($A75="","",IF(ISNUMBER($A75),$A75,IFERROR(DATEVALUE($A75),NA())))</f>
        <v/>
      </c>
      <c r="S75" s="7">
        <f>IFERROR(INDEX($R$7:$R$60000,MATCH(ROW()-6,$Q$7:$Q$60000,0)),"")</f>
        <v/>
      </c>
      <c r="T75">
        <f>IFERROR(INDEX($B$7:$B$60000,MATCH(ROW()-6,$Q$7:$Q$60000,0)),"")</f>
        <v/>
      </c>
      <c r="U75">
        <f>IFERROR(INDEX($C$7:$C$60000,MATCH(ROW()-6,$Q$7:$Q$60000,0)),"")</f>
        <v/>
      </c>
      <c r="V75">
        <f>IFERROR(INDEX($D$7:$D$60000,MATCH(ROW()-6,$Q$7:$Q$60000,0)),"")</f>
        <v/>
      </c>
      <c r="W75">
        <f>IFERROR(INDEX($E$7:$E$60000,MATCH(ROW()-6,$Q$7:$Q$60000,0)),"")</f>
        <v/>
      </c>
      <c r="X75">
        <f>IFERROR(INDEX($F$7:$F$60000,MATCH(ROW()-6,$Q$7:$Q$60000,0)),"")</f>
        <v/>
      </c>
      <c r="Y75">
        <f>IFERROR(INDEX($G$7:$G$60000,MATCH(ROW()-6,$Q$7:$Q$60000,0)),"")</f>
        <v/>
      </c>
      <c r="Z75">
        <f>IFERROR(INDEX($H$7:$H$60000,MATCH(ROW()-6,$Q$7:$Q$60000,0)),"")</f>
        <v/>
      </c>
      <c r="AA75">
        <f>IFERROR(INDEX($I$7:$I$60000,MATCH(ROW()-6,$Q$7:$Q$60000,0)),"")</f>
        <v/>
      </c>
      <c r="AB75">
        <f>IFERROR(INDEX($J$7:$J$60000,MATCH(ROW()-6,$Q$7:$Q$60000,0)),"")</f>
        <v/>
      </c>
      <c r="AC75">
        <f>IFERROR(INDEX($K$7:$K$60000,MATCH(ROW()-6,$Q$7:$Q$60000,0)),"")</f>
        <v/>
      </c>
      <c r="AD75">
        <f>IFERROR(INDEX($L$7:$L$60000,MATCH(ROW()-6,$Q$7:$Q$60000,0)),"")</f>
        <v/>
      </c>
      <c r="AE75">
        <f>IFERROR(INDEX($M$7:$M$60000,MATCH(ROW()-6,$Q$7:$Q$60000,0)),"")</f>
        <v/>
      </c>
      <c r="AF75">
        <f>IFERROR(INDEX($N$7:$N$60000,MATCH(ROW()-6,$Q$7:$Q$60000,0)),"")</f>
        <v/>
      </c>
      <c r="AH75" s="9">
        <f>IF(OR($S75="",$S74=""),"",LN($T75/$T74))</f>
        <v/>
      </c>
      <c r="AI75" s="9">
        <f>IF(OR($S75="",$S74=""),"",$C$2*LN(U75/U74))</f>
        <v/>
      </c>
      <c r="AJ75" s="9">
        <f>IF(OR($S75="",$S74=""),"",$D$2*(V75-V74))</f>
        <v/>
      </c>
      <c r="AK75" s="9">
        <f>IF(OR($S75="",$S74=""),"",$E$2*(W75-W74))</f>
        <v/>
      </c>
      <c r="AL75" s="9">
        <f>IF(OR($S75="",$S74=""),"",$F$2*LN(X75/X74))</f>
        <v/>
      </c>
      <c r="AM75" s="9">
        <f>IF(OR($S75="",$S74=""),"",$G$2*(Y75-Y74))</f>
        <v/>
      </c>
      <c r="AN75" s="9">
        <f>IF(OR($S75="",$S74=""),"",$H$2*LN(Z75/Z74))</f>
        <v/>
      </c>
      <c r="AO75" s="9">
        <f>IF(OR($S75="",$S74=""),"",$I$2*(AA75-AA74))</f>
        <v/>
      </c>
      <c r="AP75" s="9">
        <f>IF(OR($S75="",$S74=""),"",$J$2*LN(AB75/AB74))</f>
        <v/>
      </c>
      <c r="AQ75" s="9">
        <f>IF(OR($S75="",$S74=""),"",$K$2*(AC75-AC74))</f>
        <v/>
      </c>
      <c r="AR75" s="9">
        <f>IF(OR($S75="",$S74=""),"",$L$2*LN(AD75/AD74))</f>
        <v/>
      </c>
      <c r="AS75" s="9">
        <f>IF(OR($S75="",$S74=""),"",$M$2*LN(AE75/AE74))</f>
        <v/>
      </c>
      <c r="AT75" s="9">
        <f>IF(OR($S75="",$S74=""),"",$N$2*LN(AF75/AF74))</f>
        <v/>
      </c>
      <c r="AV75" s="9">
        <f>IF($AH75="","",$AY$16+$AY$4*AI75+$AY$5*AJ75+$AY$6*AK75+$AY$7*AL75+$AY$8*AM75+$AY$9*AN75+$AY$10*AO75+$AY$11*AP75+$AY$12*AQ75+$AY$13*AR75+$AY$14*AS75+$AY$15*AT75)</f>
        <v/>
      </c>
      <c r="BC75" s="10">
        <f>IF((ROW()-6)&lt;=$Q$3,INDEX(LINEST(AH16:AH75,AI16:AT75,TRUE,TRUE),1,13)*$Q$4,"")</f>
        <v/>
      </c>
      <c r="BD75" s="9">
        <f>IF((ROW()-6)&lt;=$Q$3,INDEX(LINEST(AH16:AH75,AI16:AT75,TRUE,TRUE),1,12),"")</f>
        <v/>
      </c>
      <c r="BE75" s="9">
        <f>IF((ROW()-6)&lt;=$Q$3,INDEX(LINEST(AH16:AH75,AI16:AT75,TRUE,TRUE),1,11),"")</f>
        <v/>
      </c>
      <c r="BF75" s="9">
        <f>IF((ROW()-6)&lt;=$Q$3,INDEX(LINEST(AH16:AH75,AI16:AT75,TRUE,TRUE),1,10),"")</f>
        <v/>
      </c>
      <c r="BG75" s="9">
        <f>IF((ROW()-6)&lt;=$Q$3,INDEX(LINEST(AH16:AH75,AI16:AT75,TRUE,TRUE),1,9),"")</f>
        <v/>
      </c>
      <c r="BH75" s="9">
        <f>IF((ROW()-6)&lt;=$Q$3,INDEX(LINEST(AH16:AH75,AI16:AT75,TRUE,TRUE),1,8),"")</f>
        <v/>
      </c>
      <c r="BI75" s="9">
        <f>IF((ROW()-6)&lt;=$Q$3,INDEX(LINEST(AH16:AH75,AI16:AT75,TRUE,TRUE),1,7),"")</f>
        <v/>
      </c>
      <c r="BJ75" s="9">
        <f>IF((ROW()-6)&lt;=$Q$3,INDEX(LINEST(AH16:AH75,AI16:AT75,TRUE,TRUE),1,6),"")</f>
        <v/>
      </c>
      <c r="BK75" s="9">
        <f>IF((ROW()-6)&lt;=$Q$3,INDEX(LINEST(AH16:AH75,AI16:AT75,TRUE,TRUE),1,5),"")</f>
        <v/>
      </c>
      <c r="BL75" s="9">
        <f>IF((ROW()-6)&lt;=$Q$3,INDEX(LINEST(AH16:AH75,AI16:AT75,TRUE,TRUE),1,4),"")</f>
        <v/>
      </c>
      <c r="BM75" s="9">
        <f>IF((ROW()-6)&lt;=$Q$3,INDEX(LINEST(AH16:AH75,AI16:AT75,TRUE,TRUE),1,3),"")</f>
        <v/>
      </c>
      <c r="BN75" s="9">
        <f>IF((ROW()-6)&lt;=$Q$3,INDEX(LINEST(AH16:AH75,AI16:AT75,TRUE,TRUE),1,2),"")</f>
        <v/>
      </c>
      <c r="BO75" s="9">
        <f>IF((ROW()-6)&lt;=$Q$3,INDEX(LINEST(AH16:AH75,AI16:AT75,TRUE,TRUE),1,1),"")</f>
        <v/>
      </c>
      <c r="BP75" s="10">
        <f>IF((ROW()-6)&lt;=$Q$3,INDEX(LINEST(AH16:AH75,AI16:AT75,TRUE,TRUE),3,1),"")</f>
        <v/>
      </c>
      <c r="BR75" s="9">
        <f>IF(AND((ROW()-6)&lt;=$Q$3,ISNUMBER(BC74)),BC74/$Q$4+BD74*AI75+BE74*AJ75+BF74*AK75+BG74*AL75+BH74*AM75+BI74*AN75+BJ74*AO75+BK74*AP75+BL74*AQ75+BM74*AR75+BN74*AS75+BO74*AT75,"")</f>
        <v/>
      </c>
      <c r="BS75">
        <f>IF(ISNUMBER(BR75),AVERAGE(AH15:AH74),"")</f>
        <v/>
      </c>
      <c r="BT75">
        <f>IF(ISNUMBER(BR75),(AH75-BR75)^2,"")</f>
        <v/>
      </c>
      <c r="BU75">
        <f>IF(ISNUMBER(BR75),AH75^2,"")</f>
        <v/>
      </c>
      <c r="BV75">
        <f>IF(ISNUMBER(BR75),(AH75-BS75)^2,"")</f>
        <v/>
      </c>
    </row>
    <row r="76">
      <c r="O76">
        <f>IF($R76="","",CHOOSE($Q$2,YEAR(R76)*12+MONTH(R76),INT((R76-2)/7),YEAR(R76)*4+ROUNDUP(MONTH(R76)/3)))</f>
        <v/>
      </c>
      <c r="P76">
        <f>IF($R76="","",IF($R77="",1,IF(O76&lt;&gt;O77,1,0)))</f>
        <v/>
      </c>
      <c r="Q76">
        <f>IF(P76=1,SUM($P$7:P76),"")</f>
        <v/>
      </c>
      <c r="R76">
        <f>IF($A76="","",IF(ISNUMBER($A76),$A76,IFERROR(DATEVALUE($A76),NA())))</f>
        <v/>
      </c>
      <c r="S76" s="7">
        <f>IFERROR(INDEX($R$7:$R$60000,MATCH(ROW()-6,$Q$7:$Q$60000,0)),"")</f>
        <v/>
      </c>
      <c r="T76">
        <f>IFERROR(INDEX($B$7:$B$60000,MATCH(ROW()-6,$Q$7:$Q$60000,0)),"")</f>
        <v/>
      </c>
      <c r="U76">
        <f>IFERROR(INDEX($C$7:$C$60000,MATCH(ROW()-6,$Q$7:$Q$60000,0)),"")</f>
        <v/>
      </c>
      <c r="V76">
        <f>IFERROR(INDEX($D$7:$D$60000,MATCH(ROW()-6,$Q$7:$Q$60000,0)),"")</f>
        <v/>
      </c>
      <c r="W76">
        <f>IFERROR(INDEX($E$7:$E$60000,MATCH(ROW()-6,$Q$7:$Q$60000,0)),"")</f>
        <v/>
      </c>
      <c r="X76">
        <f>IFERROR(INDEX($F$7:$F$60000,MATCH(ROW()-6,$Q$7:$Q$60000,0)),"")</f>
        <v/>
      </c>
      <c r="Y76">
        <f>IFERROR(INDEX($G$7:$G$60000,MATCH(ROW()-6,$Q$7:$Q$60000,0)),"")</f>
        <v/>
      </c>
      <c r="Z76">
        <f>IFERROR(INDEX($H$7:$H$60000,MATCH(ROW()-6,$Q$7:$Q$60000,0)),"")</f>
        <v/>
      </c>
      <c r="AA76">
        <f>IFERROR(INDEX($I$7:$I$60000,MATCH(ROW()-6,$Q$7:$Q$60000,0)),"")</f>
        <v/>
      </c>
      <c r="AB76">
        <f>IFERROR(INDEX($J$7:$J$60000,MATCH(ROW()-6,$Q$7:$Q$60000,0)),"")</f>
        <v/>
      </c>
      <c r="AC76">
        <f>IFERROR(INDEX($K$7:$K$60000,MATCH(ROW()-6,$Q$7:$Q$60000,0)),"")</f>
        <v/>
      </c>
      <c r="AD76">
        <f>IFERROR(INDEX($L$7:$L$60000,MATCH(ROW()-6,$Q$7:$Q$60000,0)),"")</f>
        <v/>
      </c>
      <c r="AE76">
        <f>IFERROR(INDEX($M$7:$M$60000,MATCH(ROW()-6,$Q$7:$Q$60000,0)),"")</f>
        <v/>
      </c>
      <c r="AF76">
        <f>IFERROR(INDEX($N$7:$N$60000,MATCH(ROW()-6,$Q$7:$Q$60000,0)),"")</f>
        <v/>
      </c>
      <c r="AH76" s="9">
        <f>IF(OR($S76="",$S75=""),"",LN($T76/$T75))</f>
        <v/>
      </c>
      <c r="AI76" s="9">
        <f>IF(OR($S76="",$S75=""),"",$C$2*LN(U76/U75))</f>
        <v/>
      </c>
      <c r="AJ76" s="9">
        <f>IF(OR($S76="",$S75=""),"",$D$2*(V76-V75))</f>
        <v/>
      </c>
      <c r="AK76" s="9">
        <f>IF(OR($S76="",$S75=""),"",$E$2*(W76-W75))</f>
        <v/>
      </c>
      <c r="AL76" s="9">
        <f>IF(OR($S76="",$S75=""),"",$F$2*LN(X76/X75))</f>
        <v/>
      </c>
      <c r="AM76" s="9">
        <f>IF(OR($S76="",$S75=""),"",$G$2*(Y76-Y75))</f>
        <v/>
      </c>
      <c r="AN76" s="9">
        <f>IF(OR($S76="",$S75=""),"",$H$2*LN(Z76/Z75))</f>
        <v/>
      </c>
      <c r="AO76" s="9">
        <f>IF(OR($S76="",$S75=""),"",$I$2*(AA76-AA75))</f>
        <v/>
      </c>
      <c r="AP76" s="9">
        <f>IF(OR($S76="",$S75=""),"",$J$2*LN(AB76/AB75))</f>
        <v/>
      </c>
      <c r="AQ76" s="9">
        <f>IF(OR($S76="",$S75=""),"",$K$2*(AC76-AC75))</f>
        <v/>
      </c>
      <c r="AR76" s="9">
        <f>IF(OR($S76="",$S75=""),"",$L$2*LN(AD76/AD75))</f>
        <v/>
      </c>
      <c r="AS76" s="9">
        <f>IF(OR($S76="",$S75=""),"",$M$2*LN(AE76/AE75))</f>
        <v/>
      </c>
      <c r="AT76" s="9">
        <f>IF(OR($S76="",$S75=""),"",$N$2*LN(AF76/AF75))</f>
        <v/>
      </c>
      <c r="AV76" s="9">
        <f>IF($AH76="","",$AY$16+$AY$4*AI76+$AY$5*AJ76+$AY$6*AK76+$AY$7*AL76+$AY$8*AM76+$AY$9*AN76+$AY$10*AO76+$AY$11*AP76+$AY$12*AQ76+$AY$13*AR76+$AY$14*AS76+$AY$15*AT76)</f>
        <v/>
      </c>
      <c r="BC76" s="10">
        <f>IF((ROW()-6)&lt;=$Q$3,INDEX(LINEST(AH17:AH76,AI17:AT76,TRUE,TRUE),1,13)*$Q$4,"")</f>
        <v/>
      </c>
      <c r="BD76" s="9">
        <f>IF((ROW()-6)&lt;=$Q$3,INDEX(LINEST(AH17:AH76,AI17:AT76,TRUE,TRUE),1,12),"")</f>
        <v/>
      </c>
      <c r="BE76" s="9">
        <f>IF((ROW()-6)&lt;=$Q$3,INDEX(LINEST(AH17:AH76,AI17:AT76,TRUE,TRUE),1,11),"")</f>
        <v/>
      </c>
      <c r="BF76" s="9">
        <f>IF((ROW()-6)&lt;=$Q$3,INDEX(LINEST(AH17:AH76,AI17:AT76,TRUE,TRUE),1,10),"")</f>
        <v/>
      </c>
      <c r="BG76" s="9">
        <f>IF((ROW()-6)&lt;=$Q$3,INDEX(LINEST(AH17:AH76,AI17:AT76,TRUE,TRUE),1,9),"")</f>
        <v/>
      </c>
      <c r="BH76" s="9">
        <f>IF((ROW()-6)&lt;=$Q$3,INDEX(LINEST(AH17:AH76,AI17:AT76,TRUE,TRUE),1,8),"")</f>
        <v/>
      </c>
      <c r="BI76" s="9">
        <f>IF((ROW()-6)&lt;=$Q$3,INDEX(LINEST(AH17:AH76,AI17:AT76,TRUE,TRUE),1,7),"")</f>
        <v/>
      </c>
      <c r="BJ76" s="9">
        <f>IF((ROW()-6)&lt;=$Q$3,INDEX(LINEST(AH17:AH76,AI17:AT76,TRUE,TRUE),1,6),"")</f>
        <v/>
      </c>
      <c r="BK76" s="9">
        <f>IF((ROW()-6)&lt;=$Q$3,INDEX(LINEST(AH17:AH76,AI17:AT76,TRUE,TRUE),1,5),"")</f>
        <v/>
      </c>
      <c r="BL76" s="9">
        <f>IF((ROW()-6)&lt;=$Q$3,INDEX(LINEST(AH17:AH76,AI17:AT76,TRUE,TRUE),1,4),"")</f>
        <v/>
      </c>
      <c r="BM76" s="9">
        <f>IF((ROW()-6)&lt;=$Q$3,INDEX(LINEST(AH17:AH76,AI17:AT76,TRUE,TRUE),1,3),"")</f>
        <v/>
      </c>
      <c r="BN76" s="9">
        <f>IF((ROW()-6)&lt;=$Q$3,INDEX(LINEST(AH17:AH76,AI17:AT76,TRUE,TRUE),1,2),"")</f>
        <v/>
      </c>
      <c r="BO76" s="9">
        <f>IF((ROW()-6)&lt;=$Q$3,INDEX(LINEST(AH17:AH76,AI17:AT76,TRUE,TRUE),1,1),"")</f>
        <v/>
      </c>
      <c r="BP76" s="10">
        <f>IF((ROW()-6)&lt;=$Q$3,INDEX(LINEST(AH17:AH76,AI17:AT76,TRUE,TRUE),3,1),"")</f>
        <v/>
      </c>
      <c r="BR76" s="9">
        <f>IF(AND((ROW()-6)&lt;=$Q$3,ISNUMBER(BC75)),BC75/$Q$4+BD75*AI76+BE75*AJ76+BF75*AK76+BG75*AL76+BH75*AM76+BI75*AN76+BJ75*AO76+BK75*AP76+BL75*AQ76+BM75*AR76+BN75*AS76+BO75*AT76,"")</f>
        <v/>
      </c>
      <c r="BS76">
        <f>IF(ISNUMBER(BR76),AVERAGE(AH16:AH75),"")</f>
        <v/>
      </c>
      <c r="BT76">
        <f>IF(ISNUMBER(BR76),(AH76-BR76)^2,"")</f>
        <v/>
      </c>
      <c r="BU76">
        <f>IF(ISNUMBER(BR76),AH76^2,"")</f>
        <v/>
      </c>
      <c r="BV76">
        <f>IF(ISNUMBER(BR76),(AH76-BS76)^2,"")</f>
        <v/>
      </c>
    </row>
    <row r="77">
      <c r="O77">
        <f>IF($R77="","",CHOOSE($Q$2,YEAR(R77)*12+MONTH(R77),INT((R77-2)/7),YEAR(R77)*4+ROUNDUP(MONTH(R77)/3)))</f>
        <v/>
      </c>
      <c r="P77">
        <f>IF($R77="","",IF($R78="",1,IF(O77&lt;&gt;O78,1,0)))</f>
        <v/>
      </c>
      <c r="Q77">
        <f>IF(P77=1,SUM($P$7:P77),"")</f>
        <v/>
      </c>
      <c r="R77">
        <f>IF($A77="","",IF(ISNUMBER($A77),$A77,IFERROR(DATEVALUE($A77),NA())))</f>
        <v/>
      </c>
      <c r="S77" s="7">
        <f>IFERROR(INDEX($R$7:$R$60000,MATCH(ROW()-6,$Q$7:$Q$60000,0)),"")</f>
        <v/>
      </c>
      <c r="T77">
        <f>IFERROR(INDEX($B$7:$B$60000,MATCH(ROW()-6,$Q$7:$Q$60000,0)),"")</f>
        <v/>
      </c>
      <c r="U77">
        <f>IFERROR(INDEX($C$7:$C$60000,MATCH(ROW()-6,$Q$7:$Q$60000,0)),"")</f>
        <v/>
      </c>
      <c r="V77">
        <f>IFERROR(INDEX($D$7:$D$60000,MATCH(ROW()-6,$Q$7:$Q$60000,0)),"")</f>
        <v/>
      </c>
      <c r="W77">
        <f>IFERROR(INDEX($E$7:$E$60000,MATCH(ROW()-6,$Q$7:$Q$60000,0)),"")</f>
        <v/>
      </c>
      <c r="X77">
        <f>IFERROR(INDEX($F$7:$F$60000,MATCH(ROW()-6,$Q$7:$Q$60000,0)),"")</f>
        <v/>
      </c>
      <c r="Y77">
        <f>IFERROR(INDEX($G$7:$G$60000,MATCH(ROW()-6,$Q$7:$Q$60000,0)),"")</f>
        <v/>
      </c>
      <c r="Z77">
        <f>IFERROR(INDEX($H$7:$H$60000,MATCH(ROW()-6,$Q$7:$Q$60000,0)),"")</f>
        <v/>
      </c>
      <c r="AA77">
        <f>IFERROR(INDEX($I$7:$I$60000,MATCH(ROW()-6,$Q$7:$Q$60000,0)),"")</f>
        <v/>
      </c>
      <c r="AB77">
        <f>IFERROR(INDEX($J$7:$J$60000,MATCH(ROW()-6,$Q$7:$Q$60000,0)),"")</f>
        <v/>
      </c>
      <c r="AC77">
        <f>IFERROR(INDEX($K$7:$K$60000,MATCH(ROW()-6,$Q$7:$Q$60000,0)),"")</f>
        <v/>
      </c>
      <c r="AD77">
        <f>IFERROR(INDEX($L$7:$L$60000,MATCH(ROW()-6,$Q$7:$Q$60000,0)),"")</f>
        <v/>
      </c>
      <c r="AE77">
        <f>IFERROR(INDEX($M$7:$M$60000,MATCH(ROW()-6,$Q$7:$Q$60000,0)),"")</f>
        <v/>
      </c>
      <c r="AF77">
        <f>IFERROR(INDEX($N$7:$N$60000,MATCH(ROW()-6,$Q$7:$Q$60000,0)),"")</f>
        <v/>
      </c>
      <c r="AH77" s="9">
        <f>IF(OR($S77="",$S76=""),"",LN($T77/$T76))</f>
        <v/>
      </c>
      <c r="AI77" s="9">
        <f>IF(OR($S77="",$S76=""),"",$C$2*LN(U77/U76))</f>
        <v/>
      </c>
      <c r="AJ77" s="9">
        <f>IF(OR($S77="",$S76=""),"",$D$2*(V77-V76))</f>
        <v/>
      </c>
      <c r="AK77" s="9">
        <f>IF(OR($S77="",$S76=""),"",$E$2*(W77-W76))</f>
        <v/>
      </c>
      <c r="AL77" s="9">
        <f>IF(OR($S77="",$S76=""),"",$F$2*LN(X77/X76))</f>
        <v/>
      </c>
      <c r="AM77" s="9">
        <f>IF(OR($S77="",$S76=""),"",$G$2*(Y77-Y76))</f>
        <v/>
      </c>
      <c r="AN77" s="9">
        <f>IF(OR($S77="",$S76=""),"",$H$2*LN(Z77/Z76))</f>
        <v/>
      </c>
      <c r="AO77" s="9">
        <f>IF(OR($S77="",$S76=""),"",$I$2*(AA77-AA76))</f>
        <v/>
      </c>
      <c r="AP77" s="9">
        <f>IF(OR($S77="",$S76=""),"",$J$2*LN(AB77/AB76))</f>
        <v/>
      </c>
      <c r="AQ77" s="9">
        <f>IF(OR($S77="",$S76=""),"",$K$2*(AC77-AC76))</f>
        <v/>
      </c>
      <c r="AR77" s="9">
        <f>IF(OR($S77="",$S76=""),"",$L$2*LN(AD77/AD76))</f>
        <v/>
      </c>
      <c r="AS77" s="9">
        <f>IF(OR($S77="",$S76=""),"",$M$2*LN(AE77/AE76))</f>
        <v/>
      </c>
      <c r="AT77" s="9">
        <f>IF(OR($S77="",$S76=""),"",$N$2*LN(AF77/AF76))</f>
        <v/>
      </c>
      <c r="AV77" s="9">
        <f>IF($AH77="","",$AY$16+$AY$4*AI77+$AY$5*AJ77+$AY$6*AK77+$AY$7*AL77+$AY$8*AM77+$AY$9*AN77+$AY$10*AO77+$AY$11*AP77+$AY$12*AQ77+$AY$13*AR77+$AY$14*AS77+$AY$15*AT77)</f>
        <v/>
      </c>
      <c r="BC77" s="10">
        <f>IF((ROW()-6)&lt;=$Q$3,INDEX(LINEST(AH18:AH77,AI18:AT77,TRUE,TRUE),1,13)*$Q$4,"")</f>
        <v/>
      </c>
      <c r="BD77" s="9">
        <f>IF((ROW()-6)&lt;=$Q$3,INDEX(LINEST(AH18:AH77,AI18:AT77,TRUE,TRUE),1,12),"")</f>
        <v/>
      </c>
      <c r="BE77" s="9">
        <f>IF((ROW()-6)&lt;=$Q$3,INDEX(LINEST(AH18:AH77,AI18:AT77,TRUE,TRUE),1,11),"")</f>
        <v/>
      </c>
      <c r="BF77" s="9">
        <f>IF((ROW()-6)&lt;=$Q$3,INDEX(LINEST(AH18:AH77,AI18:AT77,TRUE,TRUE),1,10),"")</f>
        <v/>
      </c>
      <c r="BG77" s="9">
        <f>IF((ROW()-6)&lt;=$Q$3,INDEX(LINEST(AH18:AH77,AI18:AT77,TRUE,TRUE),1,9),"")</f>
        <v/>
      </c>
      <c r="BH77" s="9">
        <f>IF((ROW()-6)&lt;=$Q$3,INDEX(LINEST(AH18:AH77,AI18:AT77,TRUE,TRUE),1,8),"")</f>
        <v/>
      </c>
      <c r="BI77" s="9">
        <f>IF((ROW()-6)&lt;=$Q$3,INDEX(LINEST(AH18:AH77,AI18:AT77,TRUE,TRUE),1,7),"")</f>
        <v/>
      </c>
      <c r="BJ77" s="9">
        <f>IF((ROW()-6)&lt;=$Q$3,INDEX(LINEST(AH18:AH77,AI18:AT77,TRUE,TRUE),1,6),"")</f>
        <v/>
      </c>
      <c r="BK77" s="9">
        <f>IF((ROW()-6)&lt;=$Q$3,INDEX(LINEST(AH18:AH77,AI18:AT77,TRUE,TRUE),1,5),"")</f>
        <v/>
      </c>
      <c r="BL77" s="9">
        <f>IF((ROW()-6)&lt;=$Q$3,INDEX(LINEST(AH18:AH77,AI18:AT77,TRUE,TRUE),1,4),"")</f>
        <v/>
      </c>
      <c r="BM77" s="9">
        <f>IF((ROW()-6)&lt;=$Q$3,INDEX(LINEST(AH18:AH77,AI18:AT77,TRUE,TRUE),1,3),"")</f>
        <v/>
      </c>
      <c r="BN77" s="9">
        <f>IF((ROW()-6)&lt;=$Q$3,INDEX(LINEST(AH18:AH77,AI18:AT77,TRUE,TRUE),1,2),"")</f>
        <v/>
      </c>
      <c r="BO77" s="9">
        <f>IF((ROW()-6)&lt;=$Q$3,INDEX(LINEST(AH18:AH77,AI18:AT77,TRUE,TRUE),1,1),"")</f>
        <v/>
      </c>
      <c r="BP77" s="10">
        <f>IF((ROW()-6)&lt;=$Q$3,INDEX(LINEST(AH18:AH77,AI18:AT77,TRUE,TRUE),3,1),"")</f>
        <v/>
      </c>
      <c r="BR77" s="9">
        <f>IF(AND((ROW()-6)&lt;=$Q$3,ISNUMBER(BC76)),BC76/$Q$4+BD76*AI77+BE76*AJ77+BF76*AK77+BG76*AL77+BH76*AM77+BI76*AN77+BJ76*AO77+BK76*AP77+BL76*AQ77+BM76*AR77+BN76*AS77+BO76*AT77,"")</f>
        <v/>
      </c>
      <c r="BS77">
        <f>IF(ISNUMBER(BR77),AVERAGE(AH17:AH76),"")</f>
        <v/>
      </c>
      <c r="BT77">
        <f>IF(ISNUMBER(BR77),(AH77-BR77)^2,"")</f>
        <v/>
      </c>
      <c r="BU77">
        <f>IF(ISNUMBER(BR77),AH77^2,"")</f>
        <v/>
      </c>
      <c r="BV77">
        <f>IF(ISNUMBER(BR77),(AH77-BS77)^2,"")</f>
        <v/>
      </c>
    </row>
    <row r="78">
      <c r="O78">
        <f>IF($R78="","",CHOOSE($Q$2,YEAR(R78)*12+MONTH(R78),INT((R78-2)/7),YEAR(R78)*4+ROUNDUP(MONTH(R78)/3)))</f>
        <v/>
      </c>
      <c r="P78">
        <f>IF($R78="","",IF($R79="",1,IF(O78&lt;&gt;O79,1,0)))</f>
        <v/>
      </c>
      <c r="Q78">
        <f>IF(P78=1,SUM($P$7:P78),"")</f>
        <v/>
      </c>
      <c r="R78">
        <f>IF($A78="","",IF(ISNUMBER($A78),$A78,IFERROR(DATEVALUE($A78),NA())))</f>
        <v/>
      </c>
      <c r="S78" s="7">
        <f>IFERROR(INDEX($R$7:$R$60000,MATCH(ROW()-6,$Q$7:$Q$60000,0)),"")</f>
        <v/>
      </c>
      <c r="T78">
        <f>IFERROR(INDEX($B$7:$B$60000,MATCH(ROW()-6,$Q$7:$Q$60000,0)),"")</f>
        <v/>
      </c>
      <c r="U78">
        <f>IFERROR(INDEX($C$7:$C$60000,MATCH(ROW()-6,$Q$7:$Q$60000,0)),"")</f>
        <v/>
      </c>
      <c r="V78">
        <f>IFERROR(INDEX($D$7:$D$60000,MATCH(ROW()-6,$Q$7:$Q$60000,0)),"")</f>
        <v/>
      </c>
      <c r="W78">
        <f>IFERROR(INDEX($E$7:$E$60000,MATCH(ROW()-6,$Q$7:$Q$60000,0)),"")</f>
        <v/>
      </c>
      <c r="X78">
        <f>IFERROR(INDEX($F$7:$F$60000,MATCH(ROW()-6,$Q$7:$Q$60000,0)),"")</f>
        <v/>
      </c>
      <c r="Y78">
        <f>IFERROR(INDEX($G$7:$G$60000,MATCH(ROW()-6,$Q$7:$Q$60000,0)),"")</f>
        <v/>
      </c>
      <c r="Z78">
        <f>IFERROR(INDEX($H$7:$H$60000,MATCH(ROW()-6,$Q$7:$Q$60000,0)),"")</f>
        <v/>
      </c>
      <c r="AA78">
        <f>IFERROR(INDEX($I$7:$I$60000,MATCH(ROW()-6,$Q$7:$Q$60000,0)),"")</f>
        <v/>
      </c>
      <c r="AB78">
        <f>IFERROR(INDEX($J$7:$J$60000,MATCH(ROW()-6,$Q$7:$Q$60000,0)),"")</f>
        <v/>
      </c>
      <c r="AC78">
        <f>IFERROR(INDEX($K$7:$K$60000,MATCH(ROW()-6,$Q$7:$Q$60000,0)),"")</f>
        <v/>
      </c>
      <c r="AD78">
        <f>IFERROR(INDEX($L$7:$L$60000,MATCH(ROW()-6,$Q$7:$Q$60000,0)),"")</f>
        <v/>
      </c>
      <c r="AE78">
        <f>IFERROR(INDEX($M$7:$M$60000,MATCH(ROW()-6,$Q$7:$Q$60000,0)),"")</f>
        <v/>
      </c>
      <c r="AF78">
        <f>IFERROR(INDEX($N$7:$N$60000,MATCH(ROW()-6,$Q$7:$Q$60000,0)),"")</f>
        <v/>
      </c>
      <c r="AH78" s="9">
        <f>IF(OR($S78="",$S77=""),"",LN($T78/$T77))</f>
        <v/>
      </c>
      <c r="AI78" s="9">
        <f>IF(OR($S78="",$S77=""),"",$C$2*LN(U78/U77))</f>
        <v/>
      </c>
      <c r="AJ78" s="9">
        <f>IF(OR($S78="",$S77=""),"",$D$2*(V78-V77))</f>
        <v/>
      </c>
      <c r="AK78" s="9">
        <f>IF(OR($S78="",$S77=""),"",$E$2*(W78-W77))</f>
        <v/>
      </c>
      <c r="AL78" s="9">
        <f>IF(OR($S78="",$S77=""),"",$F$2*LN(X78/X77))</f>
        <v/>
      </c>
      <c r="AM78" s="9">
        <f>IF(OR($S78="",$S77=""),"",$G$2*(Y78-Y77))</f>
        <v/>
      </c>
      <c r="AN78" s="9">
        <f>IF(OR($S78="",$S77=""),"",$H$2*LN(Z78/Z77))</f>
        <v/>
      </c>
      <c r="AO78" s="9">
        <f>IF(OR($S78="",$S77=""),"",$I$2*(AA78-AA77))</f>
        <v/>
      </c>
      <c r="AP78" s="9">
        <f>IF(OR($S78="",$S77=""),"",$J$2*LN(AB78/AB77))</f>
        <v/>
      </c>
      <c r="AQ78" s="9">
        <f>IF(OR($S78="",$S77=""),"",$K$2*(AC78-AC77))</f>
        <v/>
      </c>
      <c r="AR78" s="9">
        <f>IF(OR($S78="",$S77=""),"",$L$2*LN(AD78/AD77))</f>
        <v/>
      </c>
      <c r="AS78" s="9">
        <f>IF(OR($S78="",$S77=""),"",$M$2*LN(AE78/AE77))</f>
        <v/>
      </c>
      <c r="AT78" s="9">
        <f>IF(OR($S78="",$S77=""),"",$N$2*LN(AF78/AF77))</f>
        <v/>
      </c>
      <c r="AV78" s="9">
        <f>IF($AH78="","",$AY$16+$AY$4*AI78+$AY$5*AJ78+$AY$6*AK78+$AY$7*AL78+$AY$8*AM78+$AY$9*AN78+$AY$10*AO78+$AY$11*AP78+$AY$12*AQ78+$AY$13*AR78+$AY$14*AS78+$AY$15*AT78)</f>
        <v/>
      </c>
      <c r="BC78" s="10">
        <f>IF((ROW()-6)&lt;=$Q$3,INDEX(LINEST(AH19:AH78,AI19:AT78,TRUE,TRUE),1,13)*$Q$4,"")</f>
        <v/>
      </c>
      <c r="BD78" s="9">
        <f>IF((ROW()-6)&lt;=$Q$3,INDEX(LINEST(AH19:AH78,AI19:AT78,TRUE,TRUE),1,12),"")</f>
        <v/>
      </c>
      <c r="BE78" s="9">
        <f>IF((ROW()-6)&lt;=$Q$3,INDEX(LINEST(AH19:AH78,AI19:AT78,TRUE,TRUE),1,11),"")</f>
        <v/>
      </c>
      <c r="BF78" s="9">
        <f>IF((ROW()-6)&lt;=$Q$3,INDEX(LINEST(AH19:AH78,AI19:AT78,TRUE,TRUE),1,10),"")</f>
        <v/>
      </c>
      <c r="BG78" s="9">
        <f>IF((ROW()-6)&lt;=$Q$3,INDEX(LINEST(AH19:AH78,AI19:AT78,TRUE,TRUE),1,9),"")</f>
        <v/>
      </c>
      <c r="BH78" s="9">
        <f>IF((ROW()-6)&lt;=$Q$3,INDEX(LINEST(AH19:AH78,AI19:AT78,TRUE,TRUE),1,8),"")</f>
        <v/>
      </c>
      <c r="BI78" s="9">
        <f>IF((ROW()-6)&lt;=$Q$3,INDEX(LINEST(AH19:AH78,AI19:AT78,TRUE,TRUE),1,7),"")</f>
        <v/>
      </c>
      <c r="BJ78" s="9">
        <f>IF((ROW()-6)&lt;=$Q$3,INDEX(LINEST(AH19:AH78,AI19:AT78,TRUE,TRUE),1,6),"")</f>
        <v/>
      </c>
      <c r="BK78" s="9">
        <f>IF((ROW()-6)&lt;=$Q$3,INDEX(LINEST(AH19:AH78,AI19:AT78,TRUE,TRUE),1,5),"")</f>
        <v/>
      </c>
      <c r="BL78" s="9">
        <f>IF((ROW()-6)&lt;=$Q$3,INDEX(LINEST(AH19:AH78,AI19:AT78,TRUE,TRUE),1,4),"")</f>
        <v/>
      </c>
      <c r="BM78" s="9">
        <f>IF((ROW()-6)&lt;=$Q$3,INDEX(LINEST(AH19:AH78,AI19:AT78,TRUE,TRUE),1,3),"")</f>
        <v/>
      </c>
      <c r="BN78" s="9">
        <f>IF((ROW()-6)&lt;=$Q$3,INDEX(LINEST(AH19:AH78,AI19:AT78,TRUE,TRUE),1,2),"")</f>
        <v/>
      </c>
      <c r="BO78" s="9">
        <f>IF((ROW()-6)&lt;=$Q$3,INDEX(LINEST(AH19:AH78,AI19:AT78,TRUE,TRUE),1,1),"")</f>
        <v/>
      </c>
      <c r="BP78" s="10">
        <f>IF((ROW()-6)&lt;=$Q$3,INDEX(LINEST(AH19:AH78,AI19:AT78,TRUE,TRUE),3,1),"")</f>
        <v/>
      </c>
      <c r="BR78" s="9">
        <f>IF(AND((ROW()-6)&lt;=$Q$3,ISNUMBER(BC77)),BC77/$Q$4+BD77*AI78+BE77*AJ78+BF77*AK78+BG77*AL78+BH77*AM78+BI77*AN78+BJ77*AO78+BK77*AP78+BL77*AQ78+BM77*AR78+BN77*AS78+BO77*AT78,"")</f>
        <v/>
      </c>
      <c r="BS78">
        <f>IF(ISNUMBER(BR78),AVERAGE(AH18:AH77),"")</f>
        <v/>
      </c>
      <c r="BT78">
        <f>IF(ISNUMBER(BR78),(AH78-BR78)^2,"")</f>
        <v/>
      </c>
      <c r="BU78">
        <f>IF(ISNUMBER(BR78),AH78^2,"")</f>
        <v/>
      </c>
      <c r="BV78">
        <f>IF(ISNUMBER(BR78),(AH78-BS78)^2,"")</f>
        <v/>
      </c>
    </row>
    <row r="79">
      <c r="O79">
        <f>IF($R79="","",CHOOSE($Q$2,YEAR(R79)*12+MONTH(R79),INT((R79-2)/7),YEAR(R79)*4+ROUNDUP(MONTH(R79)/3)))</f>
        <v/>
      </c>
      <c r="P79">
        <f>IF($R79="","",IF($R80="",1,IF(O79&lt;&gt;O80,1,0)))</f>
        <v/>
      </c>
      <c r="Q79">
        <f>IF(P79=1,SUM($P$7:P79),"")</f>
        <v/>
      </c>
      <c r="R79">
        <f>IF($A79="","",IF(ISNUMBER($A79),$A79,IFERROR(DATEVALUE($A79),NA())))</f>
        <v/>
      </c>
      <c r="S79" s="7">
        <f>IFERROR(INDEX($R$7:$R$60000,MATCH(ROW()-6,$Q$7:$Q$60000,0)),"")</f>
        <v/>
      </c>
      <c r="T79">
        <f>IFERROR(INDEX($B$7:$B$60000,MATCH(ROW()-6,$Q$7:$Q$60000,0)),"")</f>
        <v/>
      </c>
      <c r="U79">
        <f>IFERROR(INDEX($C$7:$C$60000,MATCH(ROW()-6,$Q$7:$Q$60000,0)),"")</f>
        <v/>
      </c>
      <c r="V79">
        <f>IFERROR(INDEX($D$7:$D$60000,MATCH(ROW()-6,$Q$7:$Q$60000,0)),"")</f>
        <v/>
      </c>
      <c r="W79">
        <f>IFERROR(INDEX($E$7:$E$60000,MATCH(ROW()-6,$Q$7:$Q$60000,0)),"")</f>
        <v/>
      </c>
      <c r="X79">
        <f>IFERROR(INDEX($F$7:$F$60000,MATCH(ROW()-6,$Q$7:$Q$60000,0)),"")</f>
        <v/>
      </c>
      <c r="Y79">
        <f>IFERROR(INDEX($G$7:$G$60000,MATCH(ROW()-6,$Q$7:$Q$60000,0)),"")</f>
        <v/>
      </c>
      <c r="Z79">
        <f>IFERROR(INDEX($H$7:$H$60000,MATCH(ROW()-6,$Q$7:$Q$60000,0)),"")</f>
        <v/>
      </c>
      <c r="AA79">
        <f>IFERROR(INDEX($I$7:$I$60000,MATCH(ROW()-6,$Q$7:$Q$60000,0)),"")</f>
        <v/>
      </c>
      <c r="AB79">
        <f>IFERROR(INDEX($J$7:$J$60000,MATCH(ROW()-6,$Q$7:$Q$60000,0)),"")</f>
        <v/>
      </c>
      <c r="AC79">
        <f>IFERROR(INDEX($K$7:$K$60000,MATCH(ROW()-6,$Q$7:$Q$60000,0)),"")</f>
        <v/>
      </c>
      <c r="AD79">
        <f>IFERROR(INDEX($L$7:$L$60000,MATCH(ROW()-6,$Q$7:$Q$60000,0)),"")</f>
        <v/>
      </c>
      <c r="AE79">
        <f>IFERROR(INDEX($M$7:$M$60000,MATCH(ROW()-6,$Q$7:$Q$60000,0)),"")</f>
        <v/>
      </c>
      <c r="AF79">
        <f>IFERROR(INDEX($N$7:$N$60000,MATCH(ROW()-6,$Q$7:$Q$60000,0)),"")</f>
        <v/>
      </c>
      <c r="AH79" s="9">
        <f>IF(OR($S79="",$S78=""),"",LN($T79/$T78))</f>
        <v/>
      </c>
      <c r="AI79" s="9">
        <f>IF(OR($S79="",$S78=""),"",$C$2*LN(U79/U78))</f>
        <v/>
      </c>
      <c r="AJ79" s="9">
        <f>IF(OR($S79="",$S78=""),"",$D$2*(V79-V78))</f>
        <v/>
      </c>
      <c r="AK79" s="9">
        <f>IF(OR($S79="",$S78=""),"",$E$2*(W79-W78))</f>
        <v/>
      </c>
      <c r="AL79" s="9">
        <f>IF(OR($S79="",$S78=""),"",$F$2*LN(X79/X78))</f>
        <v/>
      </c>
      <c r="AM79" s="9">
        <f>IF(OR($S79="",$S78=""),"",$G$2*(Y79-Y78))</f>
        <v/>
      </c>
      <c r="AN79" s="9">
        <f>IF(OR($S79="",$S78=""),"",$H$2*LN(Z79/Z78))</f>
        <v/>
      </c>
      <c r="AO79" s="9">
        <f>IF(OR($S79="",$S78=""),"",$I$2*(AA79-AA78))</f>
        <v/>
      </c>
      <c r="AP79" s="9">
        <f>IF(OR($S79="",$S78=""),"",$J$2*LN(AB79/AB78))</f>
        <v/>
      </c>
      <c r="AQ79" s="9">
        <f>IF(OR($S79="",$S78=""),"",$K$2*(AC79-AC78))</f>
        <v/>
      </c>
      <c r="AR79" s="9">
        <f>IF(OR($S79="",$S78=""),"",$L$2*LN(AD79/AD78))</f>
        <v/>
      </c>
      <c r="AS79" s="9">
        <f>IF(OR($S79="",$S78=""),"",$M$2*LN(AE79/AE78))</f>
        <v/>
      </c>
      <c r="AT79" s="9">
        <f>IF(OR($S79="",$S78=""),"",$N$2*LN(AF79/AF78))</f>
        <v/>
      </c>
      <c r="AV79" s="9">
        <f>IF($AH79="","",$AY$16+$AY$4*AI79+$AY$5*AJ79+$AY$6*AK79+$AY$7*AL79+$AY$8*AM79+$AY$9*AN79+$AY$10*AO79+$AY$11*AP79+$AY$12*AQ79+$AY$13*AR79+$AY$14*AS79+$AY$15*AT79)</f>
        <v/>
      </c>
      <c r="BC79" s="10">
        <f>IF((ROW()-6)&lt;=$Q$3,INDEX(LINEST(AH20:AH79,AI20:AT79,TRUE,TRUE),1,13)*$Q$4,"")</f>
        <v/>
      </c>
      <c r="BD79" s="9">
        <f>IF((ROW()-6)&lt;=$Q$3,INDEX(LINEST(AH20:AH79,AI20:AT79,TRUE,TRUE),1,12),"")</f>
        <v/>
      </c>
      <c r="BE79" s="9">
        <f>IF((ROW()-6)&lt;=$Q$3,INDEX(LINEST(AH20:AH79,AI20:AT79,TRUE,TRUE),1,11),"")</f>
        <v/>
      </c>
      <c r="BF79" s="9">
        <f>IF((ROW()-6)&lt;=$Q$3,INDEX(LINEST(AH20:AH79,AI20:AT79,TRUE,TRUE),1,10),"")</f>
        <v/>
      </c>
      <c r="BG79" s="9">
        <f>IF((ROW()-6)&lt;=$Q$3,INDEX(LINEST(AH20:AH79,AI20:AT79,TRUE,TRUE),1,9),"")</f>
        <v/>
      </c>
      <c r="BH79" s="9">
        <f>IF((ROW()-6)&lt;=$Q$3,INDEX(LINEST(AH20:AH79,AI20:AT79,TRUE,TRUE),1,8),"")</f>
        <v/>
      </c>
      <c r="BI79" s="9">
        <f>IF((ROW()-6)&lt;=$Q$3,INDEX(LINEST(AH20:AH79,AI20:AT79,TRUE,TRUE),1,7),"")</f>
        <v/>
      </c>
      <c r="BJ79" s="9">
        <f>IF((ROW()-6)&lt;=$Q$3,INDEX(LINEST(AH20:AH79,AI20:AT79,TRUE,TRUE),1,6),"")</f>
        <v/>
      </c>
      <c r="BK79" s="9">
        <f>IF((ROW()-6)&lt;=$Q$3,INDEX(LINEST(AH20:AH79,AI20:AT79,TRUE,TRUE),1,5),"")</f>
        <v/>
      </c>
      <c r="BL79" s="9">
        <f>IF((ROW()-6)&lt;=$Q$3,INDEX(LINEST(AH20:AH79,AI20:AT79,TRUE,TRUE),1,4),"")</f>
        <v/>
      </c>
      <c r="BM79" s="9">
        <f>IF((ROW()-6)&lt;=$Q$3,INDEX(LINEST(AH20:AH79,AI20:AT79,TRUE,TRUE),1,3),"")</f>
        <v/>
      </c>
      <c r="BN79" s="9">
        <f>IF((ROW()-6)&lt;=$Q$3,INDEX(LINEST(AH20:AH79,AI20:AT79,TRUE,TRUE),1,2),"")</f>
        <v/>
      </c>
      <c r="BO79" s="9">
        <f>IF((ROW()-6)&lt;=$Q$3,INDEX(LINEST(AH20:AH79,AI20:AT79,TRUE,TRUE),1,1),"")</f>
        <v/>
      </c>
      <c r="BP79" s="10">
        <f>IF((ROW()-6)&lt;=$Q$3,INDEX(LINEST(AH20:AH79,AI20:AT79,TRUE,TRUE),3,1),"")</f>
        <v/>
      </c>
      <c r="BR79" s="9">
        <f>IF(AND((ROW()-6)&lt;=$Q$3,ISNUMBER(BC78)),BC78/$Q$4+BD78*AI79+BE78*AJ79+BF78*AK79+BG78*AL79+BH78*AM79+BI78*AN79+BJ78*AO79+BK78*AP79+BL78*AQ79+BM78*AR79+BN78*AS79+BO78*AT79,"")</f>
        <v/>
      </c>
      <c r="BS79">
        <f>IF(ISNUMBER(BR79),AVERAGE(AH19:AH78),"")</f>
        <v/>
      </c>
      <c r="BT79">
        <f>IF(ISNUMBER(BR79),(AH79-BR79)^2,"")</f>
        <v/>
      </c>
      <c r="BU79">
        <f>IF(ISNUMBER(BR79),AH79^2,"")</f>
        <v/>
      </c>
      <c r="BV79">
        <f>IF(ISNUMBER(BR79),(AH79-BS79)^2,"")</f>
        <v/>
      </c>
    </row>
    <row r="80">
      <c r="O80">
        <f>IF($R80="","",CHOOSE($Q$2,YEAR(R80)*12+MONTH(R80),INT((R80-2)/7),YEAR(R80)*4+ROUNDUP(MONTH(R80)/3)))</f>
        <v/>
      </c>
      <c r="P80">
        <f>IF($R80="","",IF($R81="",1,IF(O80&lt;&gt;O81,1,0)))</f>
        <v/>
      </c>
      <c r="Q80">
        <f>IF(P80=1,SUM($P$7:P80),"")</f>
        <v/>
      </c>
      <c r="R80">
        <f>IF($A80="","",IF(ISNUMBER($A80),$A80,IFERROR(DATEVALUE($A80),NA())))</f>
        <v/>
      </c>
      <c r="S80" s="7">
        <f>IFERROR(INDEX($R$7:$R$60000,MATCH(ROW()-6,$Q$7:$Q$60000,0)),"")</f>
        <v/>
      </c>
      <c r="T80">
        <f>IFERROR(INDEX($B$7:$B$60000,MATCH(ROW()-6,$Q$7:$Q$60000,0)),"")</f>
        <v/>
      </c>
      <c r="U80">
        <f>IFERROR(INDEX($C$7:$C$60000,MATCH(ROW()-6,$Q$7:$Q$60000,0)),"")</f>
        <v/>
      </c>
      <c r="V80">
        <f>IFERROR(INDEX($D$7:$D$60000,MATCH(ROW()-6,$Q$7:$Q$60000,0)),"")</f>
        <v/>
      </c>
      <c r="W80">
        <f>IFERROR(INDEX($E$7:$E$60000,MATCH(ROW()-6,$Q$7:$Q$60000,0)),"")</f>
        <v/>
      </c>
      <c r="X80">
        <f>IFERROR(INDEX($F$7:$F$60000,MATCH(ROW()-6,$Q$7:$Q$60000,0)),"")</f>
        <v/>
      </c>
      <c r="Y80">
        <f>IFERROR(INDEX($G$7:$G$60000,MATCH(ROW()-6,$Q$7:$Q$60000,0)),"")</f>
        <v/>
      </c>
      <c r="Z80">
        <f>IFERROR(INDEX($H$7:$H$60000,MATCH(ROW()-6,$Q$7:$Q$60000,0)),"")</f>
        <v/>
      </c>
      <c r="AA80">
        <f>IFERROR(INDEX($I$7:$I$60000,MATCH(ROW()-6,$Q$7:$Q$60000,0)),"")</f>
        <v/>
      </c>
      <c r="AB80">
        <f>IFERROR(INDEX($J$7:$J$60000,MATCH(ROW()-6,$Q$7:$Q$60000,0)),"")</f>
        <v/>
      </c>
      <c r="AC80">
        <f>IFERROR(INDEX($K$7:$K$60000,MATCH(ROW()-6,$Q$7:$Q$60000,0)),"")</f>
        <v/>
      </c>
      <c r="AD80">
        <f>IFERROR(INDEX($L$7:$L$60000,MATCH(ROW()-6,$Q$7:$Q$60000,0)),"")</f>
        <v/>
      </c>
      <c r="AE80">
        <f>IFERROR(INDEX($M$7:$M$60000,MATCH(ROW()-6,$Q$7:$Q$60000,0)),"")</f>
        <v/>
      </c>
      <c r="AF80">
        <f>IFERROR(INDEX($N$7:$N$60000,MATCH(ROW()-6,$Q$7:$Q$60000,0)),"")</f>
        <v/>
      </c>
      <c r="AH80" s="9">
        <f>IF(OR($S80="",$S79=""),"",LN($T80/$T79))</f>
        <v/>
      </c>
      <c r="AI80" s="9">
        <f>IF(OR($S80="",$S79=""),"",$C$2*LN(U80/U79))</f>
        <v/>
      </c>
      <c r="AJ80" s="9">
        <f>IF(OR($S80="",$S79=""),"",$D$2*(V80-V79))</f>
        <v/>
      </c>
      <c r="AK80" s="9">
        <f>IF(OR($S80="",$S79=""),"",$E$2*(W80-W79))</f>
        <v/>
      </c>
      <c r="AL80" s="9">
        <f>IF(OR($S80="",$S79=""),"",$F$2*LN(X80/X79))</f>
        <v/>
      </c>
      <c r="AM80" s="9">
        <f>IF(OR($S80="",$S79=""),"",$G$2*(Y80-Y79))</f>
        <v/>
      </c>
      <c r="AN80" s="9">
        <f>IF(OR($S80="",$S79=""),"",$H$2*LN(Z80/Z79))</f>
        <v/>
      </c>
      <c r="AO80" s="9">
        <f>IF(OR($S80="",$S79=""),"",$I$2*(AA80-AA79))</f>
        <v/>
      </c>
      <c r="AP80" s="9">
        <f>IF(OR($S80="",$S79=""),"",$J$2*LN(AB80/AB79))</f>
        <v/>
      </c>
      <c r="AQ80" s="9">
        <f>IF(OR($S80="",$S79=""),"",$K$2*(AC80-AC79))</f>
        <v/>
      </c>
      <c r="AR80" s="9">
        <f>IF(OR($S80="",$S79=""),"",$L$2*LN(AD80/AD79))</f>
        <v/>
      </c>
      <c r="AS80" s="9">
        <f>IF(OR($S80="",$S79=""),"",$M$2*LN(AE80/AE79))</f>
        <v/>
      </c>
      <c r="AT80" s="9">
        <f>IF(OR($S80="",$S79=""),"",$N$2*LN(AF80/AF79))</f>
        <v/>
      </c>
      <c r="AV80" s="9">
        <f>IF($AH80="","",$AY$16+$AY$4*AI80+$AY$5*AJ80+$AY$6*AK80+$AY$7*AL80+$AY$8*AM80+$AY$9*AN80+$AY$10*AO80+$AY$11*AP80+$AY$12*AQ80+$AY$13*AR80+$AY$14*AS80+$AY$15*AT80)</f>
        <v/>
      </c>
      <c r="BC80" s="10">
        <f>IF((ROW()-6)&lt;=$Q$3,INDEX(LINEST(AH21:AH80,AI21:AT80,TRUE,TRUE),1,13)*$Q$4,"")</f>
        <v/>
      </c>
      <c r="BD80" s="9">
        <f>IF((ROW()-6)&lt;=$Q$3,INDEX(LINEST(AH21:AH80,AI21:AT80,TRUE,TRUE),1,12),"")</f>
        <v/>
      </c>
      <c r="BE80" s="9">
        <f>IF((ROW()-6)&lt;=$Q$3,INDEX(LINEST(AH21:AH80,AI21:AT80,TRUE,TRUE),1,11),"")</f>
        <v/>
      </c>
      <c r="BF80" s="9">
        <f>IF((ROW()-6)&lt;=$Q$3,INDEX(LINEST(AH21:AH80,AI21:AT80,TRUE,TRUE),1,10),"")</f>
        <v/>
      </c>
      <c r="BG80" s="9">
        <f>IF((ROW()-6)&lt;=$Q$3,INDEX(LINEST(AH21:AH80,AI21:AT80,TRUE,TRUE),1,9),"")</f>
        <v/>
      </c>
      <c r="BH80" s="9">
        <f>IF((ROW()-6)&lt;=$Q$3,INDEX(LINEST(AH21:AH80,AI21:AT80,TRUE,TRUE),1,8),"")</f>
        <v/>
      </c>
      <c r="BI80" s="9">
        <f>IF((ROW()-6)&lt;=$Q$3,INDEX(LINEST(AH21:AH80,AI21:AT80,TRUE,TRUE),1,7),"")</f>
        <v/>
      </c>
      <c r="BJ80" s="9">
        <f>IF((ROW()-6)&lt;=$Q$3,INDEX(LINEST(AH21:AH80,AI21:AT80,TRUE,TRUE),1,6),"")</f>
        <v/>
      </c>
      <c r="BK80" s="9">
        <f>IF((ROW()-6)&lt;=$Q$3,INDEX(LINEST(AH21:AH80,AI21:AT80,TRUE,TRUE),1,5),"")</f>
        <v/>
      </c>
      <c r="BL80" s="9">
        <f>IF((ROW()-6)&lt;=$Q$3,INDEX(LINEST(AH21:AH80,AI21:AT80,TRUE,TRUE),1,4),"")</f>
        <v/>
      </c>
      <c r="BM80" s="9">
        <f>IF((ROW()-6)&lt;=$Q$3,INDEX(LINEST(AH21:AH80,AI21:AT80,TRUE,TRUE),1,3),"")</f>
        <v/>
      </c>
      <c r="BN80" s="9">
        <f>IF((ROW()-6)&lt;=$Q$3,INDEX(LINEST(AH21:AH80,AI21:AT80,TRUE,TRUE),1,2),"")</f>
        <v/>
      </c>
      <c r="BO80" s="9">
        <f>IF((ROW()-6)&lt;=$Q$3,INDEX(LINEST(AH21:AH80,AI21:AT80,TRUE,TRUE),1,1),"")</f>
        <v/>
      </c>
      <c r="BP80" s="10">
        <f>IF((ROW()-6)&lt;=$Q$3,INDEX(LINEST(AH21:AH80,AI21:AT80,TRUE,TRUE),3,1),"")</f>
        <v/>
      </c>
      <c r="BR80" s="9">
        <f>IF(AND((ROW()-6)&lt;=$Q$3,ISNUMBER(BC79)),BC79/$Q$4+BD79*AI80+BE79*AJ80+BF79*AK80+BG79*AL80+BH79*AM80+BI79*AN80+BJ79*AO80+BK79*AP80+BL79*AQ80+BM79*AR80+BN79*AS80+BO79*AT80,"")</f>
        <v/>
      </c>
      <c r="BS80">
        <f>IF(ISNUMBER(BR80),AVERAGE(AH20:AH79),"")</f>
        <v/>
      </c>
      <c r="BT80">
        <f>IF(ISNUMBER(BR80),(AH80-BR80)^2,"")</f>
        <v/>
      </c>
      <c r="BU80">
        <f>IF(ISNUMBER(BR80),AH80^2,"")</f>
        <v/>
      </c>
      <c r="BV80">
        <f>IF(ISNUMBER(BR80),(AH80-BS80)^2,"")</f>
        <v/>
      </c>
    </row>
    <row r="81">
      <c r="O81">
        <f>IF($R81="","",CHOOSE($Q$2,YEAR(R81)*12+MONTH(R81),INT((R81-2)/7),YEAR(R81)*4+ROUNDUP(MONTH(R81)/3)))</f>
        <v/>
      </c>
      <c r="P81">
        <f>IF($R81="","",IF($R82="",1,IF(O81&lt;&gt;O82,1,0)))</f>
        <v/>
      </c>
      <c r="Q81">
        <f>IF(P81=1,SUM($P$7:P81),"")</f>
        <v/>
      </c>
      <c r="R81">
        <f>IF($A81="","",IF(ISNUMBER($A81),$A81,IFERROR(DATEVALUE($A81),NA())))</f>
        <v/>
      </c>
      <c r="S81" s="7">
        <f>IFERROR(INDEX($R$7:$R$60000,MATCH(ROW()-6,$Q$7:$Q$60000,0)),"")</f>
        <v/>
      </c>
      <c r="T81">
        <f>IFERROR(INDEX($B$7:$B$60000,MATCH(ROW()-6,$Q$7:$Q$60000,0)),"")</f>
        <v/>
      </c>
      <c r="U81">
        <f>IFERROR(INDEX($C$7:$C$60000,MATCH(ROW()-6,$Q$7:$Q$60000,0)),"")</f>
        <v/>
      </c>
      <c r="V81">
        <f>IFERROR(INDEX($D$7:$D$60000,MATCH(ROW()-6,$Q$7:$Q$60000,0)),"")</f>
        <v/>
      </c>
      <c r="W81">
        <f>IFERROR(INDEX($E$7:$E$60000,MATCH(ROW()-6,$Q$7:$Q$60000,0)),"")</f>
        <v/>
      </c>
      <c r="X81">
        <f>IFERROR(INDEX($F$7:$F$60000,MATCH(ROW()-6,$Q$7:$Q$60000,0)),"")</f>
        <v/>
      </c>
      <c r="Y81">
        <f>IFERROR(INDEX($G$7:$G$60000,MATCH(ROW()-6,$Q$7:$Q$60000,0)),"")</f>
        <v/>
      </c>
      <c r="Z81">
        <f>IFERROR(INDEX($H$7:$H$60000,MATCH(ROW()-6,$Q$7:$Q$60000,0)),"")</f>
        <v/>
      </c>
      <c r="AA81">
        <f>IFERROR(INDEX($I$7:$I$60000,MATCH(ROW()-6,$Q$7:$Q$60000,0)),"")</f>
        <v/>
      </c>
      <c r="AB81">
        <f>IFERROR(INDEX($J$7:$J$60000,MATCH(ROW()-6,$Q$7:$Q$60000,0)),"")</f>
        <v/>
      </c>
      <c r="AC81">
        <f>IFERROR(INDEX($K$7:$K$60000,MATCH(ROW()-6,$Q$7:$Q$60000,0)),"")</f>
        <v/>
      </c>
      <c r="AD81">
        <f>IFERROR(INDEX($L$7:$L$60000,MATCH(ROW()-6,$Q$7:$Q$60000,0)),"")</f>
        <v/>
      </c>
      <c r="AE81">
        <f>IFERROR(INDEX($M$7:$M$60000,MATCH(ROW()-6,$Q$7:$Q$60000,0)),"")</f>
        <v/>
      </c>
      <c r="AF81">
        <f>IFERROR(INDEX($N$7:$N$60000,MATCH(ROW()-6,$Q$7:$Q$60000,0)),"")</f>
        <v/>
      </c>
      <c r="AH81" s="9">
        <f>IF(OR($S81="",$S80=""),"",LN($T81/$T80))</f>
        <v/>
      </c>
      <c r="AI81" s="9">
        <f>IF(OR($S81="",$S80=""),"",$C$2*LN(U81/U80))</f>
        <v/>
      </c>
      <c r="AJ81" s="9">
        <f>IF(OR($S81="",$S80=""),"",$D$2*(V81-V80))</f>
        <v/>
      </c>
      <c r="AK81" s="9">
        <f>IF(OR($S81="",$S80=""),"",$E$2*(W81-W80))</f>
        <v/>
      </c>
      <c r="AL81" s="9">
        <f>IF(OR($S81="",$S80=""),"",$F$2*LN(X81/X80))</f>
        <v/>
      </c>
      <c r="AM81" s="9">
        <f>IF(OR($S81="",$S80=""),"",$G$2*(Y81-Y80))</f>
        <v/>
      </c>
      <c r="AN81" s="9">
        <f>IF(OR($S81="",$S80=""),"",$H$2*LN(Z81/Z80))</f>
        <v/>
      </c>
      <c r="AO81" s="9">
        <f>IF(OR($S81="",$S80=""),"",$I$2*(AA81-AA80))</f>
        <v/>
      </c>
      <c r="AP81" s="9">
        <f>IF(OR($S81="",$S80=""),"",$J$2*LN(AB81/AB80))</f>
        <v/>
      </c>
      <c r="AQ81" s="9">
        <f>IF(OR($S81="",$S80=""),"",$K$2*(AC81-AC80))</f>
        <v/>
      </c>
      <c r="AR81" s="9">
        <f>IF(OR($S81="",$S80=""),"",$L$2*LN(AD81/AD80))</f>
        <v/>
      </c>
      <c r="AS81" s="9">
        <f>IF(OR($S81="",$S80=""),"",$M$2*LN(AE81/AE80))</f>
        <v/>
      </c>
      <c r="AT81" s="9">
        <f>IF(OR($S81="",$S80=""),"",$N$2*LN(AF81/AF80))</f>
        <v/>
      </c>
      <c r="AV81" s="9">
        <f>IF($AH81="","",$AY$16+$AY$4*AI81+$AY$5*AJ81+$AY$6*AK81+$AY$7*AL81+$AY$8*AM81+$AY$9*AN81+$AY$10*AO81+$AY$11*AP81+$AY$12*AQ81+$AY$13*AR81+$AY$14*AS81+$AY$15*AT81)</f>
        <v/>
      </c>
      <c r="BC81" s="10">
        <f>IF((ROW()-6)&lt;=$Q$3,INDEX(LINEST(AH22:AH81,AI22:AT81,TRUE,TRUE),1,13)*$Q$4,"")</f>
        <v/>
      </c>
      <c r="BD81" s="9">
        <f>IF((ROW()-6)&lt;=$Q$3,INDEX(LINEST(AH22:AH81,AI22:AT81,TRUE,TRUE),1,12),"")</f>
        <v/>
      </c>
      <c r="BE81" s="9">
        <f>IF((ROW()-6)&lt;=$Q$3,INDEX(LINEST(AH22:AH81,AI22:AT81,TRUE,TRUE),1,11),"")</f>
        <v/>
      </c>
      <c r="BF81" s="9">
        <f>IF((ROW()-6)&lt;=$Q$3,INDEX(LINEST(AH22:AH81,AI22:AT81,TRUE,TRUE),1,10),"")</f>
        <v/>
      </c>
      <c r="BG81" s="9">
        <f>IF((ROW()-6)&lt;=$Q$3,INDEX(LINEST(AH22:AH81,AI22:AT81,TRUE,TRUE),1,9),"")</f>
        <v/>
      </c>
      <c r="BH81" s="9">
        <f>IF((ROW()-6)&lt;=$Q$3,INDEX(LINEST(AH22:AH81,AI22:AT81,TRUE,TRUE),1,8),"")</f>
        <v/>
      </c>
      <c r="BI81" s="9">
        <f>IF((ROW()-6)&lt;=$Q$3,INDEX(LINEST(AH22:AH81,AI22:AT81,TRUE,TRUE),1,7),"")</f>
        <v/>
      </c>
      <c r="BJ81" s="9">
        <f>IF((ROW()-6)&lt;=$Q$3,INDEX(LINEST(AH22:AH81,AI22:AT81,TRUE,TRUE),1,6),"")</f>
        <v/>
      </c>
      <c r="BK81" s="9">
        <f>IF((ROW()-6)&lt;=$Q$3,INDEX(LINEST(AH22:AH81,AI22:AT81,TRUE,TRUE),1,5),"")</f>
        <v/>
      </c>
      <c r="BL81" s="9">
        <f>IF((ROW()-6)&lt;=$Q$3,INDEX(LINEST(AH22:AH81,AI22:AT81,TRUE,TRUE),1,4),"")</f>
        <v/>
      </c>
      <c r="BM81" s="9">
        <f>IF((ROW()-6)&lt;=$Q$3,INDEX(LINEST(AH22:AH81,AI22:AT81,TRUE,TRUE),1,3),"")</f>
        <v/>
      </c>
      <c r="BN81" s="9">
        <f>IF((ROW()-6)&lt;=$Q$3,INDEX(LINEST(AH22:AH81,AI22:AT81,TRUE,TRUE),1,2),"")</f>
        <v/>
      </c>
      <c r="BO81" s="9">
        <f>IF((ROW()-6)&lt;=$Q$3,INDEX(LINEST(AH22:AH81,AI22:AT81,TRUE,TRUE),1,1),"")</f>
        <v/>
      </c>
      <c r="BP81" s="10">
        <f>IF((ROW()-6)&lt;=$Q$3,INDEX(LINEST(AH22:AH81,AI22:AT81,TRUE,TRUE),3,1),"")</f>
        <v/>
      </c>
      <c r="BR81" s="9">
        <f>IF(AND((ROW()-6)&lt;=$Q$3,ISNUMBER(BC80)),BC80/$Q$4+BD80*AI81+BE80*AJ81+BF80*AK81+BG80*AL81+BH80*AM81+BI80*AN81+BJ80*AO81+BK80*AP81+BL80*AQ81+BM80*AR81+BN80*AS81+BO80*AT81,"")</f>
        <v/>
      </c>
      <c r="BS81">
        <f>IF(ISNUMBER(BR81),AVERAGE(AH21:AH80),"")</f>
        <v/>
      </c>
      <c r="BT81">
        <f>IF(ISNUMBER(BR81),(AH81-BR81)^2,"")</f>
        <v/>
      </c>
      <c r="BU81">
        <f>IF(ISNUMBER(BR81),AH81^2,"")</f>
        <v/>
      </c>
      <c r="BV81">
        <f>IF(ISNUMBER(BR81),(AH81-BS81)^2,"")</f>
        <v/>
      </c>
    </row>
    <row r="82">
      <c r="O82">
        <f>IF($R82="","",CHOOSE($Q$2,YEAR(R82)*12+MONTH(R82),INT((R82-2)/7),YEAR(R82)*4+ROUNDUP(MONTH(R82)/3)))</f>
        <v/>
      </c>
      <c r="P82">
        <f>IF($R82="","",IF($R83="",1,IF(O82&lt;&gt;O83,1,0)))</f>
        <v/>
      </c>
      <c r="Q82">
        <f>IF(P82=1,SUM($P$7:P82),"")</f>
        <v/>
      </c>
      <c r="R82">
        <f>IF($A82="","",IF(ISNUMBER($A82),$A82,IFERROR(DATEVALUE($A82),NA())))</f>
        <v/>
      </c>
      <c r="S82" s="7">
        <f>IFERROR(INDEX($R$7:$R$60000,MATCH(ROW()-6,$Q$7:$Q$60000,0)),"")</f>
        <v/>
      </c>
      <c r="T82">
        <f>IFERROR(INDEX($B$7:$B$60000,MATCH(ROW()-6,$Q$7:$Q$60000,0)),"")</f>
        <v/>
      </c>
      <c r="U82">
        <f>IFERROR(INDEX($C$7:$C$60000,MATCH(ROW()-6,$Q$7:$Q$60000,0)),"")</f>
        <v/>
      </c>
      <c r="V82">
        <f>IFERROR(INDEX($D$7:$D$60000,MATCH(ROW()-6,$Q$7:$Q$60000,0)),"")</f>
        <v/>
      </c>
      <c r="W82">
        <f>IFERROR(INDEX($E$7:$E$60000,MATCH(ROW()-6,$Q$7:$Q$60000,0)),"")</f>
        <v/>
      </c>
      <c r="X82">
        <f>IFERROR(INDEX($F$7:$F$60000,MATCH(ROW()-6,$Q$7:$Q$60000,0)),"")</f>
        <v/>
      </c>
      <c r="Y82">
        <f>IFERROR(INDEX($G$7:$G$60000,MATCH(ROW()-6,$Q$7:$Q$60000,0)),"")</f>
        <v/>
      </c>
      <c r="Z82">
        <f>IFERROR(INDEX($H$7:$H$60000,MATCH(ROW()-6,$Q$7:$Q$60000,0)),"")</f>
        <v/>
      </c>
      <c r="AA82">
        <f>IFERROR(INDEX($I$7:$I$60000,MATCH(ROW()-6,$Q$7:$Q$60000,0)),"")</f>
        <v/>
      </c>
      <c r="AB82">
        <f>IFERROR(INDEX($J$7:$J$60000,MATCH(ROW()-6,$Q$7:$Q$60000,0)),"")</f>
        <v/>
      </c>
      <c r="AC82">
        <f>IFERROR(INDEX($K$7:$K$60000,MATCH(ROW()-6,$Q$7:$Q$60000,0)),"")</f>
        <v/>
      </c>
      <c r="AD82">
        <f>IFERROR(INDEX($L$7:$L$60000,MATCH(ROW()-6,$Q$7:$Q$60000,0)),"")</f>
        <v/>
      </c>
      <c r="AE82">
        <f>IFERROR(INDEX($M$7:$M$60000,MATCH(ROW()-6,$Q$7:$Q$60000,0)),"")</f>
        <v/>
      </c>
      <c r="AF82">
        <f>IFERROR(INDEX($N$7:$N$60000,MATCH(ROW()-6,$Q$7:$Q$60000,0)),"")</f>
        <v/>
      </c>
      <c r="AH82" s="9">
        <f>IF(OR($S82="",$S81=""),"",LN($T82/$T81))</f>
        <v/>
      </c>
      <c r="AI82" s="9">
        <f>IF(OR($S82="",$S81=""),"",$C$2*LN(U82/U81))</f>
        <v/>
      </c>
      <c r="AJ82" s="9">
        <f>IF(OR($S82="",$S81=""),"",$D$2*(V82-V81))</f>
        <v/>
      </c>
      <c r="AK82" s="9">
        <f>IF(OR($S82="",$S81=""),"",$E$2*(W82-W81))</f>
        <v/>
      </c>
      <c r="AL82" s="9">
        <f>IF(OR($S82="",$S81=""),"",$F$2*LN(X82/X81))</f>
        <v/>
      </c>
      <c r="AM82" s="9">
        <f>IF(OR($S82="",$S81=""),"",$G$2*(Y82-Y81))</f>
        <v/>
      </c>
      <c r="AN82" s="9">
        <f>IF(OR($S82="",$S81=""),"",$H$2*LN(Z82/Z81))</f>
        <v/>
      </c>
      <c r="AO82" s="9">
        <f>IF(OR($S82="",$S81=""),"",$I$2*(AA82-AA81))</f>
        <v/>
      </c>
      <c r="AP82" s="9">
        <f>IF(OR($S82="",$S81=""),"",$J$2*LN(AB82/AB81))</f>
        <v/>
      </c>
      <c r="AQ82" s="9">
        <f>IF(OR($S82="",$S81=""),"",$K$2*(AC82-AC81))</f>
        <v/>
      </c>
      <c r="AR82" s="9">
        <f>IF(OR($S82="",$S81=""),"",$L$2*LN(AD82/AD81))</f>
        <v/>
      </c>
      <c r="AS82" s="9">
        <f>IF(OR($S82="",$S81=""),"",$M$2*LN(AE82/AE81))</f>
        <v/>
      </c>
      <c r="AT82" s="9">
        <f>IF(OR($S82="",$S81=""),"",$N$2*LN(AF82/AF81))</f>
        <v/>
      </c>
      <c r="AV82" s="9">
        <f>IF($AH82="","",$AY$16+$AY$4*AI82+$AY$5*AJ82+$AY$6*AK82+$AY$7*AL82+$AY$8*AM82+$AY$9*AN82+$AY$10*AO82+$AY$11*AP82+$AY$12*AQ82+$AY$13*AR82+$AY$14*AS82+$AY$15*AT82)</f>
        <v/>
      </c>
      <c r="BC82" s="10">
        <f>IF((ROW()-6)&lt;=$Q$3,INDEX(LINEST(AH23:AH82,AI23:AT82,TRUE,TRUE),1,13)*$Q$4,"")</f>
        <v/>
      </c>
      <c r="BD82" s="9">
        <f>IF((ROW()-6)&lt;=$Q$3,INDEX(LINEST(AH23:AH82,AI23:AT82,TRUE,TRUE),1,12),"")</f>
        <v/>
      </c>
      <c r="BE82" s="9">
        <f>IF((ROW()-6)&lt;=$Q$3,INDEX(LINEST(AH23:AH82,AI23:AT82,TRUE,TRUE),1,11),"")</f>
        <v/>
      </c>
      <c r="BF82" s="9">
        <f>IF((ROW()-6)&lt;=$Q$3,INDEX(LINEST(AH23:AH82,AI23:AT82,TRUE,TRUE),1,10),"")</f>
        <v/>
      </c>
      <c r="BG82" s="9">
        <f>IF((ROW()-6)&lt;=$Q$3,INDEX(LINEST(AH23:AH82,AI23:AT82,TRUE,TRUE),1,9),"")</f>
        <v/>
      </c>
      <c r="BH82" s="9">
        <f>IF((ROW()-6)&lt;=$Q$3,INDEX(LINEST(AH23:AH82,AI23:AT82,TRUE,TRUE),1,8),"")</f>
        <v/>
      </c>
      <c r="BI82" s="9">
        <f>IF((ROW()-6)&lt;=$Q$3,INDEX(LINEST(AH23:AH82,AI23:AT82,TRUE,TRUE),1,7),"")</f>
        <v/>
      </c>
      <c r="BJ82" s="9">
        <f>IF((ROW()-6)&lt;=$Q$3,INDEX(LINEST(AH23:AH82,AI23:AT82,TRUE,TRUE),1,6),"")</f>
        <v/>
      </c>
      <c r="BK82" s="9">
        <f>IF((ROW()-6)&lt;=$Q$3,INDEX(LINEST(AH23:AH82,AI23:AT82,TRUE,TRUE),1,5),"")</f>
        <v/>
      </c>
      <c r="BL82" s="9">
        <f>IF((ROW()-6)&lt;=$Q$3,INDEX(LINEST(AH23:AH82,AI23:AT82,TRUE,TRUE),1,4),"")</f>
        <v/>
      </c>
      <c r="BM82" s="9">
        <f>IF((ROW()-6)&lt;=$Q$3,INDEX(LINEST(AH23:AH82,AI23:AT82,TRUE,TRUE),1,3),"")</f>
        <v/>
      </c>
      <c r="BN82" s="9">
        <f>IF((ROW()-6)&lt;=$Q$3,INDEX(LINEST(AH23:AH82,AI23:AT82,TRUE,TRUE),1,2),"")</f>
        <v/>
      </c>
      <c r="BO82" s="9">
        <f>IF((ROW()-6)&lt;=$Q$3,INDEX(LINEST(AH23:AH82,AI23:AT82,TRUE,TRUE),1,1),"")</f>
        <v/>
      </c>
      <c r="BP82" s="10">
        <f>IF((ROW()-6)&lt;=$Q$3,INDEX(LINEST(AH23:AH82,AI23:AT82,TRUE,TRUE),3,1),"")</f>
        <v/>
      </c>
      <c r="BR82" s="9">
        <f>IF(AND((ROW()-6)&lt;=$Q$3,ISNUMBER(BC81)),BC81/$Q$4+BD81*AI82+BE81*AJ82+BF81*AK82+BG81*AL82+BH81*AM82+BI81*AN82+BJ81*AO82+BK81*AP82+BL81*AQ82+BM81*AR82+BN81*AS82+BO81*AT82,"")</f>
        <v/>
      </c>
      <c r="BS82">
        <f>IF(ISNUMBER(BR82),AVERAGE(AH22:AH81),"")</f>
        <v/>
      </c>
      <c r="BT82">
        <f>IF(ISNUMBER(BR82),(AH82-BR82)^2,"")</f>
        <v/>
      </c>
      <c r="BU82">
        <f>IF(ISNUMBER(BR82),AH82^2,"")</f>
        <v/>
      </c>
      <c r="BV82">
        <f>IF(ISNUMBER(BR82),(AH82-BS82)^2,"")</f>
        <v/>
      </c>
    </row>
    <row r="83">
      <c r="O83">
        <f>IF($R83="","",CHOOSE($Q$2,YEAR(R83)*12+MONTH(R83),INT((R83-2)/7),YEAR(R83)*4+ROUNDUP(MONTH(R83)/3)))</f>
        <v/>
      </c>
      <c r="P83">
        <f>IF($R83="","",IF($R84="",1,IF(O83&lt;&gt;O84,1,0)))</f>
        <v/>
      </c>
      <c r="Q83">
        <f>IF(P83=1,SUM($P$7:P83),"")</f>
        <v/>
      </c>
      <c r="R83">
        <f>IF($A83="","",IF(ISNUMBER($A83),$A83,IFERROR(DATEVALUE($A83),NA())))</f>
        <v/>
      </c>
      <c r="S83" s="7">
        <f>IFERROR(INDEX($R$7:$R$60000,MATCH(ROW()-6,$Q$7:$Q$60000,0)),"")</f>
        <v/>
      </c>
      <c r="T83">
        <f>IFERROR(INDEX($B$7:$B$60000,MATCH(ROW()-6,$Q$7:$Q$60000,0)),"")</f>
        <v/>
      </c>
      <c r="U83">
        <f>IFERROR(INDEX($C$7:$C$60000,MATCH(ROW()-6,$Q$7:$Q$60000,0)),"")</f>
        <v/>
      </c>
      <c r="V83">
        <f>IFERROR(INDEX($D$7:$D$60000,MATCH(ROW()-6,$Q$7:$Q$60000,0)),"")</f>
        <v/>
      </c>
      <c r="W83">
        <f>IFERROR(INDEX($E$7:$E$60000,MATCH(ROW()-6,$Q$7:$Q$60000,0)),"")</f>
        <v/>
      </c>
      <c r="X83">
        <f>IFERROR(INDEX($F$7:$F$60000,MATCH(ROW()-6,$Q$7:$Q$60000,0)),"")</f>
        <v/>
      </c>
      <c r="Y83">
        <f>IFERROR(INDEX($G$7:$G$60000,MATCH(ROW()-6,$Q$7:$Q$60000,0)),"")</f>
        <v/>
      </c>
      <c r="Z83">
        <f>IFERROR(INDEX($H$7:$H$60000,MATCH(ROW()-6,$Q$7:$Q$60000,0)),"")</f>
        <v/>
      </c>
      <c r="AA83">
        <f>IFERROR(INDEX($I$7:$I$60000,MATCH(ROW()-6,$Q$7:$Q$60000,0)),"")</f>
        <v/>
      </c>
      <c r="AB83">
        <f>IFERROR(INDEX($J$7:$J$60000,MATCH(ROW()-6,$Q$7:$Q$60000,0)),"")</f>
        <v/>
      </c>
      <c r="AC83">
        <f>IFERROR(INDEX($K$7:$K$60000,MATCH(ROW()-6,$Q$7:$Q$60000,0)),"")</f>
        <v/>
      </c>
      <c r="AD83">
        <f>IFERROR(INDEX($L$7:$L$60000,MATCH(ROW()-6,$Q$7:$Q$60000,0)),"")</f>
        <v/>
      </c>
      <c r="AE83">
        <f>IFERROR(INDEX($M$7:$M$60000,MATCH(ROW()-6,$Q$7:$Q$60000,0)),"")</f>
        <v/>
      </c>
      <c r="AF83">
        <f>IFERROR(INDEX($N$7:$N$60000,MATCH(ROW()-6,$Q$7:$Q$60000,0)),"")</f>
        <v/>
      </c>
      <c r="AH83" s="9">
        <f>IF(OR($S83="",$S82=""),"",LN($T83/$T82))</f>
        <v/>
      </c>
      <c r="AI83" s="9">
        <f>IF(OR($S83="",$S82=""),"",$C$2*LN(U83/U82))</f>
        <v/>
      </c>
      <c r="AJ83" s="9">
        <f>IF(OR($S83="",$S82=""),"",$D$2*(V83-V82))</f>
        <v/>
      </c>
      <c r="AK83" s="9">
        <f>IF(OR($S83="",$S82=""),"",$E$2*(W83-W82))</f>
        <v/>
      </c>
      <c r="AL83" s="9">
        <f>IF(OR($S83="",$S82=""),"",$F$2*LN(X83/X82))</f>
        <v/>
      </c>
      <c r="AM83" s="9">
        <f>IF(OR($S83="",$S82=""),"",$G$2*(Y83-Y82))</f>
        <v/>
      </c>
      <c r="AN83" s="9">
        <f>IF(OR($S83="",$S82=""),"",$H$2*LN(Z83/Z82))</f>
        <v/>
      </c>
      <c r="AO83" s="9">
        <f>IF(OR($S83="",$S82=""),"",$I$2*(AA83-AA82))</f>
        <v/>
      </c>
      <c r="AP83" s="9">
        <f>IF(OR($S83="",$S82=""),"",$J$2*LN(AB83/AB82))</f>
        <v/>
      </c>
      <c r="AQ83" s="9">
        <f>IF(OR($S83="",$S82=""),"",$K$2*(AC83-AC82))</f>
        <v/>
      </c>
      <c r="AR83" s="9">
        <f>IF(OR($S83="",$S82=""),"",$L$2*LN(AD83/AD82))</f>
        <v/>
      </c>
      <c r="AS83" s="9">
        <f>IF(OR($S83="",$S82=""),"",$M$2*LN(AE83/AE82))</f>
        <v/>
      </c>
      <c r="AT83" s="9">
        <f>IF(OR($S83="",$S82=""),"",$N$2*LN(AF83/AF82))</f>
        <v/>
      </c>
      <c r="AV83" s="9">
        <f>IF($AH83="","",$AY$16+$AY$4*AI83+$AY$5*AJ83+$AY$6*AK83+$AY$7*AL83+$AY$8*AM83+$AY$9*AN83+$AY$10*AO83+$AY$11*AP83+$AY$12*AQ83+$AY$13*AR83+$AY$14*AS83+$AY$15*AT83)</f>
        <v/>
      </c>
      <c r="BC83" s="10">
        <f>IF((ROW()-6)&lt;=$Q$3,INDEX(LINEST(AH24:AH83,AI24:AT83,TRUE,TRUE),1,13)*$Q$4,"")</f>
        <v/>
      </c>
      <c r="BD83" s="9">
        <f>IF((ROW()-6)&lt;=$Q$3,INDEX(LINEST(AH24:AH83,AI24:AT83,TRUE,TRUE),1,12),"")</f>
        <v/>
      </c>
      <c r="BE83" s="9">
        <f>IF((ROW()-6)&lt;=$Q$3,INDEX(LINEST(AH24:AH83,AI24:AT83,TRUE,TRUE),1,11),"")</f>
        <v/>
      </c>
      <c r="BF83" s="9">
        <f>IF((ROW()-6)&lt;=$Q$3,INDEX(LINEST(AH24:AH83,AI24:AT83,TRUE,TRUE),1,10),"")</f>
        <v/>
      </c>
      <c r="BG83" s="9">
        <f>IF((ROW()-6)&lt;=$Q$3,INDEX(LINEST(AH24:AH83,AI24:AT83,TRUE,TRUE),1,9),"")</f>
        <v/>
      </c>
      <c r="BH83" s="9">
        <f>IF((ROW()-6)&lt;=$Q$3,INDEX(LINEST(AH24:AH83,AI24:AT83,TRUE,TRUE),1,8),"")</f>
        <v/>
      </c>
      <c r="BI83" s="9">
        <f>IF((ROW()-6)&lt;=$Q$3,INDEX(LINEST(AH24:AH83,AI24:AT83,TRUE,TRUE),1,7),"")</f>
        <v/>
      </c>
      <c r="BJ83" s="9">
        <f>IF((ROW()-6)&lt;=$Q$3,INDEX(LINEST(AH24:AH83,AI24:AT83,TRUE,TRUE),1,6),"")</f>
        <v/>
      </c>
      <c r="BK83" s="9">
        <f>IF((ROW()-6)&lt;=$Q$3,INDEX(LINEST(AH24:AH83,AI24:AT83,TRUE,TRUE),1,5),"")</f>
        <v/>
      </c>
      <c r="BL83" s="9">
        <f>IF((ROW()-6)&lt;=$Q$3,INDEX(LINEST(AH24:AH83,AI24:AT83,TRUE,TRUE),1,4),"")</f>
        <v/>
      </c>
      <c r="BM83" s="9">
        <f>IF((ROW()-6)&lt;=$Q$3,INDEX(LINEST(AH24:AH83,AI24:AT83,TRUE,TRUE),1,3),"")</f>
        <v/>
      </c>
      <c r="BN83" s="9">
        <f>IF((ROW()-6)&lt;=$Q$3,INDEX(LINEST(AH24:AH83,AI24:AT83,TRUE,TRUE),1,2),"")</f>
        <v/>
      </c>
      <c r="BO83" s="9">
        <f>IF((ROW()-6)&lt;=$Q$3,INDEX(LINEST(AH24:AH83,AI24:AT83,TRUE,TRUE),1,1),"")</f>
        <v/>
      </c>
      <c r="BP83" s="10">
        <f>IF((ROW()-6)&lt;=$Q$3,INDEX(LINEST(AH24:AH83,AI24:AT83,TRUE,TRUE),3,1),"")</f>
        <v/>
      </c>
      <c r="BR83" s="9">
        <f>IF(AND((ROW()-6)&lt;=$Q$3,ISNUMBER(BC82)),BC82/$Q$4+BD82*AI83+BE82*AJ83+BF82*AK83+BG82*AL83+BH82*AM83+BI82*AN83+BJ82*AO83+BK82*AP83+BL82*AQ83+BM82*AR83+BN82*AS83+BO82*AT83,"")</f>
        <v/>
      </c>
      <c r="BS83">
        <f>IF(ISNUMBER(BR83),AVERAGE(AH23:AH82),"")</f>
        <v/>
      </c>
      <c r="BT83">
        <f>IF(ISNUMBER(BR83),(AH83-BR83)^2,"")</f>
        <v/>
      </c>
      <c r="BU83">
        <f>IF(ISNUMBER(BR83),AH83^2,"")</f>
        <v/>
      </c>
      <c r="BV83">
        <f>IF(ISNUMBER(BR83),(AH83-BS83)^2,"")</f>
        <v/>
      </c>
    </row>
    <row r="84">
      <c r="O84">
        <f>IF($R84="","",CHOOSE($Q$2,YEAR(R84)*12+MONTH(R84),INT((R84-2)/7),YEAR(R84)*4+ROUNDUP(MONTH(R84)/3)))</f>
        <v/>
      </c>
      <c r="P84">
        <f>IF($R84="","",IF($R85="",1,IF(O84&lt;&gt;O85,1,0)))</f>
        <v/>
      </c>
      <c r="Q84">
        <f>IF(P84=1,SUM($P$7:P84),"")</f>
        <v/>
      </c>
      <c r="R84">
        <f>IF($A84="","",IF(ISNUMBER($A84),$A84,IFERROR(DATEVALUE($A84),NA())))</f>
        <v/>
      </c>
      <c r="S84" s="7">
        <f>IFERROR(INDEX($R$7:$R$60000,MATCH(ROW()-6,$Q$7:$Q$60000,0)),"")</f>
        <v/>
      </c>
      <c r="T84">
        <f>IFERROR(INDEX($B$7:$B$60000,MATCH(ROW()-6,$Q$7:$Q$60000,0)),"")</f>
        <v/>
      </c>
      <c r="U84">
        <f>IFERROR(INDEX($C$7:$C$60000,MATCH(ROW()-6,$Q$7:$Q$60000,0)),"")</f>
        <v/>
      </c>
      <c r="V84">
        <f>IFERROR(INDEX($D$7:$D$60000,MATCH(ROW()-6,$Q$7:$Q$60000,0)),"")</f>
        <v/>
      </c>
      <c r="W84">
        <f>IFERROR(INDEX($E$7:$E$60000,MATCH(ROW()-6,$Q$7:$Q$60000,0)),"")</f>
        <v/>
      </c>
      <c r="X84">
        <f>IFERROR(INDEX($F$7:$F$60000,MATCH(ROW()-6,$Q$7:$Q$60000,0)),"")</f>
        <v/>
      </c>
      <c r="Y84">
        <f>IFERROR(INDEX($G$7:$G$60000,MATCH(ROW()-6,$Q$7:$Q$60000,0)),"")</f>
        <v/>
      </c>
      <c r="Z84">
        <f>IFERROR(INDEX($H$7:$H$60000,MATCH(ROW()-6,$Q$7:$Q$60000,0)),"")</f>
        <v/>
      </c>
      <c r="AA84">
        <f>IFERROR(INDEX($I$7:$I$60000,MATCH(ROW()-6,$Q$7:$Q$60000,0)),"")</f>
        <v/>
      </c>
      <c r="AB84">
        <f>IFERROR(INDEX($J$7:$J$60000,MATCH(ROW()-6,$Q$7:$Q$60000,0)),"")</f>
        <v/>
      </c>
      <c r="AC84">
        <f>IFERROR(INDEX($K$7:$K$60000,MATCH(ROW()-6,$Q$7:$Q$60000,0)),"")</f>
        <v/>
      </c>
      <c r="AD84">
        <f>IFERROR(INDEX($L$7:$L$60000,MATCH(ROW()-6,$Q$7:$Q$60000,0)),"")</f>
        <v/>
      </c>
      <c r="AE84">
        <f>IFERROR(INDEX($M$7:$M$60000,MATCH(ROW()-6,$Q$7:$Q$60000,0)),"")</f>
        <v/>
      </c>
      <c r="AF84">
        <f>IFERROR(INDEX($N$7:$N$60000,MATCH(ROW()-6,$Q$7:$Q$60000,0)),"")</f>
        <v/>
      </c>
      <c r="AH84" s="9">
        <f>IF(OR($S84="",$S83=""),"",LN($T84/$T83))</f>
        <v/>
      </c>
      <c r="AI84" s="9">
        <f>IF(OR($S84="",$S83=""),"",$C$2*LN(U84/U83))</f>
        <v/>
      </c>
      <c r="AJ84" s="9">
        <f>IF(OR($S84="",$S83=""),"",$D$2*(V84-V83))</f>
        <v/>
      </c>
      <c r="AK84" s="9">
        <f>IF(OR($S84="",$S83=""),"",$E$2*(W84-W83))</f>
        <v/>
      </c>
      <c r="AL84" s="9">
        <f>IF(OR($S84="",$S83=""),"",$F$2*LN(X84/X83))</f>
        <v/>
      </c>
      <c r="AM84" s="9">
        <f>IF(OR($S84="",$S83=""),"",$G$2*(Y84-Y83))</f>
        <v/>
      </c>
      <c r="AN84" s="9">
        <f>IF(OR($S84="",$S83=""),"",$H$2*LN(Z84/Z83))</f>
        <v/>
      </c>
      <c r="AO84" s="9">
        <f>IF(OR($S84="",$S83=""),"",$I$2*(AA84-AA83))</f>
        <v/>
      </c>
      <c r="AP84" s="9">
        <f>IF(OR($S84="",$S83=""),"",$J$2*LN(AB84/AB83))</f>
        <v/>
      </c>
      <c r="AQ84" s="9">
        <f>IF(OR($S84="",$S83=""),"",$K$2*(AC84-AC83))</f>
        <v/>
      </c>
      <c r="AR84" s="9">
        <f>IF(OR($S84="",$S83=""),"",$L$2*LN(AD84/AD83))</f>
        <v/>
      </c>
      <c r="AS84" s="9">
        <f>IF(OR($S84="",$S83=""),"",$M$2*LN(AE84/AE83))</f>
        <v/>
      </c>
      <c r="AT84" s="9">
        <f>IF(OR($S84="",$S83=""),"",$N$2*LN(AF84/AF83))</f>
        <v/>
      </c>
      <c r="AV84" s="9">
        <f>IF($AH84="","",$AY$16+$AY$4*AI84+$AY$5*AJ84+$AY$6*AK84+$AY$7*AL84+$AY$8*AM84+$AY$9*AN84+$AY$10*AO84+$AY$11*AP84+$AY$12*AQ84+$AY$13*AR84+$AY$14*AS84+$AY$15*AT84)</f>
        <v/>
      </c>
      <c r="BC84" s="10">
        <f>IF((ROW()-6)&lt;=$Q$3,INDEX(LINEST(AH25:AH84,AI25:AT84,TRUE,TRUE),1,13)*$Q$4,"")</f>
        <v/>
      </c>
      <c r="BD84" s="9">
        <f>IF((ROW()-6)&lt;=$Q$3,INDEX(LINEST(AH25:AH84,AI25:AT84,TRUE,TRUE),1,12),"")</f>
        <v/>
      </c>
      <c r="BE84" s="9">
        <f>IF((ROW()-6)&lt;=$Q$3,INDEX(LINEST(AH25:AH84,AI25:AT84,TRUE,TRUE),1,11),"")</f>
        <v/>
      </c>
      <c r="BF84" s="9">
        <f>IF((ROW()-6)&lt;=$Q$3,INDEX(LINEST(AH25:AH84,AI25:AT84,TRUE,TRUE),1,10),"")</f>
        <v/>
      </c>
      <c r="BG84" s="9">
        <f>IF((ROW()-6)&lt;=$Q$3,INDEX(LINEST(AH25:AH84,AI25:AT84,TRUE,TRUE),1,9),"")</f>
        <v/>
      </c>
      <c r="BH84" s="9">
        <f>IF((ROW()-6)&lt;=$Q$3,INDEX(LINEST(AH25:AH84,AI25:AT84,TRUE,TRUE),1,8),"")</f>
        <v/>
      </c>
      <c r="BI84" s="9">
        <f>IF((ROW()-6)&lt;=$Q$3,INDEX(LINEST(AH25:AH84,AI25:AT84,TRUE,TRUE),1,7),"")</f>
        <v/>
      </c>
      <c r="BJ84" s="9">
        <f>IF((ROW()-6)&lt;=$Q$3,INDEX(LINEST(AH25:AH84,AI25:AT84,TRUE,TRUE),1,6),"")</f>
        <v/>
      </c>
      <c r="BK84" s="9">
        <f>IF((ROW()-6)&lt;=$Q$3,INDEX(LINEST(AH25:AH84,AI25:AT84,TRUE,TRUE),1,5),"")</f>
        <v/>
      </c>
      <c r="BL84" s="9">
        <f>IF((ROW()-6)&lt;=$Q$3,INDEX(LINEST(AH25:AH84,AI25:AT84,TRUE,TRUE),1,4),"")</f>
        <v/>
      </c>
      <c r="BM84" s="9">
        <f>IF((ROW()-6)&lt;=$Q$3,INDEX(LINEST(AH25:AH84,AI25:AT84,TRUE,TRUE),1,3),"")</f>
        <v/>
      </c>
      <c r="BN84" s="9">
        <f>IF((ROW()-6)&lt;=$Q$3,INDEX(LINEST(AH25:AH84,AI25:AT84,TRUE,TRUE),1,2),"")</f>
        <v/>
      </c>
      <c r="BO84" s="9">
        <f>IF((ROW()-6)&lt;=$Q$3,INDEX(LINEST(AH25:AH84,AI25:AT84,TRUE,TRUE),1,1),"")</f>
        <v/>
      </c>
      <c r="BP84" s="10">
        <f>IF((ROW()-6)&lt;=$Q$3,INDEX(LINEST(AH25:AH84,AI25:AT84,TRUE,TRUE),3,1),"")</f>
        <v/>
      </c>
      <c r="BR84" s="9">
        <f>IF(AND((ROW()-6)&lt;=$Q$3,ISNUMBER(BC83)),BC83/$Q$4+BD83*AI84+BE83*AJ84+BF83*AK84+BG83*AL84+BH83*AM84+BI83*AN84+BJ83*AO84+BK83*AP84+BL83*AQ84+BM83*AR84+BN83*AS84+BO83*AT84,"")</f>
        <v/>
      </c>
      <c r="BS84">
        <f>IF(ISNUMBER(BR84),AVERAGE(AH24:AH83),"")</f>
        <v/>
      </c>
      <c r="BT84">
        <f>IF(ISNUMBER(BR84),(AH84-BR84)^2,"")</f>
        <v/>
      </c>
      <c r="BU84">
        <f>IF(ISNUMBER(BR84),AH84^2,"")</f>
        <v/>
      </c>
      <c r="BV84">
        <f>IF(ISNUMBER(BR84),(AH84-BS84)^2,"")</f>
        <v/>
      </c>
    </row>
    <row r="85">
      <c r="O85">
        <f>IF($R85="","",CHOOSE($Q$2,YEAR(R85)*12+MONTH(R85),INT((R85-2)/7),YEAR(R85)*4+ROUNDUP(MONTH(R85)/3)))</f>
        <v/>
      </c>
      <c r="P85">
        <f>IF($R85="","",IF($R86="",1,IF(O85&lt;&gt;O86,1,0)))</f>
        <v/>
      </c>
      <c r="Q85">
        <f>IF(P85=1,SUM($P$7:P85),"")</f>
        <v/>
      </c>
      <c r="R85">
        <f>IF($A85="","",IF(ISNUMBER($A85),$A85,IFERROR(DATEVALUE($A85),NA())))</f>
        <v/>
      </c>
      <c r="S85" s="7">
        <f>IFERROR(INDEX($R$7:$R$60000,MATCH(ROW()-6,$Q$7:$Q$60000,0)),"")</f>
        <v/>
      </c>
      <c r="T85">
        <f>IFERROR(INDEX($B$7:$B$60000,MATCH(ROW()-6,$Q$7:$Q$60000,0)),"")</f>
        <v/>
      </c>
      <c r="U85">
        <f>IFERROR(INDEX($C$7:$C$60000,MATCH(ROW()-6,$Q$7:$Q$60000,0)),"")</f>
        <v/>
      </c>
      <c r="V85">
        <f>IFERROR(INDEX($D$7:$D$60000,MATCH(ROW()-6,$Q$7:$Q$60000,0)),"")</f>
        <v/>
      </c>
      <c r="W85">
        <f>IFERROR(INDEX($E$7:$E$60000,MATCH(ROW()-6,$Q$7:$Q$60000,0)),"")</f>
        <v/>
      </c>
      <c r="X85">
        <f>IFERROR(INDEX($F$7:$F$60000,MATCH(ROW()-6,$Q$7:$Q$60000,0)),"")</f>
        <v/>
      </c>
      <c r="Y85">
        <f>IFERROR(INDEX($G$7:$G$60000,MATCH(ROW()-6,$Q$7:$Q$60000,0)),"")</f>
        <v/>
      </c>
      <c r="Z85">
        <f>IFERROR(INDEX($H$7:$H$60000,MATCH(ROW()-6,$Q$7:$Q$60000,0)),"")</f>
        <v/>
      </c>
      <c r="AA85">
        <f>IFERROR(INDEX($I$7:$I$60000,MATCH(ROW()-6,$Q$7:$Q$60000,0)),"")</f>
        <v/>
      </c>
      <c r="AB85">
        <f>IFERROR(INDEX($J$7:$J$60000,MATCH(ROW()-6,$Q$7:$Q$60000,0)),"")</f>
        <v/>
      </c>
      <c r="AC85">
        <f>IFERROR(INDEX($K$7:$K$60000,MATCH(ROW()-6,$Q$7:$Q$60000,0)),"")</f>
        <v/>
      </c>
      <c r="AD85">
        <f>IFERROR(INDEX($L$7:$L$60000,MATCH(ROW()-6,$Q$7:$Q$60000,0)),"")</f>
        <v/>
      </c>
      <c r="AE85">
        <f>IFERROR(INDEX($M$7:$M$60000,MATCH(ROW()-6,$Q$7:$Q$60000,0)),"")</f>
        <v/>
      </c>
      <c r="AF85">
        <f>IFERROR(INDEX($N$7:$N$60000,MATCH(ROW()-6,$Q$7:$Q$60000,0)),"")</f>
        <v/>
      </c>
      <c r="AH85" s="9">
        <f>IF(OR($S85="",$S84=""),"",LN($T85/$T84))</f>
        <v/>
      </c>
      <c r="AI85" s="9">
        <f>IF(OR($S85="",$S84=""),"",$C$2*LN(U85/U84))</f>
        <v/>
      </c>
      <c r="AJ85" s="9">
        <f>IF(OR($S85="",$S84=""),"",$D$2*(V85-V84))</f>
        <v/>
      </c>
      <c r="AK85" s="9">
        <f>IF(OR($S85="",$S84=""),"",$E$2*(W85-W84))</f>
        <v/>
      </c>
      <c r="AL85" s="9">
        <f>IF(OR($S85="",$S84=""),"",$F$2*LN(X85/X84))</f>
        <v/>
      </c>
      <c r="AM85" s="9">
        <f>IF(OR($S85="",$S84=""),"",$G$2*(Y85-Y84))</f>
        <v/>
      </c>
      <c r="AN85" s="9">
        <f>IF(OR($S85="",$S84=""),"",$H$2*LN(Z85/Z84))</f>
        <v/>
      </c>
      <c r="AO85" s="9">
        <f>IF(OR($S85="",$S84=""),"",$I$2*(AA85-AA84))</f>
        <v/>
      </c>
      <c r="AP85" s="9">
        <f>IF(OR($S85="",$S84=""),"",$J$2*LN(AB85/AB84))</f>
        <v/>
      </c>
      <c r="AQ85" s="9">
        <f>IF(OR($S85="",$S84=""),"",$K$2*(AC85-AC84))</f>
        <v/>
      </c>
      <c r="AR85" s="9">
        <f>IF(OR($S85="",$S84=""),"",$L$2*LN(AD85/AD84))</f>
        <v/>
      </c>
      <c r="AS85" s="9">
        <f>IF(OR($S85="",$S84=""),"",$M$2*LN(AE85/AE84))</f>
        <v/>
      </c>
      <c r="AT85" s="9">
        <f>IF(OR($S85="",$S84=""),"",$N$2*LN(AF85/AF84))</f>
        <v/>
      </c>
      <c r="AV85" s="9">
        <f>IF($AH85="","",$AY$16+$AY$4*AI85+$AY$5*AJ85+$AY$6*AK85+$AY$7*AL85+$AY$8*AM85+$AY$9*AN85+$AY$10*AO85+$AY$11*AP85+$AY$12*AQ85+$AY$13*AR85+$AY$14*AS85+$AY$15*AT85)</f>
        <v/>
      </c>
      <c r="BC85" s="10">
        <f>IF((ROW()-6)&lt;=$Q$3,INDEX(LINEST(AH26:AH85,AI26:AT85,TRUE,TRUE),1,13)*$Q$4,"")</f>
        <v/>
      </c>
      <c r="BD85" s="9">
        <f>IF((ROW()-6)&lt;=$Q$3,INDEX(LINEST(AH26:AH85,AI26:AT85,TRUE,TRUE),1,12),"")</f>
        <v/>
      </c>
      <c r="BE85" s="9">
        <f>IF((ROW()-6)&lt;=$Q$3,INDEX(LINEST(AH26:AH85,AI26:AT85,TRUE,TRUE),1,11),"")</f>
        <v/>
      </c>
      <c r="BF85" s="9">
        <f>IF((ROW()-6)&lt;=$Q$3,INDEX(LINEST(AH26:AH85,AI26:AT85,TRUE,TRUE),1,10),"")</f>
        <v/>
      </c>
      <c r="BG85" s="9">
        <f>IF((ROW()-6)&lt;=$Q$3,INDEX(LINEST(AH26:AH85,AI26:AT85,TRUE,TRUE),1,9),"")</f>
        <v/>
      </c>
      <c r="BH85" s="9">
        <f>IF((ROW()-6)&lt;=$Q$3,INDEX(LINEST(AH26:AH85,AI26:AT85,TRUE,TRUE),1,8),"")</f>
        <v/>
      </c>
      <c r="BI85" s="9">
        <f>IF((ROW()-6)&lt;=$Q$3,INDEX(LINEST(AH26:AH85,AI26:AT85,TRUE,TRUE),1,7),"")</f>
        <v/>
      </c>
      <c r="BJ85" s="9">
        <f>IF((ROW()-6)&lt;=$Q$3,INDEX(LINEST(AH26:AH85,AI26:AT85,TRUE,TRUE),1,6),"")</f>
        <v/>
      </c>
      <c r="BK85" s="9">
        <f>IF((ROW()-6)&lt;=$Q$3,INDEX(LINEST(AH26:AH85,AI26:AT85,TRUE,TRUE),1,5),"")</f>
        <v/>
      </c>
      <c r="BL85" s="9">
        <f>IF((ROW()-6)&lt;=$Q$3,INDEX(LINEST(AH26:AH85,AI26:AT85,TRUE,TRUE),1,4),"")</f>
        <v/>
      </c>
      <c r="BM85" s="9">
        <f>IF((ROW()-6)&lt;=$Q$3,INDEX(LINEST(AH26:AH85,AI26:AT85,TRUE,TRUE),1,3),"")</f>
        <v/>
      </c>
      <c r="BN85" s="9">
        <f>IF((ROW()-6)&lt;=$Q$3,INDEX(LINEST(AH26:AH85,AI26:AT85,TRUE,TRUE),1,2),"")</f>
        <v/>
      </c>
      <c r="BO85" s="9">
        <f>IF((ROW()-6)&lt;=$Q$3,INDEX(LINEST(AH26:AH85,AI26:AT85,TRUE,TRUE),1,1),"")</f>
        <v/>
      </c>
      <c r="BP85" s="10">
        <f>IF((ROW()-6)&lt;=$Q$3,INDEX(LINEST(AH26:AH85,AI26:AT85,TRUE,TRUE),3,1),"")</f>
        <v/>
      </c>
      <c r="BR85" s="9">
        <f>IF(AND((ROW()-6)&lt;=$Q$3,ISNUMBER(BC84)),BC84/$Q$4+BD84*AI85+BE84*AJ85+BF84*AK85+BG84*AL85+BH84*AM85+BI84*AN85+BJ84*AO85+BK84*AP85+BL84*AQ85+BM84*AR85+BN84*AS85+BO84*AT85,"")</f>
        <v/>
      </c>
      <c r="BS85">
        <f>IF(ISNUMBER(BR85),AVERAGE(AH25:AH84),"")</f>
        <v/>
      </c>
      <c r="BT85">
        <f>IF(ISNUMBER(BR85),(AH85-BR85)^2,"")</f>
        <v/>
      </c>
      <c r="BU85">
        <f>IF(ISNUMBER(BR85),AH85^2,"")</f>
        <v/>
      </c>
      <c r="BV85">
        <f>IF(ISNUMBER(BR85),(AH85-BS85)^2,"")</f>
        <v/>
      </c>
    </row>
    <row r="86">
      <c r="O86">
        <f>IF($R86="","",CHOOSE($Q$2,YEAR(R86)*12+MONTH(R86),INT((R86-2)/7),YEAR(R86)*4+ROUNDUP(MONTH(R86)/3)))</f>
        <v/>
      </c>
      <c r="P86">
        <f>IF($R86="","",IF($R87="",1,IF(O86&lt;&gt;O87,1,0)))</f>
        <v/>
      </c>
      <c r="Q86">
        <f>IF(P86=1,SUM($P$7:P86),"")</f>
        <v/>
      </c>
      <c r="R86">
        <f>IF($A86="","",IF(ISNUMBER($A86),$A86,IFERROR(DATEVALUE($A86),NA())))</f>
        <v/>
      </c>
      <c r="S86" s="7">
        <f>IFERROR(INDEX($R$7:$R$60000,MATCH(ROW()-6,$Q$7:$Q$60000,0)),"")</f>
        <v/>
      </c>
      <c r="T86">
        <f>IFERROR(INDEX($B$7:$B$60000,MATCH(ROW()-6,$Q$7:$Q$60000,0)),"")</f>
        <v/>
      </c>
      <c r="U86">
        <f>IFERROR(INDEX($C$7:$C$60000,MATCH(ROW()-6,$Q$7:$Q$60000,0)),"")</f>
        <v/>
      </c>
      <c r="V86">
        <f>IFERROR(INDEX($D$7:$D$60000,MATCH(ROW()-6,$Q$7:$Q$60000,0)),"")</f>
        <v/>
      </c>
      <c r="W86">
        <f>IFERROR(INDEX($E$7:$E$60000,MATCH(ROW()-6,$Q$7:$Q$60000,0)),"")</f>
        <v/>
      </c>
      <c r="X86">
        <f>IFERROR(INDEX($F$7:$F$60000,MATCH(ROW()-6,$Q$7:$Q$60000,0)),"")</f>
        <v/>
      </c>
      <c r="Y86">
        <f>IFERROR(INDEX($G$7:$G$60000,MATCH(ROW()-6,$Q$7:$Q$60000,0)),"")</f>
        <v/>
      </c>
      <c r="Z86">
        <f>IFERROR(INDEX($H$7:$H$60000,MATCH(ROW()-6,$Q$7:$Q$60000,0)),"")</f>
        <v/>
      </c>
      <c r="AA86">
        <f>IFERROR(INDEX($I$7:$I$60000,MATCH(ROW()-6,$Q$7:$Q$60000,0)),"")</f>
        <v/>
      </c>
      <c r="AB86">
        <f>IFERROR(INDEX($J$7:$J$60000,MATCH(ROW()-6,$Q$7:$Q$60000,0)),"")</f>
        <v/>
      </c>
      <c r="AC86">
        <f>IFERROR(INDEX($K$7:$K$60000,MATCH(ROW()-6,$Q$7:$Q$60000,0)),"")</f>
        <v/>
      </c>
      <c r="AD86">
        <f>IFERROR(INDEX($L$7:$L$60000,MATCH(ROW()-6,$Q$7:$Q$60000,0)),"")</f>
        <v/>
      </c>
      <c r="AE86">
        <f>IFERROR(INDEX($M$7:$M$60000,MATCH(ROW()-6,$Q$7:$Q$60000,0)),"")</f>
        <v/>
      </c>
      <c r="AF86">
        <f>IFERROR(INDEX($N$7:$N$60000,MATCH(ROW()-6,$Q$7:$Q$60000,0)),"")</f>
        <v/>
      </c>
      <c r="AH86" s="9">
        <f>IF(OR($S86="",$S85=""),"",LN($T86/$T85))</f>
        <v/>
      </c>
      <c r="AI86" s="9">
        <f>IF(OR($S86="",$S85=""),"",$C$2*LN(U86/U85))</f>
        <v/>
      </c>
      <c r="AJ86" s="9">
        <f>IF(OR($S86="",$S85=""),"",$D$2*(V86-V85))</f>
        <v/>
      </c>
      <c r="AK86" s="9">
        <f>IF(OR($S86="",$S85=""),"",$E$2*(W86-W85))</f>
        <v/>
      </c>
      <c r="AL86" s="9">
        <f>IF(OR($S86="",$S85=""),"",$F$2*LN(X86/X85))</f>
        <v/>
      </c>
      <c r="AM86" s="9">
        <f>IF(OR($S86="",$S85=""),"",$G$2*(Y86-Y85))</f>
        <v/>
      </c>
      <c r="AN86" s="9">
        <f>IF(OR($S86="",$S85=""),"",$H$2*LN(Z86/Z85))</f>
        <v/>
      </c>
      <c r="AO86" s="9">
        <f>IF(OR($S86="",$S85=""),"",$I$2*(AA86-AA85))</f>
        <v/>
      </c>
      <c r="AP86" s="9">
        <f>IF(OR($S86="",$S85=""),"",$J$2*LN(AB86/AB85))</f>
        <v/>
      </c>
      <c r="AQ86" s="9">
        <f>IF(OR($S86="",$S85=""),"",$K$2*(AC86-AC85))</f>
        <v/>
      </c>
      <c r="AR86" s="9">
        <f>IF(OR($S86="",$S85=""),"",$L$2*LN(AD86/AD85))</f>
        <v/>
      </c>
      <c r="AS86" s="9">
        <f>IF(OR($S86="",$S85=""),"",$M$2*LN(AE86/AE85))</f>
        <v/>
      </c>
      <c r="AT86" s="9">
        <f>IF(OR($S86="",$S85=""),"",$N$2*LN(AF86/AF85))</f>
        <v/>
      </c>
      <c r="AV86" s="9">
        <f>IF($AH86="","",$AY$16+$AY$4*AI86+$AY$5*AJ86+$AY$6*AK86+$AY$7*AL86+$AY$8*AM86+$AY$9*AN86+$AY$10*AO86+$AY$11*AP86+$AY$12*AQ86+$AY$13*AR86+$AY$14*AS86+$AY$15*AT86)</f>
        <v/>
      </c>
      <c r="BC86" s="10">
        <f>IF((ROW()-6)&lt;=$Q$3,INDEX(LINEST(AH27:AH86,AI27:AT86,TRUE,TRUE),1,13)*$Q$4,"")</f>
        <v/>
      </c>
      <c r="BD86" s="9">
        <f>IF((ROW()-6)&lt;=$Q$3,INDEX(LINEST(AH27:AH86,AI27:AT86,TRUE,TRUE),1,12),"")</f>
        <v/>
      </c>
      <c r="BE86" s="9">
        <f>IF((ROW()-6)&lt;=$Q$3,INDEX(LINEST(AH27:AH86,AI27:AT86,TRUE,TRUE),1,11),"")</f>
        <v/>
      </c>
      <c r="BF86" s="9">
        <f>IF((ROW()-6)&lt;=$Q$3,INDEX(LINEST(AH27:AH86,AI27:AT86,TRUE,TRUE),1,10),"")</f>
        <v/>
      </c>
      <c r="BG86" s="9">
        <f>IF((ROW()-6)&lt;=$Q$3,INDEX(LINEST(AH27:AH86,AI27:AT86,TRUE,TRUE),1,9),"")</f>
        <v/>
      </c>
      <c r="BH86" s="9">
        <f>IF((ROW()-6)&lt;=$Q$3,INDEX(LINEST(AH27:AH86,AI27:AT86,TRUE,TRUE),1,8),"")</f>
        <v/>
      </c>
      <c r="BI86" s="9">
        <f>IF((ROW()-6)&lt;=$Q$3,INDEX(LINEST(AH27:AH86,AI27:AT86,TRUE,TRUE),1,7),"")</f>
        <v/>
      </c>
      <c r="BJ86" s="9">
        <f>IF((ROW()-6)&lt;=$Q$3,INDEX(LINEST(AH27:AH86,AI27:AT86,TRUE,TRUE),1,6),"")</f>
        <v/>
      </c>
      <c r="BK86" s="9">
        <f>IF((ROW()-6)&lt;=$Q$3,INDEX(LINEST(AH27:AH86,AI27:AT86,TRUE,TRUE),1,5),"")</f>
        <v/>
      </c>
      <c r="BL86" s="9">
        <f>IF((ROW()-6)&lt;=$Q$3,INDEX(LINEST(AH27:AH86,AI27:AT86,TRUE,TRUE),1,4),"")</f>
        <v/>
      </c>
      <c r="BM86" s="9">
        <f>IF((ROW()-6)&lt;=$Q$3,INDEX(LINEST(AH27:AH86,AI27:AT86,TRUE,TRUE),1,3),"")</f>
        <v/>
      </c>
      <c r="BN86" s="9">
        <f>IF((ROW()-6)&lt;=$Q$3,INDEX(LINEST(AH27:AH86,AI27:AT86,TRUE,TRUE),1,2),"")</f>
        <v/>
      </c>
      <c r="BO86" s="9">
        <f>IF((ROW()-6)&lt;=$Q$3,INDEX(LINEST(AH27:AH86,AI27:AT86,TRUE,TRUE),1,1),"")</f>
        <v/>
      </c>
      <c r="BP86" s="10">
        <f>IF((ROW()-6)&lt;=$Q$3,INDEX(LINEST(AH27:AH86,AI27:AT86,TRUE,TRUE),3,1),"")</f>
        <v/>
      </c>
      <c r="BR86" s="9">
        <f>IF(AND((ROW()-6)&lt;=$Q$3,ISNUMBER(BC85)),BC85/$Q$4+BD85*AI86+BE85*AJ86+BF85*AK86+BG85*AL86+BH85*AM86+BI85*AN86+BJ85*AO86+BK85*AP86+BL85*AQ86+BM85*AR86+BN85*AS86+BO85*AT86,"")</f>
        <v/>
      </c>
      <c r="BS86">
        <f>IF(ISNUMBER(BR86),AVERAGE(AH26:AH85),"")</f>
        <v/>
      </c>
      <c r="BT86">
        <f>IF(ISNUMBER(BR86),(AH86-BR86)^2,"")</f>
        <v/>
      </c>
      <c r="BU86">
        <f>IF(ISNUMBER(BR86),AH86^2,"")</f>
        <v/>
      </c>
      <c r="BV86">
        <f>IF(ISNUMBER(BR86),(AH86-BS86)^2,"")</f>
        <v/>
      </c>
    </row>
    <row r="87">
      <c r="O87">
        <f>IF($R87="","",CHOOSE($Q$2,YEAR(R87)*12+MONTH(R87),INT((R87-2)/7),YEAR(R87)*4+ROUNDUP(MONTH(R87)/3)))</f>
        <v/>
      </c>
      <c r="P87">
        <f>IF($R87="","",IF($R88="",1,IF(O87&lt;&gt;O88,1,0)))</f>
        <v/>
      </c>
      <c r="Q87">
        <f>IF(P87=1,SUM($P$7:P87),"")</f>
        <v/>
      </c>
      <c r="R87">
        <f>IF($A87="","",IF(ISNUMBER($A87),$A87,IFERROR(DATEVALUE($A87),NA())))</f>
        <v/>
      </c>
      <c r="S87" s="7">
        <f>IFERROR(INDEX($R$7:$R$60000,MATCH(ROW()-6,$Q$7:$Q$60000,0)),"")</f>
        <v/>
      </c>
      <c r="T87">
        <f>IFERROR(INDEX($B$7:$B$60000,MATCH(ROW()-6,$Q$7:$Q$60000,0)),"")</f>
        <v/>
      </c>
      <c r="U87">
        <f>IFERROR(INDEX($C$7:$C$60000,MATCH(ROW()-6,$Q$7:$Q$60000,0)),"")</f>
        <v/>
      </c>
      <c r="V87">
        <f>IFERROR(INDEX($D$7:$D$60000,MATCH(ROW()-6,$Q$7:$Q$60000,0)),"")</f>
        <v/>
      </c>
      <c r="W87">
        <f>IFERROR(INDEX($E$7:$E$60000,MATCH(ROW()-6,$Q$7:$Q$60000,0)),"")</f>
        <v/>
      </c>
      <c r="X87">
        <f>IFERROR(INDEX($F$7:$F$60000,MATCH(ROW()-6,$Q$7:$Q$60000,0)),"")</f>
        <v/>
      </c>
      <c r="Y87">
        <f>IFERROR(INDEX($G$7:$G$60000,MATCH(ROW()-6,$Q$7:$Q$60000,0)),"")</f>
        <v/>
      </c>
      <c r="Z87">
        <f>IFERROR(INDEX($H$7:$H$60000,MATCH(ROW()-6,$Q$7:$Q$60000,0)),"")</f>
        <v/>
      </c>
      <c r="AA87">
        <f>IFERROR(INDEX($I$7:$I$60000,MATCH(ROW()-6,$Q$7:$Q$60000,0)),"")</f>
        <v/>
      </c>
      <c r="AB87">
        <f>IFERROR(INDEX($J$7:$J$60000,MATCH(ROW()-6,$Q$7:$Q$60000,0)),"")</f>
        <v/>
      </c>
      <c r="AC87">
        <f>IFERROR(INDEX($K$7:$K$60000,MATCH(ROW()-6,$Q$7:$Q$60000,0)),"")</f>
        <v/>
      </c>
      <c r="AD87">
        <f>IFERROR(INDEX($L$7:$L$60000,MATCH(ROW()-6,$Q$7:$Q$60000,0)),"")</f>
        <v/>
      </c>
      <c r="AE87">
        <f>IFERROR(INDEX($M$7:$M$60000,MATCH(ROW()-6,$Q$7:$Q$60000,0)),"")</f>
        <v/>
      </c>
      <c r="AF87">
        <f>IFERROR(INDEX($N$7:$N$60000,MATCH(ROW()-6,$Q$7:$Q$60000,0)),"")</f>
        <v/>
      </c>
      <c r="AH87" s="9">
        <f>IF(OR($S87="",$S86=""),"",LN($T87/$T86))</f>
        <v/>
      </c>
      <c r="AI87" s="9">
        <f>IF(OR($S87="",$S86=""),"",$C$2*LN(U87/U86))</f>
        <v/>
      </c>
      <c r="AJ87" s="9">
        <f>IF(OR($S87="",$S86=""),"",$D$2*(V87-V86))</f>
        <v/>
      </c>
      <c r="AK87" s="9">
        <f>IF(OR($S87="",$S86=""),"",$E$2*(W87-W86))</f>
        <v/>
      </c>
      <c r="AL87" s="9">
        <f>IF(OR($S87="",$S86=""),"",$F$2*LN(X87/X86))</f>
        <v/>
      </c>
      <c r="AM87" s="9">
        <f>IF(OR($S87="",$S86=""),"",$G$2*(Y87-Y86))</f>
        <v/>
      </c>
      <c r="AN87" s="9">
        <f>IF(OR($S87="",$S86=""),"",$H$2*LN(Z87/Z86))</f>
        <v/>
      </c>
      <c r="AO87" s="9">
        <f>IF(OR($S87="",$S86=""),"",$I$2*(AA87-AA86))</f>
        <v/>
      </c>
      <c r="AP87" s="9">
        <f>IF(OR($S87="",$S86=""),"",$J$2*LN(AB87/AB86))</f>
        <v/>
      </c>
      <c r="AQ87" s="9">
        <f>IF(OR($S87="",$S86=""),"",$K$2*(AC87-AC86))</f>
        <v/>
      </c>
      <c r="AR87" s="9">
        <f>IF(OR($S87="",$S86=""),"",$L$2*LN(AD87/AD86))</f>
        <v/>
      </c>
      <c r="AS87" s="9">
        <f>IF(OR($S87="",$S86=""),"",$M$2*LN(AE87/AE86))</f>
        <v/>
      </c>
      <c r="AT87" s="9">
        <f>IF(OR($S87="",$S86=""),"",$N$2*LN(AF87/AF86))</f>
        <v/>
      </c>
      <c r="AV87" s="9">
        <f>IF($AH87="","",$AY$16+$AY$4*AI87+$AY$5*AJ87+$AY$6*AK87+$AY$7*AL87+$AY$8*AM87+$AY$9*AN87+$AY$10*AO87+$AY$11*AP87+$AY$12*AQ87+$AY$13*AR87+$AY$14*AS87+$AY$15*AT87)</f>
        <v/>
      </c>
      <c r="BC87" s="10">
        <f>IF((ROW()-6)&lt;=$Q$3,INDEX(LINEST(AH28:AH87,AI28:AT87,TRUE,TRUE),1,13)*$Q$4,"")</f>
        <v/>
      </c>
      <c r="BD87" s="9">
        <f>IF((ROW()-6)&lt;=$Q$3,INDEX(LINEST(AH28:AH87,AI28:AT87,TRUE,TRUE),1,12),"")</f>
        <v/>
      </c>
      <c r="BE87" s="9">
        <f>IF((ROW()-6)&lt;=$Q$3,INDEX(LINEST(AH28:AH87,AI28:AT87,TRUE,TRUE),1,11),"")</f>
        <v/>
      </c>
      <c r="BF87" s="9">
        <f>IF((ROW()-6)&lt;=$Q$3,INDEX(LINEST(AH28:AH87,AI28:AT87,TRUE,TRUE),1,10),"")</f>
        <v/>
      </c>
      <c r="BG87" s="9">
        <f>IF((ROW()-6)&lt;=$Q$3,INDEX(LINEST(AH28:AH87,AI28:AT87,TRUE,TRUE),1,9),"")</f>
        <v/>
      </c>
      <c r="BH87" s="9">
        <f>IF((ROW()-6)&lt;=$Q$3,INDEX(LINEST(AH28:AH87,AI28:AT87,TRUE,TRUE),1,8),"")</f>
        <v/>
      </c>
      <c r="BI87" s="9">
        <f>IF((ROW()-6)&lt;=$Q$3,INDEX(LINEST(AH28:AH87,AI28:AT87,TRUE,TRUE),1,7),"")</f>
        <v/>
      </c>
      <c r="BJ87" s="9">
        <f>IF((ROW()-6)&lt;=$Q$3,INDEX(LINEST(AH28:AH87,AI28:AT87,TRUE,TRUE),1,6),"")</f>
        <v/>
      </c>
      <c r="BK87" s="9">
        <f>IF((ROW()-6)&lt;=$Q$3,INDEX(LINEST(AH28:AH87,AI28:AT87,TRUE,TRUE),1,5),"")</f>
        <v/>
      </c>
      <c r="BL87" s="9">
        <f>IF((ROW()-6)&lt;=$Q$3,INDEX(LINEST(AH28:AH87,AI28:AT87,TRUE,TRUE),1,4),"")</f>
        <v/>
      </c>
      <c r="BM87" s="9">
        <f>IF((ROW()-6)&lt;=$Q$3,INDEX(LINEST(AH28:AH87,AI28:AT87,TRUE,TRUE),1,3),"")</f>
        <v/>
      </c>
      <c r="BN87" s="9">
        <f>IF((ROW()-6)&lt;=$Q$3,INDEX(LINEST(AH28:AH87,AI28:AT87,TRUE,TRUE),1,2),"")</f>
        <v/>
      </c>
      <c r="BO87" s="9">
        <f>IF((ROW()-6)&lt;=$Q$3,INDEX(LINEST(AH28:AH87,AI28:AT87,TRUE,TRUE),1,1),"")</f>
        <v/>
      </c>
      <c r="BP87" s="10">
        <f>IF((ROW()-6)&lt;=$Q$3,INDEX(LINEST(AH28:AH87,AI28:AT87,TRUE,TRUE),3,1),"")</f>
        <v/>
      </c>
      <c r="BR87" s="9">
        <f>IF(AND((ROW()-6)&lt;=$Q$3,ISNUMBER(BC86)),BC86/$Q$4+BD86*AI87+BE86*AJ87+BF86*AK87+BG86*AL87+BH86*AM87+BI86*AN87+BJ86*AO87+BK86*AP87+BL86*AQ87+BM86*AR87+BN86*AS87+BO86*AT87,"")</f>
        <v/>
      </c>
      <c r="BS87">
        <f>IF(ISNUMBER(BR87),AVERAGE(AH27:AH86),"")</f>
        <v/>
      </c>
      <c r="BT87">
        <f>IF(ISNUMBER(BR87),(AH87-BR87)^2,"")</f>
        <v/>
      </c>
      <c r="BU87">
        <f>IF(ISNUMBER(BR87),AH87^2,"")</f>
        <v/>
      </c>
      <c r="BV87">
        <f>IF(ISNUMBER(BR87),(AH87-BS87)^2,"")</f>
        <v/>
      </c>
    </row>
    <row r="88">
      <c r="O88">
        <f>IF($R88="","",CHOOSE($Q$2,YEAR(R88)*12+MONTH(R88),INT((R88-2)/7),YEAR(R88)*4+ROUNDUP(MONTH(R88)/3)))</f>
        <v/>
      </c>
      <c r="P88">
        <f>IF($R88="","",IF($R89="",1,IF(O88&lt;&gt;O89,1,0)))</f>
        <v/>
      </c>
      <c r="Q88">
        <f>IF(P88=1,SUM($P$7:P88),"")</f>
        <v/>
      </c>
      <c r="R88">
        <f>IF($A88="","",IF(ISNUMBER($A88),$A88,IFERROR(DATEVALUE($A88),NA())))</f>
        <v/>
      </c>
      <c r="S88" s="7">
        <f>IFERROR(INDEX($R$7:$R$60000,MATCH(ROW()-6,$Q$7:$Q$60000,0)),"")</f>
        <v/>
      </c>
      <c r="T88">
        <f>IFERROR(INDEX($B$7:$B$60000,MATCH(ROW()-6,$Q$7:$Q$60000,0)),"")</f>
        <v/>
      </c>
      <c r="U88">
        <f>IFERROR(INDEX($C$7:$C$60000,MATCH(ROW()-6,$Q$7:$Q$60000,0)),"")</f>
        <v/>
      </c>
      <c r="V88">
        <f>IFERROR(INDEX($D$7:$D$60000,MATCH(ROW()-6,$Q$7:$Q$60000,0)),"")</f>
        <v/>
      </c>
      <c r="W88">
        <f>IFERROR(INDEX($E$7:$E$60000,MATCH(ROW()-6,$Q$7:$Q$60000,0)),"")</f>
        <v/>
      </c>
      <c r="X88">
        <f>IFERROR(INDEX($F$7:$F$60000,MATCH(ROW()-6,$Q$7:$Q$60000,0)),"")</f>
        <v/>
      </c>
      <c r="Y88">
        <f>IFERROR(INDEX($G$7:$G$60000,MATCH(ROW()-6,$Q$7:$Q$60000,0)),"")</f>
        <v/>
      </c>
      <c r="Z88">
        <f>IFERROR(INDEX($H$7:$H$60000,MATCH(ROW()-6,$Q$7:$Q$60000,0)),"")</f>
        <v/>
      </c>
      <c r="AA88">
        <f>IFERROR(INDEX($I$7:$I$60000,MATCH(ROW()-6,$Q$7:$Q$60000,0)),"")</f>
        <v/>
      </c>
      <c r="AB88">
        <f>IFERROR(INDEX($J$7:$J$60000,MATCH(ROW()-6,$Q$7:$Q$60000,0)),"")</f>
        <v/>
      </c>
      <c r="AC88">
        <f>IFERROR(INDEX($K$7:$K$60000,MATCH(ROW()-6,$Q$7:$Q$60000,0)),"")</f>
        <v/>
      </c>
      <c r="AD88">
        <f>IFERROR(INDEX($L$7:$L$60000,MATCH(ROW()-6,$Q$7:$Q$60000,0)),"")</f>
        <v/>
      </c>
      <c r="AE88">
        <f>IFERROR(INDEX($M$7:$M$60000,MATCH(ROW()-6,$Q$7:$Q$60000,0)),"")</f>
        <v/>
      </c>
      <c r="AF88">
        <f>IFERROR(INDEX($N$7:$N$60000,MATCH(ROW()-6,$Q$7:$Q$60000,0)),"")</f>
        <v/>
      </c>
      <c r="AH88" s="9">
        <f>IF(OR($S88="",$S87=""),"",LN($T88/$T87))</f>
        <v/>
      </c>
      <c r="AI88" s="9">
        <f>IF(OR($S88="",$S87=""),"",$C$2*LN(U88/U87))</f>
        <v/>
      </c>
      <c r="AJ88" s="9">
        <f>IF(OR($S88="",$S87=""),"",$D$2*(V88-V87))</f>
        <v/>
      </c>
      <c r="AK88" s="9">
        <f>IF(OR($S88="",$S87=""),"",$E$2*(W88-W87))</f>
        <v/>
      </c>
      <c r="AL88" s="9">
        <f>IF(OR($S88="",$S87=""),"",$F$2*LN(X88/X87))</f>
        <v/>
      </c>
      <c r="AM88" s="9">
        <f>IF(OR($S88="",$S87=""),"",$G$2*(Y88-Y87))</f>
        <v/>
      </c>
      <c r="AN88" s="9">
        <f>IF(OR($S88="",$S87=""),"",$H$2*LN(Z88/Z87))</f>
        <v/>
      </c>
      <c r="AO88" s="9">
        <f>IF(OR($S88="",$S87=""),"",$I$2*(AA88-AA87))</f>
        <v/>
      </c>
      <c r="AP88" s="9">
        <f>IF(OR($S88="",$S87=""),"",$J$2*LN(AB88/AB87))</f>
        <v/>
      </c>
      <c r="AQ88" s="9">
        <f>IF(OR($S88="",$S87=""),"",$K$2*(AC88-AC87))</f>
        <v/>
      </c>
      <c r="AR88" s="9">
        <f>IF(OR($S88="",$S87=""),"",$L$2*LN(AD88/AD87))</f>
        <v/>
      </c>
      <c r="AS88" s="9">
        <f>IF(OR($S88="",$S87=""),"",$M$2*LN(AE88/AE87))</f>
        <v/>
      </c>
      <c r="AT88" s="9">
        <f>IF(OR($S88="",$S87=""),"",$N$2*LN(AF88/AF87))</f>
        <v/>
      </c>
      <c r="AV88" s="9">
        <f>IF($AH88="","",$AY$16+$AY$4*AI88+$AY$5*AJ88+$AY$6*AK88+$AY$7*AL88+$AY$8*AM88+$AY$9*AN88+$AY$10*AO88+$AY$11*AP88+$AY$12*AQ88+$AY$13*AR88+$AY$14*AS88+$AY$15*AT88)</f>
        <v/>
      </c>
      <c r="BC88" s="10">
        <f>IF((ROW()-6)&lt;=$Q$3,INDEX(LINEST(AH29:AH88,AI29:AT88,TRUE,TRUE),1,13)*$Q$4,"")</f>
        <v/>
      </c>
      <c r="BD88" s="9">
        <f>IF((ROW()-6)&lt;=$Q$3,INDEX(LINEST(AH29:AH88,AI29:AT88,TRUE,TRUE),1,12),"")</f>
        <v/>
      </c>
      <c r="BE88" s="9">
        <f>IF((ROW()-6)&lt;=$Q$3,INDEX(LINEST(AH29:AH88,AI29:AT88,TRUE,TRUE),1,11),"")</f>
        <v/>
      </c>
      <c r="BF88" s="9">
        <f>IF((ROW()-6)&lt;=$Q$3,INDEX(LINEST(AH29:AH88,AI29:AT88,TRUE,TRUE),1,10),"")</f>
        <v/>
      </c>
      <c r="BG88" s="9">
        <f>IF((ROW()-6)&lt;=$Q$3,INDEX(LINEST(AH29:AH88,AI29:AT88,TRUE,TRUE),1,9),"")</f>
        <v/>
      </c>
      <c r="BH88" s="9">
        <f>IF((ROW()-6)&lt;=$Q$3,INDEX(LINEST(AH29:AH88,AI29:AT88,TRUE,TRUE),1,8),"")</f>
        <v/>
      </c>
      <c r="BI88" s="9">
        <f>IF((ROW()-6)&lt;=$Q$3,INDEX(LINEST(AH29:AH88,AI29:AT88,TRUE,TRUE),1,7),"")</f>
        <v/>
      </c>
      <c r="BJ88" s="9">
        <f>IF((ROW()-6)&lt;=$Q$3,INDEX(LINEST(AH29:AH88,AI29:AT88,TRUE,TRUE),1,6),"")</f>
        <v/>
      </c>
      <c r="BK88" s="9">
        <f>IF((ROW()-6)&lt;=$Q$3,INDEX(LINEST(AH29:AH88,AI29:AT88,TRUE,TRUE),1,5),"")</f>
        <v/>
      </c>
      <c r="BL88" s="9">
        <f>IF((ROW()-6)&lt;=$Q$3,INDEX(LINEST(AH29:AH88,AI29:AT88,TRUE,TRUE),1,4),"")</f>
        <v/>
      </c>
      <c r="BM88" s="9">
        <f>IF((ROW()-6)&lt;=$Q$3,INDEX(LINEST(AH29:AH88,AI29:AT88,TRUE,TRUE),1,3),"")</f>
        <v/>
      </c>
      <c r="BN88" s="9">
        <f>IF((ROW()-6)&lt;=$Q$3,INDEX(LINEST(AH29:AH88,AI29:AT88,TRUE,TRUE),1,2),"")</f>
        <v/>
      </c>
      <c r="BO88" s="9">
        <f>IF((ROW()-6)&lt;=$Q$3,INDEX(LINEST(AH29:AH88,AI29:AT88,TRUE,TRUE),1,1),"")</f>
        <v/>
      </c>
      <c r="BP88" s="10">
        <f>IF((ROW()-6)&lt;=$Q$3,INDEX(LINEST(AH29:AH88,AI29:AT88,TRUE,TRUE),3,1),"")</f>
        <v/>
      </c>
      <c r="BR88" s="9">
        <f>IF(AND((ROW()-6)&lt;=$Q$3,ISNUMBER(BC87)),BC87/$Q$4+BD87*AI88+BE87*AJ88+BF87*AK88+BG87*AL88+BH87*AM88+BI87*AN88+BJ87*AO88+BK87*AP88+BL87*AQ88+BM87*AR88+BN87*AS88+BO87*AT88,"")</f>
        <v/>
      </c>
      <c r="BS88">
        <f>IF(ISNUMBER(BR88),AVERAGE(AH28:AH87),"")</f>
        <v/>
      </c>
      <c r="BT88">
        <f>IF(ISNUMBER(BR88),(AH88-BR88)^2,"")</f>
        <v/>
      </c>
      <c r="BU88">
        <f>IF(ISNUMBER(BR88),AH88^2,"")</f>
        <v/>
      </c>
      <c r="BV88">
        <f>IF(ISNUMBER(BR88),(AH88-BS88)^2,"")</f>
        <v/>
      </c>
    </row>
    <row r="89">
      <c r="O89">
        <f>IF($R89="","",CHOOSE($Q$2,YEAR(R89)*12+MONTH(R89),INT((R89-2)/7),YEAR(R89)*4+ROUNDUP(MONTH(R89)/3)))</f>
        <v/>
      </c>
      <c r="P89">
        <f>IF($R89="","",IF($R90="",1,IF(O89&lt;&gt;O90,1,0)))</f>
        <v/>
      </c>
      <c r="Q89">
        <f>IF(P89=1,SUM($P$7:P89),"")</f>
        <v/>
      </c>
      <c r="R89">
        <f>IF($A89="","",IF(ISNUMBER($A89),$A89,IFERROR(DATEVALUE($A89),NA())))</f>
        <v/>
      </c>
      <c r="S89" s="7">
        <f>IFERROR(INDEX($R$7:$R$60000,MATCH(ROW()-6,$Q$7:$Q$60000,0)),"")</f>
        <v/>
      </c>
      <c r="T89">
        <f>IFERROR(INDEX($B$7:$B$60000,MATCH(ROW()-6,$Q$7:$Q$60000,0)),"")</f>
        <v/>
      </c>
      <c r="U89">
        <f>IFERROR(INDEX($C$7:$C$60000,MATCH(ROW()-6,$Q$7:$Q$60000,0)),"")</f>
        <v/>
      </c>
      <c r="V89">
        <f>IFERROR(INDEX($D$7:$D$60000,MATCH(ROW()-6,$Q$7:$Q$60000,0)),"")</f>
        <v/>
      </c>
      <c r="W89">
        <f>IFERROR(INDEX($E$7:$E$60000,MATCH(ROW()-6,$Q$7:$Q$60000,0)),"")</f>
        <v/>
      </c>
      <c r="X89">
        <f>IFERROR(INDEX($F$7:$F$60000,MATCH(ROW()-6,$Q$7:$Q$60000,0)),"")</f>
        <v/>
      </c>
      <c r="Y89">
        <f>IFERROR(INDEX($G$7:$G$60000,MATCH(ROW()-6,$Q$7:$Q$60000,0)),"")</f>
        <v/>
      </c>
      <c r="Z89">
        <f>IFERROR(INDEX($H$7:$H$60000,MATCH(ROW()-6,$Q$7:$Q$60000,0)),"")</f>
        <v/>
      </c>
      <c r="AA89">
        <f>IFERROR(INDEX($I$7:$I$60000,MATCH(ROW()-6,$Q$7:$Q$60000,0)),"")</f>
        <v/>
      </c>
      <c r="AB89">
        <f>IFERROR(INDEX($J$7:$J$60000,MATCH(ROW()-6,$Q$7:$Q$60000,0)),"")</f>
        <v/>
      </c>
      <c r="AC89">
        <f>IFERROR(INDEX($K$7:$K$60000,MATCH(ROW()-6,$Q$7:$Q$60000,0)),"")</f>
        <v/>
      </c>
      <c r="AD89">
        <f>IFERROR(INDEX($L$7:$L$60000,MATCH(ROW()-6,$Q$7:$Q$60000,0)),"")</f>
        <v/>
      </c>
      <c r="AE89">
        <f>IFERROR(INDEX($M$7:$M$60000,MATCH(ROW()-6,$Q$7:$Q$60000,0)),"")</f>
        <v/>
      </c>
      <c r="AF89">
        <f>IFERROR(INDEX($N$7:$N$60000,MATCH(ROW()-6,$Q$7:$Q$60000,0)),"")</f>
        <v/>
      </c>
      <c r="AH89" s="9">
        <f>IF(OR($S89="",$S88=""),"",LN($T89/$T88))</f>
        <v/>
      </c>
      <c r="AI89" s="9">
        <f>IF(OR($S89="",$S88=""),"",$C$2*LN(U89/U88))</f>
        <v/>
      </c>
      <c r="AJ89" s="9">
        <f>IF(OR($S89="",$S88=""),"",$D$2*(V89-V88))</f>
        <v/>
      </c>
      <c r="AK89" s="9">
        <f>IF(OR($S89="",$S88=""),"",$E$2*(W89-W88))</f>
        <v/>
      </c>
      <c r="AL89" s="9">
        <f>IF(OR($S89="",$S88=""),"",$F$2*LN(X89/X88))</f>
        <v/>
      </c>
      <c r="AM89" s="9">
        <f>IF(OR($S89="",$S88=""),"",$G$2*(Y89-Y88))</f>
        <v/>
      </c>
      <c r="AN89" s="9">
        <f>IF(OR($S89="",$S88=""),"",$H$2*LN(Z89/Z88))</f>
        <v/>
      </c>
      <c r="AO89" s="9">
        <f>IF(OR($S89="",$S88=""),"",$I$2*(AA89-AA88))</f>
        <v/>
      </c>
      <c r="AP89" s="9">
        <f>IF(OR($S89="",$S88=""),"",$J$2*LN(AB89/AB88))</f>
        <v/>
      </c>
      <c r="AQ89" s="9">
        <f>IF(OR($S89="",$S88=""),"",$K$2*(AC89-AC88))</f>
        <v/>
      </c>
      <c r="AR89" s="9">
        <f>IF(OR($S89="",$S88=""),"",$L$2*LN(AD89/AD88))</f>
        <v/>
      </c>
      <c r="AS89" s="9">
        <f>IF(OR($S89="",$S88=""),"",$M$2*LN(AE89/AE88))</f>
        <v/>
      </c>
      <c r="AT89" s="9">
        <f>IF(OR($S89="",$S88=""),"",$N$2*LN(AF89/AF88))</f>
        <v/>
      </c>
      <c r="AV89" s="9">
        <f>IF($AH89="","",$AY$16+$AY$4*AI89+$AY$5*AJ89+$AY$6*AK89+$AY$7*AL89+$AY$8*AM89+$AY$9*AN89+$AY$10*AO89+$AY$11*AP89+$AY$12*AQ89+$AY$13*AR89+$AY$14*AS89+$AY$15*AT89)</f>
        <v/>
      </c>
      <c r="BC89" s="10">
        <f>IF((ROW()-6)&lt;=$Q$3,INDEX(LINEST(AH30:AH89,AI30:AT89,TRUE,TRUE),1,13)*$Q$4,"")</f>
        <v/>
      </c>
      <c r="BD89" s="9">
        <f>IF((ROW()-6)&lt;=$Q$3,INDEX(LINEST(AH30:AH89,AI30:AT89,TRUE,TRUE),1,12),"")</f>
        <v/>
      </c>
      <c r="BE89" s="9">
        <f>IF((ROW()-6)&lt;=$Q$3,INDEX(LINEST(AH30:AH89,AI30:AT89,TRUE,TRUE),1,11),"")</f>
        <v/>
      </c>
      <c r="BF89" s="9">
        <f>IF((ROW()-6)&lt;=$Q$3,INDEX(LINEST(AH30:AH89,AI30:AT89,TRUE,TRUE),1,10),"")</f>
        <v/>
      </c>
      <c r="BG89" s="9">
        <f>IF((ROW()-6)&lt;=$Q$3,INDEX(LINEST(AH30:AH89,AI30:AT89,TRUE,TRUE),1,9),"")</f>
        <v/>
      </c>
      <c r="BH89" s="9">
        <f>IF((ROW()-6)&lt;=$Q$3,INDEX(LINEST(AH30:AH89,AI30:AT89,TRUE,TRUE),1,8),"")</f>
        <v/>
      </c>
      <c r="BI89" s="9">
        <f>IF((ROW()-6)&lt;=$Q$3,INDEX(LINEST(AH30:AH89,AI30:AT89,TRUE,TRUE),1,7),"")</f>
        <v/>
      </c>
      <c r="BJ89" s="9">
        <f>IF((ROW()-6)&lt;=$Q$3,INDEX(LINEST(AH30:AH89,AI30:AT89,TRUE,TRUE),1,6),"")</f>
        <v/>
      </c>
      <c r="BK89" s="9">
        <f>IF((ROW()-6)&lt;=$Q$3,INDEX(LINEST(AH30:AH89,AI30:AT89,TRUE,TRUE),1,5),"")</f>
        <v/>
      </c>
      <c r="BL89" s="9">
        <f>IF((ROW()-6)&lt;=$Q$3,INDEX(LINEST(AH30:AH89,AI30:AT89,TRUE,TRUE),1,4),"")</f>
        <v/>
      </c>
      <c r="BM89" s="9">
        <f>IF((ROW()-6)&lt;=$Q$3,INDEX(LINEST(AH30:AH89,AI30:AT89,TRUE,TRUE),1,3),"")</f>
        <v/>
      </c>
      <c r="BN89" s="9">
        <f>IF((ROW()-6)&lt;=$Q$3,INDEX(LINEST(AH30:AH89,AI30:AT89,TRUE,TRUE),1,2),"")</f>
        <v/>
      </c>
      <c r="BO89" s="9">
        <f>IF((ROW()-6)&lt;=$Q$3,INDEX(LINEST(AH30:AH89,AI30:AT89,TRUE,TRUE),1,1),"")</f>
        <v/>
      </c>
      <c r="BP89" s="10">
        <f>IF((ROW()-6)&lt;=$Q$3,INDEX(LINEST(AH30:AH89,AI30:AT89,TRUE,TRUE),3,1),"")</f>
        <v/>
      </c>
      <c r="BR89" s="9">
        <f>IF(AND((ROW()-6)&lt;=$Q$3,ISNUMBER(BC88)),BC88/$Q$4+BD88*AI89+BE88*AJ89+BF88*AK89+BG88*AL89+BH88*AM89+BI88*AN89+BJ88*AO89+BK88*AP89+BL88*AQ89+BM88*AR89+BN88*AS89+BO88*AT89,"")</f>
        <v/>
      </c>
      <c r="BS89">
        <f>IF(ISNUMBER(BR89),AVERAGE(AH29:AH88),"")</f>
        <v/>
      </c>
      <c r="BT89">
        <f>IF(ISNUMBER(BR89),(AH89-BR89)^2,"")</f>
        <v/>
      </c>
      <c r="BU89">
        <f>IF(ISNUMBER(BR89),AH89^2,"")</f>
        <v/>
      </c>
      <c r="BV89">
        <f>IF(ISNUMBER(BR89),(AH89-BS89)^2,"")</f>
        <v/>
      </c>
    </row>
    <row r="90">
      <c r="O90">
        <f>IF($R90="","",CHOOSE($Q$2,YEAR(R90)*12+MONTH(R90),INT((R90-2)/7),YEAR(R90)*4+ROUNDUP(MONTH(R90)/3)))</f>
        <v/>
      </c>
      <c r="P90">
        <f>IF($R90="","",IF($R91="",1,IF(O90&lt;&gt;O91,1,0)))</f>
        <v/>
      </c>
      <c r="Q90">
        <f>IF(P90=1,SUM($P$7:P90),"")</f>
        <v/>
      </c>
      <c r="R90">
        <f>IF($A90="","",IF(ISNUMBER($A90),$A90,IFERROR(DATEVALUE($A90),NA())))</f>
        <v/>
      </c>
      <c r="S90" s="7">
        <f>IFERROR(INDEX($R$7:$R$60000,MATCH(ROW()-6,$Q$7:$Q$60000,0)),"")</f>
        <v/>
      </c>
      <c r="T90">
        <f>IFERROR(INDEX($B$7:$B$60000,MATCH(ROW()-6,$Q$7:$Q$60000,0)),"")</f>
        <v/>
      </c>
      <c r="U90">
        <f>IFERROR(INDEX($C$7:$C$60000,MATCH(ROW()-6,$Q$7:$Q$60000,0)),"")</f>
        <v/>
      </c>
      <c r="V90">
        <f>IFERROR(INDEX($D$7:$D$60000,MATCH(ROW()-6,$Q$7:$Q$60000,0)),"")</f>
        <v/>
      </c>
      <c r="W90">
        <f>IFERROR(INDEX($E$7:$E$60000,MATCH(ROW()-6,$Q$7:$Q$60000,0)),"")</f>
        <v/>
      </c>
      <c r="X90">
        <f>IFERROR(INDEX($F$7:$F$60000,MATCH(ROW()-6,$Q$7:$Q$60000,0)),"")</f>
        <v/>
      </c>
      <c r="Y90">
        <f>IFERROR(INDEX($G$7:$G$60000,MATCH(ROW()-6,$Q$7:$Q$60000,0)),"")</f>
        <v/>
      </c>
      <c r="Z90">
        <f>IFERROR(INDEX($H$7:$H$60000,MATCH(ROW()-6,$Q$7:$Q$60000,0)),"")</f>
        <v/>
      </c>
      <c r="AA90">
        <f>IFERROR(INDEX($I$7:$I$60000,MATCH(ROW()-6,$Q$7:$Q$60000,0)),"")</f>
        <v/>
      </c>
      <c r="AB90">
        <f>IFERROR(INDEX($J$7:$J$60000,MATCH(ROW()-6,$Q$7:$Q$60000,0)),"")</f>
        <v/>
      </c>
      <c r="AC90">
        <f>IFERROR(INDEX($K$7:$K$60000,MATCH(ROW()-6,$Q$7:$Q$60000,0)),"")</f>
        <v/>
      </c>
      <c r="AD90">
        <f>IFERROR(INDEX($L$7:$L$60000,MATCH(ROW()-6,$Q$7:$Q$60000,0)),"")</f>
        <v/>
      </c>
      <c r="AE90">
        <f>IFERROR(INDEX($M$7:$M$60000,MATCH(ROW()-6,$Q$7:$Q$60000,0)),"")</f>
        <v/>
      </c>
      <c r="AF90">
        <f>IFERROR(INDEX($N$7:$N$60000,MATCH(ROW()-6,$Q$7:$Q$60000,0)),"")</f>
        <v/>
      </c>
      <c r="AH90" s="9">
        <f>IF(OR($S90="",$S89=""),"",LN($T90/$T89))</f>
        <v/>
      </c>
      <c r="AI90" s="9">
        <f>IF(OR($S90="",$S89=""),"",$C$2*LN(U90/U89))</f>
        <v/>
      </c>
      <c r="AJ90" s="9">
        <f>IF(OR($S90="",$S89=""),"",$D$2*(V90-V89))</f>
        <v/>
      </c>
      <c r="AK90" s="9">
        <f>IF(OR($S90="",$S89=""),"",$E$2*(W90-W89))</f>
        <v/>
      </c>
      <c r="AL90" s="9">
        <f>IF(OR($S90="",$S89=""),"",$F$2*LN(X90/X89))</f>
        <v/>
      </c>
      <c r="AM90" s="9">
        <f>IF(OR($S90="",$S89=""),"",$G$2*(Y90-Y89))</f>
        <v/>
      </c>
      <c r="AN90" s="9">
        <f>IF(OR($S90="",$S89=""),"",$H$2*LN(Z90/Z89))</f>
        <v/>
      </c>
      <c r="AO90" s="9">
        <f>IF(OR($S90="",$S89=""),"",$I$2*(AA90-AA89))</f>
        <v/>
      </c>
      <c r="AP90" s="9">
        <f>IF(OR($S90="",$S89=""),"",$J$2*LN(AB90/AB89))</f>
        <v/>
      </c>
      <c r="AQ90" s="9">
        <f>IF(OR($S90="",$S89=""),"",$K$2*(AC90-AC89))</f>
        <v/>
      </c>
      <c r="AR90" s="9">
        <f>IF(OR($S90="",$S89=""),"",$L$2*LN(AD90/AD89))</f>
        <v/>
      </c>
      <c r="AS90" s="9">
        <f>IF(OR($S90="",$S89=""),"",$M$2*LN(AE90/AE89))</f>
        <v/>
      </c>
      <c r="AT90" s="9">
        <f>IF(OR($S90="",$S89=""),"",$N$2*LN(AF90/AF89))</f>
        <v/>
      </c>
      <c r="AV90" s="9">
        <f>IF($AH90="","",$AY$16+$AY$4*AI90+$AY$5*AJ90+$AY$6*AK90+$AY$7*AL90+$AY$8*AM90+$AY$9*AN90+$AY$10*AO90+$AY$11*AP90+$AY$12*AQ90+$AY$13*AR90+$AY$14*AS90+$AY$15*AT90)</f>
        <v/>
      </c>
      <c r="BC90" s="10">
        <f>IF((ROW()-6)&lt;=$Q$3,INDEX(LINEST(AH31:AH90,AI31:AT90,TRUE,TRUE),1,13)*$Q$4,"")</f>
        <v/>
      </c>
      <c r="BD90" s="9">
        <f>IF((ROW()-6)&lt;=$Q$3,INDEX(LINEST(AH31:AH90,AI31:AT90,TRUE,TRUE),1,12),"")</f>
        <v/>
      </c>
      <c r="BE90" s="9">
        <f>IF((ROW()-6)&lt;=$Q$3,INDEX(LINEST(AH31:AH90,AI31:AT90,TRUE,TRUE),1,11),"")</f>
        <v/>
      </c>
      <c r="BF90" s="9">
        <f>IF((ROW()-6)&lt;=$Q$3,INDEX(LINEST(AH31:AH90,AI31:AT90,TRUE,TRUE),1,10),"")</f>
        <v/>
      </c>
      <c r="BG90" s="9">
        <f>IF((ROW()-6)&lt;=$Q$3,INDEX(LINEST(AH31:AH90,AI31:AT90,TRUE,TRUE),1,9),"")</f>
        <v/>
      </c>
      <c r="BH90" s="9">
        <f>IF((ROW()-6)&lt;=$Q$3,INDEX(LINEST(AH31:AH90,AI31:AT90,TRUE,TRUE),1,8),"")</f>
        <v/>
      </c>
      <c r="BI90" s="9">
        <f>IF((ROW()-6)&lt;=$Q$3,INDEX(LINEST(AH31:AH90,AI31:AT90,TRUE,TRUE),1,7),"")</f>
        <v/>
      </c>
      <c r="BJ90" s="9">
        <f>IF((ROW()-6)&lt;=$Q$3,INDEX(LINEST(AH31:AH90,AI31:AT90,TRUE,TRUE),1,6),"")</f>
        <v/>
      </c>
      <c r="BK90" s="9">
        <f>IF((ROW()-6)&lt;=$Q$3,INDEX(LINEST(AH31:AH90,AI31:AT90,TRUE,TRUE),1,5),"")</f>
        <v/>
      </c>
      <c r="BL90" s="9">
        <f>IF((ROW()-6)&lt;=$Q$3,INDEX(LINEST(AH31:AH90,AI31:AT90,TRUE,TRUE),1,4),"")</f>
        <v/>
      </c>
      <c r="BM90" s="9">
        <f>IF((ROW()-6)&lt;=$Q$3,INDEX(LINEST(AH31:AH90,AI31:AT90,TRUE,TRUE),1,3),"")</f>
        <v/>
      </c>
      <c r="BN90" s="9">
        <f>IF((ROW()-6)&lt;=$Q$3,INDEX(LINEST(AH31:AH90,AI31:AT90,TRUE,TRUE),1,2),"")</f>
        <v/>
      </c>
      <c r="BO90" s="9">
        <f>IF((ROW()-6)&lt;=$Q$3,INDEX(LINEST(AH31:AH90,AI31:AT90,TRUE,TRUE),1,1),"")</f>
        <v/>
      </c>
      <c r="BP90" s="10">
        <f>IF((ROW()-6)&lt;=$Q$3,INDEX(LINEST(AH31:AH90,AI31:AT90,TRUE,TRUE),3,1),"")</f>
        <v/>
      </c>
      <c r="BR90" s="9">
        <f>IF(AND((ROW()-6)&lt;=$Q$3,ISNUMBER(BC89)),BC89/$Q$4+BD89*AI90+BE89*AJ90+BF89*AK90+BG89*AL90+BH89*AM90+BI89*AN90+BJ89*AO90+BK89*AP90+BL89*AQ90+BM89*AR90+BN89*AS90+BO89*AT90,"")</f>
        <v/>
      </c>
      <c r="BS90">
        <f>IF(ISNUMBER(BR90),AVERAGE(AH30:AH89),"")</f>
        <v/>
      </c>
      <c r="BT90">
        <f>IF(ISNUMBER(BR90),(AH90-BR90)^2,"")</f>
        <v/>
      </c>
      <c r="BU90">
        <f>IF(ISNUMBER(BR90),AH90^2,"")</f>
        <v/>
      </c>
      <c r="BV90">
        <f>IF(ISNUMBER(BR90),(AH90-BS90)^2,"")</f>
        <v/>
      </c>
    </row>
    <row r="91">
      <c r="O91">
        <f>IF($R91="","",CHOOSE($Q$2,YEAR(R91)*12+MONTH(R91),INT((R91-2)/7),YEAR(R91)*4+ROUNDUP(MONTH(R91)/3)))</f>
        <v/>
      </c>
      <c r="P91">
        <f>IF($R91="","",IF($R92="",1,IF(O91&lt;&gt;O92,1,0)))</f>
        <v/>
      </c>
      <c r="Q91">
        <f>IF(P91=1,SUM($P$7:P91),"")</f>
        <v/>
      </c>
      <c r="R91">
        <f>IF($A91="","",IF(ISNUMBER($A91),$A91,IFERROR(DATEVALUE($A91),NA())))</f>
        <v/>
      </c>
      <c r="S91" s="7">
        <f>IFERROR(INDEX($R$7:$R$60000,MATCH(ROW()-6,$Q$7:$Q$60000,0)),"")</f>
        <v/>
      </c>
      <c r="T91">
        <f>IFERROR(INDEX($B$7:$B$60000,MATCH(ROW()-6,$Q$7:$Q$60000,0)),"")</f>
        <v/>
      </c>
      <c r="U91">
        <f>IFERROR(INDEX($C$7:$C$60000,MATCH(ROW()-6,$Q$7:$Q$60000,0)),"")</f>
        <v/>
      </c>
      <c r="V91">
        <f>IFERROR(INDEX($D$7:$D$60000,MATCH(ROW()-6,$Q$7:$Q$60000,0)),"")</f>
        <v/>
      </c>
      <c r="W91">
        <f>IFERROR(INDEX($E$7:$E$60000,MATCH(ROW()-6,$Q$7:$Q$60000,0)),"")</f>
        <v/>
      </c>
      <c r="X91">
        <f>IFERROR(INDEX($F$7:$F$60000,MATCH(ROW()-6,$Q$7:$Q$60000,0)),"")</f>
        <v/>
      </c>
      <c r="Y91">
        <f>IFERROR(INDEX($G$7:$G$60000,MATCH(ROW()-6,$Q$7:$Q$60000,0)),"")</f>
        <v/>
      </c>
      <c r="Z91">
        <f>IFERROR(INDEX($H$7:$H$60000,MATCH(ROW()-6,$Q$7:$Q$60000,0)),"")</f>
        <v/>
      </c>
      <c r="AA91">
        <f>IFERROR(INDEX($I$7:$I$60000,MATCH(ROW()-6,$Q$7:$Q$60000,0)),"")</f>
        <v/>
      </c>
      <c r="AB91">
        <f>IFERROR(INDEX($J$7:$J$60000,MATCH(ROW()-6,$Q$7:$Q$60000,0)),"")</f>
        <v/>
      </c>
      <c r="AC91">
        <f>IFERROR(INDEX($K$7:$K$60000,MATCH(ROW()-6,$Q$7:$Q$60000,0)),"")</f>
        <v/>
      </c>
      <c r="AD91">
        <f>IFERROR(INDEX($L$7:$L$60000,MATCH(ROW()-6,$Q$7:$Q$60000,0)),"")</f>
        <v/>
      </c>
      <c r="AE91">
        <f>IFERROR(INDEX($M$7:$M$60000,MATCH(ROW()-6,$Q$7:$Q$60000,0)),"")</f>
        <v/>
      </c>
      <c r="AF91">
        <f>IFERROR(INDEX($N$7:$N$60000,MATCH(ROW()-6,$Q$7:$Q$60000,0)),"")</f>
        <v/>
      </c>
      <c r="AH91" s="9">
        <f>IF(OR($S91="",$S90=""),"",LN($T91/$T90))</f>
        <v/>
      </c>
      <c r="AI91" s="9">
        <f>IF(OR($S91="",$S90=""),"",$C$2*LN(U91/U90))</f>
        <v/>
      </c>
      <c r="AJ91" s="9">
        <f>IF(OR($S91="",$S90=""),"",$D$2*(V91-V90))</f>
        <v/>
      </c>
      <c r="AK91" s="9">
        <f>IF(OR($S91="",$S90=""),"",$E$2*(W91-W90))</f>
        <v/>
      </c>
      <c r="AL91" s="9">
        <f>IF(OR($S91="",$S90=""),"",$F$2*LN(X91/X90))</f>
        <v/>
      </c>
      <c r="AM91" s="9">
        <f>IF(OR($S91="",$S90=""),"",$G$2*(Y91-Y90))</f>
        <v/>
      </c>
      <c r="AN91" s="9">
        <f>IF(OR($S91="",$S90=""),"",$H$2*LN(Z91/Z90))</f>
        <v/>
      </c>
      <c r="AO91" s="9">
        <f>IF(OR($S91="",$S90=""),"",$I$2*(AA91-AA90))</f>
        <v/>
      </c>
      <c r="AP91" s="9">
        <f>IF(OR($S91="",$S90=""),"",$J$2*LN(AB91/AB90))</f>
        <v/>
      </c>
      <c r="AQ91" s="9">
        <f>IF(OR($S91="",$S90=""),"",$K$2*(AC91-AC90))</f>
        <v/>
      </c>
      <c r="AR91" s="9">
        <f>IF(OR($S91="",$S90=""),"",$L$2*LN(AD91/AD90))</f>
        <v/>
      </c>
      <c r="AS91" s="9">
        <f>IF(OR($S91="",$S90=""),"",$M$2*LN(AE91/AE90))</f>
        <v/>
      </c>
      <c r="AT91" s="9">
        <f>IF(OR($S91="",$S90=""),"",$N$2*LN(AF91/AF90))</f>
        <v/>
      </c>
      <c r="AV91" s="9">
        <f>IF($AH91="","",$AY$16+$AY$4*AI91+$AY$5*AJ91+$AY$6*AK91+$AY$7*AL91+$AY$8*AM91+$AY$9*AN91+$AY$10*AO91+$AY$11*AP91+$AY$12*AQ91+$AY$13*AR91+$AY$14*AS91+$AY$15*AT91)</f>
        <v/>
      </c>
      <c r="BC91" s="10">
        <f>IF((ROW()-6)&lt;=$Q$3,INDEX(LINEST(AH32:AH91,AI32:AT91,TRUE,TRUE),1,13)*$Q$4,"")</f>
        <v/>
      </c>
      <c r="BD91" s="9">
        <f>IF((ROW()-6)&lt;=$Q$3,INDEX(LINEST(AH32:AH91,AI32:AT91,TRUE,TRUE),1,12),"")</f>
        <v/>
      </c>
      <c r="BE91" s="9">
        <f>IF((ROW()-6)&lt;=$Q$3,INDEX(LINEST(AH32:AH91,AI32:AT91,TRUE,TRUE),1,11),"")</f>
        <v/>
      </c>
      <c r="BF91" s="9">
        <f>IF((ROW()-6)&lt;=$Q$3,INDEX(LINEST(AH32:AH91,AI32:AT91,TRUE,TRUE),1,10),"")</f>
        <v/>
      </c>
      <c r="BG91" s="9">
        <f>IF((ROW()-6)&lt;=$Q$3,INDEX(LINEST(AH32:AH91,AI32:AT91,TRUE,TRUE),1,9),"")</f>
        <v/>
      </c>
      <c r="BH91" s="9">
        <f>IF((ROW()-6)&lt;=$Q$3,INDEX(LINEST(AH32:AH91,AI32:AT91,TRUE,TRUE),1,8),"")</f>
        <v/>
      </c>
      <c r="BI91" s="9">
        <f>IF((ROW()-6)&lt;=$Q$3,INDEX(LINEST(AH32:AH91,AI32:AT91,TRUE,TRUE),1,7),"")</f>
        <v/>
      </c>
      <c r="BJ91" s="9">
        <f>IF((ROW()-6)&lt;=$Q$3,INDEX(LINEST(AH32:AH91,AI32:AT91,TRUE,TRUE),1,6),"")</f>
        <v/>
      </c>
      <c r="BK91" s="9">
        <f>IF((ROW()-6)&lt;=$Q$3,INDEX(LINEST(AH32:AH91,AI32:AT91,TRUE,TRUE),1,5),"")</f>
        <v/>
      </c>
      <c r="BL91" s="9">
        <f>IF((ROW()-6)&lt;=$Q$3,INDEX(LINEST(AH32:AH91,AI32:AT91,TRUE,TRUE),1,4),"")</f>
        <v/>
      </c>
      <c r="BM91" s="9">
        <f>IF((ROW()-6)&lt;=$Q$3,INDEX(LINEST(AH32:AH91,AI32:AT91,TRUE,TRUE),1,3),"")</f>
        <v/>
      </c>
      <c r="BN91" s="9">
        <f>IF((ROW()-6)&lt;=$Q$3,INDEX(LINEST(AH32:AH91,AI32:AT91,TRUE,TRUE),1,2),"")</f>
        <v/>
      </c>
      <c r="BO91" s="9">
        <f>IF((ROW()-6)&lt;=$Q$3,INDEX(LINEST(AH32:AH91,AI32:AT91,TRUE,TRUE),1,1),"")</f>
        <v/>
      </c>
      <c r="BP91" s="10">
        <f>IF((ROW()-6)&lt;=$Q$3,INDEX(LINEST(AH32:AH91,AI32:AT91,TRUE,TRUE),3,1),"")</f>
        <v/>
      </c>
      <c r="BR91" s="9">
        <f>IF(AND((ROW()-6)&lt;=$Q$3,ISNUMBER(BC90)),BC90/$Q$4+BD90*AI91+BE90*AJ91+BF90*AK91+BG90*AL91+BH90*AM91+BI90*AN91+BJ90*AO91+BK90*AP91+BL90*AQ91+BM90*AR91+BN90*AS91+BO90*AT91,"")</f>
        <v/>
      </c>
      <c r="BS91">
        <f>IF(ISNUMBER(BR91),AVERAGE(AH31:AH90),"")</f>
        <v/>
      </c>
      <c r="BT91">
        <f>IF(ISNUMBER(BR91),(AH91-BR91)^2,"")</f>
        <v/>
      </c>
      <c r="BU91">
        <f>IF(ISNUMBER(BR91),AH91^2,"")</f>
        <v/>
      </c>
      <c r="BV91">
        <f>IF(ISNUMBER(BR91),(AH91-BS91)^2,"")</f>
        <v/>
      </c>
    </row>
    <row r="92">
      <c r="O92">
        <f>IF($R92="","",CHOOSE($Q$2,YEAR(R92)*12+MONTH(R92),INT((R92-2)/7),YEAR(R92)*4+ROUNDUP(MONTH(R92)/3)))</f>
        <v/>
      </c>
      <c r="P92">
        <f>IF($R92="","",IF($R93="",1,IF(O92&lt;&gt;O93,1,0)))</f>
        <v/>
      </c>
      <c r="Q92">
        <f>IF(P92=1,SUM($P$7:P92),"")</f>
        <v/>
      </c>
      <c r="R92">
        <f>IF($A92="","",IF(ISNUMBER($A92),$A92,IFERROR(DATEVALUE($A92),NA())))</f>
        <v/>
      </c>
      <c r="S92" s="7">
        <f>IFERROR(INDEX($R$7:$R$60000,MATCH(ROW()-6,$Q$7:$Q$60000,0)),"")</f>
        <v/>
      </c>
      <c r="T92">
        <f>IFERROR(INDEX($B$7:$B$60000,MATCH(ROW()-6,$Q$7:$Q$60000,0)),"")</f>
        <v/>
      </c>
      <c r="U92">
        <f>IFERROR(INDEX($C$7:$C$60000,MATCH(ROW()-6,$Q$7:$Q$60000,0)),"")</f>
        <v/>
      </c>
      <c r="V92">
        <f>IFERROR(INDEX($D$7:$D$60000,MATCH(ROW()-6,$Q$7:$Q$60000,0)),"")</f>
        <v/>
      </c>
      <c r="W92">
        <f>IFERROR(INDEX($E$7:$E$60000,MATCH(ROW()-6,$Q$7:$Q$60000,0)),"")</f>
        <v/>
      </c>
      <c r="X92">
        <f>IFERROR(INDEX($F$7:$F$60000,MATCH(ROW()-6,$Q$7:$Q$60000,0)),"")</f>
        <v/>
      </c>
      <c r="Y92">
        <f>IFERROR(INDEX($G$7:$G$60000,MATCH(ROW()-6,$Q$7:$Q$60000,0)),"")</f>
        <v/>
      </c>
      <c r="Z92">
        <f>IFERROR(INDEX($H$7:$H$60000,MATCH(ROW()-6,$Q$7:$Q$60000,0)),"")</f>
        <v/>
      </c>
      <c r="AA92">
        <f>IFERROR(INDEX($I$7:$I$60000,MATCH(ROW()-6,$Q$7:$Q$60000,0)),"")</f>
        <v/>
      </c>
      <c r="AB92">
        <f>IFERROR(INDEX($J$7:$J$60000,MATCH(ROW()-6,$Q$7:$Q$60000,0)),"")</f>
        <v/>
      </c>
      <c r="AC92">
        <f>IFERROR(INDEX($K$7:$K$60000,MATCH(ROW()-6,$Q$7:$Q$60000,0)),"")</f>
        <v/>
      </c>
      <c r="AD92">
        <f>IFERROR(INDEX($L$7:$L$60000,MATCH(ROW()-6,$Q$7:$Q$60000,0)),"")</f>
        <v/>
      </c>
      <c r="AE92">
        <f>IFERROR(INDEX($M$7:$M$60000,MATCH(ROW()-6,$Q$7:$Q$60000,0)),"")</f>
        <v/>
      </c>
      <c r="AF92">
        <f>IFERROR(INDEX($N$7:$N$60000,MATCH(ROW()-6,$Q$7:$Q$60000,0)),"")</f>
        <v/>
      </c>
      <c r="AH92" s="9">
        <f>IF(OR($S92="",$S91=""),"",LN($T92/$T91))</f>
        <v/>
      </c>
      <c r="AI92" s="9">
        <f>IF(OR($S92="",$S91=""),"",$C$2*LN(U92/U91))</f>
        <v/>
      </c>
      <c r="AJ92" s="9">
        <f>IF(OR($S92="",$S91=""),"",$D$2*(V92-V91))</f>
        <v/>
      </c>
      <c r="AK92" s="9">
        <f>IF(OR($S92="",$S91=""),"",$E$2*(W92-W91))</f>
        <v/>
      </c>
      <c r="AL92" s="9">
        <f>IF(OR($S92="",$S91=""),"",$F$2*LN(X92/X91))</f>
        <v/>
      </c>
      <c r="AM92" s="9">
        <f>IF(OR($S92="",$S91=""),"",$G$2*(Y92-Y91))</f>
        <v/>
      </c>
      <c r="AN92" s="9">
        <f>IF(OR($S92="",$S91=""),"",$H$2*LN(Z92/Z91))</f>
        <v/>
      </c>
      <c r="AO92" s="9">
        <f>IF(OR($S92="",$S91=""),"",$I$2*(AA92-AA91))</f>
        <v/>
      </c>
      <c r="AP92" s="9">
        <f>IF(OR($S92="",$S91=""),"",$J$2*LN(AB92/AB91))</f>
        <v/>
      </c>
      <c r="AQ92" s="9">
        <f>IF(OR($S92="",$S91=""),"",$K$2*(AC92-AC91))</f>
        <v/>
      </c>
      <c r="AR92" s="9">
        <f>IF(OR($S92="",$S91=""),"",$L$2*LN(AD92/AD91))</f>
        <v/>
      </c>
      <c r="AS92" s="9">
        <f>IF(OR($S92="",$S91=""),"",$M$2*LN(AE92/AE91))</f>
        <v/>
      </c>
      <c r="AT92" s="9">
        <f>IF(OR($S92="",$S91=""),"",$N$2*LN(AF92/AF91))</f>
        <v/>
      </c>
      <c r="AV92" s="9">
        <f>IF($AH92="","",$AY$16+$AY$4*AI92+$AY$5*AJ92+$AY$6*AK92+$AY$7*AL92+$AY$8*AM92+$AY$9*AN92+$AY$10*AO92+$AY$11*AP92+$AY$12*AQ92+$AY$13*AR92+$AY$14*AS92+$AY$15*AT92)</f>
        <v/>
      </c>
      <c r="BC92" s="10">
        <f>IF((ROW()-6)&lt;=$Q$3,INDEX(LINEST(AH33:AH92,AI33:AT92,TRUE,TRUE),1,13)*$Q$4,"")</f>
        <v/>
      </c>
      <c r="BD92" s="9">
        <f>IF((ROW()-6)&lt;=$Q$3,INDEX(LINEST(AH33:AH92,AI33:AT92,TRUE,TRUE),1,12),"")</f>
        <v/>
      </c>
      <c r="BE92" s="9">
        <f>IF((ROW()-6)&lt;=$Q$3,INDEX(LINEST(AH33:AH92,AI33:AT92,TRUE,TRUE),1,11),"")</f>
        <v/>
      </c>
      <c r="BF92" s="9">
        <f>IF((ROW()-6)&lt;=$Q$3,INDEX(LINEST(AH33:AH92,AI33:AT92,TRUE,TRUE),1,10),"")</f>
        <v/>
      </c>
      <c r="BG92" s="9">
        <f>IF((ROW()-6)&lt;=$Q$3,INDEX(LINEST(AH33:AH92,AI33:AT92,TRUE,TRUE),1,9),"")</f>
        <v/>
      </c>
      <c r="BH92" s="9">
        <f>IF((ROW()-6)&lt;=$Q$3,INDEX(LINEST(AH33:AH92,AI33:AT92,TRUE,TRUE),1,8),"")</f>
        <v/>
      </c>
      <c r="BI92" s="9">
        <f>IF((ROW()-6)&lt;=$Q$3,INDEX(LINEST(AH33:AH92,AI33:AT92,TRUE,TRUE),1,7),"")</f>
        <v/>
      </c>
      <c r="BJ92" s="9">
        <f>IF((ROW()-6)&lt;=$Q$3,INDEX(LINEST(AH33:AH92,AI33:AT92,TRUE,TRUE),1,6),"")</f>
        <v/>
      </c>
      <c r="BK92" s="9">
        <f>IF((ROW()-6)&lt;=$Q$3,INDEX(LINEST(AH33:AH92,AI33:AT92,TRUE,TRUE),1,5),"")</f>
        <v/>
      </c>
      <c r="BL92" s="9">
        <f>IF((ROW()-6)&lt;=$Q$3,INDEX(LINEST(AH33:AH92,AI33:AT92,TRUE,TRUE),1,4),"")</f>
        <v/>
      </c>
      <c r="BM92" s="9">
        <f>IF((ROW()-6)&lt;=$Q$3,INDEX(LINEST(AH33:AH92,AI33:AT92,TRUE,TRUE),1,3),"")</f>
        <v/>
      </c>
      <c r="BN92" s="9">
        <f>IF((ROW()-6)&lt;=$Q$3,INDEX(LINEST(AH33:AH92,AI33:AT92,TRUE,TRUE),1,2),"")</f>
        <v/>
      </c>
      <c r="BO92" s="9">
        <f>IF((ROW()-6)&lt;=$Q$3,INDEX(LINEST(AH33:AH92,AI33:AT92,TRUE,TRUE),1,1),"")</f>
        <v/>
      </c>
      <c r="BP92" s="10">
        <f>IF((ROW()-6)&lt;=$Q$3,INDEX(LINEST(AH33:AH92,AI33:AT92,TRUE,TRUE),3,1),"")</f>
        <v/>
      </c>
      <c r="BR92" s="9">
        <f>IF(AND((ROW()-6)&lt;=$Q$3,ISNUMBER(BC91)),BC91/$Q$4+BD91*AI92+BE91*AJ92+BF91*AK92+BG91*AL92+BH91*AM92+BI91*AN92+BJ91*AO92+BK91*AP92+BL91*AQ92+BM91*AR92+BN91*AS92+BO91*AT92,"")</f>
        <v/>
      </c>
      <c r="BS92">
        <f>IF(ISNUMBER(BR92),AVERAGE(AH32:AH91),"")</f>
        <v/>
      </c>
      <c r="BT92">
        <f>IF(ISNUMBER(BR92),(AH92-BR92)^2,"")</f>
        <v/>
      </c>
      <c r="BU92">
        <f>IF(ISNUMBER(BR92),AH92^2,"")</f>
        <v/>
      </c>
      <c r="BV92">
        <f>IF(ISNUMBER(BR92),(AH92-BS92)^2,"")</f>
        <v/>
      </c>
    </row>
    <row r="93">
      <c r="O93">
        <f>IF($R93="","",CHOOSE($Q$2,YEAR(R93)*12+MONTH(R93),INT((R93-2)/7),YEAR(R93)*4+ROUNDUP(MONTH(R93)/3)))</f>
        <v/>
      </c>
      <c r="P93">
        <f>IF($R93="","",IF($R94="",1,IF(O93&lt;&gt;O94,1,0)))</f>
        <v/>
      </c>
      <c r="Q93">
        <f>IF(P93=1,SUM($P$7:P93),"")</f>
        <v/>
      </c>
      <c r="R93">
        <f>IF($A93="","",IF(ISNUMBER($A93),$A93,IFERROR(DATEVALUE($A93),NA())))</f>
        <v/>
      </c>
      <c r="S93" s="7">
        <f>IFERROR(INDEX($R$7:$R$60000,MATCH(ROW()-6,$Q$7:$Q$60000,0)),"")</f>
        <v/>
      </c>
      <c r="T93">
        <f>IFERROR(INDEX($B$7:$B$60000,MATCH(ROW()-6,$Q$7:$Q$60000,0)),"")</f>
        <v/>
      </c>
      <c r="U93">
        <f>IFERROR(INDEX($C$7:$C$60000,MATCH(ROW()-6,$Q$7:$Q$60000,0)),"")</f>
        <v/>
      </c>
      <c r="V93">
        <f>IFERROR(INDEX($D$7:$D$60000,MATCH(ROW()-6,$Q$7:$Q$60000,0)),"")</f>
        <v/>
      </c>
      <c r="W93">
        <f>IFERROR(INDEX($E$7:$E$60000,MATCH(ROW()-6,$Q$7:$Q$60000,0)),"")</f>
        <v/>
      </c>
      <c r="X93">
        <f>IFERROR(INDEX($F$7:$F$60000,MATCH(ROW()-6,$Q$7:$Q$60000,0)),"")</f>
        <v/>
      </c>
      <c r="Y93">
        <f>IFERROR(INDEX($G$7:$G$60000,MATCH(ROW()-6,$Q$7:$Q$60000,0)),"")</f>
        <v/>
      </c>
      <c r="Z93">
        <f>IFERROR(INDEX($H$7:$H$60000,MATCH(ROW()-6,$Q$7:$Q$60000,0)),"")</f>
        <v/>
      </c>
      <c r="AA93">
        <f>IFERROR(INDEX($I$7:$I$60000,MATCH(ROW()-6,$Q$7:$Q$60000,0)),"")</f>
        <v/>
      </c>
      <c r="AB93">
        <f>IFERROR(INDEX($J$7:$J$60000,MATCH(ROW()-6,$Q$7:$Q$60000,0)),"")</f>
        <v/>
      </c>
      <c r="AC93">
        <f>IFERROR(INDEX($K$7:$K$60000,MATCH(ROW()-6,$Q$7:$Q$60000,0)),"")</f>
        <v/>
      </c>
      <c r="AD93">
        <f>IFERROR(INDEX($L$7:$L$60000,MATCH(ROW()-6,$Q$7:$Q$60000,0)),"")</f>
        <v/>
      </c>
      <c r="AE93">
        <f>IFERROR(INDEX($M$7:$M$60000,MATCH(ROW()-6,$Q$7:$Q$60000,0)),"")</f>
        <v/>
      </c>
      <c r="AF93">
        <f>IFERROR(INDEX($N$7:$N$60000,MATCH(ROW()-6,$Q$7:$Q$60000,0)),"")</f>
        <v/>
      </c>
      <c r="AH93" s="9">
        <f>IF(OR($S93="",$S92=""),"",LN($T93/$T92))</f>
        <v/>
      </c>
      <c r="AI93" s="9">
        <f>IF(OR($S93="",$S92=""),"",$C$2*LN(U93/U92))</f>
        <v/>
      </c>
      <c r="AJ93" s="9">
        <f>IF(OR($S93="",$S92=""),"",$D$2*(V93-V92))</f>
        <v/>
      </c>
      <c r="AK93" s="9">
        <f>IF(OR($S93="",$S92=""),"",$E$2*(W93-W92))</f>
        <v/>
      </c>
      <c r="AL93" s="9">
        <f>IF(OR($S93="",$S92=""),"",$F$2*LN(X93/X92))</f>
        <v/>
      </c>
      <c r="AM93" s="9">
        <f>IF(OR($S93="",$S92=""),"",$G$2*(Y93-Y92))</f>
        <v/>
      </c>
      <c r="AN93" s="9">
        <f>IF(OR($S93="",$S92=""),"",$H$2*LN(Z93/Z92))</f>
        <v/>
      </c>
      <c r="AO93" s="9">
        <f>IF(OR($S93="",$S92=""),"",$I$2*(AA93-AA92))</f>
        <v/>
      </c>
      <c r="AP93" s="9">
        <f>IF(OR($S93="",$S92=""),"",$J$2*LN(AB93/AB92))</f>
        <v/>
      </c>
      <c r="AQ93" s="9">
        <f>IF(OR($S93="",$S92=""),"",$K$2*(AC93-AC92))</f>
        <v/>
      </c>
      <c r="AR93" s="9">
        <f>IF(OR($S93="",$S92=""),"",$L$2*LN(AD93/AD92))</f>
        <v/>
      </c>
      <c r="AS93" s="9">
        <f>IF(OR($S93="",$S92=""),"",$M$2*LN(AE93/AE92))</f>
        <v/>
      </c>
      <c r="AT93" s="9">
        <f>IF(OR($S93="",$S92=""),"",$N$2*LN(AF93/AF92))</f>
        <v/>
      </c>
      <c r="AV93" s="9">
        <f>IF($AH93="","",$AY$16+$AY$4*AI93+$AY$5*AJ93+$AY$6*AK93+$AY$7*AL93+$AY$8*AM93+$AY$9*AN93+$AY$10*AO93+$AY$11*AP93+$AY$12*AQ93+$AY$13*AR93+$AY$14*AS93+$AY$15*AT93)</f>
        <v/>
      </c>
      <c r="BC93" s="10">
        <f>IF((ROW()-6)&lt;=$Q$3,INDEX(LINEST(AH34:AH93,AI34:AT93,TRUE,TRUE),1,13)*$Q$4,"")</f>
        <v/>
      </c>
      <c r="BD93" s="9">
        <f>IF((ROW()-6)&lt;=$Q$3,INDEX(LINEST(AH34:AH93,AI34:AT93,TRUE,TRUE),1,12),"")</f>
        <v/>
      </c>
      <c r="BE93" s="9">
        <f>IF((ROW()-6)&lt;=$Q$3,INDEX(LINEST(AH34:AH93,AI34:AT93,TRUE,TRUE),1,11),"")</f>
        <v/>
      </c>
      <c r="BF93" s="9">
        <f>IF((ROW()-6)&lt;=$Q$3,INDEX(LINEST(AH34:AH93,AI34:AT93,TRUE,TRUE),1,10),"")</f>
        <v/>
      </c>
      <c r="BG93" s="9">
        <f>IF((ROW()-6)&lt;=$Q$3,INDEX(LINEST(AH34:AH93,AI34:AT93,TRUE,TRUE),1,9),"")</f>
        <v/>
      </c>
      <c r="BH93" s="9">
        <f>IF((ROW()-6)&lt;=$Q$3,INDEX(LINEST(AH34:AH93,AI34:AT93,TRUE,TRUE),1,8),"")</f>
        <v/>
      </c>
      <c r="BI93" s="9">
        <f>IF((ROW()-6)&lt;=$Q$3,INDEX(LINEST(AH34:AH93,AI34:AT93,TRUE,TRUE),1,7),"")</f>
        <v/>
      </c>
      <c r="BJ93" s="9">
        <f>IF((ROW()-6)&lt;=$Q$3,INDEX(LINEST(AH34:AH93,AI34:AT93,TRUE,TRUE),1,6),"")</f>
        <v/>
      </c>
      <c r="BK93" s="9">
        <f>IF((ROW()-6)&lt;=$Q$3,INDEX(LINEST(AH34:AH93,AI34:AT93,TRUE,TRUE),1,5),"")</f>
        <v/>
      </c>
      <c r="BL93" s="9">
        <f>IF((ROW()-6)&lt;=$Q$3,INDEX(LINEST(AH34:AH93,AI34:AT93,TRUE,TRUE),1,4),"")</f>
        <v/>
      </c>
      <c r="BM93" s="9">
        <f>IF((ROW()-6)&lt;=$Q$3,INDEX(LINEST(AH34:AH93,AI34:AT93,TRUE,TRUE),1,3),"")</f>
        <v/>
      </c>
      <c r="BN93" s="9">
        <f>IF((ROW()-6)&lt;=$Q$3,INDEX(LINEST(AH34:AH93,AI34:AT93,TRUE,TRUE),1,2),"")</f>
        <v/>
      </c>
      <c r="BO93" s="9">
        <f>IF((ROW()-6)&lt;=$Q$3,INDEX(LINEST(AH34:AH93,AI34:AT93,TRUE,TRUE),1,1),"")</f>
        <v/>
      </c>
      <c r="BP93" s="10">
        <f>IF((ROW()-6)&lt;=$Q$3,INDEX(LINEST(AH34:AH93,AI34:AT93,TRUE,TRUE),3,1),"")</f>
        <v/>
      </c>
      <c r="BR93" s="9">
        <f>IF(AND((ROW()-6)&lt;=$Q$3,ISNUMBER(BC92)),BC92/$Q$4+BD92*AI93+BE92*AJ93+BF92*AK93+BG92*AL93+BH92*AM93+BI92*AN93+BJ92*AO93+BK92*AP93+BL92*AQ93+BM92*AR93+BN92*AS93+BO92*AT93,"")</f>
        <v/>
      </c>
      <c r="BS93">
        <f>IF(ISNUMBER(BR93),AVERAGE(AH33:AH92),"")</f>
        <v/>
      </c>
      <c r="BT93">
        <f>IF(ISNUMBER(BR93),(AH93-BR93)^2,"")</f>
        <v/>
      </c>
      <c r="BU93">
        <f>IF(ISNUMBER(BR93),AH93^2,"")</f>
        <v/>
      </c>
      <c r="BV93">
        <f>IF(ISNUMBER(BR93),(AH93-BS93)^2,"")</f>
        <v/>
      </c>
    </row>
    <row r="94">
      <c r="O94">
        <f>IF($R94="","",CHOOSE($Q$2,YEAR(R94)*12+MONTH(R94),INT((R94-2)/7),YEAR(R94)*4+ROUNDUP(MONTH(R94)/3)))</f>
        <v/>
      </c>
      <c r="P94">
        <f>IF($R94="","",IF($R95="",1,IF(O94&lt;&gt;O95,1,0)))</f>
        <v/>
      </c>
      <c r="Q94">
        <f>IF(P94=1,SUM($P$7:P94),"")</f>
        <v/>
      </c>
      <c r="R94">
        <f>IF($A94="","",IF(ISNUMBER($A94),$A94,IFERROR(DATEVALUE($A94),NA())))</f>
        <v/>
      </c>
      <c r="S94" s="7">
        <f>IFERROR(INDEX($R$7:$R$60000,MATCH(ROW()-6,$Q$7:$Q$60000,0)),"")</f>
        <v/>
      </c>
      <c r="T94">
        <f>IFERROR(INDEX($B$7:$B$60000,MATCH(ROW()-6,$Q$7:$Q$60000,0)),"")</f>
        <v/>
      </c>
      <c r="U94">
        <f>IFERROR(INDEX($C$7:$C$60000,MATCH(ROW()-6,$Q$7:$Q$60000,0)),"")</f>
        <v/>
      </c>
      <c r="V94">
        <f>IFERROR(INDEX($D$7:$D$60000,MATCH(ROW()-6,$Q$7:$Q$60000,0)),"")</f>
        <v/>
      </c>
      <c r="W94">
        <f>IFERROR(INDEX($E$7:$E$60000,MATCH(ROW()-6,$Q$7:$Q$60000,0)),"")</f>
        <v/>
      </c>
      <c r="X94">
        <f>IFERROR(INDEX($F$7:$F$60000,MATCH(ROW()-6,$Q$7:$Q$60000,0)),"")</f>
        <v/>
      </c>
      <c r="Y94">
        <f>IFERROR(INDEX($G$7:$G$60000,MATCH(ROW()-6,$Q$7:$Q$60000,0)),"")</f>
        <v/>
      </c>
      <c r="Z94">
        <f>IFERROR(INDEX($H$7:$H$60000,MATCH(ROW()-6,$Q$7:$Q$60000,0)),"")</f>
        <v/>
      </c>
      <c r="AA94">
        <f>IFERROR(INDEX($I$7:$I$60000,MATCH(ROW()-6,$Q$7:$Q$60000,0)),"")</f>
        <v/>
      </c>
      <c r="AB94">
        <f>IFERROR(INDEX($J$7:$J$60000,MATCH(ROW()-6,$Q$7:$Q$60000,0)),"")</f>
        <v/>
      </c>
      <c r="AC94">
        <f>IFERROR(INDEX($K$7:$K$60000,MATCH(ROW()-6,$Q$7:$Q$60000,0)),"")</f>
        <v/>
      </c>
      <c r="AD94">
        <f>IFERROR(INDEX($L$7:$L$60000,MATCH(ROW()-6,$Q$7:$Q$60000,0)),"")</f>
        <v/>
      </c>
      <c r="AE94">
        <f>IFERROR(INDEX($M$7:$M$60000,MATCH(ROW()-6,$Q$7:$Q$60000,0)),"")</f>
        <v/>
      </c>
      <c r="AF94">
        <f>IFERROR(INDEX($N$7:$N$60000,MATCH(ROW()-6,$Q$7:$Q$60000,0)),"")</f>
        <v/>
      </c>
      <c r="AH94" s="9">
        <f>IF(OR($S94="",$S93=""),"",LN($T94/$T93))</f>
        <v/>
      </c>
      <c r="AI94" s="9">
        <f>IF(OR($S94="",$S93=""),"",$C$2*LN(U94/U93))</f>
        <v/>
      </c>
      <c r="AJ94" s="9">
        <f>IF(OR($S94="",$S93=""),"",$D$2*(V94-V93))</f>
        <v/>
      </c>
      <c r="AK94" s="9">
        <f>IF(OR($S94="",$S93=""),"",$E$2*(W94-W93))</f>
        <v/>
      </c>
      <c r="AL94" s="9">
        <f>IF(OR($S94="",$S93=""),"",$F$2*LN(X94/X93))</f>
        <v/>
      </c>
      <c r="AM94" s="9">
        <f>IF(OR($S94="",$S93=""),"",$G$2*(Y94-Y93))</f>
        <v/>
      </c>
      <c r="AN94" s="9">
        <f>IF(OR($S94="",$S93=""),"",$H$2*LN(Z94/Z93))</f>
        <v/>
      </c>
      <c r="AO94" s="9">
        <f>IF(OR($S94="",$S93=""),"",$I$2*(AA94-AA93))</f>
        <v/>
      </c>
      <c r="AP94" s="9">
        <f>IF(OR($S94="",$S93=""),"",$J$2*LN(AB94/AB93))</f>
        <v/>
      </c>
      <c r="AQ94" s="9">
        <f>IF(OR($S94="",$S93=""),"",$K$2*(AC94-AC93))</f>
        <v/>
      </c>
      <c r="AR94" s="9">
        <f>IF(OR($S94="",$S93=""),"",$L$2*LN(AD94/AD93))</f>
        <v/>
      </c>
      <c r="AS94" s="9">
        <f>IF(OR($S94="",$S93=""),"",$M$2*LN(AE94/AE93))</f>
        <v/>
      </c>
      <c r="AT94" s="9">
        <f>IF(OR($S94="",$S93=""),"",$N$2*LN(AF94/AF93))</f>
        <v/>
      </c>
      <c r="AV94" s="9">
        <f>IF($AH94="","",$AY$16+$AY$4*AI94+$AY$5*AJ94+$AY$6*AK94+$AY$7*AL94+$AY$8*AM94+$AY$9*AN94+$AY$10*AO94+$AY$11*AP94+$AY$12*AQ94+$AY$13*AR94+$AY$14*AS94+$AY$15*AT94)</f>
        <v/>
      </c>
      <c r="BC94" s="10">
        <f>IF((ROW()-6)&lt;=$Q$3,INDEX(LINEST(AH35:AH94,AI35:AT94,TRUE,TRUE),1,13)*$Q$4,"")</f>
        <v/>
      </c>
      <c r="BD94" s="9">
        <f>IF((ROW()-6)&lt;=$Q$3,INDEX(LINEST(AH35:AH94,AI35:AT94,TRUE,TRUE),1,12),"")</f>
        <v/>
      </c>
      <c r="BE94" s="9">
        <f>IF((ROW()-6)&lt;=$Q$3,INDEX(LINEST(AH35:AH94,AI35:AT94,TRUE,TRUE),1,11),"")</f>
        <v/>
      </c>
      <c r="BF94" s="9">
        <f>IF((ROW()-6)&lt;=$Q$3,INDEX(LINEST(AH35:AH94,AI35:AT94,TRUE,TRUE),1,10),"")</f>
        <v/>
      </c>
      <c r="BG94" s="9">
        <f>IF((ROW()-6)&lt;=$Q$3,INDEX(LINEST(AH35:AH94,AI35:AT94,TRUE,TRUE),1,9),"")</f>
        <v/>
      </c>
      <c r="BH94" s="9">
        <f>IF((ROW()-6)&lt;=$Q$3,INDEX(LINEST(AH35:AH94,AI35:AT94,TRUE,TRUE),1,8),"")</f>
        <v/>
      </c>
      <c r="BI94" s="9">
        <f>IF((ROW()-6)&lt;=$Q$3,INDEX(LINEST(AH35:AH94,AI35:AT94,TRUE,TRUE),1,7),"")</f>
        <v/>
      </c>
      <c r="BJ94" s="9">
        <f>IF((ROW()-6)&lt;=$Q$3,INDEX(LINEST(AH35:AH94,AI35:AT94,TRUE,TRUE),1,6),"")</f>
        <v/>
      </c>
      <c r="BK94" s="9">
        <f>IF((ROW()-6)&lt;=$Q$3,INDEX(LINEST(AH35:AH94,AI35:AT94,TRUE,TRUE),1,5),"")</f>
        <v/>
      </c>
      <c r="BL94" s="9">
        <f>IF((ROW()-6)&lt;=$Q$3,INDEX(LINEST(AH35:AH94,AI35:AT94,TRUE,TRUE),1,4),"")</f>
        <v/>
      </c>
      <c r="BM94" s="9">
        <f>IF((ROW()-6)&lt;=$Q$3,INDEX(LINEST(AH35:AH94,AI35:AT94,TRUE,TRUE),1,3),"")</f>
        <v/>
      </c>
      <c r="BN94" s="9">
        <f>IF((ROW()-6)&lt;=$Q$3,INDEX(LINEST(AH35:AH94,AI35:AT94,TRUE,TRUE),1,2),"")</f>
        <v/>
      </c>
      <c r="BO94" s="9">
        <f>IF((ROW()-6)&lt;=$Q$3,INDEX(LINEST(AH35:AH94,AI35:AT94,TRUE,TRUE),1,1),"")</f>
        <v/>
      </c>
      <c r="BP94" s="10">
        <f>IF((ROW()-6)&lt;=$Q$3,INDEX(LINEST(AH35:AH94,AI35:AT94,TRUE,TRUE),3,1),"")</f>
        <v/>
      </c>
      <c r="BR94" s="9">
        <f>IF(AND((ROW()-6)&lt;=$Q$3,ISNUMBER(BC93)),BC93/$Q$4+BD93*AI94+BE93*AJ94+BF93*AK94+BG93*AL94+BH93*AM94+BI93*AN94+BJ93*AO94+BK93*AP94+BL93*AQ94+BM93*AR94+BN93*AS94+BO93*AT94,"")</f>
        <v/>
      </c>
      <c r="BS94">
        <f>IF(ISNUMBER(BR94),AVERAGE(AH34:AH93),"")</f>
        <v/>
      </c>
      <c r="BT94">
        <f>IF(ISNUMBER(BR94),(AH94-BR94)^2,"")</f>
        <v/>
      </c>
      <c r="BU94">
        <f>IF(ISNUMBER(BR94),AH94^2,"")</f>
        <v/>
      </c>
      <c r="BV94">
        <f>IF(ISNUMBER(BR94),(AH94-BS94)^2,"")</f>
        <v/>
      </c>
    </row>
    <row r="95">
      <c r="O95">
        <f>IF($R95="","",CHOOSE($Q$2,YEAR(R95)*12+MONTH(R95),INT((R95-2)/7),YEAR(R95)*4+ROUNDUP(MONTH(R95)/3)))</f>
        <v/>
      </c>
      <c r="P95">
        <f>IF($R95="","",IF($R96="",1,IF(O95&lt;&gt;O96,1,0)))</f>
        <v/>
      </c>
      <c r="Q95">
        <f>IF(P95=1,SUM($P$7:P95),"")</f>
        <v/>
      </c>
      <c r="R95">
        <f>IF($A95="","",IF(ISNUMBER($A95),$A95,IFERROR(DATEVALUE($A95),NA())))</f>
        <v/>
      </c>
      <c r="S95" s="7">
        <f>IFERROR(INDEX($R$7:$R$60000,MATCH(ROW()-6,$Q$7:$Q$60000,0)),"")</f>
        <v/>
      </c>
      <c r="T95">
        <f>IFERROR(INDEX($B$7:$B$60000,MATCH(ROW()-6,$Q$7:$Q$60000,0)),"")</f>
        <v/>
      </c>
      <c r="U95">
        <f>IFERROR(INDEX($C$7:$C$60000,MATCH(ROW()-6,$Q$7:$Q$60000,0)),"")</f>
        <v/>
      </c>
      <c r="V95">
        <f>IFERROR(INDEX($D$7:$D$60000,MATCH(ROW()-6,$Q$7:$Q$60000,0)),"")</f>
        <v/>
      </c>
      <c r="W95">
        <f>IFERROR(INDEX($E$7:$E$60000,MATCH(ROW()-6,$Q$7:$Q$60000,0)),"")</f>
        <v/>
      </c>
      <c r="X95">
        <f>IFERROR(INDEX($F$7:$F$60000,MATCH(ROW()-6,$Q$7:$Q$60000,0)),"")</f>
        <v/>
      </c>
      <c r="Y95">
        <f>IFERROR(INDEX($G$7:$G$60000,MATCH(ROW()-6,$Q$7:$Q$60000,0)),"")</f>
        <v/>
      </c>
      <c r="Z95">
        <f>IFERROR(INDEX($H$7:$H$60000,MATCH(ROW()-6,$Q$7:$Q$60000,0)),"")</f>
        <v/>
      </c>
      <c r="AA95">
        <f>IFERROR(INDEX($I$7:$I$60000,MATCH(ROW()-6,$Q$7:$Q$60000,0)),"")</f>
        <v/>
      </c>
      <c r="AB95">
        <f>IFERROR(INDEX($J$7:$J$60000,MATCH(ROW()-6,$Q$7:$Q$60000,0)),"")</f>
        <v/>
      </c>
      <c r="AC95">
        <f>IFERROR(INDEX($K$7:$K$60000,MATCH(ROW()-6,$Q$7:$Q$60000,0)),"")</f>
        <v/>
      </c>
      <c r="AD95">
        <f>IFERROR(INDEX($L$7:$L$60000,MATCH(ROW()-6,$Q$7:$Q$60000,0)),"")</f>
        <v/>
      </c>
      <c r="AE95">
        <f>IFERROR(INDEX($M$7:$M$60000,MATCH(ROW()-6,$Q$7:$Q$60000,0)),"")</f>
        <v/>
      </c>
      <c r="AF95">
        <f>IFERROR(INDEX($N$7:$N$60000,MATCH(ROW()-6,$Q$7:$Q$60000,0)),"")</f>
        <v/>
      </c>
      <c r="AH95" s="9">
        <f>IF(OR($S95="",$S94=""),"",LN($T95/$T94))</f>
        <v/>
      </c>
      <c r="AI95" s="9">
        <f>IF(OR($S95="",$S94=""),"",$C$2*LN(U95/U94))</f>
        <v/>
      </c>
      <c r="AJ95" s="9">
        <f>IF(OR($S95="",$S94=""),"",$D$2*(V95-V94))</f>
        <v/>
      </c>
      <c r="AK95" s="9">
        <f>IF(OR($S95="",$S94=""),"",$E$2*(W95-W94))</f>
        <v/>
      </c>
      <c r="AL95" s="9">
        <f>IF(OR($S95="",$S94=""),"",$F$2*LN(X95/X94))</f>
        <v/>
      </c>
      <c r="AM95" s="9">
        <f>IF(OR($S95="",$S94=""),"",$G$2*(Y95-Y94))</f>
        <v/>
      </c>
      <c r="AN95" s="9">
        <f>IF(OR($S95="",$S94=""),"",$H$2*LN(Z95/Z94))</f>
        <v/>
      </c>
      <c r="AO95" s="9">
        <f>IF(OR($S95="",$S94=""),"",$I$2*(AA95-AA94))</f>
        <v/>
      </c>
      <c r="AP95" s="9">
        <f>IF(OR($S95="",$S94=""),"",$J$2*LN(AB95/AB94))</f>
        <v/>
      </c>
      <c r="AQ95" s="9">
        <f>IF(OR($S95="",$S94=""),"",$K$2*(AC95-AC94))</f>
        <v/>
      </c>
      <c r="AR95" s="9">
        <f>IF(OR($S95="",$S94=""),"",$L$2*LN(AD95/AD94))</f>
        <v/>
      </c>
      <c r="AS95" s="9">
        <f>IF(OR($S95="",$S94=""),"",$M$2*LN(AE95/AE94))</f>
        <v/>
      </c>
      <c r="AT95" s="9">
        <f>IF(OR($S95="",$S94=""),"",$N$2*LN(AF95/AF94))</f>
        <v/>
      </c>
      <c r="AV95" s="9">
        <f>IF($AH95="","",$AY$16+$AY$4*AI95+$AY$5*AJ95+$AY$6*AK95+$AY$7*AL95+$AY$8*AM95+$AY$9*AN95+$AY$10*AO95+$AY$11*AP95+$AY$12*AQ95+$AY$13*AR95+$AY$14*AS95+$AY$15*AT95)</f>
        <v/>
      </c>
      <c r="BC95" s="10">
        <f>IF((ROW()-6)&lt;=$Q$3,INDEX(LINEST(AH36:AH95,AI36:AT95,TRUE,TRUE),1,13)*$Q$4,"")</f>
        <v/>
      </c>
      <c r="BD95" s="9">
        <f>IF((ROW()-6)&lt;=$Q$3,INDEX(LINEST(AH36:AH95,AI36:AT95,TRUE,TRUE),1,12),"")</f>
        <v/>
      </c>
      <c r="BE95" s="9">
        <f>IF((ROW()-6)&lt;=$Q$3,INDEX(LINEST(AH36:AH95,AI36:AT95,TRUE,TRUE),1,11),"")</f>
        <v/>
      </c>
      <c r="BF95" s="9">
        <f>IF((ROW()-6)&lt;=$Q$3,INDEX(LINEST(AH36:AH95,AI36:AT95,TRUE,TRUE),1,10),"")</f>
        <v/>
      </c>
      <c r="BG95" s="9">
        <f>IF((ROW()-6)&lt;=$Q$3,INDEX(LINEST(AH36:AH95,AI36:AT95,TRUE,TRUE),1,9),"")</f>
        <v/>
      </c>
      <c r="BH95" s="9">
        <f>IF((ROW()-6)&lt;=$Q$3,INDEX(LINEST(AH36:AH95,AI36:AT95,TRUE,TRUE),1,8),"")</f>
        <v/>
      </c>
      <c r="BI95" s="9">
        <f>IF((ROW()-6)&lt;=$Q$3,INDEX(LINEST(AH36:AH95,AI36:AT95,TRUE,TRUE),1,7),"")</f>
        <v/>
      </c>
      <c r="BJ95" s="9">
        <f>IF((ROW()-6)&lt;=$Q$3,INDEX(LINEST(AH36:AH95,AI36:AT95,TRUE,TRUE),1,6),"")</f>
        <v/>
      </c>
      <c r="BK95" s="9">
        <f>IF((ROW()-6)&lt;=$Q$3,INDEX(LINEST(AH36:AH95,AI36:AT95,TRUE,TRUE),1,5),"")</f>
        <v/>
      </c>
      <c r="BL95" s="9">
        <f>IF((ROW()-6)&lt;=$Q$3,INDEX(LINEST(AH36:AH95,AI36:AT95,TRUE,TRUE),1,4),"")</f>
        <v/>
      </c>
      <c r="BM95" s="9">
        <f>IF((ROW()-6)&lt;=$Q$3,INDEX(LINEST(AH36:AH95,AI36:AT95,TRUE,TRUE),1,3),"")</f>
        <v/>
      </c>
      <c r="BN95" s="9">
        <f>IF((ROW()-6)&lt;=$Q$3,INDEX(LINEST(AH36:AH95,AI36:AT95,TRUE,TRUE),1,2),"")</f>
        <v/>
      </c>
      <c r="BO95" s="9">
        <f>IF((ROW()-6)&lt;=$Q$3,INDEX(LINEST(AH36:AH95,AI36:AT95,TRUE,TRUE),1,1),"")</f>
        <v/>
      </c>
      <c r="BP95" s="10">
        <f>IF((ROW()-6)&lt;=$Q$3,INDEX(LINEST(AH36:AH95,AI36:AT95,TRUE,TRUE),3,1),"")</f>
        <v/>
      </c>
      <c r="BR95" s="9">
        <f>IF(AND((ROW()-6)&lt;=$Q$3,ISNUMBER(BC94)),BC94/$Q$4+BD94*AI95+BE94*AJ95+BF94*AK95+BG94*AL95+BH94*AM95+BI94*AN95+BJ94*AO95+BK94*AP95+BL94*AQ95+BM94*AR95+BN94*AS95+BO94*AT95,"")</f>
        <v/>
      </c>
      <c r="BS95">
        <f>IF(ISNUMBER(BR95),AVERAGE(AH35:AH94),"")</f>
        <v/>
      </c>
      <c r="BT95">
        <f>IF(ISNUMBER(BR95),(AH95-BR95)^2,"")</f>
        <v/>
      </c>
      <c r="BU95">
        <f>IF(ISNUMBER(BR95),AH95^2,"")</f>
        <v/>
      </c>
      <c r="BV95">
        <f>IF(ISNUMBER(BR95),(AH95-BS95)^2,"")</f>
        <v/>
      </c>
    </row>
    <row r="96">
      <c r="O96">
        <f>IF($R96="","",CHOOSE($Q$2,YEAR(R96)*12+MONTH(R96),INT((R96-2)/7),YEAR(R96)*4+ROUNDUP(MONTH(R96)/3)))</f>
        <v/>
      </c>
      <c r="P96">
        <f>IF($R96="","",IF($R97="",1,IF(O96&lt;&gt;O97,1,0)))</f>
        <v/>
      </c>
      <c r="Q96">
        <f>IF(P96=1,SUM($P$7:P96),"")</f>
        <v/>
      </c>
      <c r="R96">
        <f>IF($A96="","",IF(ISNUMBER($A96),$A96,IFERROR(DATEVALUE($A96),NA())))</f>
        <v/>
      </c>
      <c r="S96" s="7">
        <f>IFERROR(INDEX($R$7:$R$60000,MATCH(ROW()-6,$Q$7:$Q$60000,0)),"")</f>
        <v/>
      </c>
      <c r="T96">
        <f>IFERROR(INDEX($B$7:$B$60000,MATCH(ROW()-6,$Q$7:$Q$60000,0)),"")</f>
        <v/>
      </c>
      <c r="U96">
        <f>IFERROR(INDEX($C$7:$C$60000,MATCH(ROW()-6,$Q$7:$Q$60000,0)),"")</f>
        <v/>
      </c>
      <c r="V96">
        <f>IFERROR(INDEX($D$7:$D$60000,MATCH(ROW()-6,$Q$7:$Q$60000,0)),"")</f>
        <v/>
      </c>
      <c r="W96">
        <f>IFERROR(INDEX($E$7:$E$60000,MATCH(ROW()-6,$Q$7:$Q$60000,0)),"")</f>
        <v/>
      </c>
      <c r="X96">
        <f>IFERROR(INDEX($F$7:$F$60000,MATCH(ROW()-6,$Q$7:$Q$60000,0)),"")</f>
        <v/>
      </c>
      <c r="Y96">
        <f>IFERROR(INDEX($G$7:$G$60000,MATCH(ROW()-6,$Q$7:$Q$60000,0)),"")</f>
        <v/>
      </c>
      <c r="Z96">
        <f>IFERROR(INDEX($H$7:$H$60000,MATCH(ROW()-6,$Q$7:$Q$60000,0)),"")</f>
        <v/>
      </c>
      <c r="AA96">
        <f>IFERROR(INDEX($I$7:$I$60000,MATCH(ROW()-6,$Q$7:$Q$60000,0)),"")</f>
        <v/>
      </c>
      <c r="AB96">
        <f>IFERROR(INDEX($J$7:$J$60000,MATCH(ROW()-6,$Q$7:$Q$60000,0)),"")</f>
        <v/>
      </c>
      <c r="AC96">
        <f>IFERROR(INDEX($K$7:$K$60000,MATCH(ROW()-6,$Q$7:$Q$60000,0)),"")</f>
        <v/>
      </c>
      <c r="AD96">
        <f>IFERROR(INDEX($L$7:$L$60000,MATCH(ROW()-6,$Q$7:$Q$60000,0)),"")</f>
        <v/>
      </c>
      <c r="AE96">
        <f>IFERROR(INDEX($M$7:$M$60000,MATCH(ROW()-6,$Q$7:$Q$60000,0)),"")</f>
        <v/>
      </c>
      <c r="AF96">
        <f>IFERROR(INDEX($N$7:$N$60000,MATCH(ROW()-6,$Q$7:$Q$60000,0)),"")</f>
        <v/>
      </c>
      <c r="AH96" s="9">
        <f>IF(OR($S96="",$S95=""),"",LN($T96/$T95))</f>
        <v/>
      </c>
      <c r="AI96" s="9">
        <f>IF(OR($S96="",$S95=""),"",$C$2*LN(U96/U95))</f>
        <v/>
      </c>
      <c r="AJ96" s="9">
        <f>IF(OR($S96="",$S95=""),"",$D$2*(V96-V95))</f>
        <v/>
      </c>
      <c r="AK96" s="9">
        <f>IF(OR($S96="",$S95=""),"",$E$2*(W96-W95))</f>
        <v/>
      </c>
      <c r="AL96" s="9">
        <f>IF(OR($S96="",$S95=""),"",$F$2*LN(X96/X95))</f>
        <v/>
      </c>
      <c r="AM96" s="9">
        <f>IF(OR($S96="",$S95=""),"",$G$2*(Y96-Y95))</f>
        <v/>
      </c>
      <c r="AN96" s="9">
        <f>IF(OR($S96="",$S95=""),"",$H$2*LN(Z96/Z95))</f>
        <v/>
      </c>
      <c r="AO96" s="9">
        <f>IF(OR($S96="",$S95=""),"",$I$2*(AA96-AA95))</f>
        <v/>
      </c>
      <c r="AP96" s="9">
        <f>IF(OR($S96="",$S95=""),"",$J$2*LN(AB96/AB95))</f>
        <v/>
      </c>
      <c r="AQ96" s="9">
        <f>IF(OR($S96="",$S95=""),"",$K$2*(AC96-AC95))</f>
        <v/>
      </c>
      <c r="AR96" s="9">
        <f>IF(OR($S96="",$S95=""),"",$L$2*LN(AD96/AD95))</f>
        <v/>
      </c>
      <c r="AS96" s="9">
        <f>IF(OR($S96="",$S95=""),"",$M$2*LN(AE96/AE95))</f>
        <v/>
      </c>
      <c r="AT96" s="9">
        <f>IF(OR($S96="",$S95=""),"",$N$2*LN(AF96/AF95))</f>
        <v/>
      </c>
      <c r="AV96" s="9">
        <f>IF($AH96="","",$AY$16+$AY$4*AI96+$AY$5*AJ96+$AY$6*AK96+$AY$7*AL96+$AY$8*AM96+$AY$9*AN96+$AY$10*AO96+$AY$11*AP96+$AY$12*AQ96+$AY$13*AR96+$AY$14*AS96+$AY$15*AT96)</f>
        <v/>
      </c>
      <c r="BC96" s="10">
        <f>IF((ROW()-6)&lt;=$Q$3,INDEX(LINEST(AH37:AH96,AI37:AT96,TRUE,TRUE),1,13)*$Q$4,"")</f>
        <v/>
      </c>
      <c r="BD96" s="9">
        <f>IF((ROW()-6)&lt;=$Q$3,INDEX(LINEST(AH37:AH96,AI37:AT96,TRUE,TRUE),1,12),"")</f>
        <v/>
      </c>
      <c r="BE96" s="9">
        <f>IF((ROW()-6)&lt;=$Q$3,INDEX(LINEST(AH37:AH96,AI37:AT96,TRUE,TRUE),1,11),"")</f>
        <v/>
      </c>
      <c r="BF96" s="9">
        <f>IF((ROW()-6)&lt;=$Q$3,INDEX(LINEST(AH37:AH96,AI37:AT96,TRUE,TRUE),1,10),"")</f>
        <v/>
      </c>
      <c r="BG96" s="9">
        <f>IF((ROW()-6)&lt;=$Q$3,INDEX(LINEST(AH37:AH96,AI37:AT96,TRUE,TRUE),1,9),"")</f>
        <v/>
      </c>
      <c r="BH96" s="9">
        <f>IF((ROW()-6)&lt;=$Q$3,INDEX(LINEST(AH37:AH96,AI37:AT96,TRUE,TRUE),1,8),"")</f>
        <v/>
      </c>
      <c r="BI96" s="9">
        <f>IF((ROW()-6)&lt;=$Q$3,INDEX(LINEST(AH37:AH96,AI37:AT96,TRUE,TRUE),1,7),"")</f>
        <v/>
      </c>
      <c r="BJ96" s="9">
        <f>IF((ROW()-6)&lt;=$Q$3,INDEX(LINEST(AH37:AH96,AI37:AT96,TRUE,TRUE),1,6),"")</f>
        <v/>
      </c>
      <c r="BK96" s="9">
        <f>IF((ROW()-6)&lt;=$Q$3,INDEX(LINEST(AH37:AH96,AI37:AT96,TRUE,TRUE),1,5),"")</f>
        <v/>
      </c>
      <c r="BL96" s="9">
        <f>IF((ROW()-6)&lt;=$Q$3,INDEX(LINEST(AH37:AH96,AI37:AT96,TRUE,TRUE),1,4),"")</f>
        <v/>
      </c>
      <c r="BM96" s="9">
        <f>IF((ROW()-6)&lt;=$Q$3,INDEX(LINEST(AH37:AH96,AI37:AT96,TRUE,TRUE),1,3),"")</f>
        <v/>
      </c>
      <c r="BN96" s="9">
        <f>IF((ROW()-6)&lt;=$Q$3,INDEX(LINEST(AH37:AH96,AI37:AT96,TRUE,TRUE),1,2),"")</f>
        <v/>
      </c>
      <c r="BO96" s="9">
        <f>IF((ROW()-6)&lt;=$Q$3,INDEX(LINEST(AH37:AH96,AI37:AT96,TRUE,TRUE),1,1),"")</f>
        <v/>
      </c>
      <c r="BP96" s="10">
        <f>IF((ROW()-6)&lt;=$Q$3,INDEX(LINEST(AH37:AH96,AI37:AT96,TRUE,TRUE),3,1),"")</f>
        <v/>
      </c>
      <c r="BR96" s="9">
        <f>IF(AND((ROW()-6)&lt;=$Q$3,ISNUMBER(BC95)),BC95/$Q$4+BD95*AI96+BE95*AJ96+BF95*AK96+BG95*AL96+BH95*AM96+BI95*AN96+BJ95*AO96+BK95*AP96+BL95*AQ96+BM95*AR96+BN95*AS96+BO95*AT96,"")</f>
        <v/>
      </c>
      <c r="BS96">
        <f>IF(ISNUMBER(BR96),AVERAGE(AH36:AH95),"")</f>
        <v/>
      </c>
      <c r="BT96">
        <f>IF(ISNUMBER(BR96),(AH96-BR96)^2,"")</f>
        <v/>
      </c>
      <c r="BU96">
        <f>IF(ISNUMBER(BR96),AH96^2,"")</f>
        <v/>
      </c>
      <c r="BV96">
        <f>IF(ISNUMBER(BR96),(AH96-BS96)^2,"")</f>
        <v/>
      </c>
    </row>
    <row r="97">
      <c r="O97">
        <f>IF($R97="","",CHOOSE($Q$2,YEAR(R97)*12+MONTH(R97),INT((R97-2)/7),YEAR(R97)*4+ROUNDUP(MONTH(R97)/3)))</f>
        <v/>
      </c>
      <c r="P97">
        <f>IF($R97="","",IF($R98="",1,IF(O97&lt;&gt;O98,1,0)))</f>
        <v/>
      </c>
      <c r="Q97">
        <f>IF(P97=1,SUM($P$7:P97),"")</f>
        <v/>
      </c>
      <c r="R97">
        <f>IF($A97="","",IF(ISNUMBER($A97),$A97,IFERROR(DATEVALUE($A97),NA())))</f>
        <v/>
      </c>
      <c r="S97" s="7">
        <f>IFERROR(INDEX($R$7:$R$60000,MATCH(ROW()-6,$Q$7:$Q$60000,0)),"")</f>
        <v/>
      </c>
      <c r="T97">
        <f>IFERROR(INDEX($B$7:$B$60000,MATCH(ROW()-6,$Q$7:$Q$60000,0)),"")</f>
        <v/>
      </c>
      <c r="U97">
        <f>IFERROR(INDEX($C$7:$C$60000,MATCH(ROW()-6,$Q$7:$Q$60000,0)),"")</f>
        <v/>
      </c>
      <c r="V97">
        <f>IFERROR(INDEX($D$7:$D$60000,MATCH(ROW()-6,$Q$7:$Q$60000,0)),"")</f>
        <v/>
      </c>
      <c r="W97">
        <f>IFERROR(INDEX($E$7:$E$60000,MATCH(ROW()-6,$Q$7:$Q$60000,0)),"")</f>
        <v/>
      </c>
      <c r="X97">
        <f>IFERROR(INDEX($F$7:$F$60000,MATCH(ROW()-6,$Q$7:$Q$60000,0)),"")</f>
        <v/>
      </c>
      <c r="Y97">
        <f>IFERROR(INDEX($G$7:$G$60000,MATCH(ROW()-6,$Q$7:$Q$60000,0)),"")</f>
        <v/>
      </c>
      <c r="Z97">
        <f>IFERROR(INDEX($H$7:$H$60000,MATCH(ROW()-6,$Q$7:$Q$60000,0)),"")</f>
        <v/>
      </c>
      <c r="AA97">
        <f>IFERROR(INDEX($I$7:$I$60000,MATCH(ROW()-6,$Q$7:$Q$60000,0)),"")</f>
        <v/>
      </c>
      <c r="AB97">
        <f>IFERROR(INDEX($J$7:$J$60000,MATCH(ROW()-6,$Q$7:$Q$60000,0)),"")</f>
        <v/>
      </c>
      <c r="AC97">
        <f>IFERROR(INDEX($K$7:$K$60000,MATCH(ROW()-6,$Q$7:$Q$60000,0)),"")</f>
        <v/>
      </c>
      <c r="AD97">
        <f>IFERROR(INDEX($L$7:$L$60000,MATCH(ROW()-6,$Q$7:$Q$60000,0)),"")</f>
        <v/>
      </c>
      <c r="AE97">
        <f>IFERROR(INDEX($M$7:$M$60000,MATCH(ROW()-6,$Q$7:$Q$60000,0)),"")</f>
        <v/>
      </c>
      <c r="AF97">
        <f>IFERROR(INDEX($N$7:$N$60000,MATCH(ROW()-6,$Q$7:$Q$60000,0)),"")</f>
        <v/>
      </c>
      <c r="AH97" s="9">
        <f>IF(OR($S97="",$S96=""),"",LN($T97/$T96))</f>
        <v/>
      </c>
      <c r="AI97" s="9">
        <f>IF(OR($S97="",$S96=""),"",$C$2*LN(U97/U96))</f>
        <v/>
      </c>
      <c r="AJ97" s="9">
        <f>IF(OR($S97="",$S96=""),"",$D$2*(V97-V96))</f>
        <v/>
      </c>
      <c r="AK97" s="9">
        <f>IF(OR($S97="",$S96=""),"",$E$2*(W97-W96))</f>
        <v/>
      </c>
      <c r="AL97" s="9">
        <f>IF(OR($S97="",$S96=""),"",$F$2*LN(X97/X96))</f>
        <v/>
      </c>
      <c r="AM97" s="9">
        <f>IF(OR($S97="",$S96=""),"",$G$2*(Y97-Y96))</f>
        <v/>
      </c>
      <c r="AN97" s="9">
        <f>IF(OR($S97="",$S96=""),"",$H$2*LN(Z97/Z96))</f>
        <v/>
      </c>
      <c r="AO97" s="9">
        <f>IF(OR($S97="",$S96=""),"",$I$2*(AA97-AA96))</f>
        <v/>
      </c>
      <c r="AP97" s="9">
        <f>IF(OR($S97="",$S96=""),"",$J$2*LN(AB97/AB96))</f>
        <v/>
      </c>
      <c r="AQ97" s="9">
        <f>IF(OR($S97="",$S96=""),"",$K$2*(AC97-AC96))</f>
        <v/>
      </c>
      <c r="AR97" s="9">
        <f>IF(OR($S97="",$S96=""),"",$L$2*LN(AD97/AD96))</f>
        <v/>
      </c>
      <c r="AS97" s="9">
        <f>IF(OR($S97="",$S96=""),"",$M$2*LN(AE97/AE96))</f>
        <v/>
      </c>
      <c r="AT97" s="9">
        <f>IF(OR($S97="",$S96=""),"",$N$2*LN(AF97/AF96))</f>
        <v/>
      </c>
      <c r="AV97" s="9">
        <f>IF($AH97="","",$AY$16+$AY$4*AI97+$AY$5*AJ97+$AY$6*AK97+$AY$7*AL97+$AY$8*AM97+$AY$9*AN97+$AY$10*AO97+$AY$11*AP97+$AY$12*AQ97+$AY$13*AR97+$AY$14*AS97+$AY$15*AT97)</f>
        <v/>
      </c>
      <c r="BC97" s="10">
        <f>IF((ROW()-6)&lt;=$Q$3,INDEX(LINEST(AH38:AH97,AI38:AT97,TRUE,TRUE),1,13)*$Q$4,"")</f>
        <v/>
      </c>
      <c r="BD97" s="9">
        <f>IF((ROW()-6)&lt;=$Q$3,INDEX(LINEST(AH38:AH97,AI38:AT97,TRUE,TRUE),1,12),"")</f>
        <v/>
      </c>
      <c r="BE97" s="9">
        <f>IF((ROW()-6)&lt;=$Q$3,INDEX(LINEST(AH38:AH97,AI38:AT97,TRUE,TRUE),1,11),"")</f>
        <v/>
      </c>
      <c r="BF97" s="9">
        <f>IF((ROW()-6)&lt;=$Q$3,INDEX(LINEST(AH38:AH97,AI38:AT97,TRUE,TRUE),1,10),"")</f>
        <v/>
      </c>
      <c r="BG97" s="9">
        <f>IF((ROW()-6)&lt;=$Q$3,INDEX(LINEST(AH38:AH97,AI38:AT97,TRUE,TRUE),1,9),"")</f>
        <v/>
      </c>
      <c r="BH97" s="9">
        <f>IF((ROW()-6)&lt;=$Q$3,INDEX(LINEST(AH38:AH97,AI38:AT97,TRUE,TRUE),1,8),"")</f>
        <v/>
      </c>
      <c r="BI97" s="9">
        <f>IF((ROW()-6)&lt;=$Q$3,INDEX(LINEST(AH38:AH97,AI38:AT97,TRUE,TRUE),1,7),"")</f>
        <v/>
      </c>
      <c r="BJ97" s="9">
        <f>IF((ROW()-6)&lt;=$Q$3,INDEX(LINEST(AH38:AH97,AI38:AT97,TRUE,TRUE),1,6),"")</f>
        <v/>
      </c>
      <c r="BK97" s="9">
        <f>IF((ROW()-6)&lt;=$Q$3,INDEX(LINEST(AH38:AH97,AI38:AT97,TRUE,TRUE),1,5),"")</f>
        <v/>
      </c>
      <c r="BL97" s="9">
        <f>IF((ROW()-6)&lt;=$Q$3,INDEX(LINEST(AH38:AH97,AI38:AT97,TRUE,TRUE),1,4),"")</f>
        <v/>
      </c>
      <c r="BM97" s="9">
        <f>IF((ROW()-6)&lt;=$Q$3,INDEX(LINEST(AH38:AH97,AI38:AT97,TRUE,TRUE),1,3),"")</f>
        <v/>
      </c>
      <c r="BN97" s="9">
        <f>IF((ROW()-6)&lt;=$Q$3,INDEX(LINEST(AH38:AH97,AI38:AT97,TRUE,TRUE),1,2),"")</f>
        <v/>
      </c>
      <c r="BO97" s="9">
        <f>IF((ROW()-6)&lt;=$Q$3,INDEX(LINEST(AH38:AH97,AI38:AT97,TRUE,TRUE),1,1),"")</f>
        <v/>
      </c>
      <c r="BP97" s="10">
        <f>IF((ROW()-6)&lt;=$Q$3,INDEX(LINEST(AH38:AH97,AI38:AT97,TRUE,TRUE),3,1),"")</f>
        <v/>
      </c>
      <c r="BR97" s="9">
        <f>IF(AND((ROW()-6)&lt;=$Q$3,ISNUMBER(BC96)),BC96/$Q$4+BD96*AI97+BE96*AJ97+BF96*AK97+BG96*AL97+BH96*AM97+BI96*AN97+BJ96*AO97+BK96*AP97+BL96*AQ97+BM96*AR97+BN96*AS97+BO96*AT97,"")</f>
        <v/>
      </c>
      <c r="BS97">
        <f>IF(ISNUMBER(BR97),AVERAGE(AH37:AH96),"")</f>
        <v/>
      </c>
      <c r="BT97">
        <f>IF(ISNUMBER(BR97),(AH97-BR97)^2,"")</f>
        <v/>
      </c>
      <c r="BU97">
        <f>IF(ISNUMBER(BR97),AH97^2,"")</f>
        <v/>
      </c>
      <c r="BV97">
        <f>IF(ISNUMBER(BR97),(AH97-BS97)^2,"")</f>
        <v/>
      </c>
    </row>
    <row r="98">
      <c r="O98">
        <f>IF($R98="","",CHOOSE($Q$2,YEAR(R98)*12+MONTH(R98),INT((R98-2)/7),YEAR(R98)*4+ROUNDUP(MONTH(R98)/3)))</f>
        <v/>
      </c>
      <c r="P98">
        <f>IF($R98="","",IF($R99="",1,IF(O98&lt;&gt;O99,1,0)))</f>
        <v/>
      </c>
      <c r="Q98">
        <f>IF(P98=1,SUM($P$7:P98),"")</f>
        <v/>
      </c>
      <c r="R98">
        <f>IF($A98="","",IF(ISNUMBER($A98),$A98,IFERROR(DATEVALUE($A98),NA())))</f>
        <v/>
      </c>
      <c r="S98" s="7">
        <f>IFERROR(INDEX($R$7:$R$60000,MATCH(ROW()-6,$Q$7:$Q$60000,0)),"")</f>
        <v/>
      </c>
      <c r="T98">
        <f>IFERROR(INDEX($B$7:$B$60000,MATCH(ROW()-6,$Q$7:$Q$60000,0)),"")</f>
        <v/>
      </c>
      <c r="U98">
        <f>IFERROR(INDEX($C$7:$C$60000,MATCH(ROW()-6,$Q$7:$Q$60000,0)),"")</f>
        <v/>
      </c>
      <c r="V98">
        <f>IFERROR(INDEX($D$7:$D$60000,MATCH(ROW()-6,$Q$7:$Q$60000,0)),"")</f>
        <v/>
      </c>
      <c r="W98">
        <f>IFERROR(INDEX($E$7:$E$60000,MATCH(ROW()-6,$Q$7:$Q$60000,0)),"")</f>
        <v/>
      </c>
      <c r="X98">
        <f>IFERROR(INDEX($F$7:$F$60000,MATCH(ROW()-6,$Q$7:$Q$60000,0)),"")</f>
        <v/>
      </c>
      <c r="Y98">
        <f>IFERROR(INDEX($G$7:$G$60000,MATCH(ROW()-6,$Q$7:$Q$60000,0)),"")</f>
        <v/>
      </c>
      <c r="Z98">
        <f>IFERROR(INDEX($H$7:$H$60000,MATCH(ROW()-6,$Q$7:$Q$60000,0)),"")</f>
        <v/>
      </c>
      <c r="AA98">
        <f>IFERROR(INDEX($I$7:$I$60000,MATCH(ROW()-6,$Q$7:$Q$60000,0)),"")</f>
        <v/>
      </c>
      <c r="AB98">
        <f>IFERROR(INDEX($J$7:$J$60000,MATCH(ROW()-6,$Q$7:$Q$60000,0)),"")</f>
        <v/>
      </c>
      <c r="AC98">
        <f>IFERROR(INDEX($K$7:$K$60000,MATCH(ROW()-6,$Q$7:$Q$60000,0)),"")</f>
        <v/>
      </c>
      <c r="AD98">
        <f>IFERROR(INDEX($L$7:$L$60000,MATCH(ROW()-6,$Q$7:$Q$60000,0)),"")</f>
        <v/>
      </c>
      <c r="AE98">
        <f>IFERROR(INDEX($M$7:$M$60000,MATCH(ROW()-6,$Q$7:$Q$60000,0)),"")</f>
        <v/>
      </c>
      <c r="AF98">
        <f>IFERROR(INDEX($N$7:$N$60000,MATCH(ROW()-6,$Q$7:$Q$60000,0)),"")</f>
        <v/>
      </c>
      <c r="AH98" s="9">
        <f>IF(OR($S98="",$S97=""),"",LN($T98/$T97))</f>
        <v/>
      </c>
      <c r="AI98" s="9">
        <f>IF(OR($S98="",$S97=""),"",$C$2*LN(U98/U97))</f>
        <v/>
      </c>
      <c r="AJ98" s="9">
        <f>IF(OR($S98="",$S97=""),"",$D$2*(V98-V97))</f>
        <v/>
      </c>
      <c r="AK98" s="9">
        <f>IF(OR($S98="",$S97=""),"",$E$2*(W98-W97))</f>
        <v/>
      </c>
      <c r="AL98" s="9">
        <f>IF(OR($S98="",$S97=""),"",$F$2*LN(X98/X97))</f>
        <v/>
      </c>
      <c r="AM98" s="9">
        <f>IF(OR($S98="",$S97=""),"",$G$2*(Y98-Y97))</f>
        <v/>
      </c>
      <c r="AN98" s="9">
        <f>IF(OR($S98="",$S97=""),"",$H$2*LN(Z98/Z97))</f>
        <v/>
      </c>
      <c r="AO98" s="9">
        <f>IF(OR($S98="",$S97=""),"",$I$2*(AA98-AA97))</f>
        <v/>
      </c>
      <c r="AP98" s="9">
        <f>IF(OR($S98="",$S97=""),"",$J$2*LN(AB98/AB97))</f>
        <v/>
      </c>
      <c r="AQ98" s="9">
        <f>IF(OR($S98="",$S97=""),"",$K$2*(AC98-AC97))</f>
        <v/>
      </c>
      <c r="AR98" s="9">
        <f>IF(OR($S98="",$S97=""),"",$L$2*LN(AD98/AD97))</f>
        <v/>
      </c>
      <c r="AS98" s="9">
        <f>IF(OR($S98="",$S97=""),"",$M$2*LN(AE98/AE97))</f>
        <v/>
      </c>
      <c r="AT98" s="9">
        <f>IF(OR($S98="",$S97=""),"",$N$2*LN(AF98/AF97))</f>
        <v/>
      </c>
      <c r="AV98" s="9">
        <f>IF($AH98="","",$AY$16+$AY$4*AI98+$AY$5*AJ98+$AY$6*AK98+$AY$7*AL98+$AY$8*AM98+$AY$9*AN98+$AY$10*AO98+$AY$11*AP98+$AY$12*AQ98+$AY$13*AR98+$AY$14*AS98+$AY$15*AT98)</f>
        <v/>
      </c>
      <c r="BC98" s="10">
        <f>IF((ROW()-6)&lt;=$Q$3,INDEX(LINEST(AH39:AH98,AI39:AT98,TRUE,TRUE),1,13)*$Q$4,"")</f>
        <v/>
      </c>
      <c r="BD98" s="9">
        <f>IF((ROW()-6)&lt;=$Q$3,INDEX(LINEST(AH39:AH98,AI39:AT98,TRUE,TRUE),1,12),"")</f>
        <v/>
      </c>
      <c r="BE98" s="9">
        <f>IF((ROW()-6)&lt;=$Q$3,INDEX(LINEST(AH39:AH98,AI39:AT98,TRUE,TRUE),1,11),"")</f>
        <v/>
      </c>
      <c r="BF98" s="9">
        <f>IF((ROW()-6)&lt;=$Q$3,INDEX(LINEST(AH39:AH98,AI39:AT98,TRUE,TRUE),1,10),"")</f>
        <v/>
      </c>
      <c r="BG98" s="9">
        <f>IF((ROW()-6)&lt;=$Q$3,INDEX(LINEST(AH39:AH98,AI39:AT98,TRUE,TRUE),1,9),"")</f>
        <v/>
      </c>
      <c r="BH98" s="9">
        <f>IF((ROW()-6)&lt;=$Q$3,INDEX(LINEST(AH39:AH98,AI39:AT98,TRUE,TRUE),1,8),"")</f>
        <v/>
      </c>
      <c r="BI98" s="9">
        <f>IF((ROW()-6)&lt;=$Q$3,INDEX(LINEST(AH39:AH98,AI39:AT98,TRUE,TRUE),1,7),"")</f>
        <v/>
      </c>
      <c r="BJ98" s="9">
        <f>IF((ROW()-6)&lt;=$Q$3,INDEX(LINEST(AH39:AH98,AI39:AT98,TRUE,TRUE),1,6),"")</f>
        <v/>
      </c>
      <c r="BK98" s="9">
        <f>IF((ROW()-6)&lt;=$Q$3,INDEX(LINEST(AH39:AH98,AI39:AT98,TRUE,TRUE),1,5),"")</f>
        <v/>
      </c>
      <c r="BL98" s="9">
        <f>IF((ROW()-6)&lt;=$Q$3,INDEX(LINEST(AH39:AH98,AI39:AT98,TRUE,TRUE),1,4),"")</f>
        <v/>
      </c>
      <c r="BM98" s="9">
        <f>IF((ROW()-6)&lt;=$Q$3,INDEX(LINEST(AH39:AH98,AI39:AT98,TRUE,TRUE),1,3),"")</f>
        <v/>
      </c>
      <c r="BN98" s="9">
        <f>IF((ROW()-6)&lt;=$Q$3,INDEX(LINEST(AH39:AH98,AI39:AT98,TRUE,TRUE),1,2),"")</f>
        <v/>
      </c>
      <c r="BO98" s="9">
        <f>IF((ROW()-6)&lt;=$Q$3,INDEX(LINEST(AH39:AH98,AI39:AT98,TRUE,TRUE),1,1),"")</f>
        <v/>
      </c>
      <c r="BP98" s="10">
        <f>IF((ROW()-6)&lt;=$Q$3,INDEX(LINEST(AH39:AH98,AI39:AT98,TRUE,TRUE),3,1),"")</f>
        <v/>
      </c>
      <c r="BR98" s="9">
        <f>IF(AND((ROW()-6)&lt;=$Q$3,ISNUMBER(BC97)),BC97/$Q$4+BD97*AI98+BE97*AJ98+BF97*AK98+BG97*AL98+BH97*AM98+BI97*AN98+BJ97*AO98+BK97*AP98+BL97*AQ98+BM97*AR98+BN97*AS98+BO97*AT98,"")</f>
        <v/>
      </c>
      <c r="BS98">
        <f>IF(ISNUMBER(BR98),AVERAGE(AH38:AH97),"")</f>
        <v/>
      </c>
      <c r="BT98">
        <f>IF(ISNUMBER(BR98),(AH98-BR98)^2,"")</f>
        <v/>
      </c>
      <c r="BU98">
        <f>IF(ISNUMBER(BR98),AH98^2,"")</f>
        <v/>
      </c>
      <c r="BV98">
        <f>IF(ISNUMBER(BR98),(AH98-BS98)^2,"")</f>
        <v/>
      </c>
    </row>
    <row r="99">
      <c r="O99">
        <f>IF($R99="","",CHOOSE($Q$2,YEAR(R99)*12+MONTH(R99),INT((R99-2)/7),YEAR(R99)*4+ROUNDUP(MONTH(R99)/3)))</f>
        <v/>
      </c>
      <c r="P99">
        <f>IF($R99="","",IF($R100="",1,IF(O99&lt;&gt;O100,1,0)))</f>
        <v/>
      </c>
      <c r="Q99">
        <f>IF(P99=1,SUM($P$7:P99),"")</f>
        <v/>
      </c>
      <c r="R99">
        <f>IF($A99="","",IF(ISNUMBER($A99),$A99,IFERROR(DATEVALUE($A99),NA())))</f>
        <v/>
      </c>
      <c r="S99" s="7">
        <f>IFERROR(INDEX($R$7:$R$60000,MATCH(ROW()-6,$Q$7:$Q$60000,0)),"")</f>
        <v/>
      </c>
      <c r="T99">
        <f>IFERROR(INDEX($B$7:$B$60000,MATCH(ROW()-6,$Q$7:$Q$60000,0)),"")</f>
        <v/>
      </c>
      <c r="U99">
        <f>IFERROR(INDEX($C$7:$C$60000,MATCH(ROW()-6,$Q$7:$Q$60000,0)),"")</f>
        <v/>
      </c>
      <c r="V99">
        <f>IFERROR(INDEX($D$7:$D$60000,MATCH(ROW()-6,$Q$7:$Q$60000,0)),"")</f>
        <v/>
      </c>
      <c r="W99">
        <f>IFERROR(INDEX($E$7:$E$60000,MATCH(ROW()-6,$Q$7:$Q$60000,0)),"")</f>
        <v/>
      </c>
      <c r="X99">
        <f>IFERROR(INDEX($F$7:$F$60000,MATCH(ROW()-6,$Q$7:$Q$60000,0)),"")</f>
        <v/>
      </c>
      <c r="Y99">
        <f>IFERROR(INDEX($G$7:$G$60000,MATCH(ROW()-6,$Q$7:$Q$60000,0)),"")</f>
        <v/>
      </c>
      <c r="Z99">
        <f>IFERROR(INDEX($H$7:$H$60000,MATCH(ROW()-6,$Q$7:$Q$60000,0)),"")</f>
        <v/>
      </c>
      <c r="AA99">
        <f>IFERROR(INDEX($I$7:$I$60000,MATCH(ROW()-6,$Q$7:$Q$60000,0)),"")</f>
        <v/>
      </c>
      <c r="AB99">
        <f>IFERROR(INDEX($J$7:$J$60000,MATCH(ROW()-6,$Q$7:$Q$60000,0)),"")</f>
        <v/>
      </c>
      <c r="AC99">
        <f>IFERROR(INDEX($K$7:$K$60000,MATCH(ROW()-6,$Q$7:$Q$60000,0)),"")</f>
        <v/>
      </c>
      <c r="AD99">
        <f>IFERROR(INDEX($L$7:$L$60000,MATCH(ROW()-6,$Q$7:$Q$60000,0)),"")</f>
        <v/>
      </c>
      <c r="AE99">
        <f>IFERROR(INDEX($M$7:$M$60000,MATCH(ROW()-6,$Q$7:$Q$60000,0)),"")</f>
        <v/>
      </c>
      <c r="AF99">
        <f>IFERROR(INDEX($N$7:$N$60000,MATCH(ROW()-6,$Q$7:$Q$60000,0)),"")</f>
        <v/>
      </c>
      <c r="AH99" s="9">
        <f>IF(OR($S99="",$S98=""),"",LN($T99/$T98))</f>
        <v/>
      </c>
      <c r="AI99" s="9">
        <f>IF(OR($S99="",$S98=""),"",$C$2*LN(U99/U98))</f>
        <v/>
      </c>
      <c r="AJ99" s="9">
        <f>IF(OR($S99="",$S98=""),"",$D$2*(V99-V98))</f>
        <v/>
      </c>
      <c r="AK99" s="9">
        <f>IF(OR($S99="",$S98=""),"",$E$2*(W99-W98))</f>
        <v/>
      </c>
      <c r="AL99" s="9">
        <f>IF(OR($S99="",$S98=""),"",$F$2*LN(X99/X98))</f>
        <v/>
      </c>
      <c r="AM99" s="9">
        <f>IF(OR($S99="",$S98=""),"",$G$2*(Y99-Y98))</f>
        <v/>
      </c>
      <c r="AN99" s="9">
        <f>IF(OR($S99="",$S98=""),"",$H$2*LN(Z99/Z98))</f>
        <v/>
      </c>
      <c r="AO99" s="9">
        <f>IF(OR($S99="",$S98=""),"",$I$2*(AA99-AA98))</f>
        <v/>
      </c>
      <c r="AP99" s="9">
        <f>IF(OR($S99="",$S98=""),"",$J$2*LN(AB99/AB98))</f>
        <v/>
      </c>
      <c r="AQ99" s="9">
        <f>IF(OR($S99="",$S98=""),"",$K$2*(AC99-AC98))</f>
        <v/>
      </c>
      <c r="AR99" s="9">
        <f>IF(OR($S99="",$S98=""),"",$L$2*LN(AD99/AD98))</f>
        <v/>
      </c>
      <c r="AS99" s="9">
        <f>IF(OR($S99="",$S98=""),"",$M$2*LN(AE99/AE98))</f>
        <v/>
      </c>
      <c r="AT99" s="9">
        <f>IF(OR($S99="",$S98=""),"",$N$2*LN(AF99/AF98))</f>
        <v/>
      </c>
      <c r="AV99" s="9">
        <f>IF($AH99="","",$AY$16+$AY$4*AI99+$AY$5*AJ99+$AY$6*AK99+$AY$7*AL99+$AY$8*AM99+$AY$9*AN99+$AY$10*AO99+$AY$11*AP99+$AY$12*AQ99+$AY$13*AR99+$AY$14*AS99+$AY$15*AT99)</f>
        <v/>
      </c>
      <c r="BC99" s="10">
        <f>IF((ROW()-6)&lt;=$Q$3,INDEX(LINEST(AH40:AH99,AI40:AT99,TRUE,TRUE),1,13)*$Q$4,"")</f>
        <v/>
      </c>
      <c r="BD99" s="9">
        <f>IF((ROW()-6)&lt;=$Q$3,INDEX(LINEST(AH40:AH99,AI40:AT99,TRUE,TRUE),1,12),"")</f>
        <v/>
      </c>
      <c r="BE99" s="9">
        <f>IF((ROW()-6)&lt;=$Q$3,INDEX(LINEST(AH40:AH99,AI40:AT99,TRUE,TRUE),1,11),"")</f>
        <v/>
      </c>
      <c r="BF99" s="9">
        <f>IF((ROW()-6)&lt;=$Q$3,INDEX(LINEST(AH40:AH99,AI40:AT99,TRUE,TRUE),1,10),"")</f>
        <v/>
      </c>
      <c r="BG99" s="9">
        <f>IF((ROW()-6)&lt;=$Q$3,INDEX(LINEST(AH40:AH99,AI40:AT99,TRUE,TRUE),1,9),"")</f>
        <v/>
      </c>
      <c r="BH99" s="9">
        <f>IF((ROW()-6)&lt;=$Q$3,INDEX(LINEST(AH40:AH99,AI40:AT99,TRUE,TRUE),1,8),"")</f>
        <v/>
      </c>
      <c r="BI99" s="9">
        <f>IF((ROW()-6)&lt;=$Q$3,INDEX(LINEST(AH40:AH99,AI40:AT99,TRUE,TRUE),1,7),"")</f>
        <v/>
      </c>
      <c r="BJ99" s="9">
        <f>IF((ROW()-6)&lt;=$Q$3,INDEX(LINEST(AH40:AH99,AI40:AT99,TRUE,TRUE),1,6),"")</f>
        <v/>
      </c>
      <c r="BK99" s="9">
        <f>IF((ROW()-6)&lt;=$Q$3,INDEX(LINEST(AH40:AH99,AI40:AT99,TRUE,TRUE),1,5),"")</f>
        <v/>
      </c>
      <c r="BL99" s="9">
        <f>IF((ROW()-6)&lt;=$Q$3,INDEX(LINEST(AH40:AH99,AI40:AT99,TRUE,TRUE),1,4),"")</f>
        <v/>
      </c>
      <c r="BM99" s="9">
        <f>IF((ROW()-6)&lt;=$Q$3,INDEX(LINEST(AH40:AH99,AI40:AT99,TRUE,TRUE),1,3),"")</f>
        <v/>
      </c>
      <c r="BN99" s="9">
        <f>IF((ROW()-6)&lt;=$Q$3,INDEX(LINEST(AH40:AH99,AI40:AT99,TRUE,TRUE),1,2),"")</f>
        <v/>
      </c>
      <c r="BO99" s="9">
        <f>IF((ROW()-6)&lt;=$Q$3,INDEX(LINEST(AH40:AH99,AI40:AT99,TRUE,TRUE),1,1),"")</f>
        <v/>
      </c>
      <c r="BP99" s="10">
        <f>IF((ROW()-6)&lt;=$Q$3,INDEX(LINEST(AH40:AH99,AI40:AT99,TRUE,TRUE),3,1),"")</f>
        <v/>
      </c>
      <c r="BR99" s="9">
        <f>IF(AND((ROW()-6)&lt;=$Q$3,ISNUMBER(BC98)),BC98/$Q$4+BD98*AI99+BE98*AJ99+BF98*AK99+BG98*AL99+BH98*AM99+BI98*AN99+BJ98*AO99+BK98*AP99+BL98*AQ99+BM98*AR99+BN98*AS99+BO98*AT99,"")</f>
        <v/>
      </c>
      <c r="BS99">
        <f>IF(ISNUMBER(BR99),AVERAGE(AH39:AH98),"")</f>
        <v/>
      </c>
      <c r="BT99">
        <f>IF(ISNUMBER(BR99),(AH99-BR99)^2,"")</f>
        <v/>
      </c>
      <c r="BU99">
        <f>IF(ISNUMBER(BR99),AH99^2,"")</f>
        <v/>
      </c>
      <c r="BV99">
        <f>IF(ISNUMBER(BR99),(AH99-BS99)^2,"")</f>
        <v/>
      </c>
    </row>
    <row r="100">
      <c r="O100">
        <f>IF($R100="","",CHOOSE($Q$2,YEAR(R100)*12+MONTH(R100),INT((R100-2)/7),YEAR(R100)*4+ROUNDUP(MONTH(R100)/3)))</f>
        <v/>
      </c>
      <c r="P100">
        <f>IF($R100="","",IF($R101="",1,IF(O100&lt;&gt;O101,1,0)))</f>
        <v/>
      </c>
      <c r="Q100">
        <f>IF(P100=1,SUM($P$7:P100),"")</f>
        <v/>
      </c>
      <c r="R100">
        <f>IF($A100="","",IF(ISNUMBER($A100),$A100,IFERROR(DATEVALUE($A100),NA())))</f>
        <v/>
      </c>
      <c r="S100" s="7">
        <f>IFERROR(INDEX($R$7:$R$60000,MATCH(ROW()-6,$Q$7:$Q$60000,0)),"")</f>
        <v/>
      </c>
      <c r="T100">
        <f>IFERROR(INDEX($B$7:$B$60000,MATCH(ROW()-6,$Q$7:$Q$60000,0)),"")</f>
        <v/>
      </c>
      <c r="U100">
        <f>IFERROR(INDEX($C$7:$C$60000,MATCH(ROW()-6,$Q$7:$Q$60000,0)),"")</f>
        <v/>
      </c>
      <c r="V100">
        <f>IFERROR(INDEX($D$7:$D$60000,MATCH(ROW()-6,$Q$7:$Q$60000,0)),"")</f>
        <v/>
      </c>
      <c r="W100">
        <f>IFERROR(INDEX($E$7:$E$60000,MATCH(ROW()-6,$Q$7:$Q$60000,0)),"")</f>
        <v/>
      </c>
      <c r="X100">
        <f>IFERROR(INDEX($F$7:$F$60000,MATCH(ROW()-6,$Q$7:$Q$60000,0)),"")</f>
        <v/>
      </c>
      <c r="Y100">
        <f>IFERROR(INDEX($G$7:$G$60000,MATCH(ROW()-6,$Q$7:$Q$60000,0)),"")</f>
        <v/>
      </c>
      <c r="Z100">
        <f>IFERROR(INDEX($H$7:$H$60000,MATCH(ROW()-6,$Q$7:$Q$60000,0)),"")</f>
        <v/>
      </c>
      <c r="AA100">
        <f>IFERROR(INDEX($I$7:$I$60000,MATCH(ROW()-6,$Q$7:$Q$60000,0)),"")</f>
        <v/>
      </c>
      <c r="AB100">
        <f>IFERROR(INDEX($J$7:$J$60000,MATCH(ROW()-6,$Q$7:$Q$60000,0)),"")</f>
        <v/>
      </c>
      <c r="AC100">
        <f>IFERROR(INDEX($K$7:$K$60000,MATCH(ROW()-6,$Q$7:$Q$60000,0)),"")</f>
        <v/>
      </c>
      <c r="AD100">
        <f>IFERROR(INDEX($L$7:$L$60000,MATCH(ROW()-6,$Q$7:$Q$60000,0)),"")</f>
        <v/>
      </c>
      <c r="AE100">
        <f>IFERROR(INDEX($M$7:$M$60000,MATCH(ROW()-6,$Q$7:$Q$60000,0)),"")</f>
        <v/>
      </c>
      <c r="AF100">
        <f>IFERROR(INDEX($N$7:$N$60000,MATCH(ROW()-6,$Q$7:$Q$60000,0)),"")</f>
        <v/>
      </c>
      <c r="AH100" s="9">
        <f>IF(OR($S100="",$S99=""),"",LN($T100/$T99))</f>
        <v/>
      </c>
      <c r="AI100" s="9">
        <f>IF(OR($S100="",$S99=""),"",$C$2*LN(U100/U99))</f>
        <v/>
      </c>
      <c r="AJ100" s="9">
        <f>IF(OR($S100="",$S99=""),"",$D$2*(V100-V99))</f>
        <v/>
      </c>
      <c r="AK100" s="9">
        <f>IF(OR($S100="",$S99=""),"",$E$2*(W100-W99))</f>
        <v/>
      </c>
      <c r="AL100" s="9">
        <f>IF(OR($S100="",$S99=""),"",$F$2*LN(X100/X99))</f>
        <v/>
      </c>
      <c r="AM100" s="9">
        <f>IF(OR($S100="",$S99=""),"",$G$2*(Y100-Y99))</f>
        <v/>
      </c>
      <c r="AN100" s="9">
        <f>IF(OR($S100="",$S99=""),"",$H$2*LN(Z100/Z99))</f>
        <v/>
      </c>
      <c r="AO100" s="9">
        <f>IF(OR($S100="",$S99=""),"",$I$2*(AA100-AA99))</f>
        <v/>
      </c>
      <c r="AP100" s="9">
        <f>IF(OR($S100="",$S99=""),"",$J$2*LN(AB100/AB99))</f>
        <v/>
      </c>
      <c r="AQ100" s="9">
        <f>IF(OR($S100="",$S99=""),"",$K$2*(AC100-AC99))</f>
        <v/>
      </c>
      <c r="AR100" s="9">
        <f>IF(OR($S100="",$S99=""),"",$L$2*LN(AD100/AD99))</f>
        <v/>
      </c>
      <c r="AS100" s="9">
        <f>IF(OR($S100="",$S99=""),"",$M$2*LN(AE100/AE99))</f>
        <v/>
      </c>
      <c r="AT100" s="9">
        <f>IF(OR($S100="",$S99=""),"",$N$2*LN(AF100/AF99))</f>
        <v/>
      </c>
      <c r="AV100" s="9">
        <f>IF($AH100="","",$AY$16+$AY$4*AI100+$AY$5*AJ100+$AY$6*AK100+$AY$7*AL100+$AY$8*AM100+$AY$9*AN100+$AY$10*AO100+$AY$11*AP100+$AY$12*AQ100+$AY$13*AR100+$AY$14*AS100+$AY$15*AT100)</f>
        <v/>
      </c>
      <c r="BC100" s="10">
        <f>IF((ROW()-6)&lt;=$Q$3,INDEX(LINEST(AH41:AH100,AI41:AT100,TRUE,TRUE),1,13)*$Q$4,"")</f>
        <v/>
      </c>
      <c r="BD100" s="9">
        <f>IF((ROW()-6)&lt;=$Q$3,INDEX(LINEST(AH41:AH100,AI41:AT100,TRUE,TRUE),1,12),"")</f>
        <v/>
      </c>
      <c r="BE100" s="9">
        <f>IF((ROW()-6)&lt;=$Q$3,INDEX(LINEST(AH41:AH100,AI41:AT100,TRUE,TRUE),1,11),"")</f>
        <v/>
      </c>
      <c r="BF100" s="9">
        <f>IF((ROW()-6)&lt;=$Q$3,INDEX(LINEST(AH41:AH100,AI41:AT100,TRUE,TRUE),1,10),"")</f>
        <v/>
      </c>
      <c r="BG100" s="9">
        <f>IF((ROW()-6)&lt;=$Q$3,INDEX(LINEST(AH41:AH100,AI41:AT100,TRUE,TRUE),1,9),"")</f>
        <v/>
      </c>
      <c r="BH100" s="9">
        <f>IF((ROW()-6)&lt;=$Q$3,INDEX(LINEST(AH41:AH100,AI41:AT100,TRUE,TRUE),1,8),"")</f>
        <v/>
      </c>
      <c r="BI100" s="9">
        <f>IF((ROW()-6)&lt;=$Q$3,INDEX(LINEST(AH41:AH100,AI41:AT100,TRUE,TRUE),1,7),"")</f>
        <v/>
      </c>
      <c r="BJ100" s="9">
        <f>IF((ROW()-6)&lt;=$Q$3,INDEX(LINEST(AH41:AH100,AI41:AT100,TRUE,TRUE),1,6),"")</f>
        <v/>
      </c>
      <c r="BK100" s="9">
        <f>IF((ROW()-6)&lt;=$Q$3,INDEX(LINEST(AH41:AH100,AI41:AT100,TRUE,TRUE),1,5),"")</f>
        <v/>
      </c>
      <c r="BL100" s="9">
        <f>IF((ROW()-6)&lt;=$Q$3,INDEX(LINEST(AH41:AH100,AI41:AT100,TRUE,TRUE),1,4),"")</f>
        <v/>
      </c>
      <c r="BM100" s="9">
        <f>IF((ROW()-6)&lt;=$Q$3,INDEX(LINEST(AH41:AH100,AI41:AT100,TRUE,TRUE),1,3),"")</f>
        <v/>
      </c>
      <c r="BN100" s="9">
        <f>IF((ROW()-6)&lt;=$Q$3,INDEX(LINEST(AH41:AH100,AI41:AT100,TRUE,TRUE),1,2),"")</f>
        <v/>
      </c>
      <c r="BO100" s="9">
        <f>IF((ROW()-6)&lt;=$Q$3,INDEX(LINEST(AH41:AH100,AI41:AT100,TRUE,TRUE),1,1),"")</f>
        <v/>
      </c>
      <c r="BP100" s="10">
        <f>IF((ROW()-6)&lt;=$Q$3,INDEX(LINEST(AH41:AH100,AI41:AT100,TRUE,TRUE),3,1),"")</f>
        <v/>
      </c>
      <c r="BR100" s="9">
        <f>IF(AND((ROW()-6)&lt;=$Q$3,ISNUMBER(BC99)),BC99/$Q$4+BD99*AI100+BE99*AJ100+BF99*AK100+BG99*AL100+BH99*AM100+BI99*AN100+BJ99*AO100+BK99*AP100+BL99*AQ100+BM99*AR100+BN99*AS100+BO99*AT100,"")</f>
        <v/>
      </c>
      <c r="BS100">
        <f>IF(ISNUMBER(BR100),AVERAGE(AH40:AH99),"")</f>
        <v/>
      </c>
      <c r="BT100">
        <f>IF(ISNUMBER(BR100),(AH100-BR100)^2,"")</f>
        <v/>
      </c>
      <c r="BU100">
        <f>IF(ISNUMBER(BR100),AH100^2,"")</f>
        <v/>
      </c>
      <c r="BV100">
        <f>IF(ISNUMBER(BR100),(AH100-BS100)^2,"")</f>
        <v/>
      </c>
    </row>
    <row r="101">
      <c r="O101">
        <f>IF($R101="","",CHOOSE($Q$2,YEAR(R101)*12+MONTH(R101),INT((R101-2)/7),YEAR(R101)*4+ROUNDUP(MONTH(R101)/3)))</f>
        <v/>
      </c>
      <c r="P101">
        <f>IF($R101="","",IF($R102="",1,IF(O101&lt;&gt;O102,1,0)))</f>
        <v/>
      </c>
      <c r="Q101">
        <f>IF(P101=1,SUM($P$7:P101),"")</f>
        <v/>
      </c>
      <c r="R101">
        <f>IF($A101="","",IF(ISNUMBER($A101),$A101,IFERROR(DATEVALUE($A101),NA())))</f>
        <v/>
      </c>
      <c r="S101" s="7">
        <f>IFERROR(INDEX($R$7:$R$60000,MATCH(ROW()-6,$Q$7:$Q$60000,0)),"")</f>
        <v/>
      </c>
      <c r="T101">
        <f>IFERROR(INDEX($B$7:$B$60000,MATCH(ROW()-6,$Q$7:$Q$60000,0)),"")</f>
        <v/>
      </c>
      <c r="U101">
        <f>IFERROR(INDEX($C$7:$C$60000,MATCH(ROW()-6,$Q$7:$Q$60000,0)),"")</f>
        <v/>
      </c>
      <c r="V101">
        <f>IFERROR(INDEX($D$7:$D$60000,MATCH(ROW()-6,$Q$7:$Q$60000,0)),"")</f>
        <v/>
      </c>
      <c r="W101">
        <f>IFERROR(INDEX($E$7:$E$60000,MATCH(ROW()-6,$Q$7:$Q$60000,0)),"")</f>
        <v/>
      </c>
      <c r="X101">
        <f>IFERROR(INDEX($F$7:$F$60000,MATCH(ROW()-6,$Q$7:$Q$60000,0)),"")</f>
        <v/>
      </c>
      <c r="Y101">
        <f>IFERROR(INDEX($G$7:$G$60000,MATCH(ROW()-6,$Q$7:$Q$60000,0)),"")</f>
        <v/>
      </c>
      <c r="Z101">
        <f>IFERROR(INDEX($H$7:$H$60000,MATCH(ROW()-6,$Q$7:$Q$60000,0)),"")</f>
        <v/>
      </c>
      <c r="AA101">
        <f>IFERROR(INDEX($I$7:$I$60000,MATCH(ROW()-6,$Q$7:$Q$60000,0)),"")</f>
        <v/>
      </c>
      <c r="AB101">
        <f>IFERROR(INDEX($J$7:$J$60000,MATCH(ROW()-6,$Q$7:$Q$60000,0)),"")</f>
        <v/>
      </c>
      <c r="AC101">
        <f>IFERROR(INDEX($K$7:$K$60000,MATCH(ROW()-6,$Q$7:$Q$60000,0)),"")</f>
        <v/>
      </c>
      <c r="AD101">
        <f>IFERROR(INDEX($L$7:$L$60000,MATCH(ROW()-6,$Q$7:$Q$60000,0)),"")</f>
        <v/>
      </c>
      <c r="AE101">
        <f>IFERROR(INDEX($M$7:$M$60000,MATCH(ROW()-6,$Q$7:$Q$60000,0)),"")</f>
        <v/>
      </c>
      <c r="AF101">
        <f>IFERROR(INDEX($N$7:$N$60000,MATCH(ROW()-6,$Q$7:$Q$60000,0)),"")</f>
        <v/>
      </c>
      <c r="AH101" s="9">
        <f>IF(OR($S101="",$S100=""),"",LN($T101/$T100))</f>
        <v/>
      </c>
      <c r="AI101" s="9">
        <f>IF(OR($S101="",$S100=""),"",$C$2*LN(U101/U100))</f>
        <v/>
      </c>
      <c r="AJ101" s="9">
        <f>IF(OR($S101="",$S100=""),"",$D$2*(V101-V100))</f>
        <v/>
      </c>
      <c r="AK101" s="9">
        <f>IF(OR($S101="",$S100=""),"",$E$2*(W101-W100))</f>
        <v/>
      </c>
      <c r="AL101" s="9">
        <f>IF(OR($S101="",$S100=""),"",$F$2*LN(X101/X100))</f>
        <v/>
      </c>
      <c r="AM101" s="9">
        <f>IF(OR($S101="",$S100=""),"",$G$2*(Y101-Y100))</f>
        <v/>
      </c>
      <c r="AN101" s="9">
        <f>IF(OR($S101="",$S100=""),"",$H$2*LN(Z101/Z100))</f>
        <v/>
      </c>
      <c r="AO101" s="9">
        <f>IF(OR($S101="",$S100=""),"",$I$2*(AA101-AA100))</f>
        <v/>
      </c>
      <c r="AP101" s="9">
        <f>IF(OR($S101="",$S100=""),"",$J$2*LN(AB101/AB100))</f>
        <v/>
      </c>
      <c r="AQ101" s="9">
        <f>IF(OR($S101="",$S100=""),"",$K$2*(AC101-AC100))</f>
        <v/>
      </c>
      <c r="AR101" s="9">
        <f>IF(OR($S101="",$S100=""),"",$L$2*LN(AD101/AD100))</f>
        <v/>
      </c>
      <c r="AS101" s="9">
        <f>IF(OR($S101="",$S100=""),"",$M$2*LN(AE101/AE100))</f>
        <v/>
      </c>
      <c r="AT101" s="9">
        <f>IF(OR($S101="",$S100=""),"",$N$2*LN(AF101/AF100))</f>
        <v/>
      </c>
      <c r="AV101" s="9">
        <f>IF($AH101="","",$AY$16+$AY$4*AI101+$AY$5*AJ101+$AY$6*AK101+$AY$7*AL101+$AY$8*AM101+$AY$9*AN101+$AY$10*AO101+$AY$11*AP101+$AY$12*AQ101+$AY$13*AR101+$AY$14*AS101+$AY$15*AT101)</f>
        <v/>
      </c>
      <c r="BC101" s="10">
        <f>IF((ROW()-6)&lt;=$Q$3,INDEX(LINEST(AH42:AH101,AI42:AT101,TRUE,TRUE),1,13)*$Q$4,"")</f>
        <v/>
      </c>
      <c r="BD101" s="9">
        <f>IF((ROW()-6)&lt;=$Q$3,INDEX(LINEST(AH42:AH101,AI42:AT101,TRUE,TRUE),1,12),"")</f>
        <v/>
      </c>
      <c r="BE101" s="9">
        <f>IF((ROW()-6)&lt;=$Q$3,INDEX(LINEST(AH42:AH101,AI42:AT101,TRUE,TRUE),1,11),"")</f>
        <v/>
      </c>
      <c r="BF101" s="9">
        <f>IF((ROW()-6)&lt;=$Q$3,INDEX(LINEST(AH42:AH101,AI42:AT101,TRUE,TRUE),1,10),"")</f>
        <v/>
      </c>
      <c r="BG101" s="9">
        <f>IF((ROW()-6)&lt;=$Q$3,INDEX(LINEST(AH42:AH101,AI42:AT101,TRUE,TRUE),1,9),"")</f>
        <v/>
      </c>
      <c r="BH101" s="9">
        <f>IF((ROW()-6)&lt;=$Q$3,INDEX(LINEST(AH42:AH101,AI42:AT101,TRUE,TRUE),1,8),"")</f>
        <v/>
      </c>
      <c r="BI101" s="9">
        <f>IF((ROW()-6)&lt;=$Q$3,INDEX(LINEST(AH42:AH101,AI42:AT101,TRUE,TRUE),1,7),"")</f>
        <v/>
      </c>
      <c r="BJ101" s="9">
        <f>IF((ROW()-6)&lt;=$Q$3,INDEX(LINEST(AH42:AH101,AI42:AT101,TRUE,TRUE),1,6),"")</f>
        <v/>
      </c>
      <c r="BK101" s="9">
        <f>IF((ROW()-6)&lt;=$Q$3,INDEX(LINEST(AH42:AH101,AI42:AT101,TRUE,TRUE),1,5),"")</f>
        <v/>
      </c>
      <c r="BL101" s="9">
        <f>IF((ROW()-6)&lt;=$Q$3,INDEX(LINEST(AH42:AH101,AI42:AT101,TRUE,TRUE),1,4),"")</f>
        <v/>
      </c>
      <c r="BM101" s="9">
        <f>IF((ROW()-6)&lt;=$Q$3,INDEX(LINEST(AH42:AH101,AI42:AT101,TRUE,TRUE),1,3),"")</f>
        <v/>
      </c>
      <c r="BN101" s="9">
        <f>IF((ROW()-6)&lt;=$Q$3,INDEX(LINEST(AH42:AH101,AI42:AT101,TRUE,TRUE),1,2),"")</f>
        <v/>
      </c>
      <c r="BO101" s="9">
        <f>IF((ROW()-6)&lt;=$Q$3,INDEX(LINEST(AH42:AH101,AI42:AT101,TRUE,TRUE),1,1),"")</f>
        <v/>
      </c>
      <c r="BP101" s="10">
        <f>IF((ROW()-6)&lt;=$Q$3,INDEX(LINEST(AH42:AH101,AI42:AT101,TRUE,TRUE),3,1),"")</f>
        <v/>
      </c>
      <c r="BR101" s="9">
        <f>IF(AND((ROW()-6)&lt;=$Q$3,ISNUMBER(BC100)),BC100/$Q$4+BD100*AI101+BE100*AJ101+BF100*AK101+BG100*AL101+BH100*AM101+BI100*AN101+BJ100*AO101+BK100*AP101+BL100*AQ101+BM100*AR101+BN100*AS101+BO100*AT101,"")</f>
        <v/>
      </c>
      <c r="BS101">
        <f>IF(ISNUMBER(BR101),AVERAGE(AH41:AH100),"")</f>
        <v/>
      </c>
      <c r="BT101">
        <f>IF(ISNUMBER(BR101),(AH101-BR101)^2,"")</f>
        <v/>
      </c>
      <c r="BU101">
        <f>IF(ISNUMBER(BR101),AH101^2,"")</f>
        <v/>
      </c>
      <c r="BV101">
        <f>IF(ISNUMBER(BR101),(AH101-BS101)^2,"")</f>
        <v/>
      </c>
    </row>
    <row r="102">
      <c r="O102">
        <f>IF($R102="","",CHOOSE($Q$2,YEAR(R102)*12+MONTH(R102),INT((R102-2)/7),YEAR(R102)*4+ROUNDUP(MONTH(R102)/3)))</f>
        <v/>
      </c>
      <c r="P102">
        <f>IF($R102="","",IF($R103="",1,IF(O102&lt;&gt;O103,1,0)))</f>
        <v/>
      </c>
      <c r="Q102">
        <f>IF(P102=1,SUM($P$7:P102),"")</f>
        <v/>
      </c>
      <c r="R102">
        <f>IF($A102="","",IF(ISNUMBER($A102),$A102,IFERROR(DATEVALUE($A102),NA())))</f>
        <v/>
      </c>
      <c r="S102" s="7">
        <f>IFERROR(INDEX($R$7:$R$60000,MATCH(ROW()-6,$Q$7:$Q$60000,0)),"")</f>
        <v/>
      </c>
      <c r="T102">
        <f>IFERROR(INDEX($B$7:$B$60000,MATCH(ROW()-6,$Q$7:$Q$60000,0)),"")</f>
        <v/>
      </c>
      <c r="U102">
        <f>IFERROR(INDEX($C$7:$C$60000,MATCH(ROW()-6,$Q$7:$Q$60000,0)),"")</f>
        <v/>
      </c>
      <c r="V102">
        <f>IFERROR(INDEX($D$7:$D$60000,MATCH(ROW()-6,$Q$7:$Q$60000,0)),"")</f>
        <v/>
      </c>
      <c r="W102">
        <f>IFERROR(INDEX($E$7:$E$60000,MATCH(ROW()-6,$Q$7:$Q$60000,0)),"")</f>
        <v/>
      </c>
      <c r="X102">
        <f>IFERROR(INDEX($F$7:$F$60000,MATCH(ROW()-6,$Q$7:$Q$60000,0)),"")</f>
        <v/>
      </c>
      <c r="Y102">
        <f>IFERROR(INDEX($G$7:$G$60000,MATCH(ROW()-6,$Q$7:$Q$60000,0)),"")</f>
        <v/>
      </c>
      <c r="Z102">
        <f>IFERROR(INDEX($H$7:$H$60000,MATCH(ROW()-6,$Q$7:$Q$60000,0)),"")</f>
        <v/>
      </c>
      <c r="AA102">
        <f>IFERROR(INDEX($I$7:$I$60000,MATCH(ROW()-6,$Q$7:$Q$60000,0)),"")</f>
        <v/>
      </c>
      <c r="AB102">
        <f>IFERROR(INDEX($J$7:$J$60000,MATCH(ROW()-6,$Q$7:$Q$60000,0)),"")</f>
        <v/>
      </c>
      <c r="AC102">
        <f>IFERROR(INDEX($K$7:$K$60000,MATCH(ROW()-6,$Q$7:$Q$60000,0)),"")</f>
        <v/>
      </c>
      <c r="AD102">
        <f>IFERROR(INDEX($L$7:$L$60000,MATCH(ROW()-6,$Q$7:$Q$60000,0)),"")</f>
        <v/>
      </c>
      <c r="AE102">
        <f>IFERROR(INDEX($M$7:$M$60000,MATCH(ROW()-6,$Q$7:$Q$60000,0)),"")</f>
        <v/>
      </c>
      <c r="AF102">
        <f>IFERROR(INDEX($N$7:$N$60000,MATCH(ROW()-6,$Q$7:$Q$60000,0)),"")</f>
        <v/>
      </c>
      <c r="AH102" s="9">
        <f>IF(OR($S102="",$S101=""),"",LN($T102/$T101))</f>
        <v/>
      </c>
      <c r="AI102" s="9">
        <f>IF(OR($S102="",$S101=""),"",$C$2*LN(U102/U101))</f>
        <v/>
      </c>
      <c r="AJ102" s="9">
        <f>IF(OR($S102="",$S101=""),"",$D$2*(V102-V101))</f>
        <v/>
      </c>
      <c r="AK102" s="9">
        <f>IF(OR($S102="",$S101=""),"",$E$2*(W102-W101))</f>
        <v/>
      </c>
      <c r="AL102" s="9">
        <f>IF(OR($S102="",$S101=""),"",$F$2*LN(X102/X101))</f>
        <v/>
      </c>
      <c r="AM102" s="9">
        <f>IF(OR($S102="",$S101=""),"",$G$2*(Y102-Y101))</f>
        <v/>
      </c>
      <c r="AN102" s="9">
        <f>IF(OR($S102="",$S101=""),"",$H$2*LN(Z102/Z101))</f>
        <v/>
      </c>
      <c r="AO102" s="9">
        <f>IF(OR($S102="",$S101=""),"",$I$2*(AA102-AA101))</f>
        <v/>
      </c>
      <c r="AP102" s="9">
        <f>IF(OR($S102="",$S101=""),"",$J$2*LN(AB102/AB101))</f>
        <v/>
      </c>
      <c r="AQ102" s="9">
        <f>IF(OR($S102="",$S101=""),"",$K$2*(AC102-AC101))</f>
        <v/>
      </c>
      <c r="AR102" s="9">
        <f>IF(OR($S102="",$S101=""),"",$L$2*LN(AD102/AD101))</f>
        <v/>
      </c>
      <c r="AS102" s="9">
        <f>IF(OR($S102="",$S101=""),"",$M$2*LN(AE102/AE101))</f>
        <v/>
      </c>
      <c r="AT102" s="9">
        <f>IF(OR($S102="",$S101=""),"",$N$2*LN(AF102/AF101))</f>
        <v/>
      </c>
      <c r="AV102" s="9">
        <f>IF($AH102="","",$AY$16+$AY$4*AI102+$AY$5*AJ102+$AY$6*AK102+$AY$7*AL102+$AY$8*AM102+$AY$9*AN102+$AY$10*AO102+$AY$11*AP102+$AY$12*AQ102+$AY$13*AR102+$AY$14*AS102+$AY$15*AT102)</f>
        <v/>
      </c>
      <c r="BC102" s="10">
        <f>IF((ROW()-6)&lt;=$Q$3,INDEX(LINEST(AH43:AH102,AI43:AT102,TRUE,TRUE),1,13)*$Q$4,"")</f>
        <v/>
      </c>
      <c r="BD102" s="9">
        <f>IF((ROW()-6)&lt;=$Q$3,INDEX(LINEST(AH43:AH102,AI43:AT102,TRUE,TRUE),1,12),"")</f>
        <v/>
      </c>
      <c r="BE102" s="9">
        <f>IF((ROW()-6)&lt;=$Q$3,INDEX(LINEST(AH43:AH102,AI43:AT102,TRUE,TRUE),1,11),"")</f>
        <v/>
      </c>
      <c r="BF102" s="9">
        <f>IF((ROW()-6)&lt;=$Q$3,INDEX(LINEST(AH43:AH102,AI43:AT102,TRUE,TRUE),1,10),"")</f>
        <v/>
      </c>
      <c r="BG102" s="9">
        <f>IF((ROW()-6)&lt;=$Q$3,INDEX(LINEST(AH43:AH102,AI43:AT102,TRUE,TRUE),1,9),"")</f>
        <v/>
      </c>
      <c r="BH102" s="9">
        <f>IF((ROW()-6)&lt;=$Q$3,INDEX(LINEST(AH43:AH102,AI43:AT102,TRUE,TRUE),1,8),"")</f>
        <v/>
      </c>
      <c r="BI102" s="9">
        <f>IF((ROW()-6)&lt;=$Q$3,INDEX(LINEST(AH43:AH102,AI43:AT102,TRUE,TRUE),1,7),"")</f>
        <v/>
      </c>
      <c r="BJ102" s="9">
        <f>IF((ROW()-6)&lt;=$Q$3,INDEX(LINEST(AH43:AH102,AI43:AT102,TRUE,TRUE),1,6),"")</f>
        <v/>
      </c>
      <c r="BK102" s="9">
        <f>IF((ROW()-6)&lt;=$Q$3,INDEX(LINEST(AH43:AH102,AI43:AT102,TRUE,TRUE),1,5),"")</f>
        <v/>
      </c>
      <c r="BL102" s="9">
        <f>IF((ROW()-6)&lt;=$Q$3,INDEX(LINEST(AH43:AH102,AI43:AT102,TRUE,TRUE),1,4),"")</f>
        <v/>
      </c>
      <c r="BM102" s="9">
        <f>IF((ROW()-6)&lt;=$Q$3,INDEX(LINEST(AH43:AH102,AI43:AT102,TRUE,TRUE),1,3),"")</f>
        <v/>
      </c>
      <c r="BN102" s="9">
        <f>IF((ROW()-6)&lt;=$Q$3,INDEX(LINEST(AH43:AH102,AI43:AT102,TRUE,TRUE),1,2),"")</f>
        <v/>
      </c>
      <c r="BO102" s="9">
        <f>IF((ROW()-6)&lt;=$Q$3,INDEX(LINEST(AH43:AH102,AI43:AT102,TRUE,TRUE),1,1),"")</f>
        <v/>
      </c>
      <c r="BP102" s="10">
        <f>IF((ROW()-6)&lt;=$Q$3,INDEX(LINEST(AH43:AH102,AI43:AT102,TRUE,TRUE),3,1),"")</f>
        <v/>
      </c>
      <c r="BR102" s="9">
        <f>IF(AND((ROW()-6)&lt;=$Q$3,ISNUMBER(BC101)),BC101/$Q$4+BD101*AI102+BE101*AJ102+BF101*AK102+BG101*AL102+BH101*AM102+BI101*AN102+BJ101*AO102+BK101*AP102+BL101*AQ102+BM101*AR102+BN101*AS102+BO101*AT102,"")</f>
        <v/>
      </c>
      <c r="BS102">
        <f>IF(ISNUMBER(BR102),AVERAGE(AH42:AH101),"")</f>
        <v/>
      </c>
      <c r="BT102">
        <f>IF(ISNUMBER(BR102),(AH102-BR102)^2,"")</f>
        <v/>
      </c>
      <c r="BU102">
        <f>IF(ISNUMBER(BR102),AH102^2,"")</f>
        <v/>
      </c>
      <c r="BV102">
        <f>IF(ISNUMBER(BR102),(AH102-BS102)^2,"")</f>
        <v/>
      </c>
    </row>
    <row r="103">
      <c r="O103">
        <f>IF($R103="","",CHOOSE($Q$2,YEAR(R103)*12+MONTH(R103),INT((R103-2)/7),YEAR(R103)*4+ROUNDUP(MONTH(R103)/3)))</f>
        <v/>
      </c>
      <c r="P103">
        <f>IF($R103="","",IF($R104="",1,IF(O103&lt;&gt;O104,1,0)))</f>
        <v/>
      </c>
      <c r="Q103">
        <f>IF(P103=1,SUM($P$7:P103),"")</f>
        <v/>
      </c>
      <c r="R103">
        <f>IF($A103="","",IF(ISNUMBER($A103),$A103,IFERROR(DATEVALUE($A103),NA())))</f>
        <v/>
      </c>
      <c r="S103" s="7">
        <f>IFERROR(INDEX($R$7:$R$60000,MATCH(ROW()-6,$Q$7:$Q$60000,0)),"")</f>
        <v/>
      </c>
      <c r="T103">
        <f>IFERROR(INDEX($B$7:$B$60000,MATCH(ROW()-6,$Q$7:$Q$60000,0)),"")</f>
        <v/>
      </c>
      <c r="U103">
        <f>IFERROR(INDEX($C$7:$C$60000,MATCH(ROW()-6,$Q$7:$Q$60000,0)),"")</f>
        <v/>
      </c>
      <c r="V103">
        <f>IFERROR(INDEX($D$7:$D$60000,MATCH(ROW()-6,$Q$7:$Q$60000,0)),"")</f>
        <v/>
      </c>
      <c r="W103">
        <f>IFERROR(INDEX($E$7:$E$60000,MATCH(ROW()-6,$Q$7:$Q$60000,0)),"")</f>
        <v/>
      </c>
      <c r="X103">
        <f>IFERROR(INDEX($F$7:$F$60000,MATCH(ROW()-6,$Q$7:$Q$60000,0)),"")</f>
        <v/>
      </c>
      <c r="Y103">
        <f>IFERROR(INDEX($G$7:$G$60000,MATCH(ROW()-6,$Q$7:$Q$60000,0)),"")</f>
        <v/>
      </c>
      <c r="Z103">
        <f>IFERROR(INDEX($H$7:$H$60000,MATCH(ROW()-6,$Q$7:$Q$60000,0)),"")</f>
        <v/>
      </c>
      <c r="AA103">
        <f>IFERROR(INDEX($I$7:$I$60000,MATCH(ROW()-6,$Q$7:$Q$60000,0)),"")</f>
        <v/>
      </c>
      <c r="AB103">
        <f>IFERROR(INDEX($J$7:$J$60000,MATCH(ROW()-6,$Q$7:$Q$60000,0)),"")</f>
        <v/>
      </c>
      <c r="AC103">
        <f>IFERROR(INDEX($K$7:$K$60000,MATCH(ROW()-6,$Q$7:$Q$60000,0)),"")</f>
        <v/>
      </c>
      <c r="AD103">
        <f>IFERROR(INDEX($L$7:$L$60000,MATCH(ROW()-6,$Q$7:$Q$60000,0)),"")</f>
        <v/>
      </c>
      <c r="AE103">
        <f>IFERROR(INDEX($M$7:$M$60000,MATCH(ROW()-6,$Q$7:$Q$60000,0)),"")</f>
        <v/>
      </c>
      <c r="AF103">
        <f>IFERROR(INDEX($N$7:$N$60000,MATCH(ROW()-6,$Q$7:$Q$60000,0)),"")</f>
        <v/>
      </c>
      <c r="AH103" s="9">
        <f>IF(OR($S103="",$S102=""),"",LN($T103/$T102))</f>
        <v/>
      </c>
      <c r="AI103" s="9">
        <f>IF(OR($S103="",$S102=""),"",$C$2*LN(U103/U102))</f>
        <v/>
      </c>
      <c r="AJ103" s="9">
        <f>IF(OR($S103="",$S102=""),"",$D$2*(V103-V102))</f>
        <v/>
      </c>
      <c r="AK103" s="9">
        <f>IF(OR($S103="",$S102=""),"",$E$2*(W103-W102))</f>
        <v/>
      </c>
      <c r="AL103" s="9">
        <f>IF(OR($S103="",$S102=""),"",$F$2*LN(X103/X102))</f>
        <v/>
      </c>
      <c r="AM103" s="9">
        <f>IF(OR($S103="",$S102=""),"",$G$2*(Y103-Y102))</f>
        <v/>
      </c>
      <c r="AN103" s="9">
        <f>IF(OR($S103="",$S102=""),"",$H$2*LN(Z103/Z102))</f>
        <v/>
      </c>
      <c r="AO103" s="9">
        <f>IF(OR($S103="",$S102=""),"",$I$2*(AA103-AA102))</f>
        <v/>
      </c>
      <c r="AP103" s="9">
        <f>IF(OR($S103="",$S102=""),"",$J$2*LN(AB103/AB102))</f>
        <v/>
      </c>
      <c r="AQ103" s="9">
        <f>IF(OR($S103="",$S102=""),"",$K$2*(AC103-AC102))</f>
        <v/>
      </c>
      <c r="AR103" s="9">
        <f>IF(OR($S103="",$S102=""),"",$L$2*LN(AD103/AD102))</f>
        <v/>
      </c>
      <c r="AS103" s="9">
        <f>IF(OR($S103="",$S102=""),"",$M$2*LN(AE103/AE102))</f>
        <v/>
      </c>
      <c r="AT103" s="9">
        <f>IF(OR($S103="",$S102=""),"",$N$2*LN(AF103/AF102))</f>
        <v/>
      </c>
      <c r="AV103" s="9">
        <f>IF($AH103="","",$AY$16+$AY$4*AI103+$AY$5*AJ103+$AY$6*AK103+$AY$7*AL103+$AY$8*AM103+$AY$9*AN103+$AY$10*AO103+$AY$11*AP103+$AY$12*AQ103+$AY$13*AR103+$AY$14*AS103+$AY$15*AT103)</f>
        <v/>
      </c>
      <c r="BC103" s="10">
        <f>IF((ROW()-6)&lt;=$Q$3,INDEX(LINEST(AH44:AH103,AI44:AT103,TRUE,TRUE),1,13)*$Q$4,"")</f>
        <v/>
      </c>
      <c r="BD103" s="9">
        <f>IF((ROW()-6)&lt;=$Q$3,INDEX(LINEST(AH44:AH103,AI44:AT103,TRUE,TRUE),1,12),"")</f>
        <v/>
      </c>
      <c r="BE103" s="9">
        <f>IF((ROW()-6)&lt;=$Q$3,INDEX(LINEST(AH44:AH103,AI44:AT103,TRUE,TRUE),1,11),"")</f>
        <v/>
      </c>
      <c r="BF103" s="9">
        <f>IF((ROW()-6)&lt;=$Q$3,INDEX(LINEST(AH44:AH103,AI44:AT103,TRUE,TRUE),1,10),"")</f>
        <v/>
      </c>
      <c r="BG103" s="9">
        <f>IF((ROW()-6)&lt;=$Q$3,INDEX(LINEST(AH44:AH103,AI44:AT103,TRUE,TRUE),1,9),"")</f>
        <v/>
      </c>
      <c r="BH103" s="9">
        <f>IF((ROW()-6)&lt;=$Q$3,INDEX(LINEST(AH44:AH103,AI44:AT103,TRUE,TRUE),1,8),"")</f>
        <v/>
      </c>
      <c r="BI103" s="9">
        <f>IF((ROW()-6)&lt;=$Q$3,INDEX(LINEST(AH44:AH103,AI44:AT103,TRUE,TRUE),1,7),"")</f>
        <v/>
      </c>
      <c r="BJ103" s="9">
        <f>IF((ROW()-6)&lt;=$Q$3,INDEX(LINEST(AH44:AH103,AI44:AT103,TRUE,TRUE),1,6),"")</f>
        <v/>
      </c>
      <c r="BK103" s="9">
        <f>IF((ROW()-6)&lt;=$Q$3,INDEX(LINEST(AH44:AH103,AI44:AT103,TRUE,TRUE),1,5),"")</f>
        <v/>
      </c>
      <c r="BL103" s="9">
        <f>IF((ROW()-6)&lt;=$Q$3,INDEX(LINEST(AH44:AH103,AI44:AT103,TRUE,TRUE),1,4),"")</f>
        <v/>
      </c>
      <c r="BM103" s="9">
        <f>IF((ROW()-6)&lt;=$Q$3,INDEX(LINEST(AH44:AH103,AI44:AT103,TRUE,TRUE),1,3),"")</f>
        <v/>
      </c>
      <c r="BN103" s="9">
        <f>IF((ROW()-6)&lt;=$Q$3,INDEX(LINEST(AH44:AH103,AI44:AT103,TRUE,TRUE),1,2),"")</f>
        <v/>
      </c>
      <c r="BO103" s="9">
        <f>IF((ROW()-6)&lt;=$Q$3,INDEX(LINEST(AH44:AH103,AI44:AT103,TRUE,TRUE),1,1),"")</f>
        <v/>
      </c>
      <c r="BP103" s="10">
        <f>IF((ROW()-6)&lt;=$Q$3,INDEX(LINEST(AH44:AH103,AI44:AT103,TRUE,TRUE),3,1),"")</f>
        <v/>
      </c>
      <c r="BR103" s="9">
        <f>IF(AND((ROW()-6)&lt;=$Q$3,ISNUMBER(BC102)),BC102/$Q$4+BD102*AI103+BE102*AJ103+BF102*AK103+BG102*AL103+BH102*AM103+BI102*AN103+BJ102*AO103+BK102*AP103+BL102*AQ103+BM102*AR103+BN102*AS103+BO102*AT103,"")</f>
        <v/>
      </c>
      <c r="BS103">
        <f>IF(ISNUMBER(BR103),AVERAGE(AH43:AH102),"")</f>
        <v/>
      </c>
      <c r="BT103">
        <f>IF(ISNUMBER(BR103),(AH103-BR103)^2,"")</f>
        <v/>
      </c>
      <c r="BU103">
        <f>IF(ISNUMBER(BR103),AH103^2,"")</f>
        <v/>
      </c>
      <c r="BV103">
        <f>IF(ISNUMBER(BR103),(AH103-BS103)^2,"")</f>
        <v/>
      </c>
    </row>
    <row r="104">
      <c r="O104">
        <f>IF($R104="","",CHOOSE($Q$2,YEAR(R104)*12+MONTH(R104),INT((R104-2)/7),YEAR(R104)*4+ROUNDUP(MONTH(R104)/3)))</f>
        <v/>
      </c>
      <c r="P104">
        <f>IF($R104="","",IF($R105="",1,IF(O104&lt;&gt;O105,1,0)))</f>
        <v/>
      </c>
      <c r="Q104">
        <f>IF(P104=1,SUM($P$7:P104),"")</f>
        <v/>
      </c>
      <c r="R104">
        <f>IF($A104="","",IF(ISNUMBER($A104),$A104,IFERROR(DATEVALUE($A104),NA())))</f>
        <v/>
      </c>
      <c r="S104" s="7">
        <f>IFERROR(INDEX($R$7:$R$60000,MATCH(ROW()-6,$Q$7:$Q$60000,0)),"")</f>
        <v/>
      </c>
      <c r="T104">
        <f>IFERROR(INDEX($B$7:$B$60000,MATCH(ROW()-6,$Q$7:$Q$60000,0)),"")</f>
        <v/>
      </c>
      <c r="U104">
        <f>IFERROR(INDEX($C$7:$C$60000,MATCH(ROW()-6,$Q$7:$Q$60000,0)),"")</f>
        <v/>
      </c>
      <c r="V104">
        <f>IFERROR(INDEX($D$7:$D$60000,MATCH(ROW()-6,$Q$7:$Q$60000,0)),"")</f>
        <v/>
      </c>
      <c r="W104">
        <f>IFERROR(INDEX($E$7:$E$60000,MATCH(ROW()-6,$Q$7:$Q$60000,0)),"")</f>
        <v/>
      </c>
      <c r="X104">
        <f>IFERROR(INDEX($F$7:$F$60000,MATCH(ROW()-6,$Q$7:$Q$60000,0)),"")</f>
        <v/>
      </c>
      <c r="Y104">
        <f>IFERROR(INDEX($G$7:$G$60000,MATCH(ROW()-6,$Q$7:$Q$60000,0)),"")</f>
        <v/>
      </c>
      <c r="Z104">
        <f>IFERROR(INDEX($H$7:$H$60000,MATCH(ROW()-6,$Q$7:$Q$60000,0)),"")</f>
        <v/>
      </c>
      <c r="AA104">
        <f>IFERROR(INDEX($I$7:$I$60000,MATCH(ROW()-6,$Q$7:$Q$60000,0)),"")</f>
        <v/>
      </c>
      <c r="AB104">
        <f>IFERROR(INDEX($J$7:$J$60000,MATCH(ROW()-6,$Q$7:$Q$60000,0)),"")</f>
        <v/>
      </c>
      <c r="AC104">
        <f>IFERROR(INDEX($K$7:$K$60000,MATCH(ROW()-6,$Q$7:$Q$60000,0)),"")</f>
        <v/>
      </c>
      <c r="AD104">
        <f>IFERROR(INDEX($L$7:$L$60000,MATCH(ROW()-6,$Q$7:$Q$60000,0)),"")</f>
        <v/>
      </c>
      <c r="AE104">
        <f>IFERROR(INDEX($M$7:$M$60000,MATCH(ROW()-6,$Q$7:$Q$60000,0)),"")</f>
        <v/>
      </c>
      <c r="AF104">
        <f>IFERROR(INDEX($N$7:$N$60000,MATCH(ROW()-6,$Q$7:$Q$60000,0)),"")</f>
        <v/>
      </c>
      <c r="AH104" s="9">
        <f>IF(OR($S104="",$S103=""),"",LN($T104/$T103))</f>
        <v/>
      </c>
      <c r="AI104" s="9">
        <f>IF(OR($S104="",$S103=""),"",$C$2*LN(U104/U103))</f>
        <v/>
      </c>
      <c r="AJ104" s="9">
        <f>IF(OR($S104="",$S103=""),"",$D$2*(V104-V103))</f>
        <v/>
      </c>
      <c r="AK104" s="9">
        <f>IF(OR($S104="",$S103=""),"",$E$2*(W104-W103))</f>
        <v/>
      </c>
      <c r="AL104" s="9">
        <f>IF(OR($S104="",$S103=""),"",$F$2*LN(X104/X103))</f>
        <v/>
      </c>
      <c r="AM104" s="9">
        <f>IF(OR($S104="",$S103=""),"",$G$2*(Y104-Y103))</f>
        <v/>
      </c>
      <c r="AN104" s="9">
        <f>IF(OR($S104="",$S103=""),"",$H$2*LN(Z104/Z103))</f>
        <v/>
      </c>
      <c r="AO104" s="9">
        <f>IF(OR($S104="",$S103=""),"",$I$2*(AA104-AA103))</f>
        <v/>
      </c>
      <c r="AP104" s="9">
        <f>IF(OR($S104="",$S103=""),"",$J$2*LN(AB104/AB103))</f>
        <v/>
      </c>
      <c r="AQ104" s="9">
        <f>IF(OR($S104="",$S103=""),"",$K$2*(AC104-AC103))</f>
        <v/>
      </c>
      <c r="AR104" s="9">
        <f>IF(OR($S104="",$S103=""),"",$L$2*LN(AD104/AD103))</f>
        <v/>
      </c>
      <c r="AS104" s="9">
        <f>IF(OR($S104="",$S103=""),"",$M$2*LN(AE104/AE103))</f>
        <v/>
      </c>
      <c r="AT104" s="9">
        <f>IF(OR($S104="",$S103=""),"",$N$2*LN(AF104/AF103))</f>
        <v/>
      </c>
      <c r="AV104" s="9">
        <f>IF($AH104="","",$AY$16+$AY$4*AI104+$AY$5*AJ104+$AY$6*AK104+$AY$7*AL104+$AY$8*AM104+$AY$9*AN104+$AY$10*AO104+$AY$11*AP104+$AY$12*AQ104+$AY$13*AR104+$AY$14*AS104+$AY$15*AT104)</f>
        <v/>
      </c>
      <c r="BC104" s="10">
        <f>IF((ROW()-6)&lt;=$Q$3,INDEX(LINEST(AH45:AH104,AI45:AT104,TRUE,TRUE),1,13)*$Q$4,"")</f>
        <v/>
      </c>
      <c r="BD104" s="9">
        <f>IF((ROW()-6)&lt;=$Q$3,INDEX(LINEST(AH45:AH104,AI45:AT104,TRUE,TRUE),1,12),"")</f>
        <v/>
      </c>
      <c r="BE104" s="9">
        <f>IF((ROW()-6)&lt;=$Q$3,INDEX(LINEST(AH45:AH104,AI45:AT104,TRUE,TRUE),1,11),"")</f>
        <v/>
      </c>
      <c r="BF104" s="9">
        <f>IF((ROW()-6)&lt;=$Q$3,INDEX(LINEST(AH45:AH104,AI45:AT104,TRUE,TRUE),1,10),"")</f>
        <v/>
      </c>
      <c r="BG104" s="9">
        <f>IF((ROW()-6)&lt;=$Q$3,INDEX(LINEST(AH45:AH104,AI45:AT104,TRUE,TRUE),1,9),"")</f>
        <v/>
      </c>
      <c r="BH104" s="9">
        <f>IF((ROW()-6)&lt;=$Q$3,INDEX(LINEST(AH45:AH104,AI45:AT104,TRUE,TRUE),1,8),"")</f>
        <v/>
      </c>
      <c r="BI104" s="9">
        <f>IF((ROW()-6)&lt;=$Q$3,INDEX(LINEST(AH45:AH104,AI45:AT104,TRUE,TRUE),1,7),"")</f>
        <v/>
      </c>
      <c r="BJ104" s="9">
        <f>IF((ROW()-6)&lt;=$Q$3,INDEX(LINEST(AH45:AH104,AI45:AT104,TRUE,TRUE),1,6),"")</f>
        <v/>
      </c>
      <c r="BK104" s="9">
        <f>IF((ROW()-6)&lt;=$Q$3,INDEX(LINEST(AH45:AH104,AI45:AT104,TRUE,TRUE),1,5),"")</f>
        <v/>
      </c>
      <c r="BL104" s="9">
        <f>IF((ROW()-6)&lt;=$Q$3,INDEX(LINEST(AH45:AH104,AI45:AT104,TRUE,TRUE),1,4),"")</f>
        <v/>
      </c>
      <c r="BM104" s="9">
        <f>IF((ROW()-6)&lt;=$Q$3,INDEX(LINEST(AH45:AH104,AI45:AT104,TRUE,TRUE),1,3),"")</f>
        <v/>
      </c>
      <c r="BN104" s="9">
        <f>IF((ROW()-6)&lt;=$Q$3,INDEX(LINEST(AH45:AH104,AI45:AT104,TRUE,TRUE),1,2),"")</f>
        <v/>
      </c>
      <c r="BO104" s="9">
        <f>IF((ROW()-6)&lt;=$Q$3,INDEX(LINEST(AH45:AH104,AI45:AT104,TRUE,TRUE),1,1),"")</f>
        <v/>
      </c>
      <c r="BP104" s="10">
        <f>IF((ROW()-6)&lt;=$Q$3,INDEX(LINEST(AH45:AH104,AI45:AT104,TRUE,TRUE),3,1),"")</f>
        <v/>
      </c>
      <c r="BR104" s="9">
        <f>IF(AND((ROW()-6)&lt;=$Q$3,ISNUMBER(BC103)),BC103/$Q$4+BD103*AI104+BE103*AJ104+BF103*AK104+BG103*AL104+BH103*AM104+BI103*AN104+BJ103*AO104+BK103*AP104+BL103*AQ104+BM103*AR104+BN103*AS104+BO103*AT104,"")</f>
        <v/>
      </c>
      <c r="BS104">
        <f>IF(ISNUMBER(BR104),AVERAGE(AH44:AH103),"")</f>
        <v/>
      </c>
      <c r="BT104">
        <f>IF(ISNUMBER(BR104),(AH104-BR104)^2,"")</f>
        <v/>
      </c>
      <c r="BU104">
        <f>IF(ISNUMBER(BR104),AH104^2,"")</f>
        <v/>
      </c>
      <c r="BV104">
        <f>IF(ISNUMBER(BR104),(AH104-BS104)^2,"")</f>
        <v/>
      </c>
    </row>
    <row r="105">
      <c r="O105">
        <f>IF($R105="","",CHOOSE($Q$2,YEAR(R105)*12+MONTH(R105),INT((R105-2)/7),YEAR(R105)*4+ROUNDUP(MONTH(R105)/3)))</f>
        <v/>
      </c>
      <c r="P105">
        <f>IF($R105="","",IF($R106="",1,IF(O105&lt;&gt;O106,1,0)))</f>
        <v/>
      </c>
      <c r="Q105">
        <f>IF(P105=1,SUM($P$7:P105),"")</f>
        <v/>
      </c>
      <c r="R105">
        <f>IF($A105="","",IF(ISNUMBER($A105),$A105,IFERROR(DATEVALUE($A105),NA())))</f>
        <v/>
      </c>
      <c r="S105" s="7">
        <f>IFERROR(INDEX($R$7:$R$60000,MATCH(ROW()-6,$Q$7:$Q$60000,0)),"")</f>
        <v/>
      </c>
      <c r="T105">
        <f>IFERROR(INDEX($B$7:$B$60000,MATCH(ROW()-6,$Q$7:$Q$60000,0)),"")</f>
        <v/>
      </c>
      <c r="U105">
        <f>IFERROR(INDEX($C$7:$C$60000,MATCH(ROW()-6,$Q$7:$Q$60000,0)),"")</f>
        <v/>
      </c>
      <c r="V105">
        <f>IFERROR(INDEX($D$7:$D$60000,MATCH(ROW()-6,$Q$7:$Q$60000,0)),"")</f>
        <v/>
      </c>
      <c r="W105">
        <f>IFERROR(INDEX($E$7:$E$60000,MATCH(ROW()-6,$Q$7:$Q$60000,0)),"")</f>
        <v/>
      </c>
      <c r="X105">
        <f>IFERROR(INDEX($F$7:$F$60000,MATCH(ROW()-6,$Q$7:$Q$60000,0)),"")</f>
        <v/>
      </c>
      <c r="Y105">
        <f>IFERROR(INDEX($G$7:$G$60000,MATCH(ROW()-6,$Q$7:$Q$60000,0)),"")</f>
        <v/>
      </c>
      <c r="Z105">
        <f>IFERROR(INDEX($H$7:$H$60000,MATCH(ROW()-6,$Q$7:$Q$60000,0)),"")</f>
        <v/>
      </c>
      <c r="AA105">
        <f>IFERROR(INDEX($I$7:$I$60000,MATCH(ROW()-6,$Q$7:$Q$60000,0)),"")</f>
        <v/>
      </c>
      <c r="AB105">
        <f>IFERROR(INDEX($J$7:$J$60000,MATCH(ROW()-6,$Q$7:$Q$60000,0)),"")</f>
        <v/>
      </c>
      <c r="AC105">
        <f>IFERROR(INDEX($K$7:$K$60000,MATCH(ROW()-6,$Q$7:$Q$60000,0)),"")</f>
        <v/>
      </c>
      <c r="AD105">
        <f>IFERROR(INDEX($L$7:$L$60000,MATCH(ROW()-6,$Q$7:$Q$60000,0)),"")</f>
        <v/>
      </c>
      <c r="AE105">
        <f>IFERROR(INDEX($M$7:$M$60000,MATCH(ROW()-6,$Q$7:$Q$60000,0)),"")</f>
        <v/>
      </c>
      <c r="AF105">
        <f>IFERROR(INDEX($N$7:$N$60000,MATCH(ROW()-6,$Q$7:$Q$60000,0)),"")</f>
        <v/>
      </c>
      <c r="AH105" s="9">
        <f>IF(OR($S105="",$S104=""),"",LN($T105/$T104))</f>
        <v/>
      </c>
      <c r="AI105" s="9">
        <f>IF(OR($S105="",$S104=""),"",$C$2*LN(U105/U104))</f>
        <v/>
      </c>
      <c r="AJ105" s="9">
        <f>IF(OR($S105="",$S104=""),"",$D$2*(V105-V104))</f>
        <v/>
      </c>
      <c r="AK105" s="9">
        <f>IF(OR($S105="",$S104=""),"",$E$2*(W105-W104))</f>
        <v/>
      </c>
      <c r="AL105" s="9">
        <f>IF(OR($S105="",$S104=""),"",$F$2*LN(X105/X104))</f>
        <v/>
      </c>
      <c r="AM105" s="9">
        <f>IF(OR($S105="",$S104=""),"",$G$2*(Y105-Y104))</f>
        <v/>
      </c>
      <c r="AN105" s="9">
        <f>IF(OR($S105="",$S104=""),"",$H$2*LN(Z105/Z104))</f>
        <v/>
      </c>
      <c r="AO105" s="9">
        <f>IF(OR($S105="",$S104=""),"",$I$2*(AA105-AA104))</f>
        <v/>
      </c>
      <c r="AP105" s="9">
        <f>IF(OR($S105="",$S104=""),"",$J$2*LN(AB105/AB104))</f>
        <v/>
      </c>
      <c r="AQ105" s="9">
        <f>IF(OR($S105="",$S104=""),"",$K$2*(AC105-AC104))</f>
        <v/>
      </c>
      <c r="AR105" s="9">
        <f>IF(OR($S105="",$S104=""),"",$L$2*LN(AD105/AD104))</f>
        <v/>
      </c>
      <c r="AS105" s="9">
        <f>IF(OR($S105="",$S104=""),"",$M$2*LN(AE105/AE104))</f>
        <v/>
      </c>
      <c r="AT105" s="9">
        <f>IF(OR($S105="",$S104=""),"",$N$2*LN(AF105/AF104))</f>
        <v/>
      </c>
      <c r="AV105" s="9">
        <f>IF($AH105="","",$AY$16+$AY$4*AI105+$AY$5*AJ105+$AY$6*AK105+$AY$7*AL105+$AY$8*AM105+$AY$9*AN105+$AY$10*AO105+$AY$11*AP105+$AY$12*AQ105+$AY$13*AR105+$AY$14*AS105+$AY$15*AT105)</f>
        <v/>
      </c>
      <c r="BC105" s="10">
        <f>IF((ROW()-6)&lt;=$Q$3,INDEX(LINEST(AH46:AH105,AI46:AT105,TRUE,TRUE),1,13)*$Q$4,"")</f>
        <v/>
      </c>
      <c r="BD105" s="9">
        <f>IF((ROW()-6)&lt;=$Q$3,INDEX(LINEST(AH46:AH105,AI46:AT105,TRUE,TRUE),1,12),"")</f>
        <v/>
      </c>
      <c r="BE105" s="9">
        <f>IF((ROW()-6)&lt;=$Q$3,INDEX(LINEST(AH46:AH105,AI46:AT105,TRUE,TRUE),1,11),"")</f>
        <v/>
      </c>
      <c r="BF105" s="9">
        <f>IF((ROW()-6)&lt;=$Q$3,INDEX(LINEST(AH46:AH105,AI46:AT105,TRUE,TRUE),1,10),"")</f>
        <v/>
      </c>
      <c r="BG105" s="9">
        <f>IF((ROW()-6)&lt;=$Q$3,INDEX(LINEST(AH46:AH105,AI46:AT105,TRUE,TRUE),1,9),"")</f>
        <v/>
      </c>
      <c r="BH105" s="9">
        <f>IF((ROW()-6)&lt;=$Q$3,INDEX(LINEST(AH46:AH105,AI46:AT105,TRUE,TRUE),1,8),"")</f>
        <v/>
      </c>
      <c r="BI105" s="9">
        <f>IF((ROW()-6)&lt;=$Q$3,INDEX(LINEST(AH46:AH105,AI46:AT105,TRUE,TRUE),1,7),"")</f>
        <v/>
      </c>
      <c r="BJ105" s="9">
        <f>IF((ROW()-6)&lt;=$Q$3,INDEX(LINEST(AH46:AH105,AI46:AT105,TRUE,TRUE),1,6),"")</f>
        <v/>
      </c>
      <c r="BK105" s="9">
        <f>IF((ROW()-6)&lt;=$Q$3,INDEX(LINEST(AH46:AH105,AI46:AT105,TRUE,TRUE),1,5),"")</f>
        <v/>
      </c>
      <c r="BL105" s="9">
        <f>IF((ROW()-6)&lt;=$Q$3,INDEX(LINEST(AH46:AH105,AI46:AT105,TRUE,TRUE),1,4),"")</f>
        <v/>
      </c>
      <c r="BM105" s="9">
        <f>IF((ROW()-6)&lt;=$Q$3,INDEX(LINEST(AH46:AH105,AI46:AT105,TRUE,TRUE),1,3),"")</f>
        <v/>
      </c>
      <c r="BN105" s="9">
        <f>IF((ROW()-6)&lt;=$Q$3,INDEX(LINEST(AH46:AH105,AI46:AT105,TRUE,TRUE),1,2),"")</f>
        <v/>
      </c>
      <c r="BO105" s="9">
        <f>IF((ROW()-6)&lt;=$Q$3,INDEX(LINEST(AH46:AH105,AI46:AT105,TRUE,TRUE),1,1),"")</f>
        <v/>
      </c>
      <c r="BP105" s="10">
        <f>IF((ROW()-6)&lt;=$Q$3,INDEX(LINEST(AH46:AH105,AI46:AT105,TRUE,TRUE),3,1),"")</f>
        <v/>
      </c>
      <c r="BR105" s="9">
        <f>IF(AND((ROW()-6)&lt;=$Q$3,ISNUMBER(BC104)),BC104/$Q$4+BD104*AI105+BE104*AJ105+BF104*AK105+BG104*AL105+BH104*AM105+BI104*AN105+BJ104*AO105+BK104*AP105+BL104*AQ105+BM104*AR105+BN104*AS105+BO104*AT105,"")</f>
        <v/>
      </c>
      <c r="BS105">
        <f>IF(ISNUMBER(BR105),AVERAGE(AH45:AH104),"")</f>
        <v/>
      </c>
      <c r="BT105">
        <f>IF(ISNUMBER(BR105),(AH105-BR105)^2,"")</f>
        <v/>
      </c>
      <c r="BU105">
        <f>IF(ISNUMBER(BR105),AH105^2,"")</f>
        <v/>
      </c>
      <c r="BV105">
        <f>IF(ISNUMBER(BR105),(AH105-BS105)^2,"")</f>
        <v/>
      </c>
    </row>
    <row r="106">
      <c r="O106">
        <f>IF($R106="","",CHOOSE($Q$2,YEAR(R106)*12+MONTH(R106),INT((R106-2)/7),YEAR(R106)*4+ROUNDUP(MONTH(R106)/3)))</f>
        <v/>
      </c>
      <c r="P106">
        <f>IF($R106="","",IF($R107="",1,IF(O106&lt;&gt;O107,1,0)))</f>
        <v/>
      </c>
      <c r="Q106">
        <f>IF(P106=1,SUM($P$7:P106),"")</f>
        <v/>
      </c>
      <c r="R106">
        <f>IF($A106="","",IF(ISNUMBER($A106),$A106,IFERROR(DATEVALUE($A106),NA())))</f>
        <v/>
      </c>
      <c r="S106" s="7">
        <f>IFERROR(INDEX($R$7:$R$60000,MATCH(ROW()-6,$Q$7:$Q$60000,0)),"")</f>
        <v/>
      </c>
      <c r="T106">
        <f>IFERROR(INDEX($B$7:$B$60000,MATCH(ROW()-6,$Q$7:$Q$60000,0)),"")</f>
        <v/>
      </c>
      <c r="U106">
        <f>IFERROR(INDEX($C$7:$C$60000,MATCH(ROW()-6,$Q$7:$Q$60000,0)),"")</f>
        <v/>
      </c>
      <c r="V106">
        <f>IFERROR(INDEX($D$7:$D$60000,MATCH(ROW()-6,$Q$7:$Q$60000,0)),"")</f>
        <v/>
      </c>
      <c r="W106">
        <f>IFERROR(INDEX($E$7:$E$60000,MATCH(ROW()-6,$Q$7:$Q$60000,0)),"")</f>
        <v/>
      </c>
      <c r="X106">
        <f>IFERROR(INDEX($F$7:$F$60000,MATCH(ROW()-6,$Q$7:$Q$60000,0)),"")</f>
        <v/>
      </c>
      <c r="Y106">
        <f>IFERROR(INDEX($G$7:$G$60000,MATCH(ROW()-6,$Q$7:$Q$60000,0)),"")</f>
        <v/>
      </c>
      <c r="Z106">
        <f>IFERROR(INDEX($H$7:$H$60000,MATCH(ROW()-6,$Q$7:$Q$60000,0)),"")</f>
        <v/>
      </c>
      <c r="AA106">
        <f>IFERROR(INDEX($I$7:$I$60000,MATCH(ROW()-6,$Q$7:$Q$60000,0)),"")</f>
        <v/>
      </c>
      <c r="AB106">
        <f>IFERROR(INDEX($J$7:$J$60000,MATCH(ROW()-6,$Q$7:$Q$60000,0)),"")</f>
        <v/>
      </c>
      <c r="AC106">
        <f>IFERROR(INDEX($K$7:$K$60000,MATCH(ROW()-6,$Q$7:$Q$60000,0)),"")</f>
        <v/>
      </c>
      <c r="AD106">
        <f>IFERROR(INDEX($L$7:$L$60000,MATCH(ROW()-6,$Q$7:$Q$60000,0)),"")</f>
        <v/>
      </c>
      <c r="AE106">
        <f>IFERROR(INDEX($M$7:$M$60000,MATCH(ROW()-6,$Q$7:$Q$60000,0)),"")</f>
        <v/>
      </c>
      <c r="AF106">
        <f>IFERROR(INDEX($N$7:$N$60000,MATCH(ROW()-6,$Q$7:$Q$60000,0)),"")</f>
        <v/>
      </c>
      <c r="AH106" s="9">
        <f>IF(OR($S106="",$S105=""),"",LN($T106/$T105))</f>
        <v/>
      </c>
      <c r="AI106" s="9">
        <f>IF(OR($S106="",$S105=""),"",$C$2*LN(U106/U105))</f>
        <v/>
      </c>
      <c r="AJ106" s="9">
        <f>IF(OR($S106="",$S105=""),"",$D$2*(V106-V105))</f>
        <v/>
      </c>
      <c r="AK106" s="9">
        <f>IF(OR($S106="",$S105=""),"",$E$2*(W106-W105))</f>
        <v/>
      </c>
      <c r="AL106" s="9">
        <f>IF(OR($S106="",$S105=""),"",$F$2*LN(X106/X105))</f>
        <v/>
      </c>
      <c r="AM106" s="9">
        <f>IF(OR($S106="",$S105=""),"",$G$2*(Y106-Y105))</f>
        <v/>
      </c>
      <c r="AN106" s="9">
        <f>IF(OR($S106="",$S105=""),"",$H$2*LN(Z106/Z105))</f>
        <v/>
      </c>
      <c r="AO106" s="9">
        <f>IF(OR($S106="",$S105=""),"",$I$2*(AA106-AA105))</f>
        <v/>
      </c>
      <c r="AP106" s="9">
        <f>IF(OR($S106="",$S105=""),"",$J$2*LN(AB106/AB105))</f>
        <v/>
      </c>
      <c r="AQ106" s="9">
        <f>IF(OR($S106="",$S105=""),"",$K$2*(AC106-AC105))</f>
        <v/>
      </c>
      <c r="AR106" s="9">
        <f>IF(OR($S106="",$S105=""),"",$L$2*LN(AD106/AD105))</f>
        <v/>
      </c>
      <c r="AS106" s="9">
        <f>IF(OR($S106="",$S105=""),"",$M$2*LN(AE106/AE105))</f>
        <v/>
      </c>
      <c r="AT106" s="9">
        <f>IF(OR($S106="",$S105=""),"",$N$2*LN(AF106/AF105))</f>
        <v/>
      </c>
      <c r="AV106" s="9">
        <f>IF($AH106="","",$AY$16+$AY$4*AI106+$AY$5*AJ106+$AY$6*AK106+$AY$7*AL106+$AY$8*AM106+$AY$9*AN106+$AY$10*AO106+$AY$11*AP106+$AY$12*AQ106+$AY$13*AR106+$AY$14*AS106+$AY$15*AT106)</f>
        <v/>
      </c>
      <c r="BC106" s="10">
        <f>IF((ROW()-6)&lt;=$Q$3,INDEX(LINEST(AH47:AH106,AI47:AT106,TRUE,TRUE),1,13)*$Q$4,"")</f>
        <v/>
      </c>
      <c r="BD106" s="9">
        <f>IF((ROW()-6)&lt;=$Q$3,INDEX(LINEST(AH47:AH106,AI47:AT106,TRUE,TRUE),1,12),"")</f>
        <v/>
      </c>
      <c r="BE106" s="9">
        <f>IF((ROW()-6)&lt;=$Q$3,INDEX(LINEST(AH47:AH106,AI47:AT106,TRUE,TRUE),1,11),"")</f>
        <v/>
      </c>
      <c r="BF106" s="9">
        <f>IF((ROW()-6)&lt;=$Q$3,INDEX(LINEST(AH47:AH106,AI47:AT106,TRUE,TRUE),1,10),"")</f>
        <v/>
      </c>
      <c r="BG106" s="9">
        <f>IF((ROW()-6)&lt;=$Q$3,INDEX(LINEST(AH47:AH106,AI47:AT106,TRUE,TRUE),1,9),"")</f>
        <v/>
      </c>
      <c r="BH106" s="9">
        <f>IF((ROW()-6)&lt;=$Q$3,INDEX(LINEST(AH47:AH106,AI47:AT106,TRUE,TRUE),1,8),"")</f>
        <v/>
      </c>
      <c r="BI106" s="9">
        <f>IF((ROW()-6)&lt;=$Q$3,INDEX(LINEST(AH47:AH106,AI47:AT106,TRUE,TRUE),1,7),"")</f>
        <v/>
      </c>
      <c r="BJ106" s="9">
        <f>IF((ROW()-6)&lt;=$Q$3,INDEX(LINEST(AH47:AH106,AI47:AT106,TRUE,TRUE),1,6),"")</f>
        <v/>
      </c>
      <c r="BK106" s="9">
        <f>IF((ROW()-6)&lt;=$Q$3,INDEX(LINEST(AH47:AH106,AI47:AT106,TRUE,TRUE),1,5),"")</f>
        <v/>
      </c>
      <c r="BL106" s="9">
        <f>IF((ROW()-6)&lt;=$Q$3,INDEX(LINEST(AH47:AH106,AI47:AT106,TRUE,TRUE),1,4),"")</f>
        <v/>
      </c>
      <c r="BM106" s="9">
        <f>IF((ROW()-6)&lt;=$Q$3,INDEX(LINEST(AH47:AH106,AI47:AT106,TRUE,TRUE),1,3),"")</f>
        <v/>
      </c>
      <c r="BN106" s="9">
        <f>IF((ROW()-6)&lt;=$Q$3,INDEX(LINEST(AH47:AH106,AI47:AT106,TRUE,TRUE),1,2),"")</f>
        <v/>
      </c>
      <c r="BO106" s="9">
        <f>IF((ROW()-6)&lt;=$Q$3,INDEX(LINEST(AH47:AH106,AI47:AT106,TRUE,TRUE),1,1),"")</f>
        <v/>
      </c>
      <c r="BP106" s="10">
        <f>IF((ROW()-6)&lt;=$Q$3,INDEX(LINEST(AH47:AH106,AI47:AT106,TRUE,TRUE),3,1),"")</f>
        <v/>
      </c>
      <c r="BR106" s="9">
        <f>IF(AND((ROW()-6)&lt;=$Q$3,ISNUMBER(BC105)),BC105/$Q$4+BD105*AI106+BE105*AJ106+BF105*AK106+BG105*AL106+BH105*AM106+BI105*AN106+BJ105*AO106+BK105*AP106+BL105*AQ106+BM105*AR106+BN105*AS106+BO105*AT106,"")</f>
        <v/>
      </c>
      <c r="BS106">
        <f>IF(ISNUMBER(BR106),AVERAGE(AH46:AH105),"")</f>
        <v/>
      </c>
      <c r="BT106">
        <f>IF(ISNUMBER(BR106),(AH106-BR106)^2,"")</f>
        <v/>
      </c>
      <c r="BU106">
        <f>IF(ISNUMBER(BR106),AH106^2,"")</f>
        <v/>
      </c>
      <c r="BV106">
        <f>IF(ISNUMBER(BR106),(AH106-BS106)^2,"")</f>
        <v/>
      </c>
    </row>
    <row r="107">
      <c r="O107">
        <f>IF($R107="","",CHOOSE($Q$2,YEAR(R107)*12+MONTH(R107),INT((R107-2)/7),YEAR(R107)*4+ROUNDUP(MONTH(R107)/3)))</f>
        <v/>
      </c>
      <c r="P107">
        <f>IF($R107="","",IF($R108="",1,IF(O107&lt;&gt;O108,1,0)))</f>
        <v/>
      </c>
      <c r="Q107">
        <f>IF(P107=1,SUM($P$7:P107),"")</f>
        <v/>
      </c>
      <c r="R107">
        <f>IF($A107="","",IF(ISNUMBER($A107),$A107,IFERROR(DATEVALUE($A107),NA())))</f>
        <v/>
      </c>
      <c r="S107" s="7">
        <f>IFERROR(INDEX($R$7:$R$60000,MATCH(ROW()-6,$Q$7:$Q$60000,0)),"")</f>
        <v/>
      </c>
      <c r="T107">
        <f>IFERROR(INDEX($B$7:$B$60000,MATCH(ROW()-6,$Q$7:$Q$60000,0)),"")</f>
        <v/>
      </c>
      <c r="U107">
        <f>IFERROR(INDEX($C$7:$C$60000,MATCH(ROW()-6,$Q$7:$Q$60000,0)),"")</f>
        <v/>
      </c>
      <c r="V107">
        <f>IFERROR(INDEX($D$7:$D$60000,MATCH(ROW()-6,$Q$7:$Q$60000,0)),"")</f>
        <v/>
      </c>
      <c r="W107">
        <f>IFERROR(INDEX($E$7:$E$60000,MATCH(ROW()-6,$Q$7:$Q$60000,0)),"")</f>
        <v/>
      </c>
      <c r="X107">
        <f>IFERROR(INDEX($F$7:$F$60000,MATCH(ROW()-6,$Q$7:$Q$60000,0)),"")</f>
        <v/>
      </c>
      <c r="Y107">
        <f>IFERROR(INDEX($G$7:$G$60000,MATCH(ROW()-6,$Q$7:$Q$60000,0)),"")</f>
        <v/>
      </c>
      <c r="Z107">
        <f>IFERROR(INDEX($H$7:$H$60000,MATCH(ROW()-6,$Q$7:$Q$60000,0)),"")</f>
        <v/>
      </c>
      <c r="AA107">
        <f>IFERROR(INDEX($I$7:$I$60000,MATCH(ROW()-6,$Q$7:$Q$60000,0)),"")</f>
        <v/>
      </c>
      <c r="AB107">
        <f>IFERROR(INDEX($J$7:$J$60000,MATCH(ROW()-6,$Q$7:$Q$60000,0)),"")</f>
        <v/>
      </c>
      <c r="AC107">
        <f>IFERROR(INDEX($K$7:$K$60000,MATCH(ROW()-6,$Q$7:$Q$60000,0)),"")</f>
        <v/>
      </c>
      <c r="AD107">
        <f>IFERROR(INDEX($L$7:$L$60000,MATCH(ROW()-6,$Q$7:$Q$60000,0)),"")</f>
        <v/>
      </c>
      <c r="AE107">
        <f>IFERROR(INDEX($M$7:$M$60000,MATCH(ROW()-6,$Q$7:$Q$60000,0)),"")</f>
        <v/>
      </c>
      <c r="AF107">
        <f>IFERROR(INDEX($N$7:$N$60000,MATCH(ROW()-6,$Q$7:$Q$60000,0)),"")</f>
        <v/>
      </c>
      <c r="AH107" s="9">
        <f>IF(OR($S107="",$S106=""),"",LN($T107/$T106))</f>
        <v/>
      </c>
      <c r="AI107" s="9">
        <f>IF(OR($S107="",$S106=""),"",$C$2*LN(U107/U106))</f>
        <v/>
      </c>
      <c r="AJ107" s="9">
        <f>IF(OR($S107="",$S106=""),"",$D$2*(V107-V106))</f>
        <v/>
      </c>
      <c r="AK107" s="9">
        <f>IF(OR($S107="",$S106=""),"",$E$2*(W107-W106))</f>
        <v/>
      </c>
      <c r="AL107" s="9">
        <f>IF(OR($S107="",$S106=""),"",$F$2*LN(X107/X106))</f>
        <v/>
      </c>
      <c r="AM107" s="9">
        <f>IF(OR($S107="",$S106=""),"",$G$2*(Y107-Y106))</f>
        <v/>
      </c>
      <c r="AN107" s="9">
        <f>IF(OR($S107="",$S106=""),"",$H$2*LN(Z107/Z106))</f>
        <v/>
      </c>
      <c r="AO107" s="9">
        <f>IF(OR($S107="",$S106=""),"",$I$2*(AA107-AA106))</f>
        <v/>
      </c>
      <c r="AP107" s="9">
        <f>IF(OR($S107="",$S106=""),"",$J$2*LN(AB107/AB106))</f>
        <v/>
      </c>
      <c r="AQ107" s="9">
        <f>IF(OR($S107="",$S106=""),"",$K$2*(AC107-AC106))</f>
        <v/>
      </c>
      <c r="AR107" s="9">
        <f>IF(OR($S107="",$S106=""),"",$L$2*LN(AD107/AD106))</f>
        <v/>
      </c>
      <c r="AS107" s="9">
        <f>IF(OR($S107="",$S106=""),"",$M$2*LN(AE107/AE106))</f>
        <v/>
      </c>
      <c r="AT107" s="9">
        <f>IF(OR($S107="",$S106=""),"",$N$2*LN(AF107/AF106))</f>
        <v/>
      </c>
      <c r="AV107" s="9">
        <f>IF($AH107="","",$AY$16+$AY$4*AI107+$AY$5*AJ107+$AY$6*AK107+$AY$7*AL107+$AY$8*AM107+$AY$9*AN107+$AY$10*AO107+$AY$11*AP107+$AY$12*AQ107+$AY$13*AR107+$AY$14*AS107+$AY$15*AT107)</f>
        <v/>
      </c>
      <c r="BC107" s="10">
        <f>IF((ROW()-6)&lt;=$Q$3,INDEX(LINEST(AH48:AH107,AI48:AT107,TRUE,TRUE),1,13)*$Q$4,"")</f>
        <v/>
      </c>
      <c r="BD107" s="9">
        <f>IF((ROW()-6)&lt;=$Q$3,INDEX(LINEST(AH48:AH107,AI48:AT107,TRUE,TRUE),1,12),"")</f>
        <v/>
      </c>
      <c r="BE107" s="9">
        <f>IF((ROW()-6)&lt;=$Q$3,INDEX(LINEST(AH48:AH107,AI48:AT107,TRUE,TRUE),1,11),"")</f>
        <v/>
      </c>
      <c r="BF107" s="9">
        <f>IF((ROW()-6)&lt;=$Q$3,INDEX(LINEST(AH48:AH107,AI48:AT107,TRUE,TRUE),1,10),"")</f>
        <v/>
      </c>
      <c r="BG107" s="9">
        <f>IF((ROW()-6)&lt;=$Q$3,INDEX(LINEST(AH48:AH107,AI48:AT107,TRUE,TRUE),1,9),"")</f>
        <v/>
      </c>
      <c r="BH107" s="9">
        <f>IF((ROW()-6)&lt;=$Q$3,INDEX(LINEST(AH48:AH107,AI48:AT107,TRUE,TRUE),1,8),"")</f>
        <v/>
      </c>
      <c r="BI107" s="9">
        <f>IF((ROW()-6)&lt;=$Q$3,INDEX(LINEST(AH48:AH107,AI48:AT107,TRUE,TRUE),1,7),"")</f>
        <v/>
      </c>
      <c r="BJ107" s="9">
        <f>IF((ROW()-6)&lt;=$Q$3,INDEX(LINEST(AH48:AH107,AI48:AT107,TRUE,TRUE),1,6),"")</f>
        <v/>
      </c>
      <c r="BK107" s="9">
        <f>IF((ROW()-6)&lt;=$Q$3,INDEX(LINEST(AH48:AH107,AI48:AT107,TRUE,TRUE),1,5),"")</f>
        <v/>
      </c>
      <c r="BL107" s="9">
        <f>IF((ROW()-6)&lt;=$Q$3,INDEX(LINEST(AH48:AH107,AI48:AT107,TRUE,TRUE),1,4),"")</f>
        <v/>
      </c>
      <c r="BM107" s="9">
        <f>IF((ROW()-6)&lt;=$Q$3,INDEX(LINEST(AH48:AH107,AI48:AT107,TRUE,TRUE),1,3),"")</f>
        <v/>
      </c>
      <c r="BN107" s="9">
        <f>IF((ROW()-6)&lt;=$Q$3,INDEX(LINEST(AH48:AH107,AI48:AT107,TRUE,TRUE),1,2),"")</f>
        <v/>
      </c>
      <c r="BO107" s="9">
        <f>IF((ROW()-6)&lt;=$Q$3,INDEX(LINEST(AH48:AH107,AI48:AT107,TRUE,TRUE),1,1),"")</f>
        <v/>
      </c>
      <c r="BP107" s="10">
        <f>IF((ROW()-6)&lt;=$Q$3,INDEX(LINEST(AH48:AH107,AI48:AT107,TRUE,TRUE),3,1),"")</f>
        <v/>
      </c>
      <c r="BR107" s="9">
        <f>IF(AND((ROW()-6)&lt;=$Q$3,ISNUMBER(BC106)),BC106/$Q$4+BD106*AI107+BE106*AJ107+BF106*AK107+BG106*AL107+BH106*AM107+BI106*AN107+BJ106*AO107+BK106*AP107+BL106*AQ107+BM106*AR107+BN106*AS107+BO106*AT107,"")</f>
        <v/>
      </c>
      <c r="BS107">
        <f>IF(ISNUMBER(BR107),AVERAGE(AH47:AH106),"")</f>
        <v/>
      </c>
      <c r="BT107">
        <f>IF(ISNUMBER(BR107),(AH107-BR107)^2,"")</f>
        <v/>
      </c>
      <c r="BU107">
        <f>IF(ISNUMBER(BR107),AH107^2,"")</f>
        <v/>
      </c>
      <c r="BV107">
        <f>IF(ISNUMBER(BR107),(AH107-BS107)^2,"")</f>
        <v/>
      </c>
    </row>
    <row r="108">
      <c r="O108">
        <f>IF($R108="","",CHOOSE($Q$2,YEAR(R108)*12+MONTH(R108),INT((R108-2)/7),YEAR(R108)*4+ROUNDUP(MONTH(R108)/3)))</f>
        <v/>
      </c>
      <c r="P108">
        <f>IF($R108="","",IF($R109="",1,IF(O108&lt;&gt;O109,1,0)))</f>
        <v/>
      </c>
      <c r="Q108">
        <f>IF(P108=1,SUM($P$7:P108),"")</f>
        <v/>
      </c>
      <c r="R108">
        <f>IF($A108="","",IF(ISNUMBER($A108),$A108,IFERROR(DATEVALUE($A108),NA())))</f>
        <v/>
      </c>
      <c r="S108" s="7">
        <f>IFERROR(INDEX($R$7:$R$60000,MATCH(ROW()-6,$Q$7:$Q$60000,0)),"")</f>
        <v/>
      </c>
      <c r="T108">
        <f>IFERROR(INDEX($B$7:$B$60000,MATCH(ROW()-6,$Q$7:$Q$60000,0)),"")</f>
        <v/>
      </c>
      <c r="U108">
        <f>IFERROR(INDEX($C$7:$C$60000,MATCH(ROW()-6,$Q$7:$Q$60000,0)),"")</f>
        <v/>
      </c>
      <c r="V108">
        <f>IFERROR(INDEX($D$7:$D$60000,MATCH(ROW()-6,$Q$7:$Q$60000,0)),"")</f>
        <v/>
      </c>
      <c r="W108">
        <f>IFERROR(INDEX($E$7:$E$60000,MATCH(ROW()-6,$Q$7:$Q$60000,0)),"")</f>
        <v/>
      </c>
      <c r="X108">
        <f>IFERROR(INDEX($F$7:$F$60000,MATCH(ROW()-6,$Q$7:$Q$60000,0)),"")</f>
        <v/>
      </c>
      <c r="Y108">
        <f>IFERROR(INDEX($G$7:$G$60000,MATCH(ROW()-6,$Q$7:$Q$60000,0)),"")</f>
        <v/>
      </c>
      <c r="Z108">
        <f>IFERROR(INDEX($H$7:$H$60000,MATCH(ROW()-6,$Q$7:$Q$60000,0)),"")</f>
        <v/>
      </c>
      <c r="AA108">
        <f>IFERROR(INDEX($I$7:$I$60000,MATCH(ROW()-6,$Q$7:$Q$60000,0)),"")</f>
        <v/>
      </c>
      <c r="AB108">
        <f>IFERROR(INDEX($J$7:$J$60000,MATCH(ROW()-6,$Q$7:$Q$60000,0)),"")</f>
        <v/>
      </c>
      <c r="AC108">
        <f>IFERROR(INDEX($K$7:$K$60000,MATCH(ROW()-6,$Q$7:$Q$60000,0)),"")</f>
        <v/>
      </c>
      <c r="AD108">
        <f>IFERROR(INDEX($L$7:$L$60000,MATCH(ROW()-6,$Q$7:$Q$60000,0)),"")</f>
        <v/>
      </c>
      <c r="AE108">
        <f>IFERROR(INDEX($M$7:$M$60000,MATCH(ROW()-6,$Q$7:$Q$60000,0)),"")</f>
        <v/>
      </c>
      <c r="AF108">
        <f>IFERROR(INDEX($N$7:$N$60000,MATCH(ROW()-6,$Q$7:$Q$60000,0)),"")</f>
        <v/>
      </c>
      <c r="AH108" s="9">
        <f>IF(OR($S108="",$S107=""),"",LN($T108/$T107))</f>
        <v/>
      </c>
      <c r="AI108" s="9">
        <f>IF(OR($S108="",$S107=""),"",$C$2*LN(U108/U107))</f>
        <v/>
      </c>
      <c r="AJ108" s="9">
        <f>IF(OR($S108="",$S107=""),"",$D$2*(V108-V107))</f>
        <v/>
      </c>
      <c r="AK108" s="9">
        <f>IF(OR($S108="",$S107=""),"",$E$2*(W108-W107))</f>
        <v/>
      </c>
      <c r="AL108" s="9">
        <f>IF(OR($S108="",$S107=""),"",$F$2*LN(X108/X107))</f>
        <v/>
      </c>
      <c r="AM108" s="9">
        <f>IF(OR($S108="",$S107=""),"",$G$2*(Y108-Y107))</f>
        <v/>
      </c>
      <c r="AN108" s="9">
        <f>IF(OR($S108="",$S107=""),"",$H$2*LN(Z108/Z107))</f>
        <v/>
      </c>
      <c r="AO108" s="9">
        <f>IF(OR($S108="",$S107=""),"",$I$2*(AA108-AA107))</f>
        <v/>
      </c>
      <c r="AP108" s="9">
        <f>IF(OR($S108="",$S107=""),"",$J$2*LN(AB108/AB107))</f>
        <v/>
      </c>
      <c r="AQ108" s="9">
        <f>IF(OR($S108="",$S107=""),"",$K$2*(AC108-AC107))</f>
        <v/>
      </c>
      <c r="AR108" s="9">
        <f>IF(OR($S108="",$S107=""),"",$L$2*LN(AD108/AD107))</f>
        <v/>
      </c>
      <c r="AS108" s="9">
        <f>IF(OR($S108="",$S107=""),"",$M$2*LN(AE108/AE107))</f>
        <v/>
      </c>
      <c r="AT108" s="9">
        <f>IF(OR($S108="",$S107=""),"",$N$2*LN(AF108/AF107))</f>
        <v/>
      </c>
      <c r="AV108" s="9">
        <f>IF($AH108="","",$AY$16+$AY$4*AI108+$AY$5*AJ108+$AY$6*AK108+$AY$7*AL108+$AY$8*AM108+$AY$9*AN108+$AY$10*AO108+$AY$11*AP108+$AY$12*AQ108+$AY$13*AR108+$AY$14*AS108+$AY$15*AT108)</f>
        <v/>
      </c>
      <c r="BC108" s="10">
        <f>IF((ROW()-6)&lt;=$Q$3,INDEX(LINEST(AH49:AH108,AI49:AT108,TRUE,TRUE),1,13)*$Q$4,"")</f>
        <v/>
      </c>
      <c r="BD108" s="9">
        <f>IF((ROW()-6)&lt;=$Q$3,INDEX(LINEST(AH49:AH108,AI49:AT108,TRUE,TRUE),1,12),"")</f>
        <v/>
      </c>
      <c r="BE108" s="9">
        <f>IF((ROW()-6)&lt;=$Q$3,INDEX(LINEST(AH49:AH108,AI49:AT108,TRUE,TRUE),1,11),"")</f>
        <v/>
      </c>
      <c r="BF108" s="9">
        <f>IF((ROW()-6)&lt;=$Q$3,INDEX(LINEST(AH49:AH108,AI49:AT108,TRUE,TRUE),1,10),"")</f>
        <v/>
      </c>
      <c r="BG108" s="9">
        <f>IF((ROW()-6)&lt;=$Q$3,INDEX(LINEST(AH49:AH108,AI49:AT108,TRUE,TRUE),1,9),"")</f>
        <v/>
      </c>
      <c r="BH108" s="9">
        <f>IF((ROW()-6)&lt;=$Q$3,INDEX(LINEST(AH49:AH108,AI49:AT108,TRUE,TRUE),1,8),"")</f>
        <v/>
      </c>
      <c r="BI108" s="9">
        <f>IF((ROW()-6)&lt;=$Q$3,INDEX(LINEST(AH49:AH108,AI49:AT108,TRUE,TRUE),1,7),"")</f>
        <v/>
      </c>
      <c r="BJ108" s="9">
        <f>IF((ROW()-6)&lt;=$Q$3,INDEX(LINEST(AH49:AH108,AI49:AT108,TRUE,TRUE),1,6),"")</f>
        <v/>
      </c>
      <c r="BK108" s="9">
        <f>IF((ROW()-6)&lt;=$Q$3,INDEX(LINEST(AH49:AH108,AI49:AT108,TRUE,TRUE),1,5),"")</f>
        <v/>
      </c>
      <c r="BL108" s="9">
        <f>IF((ROW()-6)&lt;=$Q$3,INDEX(LINEST(AH49:AH108,AI49:AT108,TRUE,TRUE),1,4),"")</f>
        <v/>
      </c>
      <c r="BM108" s="9">
        <f>IF((ROW()-6)&lt;=$Q$3,INDEX(LINEST(AH49:AH108,AI49:AT108,TRUE,TRUE),1,3),"")</f>
        <v/>
      </c>
      <c r="BN108" s="9">
        <f>IF((ROW()-6)&lt;=$Q$3,INDEX(LINEST(AH49:AH108,AI49:AT108,TRUE,TRUE),1,2),"")</f>
        <v/>
      </c>
      <c r="BO108" s="9">
        <f>IF((ROW()-6)&lt;=$Q$3,INDEX(LINEST(AH49:AH108,AI49:AT108,TRUE,TRUE),1,1),"")</f>
        <v/>
      </c>
      <c r="BP108" s="10">
        <f>IF((ROW()-6)&lt;=$Q$3,INDEX(LINEST(AH49:AH108,AI49:AT108,TRUE,TRUE),3,1),"")</f>
        <v/>
      </c>
      <c r="BR108" s="9">
        <f>IF(AND((ROW()-6)&lt;=$Q$3,ISNUMBER(BC107)),BC107/$Q$4+BD107*AI108+BE107*AJ108+BF107*AK108+BG107*AL108+BH107*AM108+BI107*AN108+BJ107*AO108+BK107*AP108+BL107*AQ108+BM107*AR108+BN107*AS108+BO107*AT108,"")</f>
        <v/>
      </c>
      <c r="BS108">
        <f>IF(ISNUMBER(BR108),AVERAGE(AH48:AH107),"")</f>
        <v/>
      </c>
      <c r="BT108">
        <f>IF(ISNUMBER(BR108),(AH108-BR108)^2,"")</f>
        <v/>
      </c>
      <c r="BU108">
        <f>IF(ISNUMBER(BR108),AH108^2,"")</f>
        <v/>
      </c>
      <c r="BV108">
        <f>IF(ISNUMBER(BR108),(AH108-BS108)^2,"")</f>
        <v/>
      </c>
    </row>
    <row r="109">
      <c r="O109">
        <f>IF($R109="","",CHOOSE($Q$2,YEAR(R109)*12+MONTH(R109),INT((R109-2)/7),YEAR(R109)*4+ROUNDUP(MONTH(R109)/3)))</f>
        <v/>
      </c>
      <c r="P109">
        <f>IF($R109="","",IF($R110="",1,IF(O109&lt;&gt;O110,1,0)))</f>
        <v/>
      </c>
      <c r="Q109">
        <f>IF(P109=1,SUM($P$7:P109),"")</f>
        <v/>
      </c>
      <c r="R109">
        <f>IF($A109="","",IF(ISNUMBER($A109),$A109,IFERROR(DATEVALUE($A109),NA())))</f>
        <v/>
      </c>
      <c r="S109" s="7">
        <f>IFERROR(INDEX($R$7:$R$60000,MATCH(ROW()-6,$Q$7:$Q$60000,0)),"")</f>
        <v/>
      </c>
      <c r="T109">
        <f>IFERROR(INDEX($B$7:$B$60000,MATCH(ROW()-6,$Q$7:$Q$60000,0)),"")</f>
        <v/>
      </c>
      <c r="U109">
        <f>IFERROR(INDEX($C$7:$C$60000,MATCH(ROW()-6,$Q$7:$Q$60000,0)),"")</f>
        <v/>
      </c>
      <c r="V109">
        <f>IFERROR(INDEX($D$7:$D$60000,MATCH(ROW()-6,$Q$7:$Q$60000,0)),"")</f>
        <v/>
      </c>
      <c r="W109">
        <f>IFERROR(INDEX($E$7:$E$60000,MATCH(ROW()-6,$Q$7:$Q$60000,0)),"")</f>
        <v/>
      </c>
      <c r="X109">
        <f>IFERROR(INDEX($F$7:$F$60000,MATCH(ROW()-6,$Q$7:$Q$60000,0)),"")</f>
        <v/>
      </c>
      <c r="Y109">
        <f>IFERROR(INDEX($G$7:$G$60000,MATCH(ROW()-6,$Q$7:$Q$60000,0)),"")</f>
        <v/>
      </c>
      <c r="Z109">
        <f>IFERROR(INDEX($H$7:$H$60000,MATCH(ROW()-6,$Q$7:$Q$60000,0)),"")</f>
        <v/>
      </c>
      <c r="AA109">
        <f>IFERROR(INDEX($I$7:$I$60000,MATCH(ROW()-6,$Q$7:$Q$60000,0)),"")</f>
        <v/>
      </c>
      <c r="AB109">
        <f>IFERROR(INDEX($J$7:$J$60000,MATCH(ROW()-6,$Q$7:$Q$60000,0)),"")</f>
        <v/>
      </c>
      <c r="AC109">
        <f>IFERROR(INDEX($K$7:$K$60000,MATCH(ROW()-6,$Q$7:$Q$60000,0)),"")</f>
        <v/>
      </c>
      <c r="AD109">
        <f>IFERROR(INDEX($L$7:$L$60000,MATCH(ROW()-6,$Q$7:$Q$60000,0)),"")</f>
        <v/>
      </c>
      <c r="AE109">
        <f>IFERROR(INDEX($M$7:$M$60000,MATCH(ROW()-6,$Q$7:$Q$60000,0)),"")</f>
        <v/>
      </c>
      <c r="AF109">
        <f>IFERROR(INDEX($N$7:$N$60000,MATCH(ROW()-6,$Q$7:$Q$60000,0)),"")</f>
        <v/>
      </c>
      <c r="AH109" s="9">
        <f>IF(OR($S109="",$S108=""),"",LN($T109/$T108))</f>
        <v/>
      </c>
      <c r="AI109" s="9">
        <f>IF(OR($S109="",$S108=""),"",$C$2*LN(U109/U108))</f>
        <v/>
      </c>
      <c r="AJ109" s="9">
        <f>IF(OR($S109="",$S108=""),"",$D$2*(V109-V108))</f>
        <v/>
      </c>
      <c r="AK109" s="9">
        <f>IF(OR($S109="",$S108=""),"",$E$2*(W109-W108))</f>
        <v/>
      </c>
      <c r="AL109" s="9">
        <f>IF(OR($S109="",$S108=""),"",$F$2*LN(X109/X108))</f>
        <v/>
      </c>
      <c r="AM109" s="9">
        <f>IF(OR($S109="",$S108=""),"",$G$2*(Y109-Y108))</f>
        <v/>
      </c>
      <c r="AN109" s="9">
        <f>IF(OR($S109="",$S108=""),"",$H$2*LN(Z109/Z108))</f>
        <v/>
      </c>
      <c r="AO109" s="9">
        <f>IF(OR($S109="",$S108=""),"",$I$2*(AA109-AA108))</f>
        <v/>
      </c>
      <c r="AP109" s="9">
        <f>IF(OR($S109="",$S108=""),"",$J$2*LN(AB109/AB108))</f>
        <v/>
      </c>
      <c r="AQ109" s="9">
        <f>IF(OR($S109="",$S108=""),"",$K$2*(AC109-AC108))</f>
        <v/>
      </c>
      <c r="AR109" s="9">
        <f>IF(OR($S109="",$S108=""),"",$L$2*LN(AD109/AD108))</f>
        <v/>
      </c>
      <c r="AS109" s="9">
        <f>IF(OR($S109="",$S108=""),"",$M$2*LN(AE109/AE108))</f>
        <v/>
      </c>
      <c r="AT109" s="9">
        <f>IF(OR($S109="",$S108=""),"",$N$2*LN(AF109/AF108))</f>
        <v/>
      </c>
      <c r="AV109" s="9">
        <f>IF($AH109="","",$AY$16+$AY$4*AI109+$AY$5*AJ109+$AY$6*AK109+$AY$7*AL109+$AY$8*AM109+$AY$9*AN109+$AY$10*AO109+$AY$11*AP109+$AY$12*AQ109+$AY$13*AR109+$AY$14*AS109+$AY$15*AT109)</f>
        <v/>
      </c>
      <c r="BC109" s="10">
        <f>IF((ROW()-6)&lt;=$Q$3,INDEX(LINEST(AH50:AH109,AI50:AT109,TRUE,TRUE),1,13)*$Q$4,"")</f>
        <v/>
      </c>
      <c r="BD109" s="9">
        <f>IF((ROW()-6)&lt;=$Q$3,INDEX(LINEST(AH50:AH109,AI50:AT109,TRUE,TRUE),1,12),"")</f>
        <v/>
      </c>
      <c r="BE109" s="9">
        <f>IF((ROW()-6)&lt;=$Q$3,INDEX(LINEST(AH50:AH109,AI50:AT109,TRUE,TRUE),1,11),"")</f>
        <v/>
      </c>
      <c r="BF109" s="9">
        <f>IF((ROW()-6)&lt;=$Q$3,INDEX(LINEST(AH50:AH109,AI50:AT109,TRUE,TRUE),1,10),"")</f>
        <v/>
      </c>
      <c r="BG109" s="9">
        <f>IF((ROW()-6)&lt;=$Q$3,INDEX(LINEST(AH50:AH109,AI50:AT109,TRUE,TRUE),1,9),"")</f>
        <v/>
      </c>
      <c r="BH109" s="9">
        <f>IF((ROW()-6)&lt;=$Q$3,INDEX(LINEST(AH50:AH109,AI50:AT109,TRUE,TRUE),1,8),"")</f>
        <v/>
      </c>
      <c r="BI109" s="9">
        <f>IF((ROW()-6)&lt;=$Q$3,INDEX(LINEST(AH50:AH109,AI50:AT109,TRUE,TRUE),1,7),"")</f>
        <v/>
      </c>
      <c r="BJ109" s="9">
        <f>IF((ROW()-6)&lt;=$Q$3,INDEX(LINEST(AH50:AH109,AI50:AT109,TRUE,TRUE),1,6),"")</f>
        <v/>
      </c>
      <c r="BK109" s="9">
        <f>IF((ROW()-6)&lt;=$Q$3,INDEX(LINEST(AH50:AH109,AI50:AT109,TRUE,TRUE),1,5),"")</f>
        <v/>
      </c>
      <c r="BL109" s="9">
        <f>IF((ROW()-6)&lt;=$Q$3,INDEX(LINEST(AH50:AH109,AI50:AT109,TRUE,TRUE),1,4),"")</f>
        <v/>
      </c>
      <c r="BM109" s="9">
        <f>IF((ROW()-6)&lt;=$Q$3,INDEX(LINEST(AH50:AH109,AI50:AT109,TRUE,TRUE),1,3),"")</f>
        <v/>
      </c>
      <c r="BN109" s="9">
        <f>IF((ROW()-6)&lt;=$Q$3,INDEX(LINEST(AH50:AH109,AI50:AT109,TRUE,TRUE),1,2),"")</f>
        <v/>
      </c>
      <c r="BO109" s="9">
        <f>IF((ROW()-6)&lt;=$Q$3,INDEX(LINEST(AH50:AH109,AI50:AT109,TRUE,TRUE),1,1),"")</f>
        <v/>
      </c>
      <c r="BP109" s="10">
        <f>IF((ROW()-6)&lt;=$Q$3,INDEX(LINEST(AH50:AH109,AI50:AT109,TRUE,TRUE),3,1),"")</f>
        <v/>
      </c>
      <c r="BR109" s="9">
        <f>IF(AND((ROW()-6)&lt;=$Q$3,ISNUMBER(BC108)),BC108/$Q$4+BD108*AI109+BE108*AJ109+BF108*AK109+BG108*AL109+BH108*AM109+BI108*AN109+BJ108*AO109+BK108*AP109+BL108*AQ109+BM108*AR109+BN108*AS109+BO108*AT109,"")</f>
        <v/>
      </c>
      <c r="BS109">
        <f>IF(ISNUMBER(BR109),AVERAGE(AH49:AH108),"")</f>
        <v/>
      </c>
      <c r="BT109">
        <f>IF(ISNUMBER(BR109),(AH109-BR109)^2,"")</f>
        <v/>
      </c>
      <c r="BU109">
        <f>IF(ISNUMBER(BR109),AH109^2,"")</f>
        <v/>
      </c>
      <c r="BV109">
        <f>IF(ISNUMBER(BR109),(AH109-BS109)^2,"")</f>
        <v/>
      </c>
    </row>
    <row r="110">
      <c r="O110">
        <f>IF($R110="","",CHOOSE($Q$2,YEAR(R110)*12+MONTH(R110),INT((R110-2)/7),YEAR(R110)*4+ROUNDUP(MONTH(R110)/3)))</f>
        <v/>
      </c>
      <c r="P110">
        <f>IF($R110="","",IF($R111="",1,IF(O110&lt;&gt;O111,1,0)))</f>
        <v/>
      </c>
      <c r="Q110">
        <f>IF(P110=1,SUM($P$7:P110),"")</f>
        <v/>
      </c>
      <c r="R110">
        <f>IF($A110="","",IF(ISNUMBER($A110),$A110,IFERROR(DATEVALUE($A110),NA())))</f>
        <v/>
      </c>
      <c r="S110" s="7">
        <f>IFERROR(INDEX($R$7:$R$60000,MATCH(ROW()-6,$Q$7:$Q$60000,0)),"")</f>
        <v/>
      </c>
      <c r="T110">
        <f>IFERROR(INDEX($B$7:$B$60000,MATCH(ROW()-6,$Q$7:$Q$60000,0)),"")</f>
        <v/>
      </c>
      <c r="U110">
        <f>IFERROR(INDEX($C$7:$C$60000,MATCH(ROW()-6,$Q$7:$Q$60000,0)),"")</f>
        <v/>
      </c>
      <c r="V110">
        <f>IFERROR(INDEX($D$7:$D$60000,MATCH(ROW()-6,$Q$7:$Q$60000,0)),"")</f>
        <v/>
      </c>
      <c r="W110">
        <f>IFERROR(INDEX($E$7:$E$60000,MATCH(ROW()-6,$Q$7:$Q$60000,0)),"")</f>
        <v/>
      </c>
      <c r="X110">
        <f>IFERROR(INDEX($F$7:$F$60000,MATCH(ROW()-6,$Q$7:$Q$60000,0)),"")</f>
        <v/>
      </c>
      <c r="Y110">
        <f>IFERROR(INDEX($G$7:$G$60000,MATCH(ROW()-6,$Q$7:$Q$60000,0)),"")</f>
        <v/>
      </c>
      <c r="Z110">
        <f>IFERROR(INDEX($H$7:$H$60000,MATCH(ROW()-6,$Q$7:$Q$60000,0)),"")</f>
        <v/>
      </c>
      <c r="AA110">
        <f>IFERROR(INDEX($I$7:$I$60000,MATCH(ROW()-6,$Q$7:$Q$60000,0)),"")</f>
        <v/>
      </c>
      <c r="AB110">
        <f>IFERROR(INDEX($J$7:$J$60000,MATCH(ROW()-6,$Q$7:$Q$60000,0)),"")</f>
        <v/>
      </c>
      <c r="AC110">
        <f>IFERROR(INDEX($K$7:$K$60000,MATCH(ROW()-6,$Q$7:$Q$60000,0)),"")</f>
        <v/>
      </c>
      <c r="AD110">
        <f>IFERROR(INDEX($L$7:$L$60000,MATCH(ROW()-6,$Q$7:$Q$60000,0)),"")</f>
        <v/>
      </c>
      <c r="AE110">
        <f>IFERROR(INDEX($M$7:$M$60000,MATCH(ROW()-6,$Q$7:$Q$60000,0)),"")</f>
        <v/>
      </c>
      <c r="AF110">
        <f>IFERROR(INDEX($N$7:$N$60000,MATCH(ROW()-6,$Q$7:$Q$60000,0)),"")</f>
        <v/>
      </c>
      <c r="AH110" s="9">
        <f>IF(OR($S110="",$S109=""),"",LN($T110/$T109))</f>
        <v/>
      </c>
      <c r="AI110" s="9">
        <f>IF(OR($S110="",$S109=""),"",$C$2*LN(U110/U109))</f>
        <v/>
      </c>
      <c r="AJ110" s="9">
        <f>IF(OR($S110="",$S109=""),"",$D$2*(V110-V109))</f>
        <v/>
      </c>
      <c r="AK110" s="9">
        <f>IF(OR($S110="",$S109=""),"",$E$2*(W110-W109))</f>
        <v/>
      </c>
      <c r="AL110" s="9">
        <f>IF(OR($S110="",$S109=""),"",$F$2*LN(X110/X109))</f>
        <v/>
      </c>
      <c r="AM110" s="9">
        <f>IF(OR($S110="",$S109=""),"",$G$2*(Y110-Y109))</f>
        <v/>
      </c>
      <c r="AN110" s="9">
        <f>IF(OR($S110="",$S109=""),"",$H$2*LN(Z110/Z109))</f>
        <v/>
      </c>
      <c r="AO110" s="9">
        <f>IF(OR($S110="",$S109=""),"",$I$2*(AA110-AA109))</f>
        <v/>
      </c>
      <c r="AP110" s="9">
        <f>IF(OR($S110="",$S109=""),"",$J$2*LN(AB110/AB109))</f>
        <v/>
      </c>
      <c r="AQ110" s="9">
        <f>IF(OR($S110="",$S109=""),"",$K$2*(AC110-AC109))</f>
        <v/>
      </c>
      <c r="AR110" s="9">
        <f>IF(OR($S110="",$S109=""),"",$L$2*LN(AD110/AD109))</f>
        <v/>
      </c>
      <c r="AS110" s="9">
        <f>IF(OR($S110="",$S109=""),"",$M$2*LN(AE110/AE109))</f>
        <v/>
      </c>
      <c r="AT110" s="9">
        <f>IF(OR($S110="",$S109=""),"",$N$2*LN(AF110/AF109))</f>
        <v/>
      </c>
      <c r="AV110" s="9">
        <f>IF($AH110="","",$AY$16+$AY$4*AI110+$AY$5*AJ110+$AY$6*AK110+$AY$7*AL110+$AY$8*AM110+$AY$9*AN110+$AY$10*AO110+$AY$11*AP110+$AY$12*AQ110+$AY$13*AR110+$AY$14*AS110+$AY$15*AT110)</f>
        <v/>
      </c>
      <c r="BC110" s="10">
        <f>IF((ROW()-6)&lt;=$Q$3,INDEX(LINEST(AH51:AH110,AI51:AT110,TRUE,TRUE),1,13)*$Q$4,"")</f>
        <v/>
      </c>
      <c r="BD110" s="9">
        <f>IF((ROW()-6)&lt;=$Q$3,INDEX(LINEST(AH51:AH110,AI51:AT110,TRUE,TRUE),1,12),"")</f>
        <v/>
      </c>
      <c r="BE110" s="9">
        <f>IF((ROW()-6)&lt;=$Q$3,INDEX(LINEST(AH51:AH110,AI51:AT110,TRUE,TRUE),1,11),"")</f>
        <v/>
      </c>
      <c r="BF110" s="9">
        <f>IF((ROW()-6)&lt;=$Q$3,INDEX(LINEST(AH51:AH110,AI51:AT110,TRUE,TRUE),1,10),"")</f>
        <v/>
      </c>
      <c r="BG110" s="9">
        <f>IF((ROW()-6)&lt;=$Q$3,INDEX(LINEST(AH51:AH110,AI51:AT110,TRUE,TRUE),1,9),"")</f>
        <v/>
      </c>
      <c r="BH110" s="9">
        <f>IF((ROW()-6)&lt;=$Q$3,INDEX(LINEST(AH51:AH110,AI51:AT110,TRUE,TRUE),1,8),"")</f>
        <v/>
      </c>
      <c r="BI110" s="9">
        <f>IF((ROW()-6)&lt;=$Q$3,INDEX(LINEST(AH51:AH110,AI51:AT110,TRUE,TRUE),1,7),"")</f>
        <v/>
      </c>
      <c r="BJ110" s="9">
        <f>IF((ROW()-6)&lt;=$Q$3,INDEX(LINEST(AH51:AH110,AI51:AT110,TRUE,TRUE),1,6),"")</f>
        <v/>
      </c>
      <c r="BK110" s="9">
        <f>IF((ROW()-6)&lt;=$Q$3,INDEX(LINEST(AH51:AH110,AI51:AT110,TRUE,TRUE),1,5),"")</f>
        <v/>
      </c>
      <c r="BL110" s="9">
        <f>IF((ROW()-6)&lt;=$Q$3,INDEX(LINEST(AH51:AH110,AI51:AT110,TRUE,TRUE),1,4),"")</f>
        <v/>
      </c>
      <c r="BM110" s="9">
        <f>IF((ROW()-6)&lt;=$Q$3,INDEX(LINEST(AH51:AH110,AI51:AT110,TRUE,TRUE),1,3),"")</f>
        <v/>
      </c>
      <c r="BN110" s="9">
        <f>IF((ROW()-6)&lt;=$Q$3,INDEX(LINEST(AH51:AH110,AI51:AT110,TRUE,TRUE),1,2),"")</f>
        <v/>
      </c>
      <c r="BO110" s="9">
        <f>IF((ROW()-6)&lt;=$Q$3,INDEX(LINEST(AH51:AH110,AI51:AT110,TRUE,TRUE),1,1),"")</f>
        <v/>
      </c>
      <c r="BP110" s="10">
        <f>IF((ROW()-6)&lt;=$Q$3,INDEX(LINEST(AH51:AH110,AI51:AT110,TRUE,TRUE),3,1),"")</f>
        <v/>
      </c>
      <c r="BR110" s="9">
        <f>IF(AND((ROW()-6)&lt;=$Q$3,ISNUMBER(BC109)),BC109/$Q$4+BD109*AI110+BE109*AJ110+BF109*AK110+BG109*AL110+BH109*AM110+BI109*AN110+BJ109*AO110+BK109*AP110+BL109*AQ110+BM109*AR110+BN109*AS110+BO109*AT110,"")</f>
        <v/>
      </c>
      <c r="BS110">
        <f>IF(ISNUMBER(BR110),AVERAGE(AH50:AH109),"")</f>
        <v/>
      </c>
      <c r="BT110">
        <f>IF(ISNUMBER(BR110),(AH110-BR110)^2,"")</f>
        <v/>
      </c>
      <c r="BU110">
        <f>IF(ISNUMBER(BR110),AH110^2,"")</f>
        <v/>
      </c>
      <c r="BV110">
        <f>IF(ISNUMBER(BR110),(AH110-BS110)^2,"")</f>
        <v/>
      </c>
    </row>
    <row r="111">
      <c r="O111">
        <f>IF($R111="","",CHOOSE($Q$2,YEAR(R111)*12+MONTH(R111),INT((R111-2)/7),YEAR(R111)*4+ROUNDUP(MONTH(R111)/3)))</f>
        <v/>
      </c>
      <c r="P111">
        <f>IF($R111="","",IF($R112="",1,IF(O111&lt;&gt;O112,1,0)))</f>
        <v/>
      </c>
      <c r="Q111">
        <f>IF(P111=1,SUM($P$7:P111),"")</f>
        <v/>
      </c>
      <c r="R111">
        <f>IF($A111="","",IF(ISNUMBER($A111),$A111,IFERROR(DATEVALUE($A111),NA())))</f>
        <v/>
      </c>
      <c r="S111" s="7">
        <f>IFERROR(INDEX($R$7:$R$60000,MATCH(ROW()-6,$Q$7:$Q$60000,0)),"")</f>
        <v/>
      </c>
      <c r="T111">
        <f>IFERROR(INDEX($B$7:$B$60000,MATCH(ROW()-6,$Q$7:$Q$60000,0)),"")</f>
        <v/>
      </c>
      <c r="U111">
        <f>IFERROR(INDEX($C$7:$C$60000,MATCH(ROW()-6,$Q$7:$Q$60000,0)),"")</f>
        <v/>
      </c>
      <c r="V111">
        <f>IFERROR(INDEX($D$7:$D$60000,MATCH(ROW()-6,$Q$7:$Q$60000,0)),"")</f>
        <v/>
      </c>
      <c r="W111">
        <f>IFERROR(INDEX($E$7:$E$60000,MATCH(ROW()-6,$Q$7:$Q$60000,0)),"")</f>
        <v/>
      </c>
      <c r="X111">
        <f>IFERROR(INDEX($F$7:$F$60000,MATCH(ROW()-6,$Q$7:$Q$60000,0)),"")</f>
        <v/>
      </c>
      <c r="Y111">
        <f>IFERROR(INDEX($G$7:$G$60000,MATCH(ROW()-6,$Q$7:$Q$60000,0)),"")</f>
        <v/>
      </c>
      <c r="Z111">
        <f>IFERROR(INDEX($H$7:$H$60000,MATCH(ROW()-6,$Q$7:$Q$60000,0)),"")</f>
        <v/>
      </c>
      <c r="AA111">
        <f>IFERROR(INDEX($I$7:$I$60000,MATCH(ROW()-6,$Q$7:$Q$60000,0)),"")</f>
        <v/>
      </c>
      <c r="AB111">
        <f>IFERROR(INDEX($J$7:$J$60000,MATCH(ROW()-6,$Q$7:$Q$60000,0)),"")</f>
        <v/>
      </c>
      <c r="AC111">
        <f>IFERROR(INDEX($K$7:$K$60000,MATCH(ROW()-6,$Q$7:$Q$60000,0)),"")</f>
        <v/>
      </c>
      <c r="AD111">
        <f>IFERROR(INDEX($L$7:$L$60000,MATCH(ROW()-6,$Q$7:$Q$60000,0)),"")</f>
        <v/>
      </c>
      <c r="AE111">
        <f>IFERROR(INDEX($M$7:$M$60000,MATCH(ROW()-6,$Q$7:$Q$60000,0)),"")</f>
        <v/>
      </c>
      <c r="AF111">
        <f>IFERROR(INDEX($N$7:$N$60000,MATCH(ROW()-6,$Q$7:$Q$60000,0)),"")</f>
        <v/>
      </c>
      <c r="AH111" s="9">
        <f>IF(OR($S111="",$S110=""),"",LN($T111/$T110))</f>
        <v/>
      </c>
      <c r="AI111" s="9">
        <f>IF(OR($S111="",$S110=""),"",$C$2*LN(U111/U110))</f>
        <v/>
      </c>
      <c r="AJ111" s="9">
        <f>IF(OR($S111="",$S110=""),"",$D$2*(V111-V110))</f>
        <v/>
      </c>
      <c r="AK111" s="9">
        <f>IF(OR($S111="",$S110=""),"",$E$2*(W111-W110))</f>
        <v/>
      </c>
      <c r="AL111" s="9">
        <f>IF(OR($S111="",$S110=""),"",$F$2*LN(X111/X110))</f>
        <v/>
      </c>
      <c r="AM111" s="9">
        <f>IF(OR($S111="",$S110=""),"",$G$2*(Y111-Y110))</f>
        <v/>
      </c>
      <c r="AN111" s="9">
        <f>IF(OR($S111="",$S110=""),"",$H$2*LN(Z111/Z110))</f>
        <v/>
      </c>
      <c r="AO111" s="9">
        <f>IF(OR($S111="",$S110=""),"",$I$2*(AA111-AA110))</f>
        <v/>
      </c>
      <c r="AP111" s="9">
        <f>IF(OR($S111="",$S110=""),"",$J$2*LN(AB111/AB110))</f>
        <v/>
      </c>
      <c r="AQ111" s="9">
        <f>IF(OR($S111="",$S110=""),"",$K$2*(AC111-AC110))</f>
        <v/>
      </c>
      <c r="AR111" s="9">
        <f>IF(OR($S111="",$S110=""),"",$L$2*LN(AD111/AD110))</f>
        <v/>
      </c>
      <c r="AS111" s="9">
        <f>IF(OR($S111="",$S110=""),"",$M$2*LN(AE111/AE110))</f>
        <v/>
      </c>
      <c r="AT111" s="9">
        <f>IF(OR($S111="",$S110=""),"",$N$2*LN(AF111/AF110))</f>
        <v/>
      </c>
      <c r="AV111" s="9">
        <f>IF($AH111="","",$AY$16+$AY$4*AI111+$AY$5*AJ111+$AY$6*AK111+$AY$7*AL111+$AY$8*AM111+$AY$9*AN111+$AY$10*AO111+$AY$11*AP111+$AY$12*AQ111+$AY$13*AR111+$AY$14*AS111+$AY$15*AT111)</f>
        <v/>
      </c>
      <c r="BC111" s="10">
        <f>IF((ROW()-6)&lt;=$Q$3,INDEX(LINEST(AH52:AH111,AI52:AT111,TRUE,TRUE),1,13)*$Q$4,"")</f>
        <v/>
      </c>
      <c r="BD111" s="9">
        <f>IF((ROW()-6)&lt;=$Q$3,INDEX(LINEST(AH52:AH111,AI52:AT111,TRUE,TRUE),1,12),"")</f>
        <v/>
      </c>
      <c r="BE111" s="9">
        <f>IF((ROW()-6)&lt;=$Q$3,INDEX(LINEST(AH52:AH111,AI52:AT111,TRUE,TRUE),1,11),"")</f>
        <v/>
      </c>
      <c r="BF111" s="9">
        <f>IF((ROW()-6)&lt;=$Q$3,INDEX(LINEST(AH52:AH111,AI52:AT111,TRUE,TRUE),1,10),"")</f>
        <v/>
      </c>
      <c r="BG111" s="9">
        <f>IF((ROW()-6)&lt;=$Q$3,INDEX(LINEST(AH52:AH111,AI52:AT111,TRUE,TRUE),1,9),"")</f>
        <v/>
      </c>
      <c r="BH111" s="9">
        <f>IF((ROW()-6)&lt;=$Q$3,INDEX(LINEST(AH52:AH111,AI52:AT111,TRUE,TRUE),1,8),"")</f>
        <v/>
      </c>
      <c r="BI111" s="9">
        <f>IF((ROW()-6)&lt;=$Q$3,INDEX(LINEST(AH52:AH111,AI52:AT111,TRUE,TRUE),1,7),"")</f>
        <v/>
      </c>
      <c r="BJ111" s="9">
        <f>IF((ROW()-6)&lt;=$Q$3,INDEX(LINEST(AH52:AH111,AI52:AT111,TRUE,TRUE),1,6),"")</f>
        <v/>
      </c>
      <c r="BK111" s="9">
        <f>IF((ROW()-6)&lt;=$Q$3,INDEX(LINEST(AH52:AH111,AI52:AT111,TRUE,TRUE),1,5),"")</f>
        <v/>
      </c>
      <c r="BL111" s="9">
        <f>IF((ROW()-6)&lt;=$Q$3,INDEX(LINEST(AH52:AH111,AI52:AT111,TRUE,TRUE),1,4),"")</f>
        <v/>
      </c>
      <c r="BM111" s="9">
        <f>IF((ROW()-6)&lt;=$Q$3,INDEX(LINEST(AH52:AH111,AI52:AT111,TRUE,TRUE),1,3),"")</f>
        <v/>
      </c>
      <c r="BN111" s="9">
        <f>IF((ROW()-6)&lt;=$Q$3,INDEX(LINEST(AH52:AH111,AI52:AT111,TRUE,TRUE),1,2),"")</f>
        <v/>
      </c>
      <c r="BO111" s="9">
        <f>IF((ROW()-6)&lt;=$Q$3,INDEX(LINEST(AH52:AH111,AI52:AT111,TRUE,TRUE),1,1),"")</f>
        <v/>
      </c>
      <c r="BP111" s="10">
        <f>IF((ROW()-6)&lt;=$Q$3,INDEX(LINEST(AH52:AH111,AI52:AT111,TRUE,TRUE),3,1),"")</f>
        <v/>
      </c>
      <c r="BR111" s="9">
        <f>IF(AND((ROW()-6)&lt;=$Q$3,ISNUMBER(BC110)),BC110/$Q$4+BD110*AI111+BE110*AJ111+BF110*AK111+BG110*AL111+BH110*AM111+BI110*AN111+BJ110*AO111+BK110*AP111+BL110*AQ111+BM110*AR111+BN110*AS111+BO110*AT111,"")</f>
        <v/>
      </c>
      <c r="BS111">
        <f>IF(ISNUMBER(BR111),AVERAGE(AH51:AH110),"")</f>
        <v/>
      </c>
      <c r="BT111">
        <f>IF(ISNUMBER(BR111),(AH111-BR111)^2,"")</f>
        <v/>
      </c>
      <c r="BU111">
        <f>IF(ISNUMBER(BR111),AH111^2,"")</f>
        <v/>
      </c>
      <c r="BV111">
        <f>IF(ISNUMBER(BR111),(AH111-BS111)^2,"")</f>
        <v/>
      </c>
    </row>
    <row r="112">
      <c r="O112">
        <f>IF($R112="","",CHOOSE($Q$2,YEAR(R112)*12+MONTH(R112),INT((R112-2)/7),YEAR(R112)*4+ROUNDUP(MONTH(R112)/3)))</f>
        <v/>
      </c>
      <c r="P112">
        <f>IF($R112="","",IF($R113="",1,IF(O112&lt;&gt;O113,1,0)))</f>
        <v/>
      </c>
      <c r="Q112">
        <f>IF(P112=1,SUM($P$7:P112),"")</f>
        <v/>
      </c>
      <c r="R112">
        <f>IF($A112="","",IF(ISNUMBER($A112),$A112,IFERROR(DATEVALUE($A112),NA())))</f>
        <v/>
      </c>
      <c r="S112" s="7">
        <f>IFERROR(INDEX($R$7:$R$60000,MATCH(ROW()-6,$Q$7:$Q$60000,0)),"")</f>
        <v/>
      </c>
      <c r="T112">
        <f>IFERROR(INDEX($B$7:$B$60000,MATCH(ROW()-6,$Q$7:$Q$60000,0)),"")</f>
        <v/>
      </c>
      <c r="U112">
        <f>IFERROR(INDEX($C$7:$C$60000,MATCH(ROW()-6,$Q$7:$Q$60000,0)),"")</f>
        <v/>
      </c>
      <c r="V112">
        <f>IFERROR(INDEX($D$7:$D$60000,MATCH(ROW()-6,$Q$7:$Q$60000,0)),"")</f>
        <v/>
      </c>
      <c r="W112">
        <f>IFERROR(INDEX($E$7:$E$60000,MATCH(ROW()-6,$Q$7:$Q$60000,0)),"")</f>
        <v/>
      </c>
      <c r="X112">
        <f>IFERROR(INDEX($F$7:$F$60000,MATCH(ROW()-6,$Q$7:$Q$60000,0)),"")</f>
        <v/>
      </c>
      <c r="Y112">
        <f>IFERROR(INDEX($G$7:$G$60000,MATCH(ROW()-6,$Q$7:$Q$60000,0)),"")</f>
        <v/>
      </c>
      <c r="Z112">
        <f>IFERROR(INDEX($H$7:$H$60000,MATCH(ROW()-6,$Q$7:$Q$60000,0)),"")</f>
        <v/>
      </c>
      <c r="AA112">
        <f>IFERROR(INDEX($I$7:$I$60000,MATCH(ROW()-6,$Q$7:$Q$60000,0)),"")</f>
        <v/>
      </c>
      <c r="AB112">
        <f>IFERROR(INDEX($J$7:$J$60000,MATCH(ROW()-6,$Q$7:$Q$60000,0)),"")</f>
        <v/>
      </c>
      <c r="AC112">
        <f>IFERROR(INDEX($K$7:$K$60000,MATCH(ROW()-6,$Q$7:$Q$60000,0)),"")</f>
        <v/>
      </c>
      <c r="AD112">
        <f>IFERROR(INDEX($L$7:$L$60000,MATCH(ROW()-6,$Q$7:$Q$60000,0)),"")</f>
        <v/>
      </c>
      <c r="AE112">
        <f>IFERROR(INDEX($M$7:$M$60000,MATCH(ROW()-6,$Q$7:$Q$60000,0)),"")</f>
        <v/>
      </c>
      <c r="AF112">
        <f>IFERROR(INDEX($N$7:$N$60000,MATCH(ROW()-6,$Q$7:$Q$60000,0)),"")</f>
        <v/>
      </c>
      <c r="AH112" s="9">
        <f>IF(OR($S112="",$S111=""),"",LN($T112/$T111))</f>
        <v/>
      </c>
      <c r="AI112" s="9">
        <f>IF(OR($S112="",$S111=""),"",$C$2*LN(U112/U111))</f>
        <v/>
      </c>
      <c r="AJ112" s="9">
        <f>IF(OR($S112="",$S111=""),"",$D$2*(V112-V111))</f>
        <v/>
      </c>
      <c r="AK112" s="9">
        <f>IF(OR($S112="",$S111=""),"",$E$2*(W112-W111))</f>
        <v/>
      </c>
      <c r="AL112" s="9">
        <f>IF(OR($S112="",$S111=""),"",$F$2*LN(X112/X111))</f>
        <v/>
      </c>
      <c r="AM112" s="9">
        <f>IF(OR($S112="",$S111=""),"",$G$2*(Y112-Y111))</f>
        <v/>
      </c>
      <c r="AN112" s="9">
        <f>IF(OR($S112="",$S111=""),"",$H$2*LN(Z112/Z111))</f>
        <v/>
      </c>
      <c r="AO112" s="9">
        <f>IF(OR($S112="",$S111=""),"",$I$2*(AA112-AA111))</f>
        <v/>
      </c>
      <c r="AP112" s="9">
        <f>IF(OR($S112="",$S111=""),"",$J$2*LN(AB112/AB111))</f>
        <v/>
      </c>
      <c r="AQ112" s="9">
        <f>IF(OR($S112="",$S111=""),"",$K$2*(AC112-AC111))</f>
        <v/>
      </c>
      <c r="AR112" s="9">
        <f>IF(OR($S112="",$S111=""),"",$L$2*LN(AD112/AD111))</f>
        <v/>
      </c>
      <c r="AS112" s="9">
        <f>IF(OR($S112="",$S111=""),"",$M$2*LN(AE112/AE111))</f>
        <v/>
      </c>
      <c r="AT112" s="9">
        <f>IF(OR($S112="",$S111=""),"",$N$2*LN(AF112/AF111))</f>
        <v/>
      </c>
      <c r="AV112" s="9">
        <f>IF($AH112="","",$AY$16+$AY$4*AI112+$AY$5*AJ112+$AY$6*AK112+$AY$7*AL112+$AY$8*AM112+$AY$9*AN112+$AY$10*AO112+$AY$11*AP112+$AY$12*AQ112+$AY$13*AR112+$AY$14*AS112+$AY$15*AT112)</f>
        <v/>
      </c>
      <c r="BC112" s="10">
        <f>IF((ROW()-6)&lt;=$Q$3,INDEX(LINEST(AH53:AH112,AI53:AT112,TRUE,TRUE),1,13)*$Q$4,"")</f>
        <v/>
      </c>
      <c r="BD112" s="9">
        <f>IF((ROW()-6)&lt;=$Q$3,INDEX(LINEST(AH53:AH112,AI53:AT112,TRUE,TRUE),1,12),"")</f>
        <v/>
      </c>
      <c r="BE112" s="9">
        <f>IF((ROW()-6)&lt;=$Q$3,INDEX(LINEST(AH53:AH112,AI53:AT112,TRUE,TRUE),1,11),"")</f>
        <v/>
      </c>
      <c r="BF112" s="9">
        <f>IF((ROW()-6)&lt;=$Q$3,INDEX(LINEST(AH53:AH112,AI53:AT112,TRUE,TRUE),1,10),"")</f>
        <v/>
      </c>
      <c r="BG112" s="9">
        <f>IF((ROW()-6)&lt;=$Q$3,INDEX(LINEST(AH53:AH112,AI53:AT112,TRUE,TRUE),1,9),"")</f>
        <v/>
      </c>
      <c r="BH112" s="9">
        <f>IF((ROW()-6)&lt;=$Q$3,INDEX(LINEST(AH53:AH112,AI53:AT112,TRUE,TRUE),1,8),"")</f>
        <v/>
      </c>
      <c r="BI112" s="9">
        <f>IF((ROW()-6)&lt;=$Q$3,INDEX(LINEST(AH53:AH112,AI53:AT112,TRUE,TRUE),1,7),"")</f>
        <v/>
      </c>
      <c r="BJ112" s="9">
        <f>IF((ROW()-6)&lt;=$Q$3,INDEX(LINEST(AH53:AH112,AI53:AT112,TRUE,TRUE),1,6),"")</f>
        <v/>
      </c>
      <c r="BK112" s="9">
        <f>IF((ROW()-6)&lt;=$Q$3,INDEX(LINEST(AH53:AH112,AI53:AT112,TRUE,TRUE),1,5),"")</f>
        <v/>
      </c>
      <c r="BL112" s="9">
        <f>IF((ROW()-6)&lt;=$Q$3,INDEX(LINEST(AH53:AH112,AI53:AT112,TRUE,TRUE),1,4),"")</f>
        <v/>
      </c>
      <c r="BM112" s="9">
        <f>IF((ROW()-6)&lt;=$Q$3,INDEX(LINEST(AH53:AH112,AI53:AT112,TRUE,TRUE),1,3),"")</f>
        <v/>
      </c>
      <c r="BN112" s="9">
        <f>IF((ROW()-6)&lt;=$Q$3,INDEX(LINEST(AH53:AH112,AI53:AT112,TRUE,TRUE),1,2),"")</f>
        <v/>
      </c>
      <c r="BO112" s="9">
        <f>IF((ROW()-6)&lt;=$Q$3,INDEX(LINEST(AH53:AH112,AI53:AT112,TRUE,TRUE),1,1),"")</f>
        <v/>
      </c>
      <c r="BP112" s="10">
        <f>IF((ROW()-6)&lt;=$Q$3,INDEX(LINEST(AH53:AH112,AI53:AT112,TRUE,TRUE),3,1),"")</f>
        <v/>
      </c>
      <c r="BR112" s="9">
        <f>IF(AND((ROW()-6)&lt;=$Q$3,ISNUMBER(BC111)),BC111/$Q$4+BD111*AI112+BE111*AJ112+BF111*AK112+BG111*AL112+BH111*AM112+BI111*AN112+BJ111*AO112+BK111*AP112+BL111*AQ112+BM111*AR112+BN111*AS112+BO111*AT112,"")</f>
        <v/>
      </c>
      <c r="BS112">
        <f>IF(ISNUMBER(BR112),AVERAGE(AH52:AH111),"")</f>
        <v/>
      </c>
      <c r="BT112">
        <f>IF(ISNUMBER(BR112),(AH112-BR112)^2,"")</f>
        <v/>
      </c>
      <c r="BU112">
        <f>IF(ISNUMBER(BR112),AH112^2,"")</f>
        <v/>
      </c>
      <c r="BV112">
        <f>IF(ISNUMBER(BR112),(AH112-BS112)^2,"")</f>
        <v/>
      </c>
    </row>
    <row r="113">
      <c r="O113">
        <f>IF($R113="","",CHOOSE($Q$2,YEAR(R113)*12+MONTH(R113),INT((R113-2)/7),YEAR(R113)*4+ROUNDUP(MONTH(R113)/3)))</f>
        <v/>
      </c>
      <c r="P113">
        <f>IF($R113="","",IF($R114="",1,IF(O113&lt;&gt;O114,1,0)))</f>
        <v/>
      </c>
      <c r="Q113">
        <f>IF(P113=1,SUM($P$7:P113),"")</f>
        <v/>
      </c>
      <c r="R113">
        <f>IF($A113="","",IF(ISNUMBER($A113),$A113,IFERROR(DATEVALUE($A113),NA())))</f>
        <v/>
      </c>
      <c r="S113" s="7">
        <f>IFERROR(INDEX($R$7:$R$60000,MATCH(ROW()-6,$Q$7:$Q$60000,0)),"")</f>
        <v/>
      </c>
      <c r="T113">
        <f>IFERROR(INDEX($B$7:$B$60000,MATCH(ROW()-6,$Q$7:$Q$60000,0)),"")</f>
        <v/>
      </c>
      <c r="U113">
        <f>IFERROR(INDEX($C$7:$C$60000,MATCH(ROW()-6,$Q$7:$Q$60000,0)),"")</f>
        <v/>
      </c>
      <c r="V113">
        <f>IFERROR(INDEX($D$7:$D$60000,MATCH(ROW()-6,$Q$7:$Q$60000,0)),"")</f>
        <v/>
      </c>
      <c r="W113">
        <f>IFERROR(INDEX($E$7:$E$60000,MATCH(ROW()-6,$Q$7:$Q$60000,0)),"")</f>
        <v/>
      </c>
      <c r="X113">
        <f>IFERROR(INDEX($F$7:$F$60000,MATCH(ROW()-6,$Q$7:$Q$60000,0)),"")</f>
        <v/>
      </c>
      <c r="Y113">
        <f>IFERROR(INDEX($G$7:$G$60000,MATCH(ROW()-6,$Q$7:$Q$60000,0)),"")</f>
        <v/>
      </c>
      <c r="Z113">
        <f>IFERROR(INDEX($H$7:$H$60000,MATCH(ROW()-6,$Q$7:$Q$60000,0)),"")</f>
        <v/>
      </c>
      <c r="AA113">
        <f>IFERROR(INDEX($I$7:$I$60000,MATCH(ROW()-6,$Q$7:$Q$60000,0)),"")</f>
        <v/>
      </c>
      <c r="AB113">
        <f>IFERROR(INDEX($J$7:$J$60000,MATCH(ROW()-6,$Q$7:$Q$60000,0)),"")</f>
        <v/>
      </c>
      <c r="AC113">
        <f>IFERROR(INDEX($K$7:$K$60000,MATCH(ROW()-6,$Q$7:$Q$60000,0)),"")</f>
        <v/>
      </c>
      <c r="AD113">
        <f>IFERROR(INDEX($L$7:$L$60000,MATCH(ROW()-6,$Q$7:$Q$60000,0)),"")</f>
        <v/>
      </c>
      <c r="AE113">
        <f>IFERROR(INDEX($M$7:$M$60000,MATCH(ROW()-6,$Q$7:$Q$60000,0)),"")</f>
        <v/>
      </c>
      <c r="AF113">
        <f>IFERROR(INDEX($N$7:$N$60000,MATCH(ROW()-6,$Q$7:$Q$60000,0)),"")</f>
        <v/>
      </c>
      <c r="AH113" s="9">
        <f>IF(OR($S113="",$S112=""),"",LN($T113/$T112))</f>
        <v/>
      </c>
      <c r="AI113" s="9">
        <f>IF(OR($S113="",$S112=""),"",$C$2*LN(U113/U112))</f>
        <v/>
      </c>
      <c r="AJ113" s="9">
        <f>IF(OR($S113="",$S112=""),"",$D$2*(V113-V112))</f>
        <v/>
      </c>
      <c r="AK113" s="9">
        <f>IF(OR($S113="",$S112=""),"",$E$2*(W113-W112))</f>
        <v/>
      </c>
      <c r="AL113" s="9">
        <f>IF(OR($S113="",$S112=""),"",$F$2*LN(X113/X112))</f>
        <v/>
      </c>
      <c r="AM113" s="9">
        <f>IF(OR($S113="",$S112=""),"",$G$2*(Y113-Y112))</f>
        <v/>
      </c>
      <c r="AN113" s="9">
        <f>IF(OR($S113="",$S112=""),"",$H$2*LN(Z113/Z112))</f>
        <v/>
      </c>
      <c r="AO113" s="9">
        <f>IF(OR($S113="",$S112=""),"",$I$2*(AA113-AA112))</f>
        <v/>
      </c>
      <c r="AP113" s="9">
        <f>IF(OR($S113="",$S112=""),"",$J$2*LN(AB113/AB112))</f>
        <v/>
      </c>
      <c r="AQ113" s="9">
        <f>IF(OR($S113="",$S112=""),"",$K$2*(AC113-AC112))</f>
        <v/>
      </c>
      <c r="AR113" s="9">
        <f>IF(OR($S113="",$S112=""),"",$L$2*LN(AD113/AD112))</f>
        <v/>
      </c>
      <c r="AS113" s="9">
        <f>IF(OR($S113="",$S112=""),"",$M$2*LN(AE113/AE112))</f>
        <v/>
      </c>
      <c r="AT113" s="9">
        <f>IF(OR($S113="",$S112=""),"",$N$2*LN(AF113/AF112))</f>
        <v/>
      </c>
      <c r="AV113" s="9">
        <f>IF($AH113="","",$AY$16+$AY$4*AI113+$AY$5*AJ113+$AY$6*AK113+$AY$7*AL113+$AY$8*AM113+$AY$9*AN113+$AY$10*AO113+$AY$11*AP113+$AY$12*AQ113+$AY$13*AR113+$AY$14*AS113+$AY$15*AT113)</f>
        <v/>
      </c>
      <c r="BC113" s="10">
        <f>IF((ROW()-6)&lt;=$Q$3,INDEX(LINEST(AH54:AH113,AI54:AT113,TRUE,TRUE),1,13)*$Q$4,"")</f>
        <v/>
      </c>
      <c r="BD113" s="9">
        <f>IF((ROW()-6)&lt;=$Q$3,INDEX(LINEST(AH54:AH113,AI54:AT113,TRUE,TRUE),1,12),"")</f>
        <v/>
      </c>
      <c r="BE113" s="9">
        <f>IF((ROW()-6)&lt;=$Q$3,INDEX(LINEST(AH54:AH113,AI54:AT113,TRUE,TRUE),1,11),"")</f>
        <v/>
      </c>
      <c r="BF113" s="9">
        <f>IF((ROW()-6)&lt;=$Q$3,INDEX(LINEST(AH54:AH113,AI54:AT113,TRUE,TRUE),1,10),"")</f>
        <v/>
      </c>
      <c r="BG113" s="9">
        <f>IF((ROW()-6)&lt;=$Q$3,INDEX(LINEST(AH54:AH113,AI54:AT113,TRUE,TRUE),1,9),"")</f>
        <v/>
      </c>
      <c r="BH113" s="9">
        <f>IF((ROW()-6)&lt;=$Q$3,INDEX(LINEST(AH54:AH113,AI54:AT113,TRUE,TRUE),1,8),"")</f>
        <v/>
      </c>
      <c r="BI113" s="9">
        <f>IF((ROW()-6)&lt;=$Q$3,INDEX(LINEST(AH54:AH113,AI54:AT113,TRUE,TRUE),1,7),"")</f>
        <v/>
      </c>
      <c r="BJ113" s="9">
        <f>IF((ROW()-6)&lt;=$Q$3,INDEX(LINEST(AH54:AH113,AI54:AT113,TRUE,TRUE),1,6),"")</f>
        <v/>
      </c>
      <c r="BK113" s="9">
        <f>IF((ROW()-6)&lt;=$Q$3,INDEX(LINEST(AH54:AH113,AI54:AT113,TRUE,TRUE),1,5),"")</f>
        <v/>
      </c>
      <c r="BL113" s="9">
        <f>IF((ROW()-6)&lt;=$Q$3,INDEX(LINEST(AH54:AH113,AI54:AT113,TRUE,TRUE),1,4),"")</f>
        <v/>
      </c>
      <c r="BM113" s="9">
        <f>IF((ROW()-6)&lt;=$Q$3,INDEX(LINEST(AH54:AH113,AI54:AT113,TRUE,TRUE),1,3),"")</f>
        <v/>
      </c>
      <c r="BN113" s="9">
        <f>IF((ROW()-6)&lt;=$Q$3,INDEX(LINEST(AH54:AH113,AI54:AT113,TRUE,TRUE),1,2),"")</f>
        <v/>
      </c>
      <c r="BO113" s="9">
        <f>IF((ROW()-6)&lt;=$Q$3,INDEX(LINEST(AH54:AH113,AI54:AT113,TRUE,TRUE),1,1),"")</f>
        <v/>
      </c>
      <c r="BP113" s="10">
        <f>IF((ROW()-6)&lt;=$Q$3,INDEX(LINEST(AH54:AH113,AI54:AT113,TRUE,TRUE),3,1),"")</f>
        <v/>
      </c>
      <c r="BR113" s="9">
        <f>IF(AND((ROW()-6)&lt;=$Q$3,ISNUMBER(BC112)),BC112/$Q$4+BD112*AI113+BE112*AJ113+BF112*AK113+BG112*AL113+BH112*AM113+BI112*AN113+BJ112*AO113+BK112*AP113+BL112*AQ113+BM112*AR113+BN112*AS113+BO112*AT113,"")</f>
        <v/>
      </c>
      <c r="BS113">
        <f>IF(ISNUMBER(BR113),AVERAGE(AH53:AH112),"")</f>
        <v/>
      </c>
      <c r="BT113">
        <f>IF(ISNUMBER(BR113),(AH113-BR113)^2,"")</f>
        <v/>
      </c>
      <c r="BU113">
        <f>IF(ISNUMBER(BR113),AH113^2,"")</f>
        <v/>
      </c>
      <c r="BV113">
        <f>IF(ISNUMBER(BR113),(AH113-BS113)^2,"")</f>
        <v/>
      </c>
    </row>
    <row r="114">
      <c r="O114">
        <f>IF($R114="","",CHOOSE($Q$2,YEAR(R114)*12+MONTH(R114),INT((R114-2)/7),YEAR(R114)*4+ROUNDUP(MONTH(R114)/3)))</f>
        <v/>
      </c>
      <c r="P114">
        <f>IF($R114="","",IF($R115="",1,IF(O114&lt;&gt;O115,1,0)))</f>
        <v/>
      </c>
      <c r="Q114">
        <f>IF(P114=1,SUM($P$7:P114),"")</f>
        <v/>
      </c>
      <c r="R114">
        <f>IF($A114="","",IF(ISNUMBER($A114),$A114,IFERROR(DATEVALUE($A114),NA())))</f>
        <v/>
      </c>
      <c r="S114" s="7">
        <f>IFERROR(INDEX($R$7:$R$60000,MATCH(ROW()-6,$Q$7:$Q$60000,0)),"")</f>
        <v/>
      </c>
      <c r="T114">
        <f>IFERROR(INDEX($B$7:$B$60000,MATCH(ROW()-6,$Q$7:$Q$60000,0)),"")</f>
        <v/>
      </c>
      <c r="U114">
        <f>IFERROR(INDEX($C$7:$C$60000,MATCH(ROW()-6,$Q$7:$Q$60000,0)),"")</f>
        <v/>
      </c>
      <c r="V114">
        <f>IFERROR(INDEX($D$7:$D$60000,MATCH(ROW()-6,$Q$7:$Q$60000,0)),"")</f>
        <v/>
      </c>
      <c r="W114">
        <f>IFERROR(INDEX($E$7:$E$60000,MATCH(ROW()-6,$Q$7:$Q$60000,0)),"")</f>
        <v/>
      </c>
      <c r="X114">
        <f>IFERROR(INDEX($F$7:$F$60000,MATCH(ROW()-6,$Q$7:$Q$60000,0)),"")</f>
        <v/>
      </c>
      <c r="Y114">
        <f>IFERROR(INDEX($G$7:$G$60000,MATCH(ROW()-6,$Q$7:$Q$60000,0)),"")</f>
        <v/>
      </c>
      <c r="Z114">
        <f>IFERROR(INDEX($H$7:$H$60000,MATCH(ROW()-6,$Q$7:$Q$60000,0)),"")</f>
        <v/>
      </c>
      <c r="AA114">
        <f>IFERROR(INDEX($I$7:$I$60000,MATCH(ROW()-6,$Q$7:$Q$60000,0)),"")</f>
        <v/>
      </c>
      <c r="AB114">
        <f>IFERROR(INDEX($J$7:$J$60000,MATCH(ROW()-6,$Q$7:$Q$60000,0)),"")</f>
        <v/>
      </c>
      <c r="AC114">
        <f>IFERROR(INDEX($K$7:$K$60000,MATCH(ROW()-6,$Q$7:$Q$60000,0)),"")</f>
        <v/>
      </c>
      <c r="AD114">
        <f>IFERROR(INDEX($L$7:$L$60000,MATCH(ROW()-6,$Q$7:$Q$60000,0)),"")</f>
        <v/>
      </c>
      <c r="AE114">
        <f>IFERROR(INDEX($M$7:$M$60000,MATCH(ROW()-6,$Q$7:$Q$60000,0)),"")</f>
        <v/>
      </c>
      <c r="AF114">
        <f>IFERROR(INDEX($N$7:$N$60000,MATCH(ROW()-6,$Q$7:$Q$60000,0)),"")</f>
        <v/>
      </c>
      <c r="AH114" s="9">
        <f>IF(OR($S114="",$S113=""),"",LN($T114/$T113))</f>
        <v/>
      </c>
      <c r="AI114" s="9">
        <f>IF(OR($S114="",$S113=""),"",$C$2*LN(U114/U113))</f>
        <v/>
      </c>
      <c r="AJ114" s="9">
        <f>IF(OR($S114="",$S113=""),"",$D$2*(V114-V113))</f>
        <v/>
      </c>
      <c r="AK114" s="9">
        <f>IF(OR($S114="",$S113=""),"",$E$2*(W114-W113))</f>
        <v/>
      </c>
      <c r="AL114" s="9">
        <f>IF(OR($S114="",$S113=""),"",$F$2*LN(X114/X113))</f>
        <v/>
      </c>
      <c r="AM114" s="9">
        <f>IF(OR($S114="",$S113=""),"",$G$2*(Y114-Y113))</f>
        <v/>
      </c>
      <c r="AN114" s="9">
        <f>IF(OR($S114="",$S113=""),"",$H$2*LN(Z114/Z113))</f>
        <v/>
      </c>
      <c r="AO114" s="9">
        <f>IF(OR($S114="",$S113=""),"",$I$2*(AA114-AA113))</f>
        <v/>
      </c>
      <c r="AP114" s="9">
        <f>IF(OR($S114="",$S113=""),"",$J$2*LN(AB114/AB113))</f>
        <v/>
      </c>
      <c r="AQ114" s="9">
        <f>IF(OR($S114="",$S113=""),"",$K$2*(AC114-AC113))</f>
        <v/>
      </c>
      <c r="AR114" s="9">
        <f>IF(OR($S114="",$S113=""),"",$L$2*LN(AD114/AD113))</f>
        <v/>
      </c>
      <c r="AS114" s="9">
        <f>IF(OR($S114="",$S113=""),"",$M$2*LN(AE114/AE113))</f>
        <v/>
      </c>
      <c r="AT114" s="9">
        <f>IF(OR($S114="",$S113=""),"",$N$2*LN(AF114/AF113))</f>
        <v/>
      </c>
      <c r="AV114" s="9">
        <f>IF($AH114="","",$AY$16+$AY$4*AI114+$AY$5*AJ114+$AY$6*AK114+$AY$7*AL114+$AY$8*AM114+$AY$9*AN114+$AY$10*AO114+$AY$11*AP114+$AY$12*AQ114+$AY$13*AR114+$AY$14*AS114+$AY$15*AT114)</f>
        <v/>
      </c>
      <c r="BC114" s="10">
        <f>IF((ROW()-6)&lt;=$Q$3,INDEX(LINEST(AH55:AH114,AI55:AT114,TRUE,TRUE),1,13)*$Q$4,"")</f>
        <v/>
      </c>
      <c r="BD114" s="9">
        <f>IF((ROW()-6)&lt;=$Q$3,INDEX(LINEST(AH55:AH114,AI55:AT114,TRUE,TRUE),1,12),"")</f>
        <v/>
      </c>
      <c r="BE114" s="9">
        <f>IF((ROW()-6)&lt;=$Q$3,INDEX(LINEST(AH55:AH114,AI55:AT114,TRUE,TRUE),1,11),"")</f>
        <v/>
      </c>
      <c r="BF114" s="9">
        <f>IF((ROW()-6)&lt;=$Q$3,INDEX(LINEST(AH55:AH114,AI55:AT114,TRUE,TRUE),1,10),"")</f>
        <v/>
      </c>
      <c r="BG114" s="9">
        <f>IF((ROW()-6)&lt;=$Q$3,INDEX(LINEST(AH55:AH114,AI55:AT114,TRUE,TRUE),1,9),"")</f>
        <v/>
      </c>
      <c r="BH114" s="9">
        <f>IF((ROW()-6)&lt;=$Q$3,INDEX(LINEST(AH55:AH114,AI55:AT114,TRUE,TRUE),1,8),"")</f>
        <v/>
      </c>
      <c r="BI114" s="9">
        <f>IF((ROW()-6)&lt;=$Q$3,INDEX(LINEST(AH55:AH114,AI55:AT114,TRUE,TRUE),1,7),"")</f>
        <v/>
      </c>
      <c r="BJ114" s="9">
        <f>IF((ROW()-6)&lt;=$Q$3,INDEX(LINEST(AH55:AH114,AI55:AT114,TRUE,TRUE),1,6),"")</f>
        <v/>
      </c>
      <c r="BK114" s="9">
        <f>IF((ROW()-6)&lt;=$Q$3,INDEX(LINEST(AH55:AH114,AI55:AT114,TRUE,TRUE),1,5),"")</f>
        <v/>
      </c>
      <c r="BL114" s="9">
        <f>IF((ROW()-6)&lt;=$Q$3,INDEX(LINEST(AH55:AH114,AI55:AT114,TRUE,TRUE),1,4),"")</f>
        <v/>
      </c>
      <c r="BM114" s="9">
        <f>IF((ROW()-6)&lt;=$Q$3,INDEX(LINEST(AH55:AH114,AI55:AT114,TRUE,TRUE),1,3),"")</f>
        <v/>
      </c>
      <c r="BN114" s="9">
        <f>IF((ROW()-6)&lt;=$Q$3,INDEX(LINEST(AH55:AH114,AI55:AT114,TRUE,TRUE),1,2),"")</f>
        <v/>
      </c>
      <c r="BO114" s="9">
        <f>IF((ROW()-6)&lt;=$Q$3,INDEX(LINEST(AH55:AH114,AI55:AT114,TRUE,TRUE),1,1),"")</f>
        <v/>
      </c>
      <c r="BP114" s="10">
        <f>IF((ROW()-6)&lt;=$Q$3,INDEX(LINEST(AH55:AH114,AI55:AT114,TRUE,TRUE),3,1),"")</f>
        <v/>
      </c>
      <c r="BR114" s="9">
        <f>IF(AND((ROW()-6)&lt;=$Q$3,ISNUMBER(BC113)),BC113/$Q$4+BD113*AI114+BE113*AJ114+BF113*AK114+BG113*AL114+BH113*AM114+BI113*AN114+BJ113*AO114+BK113*AP114+BL113*AQ114+BM113*AR114+BN113*AS114+BO113*AT114,"")</f>
        <v/>
      </c>
      <c r="BS114">
        <f>IF(ISNUMBER(BR114),AVERAGE(AH54:AH113),"")</f>
        <v/>
      </c>
      <c r="BT114">
        <f>IF(ISNUMBER(BR114),(AH114-BR114)^2,"")</f>
        <v/>
      </c>
      <c r="BU114">
        <f>IF(ISNUMBER(BR114),AH114^2,"")</f>
        <v/>
      </c>
      <c r="BV114">
        <f>IF(ISNUMBER(BR114),(AH114-BS114)^2,"")</f>
        <v/>
      </c>
    </row>
    <row r="115">
      <c r="O115">
        <f>IF($R115="","",CHOOSE($Q$2,YEAR(R115)*12+MONTH(R115),INT((R115-2)/7),YEAR(R115)*4+ROUNDUP(MONTH(R115)/3)))</f>
        <v/>
      </c>
      <c r="P115">
        <f>IF($R115="","",IF($R116="",1,IF(O115&lt;&gt;O116,1,0)))</f>
        <v/>
      </c>
      <c r="Q115">
        <f>IF(P115=1,SUM($P$7:P115),"")</f>
        <v/>
      </c>
      <c r="R115">
        <f>IF($A115="","",IF(ISNUMBER($A115),$A115,IFERROR(DATEVALUE($A115),NA())))</f>
        <v/>
      </c>
      <c r="S115" s="7">
        <f>IFERROR(INDEX($R$7:$R$60000,MATCH(ROW()-6,$Q$7:$Q$60000,0)),"")</f>
        <v/>
      </c>
      <c r="T115">
        <f>IFERROR(INDEX($B$7:$B$60000,MATCH(ROW()-6,$Q$7:$Q$60000,0)),"")</f>
        <v/>
      </c>
      <c r="U115">
        <f>IFERROR(INDEX($C$7:$C$60000,MATCH(ROW()-6,$Q$7:$Q$60000,0)),"")</f>
        <v/>
      </c>
      <c r="V115">
        <f>IFERROR(INDEX($D$7:$D$60000,MATCH(ROW()-6,$Q$7:$Q$60000,0)),"")</f>
        <v/>
      </c>
      <c r="W115">
        <f>IFERROR(INDEX($E$7:$E$60000,MATCH(ROW()-6,$Q$7:$Q$60000,0)),"")</f>
        <v/>
      </c>
      <c r="X115">
        <f>IFERROR(INDEX($F$7:$F$60000,MATCH(ROW()-6,$Q$7:$Q$60000,0)),"")</f>
        <v/>
      </c>
      <c r="Y115">
        <f>IFERROR(INDEX($G$7:$G$60000,MATCH(ROW()-6,$Q$7:$Q$60000,0)),"")</f>
        <v/>
      </c>
      <c r="Z115">
        <f>IFERROR(INDEX($H$7:$H$60000,MATCH(ROW()-6,$Q$7:$Q$60000,0)),"")</f>
        <v/>
      </c>
      <c r="AA115">
        <f>IFERROR(INDEX($I$7:$I$60000,MATCH(ROW()-6,$Q$7:$Q$60000,0)),"")</f>
        <v/>
      </c>
      <c r="AB115">
        <f>IFERROR(INDEX($J$7:$J$60000,MATCH(ROW()-6,$Q$7:$Q$60000,0)),"")</f>
        <v/>
      </c>
      <c r="AC115">
        <f>IFERROR(INDEX($K$7:$K$60000,MATCH(ROW()-6,$Q$7:$Q$60000,0)),"")</f>
        <v/>
      </c>
      <c r="AD115">
        <f>IFERROR(INDEX($L$7:$L$60000,MATCH(ROW()-6,$Q$7:$Q$60000,0)),"")</f>
        <v/>
      </c>
      <c r="AE115">
        <f>IFERROR(INDEX($M$7:$M$60000,MATCH(ROW()-6,$Q$7:$Q$60000,0)),"")</f>
        <v/>
      </c>
      <c r="AF115">
        <f>IFERROR(INDEX($N$7:$N$60000,MATCH(ROW()-6,$Q$7:$Q$60000,0)),"")</f>
        <v/>
      </c>
      <c r="AH115" s="9">
        <f>IF(OR($S115="",$S114=""),"",LN($T115/$T114))</f>
        <v/>
      </c>
      <c r="AI115" s="9">
        <f>IF(OR($S115="",$S114=""),"",$C$2*LN(U115/U114))</f>
        <v/>
      </c>
      <c r="AJ115" s="9">
        <f>IF(OR($S115="",$S114=""),"",$D$2*(V115-V114))</f>
        <v/>
      </c>
      <c r="AK115" s="9">
        <f>IF(OR($S115="",$S114=""),"",$E$2*(W115-W114))</f>
        <v/>
      </c>
      <c r="AL115" s="9">
        <f>IF(OR($S115="",$S114=""),"",$F$2*LN(X115/X114))</f>
        <v/>
      </c>
      <c r="AM115" s="9">
        <f>IF(OR($S115="",$S114=""),"",$G$2*(Y115-Y114))</f>
        <v/>
      </c>
      <c r="AN115" s="9">
        <f>IF(OR($S115="",$S114=""),"",$H$2*LN(Z115/Z114))</f>
        <v/>
      </c>
      <c r="AO115" s="9">
        <f>IF(OR($S115="",$S114=""),"",$I$2*(AA115-AA114))</f>
        <v/>
      </c>
      <c r="AP115" s="9">
        <f>IF(OR($S115="",$S114=""),"",$J$2*LN(AB115/AB114))</f>
        <v/>
      </c>
      <c r="AQ115" s="9">
        <f>IF(OR($S115="",$S114=""),"",$K$2*(AC115-AC114))</f>
        <v/>
      </c>
      <c r="AR115" s="9">
        <f>IF(OR($S115="",$S114=""),"",$L$2*LN(AD115/AD114))</f>
        <v/>
      </c>
      <c r="AS115" s="9">
        <f>IF(OR($S115="",$S114=""),"",$M$2*LN(AE115/AE114))</f>
        <v/>
      </c>
      <c r="AT115" s="9">
        <f>IF(OR($S115="",$S114=""),"",$N$2*LN(AF115/AF114))</f>
        <v/>
      </c>
      <c r="AV115" s="9">
        <f>IF($AH115="","",$AY$16+$AY$4*AI115+$AY$5*AJ115+$AY$6*AK115+$AY$7*AL115+$AY$8*AM115+$AY$9*AN115+$AY$10*AO115+$AY$11*AP115+$AY$12*AQ115+$AY$13*AR115+$AY$14*AS115+$AY$15*AT115)</f>
        <v/>
      </c>
      <c r="BC115" s="10">
        <f>IF((ROW()-6)&lt;=$Q$3,INDEX(LINEST(AH56:AH115,AI56:AT115,TRUE,TRUE),1,13)*$Q$4,"")</f>
        <v/>
      </c>
      <c r="BD115" s="9">
        <f>IF((ROW()-6)&lt;=$Q$3,INDEX(LINEST(AH56:AH115,AI56:AT115,TRUE,TRUE),1,12),"")</f>
        <v/>
      </c>
      <c r="BE115" s="9">
        <f>IF((ROW()-6)&lt;=$Q$3,INDEX(LINEST(AH56:AH115,AI56:AT115,TRUE,TRUE),1,11),"")</f>
        <v/>
      </c>
      <c r="BF115" s="9">
        <f>IF((ROW()-6)&lt;=$Q$3,INDEX(LINEST(AH56:AH115,AI56:AT115,TRUE,TRUE),1,10),"")</f>
        <v/>
      </c>
      <c r="BG115" s="9">
        <f>IF((ROW()-6)&lt;=$Q$3,INDEX(LINEST(AH56:AH115,AI56:AT115,TRUE,TRUE),1,9),"")</f>
        <v/>
      </c>
      <c r="BH115" s="9">
        <f>IF((ROW()-6)&lt;=$Q$3,INDEX(LINEST(AH56:AH115,AI56:AT115,TRUE,TRUE),1,8),"")</f>
        <v/>
      </c>
      <c r="BI115" s="9">
        <f>IF((ROW()-6)&lt;=$Q$3,INDEX(LINEST(AH56:AH115,AI56:AT115,TRUE,TRUE),1,7),"")</f>
        <v/>
      </c>
      <c r="BJ115" s="9">
        <f>IF((ROW()-6)&lt;=$Q$3,INDEX(LINEST(AH56:AH115,AI56:AT115,TRUE,TRUE),1,6),"")</f>
        <v/>
      </c>
      <c r="BK115" s="9">
        <f>IF((ROW()-6)&lt;=$Q$3,INDEX(LINEST(AH56:AH115,AI56:AT115,TRUE,TRUE),1,5),"")</f>
        <v/>
      </c>
      <c r="BL115" s="9">
        <f>IF((ROW()-6)&lt;=$Q$3,INDEX(LINEST(AH56:AH115,AI56:AT115,TRUE,TRUE),1,4),"")</f>
        <v/>
      </c>
      <c r="BM115" s="9">
        <f>IF((ROW()-6)&lt;=$Q$3,INDEX(LINEST(AH56:AH115,AI56:AT115,TRUE,TRUE),1,3),"")</f>
        <v/>
      </c>
      <c r="BN115" s="9">
        <f>IF((ROW()-6)&lt;=$Q$3,INDEX(LINEST(AH56:AH115,AI56:AT115,TRUE,TRUE),1,2),"")</f>
        <v/>
      </c>
      <c r="BO115" s="9">
        <f>IF((ROW()-6)&lt;=$Q$3,INDEX(LINEST(AH56:AH115,AI56:AT115,TRUE,TRUE),1,1),"")</f>
        <v/>
      </c>
      <c r="BP115" s="10">
        <f>IF((ROW()-6)&lt;=$Q$3,INDEX(LINEST(AH56:AH115,AI56:AT115,TRUE,TRUE),3,1),"")</f>
        <v/>
      </c>
      <c r="BR115" s="9">
        <f>IF(AND((ROW()-6)&lt;=$Q$3,ISNUMBER(BC114)),BC114/$Q$4+BD114*AI115+BE114*AJ115+BF114*AK115+BG114*AL115+BH114*AM115+BI114*AN115+BJ114*AO115+BK114*AP115+BL114*AQ115+BM114*AR115+BN114*AS115+BO114*AT115,"")</f>
        <v/>
      </c>
      <c r="BS115">
        <f>IF(ISNUMBER(BR115),AVERAGE(AH55:AH114),"")</f>
        <v/>
      </c>
      <c r="BT115">
        <f>IF(ISNUMBER(BR115),(AH115-BR115)^2,"")</f>
        <v/>
      </c>
      <c r="BU115">
        <f>IF(ISNUMBER(BR115),AH115^2,"")</f>
        <v/>
      </c>
      <c r="BV115">
        <f>IF(ISNUMBER(BR115),(AH115-BS115)^2,"")</f>
        <v/>
      </c>
    </row>
    <row r="116">
      <c r="O116">
        <f>IF($R116="","",CHOOSE($Q$2,YEAR(R116)*12+MONTH(R116),INT((R116-2)/7),YEAR(R116)*4+ROUNDUP(MONTH(R116)/3)))</f>
        <v/>
      </c>
      <c r="P116">
        <f>IF($R116="","",IF($R117="",1,IF(O116&lt;&gt;O117,1,0)))</f>
        <v/>
      </c>
      <c r="Q116">
        <f>IF(P116=1,SUM($P$7:P116),"")</f>
        <v/>
      </c>
      <c r="R116">
        <f>IF($A116="","",IF(ISNUMBER($A116),$A116,IFERROR(DATEVALUE($A116),NA())))</f>
        <v/>
      </c>
      <c r="S116" s="7">
        <f>IFERROR(INDEX($R$7:$R$60000,MATCH(ROW()-6,$Q$7:$Q$60000,0)),"")</f>
        <v/>
      </c>
      <c r="T116">
        <f>IFERROR(INDEX($B$7:$B$60000,MATCH(ROW()-6,$Q$7:$Q$60000,0)),"")</f>
        <v/>
      </c>
      <c r="U116">
        <f>IFERROR(INDEX($C$7:$C$60000,MATCH(ROW()-6,$Q$7:$Q$60000,0)),"")</f>
        <v/>
      </c>
      <c r="V116">
        <f>IFERROR(INDEX($D$7:$D$60000,MATCH(ROW()-6,$Q$7:$Q$60000,0)),"")</f>
        <v/>
      </c>
      <c r="W116">
        <f>IFERROR(INDEX($E$7:$E$60000,MATCH(ROW()-6,$Q$7:$Q$60000,0)),"")</f>
        <v/>
      </c>
      <c r="X116">
        <f>IFERROR(INDEX($F$7:$F$60000,MATCH(ROW()-6,$Q$7:$Q$60000,0)),"")</f>
        <v/>
      </c>
      <c r="Y116">
        <f>IFERROR(INDEX($G$7:$G$60000,MATCH(ROW()-6,$Q$7:$Q$60000,0)),"")</f>
        <v/>
      </c>
      <c r="Z116">
        <f>IFERROR(INDEX($H$7:$H$60000,MATCH(ROW()-6,$Q$7:$Q$60000,0)),"")</f>
        <v/>
      </c>
      <c r="AA116">
        <f>IFERROR(INDEX($I$7:$I$60000,MATCH(ROW()-6,$Q$7:$Q$60000,0)),"")</f>
        <v/>
      </c>
      <c r="AB116">
        <f>IFERROR(INDEX($J$7:$J$60000,MATCH(ROW()-6,$Q$7:$Q$60000,0)),"")</f>
        <v/>
      </c>
      <c r="AC116">
        <f>IFERROR(INDEX($K$7:$K$60000,MATCH(ROW()-6,$Q$7:$Q$60000,0)),"")</f>
        <v/>
      </c>
      <c r="AD116">
        <f>IFERROR(INDEX($L$7:$L$60000,MATCH(ROW()-6,$Q$7:$Q$60000,0)),"")</f>
        <v/>
      </c>
      <c r="AE116">
        <f>IFERROR(INDEX($M$7:$M$60000,MATCH(ROW()-6,$Q$7:$Q$60000,0)),"")</f>
        <v/>
      </c>
      <c r="AF116">
        <f>IFERROR(INDEX($N$7:$N$60000,MATCH(ROW()-6,$Q$7:$Q$60000,0)),"")</f>
        <v/>
      </c>
      <c r="AH116" s="9">
        <f>IF(OR($S116="",$S115=""),"",LN($T116/$T115))</f>
        <v/>
      </c>
      <c r="AI116" s="9">
        <f>IF(OR($S116="",$S115=""),"",$C$2*LN(U116/U115))</f>
        <v/>
      </c>
      <c r="AJ116" s="9">
        <f>IF(OR($S116="",$S115=""),"",$D$2*(V116-V115))</f>
        <v/>
      </c>
      <c r="AK116" s="9">
        <f>IF(OR($S116="",$S115=""),"",$E$2*(W116-W115))</f>
        <v/>
      </c>
      <c r="AL116" s="9">
        <f>IF(OR($S116="",$S115=""),"",$F$2*LN(X116/X115))</f>
        <v/>
      </c>
      <c r="AM116" s="9">
        <f>IF(OR($S116="",$S115=""),"",$G$2*(Y116-Y115))</f>
        <v/>
      </c>
      <c r="AN116" s="9">
        <f>IF(OR($S116="",$S115=""),"",$H$2*LN(Z116/Z115))</f>
        <v/>
      </c>
      <c r="AO116" s="9">
        <f>IF(OR($S116="",$S115=""),"",$I$2*(AA116-AA115))</f>
        <v/>
      </c>
      <c r="AP116" s="9">
        <f>IF(OR($S116="",$S115=""),"",$J$2*LN(AB116/AB115))</f>
        <v/>
      </c>
      <c r="AQ116" s="9">
        <f>IF(OR($S116="",$S115=""),"",$K$2*(AC116-AC115))</f>
        <v/>
      </c>
      <c r="AR116" s="9">
        <f>IF(OR($S116="",$S115=""),"",$L$2*LN(AD116/AD115))</f>
        <v/>
      </c>
      <c r="AS116" s="9">
        <f>IF(OR($S116="",$S115=""),"",$M$2*LN(AE116/AE115))</f>
        <v/>
      </c>
      <c r="AT116" s="9">
        <f>IF(OR($S116="",$S115=""),"",$N$2*LN(AF116/AF115))</f>
        <v/>
      </c>
      <c r="AV116" s="9">
        <f>IF($AH116="","",$AY$16+$AY$4*AI116+$AY$5*AJ116+$AY$6*AK116+$AY$7*AL116+$AY$8*AM116+$AY$9*AN116+$AY$10*AO116+$AY$11*AP116+$AY$12*AQ116+$AY$13*AR116+$AY$14*AS116+$AY$15*AT116)</f>
        <v/>
      </c>
      <c r="BC116" s="10">
        <f>IF((ROW()-6)&lt;=$Q$3,INDEX(LINEST(AH57:AH116,AI57:AT116,TRUE,TRUE),1,13)*$Q$4,"")</f>
        <v/>
      </c>
      <c r="BD116" s="9">
        <f>IF((ROW()-6)&lt;=$Q$3,INDEX(LINEST(AH57:AH116,AI57:AT116,TRUE,TRUE),1,12),"")</f>
        <v/>
      </c>
      <c r="BE116" s="9">
        <f>IF((ROW()-6)&lt;=$Q$3,INDEX(LINEST(AH57:AH116,AI57:AT116,TRUE,TRUE),1,11),"")</f>
        <v/>
      </c>
      <c r="BF116" s="9">
        <f>IF((ROW()-6)&lt;=$Q$3,INDEX(LINEST(AH57:AH116,AI57:AT116,TRUE,TRUE),1,10),"")</f>
        <v/>
      </c>
      <c r="BG116" s="9">
        <f>IF((ROW()-6)&lt;=$Q$3,INDEX(LINEST(AH57:AH116,AI57:AT116,TRUE,TRUE),1,9),"")</f>
        <v/>
      </c>
      <c r="BH116" s="9">
        <f>IF((ROW()-6)&lt;=$Q$3,INDEX(LINEST(AH57:AH116,AI57:AT116,TRUE,TRUE),1,8),"")</f>
        <v/>
      </c>
      <c r="BI116" s="9">
        <f>IF((ROW()-6)&lt;=$Q$3,INDEX(LINEST(AH57:AH116,AI57:AT116,TRUE,TRUE),1,7),"")</f>
        <v/>
      </c>
      <c r="BJ116" s="9">
        <f>IF((ROW()-6)&lt;=$Q$3,INDEX(LINEST(AH57:AH116,AI57:AT116,TRUE,TRUE),1,6),"")</f>
        <v/>
      </c>
      <c r="BK116" s="9">
        <f>IF((ROW()-6)&lt;=$Q$3,INDEX(LINEST(AH57:AH116,AI57:AT116,TRUE,TRUE),1,5),"")</f>
        <v/>
      </c>
      <c r="BL116" s="9">
        <f>IF((ROW()-6)&lt;=$Q$3,INDEX(LINEST(AH57:AH116,AI57:AT116,TRUE,TRUE),1,4),"")</f>
        <v/>
      </c>
      <c r="BM116" s="9">
        <f>IF((ROW()-6)&lt;=$Q$3,INDEX(LINEST(AH57:AH116,AI57:AT116,TRUE,TRUE),1,3),"")</f>
        <v/>
      </c>
      <c r="BN116" s="9">
        <f>IF((ROW()-6)&lt;=$Q$3,INDEX(LINEST(AH57:AH116,AI57:AT116,TRUE,TRUE),1,2),"")</f>
        <v/>
      </c>
      <c r="BO116" s="9">
        <f>IF((ROW()-6)&lt;=$Q$3,INDEX(LINEST(AH57:AH116,AI57:AT116,TRUE,TRUE),1,1),"")</f>
        <v/>
      </c>
      <c r="BP116" s="10">
        <f>IF((ROW()-6)&lt;=$Q$3,INDEX(LINEST(AH57:AH116,AI57:AT116,TRUE,TRUE),3,1),"")</f>
        <v/>
      </c>
      <c r="BR116" s="9">
        <f>IF(AND((ROW()-6)&lt;=$Q$3,ISNUMBER(BC115)),BC115/$Q$4+BD115*AI116+BE115*AJ116+BF115*AK116+BG115*AL116+BH115*AM116+BI115*AN116+BJ115*AO116+BK115*AP116+BL115*AQ116+BM115*AR116+BN115*AS116+BO115*AT116,"")</f>
        <v/>
      </c>
      <c r="BS116">
        <f>IF(ISNUMBER(BR116),AVERAGE(AH56:AH115),"")</f>
        <v/>
      </c>
      <c r="BT116">
        <f>IF(ISNUMBER(BR116),(AH116-BR116)^2,"")</f>
        <v/>
      </c>
      <c r="BU116">
        <f>IF(ISNUMBER(BR116),AH116^2,"")</f>
        <v/>
      </c>
      <c r="BV116">
        <f>IF(ISNUMBER(BR116),(AH116-BS116)^2,"")</f>
        <v/>
      </c>
    </row>
    <row r="117">
      <c r="O117">
        <f>IF($R117="","",CHOOSE($Q$2,YEAR(R117)*12+MONTH(R117),INT((R117-2)/7),YEAR(R117)*4+ROUNDUP(MONTH(R117)/3)))</f>
        <v/>
      </c>
      <c r="P117">
        <f>IF($R117="","",IF($R118="",1,IF(O117&lt;&gt;O118,1,0)))</f>
        <v/>
      </c>
      <c r="Q117">
        <f>IF(P117=1,SUM($P$7:P117),"")</f>
        <v/>
      </c>
      <c r="R117">
        <f>IF($A117="","",IF(ISNUMBER($A117),$A117,IFERROR(DATEVALUE($A117),NA())))</f>
        <v/>
      </c>
      <c r="S117" s="7">
        <f>IFERROR(INDEX($R$7:$R$60000,MATCH(ROW()-6,$Q$7:$Q$60000,0)),"")</f>
        <v/>
      </c>
      <c r="T117">
        <f>IFERROR(INDEX($B$7:$B$60000,MATCH(ROW()-6,$Q$7:$Q$60000,0)),"")</f>
        <v/>
      </c>
      <c r="U117">
        <f>IFERROR(INDEX($C$7:$C$60000,MATCH(ROW()-6,$Q$7:$Q$60000,0)),"")</f>
        <v/>
      </c>
      <c r="V117">
        <f>IFERROR(INDEX($D$7:$D$60000,MATCH(ROW()-6,$Q$7:$Q$60000,0)),"")</f>
        <v/>
      </c>
      <c r="W117">
        <f>IFERROR(INDEX($E$7:$E$60000,MATCH(ROW()-6,$Q$7:$Q$60000,0)),"")</f>
        <v/>
      </c>
      <c r="X117">
        <f>IFERROR(INDEX($F$7:$F$60000,MATCH(ROW()-6,$Q$7:$Q$60000,0)),"")</f>
        <v/>
      </c>
      <c r="Y117">
        <f>IFERROR(INDEX($G$7:$G$60000,MATCH(ROW()-6,$Q$7:$Q$60000,0)),"")</f>
        <v/>
      </c>
      <c r="Z117">
        <f>IFERROR(INDEX($H$7:$H$60000,MATCH(ROW()-6,$Q$7:$Q$60000,0)),"")</f>
        <v/>
      </c>
      <c r="AA117">
        <f>IFERROR(INDEX($I$7:$I$60000,MATCH(ROW()-6,$Q$7:$Q$60000,0)),"")</f>
        <v/>
      </c>
      <c r="AB117">
        <f>IFERROR(INDEX($J$7:$J$60000,MATCH(ROW()-6,$Q$7:$Q$60000,0)),"")</f>
        <v/>
      </c>
      <c r="AC117">
        <f>IFERROR(INDEX($K$7:$K$60000,MATCH(ROW()-6,$Q$7:$Q$60000,0)),"")</f>
        <v/>
      </c>
      <c r="AD117">
        <f>IFERROR(INDEX($L$7:$L$60000,MATCH(ROW()-6,$Q$7:$Q$60000,0)),"")</f>
        <v/>
      </c>
      <c r="AE117">
        <f>IFERROR(INDEX($M$7:$M$60000,MATCH(ROW()-6,$Q$7:$Q$60000,0)),"")</f>
        <v/>
      </c>
      <c r="AF117">
        <f>IFERROR(INDEX($N$7:$N$60000,MATCH(ROW()-6,$Q$7:$Q$60000,0)),"")</f>
        <v/>
      </c>
      <c r="AH117" s="9">
        <f>IF(OR($S117="",$S116=""),"",LN($T117/$T116))</f>
        <v/>
      </c>
      <c r="AI117" s="9">
        <f>IF(OR($S117="",$S116=""),"",$C$2*LN(U117/U116))</f>
        <v/>
      </c>
      <c r="AJ117" s="9">
        <f>IF(OR($S117="",$S116=""),"",$D$2*(V117-V116))</f>
        <v/>
      </c>
      <c r="AK117" s="9">
        <f>IF(OR($S117="",$S116=""),"",$E$2*(W117-W116))</f>
        <v/>
      </c>
      <c r="AL117" s="9">
        <f>IF(OR($S117="",$S116=""),"",$F$2*LN(X117/X116))</f>
        <v/>
      </c>
      <c r="AM117" s="9">
        <f>IF(OR($S117="",$S116=""),"",$G$2*(Y117-Y116))</f>
        <v/>
      </c>
      <c r="AN117" s="9">
        <f>IF(OR($S117="",$S116=""),"",$H$2*LN(Z117/Z116))</f>
        <v/>
      </c>
      <c r="AO117" s="9">
        <f>IF(OR($S117="",$S116=""),"",$I$2*(AA117-AA116))</f>
        <v/>
      </c>
      <c r="AP117" s="9">
        <f>IF(OR($S117="",$S116=""),"",$J$2*LN(AB117/AB116))</f>
        <v/>
      </c>
      <c r="AQ117" s="9">
        <f>IF(OR($S117="",$S116=""),"",$K$2*(AC117-AC116))</f>
        <v/>
      </c>
      <c r="AR117" s="9">
        <f>IF(OR($S117="",$S116=""),"",$L$2*LN(AD117/AD116))</f>
        <v/>
      </c>
      <c r="AS117" s="9">
        <f>IF(OR($S117="",$S116=""),"",$M$2*LN(AE117/AE116))</f>
        <v/>
      </c>
      <c r="AT117" s="9">
        <f>IF(OR($S117="",$S116=""),"",$N$2*LN(AF117/AF116))</f>
        <v/>
      </c>
      <c r="AV117" s="9">
        <f>IF($AH117="","",$AY$16+$AY$4*AI117+$AY$5*AJ117+$AY$6*AK117+$AY$7*AL117+$AY$8*AM117+$AY$9*AN117+$AY$10*AO117+$AY$11*AP117+$AY$12*AQ117+$AY$13*AR117+$AY$14*AS117+$AY$15*AT117)</f>
        <v/>
      </c>
      <c r="BC117" s="10">
        <f>IF((ROW()-6)&lt;=$Q$3,INDEX(LINEST(AH58:AH117,AI58:AT117,TRUE,TRUE),1,13)*$Q$4,"")</f>
        <v/>
      </c>
      <c r="BD117" s="9">
        <f>IF((ROW()-6)&lt;=$Q$3,INDEX(LINEST(AH58:AH117,AI58:AT117,TRUE,TRUE),1,12),"")</f>
        <v/>
      </c>
      <c r="BE117" s="9">
        <f>IF((ROW()-6)&lt;=$Q$3,INDEX(LINEST(AH58:AH117,AI58:AT117,TRUE,TRUE),1,11),"")</f>
        <v/>
      </c>
      <c r="BF117" s="9">
        <f>IF((ROW()-6)&lt;=$Q$3,INDEX(LINEST(AH58:AH117,AI58:AT117,TRUE,TRUE),1,10),"")</f>
        <v/>
      </c>
      <c r="BG117" s="9">
        <f>IF((ROW()-6)&lt;=$Q$3,INDEX(LINEST(AH58:AH117,AI58:AT117,TRUE,TRUE),1,9),"")</f>
        <v/>
      </c>
      <c r="BH117" s="9">
        <f>IF((ROW()-6)&lt;=$Q$3,INDEX(LINEST(AH58:AH117,AI58:AT117,TRUE,TRUE),1,8),"")</f>
        <v/>
      </c>
      <c r="BI117" s="9">
        <f>IF((ROW()-6)&lt;=$Q$3,INDEX(LINEST(AH58:AH117,AI58:AT117,TRUE,TRUE),1,7),"")</f>
        <v/>
      </c>
      <c r="BJ117" s="9">
        <f>IF((ROW()-6)&lt;=$Q$3,INDEX(LINEST(AH58:AH117,AI58:AT117,TRUE,TRUE),1,6),"")</f>
        <v/>
      </c>
      <c r="BK117" s="9">
        <f>IF((ROW()-6)&lt;=$Q$3,INDEX(LINEST(AH58:AH117,AI58:AT117,TRUE,TRUE),1,5),"")</f>
        <v/>
      </c>
      <c r="BL117" s="9">
        <f>IF((ROW()-6)&lt;=$Q$3,INDEX(LINEST(AH58:AH117,AI58:AT117,TRUE,TRUE),1,4),"")</f>
        <v/>
      </c>
      <c r="BM117" s="9">
        <f>IF((ROW()-6)&lt;=$Q$3,INDEX(LINEST(AH58:AH117,AI58:AT117,TRUE,TRUE),1,3),"")</f>
        <v/>
      </c>
      <c r="BN117" s="9">
        <f>IF((ROW()-6)&lt;=$Q$3,INDEX(LINEST(AH58:AH117,AI58:AT117,TRUE,TRUE),1,2),"")</f>
        <v/>
      </c>
      <c r="BO117" s="9">
        <f>IF((ROW()-6)&lt;=$Q$3,INDEX(LINEST(AH58:AH117,AI58:AT117,TRUE,TRUE),1,1),"")</f>
        <v/>
      </c>
      <c r="BP117" s="10">
        <f>IF((ROW()-6)&lt;=$Q$3,INDEX(LINEST(AH58:AH117,AI58:AT117,TRUE,TRUE),3,1),"")</f>
        <v/>
      </c>
      <c r="BR117" s="9">
        <f>IF(AND((ROW()-6)&lt;=$Q$3,ISNUMBER(BC116)),BC116/$Q$4+BD116*AI117+BE116*AJ117+BF116*AK117+BG116*AL117+BH116*AM117+BI116*AN117+BJ116*AO117+BK116*AP117+BL116*AQ117+BM116*AR117+BN116*AS117+BO116*AT117,"")</f>
        <v/>
      </c>
      <c r="BS117">
        <f>IF(ISNUMBER(BR117),AVERAGE(AH57:AH116),"")</f>
        <v/>
      </c>
      <c r="BT117">
        <f>IF(ISNUMBER(BR117),(AH117-BR117)^2,"")</f>
        <v/>
      </c>
      <c r="BU117">
        <f>IF(ISNUMBER(BR117),AH117^2,"")</f>
        <v/>
      </c>
      <c r="BV117">
        <f>IF(ISNUMBER(BR117),(AH117-BS117)^2,"")</f>
        <v/>
      </c>
    </row>
    <row r="118">
      <c r="O118">
        <f>IF($R118="","",CHOOSE($Q$2,YEAR(R118)*12+MONTH(R118),INT((R118-2)/7),YEAR(R118)*4+ROUNDUP(MONTH(R118)/3)))</f>
        <v/>
      </c>
      <c r="P118">
        <f>IF($R118="","",IF($R119="",1,IF(O118&lt;&gt;O119,1,0)))</f>
        <v/>
      </c>
      <c r="Q118">
        <f>IF(P118=1,SUM($P$7:P118),"")</f>
        <v/>
      </c>
      <c r="R118">
        <f>IF($A118="","",IF(ISNUMBER($A118),$A118,IFERROR(DATEVALUE($A118),NA())))</f>
        <v/>
      </c>
      <c r="S118" s="7">
        <f>IFERROR(INDEX($R$7:$R$60000,MATCH(ROW()-6,$Q$7:$Q$60000,0)),"")</f>
        <v/>
      </c>
      <c r="T118">
        <f>IFERROR(INDEX($B$7:$B$60000,MATCH(ROW()-6,$Q$7:$Q$60000,0)),"")</f>
        <v/>
      </c>
      <c r="U118">
        <f>IFERROR(INDEX($C$7:$C$60000,MATCH(ROW()-6,$Q$7:$Q$60000,0)),"")</f>
        <v/>
      </c>
      <c r="V118">
        <f>IFERROR(INDEX($D$7:$D$60000,MATCH(ROW()-6,$Q$7:$Q$60000,0)),"")</f>
        <v/>
      </c>
      <c r="W118">
        <f>IFERROR(INDEX($E$7:$E$60000,MATCH(ROW()-6,$Q$7:$Q$60000,0)),"")</f>
        <v/>
      </c>
      <c r="X118">
        <f>IFERROR(INDEX($F$7:$F$60000,MATCH(ROW()-6,$Q$7:$Q$60000,0)),"")</f>
        <v/>
      </c>
      <c r="Y118">
        <f>IFERROR(INDEX($G$7:$G$60000,MATCH(ROW()-6,$Q$7:$Q$60000,0)),"")</f>
        <v/>
      </c>
      <c r="Z118">
        <f>IFERROR(INDEX($H$7:$H$60000,MATCH(ROW()-6,$Q$7:$Q$60000,0)),"")</f>
        <v/>
      </c>
      <c r="AA118">
        <f>IFERROR(INDEX($I$7:$I$60000,MATCH(ROW()-6,$Q$7:$Q$60000,0)),"")</f>
        <v/>
      </c>
      <c r="AB118">
        <f>IFERROR(INDEX($J$7:$J$60000,MATCH(ROW()-6,$Q$7:$Q$60000,0)),"")</f>
        <v/>
      </c>
      <c r="AC118">
        <f>IFERROR(INDEX($K$7:$K$60000,MATCH(ROW()-6,$Q$7:$Q$60000,0)),"")</f>
        <v/>
      </c>
      <c r="AD118">
        <f>IFERROR(INDEX($L$7:$L$60000,MATCH(ROW()-6,$Q$7:$Q$60000,0)),"")</f>
        <v/>
      </c>
      <c r="AE118">
        <f>IFERROR(INDEX($M$7:$M$60000,MATCH(ROW()-6,$Q$7:$Q$60000,0)),"")</f>
        <v/>
      </c>
      <c r="AF118">
        <f>IFERROR(INDEX($N$7:$N$60000,MATCH(ROW()-6,$Q$7:$Q$60000,0)),"")</f>
        <v/>
      </c>
      <c r="AH118" s="9">
        <f>IF(OR($S118="",$S117=""),"",LN($T118/$T117))</f>
        <v/>
      </c>
      <c r="AI118" s="9">
        <f>IF(OR($S118="",$S117=""),"",$C$2*LN(U118/U117))</f>
        <v/>
      </c>
      <c r="AJ118" s="9">
        <f>IF(OR($S118="",$S117=""),"",$D$2*(V118-V117))</f>
        <v/>
      </c>
      <c r="AK118" s="9">
        <f>IF(OR($S118="",$S117=""),"",$E$2*(W118-W117))</f>
        <v/>
      </c>
      <c r="AL118" s="9">
        <f>IF(OR($S118="",$S117=""),"",$F$2*LN(X118/X117))</f>
        <v/>
      </c>
      <c r="AM118" s="9">
        <f>IF(OR($S118="",$S117=""),"",$G$2*(Y118-Y117))</f>
        <v/>
      </c>
      <c r="AN118" s="9">
        <f>IF(OR($S118="",$S117=""),"",$H$2*LN(Z118/Z117))</f>
        <v/>
      </c>
      <c r="AO118" s="9">
        <f>IF(OR($S118="",$S117=""),"",$I$2*(AA118-AA117))</f>
        <v/>
      </c>
      <c r="AP118" s="9">
        <f>IF(OR($S118="",$S117=""),"",$J$2*LN(AB118/AB117))</f>
        <v/>
      </c>
      <c r="AQ118" s="9">
        <f>IF(OR($S118="",$S117=""),"",$K$2*(AC118-AC117))</f>
        <v/>
      </c>
      <c r="AR118" s="9">
        <f>IF(OR($S118="",$S117=""),"",$L$2*LN(AD118/AD117))</f>
        <v/>
      </c>
      <c r="AS118" s="9">
        <f>IF(OR($S118="",$S117=""),"",$M$2*LN(AE118/AE117))</f>
        <v/>
      </c>
      <c r="AT118" s="9">
        <f>IF(OR($S118="",$S117=""),"",$N$2*LN(AF118/AF117))</f>
        <v/>
      </c>
      <c r="AV118" s="9">
        <f>IF($AH118="","",$AY$16+$AY$4*AI118+$AY$5*AJ118+$AY$6*AK118+$AY$7*AL118+$AY$8*AM118+$AY$9*AN118+$AY$10*AO118+$AY$11*AP118+$AY$12*AQ118+$AY$13*AR118+$AY$14*AS118+$AY$15*AT118)</f>
        <v/>
      </c>
      <c r="BC118" s="10">
        <f>IF((ROW()-6)&lt;=$Q$3,INDEX(LINEST(AH59:AH118,AI59:AT118,TRUE,TRUE),1,13)*$Q$4,"")</f>
        <v/>
      </c>
      <c r="BD118" s="9">
        <f>IF((ROW()-6)&lt;=$Q$3,INDEX(LINEST(AH59:AH118,AI59:AT118,TRUE,TRUE),1,12),"")</f>
        <v/>
      </c>
      <c r="BE118" s="9">
        <f>IF((ROW()-6)&lt;=$Q$3,INDEX(LINEST(AH59:AH118,AI59:AT118,TRUE,TRUE),1,11),"")</f>
        <v/>
      </c>
      <c r="BF118" s="9">
        <f>IF((ROW()-6)&lt;=$Q$3,INDEX(LINEST(AH59:AH118,AI59:AT118,TRUE,TRUE),1,10),"")</f>
        <v/>
      </c>
      <c r="BG118" s="9">
        <f>IF((ROW()-6)&lt;=$Q$3,INDEX(LINEST(AH59:AH118,AI59:AT118,TRUE,TRUE),1,9),"")</f>
        <v/>
      </c>
      <c r="BH118" s="9">
        <f>IF((ROW()-6)&lt;=$Q$3,INDEX(LINEST(AH59:AH118,AI59:AT118,TRUE,TRUE),1,8),"")</f>
        <v/>
      </c>
      <c r="BI118" s="9">
        <f>IF((ROW()-6)&lt;=$Q$3,INDEX(LINEST(AH59:AH118,AI59:AT118,TRUE,TRUE),1,7),"")</f>
        <v/>
      </c>
      <c r="BJ118" s="9">
        <f>IF((ROW()-6)&lt;=$Q$3,INDEX(LINEST(AH59:AH118,AI59:AT118,TRUE,TRUE),1,6),"")</f>
        <v/>
      </c>
      <c r="BK118" s="9">
        <f>IF((ROW()-6)&lt;=$Q$3,INDEX(LINEST(AH59:AH118,AI59:AT118,TRUE,TRUE),1,5),"")</f>
        <v/>
      </c>
      <c r="BL118" s="9">
        <f>IF((ROW()-6)&lt;=$Q$3,INDEX(LINEST(AH59:AH118,AI59:AT118,TRUE,TRUE),1,4),"")</f>
        <v/>
      </c>
      <c r="BM118" s="9">
        <f>IF((ROW()-6)&lt;=$Q$3,INDEX(LINEST(AH59:AH118,AI59:AT118,TRUE,TRUE),1,3),"")</f>
        <v/>
      </c>
      <c r="BN118" s="9">
        <f>IF((ROW()-6)&lt;=$Q$3,INDEX(LINEST(AH59:AH118,AI59:AT118,TRUE,TRUE),1,2),"")</f>
        <v/>
      </c>
      <c r="BO118" s="9">
        <f>IF((ROW()-6)&lt;=$Q$3,INDEX(LINEST(AH59:AH118,AI59:AT118,TRUE,TRUE),1,1),"")</f>
        <v/>
      </c>
      <c r="BP118" s="10">
        <f>IF((ROW()-6)&lt;=$Q$3,INDEX(LINEST(AH59:AH118,AI59:AT118,TRUE,TRUE),3,1),"")</f>
        <v/>
      </c>
      <c r="BR118" s="9">
        <f>IF(AND((ROW()-6)&lt;=$Q$3,ISNUMBER(BC117)),BC117/$Q$4+BD117*AI118+BE117*AJ118+BF117*AK118+BG117*AL118+BH117*AM118+BI117*AN118+BJ117*AO118+BK117*AP118+BL117*AQ118+BM117*AR118+BN117*AS118+BO117*AT118,"")</f>
        <v/>
      </c>
      <c r="BS118">
        <f>IF(ISNUMBER(BR118),AVERAGE(AH58:AH117),"")</f>
        <v/>
      </c>
      <c r="BT118">
        <f>IF(ISNUMBER(BR118),(AH118-BR118)^2,"")</f>
        <v/>
      </c>
      <c r="BU118">
        <f>IF(ISNUMBER(BR118),AH118^2,"")</f>
        <v/>
      </c>
      <c r="BV118">
        <f>IF(ISNUMBER(BR118),(AH118-BS118)^2,"")</f>
        <v/>
      </c>
    </row>
    <row r="119">
      <c r="O119">
        <f>IF($R119="","",CHOOSE($Q$2,YEAR(R119)*12+MONTH(R119),INT((R119-2)/7),YEAR(R119)*4+ROUNDUP(MONTH(R119)/3)))</f>
        <v/>
      </c>
      <c r="P119">
        <f>IF($R119="","",IF($R120="",1,IF(O119&lt;&gt;O120,1,0)))</f>
        <v/>
      </c>
      <c r="Q119">
        <f>IF(P119=1,SUM($P$7:P119),"")</f>
        <v/>
      </c>
      <c r="R119">
        <f>IF($A119="","",IF(ISNUMBER($A119),$A119,IFERROR(DATEVALUE($A119),NA())))</f>
        <v/>
      </c>
      <c r="S119" s="7">
        <f>IFERROR(INDEX($R$7:$R$60000,MATCH(ROW()-6,$Q$7:$Q$60000,0)),"")</f>
        <v/>
      </c>
      <c r="T119">
        <f>IFERROR(INDEX($B$7:$B$60000,MATCH(ROW()-6,$Q$7:$Q$60000,0)),"")</f>
        <v/>
      </c>
      <c r="U119">
        <f>IFERROR(INDEX($C$7:$C$60000,MATCH(ROW()-6,$Q$7:$Q$60000,0)),"")</f>
        <v/>
      </c>
      <c r="V119">
        <f>IFERROR(INDEX($D$7:$D$60000,MATCH(ROW()-6,$Q$7:$Q$60000,0)),"")</f>
        <v/>
      </c>
      <c r="W119">
        <f>IFERROR(INDEX($E$7:$E$60000,MATCH(ROW()-6,$Q$7:$Q$60000,0)),"")</f>
        <v/>
      </c>
      <c r="X119">
        <f>IFERROR(INDEX($F$7:$F$60000,MATCH(ROW()-6,$Q$7:$Q$60000,0)),"")</f>
        <v/>
      </c>
      <c r="Y119">
        <f>IFERROR(INDEX($G$7:$G$60000,MATCH(ROW()-6,$Q$7:$Q$60000,0)),"")</f>
        <v/>
      </c>
      <c r="Z119">
        <f>IFERROR(INDEX($H$7:$H$60000,MATCH(ROW()-6,$Q$7:$Q$60000,0)),"")</f>
        <v/>
      </c>
      <c r="AA119">
        <f>IFERROR(INDEX($I$7:$I$60000,MATCH(ROW()-6,$Q$7:$Q$60000,0)),"")</f>
        <v/>
      </c>
      <c r="AB119">
        <f>IFERROR(INDEX($J$7:$J$60000,MATCH(ROW()-6,$Q$7:$Q$60000,0)),"")</f>
        <v/>
      </c>
      <c r="AC119">
        <f>IFERROR(INDEX($K$7:$K$60000,MATCH(ROW()-6,$Q$7:$Q$60000,0)),"")</f>
        <v/>
      </c>
      <c r="AD119">
        <f>IFERROR(INDEX($L$7:$L$60000,MATCH(ROW()-6,$Q$7:$Q$60000,0)),"")</f>
        <v/>
      </c>
      <c r="AE119">
        <f>IFERROR(INDEX($M$7:$M$60000,MATCH(ROW()-6,$Q$7:$Q$60000,0)),"")</f>
        <v/>
      </c>
      <c r="AF119">
        <f>IFERROR(INDEX($N$7:$N$60000,MATCH(ROW()-6,$Q$7:$Q$60000,0)),"")</f>
        <v/>
      </c>
      <c r="AH119" s="9">
        <f>IF(OR($S119="",$S118=""),"",LN($T119/$T118))</f>
        <v/>
      </c>
      <c r="AI119" s="9">
        <f>IF(OR($S119="",$S118=""),"",$C$2*LN(U119/U118))</f>
        <v/>
      </c>
      <c r="AJ119" s="9">
        <f>IF(OR($S119="",$S118=""),"",$D$2*(V119-V118))</f>
        <v/>
      </c>
      <c r="AK119" s="9">
        <f>IF(OR($S119="",$S118=""),"",$E$2*(W119-W118))</f>
        <v/>
      </c>
      <c r="AL119" s="9">
        <f>IF(OR($S119="",$S118=""),"",$F$2*LN(X119/X118))</f>
        <v/>
      </c>
      <c r="AM119" s="9">
        <f>IF(OR($S119="",$S118=""),"",$G$2*(Y119-Y118))</f>
        <v/>
      </c>
      <c r="AN119" s="9">
        <f>IF(OR($S119="",$S118=""),"",$H$2*LN(Z119/Z118))</f>
        <v/>
      </c>
      <c r="AO119" s="9">
        <f>IF(OR($S119="",$S118=""),"",$I$2*(AA119-AA118))</f>
        <v/>
      </c>
      <c r="AP119" s="9">
        <f>IF(OR($S119="",$S118=""),"",$J$2*LN(AB119/AB118))</f>
        <v/>
      </c>
      <c r="AQ119" s="9">
        <f>IF(OR($S119="",$S118=""),"",$K$2*(AC119-AC118))</f>
        <v/>
      </c>
      <c r="AR119" s="9">
        <f>IF(OR($S119="",$S118=""),"",$L$2*LN(AD119/AD118))</f>
        <v/>
      </c>
      <c r="AS119" s="9">
        <f>IF(OR($S119="",$S118=""),"",$M$2*LN(AE119/AE118))</f>
        <v/>
      </c>
      <c r="AT119" s="9">
        <f>IF(OR($S119="",$S118=""),"",$N$2*LN(AF119/AF118))</f>
        <v/>
      </c>
      <c r="AV119" s="9">
        <f>IF($AH119="","",$AY$16+$AY$4*AI119+$AY$5*AJ119+$AY$6*AK119+$AY$7*AL119+$AY$8*AM119+$AY$9*AN119+$AY$10*AO119+$AY$11*AP119+$AY$12*AQ119+$AY$13*AR119+$AY$14*AS119+$AY$15*AT119)</f>
        <v/>
      </c>
      <c r="BC119" s="10">
        <f>IF((ROW()-6)&lt;=$Q$3,INDEX(LINEST(AH60:AH119,AI60:AT119,TRUE,TRUE),1,13)*$Q$4,"")</f>
        <v/>
      </c>
      <c r="BD119" s="9">
        <f>IF((ROW()-6)&lt;=$Q$3,INDEX(LINEST(AH60:AH119,AI60:AT119,TRUE,TRUE),1,12),"")</f>
        <v/>
      </c>
      <c r="BE119" s="9">
        <f>IF((ROW()-6)&lt;=$Q$3,INDEX(LINEST(AH60:AH119,AI60:AT119,TRUE,TRUE),1,11),"")</f>
        <v/>
      </c>
      <c r="BF119" s="9">
        <f>IF((ROW()-6)&lt;=$Q$3,INDEX(LINEST(AH60:AH119,AI60:AT119,TRUE,TRUE),1,10),"")</f>
        <v/>
      </c>
      <c r="BG119" s="9">
        <f>IF((ROW()-6)&lt;=$Q$3,INDEX(LINEST(AH60:AH119,AI60:AT119,TRUE,TRUE),1,9),"")</f>
        <v/>
      </c>
      <c r="BH119" s="9">
        <f>IF((ROW()-6)&lt;=$Q$3,INDEX(LINEST(AH60:AH119,AI60:AT119,TRUE,TRUE),1,8),"")</f>
        <v/>
      </c>
      <c r="BI119" s="9">
        <f>IF((ROW()-6)&lt;=$Q$3,INDEX(LINEST(AH60:AH119,AI60:AT119,TRUE,TRUE),1,7),"")</f>
        <v/>
      </c>
      <c r="BJ119" s="9">
        <f>IF((ROW()-6)&lt;=$Q$3,INDEX(LINEST(AH60:AH119,AI60:AT119,TRUE,TRUE),1,6),"")</f>
        <v/>
      </c>
      <c r="BK119" s="9">
        <f>IF((ROW()-6)&lt;=$Q$3,INDEX(LINEST(AH60:AH119,AI60:AT119,TRUE,TRUE),1,5),"")</f>
        <v/>
      </c>
      <c r="BL119" s="9">
        <f>IF((ROW()-6)&lt;=$Q$3,INDEX(LINEST(AH60:AH119,AI60:AT119,TRUE,TRUE),1,4),"")</f>
        <v/>
      </c>
      <c r="BM119" s="9">
        <f>IF((ROW()-6)&lt;=$Q$3,INDEX(LINEST(AH60:AH119,AI60:AT119,TRUE,TRUE),1,3),"")</f>
        <v/>
      </c>
      <c r="BN119" s="9">
        <f>IF((ROW()-6)&lt;=$Q$3,INDEX(LINEST(AH60:AH119,AI60:AT119,TRUE,TRUE),1,2),"")</f>
        <v/>
      </c>
      <c r="BO119" s="9">
        <f>IF((ROW()-6)&lt;=$Q$3,INDEX(LINEST(AH60:AH119,AI60:AT119,TRUE,TRUE),1,1),"")</f>
        <v/>
      </c>
      <c r="BP119" s="10">
        <f>IF((ROW()-6)&lt;=$Q$3,INDEX(LINEST(AH60:AH119,AI60:AT119,TRUE,TRUE),3,1),"")</f>
        <v/>
      </c>
      <c r="BR119" s="9">
        <f>IF(AND((ROW()-6)&lt;=$Q$3,ISNUMBER(BC118)),BC118/$Q$4+BD118*AI119+BE118*AJ119+BF118*AK119+BG118*AL119+BH118*AM119+BI118*AN119+BJ118*AO119+BK118*AP119+BL118*AQ119+BM118*AR119+BN118*AS119+BO118*AT119,"")</f>
        <v/>
      </c>
      <c r="BS119">
        <f>IF(ISNUMBER(BR119),AVERAGE(AH59:AH118),"")</f>
        <v/>
      </c>
      <c r="BT119">
        <f>IF(ISNUMBER(BR119),(AH119-BR119)^2,"")</f>
        <v/>
      </c>
      <c r="BU119">
        <f>IF(ISNUMBER(BR119),AH119^2,"")</f>
        <v/>
      </c>
      <c r="BV119">
        <f>IF(ISNUMBER(BR119),(AH119-BS119)^2,"")</f>
        <v/>
      </c>
    </row>
    <row r="120">
      <c r="O120">
        <f>IF($R120="","",CHOOSE($Q$2,YEAR(R120)*12+MONTH(R120),INT((R120-2)/7),YEAR(R120)*4+ROUNDUP(MONTH(R120)/3)))</f>
        <v/>
      </c>
      <c r="P120">
        <f>IF($R120="","",IF($R121="",1,IF(O120&lt;&gt;O121,1,0)))</f>
        <v/>
      </c>
      <c r="Q120">
        <f>IF(P120=1,SUM($P$7:P120),"")</f>
        <v/>
      </c>
      <c r="R120">
        <f>IF($A120="","",IF(ISNUMBER($A120),$A120,IFERROR(DATEVALUE($A120),NA())))</f>
        <v/>
      </c>
      <c r="S120" s="7">
        <f>IFERROR(INDEX($R$7:$R$60000,MATCH(ROW()-6,$Q$7:$Q$60000,0)),"")</f>
        <v/>
      </c>
      <c r="T120">
        <f>IFERROR(INDEX($B$7:$B$60000,MATCH(ROW()-6,$Q$7:$Q$60000,0)),"")</f>
        <v/>
      </c>
      <c r="U120">
        <f>IFERROR(INDEX($C$7:$C$60000,MATCH(ROW()-6,$Q$7:$Q$60000,0)),"")</f>
        <v/>
      </c>
      <c r="V120">
        <f>IFERROR(INDEX($D$7:$D$60000,MATCH(ROW()-6,$Q$7:$Q$60000,0)),"")</f>
        <v/>
      </c>
      <c r="W120">
        <f>IFERROR(INDEX($E$7:$E$60000,MATCH(ROW()-6,$Q$7:$Q$60000,0)),"")</f>
        <v/>
      </c>
      <c r="X120">
        <f>IFERROR(INDEX($F$7:$F$60000,MATCH(ROW()-6,$Q$7:$Q$60000,0)),"")</f>
        <v/>
      </c>
      <c r="Y120">
        <f>IFERROR(INDEX($G$7:$G$60000,MATCH(ROW()-6,$Q$7:$Q$60000,0)),"")</f>
        <v/>
      </c>
      <c r="Z120">
        <f>IFERROR(INDEX($H$7:$H$60000,MATCH(ROW()-6,$Q$7:$Q$60000,0)),"")</f>
        <v/>
      </c>
      <c r="AA120">
        <f>IFERROR(INDEX($I$7:$I$60000,MATCH(ROW()-6,$Q$7:$Q$60000,0)),"")</f>
        <v/>
      </c>
      <c r="AB120">
        <f>IFERROR(INDEX($J$7:$J$60000,MATCH(ROW()-6,$Q$7:$Q$60000,0)),"")</f>
        <v/>
      </c>
      <c r="AC120">
        <f>IFERROR(INDEX($K$7:$K$60000,MATCH(ROW()-6,$Q$7:$Q$60000,0)),"")</f>
        <v/>
      </c>
      <c r="AD120">
        <f>IFERROR(INDEX($L$7:$L$60000,MATCH(ROW()-6,$Q$7:$Q$60000,0)),"")</f>
        <v/>
      </c>
      <c r="AE120">
        <f>IFERROR(INDEX($M$7:$M$60000,MATCH(ROW()-6,$Q$7:$Q$60000,0)),"")</f>
        <v/>
      </c>
      <c r="AF120">
        <f>IFERROR(INDEX($N$7:$N$60000,MATCH(ROW()-6,$Q$7:$Q$60000,0)),"")</f>
        <v/>
      </c>
      <c r="AH120" s="9">
        <f>IF(OR($S120="",$S119=""),"",LN($T120/$T119))</f>
        <v/>
      </c>
      <c r="AI120" s="9">
        <f>IF(OR($S120="",$S119=""),"",$C$2*LN(U120/U119))</f>
        <v/>
      </c>
      <c r="AJ120" s="9">
        <f>IF(OR($S120="",$S119=""),"",$D$2*(V120-V119))</f>
        <v/>
      </c>
      <c r="AK120" s="9">
        <f>IF(OR($S120="",$S119=""),"",$E$2*(W120-W119))</f>
        <v/>
      </c>
      <c r="AL120" s="9">
        <f>IF(OR($S120="",$S119=""),"",$F$2*LN(X120/X119))</f>
        <v/>
      </c>
      <c r="AM120" s="9">
        <f>IF(OR($S120="",$S119=""),"",$G$2*(Y120-Y119))</f>
        <v/>
      </c>
      <c r="AN120" s="9">
        <f>IF(OR($S120="",$S119=""),"",$H$2*LN(Z120/Z119))</f>
        <v/>
      </c>
      <c r="AO120" s="9">
        <f>IF(OR($S120="",$S119=""),"",$I$2*(AA120-AA119))</f>
        <v/>
      </c>
      <c r="AP120" s="9">
        <f>IF(OR($S120="",$S119=""),"",$J$2*LN(AB120/AB119))</f>
        <v/>
      </c>
      <c r="AQ120" s="9">
        <f>IF(OR($S120="",$S119=""),"",$K$2*(AC120-AC119))</f>
        <v/>
      </c>
      <c r="AR120" s="9">
        <f>IF(OR($S120="",$S119=""),"",$L$2*LN(AD120/AD119))</f>
        <v/>
      </c>
      <c r="AS120" s="9">
        <f>IF(OR($S120="",$S119=""),"",$M$2*LN(AE120/AE119))</f>
        <v/>
      </c>
      <c r="AT120" s="9">
        <f>IF(OR($S120="",$S119=""),"",$N$2*LN(AF120/AF119))</f>
        <v/>
      </c>
      <c r="AV120" s="9">
        <f>IF($AH120="","",$AY$16+$AY$4*AI120+$AY$5*AJ120+$AY$6*AK120+$AY$7*AL120+$AY$8*AM120+$AY$9*AN120+$AY$10*AO120+$AY$11*AP120+$AY$12*AQ120+$AY$13*AR120+$AY$14*AS120+$AY$15*AT120)</f>
        <v/>
      </c>
      <c r="BC120" s="10">
        <f>IF((ROW()-6)&lt;=$Q$3,INDEX(LINEST(AH61:AH120,AI61:AT120,TRUE,TRUE),1,13)*$Q$4,"")</f>
        <v/>
      </c>
      <c r="BD120" s="9">
        <f>IF((ROW()-6)&lt;=$Q$3,INDEX(LINEST(AH61:AH120,AI61:AT120,TRUE,TRUE),1,12),"")</f>
        <v/>
      </c>
      <c r="BE120" s="9">
        <f>IF((ROW()-6)&lt;=$Q$3,INDEX(LINEST(AH61:AH120,AI61:AT120,TRUE,TRUE),1,11),"")</f>
        <v/>
      </c>
      <c r="BF120" s="9">
        <f>IF((ROW()-6)&lt;=$Q$3,INDEX(LINEST(AH61:AH120,AI61:AT120,TRUE,TRUE),1,10),"")</f>
        <v/>
      </c>
      <c r="BG120" s="9">
        <f>IF((ROW()-6)&lt;=$Q$3,INDEX(LINEST(AH61:AH120,AI61:AT120,TRUE,TRUE),1,9),"")</f>
        <v/>
      </c>
      <c r="BH120" s="9">
        <f>IF((ROW()-6)&lt;=$Q$3,INDEX(LINEST(AH61:AH120,AI61:AT120,TRUE,TRUE),1,8),"")</f>
        <v/>
      </c>
      <c r="BI120" s="9">
        <f>IF((ROW()-6)&lt;=$Q$3,INDEX(LINEST(AH61:AH120,AI61:AT120,TRUE,TRUE),1,7),"")</f>
        <v/>
      </c>
      <c r="BJ120" s="9">
        <f>IF((ROW()-6)&lt;=$Q$3,INDEX(LINEST(AH61:AH120,AI61:AT120,TRUE,TRUE),1,6),"")</f>
        <v/>
      </c>
      <c r="BK120" s="9">
        <f>IF((ROW()-6)&lt;=$Q$3,INDEX(LINEST(AH61:AH120,AI61:AT120,TRUE,TRUE),1,5),"")</f>
        <v/>
      </c>
      <c r="BL120" s="9">
        <f>IF((ROW()-6)&lt;=$Q$3,INDEX(LINEST(AH61:AH120,AI61:AT120,TRUE,TRUE),1,4),"")</f>
        <v/>
      </c>
      <c r="BM120" s="9">
        <f>IF((ROW()-6)&lt;=$Q$3,INDEX(LINEST(AH61:AH120,AI61:AT120,TRUE,TRUE),1,3),"")</f>
        <v/>
      </c>
      <c r="BN120" s="9">
        <f>IF((ROW()-6)&lt;=$Q$3,INDEX(LINEST(AH61:AH120,AI61:AT120,TRUE,TRUE),1,2),"")</f>
        <v/>
      </c>
      <c r="BO120" s="9">
        <f>IF((ROW()-6)&lt;=$Q$3,INDEX(LINEST(AH61:AH120,AI61:AT120,TRUE,TRUE),1,1),"")</f>
        <v/>
      </c>
      <c r="BP120" s="10">
        <f>IF((ROW()-6)&lt;=$Q$3,INDEX(LINEST(AH61:AH120,AI61:AT120,TRUE,TRUE),3,1),"")</f>
        <v/>
      </c>
      <c r="BR120" s="9">
        <f>IF(AND((ROW()-6)&lt;=$Q$3,ISNUMBER(BC119)),BC119/$Q$4+BD119*AI120+BE119*AJ120+BF119*AK120+BG119*AL120+BH119*AM120+BI119*AN120+BJ119*AO120+BK119*AP120+BL119*AQ120+BM119*AR120+BN119*AS120+BO119*AT120,"")</f>
        <v/>
      </c>
      <c r="BS120">
        <f>IF(ISNUMBER(BR120),AVERAGE(AH60:AH119),"")</f>
        <v/>
      </c>
      <c r="BT120">
        <f>IF(ISNUMBER(BR120),(AH120-BR120)^2,"")</f>
        <v/>
      </c>
      <c r="BU120">
        <f>IF(ISNUMBER(BR120),AH120^2,"")</f>
        <v/>
      </c>
      <c r="BV120">
        <f>IF(ISNUMBER(BR120),(AH120-BS120)^2,"")</f>
        <v/>
      </c>
    </row>
    <row r="121">
      <c r="O121">
        <f>IF($R121="","",CHOOSE($Q$2,YEAR(R121)*12+MONTH(R121),INT((R121-2)/7),YEAR(R121)*4+ROUNDUP(MONTH(R121)/3)))</f>
        <v/>
      </c>
      <c r="P121">
        <f>IF($R121="","",IF($R122="",1,IF(O121&lt;&gt;O122,1,0)))</f>
        <v/>
      </c>
      <c r="Q121">
        <f>IF(P121=1,SUM($P$7:P121),"")</f>
        <v/>
      </c>
      <c r="R121">
        <f>IF($A121="","",IF(ISNUMBER($A121),$A121,IFERROR(DATEVALUE($A121),NA())))</f>
        <v/>
      </c>
      <c r="S121" s="7">
        <f>IFERROR(INDEX($R$7:$R$60000,MATCH(ROW()-6,$Q$7:$Q$60000,0)),"")</f>
        <v/>
      </c>
      <c r="T121">
        <f>IFERROR(INDEX($B$7:$B$60000,MATCH(ROW()-6,$Q$7:$Q$60000,0)),"")</f>
        <v/>
      </c>
      <c r="U121">
        <f>IFERROR(INDEX($C$7:$C$60000,MATCH(ROW()-6,$Q$7:$Q$60000,0)),"")</f>
        <v/>
      </c>
      <c r="V121">
        <f>IFERROR(INDEX($D$7:$D$60000,MATCH(ROW()-6,$Q$7:$Q$60000,0)),"")</f>
        <v/>
      </c>
      <c r="W121">
        <f>IFERROR(INDEX($E$7:$E$60000,MATCH(ROW()-6,$Q$7:$Q$60000,0)),"")</f>
        <v/>
      </c>
      <c r="X121">
        <f>IFERROR(INDEX($F$7:$F$60000,MATCH(ROW()-6,$Q$7:$Q$60000,0)),"")</f>
        <v/>
      </c>
      <c r="Y121">
        <f>IFERROR(INDEX($G$7:$G$60000,MATCH(ROW()-6,$Q$7:$Q$60000,0)),"")</f>
        <v/>
      </c>
      <c r="Z121">
        <f>IFERROR(INDEX($H$7:$H$60000,MATCH(ROW()-6,$Q$7:$Q$60000,0)),"")</f>
        <v/>
      </c>
      <c r="AA121">
        <f>IFERROR(INDEX($I$7:$I$60000,MATCH(ROW()-6,$Q$7:$Q$60000,0)),"")</f>
        <v/>
      </c>
      <c r="AB121">
        <f>IFERROR(INDEX($J$7:$J$60000,MATCH(ROW()-6,$Q$7:$Q$60000,0)),"")</f>
        <v/>
      </c>
      <c r="AC121">
        <f>IFERROR(INDEX($K$7:$K$60000,MATCH(ROW()-6,$Q$7:$Q$60000,0)),"")</f>
        <v/>
      </c>
      <c r="AD121">
        <f>IFERROR(INDEX($L$7:$L$60000,MATCH(ROW()-6,$Q$7:$Q$60000,0)),"")</f>
        <v/>
      </c>
      <c r="AE121">
        <f>IFERROR(INDEX($M$7:$M$60000,MATCH(ROW()-6,$Q$7:$Q$60000,0)),"")</f>
        <v/>
      </c>
      <c r="AF121">
        <f>IFERROR(INDEX($N$7:$N$60000,MATCH(ROW()-6,$Q$7:$Q$60000,0)),"")</f>
        <v/>
      </c>
      <c r="AH121" s="9">
        <f>IF(OR($S121="",$S120=""),"",LN($T121/$T120))</f>
        <v/>
      </c>
      <c r="AI121" s="9">
        <f>IF(OR($S121="",$S120=""),"",$C$2*LN(U121/U120))</f>
        <v/>
      </c>
      <c r="AJ121" s="9">
        <f>IF(OR($S121="",$S120=""),"",$D$2*(V121-V120))</f>
        <v/>
      </c>
      <c r="AK121" s="9">
        <f>IF(OR($S121="",$S120=""),"",$E$2*(W121-W120))</f>
        <v/>
      </c>
      <c r="AL121" s="9">
        <f>IF(OR($S121="",$S120=""),"",$F$2*LN(X121/X120))</f>
        <v/>
      </c>
      <c r="AM121" s="9">
        <f>IF(OR($S121="",$S120=""),"",$G$2*(Y121-Y120))</f>
        <v/>
      </c>
      <c r="AN121" s="9">
        <f>IF(OR($S121="",$S120=""),"",$H$2*LN(Z121/Z120))</f>
        <v/>
      </c>
      <c r="AO121" s="9">
        <f>IF(OR($S121="",$S120=""),"",$I$2*(AA121-AA120))</f>
        <v/>
      </c>
      <c r="AP121" s="9">
        <f>IF(OR($S121="",$S120=""),"",$J$2*LN(AB121/AB120))</f>
        <v/>
      </c>
      <c r="AQ121" s="9">
        <f>IF(OR($S121="",$S120=""),"",$K$2*(AC121-AC120))</f>
        <v/>
      </c>
      <c r="AR121" s="9">
        <f>IF(OR($S121="",$S120=""),"",$L$2*LN(AD121/AD120))</f>
        <v/>
      </c>
      <c r="AS121" s="9">
        <f>IF(OR($S121="",$S120=""),"",$M$2*LN(AE121/AE120))</f>
        <v/>
      </c>
      <c r="AT121" s="9">
        <f>IF(OR($S121="",$S120=""),"",$N$2*LN(AF121/AF120))</f>
        <v/>
      </c>
      <c r="AV121" s="9">
        <f>IF($AH121="","",$AY$16+$AY$4*AI121+$AY$5*AJ121+$AY$6*AK121+$AY$7*AL121+$AY$8*AM121+$AY$9*AN121+$AY$10*AO121+$AY$11*AP121+$AY$12*AQ121+$AY$13*AR121+$AY$14*AS121+$AY$15*AT121)</f>
        <v/>
      </c>
      <c r="BC121" s="10">
        <f>IF((ROW()-6)&lt;=$Q$3,INDEX(LINEST(AH62:AH121,AI62:AT121,TRUE,TRUE),1,13)*$Q$4,"")</f>
        <v/>
      </c>
      <c r="BD121" s="9">
        <f>IF((ROW()-6)&lt;=$Q$3,INDEX(LINEST(AH62:AH121,AI62:AT121,TRUE,TRUE),1,12),"")</f>
        <v/>
      </c>
      <c r="BE121" s="9">
        <f>IF((ROW()-6)&lt;=$Q$3,INDEX(LINEST(AH62:AH121,AI62:AT121,TRUE,TRUE),1,11),"")</f>
        <v/>
      </c>
      <c r="BF121" s="9">
        <f>IF((ROW()-6)&lt;=$Q$3,INDEX(LINEST(AH62:AH121,AI62:AT121,TRUE,TRUE),1,10),"")</f>
        <v/>
      </c>
      <c r="BG121" s="9">
        <f>IF((ROW()-6)&lt;=$Q$3,INDEX(LINEST(AH62:AH121,AI62:AT121,TRUE,TRUE),1,9),"")</f>
        <v/>
      </c>
      <c r="BH121" s="9">
        <f>IF((ROW()-6)&lt;=$Q$3,INDEX(LINEST(AH62:AH121,AI62:AT121,TRUE,TRUE),1,8),"")</f>
        <v/>
      </c>
      <c r="BI121" s="9">
        <f>IF((ROW()-6)&lt;=$Q$3,INDEX(LINEST(AH62:AH121,AI62:AT121,TRUE,TRUE),1,7),"")</f>
        <v/>
      </c>
      <c r="BJ121" s="9">
        <f>IF((ROW()-6)&lt;=$Q$3,INDEX(LINEST(AH62:AH121,AI62:AT121,TRUE,TRUE),1,6),"")</f>
        <v/>
      </c>
      <c r="BK121" s="9">
        <f>IF((ROW()-6)&lt;=$Q$3,INDEX(LINEST(AH62:AH121,AI62:AT121,TRUE,TRUE),1,5),"")</f>
        <v/>
      </c>
      <c r="BL121" s="9">
        <f>IF((ROW()-6)&lt;=$Q$3,INDEX(LINEST(AH62:AH121,AI62:AT121,TRUE,TRUE),1,4),"")</f>
        <v/>
      </c>
      <c r="BM121" s="9">
        <f>IF((ROW()-6)&lt;=$Q$3,INDEX(LINEST(AH62:AH121,AI62:AT121,TRUE,TRUE),1,3),"")</f>
        <v/>
      </c>
      <c r="BN121" s="9">
        <f>IF((ROW()-6)&lt;=$Q$3,INDEX(LINEST(AH62:AH121,AI62:AT121,TRUE,TRUE),1,2),"")</f>
        <v/>
      </c>
      <c r="BO121" s="9">
        <f>IF((ROW()-6)&lt;=$Q$3,INDEX(LINEST(AH62:AH121,AI62:AT121,TRUE,TRUE),1,1),"")</f>
        <v/>
      </c>
      <c r="BP121" s="10">
        <f>IF((ROW()-6)&lt;=$Q$3,INDEX(LINEST(AH62:AH121,AI62:AT121,TRUE,TRUE),3,1),"")</f>
        <v/>
      </c>
      <c r="BR121" s="9">
        <f>IF(AND((ROW()-6)&lt;=$Q$3,ISNUMBER(BC120)),BC120/$Q$4+BD120*AI121+BE120*AJ121+BF120*AK121+BG120*AL121+BH120*AM121+BI120*AN121+BJ120*AO121+BK120*AP121+BL120*AQ121+BM120*AR121+BN120*AS121+BO120*AT121,"")</f>
        <v/>
      </c>
      <c r="BS121">
        <f>IF(ISNUMBER(BR121),AVERAGE(AH61:AH120),"")</f>
        <v/>
      </c>
      <c r="BT121">
        <f>IF(ISNUMBER(BR121),(AH121-BR121)^2,"")</f>
        <v/>
      </c>
      <c r="BU121">
        <f>IF(ISNUMBER(BR121),AH121^2,"")</f>
        <v/>
      </c>
      <c r="BV121">
        <f>IF(ISNUMBER(BR121),(AH121-BS121)^2,"")</f>
        <v/>
      </c>
    </row>
    <row r="122">
      <c r="O122">
        <f>IF($R122="","",CHOOSE($Q$2,YEAR(R122)*12+MONTH(R122),INT((R122-2)/7),YEAR(R122)*4+ROUNDUP(MONTH(R122)/3)))</f>
        <v/>
      </c>
      <c r="P122">
        <f>IF($R122="","",IF($R123="",1,IF(O122&lt;&gt;O123,1,0)))</f>
        <v/>
      </c>
      <c r="Q122">
        <f>IF(P122=1,SUM($P$7:P122),"")</f>
        <v/>
      </c>
      <c r="R122">
        <f>IF($A122="","",IF(ISNUMBER($A122),$A122,IFERROR(DATEVALUE($A122),NA())))</f>
        <v/>
      </c>
      <c r="S122" s="7">
        <f>IFERROR(INDEX($R$7:$R$60000,MATCH(ROW()-6,$Q$7:$Q$60000,0)),"")</f>
        <v/>
      </c>
      <c r="T122">
        <f>IFERROR(INDEX($B$7:$B$60000,MATCH(ROW()-6,$Q$7:$Q$60000,0)),"")</f>
        <v/>
      </c>
      <c r="U122">
        <f>IFERROR(INDEX($C$7:$C$60000,MATCH(ROW()-6,$Q$7:$Q$60000,0)),"")</f>
        <v/>
      </c>
      <c r="V122">
        <f>IFERROR(INDEX($D$7:$D$60000,MATCH(ROW()-6,$Q$7:$Q$60000,0)),"")</f>
        <v/>
      </c>
      <c r="W122">
        <f>IFERROR(INDEX($E$7:$E$60000,MATCH(ROW()-6,$Q$7:$Q$60000,0)),"")</f>
        <v/>
      </c>
      <c r="X122">
        <f>IFERROR(INDEX($F$7:$F$60000,MATCH(ROW()-6,$Q$7:$Q$60000,0)),"")</f>
        <v/>
      </c>
      <c r="Y122">
        <f>IFERROR(INDEX($G$7:$G$60000,MATCH(ROW()-6,$Q$7:$Q$60000,0)),"")</f>
        <v/>
      </c>
      <c r="Z122">
        <f>IFERROR(INDEX($H$7:$H$60000,MATCH(ROW()-6,$Q$7:$Q$60000,0)),"")</f>
        <v/>
      </c>
      <c r="AA122">
        <f>IFERROR(INDEX($I$7:$I$60000,MATCH(ROW()-6,$Q$7:$Q$60000,0)),"")</f>
        <v/>
      </c>
      <c r="AB122">
        <f>IFERROR(INDEX($J$7:$J$60000,MATCH(ROW()-6,$Q$7:$Q$60000,0)),"")</f>
        <v/>
      </c>
      <c r="AC122">
        <f>IFERROR(INDEX($K$7:$K$60000,MATCH(ROW()-6,$Q$7:$Q$60000,0)),"")</f>
        <v/>
      </c>
      <c r="AD122">
        <f>IFERROR(INDEX($L$7:$L$60000,MATCH(ROW()-6,$Q$7:$Q$60000,0)),"")</f>
        <v/>
      </c>
      <c r="AE122">
        <f>IFERROR(INDEX($M$7:$M$60000,MATCH(ROW()-6,$Q$7:$Q$60000,0)),"")</f>
        <v/>
      </c>
      <c r="AF122">
        <f>IFERROR(INDEX($N$7:$N$60000,MATCH(ROW()-6,$Q$7:$Q$60000,0)),"")</f>
        <v/>
      </c>
      <c r="AH122" s="9">
        <f>IF(OR($S122="",$S121=""),"",LN($T122/$T121))</f>
        <v/>
      </c>
      <c r="AI122" s="9">
        <f>IF(OR($S122="",$S121=""),"",$C$2*LN(U122/U121))</f>
        <v/>
      </c>
      <c r="AJ122" s="9">
        <f>IF(OR($S122="",$S121=""),"",$D$2*(V122-V121))</f>
        <v/>
      </c>
      <c r="AK122" s="9">
        <f>IF(OR($S122="",$S121=""),"",$E$2*(W122-W121))</f>
        <v/>
      </c>
      <c r="AL122" s="9">
        <f>IF(OR($S122="",$S121=""),"",$F$2*LN(X122/X121))</f>
        <v/>
      </c>
      <c r="AM122" s="9">
        <f>IF(OR($S122="",$S121=""),"",$G$2*(Y122-Y121))</f>
        <v/>
      </c>
      <c r="AN122" s="9">
        <f>IF(OR($S122="",$S121=""),"",$H$2*LN(Z122/Z121))</f>
        <v/>
      </c>
      <c r="AO122" s="9">
        <f>IF(OR($S122="",$S121=""),"",$I$2*(AA122-AA121))</f>
        <v/>
      </c>
      <c r="AP122" s="9">
        <f>IF(OR($S122="",$S121=""),"",$J$2*LN(AB122/AB121))</f>
        <v/>
      </c>
      <c r="AQ122" s="9">
        <f>IF(OR($S122="",$S121=""),"",$K$2*(AC122-AC121))</f>
        <v/>
      </c>
      <c r="AR122" s="9">
        <f>IF(OR($S122="",$S121=""),"",$L$2*LN(AD122/AD121))</f>
        <v/>
      </c>
      <c r="AS122" s="9">
        <f>IF(OR($S122="",$S121=""),"",$M$2*LN(AE122/AE121))</f>
        <v/>
      </c>
      <c r="AT122" s="9">
        <f>IF(OR($S122="",$S121=""),"",$N$2*LN(AF122/AF121))</f>
        <v/>
      </c>
      <c r="AV122" s="9">
        <f>IF($AH122="","",$AY$16+$AY$4*AI122+$AY$5*AJ122+$AY$6*AK122+$AY$7*AL122+$AY$8*AM122+$AY$9*AN122+$AY$10*AO122+$AY$11*AP122+$AY$12*AQ122+$AY$13*AR122+$AY$14*AS122+$AY$15*AT122)</f>
        <v/>
      </c>
      <c r="BC122" s="10">
        <f>IF((ROW()-6)&lt;=$Q$3,INDEX(LINEST(AH63:AH122,AI63:AT122,TRUE,TRUE),1,13)*$Q$4,"")</f>
        <v/>
      </c>
      <c r="BD122" s="9">
        <f>IF((ROW()-6)&lt;=$Q$3,INDEX(LINEST(AH63:AH122,AI63:AT122,TRUE,TRUE),1,12),"")</f>
        <v/>
      </c>
      <c r="BE122" s="9">
        <f>IF((ROW()-6)&lt;=$Q$3,INDEX(LINEST(AH63:AH122,AI63:AT122,TRUE,TRUE),1,11),"")</f>
        <v/>
      </c>
      <c r="BF122" s="9">
        <f>IF((ROW()-6)&lt;=$Q$3,INDEX(LINEST(AH63:AH122,AI63:AT122,TRUE,TRUE),1,10),"")</f>
        <v/>
      </c>
      <c r="BG122" s="9">
        <f>IF((ROW()-6)&lt;=$Q$3,INDEX(LINEST(AH63:AH122,AI63:AT122,TRUE,TRUE),1,9),"")</f>
        <v/>
      </c>
      <c r="BH122" s="9">
        <f>IF((ROW()-6)&lt;=$Q$3,INDEX(LINEST(AH63:AH122,AI63:AT122,TRUE,TRUE),1,8),"")</f>
        <v/>
      </c>
      <c r="BI122" s="9">
        <f>IF((ROW()-6)&lt;=$Q$3,INDEX(LINEST(AH63:AH122,AI63:AT122,TRUE,TRUE),1,7),"")</f>
        <v/>
      </c>
      <c r="BJ122" s="9">
        <f>IF((ROW()-6)&lt;=$Q$3,INDEX(LINEST(AH63:AH122,AI63:AT122,TRUE,TRUE),1,6),"")</f>
        <v/>
      </c>
      <c r="BK122" s="9">
        <f>IF((ROW()-6)&lt;=$Q$3,INDEX(LINEST(AH63:AH122,AI63:AT122,TRUE,TRUE),1,5),"")</f>
        <v/>
      </c>
      <c r="BL122" s="9">
        <f>IF((ROW()-6)&lt;=$Q$3,INDEX(LINEST(AH63:AH122,AI63:AT122,TRUE,TRUE),1,4),"")</f>
        <v/>
      </c>
      <c r="BM122" s="9">
        <f>IF((ROW()-6)&lt;=$Q$3,INDEX(LINEST(AH63:AH122,AI63:AT122,TRUE,TRUE),1,3),"")</f>
        <v/>
      </c>
      <c r="BN122" s="9">
        <f>IF((ROW()-6)&lt;=$Q$3,INDEX(LINEST(AH63:AH122,AI63:AT122,TRUE,TRUE),1,2),"")</f>
        <v/>
      </c>
      <c r="BO122" s="9">
        <f>IF((ROW()-6)&lt;=$Q$3,INDEX(LINEST(AH63:AH122,AI63:AT122,TRUE,TRUE),1,1),"")</f>
        <v/>
      </c>
      <c r="BP122" s="10">
        <f>IF((ROW()-6)&lt;=$Q$3,INDEX(LINEST(AH63:AH122,AI63:AT122,TRUE,TRUE),3,1),"")</f>
        <v/>
      </c>
      <c r="BR122" s="9">
        <f>IF(AND((ROW()-6)&lt;=$Q$3,ISNUMBER(BC121)),BC121/$Q$4+BD121*AI122+BE121*AJ122+BF121*AK122+BG121*AL122+BH121*AM122+BI121*AN122+BJ121*AO122+BK121*AP122+BL121*AQ122+BM121*AR122+BN121*AS122+BO121*AT122,"")</f>
        <v/>
      </c>
      <c r="BS122">
        <f>IF(ISNUMBER(BR122),AVERAGE(AH62:AH121),"")</f>
        <v/>
      </c>
      <c r="BT122">
        <f>IF(ISNUMBER(BR122),(AH122-BR122)^2,"")</f>
        <v/>
      </c>
      <c r="BU122">
        <f>IF(ISNUMBER(BR122),AH122^2,"")</f>
        <v/>
      </c>
      <c r="BV122">
        <f>IF(ISNUMBER(BR122),(AH122-BS122)^2,"")</f>
        <v/>
      </c>
    </row>
    <row r="123">
      <c r="O123">
        <f>IF($R123="","",CHOOSE($Q$2,YEAR(R123)*12+MONTH(R123),INT((R123-2)/7),YEAR(R123)*4+ROUNDUP(MONTH(R123)/3)))</f>
        <v/>
      </c>
      <c r="P123">
        <f>IF($R123="","",IF($R124="",1,IF(O123&lt;&gt;O124,1,0)))</f>
        <v/>
      </c>
      <c r="Q123">
        <f>IF(P123=1,SUM($P$7:P123),"")</f>
        <v/>
      </c>
      <c r="R123">
        <f>IF($A123="","",IF(ISNUMBER($A123),$A123,IFERROR(DATEVALUE($A123),NA())))</f>
        <v/>
      </c>
      <c r="S123" s="7">
        <f>IFERROR(INDEX($R$7:$R$60000,MATCH(ROW()-6,$Q$7:$Q$60000,0)),"")</f>
        <v/>
      </c>
      <c r="T123">
        <f>IFERROR(INDEX($B$7:$B$60000,MATCH(ROW()-6,$Q$7:$Q$60000,0)),"")</f>
        <v/>
      </c>
      <c r="U123">
        <f>IFERROR(INDEX($C$7:$C$60000,MATCH(ROW()-6,$Q$7:$Q$60000,0)),"")</f>
        <v/>
      </c>
      <c r="V123">
        <f>IFERROR(INDEX($D$7:$D$60000,MATCH(ROW()-6,$Q$7:$Q$60000,0)),"")</f>
        <v/>
      </c>
      <c r="W123">
        <f>IFERROR(INDEX($E$7:$E$60000,MATCH(ROW()-6,$Q$7:$Q$60000,0)),"")</f>
        <v/>
      </c>
      <c r="X123">
        <f>IFERROR(INDEX($F$7:$F$60000,MATCH(ROW()-6,$Q$7:$Q$60000,0)),"")</f>
        <v/>
      </c>
      <c r="Y123">
        <f>IFERROR(INDEX($G$7:$G$60000,MATCH(ROW()-6,$Q$7:$Q$60000,0)),"")</f>
        <v/>
      </c>
      <c r="Z123">
        <f>IFERROR(INDEX($H$7:$H$60000,MATCH(ROW()-6,$Q$7:$Q$60000,0)),"")</f>
        <v/>
      </c>
      <c r="AA123">
        <f>IFERROR(INDEX($I$7:$I$60000,MATCH(ROW()-6,$Q$7:$Q$60000,0)),"")</f>
        <v/>
      </c>
      <c r="AB123">
        <f>IFERROR(INDEX($J$7:$J$60000,MATCH(ROW()-6,$Q$7:$Q$60000,0)),"")</f>
        <v/>
      </c>
      <c r="AC123">
        <f>IFERROR(INDEX($K$7:$K$60000,MATCH(ROW()-6,$Q$7:$Q$60000,0)),"")</f>
        <v/>
      </c>
      <c r="AD123">
        <f>IFERROR(INDEX($L$7:$L$60000,MATCH(ROW()-6,$Q$7:$Q$60000,0)),"")</f>
        <v/>
      </c>
      <c r="AE123">
        <f>IFERROR(INDEX($M$7:$M$60000,MATCH(ROW()-6,$Q$7:$Q$60000,0)),"")</f>
        <v/>
      </c>
      <c r="AF123">
        <f>IFERROR(INDEX($N$7:$N$60000,MATCH(ROW()-6,$Q$7:$Q$60000,0)),"")</f>
        <v/>
      </c>
      <c r="AH123" s="9">
        <f>IF(OR($S123="",$S122=""),"",LN($T123/$T122))</f>
        <v/>
      </c>
      <c r="AI123" s="9">
        <f>IF(OR($S123="",$S122=""),"",$C$2*LN(U123/U122))</f>
        <v/>
      </c>
      <c r="AJ123" s="9">
        <f>IF(OR($S123="",$S122=""),"",$D$2*(V123-V122))</f>
        <v/>
      </c>
      <c r="AK123" s="9">
        <f>IF(OR($S123="",$S122=""),"",$E$2*(W123-W122))</f>
        <v/>
      </c>
      <c r="AL123" s="9">
        <f>IF(OR($S123="",$S122=""),"",$F$2*LN(X123/X122))</f>
        <v/>
      </c>
      <c r="AM123" s="9">
        <f>IF(OR($S123="",$S122=""),"",$G$2*(Y123-Y122))</f>
        <v/>
      </c>
      <c r="AN123" s="9">
        <f>IF(OR($S123="",$S122=""),"",$H$2*LN(Z123/Z122))</f>
        <v/>
      </c>
      <c r="AO123" s="9">
        <f>IF(OR($S123="",$S122=""),"",$I$2*(AA123-AA122))</f>
        <v/>
      </c>
      <c r="AP123" s="9">
        <f>IF(OR($S123="",$S122=""),"",$J$2*LN(AB123/AB122))</f>
        <v/>
      </c>
      <c r="AQ123" s="9">
        <f>IF(OR($S123="",$S122=""),"",$K$2*(AC123-AC122))</f>
        <v/>
      </c>
      <c r="AR123" s="9">
        <f>IF(OR($S123="",$S122=""),"",$L$2*LN(AD123/AD122))</f>
        <v/>
      </c>
      <c r="AS123" s="9">
        <f>IF(OR($S123="",$S122=""),"",$M$2*LN(AE123/AE122))</f>
        <v/>
      </c>
      <c r="AT123" s="9">
        <f>IF(OR($S123="",$S122=""),"",$N$2*LN(AF123/AF122))</f>
        <v/>
      </c>
      <c r="AV123" s="9">
        <f>IF($AH123="","",$AY$16+$AY$4*AI123+$AY$5*AJ123+$AY$6*AK123+$AY$7*AL123+$AY$8*AM123+$AY$9*AN123+$AY$10*AO123+$AY$11*AP123+$AY$12*AQ123+$AY$13*AR123+$AY$14*AS123+$AY$15*AT123)</f>
        <v/>
      </c>
      <c r="BC123" s="10">
        <f>IF((ROW()-6)&lt;=$Q$3,INDEX(LINEST(AH64:AH123,AI64:AT123,TRUE,TRUE),1,13)*$Q$4,"")</f>
        <v/>
      </c>
      <c r="BD123" s="9">
        <f>IF((ROW()-6)&lt;=$Q$3,INDEX(LINEST(AH64:AH123,AI64:AT123,TRUE,TRUE),1,12),"")</f>
        <v/>
      </c>
      <c r="BE123" s="9">
        <f>IF((ROW()-6)&lt;=$Q$3,INDEX(LINEST(AH64:AH123,AI64:AT123,TRUE,TRUE),1,11),"")</f>
        <v/>
      </c>
      <c r="BF123" s="9">
        <f>IF((ROW()-6)&lt;=$Q$3,INDEX(LINEST(AH64:AH123,AI64:AT123,TRUE,TRUE),1,10),"")</f>
        <v/>
      </c>
      <c r="BG123" s="9">
        <f>IF((ROW()-6)&lt;=$Q$3,INDEX(LINEST(AH64:AH123,AI64:AT123,TRUE,TRUE),1,9),"")</f>
        <v/>
      </c>
      <c r="BH123" s="9">
        <f>IF((ROW()-6)&lt;=$Q$3,INDEX(LINEST(AH64:AH123,AI64:AT123,TRUE,TRUE),1,8),"")</f>
        <v/>
      </c>
      <c r="BI123" s="9">
        <f>IF((ROW()-6)&lt;=$Q$3,INDEX(LINEST(AH64:AH123,AI64:AT123,TRUE,TRUE),1,7),"")</f>
        <v/>
      </c>
      <c r="BJ123" s="9">
        <f>IF((ROW()-6)&lt;=$Q$3,INDEX(LINEST(AH64:AH123,AI64:AT123,TRUE,TRUE),1,6),"")</f>
        <v/>
      </c>
      <c r="BK123" s="9">
        <f>IF((ROW()-6)&lt;=$Q$3,INDEX(LINEST(AH64:AH123,AI64:AT123,TRUE,TRUE),1,5),"")</f>
        <v/>
      </c>
      <c r="BL123" s="9">
        <f>IF((ROW()-6)&lt;=$Q$3,INDEX(LINEST(AH64:AH123,AI64:AT123,TRUE,TRUE),1,4),"")</f>
        <v/>
      </c>
      <c r="BM123" s="9">
        <f>IF((ROW()-6)&lt;=$Q$3,INDEX(LINEST(AH64:AH123,AI64:AT123,TRUE,TRUE),1,3),"")</f>
        <v/>
      </c>
      <c r="BN123" s="9">
        <f>IF((ROW()-6)&lt;=$Q$3,INDEX(LINEST(AH64:AH123,AI64:AT123,TRUE,TRUE),1,2),"")</f>
        <v/>
      </c>
      <c r="BO123" s="9">
        <f>IF((ROW()-6)&lt;=$Q$3,INDEX(LINEST(AH64:AH123,AI64:AT123,TRUE,TRUE),1,1),"")</f>
        <v/>
      </c>
      <c r="BP123" s="10">
        <f>IF((ROW()-6)&lt;=$Q$3,INDEX(LINEST(AH64:AH123,AI64:AT123,TRUE,TRUE),3,1),"")</f>
        <v/>
      </c>
      <c r="BR123" s="9">
        <f>IF(AND((ROW()-6)&lt;=$Q$3,ISNUMBER(BC122)),BC122/$Q$4+BD122*AI123+BE122*AJ123+BF122*AK123+BG122*AL123+BH122*AM123+BI122*AN123+BJ122*AO123+BK122*AP123+BL122*AQ123+BM122*AR123+BN122*AS123+BO122*AT123,"")</f>
        <v/>
      </c>
      <c r="BS123">
        <f>IF(ISNUMBER(BR123),AVERAGE(AH63:AH122),"")</f>
        <v/>
      </c>
      <c r="BT123">
        <f>IF(ISNUMBER(BR123),(AH123-BR123)^2,"")</f>
        <v/>
      </c>
      <c r="BU123">
        <f>IF(ISNUMBER(BR123),AH123^2,"")</f>
        <v/>
      </c>
      <c r="BV123">
        <f>IF(ISNUMBER(BR123),(AH123-BS123)^2,"")</f>
        <v/>
      </c>
    </row>
    <row r="124">
      <c r="O124">
        <f>IF($R124="","",CHOOSE($Q$2,YEAR(R124)*12+MONTH(R124),INT((R124-2)/7),YEAR(R124)*4+ROUNDUP(MONTH(R124)/3)))</f>
        <v/>
      </c>
      <c r="P124">
        <f>IF($R124="","",IF($R125="",1,IF(O124&lt;&gt;O125,1,0)))</f>
        <v/>
      </c>
      <c r="Q124">
        <f>IF(P124=1,SUM($P$7:P124),"")</f>
        <v/>
      </c>
      <c r="R124">
        <f>IF($A124="","",IF(ISNUMBER($A124),$A124,IFERROR(DATEVALUE($A124),NA())))</f>
        <v/>
      </c>
      <c r="S124" s="7">
        <f>IFERROR(INDEX($R$7:$R$60000,MATCH(ROW()-6,$Q$7:$Q$60000,0)),"")</f>
        <v/>
      </c>
      <c r="T124">
        <f>IFERROR(INDEX($B$7:$B$60000,MATCH(ROW()-6,$Q$7:$Q$60000,0)),"")</f>
        <v/>
      </c>
      <c r="U124">
        <f>IFERROR(INDEX($C$7:$C$60000,MATCH(ROW()-6,$Q$7:$Q$60000,0)),"")</f>
        <v/>
      </c>
      <c r="V124">
        <f>IFERROR(INDEX($D$7:$D$60000,MATCH(ROW()-6,$Q$7:$Q$60000,0)),"")</f>
        <v/>
      </c>
      <c r="W124">
        <f>IFERROR(INDEX($E$7:$E$60000,MATCH(ROW()-6,$Q$7:$Q$60000,0)),"")</f>
        <v/>
      </c>
      <c r="X124">
        <f>IFERROR(INDEX($F$7:$F$60000,MATCH(ROW()-6,$Q$7:$Q$60000,0)),"")</f>
        <v/>
      </c>
      <c r="Y124">
        <f>IFERROR(INDEX($G$7:$G$60000,MATCH(ROW()-6,$Q$7:$Q$60000,0)),"")</f>
        <v/>
      </c>
      <c r="Z124">
        <f>IFERROR(INDEX($H$7:$H$60000,MATCH(ROW()-6,$Q$7:$Q$60000,0)),"")</f>
        <v/>
      </c>
      <c r="AA124">
        <f>IFERROR(INDEX($I$7:$I$60000,MATCH(ROW()-6,$Q$7:$Q$60000,0)),"")</f>
        <v/>
      </c>
      <c r="AB124">
        <f>IFERROR(INDEX($J$7:$J$60000,MATCH(ROW()-6,$Q$7:$Q$60000,0)),"")</f>
        <v/>
      </c>
      <c r="AC124">
        <f>IFERROR(INDEX($K$7:$K$60000,MATCH(ROW()-6,$Q$7:$Q$60000,0)),"")</f>
        <v/>
      </c>
      <c r="AD124">
        <f>IFERROR(INDEX($L$7:$L$60000,MATCH(ROW()-6,$Q$7:$Q$60000,0)),"")</f>
        <v/>
      </c>
      <c r="AE124">
        <f>IFERROR(INDEX($M$7:$M$60000,MATCH(ROW()-6,$Q$7:$Q$60000,0)),"")</f>
        <v/>
      </c>
      <c r="AF124">
        <f>IFERROR(INDEX($N$7:$N$60000,MATCH(ROW()-6,$Q$7:$Q$60000,0)),"")</f>
        <v/>
      </c>
      <c r="AH124" s="9">
        <f>IF(OR($S124="",$S123=""),"",LN($T124/$T123))</f>
        <v/>
      </c>
      <c r="AI124" s="9">
        <f>IF(OR($S124="",$S123=""),"",$C$2*LN(U124/U123))</f>
        <v/>
      </c>
      <c r="AJ124" s="9">
        <f>IF(OR($S124="",$S123=""),"",$D$2*(V124-V123))</f>
        <v/>
      </c>
      <c r="AK124" s="9">
        <f>IF(OR($S124="",$S123=""),"",$E$2*(W124-W123))</f>
        <v/>
      </c>
      <c r="AL124" s="9">
        <f>IF(OR($S124="",$S123=""),"",$F$2*LN(X124/X123))</f>
        <v/>
      </c>
      <c r="AM124" s="9">
        <f>IF(OR($S124="",$S123=""),"",$G$2*(Y124-Y123))</f>
        <v/>
      </c>
      <c r="AN124" s="9">
        <f>IF(OR($S124="",$S123=""),"",$H$2*LN(Z124/Z123))</f>
        <v/>
      </c>
      <c r="AO124" s="9">
        <f>IF(OR($S124="",$S123=""),"",$I$2*(AA124-AA123))</f>
        <v/>
      </c>
      <c r="AP124" s="9">
        <f>IF(OR($S124="",$S123=""),"",$J$2*LN(AB124/AB123))</f>
        <v/>
      </c>
      <c r="AQ124" s="9">
        <f>IF(OR($S124="",$S123=""),"",$K$2*(AC124-AC123))</f>
        <v/>
      </c>
      <c r="AR124" s="9">
        <f>IF(OR($S124="",$S123=""),"",$L$2*LN(AD124/AD123))</f>
        <v/>
      </c>
      <c r="AS124" s="9">
        <f>IF(OR($S124="",$S123=""),"",$M$2*LN(AE124/AE123))</f>
        <v/>
      </c>
      <c r="AT124" s="9">
        <f>IF(OR($S124="",$S123=""),"",$N$2*LN(AF124/AF123))</f>
        <v/>
      </c>
      <c r="AV124" s="9">
        <f>IF($AH124="","",$AY$16+$AY$4*AI124+$AY$5*AJ124+$AY$6*AK124+$AY$7*AL124+$AY$8*AM124+$AY$9*AN124+$AY$10*AO124+$AY$11*AP124+$AY$12*AQ124+$AY$13*AR124+$AY$14*AS124+$AY$15*AT124)</f>
        <v/>
      </c>
      <c r="BC124" s="10">
        <f>IF((ROW()-6)&lt;=$Q$3,INDEX(LINEST(AH65:AH124,AI65:AT124,TRUE,TRUE),1,13)*$Q$4,"")</f>
        <v/>
      </c>
      <c r="BD124" s="9">
        <f>IF((ROW()-6)&lt;=$Q$3,INDEX(LINEST(AH65:AH124,AI65:AT124,TRUE,TRUE),1,12),"")</f>
        <v/>
      </c>
      <c r="BE124" s="9">
        <f>IF((ROW()-6)&lt;=$Q$3,INDEX(LINEST(AH65:AH124,AI65:AT124,TRUE,TRUE),1,11),"")</f>
        <v/>
      </c>
      <c r="BF124" s="9">
        <f>IF((ROW()-6)&lt;=$Q$3,INDEX(LINEST(AH65:AH124,AI65:AT124,TRUE,TRUE),1,10),"")</f>
        <v/>
      </c>
      <c r="BG124" s="9">
        <f>IF((ROW()-6)&lt;=$Q$3,INDEX(LINEST(AH65:AH124,AI65:AT124,TRUE,TRUE),1,9),"")</f>
        <v/>
      </c>
      <c r="BH124" s="9">
        <f>IF((ROW()-6)&lt;=$Q$3,INDEX(LINEST(AH65:AH124,AI65:AT124,TRUE,TRUE),1,8),"")</f>
        <v/>
      </c>
      <c r="BI124" s="9">
        <f>IF((ROW()-6)&lt;=$Q$3,INDEX(LINEST(AH65:AH124,AI65:AT124,TRUE,TRUE),1,7),"")</f>
        <v/>
      </c>
      <c r="BJ124" s="9">
        <f>IF((ROW()-6)&lt;=$Q$3,INDEX(LINEST(AH65:AH124,AI65:AT124,TRUE,TRUE),1,6),"")</f>
        <v/>
      </c>
      <c r="BK124" s="9">
        <f>IF((ROW()-6)&lt;=$Q$3,INDEX(LINEST(AH65:AH124,AI65:AT124,TRUE,TRUE),1,5),"")</f>
        <v/>
      </c>
      <c r="BL124" s="9">
        <f>IF((ROW()-6)&lt;=$Q$3,INDEX(LINEST(AH65:AH124,AI65:AT124,TRUE,TRUE),1,4),"")</f>
        <v/>
      </c>
      <c r="BM124" s="9">
        <f>IF((ROW()-6)&lt;=$Q$3,INDEX(LINEST(AH65:AH124,AI65:AT124,TRUE,TRUE),1,3),"")</f>
        <v/>
      </c>
      <c r="BN124" s="9">
        <f>IF((ROW()-6)&lt;=$Q$3,INDEX(LINEST(AH65:AH124,AI65:AT124,TRUE,TRUE),1,2),"")</f>
        <v/>
      </c>
      <c r="BO124" s="9">
        <f>IF((ROW()-6)&lt;=$Q$3,INDEX(LINEST(AH65:AH124,AI65:AT124,TRUE,TRUE),1,1),"")</f>
        <v/>
      </c>
      <c r="BP124" s="10">
        <f>IF((ROW()-6)&lt;=$Q$3,INDEX(LINEST(AH65:AH124,AI65:AT124,TRUE,TRUE),3,1),"")</f>
        <v/>
      </c>
      <c r="BR124" s="9">
        <f>IF(AND((ROW()-6)&lt;=$Q$3,ISNUMBER(BC123)),BC123/$Q$4+BD123*AI124+BE123*AJ124+BF123*AK124+BG123*AL124+BH123*AM124+BI123*AN124+BJ123*AO124+BK123*AP124+BL123*AQ124+BM123*AR124+BN123*AS124+BO123*AT124,"")</f>
        <v/>
      </c>
      <c r="BS124">
        <f>IF(ISNUMBER(BR124),AVERAGE(AH64:AH123),"")</f>
        <v/>
      </c>
      <c r="BT124">
        <f>IF(ISNUMBER(BR124),(AH124-BR124)^2,"")</f>
        <v/>
      </c>
      <c r="BU124">
        <f>IF(ISNUMBER(BR124),AH124^2,"")</f>
        <v/>
      </c>
      <c r="BV124">
        <f>IF(ISNUMBER(BR124),(AH124-BS124)^2,"")</f>
        <v/>
      </c>
    </row>
    <row r="125">
      <c r="O125">
        <f>IF($R125="","",CHOOSE($Q$2,YEAR(R125)*12+MONTH(R125),INT((R125-2)/7),YEAR(R125)*4+ROUNDUP(MONTH(R125)/3)))</f>
        <v/>
      </c>
      <c r="P125">
        <f>IF($R125="","",IF($R126="",1,IF(O125&lt;&gt;O126,1,0)))</f>
        <v/>
      </c>
      <c r="Q125">
        <f>IF(P125=1,SUM($P$7:P125),"")</f>
        <v/>
      </c>
      <c r="R125">
        <f>IF($A125="","",IF(ISNUMBER($A125),$A125,IFERROR(DATEVALUE($A125),NA())))</f>
        <v/>
      </c>
      <c r="S125" s="7">
        <f>IFERROR(INDEX($R$7:$R$60000,MATCH(ROW()-6,$Q$7:$Q$60000,0)),"")</f>
        <v/>
      </c>
      <c r="T125">
        <f>IFERROR(INDEX($B$7:$B$60000,MATCH(ROW()-6,$Q$7:$Q$60000,0)),"")</f>
        <v/>
      </c>
      <c r="U125">
        <f>IFERROR(INDEX($C$7:$C$60000,MATCH(ROW()-6,$Q$7:$Q$60000,0)),"")</f>
        <v/>
      </c>
      <c r="V125">
        <f>IFERROR(INDEX($D$7:$D$60000,MATCH(ROW()-6,$Q$7:$Q$60000,0)),"")</f>
        <v/>
      </c>
      <c r="W125">
        <f>IFERROR(INDEX($E$7:$E$60000,MATCH(ROW()-6,$Q$7:$Q$60000,0)),"")</f>
        <v/>
      </c>
      <c r="X125">
        <f>IFERROR(INDEX($F$7:$F$60000,MATCH(ROW()-6,$Q$7:$Q$60000,0)),"")</f>
        <v/>
      </c>
      <c r="Y125">
        <f>IFERROR(INDEX($G$7:$G$60000,MATCH(ROW()-6,$Q$7:$Q$60000,0)),"")</f>
        <v/>
      </c>
      <c r="Z125">
        <f>IFERROR(INDEX($H$7:$H$60000,MATCH(ROW()-6,$Q$7:$Q$60000,0)),"")</f>
        <v/>
      </c>
      <c r="AA125">
        <f>IFERROR(INDEX($I$7:$I$60000,MATCH(ROW()-6,$Q$7:$Q$60000,0)),"")</f>
        <v/>
      </c>
      <c r="AB125">
        <f>IFERROR(INDEX($J$7:$J$60000,MATCH(ROW()-6,$Q$7:$Q$60000,0)),"")</f>
        <v/>
      </c>
      <c r="AC125">
        <f>IFERROR(INDEX($K$7:$K$60000,MATCH(ROW()-6,$Q$7:$Q$60000,0)),"")</f>
        <v/>
      </c>
      <c r="AD125">
        <f>IFERROR(INDEX($L$7:$L$60000,MATCH(ROW()-6,$Q$7:$Q$60000,0)),"")</f>
        <v/>
      </c>
      <c r="AE125">
        <f>IFERROR(INDEX($M$7:$M$60000,MATCH(ROW()-6,$Q$7:$Q$60000,0)),"")</f>
        <v/>
      </c>
      <c r="AF125">
        <f>IFERROR(INDEX($N$7:$N$60000,MATCH(ROW()-6,$Q$7:$Q$60000,0)),"")</f>
        <v/>
      </c>
      <c r="AH125" s="9">
        <f>IF(OR($S125="",$S124=""),"",LN($T125/$T124))</f>
        <v/>
      </c>
      <c r="AI125" s="9">
        <f>IF(OR($S125="",$S124=""),"",$C$2*LN(U125/U124))</f>
        <v/>
      </c>
      <c r="AJ125" s="9">
        <f>IF(OR($S125="",$S124=""),"",$D$2*(V125-V124))</f>
        <v/>
      </c>
      <c r="AK125" s="9">
        <f>IF(OR($S125="",$S124=""),"",$E$2*(W125-W124))</f>
        <v/>
      </c>
      <c r="AL125" s="9">
        <f>IF(OR($S125="",$S124=""),"",$F$2*LN(X125/X124))</f>
        <v/>
      </c>
      <c r="AM125" s="9">
        <f>IF(OR($S125="",$S124=""),"",$G$2*(Y125-Y124))</f>
        <v/>
      </c>
      <c r="AN125" s="9">
        <f>IF(OR($S125="",$S124=""),"",$H$2*LN(Z125/Z124))</f>
        <v/>
      </c>
      <c r="AO125" s="9">
        <f>IF(OR($S125="",$S124=""),"",$I$2*(AA125-AA124))</f>
        <v/>
      </c>
      <c r="AP125" s="9">
        <f>IF(OR($S125="",$S124=""),"",$J$2*LN(AB125/AB124))</f>
        <v/>
      </c>
      <c r="AQ125" s="9">
        <f>IF(OR($S125="",$S124=""),"",$K$2*(AC125-AC124))</f>
        <v/>
      </c>
      <c r="AR125" s="9">
        <f>IF(OR($S125="",$S124=""),"",$L$2*LN(AD125/AD124))</f>
        <v/>
      </c>
      <c r="AS125" s="9">
        <f>IF(OR($S125="",$S124=""),"",$M$2*LN(AE125/AE124))</f>
        <v/>
      </c>
      <c r="AT125" s="9">
        <f>IF(OR($S125="",$S124=""),"",$N$2*LN(AF125/AF124))</f>
        <v/>
      </c>
      <c r="AV125" s="9">
        <f>IF($AH125="","",$AY$16+$AY$4*AI125+$AY$5*AJ125+$AY$6*AK125+$AY$7*AL125+$AY$8*AM125+$AY$9*AN125+$AY$10*AO125+$AY$11*AP125+$AY$12*AQ125+$AY$13*AR125+$AY$14*AS125+$AY$15*AT125)</f>
        <v/>
      </c>
      <c r="BC125" s="10">
        <f>IF((ROW()-6)&lt;=$Q$3,INDEX(LINEST(AH66:AH125,AI66:AT125,TRUE,TRUE),1,13)*$Q$4,"")</f>
        <v/>
      </c>
      <c r="BD125" s="9">
        <f>IF((ROW()-6)&lt;=$Q$3,INDEX(LINEST(AH66:AH125,AI66:AT125,TRUE,TRUE),1,12),"")</f>
        <v/>
      </c>
      <c r="BE125" s="9">
        <f>IF((ROW()-6)&lt;=$Q$3,INDEX(LINEST(AH66:AH125,AI66:AT125,TRUE,TRUE),1,11),"")</f>
        <v/>
      </c>
      <c r="BF125" s="9">
        <f>IF((ROW()-6)&lt;=$Q$3,INDEX(LINEST(AH66:AH125,AI66:AT125,TRUE,TRUE),1,10),"")</f>
        <v/>
      </c>
      <c r="BG125" s="9">
        <f>IF((ROW()-6)&lt;=$Q$3,INDEX(LINEST(AH66:AH125,AI66:AT125,TRUE,TRUE),1,9),"")</f>
        <v/>
      </c>
      <c r="BH125" s="9">
        <f>IF((ROW()-6)&lt;=$Q$3,INDEX(LINEST(AH66:AH125,AI66:AT125,TRUE,TRUE),1,8),"")</f>
        <v/>
      </c>
      <c r="BI125" s="9">
        <f>IF((ROW()-6)&lt;=$Q$3,INDEX(LINEST(AH66:AH125,AI66:AT125,TRUE,TRUE),1,7),"")</f>
        <v/>
      </c>
      <c r="BJ125" s="9">
        <f>IF((ROW()-6)&lt;=$Q$3,INDEX(LINEST(AH66:AH125,AI66:AT125,TRUE,TRUE),1,6),"")</f>
        <v/>
      </c>
      <c r="BK125" s="9">
        <f>IF((ROW()-6)&lt;=$Q$3,INDEX(LINEST(AH66:AH125,AI66:AT125,TRUE,TRUE),1,5),"")</f>
        <v/>
      </c>
      <c r="BL125" s="9">
        <f>IF((ROW()-6)&lt;=$Q$3,INDEX(LINEST(AH66:AH125,AI66:AT125,TRUE,TRUE),1,4),"")</f>
        <v/>
      </c>
      <c r="BM125" s="9">
        <f>IF((ROW()-6)&lt;=$Q$3,INDEX(LINEST(AH66:AH125,AI66:AT125,TRUE,TRUE),1,3),"")</f>
        <v/>
      </c>
      <c r="BN125" s="9">
        <f>IF((ROW()-6)&lt;=$Q$3,INDEX(LINEST(AH66:AH125,AI66:AT125,TRUE,TRUE),1,2),"")</f>
        <v/>
      </c>
      <c r="BO125" s="9">
        <f>IF((ROW()-6)&lt;=$Q$3,INDEX(LINEST(AH66:AH125,AI66:AT125,TRUE,TRUE),1,1),"")</f>
        <v/>
      </c>
      <c r="BP125" s="10">
        <f>IF((ROW()-6)&lt;=$Q$3,INDEX(LINEST(AH66:AH125,AI66:AT125,TRUE,TRUE),3,1),"")</f>
        <v/>
      </c>
      <c r="BR125" s="9">
        <f>IF(AND((ROW()-6)&lt;=$Q$3,ISNUMBER(BC124)),BC124/$Q$4+BD124*AI125+BE124*AJ125+BF124*AK125+BG124*AL125+BH124*AM125+BI124*AN125+BJ124*AO125+BK124*AP125+BL124*AQ125+BM124*AR125+BN124*AS125+BO124*AT125,"")</f>
        <v/>
      </c>
      <c r="BS125">
        <f>IF(ISNUMBER(BR125),AVERAGE(AH65:AH124),"")</f>
        <v/>
      </c>
      <c r="BT125">
        <f>IF(ISNUMBER(BR125),(AH125-BR125)^2,"")</f>
        <v/>
      </c>
      <c r="BU125">
        <f>IF(ISNUMBER(BR125),AH125^2,"")</f>
        <v/>
      </c>
      <c r="BV125">
        <f>IF(ISNUMBER(BR125),(AH125-BS125)^2,"")</f>
        <v/>
      </c>
    </row>
    <row r="126">
      <c r="O126">
        <f>IF($R126="","",CHOOSE($Q$2,YEAR(R126)*12+MONTH(R126),INT((R126-2)/7),YEAR(R126)*4+ROUNDUP(MONTH(R126)/3)))</f>
        <v/>
      </c>
      <c r="P126">
        <f>IF($R126="","",IF($R127="",1,IF(O126&lt;&gt;O127,1,0)))</f>
        <v/>
      </c>
      <c r="Q126">
        <f>IF(P126=1,SUM($P$7:P126),"")</f>
        <v/>
      </c>
      <c r="R126">
        <f>IF($A126="","",IF(ISNUMBER($A126),$A126,IFERROR(DATEVALUE($A126),NA())))</f>
        <v/>
      </c>
      <c r="S126" s="7">
        <f>IFERROR(INDEX($R$7:$R$60000,MATCH(ROW()-6,$Q$7:$Q$60000,0)),"")</f>
        <v/>
      </c>
      <c r="T126">
        <f>IFERROR(INDEX($B$7:$B$60000,MATCH(ROW()-6,$Q$7:$Q$60000,0)),"")</f>
        <v/>
      </c>
      <c r="U126">
        <f>IFERROR(INDEX($C$7:$C$60000,MATCH(ROW()-6,$Q$7:$Q$60000,0)),"")</f>
        <v/>
      </c>
      <c r="V126">
        <f>IFERROR(INDEX($D$7:$D$60000,MATCH(ROW()-6,$Q$7:$Q$60000,0)),"")</f>
        <v/>
      </c>
      <c r="W126">
        <f>IFERROR(INDEX($E$7:$E$60000,MATCH(ROW()-6,$Q$7:$Q$60000,0)),"")</f>
        <v/>
      </c>
      <c r="X126">
        <f>IFERROR(INDEX($F$7:$F$60000,MATCH(ROW()-6,$Q$7:$Q$60000,0)),"")</f>
        <v/>
      </c>
      <c r="Y126">
        <f>IFERROR(INDEX($G$7:$G$60000,MATCH(ROW()-6,$Q$7:$Q$60000,0)),"")</f>
        <v/>
      </c>
      <c r="Z126">
        <f>IFERROR(INDEX($H$7:$H$60000,MATCH(ROW()-6,$Q$7:$Q$60000,0)),"")</f>
        <v/>
      </c>
      <c r="AA126">
        <f>IFERROR(INDEX($I$7:$I$60000,MATCH(ROW()-6,$Q$7:$Q$60000,0)),"")</f>
        <v/>
      </c>
      <c r="AB126">
        <f>IFERROR(INDEX($J$7:$J$60000,MATCH(ROW()-6,$Q$7:$Q$60000,0)),"")</f>
        <v/>
      </c>
      <c r="AC126">
        <f>IFERROR(INDEX($K$7:$K$60000,MATCH(ROW()-6,$Q$7:$Q$60000,0)),"")</f>
        <v/>
      </c>
      <c r="AD126">
        <f>IFERROR(INDEX($L$7:$L$60000,MATCH(ROW()-6,$Q$7:$Q$60000,0)),"")</f>
        <v/>
      </c>
      <c r="AE126">
        <f>IFERROR(INDEX($M$7:$M$60000,MATCH(ROW()-6,$Q$7:$Q$60000,0)),"")</f>
        <v/>
      </c>
      <c r="AF126">
        <f>IFERROR(INDEX($N$7:$N$60000,MATCH(ROW()-6,$Q$7:$Q$60000,0)),"")</f>
        <v/>
      </c>
      <c r="AH126" s="9">
        <f>IF(OR($S126="",$S125=""),"",LN($T126/$T125))</f>
        <v/>
      </c>
      <c r="AI126" s="9">
        <f>IF(OR($S126="",$S125=""),"",$C$2*LN(U126/U125))</f>
        <v/>
      </c>
      <c r="AJ126" s="9">
        <f>IF(OR($S126="",$S125=""),"",$D$2*(V126-V125))</f>
        <v/>
      </c>
      <c r="AK126" s="9">
        <f>IF(OR($S126="",$S125=""),"",$E$2*(W126-W125))</f>
        <v/>
      </c>
      <c r="AL126" s="9">
        <f>IF(OR($S126="",$S125=""),"",$F$2*LN(X126/X125))</f>
        <v/>
      </c>
      <c r="AM126" s="9">
        <f>IF(OR($S126="",$S125=""),"",$G$2*(Y126-Y125))</f>
        <v/>
      </c>
      <c r="AN126" s="9">
        <f>IF(OR($S126="",$S125=""),"",$H$2*LN(Z126/Z125))</f>
        <v/>
      </c>
      <c r="AO126" s="9">
        <f>IF(OR($S126="",$S125=""),"",$I$2*(AA126-AA125))</f>
        <v/>
      </c>
      <c r="AP126" s="9">
        <f>IF(OR($S126="",$S125=""),"",$J$2*LN(AB126/AB125))</f>
        <v/>
      </c>
      <c r="AQ126" s="9">
        <f>IF(OR($S126="",$S125=""),"",$K$2*(AC126-AC125))</f>
        <v/>
      </c>
      <c r="AR126" s="9">
        <f>IF(OR($S126="",$S125=""),"",$L$2*LN(AD126/AD125))</f>
        <v/>
      </c>
      <c r="AS126" s="9">
        <f>IF(OR($S126="",$S125=""),"",$M$2*LN(AE126/AE125))</f>
        <v/>
      </c>
      <c r="AT126" s="9">
        <f>IF(OR($S126="",$S125=""),"",$N$2*LN(AF126/AF125))</f>
        <v/>
      </c>
      <c r="AV126" s="9">
        <f>IF($AH126="","",$AY$16+$AY$4*AI126+$AY$5*AJ126+$AY$6*AK126+$AY$7*AL126+$AY$8*AM126+$AY$9*AN126+$AY$10*AO126+$AY$11*AP126+$AY$12*AQ126+$AY$13*AR126+$AY$14*AS126+$AY$15*AT126)</f>
        <v/>
      </c>
      <c r="BC126" s="10">
        <f>IF((ROW()-6)&lt;=$Q$3,INDEX(LINEST(AH67:AH126,AI67:AT126,TRUE,TRUE),1,13)*$Q$4,"")</f>
        <v/>
      </c>
      <c r="BD126" s="9">
        <f>IF((ROW()-6)&lt;=$Q$3,INDEX(LINEST(AH67:AH126,AI67:AT126,TRUE,TRUE),1,12),"")</f>
        <v/>
      </c>
      <c r="BE126" s="9">
        <f>IF((ROW()-6)&lt;=$Q$3,INDEX(LINEST(AH67:AH126,AI67:AT126,TRUE,TRUE),1,11),"")</f>
        <v/>
      </c>
      <c r="BF126" s="9">
        <f>IF((ROW()-6)&lt;=$Q$3,INDEX(LINEST(AH67:AH126,AI67:AT126,TRUE,TRUE),1,10),"")</f>
        <v/>
      </c>
      <c r="BG126" s="9">
        <f>IF((ROW()-6)&lt;=$Q$3,INDEX(LINEST(AH67:AH126,AI67:AT126,TRUE,TRUE),1,9),"")</f>
        <v/>
      </c>
      <c r="BH126" s="9">
        <f>IF((ROW()-6)&lt;=$Q$3,INDEX(LINEST(AH67:AH126,AI67:AT126,TRUE,TRUE),1,8),"")</f>
        <v/>
      </c>
      <c r="BI126" s="9">
        <f>IF((ROW()-6)&lt;=$Q$3,INDEX(LINEST(AH67:AH126,AI67:AT126,TRUE,TRUE),1,7),"")</f>
        <v/>
      </c>
      <c r="BJ126" s="9">
        <f>IF((ROW()-6)&lt;=$Q$3,INDEX(LINEST(AH67:AH126,AI67:AT126,TRUE,TRUE),1,6),"")</f>
        <v/>
      </c>
      <c r="BK126" s="9">
        <f>IF((ROW()-6)&lt;=$Q$3,INDEX(LINEST(AH67:AH126,AI67:AT126,TRUE,TRUE),1,5),"")</f>
        <v/>
      </c>
      <c r="BL126" s="9">
        <f>IF((ROW()-6)&lt;=$Q$3,INDEX(LINEST(AH67:AH126,AI67:AT126,TRUE,TRUE),1,4),"")</f>
        <v/>
      </c>
      <c r="BM126" s="9">
        <f>IF((ROW()-6)&lt;=$Q$3,INDEX(LINEST(AH67:AH126,AI67:AT126,TRUE,TRUE),1,3),"")</f>
        <v/>
      </c>
      <c r="BN126" s="9">
        <f>IF((ROW()-6)&lt;=$Q$3,INDEX(LINEST(AH67:AH126,AI67:AT126,TRUE,TRUE),1,2),"")</f>
        <v/>
      </c>
      <c r="BO126" s="9">
        <f>IF((ROW()-6)&lt;=$Q$3,INDEX(LINEST(AH67:AH126,AI67:AT126,TRUE,TRUE),1,1),"")</f>
        <v/>
      </c>
      <c r="BP126" s="10">
        <f>IF((ROW()-6)&lt;=$Q$3,INDEX(LINEST(AH67:AH126,AI67:AT126,TRUE,TRUE),3,1),"")</f>
        <v/>
      </c>
      <c r="BR126" s="9">
        <f>IF(AND((ROW()-6)&lt;=$Q$3,ISNUMBER(BC125)),BC125/$Q$4+BD125*AI126+BE125*AJ126+BF125*AK126+BG125*AL126+BH125*AM126+BI125*AN126+BJ125*AO126+BK125*AP126+BL125*AQ126+BM125*AR126+BN125*AS126+BO125*AT126,"")</f>
        <v/>
      </c>
      <c r="BS126">
        <f>IF(ISNUMBER(BR126),AVERAGE(AH66:AH125),"")</f>
        <v/>
      </c>
      <c r="BT126">
        <f>IF(ISNUMBER(BR126),(AH126-BR126)^2,"")</f>
        <v/>
      </c>
      <c r="BU126">
        <f>IF(ISNUMBER(BR126),AH126^2,"")</f>
        <v/>
      </c>
      <c r="BV126">
        <f>IF(ISNUMBER(BR126),(AH126-BS126)^2,"")</f>
        <v/>
      </c>
    </row>
    <row r="127">
      <c r="O127">
        <f>IF($R127="","",CHOOSE($Q$2,YEAR(R127)*12+MONTH(R127),INT((R127-2)/7),YEAR(R127)*4+ROUNDUP(MONTH(R127)/3)))</f>
        <v/>
      </c>
      <c r="P127">
        <f>IF($R127="","",IF($R128="",1,IF(O127&lt;&gt;O128,1,0)))</f>
        <v/>
      </c>
      <c r="Q127">
        <f>IF(P127=1,SUM($P$7:P127),"")</f>
        <v/>
      </c>
      <c r="R127">
        <f>IF($A127="","",IF(ISNUMBER($A127),$A127,IFERROR(DATEVALUE($A127),NA())))</f>
        <v/>
      </c>
      <c r="S127" s="7">
        <f>IFERROR(INDEX($R$7:$R$60000,MATCH(ROW()-6,$Q$7:$Q$60000,0)),"")</f>
        <v/>
      </c>
      <c r="T127">
        <f>IFERROR(INDEX($B$7:$B$60000,MATCH(ROW()-6,$Q$7:$Q$60000,0)),"")</f>
        <v/>
      </c>
      <c r="U127">
        <f>IFERROR(INDEX($C$7:$C$60000,MATCH(ROW()-6,$Q$7:$Q$60000,0)),"")</f>
        <v/>
      </c>
      <c r="V127">
        <f>IFERROR(INDEX($D$7:$D$60000,MATCH(ROW()-6,$Q$7:$Q$60000,0)),"")</f>
        <v/>
      </c>
      <c r="W127">
        <f>IFERROR(INDEX($E$7:$E$60000,MATCH(ROW()-6,$Q$7:$Q$60000,0)),"")</f>
        <v/>
      </c>
      <c r="X127">
        <f>IFERROR(INDEX($F$7:$F$60000,MATCH(ROW()-6,$Q$7:$Q$60000,0)),"")</f>
        <v/>
      </c>
      <c r="Y127">
        <f>IFERROR(INDEX($G$7:$G$60000,MATCH(ROW()-6,$Q$7:$Q$60000,0)),"")</f>
        <v/>
      </c>
      <c r="Z127">
        <f>IFERROR(INDEX($H$7:$H$60000,MATCH(ROW()-6,$Q$7:$Q$60000,0)),"")</f>
        <v/>
      </c>
      <c r="AA127">
        <f>IFERROR(INDEX($I$7:$I$60000,MATCH(ROW()-6,$Q$7:$Q$60000,0)),"")</f>
        <v/>
      </c>
      <c r="AB127">
        <f>IFERROR(INDEX($J$7:$J$60000,MATCH(ROW()-6,$Q$7:$Q$60000,0)),"")</f>
        <v/>
      </c>
      <c r="AC127">
        <f>IFERROR(INDEX($K$7:$K$60000,MATCH(ROW()-6,$Q$7:$Q$60000,0)),"")</f>
        <v/>
      </c>
      <c r="AD127">
        <f>IFERROR(INDEX($L$7:$L$60000,MATCH(ROW()-6,$Q$7:$Q$60000,0)),"")</f>
        <v/>
      </c>
      <c r="AE127">
        <f>IFERROR(INDEX($M$7:$M$60000,MATCH(ROW()-6,$Q$7:$Q$60000,0)),"")</f>
        <v/>
      </c>
      <c r="AF127">
        <f>IFERROR(INDEX($N$7:$N$60000,MATCH(ROW()-6,$Q$7:$Q$60000,0)),"")</f>
        <v/>
      </c>
      <c r="AH127" s="9">
        <f>IF(OR($S127="",$S126=""),"",LN($T127/$T126))</f>
        <v/>
      </c>
      <c r="AI127" s="9">
        <f>IF(OR($S127="",$S126=""),"",$C$2*LN(U127/U126))</f>
        <v/>
      </c>
      <c r="AJ127" s="9">
        <f>IF(OR($S127="",$S126=""),"",$D$2*(V127-V126))</f>
        <v/>
      </c>
      <c r="AK127" s="9">
        <f>IF(OR($S127="",$S126=""),"",$E$2*(W127-W126))</f>
        <v/>
      </c>
      <c r="AL127" s="9">
        <f>IF(OR($S127="",$S126=""),"",$F$2*LN(X127/X126))</f>
        <v/>
      </c>
      <c r="AM127" s="9">
        <f>IF(OR($S127="",$S126=""),"",$G$2*(Y127-Y126))</f>
        <v/>
      </c>
      <c r="AN127" s="9">
        <f>IF(OR($S127="",$S126=""),"",$H$2*LN(Z127/Z126))</f>
        <v/>
      </c>
      <c r="AO127" s="9">
        <f>IF(OR($S127="",$S126=""),"",$I$2*(AA127-AA126))</f>
        <v/>
      </c>
      <c r="AP127" s="9">
        <f>IF(OR($S127="",$S126=""),"",$J$2*LN(AB127/AB126))</f>
        <v/>
      </c>
      <c r="AQ127" s="9">
        <f>IF(OR($S127="",$S126=""),"",$K$2*(AC127-AC126))</f>
        <v/>
      </c>
      <c r="AR127" s="9">
        <f>IF(OR($S127="",$S126=""),"",$L$2*LN(AD127/AD126))</f>
        <v/>
      </c>
      <c r="AS127" s="9">
        <f>IF(OR($S127="",$S126=""),"",$M$2*LN(AE127/AE126))</f>
        <v/>
      </c>
      <c r="AT127" s="9">
        <f>IF(OR($S127="",$S126=""),"",$N$2*LN(AF127/AF126))</f>
        <v/>
      </c>
      <c r="AV127" s="9">
        <f>IF($AH127="","",$AY$16+$AY$4*AI127+$AY$5*AJ127+$AY$6*AK127+$AY$7*AL127+$AY$8*AM127+$AY$9*AN127+$AY$10*AO127+$AY$11*AP127+$AY$12*AQ127+$AY$13*AR127+$AY$14*AS127+$AY$15*AT127)</f>
        <v/>
      </c>
      <c r="BC127" s="10">
        <f>IF((ROW()-6)&lt;=$Q$3,INDEX(LINEST(AH68:AH127,AI68:AT127,TRUE,TRUE),1,13)*$Q$4,"")</f>
        <v/>
      </c>
      <c r="BD127" s="9">
        <f>IF((ROW()-6)&lt;=$Q$3,INDEX(LINEST(AH68:AH127,AI68:AT127,TRUE,TRUE),1,12),"")</f>
        <v/>
      </c>
      <c r="BE127" s="9">
        <f>IF((ROW()-6)&lt;=$Q$3,INDEX(LINEST(AH68:AH127,AI68:AT127,TRUE,TRUE),1,11),"")</f>
        <v/>
      </c>
      <c r="BF127" s="9">
        <f>IF((ROW()-6)&lt;=$Q$3,INDEX(LINEST(AH68:AH127,AI68:AT127,TRUE,TRUE),1,10),"")</f>
        <v/>
      </c>
      <c r="BG127" s="9">
        <f>IF((ROW()-6)&lt;=$Q$3,INDEX(LINEST(AH68:AH127,AI68:AT127,TRUE,TRUE),1,9),"")</f>
        <v/>
      </c>
      <c r="BH127" s="9">
        <f>IF((ROW()-6)&lt;=$Q$3,INDEX(LINEST(AH68:AH127,AI68:AT127,TRUE,TRUE),1,8),"")</f>
        <v/>
      </c>
      <c r="BI127" s="9">
        <f>IF((ROW()-6)&lt;=$Q$3,INDEX(LINEST(AH68:AH127,AI68:AT127,TRUE,TRUE),1,7),"")</f>
        <v/>
      </c>
      <c r="BJ127" s="9">
        <f>IF((ROW()-6)&lt;=$Q$3,INDEX(LINEST(AH68:AH127,AI68:AT127,TRUE,TRUE),1,6),"")</f>
        <v/>
      </c>
      <c r="BK127" s="9">
        <f>IF((ROW()-6)&lt;=$Q$3,INDEX(LINEST(AH68:AH127,AI68:AT127,TRUE,TRUE),1,5),"")</f>
        <v/>
      </c>
      <c r="BL127" s="9">
        <f>IF((ROW()-6)&lt;=$Q$3,INDEX(LINEST(AH68:AH127,AI68:AT127,TRUE,TRUE),1,4),"")</f>
        <v/>
      </c>
      <c r="BM127" s="9">
        <f>IF((ROW()-6)&lt;=$Q$3,INDEX(LINEST(AH68:AH127,AI68:AT127,TRUE,TRUE),1,3),"")</f>
        <v/>
      </c>
      <c r="BN127" s="9">
        <f>IF((ROW()-6)&lt;=$Q$3,INDEX(LINEST(AH68:AH127,AI68:AT127,TRUE,TRUE),1,2),"")</f>
        <v/>
      </c>
      <c r="BO127" s="9">
        <f>IF((ROW()-6)&lt;=$Q$3,INDEX(LINEST(AH68:AH127,AI68:AT127,TRUE,TRUE),1,1),"")</f>
        <v/>
      </c>
      <c r="BP127" s="10">
        <f>IF((ROW()-6)&lt;=$Q$3,INDEX(LINEST(AH68:AH127,AI68:AT127,TRUE,TRUE),3,1),"")</f>
        <v/>
      </c>
      <c r="BR127" s="9">
        <f>IF(AND((ROW()-6)&lt;=$Q$3,ISNUMBER(BC126)),BC126/$Q$4+BD126*AI127+BE126*AJ127+BF126*AK127+BG126*AL127+BH126*AM127+BI126*AN127+BJ126*AO127+BK126*AP127+BL126*AQ127+BM126*AR127+BN126*AS127+BO126*AT127,"")</f>
        <v/>
      </c>
      <c r="BS127">
        <f>IF(ISNUMBER(BR127),AVERAGE(AH67:AH126),"")</f>
        <v/>
      </c>
      <c r="BT127">
        <f>IF(ISNUMBER(BR127),(AH127-BR127)^2,"")</f>
        <v/>
      </c>
      <c r="BU127">
        <f>IF(ISNUMBER(BR127),AH127^2,"")</f>
        <v/>
      </c>
      <c r="BV127">
        <f>IF(ISNUMBER(BR127),(AH127-BS127)^2,"")</f>
        <v/>
      </c>
    </row>
    <row r="128">
      <c r="O128">
        <f>IF($R128="","",CHOOSE($Q$2,YEAR(R128)*12+MONTH(R128),INT((R128-2)/7),YEAR(R128)*4+ROUNDUP(MONTH(R128)/3)))</f>
        <v/>
      </c>
      <c r="P128">
        <f>IF($R128="","",IF($R129="",1,IF(O128&lt;&gt;O129,1,0)))</f>
        <v/>
      </c>
      <c r="Q128">
        <f>IF(P128=1,SUM($P$7:P128),"")</f>
        <v/>
      </c>
      <c r="R128">
        <f>IF($A128="","",IF(ISNUMBER($A128),$A128,IFERROR(DATEVALUE($A128),NA())))</f>
        <v/>
      </c>
      <c r="S128" s="7">
        <f>IFERROR(INDEX($R$7:$R$60000,MATCH(ROW()-6,$Q$7:$Q$60000,0)),"")</f>
        <v/>
      </c>
      <c r="T128">
        <f>IFERROR(INDEX($B$7:$B$60000,MATCH(ROW()-6,$Q$7:$Q$60000,0)),"")</f>
        <v/>
      </c>
      <c r="U128">
        <f>IFERROR(INDEX($C$7:$C$60000,MATCH(ROW()-6,$Q$7:$Q$60000,0)),"")</f>
        <v/>
      </c>
      <c r="V128">
        <f>IFERROR(INDEX($D$7:$D$60000,MATCH(ROW()-6,$Q$7:$Q$60000,0)),"")</f>
        <v/>
      </c>
      <c r="W128">
        <f>IFERROR(INDEX($E$7:$E$60000,MATCH(ROW()-6,$Q$7:$Q$60000,0)),"")</f>
        <v/>
      </c>
      <c r="X128">
        <f>IFERROR(INDEX($F$7:$F$60000,MATCH(ROW()-6,$Q$7:$Q$60000,0)),"")</f>
        <v/>
      </c>
      <c r="Y128">
        <f>IFERROR(INDEX($G$7:$G$60000,MATCH(ROW()-6,$Q$7:$Q$60000,0)),"")</f>
        <v/>
      </c>
      <c r="Z128">
        <f>IFERROR(INDEX($H$7:$H$60000,MATCH(ROW()-6,$Q$7:$Q$60000,0)),"")</f>
        <v/>
      </c>
      <c r="AA128">
        <f>IFERROR(INDEX($I$7:$I$60000,MATCH(ROW()-6,$Q$7:$Q$60000,0)),"")</f>
        <v/>
      </c>
      <c r="AB128">
        <f>IFERROR(INDEX($J$7:$J$60000,MATCH(ROW()-6,$Q$7:$Q$60000,0)),"")</f>
        <v/>
      </c>
      <c r="AC128">
        <f>IFERROR(INDEX($K$7:$K$60000,MATCH(ROW()-6,$Q$7:$Q$60000,0)),"")</f>
        <v/>
      </c>
      <c r="AD128">
        <f>IFERROR(INDEX($L$7:$L$60000,MATCH(ROW()-6,$Q$7:$Q$60000,0)),"")</f>
        <v/>
      </c>
      <c r="AE128">
        <f>IFERROR(INDEX($M$7:$M$60000,MATCH(ROW()-6,$Q$7:$Q$60000,0)),"")</f>
        <v/>
      </c>
      <c r="AF128">
        <f>IFERROR(INDEX($N$7:$N$60000,MATCH(ROW()-6,$Q$7:$Q$60000,0)),"")</f>
        <v/>
      </c>
      <c r="AH128" s="9">
        <f>IF(OR($S128="",$S127=""),"",LN($T128/$T127))</f>
        <v/>
      </c>
      <c r="AI128" s="9">
        <f>IF(OR($S128="",$S127=""),"",$C$2*LN(U128/U127))</f>
        <v/>
      </c>
      <c r="AJ128" s="9">
        <f>IF(OR($S128="",$S127=""),"",$D$2*(V128-V127))</f>
        <v/>
      </c>
      <c r="AK128" s="9">
        <f>IF(OR($S128="",$S127=""),"",$E$2*(W128-W127))</f>
        <v/>
      </c>
      <c r="AL128" s="9">
        <f>IF(OR($S128="",$S127=""),"",$F$2*LN(X128/X127))</f>
        <v/>
      </c>
      <c r="AM128" s="9">
        <f>IF(OR($S128="",$S127=""),"",$G$2*(Y128-Y127))</f>
        <v/>
      </c>
      <c r="AN128" s="9">
        <f>IF(OR($S128="",$S127=""),"",$H$2*LN(Z128/Z127))</f>
        <v/>
      </c>
      <c r="AO128" s="9">
        <f>IF(OR($S128="",$S127=""),"",$I$2*(AA128-AA127))</f>
        <v/>
      </c>
      <c r="AP128" s="9">
        <f>IF(OR($S128="",$S127=""),"",$J$2*LN(AB128/AB127))</f>
        <v/>
      </c>
      <c r="AQ128" s="9">
        <f>IF(OR($S128="",$S127=""),"",$K$2*(AC128-AC127))</f>
        <v/>
      </c>
      <c r="AR128" s="9">
        <f>IF(OR($S128="",$S127=""),"",$L$2*LN(AD128/AD127))</f>
        <v/>
      </c>
      <c r="AS128" s="9">
        <f>IF(OR($S128="",$S127=""),"",$M$2*LN(AE128/AE127))</f>
        <v/>
      </c>
      <c r="AT128" s="9">
        <f>IF(OR($S128="",$S127=""),"",$N$2*LN(AF128/AF127))</f>
        <v/>
      </c>
      <c r="AV128" s="9">
        <f>IF($AH128="","",$AY$16+$AY$4*AI128+$AY$5*AJ128+$AY$6*AK128+$AY$7*AL128+$AY$8*AM128+$AY$9*AN128+$AY$10*AO128+$AY$11*AP128+$AY$12*AQ128+$AY$13*AR128+$AY$14*AS128+$AY$15*AT128)</f>
        <v/>
      </c>
      <c r="BC128" s="10">
        <f>IF((ROW()-6)&lt;=$Q$3,INDEX(LINEST(AH69:AH128,AI69:AT128,TRUE,TRUE),1,13)*$Q$4,"")</f>
        <v/>
      </c>
      <c r="BD128" s="9">
        <f>IF((ROW()-6)&lt;=$Q$3,INDEX(LINEST(AH69:AH128,AI69:AT128,TRUE,TRUE),1,12),"")</f>
        <v/>
      </c>
      <c r="BE128" s="9">
        <f>IF((ROW()-6)&lt;=$Q$3,INDEX(LINEST(AH69:AH128,AI69:AT128,TRUE,TRUE),1,11),"")</f>
        <v/>
      </c>
      <c r="BF128" s="9">
        <f>IF((ROW()-6)&lt;=$Q$3,INDEX(LINEST(AH69:AH128,AI69:AT128,TRUE,TRUE),1,10),"")</f>
        <v/>
      </c>
      <c r="BG128" s="9">
        <f>IF((ROW()-6)&lt;=$Q$3,INDEX(LINEST(AH69:AH128,AI69:AT128,TRUE,TRUE),1,9),"")</f>
        <v/>
      </c>
      <c r="BH128" s="9">
        <f>IF((ROW()-6)&lt;=$Q$3,INDEX(LINEST(AH69:AH128,AI69:AT128,TRUE,TRUE),1,8),"")</f>
        <v/>
      </c>
      <c r="BI128" s="9">
        <f>IF((ROW()-6)&lt;=$Q$3,INDEX(LINEST(AH69:AH128,AI69:AT128,TRUE,TRUE),1,7),"")</f>
        <v/>
      </c>
      <c r="BJ128" s="9">
        <f>IF((ROW()-6)&lt;=$Q$3,INDEX(LINEST(AH69:AH128,AI69:AT128,TRUE,TRUE),1,6),"")</f>
        <v/>
      </c>
      <c r="BK128" s="9">
        <f>IF((ROW()-6)&lt;=$Q$3,INDEX(LINEST(AH69:AH128,AI69:AT128,TRUE,TRUE),1,5),"")</f>
        <v/>
      </c>
      <c r="BL128" s="9">
        <f>IF((ROW()-6)&lt;=$Q$3,INDEX(LINEST(AH69:AH128,AI69:AT128,TRUE,TRUE),1,4),"")</f>
        <v/>
      </c>
      <c r="BM128" s="9">
        <f>IF((ROW()-6)&lt;=$Q$3,INDEX(LINEST(AH69:AH128,AI69:AT128,TRUE,TRUE),1,3),"")</f>
        <v/>
      </c>
      <c r="BN128" s="9">
        <f>IF((ROW()-6)&lt;=$Q$3,INDEX(LINEST(AH69:AH128,AI69:AT128,TRUE,TRUE),1,2),"")</f>
        <v/>
      </c>
      <c r="BO128" s="9">
        <f>IF((ROW()-6)&lt;=$Q$3,INDEX(LINEST(AH69:AH128,AI69:AT128,TRUE,TRUE),1,1),"")</f>
        <v/>
      </c>
      <c r="BP128" s="10">
        <f>IF((ROW()-6)&lt;=$Q$3,INDEX(LINEST(AH69:AH128,AI69:AT128,TRUE,TRUE),3,1),"")</f>
        <v/>
      </c>
      <c r="BR128" s="9">
        <f>IF(AND((ROW()-6)&lt;=$Q$3,ISNUMBER(BC127)),BC127/$Q$4+BD127*AI128+BE127*AJ128+BF127*AK128+BG127*AL128+BH127*AM128+BI127*AN128+BJ127*AO128+BK127*AP128+BL127*AQ128+BM127*AR128+BN127*AS128+BO127*AT128,"")</f>
        <v/>
      </c>
      <c r="BS128">
        <f>IF(ISNUMBER(BR128),AVERAGE(AH68:AH127),"")</f>
        <v/>
      </c>
      <c r="BT128">
        <f>IF(ISNUMBER(BR128),(AH128-BR128)^2,"")</f>
        <v/>
      </c>
      <c r="BU128">
        <f>IF(ISNUMBER(BR128),AH128^2,"")</f>
        <v/>
      </c>
      <c r="BV128">
        <f>IF(ISNUMBER(BR128),(AH128-BS128)^2,"")</f>
        <v/>
      </c>
    </row>
    <row r="129">
      <c r="O129">
        <f>IF($R129="","",CHOOSE($Q$2,YEAR(R129)*12+MONTH(R129),INT((R129-2)/7),YEAR(R129)*4+ROUNDUP(MONTH(R129)/3)))</f>
        <v/>
      </c>
      <c r="P129">
        <f>IF($R129="","",IF($R130="",1,IF(O129&lt;&gt;O130,1,0)))</f>
        <v/>
      </c>
      <c r="Q129">
        <f>IF(P129=1,SUM($P$7:P129),"")</f>
        <v/>
      </c>
      <c r="R129">
        <f>IF($A129="","",IF(ISNUMBER($A129),$A129,IFERROR(DATEVALUE($A129),NA())))</f>
        <v/>
      </c>
      <c r="S129" s="7">
        <f>IFERROR(INDEX($R$7:$R$60000,MATCH(ROW()-6,$Q$7:$Q$60000,0)),"")</f>
        <v/>
      </c>
      <c r="T129">
        <f>IFERROR(INDEX($B$7:$B$60000,MATCH(ROW()-6,$Q$7:$Q$60000,0)),"")</f>
        <v/>
      </c>
      <c r="U129">
        <f>IFERROR(INDEX($C$7:$C$60000,MATCH(ROW()-6,$Q$7:$Q$60000,0)),"")</f>
        <v/>
      </c>
      <c r="V129">
        <f>IFERROR(INDEX($D$7:$D$60000,MATCH(ROW()-6,$Q$7:$Q$60000,0)),"")</f>
        <v/>
      </c>
      <c r="W129">
        <f>IFERROR(INDEX($E$7:$E$60000,MATCH(ROW()-6,$Q$7:$Q$60000,0)),"")</f>
        <v/>
      </c>
      <c r="X129">
        <f>IFERROR(INDEX($F$7:$F$60000,MATCH(ROW()-6,$Q$7:$Q$60000,0)),"")</f>
        <v/>
      </c>
      <c r="Y129">
        <f>IFERROR(INDEX($G$7:$G$60000,MATCH(ROW()-6,$Q$7:$Q$60000,0)),"")</f>
        <v/>
      </c>
      <c r="Z129">
        <f>IFERROR(INDEX($H$7:$H$60000,MATCH(ROW()-6,$Q$7:$Q$60000,0)),"")</f>
        <v/>
      </c>
      <c r="AA129">
        <f>IFERROR(INDEX($I$7:$I$60000,MATCH(ROW()-6,$Q$7:$Q$60000,0)),"")</f>
        <v/>
      </c>
      <c r="AB129">
        <f>IFERROR(INDEX($J$7:$J$60000,MATCH(ROW()-6,$Q$7:$Q$60000,0)),"")</f>
        <v/>
      </c>
      <c r="AC129">
        <f>IFERROR(INDEX($K$7:$K$60000,MATCH(ROW()-6,$Q$7:$Q$60000,0)),"")</f>
        <v/>
      </c>
      <c r="AD129">
        <f>IFERROR(INDEX($L$7:$L$60000,MATCH(ROW()-6,$Q$7:$Q$60000,0)),"")</f>
        <v/>
      </c>
      <c r="AE129">
        <f>IFERROR(INDEX($M$7:$M$60000,MATCH(ROW()-6,$Q$7:$Q$60000,0)),"")</f>
        <v/>
      </c>
      <c r="AF129">
        <f>IFERROR(INDEX($N$7:$N$60000,MATCH(ROW()-6,$Q$7:$Q$60000,0)),"")</f>
        <v/>
      </c>
      <c r="AH129" s="9">
        <f>IF(OR($S129="",$S128=""),"",LN($T129/$T128))</f>
        <v/>
      </c>
      <c r="AI129" s="9">
        <f>IF(OR($S129="",$S128=""),"",$C$2*LN(U129/U128))</f>
        <v/>
      </c>
      <c r="AJ129" s="9">
        <f>IF(OR($S129="",$S128=""),"",$D$2*(V129-V128))</f>
        <v/>
      </c>
      <c r="AK129" s="9">
        <f>IF(OR($S129="",$S128=""),"",$E$2*(W129-W128))</f>
        <v/>
      </c>
      <c r="AL129" s="9">
        <f>IF(OR($S129="",$S128=""),"",$F$2*LN(X129/X128))</f>
        <v/>
      </c>
      <c r="AM129" s="9">
        <f>IF(OR($S129="",$S128=""),"",$G$2*(Y129-Y128))</f>
        <v/>
      </c>
      <c r="AN129" s="9">
        <f>IF(OR($S129="",$S128=""),"",$H$2*LN(Z129/Z128))</f>
        <v/>
      </c>
      <c r="AO129" s="9">
        <f>IF(OR($S129="",$S128=""),"",$I$2*(AA129-AA128))</f>
        <v/>
      </c>
      <c r="AP129" s="9">
        <f>IF(OR($S129="",$S128=""),"",$J$2*LN(AB129/AB128))</f>
        <v/>
      </c>
      <c r="AQ129" s="9">
        <f>IF(OR($S129="",$S128=""),"",$K$2*(AC129-AC128))</f>
        <v/>
      </c>
      <c r="AR129" s="9">
        <f>IF(OR($S129="",$S128=""),"",$L$2*LN(AD129/AD128))</f>
        <v/>
      </c>
      <c r="AS129" s="9">
        <f>IF(OR($S129="",$S128=""),"",$M$2*LN(AE129/AE128))</f>
        <v/>
      </c>
      <c r="AT129" s="9">
        <f>IF(OR($S129="",$S128=""),"",$N$2*LN(AF129/AF128))</f>
        <v/>
      </c>
      <c r="AV129" s="9">
        <f>IF($AH129="","",$AY$16+$AY$4*AI129+$AY$5*AJ129+$AY$6*AK129+$AY$7*AL129+$AY$8*AM129+$AY$9*AN129+$AY$10*AO129+$AY$11*AP129+$AY$12*AQ129+$AY$13*AR129+$AY$14*AS129+$AY$15*AT129)</f>
        <v/>
      </c>
      <c r="BC129" s="10">
        <f>IF((ROW()-6)&lt;=$Q$3,INDEX(LINEST(AH70:AH129,AI70:AT129,TRUE,TRUE),1,13)*$Q$4,"")</f>
        <v/>
      </c>
      <c r="BD129" s="9">
        <f>IF((ROW()-6)&lt;=$Q$3,INDEX(LINEST(AH70:AH129,AI70:AT129,TRUE,TRUE),1,12),"")</f>
        <v/>
      </c>
      <c r="BE129" s="9">
        <f>IF((ROW()-6)&lt;=$Q$3,INDEX(LINEST(AH70:AH129,AI70:AT129,TRUE,TRUE),1,11),"")</f>
        <v/>
      </c>
      <c r="BF129" s="9">
        <f>IF((ROW()-6)&lt;=$Q$3,INDEX(LINEST(AH70:AH129,AI70:AT129,TRUE,TRUE),1,10),"")</f>
        <v/>
      </c>
      <c r="BG129" s="9">
        <f>IF((ROW()-6)&lt;=$Q$3,INDEX(LINEST(AH70:AH129,AI70:AT129,TRUE,TRUE),1,9),"")</f>
        <v/>
      </c>
      <c r="BH129" s="9">
        <f>IF((ROW()-6)&lt;=$Q$3,INDEX(LINEST(AH70:AH129,AI70:AT129,TRUE,TRUE),1,8),"")</f>
        <v/>
      </c>
      <c r="BI129" s="9">
        <f>IF((ROW()-6)&lt;=$Q$3,INDEX(LINEST(AH70:AH129,AI70:AT129,TRUE,TRUE),1,7),"")</f>
        <v/>
      </c>
      <c r="BJ129" s="9">
        <f>IF((ROW()-6)&lt;=$Q$3,INDEX(LINEST(AH70:AH129,AI70:AT129,TRUE,TRUE),1,6),"")</f>
        <v/>
      </c>
      <c r="BK129" s="9">
        <f>IF((ROW()-6)&lt;=$Q$3,INDEX(LINEST(AH70:AH129,AI70:AT129,TRUE,TRUE),1,5),"")</f>
        <v/>
      </c>
      <c r="BL129" s="9">
        <f>IF((ROW()-6)&lt;=$Q$3,INDEX(LINEST(AH70:AH129,AI70:AT129,TRUE,TRUE),1,4),"")</f>
        <v/>
      </c>
      <c r="BM129" s="9">
        <f>IF((ROW()-6)&lt;=$Q$3,INDEX(LINEST(AH70:AH129,AI70:AT129,TRUE,TRUE),1,3),"")</f>
        <v/>
      </c>
      <c r="BN129" s="9">
        <f>IF((ROW()-6)&lt;=$Q$3,INDEX(LINEST(AH70:AH129,AI70:AT129,TRUE,TRUE),1,2),"")</f>
        <v/>
      </c>
      <c r="BO129" s="9">
        <f>IF((ROW()-6)&lt;=$Q$3,INDEX(LINEST(AH70:AH129,AI70:AT129,TRUE,TRUE),1,1),"")</f>
        <v/>
      </c>
      <c r="BP129" s="10">
        <f>IF((ROW()-6)&lt;=$Q$3,INDEX(LINEST(AH70:AH129,AI70:AT129,TRUE,TRUE),3,1),"")</f>
        <v/>
      </c>
      <c r="BR129" s="9">
        <f>IF(AND((ROW()-6)&lt;=$Q$3,ISNUMBER(BC128)),BC128/$Q$4+BD128*AI129+BE128*AJ129+BF128*AK129+BG128*AL129+BH128*AM129+BI128*AN129+BJ128*AO129+BK128*AP129+BL128*AQ129+BM128*AR129+BN128*AS129+BO128*AT129,"")</f>
        <v/>
      </c>
      <c r="BS129">
        <f>IF(ISNUMBER(BR129),AVERAGE(AH69:AH128),"")</f>
        <v/>
      </c>
      <c r="BT129">
        <f>IF(ISNUMBER(BR129),(AH129-BR129)^2,"")</f>
        <v/>
      </c>
      <c r="BU129">
        <f>IF(ISNUMBER(BR129),AH129^2,"")</f>
        <v/>
      </c>
      <c r="BV129">
        <f>IF(ISNUMBER(BR129),(AH129-BS129)^2,"")</f>
        <v/>
      </c>
    </row>
    <row r="130">
      <c r="O130">
        <f>IF($R130="","",CHOOSE($Q$2,YEAR(R130)*12+MONTH(R130),INT((R130-2)/7),YEAR(R130)*4+ROUNDUP(MONTH(R130)/3)))</f>
        <v/>
      </c>
      <c r="P130">
        <f>IF($R130="","",IF($R131="",1,IF(O130&lt;&gt;O131,1,0)))</f>
        <v/>
      </c>
      <c r="Q130">
        <f>IF(P130=1,SUM($P$7:P130),"")</f>
        <v/>
      </c>
      <c r="R130">
        <f>IF($A130="","",IF(ISNUMBER($A130),$A130,IFERROR(DATEVALUE($A130),NA())))</f>
        <v/>
      </c>
      <c r="S130" s="7">
        <f>IFERROR(INDEX($R$7:$R$60000,MATCH(ROW()-6,$Q$7:$Q$60000,0)),"")</f>
        <v/>
      </c>
      <c r="T130">
        <f>IFERROR(INDEX($B$7:$B$60000,MATCH(ROW()-6,$Q$7:$Q$60000,0)),"")</f>
        <v/>
      </c>
      <c r="U130">
        <f>IFERROR(INDEX($C$7:$C$60000,MATCH(ROW()-6,$Q$7:$Q$60000,0)),"")</f>
        <v/>
      </c>
      <c r="V130">
        <f>IFERROR(INDEX($D$7:$D$60000,MATCH(ROW()-6,$Q$7:$Q$60000,0)),"")</f>
        <v/>
      </c>
      <c r="W130">
        <f>IFERROR(INDEX($E$7:$E$60000,MATCH(ROW()-6,$Q$7:$Q$60000,0)),"")</f>
        <v/>
      </c>
      <c r="X130">
        <f>IFERROR(INDEX($F$7:$F$60000,MATCH(ROW()-6,$Q$7:$Q$60000,0)),"")</f>
        <v/>
      </c>
      <c r="Y130">
        <f>IFERROR(INDEX($G$7:$G$60000,MATCH(ROW()-6,$Q$7:$Q$60000,0)),"")</f>
        <v/>
      </c>
      <c r="Z130">
        <f>IFERROR(INDEX($H$7:$H$60000,MATCH(ROW()-6,$Q$7:$Q$60000,0)),"")</f>
        <v/>
      </c>
      <c r="AA130">
        <f>IFERROR(INDEX($I$7:$I$60000,MATCH(ROW()-6,$Q$7:$Q$60000,0)),"")</f>
        <v/>
      </c>
      <c r="AB130">
        <f>IFERROR(INDEX($J$7:$J$60000,MATCH(ROW()-6,$Q$7:$Q$60000,0)),"")</f>
        <v/>
      </c>
      <c r="AC130">
        <f>IFERROR(INDEX($K$7:$K$60000,MATCH(ROW()-6,$Q$7:$Q$60000,0)),"")</f>
        <v/>
      </c>
      <c r="AD130">
        <f>IFERROR(INDEX($L$7:$L$60000,MATCH(ROW()-6,$Q$7:$Q$60000,0)),"")</f>
        <v/>
      </c>
      <c r="AE130">
        <f>IFERROR(INDEX($M$7:$M$60000,MATCH(ROW()-6,$Q$7:$Q$60000,0)),"")</f>
        <v/>
      </c>
      <c r="AF130">
        <f>IFERROR(INDEX($N$7:$N$60000,MATCH(ROW()-6,$Q$7:$Q$60000,0)),"")</f>
        <v/>
      </c>
      <c r="AH130" s="9">
        <f>IF(OR($S130="",$S129=""),"",LN($T130/$T129))</f>
        <v/>
      </c>
      <c r="AI130" s="9">
        <f>IF(OR($S130="",$S129=""),"",$C$2*LN(U130/U129))</f>
        <v/>
      </c>
      <c r="AJ130" s="9">
        <f>IF(OR($S130="",$S129=""),"",$D$2*(V130-V129))</f>
        <v/>
      </c>
      <c r="AK130" s="9">
        <f>IF(OR($S130="",$S129=""),"",$E$2*(W130-W129))</f>
        <v/>
      </c>
      <c r="AL130" s="9">
        <f>IF(OR($S130="",$S129=""),"",$F$2*LN(X130/X129))</f>
        <v/>
      </c>
      <c r="AM130" s="9">
        <f>IF(OR($S130="",$S129=""),"",$G$2*(Y130-Y129))</f>
        <v/>
      </c>
      <c r="AN130" s="9">
        <f>IF(OR($S130="",$S129=""),"",$H$2*LN(Z130/Z129))</f>
        <v/>
      </c>
      <c r="AO130" s="9">
        <f>IF(OR($S130="",$S129=""),"",$I$2*(AA130-AA129))</f>
        <v/>
      </c>
      <c r="AP130" s="9">
        <f>IF(OR($S130="",$S129=""),"",$J$2*LN(AB130/AB129))</f>
        <v/>
      </c>
      <c r="AQ130" s="9">
        <f>IF(OR($S130="",$S129=""),"",$K$2*(AC130-AC129))</f>
        <v/>
      </c>
      <c r="AR130" s="9">
        <f>IF(OR($S130="",$S129=""),"",$L$2*LN(AD130/AD129))</f>
        <v/>
      </c>
      <c r="AS130" s="9">
        <f>IF(OR($S130="",$S129=""),"",$M$2*LN(AE130/AE129))</f>
        <v/>
      </c>
      <c r="AT130" s="9">
        <f>IF(OR($S130="",$S129=""),"",$N$2*LN(AF130/AF129))</f>
        <v/>
      </c>
      <c r="AV130" s="9">
        <f>IF($AH130="","",$AY$16+$AY$4*AI130+$AY$5*AJ130+$AY$6*AK130+$AY$7*AL130+$AY$8*AM130+$AY$9*AN130+$AY$10*AO130+$AY$11*AP130+$AY$12*AQ130+$AY$13*AR130+$AY$14*AS130+$AY$15*AT130)</f>
        <v/>
      </c>
      <c r="BC130" s="10">
        <f>IF((ROW()-6)&lt;=$Q$3,INDEX(LINEST(AH71:AH130,AI71:AT130,TRUE,TRUE),1,13)*$Q$4,"")</f>
        <v/>
      </c>
      <c r="BD130" s="9">
        <f>IF((ROW()-6)&lt;=$Q$3,INDEX(LINEST(AH71:AH130,AI71:AT130,TRUE,TRUE),1,12),"")</f>
        <v/>
      </c>
      <c r="BE130" s="9">
        <f>IF((ROW()-6)&lt;=$Q$3,INDEX(LINEST(AH71:AH130,AI71:AT130,TRUE,TRUE),1,11),"")</f>
        <v/>
      </c>
      <c r="BF130" s="9">
        <f>IF((ROW()-6)&lt;=$Q$3,INDEX(LINEST(AH71:AH130,AI71:AT130,TRUE,TRUE),1,10),"")</f>
        <v/>
      </c>
      <c r="BG130" s="9">
        <f>IF((ROW()-6)&lt;=$Q$3,INDEX(LINEST(AH71:AH130,AI71:AT130,TRUE,TRUE),1,9),"")</f>
        <v/>
      </c>
      <c r="BH130" s="9">
        <f>IF((ROW()-6)&lt;=$Q$3,INDEX(LINEST(AH71:AH130,AI71:AT130,TRUE,TRUE),1,8),"")</f>
        <v/>
      </c>
      <c r="BI130" s="9">
        <f>IF((ROW()-6)&lt;=$Q$3,INDEX(LINEST(AH71:AH130,AI71:AT130,TRUE,TRUE),1,7),"")</f>
        <v/>
      </c>
      <c r="BJ130" s="9">
        <f>IF((ROW()-6)&lt;=$Q$3,INDEX(LINEST(AH71:AH130,AI71:AT130,TRUE,TRUE),1,6),"")</f>
        <v/>
      </c>
      <c r="BK130" s="9">
        <f>IF((ROW()-6)&lt;=$Q$3,INDEX(LINEST(AH71:AH130,AI71:AT130,TRUE,TRUE),1,5),"")</f>
        <v/>
      </c>
      <c r="BL130" s="9">
        <f>IF((ROW()-6)&lt;=$Q$3,INDEX(LINEST(AH71:AH130,AI71:AT130,TRUE,TRUE),1,4),"")</f>
        <v/>
      </c>
      <c r="BM130" s="9">
        <f>IF((ROW()-6)&lt;=$Q$3,INDEX(LINEST(AH71:AH130,AI71:AT130,TRUE,TRUE),1,3),"")</f>
        <v/>
      </c>
      <c r="BN130" s="9">
        <f>IF((ROW()-6)&lt;=$Q$3,INDEX(LINEST(AH71:AH130,AI71:AT130,TRUE,TRUE),1,2),"")</f>
        <v/>
      </c>
      <c r="BO130" s="9">
        <f>IF((ROW()-6)&lt;=$Q$3,INDEX(LINEST(AH71:AH130,AI71:AT130,TRUE,TRUE),1,1),"")</f>
        <v/>
      </c>
      <c r="BP130" s="10">
        <f>IF((ROW()-6)&lt;=$Q$3,INDEX(LINEST(AH71:AH130,AI71:AT130,TRUE,TRUE),3,1),"")</f>
        <v/>
      </c>
      <c r="BR130" s="9">
        <f>IF(AND((ROW()-6)&lt;=$Q$3,ISNUMBER(BC129)),BC129/$Q$4+BD129*AI130+BE129*AJ130+BF129*AK130+BG129*AL130+BH129*AM130+BI129*AN130+BJ129*AO130+BK129*AP130+BL129*AQ130+BM129*AR130+BN129*AS130+BO129*AT130,"")</f>
        <v/>
      </c>
      <c r="BS130">
        <f>IF(ISNUMBER(BR130),AVERAGE(AH70:AH129),"")</f>
        <v/>
      </c>
      <c r="BT130">
        <f>IF(ISNUMBER(BR130),(AH130-BR130)^2,"")</f>
        <v/>
      </c>
      <c r="BU130">
        <f>IF(ISNUMBER(BR130),AH130^2,"")</f>
        <v/>
      </c>
      <c r="BV130">
        <f>IF(ISNUMBER(BR130),(AH130-BS130)^2,"")</f>
        <v/>
      </c>
    </row>
    <row r="131">
      <c r="O131">
        <f>IF($R131="","",CHOOSE($Q$2,YEAR(R131)*12+MONTH(R131),INT((R131-2)/7),YEAR(R131)*4+ROUNDUP(MONTH(R131)/3)))</f>
        <v/>
      </c>
      <c r="P131">
        <f>IF($R131="","",IF($R132="",1,IF(O131&lt;&gt;O132,1,0)))</f>
        <v/>
      </c>
      <c r="Q131">
        <f>IF(P131=1,SUM($P$7:P131),"")</f>
        <v/>
      </c>
      <c r="R131">
        <f>IF($A131="","",IF(ISNUMBER($A131),$A131,IFERROR(DATEVALUE($A131),NA())))</f>
        <v/>
      </c>
      <c r="S131" s="7">
        <f>IFERROR(INDEX($R$7:$R$60000,MATCH(ROW()-6,$Q$7:$Q$60000,0)),"")</f>
        <v/>
      </c>
      <c r="T131">
        <f>IFERROR(INDEX($B$7:$B$60000,MATCH(ROW()-6,$Q$7:$Q$60000,0)),"")</f>
        <v/>
      </c>
      <c r="U131">
        <f>IFERROR(INDEX($C$7:$C$60000,MATCH(ROW()-6,$Q$7:$Q$60000,0)),"")</f>
        <v/>
      </c>
      <c r="V131">
        <f>IFERROR(INDEX($D$7:$D$60000,MATCH(ROW()-6,$Q$7:$Q$60000,0)),"")</f>
        <v/>
      </c>
      <c r="W131">
        <f>IFERROR(INDEX($E$7:$E$60000,MATCH(ROW()-6,$Q$7:$Q$60000,0)),"")</f>
        <v/>
      </c>
      <c r="X131">
        <f>IFERROR(INDEX($F$7:$F$60000,MATCH(ROW()-6,$Q$7:$Q$60000,0)),"")</f>
        <v/>
      </c>
      <c r="Y131">
        <f>IFERROR(INDEX($G$7:$G$60000,MATCH(ROW()-6,$Q$7:$Q$60000,0)),"")</f>
        <v/>
      </c>
      <c r="Z131">
        <f>IFERROR(INDEX($H$7:$H$60000,MATCH(ROW()-6,$Q$7:$Q$60000,0)),"")</f>
        <v/>
      </c>
      <c r="AA131">
        <f>IFERROR(INDEX($I$7:$I$60000,MATCH(ROW()-6,$Q$7:$Q$60000,0)),"")</f>
        <v/>
      </c>
      <c r="AB131">
        <f>IFERROR(INDEX($J$7:$J$60000,MATCH(ROW()-6,$Q$7:$Q$60000,0)),"")</f>
        <v/>
      </c>
      <c r="AC131">
        <f>IFERROR(INDEX($K$7:$K$60000,MATCH(ROW()-6,$Q$7:$Q$60000,0)),"")</f>
        <v/>
      </c>
      <c r="AD131">
        <f>IFERROR(INDEX($L$7:$L$60000,MATCH(ROW()-6,$Q$7:$Q$60000,0)),"")</f>
        <v/>
      </c>
      <c r="AE131">
        <f>IFERROR(INDEX($M$7:$M$60000,MATCH(ROW()-6,$Q$7:$Q$60000,0)),"")</f>
        <v/>
      </c>
      <c r="AF131">
        <f>IFERROR(INDEX($N$7:$N$60000,MATCH(ROW()-6,$Q$7:$Q$60000,0)),"")</f>
        <v/>
      </c>
      <c r="AH131" s="9">
        <f>IF(OR($S131="",$S130=""),"",LN($T131/$T130))</f>
        <v/>
      </c>
      <c r="AI131" s="9">
        <f>IF(OR($S131="",$S130=""),"",$C$2*LN(U131/U130))</f>
        <v/>
      </c>
      <c r="AJ131" s="9">
        <f>IF(OR($S131="",$S130=""),"",$D$2*(V131-V130))</f>
        <v/>
      </c>
      <c r="AK131" s="9">
        <f>IF(OR($S131="",$S130=""),"",$E$2*(W131-W130))</f>
        <v/>
      </c>
      <c r="AL131" s="9">
        <f>IF(OR($S131="",$S130=""),"",$F$2*LN(X131/X130))</f>
        <v/>
      </c>
      <c r="AM131" s="9">
        <f>IF(OR($S131="",$S130=""),"",$G$2*(Y131-Y130))</f>
        <v/>
      </c>
      <c r="AN131" s="9">
        <f>IF(OR($S131="",$S130=""),"",$H$2*LN(Z131/Z130))</f>
        <v/>
      </c>
      <c r="AO131" s="9">
        <f>IF(OR($S131="",$S130=""),"",$I$2*(AA131-AA130))</f>
        <v/>
      </c>
      <c r="AP131" s="9">
        <f>IF(OR($S131="",$S130=""),"",$J$2*LN(AB131/AB130))</f>
        <v/>
      </c>
      <c r="AQ131" s="9">
        <f>IF(OR($S131="",$S130=""),"",$K$2*(AC131-AC130))</f>
        <v/>
      </c>
      <c r="AR131" s="9">
        <f>IF(OR($S131="",$S130=""),"",$L$2*LN(AD131/AD130))</f>
        <v/>
      </c>
      <c r="AS131" s="9">
        <f>IF(OR($S131="",$S130=""),"",$M$2*LN(AE131/AE130))</f>
        <v/>
      </c>
      <c r="AT131" s="9">
        <f>IF(OR($S131="",$S130=""),"",$N$2*LN(AF131/AF130))</f>
        <v/>
      </c>
      <c r="AV131" s="9">
        <f>IF($AH131="","",$AY$16+$AY$4*AI131+$AY$5*AJ131+$AY$6*AK131+$AY$7*AL131+$AY$8*AM131+$AY$9*AN131+$AY$10*AO131+$AY$11*AP131+$AY$12*AQ131+$AY$13*AR131+$AY$14*AS131+$AY$15*AT131)</f>
        <v/>
      </c>
      <c r="BC131" s="10">
        <f>IF((ROW()-6)&lt;=$Q$3,INDEX(LINEST(AH72:AH131,AI72:AT131,TRUE,TRUE),1,13)*$Q$4,"")</f>
        <v/>
      </c>
      <c r="BD131" s="9">
        <f>IF((ROW()-6)&lt;=$Q$3,INDEX(LINEST(AH72:AH131,AI72:AT131,TRUE,TRUE),1,12),"")</f>
        <v/>
      </c>
      <c r="BE131" s="9">
        <f>IF((ROW()-6)&lt;=$Q$3,INDEX(LINEST(AH72:AH131,AI72:AT131,TRUE,TRUE),1,11),"")</f>
        <v/>
      </c>
      <c r="BF131" s="9">
        <f>IF((ROW()-6)&lt;=$Q$3,INDEX(LINEST(AH72:AH131,AI72:AT131,TRUE,TRUE),1,10),"")</f>
        <v/>
      </c>
      <c r="BG131" s="9">
        <f>IF((ROW()-6)&lt;=$Q$3,INDEX(LINEST(AH72:AH131,AI72:AT131,TRUE,TRUE),1,9),"")</f>
        <v/>
      </c>
      <c r="BH131" s="9">
        <f>IF((ROW()-6)&lt;=$Q$3,INDEX(LINEST(AH72:AH131,AI72:AT131,TRUE,TRUE),1,8),"")</f>
        <v/>
      </c>
      <c r="BI131" s="9">
        <f>IF((ROW()-6)&lt;=$Q$3,INDEX(LINEST(AH72:AH131,AI72:AT131,TRUE,TRUE),1,7),"")</f>
        <v/>
      </c>
      <c r="BJ131" s="9">
        <f>IF((ROW()-6)&lt;=$Q$3,INDEX(LINEST(AH72:AH131,AI72:AT131,TRUE,TRUE),1,6),"")</f>
        <v/>
      </c>
      <c r="BK131" s="9">
        <f>IF((ROW()-6)&lt;=$Q$3,INDEX(LINEST(AH72:AH131,AI72:AT131,TRUE,TRUE),1,5),"")</f>
        <v/>
      </c>
      <c r="BL131" s="9">
        <f>IF((ROW()-6)&lt;=$Q$3,INDEX(LINEST(AH72:AH131,AI72:AT131,TRUE,TRUE),1,4),"")</f>
        <v/>
      </c>
      <c r="BM131" s="9">
        <f>IF((ROW()-6)&lt;=$Q$3,INDEX(LINEST(AH72:AH131,AI72:AT131,TRUE,TRUE),1,3),"")</f>
        <v/>
      </c>
      <c r="BN131" s="9">
        <f>IF((ROW()-6)&lt;=$Q$3,INDEX(LINEST(AH72:AH131,AI72:AT131,TRUE,TRUE),1,2),"")</f>
        <v/>
      </c>
      <c r="BO131" s="9">
        <f>IF((ROW()-6)&lt;=$Q$3,INDEX(LINEST(AH72:AH131,AI72:AT131,TRUE,TRUE),1,1),"")</f>
        <v/>
      </c>
      <c r="BP131" s="10">
        <f>IF((ROW()-6)&lt;=$Q$3,INDEX(LINEST(AH72:AH131,AI72:AT131,TRUE,TRUE),3,1),"")</f>
        <v/>
      </c>
      <c r="BR131" s="9">
        <f>IF(AND((ROW()-6)&lt;=$Q$3,ISNUMBER(BC130)),BC130/$Q$4+BD130*AI131+BE130*AJ131+BF130*AK131+BG130*AL131+BH130*AM131+BI130*AN131+BJ130*AO131+BK130*AP131+BL130*AQ131+BM130*AR131+BN130*AS131+BO130*AT131,"")</f>
        <v/>
      </c>
      <c r="BS131">
        <f>IF(ISNUMBER(BR131),AVERAGE(AH71:AH130),"")</f>
        <v/>
      </c>
      <c r="BT131">
        <f>IF(ISNUMBER(BR131),(AH131-BR131)^2,"")</f>
        <v/>
      </c>
      <c r="BU131">
        <f>IF(ISNUMBER(BR131),AH131^2,"")</f>
        <v/>
      </c>
      <c r="BV131">
        <f>IF(ISNUMBER(BR131),(AH131-BS131)^2,"")</f>
        <v/>
      </c>
    </row>
    <row r="132">
      <c r="O132">
        <f>IF($R132="","",CHOOSE($Q$2,YEAR(R132)*12+MONTH(R132),INT((R132-2)/7),YEAR(R132)*4+ROUNDUP(MONTH(R132)/3)))</f>
        <v/>
      </c>
      <c r="P132">
        <f>IF($R132="","",IF($R133="",1,IF(O132&lt;&gt;O133,1,0)))</f>
        <v/>
      </c>
      <c r="Q132">
        <f>IF(P132=1,SUM($P$7:P132),"")</f>
        <v/>
      </c>
      <c r="R132">
        <f>IF($A132="","",IF(ISNUMBER($A132),$A132,IFERROR(DATEVALUE($A132),NA())))</f>
        <v/>
      </c>
      <c r="S132" s="7">
        <f>IFERROR(INDEX($R$7:$R$60000,MATCH(ROW()-6,$Q$7:$Q$60000,0)),"")</f>
        <v/>
      </c>
      <c r="T132">
        <f>IFERROR(INDEX($B$7:$B$60000,MATCH(ROW()-6,$Q$7:$Q$60000,0)),"")</f>
        <v/>
      </c>
      <c r="U132">
        <f>IFERROR(INDEX($C$7:$C$60000,MATCH(ROW()-6,$Q$7:$Q$60000,0)),"")</f>
        <v/>
      </c>
      <c r="V132">
        <f>IFERROR(INDEX($D$7:$D$60000,MATCH(ROW()-6,$Q$7:$Q$60000,0)),"")</f>
        <v/>
      </c>
      <c r="W132">
        <f>IFERROR(INDEX($E$7:$E$60000,MATCH(ROW()-6,$Q$7:$Q$60000,0)),"")</f>
        <v/>
      </c>
      <c r="X132">
        <f>IFERROR(INDEX($F$7:$F$60000,MATCH(ROW()-6,$Q$7:$Q$60000,0)),"")</f>
        <v/>
      </c>
      <c r="Y132">
        <f>IFERROR(INDEX($G$7:$G$60000,MATCH(ROW()-6,$Q$7:$Q$60000,0)),"")</f>
        <v/>
      </c>
      <c r="Z132">
        <f>IFERROR(INDEX($H$7:$H$60000,MATCH(ROW()-6,$Q$7:$Q$60000,0)),"")</f>
        <v/>
      </c>
      <c r="AA132">
        <f>IFERROR(INDEX($I$7:$I$60000,MATCH(ROW()-6,$Q$7:$Q$60000,0)),"")</f>
        <v/>
      </c>
      <c r="AB132">
        <f>IFERROR(INDEX($J$7:$J$60000,MATCH(ROW()-6,$Q$7:$Q$60000,0)),"")</f>
        <v/>
      </c>
      <c r="AC132">
        <f>IFERROR(INDEX($K$7:$K$60000,MATCH(ROW()-6,$Q$7:$Q$60000,0)),"")</f>
        <v/>
      </c>
      <c r="AD132">
        <f>IFERROR(INDEX($L$7:$L$60000,MATCH(ROW()-6,$Q$7:$Q$60000,0)),"")</f>
        <v/>
      </c>
      <c r="AE132">
        <f>IFERROR(INDEX($M$7:$M$60000,MATCH(ROW()-6,$Q$7:$Q$60000,0)),"")</f>
        <v/>
      </c>
      <c r="AF132">
        <f>IFERROR(INDEX($N$7:$N$60000,MATCH(ROW()-6,$Q$7:$Q$60000,0)),"")</f>
        <v/>
      </c>
      <c r="AH132" s="9">
        <f>IF(OR($S132="",$S131=""),"",LN($T132/$T131))</f>
        <v/>
      </c>
      <c r="AI132" s="9">
        <f>IF(OR($S132="",$S131=""),"",$C$2*LN(U132/U131))</f>
        <v/>
      </c>
      <c r="AJ132" s="9">
        <f>IF(OR($S132="",$S131=""),"",$D$2*(V132-V131))</f>
        <v/>
      </c>
      <c r="AK132" s="9">
        <f>IF(OR($S132="",$S131=""),"",$E$2*(W132-W131))</f>
        <v/>
      </c>
      <c r="AL132" s="9">
        <f>IF(OR($S132="",$S131=""),"",$F$2*LN(X132/X131))</f>
        <v/>
      </c>
      <c r="AM132" s="9">
        <f>IF(OR($S132="",$S131=""),"",$G$2*(Y132-Y131))</f>
        <v/>
      </c>
      <c r="AN132" s="9">
        <f>IF(OR($S132="",$S131=""),"",$H$2*LN(Z132/Z131))</f>
        <v/>
      </c>
      <c r="AO132" s="9">
        <f>IF(OR($S132="",$S131=""),"",$I$2*(AA132-AA131))</f>
        <v/>
      </c>
      <c r="AP132" s="9">
        <f>IF(OR($S132="",$S131=""),"",$J$2*LN(AB132/AB131))</f>
        <v/>
      </c>
      <c r="AQ132" s="9">
        <f>IF(OR($S132="",$S131=""),"",$K$2*(AC132-AC131))</f>
        <v/>
      </c>
      <c r="AR132" s="9">
        <f>IF(OR($S132="",$S131=""),"",$L$2*LN(AD132/AD131))</f>
        <v/>
      </c>
      <c r="AS132" s="9">
        <f>IF(OR($S132="",$S131=""),"",$M$2*LN(AE132/AE131))</f>
        <v/>
      </c>
      <c r="AT132" s="9">
        <f>IF(OR($S132="",$S131=""),"",$N$2*LN(AF132/AF131))</f>
        <v/>
      </c>
      <c r="AV132" s="9">
        <f>IF($AH132="","",$AY$16+$AY$4*AI132+$AY$5*AJ132+$AY$6*AK132+$AY$7*AL132+$AY$8*AM132+$AY$9*AN132+$AY$10*AO132+$AY$11*AP132+$AY$12*AQ132+$AY$13*AR132+$AY$14*AS132+$AY$15*AT132)</f>
        <v/>
      </c>
      <c r="BC132" s="10">
        <f>IF((ROW()-6)&lt;=$Q$3,INDEX(LINEST(AH73:AH132,AI73:AT132,TRUE,TRUE),1,13)*$Q$4,"")</f>
        <v/>
      </c>
      <c r="BD132" s="9">
        <f>IF((ROW()-6)&lt;=$Q$3,INDEX(LINEST(AH73:AH132,AI73:AT132,TRUE,TRUE),1,12),"")</f>
        <v/>
      </c>
      <c r="BE132" s="9">
        <f>IF((ROW()-6)&lt;=$Q$3,INDEX(LINEST(AH73:AH132,AI73:AT132,TRUE,TRUE),1,11),"")</f>
        <v/>
      </c>
      <c r="BF132" s="9">
        <f>IF((ROW()-6)&lt;=$Q$3,INDEX(LINEST(AH73:AH132,AI73:AT132,TRUE,TRUE),1,10),"")</f>
        <v/>
      </c>
      <c r="BG132" s="9">
        <f>IF((ROW()-6)&lt;=$Q$3,INDEX(LINEST(AH73:AH132,AI73:AT132,TRUE,TRUE),1,9),"")</f>
        <v/>
      </c>
      <c r="BH132" s="9">
        <f>IF((ROW()-6)&lt;=$Q$3,INDEX(LINEST(AH73:AH132,AI73:AT132,TRUE,TRUE),1,8),"")</f>
        <v/>
      </c>
      <c r="BI132" s="9">
        <f>IF((ROW()-6)&lt;=$Q$3,INDEX(LINEST(AH73:AH132,AI73:AT132,TRUE,TRUE),1,7),"")</f>
        <v/>
      </c>
      <c r="BJ132" s="9">
        <f>IF((ROW()-6)&lt;=$Q$3,INDEX(LINEST(AH73:AH132,AI73:AT132,TRUE,TRUE),1,6),"")</f>
        <v/>
      </c>
      <c r="BK132" s="9">
        <f>IF((ROW()-6)&lt;=$Q$3,INDEX(LINEST(AH73:AH132,AI73:AT132,TRUE,TRUE),1,5),"")</f>
        <v/>
      </c>
      <c r="BL132" s="9">
        <f>IF((ROW()-6)&lt;=$Q$3,INDEX(LINEST(AH73:AH132,AI73:AT132,TRUE,TRUE),1,4),"")</f>
        <v/>
      </c>
      <c r="BM132" s="9">
        <f>IF((ROW()-6)&lt;=$Q$3,INDEX(LINEST(AH73:AH132,AI73:AT132,TRUE,TRUE),1,3),"")</f>
        <v/>
      </c>
      <c r="BN132" s="9">
        <f>IF((ROW()-6)&lt;=$Q$3,INDEX(LINEST(AH73:AH132,AI73:AT132,TRUE,TRUE),1,2),"")</f>
        <v/>
      </c>
      <c r="BO132" s="9">
        <f>IF((ROW()-6)&lt;=$Q$3,INDEX(LINEST(AH73:AH132,AI73:AT132,TRUE,TRUE),1,1),"")</f>
        <v/>
      </c>
      <c r="BP132" s="10">
        <f>IF((ROW()-6)&lt;=$Q$3,INDEX(LINEST(AH73:AH132,AI73:AT132,TRUE,TRUE),3,1),"")</f>
        <v/>
      </c>
      <c r="BR132" s="9">
        <f>IF(AND((ROW()-6)&lt;=$Q$3,ISNUMBER(BC131)),BC131/$Q$4+BD131*AI132+BE131*AJ132+BF131*AK132+BG131*AL132+BH131*AM132+BI131*AN132+BJ131*AO132+BK131*AP132+BL131*AQ132+BM131*AR132+BN131*AS132+BO131*AT132,"")</f>
        <v/>
      </c>
      <c r="BS132">
        <f>IF(ISNUMBER(BR132),AVERAGE(AH72:AH131),"")</f>
        <v/>
      </c>
      <c r="BT132">
        <f>IF(ISNUMBER(BR132),(AH132-BR132)^2,"")</f>
        <v/>
      </c>
      <c r="BU132">
        <f>IF(ISNUMBER(BR132),AH132^2,"")</f>
        <v/>
      </c>
      <c r="BV132">
        <f>IF(ISNUMBER(BR132),(AH132-BS132)^2,"")</f>
        <v/>
      </c>
    </row>
    <row r="133">
      <c r="O133">
        <f>IF($R133="","",CHOOSE($Q$2,YEAR(R133)*12+MONTH(R133),INT((R133-2)/7),YEAR(R133)*4+ROUNDUP(MONTH(R133)/3)))</f>
        <v/>
      </c>
      <c r="P133">
        <f>IF($R133="","",IF($R134="",1,IF(O133&lt;&gt;O134,1,0)))</f>
        <v/>
      </c>
      <c r="Q133">
        <f>IF(P133=1,SUM($P$7:P133),"")</f>
        <v/>
      </c>
      <c r="R133">
        <f>IF($A133="","",IF(ISNUMBER($A133),$A133,IFERROR(DATEVALUE($A133),NA())))</f>
        <v/>
      </c>
      <c r="S133" s="7">
        <f>IFERROR(INDEX($R$7:$R$60000,MATCH(ROW()-6,$Q$7:$Q$60000,0)),"")</f>
        <v/>
      </c>
      <c r="T133">
        <f>IFERROR(INDEX($B$7:$B$60000,MATCH(ROW()-6,$Q$7:$Q$60000,0)),"")</f>
        <v/>
      </c>
      <c r="U133">
        <f>IFERROR(INDEX($C$7:$C$60000,MATCH(ROW()-6,$Q$7:$Q$60000,0)),"")</f>
        <v/>
      </c>
      <c r="V133">
        <f>IFERROR(INDEX($D$7:$D$60000,MATCH(ROW()-6,$Q$7:$Q$60000,0)),"")</f>
        <v/>
      </c>
      <c r="W133">
        <f>IFERROR(INDEX($E$7:$E$60000,MATCH(ROW()-6,$Q$7:$Q$60000,0)),"")</f>
        <v/>
      </c>
      <c r="X133">
        <f>IFERROR(INDEX($F$7:$F$60000,MATCH(ROW()-6,$Q$7:$Q$60000,0)),"")</f>
        <v/>
      </c>
      <c r="Y133">
        <f>IFERROR(INDEX($G$7:$G$60000,MATCH(ROW()-6,$Q$7:$Q$60000,0)),"")</f>
        <v/>
      </c>
      <c r="Z133">
        <f>IFERROR(INDEX($H$7:$H$60000,MATCH(ROW()-6,$Q$7:$Q$60000,0)),"")</f>
        <v/>
      </c>
      <c r="AA133">
        <f>IFERROR(INDEX($I$7:$I$60000,MATCH(ROW()-6,$Q$7:$Q$60000,0)),"")</f>
        <v/>
      </c>
      <c r="AB133">
        <f>IFERROR(INDEX($J$7:$J$60000,MATCH(ROW()-6,$Q$7:$Q$60000,0)),"")</f>
        <v/>
      </c>
      <c r="AC133">
        <f>IFERROR(INDEX($K$7:$K$60000,MATCH(ROW()-6,$Q$7:$Q$60000,0)),"")</f>
        <v/>
      </c>
      <c r="AD133">
        <f>IFERROR(INDEX($L$7:$L$60000,MATCH(ROW()-6,$Q$7:$Q$60000,0)),"")</f>
        <v/>
      </c>
      <c r="AE133">
        <f>IFERROR(INDEX($M$7:$M$60000,MATCH(ROW()-6,$Q$7:$Q$60000,0)),"")</f>
        <v/>
      </c>
      <c r="AF133">
        <f>IFERROR(INDEX($N$7:$N$60000,MATCH(ROW()-6,$Q$7:$Q$60000,0)),"")</f>
        <v/>
      </c>
      <c r="AH133" s="9">
        <f>IF(OR($S133="",$S132=""),"",LN($T133/$T132))</f>
        <v/>
      </c>
      <c r="AI133" s="9">
        <f>IF(OR($S133="",$S132=""),"",$C$2*LN(U133/U132))</f>
        <v/>
      </c>
      <c r="AJ133" s="9">
        <f>IF(OR($S133="",$S132=""),"",$D$2*(V133-V132))</f>
        <v/>
      </c>
      <c r="AK133" s="9">
        <f>IF(OR($S133="",$S132=""),"",$E$2*(W133-W132))</f>
        <v/>
      </c>
      <c r="AL133" s="9">
        <f>IF(OR($S133="",$S132=""),"",$F$2*LN(X133/X132))</f>
        <v/>
      </c>
      <c r="AM133" s="9">
        <f>IF(OR($S133="",$S132=""),"",$G$2*(Y133-Y132))</f>
        <v/>
      </c>
      <c r="AN133" s="9">
        <f>IF(OR($S133="",$S132=""),"",$H$2*LN(Z133/Z132))</f>
        <v/>
      </c>
      <c r="AO133" s="9">
        <f>IF(OR($S133="",$S132=""),"",$I$2*(AA133-AA132))</f>
        <v/>
      </c>
      <c r="AP133" s="9">
        <f>IF(OR($S133="",$S132=""),"",$J$2*LN(AB133/AB132))</f>
        <v/>
      </c>
      <c r="AQ133" s="9">
        <f>IF(OR($S133="",$S132=""),"",$K$2*(AC133-AC132))</f>
        <v/>
      </c>
      <c r="AR133" s="9">
        <f>IF(OR($S133="",$S132=""),"",$L$2*LN(AD133/AD132))</f>
        <v/>
      </c>
      <c r="AS133" s="9">
        <f>IF(OR($S133="",$S132=""),"",$M$2*LN(AE133/AE132))</f>
        <v/>
      </c>
      <c r="AT133" s="9">
        <f>IF(OR($S133="",$S132=""),"",$N$2*LN(AF133/AF132))</f>
        <v/>
      </c>
      <c r="AV133" s="9">
        <f>IF($AH133="","",$AY$16+$AY$4*AI133+$AY$5*AJ133+$AY$6*AK133+$AY$7*AL133+$AY$8*AM133+$AY$9*AN133+$AY$10*AO133+$AY$11*AP133+$AY$12*AQ133+$AY$13*AR133+$AY$14*AS133+$AY$15*AT133)</f>
        <v/>
      </c>
      <c r="BC133" s="10">
        <f>IF((ROW()-6)&lt;=$Q$3,INDEX(LINEST(AH74:AH133,AI74:AT133,TRUE,TRUE),1,13)*$Q$4,"")</f>
        <v/>
      </c>
      <c r="BD133" s="9">
        <f>IF((ROW()-6)&lt;=$Q$3,INDEX(LINEST(AH74:AH133,AI74:AT133,TRUE,TRUE),1,12),"")</f>
        <v/>
      </c>
      <c r="BE133" s="9">
        <f>IF((ROW()-6)&lt;=$Q$3,INDEX(LINEST(AH74:AH133,AI74:AT133,TRUE,TRUE),1,11),"")</f>
        <v/>
      </c>
      <c r="BF133" s="9">
        <f>IF((ROW()-6)&lt;=$Q$3,INDEX(LINEST(AH74:AH133,AI74:AT133,TRUE,TRUE),1,10),"")</f>
        <v/>
      </c>
      <c r="BG133" s="9">
        <f>IF((ROW()-6)&lt;=$Q$3,INDEX(LINEST(AH74:AH133,AI74:AT133,TRUE,TRUE),1,9),"")</f>
        <v/>
      </c>
      <c r="BH133" s="9">
        <f>IF((ROW()-6)&lt;=$Q$3,INDEX(LINEST(AH74:AH133,AI74:AT133,TRUE,TRUE),1,8),"")</f>
        <v/>
      </c>
      <c r="BI133" s="9">
        <f>IF((ROW()-6)&lt;=$Q$3,INDEX(LINEST(AH74:AH133,AI74:AT133,TRUE,TRUE),1,7),"")</f>
        <v/>
      </c>
      <c r="BJ133" s="9">
        <f>IF((ROW()-6)&lt;=$Q$3,INDEX(LINEST(AH74:AH133,AI74:AT133,TRUE,TRUE),1,6),"")</f>
        <v/>
      </c>
      <c r="BK133" s="9">
        <f>IF((ROW()-6)&lt;=$Q$3,INDEX(LINEST(AH74:AH133,AI74:AT133,TRUE,TRUE),1,5),"")</f>
        <v/>
      </c>
      <c r="BL133" s="9">
        <f>IF((ROW()-6)&lt;=$Q$3,INDEX(LINEST(AH74:AH133,AI74:AT133,TRUE,TRUE),1,4),"")</f>
        <v/>
      </c>
      <c r="BM133" s="9">
        <f>IF((ROW()-6)&lt;=$Q$3,INDEX(LINEST(AH74:AH133,AI74:AT133,TRUE,TRUE),1,3),"")</f>
        <v/>
      </c>
      <c r="BN133" s="9">
        <f>IF((ROW()-6)&lt;=$Q$3,INDEX(LINEST(AH74:AH133,AI74:AT133,TRUE,TRUE),1,2),"")</f>
        <v/>
      </c>
      <c r="BO133" s="9">
        <f>IF((ROW()-6)&lt;=$Q$3,INDEX(LINEST(AH74:AH133,AI74:AT133,TRUE,TRUE),1,1),"")</f>
        <v/>
      </c>
      <c r="BP133" s="10">
        <f>IF((ROW()-6)&lt;=$Q$3,INDEX(LINEST(AH74:AH133,AI74:AT133,TRUE,TRUE),3,1),"")</f>
        <v/>
      </c>
      <c r="BR133" s="9">
        <f>IF(AND((ROW()-6)&lt;=$Q$3,ISNUMBER(BC132)),BC132/$Q$4+BD132*AI133+BE132*AJ133+BF132*AK133+BG132*AL133+BH132*AM133+BI132*AN133+BJ132*AO133+BK132*AP133+BL132*AQ133+BM132*AR133+BN132*AS133+BO132*AT133,"")</f>
        <v/>
      </c>
      <c r="BS133">
        <f>IF(ISNUMBER(BR133),AVERAGE(AH73:AH132),"")</f>
        <v/>
      </c>
      <c r="BT133">
        <f>IF(ISNUMBER(BR133),(AH133-BR133)^2,"")</f>
        <v/>
      </c>
      <c r="BU133">
        <f>IF(ISNUMBER(BR133),AH133^2,"")</f>
        <v/>
      </c>
      <c r="BV133">
        <f>IF(ISNUMBER(BR133),(AH133-BS133)^2,"")</f>
        <v/>
      </c>
    </row>
    <row r="134">
      <c r="O134">
        <f>IF($R134="","",CHOOSE($Q$2,YEAR(R134)*12+MONTH(R134),INT((R134-2)/7),YEAR(R134)*4+ROUNDUP(MONTH(R134)/3)))</f>
        <v/>
      </c>
      <c r="P134">
        <f>IF($R134="","",IF($R135="",1,IF(O134&lt;&gt;O135,1,0)))</f>
        <v/>
      </c>
      <c r="Q134">
        <f>IF(P134=1,SUM($P$7:P134),"")</f>
        <v/>
      </c>
      <c r="R134">
        <f>IF($A134="","",IF(ISNUMBER($A134),$A134,IFERROR(DATEVALUE($A134),NA())))</f>
        <v/>
      </c>
      <c r="S134" s="7">
        <f>IFERROR(INDEX($R$7:$R$60000,MATCH(ROW()-6,$Q$7:$Q$60000,0)),"")</f>
        <v/>
      </c>
      <c r="T134">
        <f>IFERROR(INDEX($B$7:$B$60000,MATCH(ROW()-6,$Q$7:$Q$60000,0)),"")</f>
        <v/>
      </c>
      <c r="U134">
        <f>IFERROR(INDEX($C$7:$C$60000,MATCH(ROW()-6,$Q$7:$Q$60000,0)),"")</f>
        <v/>
      </c>
      <c r="V134">
        <f>IFERROR(INDEX($D$7:$D$60000,MATCH(ROW()-6,$Q$7:$Q$60000,0)),"")</f>
        <v/>
      </c>
      <c r="W134">
        <f>IFERROR(INDEX($E$7:$E$60000,MATCH(ROW()-6,$Q$7:$Q$60000,0)),"")</f>
        <v/>
      </c>
      <c r="X134">
        <f>IFERROR(INDEX($F$7:$F$60000,MATCH(ROW()-6,$Q$7:$Q$60000,0)),"")</f>
        <v/>
      </c>
      <c r="Y134">
        <f>IFERROR(INDEX($G$7:$G$60000,MATCH(ROW()-6,$Q$7:$Q$60000,0)),"")</f>
        <v/>
      </c>
      <c r="Z134">
        <f>IFERROR(INDEX($H$7:$H$60000,MATCH(ROW()-6,$Q$7:$Q$60000,0)),"")</f>
        <v/>
      </c>
      <c r="AA134">
        <f>IFERROR(INDEX($I$7:$I$60000,MATCH(ROW()-6,$Q$7:$Q$60000,0)),"")</f>
        <v/>
      </c>
      <c r="AB134">
        <f>IFERROR(INDEX($J$7:$J$60000,MATCH(ROW()-6,$Q$7:$Q$60000,0)),"")</f>
        <v/>
      </c>
      <c r="AC134">
        <f>IFERROR(INDEX($K$7:$K$60000,MATCH(ROW()-6,$Q$7:$Q$60000,0)),"")</f>
        <v/>
      </c>
      <c r="AD134">
        <f>IFERROR(INDEX($L$7:$L$60000,MATCH(ROW()-6,$Q$7:$Q$60000,0)),"")</f>
        <v/>
      </c>
      <c r="AE134">
        <f>IFERROR(INDEX($M$7:$M$60000,MATCH(ROW()-6,$Q$7:$Q$60000,0)),"")</f>
        <v/>
      </c>
      <c r="AF134">
        <f>IFERROR(INDEX($N$7:$N$60000,MATCH(ROW()-6,$Q$7:$Q$60000,0)),"")</f>
        <v/>
      </c>
      <c r="AH134" s="9">
        <f>IF(OR($S134="",$S133=""),"",LN($T134/$T133))</f>
        <v/>
      </c>
      <c r="AI134" s="9">
        <f>IF(OR($S134="",$S133=""),"",$C$2*LN(U134/U133))</f>
        <v/>
      </c>
      <c r="AJ134" s="9">
        <f>IF(OR($S134="",$S133=""),"",$D$2*(V134-V133))</f>
        <v/>
      </c>
      <c r="AK134" s="9">
        <f>IF(OR($S134="",$S133=""),"",$E$2*(W134-W133))</f>
        <v/>
      </c>
      <c r="AL134" s="9">
        <f>IF(OR($S134="",$S133=""),"",$F$2*LN(X134/X133))</f>
        <v/>
      </c>
      <c r="AM134" s="9">
        <f>IF(OR($S134="",$S133=""),"",$G$2*(Y134-Y133))</f>
        <v/>
      </c>
      <c r="AN134" s="9">
        <f>IF(OR($S134="",$S133=""),"",$H$2*LN(Z134/Z133))</f>
        <v/>
      </c>
      <c r="AO134" s="9">
        <f>IF(OR($S134="",$S133=""),"",$I$2*(AA134-AA133))</f>
        <v/>
      </c>
      <c r="AP134" s="9">
        <f>IF(OR($S134="",$S133=""),"",$J$2*LN(AB134/AB133))</f>
        <v/>
      </c>
      <c r="AQ134" s="9">
        <f>IF(OR($S134="",$S133=""),"",$K$2*(AC134-AC133))</f>
        <v/>
      </c>
      <c r="AR134" s="9">
        <f>IF(OR($S134="",$S133=""),"",$L$2*LN(AD134/AD133))</f>
        <v/>
      </c>
      <c r="AS134" s="9">
        <f>IF(OR($S134="",$S133=""),"",$M$2*LN(AE134/AE133))</f>
        <v/>
      </c>
      <c r="AT134" s="9">
        <f>IF(OR($S134="",$S133=""),"",$N$2*LN(AF134/AF133))</f>
        <v/>
      </c>
      <c r="AV134" s="9">
        <f>IF($AH134="","",$AY$16+$AY$4*AI134+$AY$5*AJ134+$AY$6*AK134+$AY$7*AL134+$AY$8*AM134+$AY$9*AN134+$AY$10*AO134+$AY$11*AP134+$AY$12*AQ134+$AY$13*AR134+$AY$14*AS134+$AY$15*AT134)</f>
        <v/>
      </c>
      <c r="BC134" s="10">
        <f>IF((ROW()-6)&lt;=$Q$3,INDEX(LINEST(AH75:AH134,AI75:AT134,TRUE,TRUE),1,13)*$Q$4,"")</f>
        <v/>
      </c>
      <c r="BD134" s="9">
        <f>IF((ROW()-6)&lt;=$Q$3,INDEX(LINEST(AH75:AH134,AI75:AT134,TRUE,TRUE),1,12),"")</f>
        <v/>
      </c>
      <c r="BE134" s="9">
        <f>IF((ROW()-6)&lt;=$Q$3,INDEX(LINEST(AH75:AH134,AI75:AT134,TRUE,TRUE),1,11),"")</f>
        <v/>
      </c>
      <c r="BF134" s="9">
        <f>IF((ROW()-6)&lt;=$Q$3,INDEX(LINEST(AH75:AH134,AI75:AT134,TRUE,TRUE),1,10),"")</f>
        <v/>
      </c>
      <c r="BG134" s="9">
        <f>IF((ROW()-6)&lt;=$Q$3,INDEX(LINEST(AH75:AH134,AI75:AT134,TRUE,TRUE),1,9),"")</f>
        <v/>
      </c>
      <c r="BH134" s="9">
        <f>IF((ROW()-6)&lt;=$Q$3,INDEX(LINEST(AH75:AH134,AI75:AT134,TRUE,TRUE),1,8),"")</f>
        <v/>
      </c>
      <c r="BI134" s="9">
        <f>IF((ROW()-6)&lt;=$Q$3,INDEX(LINEST(AH75:AH134,AI75:AT134,TRUE,TRUE),1,7),"")</f>
        <v/>
      </c>
      <c r="BJ134" s="9">
        <f>IF((ROW()-6)&lt;=$Q$3,INDEX(LINEST(AH75:AH134,AI75:AT134,TRUE,TRUE),1,6),"")</f>
        <v/>
      </c>
      <c r="BK134" s="9">
        <f>IF((ROW()-6)&lt;=$Q$3,INDEX(LINEST(AH75:AH134,AI75:AT134,TRUE,TRUE),1,5),"")</f>
        <v/>
      </c>
      <c r="BL134" s="9">
        <f>IF((ROW()-6)&lt;=$Q$3,INDEX(LINEST(AH75:AH134,AI75:AT134,TRUE,TRUE),1,4),"")</f>
        <v/>
      </c>
      <c r="BM134" s="9">
        <f>IF((ROW()-6)&lt;=$Q$3,INDEX(LINEST(AH75:AH134,AI75:AT134,TRUE,TRUE),1,3),"")</f>
        <v/>
      </c>
      <c r="BN134" s="9">
        <f>IF((ROW()-6)&lt;=$Q$3,INDEX(LINEST(AH75:AH134,AI75:AT134,TRUE,TRUE),1,2),"")</f>
        <v/>
      </c>
      <c r="BO134" s="9">
        <f>IF((ROW()-6)&lt;=$Q$3,INDEX(LINEST(AH75:AH134,AI75:AT134,TRUE,TRUE),1,1),"")</f>
        <v/>
      </c>
      <c r="BP134" s="10">
        <f>IF((ROW()-6)&lt;=$Q$3,INDEX(LINEST(AH75:AH134,AI75:AT134,TRUE,TRUE),3,1),"")</f>
        <v/>
      </c>
      <c r="BR134" s="9">
        <f>IF(AND((ROW()-6)&lt;=$Q$3,ISNUMBER(BC133)),BC133/$Q$4+BD133*AI134+BE133*AJ134+BF133*AK134+BG133*AL134+BH133*AM134+BI133*AN134+BJ133*AO134+BK133*AP134+BL133*AQ134+BM133*AR134+BN133*AS134+BO133*AT134,"")</f>
        <v/>
      </c>
      <c r="BS134">
        <f>IF(ISNUMBER(BR134),AVERAGE(AH74:AH133),"")</f>
        <v/>
      </c>
      <c r="BT134">
        <f>IF(ISNUMBER(BR134),(AH134-BR134)^2,"")</f>
        <v/>
      </c>
      <c r="BU134">
        <f>IF(ISNUMBER(BR134),AH134^2,"")</f>
        <v/>
      </c>
      <c r="BV134">
        <f>IF(ISNUMBER(BR134),(AH134-BS134)^2,"")</f>
        <v/>
      </c>
    </row>
    <row r="135">
      <c r="O135">
        <f>IF($R135="","",CHOOSE($Q$2,YEAR(R135)*12+MONTH(R135),INT((R135-2)/7),YEAR(R135)*4+ROUNDUP(MONTH(R135)/3)))</f>
        <v/>
      </c>
      <c r="P135">
        <f>IF($R135="","",IF($R136="",1,IF(O135&lt;&gt;O136,1,0)))</f>
        <v/>
      </c>
      <c r="Q135">
        <f>IF(P135=1,SUM($P$7:P135),"")</f>
        <v/>
      </c>
      <c r="R135">
        <f>IF($A135="","",IF(ISNUMBER($A135),$A135,IFERROR(DATEVALUE($A135),NA())))</f>
        <v/>
      </c>
      <c r="S135" s="7">
        <f>IFERROR(INDEX($R$7:$R$60000,MATCH(ROW()-6,$Q$7:$Q$60000,0)),"")</f>
        <v/>
      </c>
      <c r="T135">
        <f>IFERROR(INDEX($B$7:$B$60000,MATCH(ROW()-6,$Q$7:$Q$60000,0)),"")</f>
        <v/>
      </c>
      <c r="U135">
        <f>IFERROR(INDEX($C$7:$C$60000,MATCH(ROW()-6,$Q$7:$Q$60000,0)),"")</f>
        <v/>
      </c>
      <c r="V135">
        <f>IFERROR(INDEX($D$7:$D$60000,MATCH(ROW()-6,$Q$7:$Q$60000,0)),"")</f>
        <v/>
      </c>
      <c r="W135">
        <f>IFERROR(INDEX($E$7:$E$60000,MATCH(ROW()-6,$Q$7:$Q$60000,0)),"")</f>
        <v/>
      </c>
      <c r="X135">
        <f>IFERROR(INDEX($F$7:$F$60000,MATCH(ROW()-6,$Q$7:$Q$60000,0)),"")</f>
        <v/>
      </c>
      <c r="Y135">
        <f>IFERROR(INDEX($G$7:$G$60000,MATCH(ROW()-6,$Q$7:$Q$60000,0)),"")</f>
        <v/>
      </c>
      <c r="Z135">
        <f>IFERROR(INDEX($H$7:$H$60000,MATCH(ROW()-6,$Q$7:$Q$60000,0)),"")</f>
        <v/>
      </c>
      <c r="AA135">
        <f>IFERROR(INDEX($I$7:$I$60000,MATCH(ROW()-6,$Q$7:$Q$60000,0)),"")</f>
        <v/>
      </c>
      <c r="AB135">
        <f>IFERROR(INDEX($J$7:$J$60000,MATCH(ROW()-6,$Q$7:$Q$60000,0)),"")</f>
        <v/>
      </c>
      <c r="AC135">
        <f>IFERROR(INDEX($K$7:$K$60000,MATCH(ROW()-6,$Q$7:$Q$60000,0)),"")</f>
        <v/>
      </c>
      <c r="AD135">
        <f>IFERROR(INDEX($L$7:$L$60000,MATCH(ROW()-6,$Q$7:$Q$60000,0)),"")</f>
        <v/>
      </c>
      <c r="AE135">
        <f>IFERROR(INDEX($M$7:$M$60000,MATCH(ROW()-6,$Q$7:$Q$60000,0)),"")</f>
        <v/>
      </c>
      <c r="AF135">
        <f>IFERROR(INDEX($N$7:$N$60000,MATCH(ROW()-6,$Q$7:$Q$60000,0)),"")</f>
        <v/>
      </c>
      <c r="AH135" s="9">
        <f>IF(OR($S135="",$S134=""),"",LN($T135/$T134))</f>
        <v/>
      </c>
      <c r="AI135" s="9">
        <f>IF(OR($S135="",$S134=""),"",$C$2*LN(U135/U134))</f>
        <v/>
      </c>
      <c r="AJ135" s="9">
        <f>IF(OR($S135="",$S134=""),"",$D$2*(V135-V134))</f>
        <v/>
      </c>
      <c r="AK135" s="9">
        <f>IF(OR($S135="",$S134=""),"",$E$2*(W135-W134))</f>
        <v/>
      </c>
      <c r="AL135" s="9">
        <f>IF(OR($S135="",$S134=""),"",$F$2*LN(X135/X134))</f>
        <v/>
      </c>
      <c r="AM135" s="9">
        <f>IF(OR($S135="",$S134=""),"",$G$2*(Y135-Y134))</f>
        <v/>
      </c>
      <c r="AN135" s="9">
        <f>IF(OR($S135="",$S134=""),"",$H$2*LN(Z135/Z134))</f>
        <v/>
      </c>
      <c r="AO135" s="9">
        <f>IF(OR($S135="",$S134=""),"",$I$2*(AA135-AA134))</f>
        <v/>
      </c>
      <c r="AP135" s="9">
        <f>IF(OR($S135="",$S134=""),"",$J$2*LN(AB135/AB134))</f>
        <v/>
      </c>
      <c r="AQ135" s="9">
        <f>IF(OR($S135="",$S134=""),"",$K$2*(AC135-AC134))</f>
        <v/>
      </c>
      <c r="AR135" s="9">
        <f>IF(OR($S135="",$S134=""),"",$L$2*LN(AD135/AD134))</f>
        <v/>
      </c>
      <c r="AS135" s="9">
        <f>IF(OR($S135="",$S134=""),"",$M$2*LN(AE135/AE134))</f>
        <v/>
      </c>
      <c r="AT135" s="9">
        <f>IF(OR($S135="",$S134=""),"",$N$2*LN(AF135/AF134))</f>
        <v/>
      </c>
      <c r="AV135" s="9">
        <f>IF($AH135="","",$AY$16+$AY$4*AI135+$AY$5*AJ135+$AY$6*AK135+$AY$7*AL135+$AY$8*AM135+$AY$9*AN135+$AY$10*AO135+$AY$11*AP135+$AY$12*AQ135+$AY$13*AR135+$AY$14*AS135+$AY$15*AT135)</f>
        <v/>
      </c>
      <c r="BC135" s="10">
        <f>IF((ROW()-6)&lt;=$Q$3,INDEX(LINEST(AH76:AH135,AI76:AT135,TRUE,TRUE),1,13)*$Q$4,"")</f>
        <v/>
      </c>
      <c r="BD135" s="9">
        <f>IF((ROW()-6)&lt;=$Q$3,INDEX(LINEST(AH76:AH135,AI76:AT135,TRUE,TRUE),1,12),"")</f>
        <v/>
      </c>
      <c r="BE135" s="9">
        <f>IF((ROW()-6)&lt;=$Q$3,INDEX(LINEST(AH76:AH135,AI76:AT135,TRUE,TRUE),1,11),"")</f>
        <v/>
      </c>
      <c r="BF135" s="9">
        <f>IF((ROW()-6)&lt;=$Q$3,INDEX(LINEST(AH76:AH135,AI76:AT135,TRUE,TRUE),1,10),"")</f>
        <v/>
      </c>
      <c r="BG135" s="9">
        <f>IF((ROW()-6)&lt;=$Q$3,INDEX(LINEST(AH76:AH135,AI76:AT135,TRUE,TRUE),1,9),"")</f>
        <v/>
      </c>
      <c r="BH135" s="9">
        <f>IF((ROW()-6)&lt;=$Q$3,INDEX(LINEST(AH76:AH135,AI76:AT135,TRUE,TRUE),1,8),"")</f>
        <v/>
      </c>
      <c r="BI135" s="9">
        <f>IF((ROW()-6)&lt;=$Q$3,INDEX(LINEST(AH76:AH135,AI76:AT135,TRUE,TRUE),1,7),"")</f>
        <v/>
      </c>
      <c r="BJ135" s="9">
        <f>IF((ROW()-6)&lt;=$Q$3,INDEX(LINEST(AH76:AH135,AI76:AT135,TRUE,TRUE),1,6),"")</f>
        <v/>
      </c>
      <c r="BK135" s="9">
        <f>IF((ROW()-6)&lt;=$Q$3,INDEX(LINEST(AH76:AH135,AI76:AT135,TRUE,TRUE),1,5),"")</f>
        <v/>
      </c>
      <c r="BL135" s="9">
        <f>IF((ROW()-6)&lt;=$Q$3,INDEX(LINEST(AH76:AH135,AI76:AT135,TRUE,TRUE),1,4),"")</f>
        <v/>
      </c>
      <c r="BM135" s="9">
        <f>IF((ROW()-6)&lt;=$Q$3,INDEX(LINEST(AH76:AH135,AI76:AT135,TRUE,TRUE),1,3),"")</f>
        <v/>
      </c>
      <c r="BN135" s="9">
        <f>IF((ROW()-6)&lt;=$Q$3,INDEX(LINEST(AH76:AH135,AI76:AT135,TRUE,TRUE),1,2),"")</f>
        <v/>
      </c>
      <c r="BO135" s="9">
        <f>IF((ROW()-6)&lt;=$Q$3,INDEX(LINEST(AH76:AH135,AI76:AT135,TRUE,TRUE),1,1),"")</f>
        <v/>
      </c>
      <c r="BP135" s="10">
        <f>IF((ROW()-6)&lt;=$Q$3,INDEX(LINEST(AH76:AH135,AI76:AT135,TRUE,TRUE),3,1),"")</f>
        <v/>
      </c>
      <c r="BR135" s="9">
        <f>IF(AND((ROW()-6)&lt;=$Q$3,ISNUMBER(BC134)),BC134/$Q$4+BD134*AI135+BE134*AJ135+BF134*AK135+BG134*AL135+BH134*AM135+BI134*AN135+BJ134*AO135+BK134*AP135+BL134*AQ135+BM134*AR135+BN134*AS135+BO134*AT135,"")</f>
        <v/>
      </c>
      <c r="BS135">
        <f>IF(ISNUMBER(BR135),AVERAGE(AH75:AH134),"")</f>
        <v/>
      </c>
      <c r="BT135">
        <f>IF(ISNUMBER(BR135),(AH135-BR135)^2,"")</f>
        <v/>
      </c>
      <c r="BU135">
        <f>IF(ISNUMBER(BR135),AH135^2,"")</f>
        <v/>
      </c>
      <c r="BV135">
        <f>IF(ISNUMBER(BR135),(AH135-BS135)^2,"")</f>
        <v/>
      </c>
    </row>
    <row r="136">
      <c r="O136">
        <f>IF($R136="","",CHOOSE($Q$2,YEAR(R136)*12+MONTH(R136),INT((R136-2)/7),YEAR(R136)*4+ROUNDUP(MONTH(R136)/3)))</f>
        <v/>
      </c>
      <c r="P136">
        <f>IF($R136="","",IF($R137="",1,IF(O136&lt;&gt;O137,1,0)))</f>
        <v/>
      </c>
      <c r="Q136">
        <f>IF(P136=1,SUM($P$7:P136),"")</f>
        <v/>
      </c>
      <c r="R136">
        <f>IF($A136="","",IF(ISNUMBER($A136),$A136,IFERROR(DATEVALUE($A136),NA())))</f>
        <v/>
      </c>
      <c r="S136" s="7">
        <f>IFERROR(INDEX($R$7:$R$60000,MATCH(ROW()-6,$Q$7:$Q$60000,0)),"")</f>
        <v/>
      </c>
      <c r="T136">
        <f>IFERROR(INDEX($B$7:$B$60000,MATCH(ROW()-6,$Q$7:$Q$60000,0)),"")</f>
        <v/>
      </c>
      <c r="U136">
        <f>IFERROR(INDEX($C$7:$C$60000,MATCH(ROW()-6,$Q$7:$Q$60000,0)),"")</f>
        <v/>
      </c>
      <c r="V136">
        <f>IFERROR(INDEX($D$7:$D$60000,MATCH(ROW()-6,$Q$7:$Q$60000,0)),"")</f>
        <v/>
      </c>
      <c r="W136">
        <f>IFERROR(INDEX($E$7:$E$60000,MATCH(ROW()-6,$Q$7:$Q$60000,0)),"")</f>
        <v/>
      </c>
      <c r="X136">
        <f>IFERROR(INDEX($F$7:$F$60000,MATCH(ROW()-6,$Q$7:$Q$60000,0)),"")</f>
        <v/>
      </c>
      <c r="Y136">
        <f>IFERROR(INDEX($G$7:$G$60000,MATCH(ROW()-6,$Q$7:$Q$60000,0)),"")</f>
        <v/>
      </c>
      <c r="Z136">
        <f>IFERROR(INDEX($H$7:$H$60000,MATCH(ROW()-6,$Q$7:$Q$60000,0)),"")</f>
        <v/>
      </c>
      <c r="AA136">
        <f>IFERROR(INDEX($I$7:$I$60000,MATCH(ROW()-6,$Q$7:$Q$60000,0)),"")</f>
        <v/>
      </c>
      <c r="AB136">
        <f>IFERROR(INDEX($J$7:$J$60000,MATCH(ROW()-6,$Q$7:$Q$60000,0)),"")</f>
        <v/>
      </c>
      <c r="AC136">
        <f>IFERROR(INDEX($K$7:$K$60000,MATCH(ROW()-6,$Q$7:$Q$60000,0)),"")</f>
        <v/>
      </c>
      <c r="AD136">
        <f>IFERROR(INDEX($L$7:$L$60000,MATCH(ROW()-6,$Q$7:$Q$60000,0)),"")</f>
        <v/>
      </c>
      <c r="AE136">
        <f>IFERROR(INDEX($M$7:$M$60000,MATCH(ROW()-6,$Q$7:$Q$60000,0)),"")</f>
        <v/>
      </c>
      <c r="AF136">
        <f>IFERROR(INDEX($N$7:$N$60000,MATCH(ROW()-6,$Q$7:$Q$60000,0)),"")</f>
        <v/>
      </c>
      <c r="AH136" s="9">
        <f>IF(OR($S136="",$S135=""),"",LN($T136/$T135))</f>
        <v/>
      </c>
      <c r="AI136" s="9">
        <f>IF(OR($S136="",$S135=""),"",$C$2*LN(U136/U135))</f>
        <v/>
      </c>
      <c r="AJ136" s="9">
        <f>IF(OR($S136="",$S135=""),"",$D$2*(V136-V135))</f>
        <v/>
      </c>
      <c r="AK136" s="9">
        <f>IF(OR($S136="",$S135=""),"",$E$2*(W136-W135))</f>
        <v/>
      </c>
      <c r="AL136" s="9">
        <f>IF(OR($S136="",$S135=""),"",$F$2*LN(X136/X135))</f>
        <v/>
      </c>
      <c r="AM136" s="9">
        <f>IF(OR($S136="",$S135=""),"",$G$2*(Y136-Y135))</f>
        <v/>
      </c>
      <c r="AN136" s="9">
        <f>IF(OR($S136="",$S135=""),"",$H$2*LN(Z136/Z135))</f>
        <v/>
      </c>
      <c r="AO136" s="9">
        <f>IF(OR($S136="",$S135=""),"",$I$2*(AA136-AA135))</f>
        <v/>
      </c>
      <c r="AP136" s="9">
        <f>IF(OR($S136="",$S135=""),"",$J$2*LN(AB136/AB135))</f>
        <v/>
      </c>
      <c r="AQ136" s="9">
        <f>IF(OR($S136="",$S135=""),"",$K$2*(AC136-AC135))</f>
        <v/>
      </c>
      <c r="AR136" s="9">
        <f>IF(OR($S136="",$S135=""),"",$L$2*LN(AD136/AD135))</f>
        <v/>
      </c>
      <c r="AS136" s="9">
        <f>IF(OR($S136="",$S135=""),"",$M$2*LN(AE136/AE135))</f>
        <v/>
      </c>
      <c r="AT136" s="9">
        <f>IF(OR($S136="",$S135=""),"",$N$2*LN(AF136/AF135))</f>
        <v/>
      </c>
      <c r="AV136" s="9">
        <f>IF($AH136="","",$AY$16+$AY$4*AI136+$AY$5*AJ136+$AY$6*AK136+$AY$7*AL136+$AY$8*AM136+$AY$9*AN136+$AY$10*AO136+$AY$11*AP136+$AY$12*AQ136+$AY$13*AR136+$AY$14*AS136+$AY$15*AT136)</f>
        <v/>
      </c>
      <c r="BC136" s="10">
        <f>IF((ROW()-6)&lt;=$Q$3,INDEX(LINEST(AH77:AH136,AI77:AT136,TRUE,TRUE),1,13)*$Q$4,"")</f>
        <v/>
      </c>
      <c r="BD136" s="9">
        <f>IF((ROW()-6)&lt;=$Q$3,INDEX(LINEST(AH77:AH136,AI77:AT136,TRUE,TRUE),1,12),"")</f>
        <v/>
      </c>
      <c r="BE136" s="9">
        <f>IF((ROW()-6)&lt;=$Q$3,INDEX(LINEST(AH77:AH136,AI77:AT136,TRUE,TRUE),1,11),"")</f>
        <v/>
      </c>
      <c r="BF136" s="9">
        <f>IF((ROW()-6)&lt;=$Q$3,INDEX(LINEST(AH77:AH136,AI77:AT136,TRUE,TRUE),1,10),"")</f>
        <v/>
      </c>
      <c r="BG136" s="9">
        <f>IF((ROW()-6)&lt;=$Q$3,INDEX(LINEST(AH77:AH136,AI77:AT136,TRUE,TRUE),1,9),"")</f>
        <v/>
      </c>
      <c r="BH136" s="9">
        <f>IF((ROW()-6)&lt;=$Q$3,INDEX(LINEST(AH77:AH136,AI77:AT136,TRUE,TRUE),1,8),"")</f>
        <v/>
      </c>
      <c r="BI136" s="9">
        <f>IF((ROW()-6)&lt;=$Q$3,INDEX(LINEST(AH77:AH136,AI77:AT136,TRUE,TRUE),1,7),"")</f>
        <v/>
      </c>
      <c r="BJ136" s="9">
        <f>IF((ROW()-6)&lt;=$Q$3,INDEX(LINEST(AH77:AH136,AI77:AT136,TRUE,TRUE),1,6),"")</f>
        <v/>
      </c>
      <c r="BK136" s="9">
        <f>IF((ROW()-6)&lt;=$Q$3,INDEX(LINEST(AH77:AH136,AI77:AT136,TRUE,TRUE),1,5),"")</f>
        <v/>
      </c>
      <c r="BL136" s="9">
        <f>IF((ROW()-6)&lt;=$Q$3,INDEX(LINEST(AH77:AH136,AI77:AT136,TRUE,TRUE),1,4),"")</f>
        <v/>
      </c>
      <c r="BM136" s="9">
        <f>IF((ROW()-6)&lt;=$Q$3,INDEX(LINEST(AH77:AH136,AI77:AT136,TRUE,TRUE),1,3),"")</f>
        <v/>
      </c>
      <c r="BN136" s="9">
        <f>IF((ROW()-6)&lt;=$Q$3,INDEX(LINEST(AH77:AH136,AI77:AT136,TRUE,TRUE),1,2),"")</f>
        <v/>
      </c>
      <c r="BO136" s="9">
        <f>IF((ROW()-6)&lt;=$Q$3,INDEX(LINEST(AH77:AH136,AI77:AT136,TRUE,TRUE),1,1),"")</f>
        <v/>
      </c>
      <c r="BP136" s="10">
        <f>IF((ROW()-6)&lt;=$Q$3,INDEX(LINEST(AH77:AH136,AI77:AT136,TRUE,TRUE),3,1),"")</f>
        <v/>
      </c>
      <c r="BR136" s="9">
        <f>IF(AND((ROW()-6)&lt;=$Q$3,ISNUMBER(BC135)),BC135/$Q$4+BD135*AI136+BE135*AJ136+BF135*AK136+BG135*AL136+BH135*AM136+BI135*AN136+BJ135*AO136+BK135*AP136+BL135*AQ136+BM135*AR136+BN135*AS136+BO135*AT136,"")</f>
        <v/>
      </c>
      <c r="BS136">
        <f>IF(ISNUMBER(BR136),AVERAGE(AH76:AH135),"")</f>
        <v/>
      </c>
      <c r="BT136">
        <f>IF(ISNUMBER(BR136),(AH136-BR136)^2,"")</f>
        <v/>
      </c>
      <c r="BU136">
        <f>IF(ISNUMBER(BR136),AH136^2,"")</f>
        <v/>
      </c>
      <c r="BV136">
        <f>IF(ISNUMBER(BR136),(AH136-BS136)^2,"")</f>
        <v/>
      </c>
    </row>
    <row r="137">
      <c r="O137">
        <f>IF($R137="","",CHOOSE($Q$2,YEAR(R137)*12+MONTH(R137),INT((R137-2)/7),YEAR(R137)*4+ROUNDUP(MONTH(R137)/3)))</f>
        <v/>
      </c>
      <c r="P137">
        <f>IF($R137="","",IF($R138="",1,IF(O137&lt;&gt;O138,1,0)))</f>
        <v/>
      </c>
      <c r="Q137">
        <f>IF(P137=1,SUM($P$7:P137),"")</f>
        <v/>
      </c>
      <c r="R137">
        <f>IF($A137="","",IF(ISNUMBER($A137),$A137,IFERROR(DATEVALUE($A137),NA())))</f>
        <v/>
      </c>
      <c r="S137" s="7">
        <f>IFERROR(INDEX($R$7:$R$60000,MATCH(ROW()-6,$Q$7:$Q$60000,0)),"")</f>
        <v/>
      </c>
      <c r="T137">
        <f>IFERROR(INDEX($B$7:$B$60000,MATCH(ROW()-6,$Q$7:$Q$60000,0)),"")</f>
        <v/>
      </c>
      <c r="U137">
        <f>IFERROR(INDEX($C$7:$C$60000,MATCH(ROW()-6,$Q$7:$Q$60000,0)),"")</f>
        <v/>
      </c>
      <c r="V137">
        <f>IFERROR(INDEX($D$7:$D$60000,MATCH(ROW()-6,$Q$7:$Q$60000,0)),"")</f>
        <v/>
      </c>
      <c r="W137">
        <f>IFERROR(INDEX($E$7:$E$60000,MATCH(ROW()-6,$Q$7:$Q$60000,0)),"")</f>
        <v/>
      </c>
      <c r="X137">
        <f>IFERROR(INDEX($F$7:$F$60000,MATCH(ROW()-6,$Q$7:$Q$60000,0)),"")</f>
        <v/>
      </c>
      <c r="Y137">
        <f>IFERROR(INDEX($G$7:$G$60000,MATCH(ROW()-6,$Q$7:$Q$60000,0)),"")</f>
        <v/>
      </c>
      <c r="Z137">
        <f>IFERROR(INDEX($H$7:$H$60000,MATCH(ROW()-6,$Q$7:$Q$60000,0)),"")</f>
        <v/>
      </c>
      <c r="AA137">
        <f>IFERROR(INDEX($I$7:$I$60000,MATCH(ROW()-6,$Q$7:$Q$60000,0)),"")</f>
        <v/>
      </c>
      <c r="AB137">
        <f>IFERROR(INDEX($J$7:$J$60000,MATCH(ROW()-6,$Q$7:$Q$60000,0)),"")</f>
        <v/>
      </c>
      <c r="AC137">
        <f>IFERROR(INDEX($K$7:$K$60000,MATCH(ROW()-6,$Q$7:$Q$60000,0)),"")</f>
        <v/>
      </c>
      <c r="AD137">
        <f>IFERROR(INDEX($L$7:$L$60000,MATCH(ROW()-6,$Q$7:$Q$60000,0)),"")</f>
        <v/>
      </c>
      <c r="AE137">
        <f>IFERROR(INDEX($M$7:$M$60000,MATCH(ROW()-6,$Q$7:$Q$60000,0)),"")</f>
        <v/>
      </c>
      <c r="AF137">
        <f>IFERROR(INDEX($N$7:$N$60000,MATCH(ROW()-6,$Q$7:$Q$60000,0)),"")</f>
        <v/>
      </c>
      <c r="AH137" s="9">
        <f>IF(OR($S137="",$S136=""),"",LN($T137/$T136))</f>
        <v/>
      </c>
      <c r="AI137" s="9">
        <f>IF(OR($S137="",$S136=""),"",$C$2*LN(U137/U136))</f>
        <v/>
      </c>
      <c r="AJ137" s="9">
        <f>IF(OR($S137="",$S136=""),"",$D$2*(V137-V136))</f>
        <v/>
      </c>
      <c r="AK137" s="9">
        <f>IF(OR($S137="",$S136=""),"",$E$2*(W137-W136))</f>
        <v/>
      </c>
      <c r="AL137" s="9">
        <f>IF(OR($S137="",$S136=""),"",$F$2*LN(X137/X136))</f>
        <v/>
      </c>
      <c r="AM137" s="9">
        <f>IF(OR($S137="",$S136=""),"",$G$2*(Y137-Y136))</f>
        <v/>
      </c>
      <c r="AN137" s="9">
        <f>IF(OR($S137="",$S136=""),"",$H$2*LN(Z137/Z136))</f>
        <v/>
      </c>
      <c r="AO137" s="9">
        <f>IF(OR($S137="",$S136=""),"",$I$2*(AA137-AA136))</f>
        <v/>
      </c>
      <c r="AP137" s="9">
        <f>IF(OR($S137="",$S136=""),"",$J$2*LN(AB137/AB136))</f>
        <v/>
      </c>
      <c r="AQ137" s="9">
        <f>IF(OR($S137="",$S136=""),"",$K$2*(AC137-AC136))</f>
        <v/>
      </c>
      <c r="AR137" s="9">
        <f>IF(OR($S137="",$S136=""),"",$L$2*LN(AD137/AD136))</f>
        <v/>
      </c>
      <c r="AS137" s="9">
        <f>IF(OR($S137="",$S136=""),"",$M$2*LN(AE137/AE136))</f>
        <v/>
      </c>
      <c r="AT137" s="9">
        <f>IF(OR($S137="",$S136=""),"",$N$2*LN(AF137/AF136))</f>
        <v/>
      </c>
      <c r="AV137" s="9">
        <f>IF($AH137="","",$AY$16+$AY$4*AI137+$AY$5*AJ137+$AY$6*AK137+$AY$7*AL137+$AY$8*AM137+$AY$9*AN137+$AY$10*AO137+$AY$11*AP137+$AY$12*AQ137+$AY$13*AR137+$AY$14*AS137+$AY$15*AT137)</f>
        <v/>
      </c>
      <c r="BC137" s="10">
        <f>IF((ROW()-6)&lt;=$Q$3,INDEX(LINEST(AH78:AH137,AI78:AT137,TRUE,TRUE),1,13)*$Q$4,"")</f>
        <v/>
      </c>
      <c r="BD137" s="9">
        <f>IF((ROW()-6)&lt;=$Q$3,INDEX(LINEST(AH78:AH137,AI78:AT137,TRUE,TRUE),1,12),"")</f>
        <v/>
      </c>
      <c r="BE137" s="9">
        <f>IF((ROW()-6)&lt;=$Q$3,INDEX(LINEST(AH78:AH137,AI78:AT137,TRUE,TRUE),1,11),"")</f>
        <v/>
      </c>
      <c r="BF137" s="9">
        <f>IF((ROW()-6)&lt;=$Q$3,INDEX(LINEST(AH78:AH137,AI78:AT137,TRUE,TRUE),1,10),"")</f>
        <v/>
      </c>
      <c r="BG137" s="9">
        <f>IF((ROW()-6)&lt;=$Q$3,INDEX(LINEST(AH78:AH137,AI78:AT137,TRUE,TRUE),1,9),"")</f>
        <v/>
      </c>
      <c r="BH137" s="9">
        <f>IF((ROW()-6)&lt;=$Q$3,INDEX(LINEST(AH78:AH137,AI78:AT137,TRUE,TRUE),1,8),"")</f>
        <v/>
      </c>
      <c r="BI137" s="9">
        <f>IF((ROW()-6)&lt;=$Q$3,INDEX(LINEST(AH78:AH137,AI78:AT137,TRUE,TRUE),1,7),"")</f>
        <v/>
      </c>
      <c r="BJ137" s="9">
        <f>IF((ROW()-6)&lt;=$Q$3,INDEX(LINEST(AH78:AH137,AI78:AT137,TRUE,TRUE),1,6),"")</f>
        <v/>
      </c>
      <c r="BK137" s="9">
        <f>IF((ROW()-6)&lt;=$Q$3,INDEX(LINEST(AH78:AH137,AI78:AT137,TRUE,TRUE),1,5),"")</f>
        <v/>
      </c>
      <c r="BL137" s="9">
        <f>IF((ROW()-6)&lt;=$Q$3,INDEX(LINEST(AH78:AH137,AI78:AT137,TRUE,TRUE),1,4),"")</f>
        <v/>
      </c>
      <c r="BM137" s="9">
        <f>IF((ROW()-6)&lt;=$Q$3,INDEX(LINEST(AH78:AH137,AI78:AT137,TRUE,TRUE),1,3),"")</f>
        <v/>
      </c>
      <c r="BN137" s="9">
        <f>IF((ROW()-6)&lt;=$Q$3,INDEX(LINEST(AH78:AH137,AI78:AT137,TRUE,TRUE),1,2),"")</f>
        <v/>
      </c>
      <c r="BO137" s="9">
        <f>IF((ROW()-6)&lt;=$Q$3,INDEX(LINEST(AH78:AH137,AI78:AT137,TRUE,TRUE),1,1),"")</f>
        <v/>
      </c>
      <c r="BP137" s="10">
        <f>IF((ROW()-6)&lt;=$Q$3,INDEX(LINEST(AH78:AH137,AI78:AT137,TRUE,TRUE),3,1),"")</f>
        <v/>
      </c>
      <c r="BR137" s="9">
        <f>IF(AND((ROW()-6)&lt;=$Q$3,ISNUMBER(BC136)),BC136/$Q$4+BD136*AI137+BE136*AJ137+BF136*AK137+BG136*AL137+BH136*AM137+BI136*AN137+BJ136*AO137+BK136*AP137+BL136*AQ137+BM136*AR137+BN136*AS137+BO136*AT137,"")</f>
        <v/>
      </c>
      <c r="BS137">
        <f>IF(ISNUMBER(BR137),AVERAGE(AH77:AH136),"")</f>
        <v/>
      </c>
      <c r="BT137">
        <f>IF(ISNUMBER(BR137),(AH137-BR137)^2,"")</f>
        <v/>
      </c>
      <c r="BU137">
        <f>IF(ISNUMBER(BR137),AH137^2,"")</f>
        <v/>
      </c>
      <c r="BV137">
        <f>IF(ISNUMBER(BR137),(AH137-BS137)^2,"")</f>
        <v/>
      </c>
    </row>
    <row r="138">
      <c r="O138">
        <f>IF($R138="","",CHOOSE($Q$2,YEAR(R138)*12+MONTH(R138),INT((R138-2)/7),YEAR(R138)*4+ROUNDUP(MONTH(R138)/3)))</f>
        <v/>
      </c>
      <c r="P138">
        <f>IF($R138="","",IF($R139="",1,IF(O138&lt;&gt;O139,1,0)))</f>
        <v/>
      </c>
      <c r="Q138">
        <f>IF(P138=1,SUM($P$7:P138),"")</f>
        <v/>
      </c>
      <c r="R138">
        <f>IF($A138="","",IF(ISNUMBER($A138),$A138,IFERROR(DATEVALUE($A138),NA())))</f>
        <v/>
      </c>
      <c r="S138" s="7">
        <f>IFERROR(INDEX($R$7:$R$60000,MATCH(ROW()-6,$Q$7:$Q$60000,0)),"")</f>
        <v/>
      </c>
      <c r="T138">
        <f>IFERROR(INDEX($B$7:$B$60000,MATCH(ROW()-6,$Q$7:$Q$60000,0)),"")</f>
        <v/>
      </c>
      <c r="U138">
        <f>IFERROR(INDEX($C$7:$C$60000,MATCH(ROW()-6,$Q$7:$Q$60000,0)),"")</f>
        <v/>
      </c>
      <c r="V138">
        <f>IFERROR(INDEX($D$7:$D$60000,MATCH(ROW()-6,$Q$7:$Q$60000,0)),"")</f>
        <v/>
      </c>
      <c r="W138">
        <f>IFERROR(INDEX($E$7:$E$60000,MATCH(ROW()-6,$Q$7:$Q$60000,0)),"")</f>
        <v/>
      </c>
      <c r="X138">
        <f>IFERROR(INDEX($F$7:$F$60000,MATCH(ROW()-6,$Q$7:$Q$60000,0)),"")</f>
        <v/>
      </c>
      <c r="Y138">
        <f>IFERROR(INDEX($G$7:$G$60000,MATCH(ROW()-6,$Q$7:$Q$60000,0)),"")</f>
        <v/>
      </c>
      <c r="Z138">
        <f>IFERROR(INDEX($H$7:$H$60000,MATCH(ROW()-6,$Q$7:$Q$60000,0)),"")</f>
        <v/>
      </c>
      <c r="AA138">
        <f>IFERROR(INDEX($I$7:$I$60000,MATCH(ROW()-6,$Q$7:$Q$60000,0)),"")</f>
        <v/>
      </c>
      <c r="AB138">
        <f>IFERROR(INDEX($J$7:$J$60000,MATCH(ROW()-6,$Q$7:$Q$60000,0)),"")</f>
        <v/>
      </c>
      <c r="AC138">
        <f>IFERROR(INDEX($K$7:$K$60000,MATCH(ROW()-6,$Q$7:$Q$60000,0)),"")</f>
        <v/>
      </c>
      <c r="AD138">
        <f>IFERROR(INDEX($L$7:$L$60000,MATCH(ROW()-6,$Q$7:$Q$60000,0)),"")</f>
        <v/>
      </c>
      <c r="AE138">
        <f>IFERROR(INDEX($M$7:$M$60000,MATCH(ROW()-6,$Q$7:$Q$60000,0)),"")</f>
        <v/>
      </c>
      <c r="AF138">
        <f>IFERROR(INDEX($N$7:$N$60000,MATCH(ROW()-6,$Q$7:$Q$60000,0)),"")</f>
        <v/>
      </c>
      <c r="AH138" s="9">
        <f>IF(OR($S138="",$S137=""),"",LN($T138/$T137))</f>
        <v/>
      </c>
      <c r="AI138" s="9">
        <f>IF(OR($S138="",$S137=""),"",$C$2*LN(U138/U137))</f>
        <v/>
      </c>
      <c r="AJ138" s="9">
        <f>IF(OR($S138="",$S137=""),"",$D$2*(V138-V137))</f>
        <v/>
      </c>
      <c r="AK138" s="9">
        <f>IF(OR($S138="",$S137=""),"",$E$2*(W138-W137))</f>
        <v/>
      </c>
      <c r="AL138" s="9">
        <f>IF(OR($S138="",$S137=""),"",$F$2*LN(X138/X137))</f>
        <v/>
      </c>
      <c r="AM138" s="9">
        <f>IF(OR($S138="",$S137=""),"",$G$2*(Y138-Y137))</f>
        <v/>
      </c>
      <c r="AN138" s="9">
        <f>IF(OR($S138="",$S137=""),"",$H$2*LN(Z138/Z137))</f>
        <v/>
      </c>
      <c r="AO138" s="9">
        <f>IF(OR($S138="",$S137=""),"",$I$2*(AA138-AA137))</f>
        <v/>
      </c>
      <c r="AP138" s="9">
        <f>IF(OR($S138="",$S137=""),"",$J$2*LN(AB138/AB137))</f>
        <v/>
      </c>
      <c r="AQ138" s="9">
        <f>IF(OR($S138="",$S137=""),"",$K$2*(AC138-AC137))</f>
        <v/>
      </c>
      <c r="AR138" s="9">
        <f>IF(OR($S138="",$S137=""),"",$L$2*LN(AD138/AD137))</f>
        <v/>
      </c>
      <c r="AS138" s="9">
        <f>IF(OR($S138="",$S137=""),"",$M$2*LN(AE138/AE137))</f>
        <v/>
      </c>
      <c r="AT138" s="9">
        <f>IF(OR($S138="",$S137=""),"",$N$2*LN(AF138/AF137))</f>
        <v/>
      </c>
      <c r="AV138" s="9">
        <f>IF($AH138="","",$AY$16+$AY$4*AI138+$AY$5*AJ138+$AY$6*AK138+$AY$7*AL138+$AY$8*AM138+$AY$9*AN138+$AY$10*AO138+$AY$11*AP138+$AY$12*AQ138+$AY$13*AR138+$AY$14*AS138+$AY$15*AT138)</f>
        <v/>
      </c>
      <c r="BC138" s="10">
        <f>IF((ROW()-6)&lt;=$Q$3,INDEX(LINEST(AH79:AH138,AI79:AT138,TRUE,TRUE),1,13)*$Q$4,"")</f>
        <v/>
      </c>
      <c r="BD138" s="9">
        <f>IF((ROW()-6)&lt;=$Q$3,INDEX(LINEST(AH79:AH138,AI79:AT138,TRUE,TRUE),1,12),"")</f>
        <v/>
      </c>
      <c r="BE138" s="9">
        <f>IF((ROW()-6)&lt;=$Q$3,INDEX(LINEST(AH79:AH138,AI79:AT138,TRUE,TRUE),1,11),"")</f>
        <v/>
      </c>
      <c r="BF138" s="9">
        <f>IF((ROW()-6)&lt;=$Q$3,INDEX(LINEST(AH79:AH138,AI79:AT138,TRUE,TRUE),1,10),"")</f>
        <v/>
      </c>
      <c r="BG138" s="9">
        <f>IF((ROW()-6)&lt;=$Q$3,INDEX(LINEST(AH79:AH138,AI79:AT138,TRUE,TRUE),1,9),"")</f>
        <v/>
      </c>
      <c r="BH138" s="9">
        <f>IF((ROW()-6)&lt;=$Q$3,INDEX(LINEST(AH79:AH138,AI79:AT138,TRUE,TRUE),1,8),"")</f>
        <v/>
      </c>
      <c r="BI138" s="9">
        <f>IF((ROW()-6)&lt;=$Q$3,INDEX(LINEST(AH79:AH138,AI79:AT138,TRUE,TRUE),1,7),"")</f>
        <v/>
      </c>
      <c r="BJ138" s="9">
        <f>IF((ROW()-6)&lt;=$Q$3,INDEX(LINEST(AH79:AH138,AI79:AT138,TRUE,TRUE),1,6),"")</f>
        <v/>
      </c>
      <c r="BK138" s="9">
        <f>IF((ROW()-6)&lt;=$Q$3,INDEX(LINEST(AH79:AH138,AI79:AT138,TRUE,TRUE),1,5),"")</f>
        <v/>
      </c>
      <c r="BL138" s="9">
        <f>IF((ROW()-6)&lt;=$Q$3,INDEX(LINEST(AH79:AH138,AI79:AT138,TRUE,TRUE),1,4),"")</f>
        <v/>
      </c>
      <c r="BM138" s="9">
        <f>IF((ROW()-6)&lt;=$Q$3,INDEX(LINEST(AH79:AH138,AI79:AT138,TRUE,TRUE),1,3),"")</f>
        <v/>
      </c>
      <c r="BN138" s="9">
        <f>IF((ROW()-6)&lt;=$Q$3,INDEX(LINEST(AH79:AH138,AI79:AT138,TRUE,TRUE),1,2),"")</f>
        <v/>
      </c>
      <c r="BO138" s="9">
        <f>IF((ROW()-6)&lt;=$Q$3,INDEX(LINEST(AH79:AH138,AI79:AT138,TRUE,TRUE),1,1),"")</f>
        <v/>
      </c>
      <c r="BP138" s="10">
        <f>IF((ROW()-6)&lt;=$Q$3,INDEX(LINEST(AH79:AH138,AI79:AT138,TRUE,TRUE),3,1),"")</f>
        <v/>
      </c>
      <c r="BR138" s="9">
        <f>IF(AND((ROW()-6)&lt;=$Q$3,ISNUMBER(BC137)),BC137/$Q$4+BD137*AI138+BE137*AJ138+BF137*AK138+BG137*AL138+BH137*AM138+BI137*AN138+BJ137*AO138+BK137*AP138+BL137*AQ138+BM137*AR138+BN137*AS138+BO137*AT138,"")</f>
        <v/>
      </c>
      <c r="BS138">
        <f>IF(ISNUMBER(BR138),AVERAGE(AH78:AH137),"")</f>
        <v/>
      </c>
      <c r="BT138">
        <f>IF(ISNUMBER(BR138),(AH138-BR138)^2,"")</f>
        <v/>
      </c>
      <c r="BU138">
        <f>IF(ISNUMBER(BR138),AH138^2,"")</f>
        <v/>
      </c>
      <c r="BV138">
        <f>IF(ISNUMBER(BR138),(AH138-BS138)^2,"")</f>
        <v/>
      </c>
    </row>
    <row r="139">
      <c r="O139">
        <f>IF($R139="","",CHOOSE($Q$2,YEAR(R139)*12+MONTH(R139),INT((R139-2)/7),YEAR(R139)*4+ROUNDUP(MONTH(R139)/3)))</f>
        <v/>
      </c>
      <c r="P139">
        <f>IF($R139="","",IF($R140="",1,IF(O139&lt;&gt;O140,1,0)))</f>
        <v/>
      </c>
      <c r="Q139">
        <f>IF(P139=1,SUM($P$7:P139),"")</f>
        <v/>
      </c>
      <c r="R139">
        <f>IF($A139="","",IF(ISNUMBER($A139),$A139,IFERROR(DATEVALUE($A139),NA())))</f>
        <v/>
      </c>
      <c r="S139" s="7">
        <f>IFERROR(INDEX($R$7:$R$60000,MATCH(ROW()-6,$Q$7:$Q$60000,0)),"")</f>
        <v/>
      </c>
      <c r="T139">
        <f>IFERROR(INDEX($B$7:$B$60000,MATCH(ROW()-6,$Q$7:$Q$60000,0)),"")</f>
        <v/>
      </c>
      <c r="U139">
        <f>IFERROR(INDEX($C$7:$C$60000,MATCH(ROW()-6,$Q$7:$Q$60000,0)),"")</f>
        <v/>
      </c>
      <c r="V139">
        <f>IFERROR(INDEX($D$7:$D$60000,MATCH(ROW()-6,$Q$7:$Q$60000,0)),"")</f>
        <v/>
      </c>
      <c r="W139">
        <f>IFERROR(INDEX($E$7:$E$60000,MATCH(ROW()-6,$Q$7:$Q$60000,0)),"")</f>
        <v/>
      </c>
      <c r="X139">
        <f>IFERROR(INDEX($F$7:$F$60000,MATCH(ROW()-6,$Q$7:$Q$60000,0)),"")</f>
        <v/>
      </c>
      <c r="Y139">
        <f>IFERROR(INDEX($G$7:$G$60000,MATCH(ROW()-6,$Q$7:$Q$60000,0)),"")</f>
        <v/>
      </c>
      <c r="Z139">
        <f>IFERROR(INDEX($H$7:$H$60000,MATCH(ROW()-6,$Q$7:$Q$60000,0)),"")</f>
        <v/>
      </c>
      <c r="AA139">
        <f>IFERROR(INDEX($I$7:$I$60000,MATCH(ROW()-6,$Q$7:$Q$60000,0)),"")</f>
        <v/>
      </c>
      <c r="AB139">
        <f>IFERROR(INDEX($J$7:$J$60000,MATCH(ROW()-6,$Q$7:$Q$60000,0)),"")</f>
        <v/>
      </c>
      <c r="AC139">
        <f>IFERROR(INDEX($K$7:$K$60000,MATCH(ROW()-6,$Q$7:$Q$60000,0)),"")</f>
        <v/>
      </c>
      <c r="AD139">
        <f>IFERROR(INDEX($L$7:$L$60000,MATCH(ROW()-6,$Q$7:$Q$60000,0)),"")</f>
        <v/>
      </c>
      <c r="AE139">
        <f>IFERROR(INDEX($M$7:$M$60000,MATCH(ROW()-6,$Q$7:$Q$60000,0)),"")</f>
        <v/>
      </c>
      <c r="AF139">
        <f>IFERROR(INDEX($N$7:$N$60000,MATCH(ROW()-6,$Q$7:$Q$60000,0)),"")</f>
        <v/>
      </c>
      <c r="AH139" s="9">
        <f>IF(OR($S139="",$S138=""),"",LN($T139/$T138))</f>
        <v/>
      </c>
      <c r="AI139" s="9">
        <f>IF(OR($S139="",$S138=""),"",$C$2*LN(U139/U138))</f>
        <v/>
      </c>
      <c r="AJ139" s="9">
        <f>IF(OR($S139="",$S138=""),"",$D$2*(V139-V138))</f>
        <v/>
      </c>
      <c r="AK139" s="9">
        <f>IF(OR($S139="",$S138=""),"",$E$2*(W139-W138))</f>
        <v/>
      </c>
      <c r="AL139" s="9">
        <f>IF(OR($S139="",$S138=""),"",$F$2*LN(X139/X138))</f>
        <v/>
      </c>
      <c r="AM139" s="9">
        <f>IF(OR($S139="",$S138=""),"",$G$2*(Y139-Y138))</f>
        <v/>
      </c>
      <c r="AN139" s="9">
        <f>IF(OR($S139="",$S138=""),"",$H$2*LN(Z139/Z138))</f>
        <v/>
      </c>
      <c r="AO139" s="9">
        <f>IF(OR($S139="",$S138=""),"",$I$2*(AA139-AA138))</f>
        <v/>
      </c>
      <c r="AP139" s="9">
        <f>IF(OR($S139="",$S138=""),"",$J$2*LN(AB139/AB138))</f>
        <v/>
      </c>
      <c r="AQ139" s="9">
        <f>IF(OR($S139="",$S138=""),"",$K$2*(AC139-AC138))</f>
        <v/>
      </c>
      <c r="AR139" s="9">
        <f>IF(OR($S139="",$S138=""),"",$L$2*LN(AD139/AD138))</f>
        <v/>
      </c>
      <c r="AS139" s="9">
        <f>IF(OR($S139="",$S138=""),"",$M$2*LN(AE139/AE138))</f>
        <v/>
      </c>
      <c r="AT139" s="9">
        <f>IF(OR($S139="",$S138=""),"",$N$2*LN(AF139/AF138))</f>
        <v/>
      </c>
      <c r="AV139" s="9">
        <f>IF($AH139="","",$AY$16+$AY$4*AI139+$AY$5*AJ139+$AY$6*AK139+$AY$7*AL139+$AY$8*AM139+$AY$9*AN139+$AY$10*AO139+$AY$11*AP139+$AY$12*AQ139+$AY$13*AR139+$AY$14*AS139+$AY$15*AT139)</f>
        <v/>
      </c>
      <c r="BC139" s="10">
        <f>IF((ROW()-6)&lt;=$Q$3,INDEX(LINEST(AH80:AH139,AI80:AT139,TRUE,TRUE),1,13)*$Q$4,"")</f>
        <v/>
      </c>
      <c r="BD139" s="9">
        <f>IF((ROW()-6)&lt;=$Q$3,INDEX(LINEST(AH80:AH139,AI80:AT139,TRUE,TRUE),1,12),"")</f>
        <v/>
      </c>
      <c r="BE139" s="9">
        <f>IF((ROW()-6)&lt;=$Q$3,INDEX(LINEST(AH80:AH139,AI80:AT139,TRUE,TRUE),1,11),"")</f>
        <v/>
      </c>
      <c r="BF139" s="9">
        <f>IF((ROW()-6)&lt;=$Q$3,INDEX(LINEST(AH80:AH139,AI80:AT139,TRUE,TRUE),1,10),"")</f>
        <v/>
      </c>
      <c r="BG139" s="9">
        <f>IF((ROW()-6)&lt;=$Q$3,INDEX(LINEST(AH80:AH139,AI80:AT139,TRUE,TRUE),1,9),"")</f>
        <v/>
      </c>
      <c r="BH139" s="9">
        <f>IF((ROW()-6)&lt;=$Q$3,INDEX(LINEST(AH80:AH139,AI80:AT139,TRUE,TRUE),1,8),"")</f>
        <v/>
      </c>
      <c r="BI139" s="9">
        <f>IF((ROW()-6)&lt;=$Q$3,INDEX(LINEST(AH80:AH139,AI80:AT139,TRUE,TRUE),1,7),"")</f>
        <v/>
      </c>
      <c r="BJ139" s="9">
        <f>IF((ROW()-6)&lt;=$Q$3,INDEX(LINEST(AH80:AH139,AI80:AT139,TRUE,TRUE),1,6),"")</f>
        <v/>
      </c>
      <c r="BK139" s="9">
        <f>IF((ROW()-6)&lt;=$Q$3,INDEX(LINEST(AH80:AH139,AI80:AT139,TRUE,TRUE),1,5),"")</f>
        <v/>
      </c>
      <c r="BL139" s="9">
        <f>IF((ROW()-6)&lt;=$Q$3,INDEX(LINEST(AH80:AH139,AI80:AT139,TRUE,TRUE),1,4),"")</f>
        <v/>
      </c>
      <c r="BM139" s="9">
        <f>IF((ROW()-6)&lt;=$Q$3,INDEX(LINEST(AH80:AH139,AI80:AT139,TRUE,TRUE),1,3),"")</f>
        <v/>
      </c>
      <c r="BN139" s="9">
        <f>IF((ROW()-6)&lt;=$Q$3,INDEX(LINEST(AH80:AH139,AI80:AT139,TRUE,TRUE),1,2),"")</f>
        <v/>
      </c>
      <c r="BO139" s="9">
        <f>IF((ROW()-6)&lt;=$Q$3,INDEX(LINEST(AH80:AH139,AI80:AT139,TRUE,TRUE),1,1),"")</f>
        <v/>
      </c>
      <c r="BP139" s="10">
        <f>IF((ROW()-6)&lt;=$Q$3,INDEX(LINEST(AH80:AH139,AI80:AT139,TRUE,TRUE),3,1),"")</f>
        <v/>
      </c>
      <c r="BR139" s="9">
        <f>IF(AND((ROW()-6)&lt;=$Q$3,ISNUMBER(BC138)),BC138/$Q$4+BD138*AI139+BE138*AJ139+BF138*AK139+BG138*AL139+BH138*AM139+BI138*AN139+BJ138*AO139+BK138*AP139+BL138*AQ139+BM138*AR139+BN138*AS139+BO138*AT139,"")</f>
        <v/>
      </c>
      <c r="BS139">
        <f>IF(ISNUMBER(BR139),AVERAGE(AH79:AH138),"")</f>
        <v/>
      </c>
      <c r="BT139">
        <f>IF(ISNUMBER(BR139),(AH139-BR139)^2,"")</f>
        <v/>
      </c>
      <c r="BU139">
        <f>IF(ISNUMBER(BR139),AH139^2,"")</f>
        <v/>
      </c>
      <c r="BV139">
        <f>IF(ISNUMBER(BR139),(AH139-BS139)^2,"")</f>
        <v/>
      </c>
    </row>
    <row r="140">
      <c r="O140">
        <f>IF($R140="","",CHOOSE($Q$2,YEAR(R140)*12+MONTH(R140),INT((R140-2)/7),YEAR(R140)*4+ROUNDUP(MONTH(R140)/3)))</f>
        <v/>
      </c>
      <c r="P140">
        <f>IF($R140="","",IF($R141="",1,IF(O140&lt;&gt;O141,1,0)))</f>
        <v/>
      </c>
      <c r="Q140">
        <f>IF(P140=1,SUM($P$7:P140),"")</f>
        <v/>
      </c>
      <c r="R140">
        <f>IF($A140="","",IF(ISNUMBER($A140),$A140,IFERROR(DATEVALUE($A140),NA())))</f>
        <v/>
      </c>
      <c r="S140" s="7">
        <f>IFERROR(INDEX($R$7:$R$60000,MATCH(ROW()-6,$Q$7:$Q$60000,0)),"")</f>
        <v/>
      </c>
      <c r="T140">
        <f>IFERROR(INDEX($B$7:$B$60000,MATCH(ROW()-6,$Q$7:$Q$60000,0)),"")</f>
        <v/>
      </c>
      <c r="U140">
        <f>IFERROR(INDEX($C$7:$C$60000,MATCH(ROW()-6,$Q$7:$Q$60000,0)),"")</f>
        <v/>
      </c>
      <c r="V140">
        <f>IFERROR(INDEX($D$7:$D$60000,MATCH(ROW()-6,$Q$7:$Q$60000,0)),"")</f>
        <v/>
      </c>
      <c r="W140">
        <f>IFERROR(INDEX($E$7:$E$60000,MATCH(ROW()-6,$Q$7:$Q$60000,0)),"")</f>
        <v/>
      </c>
      <c r="X140">
        <f>IFERROR(INDEX($F$7:$F$60000,MATCH(ROW()-6,$Q$7:$Q$60000,0)),"")</f>
        <v/>
      </c>
      <c r="Y140">
        <f>IFERROR(INDEX($G$7:$G$60000,MATCH(ROW()-6,$Q$7:$Q$60000,0)),"")</f>
        <v/>
      </c>
      <c r="Z140">
        <f>IFERROR(INDEX($H$7:$H$60000,MATCH(ROW()-6,$Q$7:$Q$60000,0)),"")</f>
        <v/>
      </c>
      <c r="AA140">
        <f>IFERROR(INDEX($I$7:$I$60000,MATCH(ROW()-6,$Q$7:$Q$60000,0)),"")</f>
        <v/>
      </c>
      <c r="AB140">
        <f>IFERROR(INDEX($J$7:$J$60000,MATCH(ROW()-6,$Q$7:$Q$60000,0)),"")</f>
        <v/>
      </c>
      <c r="AC140">
        <f>IFERROR(INDEX($K$7:$K$60000,MATCH(ROW()-6,$Q$7:$Q$60000,0)),"")</f>
        <v/>
      </c>
      <c r="AD140">
        <f>IFERROR(INDEX($L$7:$L$60000,MATCH(ROW()-6,$Q$7:$Q$60000,0)),"")</f>
        <v/>
      </c>
      <c r="AE140">
        <f>IFERROR(INDEX($M$7:$M$60000,MATCH(ROW()-6,$Q$7:$Q$60000,0)),"")</f>
        <v/>
      </c>
      <c r="AF140">
        <f>IFERROR(INDEX($N$7:$N$60000,MATCH(ROW()-6,$Q$7:$Q$60000,0)),"")</f>
        <v/>
      </c>
      <c r="AH140" s="9">
        <f>IF(OR($S140="",$S139=""),"",LN($T140/$T139))</f>
        <v/>
      </c>
      <c r="AI140" s="9">
        <f>IF(OR($S140="",$S139=""),"",$C$2*LN(U140/U139))</f>
        <v/>
      </c>
      <c r="AJ140" s="9">
        <f>IF(OR($S140="",$S139=""),"",$D$2*(V140-V139))</f>
        <v/>
      </c>
      <c r="AK140" s="9">
        <f>IF(OR($S140="",$S139=""),"",$E$2*(W140-W139))</f>
        <v/>
      </c>
      <c r="AL140" s="9">
        <f>IF(OR($S140="",$S139=""),"",$F$2*LN(X140/X139))</f>
        <v/>
      </c>
      <c r="AM140" s="9">
        <f>IF(OR($S140="",$S139=""),"",$G$2*(Y140-Y139))</f>
        <v/>
      </c>
      <c r="AN140" s="9">
        <f>IF(OR($S140="",$S139=""),"",$H$2*LN(Z140/Z139))</f>
        <v/>
      </c>
      <c r="AO140" s="9">
        <f>IF(OR($S140="",$S139=""),"",$I$2*(AA140-AA139))</f>
        <v/>
      </c>
      <c r="AP140" s="9">
        <f>IF(OR($S140="",$S139=""),"",$J$2*LN(AB140/AB139))</f>
        <v/>
      </c>
      <c r="AQ140" s="9">
        <f>IF(OR($S140="",$S139=""),"",$K$2*(AC140-AC139))</f>
        <v/>
      </c>
      <c r="AR140" s="9">
        <f>IF(OR($S140="",$S139=""),"",$L$2*LN(AD140/AD139))</f>
        <v/>
      </c>
      <c r="AS140" s="9">
        <f>IF(OR($S140="",$S139=""),"",$M$2*LN(AE140/AE139))</f>
        <v/>
      </c>
      <c r="AT140" s="9">
        <f>IF(OR($S140="",$S139=""),"",$N$2*LN(AF140/AF139))</f>
        <v/>
      </c>
      <c r="AV140" s="9">
        <f>IF($AH140="","",$AY$16+$AY$4*AI140+$AY$5*AJ140+$AY$6*AK140+$AY$7*AL140+$AY$8*AM140+$AY$9*AN140+$AY$10*AO140+$AY$11*AP140+$AY$12*AQ140+$AY$13*AR140+$AY$14*AS140+$AY$15*AT140)</f>
        <v/>
      </c>
      <c r="BC140" s="10">
        <f>IF((ROW()-6)&lt;=$Q$3,INDEX(LINEST(AH81:AH140,AI81:AT140,TRUE,TRUE),1,13)*$Q$4,"")</f>
        <v/>
      </c>
      <c r="BD140" s="9">
        <f>IF((ROW()-6)&lt;=$Q$3,INDEX(LINEST(AH81:AH140,AI81:AT140,TRUE,TRUE),1,12),"")</f>
        <v/>
      </c>
      <c r="BE140" s="9">
        <f>IF((ROW()-6)&lt;=$Q$3,INDEX(LINEST(AH81:AH140,AI81:AT140,TRUE,TRUE),1,11),"")</f>
        <v/>
      </c>
      <c r="BF140" s="9">
        <f>IF((ROW()-6)&lt;=$Q$3,INDEX(LINEST(AH81:AH140,AI81:AT140,TRUE,TRUE),1,10),"")</f>
        <v/>
      </c>
      <c r="BG140" s="9">
        <f>IF((ROW()-6)&lt;=$Q$3,INDEX(LINEST(AH81:AH140,AI81:AT140,TRUE,TRUE),1,9),"")</f>
        <v/>
      </c>
      <c r="BH140" s="9">
        <f>IF((ROW()-6)&lt;=$Q$3,INDEX(LINEST(AH81:AH140,AI81:AT140,TRUE,TRUE),1,8),"")</f>
        <v/>
      </c>
      <c r="BI140" s="9">
        <f>IF((ROW()-6)&lt;=$Q$3,INDEX(LINEST(AH81:AH140,AI81:AT140,TRUE,TRUE),1,7),"")</f>
        <v/>
      </c>
      <c r="BJ140" s="9">
        <f>IF((ROW()-6)&lt;=$Q$3,INDEX(LINEST(AH81:AH140,AI81:AT140,TRUE,TRUE),1,6),"")</f>
        <v/>
      </c>
      <c r="BK140" s="9">
        <f>IF((ROW()-6)&lt;=$Q$3,INDEX(LINEST(AH81:AH140,AI81:AT140,TRUE,TRUE),1,5),"")</f>
        <v/>
      </c>
      <c r="BL140" s="9">
        <f>IF((ROW()-6)&lt;=$Q$3,INDEX(LINEST(AH81:AH140,AI81:AT140,TRUE,TRUE),1,4),"")</f>
        <v/>
      </c>
      <c r="BM140" s="9">
        <f>IF((ROW()-6)&lt;=$Q$3,INDEX(LINEST(AH81:AH140,AI81:AT140,TRUE,TRUE),1,3),"")</f>
        <v/>
      </c>
      <c r="BN140" s="9">
        <f>IF((ROW()-6)&lt;=$Q$3,INDEX(LINEST(AH81:AH140,AI81:AT140,TRUE,TRUE),1,2),"")</f>
        <v/>
      </c>
      <c r="BO140" s="9">
        <f>IF((ROW()-6)&lt;=$Q$3,INDEX(LINEST(AH81:AH140,AI81:AT140,TRUE,TRUE),1,1),"")</f>
        <v/>
      </c>
      <c r="BP140" s="10">
        <f>IF((ROW()-6)&lt;=$Q$3,INDEX(LINEST(AH81:AH140,AI81:AT140,TRUE,TRUE),3,1),"")</f>
        <v/>
      </c>
      <c r="BR140" s="9">
        <f>IF(AND((ROW()-6)&lt;=$Q$3,ISNUMBER(BC139)),BC139/$Q$4+BD139*AI140+BE139*AJ140+BF139*AK140+BG139*AL140+BH139*AM140+BI139*AN140+BJ139*AO140+BK139*AP140+BL139*AQ140+BM139*AR140+BN139*AS140+BO139*AT140,"")</f>
        <v/>
      </c>
      <c r="BS140">
        <f>IF(ISNUMBER(BR140),AVERAGE(AH80:AH139),"")</f>
        <v/>
      </c>
      <c r="BT140">
        <f>IF(ISNUMBER(BR140),(AH140-BR140)^2,"")</f>
        <v/>
      </c>
      <c r="BU140">
        <f>IF(ISNUMBER(BR140),AH140^2,"")</f>
        <v/>
      </c>
      <c r="BV140">
        <f>IF(ISNUMBER(BR140),(AH140-BS140)^2,"")</f>
        <v/>
      </c>
    </row>
    <row r="141">
      <c r="O141">
        <f>IF($R141="","",CHOOSE($Q$2,YEAR(R141)*12+MONTH(R141),INT((R141-2)/7),YEAR(R141)*4+ROUNDUP(MONTH(R141)/3)))</f>
        <v/>
      </c>
      <c r="P141">
        <f>IF($R141="","",IF($R142="",1,IF(O141&lt;&gt;O142,1,0)))</f>
        <v/>
      </c>
      <c r="Q141">
        <f>IF(P141=1,SUM($P$7:P141),"")</f>
        <v/>
      </c>
      <c r="R141">
        <f>IF($A141="","",IF(ISNUMBER($A141),$A141,IFERROR(DATEVALUE($A141),NA())))</f>
        <v/>
      </c>
      <c r="S141" s="7">
        <f>IFERROR(INDEX($R$7:$R$60000,MATCH(ROW()-6,$Q$7:$Q$60000,0)),"")</f>
        <v/>
      </c>
      <c r="T141">
        <f>IFERROR(INDEX($B$7:$B$60000,MATCH(ROW()-6,$Q$7:$Q$60000,0)),"")</f>
        <v/>
      </c>
      <c r="U141">
        <f>IFERROR(INDEX($C$7:$C$60000,MATCH(ROW()-6,$Q$7:$Q$60000,0)),"")</f>
        <v/>
      </c>
      <c r="V141">
        <f>IFERROR(INDEX($D$7:$D$60000,MATCH(ROW()-6,$Q$7:$Q$60000,0)),"")</f>
        <v/>
      </c>
      <c r="W141">
        <f>IFERROR(INDEX($E$7:$E$60000,MATCH(ROW()-6,$Q$7:$Q$60000,0)),"")</f>
        <v/>
      </c>
      <c r="X141">
        <f>IFERROR(INDEX($F$7:$F$60000,MATCH(ROW()-6,$Q$7:$Q$60000,0)),"")</f>
        <v/>
      </c>
      <c r="Y141">
        <f>IFERROR(INDEX($G$7:$G$60000,MATCH(ROW()-6,$Q$7:$Q$60000,0)),"")</f>
        <v/>
      </c>
      <c r="Z141">
        <f>IFERROR(INDEX($H$7:$H$60000,MATCH(ROW()-6,$Q$7:$Q$60000,0)),"")</f>
        <v/>
      </c>
      <c r="AA141">
        <f>IFERROR(INDEX($I$7:$I$60000,MATCH(ROW()-6,$Q$7:$Q$60000,0)),"")</f>
        <v/>
      </c>
      <c r="AB141">
        <f>IFERROR(INDEX($J$7:$J$60000,MATCH(ROW()-6,$Q$7:$Q$60000,0)),"")</f>
        <v/>
      </c>
      <c r="AC141">
        <f>IFERROR(INDEX($K$7:$K$60000,MATCH(ROW()-6,$Q$7:$Q$60000,0)),"")</f>
        <v/>
      </c>
      <c r="AD141">
        <f>IFERROR(INDEX($L$7:$L$60000,MATCH(ROW()-6,$Q$7:$Q$60000,0)),"")</f>
        <v/>
      </c>
      <c r="AE141">
        <f>IFERROR(INDEX($M$7:$M$60000,MATCH(ROW()-6,$Q$7:$Q$60000,0)),"")</f>
        <v/>
      </c>
      <c r="AF141">
        <f>IFERROR(INDEX($N$7:$N$60000,MATCH(ROW()-6,$Q$7:$Q$60000,0)),"")</f>
        <v/>
      </c>
      <c r="AH141" s="9">
        <f>IF(OR($S141="",$S140=""),"",LN($T141/$T140))</f>
        <v/>
      </c>
      <c r="AI141" s="9">
        <f>IF(OR($S141="",$S140=""),"",$C$2*LN(U141/U140))</f>
        <v/>
      </c>
      <c r="AJ141" s="9">
        <f>IF(OR($S141="",$S140=""),"",$D$2*(V141-V140))</f>
        <v/>
      </c>
      <c r="AK141" s="9">
        <f>IF(OR($S141="",$S140=""),"",$E$2*(W141-W140))</f>
        <v/>
      </c>
      <c r="AL141" s="9">
        <f>IF(OR($S141="",$S140=""),"",$F$2*LN(X141/X140))</f>
        <v/>
      </c>
      <c r="AM141" s="9">
        <f>IF(OR($S141="",$S140=""),"",$G$2*(Y141-Y140))</f>
        <v/>
      </c>
      <c r="AN141" s="9">
        <f>IF(OR($S141="",$S140=""),"",$H$2*LN(Z141/Z140))</f>
        <v/>
      </c>
      <c r="AO141" s="9">
        <f>IF(OR($S141="",$S140=""),"",$I$2*(AA141-AA140))</f>
        <v/>
      </c>
      <c r="AP141" s="9">
        <f>IF(OR($S141="",$S140=""),"",$J$2*LN(AB141/AB140))</f>
        <v/>
      </c>
      <c r="AQ141" s="9">
        <f>IF(OR($S141="",$S140=""),"",$K$2*(AC141-AC140))</f>
        <v/>
      </c>
      <c r="AR141" s="9">
        <f>IF(OR($S141="",$S140=""),"",$L$2*LN(AD141/AD140))</f>
        <v/>
      </c>
      <c r="AS141" s="9">
        <f>IF(OR($S141="",$S140=""),"",$M$2*LN(AE141/AE140))</f>
        <v/>
      </c>
      <c r="AT141" s="9">
        <f>IF(OR($S141="",$S140=""),"",$N$2*LN(AF141/AF140))</f>
        <v/>
      </c>
      <c r="AV141" s="9">
        <f>IF($AH141="","",$AY$16+$AY$4*AI141+$AY$5*AJ141+$AY$6*AK141+$AY$7*AL141+$AY$8*AM141+$AY$9*AN141+$AY$10*AO141+$AY$11*AP141+$AY$12*AQ141+$AY$13*AR141+$AY$14*AS141+$AY$15*AT141)</f>
        <v/>
      </c>
      <c r="BC141" s="10">
        <f>IF((ROW()-6)&lt;=$Q$3,INDEX(LINEST(AH82:AH141,AI82:AT141,TRUE,TRUE),1,13)*$Q$4,"")</f>
        <v/>
      </c>
      <c r="BD141" s="9">
        <f>IF((ROW()-6)&lt;=$Q$3,INDEX(LINEST(AH82:AH141,AI82:AT141,TRUE,TRUE),1,12),"")</f>
        <v/>
      </c>
      <c r="BE141" s="9">
        <f>IF((ROW()-6)&lt;=$Q$3,INDEX(LINEST(AH82:AH141,AI82:AT141,TRUE,TRUE),1,11),"")</f>
        <v/>
      </c>
      <c r="BF141" s="9">
        <f>IF((ROW()-6)&lt;=$Q$3,INDEX(LINEST(AH82:AH141,AI82:AT141,TRUE,TRUE),1,10),"")</f>
        <v/>
      </c>
      <c r="BG141" s="9">
        <f>IF((ROW()-6)&lt;=$Q$3,INDEX(LINEST(AH82:AH141,AI82:AT141,TRUE,TRUE),1,9),"")</f>
        <v/>
      </c>
      <c r="BH141" s="9">
        <f>IF((ROW()-6)&lt;=$Q$3,INDEX(LINEST(AH82:AH141,AI82:AT141,TRUE,TRUE),1,8),"")</f>
        <v/>
      </c>
      <c r="BI141" s="9">
        <f>IF((ROW()-6)&lt;=$Q$3,INDEX(LINEST(AH82:AH141,AI82:AT141,TRUE,TRUE),1,7),"")</f>
        <v/>
      </c>
      <c r="BJ141" s="9">
        <f>IF((ROW()-6)&lt;=$Q$3,INDEX(LINEST(AH82:AH141,AI82:AT141,TRUE,TRUE),1,6),"")</f>
        <v/>
      </c>
      <c r="BK141" s="9">
        <f>IF((ROW()-6)&lt;=$Q$3,INDEX(LINEST(AH82:AH141,AI82:AT141,TRUE,TRUE),1,5),"")</f>
        <v/>
      </c>
      <c r="BL141" s="9">
        <f>IF((ROW()-6)&lt;=$Q$3,INDEX(LINEST(AH82:AH141,AI82:AT141,TRUE,TRUE),1,4),"")</f>
        <v/>
      </c>
      <c r="BM141" s="9">
        <f>IF((ROW()-6)&lt;=$Q$3,INDEX(LINEST(AH82:AH141,AI82:AT141,TRUE,TRUE),1,3),"")</f>
        <v/>
      </c>
      <c r="BN141" s="9">
        <f>IF((ROW()-6)&lt;=$Q$3,INDEX(LINEST(AH82:AH141,AI82:AT141,TRUE,TRUE),1,2),"")</f>
        <v/>
      </c>
      <c r="BO141" s="9">
        <f>IF((ROW()-6)&lt;=$Q$3,INDEX(LINEST(AH82:AH141,AI82:AT141,TRUE,TRUE),1,1),"")</f>
        <v/>
      </c>
      <c r="BP141" s="10">
        <f>IF((ROW()-6)&lt;=$Q$3,INDEX(LINEST(AH82:AH141,AI82:AT141,TRUE,TRUE),3,1),"")</f>
        <v/>
      </c>
      <c r="BR141" s="9">
        <f>IF(AND((ROW()-6)&lt;=$Q$3,ISNUMBER(BC140)),BC140/$Q$4+BD140*AI141+BE140*AJ141+BF140*AK141+BG140*AL141+BH140*AM141+BI140*AN141+BJ140*AO141+BK140*AP141+BL140*AQ141+BM140*AR141+BN140*AS141+BO140*AT141,"")</f>
        <v/>
      </c>
      <c r="BS141">
        <f>IF(ISNUMBER(BR141),AVERAGE(AH81:AH140),"")</f>
        <v/>
      </c>
      <c r="BT141">
        <f>IF(ISNUMBER(BR141),(AH141-BR141)^2,"")</f>
        <v/>
      </c>
      <c r="BU141">
        <f>IF(ISNUMBER(BR141),AH141^2,"")</f>
        <v/>
      </c>
      <c r="BV141">
        <f>IF(ISNUMBER(BR141),(AH141-BS141)^2,"")</f>
        <v/>
      </c>
    </row>
    <row r="142">
      <c r="O142">
        <f>IF($R142="","",CHOOSE($Q$2,YEAR(R142)*12+MONTH(R142),INT((R142-2)/7),YEAR(R142)*4+ROUNDUP(MONTH(R142)/3)))</f>
        <v/>
      </c>
      <c r="P142">
        <f>IF($R142="","",IF($R143="",1,IF(O142&lt;&gt;O143,1,0)))</f>
        <v/>
      </c>
      <c r="Q142">
        <f>IF(P142=1,SUM($P$7:P142),"")</f>
        <v/>
      </c>
      <c r="R142">
        <f>IF($A142="","",IF(ISNUMBER($A142),$A142,IFERROR(DATEVALUE($A142),NA())))</f>
        <v/>
      </c>
      <c r="S142" s="7">
        <f>IFERROR(INDEX($R$7:$R$60000,MATCH(ROW()-6,$Q$7:$Q$60000,0)),"")</f>
        <v/>
      </c>
      <c r="T142">
        <f>IFERROR(INDEX($B$7:$B$60000,MATCH(ROW()-6,$Q$7:$Q$60000,0)),"")</f>
        <v/>
      </c>
      <c r="U142">
        <f>IFERROR(INDEX($C$7:$C$60000,MATCH(ROW()-6,$Q$7:$Q$60000,0)),"")</f>
        <v/>
      </c>
      <c r="V142">
        <f>IFERROR(INDEX($D$7:$D$60000,MATCH(ROW()-6,$Q$7:$Q$60000,0)),"")</f>
        <v/>
      </c>
      <c r="W142">
        <f>IFERROR(INDEX($E$7:$E$60000,MATCH(ROW()-6,$Q$7:$Q$60000,0)),"")</f>
        <v/>
      </c>
      <c r="X142">
        <f>IFERROR(INDEX($F$7:$F$60000,MATCH(ROW()-6,$Q$7:$Q$60000,0)),"")</f>
        <v/>
      </c>
      <c r="Y142">
        <f>IFERROR(INDEX($G$7:$G$60000,MATCH(ROW()-6,$Q$7:$Q$60000,0)),"")</f>
        <v/>
      </c>
      <c r="Z142">
        <f>IFERROR(INDEX($H$7:$H$60000,MATCH(ROW()-6,$Q$7:$Q$60000,0)),"")</f>
        <v/>
      </c>
      <c r="AA142">
        <f>IFERROR(INDEX($I$7:$I$60000,MATCH(ROW()-6,$Q$7:$Q$60000,0)),"")</f>
        <v/>
      </c>
      <c r="AB142">
        <f>IFERROR(INDEX($J$7:$J$60000,MATCH(ROW()-6,$Q$7:$Q$60000,0)),"")</f>
        <v/>
      </c>
      <c r="AC142">
        <f>IFERROR(INDEX($K$7:$K$60000,MATCH(ROW()-6,$Q$7:$Q$60000,0)),"")</f>
        <v/>
      </c>
      <c r="AD142">
        <f>IFERROR(INDEX($L$7:$L$60000,MATCH(ROW()-6,$Q$7:$Q$60000,0)),"")</f>
        <v/>
      </c>
      <c r="AE142">
        <f>IFERROR(INDEX($M$7:$M$60000,MATCH(ROW()-6,$Q$7:$Q$60000,0)),"")</f>
        <v/>
      </c>
      <c r="AF142">
        <f>IFERROR(INDEX($N$7:$N$60000,MATCH(ROW()-6,$Q$7:$Q$60000,0)),"")</f>
        <v/>
      </c>
      <c r="AH142" s="9">
        <f>IF(OR($S142="",$S141=""),"",LN($T142/$T141))</f>
        <v/>
      </c>
      <c r="AI142" s="9">
        <f>IF(OR($S142="",$S141=""),"",$C$2*LN(U142/U141))</f>
        <v/>
      </c>
      <c r="AJ142" s="9">
        <f>IF(OR($S142="",$S141=""),"",$D$2*(V142-V141))</f>
        <v/>
      </c>
      <c r="AK142" s="9">
        <f>IF(OR($S142="",$S141=""),"",$E$2*(W142-W141))</f>
        <v/>
      </c>
      <c r="AL142" s="9">
        <f>IF(OR($S142="",$S141=""),"",$F$2*LN(X142/X141))</f>
        <v/>
      </c>
      <c r="AM142" s="9">
        <f>IF(OR($S142="",$S141=""),"",$G$2*(Y142-Y141))</f>
        <v/>
      </c>
      <c r="AN142" s="9">
        <f>IF(OR($S142="",$S141=""),"",$H$2*LN(Z142/Z141))</f>
        <v/>
      </c>
      <c r="AO142" s="9">
        <f>IF(OR($S142="",$S141=""),"",$I$2*(AA142-AA141))</f>
        <v/>
      </c>
      <c r="AP142" s="9">
        <f>IF(OR($S142="",$S141=""),"",$J$2*LN(AB142/AB141))</f>
        <v/>
      </c>
      <c r="AQ142" s="9">
        <f>IF(OR($S142="",$S141=""),"",$K$2*(AC142-AC141))</f>
        <v/>
      </c>
      <c r="AR142" s="9">
        <f>IF(OR($S142="",$S141=""),"",$L$2*LN(AD142/AD141))</f>
        <v/>
      </c>
      <c r="AS142" s="9">
        <f>IF(OR($S142="",$S141=""),"",$M$2*LN(AE142/AE141))</f>
        <v/>
      </c>
      <c r="AT142" s="9">
        <f>IF(OR($S142="",$S141=""),"",$N$2*LN(AF142/AF141))</f>
        <v/>
      </c>
      <c r="AV142" s="9">
        <f>IF($AH142="","",$AY$16+$AY$4*AI142+$AY$5*AJ142+$AY$6*AK142+$AY$7*AL142+$AY$8*AM142+$AY$9*AN142+$AY$10*AO142+$AY$11*AP142+$AY$12*AQ142+$AY$13*AR142+$AY$14*AS142+$AY$15*AT142)</f>
        <v/>
      </c>
      <c r="BC142" s="10">
        <f>IF((ROW()-6)&lt;=$Q$3,INDEX(LINEST(AH83:AH142,AI83:AT142,TRUE,TRUE),1,13)*$Q$4,"")</f>
        <v/>
      </c>
      <c r="BD142" s="9">
        <f>IF((ROW()-6)&lt;=$Q$3,INDEX(LINEST(AH83:AH142,AI83:AT142,TRUE,TRUE),1,12),"")</f>
        <v/>
      </c>
      <c r="BE142" s="9">
        <f>IF((ROW()-6)&lt;=$Q$3,INDEX(LINEST(AH83:AH142,AI83:AT142,TRUE,TRUE),1,11),"")</f>
        <v/>
      </c>
      <c r="BF142" s="9">
        <f>IF((ROW()-6)&lt;=$Q$3,INDEX(LINEST(AH83:AH142,AI83:AT142,TRUE,TRUE),1,10),"")</f>
        <v/>
      </c>
      <c r="BG142" s="9">
        <f>IF((ROW()-6)&lt;=$Q$3,INDEX(LINEST(AH83:AH142,AI83:AT142,TRUE,TRUE),1,9),"")</f>
        <v/>
      </c>
      <c r="BH142" s="9">
        <f>IF((ROW()-6)&lt;=$Q$3,INDEX(LINEST(AH83:AH142,AI83:AT142,TRUE,TRUE),1,8),"")</f>
        <v/>
      </c>
      <c r="BI142" s="9">
        <f>IF((ROW()-6)&lt;=$Q$3,INDEX(LINEST(AH83:AH142,AI83:AT142,TRUE,TRUE),1,7),"")</f>
        <v/>
      </c>
      <c r="BJ142" s="9">
        <f>IF((ROW()-6)&lt;=$Q$3,INDEX(LINEST(AH83:AH142,AI83:AT142,TRUE,TRUE),1,6),"")</f>
        <v/>
      </c>
      <c r="BK142" s="9">
        <f>IF((ROW()-6)&lt;=$Q$3,INDEX(LINEST(AH83:AH142,AI83:AT142,TRUE,TRUE),1,5),"")</f>
        <v/>
      </c>
      <c r="BL142" s="9">
        <f>IF((ROW()-6)&lt;=$Q$3,INDEX(LINEST(AH83:AH142,AI83:AT142,TRUE,TRUE),1,4),"")</f>
        <v/>
      </c>
      <c r="BM142" s="9">
        <f>IF((ROW()-6)&lt;=$Q$3,INDEX(LINEST(AH83:AH142,AI83:AT142,TRUE,TRUE),1,3),"")</f>
        <v/>
      </c>
      <c r="BN142" s="9">
        <f>IF((ROW()-6)&lt;=$Q$3,INDEX(LINEST(AH83:AH142,AI83:AT142,TRUE,TRUE),1,2),"")</f>
        <v/>
      </c>
      <c r="BO142" s="9">
        <f>IF((ROW()-6)&lt;=$Q$3,INDEX(LINEST(AH83:AH142,AI83:AT142,TRUE,TRUE),1,1),"")</f>
        <v/>
      </c>
      <c r="BP142" s="10">
        <f>IF((ROW()-6)&lt;=$Q$3,INDEX(LINEST(AH83:AH142,AI83:AT142,TRUE,TRUE),3,1),"")</f>
        <v/>
      </c>
      <c r="BR142" s="9">
        <f>IF(AND((ROW()-6)&lt;=$Q$3,ISNUMBER(BC141)),BC141/$Q$4+BD141*AI142+BE141*AJ142+BF141*AK142+BG141*AL142+BH141*AM142+BI141*AN142+BJ141*AO142+BK141*AP142+BL141*AQ142+BM141*AR142+BN141*AS142+BO141*AT142,"")</f>
        <v/>
      </c>
      <c r="BS142">
        <f>IF(ISNUMBER(BR142),AVERAGE(AH82:AH141),"")</f>
        <v/>
      </c>
      <c r="BT142">
        <f>IF(ISNUMBER(BR142),(AH142-BR142)^2,"")</f>
        <v/>
      </c>
      <c r="BU142">
        <f>IF(ISNUMBER(BR142),AH142^2,"")</f>
        <v/>
      </c>
      <c r="BV142">
        <f>IF(ISNUMBER(BR142),(AH142-BS142)^2,"")</f>
        <v/>
      </c>
    </row>
    <row r="143">
      <c r="O143">
        <f>IF($R143="","",CHOOSE($Q$2,YEAR(R143)*12+MONTH(R143),INT((R143-2)/7),YEAR(R143)*4+ROUNDUP(MONTH(R143)/3)))</f>
        <v/>
      </c>
      <c r="P143">
        <f>IF($R143="","",IF($R144="",1,IF(O143&lt;&gt;O144,1,0)))</f>
        <v/>
      </c>
      <c r="Q143">
        <f>IF(P143=1,SUM($P$7:P143),"")</f>
        <v/>
      </c>
      <c r="R143">
        <f>IF($A143="","",IF(ISNUMBER($A143),$A143,IFERROR(DATEVALUE($A143),NA())))</f>
        <v/>
      </c>
      <c r="S143" s="7">
        <f>IFERROR(INDEX($R$7:$R$60000,MATCH(ROW()-6,$Q$7:$Q$60000,0)),"")</f>
        <v/>
      </c>
      <c r="T143">
        <f>IFERROR(INDEX($B$7:$B$60000,MATCH(ROW()-6,$Q$7:$Q$60000,0)),"")</f>
        <v/>
      </c>
      <c r="U143">
        <f>IFERROR(INDEX($C$7:$C$60000,MATCH(ROW()-6,$Q$7:$Q$60000,0)),"")</f>
        <v/>
      </c>
      <c r="V143">
        <f>IFERROR(INDEX($D$7:$D$60000,MATCH(ROW()-6,$Q$7:$Q$60000,0)),"")</f>
        <v/>
      </c>
      <c r="W143">
        <f>IFERROR(INDEX($E$7:$E$60000,MATCH(ROW()-6,$Q$7:$Q$60000,0)),"")</f>
        <v/>
      </c>
      <c r="X143">
        <f>IFERROR(INDEX($F$7:$F$60000,MATCH(ROW()-6,$Q$7:$Q$60000,0)),"")</f>
        <v/>
      </c>
      <c r="Y143">
        <f>IFERROR(INDEX($G$7:$G$60000,MATCH(ROW()-6,$Q$7:$Q$60000,0)),"")</f>
        <v/>
      </c>
      <c r="Z143">
        <f>IFERROR(INDEX($H$7:$H$60000,MATCH(ROW()-6,$Q$7:$Q$60000,0)),"")</f>
        <v/>
      </c>
      <c r="AA143">
        <f>IFERROR(INDEX($I$7:$I$60000,MATCH(ROW()-6,$Q$7:$Q$60000,0)),"")</f>
        <v/>
      </c>
      <c r="AB143">
        <f>IFERROR(INDEX($J$7:$J$60000,MATCH(ROW()-6,$Q$7:$Q$60000,0)),"")</f>
        <v/>
      </c>
      <c r="AC143">
        <f>IFERROR(INDEX($K$7:$K$60000,MATCH(ROW()-6,$Q$7:$Q$60000,0)),"")</f>
        <v/>
      </c>
      <c r="AD143">
        <f>IFERROR(INDEX($L$7:$L$60000,MATCH(ROW()-6,$Q$7:$Q$60000,0)),"")</f>
        <v/>
      </c>
      <c r="AE143">
        <f>IFERROR(INDEX($M$7:$M$60000,MATCH(ROW()-6,$Q$7:$Q$60000,0)),"")</f>
        <v/>
      </c>
      <c r="AF143">
        <f>IFERROR(INDEX($N$7:$N$60000,MATCH(ROW()-6,$Q$7:$Q$60000,0)),"")</f>
        <v/>
      </c>
      <c r="AH143" s="9">
        <f>IF(OR($S143="",$S142=""),"",LN($T143/$T142))</f>
        <v/>
      </c>
      <c r="AI143" s="9">
        <f>IF(OR($S143="",$S142=""),"",$C$2*LN(U143/U142))</f>
        <v/>
      </c>
      <c r="AJ143" s="9">
        <f>IF(OR($S143="",$S142=""),"",$D$2*(V143-V142))</f>
        <v/>
      </c>
      <c r="AK143" s="9">
        <f>IF(OR($S143="",$S142=""),"",$E$2*(W143-W142))</f>
        <v/>
      </c>
      <c r="AL143" s="9">
        <f>IF(OR($S143="",$S142=""),"",$F$2*LN(X143/X142))</f>
        <v/>
      </c>
      <c r="AM143" s="9">
        <f>IF(OR($S143="",$S142=""),"",$G$2*(Y143-Y142))</f>
        <v/>
      </c>
      <c r="AN143" s="9">
        <f>IF(OR($S143="",$S142=""),"",$H$2*LN(Z143/Z142))</f>
        <v/>
      </c>
      <c r="AO143" s="9">
        <f>IF(OR($S143="",$S142=""),"",$I$2*(AA143-AA142))</f>
        <v/>
      </c>
      <c r="AP143" s="9">
        <f>IF(OR($S143="",$S142=""),"",$J$2*LN(AB143/AB142))</f>
        <v/>
      </c>
      <c r="AQ143" s="9">
        <f>IF(OR($S143="",$S142=""),"",$K$2*(AC143-AC142))</f>
        <v/>
      </c>
      <c r="AR143" s="9">
        <f>IF(OR($S143="",$S142=""),"",$L$2*LN(AD143/AD142))</f>
        <v/>
      </c>
      <c r="AS143" s="9">
        <f>IF(OR($S143="",$S142=""),"",$M$2*LN(AE143/AE142))</f>
        <v/>
      </c>
      <c r="AT143" s="9">
        <f>IF(OR($S143="",$S142=""),"",$N$2*LN(AF143/AF142))</f>
        <v/>
      </c>
      <c r="AV143" s="9">
        <f>IF($AH143="","",$AY$16+$AY$4*AI143+$AY$5*AJ143+$AY$6*AK143+$AY$7*AL143+$AY$8*AM143+$AY$9*AN143+$AY$10*AO143+$AY$11*AP143+$AY$12*AQ143+$AY$13*AR143+$AY$14*AS143+$AY$15*AT143)</f>
        <v/>
      </c>
      <c r="BC143" s="10">
        <f>IF((ROW()-6)&lt;=$Q$3,INDEX(LINEST(AH84:AH143,AI84:AT143,TRUE,TRUE),1,13)*$Q$4,"")</f>
        <v/>
      </c>
      <c r="BD143" s="9">
        <f>IF((ROW()-6)&lt;=$Q$3,INDEX(LINEST(AH84:AH143,AI84:AT143,TRUE,TRUE),1,12),"")</f>
        <v/>
      </c>
      <c r="BE143" s="9">
        <f>IF((ROW()-6)&lt;=$Q$3,INDEX(LINEST(AH84:AH143,AI84:AT143,TRUE,TRUE),1,11),"")</f>
        <v/>
      </c>
      <c r="BF143" s="9">
        <f>IF((ROW()-6)&lt;=$Q$3,INDEX(LINEST(AH84:AH143,AI84:AT143,TRUE,TRUE),1,10),"")</f>
        <v/>
      </c>
      <c r="BG143" s="9">
        <f>IF((ROW()-6)&lt;=$Q$3,INDEX(LINEST(AH84:AH143,AI84:AT143,TRUE,TRUE),1,9),"")</f>
        <v/>
      </c>
      <c r="BH143" s="9">
        <f>IF((ROW()-6)&lt;=$Q$3,INDEX(LINEST(AH84:AH143,AI84:AT143,TRUE,TRUE),1,8),"")</f>
        <v/>
      </c>
      <c r="BI143" s="9">
        <f>IF((ROW()-6)&lt;=$Q$3,INDEX(LINEST(AH84:AH143,AI84:AT143,TRUE,TRUE),1,7),"")</f>
        <v/>
      </c>
      <c r="BJ143" s="9">
        <f>IF((ROW()-6)&lt;=$Q$3,INDEX(LINEST(AH84:AH143,AI84:AT143,TRUE,TRUE),1,6),"")</f>
        <v/>
      </c>
      <c r="BK143" s="9">
        <f>IF((ROW()-6)&lt;=$Q$3,INDEX(LINEST(AH84:AH143,AI84:AT143,TRUE,TRUE),1,5),"")</f>
        <v/>
      </c>
      <c r="BL143" s="9">
        <f>IF((ROW()-6)&lt;=$Q$3,INDEX(LINEST(AH84:AH143,AI84:AT143,TRUE,TRUE),1,4),"")</f>
        <v/>
      </c>
      <c r="BM143" s="9">
        <f>IF((ROW()-6)&lt;=$Q$3,INDEX(LINEST(AH84:AH143,AI84:AT143,TRUE,TRUE),1,3),"")</f>
        <v/>
      </c>
      <c r="BN143" s="9">
        <f>IF((ROW()-6)&lt;=$Q$3,INDEX(LINEST(AH84:AH143,AI84:AT143,TRUE,TRUE),1,2),"")</f>
        <v/>
      </c>
      <c r="BO143" s="9">
        <f>IF((ROW()-6)&lt;=$Q$3,INDEX(LINEST(AH84:AH143,AI84:AT143,TRUE,TRUE),1,1),"")</f>
        <v/>
      </c>
      <c r="BP143" s="10">
        <f>IF((ROW()-6)&lt;=$Q$3,INDEX(LINEST(AH84:AH143,AI84:AT143,TRUE,TRUE),3,1),"")</f>
        <v/>
      </c>
      <c r="BR143" s="9">
        <f>IF(AND((ROW()-6)&lt;=$Q$3,ISNUMBER(BC142)),BC142/$Q$4+BD142*AI143+BE142*AJ143+BF142*AK143+BG142*AL143+BH142*AM143+BI142*AN143+BJ142*AO143+BK142*AP143+BL142*AQ143+BM142*AR143+BN142*AS143+BO142*AT143,"")</f>
        <v/>
      </c>
      <c r="BS143">
        <f>IF(ISNUMBER(BR143),AVERAGE(AH83:AH142),"")</f>
        <v/>
      </c>
      <c r="BT143">
        <f>IF(ISNUMBER(BR143),(AH143-BR143)^2,"")</f>
        <v/>
      </c>
      <c r="BU143">
        <f>IF(ISNUMBER(BR143),AH143^2,"")</f>
        <v/>
      </c>
      <c r="BV143">
        <f>IF(ISNUMBER(BR143),(AH143-BS143)^2,"")</f>
        <v/>
      </c>
    </row>
    <row r="144">
      <c r="O144">
        <f>IF($R144="","",CHOOSE($Q$2,YEAR(R144)*12+MONTH(R144),INT((R144-2)/7),YEAR(R144)*4+ROUNDUP(MONTH(R144)/3)))</f>
        <v/>
      </c>
      <c r="P144">
        <f>IF($R144="","",IF($R145="",1,IF(O144&lt;&gt;O145,1,0)))</f>
        <v/>
      </c>
      <c r="Q144">
        <f>IF(P144=1,SUM($P$7:P144),"")</f>
        <v/>
      </c>
      <c r="R144">
        <f>IF($A144="","",IF(ISNUMBER($A144),$A144,IFERROR(DATEVALUE($A144),NA())))</f>
        <v/>
      </c>
      <c r="S144" s="7">
        <f>IFERROR(INDEX($R$7:$R$60000,MATCH(ROW()-6,$Q$7:$Q$60000,0)),"")</f>
        <v/>
      </c>
      <c r="T144">
        <f>IFERROR(INDEX($B$7:$B$60000,MATCH(ROW()-6,$Q$7:$Q$60000,0)),"")</f>
        <v/>
      </c>
      <c r="U144">
        <f>IFERROR(INDEX($C$7:$C$60000,MATCH(ROW()-6,$Q$7:$Q$60000,0)),"")</f>
        <v/>
      </c>
      <c r="V144">
        <f>IFERROR(INDEX($D$7:$D$60000,MATCH(ROW()-6,$Q$7:$Q$60000,0)),"")</f>
        <v/>
      </c>
      <c r="W144">
        <f>IFERROR(INDEX($E$7:$E$60000,MATCH(ROW()-6,$Q$7:$Q$60000,0)),"")</f>
        <v/>
      </c>
      <c r="X144">
        <f>IFERROR(INDEX($F$7:$F$60000,MATCH(ROW()-6,$Q$7:$Q$60000,0)),"")</f>
        <v/>
      </c>
      <c r="Y144">
        <f>IFERROR(INDEX($G$7:$G$60000,MATCH(ROW()-6,$Q$7:$Q$60000,0)),"")</f>
        <v/>
      </c>
      <c r="Z144">
        <f>IFERROR(INDEX($H$7:$H$60000,MATCH(ROW()-6,$Q$7:$Q$60000,0)),"")</f>
        <v/>
      </c>
      <c r="AA144">
        <f>IFERROR(INDEX($I$7:$I$60000,MATCH(ROW()-6,$Q$7:$Q$60000,0)),"")</f>
        <v/>
      </c>
      <c r="AB144">
        <f>IFERROR(INDEX($J$7:$J$60000,MATCH(ROW()-6,$Q$7:$Q$60000,0)),"")</f>
        <v/>
      </c>
      <c r="AC144">
        <f>IFERROR(INDEX($K$7:$K$60000,MATCH(ROW()-6,$Q$7:$Q$60000,0)),"")</f>
        <v/>
      </c>
      <c r="AD144">
        <f>IFERROR(INDEX($L$7:$L$60000,MATCH(ROW()-6,$Q$7:$Q$60000,0)),"")</f>
        <v/>
      </c>
      <c r="AE144">
        <f>IFERROR(INDEX($M$7:$M$60000,MATCH(ROW()-6,$Q$7:$Q$60000,0)),"")</f>
        <v/>
      </c>
      <c r="AF144">
        <f>IFERROR(INDEX($N$7:$N$60000,MATCH(ROW()-6,$Q$7:$Q$60000,0)),"")</f>
        <v/>
      </c>
      <c r="AH144" s="9">
        <f>IF(OR($S144="",$S143=""),"",LN($T144/$T143))</f>
        <v/>
      </c>
      <c r="AI144" s="9">
        <f>IF(OR($S144="",$S143=""),"",$C$2*LN(U144/U143))</f>
        <v/>
      </c>
      <c r="AJ144" s="9">
        <f>IF(OR($S144="",$S143=""),"",$D$2*(V144-V143))</f>
        <v/>
      </c>
      <c r="AK144" s="9">
        <f>IF(OR($S144="",$S143=""),"",$E$2*(W144-W143))</f>
        <v/>
      </c>
      <c r="AL144" s="9">
        <f>IF(OR($S144="",$S143=""),"",$F$2*LN(X144/X143))</f>
        <v/>
      </c>
      <c r="AM144" s="9">
        <f>IF(OR($S144="",$S143=""),"",$G$2*(Y144-Y143))</f>
        <v/>
      </c>
      <c r="AN144" s="9">
        <f>IF(OR($S144="",$S143=""),"",$H$2*LN(Z144/Z143))</f>
        <v/>
      </c>
      <c r="AO144" s="9">
        <f>IF(OR($S144="",$S143=""),"",$I$2*(AA144-AA143))</f>
        <v/>
      </c>
      <c r="AP144" s="9">
        <f>IF(OR($S144="",$S143=""),"",$J$2*LN(AB144/AB143))</f>
        <v/>
      </c>
      <c r="AQ144" s="9">
        <f>IF(OR($S144="",$S143=""),"",$K$2*(AC144-AC143))</f>
        <v/>
      </c>
      <c r="AR144" s="9">
        <f>IF(OR($S144="",$S143=""),"",$L$2*LN(AD144/AD143))</f>
        <v/>
      </c>
      <c r="AS144" s="9">
        <f>IF(OR($S144="",$S143=""),"",$M$2*LN(AE144/AE143))</f>
        <v/>
      </c>
      <c r="AT144" s="9">
        <f>IF(OR($S144="",$S143=""),"",$N$2*LN(AF144/AF143))</f>
        <v/>
      </c>
      <c r="AV144" s="9">
        <f>IF($AH144="","",$AY$16+$AY$4*AI144+$AY$5*AJ144+$AY$6*AK144+$AY$7*AL144+$AY$8*AM144+$AY$9*AN144+$AY$10*AO144+$AY$11*AP144+$AY$12*AQ144+$AY$13*AR144+$AY$14*AS144+$AY$15*AT144)</f>
        <v/>
      </c>
      <c r="BC144" s="10">
        <f>IF((ROW()-6)&lt;=$Q$3,INDEX(LINEST(AH85:AH144,AI85:AT144,TRUE,TRUE),1,13)*$Q$4,"")</f>
        <v/>
      </c>
      <c r="BD144" s="9">
        <f>IF((ROW()-6)&lt;=$Q$3,INDEX(LINEST(AH85:AH144,AI85:AT144,TRUE,TRUE),1,12),"")</f>
        <v/>
      </c>
      <c r="BE144" s="9">
        <f>IF((ROW()-6)&lt;=$Q$3,INDEX(LINEST(AH85:AH144,AI85:AT144,TRUE,TRUE),1,11),"")</f>
        <v/>
      </c>
      <c r="BF144" s="9">
        <f>IF((ROW()-6)&lt;=$Q$3,INDEX(LINEST(AH85:AH144,AI85:AT144,TRUE,TRUE),1,10),"")</f>
        <v/>
      </c>
      <c r="BG144" s="9">
        <f>IF((ROW()-6)&lt;=$Q$3,INDEX(LINEST(AH85:AH144,AI85:AT144,TRUE,TRUE),1,9),"")</f>
        <v/>
      </c>
      <c r="BH144" s="9">
        <f>IF((ROW()-6)&lt;=$Q$3,INDEX(LINEST(AH85:AH144,AI85:AT144,TRUE,TRUE),1,8),"")</f>
        <v/>
      </c>
      <c r="BI144" s="9">
        <f>IF((ROW()-6)&lt;=$Q$3,INDEX(LINEST(AH85:AH144,AI85:AT144,TRUE,TRUE),1,7),"")</f>
        <v/>
      </c>
      <c r="BJ144" s="9">
        <f>IF((ROW()-6)&lt;=$Q$3,INDEX(LINEST(AH85:AH144,AI85:AT144,TRUE,TRUE),1,6),"")</f>
        <v/>
      </c>
      <c r="BK144" s="9">
        <f>IF((ROW()-6)&lt;=$Q$3,INDEX(LINEST(AH85:AH144,AI85:AT144,TRUE,TRUE),1,5),"")</f>
        <v/>
      </c>
      <c r="BL144" s="9">
        <f>IF((ROW()-6)&lt;=$Q$3,INDEX(LINEST(AH85:AH144,AI85:AT144,TRUE,TRUE),1,4),"")</f>
        <v/>
      </c>
      <c r="BM144" s="9">
        <f>IF((ROW()-6)&lt;=$Q$3,INDEX(LINEST(AH85:AH144,AI85:AT144,TRUE,TRUE),1,3),"")</f>
        <v/>
      </c>
      <c r="BN144" s="9">
        <f>IF((ROW()-6)&lt;=$Q$3,INDEX(LINEST(AH85:AH144,AI85:AT144,TRUE,TRUE),1,2),"")</f>
        <v/>
      </c>
      <c r="BO144" s="9">
        <f>IF((ROW()-6)&lt;=$Q$3,INDEX(LINEST(AH85:AH144,AI85:AT144,TRUE,TRUE),1,1),"")</f>
        <v/>
      </c>
      <c r="BP144" s="10">
        <f>IF((ROW()-6)&lt;=$Q$3,INDEX(LINEST(AH85:AH144,AI85:AT144,TRUE,TRUE),3,1),"")</f>
        <v/>
      </c>
      <c r="BR144" s="9">
        <f>IF(AND((ROW()-6)&lt;=$Q$3,ISNUMBER(BC143)),BC143/$Q$4+BD143*AI144+BE143*AJ144+BF143*AK144+BG143*AL144+BH143*AM144+BI143*AN144+BJ143*AO144+BK143*AP144+BL143*AQ144+BM143*AR144+BN143*AS144+BO143*AT144,"")</f>
        <v/>
      </c>
      <c r="BS144">
        <f>IF(ISNUMBER(BR144),AVERAGE(AH84:AH143),"")</f>
        <v/>
      </c>
      <c r="BT144">
        <f>IF(ISNUMBER(BR144),(AH144-BR144)^2,"")</f>
        <v/>
      </c>
      <c r="BU144">
        <f>IF(ISNUMBER(BR144),AH144^2,"")</f>
        <v/>
      </c>
      <c r="BV144">
        <f>IF(ISNUMBER(BR144),(AH144-BS144)^2,"")</f>
        <v/>
      </c>
    </row>
    <row r="145">
      <c r="O145">
        <f>IF($R145="","",CHOOSE($Q$2,YEAR(R145)*12+MONTH(R145),INT((R145-2)/7),YEAR(R145)*4+ROUNDUP(MONTH(R145)/3)))</f>
        <v/>
      </c>
      <c r="P145">
        <f>IF($R145="","",IF($R146="",1,IF(O145&lt;&gt;O146,1,0)))</f>
        <v/>
      </c>
      <c r="Q145">
        <f>IF(P145=1,SUM($P$7:P145),"")</f>
        <v/>
      </c>
      <c r="R145">
        <f>IF($A145="","",IF(ISNUMBER($A145),$A145,IFERROR(DATEVALUE($A145),NA())))</f>
        <v/>
      </c>
      <c r="S145" s="7">
        <f>IFERROR(INDEX($R$7:$R$60000,MATCH(ROW()-6,$Q$7:$Q$60000,0)),"")</f>
        <v/>
      </c>
      <c r="T145">
        <f>IFERROR(INDEX($B$7:$B$60000,MATCH(ROW()-6,$Q$7:$Q$60000,0)),"")</f>
        <v/>
      </c>
      <c r="U145">
        <f>IFERROR(INDEX($C$7:$C$60000,MATCH(ROW()-6,$Q$7:$Q$60000,0)),"")</f>
        <v/>
      </c>
      <c r="V145">
        <f>IFERROR(INDEX($D$7:$D$60000,MATCH(ROW()-6,$Q$7:$Q$60000,0)),"")</f>
        <v/>
      </c>
      <c r="W145">
        <f>IFERROR(INDEX($E$7:$E$60000,MATCH(ROW()-6,$Q$7:$Q$60000,0)),"")</f>
        <v/>
      </c>
      <c r="X145">
        <f>IFERROR(INDEX($F$7:$F$60000,MATCH(ROW()-6,$Q$7:$Q$60000,0)),"")</f>
        <v/>
      </c>
      <c r="Y145">
        <f>IFERROR(INDEX($G$7:$G$60000,MATCH(ROW()-6,$Q$7:$Q$60000,0)),"")</f>
        <v/>
      </c>
      <c r="Z145">
        <f>IFERROR(INDEX($H$7:$H$60000,MATCH(ROW()-6,$Q$7:$Q$60000,0)),"")</f>
        <v/>
      </c>
      <c r="AA145">
        <f>IFERROR(INDEX($I$7:$I$60000,MATCH(ROW()-6,$Q$7:$Q$60000,0)),"")</f>
        <v/>
      </c>
      <c r="AB145">
        <f>IFERROR(INDEX($J$7:$J$60000,MATCH(ROW()-6,$Q$7:$Q$60000,0)),"")</f>
        <v/>
      </c>
      <c r="AC145">
        <f>IFERROR(INDEX($K$7:$K$60000,MATCH(ROW()-6,$Q$7:$Q$60000,0)),"")</f>
        <v/>
      </c>
      <c r="AD145">
        <f>IFERROR(INDEX($L$7:$L$60000,MATCH(ROW()-6,$Q$7:$Q$60000,0)),"")</f>
        <v/>
      </c>
      <c r="AE145">
        <f>IFERROR(INDEX($M$7:$M$60000,MATCH(ROW()-6,$Q$7:$Q$60000,0)),"")</f>
        <v/>
      </c>
      <c r="AF145">
        <f>IFERROR(INDEX($N$7:$N$60000,MATCH(ROW()-6,$Q$7:$Q$60000,0)),"")</f>
        <v/>
      </c>
      <c r="AH145" s="9">
        <f>IF(OR($S145="",$S144=""),"",LN($T145/$T144))</f>
        <v/>
      </c>
      <c r="AI145" s="9">
        <f>IF(OR($S145="",$S144=""),"",$C$2*LN(U145/U144))</f>
        <v/>
      </c>
      <c r="AJ145" s="9">
        <f>IF(OR($S145="",$S144=""),"",$D$2*(V145-V144))</f>
        <v/>
      </c>
      <c r="AK145" s="9">
        <f>IF(OR($S145="",$S144=""),"",$E$2*(W145-W144))</f>
        <v/>
      </c>
      <c r="AL145" s="9">
        <f>IF(OR($S145="",$S144=""),"",$F$2*LN(X145/X144))</f>
        <v/>
      </c>
      <c r="AM145" s="9">
        <f>IF(OR($S145="",$S144=""),"",$G$2*(Y145-Y144))</f>
        <v/>
      </c>
      <c r="AN145" s="9">
        <f>IF(OR($S145="",$S144=""),"",$H$2*LN(Z145/Z144))</f>
        <v/>
      </c>
      <c r="AO145" s="9">
        <f>IF(OR($S145="",$S144=""),"",$I$2*(AA145-AA144))</f>
        <v/>
      </c>
      <c r="AP145" s="9">
        <f>IF(OR($S145="",$S144=""),"",$J$2*LN(AB145/AB144))</f>
        <v/>
      </c>
      <c r="AQ145" s="9">
        <f>IF(OR($S145="",$S144=""),"",$K$2*(AC145-AC144))</f>
        <v/>
      </c>
      <c r="AR145" s="9">
        <f>IF(OR($S145="",$S144=""),"",$L$2*LN(AD145/AD144))</f>
        <v/>
      </c>
      <c r="AS145" s="9">
        <f>IF(OR($S145="",$S144=""),"",$M$2*LN(AE145/AE144))</f>
        <v/>
      </c>
      <c r="AT145" s="9">
        <f>IF(OR($S145="",$S144=""),"",$N$2*LN(AF145/AF144))</f>
        <v/>
      </c>
      <c r="AV145" s="9">
        <f>IF($AH145="","",$AY$16+$AY$4*AI145+$AY$5*AJ145+$AY$6*AK145+$AY$7*AL145+$AY$8*AM145+$AY$9*AN145+$AY$10*AO145+$AY$11*AP145+$AY$12*AQ145+$AY$13*AR145+$AY$14*AS145+$AY$15*AT145)</f>
        <v/>
      </c>
      <c r="BC145" s="10">
        <f>IF((ROW()-6)&lt;=$Q$3,INDEX(LINEST(AH86:AH145,AI86:AT145,TRUE,TRUE),1,13)*$Q$4,"")</f>
        <v/>
      </c>
      <c r="BD145" s="9">
        <f>IF((ROW()-6)&lt;=$Q$3,INDEX(LINEST(AH86:AH145,AI86:AT145,TRUE,TRUE),1,12),"")</f>
        <v/>
      </c>
      <c r="BE145" s="9">
        <f>IF((ROW()-6)&lt;=$Q$3,INDEX(LINEST(AH86:AH145,AI86:AT145,TRUE,TRUE),1,11),"")</f>
        <v/>
      </c>
      <c r="BF145" s="9">
        <f>IF((ROW()-6)&lt;=$Q$3,INDEX(LINEST(AH86:AH145,AI86:AT145,TRUE,TRUE),1,10),"")</f>
        <v/>
      </c>
      <c r="BG145" s="9">
        <f>IF((ROW()-6)&lt;=$Q$3,INDEX(LINEST(AH86:AH145,AI86:AT145,TRUE,TRUE),1,9),"")</f>
        <v/>
      </c>
      <c r="BH145" s="9">
        <f>IF((ROW()-6)&lt;=$Q$3,INDEX(LINEST(AH86:AH145,AI86:AT145,TRUE,TRUE),1,8),"")</f>
        <v/>
      </c>
      <c r="BI145" s="9">
        <f>IF((ROW()-6)&lt;=$Q$3,INDEX(LINEST(AH86:AH145,AI86:AT145,TRUE,TRUE),1,7),"")</f>
        <v/>
      </c>
      <c r="BJ145" s="9">
        <f>IF((ROW()-6)&lt;=$Q$3,INDEX(LINEST(AH86:AH145,AI86:AT145,TRUE,TRUE),1,6),"")</f>
        <v/>
      </c>
      <c r="BK145" s="9">
        <f>IF((ROW()-6)&lt;=$Q$3,INDEX(LINEST(AH86:AH145,AI86:AT145,TRUE,TRUE),1,5),"")</f>
        <v/>
      </c>
      <c r="BL145" s="9">
        <f>IF((ROW()-6)&lt;=$Q$3,INDEX(LINEST(AH86:AH145,AI86:AT145,TRUE,TRUE),1,4),"")</f>
        <v/>
      </c>
      <c r="BM145" s="9">
        <f>IF((ROW()-6)&lt;=$Q$3,INDEX(LINEST(AH86:AH145,AI86:AT145,TRUE,TRUE),1,3),"")</f>
        <v/>
      </c>
      <c r="BN145" s="9">
        <f>IF((ROW()-6)&lt;=$Q$3,INDEX(LINEST(AH86:AH145,AI86:AT145,TRUE,TRUE),1,2),"")</f>
        <v/>
      </c>
      <c r="BO145" s="9">
        <f>IF((ROW()-6)&lt;=$Q$3,INDEX(LINEST(AH86:AH145,AI86:AT145,TRUE,TRUE),1,1),"")</f>
        <v/>
      </c>
      <c r="BP145" s="10">
        <f>IF((ROW()-6)&lt;=$Q$3,INDEX(LINEST(AH86:AH145,AI86:AT145,TRUE,TRUE),3,1),"")</f>
        <v/>
      </c>
      <c r="BR145" s="9">
        <f>IF(AND((ROW()-6)&lt;=$Q$3,ISNUMBER(BC144)),BC144/$Q$4+BD144*AI145+BE144*AJ145+BF144*AK145+BG144*AL145+BH144*AM145+BI144*AN145+BJ144*AO145+BK144*AP145+BL144*AQ145+BM144*AR145+BN144*AS145+BO144*AT145,"")</f>
        <v/>
      </c>
      <c r="BS145">
        <f>IF(ISNUMBER(BR145),AVERAGE(AH85:AH144),"")</f>
        <v/>
      </c>
      <c r="BT145">
        <f>IF(ISNUMBER(BR145),(AH145-BR145)^2,"")</f>
        <v/>
      </c>
      <c r="BU145">
        <f>IF(ISNUMBER(BR145),AH145^2,"")</f>
        <v/>
      </c>
      <c r="BV145">
        <f>IF(ISNUMBER(BR145),(AH145-BS145)^2,"")</f>
        <v/>
      </c>
    </row>
    <row r="146">
      <c r="O146">
        <f>IF($R146="","",CHOOSE($Q$2,YEAR(R146)*12+MONTH(R146),INT((R146-2)/7),YEAR(R146)*4+ROUNDUP(MONTH(R146)/3)))</f>
        <v/>
      </c>
      <c r="P146">
        <f>IF($R146="","",IF($R147="",1,IF(O146&lt;&gt;O147,1,0)))</f>
        <v/>
      </c>
      <c r="Q146">
        <f>IF(P146=1,SUM($P$7:P146),"")</f>
        <v/>
      </c>
      <c r="R146">
        <f>IF($A146="","",IF(ISNUMBER($A146),$A146,IFERROR(DATEVALUE($A146),NA())))</f>
        <v/>
      </c>
      <c r="S146" s="7">
        <f>IFERROR(INDEX($R$7:$R$60000,MATCH(ROW()-6,$Q$7:$Q$60000,0)),"")</f>
        <v/>
      </c>
      <c r="T146">
        <f>IFERROR(INDEX($B$7:$B$60000,MATCH(ROW()-6,$Q$7:$Q$60000,0)),"")</f>
        <v/>
      </c>
      <c r="U146">
        <f>IFERROR(INDEX($C$7:$C$60000,MATCH(ROW()-6,$Q$7:$Q$60000,0)),"")</f>
        <v/>
      </c>
      <c r="V146">
        <f>IFERROR(INDEX($D$7:$D$60000,MATCH(ROW()-6,$Q$7:$Q$60000,0)),"")</f>
        <v/>
      </c>
      <c r="W146">
        <f>IFERROR(INDEX($E$7:$E$60000,MATCH(ROW()-6,$Q$7:$Q$60000,0)),"")</f>
        <v/>
      </c>
      <c r="X146">
        <f>IFERROR(INDEX($F$7:$F$60000,MATCH(ROW()-6,$Q$7:$Q$60000,0)),"")</f>
        <v/>
      </c>
      <c r="Y146">
        <f>IFERROR(INDEX($G$7:$G$60000,MATCH(ROW()-6,$Q$7:$Q$60000,0)),"")</f>
        <v/>
      </c>
      <c r="Z146">
        <f>IFERROR(INDEX($H$7:$H$60000,MATCH(ROW()-6,$Q$7:$Q$60000,0)),"")</f>
        <v/>
      </c>
      <c r="AA146">
        <f>IFERROR(INDEX($I$7:$I$60000,MATCH(ROW()-6,$Q$7:$Q$60000,0)),"")</f>
        <v/>
      </c>
      <c r="AB146">
        <f>IFERROR(INDEX($J$7:$J$60000,MATCH(ROW()-6,$Q$7:$Q$60000,0)),"")</f>
        <v/>
      </c>
      <c r="AC146">
        <f>IFERROR(INDEX($K$7:$K$60000,MATCH(ROW()-6,$Q$7:$Q$60000,0)),"")</f>
        <v/>
      </c>
      <c r="AD146">
        <f>IFERROR(INDEX($L$7:$L$60000,MATCH(ROW()-6,$Q$7:$Q$60000,0)),"")</f>
        <v/>
      </c>
      <c r="AE146">
        <f>IFERROR(INDEX($M$7:$M$60000,MATCH(ROW()-6,$Q$7:$Q$60000,0)),"")</f>
        <v/>
      </c>
      <c r="AF146">
        <f>IFERROR(INDEX($N$7:$N$60000,MATCH(ROW()-6,$Q$7:$Q$60000,0)),"")</f>
        <v/>
      </c>
      <c r="AH146" s="9">
        <f>IF(OR($S146="",$S145=""),"",LN($T146/$T145))</f>
        <v/>
      </c>
      <c r="AI146" s="9">
        <f>IF(OR($S146="",$S145=""),"",$C$2*LN(U146/U145))</f>
        <v/>
      </c>
      <c r="AJ146" s="9">
        <f>IF(OR($S146="",$S145=""),"",$D$2*(V146-V145))</f>
        <v/>
      </c>
      <c r="AK146" s="9">
        <f>IF(OR($S146="",$S145=""),"",$E$2*(W146-W145))</f>
        <v/>
      </c>
      <c r="AL146" s="9">
        <f>IF(OR($S146="",$S145=""),"",$F$2*LN(X146/X145))</f>
        <v/>
      </c>
      <c r="AM146" s="9">
        <f>IF(OR($S146="",$S145=""),"",$G$2*(Y146-Y145))</f>
        <v/>
      </c>
      <c r="AN146" s="9">
        <f>IF(OR($S146="",$S145=""),"",$H$2*LN(Z146/Z145))</f>
        <v/>
      </c>
      <c r="AO146" s="9">
        <f>IF(OR($S146="",$S145=""),"",$I$2*(AA146-AA145))</f>
        <v/>
      </c>
      <c r="AP146" s="9">
        <f>IF(OR($S146="",$S145=""),"",$J$2*LN(AB146/AB145))</f>
        <v/>
      </c>
      <c r="AQ146" s="9">
        <f>IF(OR($S146="",$S145=""),"",$K$2*(AC146-AC145))</f>
        <v/>
      </c>
      <c r="AR146" s="9">
        <f>IF(OR($S146="",$S145=""),"",$L$2*LN(AD146/AD145))</f>
        <v/>
      </c>
      <c r="AS146" s="9">
        <f>IF(OR($S146="",$S145=""),"",$M$2*LN(AE146/AE145))</f>
        <v/>
      </c>
      <c r="AT146" s="9">
        <f>IF(OR($S146="",$S145=""),"",$N$2*LN(AF146/AF145))</f>
        <v/>
      </c>
      <c r="AV146" s="9">
        <f>IF($AH146="","",$AY$16+$AY$4*AI146+$AY$5*AJ146+$AY$6*AK146+$AY$7*AL146+$AY$8*AM146+$AY$9*AN146+$AY$10*AO146+$AY$11*AP146+$AY$12*AQ146+$AY$13*AR146+$AY$14*AS146+$AY$15*AT146)</f>
        <v/>
      </c>
      <c r="BC146" s="10">
        <f>IF((ROW()-6)&lt;=$Q$3,INDEX(LINEST(AH87:AH146,AI87:AT146,TRUE,TRUE),1,13)*$Q$4,"")</f>
        <v/>
      </c>
      <c r="BD146" s="9">
        <f>IF((ROW()-6)&lt;=$Q$3,INDEX(LINEST(AH87:AH146,AI87:AT146,TRUE,TRUE),1,12),"")</f>
        <v/>
      </c>
      <c r="BE146" s="9">
        <f>IF((ROW()-6)&lt;=$Q$3,INDEX(LINEST(AH87:AH146,AI87:AT146,TRUE,TRUE),1,11),"")</f>
        <v/>
      </c>
      <c r="BF146" s="9">
        <f>IF((ROW()-6)&lt;=$Q$3,INDEX(LINEST(AH87:AH146,AI87:AT146,TRUE,TRUE),1,10),"")</f>
        <v/>
      </c>
      <c r="BG146" s="9">
        <f>IF((ROW()-6)&lt;=$Q$3,INDEX(LINEST(AH87:AH146,AI87:AT146,TRUE,TRUE),1,9),"")</f>
        <v/>
      </c>
      <c r="BH146" s="9">
        <f>IF((ROW()-6)&lt;=$Q$3,INDEX(LINEST(AH87:AH146,AI87:AT146,TRUE,TRUE),1,8),"")</f>
        <v/>
      </c>
      <c r="BI146" s="9">
        <f>IF((ROW()-6)&lt;=$Q$3,INDEX(LINEST(AH87:AH146,AI87:AT146,TRUE,TRUE),1,7),"")</f>
        <v/>
      </c>
      <c r="BJ146" s="9">
        <f>IF((ROW()-6)&lt;=$Q$3,INDEX(LINEST(AH87:AH146,AI87:AT146,TRUE,TRUE),1,6),"")</f>
        <v/>
      </c>
      <c r="BK146" s="9">
        <f>IF((ROW()-6)&lt;=$Q$3,INDEX(LINEST(AH87:AH146,AI87:AT146,TRUE,TRUE),1,5),"")</f>
        <v/>
      </c>
      <c r="BL146" s="9">
        <f>IF((ROW()-6)&lt;=$Q$3,INDEX(LINEST(AH87:AH146,AI87:AT146,TRUE,TRUE),1,4),"")</f>
        <v/>
      </c>
      <c r="BM146" s="9">
        <f>IF((ROW()-6)&lt;=$Q$3,INDEX(LINEST(AH87:AH146,AI87:AT146,TRUE,TRUE),1,3),"")</f>
        <v/>
      </c>
      <c r="BN146" s="9">
        <f>IF((ROW()-6)&lt;=$Q$3,INDEX(LINEST(AH87:AH146,AI87:AT146,TRUE,TRUE),1,2),"")</f>
        <v/>
      </c>
      <c r="BO146" s="9">
        <f>IF((ROW()-6)&lt;=$Q$3,INDEX(LINEST(AH87:AH146,AI87:AT146,TRUE,TRUE),1,1),"")</f>
        <v/>
      </c>
      <c r="BP146" s="10">
        <f>IF((ROW()-6)&lt;=$Q$3,INDEX(LINEST(AH87:AH146,AI87:AT146,TRUE,TRUE),3,1),"")</f>
        <v/>
      </c>
      <c r="BR146" s="9">
        <f>IF(AND((ROW()-6)&lt;=$Q$3,ISNUMBER(BC145)),BC145/$Q$4+BD145*AI146+BE145*AJ146+BF145*AK146+BG145*AL146+BH145*AM146+BI145*AN146+BJ145*AO146+BK145*AP146+BL145*AQ146+BM145*AR146+BN145*AS146+BO145*AT146,"")</f>
        <v/>
      </c>
      <c r="BS146">
        <f>IF(ISNUMBER(BR146),AVERAGE(AH86:AH145),"")</f>
        <v/>
      </c>
      <c r="BT146">
        <f>IF(ISNUMBER(BR146),(AH146-BR146)^2,"")</f>
        <v/>
      </c>
      <c r="BU146">
        <f>IF(ISNUMBER(BR146),AH146^2,"")</f>
        <v/>
      </c>
      <c r="BV146">
        <f>IF(ISNUMBER(BR146),(AH146-BS146)^2,"")</f>
        <v/>
      </c>
    </row>
    <row r="147">
      <c r="O147">
        <f>IF($R147="","",CHOOSE($Q$2,YEAR(R147)*12+MONTH(R147),INT((R147-2)/7),YEAR(R147)*4+ROUNDUP(MONTH(R147)/3)))</f>
        <v/>
      </c>
      <c r="P147">
        <f>IF($R147="","",IF($R148="",1,IF(O147&lt;&gt;O148,1,0)))</f>
        <v/>
      </c>
      <c r="Q147">
        <f>IF(P147=1,SUM($P$7:P147),"")</f>
        <v/>
      </c>
      <c r="R147">
        <f>IF($A147="","",IF(ISNUMBER($A147),$A147,IFERROR(DATEVALUE($A147),NA())))</f>
        <v/>
      </c>
      <c r="S147" s="7">
        <f>IFERROR(INDEX($R$7:$R$60000,MATCH(ROW()-6,$Q$7:$Q$60000,0)),"")</f>
        <v/>
      </c>
      <c r="T147">
        <f>IFERROR(INDEX($B$7:$B$60000,MATCH(ROW()-6,$Q$7:$Q$60000,0)),"")</f>
        <v/>
      </c>
      <c r="U147">
        <f>IFERROR(INDEX($C$7:$C$60000,MATCH(ROW()-6,$Q$7:$Q$60000,0)),"")</f>
        <v/>
      </c>
      <c r="V147">
        <f>IFERROR(INDEX($D$7:$D$60000,MATCH(ROW()-6,$Q$7:$Q$60000,0)),"")</f>
        <v/>
      </c>
      <c r="W147">
        <f>IFERROR(INDEX($E$7:$E$60000,MATCH(ROW()-6,$Q$7:$Q$60000,0)),"")</f>
        <v/>
      </c>
      <c r="X147">
        <f>IFERROR(INDEX($F$7:$F$60000,MATCH(ROW()-6,$Q$7:$Q$60000,0)),"")</f>
        <v/>
      </c>
      <c r="Y147">
        <f>IFERROR(INDEX($G$7:$G$60000,MATCH(ROW()-6,$Q$7:$Q$60000,0)),"")</f>
        <v/>
      </c>
      <c r="Z147">
        <f>IFERROR(INDEX($H$7:$H$60000,MATCH(ROW()-6,$Q$7:$Q$60000,0)),"")</f>
        <v/>
      </c>
      <c r="AA147">
        <f>IFERROR(INDEX($I$7:$I$60000,MATCH(ROW()-6,$Q$7:$Q$60000,0)),"")</f>
        <v/>
      </c>
      <c r="AB147">
        <f>IFERROR(INDEX($J$7:$J$60000,MATCH(ROW()-6,$Q$7:$Q$60000,0)),"")</f>
        <v/>
      </c>
      <c r="AC147">
        <f>IFERROR(INDEX($K$7:$K$60000,MATCH(ROW()-6,$Q$7:$Q$60000,0)),"")</f>
        <v/>
      </c>
      <c r="AD147">
        <f>IFERROR(INDEX($L$7:$L$60000,MATCH(ROW()-6,$Q$7:$Q$60000,0)),"")</f>
        <v/>
      </c>
      <c r="AE147">
        <f>IFERROR(INDEX($M$7:$M$60000,MATCH(ROW()-6,$Q$7:$Q$60000,0)),"")</f>
        <v/>
      </c>
      <c r="AF147">
        <f>IFERROR(INDEX($N$7:$N$60000,MATCH(ROW()-6,$Q$7:$Q$60000,0)),"")</f>
        <v/>
      </c>
      <c r="AH147" s="9">
        <f>IF(OR($S147="",$S146=""),"",LN($T147/$T146))</f>
        <v/>
      </c>
      <c r="AI147" s="9">
        <f>IF(OR($S147="",$S146=""),"",$C$2*LN(U147/U146))</f>
        <v/>
      </c>
      <c r="AJ147" s="9">
        <f>IF(OR($S147="",$S146=""),"",$D$2*(V147-V146))</f>
        <v/>
      </c>
      <c r="AK147" s="9">
        <f>IF(OR($S147="",$S146=""),"",$E$2*(W147-W146))</f>
        <v/>
      </c>
      <c r="AL147" s="9">
        <f>IF(OR($S147="",$S146=""),"",$F$2*LN(X147/X146))</f>
        <v/>
      </c>
      <c r="AM147" s="9">
        <f>IF(OR($S147="",$S146=""),"",$G$2*(Y147-Y146))</f>
        <v/>
      </c>
      <c r="AN147" s="9">
        <f>IF(OR($S147="",$S146=""),"",$H$2*LN(Z147/Z146))</f>
        <v/>
      </c>
      <c r="AO147" s="9">
        <f>IF(OR($S147="",$S146=""),"",$I$2*(AA147-AA146))</f>
        <v/>
      </c>
      <c r="AP147" s="9">
        <f>IF(OR($S147="",$S146=""),"",$J$2*LN(AB147/AB146))</f>
        <v/>
      </c>
      <c r="AQ147" s="9">
        <f>IF(OR($S147="",$S146=""),"",$K$2*(AC147-AC146))</f>
        <v/>
      </c>
      <c r="AR147" s="9">
        <f>IF(OR($S147="",$S146=""),"",$L$2*LN(AD147/AD146))</f>
        <v/>
      </c>
      <c r="AS147" s="9">
        <f>IF(OR($S147="",$S146=""),"",$M$2*LN(AE147/AE146))</f>
        <v/>
      </c>
      <c r="AT147" s="9">
        <f>IF(OR($S147="",$S146=""),"",$N$2*LN(AF147/AF146))</f>
        <v/>
      </c>
      <c r="AV147" s="9">
        <f>IF($AH147="","",$AY$16+$AY$4*AI147+$AY$5*AJ147+$AY$6*AK147+$AY$7*AL147+$AY$8*AM147+$AY$9*AN147+$AY$10*AO147+$AY$11*AP147+$AY$12*AQ147+$AY$13*AR147+$AY$14*AS147+$AY$15*AT147)</f>
        <v/>
      </c>
      <c r="BC147" s="10">
        <f>IF((ROW()-6)&lt;=$Q$3,INDEX(LINEST(AH88:AH147,AI88:AT147,TRUE,TRUE),1,13)*$Q$4,"")</f>
        <v/>
      </c>
      <c r="BD147" s="9">
        <f>IF((ROW()-6)&lt;=$Q$3,INDEX(LINEST(AH88:AH147,AI88:AT147,TRUE,TRUE),1,12),"")</f>
        <v/>
      </c>
      <c r="BE147" s="9">
        <f>IF((ROW()-6)&lt;=$Q$3,INDEX(LINEST(AH88:AH147,AI88:AT147,TRUE,TRUE),1,11),"")</f>
        <v/>
      </c>
      <c r="BF147" s="9">
        <f>IF((ROW()-6)&lt;=$Q$3,INDEX(LINEST(AH88:AH147,AI88:AT147,TRUE,TRUE),1,10),"")</f>
        <v/>
      </c>
      <c r="BG147" s="9">
        <f>IF((ROW()-6)&lt;=$Q$3,INDEX(LINEST(AH88:AH147,AI88:AT147,TRUE,TRUE),1,9),"")</f>
        <v/>
      </c>
      <c r="BH147" s="9">
        <f>IF((ROW()-6)&lt;=$Q$3,INDEX(LINEST(AH88:AH147,AI88:AT147,TRUE,TRUE),1,8),"")</f>
        <v/>
      </c>
      <c r="BI147" s="9">
        <f>IF((ROW()-6)&lt;=$Q$3,INDEX(LINEST(AH88:AH147,AI88:AT147,TRUE,TRUE),1,7),"")</f>
        <v/>
      </c>
      <c r="BJ147" s="9">
        <f>IF((ROW()-6)&lt;=$Q$3,INDEX(LINEST(AH88:AH147,AI88:AT147,TRUE,TRUE),1,6),"")</f>
        <v/>
      </c>
      <c r="BK147" s="9">
        <f>IF((ROW()-6)&lt;=$Q$3,INDEX(LINEST(AH88:AH147,AI88:AT147,TRUE,TRUE),1,5),"")</f>
        <v/>
      </c>
      <c r="BL147" s="9">
        <f>IF((ROW()-6)&lt;=$Q$3,INDEX(LINEST(AH88:AH147,AI88:AT147,TRUE,TRUE),1,4),"")</f>
        <v/>
      </c>
      <c r="BM147" s="9">
        <f>IF((ROW()-6)&lt;=$Q$3,INDEX(LINEST(AH88:AH147,AI88:AT147,TRUE,TRUE),1,3),"")</f>
        <v/>
      </c>
      <c r="BN147" s="9">
        <f>IF((ROW()-6)&lt;=$Q$3,INDEX(LINEST(AH88:AH147,AI88:AT147,TRUE,TRUE),1,2),"")</f>
        <v/>
      </c>
      <c r="BO147" s="9">
        <f>IF((ROW()-6)&lt;=$Q$3,INDEX(LINEST(AH88:AH147,AI88:AT147,TRUE,TRUE),1,1),"")</f>
        <v/>
      </c>
      <c r="BP147" s="10">
        <f>IF((ROW()-6)&lt;=$Q$3,INDEX(LINEST(AH88:AH147,AI88:AT147,TRUE,TRUE),3,1),"")</f>
        <v/>
      </c>
      <c r="BR147" s="9">
        <f>IF(AND((ROW()-6)&lt;=$Q$3,ISNUMBER(BC146)),BC146/$Q$4+BD146*AI147+BE146*AJ147+BF146*AK147+BG146*AL147+BH146*AM147+BI146*AN147+BJ146*AO147+BK146*AP147+BL146*AQ147+BM146*AR147+BN146*AS147+BO146*AT147,"")</f>
        <v/>
      </c>
      <c r="BS147">
        <f>IF(ISNUMBER(BR147),AVERAGE(AH87:AH146),"")</f>
        <v/>
      </c>
      <c r="BT147">
        <f>IF(ISNUMBER(BR147),(AH147-BR147)^2,"")</f>
        <v/>
      </c>
      <c r="BU147">
        <f>IF(ISNUMBER(BR147),AH147^2,"")</f>
        <v/>
      </c>
      <c r="BV147">
        <f>IF(ISNUMBER(BR147),(AH147-BS147)^2,"")</f>
        <v/>
      </c>
    </row>
    <row r="148">
      <c r="O148">
        <f>IF($R148="","",CHOOSE($Q$2,YEAR(R148)*12+MONTH(R148),INT((R148-2)/7),YEAR(R148)*4+ROUNDUP(MONTH(R148)/3)))</f>
        <v/>
      </c>
      <c r="P148">
        <f>IF($R148="","",IF($R149="",1,IF(O148&lt;&gt;O149,1,0)))</f>
        <v/>
      </c>
      <c r="Q148">
        <f>IF(P148=1,SUM($P$7:P148),"")</f>
        <v/>
      </c>
      <c r="R148">
        <f>IF($A148="","",IF(ISNUMBER($A148),$A148,IFERROR(DATEVALUE($A148),NA())))</f>
        <v/>
      </c>
      <c r="S148" s="7">
        <f>IFERROR(INDEX($R$7:$R$60000,MATCH(ROW()-6,$Q$7:$Q$60000,0)),"")</f>
        <v/>
      </c>
      <c r="T148">
        <f>IFERROR(INDEX($B$7:$B$60000,MATCH(ROW()-6,$Q$7:$Q$60000,0)),"")</f>
        <v/>
      </c>
      <c r="U148">
        <f>IFERROR(INDEX($C$7:$C$60000,MATCH(ROW()-6,$Q$7:$Q$60000,0)),"")</f>
        <v/>
      </c>
      <c r="V148">
        <f>IFERROR(INDEX($D$7:$D$60000,MATCH(ROW()-6,$Q$7:$Q$60000,0)),"")</f>
        <v/>
      </c>
      <c r="W148">
        <f>IFERROR(INDEX($E$7:$E$60000,MATCH(ROW()-6,$Q$7:$Q$60000,0)),"")</f>
        <v/>
      </c>
      <c r="X148">
        <f>IFERROR(INDEX($F$7:$F$60000,MATCH(ROW()-6,$Q$7:$Q$60000,0)),"")</f>
        <v/>
      </c>
      <c r="Y148">
        <f>IFERROR(INDEX($G$7:$G$60000,MATCH(ROW()-6,$Q$7:$Q$60000,0)),"")</f>
        <v/>
      </c>
      <c r="Z148">
        <f>IFERROR(INDEX($H$7:$H$60000,MATCH(ROW()-6,$Q$7:$Q$60000,0)),"")</f>
        <v/>
      </c>
      <c r="AA148">
        <f>IFERROR(INDEX($I$7:$I$60000,MATCH(ROW()-6,$Q$7:$Q$60000,0)),"")</f>
        <v/>
      </c>
      <c r="AB148">
        <f>IFERROR(INDEX($J$7:$J$60000,MATCH(ROW()-6,$Q$7:$Q$60000,0)),"")</f>
        <v/>
      </c>
      <c r="AC148">
        <f>IFERROR(INDEX($K$7:$K$60000,MATCH(ROW()-6,$Q$7:$Q$60000,0)),"")</f>
        <v/>
      </c>
      <c r="AD148">
        <f>IFERROR(INDEX($L$7:$L$60000,MATCH(ROW()-6,$Q$7:$Q$60000,0)),"")</f>
        <v/>
      </c>
      <c r="AE148">
        <f>IFERROR(INDEX($M$7:$M$60000,MATCH(ROW()-6,$Q$7:$Q$60000,0)),"")</f>
        <v/>
      </c>
      <c r="AF148">
        <f>IFERROR(INDEX($N$7:$N$60000,MATCH(ROW()-6,$Q$7:$Q$60000,0)),"")</f>
        <v/>
      </c>
      <c r="AH148" s="9">
        <f>IF(OR($S148="",$S147=""),"",LN($T148/$T147))</f>
        <v/>
      </c>
      <c r="AI148" s="9">
        <f>IF(OR($S148="",$S147=""),"",$C$2*LN(U148/U147))</f>
        <v/>
      </c>
      <c r="AJ148" s="9">
        <f>IF(OR($S148="",$S147=""),"",$D$2*(V148-V147))</f>
        <v/>
      </c>
      <c r="AK148" s="9">
        <f>IF(OR($S148="",$S147=""),"",$E$2*(W148-W147))</f>
        <v/>
      </c>
      <c r="AL148" s="9">
        <f>IF(OR($S148="",$S147=""),"",$F$2*LN(X148/X147))</f>
        <v/>
      </c>
      <c r="AM148" s="9">
        <f>IF(OR($S148="",$S147=""),"",$G$2*(Y148-Y147))</f>
        <v/>
      </c>
      <c r="AN148" s="9">
        <f>IF(OR($S148="",$S147=""),"",$H$2*LN(Z148/Z147))</f>
        <v/>
      </c>
      <c r="AO148" s="9">
        <f>IF(OR($S148="",$S147=""),"",$I$2*(AA148-AA147))</f>
        <v/>
      </c>
      <c r="AP148" s="9">
        <f>IF(OR($S148="",$S147=""),"",$J$2*LN(AB148/AB147))</f>
        <v/>
      </c>
      <c r="AQ148" s="9">
        <f>IF(OR($S148="",$S147=""),"",$K$2*(AC148-AC147))</f>
        <v/>
      </c>
      <c r="AR148" s="9">
        <f>IF(OR($S148="",$S147=""),"",$L$2*LN(AD148/AD147))</f>
        <v/>
      </c>
      <c r="AS148" s="9">
        <f>IF(OR($S148="",$S147=""),"",$M$2*LN(AE148/AE147))</f>
        <v/>
      </c>
      <c r="AT148" s="9">
        <f>IF(OR($S148="",$S147=""),"",$N$2*LN(AF148/AF147))</f>
        <v/>
      </c>
      <c r="AV148" s="9">
        <f>IF($AH148="","",$AY$16+$AY$4*AI148+$AY$5*AJ148+$AY$6*AK148+$AY$7*AL148+$AY$8*AM148+$AY$9*AN148+$AY$10*AO148+$AY$11*AP148+$AY$12*AQ148+$AY$13*AR148+$AY$14*AS148+$AY$15*AT148)</f>
        <v/>
      </c>
      <c r="BC148" s="10">
        <f>IF((ROW()-6)&lt;=$Q$3,INDEX(LINEST(AH89:AH148,AI89:AT148,TRUE,TRUE),1,13)*$Q$4,"")</f>
        <v/>
      </c>
      <c r="BD148" s="9">
        <f>IF((ROW()-6)&lt;=$Q$3,INDEX(LINEST(AH89:AH148,AI89:AT148,TRUE,TRUE),1,12),"")</f>
        <v/>
      </c>
      <c r="BE148" s="9">
        <f>IF((ROW()-6)&lt;=$Q$3,INDEX(LINEST(AH89:AH148,AI89:AT148,TRUE,TRUE),1,11),"")</f>
        <v/>
      </c>
      <c r="BF148" s="9">
        <f>IF((ROW()-6)&lt;=$Q$3,INDEX(LINEST(AH89:AH148,AI89:AT148,TRUE,TRUE),1,10),"")</f>
        <v/>
      </c>
      <c r="BG148" s="9">
        <f>IF((ROW()-6)&lt;=$Q$3,INDEX(LINEST(AH89:AH148,AI89:AT148,TRUE,TRUE),1,9),"")</f>
        <v/>
      </c>
      <c r="BH148" s="9">
        <f>IF((ROW()-6)&lt;=$Q$3,INDEX(LINEST(AH89:AH148,AI89:AT148,TRUE,TRUE),1,8),"")</f>
        <v/>
      </c>
      <c r="BI148" s="9">
        <f>IF((ROW()-6)&lt;=$Q$3,INDEX(LINEST(AH89:AH148,AI89:AT148,TRUE,TRUE),1,7),"")</f>
        <v/>
      </c>
      <c r="BJ148" s="9">
        <f>IF((ROW()-6)&lt;=$Q$3,INDEX(LINEST(AH89:AH148,AI89:AT148,TRUE,TRUE),1,6),"")</f>
        <v/>
      </c>
      <c r="BK148" s="9">
        <f>IF((ROW()-6)&lt;=$Q$3,INDEX(LINEST(AH89:AH148,AI89:AT148,TRUE,TRUE),1,5),"")</f>
        <v/>
      </c>
      <c r="BL148" s="9">
        <f>IF((ROW()-6)&lt;=$Q$3,INDEX(LINEST(AH89:AH148,AI89:AT148,TRUE,TRUE),1,4),"")</f>
        <v/>
      </c>
      <c r="BM148" s="9">
        <f>IF((ROW()-6)&lt;=$Q$3,INDEX(LINEST(AH89:AH148,AI89:AT148,TRUE,TRUE),1,3),"")</f>
        <v/>
      </c>
      <c r="BN148" s="9">
        <f>IF((ROW()-6)&lt;=$Q$3,INDEX(LINEST(AH89:AH148,AI89:AT148,TRUE,TRUE),1,2),"")</f>
        <v/>
      </c>
      <c r="BO148" s="9">
        <f>IF((ROW()-6)&lt;=$Q$3,INDEX(LINEST(AH89:AH148,AI89:AT148,TRUE,TRUE),1,1),"")</f>
        <v/>
      </c>
      <c r="BP148" s="10">
        <f>IF((ROW()-6)&lt;=$Q$3,INDEX(LINEST(AH89:AH148,AI89:AT148,TRUE,TRUE),3,1),"")</f>
        <v/>
      </c>
      <c r="BR148" s="9">
        <f>IF(AND((ROW()-6)&lt;=$Q$3,ISNUMBER(BC147)),BC147/$Q$4+BD147*AI148+BE147*AJ148+BF147*AK148+BG147*AL148+BH147*AM148+BI147*AN148+BJ147*AO148+BK147*AP148+BL147*AQ148+BM147*AR148+BN147*AS148+BO147*AT148,"")</f>
        <v/>
      </c>
      <c r="BS148">
        <f>IF(ISNUMBER(BR148),AVERAGE(AH88:AH147),"")</f>
        <v/>
      </c>
      <c r="BT148">
        <f>IF(ISNUMBER(BR148),(AH148-BR148)^2,"")</f>
        <v/>
      </c>
      <c r="BU148">
        <f>IF(ISNUMBER(BR148),AH148^2,"")</f>
        <v/>
      </c>
      <c r="BV148">
        <f>IF(ISNUMBER(BR148),(AH148-BS148)^2,"")</f>
        <v/>
      </c>
    </row>
    <row r="149">
      <c r="O149">
        <f>IF($R149="","",CHOOSE($Q$2,YEAR(R149)*12+MONTH(R149),INT((R149-2)/7),YEAR(R149)*4+ROUNDUP(MONTH(R149)/3)))</f>
        <v/>
      </c>
      <c r="P149">
        <f>IF($R149="","",IF($R150="",1,IF(O149&lt;&gt;O150,1,0)))</f>
        <v/>
      </c>
      <c r="Q149">
        <f>IF(P149=1,SUM($P$7:P149),"")</f>
        <v/>
      </c>
      <c r="R149">
        <f>IF($A149="","",IF(ISNUMBER($A149),$A149,IFERROR(DATEVALUE($A149),NA())))</f>
        <v/>
      </c>
      <c r="S149" s="7">
        <f>IFERROR(INDEX($R$7:$R$60000,MATCH(ROW()-6,$Q$7:$Q$60000,0)),"")</f>
        <v/>
      </c>
      <c r="T149">
        <f>IFERROR(INDEX($B$7:$B$60000,MATCH(ROW()-6,$Q$7:$Q$60000,0)),"")</f>
        <v/>
      </c>
      <c r="U149">
        <f>IFERROR(INDEX($C$7:$C$60000,MATCH(ROW()-6,$Q$7:$Q$60000,0)),"")</f>
        <v/>
      </c>
      <c r="V149">
        <f>IFERROR(INDEX($D$7:$D$60000,MATCH(ROW()-6,$Q$7:$Q$60000,0)),"")</f>
        <v/>
      </c>
      <c r="W149">
        <f>IFERROR(INDEX($E$7:$E$60000,MATCH(ROW()-6,$Q$7:$Q$60000,0)),"")</f>
        <v/>
      </c>
      <c r="X149">
        <f>IFERROR(INDEX($F$7:$F$60000,MATCH(ROW()-6,$Q$7:$Q$60000,0)),"")</f>
        <v/>
      </c>
      <c r="Y149">
        <f>IFERROR(INDEX($G$7:$G$60000,MATCH(ROW()-6,$Q$7:$Q$60000,0)),"")</f>
        <v/>
      </c>
      <c r="Z149">
        <f>IFERROR(INDEX($H$7:$H$60000,MATCH(ROW()-6,$Q$7:$Q$60000,0)),"")</f>
        <v/>
      </c>
      <c r="AA149">
        <f>IFERROR(INDEX($I$7:$I$60000,MATCH(ROW()-6,$Q$7:$Q$60000,0)),"")</f>
        <v/>
      </c>
      <c r="AB149">
        <f>IFERROR(INDEX($J$7:$J$60000,MATCH(ROW()-6,$Q$7:$Q$60000,0)),"")</f>
        <v/>
      </c>
      <c r="AC149">
        <f>IFERROR(INDEX($K$7:$K$60000,MATCH(ROW()-6,$Q$7:$Q$60000,0)),"")</f>
        <v/>
      </c>
      <c r="AD149">
        <f>IFERROR(INDEX($L$7:$L$60000,MATCH(ROW()-6,$Q$7:$Q$60000,0)),"")</f>
        <v/>
      </c>
      <c r="AE149">
        <f>IFERROR(INDEX($M$7:$M$60000,MATCH(ROW()-6,$Q$7:$Q$60000,0)),"")</f>
        <v/>
      </c>
      <c r="AF149">
        <f>IFERROR(INDEX($N$7:$N$60000,MATCH(ROW()-6,$Q$7:$Q$60000,0)),"")</f>
        <v/>
      </c>
      <c r="AH149" s="9">
        <f>IF(OR($S149="",$S148=""),"",LN($T149/$T148))</f>
        <v/>
      </c>
      <c r="AI149" s="9">
        <f>IF(OR($S149="",$S148=""),"",$C$2*LN(U149/U148))</f>
        <v/>
      </c>
      <c r="AJ149" s="9">
        <f>IF(OR($S149="",$S148=""),"",$D$2*(V149-V148))</f>
        <v/>
      </c>
      <c r="AK149" s="9">
        <f>IF(OR($S149="",$S148=""),"",$E$2*(W149-W148))</f>
        <v/>
      </c>
      <c r="AL149" s="9">
        <f>IF(OR($S149="",$S148=""),"",$F$2*LN(X149/X148))</f>
        <v/>
      </c>
      <c r="AM149" s="9">
        <f>IF(OR($S149="",$S148=""),"",$G$2*(Y149-Y148))</f>
        <v/>
      </c>
      <c r="AN149" s="9">
        <f>IF(OR($S149="",$S148=""),"",$H$2*LN(Z149/Z148))</f>
        <v/>
      </c>
      <c r="AO149" s="9">
        <f>IF(OR($S149="",$S148=""),"",$I$2*(AA149-AA148))</f>
        <v/>
      </c>
      <c r="AP149" s="9">
        <f>IF(OR($S149="",$S148=""),"",$J$2*LN(AB149/AB148))</f>
        <v/>
      </c>
      <c r="AQ149" s="9">
        <f>IF(OR($S149="",$S148=""),"",$K$2*(AC149-AC148))</f>
        <v/>
      </c>
      <c r="AR149" s="9">
        <f>IF(OR($S149="",$S148=""),"",$L$2*LN(AD149/AD148))</f>
        <v/>
      </c>
      <c r="AS149" s="9">
        <f>IF(OR($S149="",$S148=""),"",$M$2*LN(AE149/AE148))</f>
        <v/>
      </c>
      <c r="AT149" s="9">
        <f>IF(OR($S149="",$S148=""),"",$N$2*LN(AF149/AF148))</f>
        <v/>
      </c>
      <c r="AV149" s="9">
        <f>IF($AH149="","",$AY$16+$AY$4*AI149+$AY$5*AJ149+$AY$6*AK149+$AY$7*AL149+$AY$8*AM149+$AY$9*AN149+$AY$10*AO149+$AY$11*AP149+$AY$12*AQ149+$AY$13*AR149+$AY$14*AS149+$AY$15*AT149)</f>
        <v/>
      </c>
      <c r="BC149" s="10">
        <f>IF((ROW()-6)&lt;=$Q$3,INDEX(LINEST(AH90:AH149,AI90:AT149,TRUE,TRUE),1,13)*$Q$4,"")</f>
        <v/>
      </c>
      <c r="BD149" s="9">
        <f>IF((ROW()-6)&lt;=$Q$3,INDEX(LINEST(AH90:AH149,AI90:AT149,TRUE,TRUE),1,12),"")</f>
        <v/>
      </c>
      <c r="BE149" s="9">
        <f>IF((ROW()-6)&lt;=$Q$3,INDEX(LINEST(AH90:AH149,AI90:AT149,TRUE,TRUE),1,11),"")</f>
        <v/>
      </c>
      <c r="BF149" s="9">
        <f>IF((ROW()-6)&lt;=$Q$3,INDEX(LINEST(AH90:AH149,AI90:AT149,TRUE,TRUE),1,10),"")</f>
        <v/>
      </c>
      <c r="BG149" s="9">
        <f>IF((ROW()-6)&lt;=$Q$3,INDEX(LINEST(AH90:AH149,AI90:AT149,TRUE,TRUE),1,9),"")</f>
        <v/>
      </c>
      <c r="BH149" s="9">
        <f>IF((ROW()-6)&lt;=$Q$3,INDEX(LINEST(AH90:AH149,AI90:AT149,TRUE,TRUE),1,8),"")</f>
        <v/>
      </c>
      <c r="BI149" s="9">
        <f>IF((ROW()-6)&lt;=$Q$3,INDEX(LINEST(AH90:AH149,AI90:AT149,TRUE,TRUE),1,7),"")</f>
        <v/>
      </c>
      <c r="BJ149" s="9">
        <f>IF((ROW()-6)&lt;=$Q$3,INDEX(LINEST(AH90:AH149,AI90:AT149,TRUE,TRUE),1,6),"")</f>
        <v/>
      </c>
      <c r="BK149" s="9">
        <f>IF((ROW()-6)&lt;=$Q$3,INDEX(LINEST(AH90:AH149,AI90:AT149,TRUE,TRUE),1,5),"")</f>
        <v/>
      </c>
      <c r="BL149" s="9">
        <f>IF((ROW()-6)&lt;=$Q$3,INDEX(LINEST(AH90:AH149,AI90:AT149,TRUE,TRUE),1,4),"")</f>
        <v/>
      </c>
      <c r="BM149" s="9">
        <f>IF((ROW()-6)&lt;=$Q$3,INDEX(LINEST(AH90:AH149,AI90:AT149,TRUE,TRUE),1,3),"")</f>
        <v/>
      </c>
      <c r="BN149" s="9">
        <f>IF((ROW()-6)&lt;=$Q$3,INDEX(LINEST(AH90:AH149,AI90:AT149,TRUE,TRUE),1,2),"")</f>
        <v/>
      </c>
      <c r="BO149" s="9">
        <f>IF((ROW()-6)&lt;=$Q$3,INDEX(LINEST(AH90:AH149,AI90:AT149,TRUE,TRUE),1,1),"")</f>
        <v/>
      </c>
      <c r="BP149" s="10">
        <f>IF((ROW()-6)&lt;=$Q$3,INDEX(LINEST(AH90:AH149,AI90:AT149,TRUE,TRUE),3,1),"")</f>
        <v/>
      </c>
      <c r="BR149" s="9">
        <f>IF(AND((ROW()-6)&lt;=$Q$3,ISNUMBER(BC148)),BC148/$Q$4+BD148*AI149+BE148*AJ149+BF148*AK149+BG148*AL149+BH148*AM149+BI148*AN149+BJ148*AO149+BK148*AP149+BL148*AQ149+BM148*AR149+BN148*AS149+BO148*AT149,"")</f>
        <v/>
      </c>
      <c r="BS149">
        <f>IF(ISNUMBER(BR149),AVERAGE(AH89:AH148),"")</f>
        <v/>
      </c>
      <c r="BT149">
        <f>IF(ISNUMBER(BR149),(AH149-BR149)^2,"")</f>
        <v/>
      </c>
      <c r="BU149">
        <f>IF(ISNUMBER(BR149),AH149^2,"")</f>
        <v/>
      </c>
      <c r="BV149">
        <f>IF(ISNUMBER(BR149),(AH149-BS149)^2,"")</f>
        <v/>
      </c>
    </row>
    <row r="150">
      <c r="O150">
        <f>IF($R150="","",CHOOSE($Q$2,YEAR(R150)*12+MONTH(R150),INT((R150-2)/7),YEAR(R150)*4+ROUNDUP(MONTH(R150)/3)))</f>
        <v/>
      </c>
      <c r="P150">
        <f>IF($R150="","",IF($R151="",1,IF(O150&lt;&gt;O151,1,0)))</f>
        <v/>
      </c>
      <c r="Q150">
        <f>IF(P150=1,SUM($P$7:P150),"")</f>
        <v/>
      </c>
      <c r="R150">
        <f>IF($A150="","",IF(ISNUMBER($A150),$A150,IFERROR(DATEVALUE($A150),NA())))</f>
        <v/>
      </c>
      <c r="S150" s="7">
        <f>IFERROR(INDEX($R$7:$R$60000,MATCH(ROW()-6,$Q$7:$Q$60000,0)),"")</f>
        <v/>
      </c>
      <c r="T150">
        <f>IFERROR(INDEX($B$7:$B$60000,MATCH(ROW()-6,$Q$7:$Q$60000,0)),"")</f>
        <v/>
      </c>
      <c r="U150">
        <f>IFERROR(INDEX($C$7:$C$60000,MATCH(ROW()-6,$Q$7:$Q$60000,0)),"")</f>
        <v/>
      </c>
      <c r="V150">
        <f>IFERROR(INDEX($D$7:$D$60000,MATCH(ROW()-6,$Q$7:$Q$60000,0)),"")</f>
        <v/>
      </c>
      <c r="W150">
        <f>IFERROR(INDEX($E$7:$E$60000,MATCH(ROW()-6,$Q$7:$Q$60000,0)),"")</f>
        <v/>
      </c>
      <c r="X150">
        <f>IFERROR(INDEX($F$7:$F$60000,MATCH(ROW()-6,$Q$7:$Q$60000,0)),"")</f>
        <v/>
      </c>
      <c r="Y150">
        <f>IFERROR(INDEX($G$7:$G$60000,MATCH(ROW()-6,$Q$7:$Q$60000,0)),"")</f>
        <v/>
      </c>
      <c r="Z150">
        <f>IFERROR(INDEX($H$7:$H$60000,MATCH(ROW()-6,$Q$7:$Q$60000,0)),"")</f>
        <v/>
      </c>
      <c r="AA150">
        <f>IFERROR(INDEX($I$7:$I$60000,MATCH(ROW()-6,$Q$7:$Q$60000,0)),"")</f>
        <v/>
      </c>
      <c r="AB150">
        <f>IFERROR(INDEX($J$7:$J$60000,MATCH(ROW()-6,$Q$7:$Q$60000,0)),"")</f>
        <v/>
      </c>
      <c r="AC150">
        <f>IFERROR(INDEX($K$7:$K$60000,MATCH(ROW()-6,$Q$7:$Q$60000,0)),"")</f>
        <v/>
      </c>
      <c r="AD150">
        <f>IFERROR(INDEX($L$7:$L$60000,MATCH(ROW()-6,$Q$7:$Q$60000,0)),"")</f>
        <v/>
      </c>
      <c r="AE150">
        <f>IFERROR(INDEX($M$7:$M$60000,MATCH(ROW()-6,$Q$7:$Q$60000,0)),"")</f>
        <v/>
      </c>
      <c r="AF150">
        <f>IFERROR(INDEX($N$7:$N$60000,MATCH(ROW()-6,$Q$7:$Q$60000,0)),"")</f>
        <v/>
      </c>
      <c r="AH150" s="9">
        <f>IF(OR($S150="",$S149=""),"",LN($T150/$T149))</f>
        <v/>
      </c>
      <c r="AI150" s="9">
        <f>IF(OR($S150="",$S149=""),"",$C$2*LN(U150/U149))</f>
        <v/>
      </c>
      <c r="AJ150" s="9">
        <f>IF(OR($S150="",$S149=""),"",$D$2*(V150-V149))</f>
        <v/>
      </c>
      <c r="AK150" s="9">
        <f>IF(OR($S150="",$S149=""),"",$E$2*(W150-W149))</f>
        <v/>
      </c>
      <c r="AL150" s="9">
        <f>IF(OR($S150="",$S149=""),"",$F$2*LN(X150/X149))</f>
        <v/>
      </c>
      <c r="AM150" s="9">
        <f>IF(OR($S150="",$S149=""),"",$G$2*(Y150-Y149))</f>
        <v/>
      </c>
      <c r="AN150" s="9">
        <f>IF(OR($S150="",$S149=""),"",$H$2*LN(Z150/Z149))</f>
        <v/>
      </c>
      <c r="AO150" s="9">
        <f>IF(OR($S150="",$S149=""),"",$I$2*(AA150-AA149))</f>
        <v/>
      </c>
      <c r="AP150" s="9">
        <f>IF(OR($S150="",$S149=""),"",$J$2*LN(AB150/AB149))</f>
        <v/>
      </c>
      <c r="AQ150" s="9">
        <f>IF(OR($S150="",$S149=""),"",$K$2*(AC150-AC149))</f>
        <v/>
      </c>
      <c r="AR150" s="9">
        <f>IF(OR($S150="",$S149=""),"",$L$2*LN(AD150/AD149))</f>
        <v/>
      </c>
      <c r="AS150" s="9">
        <f>IF(OR($S150="",$S149=""),"",$M$2*LN(AE150/AE149))</f>
        <v/>
      </c>
      <c r="AT150" s="9">
        <f>IF(OR($S150="",$S149=""),"",$N$2*LN(AF150/AF149))</f>
        <v/>
      </c>
      <c r="AV150" s="9">
        <f>IF($AH150="","",$AY$16+$AY$4*AI150+$AY$5*AJ150+$AY$6*AK150+$AY$7*AL150+$AY$8*AM150+$AY$9*AN150+$AY$10*AO150+$AY$11*AP150+$AY$12*AQ150+$AY$13*AR150+$AY$14*AS150+$AY$15*AT150)</f>
        <v/>
      </c>
      <c r="BC150" s="10">
        <f>IF((ROW()-6)&lt;=$Q$3,INDEX(LINEST(AH91:AH150,AI91:AT150,TRUE,TRUE),1,13)*$Q$4,"")</f>
        <v/>
      </c>
      <c r="BD150" s="9">
        <f>IF((ROW()-6)&lt;=$Q$3,INDEX(LINEST(AH91:AH150,AI91:AT150,TRUE,TRUE),1,12),"")</f>
        <v/>
      </c>
      <c r="BE150" s="9">
        <f>IF((ROW()-6)&lt;=$Q$3,INDEX(LINEST(AH91:AH150,AI91:AT150,TRUE,TRUE),1,11),"")</f>
        <v/>
      </c>
      <c r="BF150" s="9">
        <f>IF((ROW()-6)&lt;=$Q$3,INDEX(LINEST(AH91:AH150,AI91:AT150,TRUE,TRUE),1,10),"")</f>
        <v/>
      </c>
      <c r="BG150" s="9">
        <f>IF((ROW()-6)&lt;=$Q$3,INDEX(LINEST(AH91:AH150,AI91:AT150,TRUE,TRUE),1,9),"")</f>
        <v/>
      </c>
      <c r="BH150" s="9">
        <f>IF((ROW()-6)&lt;=$Q$3,INDEX(LINEST(AH91:AH150,AI91:AT150,TRUE,TRUE),1,8),"")</f>
        <v/>
      </c>
      <c r="BI150" s="9">
        <f>IF((ROW()-6)&lt;=$Q$3,INDEX(LINEST(AH91:AH150,AI91:AT150,TRUE,TRUE),1,7),"")</f>
        <v/>
      </c>
      <c r="BJ150" s="9">
        <f>IF((ROW()-6)&lt;=$Q$3,INDEX(LINEST(AH91:AH150,AI91:AT150,TRUE,TRUE),1,6),"")</f>
        <v/>
      </c>
      <c r="BK150" s="9">
        <f>IF((ROW()-6)&lt;=$Q$3,INDEX(LINEST(AH91:AH150,AI91:AT150,TRUE,TRUE),1,5),"")</f>
        <v/>
      </c>
      <c r="BL150" s="9">
        <f>IF((ROW()-6)&lt;=$Q$3,INDEX(LINEST(AH91:AH150,AI91:AT150,TRUE,TRUE),1,4),"")</f>
        <v/>
      </c>
      <c r="BM150" s="9">
        <f>IF((ROW()-6)&lt;=$Q$3,INDEX(LINEST(AH91:AH150,AI91:AT150,TRUE,TRUE),1,3),"")</f>
        <v/>
      </c>
      <c r="BN150" s="9">
        <f>IF((ROW()-6)&lt;=$Q$3,INDEX(LINEST(AH91:AH150,AI91:AT150,TRUE,TRUE),1,2),"")</f>
        <v/>
      </c>
      <c r="BO150" s="9">
        <f>IF((ROW()-6)&lt;=$Q$3,INDEX(LINEST(AH91:AH150,AI91:AT150,TRUE,TRUE),1,1),"")</f>
        <v/>
      </c>
      <c r="BP150" s="10">
        <f>IF((ROW()-6)&lt;=$Q$3,INDEX(LINEST(AH91:AH150,AI91:AT150,TRUE,TRUE),3,1),"")</f>
        <v/>
      </c>
      <c r="BR150" s="9">
        <f>IF(AND((ROW()-6)&lt;=$Q$3,ISNUMBER(BC149)),BC149/$Q$4+BD149*AI150+BE149*AJ150+BF149*AK150+BG149*AL150+BH149*AM150+BI149*AN150+BJ149*AO150+BK149*AP150+BL149*AQ150+BM149*AR150+BN149*AS150+BO149*AT150,"")</f>
        <v/>
      </c>
      <c r="BS150">
        <f>IF(ISNUMBER(BR150),AVERAGE(AH90:AH149),"")</f>
        <v/>
      </c>
      <c r="BT150">
        <f>IF(ISNUMBER(BR150),(AH150-BR150)^2,"")</f>
        <v/>
      </c>
      <c r="BU150">
        <f>IF(ISNUMBER(BR150),AH150^2,"")</f>
        <v/>
      </c>
      <c r="BV150">
        <f>IF(ISNUMBER(BR150),(AH150-BS150)^2,"")</f>
        <v/>
      </c>
    </row>
    <row r="151">
      <c r="O151">
        <f>IF($R151="","",CHOOSE($Q$2,YEAR(R151)*12+MONTH(R151),INT((R151-2)/7),YEAR(R151)*4+ROUNDUP(MONTH(R151)/3)))</f>
        <v/>
      </c>
      <c r="P151">
        <f>IF($R151="","",IF($R152="",1,IF(O151&lt;&gt;O152,1,0)))</f>
        <v/>
      </c>
      <c r="Q151">
        <f>IF(P151=1,SUM($P$7:P151),"")</f>
        <v/>
      </c>
      <c r="R151">
        <f>IF($A151="","",IF(ISNUMBER($A151),$A151,IFERROR(DATEVALUE($A151),NA())))</f>
        <v/>
      </c>
      <c r="S151" s="7">
        <f>IFERROR(INDEX($R$7:$R$60000,MATCH(ROW()-6,$Q$7:$Q$60000,0)),"")</f>
        <v/>
      </c>
      <c r="T151">
        <f>IFERROR(INDEX($B$7:$B$60000,MATCH(ROW()-6,$Q$7:$Q$60000,0)),"")</f>
        <v/>
      </c>
      <c r="U151">
        <f>IFERROR(INDEX($C$7:$C$60000,MATCH(ROW()-6,$Q$7:$Q$60000,0)),"")</f>
        <v/>
      </c>
      <c r="V151">
        <f>IFERROR(INDEX($D$7:$D$60000,MATCH(ROW()-6,$Q$7:$Q$60000,0)),"")</f>
        <v/>
      </c>
      <c r="W151">
        <f>IFERROR(INDEX($E$7:$E$60000,MATCH(ROW()-6,$Q$7:$Q$60000,0)),"")</f>
        <v/>
      </c>
      <c r="X151">
        <f>IFERROR(INDEX($F$7:$F$60000,MATCH(ROW()-6,$Q$7:$Q$60000,0)),"")</f>
        <v/>
      </c>
      <c r="Y151">
        <f>IFERROR(INDEX($G$7:$G$60000,MATCH(ROW()-6,$Q$7:$Q$60000,0)),"")</f>
        <v/>
      </c>
      <c r="Z151">
        <f>IFERROR(INDEX($H$7:$H$60000,MATCH(ROW()-6,$Q$7:$Q$60000,0)),"")</f>
        <v/>
      </c>
      <c r="AA151">
        <f>IFERROR(INDEX($I$7:$I$60000,MATCH(ROW()-6,$Q$7:$Q$60000,0)),"")</f>
        <v/>
      </c>
      <c r="AB151">
        <f>IFERROR(INDEX($J$7:$J$60000,MATCH(ROW()-6,$Q$7:$Q$60000,0)),"")</f>
        <v/>
      </c>
      <c r="AC151">
        <f>IFERROR(INDEX($K$7:$K$60000,MATCH(ROW()-6,$Q$7:$Q$60000,0)),"")</f>
        <v/>
      </c>
      <c r="AD151">
        <f>IFERROR(INDEX($L$7:$L$60000,MATCH(ROW()-6,$Q$7:$Q$60000,0)),"")</f>
        <v/>
      </c>
      <c r="AE151">
        <f>IFERROR(INDEX($M$7:$M$60000,MATCH(ROW()-6,$Q$7:$Q$60000,0)),"")</f>
        <v/>
      </c>
      <c r="AF151">
        <f>IFERROR(INDEX($N$7:$N$60000,MATCH(ROW()-6,$Q$7:$Q$60000,0)),"")</f>
        <v/>
      </c>
      <c r="AH151" s="9">
        <f>IF(OR($S151="",$S150=""),"",LN($T151/$T150))</f>
        <v/>
      </c>
      <c r="AI151" s="9">
        <f>IF(OR($S151="",$S150=""),"",$C$2*LN(U151/U150))</f>
        <v/>
      </c>
      <c r="AJ151" s="9">
        <f>IF(OR($S151="",$S150=""),"",$D$2*(V151-V150))</f>
        <v/>
      </c>
      <c r="AK151" s="9">
        <f>IF(OR($S151="",$S150=""),"",$E$2*(W151-W150))</f>
        <v/>
      </c>
      <c r="AL151" s="9">
        <f>IF(OR($S151="",$S150=""),"",$F$2*LN(X151/X150))</f>
        <v/>
      </c>
      <c r="AM151" s="9">
        <f>IF(OR($S151="",$S150=""),"",$G$2*(Y151-Y150))</f>
        <v/>
      </c>
      <c r="AN151" s="9">
        <f>IF(OR($S151="",$S150=""),"",$H$2*LN(Z151/Z150))</f>
        <v/>
      </c>
      <c r="AO151" s="9">
        <f>IF(OR($S151="",$S150=""),"",$I$2*(AA151-AA150))</f>
        <v/>
      </c>
      <c r="AP151" s="9">
        <f>IF(OR($S151="",$S150=""),"",$J$2*LN(AB151/AB150))</f>
        <v/>
      </c>
      <c r="AQ151" s="9">
        <f>IF(OR($S151="",$S150=""),"",$K$2*(AC151-AC150))</f>
        <v/>
      </c>
      <c r="AR151" s="9">
        <f>IF(OR($S151="",$S150=""),"",$L$2*LN(AD151/AD150))</f>
        <v/>
      </c>
      <c r="AS151" s="9">
        <f>IF(OR($S151="",$S150=""),"",$M$2*LN(AE151/AE150))</f>
        <v/>
      </c>
      <c r="AT151" s="9">
        <f>IF(OR($S151="",$S150=""),"",$N$2*LN(AF151/AF150))</f>
        <v/>
      </c>
      <c r="AV151" s="9">
        <f>IF($AH151="","",$AY$16+$AY$4*AI151+$AY$5*AJ151+$AY$6*AK151+$AY$7*AL151+$AY$8*AM151+$AY$9*AN151+$AY$10*AO151+$AY$11*AP151+$AY$12*AQ151+$AY$13*AR151+$AY$14*AS151+$AY$15*AT151)</f>
        <v/>
      </c>
      <c r="BC151" s="10">
        <f>IF((ROW()-6)&lt;=$Q$3,INDEX(LINEST(AH92:AH151,AI92:AT151,TRUE,TRUE),1,13)*$Q$4,"")</f>
        <v/>
      </c>
      <c r="BD151" s="9">
        <f>IF((ROW()-6)&lt;=$Q$3,INDEX(LINEST(AH92:AH151,AI92:AT151,TRUE,TRUE),1,12),"")</f>
        <v/>
      </c>
      <c r="BE151" s="9">
        <f>IF((ROW()-6)&lt;=$Q$3,INDEX(LINEST(AH92:AH151,AI92:AT151,TRUE,TRUE),1,11),"")</f>
        <v/>
      </c>
      <c r="BF151" s="9">
        <f>IF((ROW()-6)&lt;=$Q$3,INDEX(LINEST(AH92:AH151,AI92:AT151,TRUE,TRUE),1,10),"")</f>
        <v/>
      </c>
      <c r="BG151" s="9">
        <f>IF((ROW()-6)&lt;=$Q$3,INDEX(LINEST(AH92:AH151,AI92:AT151,TRUE,TRUE),1,9),"")</f>
        <v/>
      </c>
      <c r="BH151" s="9">
        <f>IF((ROW()-6)&lt;=$Q$3,INDEX(LINEST(AH92:AH151,AI92:AT151,TRUE,TRUE),1,8),"")</f>
        <v/>
      </c>
      <c r="BI151" s="9">
        <f>IF((ROW()-6)&lt;=$Q$3,INDEX(LINEST(AH92:AH151,AI92:AT151,TRUE,TRUE),1,7),"")</f>
        <v/>
      </c>
      <c r="BJ151" s="9">
        <f>IF((ROW()-6)&lt;=$Q$3,INDEX(LINEST(AH92:AH151,AI92:AT151,TRUE,TRUE),1,6),"")</f>
        <v/>
      </c>
      <c r="BK151" s="9">
        <f>IF((ROW()-6)&lt;=$Q$3,INDEX(LINEST(AH92:AH151,AI92:AT151,TRUE,TRUE),1,5),"")</f>
        <v/>
      </c>
      <c r="BL151" s="9">
        <f>IF((ROW()-6)&lt;=$Q$3,INDEX(LINEST(AH92:AH151,AI92:AT151,TRUE,TRUE),1,4),"")</f>
        <v/>
      </c>
      <c r="BM151" s="9">
        <f>IF((ROW()-6)&lt;=$Q$3,INDEX(LINEST(AH92:AH151,AI92:AT151,TRUE,TRUE),1,3),"")</f>
        <v/>
      </c>
      <c r="BN151" s="9">
        <f>IF((ROW()-6)&lt;=$Q$3,INDEX(LINEST(AH92:AH151,AI92:AT151,TRUE,TRUE),1,2),"")</f>
        <v/>
      </c>
      <c r="BO151" s="9">
        <f>IF((ROW()-6)&lt;=$Q$3,INDEX(LINEST(AH92:AH151,AI92:AT151,TRUE,TRUE),1,1),"")</f>
        <v/>
      </c>
      <c r="BP151" s="10">
        <f>IF((ROW()-6)&lt;=$Q$3,INDEX(LINEST(AH92:AH151,AI92:AT151,TRUE,TRUE),3,1),"")</f>
        <v/>
      </c>
      <c r="BR151" s="9">
        <f>IF(AND((ROW()-6)&lt;=$Q$3,ISNUMBER(BC150)),BC150/$Q$4+BD150*AI151+BE150*AJ151+BF150*AK151+BG150*AL151+BH150*AM151+BI150*AN151+BJ150*AO151+BK150*AP151+BL150*AQ151+BM150*AR151+BN150*AS151+BO150*AT151,"")</f>
        <v/>
      </c>
      <c r="BS151">
        <f>IF(ISNUMBER(BR151),AVERAGE(AH91:AH150),"")</f>
        <v/>
      </c>
      <c r="BT151">
        <f>IF(ISNUMBER(BR151),(AH151-BR151)^2,"")</f>
        <v/>
      </c>
      <c r="BU151">
        <f>IF(ISNUMBER(BR151),AH151^2,"")</f>
        <v/>
      </c>
      <c r="BV151">
        <f>IF(ISNUMBER(BR151),(AH151-BS151)^2,"")</f>
        <v/>
      </c>
    </row>
    <row r="152">
      <c r="O152">
        <f>IF($R152="","",CHOOSE($Q$2,YEAR(R152)*12+MONTH(R152),INT((R152-2)/7),YEAR(R152)*4+ROUNDUP(MONTH(R152)/3)))</f>
        <v/>
      </c>
      <c r="P152">
        <f>IF($R152="","",IF($R153="",1,IF(O152&lt;&gt;O153,1,0)))</f>
        <v/>
      </c>
      <c r="Q152">
        <f>IF(P152=1,SUM($P$7:P152),"")</f>
        <v/>
      </c>
      <c r="R152">
        <f>IF($A152="","",IF(ISNUMBER($A152),$A152,IFERROR(DATEVALUE($A152),NA())))</f>
        <v/>
      </c>
      <c r="S152" s="7">
        <f>IFERROR(INDEX($R$7:$R$60000,MATCH(ROW()-6,$Q$7:$Q$60000,0)),"")</f>
        <v/>
      </c>
      <c r="T152">
        <f>IFERROR(INDEX($B$7:$B$60000,MATCH(ROW()-6,$Q$7:$Q$60000,0)),"")</f>
        <v/>
      </c>
      <c r="U152">
        <f>IFERROR(INDEX($C$7:$C$60000,MATCH(ROW()-6,$Q$7:$Q$60000,0)),"")</f>
        <v/>
      </c>
      <c r="V152">
        <f>IFERROR(INDEX($D$7:$D$60000,MATCH(ROW()-6,$Q$7:$Q$60000,0)),"")</f>
        <v/>
      </c>
      <c r="W152">
        <f>IFERROR(INDEX($E$7:$E$60000,MATCH(ROW()-6,$Q$7:$Q$60000,0)),"")</f>
        <v/>
      </c>
      <c r="X152">
        <f>IFERROR(INDEX($F$7:$F$60000,MATCH(ROW()-6,$Q$7:$Q$60000,0)),"")</f>
        <v/>
      </c>
      <c r="Y152">
        <f>IFERROR(INDEX($G$7:$G$60000,MATCH(ROW()-6,$Q$7:$Q$60000,0)),"")</f>
        <v/>
      </c>
      <c r="Z152">
        <f>IFERROR(INDEX($H$7:$H$60000,MATCH(ROW()-6,$Q$7:$Q$60000,0)),"")</f>
        <v/>
      </c>
      <c r="AA152">
        <f>IFERROR(INDEX($I$7:$I$60000,MATCH(ROW()-6,$Q$7:$Q$60000,0)),"")</f>
        <v/>
      </c>
      <c r="AB152">
        <f>IFERROR(INDEX($J$7:$J$60000,MATCH(ROW()-6,$Q$7:$Q$60000,0)),"")</f>
        <v/>
      </c>
      <c r="AC152">
        <f>IFERROR(INDEX($K$7:$K$60000,MATCH(ROW()-6,$Q$7:$Q$60000,0)),"")</f>
        <v/>
      </c>
      <c r="AD152">
        <f>IFERROR(INDEX($L$7:$L$60000,MATCH(ROW()-6,$Q$7:$Q$60000,0)),"")</f>
        <v/>
      </c>
      <c r="AE152">
        <f>IFERROR(INDEX($M$7:$M$60000,MATCH(ROW()-6,$Q$7:$Q$60000,0)),"")</f>
        <v/>
      </c>
      <c r="AF152">
        <f>IFERROR(INDEX($N$7:$N$60000,MATCH(ROW()-6,$Q$7:$Q$60000,0)),"")</f>
        <v/>
      </c>
      <c r="AH152" s="9">
        <f>IF(OR($S152="",$S151=""),"",LN($T152/$T151))</f>
        <v/>
      </c>
      <c r="AI152" s="9">
        <f>IF(OR($S152="",$S151=""),"",$C$2*LN(U152/U151))</f>
        <v/>
      </c>
      <c r="AJ152" s="9">
        <f>IF(OR($S152="",$S151=""),"",$D$2*(V152-V151))</f>
        <v/>
      </c>
      <c r="AK152" s="9">
        <f>IF(OR($S152="",$S151=""),"",$E$2*(W152-W151))</f>
        <v/>
      </c>
      <c r="AL152" s="9">
        <f>IF(OR($S152="",$S151=""),"",$F$2*LN(X152/X151))</f>
        <v/>
      </c>
      <c r="AM152" s="9">
        <f>IF(OR($S152="",$S151=""),"",$G$2*(Y152-Y151))</f>
        <v/>
      </c>
      <c r="AN152" s="9">
        <f>IF(OR($S152="",$S151=""),"",$H$2*LN(Z152/Z151))</f>
        <v/>
      </c>
      <c r="AO152" s="9">
        <f>IF(OR($S152="",$S151=""),"",$I$2*(AA152-AA151))</f>
        <v/>
      </c>
      <c r="AP152" s="9">
        <f>IF(OR($S152="",$S151=""),"",$J$2*LN(AB152/AB151))</f>
        <v/>
      </c>
      <c r="AQ152" s="9">
        <f>IF(OR($S152="",$S151=""),"",$K$2*(AC152-AC151))</f>
        <v/>
      </c>
      <c r="AR152" s="9">
        <f>IF(OR($S152="",$S151=""),"",$L$2*LN(AD152/AD151))</f>
        <v/>
      </c>
      <c r="AS152" s="9">
        <f>IF(OR($S152="",$S151=""),"",$M$2*LN(AE152/AE151))</f>
        <v/>
      </c>
      <c r="AT152" s="9">
        <f>IF(OR($S152="",$S151=""),"",$N$2*LN(AF152/AF151))</f>
        <v/>
      </c>
      <c r="AV152" s="9">
        <f>IF($AH152="","",$AY$16+$AY$4*AI152+$AY$5*AJ152+$AY$6*AK152+$AY$7*AL152+$AY$8*AM152+$AY$9*AN152+$AY$10*AO152+$AY$11*AP152+$AY$12*AQ152+$AY$13*AR152+$AY$14*AS152+$AY$15*AT152)</f>
        <v/>
      </c>
      <c r="BC152" s="10">
        <f>IF((ROW()-6)&lt;=$Q$3,INDEX(LINEST(AH93:AH152,AI93:AT152,TRUE,TRUE),1,13)*$Q$4,"")</f>
        <v/>
      </c>
      <c r="BD152" s="9">
        <f>IF((ROW()-6)&lt;=$Q$3,INDEX(LINEST(AH93:AH152,AI93:AT152,TRUE,TRUE),1,12),"")</f>
        <v/>
      </c>
      <c r="BE152" s="9">
        <f>IF((ROW()-6)&lt;=$Q$3,INDEX(LINEST(AH93:AH152,AI93:AT152,TRUE,TRUE),1,11),"")</f>
        <v/>
      </c>
      <c r="BF152" s="9">
        <f>IF((ROW()-6)&lt;=$Q$3,INDEX(LINEST(AH93:AH152,AI93:AT152,TRUE,TRUE),1,10),"")</f>
        <v/>
      </c>
      <c r="BG152" s="9">
        <f>IF((ROW()-6)&lt;=$Q$3,INDEX(LINEST(AH93:AH152,AI93:AT152,TRUE,TRUE),1,9),"")</f>
        <v/>
      </c>
      <c r="BH152" s="9">
        <f>IF((ROW()-6)&lt;=$Q$3,INDEX(LINEST(AH93:AH152,AI93:AT152,TRUE,TRUE),1,8),"")</f>
        <v/>
      </c>
      <c r="BI152" s="9">
        <f>IF((ROW()-6)&lt;=$Q$3,INDEX(LINEST(AH93:AH152,AI93:AT152,TRUE,TRUE),1,7),"")</f>
        <v/>
      </c>
      <c r="BJ152" s="9">
        <f>IF((ROW()-6)&lt;=$Q$3,INDEX(LINEST(AH93:AH152,AI93:AT152,TRUE,TRUE),1,6),"")</f>
        <v/>
      </c>
      <c r="BK152" s="9">
        <f>IF((ROW()-6)&lt;=$Q$3,INDEX(LINEST(AH93:AH152,AI93:AT152,TRUE,TRUE),1,5),"")</f>
        <v/>
      </c>
      <c r="BL152" s="9">
        <f>IF((ROW()-6)&lt;=$Q$3,INDEX(LINEST(AH93:AH152,AI93:AT152,TRUE,TRUE),1,4),"")</f>
        <v/>
      </c>
      <c r="BM152" s="9">
        <f>IF((ROW()-6)&lt;=$Q$3,INDEX(LINEST(AH93:AH152,AI93:AT152,TRUE,TRUE),1,3),"")</f>
        <v/>
      </c>
      <c r="BN152" s="9">
        <f>IF((ROW()-6)&lt;=$Q$3,INDEX(LINEST(AH93:AH152,AI93:AT152,TRUE,TRUE),1,2),"")</f>
        <v/>
      </c>
      <c r="BO152" s="9">
        <f>IF((ROW()-6)&lt;=$Q$3,INDEX(LINEST(AH93:AH152,AI93:AT152,TRUE,TRUE),1,1),"")</f>
        <v/>
      </c>
      <c r="BP152" s="10">
        <f>IF((ROW()-6)&lt;=$Q$3,INDEX(LINEST(AH93:AH152,AI93:AT152,TRUE,TRUE),3,1),"")</f>
        <v/>
      </c>
      <c r="BR152" s="9">
        <f>IF(AND((ROW()-6)&lt;=$Q$3,ISNUMBER(BC151)),BC151/$Q$4+BD151*AI152+BE151*AJ152+BF151*AK152+BG151*AL152+BH151*AM152+BI151*AN152+BJ151*AO152+BK151*AP152+BL151*AQ152+BM151*AR152+BN151*AS152+BO151*AT152,"")</f>
        <v/>
      </c>
      <c r="BS152">
        <f>IF(ISNUMBER(BR152),AVERAGE(AH92:AH151),"")</f>
        <v/>
      </c>
      <c r="BT152">
        <f>IF(ISNUMBER(BR152),(AH152-BR152)^2,"")</f>
        <v/>
      </c>
      <c r="BU152">
        <f>IF(ISNUMBER(BR152),AH152^2,"")</f>
        <v/>
      </c>
      <c r="BV152">
        <f>IF(ISNUMBER(BR152),(AH152-BS152)^2,"")</f>
        <v/>
      </c>
    </row>
    <row r="153">
      <c r="O153">
        <f>IF($R153="","",CHOOSE($Q$2,YEAR(R153)*12+MONTH(R153),INT((R153-2)/7),YEAR(R153)*4+ROUNDUP(MONTH(R153)/3)))</f>
        <v/>
      </c>
      <c r="P153">
        <f>IF($R153="","",IF($R154="",1,IF(O153&lt;&gt;O154,1,0)))</f>
        <v/>
      </c>
      <c r="Q153">
        <f>IF(P153=1,SUM($P$7:P153),"")</f>
        <v/>
      </c>
      <c r="R153">
        <f>IF($A153="","",IF(ISNUMBER($A153),$A153,IFERROR(DATEVALUE($A153),NA())))</f>
        <v/>
      </c>
      <c r="S153" s="7">
        <f>IFERROR(INDEX($R$7:$R$60000,MATCH(ROW()-6,$Q$7:$Q$60000,0)),"")</f>
        <v/>
      </c>
      <c r="T153">
        <f>IFERROR(INDEX($B$7:$B$60000,MATCH(ROW()-6,$Q$7:$Q$60000,0)),"")</f>
        <v/>
      </c>
      <c r="U153">
        <f>IFERROR(INDEX($C$7:$C$60000,MATCH(ROW()-6,$Q$7:$Q$60000,0)),"")</f>
        <v/>
      </c>
      <c r="V153">
        <f>IFERROR(INDEX($D$7:$D$60000,MATCH(ROW()-6,$Q$7:$Q$60000,0)),"")</f>
        <v/>
      </c>
      <c r="W153">
        <f>IFERROR(INDEX($E$7:$E$60000,MATCH(ROW()-6,$Q$7:$Q$60000,0)),"")</f>
        <v/>
      </c>
      <c r="X153">
        <f>IFERROR(INDEX($F$7:$F$60000,MATCH(ROW()-6,$Q$7:$Q$60000,0)),"")</f>
        <v/>
      </c>
      <c r="Y153">
        <f>IFERROR(INDEX($G$7:$G$60000,MATCH(ROW()-6,$Q$7:$Q$60000,0)),"")</f>
        <v/>
      </c>
      <c r="Z153">
        <f>IFERROR(INDEX($H$7:$H$60000,MATCH(ROW()-6,$Q$7:$Q$60000,0)),"")</f>
        <v/>
      </c>
      <c r="AA153">
        <f>IFERROR(INDEX($I$7:$I$60000,MATCH(ROW()-6,$Q$7:$Q$60000,0)),"")</f>
        <v/>
      </c>
      <c r="AB153">
        <f>IFERROR(INDEX($J$7:$J$60000,MATCH(ROW()-6,$Q$7:$Q$60000,0)),"")</f>
        <v/>
      </c>
      <c r="AC153">
        <f>IFERROR(INDEX($K$7:$K$60000,MATCH(ROW()-6,$Q$7:$Q$60000,0)),"")</f>
        <v/>
      </c>
      <c r="AD153">
        <f>IFERROR(INDEX($L$7:$L$60000,MATCH(ROW()-6,$Q$7:$Q$60000,0)),"")</f>
        <v/>
      </c>
      <c r="AE153">
        <f>IFERROR(INDEX($M$7:$M$60000,MATCH(ROW()-6,$Q$7:$Q$60000,0)),"")</f>
        <v/>
      </c>
      <c r="AF153">
        <f>IFERROR(INDEX($N$7:$N$60000,MATCH(ROW()-6,$Q$7:$Q$60000,0)),"")</f>
        <v/>
      </c>
      <c r="AH153" s="9">
        <f>IF(OR($S153="",$S152=""),"",LN($T153/$T152))</f>
        <v/>
      </c>
      <c r="AI153" s="9">
        <f>IF(OR($S153="",$S152=""),"",$C$2*LN(U153/U152))</f>
        <v/>
      </c>
      <c r="AJ153" s="9">
        <f>IF(OR($S153="",$S152=""),"",$D$2*(V153-V152))</f>
        <v/>
      </c>
      <c r="AK153" s="9">
        <f>IF(OR($S153="",$S152=""),"",$E$2*(W153-W152))</f>
        <v/>
      </c>
      <c r="AL153" s="9">
        <f>IF(OR($S153="",$S152=""),"",$F$2*LN(X153/X152))</f>
        <v/>
      </c>
      <c r="AM153" s="9">
        <f>IF(OR($S153="",$S152=""),"",$G$2*(Y153-Y152))</f>
        <v/>
      </c>
      <c r="AN153" s="9">
        <f>IF(OR($S153="",$S152=""),"",$H$2*LN(Z153/Z152))</f>
        <v/>
      </c>
      <c r="AO153" s="9">
        <f>IF(OR($S153="",$S152=""),"",$I$2*(AA153-AA152))</f>
        <v/>
      </c>
      <c r="AP153" s="9">
        <f>IF(OR($S153="",$S152=""),"",$J$2*LN(AB153/AB152))</f>
        <v/>
      </c>
      <c r="AQ153" s="9">
        <f>IF(OR($S153="",$S152=""),"",$K$2*(AC153-AC152))</f>
        <v/>
      </c>
      <c r="AR153" s="9">
        <f>IF(OR($S153="",$S152=""),"",$L$2*LN(AD153/AD152))</f>
        <v/>
      </c>
      <c r="AS153" s="9">
        <f>IF(OR($S153="",$S152=""),"",$M$2*LN(AE153/AE152))</f>
        <v/>
      </c>
      <c r="AT153" s="9">
        <f>IF(OR($S153="",$S152=""),"",$N$2*LN(AF153/AF152))</f>
        <v/>
      </c>
      <c r="AV153" s="9">
        <f>IF($AH153="","",$AY$16+$AY$4*AI153+$AY$5*AJ153+$AY$6*AK153+$AY$7*AL153+$AY$8*AM153+$AY$9*AN153+$AY$10*AO153+$AY$11*AP153+$AY$12*AQ153+$AY$13*AR153+$AY$14*AS153+$AY$15*AT153)</f>
        <v/>
      </c>
      <c r="BC153" s="10">
        <f>IF((ROW()-6)&lt;=$Q$3,INDEX(LINEST(AH94:AH153,AI94:AT153,TRUE,TRUE),1,13)*$Q$4,"")</f>
        <v/>
      </c>
      <c r="BD153" s="9">
        <f>IF((ROW()-6)&lt;=$Q$3,INDEX(LINEST(AH94:AH153,AI94:AT153,TRUE,TRUE),1,12),"")</f>
        <v/>
      </c>
      <c r="BE153" s="9">
        <f>IF((ROW()-6)&lt;=$Q$3,INDEX(LINEST(AH94:AH153,AI94:AT153,TRUE,TRUE),1,11),"")</f>
        <v/>
      </c>
      <c r="BF153" s="9">
        <f>IF((ROW()-6)&lt;=$Q$3,INDEX(LINEST(AH94:AH153,AI94:AT153,TRUE,TRUE),1,10),"")</f>
        <v/>
      </c>
      <c r="BG153" s="9">
        <f>IF((ROW()-6)&lt;=$Q$3,INDEX(LINEST(AH94:AH153,AI94:AT153,TRUE,TRUE),1,9),"")</f>
        <v/>
      </c>
      <c r="BH153" s="9">
        <f>IF((ROW()-6)&lt;=$Q$3,INDEX(LINEST(AH94:AH153,AI94:AT153,TRUE,TRUE),1,8),"")</f>
        <v/>
      </c>
      <c r="BI153" s="9">
        <f>IF((ROW()-6)&lt;=$Q$3,INDEX(LINEST(AH94:AH153,AI94:AT153,TRUE,TRUE),1,7),"")</f>
        <v/>
      </c>
      <c r="BJ153" s="9">
        <f>IF((ROW()-6)&lt;=$Q$3,INDEX(LINEST(AH94:AH153,AI94:AT153,TRUE,TRUE),1,6),"")</f>
        <v/>
      </c>
      <c r="BK153" s="9">
        <f>IF((ROW()-6)&lt;=$Q$3,INDEX(LINEST(AH94:AH153,AI94:AT153,TRUE,TRUE),1,5),"")</f>
        <v/>
      </c>
      <c r="BL153" s="9">
        <f>IF((ROW()-6)&lt;=$Q$3,INDEX(LINEST(AH94:AH153,AI94:AT153,TRUE,TRUE),1,4),"")</f>
        <v/>
      </c>
      <c r="BM153" s="9">
        <f>IF((ROW()-6)&lt;=$Q$3,INDEX(LINEST(AH94:AH153,AI94:AT153,TRUE,TRUE),1,3),"")</f>
        <v/>
      </c>
      <c r="BN153" s="9">
        <f>IF((ROW()-6)&lt;=$Q$3,INDEX(LINEST(AH94:AH153,AI94:AT153,TRUE,TRUE),1,2),"")</f>
        <v/>
      </c>
      <c r="BO153" s="9">
        <f>IF((ROW()-6)&lt;=$Q$3,INDEX(LINEST(AH94:AH153,AI94:AT153,TRUE,TRUE),1,1),"")</f>
        <v/>
      </c>
      <c r="BP153" s="10">
        <f>IF((ROW()-6)&lt;=$Q$3,INDEX(LINEST(AH94:AH153,AI94:AT153,TRUE,TRUE),3,1),"")</f>
        <v/>
      </c>
      <c r="BR153" s="9">
        <f>IF(AND((ROW()-6)&lt;=$Q$3,ISNUMBER(BC152)),BC152/$Q$4+BD152*AI153+BE152*AJ153+BF152*AK153+BG152*AL153+BH152*AM153+BI152*AN153+BJ152*AO153+BK152*AP153+BL152*AQ153+BM152*AR153+BN152*AS153+BO152*AT153,"")</f>
        <v/>
      </c>
      <c r="BS153">
        <f>IF(ISNUMBER(BR153),AVERAGE(AH93:AH152),"")</f>
        <v/>
      </c>
      <c r="BT153">
        <f>IF(ISNUMBER(BR153),(AH153-BR153)^2,"")</f>
        <v/>
      </c>
      <c r="BU153">
        <f>IF(ISNUMBER(BR153),AH153^2,"")</f>
        <v/>
      </c>
      <c r="BV153">
        <f>IF(ISNUMBER(BR153),(AH153-BS153)^2,"")</f>
        <v/>
      </c>
    </row>
    <row r="154">
      <c r="O154">
        <f>IF($R154="","",CHOOSE($Q$2,YEAR(R154)*12+MONTH(R154),INT((R154-2)/7),YEAR(R154)*4+ROUNDUP(MONTH(R154)/3)))</f>
        <v/>
      </c>
      <c r="P154">
        <f>IF($R154="","",IF($R155="",1,IF(O154&lt;&gt;O155,1,0)))</f>
        <v/>
      </c>
      <c r="Q154">
        <f>IF(P154=1,SUM($P$7:P154),"")</f>
        <v/>
      </c>
      <c r="R154">
        <f>IF($A154="","",IF(ISNUMBER($A154),$A154,IFERROR(DATEVALUE($A154),NA())))</f>
        <v/>
      </c>
      <c r="S154" s="7">
        <f>IFERROR(INDEX($R$7:$R$60000,MATCH(ROW()-6,$Q$7:$Q$60000,0)),"")</f>
        <v/>
      </c>
      <c r="T154">
        <f>IFERROR(INDEX($B$7:$B$60000,MATCH(ROW()-6,$Q$7:$Q$60000,0)),"")</f>
        <v/>
      </c>
      <c r="U154">
        <f>IFERROR(INDEX($C$7:$C$60000,MATCH(ROW()-6,$Q$7:$Q$60000,0)),"")</f>
        <v/>
      </c>
      <c r="V154">
        <f>IFERROR(INDEX($D$7:$D$60000,MATCH(ROW()-6,$Q$7:$Q$60000,0)),"")</f>
        <v/>
      </c>
      <c r="W154">
        <f>IFERROR(INDEX($E$7:$E$60000,MATCH(ROW()-6,$Q$7:$Q$60000,0)),"")</f>
        <v/>
      </c>
      <c r="X154">
        <f>IFERROR(INDEX($F$7:$F$60000,MATCH(ROW()-6,$Q$7:$Q$60000,0)),"")</f>
        <v/>
      </c>
      <c r="Y154">
        <f>IFERROR(INDEX($G$7:$G$60000,MATCH(ROW()-6,$Q$7:$Q$60000,0)),"")</f>
        <v/>
      </c>
      <c r="Z154">
        <f>IFERROR(INDEX($H$7:$H$60000,MATCH(ROW()-6,$Q$7:$Q$60000,0)),"")</f>
        <v/>
      </c>
      <c r="AA154">
        <f>IFERROR(INDEX($I$7:$I$60000,MATCH(ROW()-6,$Q$7:$Q$60000,0)),"")</f>
        <v/>
      </c>
      <c r="AB154">
        <f>IFERROR(INDEX($J$7:$J$60000,MATCH(ROW()-6,$Q$7:$Q$60000,0)),"")</f>
        <v/>
      </c>
      <c r="AC154">
        <f>IFERROR(INDEX($K$7:$K$60000,MATCH(ROW()-6,$Q$7:$Q$60000,0)),"")</f>
        <v/>
      </c>
      <c r="AD154">
        <f>IFERROR(INDEX($L$7:$L$60000,MATCH(ROW()-6,$Q$7:$Q$60000,0)),"")</f>
        <v/>
      </c>
      <c r="AE154">
        <f>IFERROR(INDEX($M$7:$M$60000,MATCH(ROW()-6,$Q$7:$Q$60000,0)),"")</f>
        <v/>
      </c>
      <c r="AF154">
        <f>IFERROR(INDEX($N$7:$N$60000,MATCH(ROW()-6,$Q$7:$Q$60000,0)),"")</f>
        <v/>
      </c>
      <c r="AH154" s="9">
        <f>IF(OR($S154="",$S153=""),"",LN($T154/$T153))</f>
        <v/>
      </c>
      <c r="AI154" s="9">
        <f>IF(OR($S154="",$S153=""),"",$C$2*LN(U154/U153))</f>
        <v/>
      </c>
      <c r="AJ154" s="9">
        <f>IF(OR($S154="",$S153=""),"",$D$2*(V154-V153))</f>
        <v/>
      </c>
      <c r="AK154" s="9">
        <f>IF(OR($S154="",$S153=""),"",$E$2*(W154-W153))</f>
        <v/>
      </c>
      <c r="AL154" s="9">
        <f>IF(OR($S154="",$S153=""),"",$F$2*LN(X154/X153))</f>
        <v/>
      </c>
      <c r="AM154" s="9">
        <f>IF(OR($S154="",$S153=""),"",$G$2*(Y154-Y153))</f>
        <v/>
      </c>
      <c r="AN154" s="9">
        <f>IF(OR($S154="",$S153=""),"",$H$2*LN(Z154/Z153))</f>
        <v/>
      </c>
      <c r="AO154" s="9">
        <f>IF(OR($S154="",$S153=""),"",$I$2*(AA154-AA153))</f>
        <v/>
      </c>
      <c r="AP154" s="9">
        <f>IF(OR($S154="",$S153=""),"",$J$2*LN(AB154/AB153))</f>
        <v/>
      </c>
      <c r="AQ154" s="9">
        <f>IF(OR($S154="",$S153=""),"",$K$2*(AC154-AC153))</f>
        <v/>
      </c>
      <c r="AR154" s="9">
        <f>IF(OR($S154="",$S153=""),"",$L$2*LN(AD154/AD153))</f>
        <v/>
      </c>
      <c r="AS154" s="9">
        <f>IF(OR($S154="",$S153=""),"",$M$2*LN(AE154/AE153))</f>
        <v/>
      </c>
      <c r="AT154" s="9">
        <f>IF(OR($S154="",$S153=""),"",$N$2*LN(AF154/AF153))</f>
        <v/>
      </c>
      <c r="AV154" s="9">
        <f>IF($AH154="","",$AY$16+$AY$4*AI154+$AY$5*AJ154+$AY$6*AK154+$AY$7*AL154+$AY$8*AM154+$AY$9*AN154+$AY$10*AO154+$AY$11*AP154+$AY$12*AQ154+$AY$13*AR154+$AY$14*AS154+$AY$15*AT154)</f>
        <v/>
      </c>
      <c r="BC154" s="10">
        <f>IF((ROW()-6)&lt;=$Q$3,INDEX(LINEST(AH95:AH154,AI95:AT154,TRUE,TRUE),1,13)*$Q$4,"")</f>
        <v/>
      </c>
      <c r="BD154" s="9">
        <f>IF((ROW()-6)&lt;=$Q$3,INDEX(LINEST(AH95:AH154,AI95:AT154,TRUE,TRUE),1,12),"")</f>
        <v/>
      </c>
      <c r="BE154" s="9">
        <f>IF((ROW()-6)&lt;=$Q$3,INDEX(LINEST(AH95:AH154,AI95:AT154,TRUE,TRUE),1,11),"")</f>
        <v/>
      </c>
      <c r="BF154" s="9">
        <f>IF((ROW()-6)&lt;=$Q$3,INDEX(LINEST(AH95:AH154,AI95:AT154,TRUE,TRUE),1,10),"")</f>
        <v/>
      </c>
      <c r="BG154" s="9">
        <f>IF((ROW()-6)&lt;=$Q$3,INDEX(LINEST(AH95:AH154,AI95:AT154,TRUE,TRUE),1,9),"")</f>
        <v/>
      </c>
      <c r="BH154" s="9">
        <f>IF((ROW()-6)&lt;=$Q$3,INDEX(LINEST(AH95:AH154,AI95:AT154,TRUE,TRUE),1,8),"")</f>
        <v/>
      </c>
      <c r="BI154" s="9">
        <f>IF((ROW()-6)&lt;=$Q$3,INDEX(LINEST(AH95:AH154,AI95:AT154,TRUE,TRUE),1,7),"")</f>
        <v/>
      </c>
      <c r="BJ154" s="9">
        <f>IF((ROW()-6)&lt;=$Q$3,INDEX(LINEST(AH95:AH154,AI95:AT154,TRUE,TRUE),1,6),"")</f>
        <v/>
      </c>
      <c r="BK154" s="9">
        <f>IF((ROW()-6)&lt;=$Q$3,INDEX(LINEST(AH95:AH154,AI95:AT154,TRUE,TRUE),1,5),"")</f>
        <v/>
      </c>
      <c r="BL154" s="9">
        <f>IF((ROW()-6)&lt;=$Q$3,INDEX(LINEST(AH95:AH154,AI95:AT154,TRUE,TRUE),1,4),"")</f>
        <v/>
      </c>
      <c r="BM154" s="9">
        <f>IF((ROW()-6)&lt;=$Q$3,INDEX(LINEST(AH95:AH154,AI95:AT154,TRUE,TRUE),1,3),"")</f>
        <v/>
      </c>
      <c r="BN154" s="9">
        <f>IF((ROW()-6)&lt;=$Q$3,INDEX(LINEST(AH95:AH154,AI95:AT154,TRUE,TRUE),1,2),"")</f>
        <v/>
      </c>
      <c r="BO154" s="9">
        <f>IF((ROW()-6)&lt;=$Q$3,INDEX(LINEST(AH95:AH154,AI95:AT154,TRUE,TRUE),1,1),"")</f>
        <v/>
      </c>
      <c r="BP154" s="10">
        <f>IF((ROW()-6)&lt;=$Q$3,INDEX(LINEST(AH95:AH154,AI95:AT154,TRUE,TRUE),3,1),"")</f>
        <v/>
      </c>
      <c r="BR154" s="9">
        <f>IF(AND((ROW()-6)&lt;=$Q$3,ISNUMBER(BC153)),BC153/$Q$4+BD153*AI154+BE153*AJ154+BF153*AK154+BG153*AL154+BH153*AM154+BI153*AN154+BJ153*AO154+BK153*AP154+BL153*AQ154+BM153*AR154+BN153*AS154+BO153*AT154,"")</f>
        <v/>
      </c>
      <c r="BS154">
        <f>IF(ISNUMBER(BR154),AVERAGE(AH94:AH153),"")</f>
        <v/>
      </c>
      <c r="BT154">
        <f>IF(ISNUMBER(BR154),(AH154-BR154)^2,"")</f>
        <v/>
      </c>
      <c r="BU154">
        <f>IF(ISNUMBER(BR154),AH154^2,"")</f>
        <v/>
      </c>
      <c r="BV154">
        <f>IF(ISNUMBER(BR154),(AH154-BS154)^2,"")</f>
        <v/>
      </c>
    </row>
    <row r="155">
      <c r="O155">
        <f>IF($R155="","",CHOOSE($Q$2,YEAR(R155)*12+MONTH(R155),INT((R155-2)/7),YEAR(R155)*4+ROUNDUP(MONTH(R155)/3)))</f>
        <v/>
      </c>
      <c r="P155">
        <f>IF($R155="","",IF($R156="",1,IF(O155&lt;&gt;O156,1,0)))</f>
        <v/>
      </c>
      <c r="Q155">
        <f>IF(P155=1,SUM($P$7:P155),"")</f>
        <v/>
      </c>
      <c r="R155">
        <f>IF($A155="","",IF(ISNUMBER($A155),$A155,IFERROR(DATEVALUE($A155),NA())))</f>
        <v/>
      </c>
      <c r="S155" s="7">
        <f>IFERROR(INDEX($R$7:$R$60000,MATCH(ROW()-6,$Q$7:$Q$60000,0)),"")</f>
        <v/>
      </c>
      <c r="T155">
        <f>IFERROR(INDEX($B$7:$B$60000,MATCH(ROW()-6,$Q$7:$Q$60000,0)),"")</f>
        <v/>
      </c>
      <c r="U155">
        <f>IFERROR(INDEX($C$7:$C$60000,MATCH(ROW()-6,$Q$7:$Q$60000,0)),"")</f>
        <v/>
      </c>
      <c r="V155">
        <f>IFERROR(INDEX($D$7:$D$60000,MATCH(ROW()-6,$Q$7:$Q$60000,0)),"")</f>
        <v/>
      </c>
      <c r="W155">
        <f>IFERROR(INDEX($E$7:$E$60000,MATCH(ROW()-6,$Q$7:$Q$60000,0)),"")</f>
        <v/>
      </c>
      <c r="X155">
        <f>IFERROR(INDEX($F$7:$F$60000,MATCH(ROW()-6,$Q$7:$Q$60000,0)),"")</f>
        <v/>
      </c>
      <c r="Y155">
        <f>IFERROR(INDEX($G$7:$G$60000,MATCH(ROW()-6,$Q$7:$Q$60000,0)),"")</f>
        <v/>
      </c>
      <c r="Z155">
        <f>IFERROR(INDEX($H$7:$H$60000,MATCH(ROW()-6,$Q$7:$Q$60000,0)),"")</f>
        <v/>
      </c>
      <c r="AA155">
        <f>IFERROR(INDEX($I$7:$I$60000,MATCH(ROW()-6,$Q$7:$Q$60000,0)),"")</f>
        <v/>
      </c>
      <c r="AB155">
        <f>IFERROR(INDEX($J$7:$J$60000,MATCH(ROW()-6,$Q$7:$Q$60000,0)),"")</f>
        <v/>
      </c>
      <c r="AC155">
        <f>IFERROR(INDEX($K$7:$K$60000,MATCH(ROW()-6,$Q$7:$Q$60000,0)),"")</f>
        <v/>
      </c>
      <c r="AD155">
        <f>IFERROR(INDEX($L$7:$L$60000,MATCH(ROW()-6,$Q$7:$Q$60000,0)),"")</f>
        <v/>
      </c>
      <c r="AE155">
        <f>IFERROR(INDEX($M$7:$M$60000,MATCH(ROW()-6,$Q$7:$Q$60000,0)),"")</f>
        <v/>
      </c>
      <c r="AF155">
        <f>IFERROR(INDEX($N$7:$N$60000,MATCH(ROW()-6,$Q$7:$Q$60000,0)),"")</f>
        <v/>
      </c>
      <c r="AH155" s="9">
        <f>IF(OR($S155="",$S154=""),"",LN($T155/$T154))</f>
        <v/>
      </c>
      <c r="AI155" s="9">
        <f>IF(OR($S155="",$S154=""),"",$C$2*LN(U155/U154))</f>
        <v/>
      </c>
      <c r="AJ155" s="9">
        <f>IF(OR($S155="",$S154=""),"",$D$2*(V155-V154))</f>
        <v/>
      </c>
      <c r="AK155" s="9">
        <f>IF(OR($S155="",$S154=""),"",$E$2*(W155-W154))</f>
        <v/>
      </c>
      <c r="AL155" s="9">
        <f>IF(OR($S155="",$S154=""),"",$F$2*LN(X155/X154))</f>
        <v/>
      </c>
      <c r="AM155" s="9">
        <f>IF(OR($S155="",$S154=""),"",$G$2*(Y155-Y154))</f>
        <v/>
      </c>
      <c r="AN155" s="9">
        <f>IF(OR($S155="",$S154=""),"",$H$2*LN(Z155/Z154))</f>
        <v/>
      </c>
      <c r="AO155" s="9">
        <f>IF(OR($S155="",$S154=""),"",$I$2*(AA155-AA154))</f>
        <v/>
      </c>
      <c r="AP155" s="9">
        <f>IF(OR($S155="",$S154=""),"",$J$2*LN(AB155/AB154))</f>
        <v/>
      </c>
      <c r="AQ155" s="9">
        <f>IF(OR($S155="",$S154=""),"",$K$2*(AC155-AC154))</f>
        <v/>
      </c>
      <c r="AR155" s="9">
        <f>IF(OR($S155="",$S154=""),"",$L$2*LN(AD155/AD154))</f>
        <v/>
      </c>
      <c r="AS155" s="9">
        <f>IF(OR($S155="",$S154=""),"",$M$2*LN(AE155/AE154))</f>
        <v/>
      </c>
      <c r="AT155" s="9">
        <f>IF(OR($S155="",$S154=""),"",$N$2*LN(AF155/AF154))</f>
        <v/>
      </c>
      <c r="AV155" s="9">
        <f>IF($AH155="","",$AY$16+$AY$4*AI155+$AY$5*AJ155+$AY$6*AK155+$AY$7*AL155+$AY$8*AM155+$AY$9*AN155+$AY$10*AO155+$AY$11*AP155+$AY$12*AQ155+$AY$13*AR155+$AY$14*AS155+$AY$15*AT155)</f>
        <v/>
      </c>
      <c r="BC155" s="10">
        <f>IF((ROW()-6)&lt;=$Q$3,INDEX(LINEST(AH96:AH155,AI96:AT155,TRUE,TRUE),1,13)*$Q$4,"")</f>
        <v/>
      </c>
      <c r="BD155" s="9">
        <f>IF((ROW()-6)&lt;=$Q$3,INDEX(LINEST(AH96:AH155,AI96:AT155,TRUE,TRUE),1,12),"")</f>
        <v/>
      </c>
      <c r="BE155" s="9">
        <f>IF((ROW()-6)&lt;=$Q$3,INDEX(LINEST(AH96:AH155,AI96:AT155,TRUE,TRUE),1,11),"")</f>
        <v/>
      </c>
      <c r="BF155" s="9">
        <f>IF((ROW()-6)&lt;=$Q$3,INDEX(LINEST(AH96:AH155,AI96:AT155,TRUE,TRUE),1,10),"")</f>
        <v/>
      </c>
      <c r="BG155" s="9">
        <f>IF((ROW()-6)&lt;=$Q$3,INDEX(LINEST(AH96:AH155,AI96:AT155,TRUE,TRUE),1,9),"")</f>
        <v/>
      </c>
      <c r="BH155" s="9">
        <f>IF((ROW()-6)&lt;=$Q$3,INDEX(LINEST(AH96:AH155,AI96:AT155,TRUE,TRUE),1,8),"")</f>
        <v/>
      </c>
      <c r="BI155" s="9">
        <f>IF((ROW()-6)&lt;=$Q$3,INDEX(LINEST(AH96:AH155,AI96:AT155,TRUE,TRUE),1,7),"")</f>
        <v/>
      </c>
      <c r="BJ155" s="9">
        <f>IF((ROW()-6)&lt;=$Q$3,INDEX(LINEST(AH96:AH155,AI96:AT155,TRUE,TRUE),1,6),"")</f>
        <v/>
      </c>
      <c r="BK155" s="9">
        <f>IF((ROW()-6)&lt;=$Q$3,INDEX(LINEST(AH96:AH155,AI96:AT155,TRUE,TRUE),1,5),"")</f>
        <v/>
      </c>
      <c r="BL155" s="9">
        <f>IF((ROW()-6)&lt;=$Q$3,INDEX(LINEST(AH96:AH155,AI96:AT155,TRUE,TRUE),1,4),"")</f>
        <v/>
      </c>
      <c r="BM155" s="9">
        <f>IF((ROW()-6)&lt;=$Q$3,INDEX(LINEST(AH96:AH155,AI96:AT155,TRUE,TRUE),1,3),"")</f>
        <v/>
      </c>
      <c r="BN155" s="9">
        <f>IF((ROW()-6)&lt;=$Q$3,INDEX(LINEST(AH96:AH155,AI96:AT155,TRUE,TRUE),1,2),"")</f>
        <v/>
      </c>
      <c r="BO155" s="9">
        <f>IF((ROW()-6)&lt;=$Q$3,INDEX(LINEST(AH96:AH155,AI96:AT155,TRUE,TRUE),1,1),"")</f>
        <v/>
      </c>
      <c r="BP155" s="10">
        <f>IF((ROW()-6)&lt;=$Q$3,INDEX(LINEST(AH96:AH155,AI96:AT155,TRUE,TRUE),3,1),"")</f>
        <v/>
      </c>
      <c r="BR155" s="9">
        <f>IF(AND((ROW()-6)&lt;=$Q$3,ISNUMBER(BC154)),BC154/$Q$4+BD154*AI155+BE154*AJ155+BF154*AK155+BG154*AL155+BH154*AM155+BI154*AN155+BJ154*AO155+BK154*AP155+BL154*AQ155+BM154*AR155+BN154*AS155+BO154*AT155,"")</f>
        <v/>
      </c>
      <c r="BS155">
        <f>IF(ISNUMBER(BR155),AVERAGE(AH95:AH154),"")</f>
        <v/>
      </c>
      <c r="BT155">
        <f>IF(ISNUMBER(BR155),(AH155-BR155)^2,"")</f>
        <v/>
      </c>
      <c r="BU155">
        <f>IF(ISNUMBER(BR155),AH155^2,"")</f>
        <v/>
      </c>
      <c r="BV155">
        <f>IF(ISNUMBER(BR155),(AH155-BS155)^2,"")</f>
        <v/>
      </c>
    </row>
    <row r="156">
      <c r="O156">
        <f>IF($R156="","",CHOOSE($Q$2,YEAR(R156)*12+MONTH(R156),INT((R156-2)/7),YEAR(R156)*4+ROUNDUP(MONTH(R156)/3)))</f>
        <v/>
      </c>
      <c r="P156">
        <f>IF($R156="","",IF($R157="",1,IF(O156&lt;&gt;O157,1,0)))</f>
        <v/>
      </c>
      <c r="Q156">
        <f>IF(P156=1,SUM($P$7:P156),"")</f>
        <v/>
      </c>
      <c r="R156">
        <f>IF($A156="","",IF(ISNUMBER($A156),$A156,IFERROR(DATEVALUE($A156),NA())))</f>
        <v/>
      </c>
      <c r="S156" s="7">
        <f>IFERROR(INDEX($R$7:$R$60000,MATCH(ROW()-6,$Q$7:$Q$60000,0)),"")</f>
        <v/>
      </c>
      <c r="T156">
        <f>IFERROR(INDEX($B$7:$B$60000,MATCH(ROW()-6,$Q$7:$Q$60000,0)),"")</f>
        <v/>
      </c>
      <c r="U156">
        <f>IFERROR(INDEX($C$7:$C$60000,MATCH(ROW()-6,$Q$7:$Q$60000,0)),"")</f>
        <v/>
      </c>
      <c r="V156">
        <f>IFERROR(INDEX($D$7:$D$60000,MATCH(ROW()-6,$Q$7:$Q$60000,0)),"")</f>
        <v/>
      </c>
      <c r="W156">
        <f>IFERROR(INDEX($E$7:$E$60000,MATCH(ROW()-6,$Q$7:$Q$60000,0)),"")</f>
        <v/>
      </c>
      <c r="X156">
        <f>IFERROR(INDEX($F$7:$F$60000,MATCH(ROW()-6,$Q$7:$Q$60000,0)),"")</f>
        <v/>
      </c>
      <c r="Y156">
        <f>IFERROR(INDEX($G$7:$G$60000,MATCH(ROW()-6,$Q$7:$Q$60000,0)),"")</f>
        <v/>
      </c>
      <c r="Z156">
        <f>IFERROR(INDEX($H$7:$H$60000,MATCH(ROW()-6,$Q$7:$Q$60000,0)),"")</f>
        <v/>
      </c>
      <c r="AA156">
        <f>IFERROR(INDEX($I$7:$I$60000,MATCH(ROW()-6,$Q$7:$Q$60000,0)),"")</f>
        <v/>
      </c>
      <c r="AB156">
        <f>IFERROR(INDEX($J$7:$J$60000,MATCH(ROW()-6,$Q$7:$Q$60000,0)),"")</f>
        <v/>
      </c>
      <c r="AC156">
        <f>IFERROR(INDEX($K$7:$K$60000,MATCH(ROW()-6,$Q$7:$Q$60000,0)),"")</f>
        <v/>
      </c>
      <c r="AD156">
        <f>IFERROR(INDEX($L$7:$L$60000,MATCH(ROW()-6,$Q$7:$Q$60000,0)),"")</f>
        <v/>
      </c>
      <c r="AE156">
        <f>IFERROR(INDEX($M$7:$M$60000,MATCH(ROW()-6,$Q$7:$Q$60000,0)),"")</f>
        <v/>
      </c>
      <c r="AF156">
        <f>IFERROR(INDEX($N$7:$N$60000,MATCH(ROW()-6,$Q$7:$Q$60000,0)),"")</f>
        <v/>
      </c>
      <c r="AH156" s="9">
        <f>IF(OR($S156="",$S155=""),"",LN($T156/$T155))</f>
        <v/>
      </c>
      <c r="AI156" s="9">
        <f>IF(OR($S156="",$S155=""),"",$C$2*LN(U156/U155))</f>
        <v/>
      </c>
      <c r="AJ156" s="9">
        <f>IF(OR($S156="",$S155=""),"",$D$2*(V156-V155))</f>
        <v/>
      </c>
      <c r="AK156" s="9">
        <f>IF(OR($S156="",$S155=""),"",$E$2*(W156-W155))</f>
        <v/>
      </c>
      <c r="AL156" s="9">
        <f>IF(OR($S156="",$S155=""),"",$F$2*LN(X156/X155))</f>
        <v/>
      </c>
      <c r="AM156" s="9">
        <f>IF(OR($S156="",$S155=""),"",$G$2*(Y156-Y155))</f>
        <v/>
      </c>
      <c r="AN156" s="9">
        <f>IF(OR($S156="",$S155=""),"",$H$2*LN(Z156/Z155))</f>
        <v/>
      </c>
      <c r="AO156" s="9">
        <f>IF(OR($S156="",$S155=""),"",$I$2*(AA156-AA155))</f>
        <v/>
      </c>
      <c r="AP156" s="9">
        <f>IF(OR($S156="",$S155=""),"",$J$2*LN(AB156/AB155))</f>
        <v/>
      </c>
      <c r="AQ156" s="9">
        <f>IF(OR($S156="",$S155=""),"",$K$2*(AC156-AC155))</f>
        <v/>
      </c>
      <c r="AR156" s="9">
        <f>IF(OR($S156="",$S155=""),"",$L$2*LN(AD156/AD155))</f>
        <v/>
      </c>
      <c r="AS156" s="9">
        <f>IF(OR($S156="",$S155=""),"",$M$2*LN(AE156/AE155))</f>
        <v/>
      </c>
      <c r="AT156" s="9">
        <f>IF(OR($S156="",$S155=""),"",$N$2*LN(AF156/AF155))</f>
        <v/>
      </c>
      <c r="AV156" s="9">
        <f>IF($AH156="","",$AY$16+$AY$4*AI156+$AY$5*AJ156+$AY$6*AK156+$AY$7*AL156+$AY$8*AM156+$AY$9*AN156+$AY$10*AO156+$AY$11*AP156+$AY$12*AQ156+$AY$13*AR156+$AY$14*AS156+$AY$15*AT156)</f>
        <v/>
      </c>
      <c r="BC156" s="10">
        <f>IF((ROW()-6)&lt;=$Q$3,INDEX(LINEST(AH97:AH156,AI97:AT156,TRUE,TRUE),1,13)*$Q$4,"")</f>
        <v/>
      </c>
      <c r="BD156" s="9">
        <f>IF((ROW()-6)&lt;=$Q$3,INDEX(LINEST(AH97:AH156,AI97:AT156,TRUE,TRUE),1,12),"")</f>
        <v/>
      </c>
      <c r="BE156" s="9">
        <f>IF((ROW()-6)&lt;=$Q$3,INDEX(LINEST(AH97:AH156,AI97:AT156,TRUE,TRUE),1,11),"")</f>
        <v/>
      </c>
      <c r="BF156" s="9">
        <f>IF((ROW()-6)&lt;=$Q$3,INDEX(LINEST(AH97:AH156,AI97:AT156,TRUE,TRUE),1,10),"")</f>
        <v/>
      </c>
      <c r="BG156" s="9">
        <f>IF((ROW()-6)&lt;=$Q$3,INDEX(LINEST(AH97:AH156,AI97:AT156,TRUE,TRUE),1,9),"")</f>
        <v/>
      </c>
      <c r="BH156" s="9">
        <f>IF((ROW()-6)&lt;=$Q$3,INDEX(LINEST(AH97:AH156,AI97:AT156,TRUE,TRUE),1,8),"")</f>
        <v/>
      </c>
      <c r="BI156" s="9">
        <f>IF((ROW()-6)&lt;=$Q$3,INDEX(LINEST(AH97:AH156,AI97:AT156,TRUE,TRUE),1,7),"")</f>
        <v/>
      </c>
      <c r="BJ156" s="9">
        <f>IF((ROW()-6)&lt;=$Q$3,INDEX(LINEST(AH97:AH156,AI97:AT156,TRUE,TRUE),1,6),"")</f>
        <v/>
      </c>
      <c r="BK156" s="9">
        <f>IF((ROW()-6)&lt;=$Q$3,INDEX(LINEST(AH97:AH156,AI97:AT156,TRUE,TRUE),1,5),"")</f>
        <v/>
      </c>
      <c r="BL156" s="9">
        <f>IF((ROW()-6)&lt;=$Q$3,INDEX(LINEST(AH97:AH156,AI97:AT156,TRUE,TRUE),1,4),"")</f>
        <v/>
      </c>
      <c r="BM156" s="9">
        <f>IF((ROW()-6)&lt;=$Q$3,INDEX(LINEST(AH97:AH156,AI97:AT156,TRUE,TRUE),1,3),"")</f>
        <v/>
      </c>
      <c r="BN156" s="9">
        <f>IF((ROW()-6)&lt;=$Q$3,INDEX(LINEST(AH97:AH156,AI97:AT156,TRUE,TRUE),1,2),"")</f>
        <v/>
      </c>
      <c r="BO156" s="9">
        <f>IF((ROW()-6)&lt;=$Q$3,INDEX(LINEST(AH97:AH156,AI97:AT156,TRUE,TRUE),1,1),"")</f>
        <v/>
      </c>
      <c r="BP156" s="10">
        <f>IF((ROW()-6)&lt;=$Q$3,INDEX(LINEST(AH97:AH156,AI97:AT156,TRUE,TRUE),3,1),"")</f>
        <v/>
      </c>
      <c r="BR156" s="9">
        <f>IF(AND((ROW()-6)&lt;=$Q$3,ISNUMBER(BC155)),BC155/$Q$4+BD155*AI156+BE155*AJ156+BF155*AK156+BG155*AL156+BH155*AM156+BI155*AN156+BJ155*AO156+BK155*AP156+BL155*AQ156+BM155*AR156+BN155*AS156+BO155*AT156,"")</f>
        <v/>
      </c>
      <c r="BS156">
        <f>IF(ISNUMBER(BR156),AVERAGE(AH96:AH155),"")</f>
        <v/>
      </c>
      <c r="BT156">
        <f>IF(ISNUMBER(BR156),(AH156-BR156)^2,"")</f>
        <v/>
      </c>
      <c r="BU156">
        <f>IF(ISNUMBER(BR156),AH156^2,"")</f>
        <v/>
      </c>
      <c r="BV156">
        <f>IF(ISNUMBER(BR156),(AH156-BS156)^2,"")</f>
        <v/>
      </c>
    </row>
    <row r="157">
      <c r="O157">
        <f>IF($R157="","",CHOOSE($Q$2,YEAR(R157)*12+MONTH(R157),INT((R157-2)/7),YEAR(R157)*4+ROUNDUP(MONTH(R157)/3)))</f>
        <v/>
      </c>
      <c r="P157">
        <f>IF($R157="","",IF($R158="",1,IF(O157&lt;&gt;O158,1,0)))</f>
        <v/>
      </c>
      <c r="Q157">
        <f>IF(P157=1,SUM($P$7:P157),"")</f>
        <v/>
      </c>
      <c r="R157">
        <f>IF($A157="","",IF(ISNUMBER($A157),$A157,IFERROR(DATEVALUE($A157),NA())))</f>
        <v/>
      </c>
      <c r="S157" s="7">
        <f>IFERROR(INDEX($R$7:$R$60000,MATCH(ROW()-6,$Q$7:$Q$60000,0)),"")</f>
        <v/>
      </c>
      <c r="T157">
        <f>IFERROR(INDEX($B$7:$B$60000,MATCH(ROW()-6,$Q$7:$Q$60000,0)),"")</f>
        <v/>
      </c>
      <c r="U157">
        <f>IFERROR(INDEX($C$7:$C$60000,MATCH(ROW()-6,$Q$7:$Q$60000,0)),"")</f>
        <v/>
      </c>
      <c r="V157">
        <f>IFERROR(INDEX($D$7:$D$60000,MATCH(ROW()-6,$Q$7:$Q$60000,0)),"")</f>
        <v/>
      </c>
      <c r="W157">
        <f>IFERROR(INDEX($E$7:$E$60000,MATCH(ROW()-6,$Q$7:$Q$60000,0)),"")</f>
        <v/>
      </c>
      <c r="X157">
        <f>IFERROR(INDEX($F$7:$F$60000,MATCH(ROW()-6,$Q$7:$Q$60000,0)),"")</f>
        <v/>
      </c>
      <c r="Y157">
        <f>IFERROR(INDEX($G$7:$G$60000,MATCH(ROW()-6,$Q$7:$Q$60000,0)),"")</f>
        <v/>
      </c>
      <c r="Z157">
        <f>IFERROR(INDEX($H$7:$H$60000,MATCH(ROW()-6,$Q$7:$Q$60000,0)),"")</f>
        <v/>
      </c>
      <c r="AA157">
        <f>IFERROR(INDEX($I$7:$I$60000,MATCH(ROW()-6,$Q$7:$Q$60000,0)),"")</f>
        <v/>
      </c>
      <c r="AB157">
        <f>IFERROR(INDEX($J$7:$J$60000,MATCH(ROW()-6,$Q$7:$Q$60000,0)),"")</f>
        <v/>
      </c>
      <c r="AC157">
        <f>IFERROR(INDEX($K$7:$K$60000,MATCH(ROW()-6,$Q$7:$Q$60000,0)),"")</f>
        <v/>
      </c>
      <c r="AD157">
        <f>IFERROR(INDEX($L$7:$L$60000,MATCH(ROW()-6,$Q$7:$Q$60000,0)),"")</f>
        <v/>
      </c>
      <c r="AE157">
        <f>IFERROR(INDEX($M$7:$M$60000,MATCH(ROW()-6,$Q$7:$Q$60000,0)),"")</f>
        <v/>
      </c>
      <c r="AF157">
        <f>IFERROR(INDEX($N$7:$N$60000,MATCH(ROW()-6,$Q$7:$Q$60000,0)),"")</f>
        <v/>
      </c>
      <c r="AH157" s="9">
        <f>IF(OR($S157="",$S156=""),"",LN($T157/$T156))</f>
        <v/>
      </c>
      <c r="AI157" s="9">
        <f>IF(OR($S157="",$S156=""),"",$C$2*LN(U157/U156))</f>
        <v/>
      </c>
      <c r="AJ157" s="9">
        <f>IF(OR($S157="",$S156=""),"",$D$2*(V157-V156))</f>
        <v/>
      </c>
      <c r="AK157" s="9">
        <f>IF(OR($S157="",$S156=""),"",$E$2*(W157-W156))</f>
        <v/>
      </c>
      <c r="AL157" s="9">
        <f>IF(OR($S157="",$S156=""),"",$F$2*LN(X157/X156))</f>
        <v/>
      </c>
      <c r="AM157" s="9">
        <f>IF(OR($S157="",$S156=""),"",$G$2*(Y157-Y156))</f>
        <v/>
      </c>
      <c r="AN157" s="9">
        <f>IF(OR($S157="",$S156=""),"",$H$2*LN(Z157/Z156))</f>
        <v/>
      </c>
      <c r="AO157" s="9">
        <f>IF(OR($S157="",$S156=""),"",$I$2*(AA157-AA156))</f>
        <v/>
      </c>
      <c r="AP157" s="9">
        <f>IF(OR($S157="",$S156=""),"",$J$2*LN(AB157/AB156))</f>
        <v/>
      </c>
      <c r="AQ157" s="9">
        <f>IF(OR($S157="",$S156=""),"",$K$2*(AC157-AC156))</f>
        <v/>
      </c>
      <c r="AR157" s="9">
        <f>IF(OR($S157="",$S156=""),"",$L$2*LN(AD157/AD156))</f>
        <v/>
      </c>
      <c r="AS157" s="9">
        <f>IF(OR($S157="",$S156=""),"",$M$2*LN(AE157/AE156))</f>
        <v/>
      </c>
      <c r="AT157" s="9">
        <f>IF(OR($S157="",$S156=""),"",$N$2*LN(AF157/AF156))</f>
        <v/>
      </c>
      <c r="AV157" s="9">
        <f>IF($AH157="","",$AY$16+$AY$4*AI157+$AY$5*AJ157+$AY$6*AK157+$AY$7*AL157+$AY$8*AM157+$AY$9*AN157+$AY$10*AO157+$AY$11*AP157+$AY$12*AQ157+$AY$13*AR157+$AY$14*AS157+$AY$15*AT157)</f>
        <v/>
      </c>
      <c r="BC157" s="10">
        <f>IF((ROW()-6)&lt;=$Q$3,INDEX(LINEST(AH98:AH157,AI98:AT157,TRUE,TRUE),1,13)*$Q$4,"")</f>
        <v/>
      </c>
      <c r="BD157" s="9">
        <f>IF((ROW()-6)&lt;=$Q$3,INDEX(LINEST(AH98:AH157,AI98:AT157,TRUE,TRUE),1,12),"")</f>
        <v/>
      </c>
      <c r="BE157" s="9">
        <f>IF((ROW()-6)&lt;=$Q$3,INDEX(LINEST(AH98:AH157,AI98:AT157,TRUE,TRUE),1,11),"")</f>
        <v/>
      </c>
      <c r="BF157" s="9">
        <f>IF((ROW()-6)&lt;=$Q$3,INDEX(LINEST(AH98:AH157,AI98:AT157,TRUE,TRUE),1,10),"")</f>
        <v/>
      </c>
      <c r="BG157" s="9">
        <f>IF((ROW()-6)&lt;=$Q$3,INDEX(LINEST(AH98:AH157,AI98:AT157,TRUE,TRUE),1,9),"")</f>
        <v/>
      </c>
      <c r="BH157" s="9">
        <f>IF((ROW()-6)&lt;=$Q$3,INDEX(LINEST(AH98:AH157,AI98:AT157,TRUE,TRUE),1,8),"")</f>
        <v/>
      </c>
      <c r="BI157" s="9">
        <f>IF((ROW()-6)&lt;=$Q$3,INDEX(LINEST(AH98:AH157,AI98:AT157,TRUE,TRUE),1,7),"")</f>
        <v/>
      </c>
      <c r="BJ157" s="9">
        <f>IF((ROW()-6)&lt;=$Q$3,INDEX(LINEST(AH98:AH157,AI98:AT157,TRUE,TRUE),1,6),"")</f>
        <v/>
      </c>
      <c r="BK157" s="9">
        <f>IF((ROW()-6)&lt;=$Q$3,INDEX(LINEST(AH98:AH157,AI98:AT157,TRUE,TRUE),1,5),"")</f>
        <v/>
      </c>
      <c r="BL157" s="9">
        <f>IF((ROW()-6)&lt;=$Q$3,INDEX(LINEST(AH98:AH157,AI98:AT157,TRUE,TRUE),1,4),"")</f>
        <v/>
      </c>
      <c r="BM157" s="9">
        <f>IF((ROW()-6)&lt;=$Q$3,INDEX(LINEST(AH98:AH157,AI98:AT157,TRUE,TRUE),1,3),"")</f>
        <v/>
      </c>
      <c r="BN157" s="9">
        <f>IF((ROW()-6)&lt;=$Q$3,INDEX(LINEST(AH98:AH157,AI98:AT157,TRUE,TRUE),1,2),"")</f>
        <v/>
      </c>
      <c r="BO157" s="9">
        <f>IF((ROW()-6)&lt;=$Q$3,INDEX(LINEST(AH98:AH157,AI98:AT157,TRUE,TRUE),1,1),"")</f>
        <v/>
      </c>
      <c r="BP157" s="10">
        <f>IF((ROW()-6)&lt;=$Q$3,INDEX(LINEST(AH98:AH157,AI98:AT157,TRUE,TRUE),3,1),"")</f>
        <v/>
      </c>
      <c r="BR157" s="9">
        <f>IF(AND((ROW()-6)&lt;=$Q$3,ISNUMBER(BC156)),BC156/$Q$4+BD156*AI157+BE156*AJ157+BF156*AK157+BG156*AL157+BH156*AM157+BI156*AN157+BJ156*AO157+BK156*AP157+BL156*AQ157+BM156*AR157+BN156*AS157+BO156*AT157,"")</f>
        <v/>
      </c>
      <c r="BS157">
        <f>IF(ISNUMBER(BR157),AVERAGE(AH97:AH156),"")</f>
        <v/>
      </c>
      <c r="BT157">
        <f>IF(ISNUMBER(BR157),(AH157-BR157)^2,"")</f>
        <v/>
      </c>
      <c r="BU157">
        <f>IF(ISNUMBER(BR157),AH157^2,"")</f>
        <v/>
      </c>
      <c r="BV157">
        <f>IF(ISNUMBER(BR157),(AH157-BS157)^2,"")</f>
        <v/>
      </c>
    </row>
    <row r="158">
      <c r="O158">
        <f>IF($R158="","",CHOOSE($Q$2,YEAR(R158)*12+MONTH(R158),INT((R158-2)/7),YEAR(R158)*4+ROUNDUP(MONTH(R158)/3)))</f>
        <v/>
      </c>
      <c r="P158">
        <f>IF($R158="","",IF($R159="",1,IF(O158&lt;&gt;O159,1,0)))</f>
        <v/>
      </c>
      <c r="Q158">
        <f>IF(P158=1,SUM($P$7:P158),"")</f>
        <v/>
      </c>
      <c r="R158">
        <f>IF($A158="","",IF(ISNUMBER($A158),$A158,IFERROR(DATEVALUE($A158),NA())))</f>
        <v/>
      </c>
      <c r="S158" s="7">
        <f>IFERROR(INDEX($R$7:$R$60000,MATCH(ROW()-6,$Q$7:$Q$60000,0)),"")</f>
        <v/>
      </c>
      <c r="T158">
        <f>IFERROR(INDEX($B$7:$B$60000,MATCH(ROW()-6,$Q$7:$Q$60000,0)),"")</f>
        <v/>
      </c>
      <c r="U158">
        <f>IFERROR(INDEX($C$7:$C$60000,MATCH(ROW()-6,$Q$7:$Q$60000,0)),"")</f>
        <v/>
      </c>
      <c r="V158">
        <f>IFERROR(INDEX($D$7:$D$60000,MATCH(ROW()-6,$Q$7:$Q$60000,0)),"")</f>
        <v/>
      </c>
      <c r="W158">
        <f>IFERROR(INDEX($E$7:$E$60000,MATCH(ROW()-6,$Q$7:$Q$60000,0)),"")</f>
        <v/>
      </c>
      <c r="X158">
        <f>IFERROR(INDEX($F$7:$F$60000,MATCH(ROW()-6,$Q$7:$Q$60000,0)),"")</f>
        <v/>
      </c>
      <c r="Y158">
        <f>IFERROR(INDEX($G$7:$G$60000,MATCH(ROW()-6,$Q$7:$Q$60000,0)),"")</f>
        <v/>
      </c>
      <c r="Z158">
        <f>IFERROR(INDEX($H$7:$H$60000,MATCH(ROW()-6,$Q$7:$Q$60000,0)),"")</f>
        <v/>
      </c>
      <c r="AA158">
        <f>IFERROR(INDEX($I$7:$I$60000,MATCH(ROW()-6,$Q$7:$Q$60000,0)),"")</f>
        <v/>
      </c>
      <c r="AB158">
        <f>IFERROR(INDEX($J$7:$J$60000,MATCH(ROW()-6,$Q$7:$Q$60000,0)),"")</f>
        <v/>
      </c>
      <c r="AC158">
        <f>IFERROR(INDEX($K$7:$K$60000,MATCH(ROW()-6,$Q$7:$Q$60000,0)),"")</f>
        <v/>
      </c>
      <c r="AD158">
        <f>IFERROR(INDEX($L$7:$L$60000,MATCH(ROW()-6,$Q$7:$Q$60000,0)),"")</f>
        <v/>
      </c>
      <c r="AE158">
        <f>IFERROR(INDEX($M$7:$M$60000,MATCH(ROW()-6,$Q$7:$Q$60000,0)),"")</f>
        <v/>
      </c>
      <c r="AF158">
        <f>IFERROR(INDEX($N$7:$N$60000,MATCH(ROW()-6,$Q$7:$Q$60000,0)),"")</f>
        <v/>
      </c>
      <c r="AH158" s="9">
        <f>IF(OR($S158="",$S157=""),"",LN($T158/$T157))</f>
        <v/>
      </c>
      <c r="AI158" s="9">
        <f>IF(OR($S158="",$S157=""),"",$C$2*LN(U158/U157))</f>
        <v/>
      </c>
      <c r="AJ158" s="9">
        <f>IF(OR($S158="",$S157=""),"",$D$2*(V158-V157))</f>
        <v/>
      </c>
      <c r="AK158" s="9">
        <f>IF(OR($S158="",$S157=""),"",$E$2*(W158-W157))</f>
        <v/>
      </c>
      <c r="AL158" s="9">
        <f>IF(OR($S158="",$S157=""),"",$F$2*LN(X158/X157))</f>
        <v/>
      </c>
      <c r="AM158" s="9">
        <f>IF(OR($S158="",$S157=""),"",$G$2*(Y158-Y157))</f>
        <v/>
      </c>
      <c r="AN158" s="9">
        <f>IF(OR($S158="",$S157=""),"",$H$2*LN(Z158/Z157))</f>
        <v/>
      </c>
      <c r="AO158" s="9">
        <f>IF(OR($S158="",$S157=""),"",$I$2*(AA158-AA157))</f>
        <v/>
      </c>
      <c r="AP158" s="9">
        <f>IF(OR($S158="",$S157=""),"",$J$2*LN(AB158/AB157))</f>
        <v/>
      </c>
      <c r="AQ158" s="9">
        <f>IF(OR($S158="",$S157=""),"",$K$2*(AC158-AC157))</f>
        <v/>
      </c>
      <c r="AR158" s="9">
        <f>IF(OR($S158="",$S157=""),"",$L$2*LN(AD158/AD157))</f>
        <v/>
      </c>
      <c r="AS158" s="9">
        <f>IF(OR($S158="",$S157=""),"",$M$2*LN(AE158/AE157))</f>
        <v/>
      </c>
      <c r="AT158" s="9">
        <f>IF(OR($S158="",$S157=""),"",$N$2*LN(AF158/AF157))</f>
        <v/>
      </c>
      <c r="AV158" s="9">
        <f>IF($AH158="","",$AY$16+$AY$4*AI158+$AY$5*AJ158+$AY$6*AK158+$AY$7*AL158+$AY$8*AM158+$AY$9*AN158+$AY$10*AO158+$AY$11*AP158+$AY$12*AQ158+$AY$13*AR158+$AY$14*AS158+$AY$15*AT158)</f>
        <v/>
      </c>
      <c r="BC158" s="10">
        <f>IF((ROW()-6)&lt;=$Q$3,INDEX(LINEST(AH99:AH158,AI99:AT158,TRUE,TRUE),1,13)*$Q$4,"")</f>
        <v/>
      </c>
      <c r="BD158" s="9">
        <f>IF((ROW()-6)&lt;=$Q$3,INDEX(LINEST(AH99:AH158,AI99:AT158,TRUE,TRUE),1,12),"")</f>
        <v/>
      </c>
      <c r="BE158" s="9">
        <f>IF((ROW()-6)&lt;=$Q$3,INDEX(LINEST(AH99:AH158,AI99:AT158,TRUE,TRUE),1,11),"")</f>
        <v/>
      </c>
      <c r="BF158" s="9">
        <f>IF((ROW()-6)&lt;=$Q$3,INDEX(LINEST(AH99:AH158,AI99:AT158,TRUE,TRUE),1,10),"")</f>
        <v/>
      </c>
      <c r="BG158" s="9">
        <f>IF((ROW()-6)&lt;=$Q$3,INDEX(LINEST(AH99:AH158,AI99:AT158,TRUE,TRUE),1,9),"")</f>
        <v/>
      </c>
      <c r="BH158" s="9">
        <f>IF((ROW()-6)&lt;=$Q$3,INDEX(LINEST(AH99:AH158,AI99:AT158,TRUE,TRUE),1,8),"")</f>
        <v/>
      </c>
      <c r="BI158" s="9">
        <f>IF((ROW()-6)&lt;=$Q$3,INDEX(LINEST(AH99:AH158,AI99:AT158,TRUE,TRUE),1,7),"")</f>
        <v/>
      </c>
      <c r="BJ158" s="9">
        <f>IF((ROW()-6)&lt;=$Q$3,INDEX(LINEST(AH99:AH158,AI99:AT158,TRUE,TRUE),1,6),"")</f>
        <v/>
      </c>
      <c r="BK158" s="9">
        <f>IF((ROW()-6)&lt;=$Q$3,INDEX(LINEST(AH99:AH158,AI99:AT158,TRUE,TRUE),1,5),"")</f>
        <v/>
      </c>
      <c r="BL158" s="9">
        <f>IF((ROW()-6)&lt;=$Q$3,INDEX(LINEST(AH99:AH158,AI99:AT158,TRUE,TRUE),1,4),"")</f>
        <v/>
      </c>
      <c r="BM158" s="9">
        <f>IF((ROW()-6)&lt;=$Q$3,INDEX(LINEST(AH99:AH158,AI99:AT158,TRUE,TRUE),1,3),"")</f>
        <v/>
      </c>
      <c r="BN158" s="9">
        <f>IF((ROW()-6)&lt;=$Q$3,INDEX(LINEST(AH99:AH158,AI99:AT158,TRUE,TRUE),1,2),"")</f>
        <v/>
      </c>
      <c r="BO158" s="9">
        <f>IF((ROW()-6)&lt;=$Q$3,INDEX(LINEST(AH99:AH158,AI99:AT158,TRUE,TRUE),1,1),"")</f>
        <v/>
      </c>
      <c r="BP158" s="10">
        <f>IF((ROW()-6)&lt;=$Q$3,INDEX(LINEST(AH99:AH158,AI99:AT158,TRUE,TRUE),3,1),"")</f>
        <v/>
      </c>
      <c r="BR158" s="9">
        <f>IF(AND((ROW()-6)&lt;=$Q$3,ISNUMBER(BC157)),BC157/$Q$4+BD157*AI158+BE157*AJ158+BF157*AK158+BG157*AL158+BH157*AM158+BI157*AN158+BJ157*AO158+BK157*AP158+BL157*AQ158+BM157*AR158+BN157*AS158+BO157*AT158,"")</f>
        <v/>
      </c>
      <c r="BS158">
        <f>IF(ISNUMBER(BR158),AVERAGE(AH98:AH157),"")</f>
        <v/>
      </c>
      <c r="BT158">
        <f>IF(ISNUMBER(BR158),(AH158-BR158)^2,"")</f>
        <v/>
      </c>
      <c r="BU158">
        <f>IF(ISNUMBER(BR158),AH158^2,"")</f>
        <v/>
      </c>
      <c r="BV158">
        <f>IF(ISNUMBER(BR158),(AH158-BS158)^2,"")</f>
        <v/>
      </c>
    </row>
    <row r="159">
      <c r="O159">
        <f>IF($R159="","",CHOOSE($Q$2,YEAR(R159)*12+MONTH(R159),INT((R159-2)/7),YEAR(R159)*4+ROUNDUP(MONTH(R159)/3)))</f>
        <v/>
      </c>
      <c r="P159">
        <f>IF($R159="","",IF($R160="",1,IF(O159&lt;&gt;O160,1,0)))</f>
        <v/>
      </c>
      <c r="Q159">
        <f>IF(P159=1,SUM($P$7:P159),"")</f>
        <v/>
      </c>
      <c r="R159">
        <f>IF($A159="","",IF(ISNUMBER($A159),$A159,IFERROR(DATEVALUE($A159),NA())))</f>
        <v/>
      </c>
      <c r="S159" s="7">
        <f>IFERROR(INDEX($R$7:$R$60000,MATCH(ROW()-6,$Q$7:$Q$60000,0)),"")</f>
        <v/>
      </c>
      <c r="T159">
        <f>IFERROR(INDEX($B$7:$B$60000,MATCH(ROW()-6,$Q$7:$Q$60000,0)),"")</f>
        <v/>
      </c>
      <c r="U159">
        <f>IFERROR(INDEX($C$7:$C$60000,MATCH(ROW()-6,$Q$7:$Q$60000,0)),"")</f>
        <v/>
      </c>
      <c r="V159">
        <f>IFERROR(INDEX($D$7:$D$60000,MATCH(ROW()-6,$Q$7:$Q$60000,0)),"")</f>
        <v/>
      </c>
      <c r="W159">
        <f>IFERROR(INDEX($E$7:$E$60000,MATCH(ROW()-6,$Q$7:$Q$60000,0)),"")</f>
        <v/>
      </c>
      <c r="X159">
        <f>IFERROR(INDEX($F$7:$F$60000,MATCH(ROW()-6,$Q$7:$Q$60000,0)),"")</f>
        <v/>
      </c>
      <c r="Y159">
        <f>IFERROR(INDEX($G$7:$G$60000,MATCH(ROW()-6,$Q$7:$Q$60000,0)),"")</f>
        <v/>
      </c>
      <c r="Z159">
        <f>IFERROR(INDEX($H$7:$H$60000,MATCH(ROW()-6,$Q$7:$Q$60000,0)),"")</f>
        <v/>
      </c>
      <c r="AA159">
        <f>IFERROR(INDEX($I$7:$I$60000,MATCH(ROW()-6,$Q$7:$Q$60000,0)),"")</f>
        <v/>
      </c>
      <c r="AB159">
        <f>IFERROR(INDEX($J$7:$J$60000,MATCH(ROW()-6,$Q$7:$Q$60000,0)),"")</f>
        <v/>
      </c>
      <c r="AC159">
        <f>IFERROR(INDEX($K$7:$K$60000,MATCH(ROW()-6,$Q$7:$Q$60000,0)),"")</f>
        <v/>
      </c>
      <c r="AD159">
        <f>IFERROR(INDEX($L$7:$L$60000,MATCH(ROW()-6,$Q$7:$Q$60000,0)),"")</f>
        <v/>
      </c>
      <c r="AE159">
        <f>IFERROR(INDEX($M$7:$M$60000,MATCH(ROW()-6,$Q$7:$Q$60000,0)),"")</f>
        <v/>
      </c>
      <c r="AF159">
        <f>IFERROR(INDEX($N$7:$N$60000,MATCH(ROW()-6,$Q$7:$Q$60000,0)),"")</f>
        <v/>
      </c>
      <c r="AH159" s="9">
        <f>IF(OR($S159="",$S158=""),"",LN($T159/$T158))</f>
        <v/>
      </c>
      <c r="AI159" s="9">
        <f>IF(OR($S159="",$S158=""),"",$C$2*LN(U159/U158))</f>
        <v/>
      </c>
      <c r="AJ159" s="9">
        <f>IF(OR($S159="",$S158=""),"",$D$2*(V159-V158))</f>
        <v/>
      </c>
      <c r="AK159" s="9">
        <f>IF(OR($S159="",$S158=""),"",$E$2*(W159-W158))</f>
        <v/>
      </c>
      <c r="AL159" s="9">
        <f>IF(OR($S159="",$S158=""),"",$F$2*LN(X159/X158))</f>
        <v/>
      </c>
      <c r="AM159" s="9">
        <f>IF(OR($S159="",$S158=""),"",$G$2*(Y159-Y158))</f>
        <v/>
      </c>
      <c r="AN159" s="9">
        <f>IF(OR($S159="",$S158=""),"",$H$2*LN(Z159/Z158))</f>
        <v/>
      </c>
      <c r="AO159" s="9">
        <f>IF(OR($S159="",$S158=""),"",$I$2*(AA159-AA158))</f>
        <v/>
      </c>
      <c r="AP159" s="9">
        <f>IF(OR($S159="",$S158=""),"",$J$2*LN(AB159/AB158))</f>
        <v/>
      </c>
      <c r="AQ159" s="9">
        <f>IF(OR($S159="",$S158=""),"",$K$2*(AC159-AC158))</f>
        <v/>
      </c>
      <c r="AR159" s="9">
        <f>IF(OR($S159="",$S158=""),"",$L$2*LN(AD159/AD158))</f>
        <v/>
      </c>
      <c r="AS159" s="9">
        <f>IF(OR($S159="",$S158=""),"",$M$2*LN(AE159/AE158))</f>
        <v/>
      </c>
      <c r="AT159" s="9">
        <f>IF(OR($S159="",$S158=""),"",$N$2*LN(AF159/AF158))</f>
        <v/>
      </c>
      <c r="AV159" s="9">
        <f>IF($AH159="","",$AY$16+$AY$4*AI159+$AY$5*AJ159+$AY$6*AK159+$AY$7*AL159+$AY$8*AM159+$AY$9*AN159+$AY$10*AO159+$AY$11*AP159+$AY$12*AQ159+$AY$13*AR159+$AY$14*AS159+$AY$15*AT159)</f>
        <v/>
      </c>
      <c r="BC159" s="10">
        <f>IF((ROW()-6)&lt;=$Q$3,INDEX(LINEST(AH100:AH159,AI100:AT159,TRUE,TRUE),1,13)*$Q$4,"")</f>
        <v/>
      </c>
      <c r="BD159" s="9">
        <f>IF((ROW()-6)&lt;=$Q$3,INDEX(LINEST(AH100:AH159,AI100:AT159,TRUE,TRUE),1,12),"")</f>
        <v/>
      </c>
      <c r="BE159" s="9">
        <f>IF((ROW()-6)&lt;=$Q$3,INDEX(LINEST(AH100:AH159,AI100:AT159,TRUE,TRUE),1,11),"")</f>
        <v/>
      </c>
      <c r="BF159" s="9">
        <f>IF((ROW()-6)&lt;=$Q$3,INDEX(LINEST(AH100:AH159,AI100:AT159,TRUE,TRUE),1,10),"")</f>
        <v/>
      </c>
      <c r="BG159" s="9">
        <f>IF((ROW()-6)&lt;=$Q$3,INDEX(LINEST(AH100:AH159,AI100:AT159,TRUE,TRUE),1,9),"")</f>
        <v/>
      </c>
      <c r="BH159" s="9">
        <f>IF((ROW()-6)&lt;=$Q$3,INDEX(LINEST(AH100:AH159,AI100:AT159,TRUE,TRUE),1,8),"")</f>
        <v/>
      </c>
      <c r="BI159" s="9">
        <f>IF((ROW()-6)&lt;=$Q$3,INDEX(LINEST(AH100:AH159,AI100:AT159,TRUE,TRUE),1,7),"")</f>
        <v/>
      </c>
      <c r="BJ159" s="9">
        <f>IF((ROW()-6)&lt;=$Q$3,INDEX(LINEST(AH100:AH159,AI100:AT159,TRUE,TRUE),1,6),"")</f>
        <v/>
      </c>
      <c r="BK159" s="9">
        <f>IF((ROW()-6)&lt;=$Q$3,INDEX(LINEST(AH100:AH159,AI100:AT159,TRUE,TRUE),1,5),"")</f>
        <v/>
      </c>
      <c r="BL159" s="9">
        <f>IF((ROW()-6)&lt;=$Q$3,INDEX(LINEST(AH100:AH159,AI100:AT159,TRUE,TRUE),1,4),"")</f>
        <v/>
      </c>
      <c r="BM159" s="9">
        <f>IF((ROW()-6)&lt;=$Q$3,INDEX(LINEST(AH100:AH159,AI100:AT159,TRUE,TRUE),1,3),"")</f>
        <v/>
      </c>
      <c r="BN159" s="9">
        <f>IF((ROW()-6)&lt;=$Q$3,INDEX(LINEST(AH100:AH159,AI100:AT159,TRUE,TRUE),1,2),"")</f>
        <v/>
      </c>
      <c r="BO159" s="9">
        <f>IF((ROW()-6)&lt;=$Q$3,INDEX(LINEST(AH100:AH159,AI100:AT159,TRUE,TRUE),1,1),"")</f>
        <v/>
      </c>
      <c r="BP159" s="10">
        <f>IF((ROW()-6)&lt;=$Q$3,INDEX(LINEST(AH100:AH159,AI100:AT159,TRUE,TRUE),3,1),"")</f>
        <v/>
      </c>
      <c r="BR159" s="9">
        <f>IF(AND((ROW()-6)&lt;=$Q$3,ISNUMBER(BC158)),BC158/$Q$4+BD158*AI159+BE158*AJ159+BF158*AK159+BG158*AL159+BH158*AM159+BI158*AN159+BJ158*AO159+BK158*AP159+BL158*AQ159+BM158*AR159+BN158*AS159+BO158*AT159,"")</f>
        <v/>
      </c>
      <c r="BS159">
        <f>IF(ISNUMBER(BR159),AVERAGE(AH99:AH158),"")</f>
        <v/>
      </c>
      <c r="BT159">
        <f>IF(ISNUMBER(BR159),(AH159-BR159)^2,"")</f>
        <v/>
      </c>
      <c r="BU159">
        <f>IF(ISNUMBER(BR159),AH159^2,"")</f>
        <v/>
      </c>
      <c r="BV159">
        <f>IF(ISNUMBER(BR159),(AH159-BS159)^2,"")</f>
        <v/>
      </c>
    </row>
    <row r="160">
      <c r="O160">
        <f>IF($R160="","",CHOOSE($Q$2,YEAR(R160)*12+MONTH(R160),INT((R160-2)/7),YEAR(R160)*4+ROUNDUP(MONTH(R160)/3)))</f>
        <v/>
      </c>
      <c r="P160">
        <f>IF($R160="","",IF($R161="",1,IF(O160&lt;&gt;O161,1,0)))</f>
        <v/>
      </c>
      <c r="Q160">
        <f>IF(P160=1,SUM($P$7:P160),"")</f>
        <v/>
      </c>
      <c r="R160">
        <f>IF($A160="","",IF(ISNUMBER($A160),$A160,IFERROR(DATEVALUE($A160),NA())))</f>
        <v/>
      </c>
      <c r="S160" s="7">
        <f>IFERROR(INDEX($R$7:$R$60000,MATCH(ROW()-6,$Q$7:$Q$60000,0)),"")</f>
        <v/>
      </c>
      <c r="T160">
        <f>IFERROR(INDEX($B$7:$B$60000,MATCH(ROW()-6,$Q$7:$Q$60000,0)),"")</f>
        <v/>
      </c>
      <c r="U160">
        <f>IFERROR(INDEX($C$7:$C$60000,MATCH(ROW()-6,$Q$7:$Q$60000,0)),"")</f>
        <v/>
      </c>
      <c r="V160">
        <f>IFERROR(INDEX($D$7:$D$60000,MATCH(ROW()-6,$Q$7:$Q$60000,0)),"")</f>
        <v/>
      </c>
      <c r="W160">
        <f>IFERROR(INDEX($E$7:$E$60000,MATCH(ROW()-6,$Q$7:$Q$60000,0)),"")</f>
        <v/>
      </c>
      <c r="X160">
        <f>IFERROR(INDEX($F$7:$F$60000,MATCH(ROW()-6,$Q$7:$Q$60000,0)),"")</f>
        <v/>
      </c>
      <c r="Y160">
        <f>IFERROR(INDEX($G$7:$G$60000,MATCH(ROW()-6,$Q$7:$Q$60000,0)),"")</f>
        <v/>
      </c>
      <c r="Z160">
        <f>IFERROR(INDEX($H$7:$H$60000,MATCH(ROW()-6,$Q$7:$Q$60000,0)),"")</f>
        <v/>
      </c>
      <c r="AA160">
        <f>IFERROR(INDEX($I$7:$I$60000,MATCH(ROW()-6,$Q$7:$Q$60000,0)),"")</f>
        <v/>
      </c>
      <c r="AB160">
        <f>IFERROR(INDEX($J$7:$J$60000,MATCH(ROW()-6,$Q$7:$Q$60000,0)),"")</f>
        <v/>
      </c>
      <c r="AC160">
        <f>IFERROR(INDEX($K$7:$K$60000,MATCH(ROW()-6,$Q$7:$Q$60000,0)),"")</f>
        <v/>
      </c>
      <c r="AD160">
        <f>IFERROR(INDEX($L$7:$L$60000,MATCH(ROW()-6,$Q$7:$Q$60000,0)),"")</f>
        <v/>
      </c>
      <c r="AE160">
        <f>IFERROR(INDEX($M$7:$M$60000,MATCH(ROW()-6,$Q$7:$Q$60000,0)),"")</f>
        <v/>
      </c>
      <c r="AF160">
        <f>IFERROR(INDEX($N$7:$N$60000,MATCH(ROW()-6,$Q$7:$Q$60000,0)),"")</f>
        <v/>
      </c>
      <c r="AH160" s="9">
        <f>IF(OR($S160="",$S159=""),"",LN($T160/$T159))</f>
        <v/>
      </c>
      <c r="AI160" s="9">
        <f>IF(OR($S160="",$S159=""),"",$C$2*LN(U160/U159))</f>
        <v/>
      </c>
      <c r="AJ160" s="9">
        <f>IF(OR($S160="",$S159=""),"",$D$2*(V160-V159))</f>
        <v/>
      </c>
      <c r="AK160" s="9">
        <f>IF(OR($S160="",$S159=""),"",$E$2*(W160-W159))</f>
        <v/>
      </c>
      <c r="AL160" s="9">
        <f>IF(OR($S160="",$S159=""),"",$F$2*LN(X160/X159))</f>
        <v/>
      </c>
      <c r="AM160" s="9">
        <f>IF(OR($S160="",$S159=""),"",$G$2*(Y160-Y159))</f>
        <v/>
      </c>
      <c r="AN160" s="9">
        <f>IF(OR($S160="",$S159=""),"",$H$2*LN(Z160/Z159))</f>
        <v/>
      </c>
      <c r="AO160" s="9">
        <f>IF(OR($S160="",$S159=""),"",$I$2*(AA160-AA159))</f>
        <v/>
      </c>
      <c r="AP160" s="9">
        <f>IF(OR($S160="",$S159=""),"",$J$2*LN(AB160/AB159))</f>
        <v/>
      </c>
      <c r="AQ160" s="9">
        <f>IF(OR($S160="",$S159=""),"",$K$2*(AC160-AC159))</f>
        <v/>
      </c>
      <c r="AR160" s="9">
        <f>IF(OR($S160="",$S159=""),"",$L$2*LN(AD160/AD159))</f>
        <v/>
      </c>
      <c r="AS160" s="9">
        <f>IF(OR($S160="",$S159=""),"",$M$2*LN(AE160/AE159))</f>
        <v/>
      </c>
      <c r="AT160" s="9">
        <f>IF(OR($S160="",$S159=""),"",$N$2*LN(AF160/AF159))</f>
        <v/>
      </c>
      <c r="AV160" s="9">
        <f>IF($AH160="","",$AY$16+$AY$4*AI160+$AY$5*AJ160+$AY$6*AK160+$AY$7*AL160+$AY$8*AM160+$AY$9*AN160+$AY$10*AO160+$AY$11*AP160+$AY$12*AQ160+$AY$13*AR160+$AY$14*AS160+$AY$15*AT160)</f>
        <v/>
      </c>
      <c r="BC160" s="10">
        <f>IF((ROW()-6)&lt;=$Q$3,INDEX(LINEST(AH101:AH160,AI101:AT160,TRUE,TRUE),1,13)*$Q$4,"")</f>
        <v/>
      </c>
      <c r="BD160" s="9">
        <f>IF((ROW()-6)&lt;=$Q$3,INDEX(LINEST(AH101:AH160,AI101:AT160,TRUE,TRUE),1,12),"")</f>
        <v/>
      </c>
      <c r="BE160" s="9">
        <f>IF((ROW()-6)&lt;=$Q$3,INDEX(LINEST(AH101:AH160,AI101:AT160,TRUE,TRUE),1,11),"")</f>
        <v/>
      </c>
      <c r="BF160" s="9">
        <f>IF((ROW()-6)&lt;=$Q$3,INDEX(LINEST(AH101:AH160,AI101:AT160,TRUE,TRUE),1,10),"")</f>
        <v/>
      </c>
      <c r="BG160" s="9">
        <f>IF((ROW()-6)&lt;=$Q$3,INDEX(LINEST(AH101:AH160,AI101:AT160,TRUE,TRUE),1,9),"")</f>
        <v/>
      </c>
      <c r="BH160" s="9">
        <f>IF((ROW()-6)&lt;=$Q$3,INDEX(LINEST(AH101:AH160,AI101:AT160,TRUE,TRUE),1,8),"")</f>
        <v/>
      </c>
      <c r="BI160" s="9">
        <f>IF((ROW()-6)&lt;=$Q$3,INDEX(LINEST(AH101:AH160,AI101:AT160,TRUE,TRUE),1,7),"")</f>
        <v/>
      </c>
      <c r="BJ160" s="9">
        <f>IF((ROW()-6)&lt;=$Q$3,INDEX(LINEST(AH101:AH160,AI101:AT160,TRUE,TRUE),1,6),"")</f>
        <v/>
      </c>
      <c r="BK160" s="9">
        <f>IF((ROW()-6)&lt;=$Q$3,INDEX(LINEST(AH101:AH160,AI101:AT160,TRUE,TRUE),1,5),"")</f>
        <v/>
      </c>
      <c r="BL160" s="9">
        <f>IF((ROW()-6)&lt;=$Q$3,INDEX(LINEST(AH101:AH160,AI101:AT160,TRUE,TRUE),1,4),"")</f>
        <v/>
      </c>
      <c r="BM160" s="9">
        <f>IF((ROW()-6)&lt;=$Q$3,INDEX(LINEST(AH101:AH160,AI101:AT160,TRUE,TRUE),1,3),"")</f>
        <v/>
      </c>
      <c r="BN160" s="9">
        <f>IF((ROW()-6)&lt;=$Q$3,INDEX(LINEST(AH101:AH160,AI101:AT160,TRUE,TRUE),1,2),"")</f>
        <v/>
      </c>
      <c r="BO160" s="9">
        <f>IF((ROW()-6)&lt;=$Q$3,INDEX(LINEST(AH101:AH160,AI101:AT160,TRUE,TRUE),1,1),"")</f>
        <v/>
      </c>
      <c r="BP160" s="10">
        <f>IF((ROW()-6)&lt;=$Q$3,INDEX(LINEST(AH101:AH160,AI101:AT160,TRUE,TRUE),3,1),"")</f>
        <v/>
      </c>
      <c r="BR160" s="9">
        <f>IF(AND((ROW()-6)&lt;=$Q$3,ISNUMBER(BC159)),BC159/$Q$4+BD159*AI160+BE159*AJ160+BF159*AK160+BG159*AL160+BH159*AM160+BI159*AN160+BJ159*AO160+BK159*AP160+BL159*AQ160+BM159*AR160+BN159*AS160+BO159*AT160,"")</f>
        <v/>
      </c>
      <c r="BS160">
        <f>IF(ISNUMBER(BR160),AVERAGE(AH100:AH159),"")</f>
        <v/>
      </c>
      <c r="BT160">
        <f>IF(ISNUMBER(BR160),(AH160-BR160)^2,"")</f>
        <v/>
      </c>
      <c r="BU160">
        <f>IF(ISNUMBER(BR160),AH160^2,"")</f>
        <v/>
      </c>
      <c r="BV160">
        <f>IF(ISNUMBER(BR160),(AH160-BS160)^2,"")</f>
        <v/>
      </c>
    </row>
    <row r="161">
      <c r="O161">
        <f>IF($R161="","",CHOOSE($Q$2,YEAR(R161)*12+MONTH(R161),INT((R161-2)/7),YEAR(R161)*4+ROUNDUP(MONTH(R161)/3)))</f>
        <v/>
      </c>
      <c r="P161">
        <f>IF($R161="","",IF($R162="",1,IF(O161&lt;&gt;O162,1,0)))</f>
        <v/>
      </c>
      <c r="Q161">
        <f>IF(P161=1,SUM($P$7:P161),"")</f>
        <v/>
      </c>
      <c r="R161">
        <f>IF($A161="","",IF(ISNUMBER($A161),$A161,IFERROR(DATEVALUE($A161),NA())))</f>
        <v/>
      </c>
      <c r="S161" s="7">
        <f>IFERROR(INDEX($R$7:$R$60000,MATCH(ROW()-6,$Q$7:$Q$60000,0)),"")</f>
        <v/>
      </c>
      <c r="T161">
        <f>IFERROR(INDEX($B$7:$B$60000,MATCH(ROW()-6,$Q$7:$Q$60000,0)),"")</f>
        <v/>
      </c>
      <c r="U161">
        <f>IFERROR(INDEX($C$7:$C$60000,MATCH(ROW()-6,$Q$7:$Q$60000,0)),"")</f>
        <v/>
      </c>
      <c r="V161">
        <f>IFERROR(INDEX($D$7:$D$60000,MATCH(ROW()-6,$Q$7:$Q$60000,0)),"")</f>
        <v/>
      </c>
      <c r="W161">
        <f>IFERROR(INDEX($E$7:$E$60000,MATCH(ROW()-6,$Q$7:$Q$60000,0)),"")</f>
        <v/>
      </c>
      <c r="X161">
        <f>IFERROR(INDEX($F$7:$F$60000,MATCH(ROW()-6,$Q$7:$Q$60000,0)),"")</f>
        <v/>
      </c>
      <c r="Y161">
        <f>IFERROR(INDEX($G$7:$G$60000,MATCH(ROW()-6,$Q$7:$Q$60000,0)),"")</f>
        <v/>
      </c>
      <c r="Z161">
        <f>IFERROR(INDEX($H$7:$H$60000,MATCH(ROW()-6,$Q$7:$Q$60000,0)),"")</f>
        <v/>
      </c>
      <c r="AA161">
        <f>IFERROR(INDEX($I$7:$I$60000,MATCH(ROW()-6,$Q$7:$Q$60000,0)),"")</f>
        <v/>
      </c>
      <c r="AB161">
        <f>IFERROR(INDEX($J$7:$J$60000,MATCH(ROW()-6,$Q$7:$Q$60000,0)),"")</f>
        <v/>
      </c>
      <c r="AC161">
        <f>IFERROR(INDEX($K$7:$K$60000,MATCH(ROW()-6,$Q$7:$Q$60000,0)),"")</f>
        <v/>
      </c>
      <c r="AD161">
        <f>IFERROR(INDEX($L$7:$L$60000,MATCH(ROW()-6,$Q$7:$Q$60000,0)),"")</f>
        <v/>
      </c>
      <c r="AE161">
        <f>IFERROR(INDEX($M$7:$M$60000,MATCH(ROW()-6,$Q$7:$Q$60000,0)),"")</f>
        <v/>
      </c>
      <c r="AF161">
        <f>IFERROR(INDEX($N$7:$N$60000,MATCH(ROW()-6,$Q$7:$Q$60000,0)),"")</f>
        <v/>
      </c>
      <c r="AH161" s="9">
        <f>IF(OR($S161="",$S160=""),"",LN($T161/$T160))</f>
        <v/>
      </c>
      <c r="AI161" s="9">
        <f>IF(OR($S161="",$S160=""),"",$C$2*LN(U161/U160))</f>
        <v/>
      </c>
      <c r="AJ161" s="9">
        <f>IF(OR($S161="",$S160=""),"",$D$2*(V161-V160))</f>
        <v/>
      </c>
      <c r="AK161" s="9">
        <f>IF(OR($S161="",$S160=""),"",$E$2*(W161-W160))</f>
        <v/>
      </c>
      <c r="AL161" s="9">
        <f>IF(OR($S161="",$S160=""),"",$F$2*LN(X161/X160))</f>
        <v/>
      </c>
      <c r="AM161" s="9">
        <f>IF(OR($S161="",$S160=""),"",$G$2*(Y161-Y160))</f>
        <v/>
      </c>
      <c r="AN161" s="9">
        <f>IF(OR($S161="",$S160=""),"",$H$2*LN(Z161/Z160))</f>
        <v/>
      </c>
      <c r="AO161" s="9">
        <f>IF(OR($S161="",$S160=""),"",$I$2*(AA161-AA160))</f>
        <v/>
      </c>
      <c r="AP161" s="9">
        <f>IF(OR($S161="",$S160=""),"",$J$2*LN(AB161/AB160))</f>
        <v/>
      </c>
      <c r="AQ161" s="9">
        <f>IF(OR($S161="",$S160=""),"",$K$2*(AC161-AC160))</f>
        <v/>
      </c>
      <c r="AR161" s="9">
        <f>IF(OR($S161="",$S160=""),"",$L$2*LN(AD161/AD160))</f>
        <v/>
      </c>
      <c r="AS161" s="9">
        <f>IF(OR($S161="",$S160=""),"",$M$2*LN(AE161/AE160))</f>
        <v/>
      </c>
      <c r="AT161" s="9">
        <f>IF(OR($S161="",$S160=""),"",$N$2*LN(AF161/AF160))</f>
        <v/>
      </c>
      <c r="AV161" s="9">
        <f>IF($AH161="","",$AY$16+$AY$4*AI161+$AY$5*AJ161+$AY$6*AK161+$AY$7*AL161+$AY$8*AM161+$AY$9*AN161+$AY$10*AO161+$AY$11*AP161+$AY$12*AQ161+$AY$13*AR161+$AY$14*AS161+$AY$15*AT161)</f>
        <v/>
      </c>
      <c r="BC161" s="10">
        <f>IF((ROW()-6)&lt;=$Q$3,INDEX(LINEST(AH102:AH161,AI102:AT161,TRUE,TRUE),1,13)*$Q$4,"")</f>
        <v/>
      </c>
      <c r="BD161" s="9">
        <f>IF((ROW()-6)&lt;=$Q$3,INDEX(LINEST(AH102:AH161,AI102:AT161,TRUE,TRUE),1,12),"")</f>
        <v/>
      </c>
      <c r="BE161" s="9">
        <f>IF((ROW()-6)&lt;=$Q$3,INDEX(LINEST(AH102:AH161,AI102:AT161,TRUE,TRUE),1,11),"")</f>
        <v/>
      </c>
      <c r="BF161" s="9">
        <f>IF((ROW()-6)&lt;=$Q$3,INDEX(LINEST(AH102:AH161,AI102:AT161,TRUE,TRUE),1,10),"")</f>
        <v/>
      </c>
      <c r="BG161" s="9">
        <f>IF((ROW()-6)&lt;=$Q$3,INDEX(LINEST(AH102:AH161,AI102:AT161,TRUE,TRUE),1,9),"")</f>
        <v/>
      </c>
      <c r="BH161" s="9">
        <f>IF((ROW()-6)&lt;=$Q$3,INDEX(LINEST(AH102:AH161,AI102:AT161,TRUE,TRUE),1,8),"")</f>
        <v/>
      </c>
      <c r="BI161" s="9">
        <f>IF((ROW()-6)&lt;=$Q$3,INDEX(LINEST(AH102:AH161,AI102:AT161,TRUE,TRUE),1,7),"")</f>
        <v/>
      </c>
      <c r="BJ161" s="9">
        <f>IF((ROW()-6)&lt;=$Q$3,INDEX(LINEST(AH102:AH161,AI102:AT161,TRUE,TRUE),1,6),"")</f>
        <v/>
      </c>
      <c r="BK161" s="9">
        <f>IF((ROW()-6)&lt;=$Q$3,INDEX(LINEST(AH102:AH161,AI102:AT161,TRUE,TRUE),1,5),"")</f>
        <v/>
      </c>
      <c r="BL161" s="9">
        <f>IF((ROW()-6)&lt;=$Q$3,INDEX(LINEST(AH102:AH161,AI102:AT161,TRUE,TRUE),1,4),"")</f>
        <v/>
      </c>
      <c r="BM161" s="9">
        <f>IF((ROW()-6)&lt;=$Q$3,INDEX(LINEST(AH102:AH161,AI102:AT161,TRUE,TRUE),1,3),"")</f>
        <v/>
      </c>
      <c r="BN161" s="9">
        <f>IF((ROW()-6)&lt;=$Q$3,INDEX(LINEST(AH102:AH161,AI102:AT161,TRUE,TRUE),1,2),"")</f>
        <v/>
      </c>
      <c r="BO161" s="9">
        <f>IF((ROW()-6)&lt;=$Q$3,INDEX(LINEST(AH102:AH161,AI102:AT161,TRUE,TRUE),1,1),"")</f>
        <v/>
      </c>
      <c r="BP161" s="10">
        <f>IF((ROW()-6)&lt;=$Q$3,INDEX(LINEST(AH102:AH161,AI102:AT161,TRUE,TRUE),3,1),"")</f>
        <v/>
      </c>
      <c r="BR161" s="9">
        <f>IF(AND((ROW()-6)&lt;=$Q$3,ISNUMBER(BC160)),BC160/$Q$4+BD160*AI161+BE160*AJ161+BF160*AK161+BG160*AL161+BH160*AM161+BI160*AN161+BJ160*AO161+BK160*AP161+BL160*AQ161+BM160*AR161+BN160*AS161+BO160*AT161,"")</f>
        <v/>
      </c>
      <c r="BS161">
        <f>IF(ISNUMBER(BR161),AVERAGE(AH101:AH160),"")</f>
        <v/>
      </c>
      <c r="BT161">
        <f>IF(ISNUMBER(BR161),(AH161-BR161)^2,"")</f>
        <v/>
      </c>
      <c r="BU161">
        <f>IF(ISNUMBER(BR161),AH161^2,"")</f>
        <v/>
      </c>
      <c r="BV161">
        <f>IF(ISNUMBER(BR161),(AH161-BS161)^2,"")</f>
        <v/>
      </c>
    </row>
    <row r="162">
      <c r="O162">
        <f>IF($R162="","",CHOOSE($Q$2,YEAR(R162)*12+MONTH(R162),INT((R162-2)/7),YEAR(R162)*4+ROUNDUP(MONTH(R162)/3)))</f>
        <v/>
      </c>
      <c r="P162">
        <f>IF($R162="","",IF($R163="",1,IF(O162&lt;&gt;O163,1,0)))</f>
        <v/>
      </c>
      <c r="Q162">
        <f>IF(P162=1,SUM($P$7:P162),"")</f>
        <v/>
      </c>
      <c r="R162">
        <f>IF($A162="","",IF(ISNUMBER($A162),$A162,IFERROR(DATEVALUE($A162),NA())))</f>
        <v/>
      </c>
      <c r="S162" s="7">
        <f>IFERROR(INDEX($R$7:$R$60000,MATCH(ROW()-6,$Q$7:$Q$60000,0)),"")</f>
        <v/>
      </c>
      <c r="T162">
        <f>IFERROR(INDEX($B$7:$B$60000,MATCH(ROW()-6,$Q$7:$Q$60000,0)),"")</f>
        <v/>
      </c>
      <c r="U162">
        <f>IFERROR(INDEX($C$7:$C$60000,MATCH(ROW()-6,$Q$7:$Q$60000,0)),"")</f>
        <v/>
      </c>
      <c r="V162">
        <f>IFERROR(INDEX($D$7:$D$60000,MATCH(ROW()-6,$Q$7:$Q$60000,0)),"")</f>
        <v/>
      </c>
      <c r="W162">
        <f>IFERROR(INDEX($E$7:$E$60000,MATCH(ROW()-6,$Q$7:$Q$60000,0)),"")</f>
        <v/>
      </c>
      <c r="X162">
        <f>IFERROR(INDEX($F$7:$F$60000,MATCH(ROW()-6,$Q$7:$Q$60000,0)),"")</f>
        <v/>
      </c>
      <c r="Y162">
        <f>IFERROR(INDEX($G$7:$G$60000,MATCH(ROW()-6,$Q$7:$Q$60000,0)),"")</f>
        <v/>
      </c>
      <c r="Z162">
        <f>IFERROR(INDEX($H$7:$H$60000,MATCH(ROW()-6,$Q$7:$Q$60000,0)),"")</f>
        <v/>
      </c>
      <c r="AA162">
        <f>IFERROR(INDEX($I$7:$I$60000,MATCH(ROW()-6,$Q$7:$Q$60000,0)),"")</f>
        <v/>
      </c>
      <c r="AB162">
        <f>IFERROR(INDEX($J$7:$J$60000,MATCH(ROW()-6,$Q$7:$Q$60000,0)),"")</f>
        <v/>
      </c>
      <c r="AC162">
        <f>IFERROR(INDEX($K$7:$K$60000,MATCH(ROW()-6,$Q$7:$Q$60000,0)),"")</f>
        <v/>
      </c>
      <c r="AD162">
        <f>IFERROR(INDEX($L$7:$L$60000,MATCH(ROW()-6,$Q$7:$Q$60000,0)),"")</f>
        <v/>
      </c>
      <c r="AE162">
        <f>IFERROR(INDEX($M$7:$M$60000,MATCH(ROW()-6,$Q$7:$Q$60000,0)),"")</f>
        <v/>
      </c>
      <c r="AF162">
        <f>IFERROR(INDEX($N$7:$N$60000,MATCH(ROW()-6,$Q$7:$Q$60000,0)),"")</f>
        <v/>
      </c>
      <c r="AH162" s="9">
        <f>IF(OR($S162="",$S161=""),"",LN($T162/$T161))</f>
        <v/>
      </c>
      <c r="AI162" s="9">
        <f>IF(OR($S162="",$S161=""),"",$C$2*LN(U162/U161))</f>
        <v/>
      </c>
      <c r="AJ162" s="9">
        <f>IF(OR($S162="",$S161=""),"",$D$2*(V162-V161))</f>
        <v/>
      </c>
      <c r="AK162" s="9">
        <f>IF(OR($S162="",$S161=""),"",$E$2*(W162-W161))</f>
        <v/>
      </c>
      <c r="AL162" s="9">
        <f>IF(OR($S162="",$S161=""),"",$F$2*LN(X162/X161))</f>
        <v/>
      </c>
      <c r="AM162" s="9">
        <f>IF(OR($S162="",$S161=""),"",$G$2*(Y162-Y161))</f>
        <v/>
      </c>
      <c r="AN162" s="9">
        <f>IF(OR($S162="",$S161=""),"",$H$2*LN(Z162/Z161))</f>
        <v/>
      </c>
      <c r="AO162" s="9">
        <f>IF(OR($S162="",$S161=""),"",$I$2*(AA162-AA161))</f>
        <v/>
      </c>
      <c r="AP162" s="9">
        <f>IF(OR($S162="",$S161=""),"",$J$2*LN(AB162/AB161))</f>
        <v/>
      </c>
      <c r="AQ162" s="9">
        <f>IF(OR($S162="",$S161=""),"",$K$2*(AC162-AC161))</f>
        <v/>
      </c>
      <c r="AR162" s="9">
        <f>IF(OR($S162="",$S161=""),"",$L$2*LN(AD162/AD161))</f>
        <v/>
      </c>
      <c r="AS162" s="9">
        <f>IF(OR($S162="",$S161=""),"",$M$2*LN(AE162/AE161))</f>
        <v/>
      </c>
      <c r="AT162" s="9">
        <f>IF(OR($S162="",$S161=""),"",$N$2*LN(AF162/AF161))</f>
        <v/>
      </c>
      <c r="AV162" s="9">
        <f>IF($AH162="","",$AY$16+$AY$4*AI162+$AY$5*AJ162+$AY$6*AK162+$AY$7*AL162+$AY$8*AM162+$AY$9*AN162+$AY$10*AO162+$AY$11*AP162+$AY$12*AQ162+$AY$13*AR162+$AY$14*AS162+$AY$15*AT162)</f>
        <v/>
      </c>
      <c r="BC162" s="10">
        <f>IF((ROW()-6)&lt;=$Q$3,INDEX(LINEST(AH103:AH162,AI103:AT162,TRUE,TRUE),1,13)*$Q$4,"")</f>
        <v/>
      </c>
      <c r="BD162" s="9">
        <f>IF((ROW()-6)&lt;=$Q$3,INDEX(LINEST(AH103:AH162,AI103:AT162,TRUE,TRUE),1,12),"")</f>
        <v/>
      </c>
      <c r="BE162" s="9">
        <f>IF((ROW()-6)&lt;=$Q$3,INDEX(LINEST(AH103:AH162,AI103:AT162,TRUE,TRUE),1,11),"")</f>
        <v/>
      </c>
      <c r="BF162" s="9">
        <f>IF((ROW()-6)&lt;=$Q$3,INDEX(LINEST(AH103:AH162,AI103:AT162,TRUE,TRUE),1,10),"")</f>
        <v/>
      </c>
      <c r="BG162" s="9">
        <f>IF((ROW()-6)&lt;=$Q$3,INDEX(LINEST(AH103:AH162,AI103:AT162,TRUE,TRUE),1,9),"")</f>
        <v/>
      </c>
      <c r="BH162" s="9">
        <f>IF((ROW()-6)&lt;=$Q$3,INDEX(LINEST(AH103:AH162,AI103:AT162,TRUE,TRUE),1,8),"")</f>
        <v/>
      </c>
      <c r="BI162" s="9">
        <f>IF((ROW()-6)&lt;=$Q$3,INDEX(LINEST(AH103:AH162,AI103:AT162,TRUE,TRUE),1,7),"")</f>
        <v/>
      </c>
      <c r="BJ162" s="9">
        <f>IF((ROW()-6)&lt;=$Q$3,INDEX(LINEST(AH103:AH162,AI103:AT162,TRUE,TRUE),1,6),"")</f>
        <v/>
      </c>
      <c r="BK162" s="9">
        <f>IF((ROW()-6)&lt;=$Q$3,INDEX(LINEST(AH103:AH162,AI103:AT162,TRUE,TRUE),1,5),"")</f>
        <v/>
      </c>
      <c r="BL162" s="9">
        <f>IF((ROW()-6)&lt;=$Q$3,INDEX(LINEST(AH103:AH162,AI103:AT162,TRUE,TRUE),1,4),"")</f>
        <v/>
      </c>
      <c r="BM162" s="9">
        <f>IF((ROW()-6)&lt;=$Q$3,INDEX(LINEST(AH103:AH162,AI103:AT162,TRUE,TRUE),1,3),"")</f>
        <v/>
      </c>
      <c r="BN162" s="9">
        <f>IF((ROW()-6)&lt;=$Q$3,INDEX(LINEST(AH103:AH162,AI103:AT162,TRUE,TRUE),1,2),"")</f>
        <v/>
      </c>
      <c r="BO162" s="9">
        <f>IF((ROW()-6)&lt;=$Q$3,INDEX(LINEST(AH103:AH162,AI103:AT162,TRUE,TRUE),1,1),"")</f>
        <v/>
      </c>
      <c r="BP162" s="10">
        <f>IF((ROW()-6)&lt;=$Q$3,INDEX(LINEST(AH103:AH162,AI103:AT162,TRUE,TRUE),3,1),"")</f>
        <v/>
      </c>
      <c r="BR162" s="9">
        <f>IF(AND((ROW()-6)&lt;=$Q$3,ISNUMBER(BC161)),BC161/$Q$4+BD161*AI162+BE161*AJ162+BF161*AK162+BG161*AL162+BH161*AM162+BI161*AN162+BJ161*AO162+BK161*AP162+BL161*AQ162+BM161*AR162+BN161*AS162+BO161*AT162,"")</f>
        <v/>
      </c>
      <c r="BS162">
        <f>IF(ISNUMBER(BR162),AVERAGE(AH102:AH161),"")</f>
        <v/>
      </c>
      <c r="BT162">
        <f>IF(ISNUMBER(BR162),(AH162-BR162)^2,"")</f>
        <v/>
      </c>
      <c r="BU162">
        <f>IF(ISNUMBER(BR162),AH162^2,"")</f>
        <v/>
      </c>
      <c r="BV162">
        <f>IF(ISNUMBER(BR162),(AH162-BS162)^2,"")</f>
        <v/>
      </c>
    </row>
    <row r="163">
      <c r="O163">
        <f>IF($R163="","",CHOOSE($Q$2,YEAR(R163)*12+MONTH(R163),INT((R163-2)/7),YEAR(R163)*4+ROUNDUP(MONTH(R163)/3)))</f>
        <v/>
      </c>
      <c r="P163">
        <f>IF($R163="","",IF($R164="",1,IF(O163&lt;&gt;O164,1,0)))</f>
        <v/>
      </c>
      <c r="Q163">
        <f>IF(P163=1,SUM($P$7:P163),"")</f>
        <v/>
      </c>
      <c r="R163">
        <f>IF($A163="","",IF(ISNUMBER($A163),$A163,IFERROR(DATEVALUE($A163),NA())))</f>
        <v/>
      </c>
      <c r="S163" s="7">
        <f>IFERROR(INDEX($R$7:$R$60000,MATCH(ROW()-6,$Q$7:$Q$60000,0)),"")</f>
        <v/>
      </c>
      <c r="T163">
        <f>IFERROR(INDEX($B$7:$B$60000,MATCH(ROW()-6,$Q$7:$Q$60000,0)),"")</f>
        <v/>
      </c>
      <c r="U163">
        <f>IFERROR(INDEX($C$7:$C$60000,MATCH(ROW()-6,$Q$7:$Q$60000,0)),"")</f>
        <v/>
      </c>
      <c r="V163">
        <f>IFERROR(INDEX($D$7:$D$60000,MATCH(ROW()-6,$Q$7:$Q$60000,0)),"")</f>
        <v/>
      </c>
      <c r="W163">
        <f>IFERROR(INDEX($E$7:$E$60000,MATCH(ROW()-6,$Q$7:$Q$60000,0)),"")</f>
        <v/>
      </c>
      <c r="X163">
        <f>IFERROR(INDEX($F$7:$F$60000,MATCH(ROW()-6,$Q$7:$Q$60000,0)),"")</f>
        <v/>
      </c>
      <c r="Y163">
        <f>IFERROR(INDEX($G$7:$G$60000,MATCH(ROW()-6,$Q$7:$Q$60000,0)),"")</f>
        <v/>
      </c>
      <c r="Z163">
        <f>IFERROR(INDEX($H$7:$H$60000,MATCH(ROW()-6,$Q$7:$Q$60000,0)),"")</f>
        <v/>
      </c>
      <c r="AA163">
        <f>IFERROR(INDEX($I$7:$I$60000,MATCH(ROW()-6,$Q$7:$Q$60000,0)),"")</f>
        <v/>
      </c>
      <c r="AB163">
        <f>IFERROR(INDEX($J$7:$J$60000,MATCH(ROW()-6,$Q$7:$Q$60000,0)),"")</f>
        <v/>
      </c>
      <c r="AC163">
        <f>IFERROR(INDEX($K$7:$K$60000,MATCH(ROW()-6,$Q$7:$Q$60000,0)),"")</f>
        <v/>
      </c>
      <c r="AD163">
        <f>IFERROR(INDEX($L$7:$L$60000,MATCH(ROW()-6,$Q$7:$Q$60000,0)),"")</f>
        <v/>
      </c>
      <c r="AE163">
        <f>IFERROR(INDEX($M$7:$M$60000,MATCH(ROW()-6,$Q$7:$Q$60000,0)),"")</f>
        <v/>
      </c>
      <c r="AF163">
        <f>IFERROR(INDEX($N$7:$N$60000,MATCH(ROW()-6,$Q$7:$Q$60000,0)),"")</f>
        <v/>
      </c>
      <c r="AH163" s="9">
        <f>IF(OR($S163="",$S162=""),"",LN($T163/$T162))</f>
        <v/>
      </c>
      <c r="AI163" s="9">
        <f>IF(OR($S163="",$S162=""),"",$C$2*LN(U163/U162))</f>
        <v/>
      </c>
      <c r="AJ163" s="9">
        <f>IF(OR($S163="",$S162=""),"",$D$2*(V163-V162))</f>
        <v/>
      </c>
      <c r="AK163" s="9">
        <f>IF(OR($S163="",$S162=""),"",$E$2*(W163-W162))</f>
        <v/>
      </c>
      <c r="AL163" s="9">
        <f>IF(OR($S163="",$S162=""),"",$F$2*LN(X163/X162))</f>
        <v/>
      </c>
      <c r="AM163" s="9">
        <f>IF(OR($S163="",$S162=""),"",$G$2*(Y163-Y162))</f>
        <v/>
      </c>
      <c r="AN163" s="9">
        <f>IF(OR($S163="",$S162=""),"",$H$2*LN(Z163/Z162))</f>
        <v/>
      </c>
      <c r="AO163" s="9">
        <f>IF(OR($S163="",$S162=""),"",$I$2*(AA163-AA162))</f>
        <v/>
      </c>
      <c r="AP163" s="9">
        <f>IF(OR($S163="",$S162=""),"",$J$2*LN(AB163/AB162))</f>
        <v/>
      </c>
      <c r="AQ163" s="9">
        <f>IF(OR($S163="",$S162=""),"",$K$2*(AC163-AC162))</f>
        <v/>
      </c>
      <c r="AR163" s="9">
        <f>IF(OR($S163="",$S162=""),"",$L$2*LN(AD163/AD162))</f>
        <v/>
      </c>
      <c r="AS163" s="9">
        <f>IF(OR($S163="",$S162=""),"",$M$2*LN(AE163/AE162))</f>
        <v/>
      </c>
      <c r="AT163" s="9">
        <f>IF(OR($S163="",$S162=""),"",$N$2*LN(AF163/AF162))</f>
        <v/>
      </c>
      <c r="AV163" s="9">
        <f>IF($AH163="","",$AY$16+$AY$4*AI163+$AY$5*AJ163+$AY$6*AK163+$AY$7*AL163+$AY$8*AM163+$AY$9*AN163+$AY$10*AO163+$AY$11*AP163+$AY$12*AQ163+$AY$13*AR163+$AY$14*AS163+$AY$15*AT163)</f>
        <v/>
      </c>
      <c r="BC163" s="10">
        <f>IF((ROW()-6)&lt;=$Q$3,INDEX(LINEST(AH104:AH163,AI104:AT163,TRUE,TRUE),1,13)*$Q$4,"")</f>
        <v/>
      </c>
      <c r="BD163" s="9">
        <f>IF((ROW()-6)&lt;=$Q$3,INDEX(LINEST(AH104:AH163,AI104:AT163,TRUE,TRUE),1,12),"")</f>
        <v/>
      </c>
      <c r="BE163" s="9">
        <f>IF((ROW()-6)&lt;=$Q$3,INDEX(LINEST(AH104:AH163,AI104:AT163,TRUE,TRUE),1,11),"")</f>
        <v/>
      </c>
      <c r="BF163" s="9">
        <f>IF((ROW()-6)&lt;=$Q$3,INDEX(LINEST(AH104:AH163,AI104:AT163,TRUE,TRUE),1,10),"")</f>
        <v/>
      </c>
      <c r="BG163" s="9">
        <f>IF((ROW()-6)&lt;=$Q$3,INDEX(LINEST(AH104:AH163,AI104:AT163,TRUE,TRUE),1,9),"")</f>
        <v/>
      </c>
      <c r="BH163" s="9">
        <f>IF((ROW()-6)&lt;=$Q$3,INDEX(LINEST(AH104:AH163,AI104:AT163,TRUE,TRUE),1,8),"")</f>
        <v/>
      </c>
      <c r="BI163" s="9">
        <f>IF((ROW()-6)&lt;=$Q$3,INDEX(LINEST(AH104:AH163,AI104:AT163,TRUE,TRUE),1,7),"")</f>
        <v/>
      </c>
      <c r="BJ163" s="9">
        <f>IF((ROW()-6)&lt;=$Q$3,INDEX(LINEST(AH104:AH163,AI104:AT163,TRUE,TRUE),1,6),"")</f>
        <v/>
      </c>
      <c r="BK163" s="9">
        <f>IF((ROW()-6)&lt;=$Q$3,INDEX(LINEST(AH104:AH163,AI104:AT163,TRUE,TRUE),1,5),"")</f>
        <v/>
      </c>
      <c r="BL163" s="9">
        <f>IF((ROW()-6)&lt;=$Q$3,INDEX(LINEST(AH104:AH163,AI104:AT163,TRUE,TRUE),1,4),"")</f>
        <v/>
      </c>
      <c r="BM163" s="9">
        <f>IF((ROW()-6)&lt;=$Q$3,INDEX(LINEST(AH104:AH163,AI104:AT163,TRUE,TRUE),1,3),"")</f>
        <v/>
      </c>
      <c r="BN163" s="9">
        <f>IF((ROW()-6)&lt;=$Q$3,INDEX(LINEST(AH104:AH163,AI104:AT163,TRUE,TRUE),1,2),"")</f>
        <v/>
      </c>
      <c r="BO163" s="9">
        <f>IF((ROW()-6)&lt;=$Q$3,INDEX(LINEST(AH104:AH163,AI104:AT163,TRUE,TRUE),1,1),"")</f>
        <v/>
      </c>
      <c r="BP163" s="10">
        <f>IF((ROW()-6)&lt;=$Q$3,INDEX(LINEST(AH104:AH163,AI104:AT163,TRUE,TRUE),3,1),"")</f>
        <v/>
      </c>
      <c r="BR163" s="9">
        <f>IF(AND((ROW()-6)&lt;=$Q$3,ISNUMBER(BC162)),BC162/$Q$4+BD162*AI163+BE162*AJ163+BF162*AK163+BG162*AL163+BH162*AM163+BI162*AN163+BJ162*AO163+BK162*AP163+BL162*AQ163+BM162*AR163+BN162*AS163+BO162*AT163,"")</f>
        <v/>
      </c>
      <c r="BS163">
        <f>IF(ISNUMBER(BR163),AVERAGE(AH103:AH162),"")</f>
        <v/>
      </c>
      <c r="BT163">
        <f>IF(ISNUMBER(BR163),(AH163-BR163)^2,"")</f>
        <v/>
      </c>
      <c r="BU163">
        <f>IF(ISNUMBER(BR163),AH163^2,"")</f>
        <v/>
      </c>
      <c r="BV163">
        <f>IF(ISNUMBER(BR163),(AH163-BS163)^2,"")</f>
        <v/>
      </c>
    </row>
    <row r="164">
      <c r="O164">
        <f>IF($R164="","",CHOOSE($Q$2,YEAR(R164)*12+MONTH(R164),INT((R164-2)/7),YEAR(R164)*4+ROUNDUP(MONTH(R164)/3)))</f>
        <v/>
      </c>
      <c r="P164">
        <f>IF($R164="","",IF($R165="",1,IF(O164&lt;&gt;O165,1,0)))</f>
        <v/>
      </c>
      <c r="Q164">
        <f>IF(P164=1,SUM($P$7:P164),"")</f>
        <v/>
      </c>
      <c r="R164">
        <f>IF($A164="","",IF(ISNUMBER($A164),$A164,IFERROR(DATEVALUE($A164),NA())))</f>
        <v/>
      </c>
      <c r="S164" s="7">
        <f>IFERROR(INDEX($R$7:$R$60000,MATCH(ROW()-6,$Q$7:$Q$60000,0)),"")</f>
        <v/>
      </c>
      <c r="T164">
        <f>IFERROR(INDEX($B$7:$B$60000,MATCH(ROW()-6,$Q$7:$Q$60000,0)),"")</f>
        <v/>
      </c>
      <c r="U164">
        <f>IFERROR(INDEX($C$7:$C$60000,MATCH(ROW()-6,$Q$7:$Q$60000,0)),"")</f>
        <v/>
      </c>
      <c r="V164">
        <f>IFERROR(INDEX($D$7:$D$60000,MATCH(ROW()-6,$Q$7:$Q$60000,0)),"")</f>
        <v/>
      </c>
      <c r="W164">
        <f>IFERROR(INDEX($E$7:$E$60000,MATCH(ROW()-6,$Q$7:$Q$60000,0)),"")</f>
        <v/>
      </c>
      <c r="X164">
        <f>IFERROR(INDEX($F$7:$F$60000,MATCH(ROW()-6,$Q$7:$Q$60000,0)),"")</f>
        <v/>
      </c>
      <c r="Y164">
        <f>IFERROR(INDEX($G$7:$G$60000,MATCH(ROW()-6,$Q$7:$Q$60000,0)),"")</f>
        <v/>
      </c>
      <c r="Z164">
        <f>IFERROR(INDEX($H$7:$H$60000,MATCH(ROW()-6,$Q$7:$Q$60000,0)),"")</f>
        <v/>
      </c>
      <c r="AA164">
        <f>IFERROR(INDEX($I$7:$I$60000,MATCH(ROW()-6,$Q$7:$Q$60000,0)),"")</f>
        <v/>
      </c>
      <c r="AB164">
        <f>IFERROR(INDEX($J$7:$J$60000,MATCH(ROW()-6,$Q$7:$Q$60000,0)),"")</f>
        <v/>
      </c>
      <c r="AC164">
        <f>IFERROR(INDEX($K$7:$K$60000,MATCH(ROW()-6,$Q$7:$Q$60000,0)),"")</f>
        <v/>
      </c>
      <c r="AD164">
        <f>IFERROR(INDEX($L$7:$L$60000,MATCH(ROW()-6,$Q$7:$Q$60000,0)),"")</f>
        <v/>
      </c>
      <c r="AE164">
        <f>IFERROR(INDEX($M$7:$M$60000,MATCH(ROW()-6,$Q$7:$Q$60000,0)),"")</f>
        <v/>
      </c>
      <c r="AF164">
        <f>IFERROR(INDEX($N$7:$N$60000,MATCH(ROW()-6,$Q$7:$Q$60000,0)),"")</f>
        <v/>
      </c>
      <c r="AH164" s="9">
        <f>IF(OR($S164="",$S163=""),"",LN($T164/$T163))</f>
        <v/>
      </c>
      <c r="AI164" s="9">
        <f>IF(OR($S164="",$S163=""),"",$C$2*LN(U164/U163))</f>
        <v/>
      </c>
      <c r="AJ164" s="9">
        <f>IF(OR($S164="",$S163=""),"",$D$2*(V164-V163))</f>
        <v/>
      </c>
      <c r="AK164" s="9">
        <f>IF(OR($S164="",$S163=""),"",$E$2*(W164-W163))</f>
        <v/>
      </c>
      <c r="AL164" s="9">
        <f>IF(OR($S164="",$S163=""),"",$F$2*LN(X164/X163))</f>
        <v/>
      </c>
      <c r="AM164" s="9">
        <f>IF(OR($S164="",$S163=""),"",$G$2*(Y164-Y163))</f>
        <v/>
      </c>
      <c r="AN164" s="9">
        <f>IF(OR($S164="",$S163=""),"",$H$2*LN(Z164/Z163))</f>
        <v/>
      </c>
      <c r="AO164" s="9">
        <f>IF(OR($S164="",$S163=""),"",$I$2*(AA164-AA163))</f>
        <v/>
      </c>
      <c r="AP164" s="9">
        <f>IF(OR($S164="",$S163=""),"",$J$2*LN(AB164/AB163))</f>
        <v/>
      </c>
      <c r="AQ164" s="9">
        <f>IF(OR($S164="",$S163=""),"",$K$2*(AC164-AC163))</f>
        <v/>
      </c>
      <c r="AR164" s="9">
        <f>IF(OR($S164="",$S163=""),"",$L$2*LN(AD164/AD163))</f>
        <v/>
      </c>
      <c r="AS164" s="9">
        <f>IF(OR($S164="",$S163=""),"",$M$2*LN(AE164/AE163))</f>
        <v/>
      </c>
      <c r="AT164" s="9">
        <f>IF(OR($S164="",$S163=""),"",$N$2*LN(AF164/AF163))</f>
        <v/>
      </c>
      <c r="AV164" s="9">
        <f>IF($AH164="","",$AY$16+$AY$4*AI164+$AY$5*AJ164+$AY$6*AK164+$AY$7*AL164+$AY$8*AM164+$AY$9*AN164+$AY$10*AO164+$AY$11*AP164+$AY$12*AQ164+$AY$13*AR164+$AY$14*AS164+$AY$15*AT164)</f>
        <v/>
      </c>
      <c r="BC164" s="10">
        <f>IF((ROW()-6)&lt;=$Q$3,INDEX(LINEST(AH105:AH164,AI105:AT164,TRUE,TRUE),1,13)*$Q$4,"")</f>
        <v/>
      </c>
      <c r="BD164" s="9">
        <f>IF((ROW()-6)&lt;=$Q$3,INDEX(LINEST(AH105:AH164,AI105:AT164,TRUE,TRUE),1,12),"")</f>
        <v/>
      </c>
      <c r="BE164" s="9">
        <f>IF((ROW()-6)&lt;=$Q$3,INDEX(LINEST(AH105:AH164,AI105:AT164,TRUE,TRUE),1,11),"")</f>
        <v/>
      </c>
      <c r="BF164" s="9">
        <f>IF((ROW()-6)&lt;=$Q$3,INDEX(LINEST(AH105:AH164,AI105:AT164,TRUE,TRUE),1,10),"")</f>
        <v/>
      </c>
      <c r="BG164" s="9">
        <f>IF((ROW()-6)&lt;=$Q$3,INDEX(LINEST(AH105:AH164,AI105:AT164,TRUE,TRUE),1,9),"")</f>
        <v/>
      </c>
      <c r="BH164" s="9">
        <f>IF((ROW()-6)&lt;=$Q$3,INDEX(LINEST(AH105:AH164,AI105:AT164,TRUE,TRUE),1,8),"")</f>
        <v/>
      </c>
      <c r="BI164" s="9">
        <f>IF((ROW()-6)&lt;=$Q$3,INDEX(LINEST(AH105:AH164,AI105:AT164,TRUE,TRUE),1,7),"")</f>
        <v/>
      </c>
      <c r="BJ164" s="9">
        <f>IF((ROW()-6)&lt;=$Q$3,INDEX(LINEST(AH105:AH164,AI105:AT164,TRUE,TRUE),1,6),"")</f>
        <v/>
      </c>
      <c r="BK164" s="9">
        <f>IF((ROW()-6)&lt;=$Q$3,INDEX(LINEST(AH105:AH164,AI105:AT164,TRUE,TRUE),1,5),"")</f>
        <v/>
      </c>
      <c r="BL164" s="9">
        <f>IF((ROW()-6)&lt;=$Q$3,INDEX(LINEST(AH105:AH164,AI105:AT164,TRUE,TRUE),1,4),"")</f>
        <v/>
      </c>
      <c r="BM164" s="9">
        <f>IF((ROW()-6)&lt;=$Q$3,INDEX(LINEST(AH105:AH164,AI105:AT164,TRUE,TRUE),1,3),"")</f>
        <v/>
      </c>
      <c r="BN164" s="9">
        <f>IF((ROW()-6)&lt;=$Q$3,INDEX(LINEST(AH105:AH164,AI105:AT164,TRUE,TRUE),1,2),"")</f>
        <v/>
      </c>
      <c r="BO164" s="9">
        <f>IF((ROW()-6)&lt;=$Q$3,INDEX(LINEST(AH105:AH164,AI105:AT164,TRUE,TRUE),1,1),"")</f>
        <v/>
      </c>
      <c r="BP164" s="10">
        <f>IF((ROW()-6)&lt;=$Q$3,INDEX(LINEST(AH105:AH164,AI105:AT164,TRUE,TRUE),3,1),"")</f>
        <v/>
      </c>
      <c r="BR164" s="9">
        <f>IF(AND((ROW()-6)&lt;=$Q$3,ISNUMBER(BC163)),BC163/$Q$4+BD163*AI164+BE163*AJ164+BF163*AK164+BG163*AL164+BH163*AM164+BI163*AN164+BJ163*AO164+BK163*AP164+BL163*AQ164+BM163*AR164+BN163*AS164+BO163*AT164,"")</f>
        <v/>
      </c>
      <c r="BS164">
        <f>IF(ISNUMBER(BR164),AVERAGE(AH104:AH163),"")</f>
        <v/>
      </c>
      <c r="BT164">
        <f>IF(ISNUMBER(BR164),(AH164-BR164)^2,"")</f>
        <v/>
      </c>
      <c r="BU164">
        <f>IF(ISNUMBER(BR164),AH164^2,"")</f>
        <v/>
      </c>
      <c r="BV164">
        <f>IF(ISNUMBER(BR164),(AH164-BS164)^2,"")</f>
        <v/>
      </c>
    </row>
    <row r="165">
      <c r="O165">
        <f>IF($R165="","",CHOOSE($Q$2,YEAR(R165)*12+MONTH(R165),INT((R165-2)/7),YEAR(R165)*4+ROUNDUP(MONTH(R165)/3)))</f>
        <v/>
      </c>
      <c r="P165">
        <f>IF($R165="","",IF($R166="",1,IF(O165&lt;&gt;O166,1,0)))</f>
        <v/>
      </c>
      <c r="Q165">
        <f>IF(P165=1,SUM($P$7:P165),"")</f>
        <v/>
      </c>
      <c r="R165">
        <f>IF($A165="","",IF(ISNUMBER($A165),$A165,IFERROR(DATEVALUE($A165),NA())))</f>
        <v/>
      </c>
      <c r="S165" s="7">
        <f>IFERROR(INDEX($R$7:$R$60000,MATCH(ROW()-6,$Q$7:$Q$60000,0)),"")</f>
        <v/>
      </c>
      <c r="T165">
        <f>IFERROR(INDEX($B$7:$B$60000,MATCH(ROW()-6,$Q$7:$Q$60000,0)),"")</f>
        <v/>
      </c>
      <c r="U165">
        <f>IFERROR(INDEX($C$7:$C$60000,MATCH(ROW()-6,$Q$7:$Q$60000,0)),"")</f>
        <v/>
      </c>
      <c r="V165">
        <f>IFERROR(INDEX($D$7:$D$60000,MATCH(ROW()-6,$Q$7:$Q$60000,0)),"")</f>
        <v/>
      </c>
      <c r="W165">
        <f>IFERROR(INDEX($E$7:$E$60000,MATCH(ROW()-6,$Q$7:$Q$60000,0)),"")</f>
        <v/>
      </c>
      <c r="X165">
        <f>IFERROR(INDEX($F$7:$F$60000,MATCH(ROW()-6,$Q$7:$Q$60000,0)),"")</f>
        <v/>
      </c>
      <c r="Y165">
        <f>IFERROR(INDEX($G$7:$G$60000,MATCH(ROW()-6,$Q$7:$Q$60000,0)),"")</f>
        <v/>
      </c>
      <c r="Z165">
        <f>IFERROR(INDEX($H$7:$H$60000,MATCH(ROW()-6,$Q$7:$Q$60000,0)),"")</f>
        <v/>
      </c>
      <c r="AA165">
        <f>IFERROR(INDEX($I$7:$I$60000,MATCH(ROW()-6,$Q$7:$Q$60000,0)),"")</f>
        <v/>
      </c>
      <c r="AB165">
        <f>IFERROR(INDEX($J$7:$J$60000,MATCH(ROW()-6,$Q$7:$Q$60000,0)),"")</f>
        <v/>
      </c>
      <c r="AC165">
        <f>IFERROR(INDEX($K$7:$K$60000,MATCH(ROW()-6,$Q$7:$Q$60000,0)),"")</f>
        <v/>
      </c>
      <c r="AD165">
        <f>IFERROR(INDEX($L$7:$L$60000,MATCH(ROW()-6,$Q$7:$Q$60000,0)),"")</f>
        <v/>
      </c>
      <c r="AE165">
        <f>IFERROR(INDEX($M$7:$M$60000,MATCH(ROW()-6,$Q$7:$Q$60000,0)),"")</f>
        <v/>
      </c>
      <c r="AF165">
        <f>IFERROR(INDEX($N$7:$N$60000,MATCH(ROW()-6,$Q$7:$Q$60000,0)),"")</f>
        <v/>
      </c>
      <c r="AH165" s="9">
        <f>IF(OR($S165="",$S164=""),"",LN($T165/$T164))</f>
        <v/>
      </c>
      <c r="AI165" s="9">
        <f>IF(OR($S165="",$S164=""),"",$C$2*LN(U165/U164))</f>
        <v/>
      </c>
      <c r="AJ165" s="9">
        <f>IF(OR($S165="",$S164=""),"",$D$2*(V165-V164))</f>
        <v/>
      </c>
      <c r="AK165" s="9">
        <f>IF(OR($S165="",$S164=""),"",$E$2*(W165-W164))</f>
        <v/>
      </c>
      <c r="AL165" s="9">
        <f>IF(OR($S165="",$S164=""),"",$F$2*LN(X165/X164))</f>
        <v/>
      </c>
      <c r="AM165" s="9">
        <f>IF(OR($S165="",$S164=""),"",$G$2*(Y165-Y164))</f>
        <v/>
      </c>
      <c r="AN165" s="9">
        <f>IF(OR($S165="",$S164=""),"",$H$2*LN(Z165/Z164))</f>
        <v/>
      </c>
      <c r="AO165" s="9">
        <f>IF(OR($S165="",$S164=""),"",$I$2*(AA165-AA164))</f>
        <v/>
      </c>
      <c r="AP165" s="9">
        <f>IF(OR($S165="",$S164=""),"",$J$2*LN(AB165/AB164))</f>
        <v/>
      </c>
      <c r="AQ165" s="9">
        <f>IF(OR($S165="",$S164=""),"",$K$2*(AC165-AC164))</f>
        <v/>
      </c>
      <c r="AR165" s="9">
        <f>IF(OR($S165="",$S164=""),"",$L$2*LN(AD165/AD164))</f>
        <v/>
      </c>
      <c r="AS165" s="9">
        <f>IF(OR($S165="",$S164=""),"",$M$2*LN(AE165/AE164))</f>
        <v/>
      </c>
      <c r="AT165" s="9">
        <f>IF(OR($S165="",$S164=""),"",$N$2*LN(AF165/AF164))</f>
        <v/>
      </c>
      <c r="AV165" s="9">
        <f>IF($AH165="","",$AY$16+$AY$4*AI165+$AY$5*AJ165+$AY$6*AK165+$AY$7*AL165+$AY$8*AM165+$AY$9*AN165+$AY$10*AO165+$AY$11*AP165+$AY$12*AQ165+$AY$13*AR165+$AY$14*AS165+$AY$15*AT165)</f>
        <v/>
      </c>
      <c r="BC165" s="10">
        <f>IF((ROW()-6)&lt;=$Q$3,INDEX(LINEST(AH106:AH165,AI106:AT165,TRUE,TRUE),1,13)*$Q$4,"")</f>
        <v/>
      </c>
      <c r="BD165" s="9">
        <f>IF((ROW()-6)&lt;=$Q$3,INDEX(LINEST(AH106:AH165,AI106:AT165,TRUE,TRUE),1,12),"")</f>
        <v/>
      </c>
      <c r="BE165" s="9">
        <f>IF((ROW()-6)&lt;=$Q$3,INDEX(LINEST(AH106:AH165,AI106:AT165,TRUE,TRUE),1,11),"")</f>
        <v/>
      </c>
      <c r="BF165" s="9">
        <f>IF((ROW()-6)&lt;=$Q$3,INDEX(LINEST(AH106:AH165,AI106:AT165,TRUE,TRUE),1,10),"")</f>
        <v/>
      </c>
      <c r="BG165" s="9">
        <f>IF((ROW()-6)&lt;=$Q$3,INDEX(LINEST(AH106:AH165,AI106:AT165,TRUE,TRUE),1,9),"")</f>
        <v/>
      </c>
      <c r="BH165" s="9">
        <f>IF((ROW()-6)&lt;=$Q$3,INDEX(LINEST(AH106:AH165,AI106:AT165,TRUE,TRUE),1,8),"")</f>
        <v/>
      </c>
      <c r="BI165" s="9">
        <f>IF((ROW()-6)&lt;=$Q$3,INDEX(LINEST(AH106:AH165,AI106:AT165,TRUE,TRUE),1,7),"")</f>
        <v/>
      </c>
      <c r="BJ165" s="9">
        <f>IF((ROW()-6)&lt;=$Q$3,INDEX(LINEST(AH106:AH165,AI106:AT165,TRUE,TRUE),1,6),"")</f>
        <v/>
      </c>
      <c r="BK165" s="9">
        <f>IF((ROW()-6)&lt;=$Q$3,INDEX(LINEST(AH106:AH165,AI106:AT165,TRUE,TRUE),1,5),"")</f>
        <v/>
      </c>
      <c r="BL165" s="9">
        <f>IF((ROW()-6)&lt;=$Q$3,INDEX(LINEST(AH106:AH165,AI106:AT165,TRUE,TRUE),1,4),"")</f>
        <v/>
      </c>
      <c r="BM165" s="9">
        <f>IF((ROW()-6)&lt;=$Q$3,INDEX(LINEST(AH106:AH165,AI106:AT165,TRUE,TRUE),1,3),"")</f>
        <v/>
      </c>
      <c r="BN165" s="9">
        <f>IF((ROW()-6)&lt;=$Q$3,INDEX(LINEST(AH106:AH165,AI106:AT165,TRUE,TRUE),1,2),"")</f>
        <v/>
      </c>
      <c r="BO165" s="9">
        <f>IF((ROW()-6)&lt;=$Q$3,INDEX(LINEST(AH106:AH165,AI106:AT165,TRUE,TRUE),1,1),"")</f>
        <v/>
      </c>
      <c r="BP165" s="10">
        <f>IF((ROW()-6)&lt;=$Q$3,INDEX(LINEST(AH106:AH165,AI106:AT165,TRUE,TRUE),3,1),"")</f>
        <v/>
      </c>
      <c r="BR165" s="9">
        <f>IF(AND((ROW()-6)&lt;=$Q$3,ISNUMBER(BC164)),BC164/$Q$4+BD164*AI165+BE164*AJ165+BF164*AK165+BG164*AL165+BH164*AM165+BI164*AN165+BJ164*AO165+BK164*AP165+BL164*AQ165+BM164*AR165+BN164*AS165+BO164*AT165,"")</f>
        <v/>
      </c>
      <c r="BS165">
        <f>IF(ISNUMBER(BR165),AVERAGE(AH105:AH164),"")</f>
        <v/>
      </c>
      <c r="BT165">
        <f>IF(ISNUMBER(BR165),(AH165-BR165)^2,"")</f>
        <v/>
      </c>
      <c r="BU165">
        <f>IF(ISNUMBER(BR165),AH165^2,"")</f>
        <v/>
      </c>
      <c r="BV165">
        <f>IF(ISNUMBER(BR165),(AH165-BS165)^2,"")</f>
        <v/>
      </c>
    </row>
    <row r="166">
      <c r="O166">
        <f>IF($R166="","",CHOOSE($Q$2,YEAR(R166)*12+MONTH(R166),INT((R166-2)/7),YEAR(R166)*4+ROUNDUP(MONTH(R166)/3)))</f>
        <v/>
      </c>
      <c r="P166">
        <f>IF($R166="","",IF($R167="",1,IF(O166&lt;&gt;O167,1,0)))</f>
        <v/>
      </c>
      <c r="Q166">
        <f>IF(P166=1,SUM($P$7:P166),"")</f>
        <v/>
      </c>
      <c r="R166">
        <f>IF($A166="","",IF(ISNUMBER($A166),$A166,IFERROR(DATEVALUE($A166),NA())))</f>
        <v/>
      </c>
      <c r="S166" s="7">
        <f>IFERROR(INDEX($R$7:$R$60000,MATCH(ROW()-6,$Q$7:$Q$60000,0)),"")</f>
        <v/>
      </c>
      <c r="T166">
        <f>IFERROR(INDEX($B$7:$B$60000,MATCH(ROW()-6,$Q$7:$Q$60000,0)),"")</f>
        <v/>
      </c>
      <c r="U166">
        <f>IFERROR(INDEX($C$7:$C$60000,MATCH(ROW()-6,$Q$7:$Q$60000,0)),"")</f>
        <v/>
      </c>
      <c r="V166">
        <f>IFERROR(INDEX($D$7:$D$60000,MATCH(ROW()-6,$Q$7:$Q$60000,0)),"")</f>
        <v/>
      </c>
      <c r="W166">
        <f>IFERROR(INDEX($E$7:$E$60000,MATCH(ROW()-6,$Q$7:$Q$60000,0)),"")</f>
        <v/>
      </c>
      <c r="X166">
        <f>IFERROR(INDEX($F$7:$F$60000,MATCH(ROW()-6,$Q$7:$Q$60000,0)),"")</f>
        <v/>
      </c>
      <c r="Y166">
        <f>IFERROR(INDEX($G$7:$G$60000,MATCH(ROW()-6,$Q$7:$Q$60000,0)),"")</f>
        <v/>
      </c>
      <c r="Z166">
        <f>IFERROR(INDEX($H$7:$H$60000,MATCH(ROW()-6,$Q$7:$Q$60000,0)),"")</f>
        <v/>
      </c>
      <c r="AA166">
        <f>IFERROR(INDEX($I$7:$I$60000,MATCH(ROW()-6,$Q$7:$Q$60000,0)),"")</f>
        <v/>
      </c>
      <c r="AB166">
        <f>IFERROR(INDEX($J$7:$J$60000,MATCH(ROW()-6,$Q$7:$Q$60000,0)),"")</f>
        <v/>
      </c>
      <c r="AC166">
        <f>IFERROR(INDEX($K$7:$K$60000,MATCH(ROW()-6,$Q$7:$Q$60000,0)),"")</f>
        <v/>
      </c>
      <c r="AD166">
        <f>IFERROR(INDEX($L$7:$L$60000,MATCH(ROW()-6,$Q$7:$Q$60000,0)),"")</f>
        <v/>
      </c>
      <c r="AE166">
        <f>IFERROR(INDEX($M$7:$M$60000,MATCH(ROW()-6,$Q$7:$Q$60000,0)),"")</f>
        <v/>
      </c>
      <c r="AF166">
        <f>IFERROR(INDEX($N$7:$N$60000,MATCH(ROW()-6,$Q$7:$Q$60000,0)),"")</f>
        <v/>
      </c>
      <c r="AH166" s="9">
        <f>IF(OR($S166="",$S165=""),"",LN($T166/$T165))</f>
        <v/>
      </c>
      <c r="AI166" s="9">
        <f>IF(OR($S166="",$S165=""),"",$C$2*LN(U166/U165))</f>
        <v/>
      </c>
      <c r="AJ166" s="9">
        <f>IF(OR($S166="",$S165=""),"",$D$2*(V166-V165))</f>
        <v/>
      </c>
      <c r="AK166" s="9">
        <f>IF(OR($S166="",$S165=""),"",$E$2*(W166-W165))</f>
        <v/>
      </c>
      <c r="AL166" s="9">
        <f>IF(OR($S166="",$S165=""),"",$F$2*LN(X166/X165))</f>
        <v/>
      </c>
      <c r="AM166" s="9">
        <f>IF(OR($S166="",$S165=""),"",$G$2*(Y166-Y165))</f>
        <v/>
      </c>
      <c r="AN166" s="9">
        <f>IF(OR($S166="",$S165=""),"",$H$2*LN(Z166/Z165))</f>
        <v/>
      </c>
      <c r="AO166" s="9">
        <f>IF(OR($S166="",$S165=""),"",$I$2*(AA166-AA165))</f>
        <v/>
      </c>
      <c r="AP166" s="9">
        <f>IF(OR($S166="",$S165=""),"",$J$2*LN(AB166/AB165))</f>
        <v/>
      </c>
      <c r="AQ166" s="9">
        <f>IF(OR($S166="",$S165=""),"",$K$2*(AC166-AC165))</f>
        <v/>
      </c>
      <c r="AR166" s="9">
        <f>IF(OR($S166="",$S165=""),"",$L$2*LN(AD166/AD165))</f>
        <v/>
      </c>
      <c r="AS166" s="9">
        <f>IF(OR($S166="",$S165=""),"",$M$2*LN(AE166/AE165))</f>
        <v/>
      </c>
      <c r="AT166" s="9">
        <f>IF(OR($S166="",$S165=""),"",$N$2*LN(AF166/AF165))</f>
        <v/>
      </c>
      <c r="AV166" s="9">
        <f>IF($AH166="","",$AY$16+$AY$4*AI166+$AY$5*AJ166+$AY$6*AK166+$AY$7*AL166+$AY$8*AM166+$AY$9*AN166+$AY$10*AO166+$AY$11*AP166+$AY$12*AQ166+$AY$13*AR166+$AY$14*AS166+$AY$15*AT166)</f>
        <v/>
      </c>
      <c r="BC166" s="10">
        <f>IF((ROW()-6)&lt;=$Q$3,INDEX(LINEST(AH107:AH166,AI107:AT166,TRUE,TRUE),1,13)*$Q$4,"")</f>
        <v/>
      </c>
      <c r="BD166" s="9">
        <f>IF((ROW()-6)&lt;=$Q$3,INDEX(LINEST(AH107:AH166,AI107:AT166,TRUE,TRUE),1,12),"")</f>
        <v/>
      </c>
      <c r="BE166" s="9">
        <f>IF((ROW()-6)&lt;=$Q$3,INDEX(LINEST(AH107:AH166,AI107:AT166,TRUE,TRUE),1,11),"")</f>
        <v/>
      </c>
      <c r="BF166" s="9">
        <f>IF((ROW()-6)&lt;=$Q$3,INDEX(LINEST(AH107:AH166,AI107:AT166,TRUE,TRUE),1,10),"")</f>
        <v/>
      </c>
      <c r="BG166" s="9">
        <f>IF((ROW()-6)&lt;=$Q$3,INDEX(LINEST(AH107:AH166,AI107:AT166,TRUE,TRUE),1,9),"")</f>
        <v/>
      </c>
      <c r="BH166" s="9">
        <f>IF((ROW()-6)&lt;=$Q$3,INDEX(LINEST(AH107:AH166,AI107:AT166,TRUE,TRUE),1,8),"")</f>
        <v/>
      </c>
      <c r="BI166" s="9">
        <f>IF((ROW()-6)&lt;=$Q$3,INDEX(LINEST(AH107:AH166,AI107:AT166,TRUE,TRUE),1,7),"")</f>
        <v/>
      </c>
      <c r="BJ166" s="9">
        <f>IF((ROW()-6)&lt;=$Q$3,INDEX(LINEST(AH107:AH166,AI107:AT166,TRUE,TRUE),1,6),"")</f>
        <v/>
      </c>
      <c r="BK166" s="9">
        <f>IF((ROW()-6)&lt;=$Q$3,INDEX(LINEST(AH107:AH166,AI107:AT166,TRUE,TRUE),1,5),"")</f>
        <v/>
      </c>
      <c r="BL166" s="9">
        <f>IF((ROW()-6)&lt;=$Q$3,INDEX(LINEST(AH107:AH166,AI107:AT166,TRUE,TRUE),1,4),"")</f>
        <v/>
      </c>
      <c r="BM166" s="9">
        <f>IF((ROW()-6)&lt;=$Q$3,INDEX(LINEST(AH107:AH166,AI107:AT166,TRUE,TRUE),1,3),"")</f>
        <v/>
      </c>
      <c r="BN166" s="9">
        <f>IF((ROW()-6)&lt;=$Q$3,INDEX(LINEST(AH107:AH166,AI107:AT166,TRUE,TRUE),1,2),"")</f>
        <v/>
      </c>
      <c r="BO166" s="9">
        <f>IF((ROW()-6)&lt;=$Q$3,INDEX(LINEST(AH107:AH166,AI107:AT166,TRUE,TRUE),1,1),"")</f>
        <v/>
      </c>
      <c r="BP166" s="10">
        <f>IF((ROW()-6)&lt;=$Q$3,INDEX(LINEST(AH107:AH166,AI107:AT166,TRUE,TRUE),3,1),"")</f>
        <v/>
      </c>
      <c r="BR166" s="9">
        <f>IF(AND((ROW()-6)&lt;=$Q$3,ISNUMBER(BC165)),BC165/$Q$4+BD165*AI166+BE165*AJ166+BF165*AK166+BG165*AL166+BH165*AM166+BI165*AN166+BJ165*AO166+BK165*AP166+BL165*AQ166+BM165*AR166+BN165*AS166+BO165*AT166,"")</f>
        <v/>
      </c>
      <c r="BS166">
        <f>IF(ISNUMBER(BR166),AVERAGE(AH106:AH165),"")</f>
        <v/>
      </c>
      <c r="BT166">
        <f>IF(ISNUMBER(BR166),(AH166-BR166)^2,"")</f>
        <v/>
      </c>
      <c r="BU166">
        <f>IF(ISNUMBER(BR166),AH166^2,"")</f>
        <v/>
      </c>
      <c r="BV166">
        <f>IF(ISNUMBER(BR166),(AH166-BS166)^2,"")</f>
        <v/>
      </c>
    </row>
    <row r="167">
      <c r="O167">
        <f>IF($R167="","",CHOOSE($Q$2,YEAR(R167)*12+MONTH(R167),INT((R167-2)/7),YEAR(R167)*4+ROUNDUP(MONTH(R167)/3)))</f>
        <v/>
      </c>
      <c r="P167">
        <f>IF($R167="","",IF($R168="",1,IF(O167&lt;&gt;O168,1,0)))</f>
        <v/>
      </c>
      <c r="Q167">
        <f>IF(P167=1,SUM($P$7:P167),"")</f>
        <v/>
      </c>
      <c r="R167">
        <f>IF($A167="","",IF(ISNUMBER($A167),$A167,IFERROR(DATEVALUE($A167),NA())))</f>
        <v/>
      </c>
      <c r="S167" s="7">
        <f>IFERROR(INDEX($R$7:$R$60000,MATCH(ROW()-6,$Q$7:$Q$60000,0)),"")</f>
        <v/>
      </c>
      <c r="T167">
        <f>IFERROR(INDEX($B$7:$B$60000,MATCH(ROW()-6,$Q$7:$Q$60000,0)),"")</f>
        <v/>
      </c>
      <c r="U167">
        <f>IFERROR(INDEX($C$7:$C$60000,MATCH(ROW()-6,$Q$7:$Q$60000,0)),"")</f>
        <v/>
      </c>
      <c r="V167">
        <f>IFERROR(INDEX($D$7:$D$60000,MATCH(ROW()-6,$Q$7:$Q$60000,0)),"")</f>
        <v/>
      </c>
      <c r="W167">
        <f>IFERROR(INDEX($E$7:$E$60000,MATCH(ROW()-6,$Q$7:$Q$60000,0)),"")</f>
        <v/>
      </c>
      <c r="X167">
        <f>IFERROR(INDEX($F$7:$F$60000,MATCH(ROW()-6,$Q$7:$Q$60000,0)),"")</f>
        <v/>
      </c>
      <c r="Y167">
        <f>IFERROR(INDEX($G$7:$G$60000,MATCH(ROW()-6,$Q$7:$Q$60000,0)),"")</f>
        <v/>
      </c>
      <c r="Z167">
        <f>IFERROR(INDEX($H$7:$H$60000,MATCH(ROW()-6,$Q$7:$Q$60000,0)),"")</f>
        <v/>
      </c>
      <c r="AA167">
        <f>IFERROR(INDEX($I$7:$I$60000,MATCH(ROW()-6,$Q$7:$Q$60000,0)),"")</f>
        <v/>
      </c>
      <c r="AB167">
        <f>IFERROR(INDEX($J$7:$J$60000,MATCH(ROW()-6,$Q$7:$Q$60000,0)),"")</f>
        <v/>
      </c>
      <c r="AC167">
        <f>IFERROR(INDEX($K$7:$K$60000,MATCH(ROW()-6,$Q$7:$Q$60000,0)),"")</f>
        <v/>
      </c>
      <c r="AD167">
        <f>IFERROR(INDEX($L$7:$L$60000,MATCH(ROW()-6,$Q$7:$Q$60000,0)),"")</f>
        <v/>
      </c>
      <c r="AE167">
        <f>IFERROR(INDEX($M$7:$M$60000,MATCH(ROW()-6,$Q$7:$Q$60000,0)),"")</f>
        <v/>
      </c>
      <c r="AF167">
        <f>IFERROR(INDEX($N$7:$N$60000,MATCH(ROW()-6,$Q$7:$Q$60000,0)),"")</f>
        <v/>
      </c>
      <c r="AH167" s="9">
        <f>IF(OR($S167="",$S166=""),"",LN($T167/$T166))</f>
        <v/>
      </c>
      <c r="AI167" s="9">
        <f>IF(OR($S167="",$S166=""),"",$C$2*LN(U167/U166))</f>
        <v/>
      </c>
      <c r="AJ167" s="9">
        <f>IF(OR($S167="",$S166=""),"",$D$2*(V167-V166))</f>
        <v/>
      </c>
      <c r="AK167" s="9">
        <f>IF(OR($S167="",$S166=""),"",$E$2*(W167-W166))</f>
        <v/>
      </c>
      <c r="AL167" s="9">
        <f>IF(OR($S167="",$S166=""),"",$F$2*LN(X167/X166))</f>
        <v/>
      </c>
      <c r="AM167" s="9">
        <f>IF(OR($S167="",$S166=""),"",$G$2*(Y167-Y166))</f>
        <v/>
      </c>
      <c r="AN167" s="9">
        <f>IF(OR($S167="",$S166=""),"",$H$2*LN(Z167/Z166))</f>
        <v/>
      </c>
      <c r="AO167" s="9">
        <f>IF(OR($S167="",$S166=""),"",$I$2*(AA167-AA166))</f>
        <v/>
      </c>
      <c r="AP167" s="9">
        <f>IF(OR($S167="",$S166=""),"",$J$2*LN(AB167/AB166))</f>
        <v/>
      </c>
      <c r="AQ167" s="9">
        <f>IF(OR($S167="",$S166=""),"",$K$2*(AC167-AC166))</f>
        <v/>
      </c>
      <c r="AR167" s="9">
        <f>IF(OR($S167="",$S166=""),"",$L$2*LN(AD167/AD166))</f>
        <v/>
      </c>
      <c r="AS167" s="9">
        <f>IF(OR($S167="",$S166=""),"",$M$2*LN(AE167/AE166))</f>
        <v/>
      </c>
      <c r="AT167" s="9">
        <f>IF(OR($S167="",$S166=""),"",$N$2*LN(AF167/AF166))</f>
        <v/>
      </c>
      <c r="AV167" s="9">
        <f>IF($AH167="","",$AY$16+$AY$4*AI167+$AY$5*AJ167+$AY$6*AK167+$AY$7*AL167+$AY$8*AM167+$AY$9*AN167+$AY$10*AO167+$AY$11*AP167+$AY$12*AQ167+$AY$13*AR167+$AY$14*AS167+$AY$15*AT167)</f>
        <v/>
      </c>
      <c r="BC167" s="10">
        <f>IF((ROW()-6)&lt;=$Q$3,INDEX(LINEST(AH108:AH167,AI108:AT167,TRUE,TRUE),1,13)*$Q$4,"")</f>
        <v/>
      </c>
      <c r="BD167" s="9">
        <f>IF((ROW()-6)&lt;=$Q$3,INDEX(LINEST(AH108:AH167,AI108:AT167,TRUE,TRUE),1,12),"")</f>
        <v/>
      </c>
      <c r="BE167" s="9">
        <f>IF((ROW()-6)&lt;=$Q$3,INDEX(LINEST(AH108:AH167,AI108:AT167,TRUE,TRUE),1,11),"")</f>
        <v/>
      </c>
      <c r="BF167" s="9">
        <f>IF((ROW()-6)&lt;=$Q$3,INDEX(LINEST(AH108:AH167,AI108:AT167,TRUE,TRUE),1,10),"")</f>
        <v/>
      </c>
      <c r="BG167" s="9">
        <f>IF((ROW()-6)&lt;=$Q$3,INDEX(LINEST(AH108:AH167,AI108:AT167,TRUE,TRUE),1,9),"")</f>
        <v/>
      </c>
      <c r="BH167" s="9">
        <f>IF((ROW()-6)&lt;=$Q$3,INDEX(LINEST(AH108:AH167,AI108:AT167,TRUE,TRUE),1,8),"")</f>
        <v/>
      </c>
      <c r="BI167" s="9">
        <f>IF((ROW()-6)&lt;=$Q$3,INDEX(LINEST(AH108:AH167,AI108:AT167,TRUE,TRUE),1,7),"")</f>
        <v/>
      </c>
      <c r="BJ167" s="9">
        <f>IF((ROW()-6)&lt;=$Q$3,INDEX(LINEST(AH108:AH167,AI108:AT167,TRUE,TRUE),1,6),"")</f>
        <v/>
      </c>
      <c r="BK167" s="9">
        <f>IF((ROW()-6)&lt;=$Q$3,INDEX(LINEST(AH108:AH167,AI108:AT167,TRUE,TRUE),1,5),"")</f>
        <v/>
      </c>
      <c r="BL167" s="9">
        <f>IF((ROW()-6)&lt;=$Q$3,INDEX(LINEST(AH108:AH167,AI108:AT167,TRUE,TRUE),1,4),"")</f>
        <v/>
      </c>
      <c r="BM167" s="9">
        <f>IF((ROW()-6)&lt;=$Q$3,INDEX(LINEST(AH108:AH167,AI108:AT167,TRUE,TRUE),1,3),"")</f>
        <v/>
      </c>
      <c r="BN167" s="9">
        <f>IF((ROW()-6)&lt;=$Q$3,INDEX(LINEST(AH108:AH167,AI108:AT167,TRUE,TRUE),1,2),"")</f>
        <v/>
      </c>
      <c r="BO167" s="9">
        <f>IF((ROW()-6)&lt;=$Q$3,INDEX(LINEST(AH108:AH167,AI108:AT167,TRUE,TRUE),1,1),"")</f>
        <v/>
      </c>
      <c r="BP167" s="10">
        <f>IF((ROW()-6)&lt;=$Q$3,INDEX(LINEST(AH108:AH167,AI108:AT167,TRUE,TRUE),3,1),"")</f>
        <v/>
      </c>
      <c r="BR167" s="9">
        <f>IF(AND((ROW()-6)&lt;=$Q$3,ISNUMBER(BC166)),BC166/$Q$4+BD166*AI167+BE166*AJ167+BF166*AK167+BG166*AL167+BH166*AM167+BI166*AN167+BJ166*AO167+BK166*AP167+BL166*AQ167+BM166*AR167+BN166*AS167+BO166*AT167,"")</f>
        <v/>
      </c>
      <c r="BS167">
        <f>IF(ISNUMBER(BR167),AVERAGE(AH107:AH166),"")</f>
        <v/>
      </c>
      <c r="BT167">
        <f>IF(ISNUMBER(BR167),(AH167-BR167)^2,"")</f>
        <v/>
      </c>
      <c r="BU167">
        <f>IF(ISNUMBER(BR167),AH167^2,"")</f>
        <v/>
      </c>
      <c r="BV167">
        <f>IF(ISNUMBER(BR167),(AH167-BS167)^2,"")</f>
        <v/>
      </c>
    </row>
    <row r="168">
      <c r="O168">
        <f>IF($R168="","",CHOOSE($Q$2,YEAR(R168)*12+MONTH(R168),INT((R168-2)/7),YEAR(R168)*4+ROUNDUP(MONTH(R168)/3)))</f>
        <v/>
      </c>
      <c r="P168">
        <f>IF($R168="","",IF($R169="",1,IF(O168&lt;&gt;O169,1,0)))</f>
        <v/>
      </c>
      <c r="Q168">
        <f>IF(P168=1,SUM($P$7:P168),"")</f>
        <v/>
      </c>
      <c r="R168">
        <f>IF($A168="","",IF(ISNUMBER($A168),$A168,IFERROR(DATEVALUE($A168),NA())))</f>
        <v/>
      </c>
      <c r="S168" s="7">
        <f>IFERROR(INDEX($R$7:$R$60000,MATCH(ROW()-6,$Q$7:$Q$60000,0)),"")</f>
        <v/>
      </c>
      <c r="T168">
        <f>IFERROR(INDEX($B$7:$B$60000,MATCH(ROW()-6,$Q$7:$Q$60000,0)),"")</f>
        <v/>
      </c>
      <c r="U168">
        <f>IFERROR(INDEX($C$7:$C$60000,MATCH(ROW()-6,$Q$7:$Q$60000,0)),"")</f>
        <v/>
      </c>
      <c r="V168">
        <f>IFERROR(INDEX($D$7:$D$60000,MATCH(ROW()-6,$Q$7:$Q$60000,0)),"")</f>
        <v/>
      </c>
      <c r="W168">
        <f>IFERROR(INDEX($E$7:$E$60000,MATCH(ROW()-6,$Q$7:$Q$60000,0)),"")</f>
        <v/>
      </c>
      <c r="X168">
        <f>IFERROR(INDEX($F$7:$F$60000,MATCH(ROW()-6,$Q$7:$Q$60000,0)),"")</f>
        <v/>
      </c>
      <c r="Y168">
        <f>IFERROR(INDEX($G$7:$G$60000,MATCH(ROW()-6,$Q$7:$Q$60000,0)),"")</f>
        <v/>
      </c>
      <c r="Z168">
        <f>IFERROR(INDEX($H$7:$H$60000,MATCH(ROW()-6,$Q$7:$Q$60000,0)),"")</f>
        <v/>
      </c>
      <c r="AA168">
        <f>IFERROR(INDEX($I$7:$I$60000,MATCH(ROW()-6,$Q$7:$Q$60000,0)),"")</f>
        <v/>
      </c>
      <c r="AB168">
        <f>IFERROR(INDEX($J$7:$J$60000,MATCH(ROW()-6,$Q$7:$Q$60000,0)),"")</f>
        <v/>
      </c>
      <c r="AC168">
        <f>IFERROR(INDEX($K$7:$K$60000,MATCH(ROW()-6,$Q$7:$Q$60000,0)),"")</f>
        <v/>
      </c>
      <c r="AD168">
        <f>IFERROR(INDEX($L$7:$L$60000,MATCH(ROW()-6,$Q$7:$Q$60000,0)),"")</f>
        <v/>
      </c>
      <c r="AE168">
        <f>IFERROR(INDEX($M$7:$M$60000,MATCH(ROW()-6,$Q$7:$Q$60000,0)),"")</f>
        <v/>
      </c>
      <c r="AF168">
        <f>IFERROR(INDEX($N$7:$N$60000,MATCH(ROW()-6,$Q$7:$Q$60000,0)),"")</f>
        <v/>
      </c>
      <c r="AH168" s="9">
        <f>IF(OR($S168="",$S167=""),"",LN($T168/$T167))</f>
        <v/>
      </c>
      <c r="AI168" s="9">
        <f>IF(OR($S168="",$S167=""),"",$C$2*LN(U168/U167))</f>
        <v/>
      </c>
      <c r="AJ168" s="9">
        <f>IF(OR($S168="",$S167=""),"",$D$2*(V168-V167))</f>
        <v/>
      </c>
      <c r="AK168" s="9">
        <f>IF(OR($S168="",$S167=""),"",$E$2*(W168-W167))</f>
        <v/>
      </c>
      <c r="AL168" s="9">
        <f>IF(OR($S168="",$S167=""),"",$F$2*LN(X168/X167))</f>
        <v/>
      </c>
      <c r="AM168" s="9">
        <f>IF(OR($S168="",$S167=""),"",$G$2*(Y168-Y167))</f>
        <v/>
      </c>
      <c r="AN168" s="9">
        <f>IF(OR($S168="",$S167=""),"",$H$2*LN(Z168/Z167))</f>
        <v/>
      </c>
      <c r="AO168" s="9">
        <f>IF(OR($S168="",$S167=""),"",$I$2*(AA168-AA167))</f>
        <v/>
      </c>
      <c r="AP168" s="9">
        <f>IF(OR($S168="",$S167=""),"",$J$2*LN(AB168/AB167))</f>
        <v/>
      </c>
      <c r="AQ168" s="9">
        <f>IF(OR($S168="",$S167=""),"",$K$2*(AC168-AC167))</f>
        <v/>
      </c>
      <c r="AR168" s="9">
        <f>IF(OR($S168="",$S167=""),"",$L$2*LN(AD168/AD167))</f>
        <v/>
      </c>
      <c r="AS168" s="9">
        <f>IF(OR($S168="",$S167=""),"",$M$2*LN(AE168/AE167))</f>
        <v/>
      </c>
      <c r="AT168" s="9">
        <f>IF(OR($S168="",$S167=""),"",$N$2*LN(AF168/AF167))</f>
        <v/>
      </c>
      <c r="AV168" s="9">
        <f>IF($AH168="","",$AY$16+$AY$4*AI168+$AY$5*AJ168+$AY$6*AK168+$AY$7*AL168+$AY$8*AM168+$AY$9*AN168+$AY$10*AO168+$AY$11*AP168+$AY$12*AQ168+$AY$13*AR168+$AY$14*AS168+$AY$15*AT168)</f>
        <v/>
      </c>
      <c r="BC168" s="10">
        <f>IF((ROW()-6)&lt;=$Q$3,INDEX(LINEST(AH109:AH168,AI109:AT168,TRUE,TRUE),1,13)*$Q$4,"")</f>
        <v/>
      </c>
      <c r="BD168" s="9">
        <f>IF((ROW()-6)&lt;=$Q$3,INDEX(LINEST(AH109:AH168,AI109:AT168,TRUE,TRUE),1,12),"")</f>
        <v/>
      </c>
      <c r="BE168" s="9">
        <f>IF((ROW()-6)&lt;=$Q$3,INDEX(LINEST(AH109:AH168,AI109:AT168,TRUE,TRUE),1,11),"")</f>
        <v/>
      </c>
      <c r="BF168" s="9">
        <f>IF((ROW()-6)&lt;=$Q$3,INDEX(LINEST(AH109:AH168,AI109:AT168,TRUE,TRUE),1,10),"")</f>
        <v/>
      </c>
      <c r="BG168" s="9">
        <f>IF((ROW()-6)&lt;=$Q$3,INDEX(LINEST(AH109:AH168,AI109:AT168,TRUE,TRUE),1,9),"")</f>
        <v/>
      </c>
      <c r="BH168" s="9">
        <f>IF((ROW()-6)&lt;=$Q$3,INDEX(LINEST(AH109:AH168,AI109:AT168,TRUE,TRUE),1,8),"")</f>
        <v/>
      </c>
      <c r="BI168" s="9">
        <f>IF((ROW()-6)&lt;=$Q$3,INDEX(LINEST(AH109:AH168,AI109:AT168,TRUE,TRUE),1,7),"")</f>
        <v/>
      </c>
      <c r="BJ168" s="9">
        <f>IF((ROW()-6)&lt;=$Q$3,INDEX(LINEST(AH109:AH168,AI109:AT168,TRUE,TRUE),1,6),"")</f>
        <v/>
      </c>
      <c r="BK168" s="9">
        <f>IF((ROW()-6)&lt;=$Q$3,INDEX(LINEST(AH109:AH168,AI109:AT168,TRUE,TRUE),1,5),"")</f>
        <v/>
      </c>
      <c r="BL168" s="9">
        <f>IF((ROW()-6)&lt;=$Q$3,INDEX(LINEST(AH109:AH168,AI109:AT168,TRUE,TRUE),1,4),"")</f>
        <v/>
      </c>
      <c r="BM168" s="9">
        <f>IF((ROW()-6)&lt;=$Q$3,INDEX(LINEST(AH109:AH168,AI109:AT168,TRUE,TRUE),1,3),"")</f>
        <v/>
      </c>
      <c r="BN168" s="9">
        <f>IF((ROW()-6)&lt;=$Q$3,INDEX(LINEST(AH109:AH168,AI109:AT168,TRUE,TRUE),1,2),"")</f>
        <v/>
      </c>
      <c r="BO168" s="9">
        <f>IF((ROW()-6)&lt;=$Q$3,INDEX(LINEST(AH109:AH168,AI109:AT168,TRUE,TRUE),1,1),"")</f>
        <v/>
      </c>
      <c r="BP168" s="10">
        <f>IF((ROW()-6)&lt;=$Q$3,INDEX(LINEST(AH109:AH168,AI109:AT168,TRUE,TRUE),3,1),"")</f>
        <v/>
      </c>
      <c r="BR168" s="9">
        <f>IF(AND((ROW()-6)&lt;=$Q$3,ISNUMBER(BC167)),BC167/$Q$4+BD167*AI168+BE167*AJ168+BF167*AK168+BG167*AL168+BH167*AM168+BI167*AN168+BJ167*AO168+BK167*AP168+BL167*AQ168+BM167*AR168+BN167*AS168+BO167*AT168,"")</f>
        <v/>
      </c>
      <c r="BS168">
        <f>IF(ISNUMBER(BR168),AVERAGE(AH108:AH167),"")</f>
        <v/>
      </c>
      <c r="BT168">
        <f>IF(ISNUMBER(BR168),(AH168-BR168)^2,"")</f>
        <v/>
      </c>
      <c r="BU168">
        <f>IF(ISNUMBER(BR168),AH168^2,"")</f>
        <v/>
      </c>
      <c r="BV168">
        <f>IF(ISNUMBER(BR168),(AH168-BS168)^2,"")</f>
        <v/>
      </c>
    </row>
    <row r="169">
      <c r="O169">
        <f>IF($R169="","",CHOOSE($Q$2,YEAR(R169)*12+MONTH(R169),INT((R169-2)/7),YEAR(R169)*4+ROUNDUP(MONTH(R169)/3)))</f>
        <v/>
      </c>
      <c r="P169">
        <f>IF($R169="","",IF($R170="",1,IF(O169&lt;&gt;O170,1,0)))</f>
        <v/>
      </c>
      <c r="Q169">
        <f>IF(P169=1,SUM($P$7:P169),"")</f>
        <v/>
      </c>
      <c r="R169">
        <f>IF($A169="","",IF(ISNUMBER($A169),$A169,IFERROR(DATEVALUE($A169),NA())))</f>
        <v/>
      </c>
      <c r="S169" s="7">
        <f>IFERROR(INDEX($R$7:$R$60000,MATCH(ROW()-6,$Q$7:$Q$60000,0)),"")</f>
        <v/>
      </c>
      <c r="T169">
        <f>IFERROR(INDEX($B$7:$B$60000,MATCH(ROW()-6,$Q$7:$Q$60000,0)),"")</f>
        <v/>
      </c>
      <c r="U169">
        <f>IFERROR(INDEX($C$7:$C$60000,MATCH(ROW()-6,$Q$7:$Q$60000,0)),"")</f>
        <v/>
      </c>
      <c r="V169">
        <f>IFERROR(INDEX($D$7:$D$60000,MATCH(ROW()-6,$Q$7:$Q$60000,0)),"")</f>
        <v/>
      </c>
      <c r="W169">
        <f>IFERROR(INDEX($E$7:$E$60000,MATCH(ROW()-6,$Q$7:$Q$60000,0)),"")</f>
        <v/>
      </c>
      <c r="X169">
        <f>IFERROR(INDEX($F$7:$F$60000,MATCH(ROW()-6,$Q$7:$Q$60000,0)),"")</f>
        <v/>
      </c>
      <c r="Y169">
        <f>IFERROR(INDEX($G$7:$G$60000,MATCH(ROW()-6,$Q$7:$Q$60000,0)),"")</f>
        <v/>
      </c>
      <c r="Z169">
        <f>IFERROR(INDEX($H$7:$H$60000,MATCH(ROW()-6,$Q$7:$Q$60000,0)),"")</f>
        <v/>
      </c>
      <c r="AA169">
        <f>IFERROR(INDEX($I$7:$I$60000,MATCH(ROW()-6,$Q$7:$Q$60000,0)),"")</f>
        <v/>
      </c>
      <c r="AB169">
        <f>IFERROR(INDEX($J$7:$J$60000,MATCH(ROW()-6,$Q$7:$Q$60000,0)),"")</f>
        <v/>
      </c>
      <c r="AC169">
        <f>IFERROR(INDEX($K$7:$K$60000,MATCH(ROW()-6,$Q$7:$Q$60000,0)),"")</f>
        <v/>
      </c>
      <c r="AD169">
        <f>IFERROR(INDEX($L$7:$L$60000,MATCH(ROW()-6,$Q$7:$Q$60000,0)),"")</f>
        <v/>
      </c>
      <c r="AE169">
        <f>IFERROR(INDEX($M$7:$M$60000,MATCH(ROW()-6,$Q$7:$Q$60000,0)),"")</f>
        <v/>
      </c>
      <c r="AF169">
        <f>IFERROR(INDEX($N$7:$N$60000,MATCH(ROW()-6,$Q$7:$Q$60000,0)),"")</f>
        <v/>
      </c>
      <c r="AH169" s="9">
        <f>IF(OR($S169="",$S168=""),"",LN($T169/$T168))</f>
        <v/>
      </c>
      <c r="AI169" s="9">
        <f>IF(OR($S169="",$S168=""),"",$C$2*LN(U169/U168))</f>
        <v/>
      </c>
      <c r="AJ169" s="9">
        <f>IF(OR($S169="",$S168=""),"",$D$2*(V169-V168))</f>
        <v/>
      </c>
      <c r="AK169" s="9">
        <f>IF(OR($S169="",$S168=""),"",$E$2*(W169-W168))</f>
        <v/>
      </c>
      <c r="AL169" s="9">
        <f>IF(OR($S169="",$S168=""),"",$F$2*LN(X169/X168))</f>
        <v/>
      </c>
      <c r="AM169" s="9">
        <f>IF(OR($S169="",$S168=""),"",$G$2*(Y169-Y168))</f>
        <v/>
      </c>
      <c r="AN169" s="9">
        <f>IF(OR($S169="",$S168=""),"",$H$2*LN(Z169/Z168))</f>
        <v/>
      </c>
      <c r="AO169" s="9">
        <f>IF(OR($S169="",$S168=""),"",$I$2*(AA169-AA168))</f>
        <v/>
      </c>
      <c r="AP169" s="9">
        <f>IF(OR($S169="",$S168=""),"",$J$2*LN(AB169/AB168))</f>
        <v/>
      </c>
      <c r="AQ169" s="9">
        <f>IF(OR($S169="",$S168=""),"",$K$2*(AC169-AC168))</f>
        <v/>
      </c>
      <c r="AR169" s="9">
        <f>IF(OR($S169="",$S168=""),"",$L$2*LN(AD169/AD168))</f>
        <v/>
      </c>
      <c r="AS169" s="9">
        <f>IF(OR($S169="",$S168=""),"",$M$2*LN(AE169/AE168))</f>
        <v/>
      </c>
      <c r="AT169" s="9">
        <f>IF(OR($S169="",$S168=""),"",$N$2*LN(AF169/AF168))</f>
        <v/>
      </c>
      <c r="AV169" s="9">
        <f>IF($AH169="","",$AY$16+$AY$4*AI169+$AY$5*AJ169+$AY$6*AK169+$AY$7*AL169+$AY$8*AM169+$AY$9*AN169+$AY$10*AO169+$AY$11*AP169+$AY$12*AQ169+$AY$13*AR169+$AY$14*AS169+$AY$15*AT169)</f>
        <v/>
      </c>
      <c r="BC169" s="10">
        <f>IF((ROW()-6)&lt;=$Q$3,INDEX(LINEST(AH110:AH169,AI110:AT169,TRUE,TRUE),1,13)*$Q$4,"")</f>
        <v/>
      </c>
      <c r="BD169" s="9">
        <f>IF((ROW()-6)&lt;=$Q$3,INDEX(LINEST(AH110:AH169,AI110:AT169,TRUE,TRUE),1,12),"")</f>
        <v/>
      </c>
      <c r="BE169" s="9">
        <f>IF((ROW()-6)&lt;=$Q$3,INDEX(LINEST(AH110:AH169,AI110:AT169,TRUE,TRUE),1,11),"")</f>
        <v/>
      </c>
      <c r="BF169" s="9">
        <f>IF((ROW()-6)&lt;=$Q$3,INDEX(LINEST(AH110:AH169,AI110:AT169,TRUE,TRUE),1,10),"")</f>
        <v/>
      </c>
      <c r="BG169" s="9">
        <f>IF((ROW()-6)&lt;=$Q$3,INDEX(LINEST(AH110:AH169,AI110:AT169,TRUE,TRUE),1,9),"")</f>
        <v/>
      </c>
      <c r="BH169" s="9">
        <f>IF((ROW()-6)&lt;=$Q$3,INDEX(LINEST(AH110:AH169,AI110:AT169,TRUE,TRUE),1,8),"")</f>
        <v/>
      </c>
      <c r="BI169" s="9">
        <f>IF((ROW()-6)&lt;=$Q$3,INDEX(LINEST(AH110:AH169,AI110:AT169,TRUE,TRUE),1,7),"")</f>
        <v/>
      </c>
      <c r="BJ169" s="9">
        <f>IF((ROW()-6)&lt;=$Q$3,INDEX(LINEST(AH110:AH169,AI110:AT169,TRUE,TRUE),1,6),"")</f>
        <v/>
      </c>
      <c r="BK169" s="9">
        <f>IF((ROW()-6)&lt;=$Q$3,INDEX(LINEST(AH110:AH169,AI110:AT169,TRUE,TRUE),1,5),"")</f>
        <v/>
      </c>
      <c r="BL169" s="9">
        <f>IF((ROW()-6)&lt;=$Q$3,INDEX(LINEST(AH110:AH169,AI110:AT169,TRUE,TRUE),1,4),"")</f>
        <v/>
      </c>
      <c r="BM169" s="9">
        <f>IF((ROW()-6)&lt;=$Q$3,INDEX(LINEST(AH110:AH169,AI110:AT169,TRUE,TRUE),1,3),"")</f>
        <v/>
      </c>
      <c r="BN169" s="9">
        <f>IF((ROW()-6)&lt;=$Q$3,INDEX(LINEST(AH110:AH169,AI110:AT169,TRUE,TRUE),1,2),"")</f>
        <v/>
      </c>
      <c r="BO169" s="9">
        <f>IF((ROW()-6)&lt;=$Q$3,INDEX(LINEST(AH110:AH169,AI110:AT169,TRUE,TRUE),1,1),"")</f>
        <v/>
      </c>
      <c r="BP169" s="10">
        <f>IF((ROW()-6)&lt;=$Q$3,INDEX(LINEST(AH110:AH169,AI110:AT169,TRUE,TRUE),3,1),"")</f>
        <v/>
      </c>
      <c r="BR169" s="9">
        <f>IF(AND((ROW()-6)&lt;=$Q$3,ISNUMBER(BC168)),BC168/$Q$4+BD168*AI169+BE168*AJ169+BF168*AK169+BG168*AL169+BH168*AM169+BI168*AN169+BJ168*AO169+BK168*AP169+BL168*AQ169+BM168*AR169+BN168*AS169+BO168*AT169,"")</f>
        <v/>
      </c>
      <c r="BS169">
        <f>IF(ISNUMBER(BR169),AVERAGE(AH109:AH168),"")</f>
        <v/>
      </c>
      <c r="BT169">
        <f>IF(ISNUMBER(BR169),(AH169-BR169)^2,"")</f>
        <v/>
      </c>
      <c r="BU169">
        <f>IF(ISNUMBER(BR169),AH169^2,"")</f>
        <v/>
      </c>
      <c r="BV169">
        <f>IF(ISNUMBER(BR169),(AH169-BS169)^2,"")</f>
        <v/>
      </c>
    </row>
    <row r="170">
      <c r="O170">
        <f>IF($R170="","",CHOOSE($Q$2,YEAR(R170)*12+MONTH(R170),INT((R170-2)/7),YEAR(R170)*4+ROUNDUP(MONTH(R170)/3)))</f>
        <v/>
      </c>
      <c r="P170">
        <f>IF($R170="","",IF($R171="",1,IF(O170&lt;&gt;O171,1,0)))</f>
        <v/>
      </c>
      <c r="Q170">
        <f>IF(P170=1,SUM($P$7:P170),"")</f>
        <v/>
      </c>
      <c r="R170">
        <f>IF($A170="","",IF(ISNUMBER($A170),$A170,IFERROR(DATEVALUE($A170),NA())))</f>
        <v/>
      </c>
      <c r="S170" s="7">
        <f>IFERROR(INDEX($R$7:$R$60000,MATCH(ROW()-6,$Q$7:$Q$60000,0)),"")</f>
        <v/>
      </c>
      <c r="T170">
        <f>IFERROR(INDEX($B$7:$B$60000,MATCH(ROW()-6,$Q$7:$Q$60000,0)),"")</f>
        <v/>
      </c>
      <c r="U170">
        <f>IFERROR(INDEX($C$7:$C$60000,MATCH(ROW()-6,$Q$7:$Q$60000,0)),"")</f>
        <v/>
      </c>
      <c r="V170">
        <f>IFERROR(INDEX($D$7:$D$60000,MATCH(ROW()-6,$Q$7:$Q$60000,0)),"")</f>
        <v/>
      </c>
      <c r="W170">
        <f>IFERROR(INDEX($E$7:$E$60000,MATCH(ROW()-6,$Q$7:$Q$60000,0)),"")</f>
        <v/>
      </c>
      <c r="X170">
        <f>IFERROR(INDEX($F$7:$F$60000,MATCH(ROW()-6,$Q$7:$Q$60000,0)),"")</f>
        <v/>
      </c>
      <c r="Y170">
        <f>IFERROR(INDEX($G$7:$G$60000,MATCH(ROW()-6,$Q$7:$Q$60000,0)),"")</f>
        <v/>
      </c>
      <c r="Z170">
        <f>IFERROR(INDEX($H$7:$H$60000,MATCH(ROW()-6,$Q$7:$Q$60000,0)),"")</f>
        <v/>
      </c>
      <c r="AA170">
        <f>IFERROR(INDEX($I$7:$I$60000,MATCH(ROW()-6,$Q$7:$Q$60000,0)),"")</f>
        <v/>
      </c>
      <c r="AB170">
        <f>IFERROR(INDEX($J$7:$J$60000,MATCH(ROW()-6,$Q$7:$Q$60000,0)),"")</f>
        <v/>
      </c>
      <c r="AC170">
        <f>IFERROR(INDEX($K$7:$K$60000,MATCH(ROW()-6,$Q$7:$Q$60000,0)),"")</f>
        <v/>
      </c>
      <c r="AD170">
        <f>IFERROR(INDEX($L$7:$L$60000,MATCH(ROW()-6,$Q$7:$Q$60000,0)),"")</f>
        <v/>
      </c>
      <c r="AE170">
        <f>IFERROR(INDEX($M$7:$M$60000,MATCH(ROW()-6,$Q$7:$Q$60000,0)),"")</f>
        <v/>
      </c>
      <c r="AF170">
        <f>IFERROR(INDEX($N$7:$N$60000,MATCH(ROW()-6,$Q$7:$Q$60000,0)),"")</f>
        <v/>
      </c>
      <c r="AH170" s="9">
        <f>IF(OR($S170="",$S169=""),"",LN($T170/$T169))</f>
        <v/>
      </c>
      <c r="AI170" s="9">
        <f>IF(OR($S170="",$S169=""),"",$C$2*LN(U170/U169))</f>
        <v/>
      </c>
      <c r="AJ170" s="9">
        <f>IF(OR($S170="",$S169=""),"",$D$2*(V170-V169))</f>
        <v/>
      </c>
      <c r="AK170" s="9">
        <f>IF(OR($S170="",$S169=""),"",$E$2*(W170-W169))</f>
        <v/>
      </c>
      <c r="AL170" s="9">
        <f>IF(OR($S170="",$S169=""),"",$F$2*LN(X170/X169))</f>
        <v/>
      </c>
      <c r="AM170" s="9">
        <f>IF(OR($S170="",$S169=""),"",$G$2*(Y170-Y169))</f>
        <v/>
      </c>
      <c r="AN170" s="9">
        <f>IF(OR($S170="",$S169=""),"",$H$2*LN(Z170/Z169))</f>
        <v/>
      </c>
      <c r="AO170" s="9">
        <f>IF(OR($S170="",$S169=""),"",$I$2*(AA170-AA169))</f>
        <v/>
      </c>
      <c r="AP170" s="9">
        <f>IF(OR($S170="",$S169=""),"",$J$2*LN(AB170/AB169))</f>
        <v/>
      </c>
      <c r="AQ170" s="9">
        <f>IF(OR($S170="",$S169=""),"",$K$2*(AC170-AC169))</f>
        <v/>
      </c>
      <c r="AR170" s="9">
        <f>IF(OR($S170="",$S169=""),"",$L$2*LN(AD170/AD169))</f>
        <v/>
      </c>
      <c r="AS170" s="9">
        <f>IF(OR($S170="",$S169=""),"",$M$2*LN(AE170/AE169))</f>
        <v/>
      </c>
      <c r="AT170" s="9">
        <f>IF(OR($S170="",$S169=""),"",$N$2*LN(AF170/AF169))</f>
        <v/>
      </c>
      <c r="AV170" s="9">
        <f>IF($AH170="","",$AY$16+$AY$4*AI170+$AY$5*AJ170+$AY$6*AK170+$AY$7*AL170+$AY$8*AM170+$AY$9*AN170+$AY$10*AO170+$AY$11*AP170+$AY$12*AQ170+$AY$13*AR170+$AY$14*AS170+$AY$15*AT170)</f>
        <v/>
      </c>
      <c r="BC170" s="10">
        <f>IF((ROW()-6)&lt;=$Q$3,INDEX(LINEST(AH111:AH170,AI111:AT170,TRUE,TRUE),1,13)*$Q$4,"")</f>
        <v/>
      </c>
      <c r="BD170" s="9">
        <f>IF((ROW()-6)&lt;=$Q$3,INDEX(LINEST(AH111:AH170,AI111:AT170,TRUE,TRUE),1,12),"")</f>
        <v/>
      </c>
      <c r="BE170" s="9">
        <f>IF((ROW()-6)&lt;=$Q$3,INDEX(LINEST(AH111:AH170,AI111:AT170,TRUE,TRUE),1,11),"")</f>
        <v/>
      </c>
      <c r="BF170" s="9">
        <f>IF((ROW()-6)&lt;=$Q$3,INDEX(LINEST(AH111:AH170,AI111:AT170,TRUE,TRUE),1,10),"")</f>
        <v/>
      </c>
      <c r="BG170" s="9">
        <f>IF((ROW()-6)&lt;=$Q$3,INDEX(LINEST(AH111:AH170,AI111:AT170,TRUE,TRUE),1,9),"")</f>
        <v/>
      </c>
      <c r="BH170" s="9">
        <f>IF((ROW()-6)&lt;=$Q$3,INDEX(LINEST(AH111:AH170,AI111:AT170,TRUE,TRUE),1,8),"")</f>
        <v/>
      </c>
      <c r="BI170" s="9">
        <f>IF((ROW()-6)&lt;=$Q$3,INDEX(LINEST(AH111:AH170,AI111:AT170,TRUE,TRUE),1,7),"")</f>
        <v/>
      </c>
      <c r="BJ170" s="9">
        <f>IF((ROW()-6)&lt;=$Q$3,INDEX(LINEST(AH111:AH170,AI111:AT170,TRUE,TRUE),1,6),"")</f>
        <v/>
      </c>
      <c r="BK170" s="9">
        <f>IF((ROW()-6)&lt;=$Q$3,INDEX(LINEST(AH111:AH170,AI111:AT170,TRUE,TRUE),1,5),"")</f>
        <v/>
      </c>
      <c r="BL170" s="9">
        <f>IF((ROW()-6)&lt;=$Q$3,INDEX(LINEST(AH111:AH170,AI111:AT170,TRUE,TRUE),1,4),"")</f>
        <v/>
      </c>
      <c r="BM170" s="9">
        <f>IF((ROW()-6)&lt;=$Q$3,INDEX(LINEST(AH111:AH170,AI111:AT170,TRUE,TRUE),1,3),"")</f>
        <v/>
      </c>
      <c r="BN170" s="9">
        <f>IF((ROW()-6)&lt;=$Q$3,INDEX(LINEST(AH111:AH170,AI111:AT170,TRUE,TRUE),1,2),"")</f>
        <v/>
      </c>
      <c r="BO170" s="9">
        <f>IF((ROW()-6)&lt;=$Q$3,INDEX(LINEST(AH111:AH170,AI111:AT170,TRUE,TRUE),1,1),"")</f>
        <v/>
      </c>
      <c r="BP170" s="10">
        <f>IF((ROW()-6)&lt;=$Q$3,INDEX(LINEST(AH111:AH170,AI111:AT170,TRUE,TRUE),3,1),"")</f>
        <v/>
      </c>
      <c r="BR170" s="9">
        <f>IF(AND((ROW()-6)&lt;=$Q$3,ISNUMBER(BC169)),BC169/$Q$4+BD169*AI170+BE169*AJ170+BF169*AK170+BG169*AL170+BH169*AM170+BI169*AN170+BJ169*AO170+BK169*AP170+BL169*AQ170+BM169*AR170+BN169*AS170+BO169*AT170,"")</f>
        <v/>
      </c>
      <c r="BS170">
        <f>IF(ISNUMBER(BR170),AVERAGE(AH110:AH169),"")</f>
        <v/>
      </c>
      <c r="BT170">
        <f>IF(ISNUMBER(BR170),(AH170-BR170)^2,"")</f>
        <v/>
      </c>
      <c r="BU170">
        <f>IF(ISNUMBER(BR170),AH170^2,"")</f>
        <v/>
      </c>
      <c r="BV170">
        <f>IF(ISNUMBER(BR170),(AH170-BS170)^2,"")</f>
        <v/>
      </c>
    </row>
    <row r="171">
      <c r="O171">
        <f>IF($R171="","",CHOOSE($Q$2,YEAR(R171)*12+MONTH(R171),INT((R171-2)/7),YEAR(R171)*4+ROUNDUP(MONTH(R171)/3)))</f>
        <v/>
      </c>
      <c r="P171">
        <f>IF($R171="","",IF($R172="",1,IF(O171&lt;&gt;O172,1,0)))</f>
        <v/>
      </c>
      <c r="Q171">
        <f>IF(P171=1,SUM($P$7:P171),"")</f>
        <v/>
      </c>
      <c r="R171">
        <f>IF($A171="","",IF(ISNUMBER($A171),$A171,IFERROR(DATEVALUE($A171),NA())))</f>
        <v/>
      </c>
      <c r="S171" s="7">
        <f>IFERROR(INDEX($R$7:$R$60000,MATCH(ROW()-6,$Q$7:$Q$60000,0)),"")</f>
        <v/>
      </c>
      <c r="T171">
        <f>IFERROR(INDEX($B$7:$B$60000,MATCH(ROW()-6,$Q$7:$Q$60000,0)),"")</f>
        <v/>
      </c>
      <c r="U171">
        <f>IFERROR(INDEX($C$7:$C$60000,MATCH(ROW()-6,$Q$7:$Q$60000,0)),"")</f>
        <v/>
      </c>
      <c r="V171">
        <f>IFERROR(INDEX($D$7:$D$60000,MATCH(ROW()-6,$Q$7:$Q$60000,0)),"")</f>
        <v/>
      </c>
      <c r="W171">
        <f>IFERROR(INDEX($E$7:$E$60000,MATCH(ROW()-6,$Q$7:$Q$60000,0)),"")</f>
        <v/>
      </c>
      <c r="X171">
        <f>IFERROR(INDEX($F$7:$F$60000,MATCH(ROW()-6,$Q$7:$Q$60000,0)),"")</f>
        <v/>
      </c>
      <c r="Y171">
        <f>IFERROR(INDEX($G$7:$G$60000,MATCH(ROW()-6,$Q$7:$Q$60000,0)),"")</f>
        <v/>
      </c>
      <c r="Z171">
        <f>IFERROR(INDEX($H$7:$H$60000,MATCH(ROW()-6,$Q$7:$Q$60000,0)),"")</f>
        <v/>
      </c>
      <c r="AA171">
        <f>IFERROR(INDEX($I$7:$I$60000,MATCH(ROW()-6,$Q$7:$Q$60000,0)),"")</f>
        <v/>
      </c>
      <c r="AB171">
        <f>IFERROR(INDEX($J$7:$J$60000,MATCH(ROW()-6,$Q$7:$Q$60000,0)),"")</f>
        <v/>
      </c>
      <c r="AC171">
        <f>IFERROR(INDEX($K$7:$K$60000,MATCH(ROW()-6,$Q$7:$Q$60000,0)),"")</f>
        <v/>
      </c>
      <c r="AD171">
        <f>IFERROR(INDEX($L$7:$L$60000,MATCH(ROW()-6,$Q$7:$Q$60000,0)),"")</f>
        <v/>
      </c>
      <c r="AE171">
        <f>IFERROR(INDEX($M$7:$M$60000,MATCH(ROW()-6,$Q$7:$Q$60000,0)),"")</f>
        <v/>
      </c>
      <c r="AF171">
        <f>IFERROR(INDEX($N$7:$N$60000,MATCH(ROW()-6,$Q$7:$Q$60000,0)),"")</f>
        <v/>
      </c>
      <c r="AH171" s="9">
        <f>IF(OR($S171="",$S170=""),"",LN($T171/$T170))</f>
        <v/>
      </c>
      <c r="AI171" s="9">
        <f>IF(OR($S171="",$S170=""),"",$C$2*LN(U171/U170))</f>
        <v/>
      </c>
      <c r="AJ171" s="9">
        <f>IF(OR($S171="",$S170=""),"",$D$2*(V171-V170))</f>
        <v/>
      </c>
      <c r="AK171" s="9">
        <f>IF(OR($S171="",$S170=""),"",$E$2*(W171-W170))</f>
        <v/>
      </c>
      <c r="AL171" s="9">
        <f>IF(OR($S171="",$S170=""),"",$F$2*LN(X171/X170))</f>
        <v/>
      </c>
      <c r="AM171" s="9">
        <f>IF(OR($S171="",$S170=""),"",$G$2*(Y171-Y170))</f>
        <v/>
      </c>
      <c r="AN171" s="9">
        <f>IF(OR($S171="",$S170=""),"",$H$2*LN(Z171/Z170))</f>
        <v/>
      </c>
      <c r="AO171" s="9">
        <f>IF(OR($S171="",$S170=""),"",$I$2*(AA171-AA170))</f>
        <v/>
      </c>
      <c r="AP171" s="9">
        <f>IF(OR($S171="",$S170=""),"",$J$2*LN(AB171/AB170))</f>
        <v/>
      </c>
      <c r="AQ171" s="9">
        <f>IF(OR($S171="",$S170=""),"",$K$2*(AC171-AC170))</f>
        <v/>
      </c>
      <c r="AR171" s="9">
        <f>IF(OR($S171="",$S170=""),"",$L$2*LN(AD171/AD170))</f>
        <v/>
      </c>
      <c r="AS171" s="9">
        <f>IF(OR($S171="",$S170=""),"",$M$2*LN(AE171/AE170))</f>
        <v/>
      </c>
      <c r="AT171" s="9">
        <f>IF(OR($S171="",$S170=""),"",$N$2*LN(AF171/AF170))</f>
        <v/>
      </c>
      <c r="AV171" s="9">
        <f>IF($AH171="","",$AY$16+$AY$4*AI171+$AY$5*AJ171+$AY$6*AK171+$AY$7*AL171+$AY$8*AM171+$AY$9*AN171+$AY$10*AO171+$AY$11*AP171+$AY$12*AQ171+$AY$13*AR171+$AY$14*AS171+$AY$15*AT171)</f>
        <v/>
      </c>
      <c r="BC171" s="10">
        <f>IF((ROW()-6)&lt;=$Q$3,INDEX(LINEST(AH112:AH171,AI112:AT171,TRUE,TRUE),1,13)*$Q$4,"")</f>
        <v/>
      </c>
      <c r="BD171" s="9">
        <f>IF((ROW()-6)&lt;=$Q$3,INDEX(LINEST(AH112:AH171,AI112:AT171,TRUE,TRUE),1,12),"")</f>
        <v/>
      </c>
      <c r="BE171" s="9">
        <f>IF((ROW()-6)&lt;=$Q$3,INDEX(LINEST(AH112:AH171,AI112:AT171,TRUE,TRUE),1,11),"")</f>
        <v/>
      </c>
      <c r="BF171" s="9">
        <f>IF((ROW()-6)&lt;=$Q$3,INDEX(LINEST(AH112:AH171,AI112:AT171,TRUE,TRUE),1,10),"")</f>
        <v/>
      </c>
      <c r="BG171" s="9">
        <f>IF((ROW()-6)&lt;=$Q$3,INDEX(LINEST(AH112:AH171,AI112:AT171,TRUE,TRUE),1,9),"")</f>
        <v/>
      </c>
      <c r="BH171" s="9">
        <f>IF((ROW()-6)&lt;=$Q$3,INDEX(LINEST(AH112:AH171,AI112:AT171,TRUE,TRUE),1,8),"")</f>
        <v/>
      </c>
      <c r="BI171" s="9">
        <f>IF((ROW()-6)&lt;=$Q$3,INDEX(LINEST(AH112:AH171,AI112:AT171,TRUE,TRUE),1,7),"")</f>
        <v/>
      </c>
      <c r="BJ171" s="9">
        <f>IF((ROW()-6)&lt;=$Q$3,INDEX(LINEST(AH112:AH171,AI112:AT171,TRUE,TRUE),1,6),"")</f>
        <v/>
      </c>
      <c r="BK171" s="9">
        <f>IF((ROW()-6)&lt;=$Q$3,INDEX(LINEST(AH112:AH171,AI112:AT171,TRUE,TRUE),1,5),"")</f>
        <v/>
      </c>
      <c r="BL171" s="9">
        <f>IF((ROW()-6)&lt;=$Q$3,INDEX(LINEST(AH112:AH171,AI112:AT171,TRUE,TRUE),1,4),"")</f>
        <v/>
      </c>
      <c r="BM171" s="9">
        <f>IF((ROW()-6)&lt;=$Q$3,INDEX(LINEST(AH112:AH171,AI112:AT171,TRUE,TRUE),1,3),"")</f>
        <v/>
      </c>
      <c r="BN171" s="9">
        <f>IF((ROW()-6)&lt;=$Q$3,INDEX(LINEST(AH112:AH171,AI112:AT171,TRUE,TRUE),1,2),"")</f>
        <v/>
      </c>
      <c r="BO171" s="9">
        <f>IF((ROW()-6)&lt;=$Q$3,INDEX(LINEST(AH112:AH171,AI112:AT171,TRUE,TRUE),1,1),"")</f>
        <v/>
      </c>
      <c r="BP171" s="10">
        <f>IF((ROW()-6)&lt;=$Q$3,INDEX(LINEST(AH112:AH171,AI112:AT171,TRUE,TRUE),3,1),"")</f>
        <v/>
      </c>
      <c r="BR171" s="9">
        <f>IF(AND((ROW()-6)&lt;=$Q$3,ISNUMBER(BC170)),BC170/$Q$4+BD170*AI171+BE170*AJ171+BF170*AK171+BG170*AL171+BH170*AM171+BI170*AN171+BJ170*AO171+BK170*AP171+BL170*AQ171+BM170*AR171+BN170*AS171+BO170*AT171,"")</f>
        <v/>
      </c>
      <c r="BS171">
        <f>IF(ISNUMBER(BR171),AVERAGE(AH111:AH170),"")</f>
        <v/>
      </c>
      <c r="BT171">
        <f>IF(ISNUMBER(BR171),(AH171-BR171)^2,"")</f>
        <v/>
      </c>
      <c r="BU171">
        <f>IF(ISNUMBER(BR171),AH171^2,"")</f>
        <v/>
      </c>
      <c r="BV171">
        <f>IF(ISNUMBER(BR171),(AH171-BS171)^2,"")</f>
        <v/>
      </c>
    </row>
    <row r="172">
      <c r="O172">
        <f>IF($R172="","",CHOOSE($Q$2,YEAR(R172)*12+MONTH(R172),INT((R172-2)/7),YEAR(R172)*4+ROUNDUP(MONTH(R172)/3)))</f>
        <v/>
      </c>
      <c r="P172">
        <f>IF($R172="","",IF($R173="",1,IF(O172&lt;&gt;O173,1,0)))</f>
        <v/>
      </c>
      <c r="Q172">
        <f>IF(P172=1,SUM($P$7:P172),"")</f>
        <v/>
      </c>
      <c r="R172">
        <f>IF($A172="","",IF(ISNUMBER($A172),$A172,IFERROR(DATEVALUE($A172),NA())))</f>
        <v/>
      </c>
      <c r="S172" s="7">
        <f>IFERROR(INDEX($R$7:$R$60000,MATCH(ROW()-6,$Q$7:$Q$60000,0)),"")</f>
        <v/>
      </c>
      <c r="T172">
        <f>IFERROR(INDEX($B$7:$B$60000,MATCH(ROW()-6,$Q$7:$Q$60000,0)),"")</f>
        <v/>
      </c>
      <c r="U172">
        <f>IFERROR(INDEX($C$7:$C$60000,MATCH(ROW()-6,$Q$7:$Q$60000,0)),"")</f>
        <v/>
      </c>
      <c r="V172">
        <f>IFERROR(INDEX($D$7:$D$60000,MATCH(ROW()-6,$Q$7:$Q$60000,0)),"")</f>
        <v/>
      </c>
      <c r="W172">
        <f>IFERROR(INDEX($E$7:$E$60000,MATCH(ROW()-6,$Q$7:$Q$60000,0)),"")</f>
        <v/>
      </c>
      <c r="X172">
        <f>IFERROR(INDEX($F$7:$F$60000,MATCH(ROW()-6,$Q$7:$Q$60000,0)),"")</f>
        <v/>
      </c>
      <c r="Y172">
        <f>IFERROR(INDEX($G$7:$G$60000,MATCH(ROW()-6,$Q$7:$Q$60000,0)),"")</f>
        <v/>
      </c>
      <c r="Z172">
        <f>IFERROR(INDEX($H$7:$H$60000,MATCH(ROW()-6,$Q$7:$Q$60000,0)),"")</f>
        <v/>
      </c>
      <c r="AA172">
        <f>IFERROR(INDEX($I$7:$I$60000,MATCH(ROW()-6,$Q$7:$Q$60000,0)),"")</f>
        <v/>
      </c>
      <c r="AB172">
        <f>IFERROR(INDEX($J$7:$J$60000,MATCH(ROW()-6,$Q$7:$Q$60000,0)),"")</f>
        <v/>
      </c>
      <c r="AC172">
        <f>IFERROR(INDEX($K$7:$K$60000,MATCH(ROW()-6,$Q$7:$Q$60000,0)),"")</f>
        <v/>
      </c>
      <c r="AD172">
        <f>IFERROR(INDEX($L$7:$L$60000,MATCH(ROW()-6,$Q$7:$Q$60000,0)),"")</f>
        <v/>
      </c>
      <c r="AE172">
        <f>IFERROR(INDEX($M$7:$M$60000,MATCH(ROW()-6,$Q$7:$Q$60000,0)),"")</f>
        <v/>
      </c>
      <c r="AF172">
        <f>IFERROR(INDEX($N$7:$N$60000,MATCH(ROW()-6,$Q$7:$Q$60000,0)),"")</f>
        <v/>
      </c>
      <c r="AH172" s="9">
        <f>IF(OR($S172="",$S171=""),"",LN($T172/$T171))</f>
        <v/>
      </c>
      <c r="AI172" s="9">
        <f>IF(OR($S172="",$S171=""),"",$C$2*LN(U172/U171))</f>
        <v/>
      </c>
      <c r="AJ172" s="9">
        <f>IF(OR($S172="",$S171=""),"",$D$2*(V172-V171))</f>
        <v/>
      </c>
      <c r="AK172" s="9">
        <f>IF(OR($S172="",$S171=""),"",$E$2*(W172-W171))</f>
        <v/>
      </c>
      <c r="AL172" s="9">
        <f>IF(OR($S172="",$S171=""),"",$F$2*LN(X172/X171))</f>
        <v/>
      </c>
      <c r="AM172" s="9">
        <f>IF(OR($S172="",$S171=""),"",$G$2*(Y172-Y171))</f>
        <v/>
      </c>
      <c r="AN172" s="9">
        <f>IF(OR($S172="",$S171=""),"",$H$2*LN(Z172/Z171))</f>
        <v/>
      </c>
      <c r="AO172" s="9">
        <f>IF(OR($S172="",$S171=""),"",$I$2*(AA172-AA171))</f>
        <v/>
      </c>
      <c r="AP172" s="9">
        <f>IF(OR($S172="",$S171=""),"",$J$2*LN(AB172/AB171))</f>
        <v/>
      </c>
      <c r="AQ172" s="9">
        <f>IF(OR($S172="",$S171=""),"",$K$2*(AC172-AC171))</f>
        <v/>
      </c>
      <c r="AR172" s="9">
        <f>IF(OR($S172="",$S171=""),"",$L$2*LN(AD172/AD171))</f>
        <v/>
      </c>
      <c r="AS172" s="9">
        <f>IF(OR($S172="",$S171=""),"",$M$2*LN(AE172/AE171))</f>
        <v/>
      </c>
      <c r="AT172" s="9">
        <f>IF(OR($S172="",$S171=""),"",$N$2*LN(AF172/AF171))</f>
        <v/>
      </c>
      <c r="AV172" s="9">
        <f>IF($AH172="","",$AY$16+$AY$4*AI172+$AY$5*AJ172+$AY$6*AK172+$AY$7*AL172+$AY$8*AM172+$AY$9*AN172+$AY$10*AO172+$AY$11*AP172+$AY$12*AQ172+$AY$13*AR172+$AY$14*AS172+$AY$15*AT172)</f>
        <v/>
      </c>
      <c r="BC172" s="10">
        <f>IF((ROW()-6)&lt;=$Q$3,INDEX(LINEST(AH113:AH172,AI113:AT172,TRUE,TRUE),1,13)*$Q$4,"")</f>
        <v/>
      </c>
      <c r="BD172" s="9">
        <f>IF((ROW()-6)&lt;=$Q$3,INDEX(LINEST(AH113:AH172,AI113:AT172,TRUE,TRUE),1,12),"")</f>
        <v/>
      </c>
      <c r="BE172" s="9">
        <f>IF((ROW()-6)&lt;=$Q$3,INDEX(LINEST(AH113:AH172,AI113:AT172,TRUE,TRUE),1,11),"")</f>
        <v/>
      </c>
      <c r="BF172" s="9">
        <f>IF((ROW()-6)&lt;=$Q$3,INDEX(LINEST(AH113:AH172,AI113:AT172,TRUE,TRUE),1,10),"")</f>
        <v/>
      </c>
      <c r="BG172" s="9">
        <f>IF((ROW()-6)&lt;=$Q$3,INDEX(LINEST(AH113:AH172,AI113:AT172,TRUE,TRUE),1,9),"")</f>
        <v/>
      </c>
      <c r="BH172" s="9">
        <f>IF((ROW()-6)&lt;=$Q$3,INDEX(LINEST(AH113:AH172,AI113:AT172,TRUE,TRUE),1,8),"")</f>
        <v/>
      </c>
      <c r="BI172" s="9">
        <f>IF((ROW()-6)&lt;=$Q$3,INDEX(LINEST(AH113:AH172,AI113:AT172,TRUE,TRUE),1,7),"")</f>
        <v/>
      </c>
      <c r="BJ172" s="9">
        <f>IF((ROW()-6)&lt;=$Q$3,INDEX(LINEST(AH113:AH172,AI113:AT172,TRUE,TRUE),1,6),"")</f>
        <v/>
      </c>
      <c r="BK172" s="9">
        <f>IF((ROW()-6)&lt;=$Q$3,INDEX(LINEST(AH113:AH172,AI113:AT172,TRUE,TRUE),1,5),"")</f>
        <v/>
      </c>
      <c r="BL172" s="9">
        <f>IF((ROW()-6)&lt;=$Q$3,INDEX(LINEST(AH113:AH172,AI113:AT172,TRUE,TRUE),1,4),"")</f>
        <v/>
      </c>
      <c r="BM172" s="9">
        <f>IF((ROW()-6)&lt;=$Q$3,INDEX(LINEST(AH113:AH172,AI113:AT172,TRUE,TRUE),1,3),"")</f>
        <v/>
      </c>
      <c r="BN172" s="9">
        <f>IF((ROW()-6)&lt;=$Q$3,INDEX(LINEST(AH113:AH172,AI113:AT172,TRUE,TRUE),1,2),"")</f>
        <v/>
      </c>
      <c r="BO172" s="9">
        <f>IF((ROW()-6)&lt;=$Q$3,INDEX(LINEST(AH113:AH172,AI113:AT172,TRUE,TRUE),1,1),"")</f>
        <v/>
      </c>
      <c r="BP172" s="10">
        <f>IF((ROW()-6)&lt;=$Q$3,INDEX(LINEST(AH113:AH172,AI113:AT172,TRUE,TRUE),3,1),"")</f>
        <v/>
      </c>
      <c r="BR172" s="9">
        <f>IF(AND((ROW()-6)&lt;=$Q$3,ISNUMBER(BC171)),BC171/$Q$4+BD171*AI172+BE171*AJ172+BF171*AK172+BG171*AL172+BH171*AM172+BI171*AN172+BJ171*AO172+BK171*AP172+BL171*AQ172+BM171*AR172+BN171*AS172+BO171*AT172,"")</f>
        <v/>
      </c>
      <c r="BS172">
        <f>IF(ISNUMBER(BR172),AVERAGE(AH112:AH171),"")</f>
        <v/>
      </c>
      <c r="BT172">
        <f>IF(ISNUMBER(BR172),(AH172-BR172)^2,"")</f>
        <v/>
      </c>
      <c r="BU172">
        <f>IF(ISNUMBER(BR172),AH172^2,"")</f>
        <v/>
      </c>
      <c r="BV172">
        <f>IF(ISNUMBER(BR172),(AH172-BS172)^2,"")</f>
        <v/>
      </c>
    </row>
    <row r="173">
      <c r="O173">
        <f>IF($R173="","",CHOOSE($Q$2,YEAR(R173)*12+MONTH(R173),INT((R173-2)/7),YEAR(R173)*4+ROUNDUP(MONTH(R173)/3)))</f>
        <v/>
      </c>
      <c r="P173">
        <f>IF($R173="","",IF($R174="",1,IF(O173&lt;&gt;O174,1,0)))</f>
        <v/>
      </c>
      <c r="Q173">
        <f>IF(P173=1,SUM($P$7:P173),"")</f>
        <v/>
      </c>
      <c r="R173">
        <f>IF($A173="","",IF(ISNUMBER($A173),$A173,IFERROR(DATEVALUE($A173),NA())))</f>
        <v/>
      </c>
      <c r="S173" s="7">
        <f>IFERROR(INDEX($R$7:$R$60000,MATCH(ROW()-6,$Q$7:$Q$60000,0)),"")</f>
        <v/>
      </c>
      <c r="T173">
        <f>IFERROR(INDEX($B$7:$B$60000,MATCH(ROW()-6,$Q$7:$Q$60000,0)),"")</f>
        <v/>
      </c>
      <c r="U173">
        <f>IFERROR(INDEX($C$7:$C$60000,MATCH(ROW()-6,$Q$7:$Q$60000,0)),"")</f>
        <v/>
      </c>
      <c r="V173">
        <f>IFERROR(INDEX($D$7:$D$60000,MATCH(ROW()-6,$Q$7:$Q$60000,0)),"")</f>
        <v/>
      </c>
      <c r="W173">
        <f>IFERROR(INDEX($E$7:$E$60000,MATCH(ROW()-6,$Q$7:$Q$60000,0)),"")</f>
        <v/>
      </c>
      <c r="X173">
        <f>IFERROR(INDEX($F$7:$F$60000,MATCH(ROW()-6,$Q$7:$Q$60000,0)),"")</f>
        <v/>
      </c>
      <c r="Y173">
        <f>IFERROR(INDEX($G$7:$G$60000,MATCH(ROW()-6,$Q$7:$Q$60000,0)),"")</f>
        <v/>
      </c>
      <c r="Z173">
        <f>IFERROR(INDEX($H$7:$H$60000,MATCH(ROW()-6,$Q$7:$Q$60000,0)),"")</f>
        <v/>
      </c>
      <c r="AA173">
        <f>IFERROR(INDEX($I$7:$I$60000,MATCH(ROW()-6,$Q$7:$Q$60000,0)),"")</f>
        <v/>
      </c>
      <c r="AB173">
        <f>IFERROR(INDEX($J$7:$J$60000,MATCH(ROW()-6,$Q$7:$Q$60000,0)),"")</f>
        <v/>
      </c>
      <c r="AC173">
        <f>IFERROR(INDEX($K$7:$K$60000,MATCH(ROW()-6,$Q$7:$Q$60000,0)),"")</f>
        <v/>
      </c>
      <c r="AD173">
        <f>IFERROR(INDEX($L$7:$L$60000,MATCH(ROW()-6,$Q$7:$Q$60000,0)),"")</f>
        <v/>
      </c>
      <c r="AE173">
        <f>IFERROR(INDEX($M$7:$M$60000,MATCH(ROW()-6,$Q$7:$Q$60000,0)),"")</f>
        <v/>
      </c>
      <c r="AF173">
        <f>IFERROR(INDEX($N$7:$N$60000,MATCH(ROW()-6,$Q$7:$Q$60000,0)),"")</f>
        <v/>
      </c>
      <c r="AH173" s="9">
        <f>IF(OR($S173="",$S172=""),"",LN($T173/$T172))</f>
        <v/>
      </c>
      <c r="AI173" s="9">
        <f>IF(OR($S173="",$S172=""),"",$C$2*LN(U173/U172))</f>
        <v/>
      </c>
      <c r="AJ173" s="9">
        <f>IF(OR($S173="",$S172=""),"",$D$2*(V173-V172))</f>
        <v/>
      </c>
      <c r="AK173" s="9">
        <f>IF(OR($S173="",$S172=""),"",$E$2*(W173-W172))</f>
        <v/>
      </c>
      <c r="AL173" s="9">
        <f>IF(OR($S173="",$S172=""),"",$F$2*LN(X173/X172))</f>
        <v/>
      </c>
      <c r="AM173" s="9">
        <f>IF(OR($S173="",$S172=""),"",$G$2*(Y173-Y172))</f>
        <v/>
      </c>
      <c r="AN173" s="9">
        <f>IF(OR($S173="",$S172=""),"",$H$2*LN(Z173/Z172))</f>
        <v/>
      </c>
      <c r="AO173" s="9">
        <f>IF(OR($S173="",$S172=""),"",$I$2*(AA173-AA172))</f>
        <v/>
      </c>
      <c r="AP173" s="9">
        <f>IF(OR($S173="",$S172=""),"",$J$2*LN(AB173/AB172))</f>
        <v/>
      </c>
      <c r="AQ173" s="9">
        <f>IF(OR($S173="",$S172=""),"",$K$2*(AC173-AC172))</f>
        <v/>
      </c>
      <c r="AR173" s="9">
        <f>IF(OR($S173="",$S172=""),"",$L$2*LN(AD173/AD172))</f>
        <v/>
      </c>
      <c r="AS173" s="9">
        <f>IF(OR($S173="",$S172=""),"",$M$2*LN(AE173/AE172))</f>
        <v/>
      </c>
      <c r="AT173" s="9">
        <f>IF(OR($S173="",$S172=""),"",$N$2*LN(AF173/AF172))</f>
        <v/>
      </c>
      <c r="AV173" s="9">
        <f>IF($AH173="","",$AY$16+$AY$4*AI173+$AY$5*AJ173+$AY$6*AK173+$AY$7*AL173+$AY$8*AM173+$AY$9*AN173+$AY$10*AO173+$AY$11*AP173+$AY$12*AQ173+$AY$13*AR173+$AY$14*AS173+$AY$15*AT173)</f>
        <v/>
      </c>
      <c r="BC173" s="10">
        <f>IF((ROW()-6)&lt;=$Q$3,INDEX(LINEST(AH114:AH173,AI114:AT173,TRUE,TRUE),1,13)*$Q$4,"")</f>
        <v/>
      </c>
      <c r="BD173" s="9">
        <f>IF((ROW()-6)&lt;=$Q$3,INDEX(LINEST(AH114:AH173,AI114:AT173,TRUE,TRUE),1,12),"")</f>
        <v/>
      </c>
      <c r="BE173" s="9">
        <f>IF((ROW()-6)&lt;=$Q$3,INDEX(LINEST(AH114:AH173,AI114:AT173,TRUE,TRUE),1,11),"")</f>
        <v/>
      </c>
      <c r="BF173" s="9">
        <f>IF((ROW()-6)&lt;=$Q$3,INDEX(LINEST(AH114:AH173,AI114:AT173,TRUE,TRUE),1,10),"")</f>
        <v/>
      </c>
      <c r="BG173" s="9">
        <f>IF((ROW()-6)&lt;=$Q$3,INDEX(LINEST(AH114:AH173,AI114:AT173,TRUE,TRUE),1,9),"")</f>
        <v/>
      </c>
      <c r="BH173" s="9">
        <f>IF((ROW()-6)&lt;=$Q$3,INDEX(LINEST(AH114:AH173,AI114:AT173,TRUE,TRUE),1,8),"")</f>
        <v/>
      </c>
      <c r="BI173" s="9">
        <f>IF((ROW()-6)&lt;=$Q$3,INDEX(LINEST(AH114:AH173,AI114:AT173,TRUE,TRUE),1,7),"")</f>
        <v/>
      </c>
      <c r="BJ173" s="9">
        <f>IF((ROW()-6)&lt;=$Q$3,INDEX(LINEST(AH114:AH173,AI114:AT173,TRUE,TRUE),1,6),"")</f>
        <v/>
      </c>
      <c r="BK173" s="9">
        <f>IF((ROW()-6)&lt;=$Q$3,INDEX(LINEST(AH114:AH173,AI114:AT173,TRUE,TRUE),1,5),"")</f>
        <v/>
      </c>
      <c r="BL173" s="9">
        <f>IF((ROW()-6)&lt;=$Q$3,INDEX(LINEST(AH114:AH173,AI114:AT173,TRUE,TRUE),1,4),"")</f>
        <v/>
      </c>
      <c r="BM173" s="9">
        <f>IF((ROW()-6)&lt;=$Q$3,INDEX(LINEST(AH114:AH173,AI114:AT173,TRUE,TRUE),1,3),"")</f>
        <v/>
      </c>
      <c r="BN173" s="9">
        <f>IF((ROW()-6)&lt;=$Q$3,INDEX(LINEST(AH114:AH173,AI114:AT173,TRUE,TRUE),1,2),"")</f>
        <v/>
      </c>
      <c r="BO173" s="9">
        <f>IF((ROW()-6)&lt;=$Q$3,INDEX(LINEST(AH114:AH173,AI114:AT173,TRUE,TRUE),1,1),"")</f>
        <v/>
      </c>
      <c r="BP173" s="10">
        <f>IF((ROW()-6)&lt;=$Q$3,INDEX(LINEST(AH114:AH173,AI114:AT173,TRUE,TRUE),3,1),"")</f>
        <v/>
      </c>
      <c r="BR173" s="9">
        <f>IF(AND((ROW()-6)&lt;=$Q$3,ISNUMBER(BC172)),BC172/$Q$4+BD172*AI173+BE172*AJ173+BF172*AK173+BG172*AL173+BH172*AM173+BI172*AN173+BJ172*AO173+BK172*AP173+BL172*AQ173+BM172*AR173+BN172*AS173+BO172*AT173,"")</f>
        <v/>
      </c>
      <c r="BS173">
        <f>IF(ISNUMBER(BR173),AVERAGE(AH113:AH172),"")</f>
        <v/>
      </c>
      <c r="BT173">
        <f>IF(ISNUMBER(BR173),(AH173-BR173)^2,"")</f>
        <v/>
      </c>
      <c r="BU173">
        <f>IF(ISNUMBER(BR173),AH173^2,"")</f>
        <v/>
      </c>
      <c r="BV173">
        <f>IF(ISNUMBER(BR173),(AH173-BS173)^2,"")</f>
        <v/>
      </c>
    </row>
    <row r="174">
      <c r="O174">
        <f>IF($R174="","",CHOOSE($Q$2,YEAR(R174)*12+MONTH(R174),INT((R174-2)/7),YEAR(R174)*4+ROUNDUP(MONTH(R174)/3)))</f>
        <v/>
      </c>
      <c r="P174">
        <f>IF($R174="","",IF($R175="",1,IF(O174&lt;&gt;O175,1,0)))</f>
        <v/>
      </c>
      <c r="Q174">
        <f>IF(P174=1,SUM($P$7:P174),"")</f>
        <v/>
      </c>
      <c r="R174">
        <f>IF($A174="","",IF(ISNUMBER($A174),$A174,IFERROR(DATEVALUE($A174),NA())))</f>
        <v/>
      </c>
      <c r="S174" s="7">
        <f>IFERROR(INDEX($R$7:$R$60000,MATCH(ROW()-6,$Q$7:$Q$60000,0)),"")</f>
        <v/>
      </c>
      <c r="T174">
        <f>IFERROR(INDEX($B$7:$B$60000,MATCH(ROW()-6,$Q$7:$Q$60000,0)),"")</f>
        <v/>
      </c>
      <c r="U174">
        <f>IFERROR(INDEX($C$7:$C$60000,MATCH(ROW()-6,$Q$7:$Q$60000,0)),"")</f>
        <v/>
      </c>
      <c r="V174">
        <f>IFERROR(INDEX($D$7:$D$60000,MATCH(ROW()-6,$Q$7:$Q$60000,0)),"")</f>
        <v/>
      </c>
      <c r="W174">
        <f>IFERROR(INDEX($E$7:$E$60000,MATCH(ROW()-6,$Q$7:$Q$60000,0)),"")</f>
        <v/>
      </c>
      <c r="X174">
        <f>IFERROR(INDEX($F$7:$F$60000,MATCH(ROW()-6,$Q$7:$Q$60000,0)),"")</f>
        <v/>
      </c>
      <c r="Y174">
        <f>IFERROR(INDEX($G$7:$G$60000,MATCH(ROW()-6,$Q$7:$Q$60000,0)),"")</f>
        <v/>
      </c>
      <c r="Z174">
        <f>IFERROR(INDEX($H$7:$H$60000,MATCH(ROW()-6,$Q$7:$Q$60000,0)),"")</f>
        <v/>
      </c>
      <c r="AA174">
        <f>IFERROR(INDEX($I$7:$I$60000,MATCH(ROW()-6,$Q$7:$Q$60000,0)),"")</f>
        <v/>
      </c>
      <c r="AB174">
        <f>IFERROR(INDEX($J$7:$J$60000,MATCH(ROW()-6,$Q$7:$Q$60000,0)),"")</f>
        <v/>
      </c>
      <c r="AC174">
        <f>IFERROR(INDEX($K$7:$K$60000,MATCH(ROW()-6,$Q$7:$Q$60000,0)),"")</f>
        <v/>
      </c>
      <c r="AD174">
        <f>IFERROR(INDEX($L$7:$L$60000,MATCH(ROW()-6,$Q$7:$Q$60000,0)),"")</f>
        <v/>
      </c>
      <c r="AE174">
        <f>IFERROR(INDEX($M$7:$M$60000,MATCH(ROW()-6,$Q$7:$Q$60000,0)),"")</f>
        <v/>
      </c>
      <c r="AF174">
        <f>IFERROR(INDEX($N$7:$N$60000,MATCH(ROW()-6,$Q$7:$Q$60000,0)),"")</f>
        <v/>
      </c>
      <c r="AH174" s="9">
        <f>IF(OR($S174="",$S173=""),"",LN($T174/$T173))</f>
        <v/>
      </c>
      <c r="AI174" s="9">
        <f>IF(OR($S174="",$S173=""),"",$C$2*LN(U174/U173))</f>
        <v/>
      </c>
      <c r="AJ174" s="9">
        <f>IF(OR($S174="",$S173=""),"",$D$2*(V174-V173))</f>
        <v/>
      </c>
      <c r="AK174" s="9">
        <f>IF(OR($S174="",$S173=""),"",$E$2*(W174-W173))</f>
        <v/>
      </c>
      <c r="AL174" s="9">
        <f>IF(OR($S174="",$S173=""),"",$F$2*LN(X174/X173))</f>
        <v/>
      </c>
      <c r="AM174" s="9">
        <f>IF(OR($S174="",$S173=""),"",$G$2*(Y174-Y173))</f>
        <v/>
      </c>
      <c r="AN174" s="9">
        <f>IF(OR($S174="",$S173=""),"",$H$2*LN(Z174/Z173))</f>
        <v/>
      </c>
      <c r="AO174" s="9">
        <f>IF(OR($S174="",$S173=""),"",$I$2*(AA174-AA173))</f>
        <v/>
      </c>
      <c r="AP174" s="9">
        <f>IF(OR($S174="",$S173=""),"",$J$2*LN(AB174/AB173))</f>
        <v/>
      </c>
      <c r="AQ174" s="9">
        <f>IF(OR($S174="",$S173=""),"",$K$2*(AC174-AC173))</f>
        <v/>
      </c>
      <c r="AR174" s="9">
        <f>IF(OR($S174="",$S173=""),"",$L$2*LN(AD174/AD173))</f>
        <v/>
      </c>
      <c r="AS174" s="9">
        <f>IF(OR($S174="",$S173=""),"",$M$2*LN(AE174/AE173))</f>
        <v/>
      </c>
      <c r="AT174" s="9">
        <f>IF(OR($S174="",$S173=""),"",$N$2*LN(AF174/AF173))</f>
        <v/>
      </c>
      <c r="AV174" s="9">
        <f>IF($AH174="","",$AY$16+$AY$4*AI174+$AY$5*AJ174+$AY$6*AK174+$AY$7*AL174+$AY$8*AM174+$AY$9*AN174+$AY$10*AO174+$AY$11*AP174+$AY$12*AQ174+$AY$13*AR174+$AY$14*AS174+$AY$15*AT174)</f>
        <v/>
      </c>
      <c r="BC174" s="10">
        <f>IF((ROW()-6)&lt;=$Q$3,INDEX(LINEST(AH115:AH174,AI115:AT174,TRUE,TRUE),1,13)*$Q$4,"")</f>
        <v/>
      </c>
      <c r="BD174" s="9">
        <f>IF((ROW()-6)&lt;=$Q$3,INDEX(LINEST(AH115:AH174,AI115:AT174,TRUE,TRUE),1,12),"")</f>
        <v/>
      </c>
      <c r="BE174" s="9">
        <f>IF((ROW()-6)&lt;=$Q$3,INDEX(LINEST(AH115:AH174,AI115:AT174,TRUE,TRUE),1,11),"")</f>
        <v/>
      </c>
      <c r="BF174" s="9">
        <f>IF((ROW()-6)&lt;=$Q$3,INDEX(LINEST(AH115:AH174,AI115:AT174,TRUE,TRUE),1,10),"")</f>
        <v/>
      </c>
      <c r="BG174" s="9">
        <f>IF((ROW()-6)&lt;=$Q$3,INDEX(LINEST(AH115:AH174,AI115:AT174,TRUE,TRUE),1,9),"")</f>
        <v/>
      </c>
      <c r="BH174" s="9">
        <f>IF((ROW()-6)&lt;=$Q$3,INDEX(LINEST(AH115:AH174,AI115:AT174,TRUE,TRUE),1,8),"")</f>
        <v/>
      </c>
      <c r="BI174" s="9">
        <f>IF((ROW()-6)&lt;=$Q$3,INDEX(LINEST(AH115:AH174,AI115:AT174,TRUE,TRUE),1,7),"")</f>
        <v/>
      </c>
      <c r="BJ174" s="9">
        <f>IF((ROW()-6)&lt;=$Q$3,INDEX(LINEST(AH115:AH174,AI115:AT174,TRUE,TRUE),1,6),"")</f>
        <v/>
      </c>
      <c r="BK174" s="9">
        <f>IF((ROW()-6)&lt;=$Q$3,INDEX(LINEST(AH115:AH174,AI115:AT174,TRUE,TRUE),1,5),"")</f>
        <v/>
      </c>
      <c r="BL174" s="9">
        <f>IF((ROW()-6)&lt;=$Q$3,INDEX(LINEST(AH115:AH174,AI115:AT174,TRUE,TRUE),1,4),"")</f>
        <v/>
      </c>
      <c r="BM174" s="9">
        <f>IF((ROW()-6)&lt;=$Q$3,INDEX(LINEST(AH115:AH174,AI115:AT174,TRUE,TRUE),1,3),"")</f>
        <v/>
      </c>
      <c r="BN174" s="9">
        <f>IF((ROW()-6)&lt;=$Q$3,INDEX(LINEST(AH115:AH174,AI115:AT174,TRUE,TRUE),1,2),"")</f>
        <v/>
      </c>
      <c r="BO174" s="9">
        <f>IF((ROW()-6)&lt;=$Q$3,INDEX(LINEST(AH115:AH174,AI115:AT174,TRUE,TRUE),1,1),"")</f>
        <v/>
      </c>
      <c r="BP174" s="10">
        <f>IF((ROW()-6)&lt;=$Q$3,INDEX(LINEST(AH115:AH174,AI115:AT174,TRUE,TRUE),3,1),"")</f>
        <v/>
      </c>
      <c r="BR174" s="9">
        <f>IF(AND((ROW()-6)&lt;=$Q$3,ISNUMBER(BC173)),BC173/$Q$4+BD173*AI174+BE173*AJ174+BF173*AK174+BG173*AL174+BH173*AM174+BI173*AN174+BJ173*AO174+BK173*AP174+BL173*AQ174+BM173*AR174+BN173*AS174+BO173*AT174,"")</f>
        <v/>
      </c>
      <c r="BS174">
        <f>IF(ISNUMBER(BR174),AVERAGE(AH114:AH173),"")</f>
        <v/>
      </c>
      <c r="BT174">
        <f>IF(ISNUMBER(BR174),(AH174-BR174)^2,"")</f>
        <v/>
      </c>
      <c r="BU174">
        <f>IF(ISNUMBER(BR174),AH174^2,"")</f>
        <v/>
      </c>
      <c r="BV174">
        <f>IF(ISNUMBER(BR174),(AH174-BS174)^2,"")</f>
        <v/>
      </c>
    </row>
    <row r="175">
      <c r="O175">
        <f>IF($R175="","",CHOOSE($Q$2,YEAR(R175)*12+MONTH(R175),INT((R175-2)/7),YEAR(R175)*4+ROUNDUP(MONTH(R175)/3)))</f>
        <v/>
      </c>
      <c r="P175">
        <f>IF($R175="","",IF($R176="",1,IF(O175&lt;&gt;O176,1,0)))</f>
        <v/>
      </c>
      <c r="Q175">
        <f>IF(P175=1,SUM($P$7:P175),"")</f>
        <v/>
      </c>
      <c r="R175">
        <f>IF($A175="","",IF(ISNUMBER($A175),$A175,IFERROR(DATEVALUE($A175),NA())))</f>
        <v/>
      </c>
      <c r="S175" s="7">
        <f>IFERROR(INDEX($R$7:$R$60000,MATCH(ROW()-6,$Q$7:$Q$60000,0)),"")</f>
        <v/>
      </c>
      <c r="T175">
        <f>IFERROR(INDEX($B$7:$B$60000,MATCH(ROW()-6,$Q$7:$Q$60000,0)),"")</f>
        <v/>
      </c>
      <c r="U175">
        <f>IFERROR(INDEX($C$7:$C$60000,MATCH(ROW()-6,$Q$7:$Q$60000,0)),"")</f>
        <v/>
      </c>
      <c r="V175">
        <f>IFERROR(INDEX($D$7:$D$60000,MATCH(ROW()-6,$Q$7:$Q$60000,0)),"")</f>
        <v/>
      </c>
      <c r="W175">
        <f>IFERROR(INDEX($E$7:$E$60000,MATCH(ROW()-6,$Q$7:$Q$60000,0)),"")</f>
        <v/>
      </c>
      <c r="X175">
        <f>IFERROR(INDEX($F$7:$F$60000,MATCH(ROW()-6,$Q$7:$Q$60000,0)),"")</f>
        <v/>
      </c>
      <c r="Y175">
        <f>IFERROR(INDEX($G$7:$G$60000,MATCH(ROW()-6,$Q$7:$Q$60000,0)),"")</f>
        <v/>
      </c>
      <c r="Z175">
        <f>IFERROR(INDEX($H$7:$H$60000,MATCH(ROW()-6,$Q$7:$Q$60000,0)),"")</f>
        <v/>
      </c>
      <c r="AA175">
        <f>IFERROR(INDEX($I$7:$I$60000,MATCH(ROW()-6,$Q$7:$Q$60000,0)),"")</f>
        <v/>
      </c>
      <c r="AB175">
        <f>IFERROR(INDEX($J$7:$J$60000,MATCH(ROW()-6,$Q$7:$Q$60000,0)),"")</f>
        <v/>
      </c>
      <c r="AC175">
        <f>IFERROR(INDEX($K$7:$K$60000,MATCH(ROW()-6,$Q$7:$Q$60000,0)),"")</f>
        <v/>
      </c>
      <c r="AD175">
        <f>IFERROR(INDEX($L$7:$L$60000,MATCH(ROW()-6,$Q$7:$Q$60000,0)),"")</f>
        <v/>
      </c>
      <c r="AE175">
        <f>IFERROR(INDEX($M$7:$M$60000,MATCH(ROW()-6,$Q$7:$Q$60000,0)),"")</f>
        <v/>
      </c>
      <c r="AF175">
        <f>IFERROR(INDEX($N$7:$N$60000,MATCH(ROW()-6,$Q$7:$Q$60000,0)),"")</f>
        <v/>
      </c>
      <c r="AH175" s="9">
        <f>IF(OR($S175="",$S174=""),"",LN($T175/$T174))</f>
        <v/>
      </c>
      <c r="AI175" s="9">
        <f>IF(OR($S175="",$S174=""),"",$C$2*LN(U175/U174))</f>
        <v/>
      </c>
      <c r="AJ175" s="9">
        <f>IF(OR($S175="",$S174=""),"",$D$2*(V175-V174))</f>
        <v/>
      </c>
      <c r="AK175" s="9">
        <f>IF(OR($S175="",$S174=""),"",$E$2*(W175-W174))</f>
        <v/>
      </c>
      <c r="AL175" s="9">
        <f>IF(OR($S175="",$S174=""),"",$F$2*LN(X175/X174))</f>
        <v/>
      </c>
      <c r="AM175" s="9">
        <f>IF(OR($S175="",$S174=""),"",$G$2*(Y175-Y174))</f>
        <v/>
      </c>
      <c r="AN175" s="9">
        <f>IF(OR($S175="",$S174=""),"",$H$2*LN(Z175/Z174))</f>
        <v/>
      </c>
      <c r="AO175" s="9">
        <f>IF(OR($S175="",$S174=""),"",$I$2*(AA175-AA174))</f>
        <v/>
      </c>
      <c r="AP175" s="9">
        <f>IF(OR($S175="",$S174=""),"",$J$2*LN(AB175/AB174))</f>
        <v/>
      </c>
      <c r="AQ175" s="9">
        <f>IF(OR($S175="",$S174=""),"",$K$2*(AC175-AC174))</f>
        <v/>
      </c>
      <c r="AR175" s="9">
        <f>IF(OR($S175="",$S174=""),"",$L$2*LN(AD175/AD174))</f>
        <v/>
      </c>
      <c r="AS175" s="9">
        <f>IF(OR($S175="",$S174=""),"",$M$2*LN(AE175/AE174))</f>
        <v/>
      </c>
      <c r="AT175" s="9">
        <f>IF(OR($S175="",$S174=""),"",$N$2*LN(AF175/AF174))</f>
        <v/>
      </c>
      <c r="AV175" s="9">
        <f>IF($AH175="","",$AY$16+$AY$4*AI175+$AY$5*AJ175+$AY$6*AK175+$AY$7*AL175+$AY$8*AM175+$AY$9*AN175+$AY$10*AO175+$AY$11*AP175+$AY$12*AQ175+$AY$13*AR175+$AY$14*AS175+$AY$15*AT175)</f>
        <v/>
      </c>
      <c r="BC175" s="10">
        <f>IF((ROW()-6)&lt;=$Q$3,INDEX(LINEST(AH116:AH175,AI116:AT175,TRUE,TRUE),1,13)*$Q$4,"")</f>
        <v/>
      </c>
      <c r="BD175" s="9">
        <f>IF((ROW()-6)&lt;=$Q$3,INDEX(LINEST(AH116:AH175,AI116:AT175,TRUE,TRUE),1,12),"")</f>
        <v/>
      </c>
      <c r="BE175" s="9">
        <f>IF((ROW()-6)&lt;=$Q$3,INDEX(LINEST(AH116:AH175,AI116:AT175,TRUE,TRUE),1,11),"")</f>
        <v/>
      </c>
      <c r="BF175" s="9">
        <f>IF((ROW()-6)&lt;=$Q$3,INDEX(LINEST(AH116:AH175,AI116:AT175,TRUE,TRUE),1,10),"")</f>
        <v/>
      </c>
      <c r="BG175" s="9">
        <f>IF((ROW()-6)&lt;=$Q$3,INDEX(LINEST(AH116:AH175,AI116:AT175,TRUE,TRUE),1,9),"")</f>
        <v/>
      </c>
      <c r="BH175" s="9">
        <f>IF((ROW()-6)&lt;=$Q$3,INDEX(LINEST(AH116:AH175,AI116:AT175,TRUE,TRUE),1,8),"")</f>
        <v/>
      </c>
      <c r="BI175" s="9">
        <f>IF((ROW()-6)&lt;=$Q$3,INDEX(LINEST(AH116:AH175,AI116:AT175,TRUE,TRUE),1,7),"")</f>
        <v/>
      </c>
      <c r="BJ175" s="9">
        <f>IF((ROW()-6)&lt;=$Q$3,INDEX(LINEST(AH116:AH175,AI116:AT175,TRUE,TRUE),1,6),"")</f>
        <v/>
      </c>
      <c r="BK175" s="9">
        <f>IF((ROW()-6)&lt;=$Q$3,INDEX(LINEST(AH116:AH175,AI116:AT175,TRUE,TRUE),1,5),"")</f>
        <v/>
      </c>
      <c r="BL175" s="9">
        <f>IF((ROW()-6)&lt;=$Q$3,INDEX(LINEST(AH116:AH175,AI116:AT175,TRUE,TRUE),1,4),"")</f>
        <v/>
      </c>
      <c r="BM175" s="9">
        <f>IF((ROW()-6)&lt;=$Q$3,INDEX(LINEST(AH116:AH175,AI116:AT175,TRUE,TRUE),1,3),"")</f>
        <v/>
      </c>
      <c r="BN175" s="9">
        <f>IF((ROW()-6)&lt;=$Q$3,INDEX(LINEST(AH116:AH175,AI116:AT175,TRUE,TRUE),1,2),"")</f>
        <v/>
      </c>
      <c r="BO175" s="9">
        <f>IF((ROW()-6)&lt;=$Q$3,INDEX(LINEST(AH116:AH175,AI116:AT175,TRUE,TRUE),1,1),"")</f>
        <v/>
      </c>
      <c r="BP175" s="10">
        <f>IF((ROW()-6)&lt;=$Q$3,INDEX(LINEST(AH116:AH175,AI116:AT175,TRUE,TRUE),3,1),"")</f>
        <v/>
      </c>
      <c r="BR175" s="9">
        <f>IF(AND((ROW()-6)&lt;=$Q$3,ISNUMBER(BC174)),BC174/$Q$4+BD174*AI175+BE174*AJ175+BF174*AK175+BG174*AL175+BH174*AM175+BI174*AN175+BJ174*AO175+BK174*AP175+BL174*AQ175+BM174*AR175+BN174*AS175+BO174*AT175,"")</f>
        <v/>
      </c>
      <c r="BS175">
        <f>IF(ISNUMBER(BR175),AVERAGE(AH115:AH174),"")</f>
        <v/>
      </c>
      <c r="BT175">
        <f>IF(ISNUMBER(BR175),(AH175-BR175)^2,"")</f>
        <v/>
      </c>
      <c r="BU175">
        <f>IF(ISNUMBER(BR175),AH175^2,"")</f>
        <v/>
      </c>
      <c r="BV175">
        <f>IF(ISNUMBER(BR175),(AH175-BS175)^2,"")</f>
        <v/>
      </c>
    </row>
    <row r="176">
      <c r="O176">
        <f>IF($R176="","",CHOOSE($Q$2,YEAR(R176)*12+MONTH(R176),INT((R176-2)/7),YEAR(R176)*4+ROUNDUP(MONTH(R176)/3)))</f>
        <v/>
      </c>
      <c r="P176">
        <f>IF($R176="","",IF($R177="",1,IF(O176&lt;&gt;O177,1,0)))</f>
        <v/>
      </c>
      <c r="Q176">
        <f>IF(P176=1,SUM($P$7:P176),"")</f>
        <v/>
      </c>
      <c r="R176">
        <f>IF($A176="","",IF(ISNUMBER($A176),$A176,IFERROR(DATEVALUE($A176),NA())))</f>
        <v/>
      </c>
      <c r="S176" s="7">
        <f>IFERROR(INDEX($R$7:$R$60000,MATCH(ROW()-6,$Q$7:$Q$60000,0)),"")</f>
        <v/>
      </c>
      <c r="T176">
        <f>IFERROR(INDEX($B$7:$B$60000,MATCH(ROW()-6,$Q$7:$Q$60000,0)),"")</f>
        <v/>
      </c>
      <c r="U176">
        <f>IFERROR(INDEX($C$7:$C$60000,MATCH(ROW()-6,$Q$7:$Q$60000,0)),"")</f>
        <v/>
      </c>
      <c r="V176">
        <f>IFERROR(INDEX($D$7:$D$60000,MATCH(ROW()-6,$Q$7:$Q$60000,0)),"")</f>
        <v/>
      </c>
      <c r="W176">
        <f>IFERROR(INDEX($E$7:$E$60000,MATCH(ROW()-6,$Q$7:$Q$60000,0)),"")</f>
        <v/>
      </c>
      <c r="X176">
        <f>IFERROR(INDEX($F$7:$F$60000,MATCH(ROW()-6,$Q$7:$Q$60000,0)),"")</f>
        <v/>
      </c>
      <c r="Y176">
        <f>IFERROR(INDEX($G$7:$G$60000,MATCH(ROW()-6,$Q$7:$Q$60000,0)),"")</f>
        <v/>
      </c>
      <c r="Z176">
        <f>IFERROR(INDEX($H$7:$H$60000,MATCH(ROW()-6,$Q$7:$Q$60000,0)),"")</f>
        <v/>
      </c>
      <c r="AA176">
        <f>IFERROR(INDEX($I$7:$I$60000,MATCH(ROW()-6,$Q$7:$Q$60000,0)),"")</f>
        <v/>
      </c>
      <c r="AB176">
        <f>IFERROR(INDEX($J$7:$J$60000,MATCH(ROW()-6,$Q$7:$Q$60000,0)),"")</f>
        <v/>
      </c>
      <c r="AC176">
        <f>IFERROR(INDEX($K$7:$K$60000,MATCH(ROW()-6,$Q$7:$Q$60000,0)),"")</f>
        <v/>
      </c>
      <c r="AD176">
        <f>IFERROR(INDEX($L$7:$L$60000,MATCH(ROW()-6,$Q$7:$Q$60000,0)),"")</f>
        <v/>
      </c>
      <c r="AE176">
        <f>IFERROR(INDEX($M$7:$M$60000,MATCH(ROW()-6,$Q$7:$Q$60000,0)),"")</f>
        <v/>
      </c>
      <c r="AF176">
        <f>IFERROR(INDEX($N$7:$N$60000,MATCH(ROW()-6,$Q$7:$Q$60000,0)),"")</f>
        <v/>
      </c>
      <c r="AH176" s="9">
        <f>IF(OR($S176="",$S175=""),"",LN($T176/$T175))</f>
        <v/>
      </c>
      <c r="AI176" s="9">
        <f>IF(OR($S176="",$S175=""),"",$C$2*LN(U176/U175))</f>
        <v/>
      </c>
      <c r="AJ176" s="9">
        <f>IF(OR($S176="",$S175=""),"",$D$2*(V176-V175))</f>
        <v/>
      </c>
      <c r="AK176" s="9">
        <f>IF(OR($S176="",$S175=""),"",$E$2*(W176-W175))</f>
        <v/>
      </c>
      <c r="AL176" s="9">
        <f>IF(OR($S176="",$S175=""),"",$F$2*LN(X176/X175))</f>
        <v/>
      </c>
      <c r="AM176" s="9">
        <f>IF(OR($S176="",$S175=""),"",$G$2*(Y176-Y175))</f>
        <v/>
      </c>
      <c r="AN176" s="9">
        <f>IF(OR($S176="",$S175=""),"",$H$2*LN(Z176/Z175))</f>
        <v/>
      </c>
      <c r="AO176" s="9">
        <f>IF(OR($S176="",$S175=""),"",$I$2*(AA176-AA175))</f>
        <v/>
      </c>
      <c r="AP176" s="9">
        <f>IF(OR($S176="",$S175=""),"",$J$2*LN(AB176/AB175))</f>
        <v/>
      </c>
      <c r="AQ176" s="9">
        <f>IF(OR($S176="",$S175=""),"",$K$2*(AC176-AC175))</f>
        <v/>
      </c>
      <c r="AR176" s="9">
        <f>IF(OR($S176="",$S175=""),"",$L$2*LN(AD176/AD175))</f>
        <v/>
      </c>
      <c r="AS176" s="9">
        <f>IF(OR($S176="",$S175=""),"",$M$2*LN(AE176/AE175))</f>
        <v/>
      </c>
      <c r="AT176" s="9">
        <f>IF(OR($S176="",$S175=""),"",$N$2*LN(AF176/AF175))</f>
        <v/>
      </c>
      <c r="AV176" s="9">
        <f>IF($AH176="","",$AY$16+$AY$4*AI176+$AY$5*AJ176+$AY$6*AK176+$AY$7*AL176+$AY$8*AM176+$AY$9*AN176+$AY$10*AO176+$AY$11*AP176+$AY$12*AQ176+$AY$13*AR176+$AY$14*AS176+$AY$15*AT176)</f>
        <v/>
      </c>
      <c r="BC176" s="10">
        <f>IF((ROW()-6)&lt;=$Q$3,INDEX(LINEST(AH117:AH176,AI117:AT176,TRUE,TRUE),1,13)*$Q$4,"")</f>
        <v/>
      </c>
      <c r="BD176" s="9">
        <f>IF((ROW()-6)&lt;=$Q$3,INDEX(LINEST(AH117:AH176,AI117:AT176,TRUE,TRUE),1,12),"")</f>
        <v/>
      </c>
      <c r="BE176" s="9">
        <f>IF((ROW()-6)&lt;=$Q$3,INDEX(LINEST(AH117:AH176,AI117:AT176,TRUE,TRUE),1,11),"")</f>
        <v/>
      </c>
      <c r="BF176" s="9">
        <f>IF((ROW()-6)&lt;=$Q$3,INDEX(LINEST(AH117:AH176,AI117:AT176,TRUE,TRUE),1,10),"")</f>
        <v/>
      </c>
      <c r="BG176" s="9">
        <f>IF((ROW()-6)&lt;=$Q$3,INDEX(LINEST(AH117:AH176,AI117:AT176,TRUE,TRUE),1,9),"")</f>
        <v/>
      </c>
      <c r="BH176" s="9">
        <f>IF((ROW()-6)&lt;=$Q$3,INDEX(LINEST(AH117:AH176,AI117:AT176,TRUE,TRUE),1,8),"")</f>
        <v/>
      </c>
      <c r="BI176" s="9">
        <f>IF((ROW()-6)&lt;=$Q$3,INDEX(LINEST(AH117:AH176,AI117:AT176,TRUE,TRUE),1,7),"")</f>
        <v/>
      </c>
      <c r="BJ176" s="9">
        <f>IF((ROW()-6)&lt;=$Q$3,INDEX(LINEST(AH117:AH176,AI117:AT176,TRUE,TRUE),1,6),"")</f>
        <v/>
      </c>
      <c r="BK176" s="9">
        <f>IF((ROW()-6)&lt;=$Q$3,INDEX(LINEST(AH117:AH176,AI117:AT176,TRUE,TRUE),1,5),"")</f>
        <v/>
      </c>
      <c r="BL176" s="9">
        <f>IF((ROW()-6)&lt;=$Q$3,INDEX(LINEST(AH117:AH176,AI117:AT176,TRUE,TRUE),1,4),"")</f>
        <v/>
      </c>
      <c r="BM176" s="9">
        <f>IF((ROW()-6)&lt;=$Q$3,INDEX(LINEST(AH117:AH176,AI117:AT176,TRUE,TRUE),1,3),"")</f>
        <v/>
      </c>
      <c r="BN176" s="9">
        <f>IF((ROW()-6)&lt;=$Q$3,INDEX(LINEST(AH117:AH176,AI117:AT176,TRUE,TRUE),1,2),"")</f>
        <v/>
      </c>
      <c r="BO176" s="9">
        <f>IF((ROW()-6)&lt;=$Q$3,INDEX(LINEST(AH117:AH176,AI117:AT176,TRUE,TRUE),1,1),"")</f>
        <v/>
      </c>
      <c r="BP176" s="10">
        <f>IF((ROW()-6)&lt;=$Q$3,INDEX(LINEST(AH117:AH176,AI117:AT176,TRUE,TRUE),3,1),"")</f>
        <v/>
      </c>
      <c r="BR176" s="9">
        <f>IF(AND((ROW()-6)&lt;=$Q$3,ISNUMBER(BC175)),BC175/$Q$4+BD175*AI176+BE175*AJ176+BF175*AK176+BG175*AL176+BH175*AM176+BI175*AN176+BJ175*AO176+BK175*AP176+BL175*AQ176+BM175*AR176+BN175*AS176+BO175*AT176,"")</f>
        <v/>
      </c>
      <c r="BS176">
        <f>IF(ISNUMBER(BR176),AVERAGE(AH116:AH175),"")</f>
        <v/>
      </c>
      <c r="BT176">
        <f>IF(ISNUMBER(BR176),(AH176-BR176)^2,"")</f>
        <v/>
      </c>
      <c r="BU176">
        <f>IF(ISNUMBER(BR176),AH176^2,"")</f>
        <v/>
      </c>
      <c r="BV176">
        <f>IF(ISNUMBER(BR176),(AH176-BS176)^2,"")</f>
        <v/>
      </c>
    </row>
    <row r="177">
      <c r="O177">
        <f>IF($R177="","",CHOOSE($Q$2,YEAR(R177)*12+MONTH(R177),INT((R177-2)/7),YEAR(R177)*4+ROUNDUP(MONTH(R177)/3)))</f>
        <v/>
      </c>
      <c r="P177">
        <f>IF($R177="","",IF($R178="",1,IF(O177&lt;&gt;O178,1,0)))</f>
        <v/>
      </c>
      <c r="Q177">
        <f>IF(P177=1,SUM($P$7:P177),"")</f>
        <v/>
      </c>
      <c r="R177">
        <f>IF($A177="","",IF(ISNUMBER($A177),$A177,IFERROR(DATEVALUE($A177),NA())))</f>
        <v/>
      </c>
      <c r="S177" s="7">
        <f>IFERROR(INDEX($R$7:$R$60000,MATCH(ROW()-6,$Q$7:$Q$60000,0)),"")</f>
        <v/>
      </c>
      <c r="T177">
        <f>IFERROR(INDEX($B$7:$B$60000,MATCH(ROW()-6,$Q$7:$Q$60000,0)),"")</f>
        <v/>
      </c>
      <c r="U177">
        <f>IFERROR(INDEX($C$7:$C$60000,MATCH(ROW()-6,$Q$7:$Q$60000,0)),"")</f>
        <v/>
      </c>
      <c r="V177">
        <f>IFERROR(INDEX($D$7:$D$60000,MATCH(ROW()-6,$Q$7:$Q$60000,0)),"")</f>
        <v/>
      </c>
      <c r="W177">
        <f>IFERROR(INDEX($E$7:$E$60000,MATCH(ROW()-6,$Q$7:$Q$60000,0)),"")</f>
        <v/>
      </c>
      <c r="X177">
        <f>IFERROR(INDEX($F$7:$F$60000,MATCH(ROW()-6,$Q$7:$Q$60000,0)),"")</f>
        <v/>
      </c>
      <c r="Y177">
        <f>IFERROR(INDEX($G$7:$G$60000,MATCH(ROW()-6,$Q$7:$Q$60000,0)),"")</f>
        <v/>
      </c>
      <c r="Z177">
        <f>IFERROR(INDEX($H$7:$H$60000,MATCH(ROW()-6,$Q$7:$Q$60000,0)),"")</f>
        <v/>
      </c>
      <c r="AA177">
        <f>IFERROR(INDEX($I$7:$I$60000,MATCH(ROW()-6,$Q$7:$Q$60000,0)),"")</f>
        <v/>
      </c>
      <c r="AB177">
        <f>IFERROR(INDEX($J$7:$J$60000,MATCH(ROW()-6,$Q$7:$Q$60000,0)),"")</f>
        <v/>
      </c>
      <c r="AC177">
        <f>IFERROR(INDEX($K$7:$K$60000,MATCH(ROW()-6,$Q$7:$Q$60000,0)),"")</f>
        <v/>
      </c>
      <c r="AD177">
        <f>IFERROR(INDEX($L$7:$L$60000,MATCH(ROW()-6,$Q$7:$Q$60000,0)),"")</f>
        <v/>
      </c>
      <c r="AE177">
        <f>IFERROR(INDEX($M$7:$M$60000,MATCH(ROW()-6,$Q$7:$Q$60000,0)),"")</f>
        <v/>
      </c>
      <c r="AF177">
        <f>IFERROR(INDEX($N$7:$N$60000,MATCH(ROW()-6,$Q$7:$Q$60000,0)),"")</f>
        <v/>
      </c>
      <c r="AH177" s="9">
        <f>IF(OR($S177="",$S176=""),"",LN($T177/$T176))</f>
        <v/>
      </c>
      <c r="AI177" s="9">
        <f>IF(OR($S177="",$S176=""),"",$C$2*LN(U177/U176))</f>
        <v/>
      </c>
      <c r="AJ177" s="9">
        <f>IF(OR($S177="",$S176=""),"",$D$2*(V177-V176))</f>
        <v/>
      </c>
      <c r="AK177" s="9">
        <f>IF(OR($S177="",$S176=""),"",$E$2*(W177-W176))</f>
        <v/>
      </c>
      <c r="AL177" s="9">
        <f>IF(OR($S177="",$S176=""),"",$F$2*LN(X177/X176))</f>
        <v/>
      </c>
      <c r="AM177" s="9">
        <f>IF(OR($S177="",$S176=""),"",$G$2*(Y177-Y176))</f>
        <v/>
      </c>
      <c r="AN177" s="9">
        <f>IF(OR($S177="",$S176=""),"",$H$2*LN(Z177/Z176))</f>
        <v/>
      </c>
      <c r="AO177" s="9">
        <f>IF(OR($S177="",$S176=""),"",$I$2*(AA177-AA176))</f>
        <v/>
      </c>
      <c r="AP177" s="9">
        <f>IF(OR($S177="",$S176=""),"",$J$2*LN(AB177/AB176))</f>
        <v/>
      </c>
      <c r="AQ177" s="9">
        <f>IF(OR($S177="",$S176=""),"",$K$2*(AC177-AC176))</f>
        <v/>
      </c>
      <c r="AR177" s="9">
        <f>IF(OR($S177="",$S176=""),"",$L$2*LN(AD177/AD176))</f>
        <v/>
      </c>
      <c r="AS177" s="9">
        <f>IF(OR($S177="",$S176=""),"",$M$2*LN(AE177/AE176))</f>
        <v/>
      </c>
      <c r="AT177" s="9">
        <f>IF(OR($S177="",$S176=""),"",$N$2*LN(AF177/AF176))</f>
        <v/>
      </c>
      <c r="AV177" s="9">
        <f>IF($AH177="","",$AY$16+$AY$4*AI177+$AY$5*AJ177+$AY$6*AK177+$AY$7*AL177+$AY$8*AM177+$AY$9*AN177+$AY$10*AO177+$AY$11*AP177+$AY$12*AQ177+$AY$13*AR177+$AY$14*AS177+$AY$15*AT177)</f>
        <v/>
      </c>
      <c r="BC177" s="10">
        <f>IF((ROW()-6)&lt;=$Q$3,INDEX(LINEST(AH118:AH177,AI118:AT177,TRUE,TRUE),1,13)*$Q$4,"")</f>
        <v/>
      </c>
      <c r="BD177" s="9">
        <f>IF((ROW()-6)&lt;=$Q$3,INDEX(LINEST(AH118:AH177,AI118:AT177,TRUE,TRUE),1,12),"")</f>
        <v/>
      </c>
      <c r="BE177" s="9">
        <f>IF((ROW()-6)&lt;=$Q$3,INDEX(LINEST(AH118:AH177,AI118:AT177,TRUE,TRUE),1,11),"")</f>
        <v/>
      </c>
      <c r="BF177" s="9">
        <f>IF((ROW()-6)&lt;=$Q$3,INDEX(LINEST(AH118:AH177,AI118:AT177,TRUE,TRUE),1,10),"")</f>
        <v/>
      </c>
      <c r="BG177" s="9">
        <f>IF((ROW()-6)&lt;=$Q$3,INDEX(LINEST(AH118:AH177,AI118:AT177,TRUE,TRUE),1,9),"")</f>
        <v/>
      </c>
      <c r="BH177" s="9">
        <f>IF((ROW()-6)&lt;=$Q$3,INDEX(LINEST(AH118:AH177,AI118:AT177,TRUE,TRUE),1,8),"")</f>
        <v/>
      </c>
      <c r="BI177" s="9">
        <f>IF((ROW()-6)&lt;=$Q$3,INDEX(LINEST(AH118:AH177,AI118:AT177,TRUE,TRUE),1,7),"")</f>
        <v/>
      </c>
      <c r="BJ177" s="9">
        <f>IF((ROW()-6)&lt;=$Q$3,INDEX(LINEST(AH118:AH177,AI118:AT177,TRUE,TRUE),1,6),"")</f>
        <v/>
      </c>
      <c r="BK177" s="9">
        <f>IF((ROW()-6)&lt;=$Q$3,INDEX(LINEST(AH118:AH177,AI118:AT177,TRUE,TRUE),1,5),"")</f>
        <v/>
      </c>
      <c r="BL177" s="9">
        <f>IF((ROW()-6)&lt;=$Q$3,INDEX(LINEST(AH118:AH177,AI118:AT177,TRUE,TRUE),1,4),"")</f>
        <v/>
      </c>
      <c r="BM177" s="9">
        <f>IF((ROW()-6)&lt;=$Q$3,INDEX(LINEST(AH118:AH177,AI118:AT177,TRUE,TRUE),1,3),"")</f>
        <v/>
      </c>
      <c r="BN177" s="9">
        <f>IF((ROW()-6)&lt;=$Q$3,INDEX(LINEST(AH118:AH177,AI118:AT177,TRUE,TRUE),1,2),"")</f>
        <v/>
      </c>
      <c r="BO177" s="9">
        <f>IF((ROW()-6)&lt;=$Q$3,INDEX(LINEST(AH118:AH177,AI118:AT177,TRUE,TRUE),1,1),"")</f>
        <v/>
      </c>
      <c r="BP177" s="10">
        <f>IF((ROW()-6)&lt;=$Q$3,INDEX(LINEST(AH118:AH177,AI118:AT177,TRUE,TRUE),3,1),"")</f>
        <v/>
      </c>
      <c r="BR177" s="9">
        <f>IF(AND((ROW()-6)&lt;=$Q$3,ISNUMBER(BC176)),BC176/$Q$4+BD176*AI177+BE176*AJ177+BF176*AK177+BG176*AL177+BH176*AM177+BI176*AN177+BJ176*AO177+BK176*AP177+BL176*AQ177+BM176*AR177+BN176*AS177+BO176*AT177,"")</f>
        <v/>
      </c>
      <c r="BS177">
        <f>IF(ISNUMBER(BR177),AVERAGE(AH117:AH176),"")</f>
        <v/>
      </c>
      <c r="BT177">
        <f>IF(ISNUMBER(BR177),(AH177-BR177)^2,"")</f>
        <v/>
      </c>
      <c r="BU177">
        <f>IF(ISNUMBER(BR177),AH177^2,"")</f>
        <v/>
      </c>
      <c r="BV177">
        <f>IF(ISNUMBER(BR177),(AH177-BS177)^2,"")</f>
        <v/>
      </c>
    </row>
    <row r="178">
      <c r="O178">
        <f>IF($R178="","",CHOOSE($Q$2,YEAR(R178)*12+MONTH(R178),INT((R178-2)/7),YEAR(R178)*4+ROUNDUP(MONTH(R178)/3)))</f>
        <v/>
      </c>
      <c r="P178">
        <f>IF($R178="","",IF($R179="",1,IF(O178&lt;&gt;O179,1,0)))</f>
        <v/>
      </c>
      <c r="Q178">
        <f>IF(P178=1,SUM($P$7:P178),"")</f>
        <v/>
      </c>
      <c r="R178">
        <f>IF($A178="","",IF(ISNUMBER($A178),$A178,IFERROR(DATEVALUE($A178),NA())))</f>
        <v/>
      </c>
      <c r="S178" s="7">
        <f>IFERROR(INDEX($R$7:$R$60000,MATCH(ROW()-6,$Q$7:$Q$60000,0)),"")</f>
        <v/>
      </c>
      <c r="T178">
        <f>IFERROR(INDEX($B$7:$B$60000,MATCH(ROW()-6,$Q$7:$Q$60000,0)),"")</f>
        <v/>
      </c>
      <c r="U178">
        <f>IFERROR(INDEX($C$7:$C$60000,MATCH(ROW()-6,$Q$7:$Q$60000,0)),"")</f>
        <v/>
      </c>
      <c r="V178">
        <f>IFERROR(INDEX($D$7:$D$60000,MATCH(ROW()-6,$Q$7:$Q$60000,0)),"")</f>
        <v/>
      </c>
      <c r="W178">
        <f>IFERROR(INDEX($E$7:$E$60000,MATCH(ROW()-6,$Q$7:$Q$60000,0)),"")</f>
        <v/>
      </c>
      <c r="X178">
        <f>IFERROR(INDEX($F$7:$F$60000,MATCH(ROW()-6,$Q$7:$Q$60000,0)),"")</f>
        <v/>
      </c>
      <c r="Y178">
        <f>IFERROR(INDEX($G$7:$G$60000,MATCH(ROW()-6,$Q$7:$Q$60000,0)),"")</f>
        <v/>
      </c>
      <c r="Z178">
        <f>IFERROR(INDEX($H$7:$H$60000,MATCH(ROW()-6,$Q$7:$Q$60000,0)),"")</f>
        <v/>
      </c>
      <c r="AA178">
        <f>IFERROR(INDEX($I$7:$I$60000,MATCH(ROW()-6,$Q$7:$Q$60000,0)),"")</f>
        <v/>
      </c>
      <c r="AB178">
        <f>IFERROR(INDEX($J$7:$J$60000,MATCH(ROW()-6,$Q$7:$Q$60000,0)),"")</f>
        <v/>
      </c>
      <c r="AC178">
        <f>IFERROR(INDEX($K$7:$K$60000,MATCH(ROW()-6,$Q$7:$Q$60000,0)),"")</f>
        <v/>
      </c>
      <c r="AD178">
        <f>IFERROR(INDEX($L$7:$L$60000,MATCH(ROW()-6,$Q$7:$Q$60000,0)),"")</f>
        <v/>
      </c>
      <c r="AE178">
        <f>IFERROR(INDEX($M$7:$M$60000,MATCH(ROW()-6,$Q$7:$Q$60000,0)),"")</f>
        <v/>
      </c>
      <c r="AF178">
        <f>IFERROR(INDEX($N$7:$N$60000,MATCH(ROW()-6,$Q$7:$Q$60000,0)),"")</f>
        <v/>
      </c>
      <c r="AH178" s="9">
        <f>IF(OR($S178="",$S177=""),"",LN($T178/$T177))</f>
        <v/>
      </c>
      <c r="AI178" s="9">
        <f>IF(OR($S178="",$S177=""),"",$C$2*LN(U178/U177))</f>
        <v/>
      </c>
      <c r="AJ178" s="9">
        <f>IF(OR($S178="",$S177=""),"",$D$2*(V178-V177))</f>
        <v/>
      </c>
      <c r="AK178" s="9">
        <f>IF(OR($S178="",$S177=""),"",$E$2*(W178-W177))</f>
        <v/>
      </c>
      <c r="AL178" s="9">
        <f>IF(OR($S178="",$S177=""),"",$F$2*LN(X178/X177))</f>
        <v/>
      </c>
      <c r="AM178" s="9">
        <f>IF(OR($S178="",$S177=""),"",$G$2*(Y178-Y177))</f>
        <v/>
      </c>
      <c r="AN178" s="9">
        <f>IF(OR($S178="",$S177=""),"",$H$2*LN(Z178/Z177))</f>
        <v/>
      </c>
      <c r="AO178" s="9">
        <f>IF(OR($S178="",$S177=""),"",$I$2*(AA178-AA177))</f>
        <v/>
      </c>
      <c r="AP178" s="9">
        <f>IF(OR($S178="",$S177=""),"",$J$2*LN(AB178/AB177))</f>
        <v/>
      </c>
      <c r="AQ178" s="9">
        <f>IF(OR($S178="",$S177=""),"",$K$2*(AC178-AC177))</f>
        <v/>
      </c>
      <c r="AR178" s="9">
        <f>IF(OR($S178="",$S177=""),"",$L$2*LN(AD178/AD177))</f>
        <v/>
      </c>
      <c r="AS178" s="9">
        <f>IF(OR($S178="",$S177=""),"",$M$2*LN(AE178/AE177))</f>
        <v/>
      </c>
      <c r="AT178" s="9">
        <f>IF(OR($S178="",$S177=""),"",$N$2*LN(AF178/AF177))</f>
        <v/>
      </c>
      <c r="AV178" s="9">
        <f>IF($AH178="","",$AY$16+$AY$4*AI178+$AY$5*AJ178+$AY$6*AK178+$AY$7*AL178+$AY$8*AM178+$AY$9*AN178+$AY$10*AO178+$AY$11*AP178+$AY$12*AQ178+$AY$13*AR178+$AY$14*AS178+$AY$15*AT178)</f>
        <v/>
      </c>
      <c r="BC178" s="10">
        <f>IF((ROW()-6)&lt;=$Q$3,INDEX(LINEST(AH119:AH178,AI119:AT178,TRUE,TRUE),1,13)*$Q$4,"")</f>
        <v/>
      </c>
      <c r="BD178" s="9">
        <f>IF((ROW()-6)&lt;=$Q$3,INDEX(LINEST(AH119:AH178,AI119:AT178,TRUE,TRUE),1,12),"")</f>
        <v/>
      </c>
      <c r="BE178" s="9">
        <f>IF((ROW()-6)&lt;=$Q$3,INDEX(LINEST(AH119:AH178,AI119:AT178,TRUE,TRUE),1,11),"")</f>
        <v/>
      </c>
      <c r="BF178" s="9">
        <f>IF((ROW()-6)&lt;=$Q$3,INDEX(LINEST(AH119:AH178,AI119:AT178,TRUE,TRUE),1,10),"")</f>
        <v/>
      </c>
      <c r="BG178" s="9">
        <f>IF((ROW()-6)&lt;=$Q$3,INDEX(LINEST(AH119:AH178,AI119:AT178,TRUE,TRUE),1,9),"")</f>
        <v/>
      </c>
      <c r="BH178" s="9">
        <f>IF((ROW()-6)&lt;=$Q$3,INDEX(LINEST(AH119:AH178,AI119:AT178,TRUE,TRUE),1,8),"")</f>
        <v/>
      </c>
      <c r="BI178" s="9">
        <f>IF((ROW()-6)&lt;=$Q$3,INDEX(LINEST(AH119:AH178,AI119:AT178,TRUE,TRUE),1,7),"")</f>
        <v/>
      </c>
      <c r="BJ178" s="9">
        <f>IF((ROW()-6)&lt;=$Q$3,INDEX(LINEST(AH119:AH178,AI119:AT178,TRUE,TRUE),1,6),"")</f>
        <v/>
      </c>
      <c r="BK178" s="9">
        <f>IF((ROW()-6)&lt;=$Q$3,INDEX(LINEST(AH119:AH178,AI119:AT178,TRUE,TRUE),1,5),"")</f>
        <v/>
      </c>
      <c r="BL178" s="9">
        <f>IF((ROW()-6)&lt;=$Q$3,INDEX(LINEST(AH119:AH178,AI119:AT178,TRUE,TRUE),1,4),"")</f>
        <v/>
      </c>
      <c r="BM178" s="9">
        <f>IF((ROW()-6)&lt;=$Q$3,INDEX(LINEST(AH119:AH178,AI119:AT178,TRUE,TRUE),1,3),"")</f>
        <v/>
      </c>
      <c r="BN178" s="9">
        <f>IF((ROW()-6)&lt;=$Q$3,INDEX(LINEST(AH119:AH178,AI119:AT178,TRUE,TRUE),1,2),"")</f>
        <v/>
      </c>
      <c r="BO178" s="9">
        <f>IF((ROW()-6)&lt;=$Q$3,INDEX(LINEST(AH119:AH178,AI119:AT178,TRUE,TRUE),1,1),"")</f>
        <v/>
      </c>
      <c r="BP178" s="10">
        <f>IF((ROW()-6)&lt;=$Q$3,INDEX(LINEST(AH119:AH178,AI119:AT178,TRUE,TRUE),3,1),"")</f>
        <v/>
      </c>
      <c r="BR178" s="9">
        <f>IF(AND((ROW()-6)&lt;=$Q$3,ISNUMBER(BC177)),BC177/$Q$4+BD177*AI178+BE177*AJ178+BF177*AK178+BG177*AL178+BH177*AM178+BI177*AN178+BJ177*AO178+BK177*AP178+BL177*AQ178+BM177*AR178+BN177*AS178+BO177*AT178,"")</f>
        <v/>
      </c>
      <c r="BS178">
        <f>IF(ISNUMBER(BR178),AVERAGE(AH118:AH177),"")</f>
        <v/>
      </c>
      <c r="BT178">
        <f>IF(ISNUMBER(BR178),(AH178-BR178)^2,"")</f>
        <v/>
      </c>
      <c r="BU178">
        <f>IF(ISNUMBER(BR178),AH178^2,"")</f>
        <v/>
      </c>
      <c r="BV178">
        <f>IF(ISNUMBER(BR178),(AH178-BS178)^2,"")</f>
        <v/>
      </c>
    </row>
    <row r="179">
      <c r="O179">
        <f>IF($R179="","",CHOOSE($Q$2,YEAR(R179)*12+MONTH(R179),INT((R179-2)/7),YEAR(R179)*4+ROUNDUP(MONTH(R179)/3)))</f>
        <v/>
      </c>
      <c r="P179">
        <f>IF($R179="","",IF($R180="",1,IF(O179&lt;&gt;O180,1,0)))</f>
        <v/>
      </c>
      <c r="Q179">
        <f>IF(P179=1,SUM($P$7:P179),"")</f>
        <v/>
      </c>
      <c r="R179">
        <f>IF($A179="","",IF(ISNUMBER($A179),$A179,IFERROR(DATEVALUE($A179),NA())))</f>
        <v/>
      </c>
      <c r="S179" s="7">
        <f>IFERROR(INDEX($R$7:$R$60000,MATCH(ROW()-6,$Q$7:$Q$60000,0)),"")</f>
        <v/>
      </c>
      <c r="T179">
        <f>IFERROR(INDEX($B$7:$B$60000,MATCH(ROW()-6,$Q$7:$Q$60000,0)),"")</f>
        <v/>
      </c>
      <c r="U179">
        <f>IFERROR(INDEX($C$7:$C$60000,MATCH(ROW()-6,$Q$7:$Q$60000,0)),"")</f>
        <v/>
      </c>
      <c r="V179">
        <f>IFERROR(INDEX($D$7:$D$60000,MATCH(ROW()-6,$Q$7:$Q$60000,0)),"")</f>
        <v/>
      </c>
      <c r="W179">
        <f>IFERROR(INDEX($E$7:$E$60000,MATCH(ROW()-6,$Q$7:$Q$60000,0)),"")</f>
        <v/>
      </c>
      <c r="X179">
        <f>IFERROR(INDEX($F$7:$F$60000,MATCH(ROW()-6,$Q$7:$Q$60000,0)),"")</f>
        <v/>
      </c>
      <c r="Y179">
        <f>IFERROR(INDEX($G$7:$G$60000,MATCH(ROW()-6,$Q$7:$Q$60000,0)),"")</f>
        <v/>
      </c>
      <c r="Z179">
        <f>IFERROR(INDEX($H$7:$H$60000,MATCH(ROW()-6,$Q$7:$Q$60000,0)),"")</f>
        <v/>
      </c>
      <c r="AA179">
        <f>IFERROR(INDEX($I$7:$I$60000,MATCH(ROW()-6,$Q$7:$Q$60000,0)),"")</f>
        <v/>
      </c>
      <c r="AB179">
        <f>IFERROR(INDEX($J$7:$J$60000,MATCH(ROW()-6,$Q$7:$Q$60000,0)),"")</f>
        <v/>
      </c>
      <c r="AC179">
        <f>IFERROR(INDEX($K$7:$K$60000,MATCH(ROW()-6,$Q$7:$Q$60000,0)),"")</f>
        <v/>
      </c>
      <c r="AD179">
        <f>IFERROR(INDEX($L$7:$L$60000,MATCH(ROW()-6,$Q$7:$Q$60000,0)),"")</f>
        <v/>
      </c>
      <c r="AE179">
        <f>IFERROR(INDEX($M$7:$M$60000,MATCH(ROW()-6,$Q$7:$Q$60000,0)),"")</f>
        <v/>
      </c>
      <c r="AF179">
        <f>IFERROR(INDEX($N$7:$N$60000,MATCH(ROW()-6,$Q$7:$Q$60000,0)),"")</f>
        <v/>
      </c>
      <c r="AH179" s="9">
        <f>IF(OR($S179="",$S178=""),"",LN($T179/$T178))</f>
        <v/>
      </c>
      <c r="AI179" s="9">
        <f>IF(OR($S179="",$S178=""),"",$C$2*LN(U179/U178))</f>
        <v/>
      </c>
      <c r="AJ179" s="9">
        <f>IF(OR($S179="",$S178=""),"",$D$2*(V179-V178))</f>
        <v/>
      </c>
      <c r="AK179" s="9">
        <f>IF(OR($S179="",$S178=""),"",$E$2*(W179-W178))</f>
        <v/>
      </c>
      <c r="AL179" s="9">
        <f>IF(OR($S179="",$S178=""),"",$F$2*LN(X179/X178))</f>
        <v/>
      </c>
      <c r="AM179" s="9">
        <f>IF(OR($S179="",$S178=""),"",$G$2*(Y179-Y178))</f>
        <v/>
      </c>
      <c r="AN179" s="9">
        <f>IF(OR($S179="",$S178=""),"",$H$2*LN(Z179/Z178))</f>
        <v/>
      </c>
      <c r="AO179" s="9">
        <f>IF(OR($S179="",$S178=""),"",$I$2*(AA179-AA178))</f>
        <v/>
      </c>
      <c r="AP179" s="9">
        <f>IF(OR($S179="",$S178=""),"",$J$2*LN(AB179/AB178))</f>
        <v/>
      </c>
      <c r="AQ179" s="9">
        <f>IF(OR($S179="",$S178=""),"",$K$2*(AC179-AC178))</f>
        <v/>
      </c>
      <c r="AR179" s="9">
        <f>IF(OR($S179="",$S178=""),"",$L$2*LN(AD179/AD178))</f>
        <v/>
      </c>
      <c r="AS179" s="9">
        <f>IF(OR($S179="",$S178=""),"",$M$2*LN(AE179/AE178))</f>
        <v/>
      </c>
      <c r="AT179" s="9">
        <f>IF(OR($S179="",$S178=""),"",$N$2*LN(AF179/AF178))</f>
        <v/>
      </c>
      <c r="AV179" s="9">
        <f>IF($AH179="","",$AY$16+$AY$4*AI179+$AY$5*AJ179+$AY$6*AK179+$AY$7*AL179+$AY$8*AM179+$AY$9*AN179+$AY$10*AO179+$AY$11*AP179+$AY$12*AQ179+$AY$13*AR179+$AY$14*AS179+$AY$15*AT179)</f>
        <v/>
      </c>
      <c r="BC179" s="10">
        <f>IF((ROW()-6)&lt;=$Q$3,INDEX(LINEST(AH120:AH179,AI120:AT179,TRUE,TRUE),1,13)*$Q$4,"")</f>
        <v/>
      </c>
      <c r="BD179" s="9">
        <f>IF((ROW()-6)&lt;=$Q$3,INDEX(LINEST(AH120:AH179,AI120:AT179,TRUE,TRUE),1,12),"")</f>
        <v/>
      </c>
      <c r="BE179" s="9">
        <f>IF((ROW()-6)&lt;=$Q$3,INDEX(LINEST(AH120:AH179,AI120:AT179,TRUE,TRUE),1,11),"")</f>
        <v/>
      </c>
      <c r="BF179" s="9">
        <f>IF((ROW()-6)&lt;=$Q$3,INDEX(LINEST(AH120:AH179,AI120:AT179,TRUE,TRUE),1,10),"")</f>
        <v/>
      </c>
      <c r="BG179" s="9">
        <f>IF((ROW()-6)&lt;=$Q$3,INDEX(LINEST(AH120:AH179,AI120:AT179,TRUE,TRUE),1,9),"")</f>
        <v/>
      </c>
      <c r="BH179" s="9">
        <f>IF((ROW()-6)&lt;=$Q$3,INDEX(LINEST(AH120:AH179,AI120:AT179,TRUE,TRUE),1,8),"")</f>
        <v/>
      </c>
      <c r="BI179" s="9">
        <f>IF((ROW()-6)&lt;=$Q$3,INDEX(LINEST(AH120:AH179,AI120:AT179,TRUE,TRUE),1,7),"")</f>
        <v/>
      </c>
      <c r="BJ179" s="9">
        <f>IF((ROW()-6)&lt;=$Q$3,INDEX(LINEST(AH120:AH179,AI120:AT179,TRUE,TRUE),1,6),"")</f>
        <v/>
      </c>
      <c r="BK179" s="9">
        <f>IF((ROW()-6)&lt;=$Q$3,INDEX(LINEST(AH120:AH179,AI120:AT179,TRUE,TRUE),1,5),"")</f>
        <v/>
      </c>
      <c r="BL179" s="9">
        <f>IF((ROW()-6)&lt;=$Q$3,INDEX(LINEST(AH120:AH179,AI120:AT179,TRUE,TRUE),1,4),"")</f>
        <v/>
      </c>
      <c r="BM179" s="9">
        <f>IF((ROW()-6)&lt;=$Q$3,INDEX(LINEST(AH120:AH179,AI120:AT179,TRUE,TRUE),1,3),"")</f>
        <v/>
      </c>
      <c r="BN179" s="9">
        <f>IF((ROW()-6)&lt;=$Q$3,INDEX(LINEST(AH120:AH179,AI120:AT179,TRUE,TRUE),1,2),"")</f>
        <v/>
      </c>
      <c r="BO179" s="9">
        <f>IF((ROW()-6)&lt;=$Q$3,INDEX(LINEST(AH120:AH179,AI120:AT179,TRUE,TRUE),1,1),"")</f>
        <v/>
      </c>
      <c r="BP179" s="10">
        <f>IF((ROW()-6)&lt;=$Q$3,INDEX(LINEST(AH120:AH179,AI120:AT179,TRUE,TRUE),3,1),"")</f>
        <v/>
      </c>
      <c r="BR179" s="9">
        <f>IF(AND((ROW()-6)&lt;=$Q$3,ISNUMBER(BC178)),BC178/$Q$4+BD178*AI179+BE178*AJ179+BF178*AK179+BG178*AL179+BH178*AM179+BI178*AN179+BJ178*AO179+BK178*AP179+BL178*AQ179+BM178*AR179+BN178*AS179+BO178*AT179,"")</f>
        <v/>
      </c>
      <c r="BS179">
        <f>IF(ISNUMBER(BR179),AVERAGE(AH119:AH178),"")</f>
        <v/>
      </c>
      <c r="BT179">
        <f>IF(ISNUMBER(BR179),(AH179-BR179)^2,"")</f>
        <v/>
      </c>
      <c r="BU179">
        <f>IF(ISNUMBER(BR179),AH179^2,"")</f>
        <v/>
      </c>
      <c r="BV179">
        <f>IF(ISNUMBER(BR179),(AH179-BS179)^2,"")</f>
        <v/>
      </c>
    </row>
    <row r="180">
      <c r="O180">
        <f>IF($R180="","",CHOOSE($Q$2,YEAR(R180)*12+MONTH(R180),INT((R180-2)/7),YEAR(R180)*4+ROUNDUP(MONTH(R180)/3)))</f>
        <v/>
      </c>
      <c r="P180">
        <f>IF($R180="","",IF($R181="",1,IF(O180&lt;&gt;O181,1,0)))</f>
        <v/>
      </c>
      <c r="Q180">
        <f>IF(P180=1,SUM($P$7:P180),"")</f>
        <v/>
      </c>
      <c r="R180">
        <f>IF($A180="","",IF(ISNUMBER($A180),$A180,IFERROR(DATEVALUE($A180),NA())))</f>
        <v/>
      </c>
      <c r="S180" s="7">
        <f>IFERROR(INDEX($R$7:$R$60000,MATCH(ROW()-6,$Q$7:$Q$60000,0)),"")</f>
        <v/>
      </c>
      <c r="T180">
        <f>IFERROR(INDEX($B$7:$B$60000,MATCH(ROW()-6,$Q$7:$Q$60000,0)),"")</f>
        <v/>
      </c>
      <c r="U180">
        <f>IFERROR(INDEX($C$7:$C$60000,MATCH(ROW()-6,$Q$7:$Q$60000,0)),"")</f>
        <v/>
      </c>
      <c r="V180">
        <f>IFERROR(INDEX($D$7:$D$60000,MATCH(ROW()-6,$Q$7:$Q$60000,0)),"")</f>
        <v/>
      </c>
      <c r="W180">
        <f>IFERROR(INDEX($E$7:$E$60000,MATCH(ROW()-6,$Q$7:$Q$60000,0)),"")</f>
        <v/>
      </c>
      <c r="X180">
        <f>IFERROR(INDEX($F$7:$F$60000,MATCH(ROW()-6,$Q$7:$Q$60000,0)),"")</f>
        <v/>
      </c>
      <c r="Y180">
        <f>IFERROR(INDEX($G$7:$G$60000,MATCH(ROW()-6,$Q$7:$Q$60000,0)),"")</f>
        <v/>
      </c>
      <c r="Z180">
        <f>IFERROR(INDEX($H$7:$H$60000,MATCH(ROW()-6,$Q$7:$Q$60000,0)),"")</f>
        <v/>
      </c>
      <c r="AA180">
        <f>IFERROR(INDEX($I$7:$I$60000,MATCH(ROW()-6,$Q$7:$Q$60000,0)),"")</f>
        <v/>
      </c>
      <c r="AB180">
        <f>IFERROR(INDEX($J$7:$J$60000,MATCH(ROW()-6,$Q$7:$Q$60000,0)),"")</f>
        <v/>
      </c>
      <c r="AC180">
        <f>IFERROR(INDEX($K$7:$K$60000,MATCH(ROW()-6,$Q$7:$Q$60000,0)),"")</f>
        <v/>
      </c>
      <c r="AD180">
        <f>IFERROR(INDEX($L$7:$L$60000,MATCH(ROW()-6,$Q$7:$Q$60000,0)),"")</f>
        <v/>
      </c>
      <c r="AE180">
        <f>IFERROR(INDEX($M$7:$M$60000,MATCH(ROW()-6,$Q$7:$Q$60000,0)),"")</f>
        <v/>
      </c>
      <c r="AF180">
        <f>IFERROR(INDEX($N$7:$N$60000,MATCH(ROW()-6,$Q$7:$Q$60000,0)),"")</f>
        <v/>
      </c>
      <c r="AH180" s="9">
        <f>IF(OR($S180="",$S179=""),"",LN($T180/$T179))</f>
        <v/>
      </c>
      <c r="AI180" s="9">
        <f>IF(OR($S180="",$S179=""),"",$C$2*LN(U180/U179))</f>
        <v/>
      </c>
      <c r="AJ180" s="9">
        <f>IF(OR($S180="",$S179=""),"",$D$2*(V180-V179))</f>
        <v/>
      </c>
      <c r="AK180" s="9">
        <f>IF(OR($S180="",$S179=""),"",$E$2*(W180-W179))</f>
        <v/>
      </c>
      <c r="AL180" s="9">
        <f>IF(OR($S180="",$S179=""),"",$F$2*LN(X180/X179))</f>
        <v/>
      </c>
      <c r="AM180" s="9">
        <f>IF(OR($S180="",$S179=""),"",$G$2*(Y180-Y179))</f>
        <v/>
      </c>
      <c r="AN180" s="9">
        <f>IF(OR($S180="",$S179=""),"",$H$2*LN(Z180/Z179))</f>
        <v/>
      </c>
      <c r="AO180" s="9">
        <f>IF(OR($S180="",$S179=""),"",$I$2*(AA180-AA179))</f>
        <v/>
      </c>
      <c r="AP180" s="9">
        <f>IF(OR($S180="",$S179=""),"",$J$2*LN(AB180/AB179))</f>
        <v/>
      </c>
      <c r="AQ180" s="9">
        <f>IF(OR($S180="",$S179=""),"",$K$2*(AC180-AC179))</f>
        <v/>
      </c>
      <c r="AR180" s="9">
        <f>IF(OR($S180="",$S179=""),"",$L$2*LN(AD180/AD179))</f>
        <v/>
      </c>
      <c r="AS180" s="9">
        <f>IF(OR($S180="",$S179=""),"",$M$2*LN(AE180/AE179))</f>
        <v/>
      </c>
      <c r="AT180" s="9">
        <f>IF(OR($S180="",$S179=""),"",$N$2*LN(AF180/AF179))</f>
        <v/>
      </c>
      <c r="AV180" s="9">
        <f>IF($AH180="","",$AY$16+$AY$4*AI180+$AY$5*AJ180+$AY$6*AK180+$AY$7*AL180+$AY$8*AM180+$AY$9*AN180+$AY$10*AO180+$AY$11*AP180+$AY$12*AQ180+$AY$13*AR180+$AY$14*AS180+$AY$15*AT180)</f>
        <v/>
      </c>
      <c r="BC180" s="10">
        <f>IF((ROW()-6)&lt;=$Q$3,INDEX(LINEST(AH121:AH180,AI121:AT180,TRUE,TRUE),1,13)*$Q$4,"")</f>
        <v/>
      </c>
      <c r="BD180" s="9">
        <f>IF((ROW()-6)&lt;=$Q$3,INDEX(LINEST(AH121:AH180,AI121:AT180,TRUE,TRUE),1,12),"")</f>
        <v/>
      </c>
      <c r="BE180" s="9">
        <f>IF((ROW()-6)&lt;=$Q$3,INDEX(LINEST(AH121:AH180,AI121:AT180,TRUE,TRUE),1,11),"")</f>
        <v/>
      </c>
      <c r="BF180" s="9">
        <f>IF((ROW()-6)&lt;=$Q$3,INDEX(LINEST(AH121:AH180,AI121:AT180,TRUE,TRUE),1,10),"")</f>
        <v/>
      </c>
      <c r="BG180" s="9">
        <f>IF((ROW()-6)&lt;=$Q$3,INDEX(LINEST(AH121:AH180,AI121:AT180,TRUE,TRUE),1,9),"")</f>
        <v/>
      </c>
      <c r="BH180" s="9">
        <f>IF((ROW()-6)&lt;=$Q$3,INDEX(LINEST(AH121:AH180,AI121:AT180,TRUE,TRUE),1,8),"")</f>
        <v/>
      </c>
      <c r="BI180" s="9">
        <f>IF((ROW()-6)&lt;=$Q$3,INDEX(LINEST(AH121:AH180,AI121:AT180,TRUE,TRUE),1,7),"")</f>
        <v/>
      </c>
      <c r="BJ180" s="9">
        <f>IF((ROW()-6)&lt;=$Q$3,INDEX(LINEST(AH121:AH180,AI121:AT180,TRUE,TRUE),1,6),"")</f>
        <v/>
      </c>
      <c r="BK180" s="9">
        <f>IF((ROW()-6)&lt;=$Q$3,INDEX(LINEST(AH121:AH180,AI121:AT180,TRUE,TRUE),1,5),"")</f>
        <v/>
      </c>
      <c r="BL180" s="9">
        <f>IF((ROW()-6)&lt;=$Q$3,INDEX(LINEST(AH121:AH180,AI121:AT180,TRUE,TRUE),1,4),"")</f>
        <v/>
      </c>
      <c r="BM180" s="9">
        <f>IF((ROW()-6)&lt;=$Q$3,INDEX(LINEST(AH121:AH180,AI121:AT180,TRUE,TRUE),1,3),"")</f>
        <v/>
      </c>
      <c r="BN180" s="9">
        <f>IF((ROW()-6)&lt;=$Q$3,INDEX(LINEST(AH121:AH180,AI121:AT180,TRUE,TRUE),1,2),"")</f>
        <v/>
      </c>
      <c r="BO180" s="9">
        <f>IF((ROW()-6)&lt;=$Q$3,INDEX(LINEST(AH121:AH180,AI121:AT180,TRUE,TRUE),1,1),"")</f>
        <v/>
      </c>
      <c r="BP180" s="10">
        <f>IF((ROW()-6)&lt;=$Q$3,INDEX(LINEST(AH121:AH180,AI121:AT180,TRUE,TRUE),3,1),"")</f>
        <v/>
      </c>
      <c r="BR180" s="9">
        <f>IF(AND((ROW()-6)&lt;=$Q$3,ISNUMBER(BC179)),BC179/$Q$4+BD179*AI180+BE179*AJ180+BF179*AK180+BG179*AL180+BH179*AM180+BI179*AN180+BJ179*AO180+BK179*AP180+BL179*AQ180+BM179*AR180+BN179*AS180+BO179*AT180,"")</f>
        <v/>
      </c>
      <c r="BS180">
        <f>IF(ISNUMBER(BR180),AVERAGE(AH120:AH179),"")</f>
        <v/>
      </c>
      <c r="BT180">
        <f>IF(ISNUMBER(BR180),(AH180-BR180)^2,"")</f>
        <v/>
      </c>
      <c r="BU180">
        <f>IF(ISNUMBER(BR180),AH180^2,"")</f>
        <v/>
      </c>
      <c r="BV180">
        <f>IF(ISNUMBER(BR180),(AH180-BS180)^2,"")</f>
        <v/>
      </c>
    </row>
    <row r="181">
      <c r="O181">
        <f>IF($R181="","",CHOOSE($Q$2,YEAR(R181)*12+MONTH(R181),INT((R181-2)/7),YEAR(R181)*4+ROUNDUP(MONTH(R181)/3)))</f>
        <v/>
      </c>
      <c r="P181">
        <f>IF($R181="","",IF($R182="",1,IF(O181&lt;&gt;O182,1,0)))</f>
        <v/>
      </c>
      <c r="Q181">
        <f>IF(P181=1,SUM($P$7:P181),"")</f>
        <v/>
      </c>
      <c r="R181">
        <f>IF($A181="","",IF(ISNUMBER($A181),$A181,IFERROR(DATEVALUE($A181),NA())))</f>
        <v/>
      </c>
      <c r="S181" s="7">
        <f>IFERROR(INDEX($R$7:$R$60000,MATCH(ROW()-6,$Q$7:$Q$60000,0)),"")</f>
        <v/>
      </c>
      <c r="T181">
        <f>IFERROR(INDEX($B$7:$B$60000,MATCH(ROW()-6,$Q$7:$Q$60000,0)),"")</f>
        <v/>
      </c>
      <c r="U181">
        <f>IFERROR(INDEX($C$7:$C$60000,MATCH(ROW()-6,$Q$7:$Q$60000,0)),"")</f>
        <v/>
      </c>
      <c r="V181">
        <f>IFERROR(INDEX($D$7:$D$60000,MATCH(ROW()-6,$Q$7:$Q$60000,0)),"")</f>
        <v/>
      </c>
      <c r="W181">
        <f>IFERROR(INDEX($E$7:$E$60000,MATCH(ROW()-6,$Q$7:$Q$60000,0)),"")</f>
        <v/>
      </c>
      <c r="X181">
        <f>IFERROR(INDEX($F$7:$F$60000,MATCH(ROW()-6,$Q$7:$Q$60000,0)),"")</f>
        <v/>
      </c>
      <c r="Y181">
        <f>IFERROR(INDEX($G$7:$G$60000,MATCH(ROW()-6,$Q$7:$Q$60000,0)),"")</f>
        <v/>
      </c>
      <c r="Z181">
        <f>IFERROR(INDEX($H$7:$H$60000,MATCH(ROW()-6,$Q$7:$Q$60000,0)),"")</f>
        <v/>
      </c>
      <c r="AA181">
        <f>IFERROR(INDEX($I$7:$I$60000,MATCH(ROW()-6,$Q$7:$Q$60000,0)),"")</f>
        <v/>
      </c>
      <c r="AB181">
        <f>IFERROR(INDEX($J$7:$J$60000,MATCH(ROW()-6,$Q$7:$Q$60000,0)),"")</f>
        <v/>
      </c>
      <c r="AC181">
        <f>IFERROR(INDEX($K$7:$K$60000,MATCH(ROW()-6,$Q$7:$Q$60000,0)),"")</f>
        <v/>
      </c>
      <c r="AD181">
        <f>IFERROR(INDEX($L$7:$L$60000,MATCH(ROW()-6,$Q$7:$Q$60000,0)),"")</f>
        <v/>
      </c>
      <c r="AE181">
        <f>IFERROR(INDEX($M$7:$M$60000,MATCH(ROW()-6,$Q$7:$Q$60000,0)),"")</f>
        <v/>
      </c>
      <c r="AF181">
        <f>IFERROR(INDEX($N$7:$N$60000,MATCH(ROW()-6,$Q$7:$Q$60000,0)),"")</f>
        <v/>
      </c>
      <c r="AH181" s="9">
        <f>IF(OR($S181="",$S180=""),"",LN($T181/$T180))</f>
        <v/>
      </c>
      <c r="AI181" s="9">
        <f>IF(OR($S181="",$S180=""),"",$C$2*LN(U181/U180))</f>
        <v/>
      </c>
      <c r="AJ181" s="9">
        <f>IF(OR($S181="",$S180=""),"",$D$2*(V181-V180))</f>
        <v/>
      </c>
      <c r="AK181" s="9">
        <f>IF(OR($S181="",$S180=""),"",$E$2*(W181-W180))</f>
        <v/>
      </c>
      <c r="AL181" s="9">
        <f>IF(OR($S181="",$S180=""),"",$F$2*LN(X181/X180))</f>
        <v/>
      </c>
      <c r="AM181" s="9">
        <f>IF(OR($S181="",$S180=""),"",$G$2*(Y181-Y180))</f>
        <v/>
      </c>
      <c r="AN181" s="9">
        <f>IF(OR($S181="",$S180=""),"",$H$2*LN(Z181/Z180))</f>
        <v/>
      </c>
      <c r="AO181" s="9">
        <f>IF(OR($S181="",$S180=""),"",$I$2*(AA181-AA180))</f>
        <v/>
      </c>
      <c r="AP181" s="9">
        <f>IF(OR($S181="",$S180=""),"",$J$2*LN(AB181/AB180))</f>
        <v/>
      </c>
      <c r="AQ181" s="9">
        <f>IF(OR($S181="",$S180=""),"",$K$2*(AC181-AC180))</f>
        <v/>
      </c>
      <c r="AR181" s="9">
        <f>IF(OR($S181="",$S180=""),"",$L$2*LN(AD181/AD180))</f>
        <v/>
      </c>
      <c r="AS181" s="9">
        <f>IF(OR($S181="",$S180=""),"",$M$2*LN(AE181/AE180))</f>
        <v/>
      </c>
      <c r="AT181" s="9">
        <f>IF(OR($S181="",$S180=""),"",$N$2*LN(AF181/AF180))</f>
        <v/>
      </c>
      <c r="AV181" s="9">
        <f>IF($AH181="","",$AY$16+$AY$4*AI181+$AY$5*AJ181+$AY$6*AK181+$AY$7*AL181+$AY$8*AM181+$AY$9*AN181+$AY$10*AO181+$AY$11*AP181+$AY$12*AQ181+$AY$13*AR181+$AY$14*AS181+$AY$15*AT181)</f>
        <v/>
      </c>
      <c r="BC181" s="10">
        <f>IF((ROW()-6)&lt;=$Q$3,INDEX(LINEST(AH122:AH181,AI122:AT181,TRUE,TRUE),1,13)*$Q$4,"")</f>
        <v/>
      </c>
      <c r="BD181" s="9">
        <f>IF((ROW()-6)&lt;=$Q$3,INDEX(LINEST(AH122:AH181,AI122:AT181,TRUE,TRUE),1,12),"")</f>
        <v/>
      </c>
      <c r="BE181" s="9">
        <f>IF((ROW()-6)&lt;=$Q$3,INDEX(LINEST(AH122:AH181,AI122:AT181,TRUE,TRUE),1,11),"")</f>
        <v/>
      </c>
      <c r="BF181" s="9">
        <f>IF((ROW()-6)&lt;=$Q$3,INDEX(LINEST(AH122:AH181,AI122:AT181,TRUE,TRUE),1,10),"")</f>
        <v/>
      </c>
      <c r="BG181" s="9">
        <f>IF((ROW()-6)&lt;=$Q$3,INDEX(LINEST(AH122:AH181,AI122:AT181,TRUE,TRUE),1,9),"")</f>
        <v/>
      </c>
      <c r="BH181" s="9">
        <f>IF((ROW()-6)&lt;=$Q$3,INDEX(LINEST(AH122:AH181,AI122:AT181,TRUE,TRUE),1,8),"")</f>
        <v/>
      </c>
      <c r="BI181" s="9">
        <f>IF((ROW()-6)&lt;=$Q$3,INDEX(LINEST(AH122:AH181,AI122:AT181,TRUE,TRUE),1,7),"")</f>
        <v/>
      </c>
      <c r="BJ181" s="9">
        <f>IF((ROW()-6)&lt;=$Q$3,INDEX(LINEST(AH122:AH181,AI122:AT181,TRUE,TRUE),1,6),"")</f>
        <v/>
      </c>
      <c r="BK181" s="9">
        <f>IF((ROW()-6)&lt;=$Q$3,INDEX(LINEST(AH122:AH181,AI122:AT181,TRUE,TRUE),1,5),"")</f>
        <v/>
      </c>
      <c r="BL181" s="9">
        <f>IF((ROW()-6)&lt;=$Q$3,INDEX(LINEST(AH122:AH181,AI122:AT181,TRUE,TRUE),1,4),"")</f>
        <v/>
      </c>
      <c r="BM181" s="9">
        <f>IF((ROW()-6)&lt;=$Q$3,INDEX(LINEST(AH122:AH181,AI122:AT181,TRUE,TRUE),1,3),"")</f>
        <v/>
      </c>
      <c r="BN181" s="9">
        <f>IF((ROW()-6)&lt;=$Q$3,INDEX(LINEST(AH122:AH181,AI122:AT181,TRUE,TRUE),1,2),"")</f>
        <v/>
      </c>
      <c r="BO181" s="9">
        <f>IF((ROW()-6)&lt;=$Q$3,INDEX(LINEST(AH122:AH181,AI122:AT181,TRUE,TRUE),1,1),"")</f>
        <v/>
      </c>
      <c r="BP181" s="10">
        <f>IF((ROW()-6)&lt;=$Q$3,INDEX(LINEST(AH122:AH181,AI122:AT181,TRUE,TRUE),3,1),"")</f>
        <v/>
      </c>
      <c r="BR181" s="9">
        <f>IF(AND((ROW()-6)&lt;=$Q$3,ISNUMBER(BC180)),BC180/$Q$4+BD180*AI181+BE180*AJ181+BF180*AK181+BG180*AL181+BH180*AM181+BI180*AN181+BJ180*AO181+BK180*AP181+BL180*AQ181+BM180*AR181+BN180*AS181+BO180*AT181,"")</f>
        <v/>
      </c>
      <c r="BS181">
        <f>IF(ISNUMBER(BR181),AVERAGE(AH121:AH180),"")</f>
        <v/>
      </c>
      <c r="BT181">
        <f>IF(ISNUMBER(BR181),(AH181-BR181)^2,"")</f>
        <v/>
      </c>
      <c r="BU181">
        <f>IF(ISNUMBER(BR181),AH181^2,"")</f>
        <v/>
      </c>
      <c r="BV181">
        <f>IF(ISNUMBER(BR181),(AH181-BS181)^2,"")</f>
        <v/>
      </c>
    </row>
    <row r="182">
      <c r="O182">
        <f>IF($R182="","",CHOOSE($Q$2,YEAR(R182)*12+MONTH(R182),INT((R182-2)/7),YEAR(R182)*4+ROUNDUP(MONTH(R182)/3)))</f>
        <v/>
      </c>
      <c r="P182">
        <f>IF($R182="","",IF($R183="",1,IF(O182&lt;&gt;O183,1,0)))</f>
        <v/>
      </c>
      <c r="Q182">
        <f>IF(P182=1,SUM($P$7:P182),"")</f>
        <v/>
      </c>
      <c r="R182">
        <f>IF($A182="","",IF(ISNUMBER($A182),$A182,IFERROR(DATEVALUE($A182),NA())))</f>
        <v/>
      </c>
      <c r="S182" s="7">
        <f>IFERROR(INDEX($R$7:$R$60000,MATCH(ROW()-6,$Q$7:$Q$60000,0)),"")</f>
        <v/>
      </c>
      <c r="T182">
        <f>IFERROR(INDEX($B$7:$B$60000,MATCH(ROW()-6,$Q$7:$Q$60000,0)),"")</f>
        <v/>
      </c>
      <c r="U182">
        <f>IFERROR(INDEX($C$7:$C$60000,MATCH(ROW()-6,$Q$7:$Q$60000,0)),"")</f>
        <v/>
      </c>
      <c r="V182">
        <f>IFERROR(INDEX($D$7:$D$60000,MATCH(ROW()-6,$Q$7:$Q$60000,0)),"")</f>
        <v/>
      </c>
      <c r="W182">
        <f>IFERROR(INDEX($E$7:$E$60000,MATCH(ROW()-6,$Q$7:$Q$60000,0)),"")</f>
        <v/>
      </c>
      <c r="X182">
        <f>IFERROR(INDEX($F$7:$F$60000,MATCH(ROW()-6,$Q$7:$Q$60000,0)),"")</f>
        <v/>
      </c>
      <c r="Y182">
        <f>IFERROR(INDEX($G$7:$G$60000,MATCH(ROW()-6,$Q$7:$Q$60000,0)),"")</f>
        <v/>
      </c>
      <c r="Z182">
        <f>IFERROR(INDEX($H$7:$H$60000,MATCH(ROW()-6,$Q$7:$Q$60000,0)),"")</f>
        <v/>
      </c>
      <c r="AA182">
        <f>IFERROR(INDEX($I$7:$I$60000,MATCH(ROW()-6,$Q$7:$Q$60000,0)),"")</f>
        <v/>
      </c>
      <c r="AB182">
        <f>IFERROR(INDEX($J$7:$J$60000,MATCH(ROW()-6,$Q$7:$Q$60000,0)),"")</f>
        <v/>
      </c>
      <c r="AC182">
        <f>IFERROR(INDEX($K$7:$K$60000,MATCH(ROW()-6,$Q$7:$Q$60000,0)),"")</f>
        <v/>
      </c>
      <c r="AD182">
        <f>IFERROR(INDEX($L$7:$L$60000,MATCH(ROW()-6,$Q$7:$Q$60000,0)),"")</f>
        <v/>
      </c>
      <c r="AE182">
        <f>IFERROR(INDEX($M$7:$M$60000,MATCH(ROW()-6,$Q$7:$Q$60000,0)),"")</f>
        <v/>
      </c>
      <c r="AF182">
        <f>IFERROR(INDEX($N$7:$N$60000,MATCH(ROW()-6,$Q$7:$Q$60000,0)),"")</f>
        <v/>
      </c>
      <c r="AH182" s="9">
        <f>IF(OR($S182="",$S181=""),"",LN($T182/$T181))</f>
        <v/>
      </c>
      <c r="AI182" s="9">
        <f>IF(OR($S182="",$S181=""),"",$C$2*LN(U182/U181))</f>
        <v/>
      </c>
      <c r="AJ182" s="9">
        <f>IF(OR($S182="",$S181=""),"",$D$2*(V182-V181))</f>
        <v/>
      </c>
      <c r="AK182" s="9">
        <f>IF(OR($S182="",$S181=""),"",$E$2*(W182-W181))</f>
        <v/>
      </c>
      <c r="AL182" s="9">
        <f>IF(OR($S182="",$S181=""),"",$F$2*LN(X182/X181))</f>
        <v/>
      </c>
      <c r="AM182" s="9">
        <f>IF(OR($S182="",$S181=""),"",$G$2*(Y182-Y181))</f>
        <v/>
      </c>
      <c r="AN182" s="9">
        <f>IF(OR($S182="",$S181=""),"",$H$2*LN(Z182/Z181))</f>
        <v/>
      </c>
      <c r="AO182" s="9">
        <f>IF(OR($S182="",$S181=""),"",$I$2*(AA182-AA181))</f>
        <v/>
      </c>
      <c r="AP182" s="9">
        <f>IF(OR($S182="",$S181=""),"",$J$2*LN(AB182/AB181))</f>
        <v/>
      </c>
      <c r="AQ182" s="9">
        <f>IF(OR($S182="",$S181=""),"",$K$2*(AC182-AC181))</f>
        <v/>
      </c>
      <c r="AR182" s="9">
        <f>IF(OR($S182="",$S181=""),"",$L$2*LN(AD182/AD181))</f>
        <v/>
      </c>
      <c r="AS182" s="9">
        <f>IF(OR($S182="",$S181=""),"",$M$2*LN(AE182/AE181))</f>
        <v/>
      </c>
      <c r="AT182" s="9">
        <f>IF(OR($S182="",$S181=""),"",$N$2*LN(AF182/AF181))</f>
        <v/>
      </c>
      <c r="AV182" s="9">
        <f>IF($AH182="","",$AY$16+$AY$4*AI182+$AY$5*AJ182+$AY$6*AK182+$AY$7*AL182+$AY$8*AM182+$AY$9*AN182+$AY$10*AO182+$AY$11*AP182+$AY$12*AQ182+$AY$13*AR182+$AY$14*AS182+$AY$15*AT182)</f>
        <v/>
      </c>
      <c r="BC182" s="10">
        <f>IF((ROW()-6)&lt;=$Q$3,INDEX(LINEST(AH123:AH182,AI123:AT182,TRUE,TRUE),1,13)*$Q$4,"")</f>
        <v/>
      </c>
      <c r="BD182" s="9">
        <f>IF((ROW()-6)&lt;=$Q$3,INDEX(LINEST(AH123:AH182,AI123:AT182,TRUE,TRUE),1,12),"")</f>
        <v/>
      </c>
      <c r="BE182" s="9">
        <f>IF((ROW()-6)&lt;=$Q$3,INDEX(LINEST(AH123:AH182,AI123:AT182,TRUE,TRUE),1,11),"")</f>
        <v/>
      </c>
      <c r="BF182" s="9">
        <f>IF((ROW()-6)&lt;=$Q$3,INDEX(LINEST(AH123:AH182,AI123:AT182,TRUE,TRUE),1,10),"")</f>
        <v/>
      </c>
      <c r="BG182" s="9">
        <f>IF((ROW()-6)&lt;=$Q$3,INDEX(LINEST(AH123:AH182,AI123:AT182,TRUE,TRUE),1,9),"")</f>
        <v/>
      </c>
      <c r="BH182" s="9">
        <f>IF((ROW()-6)&lt;=$Q$3,INDEX(LINEST(AH123:AH182,AI123:AT182,TRUE,TRUE),1,8),"")</f>
        <v/>
      </c>
      <c r="BI182" s="9">
        <f>IF((ROW()-6)&lt;=$Q$3,INDEX(LINEST(AH123:AH182,AI123:AT182,TRUE,TRUE),1,7),"")</f>
        <v/>
      </c>
      <c r="BJ182" s="9">
        <f>IF((ROW()-6)&lt;=$Q$3,INDEX(LINEST(AH123:AH182,AI123:AT182,TRUE,TRUE),1,6),"")</f>
        <v/>
      </c>
      <c r="BK182" s="9">
        <f>IF((ROW()-6)&lt;=$Q$3,INDEX(LINEST(AH123:AH182,AI123:AT182,TRUE,TRUE),1,5),"")</f>
        <v/>
      </c>
      <c r="BL182" s="9">
        <f>IF((ROW()-6)&lt;=$Q$3,INDEX(LINEST(AH123:AH182,AI123:AT182,TRUE,TRUE),1,4),"")</f>
        <v/>
      </c>
      <c r="BM182" s="9">
        <f>IF((ROW()-6)&lt;=$Q$3,INDEX(LINEST(AH123:AH182,AI123:AT182,TRUE,TRUE),1,3),"")</f>
        <v/>
      </c>
      <c r="BN182" s="9">
        <f>IF((ROW()-6)&lt;=$Q$3,INDEX(LINEST(AH123:AH182,AI123:AT182,TRUE,TRUE),1,2),"")</f>
        <v/>
      </c>
      <c r="BO182" s="9">
        <f>IF((ROW()-6)&lt;=$Q$3,INDEX(LINEST(AH123:AH182,AI123:AT182,TRUE,TRUE),1,1),"")</f>
        <v/>
      </c>
      <c r="BP182" s="10">
        <f>IF((ROW()-6)&lt;=$Q$3,INDEX(LINEST(AH123:AH182,AI123:AT182,TRUE,TRUE),3,1),"")</f>
        <v/>
      </c>
      <c r="BR182" s="9">
        <f>IF(AND((ROW()-6)&lt;=$Q$3,ISNUMBER(BC181)),BC181/$Q$4+BD181*AI182+BE181*AJ182+BF181*AK182+BG181*AL182+BH181*AM182+BI181*AN182+BJ181*AO182+BK181*AP182+BL181*AQ182+BM181*AR182+BN181*AS182+BO181*AT182,"")</f>
        <v/>
      </c>
      <c r="BS182">
        <f>IF(ISNUMBER(BR182),AVERAGE(AH122:AH181),"")</f>
        <v/>
      </c>
      <c r="BT182">
        <f>IF(ISNUMBER(BR182),(AH182-BR182)^2,"")</f>
        <v/>
      </c>
      <c r="BU182">
        <f>IF(ISNUMBER(BR182),AH182^2,"")</f>
        <v/>
      </c>
      <c r="BV182">
        <f>IF(ISNUMBER(BR182),(AH182-BS182)^2,"")</f>
        <v/>
      </c>
    </row>
    <row r="183">
      <c r="O183">
        <f>IF($R183="","",CHOOSE($Q$2,YEAR(R183)*12+MONTH(R183),INT((R183-2)/7),YEAR(R183)*4+ROUNDUP(MONTH(R183)/3)))</f>
        <v/>
      </c>
      <c r="P183">
        <f>IF($R183="","",IF($R184="",1,IF(O183&lt;&gt;O184,1,0)))</f>
        <v/>
      </c>
      <c r="Q183">
        <f>IF(P183=1,SUM($P$7:P183),"")</f>
        <v/>
      </c>
      <c r="R183">
        <f>IF($A183="","",IF(ISNUMBER($A183),$A183,IFERROR(DATEVALUE($A183),NA())))</f>
        <v/>
      </c>
      <c r="S183" s="7">
        <f>IFERROR(INDEX($R$7:$R$60000,MATCH(ROW()-6,$Q$7:$Q$60000,0)),"")</f>
        <v/>
      </c>
      <c r="T183">
        <f>IFERROR(INDEX($B$7:$B$60000,MATCH(ROW()-6,$Q$7:$Q$60000,0)),"")</f>
        <v/>
      </c>
      <c r="U183">
        <f>IFERROR(INDEX($C$7:$C$60000,MATCH(ROW()-6,$Q$7:$Q$60000,0)),"")</f>
        <v/>
      </c>
      <c r="V183">
        <f>IFERROR(INDEX($D$7:$D$60000,MATCH(ROW()-6,$Q$7:$Q$60000,0)),"")</f>
        <v/>
      </c>
      <c r="W183">
        <f>IFERROR(INDEX($E$7:$E$60000,MATCH(ROW()-6,$Q$7:$Q$60000,0)),"")</f>
        <v/>
      </c>
      <c r="X183">
        <f>IFERROR(INDEX($F$7:$F$60000,MATCH(ROW()-6,$Q$7:$Q$60000,0)),"")</f>
        <v/>
      </c>
      <c r="Y183">
        <f>IFERROR(INDEX($G$7:$G$60000,MATCH(ROW()-6,$Q$7:$Q$60000,0)),"")</f>
        <v/>
      </c>
      <c r="Z183">
        <f>IFERROR(INDEX($H$7:$H$60000,MATCH(ROW()-6,$Q$7:$Q$60000,0)),"")</f>
        <v/>
      </c>
      <c r="AA183">
        <f>IFERROR(INDEX($I$7:$I$60000,MATCH(ROW()-6,$Q$7:$Q$60000,0)),"")</f>
        <v/>
      </c>
      <c r="AB183">
        <f>IFERROR(INDEX($J$7:$J$60000,MATCH(ROW()-6,$Q$7:$Q$60000,0)),"")</f>
        <v/>
      </c>
      <c r="AC183">
        <f>IFERROR(INDEX($K$7:$K$60000,MATCH(ROW()-6,$Q$7:$Q$60000,0)),"")</f>
        <v/>
      </c>
      <c r="AD183">
        <f>IFERROR(INDEX($L$7:$L$60000,MATCH(ROW()-6,$Q$7:$Q$60000,0)),"")</f>
        <v/>
      </c>
      <c r="AE183">
        <f>IFERROR(INDEX($M$7:$M$60000,MATCH(ROW()-6,$Q$7:$Q$60000,0)),"")</f>
        <v/>
      </c>
      <c r="AF183">
        <f>IFERROR(INDEX($N$7:$N$60000,MATCH(ROW()-6,$Q$7:$Q$60000,0)),"")</f>
        <v/>
      </c>
      <c r="AH183" s="9">
        <f>IF(OR($S183="",$S182=""),"",LN($T183/$T182))</f>
        <v/>
      </c>
      <c r="AI183" s="9">
        <f>IF(OR($S183="",$S182=""),"",$C$2*LN(U183/U182))</f>
        <v/>
      </c>
      <c r="AJ183" s="9">
        <f>IF(OR($S183="",$S182=""),"",$D$2*(V183-V182))</f>
        <v/>
      </c>
      <c r="AK183" s="9">
        <f>IF(OR($S183="",$S182=""),"",$E$2*(W183-W182))</f>
        <v/>
      </c>
      <c r="AL183" s="9">
        <f>IF(OR($S183="",$S182=""),"",$F$2*LN(X183/X182))</f>
        <v/>
      </c>
      <c r="AM183" s="9">
        <f>IF(OR($S183="",$S182=""),"",$G$2*(Y183-Y182))</f>
        <v/>
      </c>
      <c r="AN183" s="9">
        <f>IF(OR($S183="",$S182=""),"",$H$2*LN(Z183/Z182))</f>
        <v/>
      </c>
      <c r="AO183" s="9">
        <f>IF(OR($S183="",$S182=""),"",$I$2*(AA183-AA182))</f>
        <v/>
      </c>
      <c r="AP183" s="9">
        <f>IF(OR($S183="",$S182=""),"",$J$2*LN(AB183/AB182))</f>
        <v/>
      </c>
      <c r="AQ183" s="9">
        <f>IF(OR($S183="",$S182=""),"",$K$2*(AC183-AC182))</f>
        <v/>
      </c>
      <c r="AR183" s="9">
        <f>IF(OR($S183="",$S182=""),"",$L$2*LN(AD183/AD182))</f>
        <v/>
      </c>
      <c r="AS183" s="9">
        <f>IF(OR($S183="",$S182=""),"",$M$2*LN(AE183/AE182))</f>
        <v/>
      </c>
      <c r="AT183" s="9">
        <f>IF(OR($S183="",$S182=""),"",$N$2*LN(AF183/AF182))</f>
        <v/>
      </c>
      <c r="AV183" s="9">
        <f>IF($AH183="","",$AY$16+$AY$4*AI183+$AY$5*AJ183+$AY$6*AK183+$AY$7*AL183+$AY$8*AM183+$AY$9*AN183+$AY$10*AO183+$AY$11*AP183+$AY$12*AQ183+$AY$13*AR183+$AY$14*AS183+$AY$15*AT183)</f>
        <v/>
      </c>
      <c r="BC183" s="10">
        <f>IF((ROW()-6)&lt;=$Q$3,INDEX(LINEST(AH124:AH183,AI124:AT183,TRUE,TRUE),1,13)*$Q$4,"")</f>
        <v/>
      </c>
      <c r="BD183" s="9">
        <f>IF((ROW()-6)&lt;=$Q$3,INDEX(LINEST(AH124:AH183,AI124:AT183,TRUE,TRUE),1,12),"")</f>
        <v/>
      </c>
      <c r="BE183" s="9">
        <f>IF((ROW()-6)&lt;=$Q$3,INDEX(LINEST(AH124:AH183,AI124:AT183,TRUE,TRUE),1,11),"")</f>
        <v/>
      </c>
      <c r="BF183" s="9">
        <f>IF((ROW()-6)&lt;=$Q$3,INDEX(LINEST(AH124:AH183,AI124:AT183,TRUE,TRUE),1,10),"")</f>
        <v/>
      </c>
      <c r="BG183" s="9">
        <f>IF((ROW()-6)&lt;=$Q$3,INDEX(LINEST(AH124:AH183,AI124:AT183,TRUE,TRUE),1,9),"")</f>
        <v/>
      </c>
      <c r="BH183" s="9">
        <f>IF((ROW()-6)&lt;=$Q$3,INDEX(LINEST(AH124:AH183,AI124:AT183,TRUE,TRUE),1,8),"")</f>
        <v/>
      </c>
      <c r="BI183" s="9">
        <f>IF((ROW()-6)&lt;=$Q$3,INDEX(LINEST(AH124:AH183,AI124:AT183,TRUE,TRUE),1,7),"")</f>
        <v/>
      </c>
      <c r="BJ183" s="9">
        <f>IF((ROW()-6)&lt;=$Q$3,INDEX(LINEST(AH124:AH183,AI124:AT183,TRUE,TRUE),1,6),"")</f>
        <v/>
      </c>
      <c r="BK183" s="9">
        <f>IF((ROW()-6)&lt;=$Q$3,INDEX(LINEST(AH124:AH183,AI124:AT183,TRUE,TRUE),1,5),"")</f>
        <v/>
      </c>
      <c r="BL183" s="9">
        <f>IF((ROW()-6)&lt;=$Q$3,INDEX(LINEST(AH124:AH183,AI124:AT183,TRUE,TRUE),1,4),"")</f>
        <v/>
      </c>
      <c r="BM183" s="9">
        <f>IF((ROW()-6)&lt;=$Q$3,INDEX(LINEST(AH124:AH183,AI124:AT183,TRUE,TRUE),1,3),"")</f>
        <v/>
      </c>
      <c r="BN183" s="9">
        <f>IF((ROW()-6)&lt;=$Q$3,INDEX(LINEST(AH124:AH183,AI124:AT183,TRUE,TRUE),1,2),"")</f>
        <v/>
      </c>
      <c r="BO183" s="9">
        <f>IF((ROW()-6)&lt;=$Q$3,INDEX(LINEST(AH124:AH183,AI124:AT183,TRUE,TRUE),1,1),"")</f>
        <v/>
      </c>
      <c r="BP183" s="10">
        <f>IF((ROW()-6)&lt;=$Q$3,INDEX(LINEST(AH124:AH183,AI124:AT183,TRUE,TRUE),3,1),"")</f>
        <v/>
      </c>
      <c r="BR183" s="9">
        <f>IF(AND((ROW()-6)&lt;=$Q$3,ISNUMBER(BC182)),BC182/$Q$4+BD182*AI183+BE182*AJ183+BF182*AK183+BG182*AL183+BH182*AM183+BI182*AN183+BJ182*AO183+BK182*AP183+BL182*AQ183+BM182*AR183+BN182*AS183+BO182*AT183,"")</f>
        <v/>
      </c>
      <c r="BS183">
        <f>IF(ISNUMBER(BR183),AVERAGE(AH123:AH182),"")</f>
        <v/>
      </c>
      <c r="BT183">
        <f>IF(ISNUMBER(BR183),(AH183-BR183)^2,"")</f>
        <v/>
      </c>
      <c r="BU183">
        <f>IF(ISNUMBER(BR183),AH183^2,"")</f>
        <v/>
      </c>
      <c r="BV183">
        <f>IF(ISNUMBER(BR183),(AH183-BS183)^2,"")</f>
        <v/>
      </c>
    </row>
    <row r="184">
      <c r="O184">
        <f>IF($R184="","",CHOOSE($Q$2,YEAR(R184)*12+MONTH(R184),INT((R184-2)/7),YEAR(R184)*4+ROUNDUP(MONTH(R184)/3)))</f>
        <v/>
      </c>
      <c r="P184">
        <f>IF($R184="","",IF($R185="",1,IF(O184&lt;&gt;O185,1,0)))</f>
        <v/>
      </c>
      <c r="Q184">
        <f>IF(P184=1,SUM($P$7:P184),"")</f>
        <v/>
      </c>
      <c r="R184">
        <f>IF($A184="","",IF(ISNUMBER($A184),$A184,IFERROR(DATEVALUE($A184),NA())))</f>
        <v/>
      </c>
      <c r="S184" s="7">
        <f>IFERROR(INDEX($R$7:$R$60000,MATCH(ROW()-6,$Q$7:$Q$60000,0)),"")</f>
        <v/>
      </c>
      <c r="T184">
        <f>IFERROR(INDEX($B$7:$B$60000,MATCH(ROW()-6,$Q$7:$Q$60000,0)),"")</f>
        <v/>
      </c>
      <c r="U184">
        <f>IFERROR(INDEX($C$7:$C$60000,MATCH(ROW()-6,$Q$7:$Q$60000,0)),"")</f>
        <v/>
      </c>
      <c r="V184">
        <f>IFERROR(INDEX($D$7:$D$60000,MATCH(ROW()-6,$Q$7:$Q$60000,0)),"")</f>
        <v/>
      </c>
      <c r="W184">
        <f>IFERROR(INDEX($E$7:$E$60000,MATCH(ROW()-6,$Q$7:$Q$60000,0)),"")</f>
        <v/>
      </c>
      <c r="X184">
        <f>IFERROR(INDEX($F$7:$F$60000,MATCH(ROW()-6,$Q$7:$Q$60000,0)),"")</f>
        <v/>
      </c>
      <c r="Y184">
        <f>IFERROR(INDEX($G$7:$G$60000,MATCH(ROW()-6,$Q$7:$Q$60000,0)),"")</f>
        <v/>
      </c>
      <c r="Z184">
        <f>IFERROR(INDEX($H$7:$H$60000,MATCH(ROW()-6,$Q$7:$Q$60000,0)),"")</f>
        <v/>
      </c>
      <c r="AA184">
        <f>IFERROR(INDEX($I$7:$I$60000,MATCH(ROW()-6,$Q$7:$Q$60000,0)),"")</f>
        <v/>
      </c>
      <c r="AB184">
        <f>IFERROR(INDEX($J$7:$J$60000,MATCH(ROW()-6,$Q$7:$Q$60000,0)),"")</f>
        <v/>
      </c>
      <c r="AC184">
        <f>IFERROR(INDEX($K$7:$K$60000,MATCH(ROW()-6,$Q$7:$Q$60000,0)),"")</f>
        <v/>
      </c>
      <c r="AD184">
        <f>IFERROR(INDEX($L$7:$L$60000,MATCH(ROW()-6,$Q$7:$Q$60000,0)),"")</f>
        <v/>
      </c>
      <c r="AE184">
        <f>IFERROR(INDEX($M$7:$M$60000,MATCH(ROW()-6,$Q$7:$Q$60000,0)),"")</f>
        <v/>
      </c>
      <c r="AF184">
        <f>IFERROR(INDEX($N$7:$N$60000,MATCH(ROW()-6,$Q$7:$Q$60000,0)),"")</f>
        <v/>
      </c>
      <c r="AH184" s="9">
        <f>IF(OR($S184="",$S183=""),"",LN($T184/$T183))</f>
        <v/>
      </c>
      <c r="AI184" s="9">
        <f>IF(OR($S184="",$S183=""),"",$C$2*LN(U184/U183))</f>
        <v/>
      </c>
      <c r="AJ184" s="9">
        <f>IF(OR($S184="",$S183=""),"",$D$2*(V184-V183))</f>
        <v/>
      </c>
      <c r="AK184" s="9">
        <f>IF(OR($S184="",$S183=""),"",$E$2*(W184-W183))</f>
        <v/>
      </c>
      <c r="AL184" s="9">
        <f>IF(OR($S184="",$S183=""),"",$F$2*LN(X184/X183))</f>
        <v/>
      </c>
      <c r="AM184" s="9">
        <f>IF(OR($S184="",$S183=""),"",$G$2*(Y184-Y183))</f>
        <v/>
      </c>
      <c r="AN184" s="9">
        <f>IF(OR($S184="",$S183=""),"",$H$2*LN(Z184/Z183))</f>
        <v/>
      </c>
      <c r="AO184" s="9">
        <f>IF(OR($S184="",$S183=""),"",$I$2*(AA184-AA183))</f>
        <v/>
      </c>
      <c r="AP184" s="9">
        <f>IF(OR($S184="",$S183=""),"",$J$2*LN(AB184/AB183))</f>
        <v/>
      </c>
      <c r="AQ184" s="9">
        <f>IF(OR($S184="",$S183=""),"",$K$2*(AC184-AC183))</f>
        <v/>
      </c>
      <c r="AR184" s="9">
        <f>IF(OR($S184="",$S183=""),"",$L$2*LN(AD184/AD183))</f>
        <v/>
      </c>
      <c r="AS184" s="9">
        <f>IF(OR($S184="",$S183=""),"",$M$2*LN(AE184/AE183))</f>
        <v/>
      </c>
      <c r="AT184" s="9">
        <f>IF(OR($S184="",$S183=""),"",$N$2*LN(AF184/AF183))</f>
        <v/>
      </c>
      <c r="AV184" s="9">
        <f>IF($AH184="","",$AY$16+$AY$4*AI184+$AY$5*AJ184+$AY$6*AK184+$AY$7*AL184+$AY$8*AM184+$AY$9*AN184+$AY$10*AO184+$AY$11*AP184+$AY$12*AQ184+$AY$13*AR184+$AY$14*AS184+$AY$15*AT184)</f>
        <v/>
      </c>
      <c r="BC184" s="10">
        <f>IF((ROW()-6)&lt;=$Q$3,INDEX(LINEST(AH125:AH184,AI125:AT184,TRUE,TRUE),1,13)*$Q$4,"")</f>
        <v/>
      </c>
      <c r="BD184" s="9">
        <f>IF((ROW()-6)&lt;=$Q$3,INDEX(LINEST(AH125:AH184,AI125:AT184,TRUE,TRUE),1,12),"")</f>
        <v/>
      </c>
      <c r="BE184" s="9">
        <f>IF((ROW()-6)&lt;=$Q$3,INDEX(LINEST(AH125:AH184,AI125:AT184,TRUE,TRUE),1,11),"")</f>
        <v/>
      </c>
      <c r="BF184" s="9">
        <f>IF((ROW()-6)&lt;=$Q$3,INDEX(LINEST(AH125:AH184,AI125:AT184,TRUE,TRUE),1,10),"")</f>
        <v/>
      </c>
      <c r="BG184" s="9">
        <f>IF((ROW()-6)&lt;=$Q$3,INDEX(LINEST(AH125:AH184,AI125:AT184,TRUE,TRUE),1,9),"")</f>
        <v/>
      </c>
      <c r="BH184" s="9">
        <f>IF((ROW()-6)&lt;=$Q$3,INDEX(LINEST(AH125:AH184,AI125:AT184,TRUE,TRUE),1,8),"")</f>
        <v/>
      </c>
      <c r="BI184" s="9">
        <f>IF((ROW()-6)&lt;=$Q$3,INDEX(LINEST(AH125:AH184,AI125:AT184,TRUE,TRUE),1,7),"")</f>
        <v/>
      </c>
      <c r="BJ184" s="9">
        <f>IF((ROW()-6)&lt;=$Q$3,INDEX(LINEST(AH125:AH184,AI125:AT184,TRUE,TRUE),1,6),"")</f>
        <v/>
      </c>
      <c r="BK184" s="9">
        <f>IF((ROW()-6)&lt;=$Q$3,INDEX(LINEST(AH125:AH184,AI125:AT184,TRUE,TRUE),1,5),"")</f>
        <v/>
      </c>
      <c r="BL184" s="9">
        <f>IF((ROW()-6)&lt;=$Q$3,INDEX(LINEST(AH125:AH184,AI125:AT184,TRUE,TRUE),1,4),"")</f>
        <v/>
      </c>
      <c r="BM184" s="9">
        <f>IF((ROW()-6)&lt;=$Q$3,INDEX(LINEST(AH125:AH184,AI125:AT184,TRUE,TRUE),1,3),"")</f>
        <v/>
      </c>
      <c r="BN184" s="9">
        <f>IF((ROW()-6)&lt;=$Q$3,INDEX(LINEST(AH125:AH184,AI125:AT184,TRUE,TRUE),1,2),"")</f>
        <v/>
      </c>
      <c r="BO184" s="9">
        <f>IF((ROW()-6)&lt;=$Q$3,INDEX(LINEST(AH125:AH184,AI125:AT184,TRUE,TRUE),1,1),"")</f>
        <v/>
      </c>
      <c r="BP184" s="10">
        <f>IF((ROW()-6)&lt;=$Q$3,INDEX(LINEST(AH125:AH184,AI125:AT184,TRUE,TRUE),3,1),"")</f>
        <v/>
      </c>
      <c r="BR184" s="9">
        <f>IF(AND((ROW()-6)&lt;=$Q$3,ISNUMBER(BC183)),BC183/$Q$4+BD183*AI184+BE183*AJ184+BF183*AK184+BG183*AL184+BH183*AM184+BI183*AN184+BJ183*AO184+BK183*AP184+BL183*AQ184+BM183*AR184+BN183*AS184+BO183*AT184,"")</f>
        <v/>
      </c>
      <c r="BS184">
        <f>IF(ISNUMBER(BR184),AVERAGE(AH124:AH183),"")</f>
        <v/>
      </c>
      <c r="BT184">
        <f>IF(ISNUMBER(BR184),(AH184-BR184)^2,"")</f>
        <v/>
      </c>
      <c r="BU184">
        <f>IF(ISNUMBER(BR184),AH184^2,"")</f>
        <v/>
      </c>
      <c r="BV184">
        <f>IF(ISNUMBER(BR184),(AH184-BS184)^2,"")</f>
        <v/>
      </c>
    </row>
    <row r="185">
      <c r="O185">
        <f>IF($R185="","",CHOOSE($Q$2,YEAR(R185)*12+MONTH(R185),INT((R185-2)/7),YEAR(R185)*4+ROUNDUP(MONTH(R185)/3)))</f>
        <v/>
      </c>
      <c r="P185">
        <f>IF($R185="","",IF($R186="",1,IF(O185&lt;&gt;O186,1,0)))</f>
        <v/>
      </c>
      <c r="Q185">
        <f>IF(P185=1,SUM($P$7:P185),"")</f>
        <v/>
      </c>
      <c r="R185">
        <f>IF($A185="","",IF(ISNUMBER($A185),$A185,IFERROR(DATEVALUE($A185),NA())))</f>
        <v/>
      </c>
      <c r="S185" s="7">
        <f>IFERROR(INDEX($R$7:$R$60000,MATCH(ROW()-6,$Q$7:$Q$60000,0)),"")</f>
        <v/>
      </c>
      <c r="T185">
        <f>IFERROR(INDEX($B$7:$B$60000,MATCH(ROW()-6,$Q$7:$Q$60000,0)),"")</f>
        <v/>
      </c>
      <c r="U185">
        <f>IFERROR(INDEX($C$7:$C$60000,MATCH(ROW()-6,$Q$7:$Q$60000,0)),"")</f>
        <v/>
      </c>
      <c r="V185">
        <f>IFERROR(INDEX($D$7:$D$60000,MATCH(ROW()-6,$Q$7:$Q$60000,0)),"")</f>
        <v/>
      </c>
      <c r="W185">
        <f>IFERROR(INDEX($E$7:$E$60000,MATCH(ROW()-6,$Q$7:$Q$60000,0)),"")</f>
        <v/>
      </c>
      <c r="X185">
        <f>IFERROR(INDEX($F$7:$F$60000,MATCH(ROW()-6,$Q$7:$Q$60000,0)),"")</f>
        <v/>
      </c>
      <c r="Y185">
        <f>IFERROR(INDEX($G$7:$G$60000,MATCH(ROW()-6,$Q$7:$Q$60000,0)),"")</f>
        <v/>
      </c>
      <c r="Z185">
        <f>IFERROR(INDEX($H$7:$H$60000,MATCH(ROW()-6,$Q$7:$Q$60000,0)),"")</f>
        <v/>
      </c>
      <c r="AA185">
        <f>IFERROR(INDEX($I$7:$I$60000,MATCH(ROW()-6,$Q$7:$Q$60000,0)),"")</f>
        <v/>
      </c>
      <c r="AB185">
        <f>IFERROR(INDEX($J$7:$J$60000,MATCH(ROW()-6,$Q$7:$Q$60000,0)),"")</f>
        <v/>
      </c>
      <c r="AC185">
        <f>IFERROR(INDEX($K$7:$K$60000,MATCH(ROW()-6,$Q$7:$Q$60000,0)),"")</f>
        <v/>
      </c>
      <c r="AD185">
        <f>IFERROR(INDEX($L$7:$L$60000,MATCH(ROW()-6,$Q$7:$Q$60000,0)),"")</f>
        <v/>
      </c>
      <c r="AE185">
        <f>IFERROR(INDEX($M$7:$M$60000,MATCH(ROW()-6,$Q$7:$Q$60000,0)),"")</f>
        <v/>
      </c>
      <c r="AF185">
        <f>IFERROR(INDEX($N$7:$N$60000,MATCH(ROW()-6,$Q$7:$Q$60000,0)),"")</f>
        <v/>
      </c>
      <c r="AH185" s="9">
        <f>IF(OR($S185="",$S184=""),"",LN($T185/$T184))</f>
        <v/>
      </c>
      <c r="AI185" s="9">
        <f>IF(OR($S185="",$S184=""),"",$C$2*LN(U185/U184))</f>
        <v/>
      </c>
      <c r="AJ185" s="9">
        <f>IF(OR($S185="",$S184=""),"",$D$2*(V185-V184))</f>
        <v/>
      </c>
      <c r="AK185" s="9">
        <f>IF(OR($S185="",$S184=""),"",$E$2*(W185-W184))</f>
        <v/>
      </c>
      <c r="AL185" s="9">
        <f>IF(OR($S185="",$S184=""),"",$F$2*LN(X185/X184))</f>
        <v/>
      </c>
      <c r="AM185" s="9">
        <f>IF(OR($S185="",$S184=""),"",$G$2*(Y185-Y184))</f>
        <v/>
      </c>
      <c r="AN185" s="9">
        <f>IF(OR($S185="",$S184=""),"",$H$2*LN(Z185/Z184))</f>
        <v/>
      </c>
      <c r="AO185" s="9">
        <f>IF(OR($S185="",$S184=""),"",$I$2*(AA185-AA184))</f>
        <v/>
      </c>
      <c r="AP185" s="9">
        <f>IF(OR($S185="",$S184=""),"",$J$2*LN(AB185/AB184))</f>
        <v/>
      </c>
      <c r="AQ185" s="9">
        <f>IF(OR($S185="",$S184=""),"",$K$2*(AC185-AC184))</f>
        <v/>
      </c>
      <c r="AR185" s="9">
        <f>IF(OR($S185="",$S184=""),"",$L$2*LN(AD185/AD184))</f>
        <v/>
      </c>
      <c r="AS185" s="9">
        <f>IF(OR($S185="",$S184=""),"",$M$2*LN(AE185/AE184))</f>
        <v/>
      </c>
      <c r="AT185" s="9">
        <f>IF(OR($S185="",$S184=""),"",$N$2*LN(AF185/AF184))</f>
        <v/>
      </c>
      <c r="AV185" s="9">
        <f>IF($AH185="","",$AY$16+$AY$4*AI185+$AY$5*AJ185+$AY$6*AK185+$AY$7*AL185+$AY$8*AM185+$AY$9*AN185+$AY$10*AO185+$AY$11*AP185+$AY$12*AQ185+$AY$13*AR185+$AY$14*AS185+$AY$15*AT185)</f>
        <v/>
      </c>
      <c r="BC185" s="10">
        <f>IF((ROW()-6)&lt;=$Q$3,INDEX(LINEST(AH126:AH185,AI126:AT185,TRUE,TRUE),1,13)*$Q$4,"")</f>
        <v/>
      </c>
      <c r="BD185" s="9">
        <f>IF((ROW()-6)&lt;=$Q$3,INDEX(LINEST(AH126:AH185,AI126:AT185,TRUE,TRUE),1,12),"")</f>
        <v/>
      </c>
      <c r="BE185" s="9">
        <f>IF((ROW()-6)&lt;=$Q$3,INDEX(LINEST(AH126:AH185,AI126:AT185,TRUE,TRUE),1,11),"")</f>
        <v/>
      </c>
      <c r="BF185" s="9">
        <f>IF((ROW()-6)&lt;=$Q$3,INDEX(LINEST(AH126:AH185,AI126:AT185,TRUE,TRUE),1,10),"")</f>
        <v/>
      </c>
      <c r="BG185" s="9">
        <f>IF((ROW()-6)&lt;=$Q$3,INDEX(LINEST(AH126:AH185,AI126:AT185,TRUE,TRUE),1,9),"")</f>
        <v/>
      </c>
      <c r="BH185" s="9">
        <f>IF((ROW()-6)&lt;=$Q$3,INDEX(LINEST(AH126:AH185,AI126:AT185,TRUE,TRUE),1,8),"")</f>
        <v/>
      </c>
      <c r="BI185" s="9">
        <f>IF((ROW()-6)&lt;=$Q$3,INDEX(LINEST(AH126:AH185,AI126:AT185,TRUE,TRUE),1,7),"")</f>
        <v/>
      </c>
      <c r="BJ185" s="9">
        <f>IF((ROW()-6)&lt;=$Q$3,INDEX(LINEST(AH126:AH185,AI126:AT185,TRUE,TRUE),1,6),"")</f>
        <v/>
      </c>
      <c r="BK185" s="9">
        <f>IF((ROW()-6)&lt;=$Q$3,INDEX(LINEST(AH126:AH185,AI126:AT185,TRUE,TRUE),1,5),"")</f>
        <v/>
      </c>
      <c r="BL185" s="9">
        <f>IF((ROW()-6)&lt;=$Q$3,INDEX(LINEST(AH126:AH185,AI126:AT185,TRUE,TRUE),1,4),"")</f>
        <v/>
      </c>
      <c r="BM185" s="9">
        <f>IF((ROW()-6)&lt;=$Q$3,INDEX(LINEST(AH126:AH185,AI126:AT185,TRUE,TRUE),1,3),"")</f>
        <v/>
      </c>
      <c r="BN185" s="9">
        <f>IF((ROW()-6)&lt;=$Q$3,INDEX(LINEST(AH126:AH185,AI126:AT185,TRUE,TRUE),1,2),"")</f>
        <v/>
      </c>
      <c r="BO185" s="9">
        <f>IF((ROW()-6)&lt;=$Q$3,INDEX(LINEST(AH126:AH185,AI126:AT185,TRUE,TRUE),1,1),"")</f>
        <v/>
      </c>
      <c r="BP185" s="10">
        <f>IF((ROW()-6)&lt;=$Q$3,INDEX(LINEST(AH126:AH185,AI126:AT185,TRUE,TRUE),3,1),"")</f>
        <v/>
      </c>
      <c r="BR185" s="9">
        <f>IF(AND((ROW()-6)&lt;=$Q$3,ISNUMBER(BC184)),BC184/$Q$4+BD184*AI185+BE184*AJ185+BF184*AK185+BG184*AL185+BH184*AM185+BI184*AN185+BJ184*AO185+BK184*AP185+BL184*AQ185+BM184*AR185+BN184*AS185+BO184*AT185,"")</f>
        <v/>
      </c>
      <c r="BS185">
        <f>IF(ISNUMBER(BR185),AVERAGE(AH125:AH184),"")</f>
        <v/>
      </c>
      <c r="BT185">
        <f>IF(ISNUMBER(BR185),(AH185-BR185)^2,"")</f>
        <v/>
      </c>
      <c r="BU185">
        <f>IF(ISNUMBER(BR185),AH185^2,"")</f>
        <v/>
      </c>
      <c r="BV185">
        <f>IF(ISNUMBER(BR185),(AH185-BS185)^2,"")</f>
        <v/>
      </c>
    </row>
    <row r="186">
      <c r="O186">
        <f>IF($R186="","",CHOOSE($Q$2,YEAR(R186)*12+MONTH(R186),INT((R186-2)/7),YEAR(R186)*4+ROUNDUP(MONTH(R186)/3)))</f>
        <v/>
      </c>
      <c r="P186">
        <f>IF($R186="","",IF($R187="",1,IF(O186&lt;&gt;O187,1,0)))</f>
        <v/>
      </c>
      <c r="Q186">
        <f>IF(P186=1,SUM($P$7:P186),"")</f>
        <v/>
      </c>
      <c r="R186">
        <f>IF($A186="","",IF(ISNUMBER($A186),$A186,IFERROR(DATEVALUE($A186),NA())))</f>
        <v/>
      </c>
      <c r="S186" s="7">
        <f>IFERROR(INDEX($R$7:$R$60000,MATCH(ROW()-6,$Q$7:$Q$60000,0)),"")</f>
        <v/>
      </c>
      <c r="T186">
        <f>IFERROR(INDEX($B$7:$B$60000,MATCH(ROW()-6,$Q$7:$Q$60000,0)),"")</f>
        <v/>
      </c>
      <c r="U186">
        <f>IFERROR(INDEX($C$7:$C$60000,MATCH(ROW()-6,$Q$7:$Q$60000,0)),"")</f>
        <v/>
      </c>
      <c r="V186">
        <f>IFERROR(INDEX($D$7:$D$60000,MATCH(ROW()-6,$Q$7:$Q$60000,0)),"")</f>
        <v/>
      </c>
      <c r="W186">
        <f>IFERROR(INDEX($E$7:$E$60000,MATCH(ROW()-6,$Q$7:$Q$60000,0)),"")</f>
        <v/>
      </c>
      <c r="X186">
        <f>IFERROR(INDEX($F$7:$F$60000,MATCH(ROW()-6,$Q$7:$Q$60000,0)),"")</f>
        <v/>
      </c>
      <c r="Y186">
        <f>IFERROR(INDEX($G$7:$G$60000,MATCH(ROW()-6,$Q$7:$Q$60000,0)),"")</f>
        <v/>
      </c>
      <c r="Z186">
        <f>IFERROR(INDEX($H$7:$H$60000,MATCH(ROW()-6,$Q$7:$Q$60000,0)),"")</f>
        <v/>
      </c>
      <c r="AA186">
        <f>IFERROR(INDEX($I$7:$I$60000,MATCH(ROW()-6,$Q$7:$Q$60000,0)),"")</f>
        <v/>
      </c>
      <c r="AB186">
        <f>IFERROR(INDEX($J$7:$J$60000,MATCH(ROW()-6,$Q$7:$Q$60000,0)),"")</f>
        <v/>
      </c>
      <c r="AC186">
        <f>IFERROR(INDEX($K$7:$K$60000,MATCH(ROW()-6,$Q$7:$Q$60000,0)),"")</f>
        <v/>
      </c>
      <c r="AD186">
        <f>IFERROR(INDEX($L$7:$L$60000,MATCH(ROW()-6,$Q$7:$Q$60000,0)),"")</f>
        <v/>
      </c>
      <c r="AE186">
        <f>IFERROR(INDEX($M$7:$M$60000,MATCH(ROW()-6,$Q$7:$Q$60000,0)),"")</f>
        <v/>
      </c>
      <c r="AF186">
        <f>IFERROR(INDEX($N$7:$N$60000,MATCH(ROW()-6,$Q$7:$Q$60000,0)),"")</f>
        <v/>
      </c>
      <c r="AH186" s="9">
        <f>IF(OR($S186="",$S185=""),"",LN($T186/$T185))</f>
        <v/>
      </c>
      <c r="AI186" s="9">
        <f>IF(OR($S186="",$S185=""),"",$C$2*LN(U186/U185))</f>
        <v/>
      </c>
      <c r="AJ186" s="9">
        <f>IF(OR($S186="",$S185=""),"",$D$2*(V186-V185))</f>
        <v/>
      </c>
      <c r="AK186" s="9">
        <f>IF(OR($S186="",$S185=""),"",$E$2*(W186-W185))</f>
        <v/>
      </c>
      <c r="AL186" s="9">
        <f>IF(OR($S186="",$S185=""),"",$F$2*LN(X186/X185))</f>
        <v/>
      </c>
      <c r="AM186" s="9">
        <f>IF(OR($S186="",$S185=""),"",$G$2*(Y186-Y185))</f>
        <v/>
      </c>
      <c r="AN186" s="9">
        <f>IF(OR($S186="",$S185=""),"",$H$2*LN(Z186/Z185))</f>
        <v/>
      </c>
      <c r="AO186" s="9">
        <f>IF(OR($S186="",$S185=""),"",$I$2*(AA186-AA185))</f>
        <v/>
      </c>
      <c r="AP186" s="9">
        <f>IF(OR($S186="",$S185=""),"",$J$2*LN(AB186/AB185))</f>
        <v/>
      </c>
      <c r="AQ186" s="9">
        <f>IF(OR($S186="",$S185=""),"",$K$2*(AC186-AC185))</f>
        <v/>
      </c>
      <c r="AR186" s="9">
        <f>IF(OR($S186="",$S185=""),"",$L$2*LN(AD186/AD185))</f>
        <v/>
      </c>
      <c r="AS186" s="9">
        <f>IF(OR($S186="",$S185=""),"",$M$2*LN(AE186/AE185))</f>
        <v/>
      </c>
      <c r="AT186" s="9">
        <f>IF(OR($S186="",$S185=""),"",$N$2*LN(AF186/AF185))</f>
        <v/>
      </c>
      <c r="AV186" s="9">
        <f>IF($AH186="","",$AY$16+$AY$4*AI186+$AY$5*AJ186+$AY$6*AK186+$AY$7*AL186+$AY$8*AM186+$AY$9*AN186+$AY$10*AO186+$AY$11*AP186+$AY$12*AQ186+$AY$13*AR186+$AY$14*AS186+$AY$15*AT186)</f>
        <v/>
      </c>
      <c r="BC186" s="10">
        <f>IF((ROW()-6)&lt;=$Q$3,INDEX(LINEST(AH127:AH186,AI127:AT186,TRUE,TRUE),1,13)*$Q$4,"")</f>
        <v/>
      </c>
      <c r="BD186" s="9">
        <f>IF((ROW()-6)&lt;=$Q$3,INDEX(LINEST(AH127:AH186,AI127:AT186,TRUE,TRUE),1,12),"")</f>
        <v/>
      </c>
      <c r="BE186" s="9">
        <f>IF((ROW()-6)&lt;=$Q$3,INDEX(LINEST(AH127:AH186,AI127:AT186,TRUE,TRUE),1,11),"")</f>
        <v/>
      </c>
      <c r="BF186" s="9">
        <f>IF((ROW()-6)&lt;=$Q$3,INDEX(LINEST(AH127:AH186,AI127:AT186,TRUE,TRUE),1,10),"")</f>
        <v/>
      </c>
      <c r="BG186" s="9">
        <f>IF((ROW()-6)&lt;=$Q$3,INDEX(LINEST(AH127:AH186,AI127:AT186,TRUE,TRUE),1,9),"")</f>
        <v/>
      </c>
      <c r="BH186" s="9">
        <f>IF((ROW()-6)&lt;=$Q$3,INDEX(LINEST(AH127:AH186,AI127:AT186,TRUE,TRUE),1,8),"")</f>
        <v/>
      </c>
      <c r="BI186" s="9">
        <f>IF((ROW()-6)&lt;=$Q$3,INDEX(LINEST(AH127:AH186,AI127:AT186,TRUE,TRUE),1,7),"")</f>
        <v/>
      </c>
      <c r="BJ186" s="9">
        <f>IF((ROW()-6)&lt;=$Q$3,INDEX(LINEST(AH127:AH186,AI127:AT186,TRUE,TRUE),1,6),"")</f>
        <v/>
      </c>
      <c r="BK186" s="9">
        <f>IF((ROW()-6)&lt;=$Q$3,INDEX(LINEST(AH127:AH186,AI127:AT186,TRUE,TRUE),1,5),"")</f>
        <v/>
      </c>
      <c r="BL186" s="9">
        <f>IF((ROW()-6)&lt;=$Q$3,INDEX(LINEST(AH127:AH186,AI127:AT186,TRUE,TRUE),1,4),"")</f>
        <v/>
      </c>
      <c r="BM186" s="9">
        <f>IF((ROW()-6)&lt;=$Q$3,INDEX(LINEST(AH127:AH186,AI127:AT186,TRUE,TRUE),1,3),"")</f>
        <v/>
      </c>
      <c r="BN186" s="9">
        <f>IF((ROW()-6)&lt;=$Q$3,INDEX(LINEST(AH127:AH186,AI127:AT186,TRUE,TRUE),1,2),"")</f>
        <v/>
      </c>
      <c r="BO186" s="9">
        <f>IF((ROW()-6)&lt;=$Q$3,INDEX(LINEST(AH127:AH186,AI127:AT186,TRUE,TRUE),1,1),"")</f>
        <v/>
      </c>
      <c r="BP186" s="10">
        <f>IF((ROW()-6)&lt;=$Q$3,INDEX(LINEST(AH127:AH186,AI127:AT186,TRUE,TRUE),3,1),"")</f>
        <v/>
      </c>
      <c r="BR186" s="9">
        <f>IF(AND((ROW()-6)&lt;=$Q$3,ISNUMBER(BC185)),BC185/$Q$4+BD185*AI186+BE185*AJ186+BF185*AK186+BG185*AL186+BH185*AM186+BI185*AN186+BJ185*AO186+BK185*AP186+BL185*AQ186+BM185*AR186+BN185*AS186+BO185*AT186,"")</f>
        <v/>
      </c>
      <c r="BS186">
        <f>IF(ISNUMBER(BR186),AVERAGE(AH126:AH185),"")</f>
        <v/>
      </c>
      <c r="BT186">
        <f>IF(ISNUMBER(BR186),(AH186-BR186)^2,"")</f>
        <v/>
      </c>
      <c r="BU186">
        <f>IF(ISNUMBER(BR186),AH186^2,"")</f>
        <v/>
      </c>
      <c r="BV186">
        <f>IF(ISNUMBER(BR186),(AH186-BS186)^2,"")</f>
        <v/>
      </c>
    </row>
    <row r="187">
      <c r="O187">
        <f>IF($R187="","",CHOOSE($Q$2,YEAR(R187)*12+MONTH(R187),INT((R187-2)/7),YEAR(R187)*4+ROUNDUP(MONTH(R187)/3)))</f>
        <v/>
      </c>
      <c r="P187">
        <f>IF($R187="","",IF($R188="",1,IF(O187&lt;&gt;O188,1,0)))</f>
        <v/>
      </c>
      <c r="Q187">
        <f>IF(P187=1,SUM($P$7:P187),"")</f>
        <v/>
      </c>
      <c r="R187">
        <f>IF($A187="","",IF(ISNUMBER($A187),$A187,IFERROR(DATEVALUE($A187),NA())))</f>
        <v/>
      </c>
      <c r="S187" s="7">
        <f>IFERROR(INDEX($R$7:$R$60000,MATCH(ROW()-6,$Q$7:$Q$60000,0)),"")</f>
        <v/>
      </c>
      <c r="T187">
        <f>IFERROR(INDEX($B$7:$B$60000,MATCH(ROW()-6,$Q$7:$Q$60000,0)),"")</f>
        <v/>
      </c>
      <c r="U187">
        <f>IFERROR(INDEX($C$7:$C$60000,MATCH(ROW()-6,$Q$7:$Q$60000,0)),"")</f>
        <v/>
      </c>
      <c r="V187">
        <f>IFERROR(INDEX($D$7:$D$60000,MATCH(ROW()-6,$Q$7:$Q$60000,0)),"")</f>
        <v/>
      </c>
      <c r="W187">
        <f>IFERROR(INDEX($E$7:$E$60000,MATCH(ROW()-6,$Q$7:$Q$60000,0)),"")</f>
        <v/>
      </c>
      <c r="X187">
        <f>IFERROR(INDEX($F$7:$F$60000,MATCH(ROW()-6,$Q$7:$Q$60000,0)),"")</f>
        <v/>
      </c>
      <c r="Y187">
        <f>IFERROR(INDEX($G$7:$G$60000,MATCH(ROW()-6,$Q$7:$Q$60000,0)),"")</f>
        <v/>
      </c>
      <c r="Z187">
        <f>IFERROR(INDEX($H$7:$H$60000,MATCH(ROW()-6,$Q$7:$Q$60000,0)),"")</f>
        <v/>
      </c>
      <c r="AA187">
        <f>IFERROR(INDEX($I$7:$I$60000,MATCH(ROW()-6,$Q$7:$Q$60000,0)),"")</f>
        <v/>
      </c>
      <c r="AB187">
        <f>IFERROR(INDEX($J$7:$J$60000,MATCH(ROW()-6,$Q$7:$Q$60000,0)),"")</f>
        <v/>
      </c>
      <c r="AC187">
        <f>IFERROR(INDEX($K$7:$K$60000,MATCH(ROW()-6,$Q$7:$Q$60000,0)),"")</f>
        <v/>
      </c>
      <c r="AD187">
        <f>IFERROR(INDEX($L$7:$L$60000,MATCH(ROW()-6,$Q$7:$Q$60000,0)),"")</f>
        <v/>
      </c>
      <c r="AE187">
        <f>IFERROR(INDEX($M$7:$M$60000,MATCH(ROW()-6,$Q$7:$Q$60000,0)),"")</f>
        <v/>
      </c>
      <c r="AF187">
        <f>IFERROR(INDEX($N$7:$N$60000,MATCH(ROW()-6,$Q$7:$Q$60000,0)),"")</f>
        <v/>
      </c>
      <c r="AH187" s="9">
        <f>IF(OR($S187="",$S186=""),"",LN($T187/$T186))</f>
        <v/>
      </c>
      <c r="AI187" s="9">
        <f>IF(OR($S187="",$S186=""),"",$C$2*LN(U187/U186))</f>
        <v/>
      </c>
      <c r="AJ187" s="9">
        <f>IF(OR($S187="",$S186=""),"",$D$2*(V187-V186))</f>
        <v/>
      </c>
      <c r="AK187" s="9">
        <f>IF(OR($S187="",$S186=""),"",$E$2*(W187-W186))</f>
        <v/>
      </c>
      <c r="AL187" s="9">
        <f>IF(OR($S187="",$S186=""),"",$F$2*LN(X187/X186))</f>
        <v/>
      </c>
      <c r="AM187" s="9">
        <f>IF(OR($S187="",$S186=""),"",$G$2*(Y187-Y186))</f>
        <v/>
      </c>
      <c r="AN187" s="9">
        <f>IF(OR($S187="",$S186=""),"",$H$2*LN(Z187/Z186))</f>
        <v/>
      </c>
      <c r="AO187" s="9">
        <f>IF(OR($S187="",$S186=""),"",$I$2*(AA187-AA186))</f>
        <v/>
      </c>
      <c r="AP187" s="9">
        <f>IF(OR($S187="",$S186=""),"",$J$2*LN(AB187/AB186))</f>
        <v/>
      </c>
      <c r="AQ187" s="9">
        <f>IF(OR($S187="",$S186=""),"",$K$2*(AC187-AC186))</f>
        <v/>
      </c>
      <c r="AR187" s="9">
        <f>IF(OR($S187="",$S186=""),"",$L$2*LN(AD187/AD186))</f>
        <v/>
      </c>
      <c r="AS187" s="9">
        <f>IF(OR($S187="",$S186=""),"",$M$2*LN(AE187/AE186))</f>
        <v/>
      </c>
      <c r="AT187" s="9">
        <f>IF(OR($S187="",$S186=""),"",$N$2*LN(AF187/AF186))</f>
        <v/>
      </c>
      <c r="AV187" s="9">
        <f>IF($AH187="","",$AY$16+$AY$4*AI187+$AY$5*AJ187+$AY$6*AK187+$AY$7*AL187+$AY$8*AM187+$AY$9*AN187+$AY$10*AO187+$AY$11*AP187+$AY$12*AQ187+$AY$13*AR187+$AY$14*AS187+$AY$15*AT187)</f>
        <v/>
      </c>
      <c r="BC187" s="10">
        <f>IF((ROW()-6)&lt;=$Q$3,INDEX(LINEST(AH128:AH187,AI128:AT187,TRUE,TRUE),1,13)*$Q$4,"")</f>
        <v/>
      </c>
      <c r="BD187" s="9">
        <f>IF((ROW()-6)&lt;=$Q$3,INDEX(LINEST(AH128:AH187,AI128:AT187,TRUE,TRUE),1,12),"")</f>
        <v/>
      </c>
      <c r="BE187" s="9">
        <f>IF((ROW()-6)&lt;=$Q$3,INDEX(LINEST(AH128:AH187,AI128:AT187,TRUE,TRUE),1,11),"")</f>
        <v/>
      </c>
      <c r="BF187" s="9">
        <f>IF((ROW()-6)&lt;=$Q$3,INDEX(LINEST(AH128:AH187,AI128:AT187,TRUE,TRUE),1,10),"")</f>
        <v/>
      </c>
      <c r="BG187" s="9">
        <f>IF((ROW()-6)&lt;=$Q$3,INDEX(LINEST(AH128:AH187,AI128:AT187,TRUE,TRUE),1,9),"")</f>
        <v/>
      </c>
      <c r="BH187" s="9">
        <f>IF((ROW()-6)&lt;=$Q$3,INDEX(LINEST(AH128:AH187,AI128:AT187,TRUE,TRUE),1,8),"")</f>
        <v/>
      </c>
      <c r="BI187" s="9">
        <f>IF((ROW()-6)&lt;=$Q$3,INDEX(LINEST(AH128:AH187,AI128:AT187,TRUE,TRUE),1,7),"")</f>
        <v/>
      </c>
      <c r="BJ187" s="9">
        <f>IF((ROW()-6)&lt;=$Q$3,INDEX(LINEST(AH128:AH187,AI128:AT187,TRUE,TRUE),1,6),"")</f>
        <v/>
      </c>
      <c r="BK187" s="9">
        <f>IF((ROW()-6)&lt;=$Q$3,INDEX(LINEST(AH128:AH187,AI128:AT187,TRUE,TRUE),1,5),"")</f>
        <v/>
      </c>
      <c r="BL187" s="9">
        <f>IF((ROW()-6)&lt;=$Q$3,INDEX(LINEST(AH128:AH187,AI128:AT187,TRUE,TRUE),1,4),"")</f>
        <v/>
      </c>
      <c r="BM187" s="9">
        <f>IF((ROW()-6)&lt;=$Q$3,INDEX(LINEST(AH128:AH187,AI128:AT187,TRUE,TRUE),1,3),"")</f>
        <v/>
      </c>
      <c r="BN187" s="9">
        <f>IF((ROW()-6)&lt;=$Q$3,INDEX(LINEST(AH128:AH187,AI128:AT187,TRUE,TRUE),1,2),"")</f>
        <v/>
      </c>
      <c r="BO187" s="9">
        <f>IF((ROW()-6)&lt;=$Q$3,INDEX(LINEST(AH128:AH187,AI128:AT187,TRUE,TRUE),1,1),"")</f>
        <v/>
      </c>
      <c r="BP187" s="10">
        <f>IF((ROW()-6)&lt;=$Q$3,INDEX(LINEST(AH128:AH187,AI128:AT187,TRUE,TRUE),3,1),"")</f>
        <v/>
      </c>
      <c r="BR187" s="9">
        <f>IF(AND((ROW()-6)&lt;=$Q$3,ISNUMBER(BC186)),BC186/$Q$4+BD186*AI187+BE186*AJ187+BF186*AK187+BG186*AL187+BH186*AM187+BI186*AN187+BJ186*AO187+BK186*AP187+BL186*AQ187+BM186*AR187+BN186*AS187+BO186*AT187,"")</f>
        <v/>
      </c>
      <c r="BS187">
        <f>IF(ISNUMBER(BR187),AVERAGE(AH127:AH186),"")</f>
        <v/>
      </c>
      <c r="BT187">
        <f>IF(ISNUMBER(BR187),(AH187-BR187)^2,"")</f>
        <v/>
      </c>
      <c r="BU187">
        <f>IF(ISNUMBER(BR187),AH187^2,"")</f>
        <v/>
      </c>
      <c r="BV187">
        <f>IF(ISNUMBER(BR187),(AH187-BS187)^2,"")</f>
        <v/>
      </c>
    </row>
    <row r="188">
      <c r="O188">
        <f>IF($R188="","",CHOOSE($Q$2,YEAR(R188)*12+MONTH(R188),INT((R188-2)/7),YEAR(R188)*4+ROUNDUP(MONTH(R188)/3)))</f>
        <v/>
      </c>
      <c r="P188">
        <f>IF($R188="","",IF($R189="",1,IF(O188&lt;&gt;O189,1,0)))</f>
        <v/>
      </c>
      <c r="Q188">
        <f>IF(P188=1,SUM($P$7:P188),"")</f>
        <v/>
      </c>
      <c r="R188">
        <f>IF($A188="","",IF(ISNUMBER($A188),$A188,IFERROR(DATEVALUE($A188),NA())))</f>
        <v/>
      </c>
      <c r="S188" s="7">
        <f>IFERROR(INDEX($R$7:$R$60000,MATCH(ROW()-6,$Q$7:$Q$60000,0)),"")</f>
        <v/>
      </c>
      <c r="T188">
        <f>IFERROR(INDEX($B$7:$B$60000,MATCH(ROW()-6,$Q$7:$Q$60000,0)),"")</f>
        <v/>
      </c>
      <c r="U188">
        <f>IFERROR(INDEX($C$7:$C$60000,MATCH(ROW()-6,$Q$7:$Q$60000,0)),"")</f>
        <v/>
      </c>
      <c r="V188">
        <f>IFERROR(INDEX($D$7:$D$60000,MATCH(ROW()-6,$Q$7:$Q$60000,0)),"")</f>
        <v/>
      </c>
      <c r="W188">
        <f>IFERROR(INDEX($E$7:$E$60000,MATCH(ROW()-6,$Q$7:$Q$60000,0)),"")</f>
        <v/>
      </c>
      <c r="X188">
        <f>IFERROR(INDEX($F$7:$F$60000,MATCH(ROW()-6,$Q$7:$Q$60000,0)),"")</f>
        <v/>
      </c>
      <c r="Y188">
        <f>IFERROR(INDEX($G$7:$G$60000,MATCH(ROW()-6,$Q$7:$Q$60000,0)),"")</f>
        <v/>
      </c>
      <c r="Z188">
        <f>IFERROR(INDEX($H$7:$H$60000,MATCH(ROW()-6,$Q$7:$Q$60000,0)),"")</f>
        <v/>
      </c>
      <c r="AA188">
        <f>IFERROR(INDEX($I$7:$I$60000,MATCH(ROW()-6,$Q$7:$Q$60000,0)),"")</f>
        <v/>
      </c>
      <c r="AB188">
        <f>IFERROR(INDEX($J$7:$J$60000,MATCH(ROW()-6,$Q$7:$Q$60000,0)),"")</f>
        <v/>
      </c>
      <c r="AC188">
        <f>IFERROR(INDEX($K$7:$K$60000,MATCH(ROW()-6,$Q$7:$Q$60000,0)),"")</f>
        <v/>
      </c>
      <c r="AD188">
        <f>IFERROR(INDEX($L$7:$L$60000,MATCH(ROW()-6,$Q$7:$Q$60000,0)),"")</f>
        <v/>
      </c>
      <c r="AE188">
        <f>IFERROR(INDEX($M$7:$M$60000,MATCH(ROW()-6,$Q$7:$Q$60000,0)),"")</f>
        <v/>
      </c>
      <c r="AF188">
        <f>IFERROR(INDEX($N$7:$N$60000,MATCH(ROW()-6,$Q$7:$Q$60000,0)),"")</f>
        <v/>
      </c>
      <c r="AH188" s="9">
        <f>IF(OR($S188="",$S187=""),"",LN($T188/$T187))</f>
        <v/>
      </c>
      <c r="AI188" s="9">
        <f>IF(OR($S188="",$S187=""),"",$C$2*LN(U188/U187))</f>
        <v/>
      </c>
      <c r="AJ188" s="9">
        <f>IF(OR($S188="",$S187=""),"",$D$2*(V188-V187))</f>
        <v/>
      </c>
      <c r="AK188" s="9">
        <f>IF(OR($S188="",$S187=""),"",$E$2*(W188-W187))</f>
        <v/>
      </c>
      <c r="AL188" s="9">
        <f>IF(OR($S188="",$S187=""),"",$F$2*LN(X188/X187))</f>
        <v/>
      </c>
      <c r="AM188" s="9">
        <f>IF(OR($S188="",$S187=""),"",$G$2*(Y188-Y187))</f>
        <v/>
      </c>
      <c r="AN188" s="9">
        <f>IF(OR($S188="",$S187=""),"",$H$2*LN(Z188/Z187))</f>
        <v/>
      </c>
      <c r="AO188" s="9">
        <f>IF(OR($S188="",$S187=""),"",$I$2*(AA188-AA187))</f>
        <v/>
      </c>
      <c r="AP188" s="9">
        <f>IF(OR($S188="",$S187=""),"",$J$2*LN(AB188/AB187))</f>
        <v/>
      </c>
      <c r="AQ188" s="9">
        <f>IF(OR($S188="",$S187=""),"",$K$2*(AC188-AC187))</f>
        <v/>
      </c>
      <c r="AR188" s="9">
        <f>IF(OR($S188="",$S187=""),"",$L$2*LN(AD188/AD187))</f>
        <v/>
      </c>
      <c r="AS188" s="9">
        <f>IF(OR($S188="",$S187=""),"",$M$2*LN(AE188/AE187))</f>
        <v/>
      </c>
      <c r="AT188" s="9">
        <f>IF(OR($S188="",$S187=""),"",$N$2*LN(AF188/AF187))</f>
        <v/>
      </c>
      <c r="AV188" s="9">
        <f>IF($AH188="","",$AY$16+$AY$4*AI188+$AY$5*AJ188+$AY$6*AK188+$AY$7*AL188+$AY$8*AM188+$AY$9*AN188+$AY$10*AO188+$AY$11*AP188+$AY$12*AQ188+$AY$13*AR188+$AY$14*AS188+$AY$15*AT188)</f>
        <v/>
      </c>
      <c r="BC188" s="10">
        <f>IF((ROW()-6)&lt;=$Q$3,INDEX(LINEST(AH129:AH188,AI129:AT188,TRUE,TRUE),1,13)*$Q$4,"")</f>
        <v/>
      </c>
      <c r="BD188" s="9">
        <f>IF((ROW()-6)&lt;=$Q$3,INDEX(LINEST(AH129:AH188,AI129:AT188,TRUE,TRUE),1,12),"")</f>
        <v/>
      </c>
      <c r="BE188" s="9">
        <f>IF((ROW()-6)&lt;=$Q$3,INDEX(LINEST(AH129:AH188,AI129:AT188,TRUE,TRUE),1,11),"")</f>
        <v/>
      </c>
      <c r="BF188" s="9">
        <f>IF((ROW()-6)&lt;=$Q$3,INDEX(LINEST(AH129:AH188,AI129:AT188,TRUE,TRUE),1,10),"")</f>
        <v/>
      </c>
      <c r="BG188" s="9">
        <f>IF((ROW()-6)&lt;=$Q$3,INDEX(LINEST(AH129:AH188,AI129:AT188,TRUE,TRUE),1,9),"")</f>
        <v/>
      </c>
      <c r="BH188" s="9">
        <f>IF((ROW()-6)&lt;=$Q$3,INDEX(LINEST(AH129:AH188,AI129:AT188,TRUE,TRUE),1,8),"")</f>
        <v/>
      </c>
      <c r="BI188" s="9">
        <f>IF((ROW()-6)&lt;=$Q$3,INDEX(LINEST(AH129:AH188,AI129:AT188,TRUE,TRUE),1,7),"")</f>
        <v/>
      </c>
      <c r="BJ188" s="9">
        <f>IF((ROW()-6)&lt;=$Q$3,INDEX(LINEST(AH129:AH188,AI129:AT188,TRUE,TRUE),1,6),"")</f>
        <v/>
      </c>
      <c r="BK188" s="9">
        <f>IF((ROW()-6)&lt;=$Q$3,INDEX(LINEST(AH129:AH188,AI129:AT188,TRUE,TRUE),1,5),"")</f>
        <v/>
      </c>
      <c r="BL188" s="9">
        <f>IF((ROW()-6)&lt;=$Q$3,INDEX(LINEST(AH129:AH188,AI129:AT188,TRUE,TRUE),1,4),"")</f>
        <v/>
      </c>
      <c r="BM188" s="9">
        <f>IF((ROW()-6)&lt;=$Q$3,INDEX(LINEST(AH129:AH188,AI129:AT188,TRUE,TRUE),1,3),"")</f>
        <v/>
      </c>
      <c r="BN188" s="9">
        <f>IF((ROW()-6)&lt;=$Q$3,INDEX(LINEST(AH129:AH188,AI129:AT188,TRUE,TRUE),1,2),"")</f>
        <v/>
      </c>
      <c r="BO188" s="9">
        <f>IF((ROW()-6)&lt;=$Q$3,INDEX(LINEST(AH129:AH188,AI129:AT188,TRUE,TRUE),1,1),"")</f>
        <v/>
      </c>
      <c r="BP188" s="10">
        <f>IF((ROW()-6)&lt;=$Q$3,INDEX(LINEST(AH129:AH188,AI129:AT188,TRUE,TRUE),3,1),"")</f>
        <v/>
      </c>
      <c r="BR188" s="9">
        <f>IF(AND((ROW()-6)&lt;=$Q$3,ISNUMBER(BC187)),BC187/$Q$4+BD187*AI188+BE187*AJ188+BF187*AK188+BG187*AL188+BH187*AM188+BI187*AN188+BJ187*AO188+BK187*AP188+BL187*AQ188+BM187*AR188+BN187*AS188+BO187*AT188,"")</f>
        <v/>
      </c>
      <c r="BS188">
        <f>IF(ISNUMBER(BR188),AVERAGE(AH128:AH187),"")</f>
        <v/>
      </c>
      <c r="BT188">
        <f>IF(ISNUMBER(BR188),(AH188-BR188)^2,"")</f>
        <v/>
      </c>
      <c r="BU188">
        <f>IF(ISNUMBER(BR188),AH188^2,"")</f>
        <v/>
      </c>
      <c r="BV188">
        <f>IF(ISNUMBER(BR188),(AH188-BS188)^2,"")</f>
        <v/>
      </c>
    </row>
    <row r="189">
      <c r="O189">
        <f>IF($R189="","",CHOOSE($Q$2,YEAR(R189)*12+MONTH(R189),INT((R189-2)/7),YEAR(R189)*4+ROUNDUP(MONTH(R189)/3)))</f>
        <v/>
      </c>
      <c r="P189">
        <f>IF($R189="","",IF($R190="",1,IF(O189&lt;&gt;O190,1,0)))</f>
        <v/>
      </c>
      <c r="Q189">
        <f>IF(P189=1,SUM($P$7:P189),"")</f>
        <v/>
      </c>
      <c r="R189">
        <f>IF($A189="","",IF(ISNUMBER($A189),$A189,IFERROR(DATEVALUE($A189),NA())))</f>
        <v/>
      </c>
      <c r="S189" s="7">
        <f>IFERROR(INDEX($R$7:$R$60000,MATCH(ROW()-6,$Q$7:$Q$60000,0)),"")</f>
        <v/>
      </c>
      <c r="T189">
        <f>IFERROR(INDEX($B$7:$B$60000,MATCH(ROW()-6,$Q$7:$Q$60000,0)),"")</f>
        <v/>
      </c>
      <c r="U189">
        <f>IFERROR(INDEX($C$7:$C$60000,MATCH(ROW()-6,$Q$7:$Q$60000,0)),"")</f>
        <v/>
      </c>
      <c r="V189">
        <f>IFERROR(INDEX($D$7:$D$60000,MATCH(ROW()-6,$Q$7:$Q$60000,0)),"")</f>
        <v/>
      </c>
      <c r="W189">
        <f>IFERROR(INDEX($E$7:$E$60000,MATCH(ROW()-6,$Q$7:$Q$60000,0)),"")</f>
        <v/>
      </c>
      <c r="X189">
        <f>IFERROR(INDEX($F$7:$F$60000,MATCH(ROW()-6,$Q$7:$Q$60000,0)),"")</f>
        <v/>
      </c>
      <c r="Y189">
        <f>IFERROR(INDEX($G$7:$G$60000,MATCH(ROW()-6,$Q$7:$Q$60000,0)),"")</f>
        <v/>
      </c>
      <c r="Z189">
        <f>IFERROR(INDEX($H$7:$H$60000,MATCH(ROW()-6,$Q$7:$Q$60000,0)),"")</f>
        <v/>
      </c>
      <c r="AA189">
        <f>IFERROR(INDEX($I$7:$I$60000,MATCH(ROW()-6,$Q$7:$Q$60000,0)),"")</f>
        <v/>
      </c>
      <c r="AB189">
        <f>IFERROR(INDEX($J$7:$J$60000,MATCH(ROW()-6,$Q$7:$Q$60000,0)),"")</f>
        <v/>
      </c>
      <c r="AC189">
        <f>IFERROR(INDEX($K$7:$K$60000,MATCH(ROW()-6,$Q$7:$Q$60000,0)),"")</f>
        <v/>
      </c>
      <c r="AD189">
        <f>IFERROR(INDEX($L$7:$L$60000,MATCH(ROW()-6,$Q$7:$Q$60000,0)),"")</f>
        <v/>
      </c>
      <c r="AE189">
        <f>IFERROR(INDEX($M$7:$M$60000,MATCH(ROW()-6,$Q$7:$Q$60000,0)),"")</f>
        <v/>
      </c>
      <c r="AF189">
        <f>IFERROR(INDEX($N$7:$N$60000,MATCH(ROW()-6,$Q$7:$Q$60000,0)),"")</f>
        <v/>
      </c>
      <c r="AH189" s="9">
        <f>IF(OR($S189="",$S188=""),"",LN($T189/$T188))</f>
        <v/>
      </c>
      <c r="AI189" s="9">
        <f>IF(OR($S189="",$S188=""),"",$C$2*LN(U189/U188))</f>
        <v/>
      </c>
      <c r="AJ189" s="9">
        <f>IF(OR($S189="",$S188=""),"",$D$2*(V189-V188))</f>
        <v/>
      </c>
      <c r="AK189" s="9">
        <f>IF(OR($S189="",$S188=""),"",$E$2*(W189-W188))</f>
        <v/>
      </c>
      <c r="AL189" s="9">
        <f>IF(OR($S189="",$S188=""),"",$F$2*LN(X189/X188))</f>
        <v/>
      </c>
      <c r="AM189" s="9">
        <f>IF(OR($S189="",$S188=""),"",$G$2*(Y189-Y188))</f>
        <v/>
      </c>
      <c r="AN189" s="9">
        <f>IF(OR($S189="",$S188=""),"",$H$2*LN(Z189/Z188))</f>
        <v/>
      </c>
      <c r="AO189" s="9">
        <f>IF(OR($S189="",$S188=""),"",$I$2*(AA189-AA188))</f>
        <v/>
      </c>
      <c r="AP189" s="9">
        <f>IF(OR($S189="",$S188=""),"",$J$2*LN(AB189/AB188))</f>
        <v/>
      </c>
      <c r="AQ189" s="9">
        <f>IF(OR($S189="",$S188=""),"",$K$2*(AC189-AC188))</f>
        <v/>
      </c>
      <c r="AR189" s="9">
        <f>IF(OR($S189="",$S188=""),"",$L$2*LN(AD189/AD188))</f>
        <v/>
      </c>
      <c r="AS189" s="9">
        <f>IF(OR($S189="",$S188=""),"",$M$2*LN(AE189/AE188))</f>
        <v/>
      </c>
      <c r="AT189" s="9">
        <f>IF(OR($S189="",$S188=""),"",$N$2*LN(AF189/AF188))</f>
        <v/>
      </c>
      <c r="AV189" s="9">
        <f>IF($AH189="","",$AY$16+$AY$4*AI189+$AY$5*AJ189+$AY$6*AK189+$AY$7*AL189+$AY$8*AM189+$AY$9*AN189+$AY$10*AO189+$AY$11*AP189+$AY$12*AQ189+$AY$13*AR189+$AY$14*AS189+$AY$15*AT189)</f>
        <v/>
      </c>
      <c r="BC189" s="10">
        <f>IF((ROW()-6)&lt;=$Q$3,INDEX(LINEST(AH130:AH189,AI130:AT189,TRUE,TRUE),1,13)*$Q$4,"")</f>
        <v/>
      </c>
      <c r="BD189" s="9">
        <f>IF((ROW()-6)&lt;=$Q$3,INDEX(LINEST(AH130:AH189,AI130:AT189,TRUE,TRUE),1,12),"")</f>
        <v/>
      </c>
      <c r="BE189" s="9">
        <f>IF((ROW()-6)&lt;=$Q$3,INDEX(LINEST(AH130:AH189,AI130:AT189,TRUE,TRUE),1,11),"")</f>
        <v/>
      </c>
      <c r="BF189" s="9">
        <f>IF((ROW()-6)&lt;=$Q$3,INDEX(LINEST(AH130:AH189,AI130:AT189,TRUE,TRUE),1,10),"")</f>
        <v/>
      </c>
      <c r="BG189" s="9">
        <f>IF((ROW()-6)&lt;=$Q$3,INDEX(LINEST(AH130:AH189,AI130:AT189,TRUE,TRUE),1,9),"")</f>
        <v/>
      </c>
      <c r="BH189" s="9">
        <f>IF((ROW()-6)&lt;=$Q$3,INDEX(LINEST(AH130:AH189,AI130:AT189,TRUE,TRUE),1,8),"")</f>
        <v/>
      </c>
      <c r="BI189" s="9">
        <f>IF((ROW()-6)&lt;=$Q$3,INDEX(LINEST(AH130:AH189,AI130:AT189,TRUE,TRUE),1,7),"")</f>
        <v/>
      </c>
      <c r="BJ189" s="9">
        <f>IF((ROW()-6)&lt;=$Q$3,INDEX(LINEST(AH130:AH189,AI130:AT189,TRUE,TRUE),1,6),"")</f>
        <v/>
      </c>
      <c r="BK189" s="9">
        <f>IF((ROW()-6)&lt;=$Q$3,INDEX(LINEST(AH130:AH189,AI130:AT189,TRUE,TRUE),1,5),"")</f>
        <v/>
      </c>
      <c r="BL189" s="9">
        <f>IF((ROW()-6)&lt;=$Q$3,INDEX(LINEST(AH130:AH189,AI130:AT189,TRUE,TRUE),1,4),"")</f>
        <v/>
      </c>
      <c r="BM189" s="9">
        <f>IF((ROW()-6)&lt;=$Q$3,INDEX(LINEST(AH130:AH189,AI130:AT189,TRUE,TRUE),1,3),"")</f>
        <v/>
      </c>
      <c r="BN189" s="9">
        <f>IF((ROW()-6)&lt;=$Q$3,INDEX(LINEST(AH130:AH189,AI130:AT189,TRUE,TRUE),1,2),"")</f>
        <v/>
      </c>
      <c r="BO189" s="9">
        <f>IF((ROW()-6)&lt;=$Q$3,INDEX(LINEST(AH130:AH189,AI130:AT189,TRUE,TRUE),1,1),"")</f>
        <v/>
      </c>
      <c r="BP189" s="10">
        <f>IF((ROW()-6)&lt;=$Q$3,INDEX(LINEST(AH130:AH189,AI130:AT189,TRUE,TRUE),3,1),"")</f>
        <v/>
      </c>
      <c r="BR189" s="9">
        <f>IF(AND((ROW()-6)&lt;=$Q$3,ISNUMBER(BC188)),BC188/$Q$4+BD188*AI189+BE188*AJ189+BF188*AK189+BG188*AL189+BH188*AM189+BI188*AN189+BJ188*AO189+BK188*AP189+BL188*AQ189+BM188*AR189+BN188*AS189+BO188*AT189,"")</f>
        <v/>
      </c>
      <c r="BS189">
        <f>IF(ISNUMBER(BR189),AVERAGE(AH129:AH188),"")</f>
        <v/>
      </c>
      <c r="BT189">
        <f>IF(ISNUMBER(BR189),(AH189-BR189)^2,"")</f>
        <v/>
      </c>
      <c r="BU189">
        <f>IF(ISNUMBER(BR189),AH189^2,"")</f>
        <v/>
      </c>
      <c r="BV189">
        <f>IF(ISNUMBER(BR189),(AH189-BS189)^2,"")</f>
        <v/>
      </c>
    </row>
    <row r="190">
      <c r="O190">
        <f>IF($R190="","",CHOOSE($Q$2,YEAR(R190)*12+MONTH(R190),INT((R190-2)/7),YEAR(R190)*4+ROUNDUP(MONTH(R190)/3)))</f>
        <v/>
      </c>
      <c r="P190">
        <f>IF($R190="","",IF($R191="",1,IF(O190&lt;&gt;O191,1,0)))</f>
        <v/>
      </c>
      <c r="Q190">
        <f>IF(P190=1,SUM($P$7:P190),"")</f>
        <v/>
      </c>
      <c r="R190">
        <f>IF($A190="","",IF(ISNUMBER($A190),$A190,IFERROR(DATEVALUE($A190),NA())))</f>
        <v/>
      </c>
      <c r="S190" s="7">
        <f>IFERROR(INDEX($R$7:$R$60000,MATCH(ROW()-6,$Q$7:$Q$60000,0)),"")</f>
        <v/>
      </c>
      <c r="T190">
        <f>IFERROR(INDEX($B$7:$B$60000,MATCH(ROW()-6,$Q$7:$Q$60000,0)),"")</f>
        <v/>
      </c>
      <c r="U190">
        <f>IFERROR(INDEX($C$7:$C$60000,MATCH(ROW()-6,$Q$7:$Q$60000,0)),"")</f>
        <v/>
      </c>
      <c r="V190">
        <f>IFERROR(INDEX($D$7:$D$60000,MATCH(ROW()-6,$Q$7:$Q$60000,0)),"")</f>
        <v/>
      </c>
      <c r="W190">
        <f>IFERROR(INDEX($E$7:$E$60000,MATCH(ROW()-6,$Q$7:$Q$60000,0)),"")</f>
        <v/>
      </c>
      <c r="X190">
        <f>IFERROR(INDEX($F$7:$F$60000,MATCH(ROW()-6,$Q$7:$Q$60000,0)),"")</f>
        <v/>
      </c>
      <c r="Y190">
        <f>IFERROR(INDEX($G$7:$G$60000,MATCH(ROW()-6,$Q$7:$Q$60000,0)),"")</f>
        <v/>
      </c>
      <c r="Z190">
        <f>IFERROR(INDEX($H$7:$H$60000,MATCH(ROW()-6,$Q$7:$Q$60000,0)),"")</f>
        <v/>
      </c>
      <c r="AA190">
        <f>IFERROR(INDEX($I$7:$I$60000,MATCH(ROW()-6,$Q$7:$Q$60000,0)),"")</f>
        <v/>
      </c>
      <c r="AB190">
        <f>IFERROR(INDEX($J$7:$J$60000,MATCH(ROW()-6,$Q$7:$Q$60000,0)),"")</f>
        <v/>
      </c>
      <c r="AC190">
        <f>IFERROR(INDEX($K$7:$K$60000,MATCH(ROW()-6,$Q$7:$Q$60000,0)),"")</f>
        <v/>
      </c>
      <c r="AD190">
        <f>IFERROR(INDEX($L$7:$L$60000,MATCH(ROW()-6,$Q$7:$Q$60000,0)),"")</f>
        <v/>
      </c>
      <c r="AE190">
        <f>IFERROR(INDEX($M$7:$M$60000,MATCH(ROW()-6,$Q$7:$Q$60000,0)),"")</f>
        <v/>
      </c>
      <c r="AF190">
        <f>IFERROR(INDEX($N$7:$N$60000,MATCH(ROW()-6,$Q$7:$Q$60000,0)),"")</f>
        <v/>
      </c>
      <c r="AH190" s="9">
        <f>IF(OR($S190="",$S189=""),"",LN($T190/$T189))</f>
        <v/>
      </c>
      <c r="AI190" s="9">
        <f>IF(OR($S190="",$S189=""),"",$C$2*LN(U190/U189))</f>
        <v/>
      </c>
      <c r="AJ190" s="9">
        <f>IF(OR($S190="",$S189=""),"",$D$2*(V190-V189))</f>
        <v/>
      </c>
      <c r="AK190" s="9">
        <f>IF(OR($S190="",$S189=""),"",$E$2*(W190-W189))</f>
        <v/>
      </c>
      <c r="AL190" s="9">
        <f>IF(OR($S190="",$S189=""),"",$F$2*LN(X190/X189))</f>
        <v/>
      </c>
      <c r="AM190" s="9">
        <f>IF(OR($S190="",$S189=""),"",$G$2*(Y190-Y189))</f>
        <v/>
      </c>
      <c r="AN190" s="9">
        <f>IF(OR($S190="",$S189=""),"",$H$2*LN(Z190/Z189))</f>
        <v/>
      </c>
      <c r="AO190" s="9">
        <f>IF(OR($S190="",$S189=""),"",$I$2*(AA190-AA189))</f>
        <v/>
      </c>
      <c r="AP190" s="9">
        <f>IF(OR($S190="",$S189=""),"",$J$2*LN(AB190/AB189))</f>
        <v/>
      </c>
      <c r="AQ190" s="9">
        <f>IF(OR($S190="",$S189=""),"",$K$2*(AC190-AC189))</f>
        <v/>
      </c>
      <c r="AR190" s="9">
        <f>IF(OR($S190="",$S189=""),"",$L$2*LN(AD190/AD189))</f>
        <v/>
      </c>
      <c r="AS190" s="9">
        <f>IF(OR($S190="",$S189=""),"",$M$2*LN(AE190/AE189))</f>
        <v/>
      </c>
      <c r="AT190" s="9">
        <f>IF(OR($S190="",$S189=""),"",$N$2*LN(AF190/AF189))</f>
        <v/>
      </c>
      <c r="AV190" s="9">
        <f>IF($AH190="","",$AY$16+$AY$4*AI190+$AY$5*AJ190+$AY$6*AK190+$AY$7*AL190+$AY$8*AM190+$AY$9*AN190+$AY$10*AO190+$AY$11*AP190+$AY$12*AQ190+$AY$13*AR190+$AY$14*AS190+$AY$15*AT190)</f>
        <v/>
      </c>
      <c r="BC190" s="10">
        <f>IF((ROW()-6)&lt;=$Q$3,INDEX(LINEST(AH131:AH190,AI131:AT190,TRUE,TRUE),1,13)*$Q$4,"")</f>
        <v/>
      </c>
      <c r="BD190" s="9">
        <f>IF((ROW()-6)&lt;=$Q$3,INDEX(LINEST(AH131:AH190,AI131:AT190,TRUE,TRUE),1,12),"")</f>
        <v/>
      </c>
      <c r="BE190" s="9">
        <f>IF((ROW()-6)&lt;=$Q$3,INDEX(LINEST(AH131:AH190,AI131:AT190,TRUE,TRUE),1,11),"")</f>
        <v/>
      </c>
      <c r="BF190" s="9">
        <f>IF((ROW()-6)&lt;=$Q$3,INDEX(LINEST(AH131:AH190,AI131:AT190,TRUE,TRUE),1,10),"")</f>
        <v/>
      </c>
      <c r="BG190" s="9">
        <f>IF((ROW()-6)&lt;=$Q$3,INDEX(LINEST(AH131:AH190,AI131:AT190,TRUE,TRUE),1,9),"")</f>
        <v/>
      </c>
      <c r="BH190" s="9">
        <f>IF((ROW()-6)&lt;=$Q$3,INDEX(LINEST(AH131:AH190,AI131:AT190,TRUE,TRUE),1,8),"")</f>
        <v/>
      </c>
      <c r="BI190" s="9">
        <f>IF((ROW()-6)&lt;=$Q$3,INDEX(LINEST(AH131:AH190,AI131:AT190,TRUE,TRUE),1,7),"")</f>
        <v/>
      </c>
      <c r="BJ190" s="9">
        <f>IF((ROW()-6)&lt;=$Q$3,INDEX(LINEST(AH131:AH190,AI131:AT190,TRUE,TRUE),1,6),"")</f>
        <v/>
      </c>
      <c r="BK190" s="9">
        <f>IF((ROW()-6)&lt;=$Q$3,INDEX(LINEST(AH131:AH190,AI131:AT190,TRUE,TRUE),1,5),"")</f>
        <v/>
      </c>
      <c r="BL190" s="9">
        <f>IF((ROW()-6)&lt;=$Q$3,INDEX(LINEST(AH131:AH190,AI131:AT190,TRUE,TRUE),1,4),"")</f>
        <v/>
      </c>
      <c r="BM190" s="9">
        <f>IF((ROW()-6)&lt;=$Q$3,INDEX(LINEST(AH131:AH190,AI131:AT190,TRUE,TRUE),1,3),"")</f>
        <v/>
      </c>
      <c r="BN190" s="9">
        <f>IF((ROW()-6)&lt;=$Q$3,INDEX(LINEST(AH131:AH190,AI131:AT190,TRUE,TRUE),1,2),"")</f>
        <v/>
      </c>
      <c r="BO190" s="9">
        <f>IF((ROW()-6)&lt;=$Q$3,INDEX(LINEST(AH131:AH190,AI131:AT190,TRUE,TRUE),1,1),"")</f>
        <v/>
      </c>
      <c r="BP190" s="10">
        <f>IF((ROW()-6)&lt;=$Q$3,INDEX(LINEST(AH131:AH190,AI131:AT190,TRUE,TRUE),3,1),"")</f>
        <v/>
      </c>
      <c r="BR190" s="9">
        <f>IF(AND((ROW()-6)&lt;=$Q$3,ISNUMBER(BC189)),BC189/$Q$4+BD189*AI190+BE189*AJ190+BF189*AK190+BG189*AL190+BH189*AM190+BI189*AN190+BJ189*AO190+BK189*AP190+BL189*AQ190+BM189*AR190+BN189*AS190+BO189*AT190,"")</f>
        <v/>
      </c>
      <c r="BS190">
        <f>IF(ISNUMBER(BR190),AVERAGE(AH130:AH189),"")</f>
        <v/>
      </c>
      <c r="BT190">
        <f>IF(ISNUMBER(BR190),(AH190-BR190)^2,"")</f>
        <v/>
      </c>
      <c r="BU190">
        <f>IF(ISNUMBER(BR190),AH190^2,"")</f>
        <v/>
      </c>
      <c r="BV190">
        <f>IF(ISNUMBER(BR190),(AH190-BS190)^2,"")</f>
        <v/>
      </c>
    </row>
    <row r="191">
      <c r="O191">
        <f>IF($R191="","",CHOOSE($Q$2,YEAR(R191)*12+MONTH(R191),INT((R191-2)/7),YEAR(R191)*4+ROUNDUP(MONTH(R191)/3)))</f>
        <v/>
      </c>
      <c r="P191">
        <f>IF($R191="","",IF($R192="",1,IF(O191&lt;&gt;O192,1,0)))</f>
        <v/>
      </c>
      <c r="Q191">
        <f>IF(P191=1,SUM($P$7:P191),"")</f>
        <v/>
      </c>
      <c r="R191">
        <f>IF($A191="","",IF(ISNUMBER($A191),$A191,IFERROR(DATEVALUE($A191),NA())))</f>
        <v/>
      </c>
      <c r="S191" s="7">
        <f>IFERROR(INDEX($R$7:$R$60000,MATCH(ROW()-6,$Q$7:$Q$60000,0)),"")</f>
        <v/>
      </c>
      <c r="T191">
        <f>IFERROR(INDEX($B$7:$B$60000,MATCH(ROW()-6,$Q$7:$Q$60000,0)),"")</f>
        <v/>
      </c>
      <c r="U191">
        <f>IFERROR(INDEX($C$7:$C$60000,MATCH(ROW()-6,$Q$7:$Q$60000,0)),"")</f>
        <v/>
      </c>
      <c r="V191">
        <f>IFERROR(INDEX($D$7:$D$60000,MATCH(ROW()-6,$Q$7:$Q$60000,0)),"")</f>
        <v/>
      </c>
      <c r="W191">
        <f>IFERROR(INDEX($E$7:$E$60000,MATCH(ROW()-6,$Q$7:$Q$60000,0)),"")</f>
        <v/>
      </c>
      <c r="X191">
        <f>IFERROR(INDEX($F$7:$F$60000,MATCH(ROW()-6,$Q$7:$Q$60000,0)),"")</f>
        <v/>
      </c>
      <c r="Y191">
        <f>IFERROR(INDEX($G$7:$G$60000,MATCH(ROW()-6,$Q$7:$Q$60000,0)),"")</f>
        <v/>
      </c>
      <c r="Z191">
        <f>IFERROR(INDEX($H$7:$H$60000,MATCH(ROW()-6,$Q$7:$Q$60000,0)),"")</f>
        <v/>
      </c>
      <c r="AA191">
        <f>IFERROR(INDEX($I$7:$I$60000,MATCH(ROW()-6,$Q$7:$Q$60000,0)),"")</f>
        <v/>
      </c>
      <c r="AB191">
        <f>IFERROR(INDEX($J$7:$J$60000,MATCH(ROW()-6,$Q$7:$Q$60000,0)),"")</f>
        <v/>
      </c>
      <c r="AC191">
        <f>IFERROR(INDEX($K$7:$K$60000,MATCH(ROW()-6,$Q$7:$Q$60000,0)),"")</f>
        <v/>
      </c>
      <c r="AD191">
        <f>IFERROR(INDEX($L$7:$L$60000,MATCH(ROW()-6,$Q$7:$Q$60000,0)),"")</f>
        <v/>
      </c>
      <c r="AE191">
        <f>IFERROR(INDEX($M$7:$M$60000,MATCH(ROW()-6,$Q$7:$Q$60000,0)),"")</f>
        <v/>
      </c>
      <c r="AF191">
        <f>IFERROR(INDEX($N$7:$N$60000,MATCH(ROW()-6,$Q$7:$Q$60000,0)),"")</f>
        <v/>
      </c>
      <c r="AH191" s="9">
        <f>IF(OR($S191="",$S190=""),"",LN($T191/$T190))</f>
        <v/>
      </c>
      <c r="AI191" s="9">
        <f>IF(OR($S191="",$S190=""),"",$C$2*LN(U191/U190))</f>
        <v/>
      </c>
      <c r="AJ191" s="9">
        <f>IF(OR($S191="",$S190=""),"",$D$2*(V191-V190))</f>
        <v/>
      </c>
      <c r="AK191" s="9">
        <f>IF(OR($S191="",$S190=""),"",$E$2*(W191-W190))</f>
        <v/>
      </c>
      <c r="AL191" s="9">
        <f>IF(OR($S191="",$S190=""),"",$F$2*LN(X191/X190))</f>
        <v/>
      </c>
      <c r="AM191" s="9">
        <f>IF(OR($S191="",$S190=""),"",$G$2*(Y191-Y190))</f>
        <v/>
      </c>
      <c r="AN191" s="9">
        <f>IF(OR($S191="",$S190=""),"",$H$2*LN(Z191/Z190))</f>
        <v/>
      </c>
      <c r="AO191" s="9">
        <f>IF(OR($S191="",$S190=""),"",$I$2*(AA191-AA190))</f>
        <v/>
      </c>
      <c r="AP191" s="9">
        <f>IF(OR($S191="",$S190=""),"",$J$2*LN(AB191/AB190))</f>
        <v/>
      </c>
      <c r="AQ191" s="9">
        <f>IF(OR($S191="",$S190=""),"",$K$2*(AC191-AC190))</f>
        <v/>
      </c>
      <c r="AR191" s="9">
        <f>IF(OR($S191="",$S190=""),"",$L$2*LN(AD191/AD190))</f>
        <v/>
      </c>
      <c r="AS191" s="9">
        <f>IF(OR($S191="",$S190=""),"",$M$2*LN(AE191/AE190))</f>
        <v/>
      </c>
      <c r="AT191" s="9">
        <f>IF(OR($S191="",$S190=""),"",$N$2*LN(AF191/AF190))</f>
        <v/>
      </c>
      <c r="AV191" s="9">
        <f>IF($AH191="","",$AY$16+$AY$4*AI191+$AY$5*AJ191+$AY$6*AK191+$AY$7*AL191+$AY$8*AM191+$AY$9*AN191+$AY$10*AO191+$AY$11*AP191+$AY$12*AQ191+$AY$13*AR191+$AY$14*AS191+$AY$15*AT191)</f>
        <v/>
      </c>
      <c r="BC191" s="10">
        <f>IF((ROW()-6)&lt;=$Q$3,INDEX(LINEST(AH132:AH191,AI132:AT191,TRUE,TRUE),1,13)*$Q$4,"")</f>
        <v/>
      </c>
      <c r="BD191" s="9">
        <f>IF((ROW()-6)&lt;=$Q$3,INDEX(LINEST(AH132:AH191,AI132:AT191,TRUE,TRUE),1,12),"")</f>
        <v/>
      </c>
      <c r="BE191" s="9">
        <f>IF((ROW()-6)&lt;=$Q$3,INDEX(LINEST(AH132:AH191,AI132:AT191,TRUE,TRUE),1,11),"")</f>
        <v/>
      </c>
      <c r="BF191" s="9">
        <f>IF((ROW()-6)&lt;=$Q$3,INDEX(LINEST(AH132:AH191,AI132:AT191,TRUE,TRUE),1,10),"")</f>
        <v/>
      </c>
      <c r="BG191" s="9">
        <f>IF((ROW()-6)&lt;=$Q$3,INDEX(LINEST(AH132:AH191,AI132:AT191,TRUE,TRUE),1,9),"")</f>
        <v/>
      </c>
      <c r="BH191" s="9">
        <f>IF((ROW()-6)&lt;=$Q$3,INDEX(LINEST(AH132:AH191,AI132:AT191,TRUE,TRUE),1,8),"")</f>
        <v/>
      </c>
      <c r="BI191" s="9">
        <f>IF((ROW()-6)&lt;=$Q$3,INDEX(LINEST(AH132:AH191,AI132:AT191,TRUE,TRUE),1,7),"")</f>
        <v/>
      </c>
      <c r="BJ191" s="9">
        <f>IF((ROW()-6)&lt;=$Q$3,INDEX(LINEST(AH132:AH191,AI132:AT191,TRUE,TRUE),1,6),"")</f>
        <v/>
      </c>
      <c r="BK191" s="9">
        <f>IF((ROW()-6)&lt;=$Q$3,INDEX(LINEST(AH132:AH191,AI132:AT191,TRUE,TRUE),1,5),"")</f>
        <v/>
      </c>
      <c r="BL191" s="9">
        <f>IF((ROW()-6)&lt;=$Q$3,INDEX(LINEST(AH132:AH191,AI132:AT191,TRUE,TRUE),1,4),"")</f>
        <v/>
      </c>
      <c r="BM191" s="9">
        <f>IF((ROW()-6)&lt;=$Q$3,INDEX(LINEST(AH132:AH191,AI132:AT191,TRUE,TRUE),1,3),"")</f>
        <v/>
      </c>
      <c r="BN191" s="9">
        <f>IF((ROW()-6)&lt;=$Q$3,INDEX(LINEST(AH132:AH191,AI132:AT191,TRUE,TRUE),1,2),"")</f>
        <v/>
      </c>
      <c r="BO191" s="9">
        <f>IF((ROW()-6)&lt;=$Q$3,INDEX(LINEST(AH132:AH191,AI132:AT191,TRUE,TRUE),1,1),"")</f>
        <v/>
      </c>
      <c r="BP191" s="10">
        <f>IF((ROW()-6)&lt;=$Q$3,INDEX(LINEST(AH132:AH191,AI132:AT191,TRUE,TRUE),3,1),"")</f>
        <v/>
      </c>
      <c r="BR191" s="9">
        <f>IF(AND((ROW()-6)&lt;=$Q$3,ISNUMBER(BC190)),BC190/$Q$4+BD190*AI191+BE190*AJ191+BF190*AK191+BG190*AL191+BH190*AM191+BI190*AN191+BJ190*AO191+BK190*AP191+BL190*AQ191+BM190*AR191+BN190*AS191+BO190*AT191,"")</f>
        <v/>
      </c>
      <c r="BS191">
        <f>IF(ISNUMBER(BR191),AVERAGE(AH131:AH190),"")</f>
        <v/>
      </c>
      <c r="BT191">
        <f>IF(ISNUMBER(BR191),(AH191-BR191)^2,"")</f>
        <v/>
      </c>
      <c r="BU191">
        <f>IF(ISNUMBER(BR191),AH191^2,"")</f>
        <v/>
      </c>
      <c r="BV191">
        <f>IF(ISNUMBER(BR191),(AH191-BS191)^2,"")</f>
        <v/>
      </c>
    </row>
    <row r="192">
      <c r="O192">
        <f>IF($R192="","",CHOOSE($Q$2,YEAR(R192)*12+MONTH(R192),INT((R192-2)/7),YEAR(R192)*4+ROUNDUP(MONTH(R192)/3)))</f>
        <v/>
      </c>
      <c r="P192">
        <f>IF($R192="","",IF($R193="",1,IF(O192&lt;&gt;O193,1,0)))</f>
        <v/>
      </c>
      <c r="Q192">
        <f>IF(P192=1,SUM($P$7:P192),"")</f>
        <v/>
      </c>
      <c r="R192">
        <f>IF($A192="","",IF(ISNUMBER($A192),$A192,IFERROR(DATEVALUE($A192),NA())))</f>
        <v/>
      </c>
      <c r="S192" s="7">
        <f>IFERROR(INDEX($R$7:$R$60000,MATCH(ROW()-6,$Q$7:$Q$60000,0)),"")</f>
        <v/>
      </c>
      <c r="T192">
        <f>IFERROR(INDEX($B$7:$B$60000,MATCH(ROW()-6,$Q$7:$Q$60000,0)),"")</f>
        <v/>
      </c>
      <c r="U192">
        <f>IFERROR(INDEX($C$7:$C$60000,MATCH(ROW()-6,$Q$7:$Q$60000,0)),"")</f>
        <v/>
      </c>
      <c r="V192">
        <f>IFERROR(INDEX($D$7:$D$60000,MATCH(ROW()-6,$Q$7:$Q$60000,0)),"")</f>
        <v/>
      </c>
      <c r="W192">
        <f>IFERROR(INDEX($E$7:$E$60000,MATCH(ROW()-6,$Q$7:$Q$60000,0)),"")</f>
        <v/>
      </c>
      <c r="X192">
        <f>IFERROR(INDEX($F$7:$F$60000,MATCH(ROW()-6,$Q$7:$Q$60000,0)),"")</f>
        <v/>
      </c>
      <c r="Y192">
        <f>IFERROR(INDEX($G$7:$G$60000,MATCH(ROW()-6,$Q$7:$Q$60000,0)),"")</f>
        <v/>
      </c>
      <c r="Z192">
        <f>IFERROR(INDEX($H$7:$H$60000,MATCH(ROW()-6,$Q$7:$Q$60000,0)),"")</f>
        <v/>
      </c>
      <c r="AA192">
        <f>IFERROR(INDEX($I$7:$I$60000,MATCH(ROW()-6,$Q$7:$Q$60000,0)),"")</f>
        <v/>
      </c>
      <c r="AB192">
        <f>IFERROR(INDEX($J$7:$J$60000,MATCH(ROW()-6,$Q$7:$Q$60000,0)),"")</f>
        <v/>
      </c>
      <c r="AC192">
        <f>IFERROR(INDEX($K$7:$K$60000,MATCH(ROW()-6,$Q$7:$Q$60000,0)),"")</f>
        <v/>
      </c>
      <c r="AD192">
        <f>IFERROR(INDEX($L$7:$L$60000,MATCH(ROW()-6,$Q$7:$Q$60000,0)),"")</f>
        <v/>
      </c>
      <c r="AE192">
        <f>IFERROR(INDEX($M$7:$M$60000,MATCH(ROW()-6,$Q$7:$Q$60000,0)),"")</f>
        <v/>
      </c>
      <c r="AF192">
        <f>IFERROR(INDEX($N$7:$N$60000,MATCH(ROW()-6,$Q$7:$Q$60000,0)),"")</f>
        <v/>
      </c>
      <c r="AH192" s="9">
        <f>IF(OR($S192="",$S191=""),"",LN($T192/$T191))</f>
        <v/>
      </c>
      <c r="AI192" s="9">
        <f>IF(OR($S192="",$S191=""),"",$C$2*LN(U192/U191))</f>
        <v/>
      </c>
      <c r="AJ192" s="9">
        <f>IF(OR($S192="",$S191=""),"",$D$2*(V192-V191))</f>
        <v/>
      </c>
      <c r="AK192" s="9">
        <f>IF(OR($S192="",$S191=""),"",$E$2*(W192-W191))</f>
        <v/>
      </c>
      <c r="AL192" s="9">
        <f>IF(OR($S192="",$S191=""),"",$F$2*LN(X192/X191))</f>
        <v/>
      </c>
      <c r="AM192" s="9">
        <f>IF(OR($S192="",$S191=""),"",$G$2*(Y192-Y191))</f>
        <v/>
      </c>
      <c r="AN192" s="9">
        <f>IF(OR($S192="",$S191=""),"",$H$2*LN(Z192/Z191))</f>
        <v/>
      </c>
      <c r="AO192" s="9">
        <f>IF(OR($S192="",$S191=""),"",$I$2*(AA192-AA191))</f>
        <v/>
      </c>
      <c r="AP192" s="9">
        <f>IF(OR($S192="",$S191=""),"",$J$2*LN(AB192/AB191))</f>
        <v/>
      </c>
      <c r="AQ192" s="9">
        <f>IF(OR($S192="",$S191=""),"",$K$2*(AC192-AC191))</f>
        <v/>
      </c>
      <c r="AR192" s="9">
        <f>IF(OR($S192="",$S191=""),"",$L$2*LN(AD192/AD191))</f>
        <v/>
      </c>
      <c r="AS192" s="9">
        <f>IF(OR($S192="",$S191=""),"",$M$2*LN(AE192/AE191))</f>
        <v/>
      </c>
      <c r="AT192" s="9">
        <f>IF(OR($S192="",$S191=""),"",$N$2*LN(AF192/AF191))</f>
        <v/>
      </c>
      <c r="AV192" s="9">
        <f>IF($AH192="","",$AY$16+$AY$4*AI192+$AY$5*AJ192+$AY$6*AK192+$AY$7*AL192+$AY$8*AM192+$AY$9*AN192+$AY$10*AO192+$AY$11*AP192+$AY$12*AQ192+$AY$13*AR192+$AY$14*AS192+$AY$15*AT192)</f>
        <v/>
      </c>
      <c r="BC192" s="10">
        <f>IF((ROW()-6)&lt;=$Q$3,INDEX(LINEST(AH133:AH192,AI133:AT192,TRUE,TRUE),1,13)*$Q$4,"")</f>
        <v/>
      </c>
      <c r="BD192" s="9">
        <f>IF((ROW()-6)&lt;=$Q$3,INDEX(LINEST(AH133:AH192,AI133:AT192,TRUE,TRUE),1,12),"")</f>
        <v/>
      </c>
      <c r="BE192" s="9">
        <f>IF((ROW()-6)&lt;=$Q$3,INDEX(LINEST(AH133:AH192,AI133:AT192,TRUE,TRUE),1,11),"")</f>
        <v/>
      </c>
      <c r="BF192" s="9">
        <f>IF((ROW()-6)&lt;=$Q$3,INDEX(LINEST(AH133:AH192,AI133:AT192,TRUE,TRUE),1,10),"")</f>
        <v/>
      </c>
      <c r="BG192" s="9">
        <f>IF((ROW()-6)&lt;=$Q$3,INDEX(LINEST(AH133:AH192,AI133:AT192,TRUE,TRUE),1,9),"")</f>
        <v/>
      </c>
      <c r="BH192" s="9">
        <f>IF((ROW()-6)&lt;=$Q$3,INDEX(LINEST(AH133:AH192,AI133:AT192,TRUE,TRUE),1,8),"")</f>
        <v/>
      </c>
      <c r="BI192" s="9">
        <f>IF((ROW()-6)&lt;=$Q$3,INDEX(LINEST(AH133:AH192,AI133:AT192,TRUE,TRUE),1,7),"")</f>
        <v/>
      </c>
      <c r="BJ192" s="9">
        <f>IF((ROW()-6)&lt;=$Q$3,INDEX(LINEST(AH133:AH192,AI133:AT192,TRUE,TRUE),1,6),"")</f>
        <v/>
      </c>
      <c r="BK192" s="9">
        <f>IF((ROW()-6)&lt;=$Q$3,INDEX(LINEST(AH133:AH192,AI133:AT192,TRUE,TRUE),1,5),"")</f>
        <v/>
      </c>
      <c r="BL192" s="9">
        <f>IF((ROW()-6)&lt;=$Q$3,INDEX(LINEST(AH133:AH192,AI133:AT192,TRUE,TRUE),1,4),"")</f>
        <v/>
      </c>
      <c r="BM192" s="9">
        <f>IF((ROW()-6)&lt;=$Q$3,INDEX(LINEST(AH133:AH192,AI133:AT192,TRUE,TRUE),1,3),"")</f>
        <v/>
      </c>
      <c r="BN192" s="9">
        <f>IF((ROW()-6)&lt;=$Q$3,INDEX(LINEST(AH133:AH192,AI133:AT192,TRUE,TRUE),1,2),"")</f>
        <v/>
      </c>
      <c r="BO192" s="9">
        <f>IF((ROW()-6)&lt;=$Q$3,INDEX(LINEST(AH133:AH192,AI133:AT192,TRUE,TRUE),1,1),"")</f>
        <v/>
      </c>
      <c r="BP192" s="10">
        <f>IF((ROW()-6)&lt;=$Q$3,INDEX(LINEST(AH133:AH192,AI133:AT192,TRUE,TRUE),3,1),"")</f>
        <v/>
      </c>
      <c r="BR192" s="9">
        <f>IF(AND((ROW()-6)&lt;=$Q$3,ISNUMBER(BC191)),BC191/$Q$4+BD191*AI192+BE191*AJ192+BF191*AK192+BG191*AL192+BH191*AM192+BI191*AN192+BJ191*AO192+BK191*AP192+BL191*AQ192+BM191*AR192+BN191*AS192+BO191*AT192,"")</f>
        <v/>
      </c>
      <c r="BS192">
        <f>IF(ISNUMBER(BR192),AVERAGE(AH132:AH191),"")</f>
        <v/>
      </c>
      <c r="BT192">
        <f>IF(ISNUMBER(BR192),(AH192-BR192)^2,"")</f>
        <v/>
      </c>
      <c r="BU192">
        <f>IF(ISNUMBER(BR192),AH192^2,"")</f>
        <v/>
      </c>
      <c r="BV192">
        <f>IF(ISNUMBER(BR192),(AH192-BS192)^2,"")</f>
        <v/>
      </c>
    </row>
    <row r="193">
      <c r="O193">
        <f>IF($R193="","",CHOOSE($Q$2,YEAR(R193)*12+MONTH(R193),INT((R193-2)/7),YEAR(R193)*4+ROUNDUP(MONTH(R193)/3)))</f>
        <v/>
      </c>
      <c r="P193">
        <f>IF($R193="","",IF($R194="",1,IF(O193&lt;&gt;O194,1,0)))</f>
        <v/>
      </c>
      <c r="Q193">
        <f>IF(P193=1,SUM($P$7:P193),"")</f>
        <v/>
      </c>
      <c r="R193">
        <f>IF($A193="","",IF(ISNUMBER($A193),$A193,IFERROR(DATEVALUE($A193),NA())))</f>
        <v/>
      </c>
      <c r="S193" s="7">
        <f>IFERROR(INDEX($R$7:$R$60000,MATCH(ROW()-6,$Q$7:$Q$60000,0)),"")</f>
        <v/>
      </c>
      <c r="T193">
        <f>IFERROR(INDEX($B$7:$B$60000,MATCH(ROW()-6,$Q$7:$Q$60000,0)),"")</f>
        <v/>
      </c>
      <c r="U193">
        <f>IFERROR(INDEX($C$7:$C$60000,MATCH(ROW()-6,$Q$7:$Q$60000,0)),"")</f>
        <v/>
      </c>
      <c r="V193">
        <f>IFERROR(INDEX($D$7:$D$60000,MATCH(ROW()-6,$Q$7:$Q$60000,0)),"")</f>
        <v/>
      </c>
      <c r="W193">
        <f>IFERROR(INDEX($E$7:$E$60000,MATCH(ROW()-6,$Q$7:$Q$60000,0)),"")</f>
        <v/>
      </c>
      <c r="X193">
        <f>IFERROR(INDEX($F$7:$F$60000,MATCH(ROW()-6,$Q$7:$Q$60000,0)),"")</f>
        <v/>
      </c>
      <c r="Y193">
        <f>IFERROR(INDEX($G$7:$G$60000,MATCH(ROW()-6,$Q$7:$Q$60000,0)),"")</f>
        <v/>
      </c>
      <c r="Z193">
        <f>IFERROR(INDEX($H$7:$H$60000,MATCH(ROW()-6,$Q$7:$Q$60000,0)),"")</f>
        <v/>
      </c>
      <c r="AA193">
        <f>IFERROR(INDEX($I$7:$I$60000,MATCH(ROW()-6,$Q$7:$Q$60000,0)),"")</f>
        <v/>
      </c>
      <c r="AB193">
        <f>IFERROR(INDEX($J$7:$J$60000,MATCH(ROW()-6,$Q$7:$Q$60000,0)),"")</f>
        <v/>
      </c>
      <c r="AC193">
        <f>IFERROR(INDEX($K$7:$K$60000,MATCH(ROW()-6,$Q$7:$Q$60000,0)),"")</f>
        <v/>
      </c>
      <c r="AD193">
        <f>IFERROR(INDEX($L$7:$L$60000,MATCH(ROW()-6,$Q$7:$Q$60000,0)),"")</f>
        <v/>
      </c>
      <c r="AE193">
        <f>IFERROR(INDEX($M$7:$M$60000,MATCH(ROW()-6,$Q$7:$Q$60000,0)),"")</f>
        <v/>
      </c>
      <c r="AF193">
        <f>IFERROR(INDEX($N$7:$N$60000,MATCH(ROW()-6,$Q$7:$Q$60000,0)),"")</f>
        <v/>
      </c>
      <c r="AH193" s="9">
        <f>IF(OR($S193="",$S192=""),"",LN($T193/$T192))</f>
        <v/>
      </c>
      <c r="AI193" s="9">
        <f>IF(OR($S193="",$S192=""),"",$C$2*LN(U193/U192))</f>
        <v/>
      </c>
      <c r="AJ193" s="9">
        <f>IF(OR($S193="",$S192=""),"",$D$2*(V193-V192))</f>
        <v/>
      </c>
      <c r="AK193" s="9">
        <f>IF(OR($S193="",$S192=""),"",$E$2*(W193-W192))</f>
        <v/>
      </c>
      <c r="AL193" s="9">
        <f>IF(OR($S193="",$S192=""),"",$F$2*LN(X193/X192))</f>
        <v/>
      </c>
      <c r="AM193" s="9">
        <f>IF(OR($S193="",$S192=""),"",$G$2*(Y193-Y192))</f>
        <v/>
      </c>
      <c r="AN193" s="9">
        <f>IF(OR($S193="",$S192=""),"",$H$2*LN(Z193/Z192))</f>
        <v/>
      </c>
      <c r="AO193" s="9">
        <f>IF(OR($S193="",$S192=""),"",$I$2*(AA193-AA192))</f>
        <v/>
      </c>
      <c r="AP193" s="9">
        <f>IF(OR($S193="",$S192=""),"",$J$2*LN(AB193/AB192))</f>
        <v/>
      </c>
      <c r="AQ193" s="9">
        <f>IF(OR($S193="",$S192=""),"",$K$2*(AC193-AC192))</f>
        <v/>
      </c>
      <c r="AR193" s="9">
        <f>IF(OR($S193="",$S192=""),"",$L$2*LN(AD193/AD192))</f>
        <v/>
      </c>
      <c r="AS193" s="9">
        <f>IF(OR($S193="",$S192=""),"",$M$2*LN(AE193/AE192))</f>
        <v/>
      </c>
      <c r="AT193" s="9">
        <f>IF(OR($S193="",$S192=""),"",$N$2*LN(AF193/AF192))</f>
        <v/>
      </c>
      <c r="AV193" s="9">
        <f>IF($AH193="","",$AY$16+$AY$4*AI193+$AY$5*AJ193+$AY$6*AK193+$AY$7*AL193+$AY$8*AM193+$AY$9*AN193+$AY$10*AO193+$AY$11*AP193+$AY$12*AQ193+$AY$13*AR193+$AY$14*AS193+$AY$15*AT193)</f>
        <v/>
      </c>
      <c r="BC193" s="10">
        <f>IF((ROW()-6)&lt;=$Q$3,INDEX(LINEST(AH134:AH193,AI134:AT193,TRUE,TRUE),1,13)*$Q$4,"")</f>
        <v/>
      </c>
      <c r="BD193" s="9">
        <f>IF((ROW()-6)&lt;=$Q$3,INDEX(LINEST(AH134:AH193,AI134:AT193,TRUE,TRUE),1,12),"")</f>
        <v/>
      </c>
      <c r="BE193" s="9">
        <f>IF((ROW()-6)&lt;=$Q$3,INDEX(LINEST(AH134:AH193,AI134:AT193,TRUE,TRUE),1,11),"")</f>
        <v/>
      </c>
      <c r="BF193" s="9">
        <f>IF((ROW()-6)&lt;=$Q$3,INDEX(LINEST(AH134:AH193,AI134:AT193,TRUE,TRUE),1,10),"")</f>
        <v/>
      </c>
      <c r="BG193" s="9">
        <f>IF((ROW()-6)&lt;=$Q$3,INDEX(LINEST(AH134:AH193,AI134:AT193,TRUE,TRUE),1,9),"")</f>
        <v/>
      </c>
      <c r="BH193" s="9">
        <f>IF((ROW()-6)&lt;=$Q$3,INDEX(LINEST(AH134:AH193,AI134:AT193,TRUE,TRUE),1,8),"")</f>
        <v/>
      </c>
      <c r="BI193" s="9">
        <f>IF((ROW()-6)&lt;=$Q$3,INDEX(LINEST(AH134:AH193,AI134:AT193,TRUE,TRUE),1,7),"")</f>
        <v/>
      </c>
      <c r="BJ193" s="9">
        <f>IF((ROW()-6)&lt;=$Q$3,INDEX(LINEST(AH134:AH193,AI134:AT193,TRUE,TRUE),1,6),"")</f>
        <v/>
      </c>
      <c r="BK193" s="9">
        <f>IF((ROW()-6)&lt;=$Q$3,INDEX(LINEST(AH134:AH193,AI134:AT193,TRUE,TRUE),1,5),"")</f>
        <v/>
      </c>
      <c r="BL193" s="9">
        <f>IF((ROW()-6)&lt;=$Q$3,INDEX(LINEST(AH134:AH193,AI134:AT193,TRUE,TRUE),1,4),"")</f>
        <v/>
      </c>
      <c r="BM193" s="9">
        <f>IF((ROW()-6)&lt;=$Q$3,INDEX(LINEST(AH134:AH193,AI134:AT193,TRUE,TRUE),1,3),"")</f>
        <v/>
      </c>
      <c r="BN193" s="9">
        <f>IF((ROW()-6)&lt;=$Q$3,INDEX(LINEST(AH134:AH193,AI134:AT193,TRUE,TRUE),1,2),"")</f>
        <v/>
      </c>
      <c r="BO193" s="9">
        <f>IF((ROW()-6)&lt;=$Q$3,INDEX(LINEST(AH134:AH193,AI134:AT193,TRUE,TRUE),1,1),"")</f>
        <v/>
      </c>
      <c r="BP193" s="10">
        <f>IF((ROW()-6)&lt;=$Q$3,INDEX(LINEST(AH134:AH193,AI134:AT193,TRUE,TRUE),3,1),"")</f>
        <v/>
      </c>
      <c r="BR193" s="9">
        <f>IF(AND((ROW()-6)&lt;=$Q$3,ISNUMBER(BC192)),BC192/$Q$4+BD192*AI193+BE192*AJ193+BF192*AK193+BG192*AL193+BH192*AM193+BI192*AN193+BJ192*AO193+BK192*AP193+BL192*AQ193+BM192*AR193+BN192*AS193+BO192*AT193,"")</f>
        <v/>
      </c>
      <c r="BS193">
        <f>IF(ISNUMBER(BR193),AVERAGE(AH133:AH192),"")</f>
        <v/>
      </c>
      <c r="BT193">
        <f>IF(ISNUMBER(BR193),(AH193-BR193)^2,"")</f>
        <v/>
      </c>
      <c r="BU193">
        <f>IF(ISNUMBER(BR193),AH193^2,"")</f>
        <v/>
      </c>
      <c r="BV193">
        <f>IF(ISNUMBER(BR193),(AH193-BS193)^2,"")</f>
        <v/>
      </c>
    </row>
    <row r="194">
      <c r="O194">
        <f>IF($R194="","",CHOOSE($Q$2,YEAR(R194)*12+MONTH(R194),INT((R194-2)/7),YEAR(R194)*4+ROUNDUP(MONTH(R194)/3)))</f>
        <v/>
      </c>
      <c r="P194">
        <f>IF($R194="","",IF($R195="",1,IF(O194&lt;&gt;O195,1,0)))</f>
        <v/>
      </c>
      <c r="Q194">
        <f>IF(P194=1,SUM($P$7:P194),"")</f>
        <v/>
      </c>
      <c r="R194">
        <f>IF($A194="","",IF(ISNUMBER($A194),$A194,IFERROR(DATEVALUE($A194),NA())))</f>
        <v/>
      </c>
      <c r="S194" s="7">
        <f>IFERROR(INDEX($R$7:$R$60000,MATCH(ROW()-6,$Q$7:$Q$60000,0)),"")</f>
        <v/>
      </c>
      <c r="T194">
        <f>IFERROR(INDEX($B$7:$B$60000,MATCH(ROW()-6,$Q$7:$Q$60000,0)),"")</f>
        <v/>
      </c>
      <c r="U194">
        <f>IFERROR(INDEX($C$7:$C$60000,MATCH(ROW()-6,$Q$7:$Q$60000,0)),"")</f>
        <v/>
      </c>
      <c r="V194">
        <f>IFERROR(INDEX($D$7:$D$60000,MATCH(ROW()-6,$Q$7:$Q$60000,0)),"")</f>
        <v/>
      </c>
      <c r="W194">
        <f>IFERROR(INDEX($E$7:$E$60000,MATCH(ROW()-6,$Q$7:$Q$60000,0)),"")</f>
        <v/>
      </c>
      <c r="X194">
        <f>IFERROR(INDEX($F$7:$F$60000,MATCH(ROW()-6,$Q$7:$Q$60000,0)),"")</f>
        <v/>
      </c>
      <c r="Y194">
        <f>IFERROR(INDEX($G$7:$G$60000,MATCH(ROW()-6,$Q$7:$Q$60000,0)),"")</f>
        <v/>
      </c>
      <c r="Z194">
        <f>IFERROR(INDEX($H$7:$H$60000,MATCH(ROW()-6,$Q$7:$Q$60000,0)),"")</f>
        <v/>
      </c>
      <c r="AA194">
        <f>IFERROR(INDEX($I$7:$I$60000,MATCH(ROW()-6,$Q$7:$Q$60000,0)),"")</f>
        <v/>
      </c>
      <c r="AB194">
        <f>IFERROR(INDEX($J$7:$J$60000,MATCH(ROW()-6,$Q$7:$Q$60000,0)),"")</f>
        <v/>
      </c>
      <c r="AC194">
        <f>IFERROR(INDEX($K$7:$K$60000,MATCH(ROW()-6,$Q$7:$Q$60000,0)),"")</f>
        <v/>
      </c>
      <c r="AD194">
        <f>IFERROR(INDEX($L$7:$L$60000,MATCH(ROW()-6,$Q$7:$Q$60000,0)),"")</f>
        <v/>
      </c>
      <c r="AE194">
        <f>IFERROR(INDEX($M$7:$M$60000,MATCH(ROW()-6,$Q$7:$Q$60000,0)),"")</f>
        <v/>
      </c>
      <c r="AF194">
        <f>IFERROR(INDEX($N$7:$N$60000,MATCH(ROW()-6,$Q$7:$Q$60000,0)),"")</f>
        <v/>
      </c>
      <c r="AH194" s="9">
        <f>IF(OR($S194="",$S193=""),"",LN($T194/$T193))</f>
        <v/>
      </c>
      <c r="AI194" s="9">
        <f>IF(OR($S194="",$S193=""),"",$C$2*LN(U194/U193))</f>
        <v/>
      </c>
      <c r="AJ194" s="9">
        <f>IF(OR($S194="",$S193=""),"",$D$2*(V194-V193))</f>
        <v/>
      </c>
      <c r="AK194" s="9">
        <f>IF(OR($S194="",$S193=""),"",$E$2*(W194-W193))</f>
        <v/>
      </c>
      <c r="AL194" s="9">
        <f>IF(OR($S194="",$S193=""),"",$F$2*LN(X194/X193))</f>
        <v/>
      </c>
      <c r="AM194" s="9">
        <f>IF(OR($S194="",$S193=""),"",$G$2*(Y194-Y193))</f>
        <v/>
      </c>
      <c r="AN194" s="9">
        <f>IF(OR($S194="",$S193=""),"",$H$2*LN(Z194/Z193))</f>
        <v/>
      </c>
      <c r="AO194" s="9">
        <f>IF(OR($S194="",$S193=""),"",$I$2*(AA194-AA193))</f>
        <v/>
      </c>
      <c r="AP194" s="9">
        <f>IF(OR($S194="",$S193=""),"",$J$2*LN(AB194/AB193))</f>
        <v/>
      </c>
      <c r="AQ194" s="9">
        <f>IF(OR($S194="",$S193=""),"",$K$2*(AC194-AC193))</f>
        <v/>
      </c>
      <c r="AR194" s="9">
        <f>IF(OR($S194="",$S193=""),"",$L$2*LN(AD194/AD193))</f>
        <v/>
      </c>
      <c r="AS194" s="9">
        <f>IF(OR($S194="",$S193=""),"",$M$2*LN(AE194/AE193))</f>
        <v/>
      </c>
      <c r="AT194" s="9">
        <f>IF(OR($S194="",$S193=""),"",$N$2*LN(AF194/AF193))</f>
        <v/>
      </c>
      <c r="AV194" s="9">
        <f>IF($AH194="","",$AY$16+$AY$4*AI194+$AY$5*AJ194+$AY$6*AK194+$AY$7*AL194+$AY$8*AM194+$AY$9*AN194+$AY$10*AO194+$AY$11*AP194+$AY$12*AQ194+$AY$13*AR194+$AY$14*AS194+$AY$15*AT194)</f>
        <v/>
      </c>
      <c r="BC194" s="10">
        <f>IF((ROW()-6)&lt;=$Q$3,INDEX(LINEST(AH135:AH194,AI135:AT194,TRUE,TRUE),1,13)*$Q$4,"")</f>
        <v/>
      </c>
      <c r="BD194" s="9">
        <f>IF((ROW()-6)&lt;=$Q$3,INDEX(LINEST(AH135:AH194,AI135:AT194,TRUE,TRUE),1,12),"")</f>
        <v/>
      </c>
      <c r="BE194" s="9">
        <f>IF((ROW()-6)&lt;=$Q$3,INDEX(LINEST(AH135:AH194,AI135:AT194,TRUE,TRUE),1,11),"")</f>
        <v/>
      </c>
      <c r="BF194" s="9">
        <f>IF((ROW()-6)&lt;=$Q$3,INDEX(LINEST(AH135:AH194,AI135:AT194,TRUE,TRUE),1,10),"")</f>
        <v/>
      </c>
      <c r="BG194" s="9">
        <f>IF((ROW()-6)&lt;=$Q$3,INDEX(LINEST(AH135:AH194,AI135:AT194,TRUE,TRUE),1,9),"")</f>
        <v/>
      </c>
      <c r="BH194" s="9">
        <f>IF((ROW()-6)&lt;=$Q$3,INDEX(LINEST(AH135:AH194,AI135:AT194,TRUE,TRUE),1,8),"")</f>
        <v/>
      </c>
      <c r="BI194" s="9">
        <f>IF((ROW()-6)&lt;=$Q$3,INDEX(LINEST(AH135:AH194,AI135:AT194,TRUE,TRUE),1,7),"")</f>
        <v/>
      </c>
      <c r="BJ194" s="9">
        <f>IF((ROW()-6)&lt;=$Q$3,INDEX(LINEST(AH135:AH194,AI135:AT194,TRUE,TRUE),1,6),"")</f>
        <v/>
      </c>
      <c r="BK194" s="9">
        <f>IF((ROW()-6)&lt;=$Q$3,INDEX(LINEST(AH135:AH194,AI135:AT194,TRUE,TRUE),1,5),"")</f>
        <v/>
      </c>
      <c r="BL194" s="9">
        <f>IF((ROW()-6)&lt;=$Q$3,INDEX(LINEST(AH135:AH194,AI135:AT194,TRUE,TRUE),1,4),"")</f>
        <v/>
      </c>
      <c r="BM194" s="9">
        <f>IF((ROW()-6)&lt;=$Q$3,INDEX(LINEST(AH135:AH194,AI135:AT194,TRUE,TRUE),1,3),"")</f>
        <v/>
      </c>
      <c r="BN194" s="9">
        <f>IF((ROW()-6)&lt;=$Q$3,INDEX(LINEST(AH135:AH194,AI135:AT194,TRUE,TRUE),1,2),"")</f>
        <v/>
      </c>
      <c r="BO194" s="9">
        <f>IF((ROW()-6)&lt;=$Q$3,INDEX(LINEST(AH135:AH194,AI135:AT194,TRUE,TRUE),1,1),"")</f>
        <v/>
      </c>
      <c r="BP194" s="10">
        <f>IF((ROW()-6)&lt;=$Q$3,INDEX(LINEST(AH135:AH194,AI135:AT194,TRUE,TRUE),3,1),"")</f>
        <v/>
      </c>
      <c r="BR194" s="9">
        <f>IF(AND((ROW()-6)&lt;=$Q$3,ISNUMBER(BC193)),BC193/$Q$4+BD193*AI194+BE193*AJ194+BF193*AK194+BG193*AL194+BH193*AM194+BI193*AN194+BJ193*AO194+BK193*AP194+BL193*AQ194+BM193*AR194+BN193*AS194+BO193*AT194,"")</f>
        <v/>
      </c>
      <c r="BS194">
        <f>IF(ISNUMBER(BR194),AVERAGE(AH134:AH193),"")</f>
        <v/>
      </c>
      <c r="BT194">
        <f>IF(ISNUMBER(BR194),(AH194-BR194)^2,"")</f>
        <v/>
      </c>
      <c r="BU194">
        <f>IF(ISNUMBER(BR194),AH194^2,"")</f>
        <v/>
      </c>
      <c r="BV194">
        <f>IF(ISNUMBER(BR194),(AH194-BS194)^2,"")</f>
        <v/>
      </c>
    </row>
    <row r="195">
      <c r="O195">
        <f>IF($R195="","",CHOOSE($Q$2,YEAR(R195)*12+MONTH(R195),INT((R195-2)/7),YEAR(R195)*4+ROUNDUP(MONTH(R195)/3)))</f>
        <v/>
      </c>
      <c r="P195">
        <f>IF($R195="","",IF($R196="",1,IF(O195&lt;&gt;O196,1,0)))</f>
        <v/>
      </c>
      <c r="Q195">
        <f>IF(P195=1,SUM($P$7:P195),"")</f>
        <v/>
      </c>
      <c r="R195">
        <f>IF($A195="","",IF(ISNUMBER($A195),$A195,IFERROR(DATEVALUE($A195),NA())))</f>
        <v/>
      </c>
      <c r="S195" s="7">
        <f>IFERROR(INDEX($R$7:$R$60000,MATCH(ROW()-6,$Q$7:$Q$60000,0)),"")</f>
        <v/>
      </c>
      <c r="T195">
        <f>IFERROR(INDEX($B$7:$B$60000,MATCH(ROW()-6,$Q$7:$Q$60000,0)),"")</f>
        <v/>
      </c>
      <c r="U195">
        <f>IFERROR(INDEX($C$7:$C$60000,MATCH(ROW()-6,$Q$7:$Q$60000,0)),"")</f>
        <v/>
      </c>
      <c r="V195">
        <f>IFERROR(INDEX($D$7:$D$60000,MATCH(ROW()-6,$Q$7:$Q$60000,0)),"")</f>
        <v/>
      </c>
      <c r="W195">
        <f>IFERROR(INDEX($E$7:$E$60000,MATCH(ROW()-6,$Q$7:$Q$60000,0)),"")</f>
        <v/>
      </c>
      <c r="X195">
        <f>IFERROR(INDEX($F$7:$F$60000,MATCH(ROW()-6,$Q$7:$Q$60000,0)),"")</f>
        <v/>
      </c>
      <c r="Y195">
        <f>IFERROR(INDEX($G$7:$G$60000,MATCH(ROW()-6,$Q$7:$Q$60000,0)),"")</f>
        <v/>
      </c>
      <c r="Z195">
        <f>IFERROR(INDEX($H$7:$H$60000,MATCH(ROW()-6,$Q$7:$Q$60000,0)),"")</f>
        <v/>
      </c>
      <c r="AA195">
        <f>IFERROR(INDEX($I$7:$I$60000,MATCH(ROW()-6,$Q$7:$Q$60000,0)),"")</f>
        <v/>
      </c>
      <c r="AB195">
        <f>IFERROR(INDEX($J$7:$J$60000,MATCH(ROW()-6,$Q$7:$Q$60000,0)),"")</f>
        <v/>
      </c>
      <c r="AC195">
        <f>IFERROR(INDEX($K$7:$K$60000,MATCH(ROW()-6,$Q$7:$Q$60000,0)),"")</f>
        <v/>
      </c>
      <c r="AD195">
        <f>IFERROR(INDEX($L$7:$L$60000,MATCH(ROW()-6,$Q$7:$Q$60000,0)),"")</f>
        <v/>
      </c>
      <c r="AE195">
        <f>IFERROR(INDEX($M$7:$M$60000,MATCH(ROW()-6,$Q$7:$Q$60000,0)),"")</f>
        <v/>
      </c>
      <c r="AF195">
        <f>IFERROR(INDEX($N$7:$N$60000,MATCH(ROW()-6,$Q$7:$Q$60000,0)),"")</f>
        <v/>
      </c>
      <c r="AH195" s="9">
        <f>IF(OR($S195="",$S194=""),"",LN($T195/$T194))</f>
        <v/>
      </c>
      <c r="AI195" s="9">
        <f>IF(OR($S195="",$S194=""),"",$C$2*LN(U195/U194))</f>
        <v/>
      </c>
      <c r="AJ195" s="9">
        <f>IF(OR($S195="",$S194=""),"",$D$2*(V195-V194))</f>
        <v/>
      </c>
      <c r="AK195" s="9">
        <f>IF(OR($S195="",$S194=""),"",$E$2*(W195-W194))</f>
        <v/>
      </c>
      <c r="AL195" s="9">
        <f>IF(OR($S195="",$S194=""),"",$F$2*LN(X195/X194))</f>
        <v/>
      </c>
      <c r="AM195" s="9">
        <f>IF(OR($S195="",$S194=""),"",$G$2*(Y195-Y194))</f>
        <v/>
      </c>
      <c r="AN195" s="9">
        <f>IF(OR($S195="",$S194=""),"",$H$2*LN(Z195/Z194))</f>
        <v/>
      </c>
      <c r="AO195" s="9">
        <f>IF(OR($S195="",$S194=""),"",$I$2*(AA195-AA194))</f>
        <v/>
      </c>
      <c r="AP195" s="9">
        <f>IF(OR($S195="",$S194=""),"",$J$2*LN(AB195/AB194))</f>
        <v/>
      </c>
      <c r="AQ195" s="9">
        <f>IF(OR($S195="",$S194=""),"",$K$2*(AC195-AC194))</f>
        <v/>
      </c>
      <c r="AR195" s="9">
        <f>IF(OR($S195="",$S194=""),"",$L$2*LN(AD195/AD194))</f>
        <v/>
      </c>
      <c r="AS195" s="9">
        <f>IF(OR($S195="",$S194=""),"",$M$2*LN(AE195/AE194))</f>
        <v/>
      </c>
      <c r="AT195" s="9">
        <f>IF(OR($S195="",$S194=""),"",$N$2*LN(AF195/AF194))</f>
        <v/>
      </c>
      <c r="AV195" s="9">
        <f>IF($AH195="","",$AY$16+$AY$4*AI195+$AY$5*AJ195+$AY$6*AK195+$AY$7*AL195+$AY$8*AM195+$AY$9*AN195+$AY$10*AO195+$AY$11*AP195+$AY$12*AQ195+$AY$13*AR195+$AY$14*AS195+$AY$15*AT195)</f>
        <v/>
      </c>
      <c r="BC195" s="10">
        <f>IF((ROW()-6)&lt;=$Q$3,INDEX(LINEST(AH136:AH195,AI136:AT195,TRUE,TRUE),1,13)*$Q$4,"")</f>
        <v/>
      </c>
      <c r="BD195" s="9">
        <f>IF((ROW()-6)&lt;=$Q$3,INDEX(LINEST(AH136:AH195,AI136:AT195,TRUE,TRUE),1,12),"")</f>
        <v/>
      </c>
      <c r="BE195" s="9">
        <f>IF((ROW()-6)&lt;=$Q$3,INDEX(LINEST(AH136:AH195,AI136:AT195,TRUE,TRUE),1,11),"")</f>
        <v/>
      </c>
      <c r="BF195" s="9">
        <f>IF((ROW()-6)&lt;=$Q$3,INDEX(LINEST(AH136:AH195,AI136:AT195,TRUE,TRUE),1,10),"")</f>
        <v/>
      </c>
      <c r="BG195" s="9">
        <f>IF((ROW()-6)&lt;=$Q$3,INDEX(LINEST(AH136:AH195,AI136:AT195,TRUE,TRUE),1,9),"")</f>
        <v/>
      </c>
      <c r="BH195" s="9">
        <f>IF((ROW()-6)&lt;=$Q$3,INDEX(LINEST(AH136:AH195,AI136:AT195,TRUE,TRUE),1,8),"")</f>
        <v/>
      </c>
      <c r="BI195" s="9">
        <f>IF((ROW()-6)&lt;=$Q$3,INDEX(LINEST(AH136:AH195,AI136:AT195,TRUE,TRUE),1,7),"")</f>
        <v/>
      </c>
      <c r="BJ195" s="9">
        <f>IF((ROW()-6)&lt;=$Q$3,INDEX(LINEST(AH136:AH195,AI136:AT195,TRUE,TRUE),1,6),"")</f>
        <v/>
      </c>
      <c r="BK195" s="9">
        <f>IF((ROW()-6)&lt;=$Q$3,INDEX(LINEST(AH136:AH195,AI136:AT195,TRUE,TRUE),1,5),"")</f>
        <v/>
      </c>
      <c r="BL195" s="9">
        <f>IF((ROW()-6)&lt;=$Q$3,INDEX(LINEST(AH136:AH195,AI136:AT195,TRUE,TRUE),1,4),"")</f>
        <v/>
      </c>
      <c r="BM195" s="9">
        <f>IF((ROW()-6)&lt;=$Q$3,INDEX(LINEST(AH136:AH195,AI136:AT195,TRUE,TRUE),1,3),"")</f>
        <v/>
      </c>
      <c r="BN195" s="9">
        <f>IF((ROW()-6)&lt;=$Q$3,INDEX(LINEST(AH136:AH195,AI136:AT195,TRUE,TRUE),1,2),"")</f>
        <v/>
      </c>
      <c r="BO195" s="9">
        <f>IF((ROW()-6)&lt;=$Q$3,INDEX(LINEST(AH136:AH195,AI136:AT195,TRUE,TRUE),1,1),"")</f>
        <v/>
      </c>
      <c r="BP195" s="10">
        <f>IF((ROW()-6)&lt;=$Q$3,INDEX(LINEST(AH136:AH195,AI136:AT195,TRUE,TRUE),3,1),"")</f>
        <v/>
      </c>
      <c r="BR195" s="9">
        <f>IF(AND((ROW()-6)&lt;=$Q$3,ISNUMBER(BC194)),BC194/$Q$4+BD194*AI195+BE194*AJ195+BF194*AK195+BG194*AL195+BH194*AM195+BI194*AN195+BJ194*AO195+BK194*AP195+BL194*AQ195+BM194*AR195+BN194*AS195+BO194*AT195,"")</f>
        <v/>
      </c>
      <c r="BS195">
        <f>IF(ISNUMBER(BR195),AVERAGE(AH135:AH194),"")</f>
        <v/>
      </c>
      <c r="BT195">
        <f>IF(ISNUMBER(BR195),(AH195-BR195)^2,"")</f>
        <v/>
      </c>
      <c r="BU195">
        <f>IF(ISNUMBER(BR195),AH195^2,"")</f>
        <v/>
      </c>
      <c r="BV195">
        <f>IF(ISNUMBER(BR195),(AH195-BS195)^2,"")</f>
        <v/>
      </c>
    </row>
    <row r="196">
      <c r="O196">
        <f>IF($R196="","",CHOOSE($Q$2,YEAR(R196)*12+MONTH(R196),INT((R196-2)/7),YEAR(R196)*4+ROUNDUP(MONTH(R196)/3)))</f>
        <v/>
      </c>
      <c r="P196">
        <f>IF($R196="","",IF($R197="",1,IF(O196&lt;&gt;O197,1,0)))</f>
        <v/>
      </c>
      <c r="Q196">
        <f>IF(P196=1,SUM($P$7:P196),"")</f>
        <v/>
      </c>
      <c r="R196">
        <f>IF($A196="","",IF(ISNUMBER($A196),$A196,IFERROR(DATEVALUE($A196),NA())))</f>
        <v/>
      </c>
      <c r="S196" s="7">
        <f>IFERROR(INDEX($R$7:$R$60000,MATCH(ROW()-6,$Q$7:$Q$60000,0)),"")</f>
        <v/>
      </c>
      <c r="T196">
        <f>IFERROR(INDEX($B$7:$B$60000,MATCH(ROW()-6,$Q$7:$Q$60000,0)),"")</f>
        <v/>
      </c>
      <c r="U196">
        <f>IFERROR(INDEX($C$7:$C$60000,MATCH(ROW()-6,$Q$7:$Q$60000,0)),"")</f>
        <v/>
      </c>
      <c r="V196">
        <f>IFERROR(INDEX($D$7:$D$60000,MATCH(ROW()-6,$Q$7:$Q$60000,0)),"")</f>
        <v/>
      </c>
      <c r="W196">
        <f>IFERROR(INDEX($E$7:$E$60000,MATCH(ROW()-6,$Q$7:$Q$60000,0)),"")</f>
        <v/>
      </c>
      <c r="X196">
        <f>IFERROR(INDEX($F$7:$F$60000,MATCH(ROW()-6,$Q$7:$Q$60000,0)),"")</f>
        <v/>
      </c>
      <c r="Y196">
        <f>IFERROR(INDEX($G$7:$G$60000,MATCH(ROW()-6,$Q$7:$Q$60000,0)),"")</f>
        <v/>
      </c>
      <c r="Z196">
        <f>IFERROR(INDEX($H$7:$H$60000,MATCH(ROW()-6,$Q$7:$Q$60000,0)),"")</f>
        <v/>
      </c>
      <c r="AA196">
        <f>IFERROR(INDEX($I$7:$I$60000,MATCH(ROW()-6,$Q$7:$Q$60000,0)),"")</f>
        <v/>
      </c>
      <c r="AB196">
        <f>IFERROR(INDEX($J$7:$J$60000,MATCH(ROW()-6,$Q$7:$Q$60000,0)),"")</f>
        <v/>
      </c>
      <c r="AC196">
        <f>IFERROR(INDEX($K$7:$K$60000,MATCH(ROW()-6,$Q$7:$Q$60000,0)),"")</f>
        <v/>
      </c>
      <c r="AD196">
        <f>IFERROR(INDEX($L$7:$L$60000,MATCH(ROW()-6,$Q$7:$Q$60000,0)),"")</f>
        <v/>
      </c>
      <c r="AE196">
        <f>IFERROR(INDEX($M$7:$M$60000,MATCH(ROW()-6,$Q$7:$Q$60000,0)),"")</f>
        <v/>
      </c>
      <c r="AF196">
        <f>IFERROR(INDEX($N$7:$N$60000,MATCH(ROW()-6,$Q$7:$Q$60000,0)),"")</f>
        <v/>
      </c>
      <c r="AH196" s="9">
        <f>IF(OR($S196="",$S195=""),"",LN($T196/$T195))</f>
        <v/>
      </c>
      <c r="AI196" s="9">
        <f>IF(OR($S196="",$S195=""),"",$C$2*LN(U196/U195))</f>
        <v/>
      </c>
      <c r="AJ196" s="9">
        <f>IF(OR($S196="",$S195=""),"",$D$2*(V196-V195))</f>
        <v/>
      </c>
      <c r="AK196" s="9">
        <f>IF(OR($S196="",$S195=""),"",$E$2*(W196-W195))</f>
        <v/>
      </c>
      <c r="AL196" s="9">
        <f>IF(OR($S196="",$S195=""),"",$F$2*LN(X196/X195))</f>
        <v/>
      </c>
      <c r="AM196" s="9">
        <f>IF(OR($S196="",$S195=""),"",$G$2*(Y196-Y195))</f>
        <v/>
      </c>
      <c r="AN196" s="9">
        <f>IF(OR($S196="",$S195=""),"",$H$2*LN(Z196/Z195))</f>
        <v/>
      </c>
      <c r="AO196" s="9">
        <f>IF(OR($S196="",$S195=""),"",$I$2*(AA196-AA195))</f>
        <v/>
      </c>
      <c r="AP196" s="9">
        <f>IF(OR($S196="",$S195=""),"",$J$2*LN(AB196/AB195))</f>
        <v/>
      </c>
      <c r="AQ196" s="9">
        <f>IF(OR($S196="",$S195=""),"",$K$2*(AC196-AC195))</f>
        <v/>
      </c>
      <c r="AR196" s="9">
        <f>IF(OR($S196="",$S195=""),"",$L$2*LN(AD196/AD195))</f>
        <v/>
      </c>
      <c r="AS196" s="9">
        <f>IF(OR($S196="",$S195=""),"",$M$2*LN(AE196/AE195))</f>
        <v/>
      </c>
      <c r="AT196" s="9">
        <f>IF(OR($S196="",$S195=""),"",$N$2*LN(AF196/AF195))</f>
        <v/>
      </c>
      <c r="AV196" s="9">
        <f>IF($AH196="","",$AY$16+$AY$4*AI196+$AY$5*AJ196+$AY$6*AK196+$AY$7*AL196+$AY$8*AM196+$AY$9*AN196+$AY$10*AO196+$AY$11*AP196+$AY$12*AQ196+$AY$13*AR196+$AY$14*AS196+$AY$15*AT196)</f>
        <v/>
      </c>
      <c r="BC196" s="10">
        <f>IF((ROW()-6)&lt;=$Q$3,INDEX(LINEST(AH137:AH196,AI137:AT196,TRUE,TRUE),1,13)*$Q$4,"")</f>
        <v/>
      </c>
      <c r="BD196" s="9">
        <f>IF((ROW()-6)&lt;=$Q$3,INDEX(LINEST(AH137:AH196,AI137:AT196,TRUE,TRUE),1,12),"")</f>
        <v/>
      </c>
      <c r="BE196" s="9">
        <f>IF((ROW()-6)&lt;=$Q$3,INDEX(LINEST(AH137:AH196,AI137:AT196,TRUE,TRUE),1,11),"")</f>
        <v/>
      </c>
      <c r="BF196" s="9">
        <f>IF((ROW()-6)&lt;=$Q$3,INDEX(LINEST(AH137:AH196,AI137:AT196,TRUE,TRUE),1,10),"")</f>
        <v/>
      </c>
      <c r="BG196" s="9">
        <f>IF((ROW()-6)&lt;=$Q$3,INDEX(LINEST(AH137:AH196,AI137:AT196,TRUE,TRUE),1,9),"")</f>
        <v/>
      </c>
      <c r="BH196" s="9">
        <f>IF((ROW()-6)&lt;=$Q$3,INDEX(LINEST(AH137:AH196,AI137:AT196,TRUE,TRUE),1,8),"")</f>
        <v/>
      </c>
      <c r="BI196" s="9">
        <f>IF((ROW()-6)&lt;=$Q$3,INDEX(LINEST(AH137:AH196,AI137:AT196,TRUE,TRUE),1,7),"")</f>
        <v/>
      </c>
      <c r="BJ196" s="9">
        <f>IF((ROW()-6)&lt;=$Q$3,INDEX(LINEST(AH137:AH196,AI137:AT196,TRUE,TRUE),1,6),"")</f>
        <v/>
      </c>
      <c r="BK196" s="9">
        <f>IF((ROW()-6)&lt;=$Q$3,INDEX(LINEST(AH137:AH196,AI137:AT196,TRUE,TRUE),1,5),"")</f>
        <v/>
      </c>
      <c r="BL196" s="9">
        <f>IF((ROW()-6)&lt;=$Q$3,INDEX(LINEST(AH137:AH196,AI137:AT196,TRUE,TRUE),1,4),"")</f>
        <v/>
      </c>
      <c r="BM196" s="9">
        <f>IF((ROW()-6)&lt;=$Q$3,INDEX(LINEST(AH137:AH196,AI137:AT196,TRUE,TRUE),1,3),"")</f>
        <v/>
      </c>
      <c r="BN196" s="9">
        <f>IF((ROW()-6)&lt;=$Q$3,INDEX(LINEST(AH137:AH196,AI137:AT196,TRUE,TRUE),1,2),"")</f>
        <v/>
      </c>
      <c r="BO196" s="9">
        <f>IF((ROW()-6)&lt;=$Q$3,INDEX(LINEST(AH137:AH196,AI137:AT196,TRUE,TRUE),1,1),"")</f>
        <v/>
      </c>
      <c r="BP196" s="10">
        <f>IF((ROW()-6)&lt;=$Q$3,INDEX(LINEST(AH137:AH196,AI137:AT196,TRUE,TRUE),3,1),"")</f>
        <v/>
      </c>
      <c r="BR196" s="9">
        <f>IF(AND((ROW()-6)&lt;=$Q$3,ISNUMBER(BC195)),BC195/$Q$4+BD195*AI196+BE195*AJ196+BF195*AK196+BG195*AL196+BH195*AM196+BI195*AN196+BJ195*AO196+BK195*AP196+BL195*AQ196+BM195*AR196+BN195*AS196+BO195*AT196,"")</f>
        <v/>
      </c>
      <c r="BS196">
        <f>IF(ISNUMBER(BR196),AVERAGE(AH136:AH195),"")</f>
        <v/>
      </c>
      <c r="BT196">
        <f>IF(ISNUMBER(BR196),(AH196-BR196)^2,"")</f>
        <v/>
      </c>
      <c r="BU196">
        <f>IF(ISNUMBER(BR196),AH196^2,"")</f>
        <v/>
      </c>
      <c r="BV196">
        <f>IF(ISNUMBER(BR196),(AH196-BS196)^2,"")</f>
        <v/>
      </c>
    </row>
    <row r="197">
      <c r="O197">
        <f>IF($R197="","",CHOOSE($Q$2,YEAR(R197)*12+MONTH(R197),INT((R197-2)/7),YEAR(R197)*4+ROUNDUP(MONTH(R197)/3)))</f>
        <v/>
      </c>
      <c r="P197">
        <f>IF($R197="","",IF($R198="",1,IF(O197&lt;&gt;O198,1,0)))</f>
        <v/>
      </c>
      <c r="Q197">
        <f>IF(P197=1,SUM($P$7:P197),"")</f>
        <v/>
      </c>
      <c r="R197">
        <f>IF($A197="","",IF(ISNUMBER($A197),$A197,IFERROR(DATEVALUE($A197),NA())))</f>
        <v/>
      </c>
      <c r="S197" s="7">
        <f>IFERROR(INDEX($R$7:$R$60000,MATCH(ROW()-6,$Q$7:$Q$60000,0)),"")</f>
        <v/>
      </c>
      <c r="T197">
        <f>IFERROR(INDEX($B$7:$B$60000,MATCH(ROW()-6,$Q$7:$Q$60000,0)),"")</f>
        <v/>
      </c>
      <c r="U197">
        <f>IFERROR(INDEX($C$7:$C$60000,MATCH(ROW()-6,$Q$7:$Q$60000,0)),"")</f>
        <v/>
      </c>
      <c r="V197">
        <f>IFERROR(INDEX($D$7:$D$60000,MATCH(ROW()-6,$Q$7:$Q$60000,0)),"")</f>
        <v/>
      </c>
      <c r="W197">
        <f>IFERROR(INDEX($E$7:$E$60000,MATCH(ROW()-6,$Q$7:$Q$60000,0)),"")</f>
        <v/>
      </c>
      <c r="X197">
        <f>IFERROR(INDEX($F$7:$F$60000,MATCH(ROW()-6,$Q$7:$Q$60000,0)),"")</f>
        <v/>
      </c>
      <c r="Y197">
        <f>IFERROR(INDEX($G$7:$G$60000,MATCH(ROW()-6,$Q$7:$Q$60000,0)),"")</f>
        <v/>
      </c>
      <c r="Z197">
        <f>IFERROR(INDEX($H$7:$H$60000,MATCH(ROW()-6,$Q$7:$Q$60000,0)),"")</f>
        <v/>
      </c>
      <c r="AA197">
        <f>IFERROR(INDEX($I$7:$I$60000,MATCH(ROW()-6,$Q$7:$Q$60000,0)),"")</f>
        <v/>
      </c>
      <c r="AB197">
        <f>IFERROR(INDEX($J$7:$J$60000,MATCH(ROW()-6,$Q$7:$Q$60000,0)),"")</f>
        <v/>
      </c>
      <c r="AC197">
        <f>IFERROR(INDEX($K$7:$K$60000,MATCH(ROW()-6,$Q$7:$Q$60000,0)),"")</f>
        <v/>
      </c>
      <c r="AD197">
        <f>IFERROR(INDEX($L$7:$L$60000,MATCH(ROW()-6,$Q$7:$Q$60000,0)),"")</f>
        <v/>
      </c>
      <c r="AE197">
        <f>IFERROR(INDEX($M$7:$M$60000,MATCH(ROW()-6,$Q$7:$Q$60000,0)),"")</f>
        <v/>
      </c>
      <c r="AF197">
        <f>IFERROR(INDEX($N$7:$N$60000,MATCH(ROW()-6,$Q$7:$Q$60000,0)),"")</f>
        <v/>
      </c>
      <c r="AH197" s="9">
        <f>IF(OR($S197="",$S196=""),"",LN($T197/$T196))</f>
        <v/>
      </c>
      <c r="AI197" s="9">
        <f>IF(OR($S197="",$S196=""),"",$C$2*LN(U197/U196))</f>
        <v/>
      </c>
      <c r="AJ197" s="9">
        <f>IF(OR($S197="",$S196=""),"",$D$2*(V197-V196))</f>
        <v/>
      </c>
      <c r="AK197" s="9">
        <f>IF(OR($S197="",$S196=""),"",$E$2*(W197-W196))</f>
        <v/>
      </c>
      <c r="AL197" s="9">
        <f>IF(OR($S197="",$S196=""),"",$F$2*LN(X197/X196))</f>
        <v/>
      </c>
      <c r="AM197" s="9">
        <f>IF(OR($S197="",$S196=""),"",$G$2*(Y197-Y196))</f>
        <v/>
      </c>
      <c r="AN197" s="9">
        <f>IF(OR($S197="",$S196=""),"",$H$2*LN(Z197/Z196))</f>
        <v/>
      </c>
      <c r="AO197" s="9">
        <f>IF(OR($S197="",$S196=""),"",$I$2*(AA197-AA196))</f>
        <v/>
      </c>
      <c r="AP197" s="9">
        <f>IF(OR($S197="",$S196=""),"",$J$2*LN(AB197/AB196))</f>
        <v/>
      </c>
      <c r="AQ197" s="9">
        <f>IF(OR($S197="",$S196=""),"",$K$2*(AC197-AC196))</f>
        <v/>
      </c>
      <c r="AR197" s="9">
        <f>IF(OR($S197="",$S196=""),"",$L$2*LN(AD197/AD196))</f>
        <v/>
      </c>
      <c r="AS197" s="9">
        <f>IF(OR($S197="",$S196=""),"",$M$2*LN(AE197/AE196))</f>
        <v/>
      </c>
      <c r="AT197" s="9">
        <f>IF(OR($S197="",$S196=""),"",$N$2*LN(AF197/AF196))</f>
        <v/>
      </c>
      <c r="AV197" s="9">
        <f>IF($AH197="","",$AY$16+$AY$4*AI197+$AY$5*AJ197+$AY$6*AK197+$AY$7*AL197+$AY$8*AM197+$AY$9*AN197+$AY$10*AO197+$AY$11*AP197+$AY$12*AQ197+$AY$13*AR197+$AY$14*AS197+$AY$15*AT197)</f>
        <v/>
      </c>
      <c r="BC197" s="10">
        <f>IF((ROW()-6)&lt;=$Q$3,INDEX(LINEST(AH138:AH197,AI138:AT197,TRUE,TRUE),1,13)*$Q$4,"")</f>
        <v/>
      </c>
      <c r="BD197" s="9">
        <f>IF((ROW()-6)&lt;=$Q$3,INDEX(LINEST(AH138:AH197,AI138:AT197,TRUE,TRUE),1,12),"")</f>
        <v/>
      </c>
      <c r="BE197" s="9">
        <f>IF((ROW()-6)&lt;=$Q$3,INDEX(LINEST(AH138:AH197,AI138:AT197,TRUE,TRUE),1,11),"")</f>
        <v/>
      </c>
      <c r="BF197" s="9">
        <f>IF((ROW()-6)&lt;=$Q$3,INDEX(LINEST(AH138:AH197,AI138:AT197,TRUE,TRUE),1,10),"")</f>
        <v/>
      </c>
      <c r="BG197" s="9">
        <f>IF((ROW()-6)&lt;=$Q$3,INDEX(LINEST(AH138:AH197,AI138:AT197,TRUE,TRUE),1,9),"")</f>
        <v/>
      </c>
      <c r="BH197" s="9">
        <f>IF((ROW()-6)&lt;=$Q$3,INDEX(LINEST(AH138:AH197,AI138:AT197,TRUE,TRUE),1,8),"")</f>
        <v/>
      </c>
      <c r="BI197" s="9">
        <f>IF((ROW()-6)&lt;=$Q$3,INDEX(LINEST(AH138:AH197,AI138:AT197,TRUE,TRUE),1,7),"")</f>
        <v/>
      </c>
      <c r="BJ197" s="9">
        <f>IF((ROW()-6)&lt;=$Q$3,INDEX(LINEST(AH138:AH197,AI138:AT197,TRUE,TRUE),1,6),"")</f>
        <v/>
      </c>
      <c r="BK197" s="9">
        <f>IF((ROW()-6)&lt;=$Q$3,INDEX(LINEST(AH138:AH197,AI138:AT197,TRUE,TRUE),1,5),"")</f>
        <v/>
      </c>
      <c r="BL197" s="9">
        <f>IF((ROW()-6)&lt;=$Q$3,INDEX(LINEST(AH138:AH197,AI138:AT197,TRUE,TRUE),1,4),"")</f>
        <v/>
      </c>
      <c r="BM197" s="9">
        <f>IF((ROW()-6)&lt;=$Q$3,INDEX(LINEST(AH138:AH197,AI138:AT197,TRUE,TRUE),1,3),"")</f>
        <v/>
      </c>
      <c r="BN197" s="9">
        <f>IF((ROW()-6)&lt;=$Q$3,INDEX(LINEST(AH138:AH197,AI138:AT197,TRUE,TRUE),1,2),"")</f>
        <v/>
      </c>
      <c r="BO197" s="9">
        <f>IF((ROW()-6)&lt;=$Q$3,INDEX(LINEST(AH138:AH197,AI138:AT197,TRUE,TRUE),1,1),"")</f>
        <v/>
      </c>
      <c r="BP197" s="10">
        <f>IF((ROW()-6)&lt;=$Q$3,INDEX(LINEST(AH138:AH197,AI138:AT197,TRUE,TRUE),3,1),"")</f>
        <v/>
      </c>
      <c r="BR197" s="9">
        <f>IF(AND((ROW()-6)&lt;=$Q$3,ISNUMBER(BC196)),BC196/$Q$4+BD196*AI197+BE196*AJ197+BF196*AK197+BG196*AL197+BH196*AM197+BI196*AN197+BJ196*AO197+BK196*AP197+BL196*AQ197+BM196*AR197+BN196*AS197+BO196*AT197,"")</f>
        <v/>
      </c>
      <c r="BS197">
        <f>IF(ISNUMBER(BR197),AVERAGE(AH137:AH196),"")</f>
        <v/>
      </c>
      <c r="BT197">
        <f>IF(ISNUMBER(BR197),(AH197-BR197)^2,"")</f>
        <v/>
      </c>
      <c r="BU197">
        <f>IF(ISNUMBER(BR197),AH197^2,"")</f>
        <v/>
      </c>
      <c r="BV197">
        <f>IF(ISNUMBER(BR197),(AH197-BS197)^2,"")</f>
        <v/>
      </c>
    </row>
    <row r="198">
      <c r="O198">
        <f>IF($R198="","",CHOOSE($Q$2,YEAR(R198)*12+MONTH(R198),INT((R198-2)/7),YEAR(R198)*4+ROUNDUP(MONTH(R198)/3)))</f>
        <v/>
      </c>
      <c r="P198">
        <f>IF($R198="","",IF($R199="",1,IF(O198&lt;&gt;O199,1,0)))</f>
        <v/>
      </c>
      <c r="Q198">
        <f>IF(P198=1,SUM($P$7:P198),"")</f>
        <v/>
      </c>
      <c r="R198">
        <f>IF($A198="","",IF(ISNUMBER($A198),$A198,IFERROR(DATEVALUE($A198),NA())))</f>
        <v/>
      </c>
      <c r="S198" s="7">
        <f>IFERROR(INDEX($R$7:$R$60000,MATCH(ROW()-6,$Q$7:$Q$60000,0)),"")</f>
        <v/>
      </c>
      <c r="T198">
        <f>IFERROR(INDEX($B$7:$B$60000,MATCH(ROW()-6,$Q$7:$Q$60000,0)),"")</f>
        <v/>
      </c>
      <c r="U198">
        <f>IFERROR(INDEX($C$7:$C$60000,MATCH(ROW()-6,$Q$7:$Q$60000,0)),"")</f>
        <v/>
      </c>
      <c r="V198">
        <f>IFERROR(INDEX($D$7:$D$60000,MATCH(ROW()-6,$Q$7:$Q$60000,0)),"")</f>
        <v/>
      </c>
      <c r="W198">
        <f>IFERROR(INDEX($E$7:$E$60000,MATCH(ROW()-6,$Q$7:$Q$60000,0)),"")</f>
        <v/>
      </c>
      <c r="X198">
        <f>IFERROR(INDEX($F$7:$F$60000,MATCH(ROW()-6,$Q$7:$Q$60000,0)),"")</f>
        <v/>
      </c>
      <c r="Y198">
        <f>IFERROR(INDEX($G$7:$G$60000,MATCH(ROW()-6,$Q$7:$Q$60000,0)),"")</f>
        <v/>
      </c>
      <c r="Z198">
        <f>IFERROR(INDEX($H$7:$H$60000,MATCH(ROW()-6,$Q$7:$Q$60000,0)),"")</f>
        <v/>
      </c>
      <c r="AA198">
        <f>IFERROR(INDEX($I$7:$I$60000,MATCH(ROW()-6,$Q$7:$Q$60000,0)),"")</f>
        <v/>
      </c>
      <c r="AB198">
        <f>IFERROR(INDEX($J$7:$J$60000,MATCH(ROW()-6,$Q$7:$Q$60000,0)),"")</f>
        <v/>
      </c>
      <c r="AC198">
        <f>IFERROR(INDEX($K$7:$K$60000,MATCH(ROW()-6,$Q$7:$Q$60000,0)),"")</f>
        <v/>
      </c>
      <c r="AD198">
        <f>IFERROR(INDEX($L$7:$L$60000,MATCH(ROW()-6,$Q$7:$Q$60000,0)),"")</f>
        <v/>
      </c>
      <c r="AE198">
        <f>IFERROR(INDEX($M$7:$M$60000,MATCH(ROW()-6,$Q$7:$Q$60000,0)),"")</f>
        <v/>
      </c>
      <c r="AF198">
        <f>IFERROR(INDEX($N$7:$N$60000,MATCH(ROW()-6,$Q$7:$Q$60000,0)),"")</f>
        <v/>
      </c>
      <c r="AH198" s="9">
        <f>IF(OR($S198="",$S197=""),"",LN($T198/$T197))</f>
        <v/>
      </c>
      <c r="AI198" s="9">
        <f>IF(OR($S198="",$S197=""),"",$C$2*LN(U198/U197))</f>
        <v/>
      </c>
      <c r="AJ198" s="9">
        <f>IF(OR($S198="",$S197=""),"",$D$2*(V198-V197))</f>
        <v/>
      </c>
      <c r="AK198" s="9">
        <f>IF(OR($S198="",$S197=""),"",$E$2*(W198-W197))</f>
        <v/>
      </c>
      <c r="AL198" s="9">
        <f>IF(OR($S198="",$S197=""),"",$F$2*LN(X198/X197))</f>
        <v/>
      </c>
      <c r="AM198" s="9">
        <f>IF(OR($S198="",$S197=""),"",$G$2*(Y198-Y197))</f>
        <v/>
      </c>
      <c r="AN198" s="9">
        <f>IF(OR($S198="",$S197=""),"",$H$2*LN(Z198/Z197))</f>
        <v/>
      </c>
      <c r="AO198" s="9">
        <f>IF(OR($S198="",$S197=""),"",$I$2*(AA198-AA197))</f>
        <v/>
      </c>
      <c r="AP198" s="9">
        <f>IF(OR($S198="",$S197=""),"",$J$2*LN(AB198/AB197))</f>
        <v/>
      </c>
      <c r="AQ198" s="9">
        <f>IF(OR($S198="",$S197=""),"",$K$2*(AC198-AC197))</f>
        <v/>
      </c>
      <c r="AR198" s="9">
        <f>IF(OR($S198="",$S197=""),"",$L$2*LN(AD198/AD197))</f>
        <v/>
      </c>
      <c r="AS198" s="9">
        <f>IF(OR($S198="",$S197=""),"",$M$2*LN(AE198/AE197))</f>
        <v/>
      </c>
      <c r="AT198" s="9">
        <f>IF(OR($S198="",$S197=""),"",$N$2*LN(AF198/AF197))</f>
        <v/>
      </c>
      <c r="AV198" s="9">
        <f>IF($AH198="","",$AY$16+$AY$4*AI198+$AY$5*AJ198+$AY$6*AK198+$AY$7*AL198+$AY$8*AM198+$AY$9*AN198+$AY$10*AO198+$AY$11*AP198+$AY$12*AQ198+$AY$13*AR198+$AY$14*AS198+$AY$15*AT198)</f>
        <v/>
      </c>
      <c r="BC198" s="10">
        <f>IF((ROW()-6)&lt;=$Q$3,INDEX(LINEST(AH139:AH198,AI139:AT198,TRUE,TRUE),1,13)*$Q$4,"")</f>
        <v/>
      </c>
      <c r="BD198" s="9">
        <f>IF((ROW()-6)&lt;=$Q$3,INDEX(LINEST(AH139:AH198,AI139:AT198,TRUE,TRUE),1,12),"")</f>
        <v/>
      </c>
      <c r="BE198" s="9">
        <f>IF((ROW()-6)&lt;=$Q$3,INDEX(LINEST(AH139:AH198,AI139:AT198,TRUE,TRUE),1,11),"")</f>
        <v/>
      </c>
      <c r="BF198" s="9">
        <f>IF((ROW()-6)&lt;=$Q$3,INDEX(LINEST(AH139:AH198,AI139:AT198,TRUE,TRUE),1,10),"")</f>
        <v/>
      </c>
      <c r="BG198" s="9">
        <f>IF((ROW()-6)&lt;=$Q$3,INDEX(LINEST(AH139:AH198,AI139:AT198,TRUE,TRUE),1,9),"")</f>
        <v/>
      </c>
      <c r="BH198" s="9">
        <f>IF((ROW()-6)&lt;=$Q$3,INDEX(LINEST(AH139:AH198,AI139:AT198,TRUE,TRUE),1,8),"")</f>
        <v/>
      </c>
      <c r="BI198" s="9">
        <f>IF((ROW()-6)&lt;=$Q$3,INDEX(LINEST(AH139:AH198,AI139:AT198,TRUE,TRUE),1,7),"")</f>
        <v/>
      </c>
      <c r="BJ198" s="9">
        <f>IF((ROW()-6)&lt;=$Q$3,INDEX(LINEST(AH139:AH198,AI139:AT198,TRUE,TRUE),1,6),"")</f>
        <v/>
      </c>
      <c r="BK198" s="9">
        <f>IF((ROW()-6)&lt;=$Q$3,INDEX(LINEST(AH139:AH198,AI139:AT198,TRUE,TRUE),1,5),"")</f>
        <v/>
      </c>
      <c r="BL198" s="9">
        <f>IF((ROW()-6)&lt;=$Q$3,INDEX(LINEST(AH139:AH198,AI139:AT198,TRUE,TRUE),1,4),"")</f>
        <v/>
      </c>
      <c r="BM198" s="9">
        <f>IF((ROW()-6)&lt;=$Q$3,INDEX(LINEST(AH139:AH198,AI139:AT198,TRUE,TRUE),1,3),"")</f>
        <v/>
      </c>
      <c r="BN198" s="9">
        <f>IF((ROW()-6)&lt;=$Q$3,INDEX(LINEST(AH139:AH198,AI139:AT198,TRUE,TRUE),1,2),"")</f>
        <v/>
      </c>
      <c r="BO198" s="9">
        <f>IF((ROW()-6)&lt;=$Q$3,INDEX(LINEST(AH139:AH198,AI139:AT198,TRUE,TRUE),1,1),"")</f>
        <v/>
      </c>
      <c r="BP198" s="10">
        <f>IF((ROW()-6)&lt;=$Q$3,INDEX(LINEST(AH139:AH198,AI139:AT198,TRUE,TRUE),3,1),"")</f>
        <v/>
      </c>
      <c r="BR198" s="9">
        <f>IF(AND((ROW()-6)&lt;=$Q$3,ISNUMBER(BC197)),BC197/$Q$4+BD197*AI198+BE197*AJ198+BF197*AK198+BG197*AL198+BH197*AM198+BI197*AN198+BJ197*AO198+BK197*AP198+BL197*AQ198+BM197*AR198+BN197*AS198+BO197*AT198,"")</f>
        <v/>
      </c>
      <c r="BS198">
        <f>IF(ISNUMBER(BR198),AVERAGE(AH138:AH197),"")</f>
        <v/>
      </c>
      <c r="BT198">
        <f>IF(ISNUMBER(BR198),(AH198-BR198)^2,"")</f>
        <v/>
      </c>
      <c r="BU198">
        <f>IF(ISNUMBER(BR198),AH198^2,"")</f>
        <v/>
      </c>
      <c r="BV198">
        <f>IF(ISNUMBER(BR198),(AH198-BS198)^2,"")</f>
        <v/>
      </c>
    </row>
    <row r="199">
      <c r="O199">
        <f>IF($R199="","",CHOOSE($Q$2,YEAR(R199)*12+MONTH(R199),INT((R199-2)/7),YEAR(R199)*4+ROUNDUP(MONTH(R199)/3)))</f>
        <v/>
      </c>
      <c r="P199">
        <f>IF($R199="","",IF($R200="",1,IF(O199&lt;&gt;O200,1,0)))</f>
        <v/>
      </c>
      <c r="Q199">
        <f>IF(P199=1,SUM($P$7:P199),"")</f>
        <v/>
      </c>
      <c r="R199">
        <f>IF($A199="","",IF(ISNUMBER($A199),$A199,IFERROR(DATEVALUE($A199),NA())))</f>
        <v/>
      </c>
      <c r="S199" s="7">
        <f>IFERROR(INDEX($R$7:$R$60000,MATCH(ROW()-6,$Q$7:$Q$60000,0)),"")</f>
        <v/>
      </c>
      <c r="T199">
        <f>IFERROR(INDEX($B$7:$B$60000,MATCH(ROW()-6,$Q$7:$Q$60000,0)),"")</f>
        <v/>
      </c>
      <c r="U199">
        <f>IFERROR(INDEX($C$7:$C$60000,MATCH(ROW()-6,$Q$7:$Q$60000,0)),"")</f>
        <v/>
      </c>
      <c r="V199">
        <f>IFERROR(INDEX($D$7:$D$60000,MATCH(ROW()-6,$Q$7:$Q$60000,0)),"")</f>
        <v/>
      </c>
      <c r="W199">
        <f>IFERROR(INDEX($E$7:$E$60000,MATCH(ROW()-6,$Q$7:$Q$60000,0)),"")</f>
        <v/>
      </c>
      <c r="X199">
        <f>IFERROR(INDEX($F$7:$F$60000,MATCH(ROW()-6,$Q$7:$Q$60000,0)),"")</f>
        <v/>
      </c>
      <c r="Y199">
        <f>IFERROR(INDEX($G$7:$G$60000,MATCH(ROW()-6,$Q$7:$Q$60000,0)),"")</f>
        <v/>
      </c>
      <c r="Z199">
        <f>IFERROR(INDEX($H$7:$H$60000,MATCH(ROW()-6,$Q$7:$Q$60000,0)),"")</f>
        <v/>
      </c>
      <c r="AA199">
        <f>IFERROR(INDEX($I$7:$I$60000,MATCH(ROW()-6,$Q$7:$Q$60000,0)),"")</f>
        <v/>
      </c>
      <c r="AB199">
        <f>IFERROR(INDEX($J$7:$J$60000,MATCH(ROW()-6,$Q$7:$Q$60000,0)),"")</f>
        <v/>
      </c>
      <c r="AC199">
        <f>IFERROR(INDEX($K$7:$K$60000,MATCH(ROW()-6,$Q$7:$Q$60000,0)),"")</f>
        <v/>
      </c>
      <c r="AD199">
        <f>IFERROR(INDEX($L$7:$L$60000,MATCH(ROW()-6,$Q$7:$Q$60000,0)),"")</f>
        <v/>
      </c>
      <c r="AE199">
        <f>IFERROR(INDEX($M$7:$M$60000,MATCH(ROW()-6,$Q$7:$Q$60000,0)),"")</f>
        <v/>
      </c>
      <c r="AF199">
        <f>IFERROR(INDEX($N$7:$N$60000,MATCH(ROW()-6,$Q$7:$Q$60000,0)),"")</f>
        <v/>
      </c>
      <c r="AH199" s="9">
        <f>IF(OR($S199="",$S198=""),"",LN($T199/$T198))</f>
        <v/>
      </c>
      <c r="AI199" s="9">
        <f>IF(OR($S199="",$S198=""),"",$C$2*LN(U199/U198))</f>
        <v/>
      </c>
      <c r="AJ199" s="9">
        <f>IF(OR($S199="",$S198=""),"",$D$2*(V199-V198))</f>
        <v/>
      </c>
      <c r="AK199" s="9">
        <f>IF(OR($S199="",$S198=""),"",$E$2*(W199-W198))</f>
        <v/>
      </c>
      <c r="AL199" s="9">
        <f>IF(OR($S199="",$S198=""),"",$F$2*LN(X199/X198))</f>
        <v/>
      </c>
      <c r="AM199" s="9">
        <f>IF(OR($S199="",$S198=""),"",$G$2*(Y199-Y198))</f>
        <v/>
      </c>
      <c r="AN199" s="9">
        <f>IF(OR($S199="",$S198=""),"",$H$2*LN(Z199/Z198))</f>
        <v/>
      </c>
      <c r="AO199" s="9">
        <f>IF(OR($S199="",$S198=""),"",$I$2*(AA199-AA198))</f>
        <v/>
      </c>
      <c r="AP199" s="9">
        <f>IF(OR($S199="",$S198=""),"",$J$2*LN(AB199/AB198))</f>
        <v/>
      </c>
      <c r="AQ199" s="9">
        <f>IF(OR($S199="",$S198=""),"",$K$2*(AC199-AC198))</f>
        <v/>
      </c>
      <c r="AR199" s="9">
        <f>IF(OR($S199="",$S198=""),"",$L$2*LN(AD199/AD198))</f>
        <v/>
      </c>
      <c r="AS199" s="9">
        <f>IF(OR($S199="",$S198=""),"",$M$2*LN(AE199/AE198))</f>
        <v/>
      </c>
      <c r="AT199" s="9">
        <f>IF(OR($S199="",$S198=""),"",$N$2*LN(AF199/AF198))</f>
        <v/>
      </c>
      <c r="AV199" s="9">
        <f>IF($AH199="","",$AY$16+$AY$4*AI199+$AY$5*AJ199+$AY$6*AK199+$AY$7*AL199+$AY$8*AM199+$AY$9*AN199+$AY$10*AO199+$AY$11*AP199+$AY$12*AQ199+$AY$13*AR199+$AY$14*AS199+$AY$15*AT199)</f>
        <v/>
      </c>
      <c r="BC199" s="10">
        <f>IF((ROW()-6)&lt;=$Q$3,INDEX(LINEST(AH140:AH199,AI140:AT199,TRUE,TRUE),1,13)*$Q$4,"")</f>
        <v/>
      </c>
      <c r="BD199" s="9">
        <f>IF((ROW()-6)&lt;=$Q$3,INDEX(LINEST(AH140:AH199,AI140:AT199,TRUE,TRUE),1,12),"")</f>
        <v/>
      </c>
      <c r="BE199" s="9">
        <f>IF((ROW()-6)&lt;=$Q$3,INDEX(LINEST(AH140:AH199,AI140:AT199,TRUE,TRUE),1,11),"")</f>
        <v/>
      </c>
      <c r="BF199" s="9">
        <f>IF((ROW()-6)&lt;=$Q$3,INDEX(LINEST(AH140:AH199,AI140:AT199,TRUE,TRUE),1,10),"")</f>
        <v/>
      </c>
      <c r="BG199" s="9">
        <f>IF((ROW()-6)&lt;=$Q$3,INDEX(LINEST(AH140:AH199,AI140:AT199,TRUE,TRUE),1,9),"")</f>
        <v/>
      </c>
      <c r="BH199" s="9">
        <f>IF((ROW()-6)&lt;=$Q$3,INDEX(LINEST(AH140:AH199,AI140:AT199,TRUE,TRUE),1,8),"")</f>
        <v/>
      </c>
      <c r="BI199" s="9">
        <f>IF((ROW()-6)&lt;=$Q$3,INDEX(LINEST(AH140:AH199,AI140:AT199,TRUE,TRUE),1,7),"")</f>
        <v/>
      </c>
      <c r="BJ199" s="9">
        <f>IF((ROW()-6)&lt;=$Q$3,INDEX(LINEST(AH140:AH199,AI140:AT199,TRUE,TRUE),1,6),"")</f>
        <v/>
      </c>
      <c r="BK199" s="9">
        <f>IF((ROW()-6)&lt;=$Q$3,INDEX(LINEST(AH140:AH199,AI140:AT199,TRUE,TRUE),1,5),"")</f>
        <v/>
      </c>
      <c r="BL199" s="9">
        <f>IF((ROW()-6)&lt;=$Q$3,INDEX(LINEST(AH140:AH199,AI140:AT199,TRUE,TRUE),1,4),"")</f>
        <v/>
      </c>
      <c r="BM199" s="9">
        <f>IF((ROW()-6)&lt;=$Q$3,INDEX(LINEST(AH140:AH199,AI140:AT199,TRUE,TRUE),1,3),"")</f>
        <v/>
      </c>
      <c r="BN199" s="9">
        <f>IF((ROW()-6)&lt;=$Q$3,INDEX(LINEST(AH140:AH199,AI140:AT199,TRUE,TRUE),1,2),"")</f>
        <v/>
      </c>
      <c r="BO199" s="9">
        <f>IF((ROW()-6)&lt;=$Q$3,INDEX(LINEST(AH140:AH199,AI140:AT199,TRUE,TRUE),1,1),"")</f>
        <v/>
      </c>
      <c r="BP199" s="10">
        <f>IF((ROW()-6)&lt;=$Q$3,INDEX(LINEST(AH140:AH199,AI140:AT199,TRUE,TRUE),3,1),"")</f>
        <v/>
      </c>
      <c r="BR199" s="9">
        <f>IF(AND((ROW()-6)&lt;=$Q$3,ISNUMBER(BC198)),BC198/$Q$4+BD198*AI199+BE198*AJ199+BF198*AK199+BG198*AL199+BH198*AM199+BI198*AN199+BJ198*AO199+BK198*AP199+BL198*AQ199+BM198*AR199+BN198*AS199+BO198*AT199,"")</f>
        <v/>
      </c>
      <c r="BS199">
        <f>IF(ISNUMBER(BR199),AVERAGE(AH139:AH198),"")</f>
        <v/>
      </c>
      <c r="BT199">
        <f>IF(ISNUMBER(BR199),(AH199-BR199)^2,"")</f>
        <v/>
      </c>
      <c r="BU199">
        <f>IF(ISNUMBER(BR199),AH199^2,"")</f>
        <v/>
      </c>
      <c r="BV199">
        <f>IF(ISNUMBER(BR199),(AH199-BS199)^2,"")</f>
        <v/>
      </c>
    </row>
    <row r="200">
      <c r="O200">
        <f>IF($R200="","",CHOOSE($Q$2,YEAR(R200)*12+MONTH(R200),INT((R200-2)/7),YEAR(R200)*4+ROUNDUP(MONTH(R200)/3)))</f>
        <v/>
      </c>
      <c r="P200">
        <f>IF($R200="","",IF($R201="",1,IF(O200&lt;&gt;O201,1,0)))</f>
        <v/>
      </c>
      <c r="Q200">
        <f>IF(P200=1,SUM($P$7:P200),"")</f>
        <v/>
      </c>
      <c r="R200">
        <f>IF($A200="","",IF(ISNUMBER($A200),$A200,IFERROR(DATEVALUE($A200),NA())))</f>
        <v/>
      </c>
      <c r="S200" s="7">
        <f>IFERROR(INDEX($R$7:$R$60000,MATCH(ROW()-6,$Q$7:$Q$60000,0)),"")</f>
        <v/>
      </c>
      <c r="T200">
        <f>IFERROR(INDEX($B$7:$B$60000,MATCH(ROW()-6,$Q$7:$Q$60000,0)),"")</f>
        <v/>
      </c>
      <c r="U200">
        <f>IFERROR(INDEX($C$7:$C$60000,MATCH(ROW()-6,$Q$7:$Q$60000,0)),"")</f>
        <v/>
      </c>
      <c r="V200">
        <f>IFERROR(INDEX($D$7:$D$60000,MATCH(ROW()-6,$Q$7:$Q$60000,0)),"")</f>
        <v/>
      </c>
      <c r="W200">
        <f>IFERROR(INDEX($E$7:$E$60000,MATCH(ROW()-6,$Q$7:$Q$60000,0)),"")</f>
        <v/>
      </c>
      <c r="X200">
        <f>IFERROR(INDEX($F$7:$F$60000,MATCH(ROW()-6,$Q$7:$Q$60000,0)),"")</f>
        <v/>
      </c>
      <c r="Y200">
        <f>IFERROR(INDEX($G$7:$G$60000,MATCH(ROW()-6,$Q$7:$Q$60000,0)),"")</f>
        <v/>
      </c>
      <c r="Z200">
        <f>IFERROR(INDEX($H$7:$H$60000,MATCH(ROW()-6,$Q$7:$Q$60000,0)),"")</f>
        <v/>
      </c>
      <c r="AA200">
        <f>IFERROR(INDEX($I$7:$I$60000,MATCH(ROW()-6,$Q$7:$Q$60000,0)),"")</f>
        <v/>
      </c>
      <c r="AB200">
        <f>IFERROR(INDEX($J$7:$J$60000,MATCH(ROW()-6,$Q$7:$Q$60000,0)),"")</f>
        <v/>
      </c>
      <c r="AC200">
        <f>IFERROR(INDEX($K$7:$K$60000,MATCH(ROW()-6,$Q$7:$Q$60000,0)),"")</f>
        <v/>
      </c>
      <c r="AD200">
        <f>IFERROR(INDEX($L$7:$L$60000,MATCH(ROW()-6,$Q$7:$Q$60000,0)),"")</f>
        <v/>
      </c>
      <c r="AE200">
        <f>IFERROR(INDEX($M$7:$M$60000,MATCH(ROW()-6,$Q$7:$Q$60000,0)),"")</f>
        <v/>
      </c>
      <c r="AF200">
        <f>IFERROR(INDEX($N$7:$N$60000,MATCH(ROW()-6,$Q$7:$Q$60000,0)),"")</f>
        <v/>
      </c>
      <c r="AH200" s="9">
        <f>IF(OR($S200="",$S199=""),"",LN($T200/$T199))</f>
        <v/>
      </c>
      <c r="AI200" s="9">
        <f>IF(OR($S200="",$S199=""),"",$C$2*LN(U200/U199))</f>
        <v/>
      </c>
      <c r="AJ200" s="9">
        <f>IF(OR($S200="",$S199=""),"",$D$2*(V200-V199))</f>
        <v/>
      </c>
      <c r="AK200" s="9">
        <f>IF(OR($S200="",$S199=""),"",$E$2*(W200-W199))</f>
        <v/>
      </c>
      <c r="AL200" s="9">
        <f>IF(OR($S200="",$S199=""),"",$F$2*LN(X200/X199))</f>
        <v/>
      </c>
      <c r="AM200" s="9">
        <f>IF(OR($S200="",$S199=""),"",$G$2*(Y200-Y199))</f>
        <v/>
      </c>
      <c r="AN200" s="9">
        <f>IF(OR($S200="",$S199=""),"",$H$2*LN(Z200/Z199))</f>
        <v/>
      </c>
      <c r="AO200" s="9">
        <f>IF(OR($S200="",$S199=""),"",$I$2*(AA200-AA199))</f>
        <v/>
      </c>
      <c r="AP200" s="9">
        <f>IF(OR($S200="",$S199=""),"",$J$2*LN(AB200/AB199))</f>
        <v/>
      </c>
      <c r="AQ200" s="9">
        <f>IF(OR($S200="",$S199=""),"",$K$2*(AC200-AC199))</f>
        <v/>
      </c>
      <c r="AR200" s="9">
        <f>IF(OR($S200="",$S199=""),"",$L$2*LN(AD200/AD199))</f>
        <v/>
      </c>
      <c r="AS200" s="9">
        <f>IF(OR($S200="",$S199=""),"",$M$2*LN(AE200/AE199))</f>
        <v/>
      </c>
      <c r="AT200" s="9">
        <f>IF(OR($S200="",$S199=""),"",$N$2*LN(AF200/AF199))</f>
        <v/>
      </c>
      <c r="AV200" s="9">
        <f>IF($AH200="","",$AY$16+$AY$4*AI200+$AY$5*AJ200+$AY$6*AK200+$AY$7*AL200+$AY$8*AM200+$AY$9*AN200+$AY$10*AO200+$AY$11*AP200+$AY$12*AQ200+$AY$13*AR200+$AY$14*AS200+$AY$15*AT200)</f>
        <v/>
      </c>
      <c r="BC200" s="10">
        <f>IF((ROW()-6)&lt;=$Q$3,INDEX(LINEST(AH141:AH200,AI141:AT200,TRUE,TRUE),1,13)*$Q$4,"")</f>
        <v/>
      </c>
      <c r="BD200" s="9">
        <f>IF((ROW()-6)&lt;=$Q$3,INDEX(LINEST(AH141:AH200,AI141:AT200,TRUE,TRUE),1,12),"")</f>
        <v/>
      </c>
      <c r="BE200" s="9">
        <f>IF((ROW()-6)&lt;=$Q$3,INDEX(LINEST(AH141:AH200,AI141:AT200,TRUE,TRUE),1,11),"")</f>
        <v/>
      </c>
      <c r="BF200" s="9">
        <f>IF((ROW()-6)&lt;=$Q$3,INDEX(LINEST(AH141:AH200,AI141:AT200,TRUE,TRUE),1,10),"")</f>
        <v/>
      </c>
      <c r="BG200" s="9">
        <f>IF((ROW()-6)&lt;=$Q$3,INDEX(LINEST(AH141:AH200,AI141:AT200,TRUE,TRUE),1,9),"")</f>
        <v/>
      </c>
      <c r="BH200" s="9">
        <f>IF((ROW()-6)&lt;=$Q$3,INDEX(LINEST(AH141:AH200,AI141:AT200,TRUE,TRUE),1,8),"")</f>
        <v/>
      </c>
      <c r="BI200" s="9">
        <f>IF((ROW()-6)&lt;=$Q$3,INDEX(LINEST(AH141:AH200,AI141:AT200,TRUE,TRUE),1,7),"")</f>
        <v/>
      </c>
      <c r="BJ200" s="9">
        <f>IF((ROW()-6)&lt;=$Q$3,INDEX(LINEST(AH141:AH200,AI141:AT200,TRUE,TRUE),1,6),"")</f>
        <v/>
      </c>
      <c r="BK200" s="9">
        <f>IF((ROW()-6)&lt;=$Q$3,INDEX(LINEST(AH141:AH200,AI141:AT200,TRUE,TRUE),1,5),"")</f>
        <v/>
      </c>
      <c r="BL200" s="9">
        <f>IF((ROW()-6)&lt;=$Q$3,INDEX(LINEST(AH141:AH200,AI141:AT200,TRUE,TRUE),1,4),"")</f>
        <v/>
      </c>
      <c r="BM200" s="9">
        <f>IF((ROW()-6)&lt;=$Q$3,INDEX(LINEST(AH141:AH200,AI141:AT200,TRUE,TRUE),1,3),"")</f>
        <v/>
      </c>
      <c r="BN200" s="9">
        <f>IF((ROW()-6)&lt;=$Q$3,INDEX(LINEST(AH141:AH200,AI141:AT200,TRUE,TRUE),1,2),"")</f>
        <v/>
      </c>
      <c r="BO200" s="9">
        <f>IF((ROW()-6)&lt;=$Q$3,INDEX(LINEST(AH141:AH200,AI141:AT200,TRUE,TRUE),1,1),"")</f>
        <v/>
      </c>
      <c r="BP200" s="10">
        <f>IF((ROW()-6)&lt;=$Q$3,INDEX(LINEST(AH141:AH200,AI141:AT200,TRUE,TRUE),3,1),"")</f>
        <v/>
      </c>
      <c r="BR200" s="9">
        <f>IF(AND((ROW()-6)&lt;=$Q$3,ISNUMBER(BC199)),BC199/$Q$4+BD199*AI200+BE199*AJ200+BF199*AK200+BG199*AL200+BH199*AM200+BI199*AN200+BJ199*AO200+BK199*AP200+BL199*AQ200+BM199*AR200+BN199*AS200+BO199*AT200,"")</f>
        <v/>
      </c>
      <c r="BS200">
        <f>IF(ISNUMBER(BR200),AVERAGE(AH140:AH199),"")</f>
        <v/>
      </c>
      <c r="BT200">
        <f>IF(ISNUMBER(BR200),(AH200-BR200)^2,"")</f>
        <v/>
      </c>
      <c r="BU200">
        <f>IF(ISNUMBER(BR200),AH200^2,"")</f>
        <v/>
      </c>
      <c r="BV200">
        <f>IF(ISNUMBER(BR200),(AH200-BS200)^2,"")</f>
        <v/>
      </c>
    </row>
    <row r="201">
      <c r="O201">
        <f>IF($R201="","",CHOOSE($Q$2,YEAR(R201)*12+MONTH(R201),INT((R201-2)/7),YEAR(R201)*4+ROUNDUP(MONTH(R201)/3)))</f>
        <v/>
      </c>
      <c r="P201">
        <f>IF($R201="","",IF($R202="",1,IF(O201&lt;&gt;O202,1,0)))</f>
        <v/>
      </c>
      <c r="Q201">
        <f>IF(P201=1,SUM($P$7:P201),"")</f>
        <v/>
      </c>
      <c r="R201">
        <f>IF($A201="","",IF(ISNUMBER($A201),$A201,IFERROR(DATEVALUE($A201),NA())))</f>
        <v/>
      </c>
      <c r="S201" s="7">
        <f>IFERROR(INDEX($R$7:$R$60000,MATCH(ROW()-6,$Q$7:$Q$60000,0)),"")</f>
        <v/>
      </c>
      <c r="T201">
        <f>IFERROR(INDEX($B$7:$B$60000,MATCH(ROW()-6,$Q$7:$Q$60000,0)),"")</f>
        <v/>
      </c>
      <c r="U201">
        <f>IFERROR(INDEX($C$7:$C$60000,MATCH(ROW()-6,$Q$7:$Q$60000,0)),"")</f>
        <v/>
      </c>
      <c r="V201">
        <f>IFERROR(INDEX($D$7:$D$60000,MATCH(ROW()-6,$Q$7:$Q$60000,0)),"")</f>
        <v/>
      </c>
      <c r="W201">
        <f>IFERROR(INDEX($E$7:$E$60000,MATCH(ROW()-6,$Q$7:$Q$60000,0)),"")</f>
        <v/>
      </c>
      <c r="X201">
        <f>IFERROR(INDEX($F$7:$F$60000,MATCH(ROW()-6,$Q$7:$Q$60000,0)),"")</f>
        <v/>
      </c>
      <c r="Y201">
        <f>IFERROR(INDEX($G$7:$G$60000,MATCH(ROW()-6,$Q$7:$Q$60000,0)),"")</f>
        <v/>
      </c>
      <c r="Z201">
        <f>IFERROR(INDEX($H$7:$H$60000,MATCH(ROW()-6,$Q$7:$Q$60000,0)),"")</f>
        <v/>
      </c>
      <c r="AA201">
        <f>IFERROR(INDEX($I$7:$I$60000,MATCH(ROW()-6,$Q$7:$Q$60000,0)),"")</f>
        <v/>
      </c>
      <c r="AB201">
        <f>IFERROR(INDEX($J$7:$J$60000,MATCH(ROW()-6,$Q$7:$Q$60000,0)),"")</f>
        <v/>
      </c>
      <c r="AC201">
        <f>IFERROR(INDEX($K$7:$K$60000,MATCH(ROW()-6,$Q$7:$Q$60000,0)),"")</f>
        <v/>
      </c>
      <c r="AD201">
        <f>IFERROR(INDEX($L$7:$L$60000,MATCH(ROW()-6,$Q$7:$Q$60000,0)),"")</f>
        <v/>
      </c>
      <c r="AE201">
        <f>IFERROR(INDEX($M$7:$M$60000,MATCH(ROW()-6,$Q$7:$Q$60000,0)),"")</f>
        <v/>
      </c>
      <c r="AF201">
        <f>IFERROR(INDEX($N$7:$N$60000,MATCH(ROW()-6,$Q$7:$Q$60000,0)),"")</f>
        <v/>
      </c>
      <c r="AH201" s="9">
        <f>IF(OR($S201="",$S200=""),"",LN($T201/$T200))</f>
        <v/>
      </c>
      <c r="AI201" s="9">
        <f>IF(OR($S201="",$S200=""),"",$C$2*LN(U201/U200))</f>
        <v/>
      </c>
      <c r="AJ201" s="9">
        <f>IF(OR($S201="",$S200=""),"",$D$2*(V201-V200))</f>
        <v/>
      </c>
      <c r="AK201" s="9">
        <f>IF(OR($S201="",$S200=""),"",$E$2*(W201-W200))</f>
        <v/>
      </c>
      <c r="AL201" s="9">
        <f>IF(OR($S201="",$S200=""),"",$F$2*LN(X201/X200))</f>
        <v/>
      </c>
      <c r="AM201" s="9">
        <f>IF(OR($S201="",$S200=""),"",$G$2*(Y201-Y200))</f>
        <v/>
      </c>
      <c r="AN201" s="9">
        <f>IF(OR($S201="",$S200=""),"",$H$2*LN(Z201/Z200))</f>
        <v/>
      </c>
      <c r="AO201" s="9">
        <f>IF(OR($S201="",$S200=""),"",$I$2*(AA201-AA200))</f>
        <v/>
      </c>
      <c r="AP201" s="9">
        <f>IF(OR($S201="",$S200=""),"",$J$2*LN(AB201/AB200))</f>
        <v/>
      </c>
      <c r="AQ201" s="9">
        <f>IF(OR($S201="",$S200=""),"",$K$2*(AC201-AC200))</f>
        <v/>
      </c>
      <c r="AR201" s="9">
        <f>IF(OR($S201="",$S200=""),"",$L$2*LN(AD201/AD200))</f>
        <v/>
      </c>
      <c r="AS201" s="9">
        <f>IF(OR($S201="",$S200=""),"",$M$2*LN(AE201/AE200))</f>
        <v/>
      </c>
      <c r="AT201" s="9">
        <f>IF(OR($S201="",$S200=""),"",$N$2*LN(AF201/AF200))</f>
        <v/>
      </c>
      <c r="AV201" s="9">
        <f>IF($AH201="","",$AY$16+$AY$4*AI201+$AY$5*AJ201+$AY$6*AK201+$AY$7*AL201+$AY$8*AM201+$AY$9*AN201+$AY$10*AO201+$AY$11*AP201+$AY$12*AQ201+$AY$13*AR201+$AY$14*AS201+$AY$15*AT201)</f>
        <v/>
      </c>
      <c r="BC201" s="10">
        <f>IF((ROW()-6)&lt;=$Q$3,INDEX(LINEST(AH142:AH201,AI142:AT201,TRUE,TRUE),1,13)*$Q$4,"")</f>
        <v/>
      </c>
      <c r="BD201" s="9">
        <f>IF((ROW()-6)&lt;=$Q$3,INDEX(LINEST(AH142:AH201,AI142:AT201,TRUE,TRUE),1,12),"")</f>
        <v/>
      </c>
      <c r="BE201" s="9">
        <f>IF((ROW()-6)&lt;=$Q$3,INDEX(LINEST(AH142:AH201,AI142:AT201,TRUE,TRUE),1,11),"")</f>
        <v/>
      </c>
      <c r="BF201" s="9">
        <f>IF((ROW()-6)&lt;=$Q$3,INDEX(LINEST(AH142:AH201,AI142:AT201,TRUE,TRUE),1,10),"")</f>
        <v/>
      </c>
      <c r="BG201" s="9">
        <f>IF((ROW()-6)&lt;=$Q$3,INDEX(LINEST(AH142:AH201,AI142:AT201,TRUE,TRUE),1,9),"")</f>
        <v/>
      </c>
      <c r="BH201" s="9">
        <f>IF((ROW()-6)&lt;=$Q$3,INDEX(LINEST(AH142:AH201,AI142:AT201,TRUE,TRUE),1,8),"")</f>
        <v/>
      </c>
      <c r="BI201" s="9">
        <f>IF((ROW()-6)&lt;=$Q$3,INDEX(LINEST(AH142:AH201,AI142:AT201,TRUE,TRUE),1,7),"")</f>
        <v/>
      </c>
      <c r="BJ201" s="9">
        <f>IF((ROW()-6)&lt;=$Q$3,INDEX(LINEST(AH142:AH201,AI142:AT201,TRUE,TRUE),1,6),"")</f>
        <v/>
      </c>
      <c r="BK201" s="9">
        <f>IF((ROW()-6)&lt;=$Q$3,INDEX(LINEST(AH142:AH201,AI142:AT201,TRUE,TRUE),1,5),"")</f>
        <v/>
      </c>
      <c r="BL201" s="9">
        <f>IF((ROW()-6)&lt;=$Q$3,INDEX(LINEST(AH142:AH201,AI142:AT201,TRUE,TRUE),1,4),"")</f>
        <v/>
      </c>
      <c r="BM201" s="9">
        <f>IF((ROW()-6)&lt;=$Q$3,INDEX(LINEST(AH142:AH201,AI142:AT201,TRUE,TRUE),1,3),"")</f>
        <v/>
      </c>
      <c r="BN201" s="9">
        <f>IF((ROW()-6)&lt;=$Q$3,INDEX(LINEST(AH142:AH201,AI142:AT201,TRUE,TRUE),1,2),"")</f>
        <v/>
      </c>
      <c r="BO201" s="9">
        <f>IF((ROW()-6)&lt;=$Q$3,INDEX(LINEST(AH142:AH201,AI142:AT201,TRUE,TRUE),1,1),"")</f>
        <v/>
      </c>
      <c r="BP201" s="10">
        <f>IF((ROW()-6)&lt;=$Q$3,INDEX(LINEST(AH142:AH201,AI142:AT201,TRUE,TRUE),3,1),"")</f>
        <v/>
      </c>
      <c r="BR201" s="9">
        <f>IF(AND((ROW()-6)&lt;=$Q$3,ISNUMBER(BC200)),BC200/$Q$4+BD200*AI201+BE200*AJ201+BF200*AK201+BG200*AL201+BH200*AM201+BI200*AN201+BJ200*AO201+BK200*AP201+BL200*AQ201+BM200*AR201+BN200*AS201+BO200*AT201,"")</f>
        <v/>
      </c>
      <c r="BS201">
        <f>IF(ISNUMBER(BR201),AVERAGE(AH141:AH200),"")</f>
        <v/>
      </c>
      <c r="BT201">
        <f>IF(ISNUMBER(BR201),(AH201-BR201)^2,"")</f>
        <v/>
      </c>
      <c r="BU201">
        <f>IF(ISNUMBER(BR201),AH201^2,"")</f>
        <v/>
      </c>
      <c r="BV201">
        <f>IF(ISNUMBER(BR201),(AH201-BS201)^2,"")</f>
        <v/>
      </c>
    </row>
    <row r="202">
      <c r="O202">
        <f>IF($R202="","",CHOOSE($Q$2,YEAR(R202)*12+MONTH(R202),INT((R202-2)/7),YEAR(R202)*4+ROUNDUP(MONTH(R202)/3)))</f>
        <v/>
      </c>
      <c r="P202">
        <f>IF($R202="","",IF($R203="",1,IF(O202&lt;&gt;O203,1,0)))</f>
        <v/>
      </c>
      <c r="Q202">
        <f>IF(P202=1,SUM($P$7:P202),"")</f>
        <v/>
      </c>
      <c r="R202">
        <f>IF($A202="","",IF(ISNUMBER($A202),$A202,IFERROR(DATEVALUE($A202),NA())))</f>
        <v/>
      </c>
      <c r="S202" s="7">
        <f>IFERROR(INDEX($R$7:$R$60000,MATCH(ROW()-6,$Q$7:$Q$60000,0)),"")</f>
        <v/>
      </c>
      <c r="T202">
        <f>IFERROR(INDEX($B$7:$B$60000,MATCH(ROW()-6,$Q$7:$Q$60000,0)),"")</f>
        <v/>
      </c>
      <c r="U202">
        <f>IFERROR(INDEX($C$7:$C$60000,MATCH(ROW()-6,$Q$7:$Q$60000,0)),"")</f>
        <v/>
      </c>
      <c r="V202">
        <f>IFERROR(INDEX($D$7:$D$60000,MATCH(ROW()-6,$Q$7:$Q$60000,0)),"")</f>
        <v/>
      </c>
      <c r="W202">
        <f>IFERROR(INDEX($E$7:$E$60000,MATCH(ROW()-6,$Q$7:$Q$60000,0)),"")</f>
        <v/>
      </c>
      <c r="X202">
        <f>IFERROR(INDEX($F$7:$F$60000,MATCH(ROW()-6,$Q$7:$Q$60000,0)),"")</f>
        <v/>
      </c>
      <c r="Y202">
        <f>IFERROR(INDEX($G$7:$G$60000,MATCH(ROW()-6,$Q$7:$Q$60000,0)),"")</f>
        <v/>
      </c>
      <c r="Z202">
        <f>IFERROR(INDEX($H$7:$H$60000,MATCH(ROW()-6,$Q$7:$Q$60000,0)),"")</f>
        <v/>
      </c>
      <c r="AA202">
        <f>IFERROR(INDEX($I$7:$I$60000,MATCH(ROW()-6,$Q$7:$Q$60000,0)),"")</f>
        <v/>
      </c>
      <c r="AB202">
        <f>IFERROR(INDEX($J$7:$J$60000,MATCH(ROW()-6,$Q$7:$Q$60000,0)),"")</f>
        <v/>
      </c>
      <c r="AC202">
        <f>IFERROR(INDEX($K$7:$K$60000,MATCH(ROW()-6,$Q$7:$Q$60000,0)),"")</f>
        <v/>
      </c>
      <c r="AD202">
        <f>IFERROR(INDEX($L$7:$L$60000,MATCH(ROW()-6,$Q$7:$Q$60000,0)),"")</f>
        <v/>
      </c>
      <c r="AE202">
        <f>IFERROR(INDEX($M$7:$M$60000,MATCH(ROW()-6,$Q$7:$Q$60000,0)),"")</f>
        <v/>
      </c>
      <c r="AF202">
        <f>IFERROR(INDEX($N$7:$N$60000,MATCH(ROW()-6,$Q$7:$Q$60000,0)),"")</f>
        <v/>
      </c>
      <c r="AH202" s="9">
        <f>IF(OR($S202="",$S201=""),"",LN($T202/$T201))</f>
        <v/>
      </c>
      <c r="AI202" s="9">
        <f>IF(OR($S202="",$S201=""),"",$C$2*LN(U202/U201))</f>
        <v/>
      </c>
      <c r="AJ202" s="9">
        <f>IF(OR($S202="",$S201=""),"",$D$2*(V202-V201))</f>
        <v/>
      </c>
      <c r="AK202" s="9">
        <f>IF(OR($S202="",$S201=""),"",$E$2*(W202-W201))</f>
        <v/>
      </c>
      <c r="AL202" s="9">
        <f>IF(OR($S202="",$S201=""),"",$F$2*LN(X202/X201))</f>
        <v/>
      </c>
      <c r="AM202" s="9">
        <f>IF(OR($S202="",$S201=""),"",$G$2*(Y202-Y201))</f>
        <v/>
      </c>
      <c r="AN202" s="9">
        <f>IF(OR($S202="",$S201=""),"",$H$2*LN(Z202/Z201))</f>
        <v/>
      </c>
      <c r="AO202" s="9">
        <f>IF(OR($S202="",$S201=""),"",$I$2*(AA202-AA201))</f>
        <v/>
      </c>
      <c r="AP202" s="9">
        <f>IF(OR($S202="",$S201=""),"",$J$2*LN(AB202/AB201))</f>
        <v/>
      </c>
      <c r="AQ202" s="9">
        <f>IF(OR($S202="",$S201=""),"",$K$2*(AC202-AC201))</f>
        <v/>
      </c>
      <c r="AR202" s="9">
        <f>IF(OR($S202="",$S201=""),"",$L$2*LN(AD202/AD201))</f>
        <v/>
      </c>
      <c r="AS202" s="9">
        <f>IF(OR($S202="",$S201=""),"",$M$2*LN(AE202/AE201))</f>
        <v/>
      </c>
      <c r="AT202" s="9">
        <f>IF(OR($S202="",$S201=""),"",$N$2*LN(AF202/AF201))</f>
        <v/>
      </c>
      <c r="AV202" s="9">
        <f>IF($AH202="","",$AY$16+$AY$4*AI202+$AY$5*AJ202+$AY$6*AK202+$AY$7*AL202+$AY$8*AM202+$AY$9*AN202+$AY$10*AO202+$AY$11*AP202+$AY$12*AQ202+$AY$13*AR202+$AY$14*AS202+$AY$15*AT202)</f>
        <v/>
      </c>
      <c r="BC202" s="10">
        <f>IF((ROW()-6)&lt;=$Q$3,INDEX(LINEST(AH143:AH202,AI143:AT202,TRUE,TRUE),1,13)*$Q$4,"")</f>
        <v/>
      </c>
      <c r="BD202" s="9">
        <f>IF((ROW()-6)&lt;=$Q$3,INDEX(LINEST(AH143:AH202,AI143:AT202,TRUE,TRUE),1,12),"")</f>
        <v/>
      </c>
      <c r="BE202" s="9">
        <f>IF((ROW()-6)&lt;=$Q$3,INDEX(LINEST(AH143:AH202,AI143:AT202,TRUE,TRUE),1,11),"")</f>
        <v/>
      </c>
      <c r="BF202" s="9">
        <f>IF((ROW()-6)&lt;=$Q$3,INDEX(LINEST(AH143:AH202,AI143:AT202,TRUE,TRUE),1,10),"")</f>
        <v/>
      </c>
      <c r="BG202" s="9">
        <f>IF((ROW()-6)&lt;=$Q$3,INDEX(LINEST(AH143:AH202,AI143:AT202,TRUE,TRUE),1,9),"")</f>
        <v/>
      </c>
      <c r="BH202" s="9">
        <f>IF((ROW()-6)&lt;=$Q$3,INDEX(LINEST(AH143:AH202,AI143:AT202,TRUE,TRUE),1,8),"")</f>
        <v/>
      </c>
      <c r="BI202" s="9">
        <f>IF((ROW()-6)&lt;=$Q$3,INDEX(LINEST(AH143:AH202,AI143:AT202,TRUE,TRUE),1,7),"")</f>
        <v/>
      </c>
      <c r="BJ202" s="9">
        <f>IF((ROW()-6)&lt;=$Q$3,INDEX(LINEST(AH143:AH202,AI143:AT202,TRUE,TRUE),1,6),"")</f>
        <v/>
      </c>
      <c r="BK202" s="9">
        <f>IF((ROW()-6)&lt;=$Q$3,INDEX(LINEST(AH143:AH202,AI143:AT202,TRUE,TRUE),1,5),"")</f>
        <v/>
      </c>
      <c r="BL202" s="9">
        <f>IF((ROW()-6)&lt;=$Q$3,INDEX(LINEST(AH143:AH202,AI143:AT202,TRUE,TRUE),1,4),"")</f>
        <v/>
      </c>
      <c r="BM202" s="9">
        <f>IF((ROW()-6)&lt;=$Q$3,INDEX(LINEST(AH143:AH202,AI143:AT202,TRUE,TRUE),1,3),"")</f>
        <v/>
      </c>
      <c r="BN202" s="9">
        <f>IF((ROW()-6)&lt;=$Q$3,INDEX(LINEST(AH143:AH202,AI143:AT202,TRUE,TRUE),1,2),"")</f>
        <v/>
      </c>
      <c r="BO202" s="9">
        <f>IF((ROW()-6)&lt;=$Q$3,INDEX(LINEST(AH143:AH202,AI143:AT202,TRUE,TRUE),1,1),"")</f>
        <v/>
      </c>
      <c r="BP202" s="10">
        <f>IF((ROW()-6)&lt;=$Q$3,INDEX(LINEST(AH143:AH202,AI143:AT202,TRUE,TRUE),3,1),"")</f>
        <v/>
      </c>
      <c r="BR202" s="9">
        <f>IF(AND((ROW()-6)&lt;=$Q$3,ISNUMBER(BC201)),BC201/$Q$4+BD201*AI202+BE201*AJ202+BF201*AK202+BG201*AL202+BH201*AM202+BI201*AN202+BJ201*AO202+BK201*AP202+BL201*AQ202+BM201*AR202+BN201*AS202+BO201*AT202,"")</f>
        <v/>
      </c>
      <c r="BS202">
        <f>IF(ISNUMBER(BR202),AVERAGE(AH142:AH201),"")</f>
        <v/>
      </c>
      <c r="BT202">
        <f>IF(ISNUMBER(BR202),(AH202-BR202)^2,"")</f>
        <v/>
      </c>
      <c r="BU202">
        <f>IF(ISNUMBER(BR202),AH202^2,"")</f>
        <v/>
      </c>
      <c r="BV202">
        <f>IF(ISNUMBER(BR202),(AH202-BS202)^2,"")</f>
        <v/>
      </c>
    </row>
    <row r="203">
      <c r="O203">
        <f>IF($R203="","",CHOOSE($Q$2,YEAR(R203)*12+MONTH(R203),INT((R203-2)/7),YEAR(R203)*4+ROUNDUP(MONTH(R203)/3)))</f>
        <v/>
      </c>
      <c r="P203">
        <f>IF($R203="","",IF($R204="",1,IF(O203&lt;&gt;O204,1,0)))</f>
        <v/>
      </c>
      <c r="Q203">
        <f>IF(P203=1,SUM($P$7:P203),"")</f>
        <v/>
      </c>
      <c r="R203">
        <f>IF($A203="","",IF(ISNUMBER($A203),$A203,IFERROR(DATEVALUE($A203),NA())))</f>
        <v/>
      </c>
      <c r="S203" s="7">
        <f>IFERROR(INDEX($R$7:$R$60000,MATCH(ROW()-6,$Q$7:$Q$60000,0)),"")</f>
        <v/>
      </c>
      <c r="T203">
        <f>IFERROR(INDEX($B$7:$B$60000,MATCH(ROW()-6,$Q$7:$Q$60000,0)),"")</f>
        <v/>
      </c>
      <c r="U203">
        <f>IFERROR(INDEX($C$7:$C$60000,MATCH(ROW()-6,$Q$7:$Q$60000,0)),"")</f>
        <v/>
      </c>
      <c r="V203">
        <f>IFERROR(INDEX($D$7:$D$60000,MATCH(ROW()-6,$Q$7:$Q$60000,0)),"")</f>
        <v/>
      </c>
      <c r="W203">
        <f>IFERROR(INDEX($E$7:$E$60000,MATCH(ROW()-6,$Q$7:$Q$60000,0)),"")</f>
        <v/>
      </c>
      <c r="X203">
        <f>IFERROR(INDEX($F$7:$F$60000,MATCH(ROW()-6,$Q$7:$Q$60000,0)),"")</f>
        <v/>
      </c>
      <c r="Y203">
        <f>IFERROR(INDEX($G$7:$G$60000,MATCH(ROW()-6,$Q$7:$Q$60000,0)),"")</f>
        <v/>
      </c>
      <c r="Z203">
        <f>IFERROR(INDEX($H$7:$H$60000,MATCH(ROW()-6,$Q$7:$Q$60000,0)),"")</f>
        <v/>
      </c>
      <c r="AA203">
        <f>IFERROR(INDEX($I$7:$I$60000,MATCH(ROW()-6,$Q$7:$Q$60000,0)),"")</f>
        <v/>
      </c>
      <c r="AB203">
        <f>IFERROR(INDEX($J$7:$J$60000,MATCH(ROW()-6,$Q$7:$Q$60000,0)),"")</f>
        <v/>
      </c>
      <c r="AC203">
        <f>IFERROR(INDEX($K$7:$K$60000,MATCH(ROW()-6,$Q$7:$Q$60000,0)),"")</f>
        <v/>
      </c>
      <c r="AD203">
        <f>IFERROR(INDEX($L$7:$L$60000,MATCH(ROW()-6,$Q$7:$Q$60000,0)),"")</f>
        <v/>
      </c>
      <c r="AE203">
        <f>IFERROR(INDEX($M$7:$M$60000,MATCH(ROW()-6,$Q$7:$Q$60000,0)),"")</f>
        <v/>
      </c>
      <c r="AF203">
        <f>IFERROR(INDEX($N$7:$N$60000,MATCH(ROW()-6,$Q$7:$Q$60000,0)),"")</f>
        <v/>
      </c>
      <c r="AH203" s="9">
        <f>IF(OR($S203="",$S202=""),"",LN($T203/$T202))</f>
        <v/>
      </c>
      <c r="AI203" s="9">
        <f>IF(OR($S203="",$S202=""),"",$C$2*LN(U203/U202))</f>
        <v/>
      </c>
      <c r="AJ203" s="9">
        <f>IF(OR($S203="",$S202=""),"",$D$2*(V203-V202))</f>
        <v/>
      </c>
      <c r="AK203" s="9">
        <f>IF(OR($S203="",$S202=""),"",$E$2*(W203-W202))</f>
        <v/>
      </c>
      <c r="AL203" s="9">
        <f>IF(OR($S203="",$S202=""),"",$F$2*LN(X203/X202))</f>
        <v/>
      </c>
      <c r="AM203" s="9">
        <f>IF(OR($S203="",$S202=""),"",$G$2*(Y203-Y202))</f>
        <v/>
      </c>
      <c r="AN203" s="9">
        <f>IF(OR($S203="",$S202=""),"",$H$2*LN(Z203/Z202))</f>
        <v/>
      </c>
      <c r="AO203" s="9">
        <f>IF(OR($S203="",$S202=""),"",$I$2*(AA203-AA202))</f>
        <v/>
      </c>
      <c r="AP203" s="9">
        <f>IF(OR($S203="",$S202=""),"",$J$2*LN(AB203/AB202))</f>
        <v/>
      </c>
      <c r="AQ203" s="9">
        <f>IF(OR($S203="",$S202=""),"",$K$2*(AC203-AC202))</f>
        <v/>
      </c>
      <c r="AR203" s="9">
        <f>IF(OR($S203="",$S202=""),"",$L$2*LN(AD203/AD202))</f>
        <v/>
      </c>
      <c r="AS203" s="9">
        <f>IF(OR($S203="",$S202=""),"",$M$2*LN(AE203/AE202))</f>
        <v/>
      </c>
      <c r="AT203" s="9">
        <f>IF(OR($S203="",$S202=""),"",$N$2*LN(AF203/AF202))</f>
        <v/>
      </c>
      <c r="AV203" s="9">
        <f>IF($AH203="","",$AY$16+$AY$4*AI203+$AY$5*AJ203+$AY$6*AK203+$AY$7*AL203+$AY$8*AM203+$AY$9*AN203+$AY$10*AO203+$AY$11*AP203+$AY$12*AQ203+$AY$13*AR203+$AY$14*AS203+$AY$15*AT203)</f>
        <v/>
      </c>
      <c r="BC203" s="10">
        <f>IF((ROW()-6)&lt;=$Q$3,INDEX(LINEST(AH144:AH203,AI144:AT203,TRUE,TRUE),1,13)*$Q$4,"")</f>
        <v/>
      </c>
      <c r="BD203" s="9">
        <f>IF((ROW()-6)&lt;=$Q$3,INDEX(LINEST(AH144:AH203,AI144:AT203,TRUE,TRUE),1,12),"")</f>
        <v/>
      </c>
      <c r="BE203" s="9">
        <f>IF((ROW()-6)&lt;=$Q$3,INDEX(LINEST(AH144:AH203,AI144:AT203,TRUE,TRUE),1,11),"")</f>
        <v/>
      </c>
      <c r="BF203" s="9">
        <f>IF((ROW()-6)&lt;=$Q$3,INDEX(LINEST(AH144:AH203,AI144:AT203,TRUE,TRUE),1,10),"")</f>
        <v/>
      </c>
      <c r="BG203" s="9">
        <f>IF((ROW()-6)&lt;=$Q$3,INDEX(LINEST(AH144:AH203,AI144:AT203,TRUE,TRUE),1,9),"")</f>
        <v/>
      </c>
      <c r="BH203" s="9">
        <f>IF((ROW()-6)&lt;=$Q$3,INDEX(LINEST(AH144:AH203,AI144:AT203,TRUE,TRUE),1,8),"")</f>
        <v/>
      </c>
      <c r="BI203" s="9">
        <f>IF((ROW()-6)&lt;=$Q$3,INDEX(LINEST(AH144:AH203,AI144:AT203,TRUE,TRUE),1,7),"")</f>
        <v/>
      </c>
      <c r="BJ203" s="9">
        <f>IF((ROW()-6)&lt;=$Q$3,INDEX(LINEST(AH144:AH203,AI144:AT203,TRUE,TRUE),1,6),"")</f>
        <v/>
      </c>
      <c r="BK203" s="9">
        <f>IF((ROW()-6)&lt;=$Q$3,INDEX(LINEST(AH144:AH203,AI144:AT203,TRUE,TRUE),1,5),"")</f>
        <v/>
      </c>
      <c r="BL203" s="9">
        <f>IF((ROW()-6)&lt;=$Q$3,INDEX(LINEST(AH144:AH203,AI144:AT203,TRUE,TRUE),1,4),"")</f>
        <v/>
      </c>
      <c r="BM203" s="9">
        <f>IF((ROW()-6)&lt;=$Q$3,INDEX(LINEST(AH144:AH203,AI144:AT203,TRUE,TRUE),1,3),"")</f>
        <v/>
      </c>
      <c r="BN203" s="9">
        <f>IF((ROW()-6)&lt;=$Q$3,INDEX(LINEST(AH144:AH203,AI144:AT203,TRUE,TRUE),1,2),"")</f>
        <v/>
      </c>
      <c r="BO203" s="9">
        <f>IF((ROW()-6)&lt;=$Q$3,INDEX(LINEST(AH144:AH203,AI144:AT203,TRUE,TRUE),1,1),"")</f>
        <v/>
      </c>
      <c r="BP203" s="10">
        <f>IF((ROW()-6)&lt;=$Q$3,INDEX(LINEST(AH144:AH203,AI144:AT203,TRUE,TRUE),3,1),"")</f>
        <v/>
      </c>
      <c r="BR203" s="9">
        <f>IF(AND((ROW()-6)&lt;=$Q$3,ISNUMBER(BC202)),BC202/$Q$4+BD202*AI203+BE202*AJ203+BF202*AK203+BG202*AL203+BH202*AM203+BI202*AN203+BJ202*AO203+BK202*AP203+BL202*AQ203+BM202*AR203+BN202*AS203+BO202*AT203,"")</f>
        <v/>
      </c>
      <c r="BS203">
        <f>IF(ISNUMBER(BR203),AVERAGE(AH143:AH202),"")</f>
        <v/>
      </c>
      <c r="BT203">
        <f>IF(ISNUMBER(BR203),(AH203-BR203)^2,"")</f>
        <v/>
      </c>
      <c r="BU203">
        <f>IF(ISNUMBER(BR203),AH203^2,"")</f>
        <v/>
      </c>
      <c r="BV203">
        <f>IF(ISNUMBER(BR203),(AH203-BS203)^2,"")</f>
        <v/>
      </c>
    </row>
    <row r="204">
      <c r="O204">
        <f>IF($R204="","",CHOOSE($Q$2,YEAR(R204)*12+MONTH(R204),INT((R204-2)/7),YEAR(R204)*4+ROUNDUP(MONTH(R204)/3)))</f>
        <v/>
      </c>
      <c r="P204">
        <f>IF($R204="","",IF($R205="",1,IF(O204&lt;&gt;O205,1,0)))</f>
        <v/>
      </c>
      <c r="Q204">
        <f>IF(P204=1,SUM($P$7:P204),"")</f>
        <v/>
      </c>
      <c r="R204">
        <f>IF($A204="","",IF(ISNUMBER($A204),$A204,IFERROR(DATEVALUE($A204),NA())))</f>
        <v/>
      </c>
      <c r="S204" s="7">
        <f>IFERROR(INDEX($R$7:$R$60000,MATCH(ROW()-6,$Q$7:$Q$60000,0)),"")</f>
        <v/>
      </c>
      <c r="T204">
        <f>IFERROR(INDEX($B$7:$B$60000,MATCH(ROW()-6,$Q$7:$Q$60000,0)),"")</f>
        <v/>
      </c>
      <c r="U204">
        <f>IFERROR(INDEX($C$7:$C$60000,MATCH(ROW()-6,$Q$7:$Q$60000,0)),"")</f>
        <v/>
      </c>
      <c r="V204">
        <f>IFERROR(INDEX($D$7:$D$60000,MATCH(ROW()-6,$Q$7:$Q$60000,0)),"")</f>
        <v/>
      </c>
      <c r="W204">
        <f>IFERROR(INDEX($E$7:$E$60000,MATCH(ROW()-6,$Q$7:$Q$60000,0)),"")</f>
        <v/>
      </c>
      <c r="X204">
        <f>IFERROR(INDEX($F$7:$F$60000,MATCH(ROW()-6,$Q$7:$Q$60000,0)),"")</f>
        <v/>
      </c>
      <c r="Y204">
        <f>IFERROR(INDEX($G$7:$G$60000,MATCH(ROW()-6,$Q$7:$Q$60000,0)),"")</f>
        <v/>
      </c>
      <c r="Z204">
        <f>IFERROR(INDEX($H$7:$H$60000,MATCH(ROW()-6,$Q$7:$Q$60000,0)),"")</f>
        <v/>
      </c>
      <c r="AA204">
        <f>IFERROR(INDEX($I$7:$I$60000,MATCH(ROW()-6,$Q$7:$Q$60000,0)),"")</f>
        <v/>
      </c>
      <c r="AB204">
        <f>IFERROR(INDEX($J$7:$J$60000,MATCH(ROW()-6,$Q$7:$Q$60000,0)),"")</f>
        <v/>
      </c>
      <c r="AC204">
        <f>IFERROR(INDEX($K$7:$K$60000,MATCH(ROW()-6,$Q$7:$Q$60000,0)),"")</f>
        <v/>
      </c>
      <c r="AD204">
        <f>IFERROR(INDEX($L$7:$L$60000,MATCH(ROW()-6,$Q$7:$Q$60000,0)),"")</f>
        <v/>
      </c>
      <c r="AE204">
        <f>IFERROR(INDEX($M$7:$M$60000,MATCH(ROW()-6,$Q$7:$Q$60000,0)),"")</f>
        <v/>
      </c>
      <c r="AF204">
        <f>IFERROR(INDEX($N$7:$N$60000,MATCH(ROW()-6,$Q$7:$Q$60000,0)),"")</f>
        <v/>
      </c>
      <c r="AH204" s="9">
        <f>IF(OR($S204="",$S203=""),"",LN($T204/$T203))</f>
        <v/>
      </c>
      <c r="AI204" s="9">
        <f>IF(OR($S204="",$S203=""),"",$C$2*LN(U204/U203))</f>
        <v/>
      </c>
      <c r="AJ204" s="9">
        <f>IF(OR($S204="",$S203=""),"",$D$2*(V204-V203))</f>
        <v/>
      </c>
      <c r="AK204" s="9">
        <f>IF(OR($S204="",$S203=""),"",$E$2*(W204-W203))</f>
        <v/>
      </c>
      <c r="AL204" s="9">
        <f>IF(OR($S204="",$S203=""),"",$F$2*LN(X204/X203))</f>
        <v/>
      </c>
      <c r="AM204" s="9">
        <f>IF(OR($S204="",$S203=""),"",$G$2*(Y204-Y203))</f>
        <v/>
      </c>
      <c r="AN204" s="9">
        <f>IF(OR($S204="",$S203=""),"",$H$2*LN(Z204/Z203))</f>
        <v/>
      </c>
      <c r="AO204" s="9">
        <f>IF(OR($S204="",$S203=""),"",$I$2*(AA204-AA203))</f>
        <v/>
      </c>
      <c r="AP204" s="9">
        <f>IF(OR($S204="",$S203=""),"",$J$2*LN(AB204/AB203))</f>
        <v/>
      </c>
      <c r="AQ204" s="9">
        <f>IF(OR($S204="",$S203=""),"",$K$2*(AC204-AC203))</f>
        <v/>
      </c>
      <c r="AR204" s="9">
        <f>IF(OR($S204="",$S203=""),"",$L$2*LN(AD204/AD203))</f>
        <v/>
      </c>
      <c r="AS204" s="9">
        <f>IF(OR($S204="",$S203=""),"",$M$2*LN(AE204/AE203))</f>
        <v/>
      </c>
      <c r="AT204" s="9">
        <f>IF(OR($S204="",$S203=""),"",$N$2*LN(AF204/AF203))</f>
        <v/>
      </c>
      <c r="AV204" s="9">
        <f>IF($AH204="","",$AY$16+$AY$4*AI204+$AY$5*AJ204+$AY$6*AK204+$AY$7*AL204+$AY$8*AM204+$AY$9*AN204+$AY$10*AO204+$AY$11*AP204+$AY$12*AQ204+$AY$13*AR204+$AY$14*AS204+$AY$15*AT204)</f>
        <v/>
      </c>
      <c r="BC204" s="10">
        <f>IF((ROW()-6)&lt;=$Q$3,INDEX(LINEST(AH145:AH204,AI145:AT204,TRUE,TRUE),1,13)*$Q$4,"")</f>
        <v/>
      </c>
      <c r="BD204" s="9">
        <f>IF((ROW()-6)&lt;=$Q$3,INDEX(LINEST(AH145:AH204,AI145:AT204,TRUE,TRUE),1,12),"")</f>
        <v/>
      </c>
      <c r="BE204" s="9">
        <f>IF((ROW()-6)&lt;=$Q$3,INDEX(LINEST(AH145:AH204,AI145:AT204,TRUE,TRUE),1,11),"")</f>
        <v/>
      </c>
      <c r="BF204" s="9">
        <f>IF((ROW()-6)&lt;=$Q$3,INDEX(LINEST(AH145:AH204,AI145:AT204,TRUE,TRUE),1,10),"")</f>
        <v/>
      </c>
      <c r="BG204" s="9">
        <f>IF((ROW()-6)&lt;=$Q$3,INDEX(LINEST(AH145:AH204,AI145:AT204,TRUE,TRUE),1,9),"")</f>
        <v/>
      </c>
      <c r="BH204" s="9">
        <f>IF((ROW()-6)&lt;=$Q$3,INDEX(LINEST(AH145:AH204,AI145:AT204,TRUE,TRUE),1,8),"")</f>
        <v/>
      </c>
      <c r="BI204" s="9">
        <f>IF((ROW()-6)&lt;=$Q$3,INDEX(LINEST(AH145:AH204,AI145:AT204,TRUE,TRUE),1,7),"")</f>
        <v/>
      </c>
      <c r="BJ204" s="9">
        <f>IF((ROW()-6)&lt;=$Q$3,INDEX(LINEST(AH145:AH204,AI145:AT204,TRUE,TRUE),1,6),"")</f>
        <v/>
      </c>
      <c r="BK204" s="9">
        <f>IF((ROW()-6)&lt;=$Q$3,INDEX(LINEST(AH145:AH204,AI145:AT204,TRUE,TRUE),1,5),"")</f>
        <v/>
      </c>
      <c r="BL204" s="9">
        <f>IF((ROW()-6)&lt;=$Q$3,INDEX(LINEST(AH145:AH204,AI145:AT204,TRUE,TRUE),1,4),"")</f>
        <v/>
      </c>
      <c r="BM204" s="9">
        <f>IF((ROW()-6)&lt;=$Q$3,INDEX(LINEST(AH145:AH204,AI145:AT204,TRUE,TRUE),1,3),"")</f>
        <v/>
      </c>
      <c r="BN204" s="9">
        <f>IF((ROW()-6)&lt;=$Q$3,INDEX(LINEST(AH145:AH204,AI145:AT204,TRUE,TRUE),1,2),"")</f>
        <v/>
      </c>
      <c r="BO204" s="9">
        <f>IF((ROW()-6)&lt;=$Q$3,INDEX(LINEST(AH145:AH204,AI145:AT204,TRUE,TRUE),1,1),"")</f>
        <v/>
      </c>
      <c r="BP204" s="10">
        <f>IF((ROW()-6)&lt;=$Q$3,INDEX(LINEST(AH145:AH204,AI145:AT204,TRUE,TRUE),3,1),"")</f>
        <v/>
      </c>
      <c r="BR204" s="9">
        <f>IF(AND((ROW()-6)&lt;=$Q$3,ISNUMBER(BC203)),BC203/$Q$4+BD203*AI204+BE203*AJ204+BF203*AK204+BG203*AL204+BH203*AM204+BI203*AN204+BJ203*AO204+BK203*AP204+BL203*AQ204+BM203*AR204+BN203*AS204+BO203*AT204,"")</f>
        <v/>
      </c>
      <c r="BS204">
        <f>IF(ISNUMBER(BR204),AVERAGE(AH144:AH203),"")</f>
        <v/>
      </c>
      <c r="BT204">
        <f>IF(ISNUMBER(BR204),(AH204-BR204)^2,"")</f>
        <v/>
      </c>
      <c r="BU204">
        <f>IF(ISNUMBER(BR204),AH204^2,"")</f>
        <v/>
      </c>
      <c r="BV204">
        <f>IF(ISNUMBER(BR204),(AH204-BS204)^2,"")</f>
        <v/>
      </c>
    </row>
    <row r="205">
      <c r="O205">
        <f>IF($R205="","",CHOOSE($Q$2,YEAR(R205)*12+MONTH(R205),INT((R205-2)/7),YEAR(R205)*4+ROUNDUP(MONTH(R205)/3)))</f>
        <v/>
      </c>
      <c r="P205">
        <f>IF($R205="","",IF($R206="",1,IF(O205&lt;&gt;O206,1,0)))</f>
        <v/>
      </c>
      <c r="Q205">
        <f>IF(P205=1,SUM($P$7:P205),"")</f>
        <v/>
      </c>
      <c r="R205">
        <f>IF($A205="","",IF(ISNUMBER($A205),$A205,IFERROR(DATEVALUE($A205),NA())))</f>
        <v/>
      </c>
      <c r="S205" s="7">
        <f>IFERROR(INDEX($R$7:$R$60000,MATCH(ROW()-6,$Q$7:$Q$60000,0)),"")</f>
        <v/>
      </c>
      <c r="T205">
        <f>IFERROR(INDEX($B$7:$B$60000,MATCH(ROW()-6,$Q$7:$Q$60000,0)),"")</f>
        <v/>
      </c>
      <c r="U205">
        <f>IFERROR(INDEX($C$7:$C$60000,MATCH(ROW()-6,$Q$7:$Q$60000,0)),"")</f>
        <v/>
      </c>
      <c r="V205">
        <f>IFERROR(INDEX($D$7:$D$60000,MATCH(ROW()-6,$Q$7:$Q$60000,0)),"")</f>
        <v/>
      </c>
      <c r="W205">
        <f>IFERROR(INDEX($E$7:$E$60000,MATCH(ROW()-6,$Q$7:$Q$60000,0)),"")</f>
        <v/>
      </c>
      <c r="X205">
        <f>IFERROR(INDEX($F$7:$F$60000,MATCH(ROW()-6,$Q$7:$Q$60000,0)),"")</f>
        <v/>
      </c>
      <c r="Y205">
        <f>IFERROR(INDEX($G$7:$G$60000,MATCH(ROW()-6,$Q$7:$Q$60000,0)),"")</f>
        <v/>
      </c>
      <c r="Z205">
        <f>IFERROR(INDEX($H$7:$H$60000,MATCH(ROW()-6,$Q$7:$Q$60000,0)),"")</f>
        <v/>
      </c>
      <c r="AA205">
        <f>IFERROR(INDEX($I$7:$I$60000,MATCH(ROW()-6,$Q$7:$Q$60000,0)),"")</f>
        <v/>
      </c>
      <c r="AB205">
        <f>IFERROR(INDEX($J$7:$J$60000,MATCH(ROW()-6,$Q$7:$Q$60000,0)),"")</f>
        <v/>
      </c>
      <c r="AC205">
        <f>IFERROR(INDEX($K$7:$K$60000,MATCH(ROW()-6,$Q$7:$Q$60000,0)),"")</f>
        <v/>
      </c>
      <c r="AD205">
        <f>IFERROR(INDEX($L$7:$L$60000,MATCH(ROW()-6,$Q$7:$Q$60000,0)),"")</f>
        <v/>
      </c>
      <c r="AE205">
        <f>IFERROR(INDEX($M$7:$M$60000,MATCH(ROW()-6,$Q$7:$Q$60000,0)),"")</f>
        <v/>
      </c>
      <c r="AF205">
        <f>IFERROR(INDEX($N$7:$N$60000,MATCH(ROW()-6,$Q$7:$Q$60000,0)),"")</f>
        <v/>
      </c>
      <c r="AH205" s="9">
        <f>IF(OR($S205="",$S204=""),"",LN($T205/$T204))</f>
        <v/>
      </c>
      <c r="AI205" s="9">
        <f>IF(OR($S205="",$S204=""),"",$C$2*LN(U205/U204))</f>
        <v/>
      </c>
      <c r="AJ205" s="9">
        <f>IF(OR($S205="",$S204=""),"",$D$2*(V205-V204))</f>
        <v/>
      </c>
      <c r="AK205" s="9">
        <f>IF(OR($S205="",$S204=""),"",$E$2*(W205-W204))</f>
        <v/>
      </c>
      <c r="AL205" s="9">
        <f>IF(OR($S205="",$S204=""),"",$F$2*LN(X205/X204))</f>
        <v/>
      </c>
      <c r="AM205" s="9">
        <f>IF(OR($S205="",$S204=""),"",$G$2*(Y205-Y204))</f>
        <v/>
      </c>
      <c r="AN205" s="9">
        <f>IF(OR($S205="",$S204=""),"",$H$2*LN(Z205/Z204))</f>
        <v/>
      </c>
      <c r="AO205" s="9">
        <f>IF(OR($S205="",$S204=""),"",$I$2*(AA205-AA204))</f>
        <v/>
      </c>
      <c r="AP205" s="9">
        <f>IF(OR($S205="",$S204=""),"",$J$2*LN(AB205/AB204))</f>
        <v/>
      </c>
      <c r="AQ205" s="9">
        <f>IF(OR($S205="",$S204=""),"",$K$2*(AC205-AC204))</f>
        <v/>
      </c>
      <c r="AR205" s="9">
        <f>IF(OR($S205="",$S204=""),"",$L$2*LN(AD205/AD204))</f>
        <v/>
      </c>
      <c r="AS205" s="9">
        <f>IF(OR($S205="",$S204=""),"",$M$2*LN(AE205/AE204))</f>
        <v/>
      </c>
      <c r="AT205" s="9">
        <f>IF(OR($S205="",$S204=""),"",$N$2*LN(AF205/AF204))</f>
        <v/>
      </c>
      <c r="AV205" s="9">
        <f>IF($AH205="","",$AY$16+$AY$4*AI205+$AY$5*AJ205+$AY$6*AK205+$AY$7*AL205+$AY$8*AM205+$AY$9*AN205+$AY$10*AO205+$AY$11*AP205+$AY$12*AQ205+$AY$13*AR205+$AY$14*AS205+$AY$15*AT205)</f>
        <v/>
      </c>
      <c r="BC205" s="10">
        <f>IF((ROW()-6)&lt;=$Q$3,INDEX(LINEST(AH146:AH205,AI146:AT205,TRUE,TRUE),1,13)*$Q$4,"")</f>
        <v/>
      </c>
      <c r="BD205" s="9">
        <f>IF((ROW()-6)&lt;=$Q$3,INDEX(LINEST(AH146:AH205,AI146:AT205,TRUE,TRUE),1,12),"")</f>
        <v/>
      </c>
      <c r="BE205" s="9">
        <f>IF((ROW()-6)&lt;=$Q$3,INDEX(LINEST(AH146:AH205,AI146:AT205,TRUE,TRUE),1,11),"")</f>
        <v/>
      </c>
      <c r="BF205" s="9">
        <f>IF((ROW()-6)&lt;=$Q$3,INDEX(LINEST(AH146:AH205,AI146:AT205,TRUE,TRUE),1,10),"")</f>
        <v/>
      </c>
      <c r="BG205" s="9">
        <f>IF((ROW()-6)&lt;=$Q$3,INDEX(LINEST(AH146:AH205,AI146:AT205,TRUE,TRUE),1,9),"")</f>
        <v/>
      </c>
      <c r="BH205" s="9">
        <f>IF((ROW()-6)&lt;=$Q$3,INDEX(LINEST(AH146:AH205,AI146:AT205,TRUE,TRUE),1,8),"")</f>
        <v/>
      </c>
      <c r="BI205" s="9">
        <f>IF((ROW()-6)&lt;=$Q$3,INDEX(LINEST(AH146:AH205,AI146:AT205,TRUE,TRUE),1,7),"")</f>
        <v/>
      </c>
      <c r="BJ205" s="9">
        <f>IF((ROW()-6)&lt;=$Q$3,INDEX(LINEST(AH146:AH205,AI146:AT205,TRUE,TRUE),1,6),"")</f>
        <v/>
      </c>
      <c r="BK205" s="9">
        <f>IF((ROW()-6)&lt;=$Q$3,INDEX(LINEST(AH146:AH205,AI146:AT205,TRUE,TRUE),1,5),"")</f>
        <v/>
      </c>
      <c r="BL205" s="9">
        <f>IF((ROW()-6)&lt;=$Q$3,INDEX(LINEST(AH146:AH205,AI146:AT205,TRUE,TRUE),1,4),"")</f>
        <v/>
      </c>
      <c r="BM205" s="9">
        <f>IF((ROW()-6)&lt;=$Q$3,INDEX(LINEST(AH146:AH205,AI146:AT205,TRUE,TRUE),1,3),"")</f>
        <v/>
      </c>
      <c r="BN205" s="9">
        <f>IF((ROW()-6)&lt;=$Q$3,INDEX(LINEST(AH146:AH205,AI146:AT205,TRUE,TRUE),1,2),"")</f>
        <v/>
      </c>
      <c r="BO205" s="9">
        <f>IF((ROW()-6)&lt;=$Q$3,INDEX(LINEST(AH146:AH205,AI146:AT205,TRUE,TRUE),1,1),"")</f>
        <v/>
      </c>
      <c r="BP205" s="10">
        <f>IF((ROW()-6)&lt;=$Q$3,INDEX(LINEST(AH146:AH205,AI146:AT205,TRUE,TRUE),3,1),"")</f>
        <v/>
      </c>
      <c r="BR205" s="9">
        <f>IF(AND((ROW()-6)&lt;=$Q$3,ISNUMBER(BC204)),BC204/$Q$4+BD204*AI205+BE204*AJ205+BF204*AK205+BG204*AL205+BH204*AM205+BI204*AN205+BJ204*AO205+BK204*AP205+BL204*AQ205+BM204*AR205+BN204*AS205+BO204*AT205,"")</f>
        <v/>
      </c>
      <c r="BS205">
        <f>IF(ISNUMBER(BR205),AVERAGE(AH145:AH204),"")</f>
        <v/>
      </c>
      <c r="BT205">
        <f>IF(ISNUMBER(BR205),(AH205-BR205)^2,"")</f>
        <v/>
      </c>
      <c r="BU205">
        <f>IF(ISNUMBER(BR205),AH205^2,"")</f>
        <v/>
      </c>
      <c r="BV205">
        <f>IF(ISNUMBER(BR205),(AH205-BS205)^2,"")</f>
        <v/>
      </c>
    </row>
    <row r="206">
      <c r="O206">
        <f>IF($R206="","",CHOOSE($Q$2,YEAR(R206)*12+MONTH(R206),INT((R206-2)/7),YEAR(R206)*4+ROUNDUP(MONTH(R206)/3)))</f>
        <v/>
      </c>
      <c r="P206">
        <f>IF($R206="","",IF($R207="",1,IF(O206&lt;&gt;O207,1,0)))</f>
        <v/>
      </c>
      <c r="Q206">
        <f>IF(P206=1,SUM($P$7:P206),"")</f>
        <v/>
      </c>
      <c r="R206">
        <f>IF($A206="","",IF(ISNUMBER($A206),$A206,IFERROR(DATEVALUE($A206),NA())))</f>
        <v/>
      </c>
      <c r="S206" s="7">
        <f>IFERROR(INDEX($R$7:$R$60000,MATCH(ROW()-6,$Q$7:$Q$60000,0)),"")</f>
        <v/>
      </c>
      <c r="T206">
        <f>IFERROR(INDEX($B$7:$B$60000,MATCH(ROW()-6,$Q$7:$Q$60000,0)),"")</f>
        <v/>
      </c>
      <c r="U206">
        <f>IFERROR(INDEX($C$7:$C$60000,MATCH(ROW()-6,$Q$7:$Q$60000,0)),"")</f>
        <v/>
      </c>
      <c r="V206">
        <f>IFERROR(INDEX($D$7:$D$60000,MATCH(ROW()-6,$Q$7:$Q$60000,0)),"")</f>
        <v/>
      </c>
      <c r="W206">
        <f>IFERROR(INDEX($E$7:$E$60000,MATCH(ROW()-6,$Q$7:$Q$60000,0)),"")</f>
        <v/>
      </c>
      <c r="X206">
        <f>IFERROR(INDEX($F$7:$F$60000,MATCH(ROW()-6,$Q$7:$Q$60000,0)),"")</f>
        <v/>
      </c>
      <c r="Y206">
        <f>IFERROR(INDEX($G$7:$G$60000,MATCH(ROW()-6,$Q$7:$Q$60000,0)),"")</f>
        <v/>
      </c>
      <c r="Z206">
        <f>IFERROR(INDEX($H$7:$H$60000,MATCH(ROW()-6,$Q$7:$Q$60000,0)),"")</f>
        <v/>
      </c>
      <c r="AA206">
        <f>IFERROR(INDEX($I$7:$I$60000,MATCH(ROW()-6,$Q$7:$Q$60000,0)),"")</f>
        <v/>
      </c>
      <c r="AB206">
        <f>IFERROR(INDEX($J$7:$J$60000,MATCH(ROW()-6,$Q$7:$Q$60000,0)),"")</f>
        <v/>
      </c>
      <c r="AC206">
        <f>IFERROR(INDEX($K$7:$K$60000,MATCH(ROW()-6,$Q$7:$Q$60000,0)),"")</f>
        <v/>
      </c>
      <c r="AD206">
        <f>IFERROR(INDEX($L$7:$L$60000,MATCH(ROW()-6,$Q$7:$Q$60000,0)),"")</f>
        <v/>
      </c>
      <c r="AE206">
        <f>IFERROR(INDEX($M$7:$M$60000,MATCH(ROW()-6,$Q$7:$Q$60000,0)),"")</f>
        <v/>
      </c>
      <c r="AF206">
        <f>IFERROR(INDEX($N$7:$N$60000,MATCH(ROW()-6,$Q$7:$Q$60000,0)),"")</f>
        <v/>
      </c>
      <c r="AH206" s="9">
        <f>IF(OR($S206="",$S205=""),"",LN($T206/$T205))</f>
        <v/>
      </c>
      <c r="AI206" s="9">
        <f>IF(OR($S206="",$S205=""),"",$C$2*LN(U206/U205))</f>
        <v/>
      </c>
      <c r="AJ206" s="9">
        <f>IF(OR($S206="",$S205=""),"",$D$2*(V206-V205))</f>
        <v/>
      </c>
      <c r="AK206" s="9">
        <f>IF(OR($S206="",$S205=""),"",$E$2*(W206-W205))</f>
        <v/>
      </c>
      <c r="AL206" s="9">
        <f>IF(OR($S206="",$S205=""),"",$F$2*LN(X206/X205))</f>
        <v/>
      </c>
      <c r="AM206" s="9">
        <f>IF(OR($S206="",$S205=""),"",$G$2*(Y206-Y205))</f>
        <v/>
      </c>
      <c r="AN206" s="9">
        <f>IF(OR($S206="",$S205=""),"",$H$2*LN(Z206/Z205))</f>
        <v/>
      </c>
      <c r="AO206" s="9">
        <f>IF(OR($S206="",$S205=""),"",$I$2*(AA206-AA205))</f>
        <v/>
      </c>
      <c r="AP206" s="9">
        <f>IF(OR($S206="",$S205=""),"",$J$2*LN(AB206/AB205))</f>
        <v/>
      </c>
      <c r="AQ206" s="9">
        <f>IF(OR($S206="",$S205=""),"",$K$2*(AC206-AC205))</f>
        <v/>
      </c>
      <c r="AR206" s="9">
        <f>IF(OR($S206="",$S205=""),"",$L$2*LN(AD206/AD205))</f>
        <v/>
      </c>
      <c r="AS206" s="9">
        <f>IF(OR($S206="",$S205=""),"",$M$2*LN(AE206/AE205))</f>
        <v/>
      </c>
      <c r="AT206" s="9">
        <f>IF(OR($S206="",$S205=""),"",$N$2*LN(AF206/AF205))</f>
        <v/>
      </c>
      <c r="AV206" s="9">
        <f>IF($AH206="","",$AY$16+$AY$4*AI206+$AY$5*AJ206+$AY$6*AK206+$AY$7*AL206+$AY$8*AM206+$AY$9*AN206+$AY$10*AO206+$AY$11*AP206+$AY$12*AQ206+$AY$13*AR206+$AY$14*AS206+$AY$15*AT206)</f>
        <v/>
      </c>
      <c r="BC206" s="10">
        <f>IF((ROW()-6)&lt;=$Q$3,INDEX(LINEST(AH147:AH206,AI147:AT206,TRUE,TRUE),1,13)*$Q$4,"")</f>
        <v/>
      </c>
      <c r="BD206" s="9">
        <f>IF((ROW()-6)&lt;=$Q$3,INDEX(LINEST(AH147:AH206,AI147:AT206,TRUE,TRUE),1,12),"")</f>
        <v/>
      </c>
      <c r="BE206" s="9">
        <f>IF((ROW()-6)&lt;=$Q$3,INDEX(LINEST(AH147:AH206,AI147:AT206,TRUE,TRUE),1,11),"")</f>
        <v/>
      </c>
      <c r="BF206" s="9">
        <f>IF((ROW()-6)&lt;=$Q$3,INDEX(LINEST(AH147:AH206,AI147:AT206,TRUE,TRUE),1,10),"")</f>
        <v/>
      </c>
      <c r="BG206" s="9">
        <f>IF((ROW()-6)&lt;=$Q$3,INDEX(LINEST(AH147:AH206,AI147:AT206,TRUE,TRUE),1,9),"")</f>
        <v/>
      </c>
      <c r="BH206" s="9">
        <f>IF((ROW()-6)&lt;=$Q$3,INDEX(LINEST(AH147:AH206,AI147:AT206,TRUE,TRUE),1,8),"")</f>
        <v/>
      </c>
      <c r="BI206" s="9">
        <f>IF((ROW()-6)&lt;=$Q$3,INDEX(LINEST(AH147:AH206,AI147:AT206,TRUE,TRUE),1,7),"")</f>
        <v/>
      </c>
      <c r="BJ206" s="9">
        <f>IF((ROW()-6)&lt;=$Q$3,INDEX(LINEST(AH147:AH206,AI147:AT206,TRUE,TRUE),1,6),"")</f>
        <v/>
      </c>
      <c r="BK206" s="9">
        <f>IF((ROW()-6)&lt;=$Q$3,INDEX(LINEST(AH147:AH206,AI147:AT206,TRUE,TRUE),1,5),"")</f>
        <v/>
      </c>
      <c r="BL206" s="9">
        <f>IF((ROW()-6)&lt;=$Q$3,INDEX(LINEST(AH147:AH206,AI147:AT206,TRUE,TRUE),1,4),"")</f>
        <v/>
      </c>
      <c r="BM206" s="9">
        <f>IF((ROW()-6)&lt;=$Q$3,INDEX(LINEST(AH147:AH206,AI147:AT206,TRUE,TRUE),1,3),"")</f>
        <v/>
      </c>
      <c r="BN206" s="9">
        <f>IF((ROW()-6)&lt;=$Q$3,INDEX(LINEST(AH147:AH206,AI147:AT206,TRUE,TRUE),1,2),"")</f>
        <v/>
      </c>
      <c r="BO206" s="9">
        <f>IF((ROW()-6)&lt;=$Q$3,INDEX(LINEST(AH147:AH206,AI147:AT206,TRUE,TRUE),1,1),"")</f>
        <v/>
      </c>
      <c r="BP206" s="10">
        <f>IF((ROW()-6)&lt;=$Q$3,INDEX(LINEST(AH147:AH206,AI147:AT206,TRUE,TRUE),3,1),"")</f>
        <v/>
      </c>
      <c r="BR206" s="9">
        <f>IF(AND((ROW()-6)&lt;=$Q$3,ISNUMBER(BC205)),BC205/$Q$4+BD205*AI206+BE205*AJ206+BF205*AK206+BG205*AL206+BH205*AM206+BI205*AN206+BJ205*AO206+BK205*AP206+BL205*AQ206+BM205*AR206+BN205*AS206+BO205*AT206,"")</f>
        <v/>
      </c>
      <c r="BS206">
        <f>IF(ISNUMBER(BR206),AVERAGE(AH146:AH205),"")</f>
        <v/>
      </c>
      <c r="BT206">
        <f>IF(ISNUMBER(BR206),(AH206-BR206)^2,"")</f>
        <v/>
      </c>
      <c r="BU206">
        <f>IF(ISNUMBER(BR206),AH206^2,"")</f>
        <v/>
      </c>
      <c r="BV206">
        <f>IF(ISNUMBER(BR206),(AH206-BS206)^2,"")</f>
        <v/>
      </c>
    </row>
    <row r="207">
      <c r="O207">
        <f>IF($R207="","",CHOOSE($Q$2,YEAR(R207)*12+MONTH(R207),INT((R207-2)/7),YEAR(R207)*4+ROUNDUP(MONTH(R207)/3)))</f>
        <v/>
      </c>
      <c r="P207">
        <f>IF($R207="","",IF($R208="",1,IF(O207&lt;&gt;O208,1,0)))</f>
        <v/>
      </c>
      <c r="Q207">
        <f>IF(P207=1,SUM($P$7:P207),"")</f>
        <v/>
      </c>
      <c r="R207">
        <f>IF($A207="","",IF(ISNUMBER($A207),$A207,IFERROR(DATEVALUE($A207),NA())))</f>
        <v/>
      </c>
      <c r="S207" s="7">
        <f>IFERROR(INDEX($R$7:$R$60000,MATCH(ROW()-6,$Q$7:$Q$60000,0)),"")</f>
        <v/>
      </c>
      <c r="T207">
        <f>IFERROR(INDEX($B$7:$B$60000,MATCH(ROW()-6,$Q$7:$Q$60000,0)),"")</f>
        <v/>
      </c>
      <c r="U207">
        <f>IFERROR(INDEX($C$7:$C$60000,MATCH(ROW()-6,$Q$7:$Q$60000,0)),"")</f>
        <v/>
      </c>
      <c r="V207">
        <f>IFERROR(INDEX($D$7:$D$60000,MATCH(ROW()-6,$Q$7:$Q$60000,0)),"")</f>
        <v/>
      </c>
      <c r="W207">
        <f>IFERROR(INDEX($E$7:$E$60000,MATCH(ROW()-6,$Q$7:$Q$60000,0)),"")</f>
        <v/>
      </c>
      <c r="X207">
        <f>IFERROR(INDEX($F$7:$F$60000,MATCH(ROW()-6,$Q$7:$Q$60000,0)),"")</f>
        <v/>
      </c>
      <c r="Y207">
        <f>IFERROR(INDEX($G$7:$G$60000,MATCH(ROW()-6,$Q$7:$Q$60000,0)),"")</f>
        <v/>
      </c>
      <c r="Z207">
        <f>IFERROR(INDEX($H$7:$H$60000,MATCH(ROW()-6,$Q$7:$Q$60000,0)),"")</f>
        <v/>
      </c>
      <c r="AA207">
        <f>IFERROR(INDEX($I$7:$I$60000,MATCH(ROW()-6,$Q$7:$Q$60000,0)),"")</f>
        <v/>
      </c>
      <c r="AB207">
        <f>IFERROR(INDEX($J$7:$J$60000,MATCH(ROW()-6,$Q$7:$Q$60000,0)),"")</f>
        <v/>
      </c>
      <c r="AC207">
        <f>IFERROR(INDEX($K$7:$K$60000,MATCH(ROW()-6,$Q$7:$Q$60000,0)),"")</f>
        <v/>
      </c>
      <c r="AD207">
        <f>IFERROR(INDEX($L$7:$L$60000,MATCH(ROW()-6,$Q$7:$Q$60000,0)),"")</f>
        <v/>
      </c>
      <c r="AE207">
        <f>IFERROR(INDEX($M$7:$M$60000,MATCH(ROW()-6,$Q$7:$Q$60000,0)),"")</f>
        <v/>
      </c>
      <c r="AF207">
        <f>IFERROR(INDEX($N$7:$N$60000,MATCH(ROW()-6,$Q$7:$Q$60000,0)),"")</f>
        <v/>
      </c>
      <c r="AH207" s="9">
        <f>IF(OR($S207="",$S206=""),"",LN($T207/$T206))</f>
        <v/>
      </c>
      <c r="AI207" s="9">
        <f>IF(OR($S207="",$S206=""),"",$C$2*LN(U207/U206))</f>
        <v/>
      </c>
      <c r="AJ207" s="9">
        <f>IF(OR($S207="",$S206=""),"",$D$2*(V207-V206))</f>
        <v/>
      </c>
      <c r="AK207" s="9">
        <f>IF(OR($S207="",$S206=""),"",$E$2*(W207-W206))</f>
        <v/>
      </c>
      <c r="AL207" s="9">
        <f>IF(OR($S207="",$S206=""),"",$F$2*LN(X207/X206))</f>
        <v/>
      </c>
      <c r="AM207" s="9">
        <f>IF(OR($S207="",$S206=""),"",$G$2*(Y207-Y206))</f>
        <v/>
      </c>
      <c r="AN207" s="9">
        <f>IF(OR($S207="",$S206=""),"",$H$2*LN(Z207/Z206))</f>
        <v/>
      </c>
      <c r="AO207" s="9">
        <f>IF(OR($S207="",$S206=""),"",$I$2*(AA207-AA206))</f>
        <v/>
      </c>
      <c r="AP207" s="9">
        <f>IF(OR($S207="",$S206=""),"",$J$2*LN(AB207/AB206))</f>
        <v/>
      </c>
      <c r="AQ207" s="9">
        <f>IF(OR($S207="",$S206=""),"",$K$2*(AC207-AC206))</f>
        <v/>
      </c>
      <c r="AR207" s="9">
        <f>IF(OR($S207="",$S206=""),"",$L$2*LN(AD207/AD206))</f>
        <v/>
      </c>
      <c r="AS207" s="9">
        <f>IF(OR($S207="",$S206=""),"",$M$2*LN(AE207/AE206))</f>
        <v/>
      </c>
      <c r="AT207" s="9">
        <f>IF(OR($S207="",$S206=""),"",$N$2*LN(AF207/AF206))</f>
        <v/>
      </c>
      <c r="AV207" s="9">
        <f>IF($AH207="","",$AY$16+$AY$4*AI207+$AY$5*AJ207+$AY$6*AK207+$AY$7*AL207+$AY$8*AM207+$AY$9*AN207+$AY$10*AO207+$AY$11*AP207+$AY$12*AQ207+$AY$13*AR207+$AY$14*AS207+$AY$15*AT207)</f>
        <v/>
      </c>
      <c r="BC207" s="10">
        <f>IF((ROW()-6)&lt;=$Q$3,INDEX(LINEST(AH148:AH207,AI148:AT207,TRUE,TRUE),1,13)*$Q$4,"")</f>
        <v/>
      </c>
      <c r="BD207" s="9">
        <f>IF((ROW()-6)&lt;=$Q$3,INDEX(LINEST(AH148:AH207,AI148:AT207,TRUE,TRUE),1,12),"")</f>
        <v/>
      </c>
      <c r="BE207" s="9">
        <f>IF((ROW()-6)&lt;=$Q$3,INDEX(LINEST(AH148:AH207,AI148:AT207,TRUE,TRUE),1,11),"")</f>
        <v/>
      </c>
      <c r="BF207" s="9">
        <f>IF((ROW()-6)&lt;=$Q$3,INDEX(LINEST(AH148:AH207,AI148:AT207,TRUE,TRUE),1,10),"")</f>
        <v/>
      </c>
      <c r="BG207" s="9">
        <f>IF((ROW()-6)&lt;=$Q$3,INDEX(LINEST(AH148:AH207,AI148:AT207,TRUE,TRUE),1,9),"")</f>
        <v/>
      </c>
      <c r="BH207" s="9">
        <f>IF((ROW()-6)&lt;=$Q$3,INDEX(LINEST(AH148:AH207,AI148:AT207,TRUE,TRUE),1,8),"")</f>
        <v/>
      </c>
      <c r="BI207" s="9">
        <f>IF((ROW()-6)&lt;=$Q$3,INDEX(LINEST(AH148:AH207,AI148:AT207,TRUE,TRUE),1,7),"")</f>
        <v/>
      </c>
      <c r="BJ207" s="9">
        <f>IF((ROW()-6)&lt;=$Q$3,INDEX(LINEST(AH148:AH207,AI148:AT207,TRUE,TRUE),1,6),"")</f>
        <v/>
      </c>
      <c r="BK207" s="9">
        <f>IF((ROW()-6)&lt;=$Q$3,INDEX(LINEST(AH148:AH207,AI148:AT207,TRUE,TRUE),1,5),"")</f>
        <v/>
      </c>
      <c r="BL207" s="9">
        <f>IF((ROW()-6)&lt;=$Q$3,INDEX(LINEST(AH148:AH207,AI148:AT207,TRUE,TRUE),1,4),"")</f>
        <v/>
      </c>
      <c r="BM207" s="9">
        <f>IF((ROW()-6)&lt;=$Q$3,INDEX(LINEST(AH148:AH207,AI148:AT207,TRUE,TRUE),1,3),"")</f>
        <v/>
      </c>
      <c r="BN207" s="9">
        <f>IF((ROW()-6)&lt;=$Q$3,INDEX(LINEST(AH148:AH207,AI148:AT207,TRUE,TRUE),1,2),"")</f>
        <v/>
      </c>
      <c r="BO207" s="9">
        <f>IF((ROW()-6)&lt;=$Q$3,INDEX(LINEST(AH148:AH207,AI148:AT207,TRUE,TRUE),1,1),"")</f>
        <v/>
      </c>
      <c r="BP207" s="10">
        <f>IF((ROW()-6)&lt;=$Q$3,INDEX(LINEST(AH148:AH207,AI148:AT207,TRUE,TRUE),3,1),"")</f>
        <v/>
      </c>
      <c r="BR207" s="9">
        <f>IF(AND((ROW()-6)&lt;=$Q$3,ISNUMBER(BC206)),BC206/$Q$4+BD206*AI207+BE206*AJ207+BF206*AK207+BG206*AL207+BH206*AM207+BI206*AN207+BJ206*AO207+BK206*AP207+BL206*AQ207+BM206*AR207+BN206*AS207+BO206*AT207,"")</f>
        <v/>
      </c>
      <c r="BS207">
        <f>IF(ISNUMBER(BR207),AVERAGE(AH147:AH206),"")</f>
        <v/>
      </c>
      <c r="BT207">
        <f>IF(ISNUMBER(BR207),(AH207-BR207)^2,"")</f>
        <v/>
      </c>
      <c r="BU207">
        <f>IF(ISNUMBER(BR207),AH207^2,"")</f>
        <v/>
      </c>
      <c r="BV207">
        <f>IF(ISNUMBER(BR207),(AH207-BS207)^2,"")</f>
        <v/>
      </c>
    </row>
    <row r="208">
      <c r="O208">
        <f>IF($R208="","",CHOOSE($Q$2,YEAR(R208)*12+MONTH(R208),INT((R208-2)/7),YEAR(R208)*4+ROUNDUP(MONTH(R208)/3)))</f>
        <v/>
      </c>
      <c r="P208">
        <f>IF($R208="","",IF($R209="",1,IF(O208&lt;&gt;O209,1,0)))</f>
        <v/>
      </c>
      <c r="Q208">
        <f>IF(P208=1,SUM($P$7:P208),"")</f>
        <v/>
      </c>
      <c r="R208">
        <f>IF($A208="","",IF(ISNUMBER($A208),$A208,IFERROR(DATEVALUE($A208),NA())))</f>
        <v/>
      </c>
      <c r="S208" s="7">
        <f>IFERROR(INDEX($R$7:$R$60000,MATCH(ROW()-6,$Q$7:$Q$60000,0)),"")</f>
        <v/>
      </c>
      <c r="T208">
        <f>IFERROR(INDEX($B$7:$B$60000,MATCH(ROW()-6,$Q$7:$Q$60000,0)),"")</f>
        <v/>
      </c>
      <c r="U208">
        <f>IFERROR(INDEX($C$7:$C$60000,MATCH(ROW()-6,$Q$7:$Q$60000,0)),"")</f>
        <v/>
      </c>
      <c r="V208">
        <f>IFERROR(INDEX($D$7:$D$60000,MATCH(ROW()-6,$Q$7:$Q$60000,0)),"")</f>
        <v/>
      </c>
      <c r="W208">
        <f>IFERROR(INDEX($E$7:$E$60000,MATCH(ROW()-6,$Q$7:$Q$60000,0)),"")</f>
        <v/>
      </c>
      <c r="X208">
        <f>IFERROR(INDEX($F$7:$F$60000,MATCH(ROW()-6,$Q$7:$Q$60000,0)),"")</f>
        <v/>
      </c>
      <c r="Y208">
        <f>IFERROR(INDEX($G$7:$G$60000,MATCH(ROW()-6,$Q$7:$Q$60000,0)),"")</f>
        <v/>
      </c>
      <c r="Z208">
        <f>IFERROR(INDEX($H$7:$H$60000,MATCH(ROW()-6,$Q$7:$Q$60000,0)),"")</f>
        <v/>
      </c>
      <c r="AA208">
        <f>IFERROR(INDEX($I$7:$I$60000,MATCH(ROW()-6,$Q$7:$Q$60000,0)),"")</f>
        <v/>
      </c>
      <c r="AB208">
        <f>IFERROR(INDEX($J$7:$J$60000,MATCH(ROW()-6,$Q$7:$Q$60000,0)),"")</f>
        <v/>
      </c>
      <c r="AC208">
        <f>IFERROR(INDEX($K$7:$K$60000,MATCH(ROW()-6,$Q$7:$Q$60000,0)),"")</f>
        <v/>
      </c>
      <c r="AD208">
        <f>IFERROR(INDEX($L$7:$L$60000,MATCH(ROW()-6,$Q$7:$Q$60000,0)),"")</f>
        <v/>
      </c>
      <c r="AE208">
        <f>IFERROR(INDEX($M$7:$M$60000,MATCH(ROW()-6,$Q$7:$Q$60000,0)),"")</f>
        <v/>
      </c>
      <c r="AF208">
        <f>IFERROR(INDEX($N$7:$N$60000,MATCH(ROW()-6,$Q$7:$Q$60000,0)),"")</f>
        <v/>
      </c>
      <c r="AH208" s="9">
        <f>IF(OR($S208="",$S207=""),"",LN($T208/$T207))</f>
        <v/>
      </c>
      <c r="AI208" s="9">
        <f>IF(OR($S208="",$S207=""),"",$C$2*LN(U208/U207))</f>
        <v/>
      </c>
      <c r="AJ208" s="9">
        <f>IF(OR($S208="",$S207=""),"",$D$2*(V208-V207))</f>
        <v/>
      </c>
      <c r="AK208" s="9">
        <f>IF(OR($S208="",$S207=""),"",$E$2*(W208-W207))</f>
        <v/>
      </c>
      <c r="AL208" s="9">
        <f>IF(OR($S208="",$S207=""),"",$F$2*LN(X208/X207))</f>
        <v/>
      </c>
      <c r="AM208" s="9">
        <f>IF(OR($S208="",$S207=""),"",$G$2*(Y208-Y207))</f>
        <v/>
      </c>
      <c r="AN208" s="9">
        <f>IF(OR($S208="",$S207=""),"",$H$2*LN(Z208/Z207))</f>
        <v/>
      </c>
      <c r="AO208" s="9">
        <f>IF(OR($S208="",$S207=""),"",$I$2*(AA208-AA207))</f>
        <v/>
      </c>
      <c r="AP208" s="9">
        <f>IF(OR($S208="",$S207=""),"",$J$2*LN(AB208/AB207))</f>
        <v/>
      </c>
      <c r="AQ208" s="9">
        <f>IF(OR($S208="",$S207=""),"",$K$2*(AC208-AC207))</f>
        <v/>
      </c>
      <c r="AR208" s="9">
        <f>IF(OR($S208="",$S207=""),"",$L$2*LN(AD208/AD207))</f>
        <v/>
      </c>
      <c r="AS208" s="9">
        <f>IF(OR($S208="",$S207=""),"",$M$2*LN(AE208/AE207))</f>
        <v/>
      </c>
      <c r="AT208" s="9">
        <f>IF(OR($S208="",$S207=""),"",$N$2*LN(AF208/AF207))</f>
        <v/>
      </c>
      <c r="AV208" s="9">
        <f>IF($AH208="","",$AY$16+$AY$4*AI208+$AY$5*AJ208+$AY$6*AK208+$AY$7*AL208+$AY$8*AM208+$AY$9*AN208+$AY$10*AO208+$AY$11*AP208+$AY$12*AQ208+$AY$13*AR208+$AY$14*AS208+$AY$15*AT208)</f>
        <v/>
      </c>
      <c r="BC208" s="10">
        <f>IF((ROW()-6)&lt;=$Q$3,INDEX(LINEST(AH149:AH208,AI149:AT208,TRUE,TRUE),1,13)*$Q$4,"")</f>
        <v/>
      </c>
      <c r="BD208" s="9">
        <f>IF((ROW()-6)&lt;=$Q$3,INDEX(LINEST(AH149:AH208,AI149:AT208,TRUE,TRUE),1,12),"")</f>
        <v/>
      </c>
      <c r="BE208" s="9">
        <f>IF((ROW()-6)&lt;=$Q$3,INDEX(LINEST(AH149:AH208,AI149:AT208,TRUE,TRUE),1,11),"")</f>
        <v/>
      </c>
      <c r="BF208" s="9">
        <f>IF((ROW()-6)&lt;=$Q$3,INDEX(LINEST(AH149:AH208,AI149:AT208,TRUE,TRUE),1,10),"")</f>
        <v/>
      </c>
      <c r="BG208" s="9">
        <f>IF((ROW()-6)&lt;=$Q$3,INDEX(LINEST(AH149:AH208,AI149:AT208,TRUE,TRUE),1,9),"")</f>
        <v/>
      </c>
      <c r="BH208" s="9">
        <f>IF((ROW()-6)&lt;=$Q$3,INDEX(LINEST(AH149:AH208,AI149:AT208,TRUE,TRUE),1,8),"")</f>
        <v/>
      </c>
      <c r="BI208" s="9">
        <f>IF((ROW()-6)&lt;=$Q$3,INDEX(LINEST(AH149:AH208,AI149:AT208,TRUE,TRUE),1,7),"")</f>
        <v/>
      </c>
      <c r="BJ208" s="9">
        <f>IF((ROW()-6)&lt;=$Q$3,INDEX(LINEST(AH149:AH208,AI149:AT208,TRUE,TRUE),1,6),"")</f>
        <v/>
      </c>
      <c r="BK208" s="9">
        <f>IF((ROW()-6)&lt;=$Q$3,INDEX(LINEST(AH149:AH208,AI149:AT208,TRUE,TRUE),1,5),"")</f>
        <v/>
      </c>
      <c r="BL208" s="9">
        <f>IF((ROW()-6)&lt;=$Q$3,INDEX(LINEST(AH149:AH208,AI149:AT208,TRUE,TRUE),1,4),"")</f>
        <v/>
      </c>
      <c r="BM208" s="9">
        <f>IF((ROW()-6)&lt;=$Q$3,INDEX(LINEST(AH149:AH208,AI149:AT208,TRUE,TRUE),1,3),"")</f>
        <v/>
      </c>
      <c r="BN208" s="9">
        <f>IF((ROW()-6)&lt;=$Q$3,INDEX(LINEST(AH149:AH208,AI149:AT208,TRUE,TRUE),1,2),"")</f>
        <v/>
      </c>
      <c r="BO208" s="9">
        <f>IF((ROW()-6)&lt;=$Q$3,INDEX(LINEST(AH149:AH208,AI149:AT208,TRUE,TRUE),1,1),"")</f>
        <v/>
      </c>
      <c r="BP208" s="10">
        <f>IF((ROW()-6)&lt;=$Q$3,INDEX(LINEST(AH149:AH208,AI149:AT208,TRUE,TRUE),3,1),"")</f>
        <v/>
      </c>
      <c r="BR208" s="9">
        <f>IF(AND((ROW()-6)&lt;=$Q$3,ISNUMBER(BC207)),BC207/$Q$4+BD207*AI208+BE207*AJ208+BF207*AK208+BG207*AL208+BH207*AM208+BI207*AN208+BJ207*AO208+BK207*AP208+BL207*AQ208+BM207*AR208+BN207*AS208+BO207*AT208,"")</f>
        <v/>
      </c>
      <c r="BS208">
        <f>IF(ISNUMBER(BR208),AVERAGE(AH148:AH207),"")</f>
        <v/>
      </c>
      <c r="BT208">
        <f>IF(ISNUMBER(BR208),(AH208-BR208)^2,"")</f>
        <v/>
      </c>
      <c r="BU208">
        <f>IF(ISNUMBER(BR208),AH208^2,"")</f>
        <v/>
      </c>
      <c r="BV208">
        <f>IF(ISNUMBER(BR208),(AH208-BS208)^2,"")</f>
        <v/>
      </c>
    </row>
    <row r="209">
      <c r="O209">
        <f>IF($R209="","",CHOOSE($Q$2,YEAR(R209)*12+MONTH(R209),INT((R209-2)/7),YEAR(R209)*4+ROUNDUP(MONTH(R209)/3)))</f>
        <v/>
      </c>
      <c r="P209">
        <f>IF($R209="","",IF($R210="",1,IF(O209&lt;&gt;O210,1,0)))</f>
        <v/>
      </c>
      <c r="Q209">
        <f>IF(P209=1,SUM($P$7:P209),"")</f>
        <v/>
      </c>
      <c r="R209">
        <f>IF($A209="","",IF(ISNUMBER($A209),$A209,IFERROR(DATEVALUE($A209),NA())))</f>
        <v/>
      </c>
      <c r="S209" s="7">
        <f>IFERROR(INDEX($R$7:$R$60000,MATCH(ROW()-6,$Q$7:$Q$60000,0)),"")</f>
        <v/>
      </c>
      <c r="T209">
        <f>IFERROR(INDEX($B$7:$B$60000,MATCH(ROW()-6,$Q$7:$Q$60000,0)),"")</f>
        <v/>
      </c>
      <c r="U209">
        <f>IFERROR(INDEX($C$7:$C$60000,MATCH(ROW()-6,$Q$7:$Q$60000,0)),"")</f>
        <v/>
      </c>
      <c r="V209">
        <f>IFERROR(INDEX($D$7:$D$60000,MATCH(ROW()-6,$Q$7:$Q$60000,0)),"")</f>
        <v/>
      </c>
      <c r="W209">
        <f>IFERROR(INDEX($E$7:$E$60000,MATCH(ROW()-6,$Q$7:$Q$60000,0)),"")</f>
        <v/>
      </c>
      <c r="X209">
        <f>IFERROR(INDEX($F$7:$F$60000,MATCH(ROW()-6,$Q$7:$Q$60000,0)),"")</f>
        <v/>
      </c>
      <c r="Y209">
        <f>IFERROR(INDEX($G$7:$G$60000,MATCH(ROW()-6,$Q$7:$Q$60000,0)),"")</f>
        <v/>
      </c>
      <c r="Z209">
        <f>IFERROR(INDEX($H$7:$H$60000,MATCH(ROW()-6,$Q$7:$Q$60000,0)),"")</f>
        <v/>
      </c>
      <c r="AA209">
        <f>IFERROR(INDEX($I$7:$I$60000,MATCH(ROW()-6,$Q$7:$Q$60000,0)),"")</f>
        <v/>
      </c>
      <c r="AB209">
        <f>IFERROR(INDEX($J$7:$J$60000,MATCH(ROW()-6,$Q$7:$Q$60000,0)),"")</f>
        <v/>
      </c>
      <c r="AC209">
        <f>IFERROR(INDEX($K$7:$K$60000,MATCH(ROW()-6,$Q$7:$Q$60000,0)),"")</f>
        <v/>
      </c>
      <c r="AD209">
        <f>IFERROR(INDEX($L$7:$L$60000,MATCH(ROW()-6,$Q$7:$Q$60000,0)),"")</f>
        <v/>
      </c>
      <c r="AE209">
        <f>IFERROR(INDEX($M$7:$M$60000,MATCH(ROW()-6,$Q$7:$Q$60000,0)),"")</f>
        <v/>
      </c>
      <c r="AF209">
        <f>IFERROR(INDEX($N$7:$N$60000,MATCH(ROW()-6,$Q$7:$Q$60000,0)),"")</f>
        <v/>
      </c>
      <c r="AH209" s="9">
        <f>IF(OR($S209="",$S208=""),"",LN($T209/$T208))</f>
        <v/>
      </c>
      <c r="AI209" s="9">
        <f>IF(OR($S209="",$S208=""),"",$C$2*LN(U209/U208))</f>
        <v/>
      </c>
      <c r="AJ209" s="9">
        <f>IF(OR($S209="",$S208=""),"",$D$2*(V209-V208))</f>
        <v/>
      </c>
      <c r="AK209" s="9">
        <f>IF(OR($S209="",$S208=""),"",$E$2*(W209-W208))</f>
        <v/>
      </c>
      <c r="AL209" s="9">
        <f>IF(OR($S209="",$S208=""),"",$F$2*LN(X209/X208))</f>
        <v/>
      </c>
      <c r="AM209" s="9">
        <f>IF(OR($S209="",$S208=""),"",$G$2*(Y209-Y208))</f>
        <v/>
      </c>
      <c r="AN209" s="9">
        <f>IF(OR($S209="",$S208=""),"",$H$2*LN(Z209/Z208))</f>
        <v/>
      </c>
      <c r="AO209" s="9">
        <f>IF(OR($S209="",$S208=""),"",$I$2*(AA209-AA208))</f>
        <v/>
      </c>
      <c r="AP209" s="9">
        <f>IF(OR($S209="",$S208=""),"",$J$2*LN(AB209/AB208))</f>
        <v/>
      </c>
      <c r="AQ209" s="9">
        <f>IF(OR($S209="",$S208=""),"",$K$2*(AC209-AC208))</f>
        <v/>
      </c>
      <c r="AR209" s="9">
        <f>IF(OR($S209="",$S208=""),"",$L$2*LN(AD209/AD208))</f>
        <v/>
      </c>
      <c r="AS209" s="9">
        <f>IF(OR($S209="",$S208=""),"",$M$2*LN(AE209/AE208))</f>
        <v/>
      </c>
      <c r="AT209" s="9">
        <f>IF(OR($S209="",$S208=""),"",$N$2*LN(AF209/AF208))</f>
        <v/>
      </c>
      <c r="AV209" s="9">
        <f>IF($AH209="","",$AY$16+$AY$4*AI209+$AY$5*AJ209+$AY$6*AK209+$AY$7*AL209+$AY$8*AM209+$AY$9*AN209+$AY$10*AO209+$AY$11*AP209+$AY$12*AQ209+$AY$13*AR209+$AY$14*AS209+$AY$15*AT209)</f>
        <v/>
      </c>
      <c r="BC209" s="10">
        <f>IF((ROW()-6)&lt;=$Q$3,INDEX(LINEST(AH150:AH209,AI150:AT209,TRUE,TRUE),1,13)*$Q$4,"")</f>
        <v/>
      </c>
      <c r="BD209" s="9">
        <f>IF((ROW()-6)&lt;=$Q$3,INDEX(LINEST(AH150:AH209,AI150:AT209,TRUE,TRUE),1,12),"")</f>
        <v/>
      </c>
      <c r="BE209" s="9">
        <f>IF((ROW()-6)&lt;=$Q$3,INDEX(LINEST(AH150:AH209,AI150:AT209,TRUE,TRUE),1,11),"")</f>
        <v/>
      </c>
      <c r="BF209" s="9">
        <f>IF((ROW()-6)&lt;=$Q$3,INDEX(LINEST(AH150:AH209,AI150:AT209,TRUE,TRUE),1,10),"")</f>
        <v/>
      </c>
      <c r="BG209" s="9">
        <f>IF((ROW()-6)&lt;=$Q$3,INDEX(LINEST(AH150:AH209,AI150:AT209,TRUE,TRUE),1,9),"")</f>
        <v/>
      </c>
      <c r="BH209" s="9">
        <f>IF((ROW()-6)&lt;=$Q$3,INDEX(LINEST(AH150:AH209,AI150:AT209,TRUE,TRUE),1,8),"")</f>
        <v/>
      </c>
      <c r="BI209" s="9">
        <f>IF((ROW()-6)&lt;=$Q$3,INDEX(LINEST(AH150:AH209,AI150:AT209,TRUE,TRUE),1,7),"")</f>
        <v/>
      </c>
      <c r="BJ209" s="9">
        <f>IF((ROW()-6)&lt;=$Q$3,INDEX(LINEST(AH150:AH209,AI150:AT209,TRUE,TRUE),1,6),"")</f>
        <v/>
      </c>
      <c r="BK209" s="9">
        <f>IF((ROW()-6)&lt;=$Q$3,INDEX(LINEST(AH150:AH209,AI150:AT209,TRUE,TRUE),1,5),"")</f>
        <v/>
      </c>
      <c r="BL209" s="9">
        <f>IF((ROW()-6)&lt;=$Q$3,INDEX(LINEST(AH150:AH209,AI150:AT209,TRUE,TRUE),1,4),"")</f>
        <v/>
      </c>
      <c r="BM209" s="9">
        <f>IF((ROW()-6)&lt;=$Q$3,INDEX(LINEST(AH150:AH209,AI150:AT209,TRUE,TRUE),1,3),"")</f>
        <v/>
      </c>
      <c r="BN209" s="9">
        <f>IF((ROW()-6)&lt;=$Q$3,INDEX(LINEST(AH150:AH209,AI150:AT209,TRUE,TRUE),1,2),"")</f>
        <v/>
      </c>
      <c r="BO209" s="9">
        <f>IF((ROW()-6)&lt;=$Q$3,INDEX(LINEST(AH150:AH209,AI150:AT209,TRUE,TRUE),1,1),"")</f>
        <v/>
      </c>
      <c r="BP209" s="10">
        <f>IF((ROW()-6)&lt;=$Q$3,INDEX(LINEST(AH150:AH209,AI150:AT209,TRUE,TRUE),3,1),"")</f>
        <v/>
      </c>
      <c r="BR209" s="9">
        <f>IF(AND((ROW()-6)&lt;=$Q$3,ISNUMBER(BC208)),BC208/$Q$4+BD208*AI209+BE208*AJ209+BF208*AK209+BG208*AL209+BH208*AM209+BI208*AN209+BJ208*AO209+BK208*AP209+BL208*AQ209+BM208*AR209+BN208*AS209+BO208*AT209,"")</f>
        <v/>
      </c>
      <c r="BS209">
        <f>IF(ISNUMBER(BR209),AVERAGE(AH149:AH208),"")</f>
        <v/>
      </c>
      <c r="BT209">
        <f>IF(ISNUMBER(BR209),(AH209-BR209)^2,"")</f>
        <v/>
      </c>
      <c r="BU209">
        <f>IF(ISNUMBER(BR209),AH209^2,"")</f>
        <v/>
      </c>
      <c r="BV209">
        <f>IF(ISNUMBER(BR209),(AH209-BS209)^2,"")</f>
        <v/>
      </c>
    </row>
    <row r="210">
      <c r="O210">
        <f>IF($R210="","",CHOOSE($Q$2,YEAR(R210)*12+MONTH(R210),INT((R210-2)/7),YEAR(R210)*4+ROUNDUP(MONTH(R210)/3)))</f>
        <v/>
      </c>
      <c r="P210">
        <f>IF($R210="","",IF($R211="",1,IF(O210&lt;&gt;O211,1,0)))</f>
        <v/>
      </c>
      <c r="Q210">
        <f>IF(P210=1,SUM($P$7:P210),"")</f>
        <v/>
      </c>
      <c r="R210">
        <f>IF($A210="","",IF(ISNUMBER($A210),$A210,IFERROR(DATEVALUE($A210),NA())))</f>
        <v/>
      </c>
      <c r="S210" s="7">
        <f>IFERROR(INDEX($R$7:$R$60000,MATCH(ROW()-6,$Q$7:$Q$60000,0)),"")</f>
        <v/>
      </c>
      <c r="T210">
        <f>IFERROR(INDEX($B$7:$B$60000,MATCH(ROW()-6,$Q$7:$Q$60000,0)),"")</f>
        <v/>
      </c>
      <c r="U210">
        <f>IFERROR(INDEX($C$7:$C$60000,MATCH(ROW()-6,$Q$7:$Q$60000,0)),"")</f>
        <v/>
      </c>
      <c r="V210">
        <f>IFERROR(INDEX($D$7:$D$60000,MATCH(ROW()-6,$Q$7:$Q$60000,0)),"")</f>
        <v/>
      </c>
      <c r="W210">
        <f>IFERROR(INDEX($E$7:$E$60000,MATCH(ROW()-6,$Q$7:$Q$60000,0)),"")</f>
        <v/>
      </c>
      <c r="X210">
        <f>IFERROR(INDEX($F$7:$F$60000,MATCH(ROW()-6,$Q$7:$Q$60000,0)),"")</f>
        <v/>
      </c>
      <c r="Y210">
        <f>IFERROR(INDEX($G$7:$G$60000,MATCH(ROW()-6,$Q$7:$Q$60000,0)),"")</f>
        <v/>
      </c>
      <c r="Z210">
        <f>IFERROR(INDEX($H$7:$H$60000,MATCH(ROW()-6,$Q$7:$Q$60000,0)),"")</f>
        <v/>
      </c>
      <c r="AA210">
        <f>IFERROR(INDEX($I$7:$I$60000,MATCH(ROW()-6,$Q$7:$Q$60000,0)),"")</f>
        <v/>
      </c>
      <c r="AB210">
        <f>IFERROR(INDEX($J$7:$J$60000,MATCH(ROW()-6,$Q$7:$Q$60000,0)),"")</f>
        <v/>
      </c>
      <c r="AC210">
        <f>IFERROR(INDEX($K$7:$K$60000,MATCH(ROW()-6,$Q$7:$Q$60000,0)),"")</f>
        <v/>
      </c>
      <c r="AD210">
        <f>IFERROR(INDEX($L$7:$L$60000,MATCH(ROW()-6,$Q$7:$Q$60000,0)),"")</f>
        <v/>
      </c>
      <c r="AE210">
        <f>IFERROR(INDEX($M$7:$M$60000,MATCH(ROW()-6,$Q$7:$Q$60000,0)),"")</f>
        <v/>
      </c>
      <c r="AF210">
        <f>IFERROR(INDEX($N$7:$N$60000,MATCH(ROW()-6,$Q$7:$Q$60000,0)),"")</f>
        <v/>
      </c>
      <c r="AH210" s="9">
        <f>IF(OR($S210="",$S209=""),"",LN($T210/$T209))</f>
        <v/>
      </c>
      <c r="AI210" s="9">
        <f>IF(OR($S210="",$S209=""),"",$C$2*LN(U210/U209))</f>
        <v/>
      </c>
      <c r="AJ210" s="9">
        <f>IF(OR($S210="",$S209=""),"",$D$2*(V210-V209))</f>
        <v/>
      </c>
      <c r="AK210" s="9">
        <f>IF(OR($S210="",$S209=""),"",$E$2*(W210-W209))</f>
        <v/>
      </c>
      <c r="AL210" s="9">
        <f>IF(OR($S210="",$S209=""),"",$F$2*LN(X210/X209))</f>
        <v/>
      </c>
      <c r="AM210" s="9">
        <f>IF(OR($S210="",$S209=""),"",$G$2*(Y210-Y209))</f>
        <v/>
      </c>
      <c r="AN210" s="9">
        <f>IF(OR($S210="",$S209=""),"",$H$2*LN(Z210/Z209))</f>
        <v/>
      </c>
      <c r="AO210" s="9">
        <f>IF(OR($S210="",$S209=""),"",$I$2*(AA210-AA209))</f>
        <v/>
      </c>
      <c r="AP210" s="9">
        <f>IF(OR($S210="",$S209=""),"",$J$2*LN(AB210/AB209))</f>
        <v/>
      </c>
      <c r="AQ210" s="9">
        <f>IF(OR($S210="",$S209=""),"",$K$2*(AC210-AC209))</f>
        <v/>
      </c>
      <c r="AR210" s="9">
        <f>IF(OR($S210="",$S209=""),"",$L$2*LN(AD210/AD209))</f>
        <v/>
      </c>
      <c r="AS210" s="9">
        <f>IF(OR($S210="",$S209=""),"",$M$2*LN(AE210/AE209))</f>
        <v/>
      </c>
      <c r="AT210" s="9">
        <f>IF(OR($S210="",$S209=""),"",$N$2*LN(AF210/AF209))</f>
        <v/>
      </c>
      <c r="AV210" s="9">
        <f>IF($AH210="","",$AY$16+$AY$4*AI210+$AY$5*AJ210+$AY$6*AK210+$AY$7*AL210+$AY$8*AM210+$AY$9*AN210+$AY$10*AO210+$AY$11*AP210+$AY$12*AQ210+$AY$13*AR210+$AY$14*AS210+$AY$15*AT210)</f>
        <v/>
      </c>
      <c r="BC210" s="10">
        <f>IF((ROW()-6)&lt;=$Q$3,INDEX(LINEST(AH151:AH210,AI151:AT210,TRUE,TRUE),1,13)*$Q$4,"")</f>
        <v/>
      </c>
      <c r="BD210" s="9">
        <f>IF((ROW()-6)&lt;=$Q$3,INDEX(LINEST(AH151:AH210,AI151:AT210,TRUE,TRUE),1,12),"")</f>
        <v/>
      </c>
      <c r="BE210" s="9">
        <f>IF((ROW()-6)&lt;=$Q$3,INDEX(LINEST(AH151:AH210,AI151:AT210,TRUE,TRUE),1,11),"")</f>
        <v/>
      </c>
      <c r="BF210" s="9">
        <f>IF((ROW()-6)&lt;=$Q$3,INDEX(LINEST(AH151:AH210,AI151:AT210,TRUE,TRUE),1,10),"")</f>
        <v/>
      </c>
      <c r="BG210" s="9">
        <f>IF((ROW()-6)&lt;=$Q$3,INDEX(LINEST(AH151:AH210,AI151:AT210,TRUE,TRUE),1,9),"")</f>
        <v/>
      </c>
      <c r="BH210" s="9">
        <f>IF((ROW()-6)&lt;=$Q$3,INDEX(LINEST(AH151:AH210,AI151:AT210,TRUE,TRUE),1,8),"")</f>
        <v/>
      </c>
      <c r="BI210" s="9">
        <f>IF((ROW()-6)&lt;=$Q$3,INDEX(LINEST(AH151:AH210,AI151:AT210,TRUE,TRUE),1,7),"")</f>
        <v/>
      </c>
      <c r="BJ210" s="9">
        <f>IF((ROW()-6)&lt;=$Q$3,INDEX(LINEST(AH151:AH210,AI151:AT210,TRUE,TRUE),1,6),"")</f>
        <v/>
      </c>
      <c r="BK210" s="9">
        <f>IF((ROW()-6)&lt;=$Q$3,INDEX(LINEST(AH151:AH210,AI151:AT210,TRUE,TRUE),1,5),"")</f>
        <v/>
      </c>
      <c r="BL210" s="9">
        <f>IF((ROW()-6)&lt;=$Q$3,INDEX(LINEST(AH151:AH210,AI151:AT210,TRUE,TRUE),1,4),"")</f>
        <v/>
      </c>
      <c r="BM210" s="9">
        <f>IF((ROW()-6)&lt;=$Q$3,INDEX(LINEST(AH151:AH210,AI151:AT210,TRUE,TRUE),1,3),"")</f>
        <v/>
      </c>
      <c r="BN210" s="9">
        <f>IF((ROW()-6)&lt;=$Q$3,INDEX(LINEST(AH151:AH210,AI151:AT210,TRUE,TRUE),1,2),"")</f>
        <v/>
      </c>
      <c r="BO210" s="9">
        <f>IF((ROW()-6)&lt;=$Q$3,INDEX(LINEST(AH151:AH210,AI151:AT210,TRUE,TRUE),1,1),"")</f>
        <v/>
      </c>
      <c r="BP210" s="10">
        <f>IF((ROW()-6)&lt;=$Q$3,INDEX(LINEST(AH151:AH210,AI151:AT210,TRUE,TRUE),3,1),"")</f>
        <v/>
      </c>
      <c r="BR210" s="9">
        <f>IF(AND((ROW()-6)&lt;=$Q$3,ISNUMBER(BC209)),BC209/$Q$4+BD209*AI210+BE209*AJ210+BF209*AK210+BG209*AL210+BH209*AM210+BI209*AN210+BJ209*AO210+BK209*AP210+BL209*AQ210+BM209*AR210+BN209*AS210+BO209*AT210,"")</f>
        <v/>
      </c>
      <c r="BS210">
        <f>IF(ISNUMBER(BR210),AVERAGE(AH150:AH209),"")</f>
        <v/>
      </c>
      <c r="BT210">
        <f>IF(ISNUMBER(BR210),(AH210-BR210)^2,"")</f>
        <v/>
      </c>
      <c r="BU210">
        <f>IF(ISNUMBER(BR210),AH210^2,"")</f>
        <v/>
      </c>
      <c r="BV210">
        <f>IF(ISNUMBER(BR210),(AH210-BS210)^2,"")</f>
        <v/>
      </c>
    </row>
    <row r="211">
      <c r="O211">
        <f>IF($R211="","",CHOOSE($Q$2,YEAR(R211)*12+MONTH(R211),INT((R211-2)/7),YEAR(R211)*4+ROUNDUP(MONTH(R211)/3)))</f>
        <v/>
      </c>
      <c r="P211">
        <f>IF($R211="","",IF($R212="",1,IF(O211&lt;&gt;O212,1,0)))</f>
        <v/>
      </c>
      <c r="Q211">
        <f>IF(P211=1,SUM($P$7:P211),"")</f>
        <v/>
      </c>
      <c r="R211">
        <f>IF($A211="","",IF(ISNUMBER($A211),$A211,IFERROR(DATEVALUE($A211),NA())))</f>
        <v/>
      </c>
      <c r="S211" s="7">
        <f>IFERROR(INDEX($R$7:$R$60000,MATCH(ROW()-6,$Q$7:$Q$60000,0)),"")</f>
        <v/>
      </c>
      <c r="T211">
        <f>IFERROR(INDEX($B$7:$B$60000,MATCH(ROW()-6,$Q$7:$Q$60000,0)),"")</f>
        <v/>
      </c>
      <c r="U211">
        <f>IFERROR(INDEX($C$7:$C$60000,MATCH(ROW()-6,$Q$7:$Q$60000,0)),"")</f>
        <v/>
      </c>
      <c r="V211">
        <f>IFERROR(INDEX($D$7:$D$60000,MATCH(ROW()-6,$Q$7:$Q$60000,0)),"")</f>
        <v/>
      </c>
      <c r="W211">
        <f>IFERROR(INDEX($E$7:$E$60000,MATCH(ROW()-6,$Q$7:$Q$60000,0)),"")</f>
        <v/>
      </c>
      <c r="X211">
        <f>IFERROR(INDEX($F$7:$F$60000,MATCH(ROW()-6,$Q$7:$Q$60000,0)),"")</f>
        <v/>
      </c>
      <c r="Y211">
        <f>IFERROR(INDEX($G$7:$G$60000,MATCH(ROW()-6,$Q$7:$Q$60000,0)),"")</f>
        <v/>
      </c>
      <c r="Z211">
        <f>IFERROR(INDEX($H$7:$H$60000,MATCH(ROW()-6,$Q$7:$Q$60000,0)),"")</f>
        <v/>
      </c>
      <c r="AA211">
        <f>IFERROR(INDEX($I$7:$I$60000,MATCH(ROW()-6,$Q$7:$Q$60000,0)),"")</f>
        <v/>
      </c>
      <c r="AB211">
        <f>IFERROR(INDEX($J$7:$J$60000,MATCH(ROW()-6,$Q$7:$Q$60000,0)),"")</f>
        <v/>
      </c>
      <c r="AC211">
        <f>IFERROR(INDEX($K$7:$K$60000,MATCH(ROW()-6,$Q$7:$Q$60000,0)),"")</f>
        <v/>
      </c>
      <c r="AD211">
        <f>IFERROR(INDEX($L$7:$L$60000,MATCH(ROW()-6,$Q$7:$Q$60000,0)),"")</f>
        <v/>
      </c>
      <c r="AE211">
        <f>IFERROR(INDEX($M$7:$M$60000,MATCH(ROW()-6,$Q$7:$Q$60000,0)),"")</f>
        <v/>
      </c>
      <c r="AF211">
        <f>IFERROR(INDEX($N$7:$N$60000,MATCH(ROW()-6,$Q$7:$Q$60000,0)),"")</f>
        <v/>
      </c>
      <c r="AH211" s="9">
        <f>IF(OR($S211="",$S210=""),"",LN($T211/$T210))</f>
        <v/>
      </c>
      <c r="AI211" s="9">
        <f>IF(OR($S211="",$S210=""),"",$C$2*LN(U211/U210))</f>
        <v/>
      </c>
      <c r="AJ211" s="9">
        <f>IF(OR($S211="",$S210=""),"",$D$2*(V211-V210))</f>
        <v/>
      </c>
      <c r="AK211" s="9">
        <f>IF(OR($S211="",$S210=""),"",$E$2*(W211-W210))</f>
        <v/>
      </c>
      <c r="AL211" s="9">
        <f>IF(OR($S211="",$S210=""),"",$F$2*LN(X211/X210))</f>
        <v/>
      </c>
      <c r="AM211" s="9">
        <f>IF(OR($S211="",$S210=""),"",$G$2*(Y211-Y210))</f>
        <v/>
      </c>
      <c r="AN211" s="9">
        <f>IF(OR($S211="",$S210=""),"",$H$2*LN(Z211/Z210))</f>
        <v/>
      </c>
      <c r="AO211" s="9">
        <f>IF(OR($S211="",$S210=""),"",$I$2*(AA211-AA210))</f>
        <v/>
      </c>
      <c r="AP211" s="9">
        <f>IF(OR($S211="",$S210=""),"",$J$2*LN(AB211/AB210))</f>
        <v/>
      </c>
      <c r="AQ211" s="9">
        <f>IF(OR($S211="",$S210=""),"",$K$2*(AC211-AC210))</f>
        <v/>
      </c>
      <c r="AR211" s="9">
        <f>IF(OR($S211="",$S210=""),"",$L$2*LN(AD211/AD210))</f>
        <v/>
      </c>
      <c r="AS211" s="9">
        <f>IF(OR($S211="",$S210=""),"",$M$2*LN(AE211/AE210))</f>
        <v/>
      </c>
      <c r="AT211" s="9">
        <f>IF(OR($S211="",$S210=""),"",$N$2*LN(AF211/AF210))</f>
        <v/>
      </c>
      <c r="AV211" s="9">
        <f>IF($AH211="","",$AY$16+$AY$4*AI211+$AY$5*AJ211+$AY$6*AK211+$AY$7*AL211+$AY$8*AM211+$AY$9*AN211+$AY$10*AO211+$AY$11*AP211+$AY$12*AQ211+$AY$13*AR211+$AY$14*AS211+$AY$15*AT211)</f>
        <v/>
      </c>
      <c r="BC211" s="10">
        <f>IF((ROW()-6)&lt;=$Q$3,INDEX(LINEST(AH152:AH211,AI152:AT211,TRUE,TRUE),1,13)*$Q$4,"")</f>
        <v/>
      </c>
      <c r="BD211" s="9">
        <f>IF((ROW()-6)&lt;=$Q$3,INDEX(LINEST(AH152:AH211,AI152:AT211,TRUE,TRUE),1,12),"")</f>
        <v/>
      </c>
      <c r="BE211" s="9">
        <f>IF((ROW()-6)&lt;=$Q$3,INDEX(LINEST(AH152:AH211,AI152:AT211,TRUE,TRUE),1,11),"")</f>
        <v/>
      </c>
      <c r="BF211" s="9">
        <f>IF((ROW()-6)&lt;=$Q$3,INDEX(LINEST(AH152:AH211,AI152:AT211,TRUE,TRUE),1,10),"")</f>
        <v/>
      </c>
      <c r="BG211" s="9">
        <f>IF((ROW()-6)&lt;=$Q$3,INDEX(LINEST(AH152:AH211,AI152:AT211,TRUE,TRUE),1,9),"")</f>
        <v/>
      </c>
      <c r="BH211" s="9">
        <f>IF((ROW()-6)&lt;=$Q$3,INDEX(LINEST(AH152:AH211,AI152:AT211,TRUE,TRUE),1,8),"")</f>
        <v/>
      </c>
      <c r="BI211" s="9">
        <f>IF((ROW()-6)&lt;=$Q$3,INDEX(LINEST(AH152:AH211,AI152:AT211,TRUE,TRUE),1,7),"")</f>
        <v/>
      </c>
      <c r="BJ211" s="9">
        <f>IF((ROW()-6)&lt;=$Q$3,INDEX(LINEST(AH152:AH211,AI152:AT211,TRUE,TRUE),1,6),"")</f>
        <v/>
      </c>
      <c r="BK211" s="9">
        <f>IF((ROW()-6)&lt;=$Q$3,INDEX(LINEST(AH152:AH211,AI152:AT211,TRUE,TRUE),1,5),"")</f>
        <v/>
      </c>
      <c r="BL211" s="9">
        <f>IF((ROW()-6)&lt;=$Q$3,INDEX(LINEST(AH152:AH211,AI152:AT211,TRUE,TRUE),1,4),"")</f>
        <v/>
      </c>
      <c r="BM211" s="9">
        <f>IF((ROW()-6)&lt;=$Q$3,INDEX(LINEST(AH152:AH211,AI152:AT211,TRUE,TRUE),1,3),"")</f>
        <v/>
      </c>
      <c r="BN211" s="9">
        <f>IF((ROW()-6)&lt;=$Q$3,INDEX(LINEST(AH152:AH211,AI152:AT211,TRUE,TRUE),1,2),"")</f>
        <v/>
      </c>
      <c r="BO211" s="9">
        <f>IF((ROW()-6)&lt;=$Q$3,INDEX(LINEST(AH152:AH211,AI152:AT211,TRUE,TRUE),1,1),"")</f>
        <v/>
      </c>
      <c r="BP211" s="10">
        <f>IF((ROW()-6)&lt;=$Q$3,INDEX(LINEST(AH152:AH211,AI152:AT211,TRUE,TRUE),3,1),"")</f>
        <v/>
      </c>
      <c r="BR211" s="9">
        <f>IF(AND((ROW()-6)&lt;=$Q$3,ISNUMBER(BC210)),BC210/$Q$4+BD210*AI211+BE210*AJ211+BF210*AK211+BG210*AL211+BH210*AM211+BI210*AN211+BJ210*AO211+BK210*AP211+BL210*AQ211+BM210*AR211+BN210*AS211+BO210*AT211,"")</f>
        <v/>
      </c>
      <c r="BS211">
        <f>IF(ISNUMBER(BR211),AVERAGE(AH151:AH210),"")</f>
        <v/>
      </c>
      <c r="BT211">
        <f>IF(ISNUMBER(BR211),(AH211-BR211)^2,"")</f>
        <v/>
      </c>
      <c r="BU211">
        <f>IF(ISNUMBER(BR211),AH211^2,"")</f>
        <v/>
      </c>
      <c r="BV211">
        <f>IF(ISNUMBER(BR211),(AH211-BS211)^2,"")</f>
        <v/>
      </c>
    </row>
    <row r="212">
      <c r="O212">
        <f>IF($R212="","",CHOOSE($Q$2,YEAR(R212)*12+MONTH(R212),INT((R212-2)/7),YEAR(R212)*4+ROUNDUP(MONTH(R212)/3)))</f>
        <v/>
      </c>
      <c r="P212">
        <f>IF($R212="","",IF($R213="",1,IF(O212&lt;&gt;O213,1,0)))</f>
        <v/>
      </c>
      <c r="Q212">
        <f>IF(P212=1,SUM($P$7:P212),"")</f>
        <v/>
      </c>
      <c r="R212">
        <f>IF($A212="","",IF(ISNUMBER($A212),$A212,IFERROR(DATEVALUE($A212),NA())))</f>
        <v/>
      </c>
      <c r="S212" s="7">
        <f>IFERROR(INDEX($R$7:$R$60000,MATCH(ROW()-6,$Q$7:$Q$60000,0)),"")</f>
        <v/>
      </c>
      <c r="T212">
        <f>IFERROR(INDEX($B$7:$B$60000,MATCH(ROW()-6,$Q$7:$Q$60000,0)),"")</f>
        <v/>
      </c>
      <c r="U212">
        <f>IFERROR(INDEX($C$7:$C$60000,MATCH(ROW()-6,$Q$7:$Q$60000,0)),"")</f>
        <v/>
      </c>
      <c r="V212">
        <f>IFERROR(INDEX($D$7:$D$60000,MATCH(ROW()-6,$Q$7:$Q$60000,0)),"")</f>
        <v/>
      </c>
      <c r="W212">
        <f>IFERROR(INDEX($E$7:$E$60000,MATCH(ROW()-6,$Q$7:$Q$60000,0)),"")</f>
        <v/>
      </c>
      <c r="X212">
        <f>IFERROR(INDEX($F$7:$F$60000,MATCH(ROW()-6,$Q$7:$Q$60000,0)),"")</f>
        <v/>
      </c>
      <c r="Y212">
        <f>IFERROR(INDEX($G$7:$G$60000,MATCH(ROW()-6,$Q$7:$Q$60000,0)),"")</f>
        <v/>
      </c>
      <c r="Z212">
        <f>IFERROR(INDEX($H$7:$H$60000,MATCH(ROW()-6,$Q$7:$Q$60000,0)),"")</f>
        <v/>
      </c>
      <c r="AA212">
        <f>IFERROR(INDEX($I$7:$I$60000,MATCH(ROW()-6,$Q$7:$Q$60000,0)),"")</f>
        <v/>
      </c>
      <c r="AB212">
        <f>IFERROR(INDEX($J$7:$J$60000,MATCH(ROW()-6,$Q$7:$Q$60000,0)),"")</f>
        <v/>
      </c>
      <c r="AC212">
        <f>IFERROR(INDEX($K$7:$K$60000,MATCH(ROW()-6,$Q$7:$Q$60000,0)),"")</f>
        <v/>
      </c>
      <c r="AD212">
        <f>IFERROR(INDEX($L$7:$L$60000,MATCH(ROW()-6,$Q$7:$Q$60000,0)),"")</f>
        <v/>
      </c>
      <c r="AE212">
        <f>IFERROR(INDEX($M$7:$M$60000,MATCH(ROW()-6,$Q$7:$Q$60000,0)),"")</f>
        <v/>
      </c>
      <c r="AF212">
        <f>IFERROR(INDEX($N$7:$N$60000,MATCH(ROW()-6,$Q$7:$Q$60000,0)),"")</f>
        <v/>
      </c>
      <c r="AH212" s="9">
        <f>IF(OR($S212="",$S211=""),"",LN($T212/$T211))</f>
        <v/>
      </c>
      <c r="AI212" s="9">
        <f>IF(OR($S212="",$S211=""),"",$C$2*LN(U212/U211))</f>
        <v/>
      </c>
      <c r="AJ212" s="9">
        <f>IF(OR($S212="",$S211=""),"",$D$2*(V212-V211))</f>
        <v/>
      </c>
      <c r="AK212" s="9">
        <f>IF(OR($S212="",$S211=""),"",$E$2*(W212-W211))</f>
        <v/>
      </c>
      <c r="AL212" s="9">
        <f>IF(OR($S212="",$S211=""),"",$F$2*LN(X212/X211))</f>
        <v/>
      </c>
      <c r="AM212" s="9">
        <f>IF(OR($S212="",$S211=""),"",$G$2*(Y212-Y211))</f>
        <v/>
      </c>
      <c r="AN212" s="9">
        <f>IF(OR($S212="",$S211=""),"",$H$2*LN(Z212/Z211))</f>
        <v/>
      </c>
      <c r="AO212" s="9">
        <f>IF(OR($S212="",$S211=""),"",$I$2*(AA212-AA211))</f>
        <v/>
      </c>
      <c r="AP212" s="9">
        <f>IF(OR($S212="",$S211=""),"",$J$2*LN(AB212/AB211))</f>
        <v/>
      </c>
      <c r="AQ212" s="9">
        <f>IF(OR($S212="",$S211=""),"",$K$2*(AC212-AC211))</f>
        <v/>
      </c>
      <c r="AR212" s="9">
        <f>IF(OR($S212="",$S211=""),"",$L$2*LN(AD212/AD211))</f>
        <v/>
      </c>
      <c r="AS212" s="9">
        <f>IF(OR($S212="",$S211=""),"",$M$2*LN(AE212/AE211))</f>
        <v/>
      </c>
      <c r="AT212" s="9">
        <f>IF(OR($S212="",$S211=""),"",$N$2*LN(AF212/AF211))</f>
        <v/>
      </c>
      <c r="AV212" s="9">
        <f>IF($AH212="","",$AY$16+$AY$4*AI212+$AY$5*AJ212+$AY$6*AK212+$AY$7*AL212+$AY$8*AM212+$AY$9*AN212+$AY$10*AO212+$AY$11*AP212+$AY$12*AQ212+$AY$13*AR212+$AY$14*AS212+$AY$15*AT212)</f>
        <v/>
      </c>
      <c r="BC212" s="10">
        <f>IF((ROW()-6)&lt;=$Q$3,INDEX(LINEST(AH153:AH212,AI153:AT212,TRUE,TRUE),1,13)*$Q$4,"")</f>
        <v/>
      </c>
      <c r="BD212" s="9">
        <f>IF((ROW()-6)&lt;=$Q$3,INDEX(LINEST(AH153:AH212,AI153:AT212,TRUE,TRUE),1,12),"")</f>
        <v/>
      </c>
      <c r="BE212" s="9">
        <f>IF((ROW()-6)&lt;=$Q$3,INDEX(LINEST(AH153:AH212,AI153:AT212,TRUE,TRUE),1,11),"")</f>
        <v/>
      </c>
      <c r="BF212" s="9">
        <f>IF((ROW()-6)&lt;=$Q$3,INDEX(LINEST(AH153:AH212,AI153:AT212,TRUE,TRUE),1,10),"")</f>
        <v/>
      </c>
      <c r="BG212" s="9">
        <f>IF((ROW()-6)&lt;=$Q$3,INDEX(LINEST(AH153:AH212,AI153:AT212,TRUE,TRUE),1,9),"")</f>
        <v/>
      </c>
      <c r="BH212" s="9">
        <f>IF((ROW()-6)&lt;=$Q$3,INDEX(LINEST(AH153:AH212,AI153:AT212,TRUE,TRUE),1,8),"")</f>
        <v/>
      </c>
      <c r="BI212" s="9">
        <f>IF((ROW()-6)&lt;=$Q$3,INDEX(LINEST(AH153:AH212,AI153:AT212,TRUE,TRUE),1,7),"")</f>
        <v/>
      </c>
      <c r="BJ212" s="9">
        <f>IF((ROW()-6)&lt;=$Q$3,INDEX(LINEST(AH153:AH212,AI153:AT212,TRUE,TRUE),1,6),"")</f>
        <v/>
      </c>
      <c r="BK212" s="9">
        <f>IF((ROW()-6)&lt;=$Q$3,INDEX(LINEST(AH153:AH212,AI153:AT212,TRUE,TRUE),1,5),"")</f>
        <v/>
      </c>
      <c r="BL212" s="9">
        <f>IF((ROW()-6)&lt;=$Q$3,INDEX(LINEST(AH153:AH212,AI153:AT212,TRUE,TRUE),1,4),"")</f>
        <v/>
      </c>
      <c r="BM212" s="9">
        <f>IF((ROW()-6)&lt;=$Q$3,INDEX(LINEST(AH153:AH212,AI153:AT212,TRUE,TRUE),1,3),"")</f>
        <v/>
      </c>
      <c r="BN212" s="9">
        <f>IF((ROW()-6)&lt;=$Q$3,INDEX(LINEST(AH153:AH212,AI153:AT212,TRUE,TRUE),1,2),"")</f>
        <v/>
      </c>
      <c r="BO212" s="9">
        <f>IF((ROW()-6)&lt;=$Q$3,INDEX(LINEST(AH153:AH212,AI153:AT212,TRUE,TRUE),1,1),"")</f>
        <v/>
      </c>
      <c r="BP212" s="10">
        <f>IF((ROW()-6)&lt;=$Q$3,INDEX(LINEST(AH153:AH212,AI153:AT212,TRUE,TRUE),3,1),"")</f>
        <v/>
      </c>
      <c r="BR212" s="9">
        <f>IF(AND((ROW()-6)&lt;=$Q$3,ISNUMBER(BC211)),BC211/$Q$4+BD211*AI212+BE211*AJ212+BF211*AK212+BG211*AL212+BH211*AM212+BI211*AN212+BJ211*AO212+BK211*AP212+BL211*AQ212+BM211*AR212+BN211*AS212+BO211*AT212,"")</f>
        <v/>
      </c>
      <c r="BS212">
        <f>IF(ISNUMBER(BR212),AVERAGE(AH152:AH211),"")</f>
        <v/>
      </c>
      <c r="BT212">
        <f>IF(ISNUMBER(BR212),(AH212-BR212)^2,"")</f>
        <v/>
      </c>
      <c r="BU212">
        <f>IF(ISNUMBER(BR212),AH212^2,"")</f>
        <v/>
      </c>
      <c r="BV212">
        <f>IF(ISNUMBER(BR212),(AH212-BS212)^2,"")</f>
        <v/>
      </c>
    </row>
    <row r="213">
      <c r="O213">
        <f>IF($R213="","",CHOOSE($Q$2,YEAR(R213)*12+MONTH(R213),INT((R213-2)/7),YEAR(R213)*4+ROUNDUP(MONTH(R213)/3)))</f>
        <v/>
      </c>
      <c r="P213">
        <f>IF($R213="","",IF($R214="",1,IF(O213&lt;&gt;O214,1,0)))</f>
        <v/>
      </c>
      <c r="Q213">
        <f>IF(P213=1,SUM($P$7:P213),"")</f>
        <v/>
      </c>
      <c r="R213">
        <f>IF($A213="","",IF(ISNUMBER($A213),$A213,IFERROR(DATEVALUE($A213),NA())))</f>
        <v/>
      </c>
      <c r="S213" s="7">
        <f>IFERROR(INDEX($R$7:$R$60000,MATCH(ROW()-6,$Q$7:$Q$60000,0)),"")</f>
        <v/>
      </c>
      <c r="T213">
        <f>IFERROR(INDEX($B$7:$B$60000,MATCH(ROW()-6,$Q$7:$Q$60000,0)),"")</f>
        <v/>
      </c>
      <c r="U213">
        <f>IFERROR(INDEX($C$7:$C$60000,MATCH(ROW()-6,$Q$7:$Q$60000,0)),"")</f>
        <v/>
      </c>
      <c r="V213">
        <f>IFERROR(INDEX($D$7:$D$60000,MATCH(ROW()-6,$Q$7:$Q$60000,0)),"")</f>
        <v/>
      </c>
      <c r="W213">
        <f>IFERROR(INDEX($E$7:$E$60000,MATCH(ROW()-6,$Q$7:$Q$60000,0)),"")</f>
        <v/>
      </c>
      <c r="X213">
        <f>IFERROR(INDEX($F$7:$F$60000,MATCH(ROW()-6,$Q$7:$Q$60000,0)),"")</f>
        <v/>
      </c>
      <c r="Y213">
        <f>IFERROR(INDEX($G$7:$G$60000,MATCH(ROW()-6,$Q$7:$Q$60000,0)),"")</f>
        <v/>
      </c>
      <c r="Z213">
        <f>IFERROR(INDEX($H$7:$H$60000,MATCH(ROW()-6,$Q$7:$Q$60000,0)),"")</f>
        <v/>
      </c>
      <c r="AA213">
        <f>IFERROR(INDEX($I$7:$I$60000,MATCH(ROW()-6,$Q$7:$Q$60000,0)),"")</f>
        <v/>
      </c>
      <c r="AB213">
        <f>IFERROR(INDEX($J$7:$J$60000,MATCH(ROW()-6,$Q$7:$Q$60000,0)),"")</f>
        <v/>
      </c>
      <c r="AC213">
        <f>IFERROR(INDEX($K$7:$K$60000,MATCH(ROW()-6,$Q$7:$Q$60000,0)),"")</f>
        <v/>
      </c>
      <c r="AD213">
        <f>IFERROR(INDEX($L$7:$L$60000,MATCH(ROW()-6,$Q$7:$Q$60000,0)),"")</f>
        <v/>
      </c>
      <c r="AE213">
        <f>IFERROR(INDEX($M$7:$M$60000,MATCH(ROW()-6,$Q$7:$Q$60000,0)),"")</f>
        <v/>
      </c>
      <c r="AF213">
        <f>IFERROR(INDEX($N$7:$N$60000,MATCH(ROW()-6,$Q$7:$Q$60000,0)),"")</f>
        <v/>
      </c>
      <c r="AH213" s="9">
        <f>IF(OR($S213="",$S212=""),"",LN($T213/$T212))</f>
        <v/>
      </c>
      <c r="AI213" s="9">
        <f>IF(OR($S213="",$S212=""),"",$C$2*LN(U213/U212))</f>
        <v/>
      </c>
      <c r="AJ213" s="9">
        <f>IF(OR($S213="",$S212=""),"",$D$2*(V213-V212))</f>
        <v/>
      </c>
      <c r="AK213" s="9">
        <f>IF(OR($S213="",$S212=""),"",$E$2*(W213-W212))</f>
        <v/>
      </c>
      <c r="AL213" s="9">
        <f>IF(OR($S213="",$S212=""),"",$F$2*LN(X213/X212))</f>
        <v/>
      </c>
      <c r="AM213" s="9">
        <f>IF(OR($S213="",$S212=""),"",$G$2*(Y213-Y212))</f>
        <v/>
      </c>
      <c r="AN213" s="9">
        <f>IF(OR($S213="",$S212=""),"",$H$2*LN(Z213/Z212))</f>
        <v/>
      </c>
      <c r="AO213" s="9">
        <f>IF(OR($S213="",$S212=""),"",$I$2*(AA213-AA212))</f>
        <v/>
      </c>
      <c r="AP213" s="9">
        <f>IF(OR($S213="",$S212=""),"",$J$2*LN(AB213/AB212))</f>
        <v/>
      </c>
      <c r="AQ213" s="9">
        <f>IF(OR($S213="",$S212=""),"",$K$2*(AC213-AC212))</f>
        <v/>
      </c>
      <c r="AR213" s="9">
        <f>IF(OR($S213="",$S212=""),"",$L$2*LN(AD213/AD212))</f>
        <v/>
      </c>
      <c r="AS213" s="9">
        <f>IF(OR($S213="",$S212=""),"",$M$2*LN(AE213/AE212))</f>
        <v/>
      </c>
      <c r="AT213" s="9">
        <f>IF(OR($S213="",$S212=""),"",$N$2*LN(AF213/AF212))</f>
        <v/>
      </c>
      <c r="AV213" s="9">
        <f>IF($AH213="","",$AY$16+$AY$4*AI213+$AY$5*AJ213+$AY$6*AK213+$AY$7*AL213+$AY$8*AM213+$AY$9*AN213+$AY$10*AO213+$AY$11*AP213+$AY$12*AQ213+$AY$13*AR213+$AY$14*AS213+$AY$15*AT213)</f>
        <v/>
      </c>
      <c r="BC213" s="10">
        <f>IF((ROW()-6)&lt;=$Q$3,INDEX(LINEST(AH154:AH213,AI154:AT213,TRUE,TRUE),1,13)*$Q$4,"")</f>
        <v/>
      </c>
      <c r="BD213" s="9">
        <f>IF((ROW()-6)&lt;=$Q$3,INDEX(LINEST(AH154:AH213,AI154:AT213,TRUE,TRUE),1,12),"")</f>
        <v/>
      </c>
      <c r="BE213" s="9">
        <f>IF((ROW()-6)&lt;=$Q$3,INDEX(LINEST(AH154:AH213,AI154:AT213,TRUE,TRUE),1,11),"")</f>
        <v/>
      </c>
      <c r="BF213" s="9">
        <f>IF((ROW()-6)&lt;=$Q$3,INDEX(LINEST(AH154:AH213,AI154:AT213,TRUE,TRUE),1,10),"")</f>
        <v/>
      </c>
      <c r="BG213" s="9">
        <f>IF((ROW()-6)&lt;=$Q$3,INDEX(LINEST(AH154:AH213,AI154:AT213,TRUE,TRUE),1,9),"")</f>
        <v/>
      </c>
      <c r="BH213" s="9">
        <f>IF((ROW()-6)&lt;=$Q$3,INDEX(LINEST(AH154:AH213,AI154:AT213,TRUE,TRUE),1,8),"")</f>
        <v/>
      </c>
      <c r="BI213" s="9">
        <f>IF((ROW()-6)&lt;=$Q$3,INDEX(LINEST(AH154:AH213,AI154:AT213,TRUE,TRUE),1,7),"")</f>
        <v/>
      </c>
      <c r="BJ213" s="9">
        <f>IF((ROW()-6)&lt;=$Q$3,INDEX(LINEST(AH154:AH213,AI154:AT213,TRUE,TRUE),1,6),"")</f>
        <v/>
      </c>
      <c r="BK213" s="9">
        <f>IF((ROW()-6)&lt;=$Q$3,INDEX(LINEST(AH154:AH213,AI154:AT213,TRUE,TRUE),1,5),"")</f>
        <v/>
      </c>
      <c r="BL213" s="9">
        <f>IF((ROW()-6)&lt;=$Q$3,INDEX(LINEST(AH154:AH213,AI154:AT213,TRUE,TRUE),1,4),"")</f>
        <v/>
      </c>
      <c r="BM213" s="9">
        <f>IF((ROW()-6)&lt;=$Q$3,INDEX(LINEST(AH154:AH213,AI154:AT213,TRUE,TRUE),1,3),"")</f>
        <v/>
      </c>
      <c r="BN213" s="9">
        <f>IF((ROW()-6)&lt;=$Q$3,INDEX(LINEST(AH154:AH213,AI154:AT213,TRUE,TRUE),1,2),"")</f>
        <v/>
      </c>
      <c r="BO213" s="9">
        <f>IF((ROW()-6)&lt;=$Q$3,INDEX(LINEST(AH154:AH213,AI154:AT213,TRUE,TRUE),1,1),"")</f>
        <v/>
      </c>
      <c r="BP213" s="10">
        <f>IF((ROW()-6)&lt;=$Q$3,INDEX(LINEST(AH154:AH213,AI154:AT213,TRUE,TRUE),3,1),"")</f>
        <v/>
      </c>
      <c r="BR213" s="9">
        <f>IF(AND((ROW()-6)&lt;=$Q$3,ISNUMBER(BC212)),BC212/$Q$4+BD212*AI213+BE212*AJ213+BF212*AK213+BG212*AL213+BH212*AM213+BI212*AN213+BJ212*AO213+BK212*AP213+BL212*AQ213+BM212*AR213+BN212*AS213+BO212*AT213,"")</f>
        <v/>
      </c>
      <c r="BS213">
        <f>IF(ISNUMBER(BR213),AVERAGE(AH153:AH212),"")</f>
        <v/>
      </c>
      <c r="BT213">
        <f>IF(ISNUMBER(BR213),(AH213-BR213)^2,"")</f>
        <v/>
      </c>
      <c r="BU213">
        <f>IF(ISNUMBER(BR213),AH213^2,"")</f>
        <v/>
      </c>
      <c r="BV213">
        <f>IF(ISNUMBER(BR213),(AH213-BS213)^2,"")</f>
        <v/>
      </c>
    </row>
    <row r="214">
      <c r="O214">
        <f>IF($R214="","",CHOOSE($Q$2,YEAR(R214)*12+MONTH(R214),INT((R214-2)/7),YEAR(R214)*4+ROUNDUP(MONTH(R214)/3)))</f>
        <v/>
      </c>
      <c r="P214">
        <f>IF($R214="","",IF($R215="",1,IF(O214&lt;&gt;O215,1,0)))</f>
        <v/>
      </c>
      <c r="Q214">
        <f>IF(P214=1,SUM($P$7:P214),"")</f>
        <v/>
      </c>
      <c r="R214">
        <f>IF($A214="","",IF(ISNUMBER($A214),$A214,IFERROR(DATEVALUE($A214),NA())))</f>
        <v/>
      </c>
      <c r="S214" s="7">
        <f>IFERROR(INDEX($R$7:$R$60000,MATCH(ROW()-6,$Q$7:$Q$60000,0)),"")</f>
        <v/>
      </c>
      <c r="T214">
        <f>IFERROR(INDEX($B$7:$B$60000,MATCH(ROW()-6,$Q$7:$Q$60000,0)),"")</f>
        <v/>
      </c>
      <c r="U214">
        <f>IFERROR(INDEX($C$7:$C$60000,MATCH(ROW()-6,$Q$7:$Q$60000,0)),"")</f>
        <v/>
      </c>
      <c r="V214">
        <f>IFERROR(INDEX($D$7:$D$60000,MATCH(ROW()-6,$Q$7:$Q$60000,0)),"")</f>
        <v/>
      </c>
      <c r="W214">
        <f>IFERROR(INDEX($E$7:$E$60000,MATCH(ROW()-6,$Q$7:$Q$60000,0)),"")</f>
        <v/>
      </c>
      <c r="X214">
        <f>IFERROR(INDEX($F$7:$F$60000,MATCH(ROW()-6,$Q$7:$Q$60000,0)),"")</f>
        <v/>
      </c>
      <c r="Y214">
        <f>IFERROR(INDEX($G$7:$G$60000,MATCH(ROW()-6,$Q$7:$Q$60000,0)),"")</f>
        <v/>
      </c>
      <c r="Z214">
        <f>IFERROR(INDEX($H$7:$H$60000,MATCH(ROW()-6,$Q$7:$Q$60000,0)),"")</f>
        <v/>
      </c>
      <c r="AA214">
        <f>IFERROR(INDEX($I$7:$I$60000,MATCH(ROW()-6,$Q$7:$Q$60000,0)),"")</f>
        <v/>
      </c>
      <c r="AB214">
        <f>IFERROR(INDEX($J$7:$J$60000,MATCH(ROW()-6,$Q$7:$Q$60000,0)),"")</f>
        <v/>
      </c>
      <c r="AC214">
        <f>IFERROR(INDEX($K$7:$K$60000,MATCH(ROW()-6,$Q$7:$Q$60000,0)),"")</f>
        <v/>
      </c>
      <c r="AD214">
        <f>IFERROR(INDEX($L$7:$L$60000,MATCH(ROW()-6,$Q$7:$Q$60000,0)),"")</f>
        <v/>
      </c>
      <c r="AE214">
        <f>IFERROR(INDEX($M$7:$M$60000,MATCH(ROW()-6,$Q$7:$Q$60000,0)),"")</f>
        <v/>
      </c>
      <c r="AF214">
        <f>IFERROR(INDEX($N$7:$N$60000,MATCH(ROW()-6,$Q$7:$Q$60000,0)),"")</f>
        <v/>
      </c>
      <c r="AH214" s="9">
        <f>IF(OR($S214="",$S213=""),"",LN($T214/$T213))</f>
        <v/>
      </c>
      <c r="AI214" s="9">
        <f>IF(OR($S214="",$S213=""),"",$C$2*LN(U214/U213))</f>
        <v/>
      </c>
      <c r="AJ214" s="9">
        <f>IF(OR($S214="",$S213=""),"",$D$2*(V214-V213))</f>
        <v/>
      </c>
      <c r="AK214" s="9">
        <f>IF(OR($S214="",$S213=""),"",$E$2*(W214-W213))</f>
        <v/>
      </c>
      <c r="AL214" s="9">
        <f>IF(OR($S214="",$S213=""),"",$F$2*LN(X214/X213))</f>
        <v/>
      </c>
      <c r="AM214" s="9">
        <f>IF(OR($S214="",$S213=""),"",$G$2*(Y214-Y213))</f>
        <v/>
      </c>
      <c r="AN214" s="9">
        <f>IF(OR($S214="",$S213=""),"",$H$2*LN(Z214/Z213))</f>
        <v/>
      </c>
      <c r="AO214" s="9">
        <f>IF(OR($S214="",$S213=""),"",$I$2*(AA214-AA213))</f>
        <v/>
      </c>
      <c r="AP214" s="9">
        <f>IF(OR($S214="",$S213=""),"",$J$2*LN(AB214/AB213))</f>
        <v/>
      </c>
      <c r="AQ214" s="9">
        <f>IF(OR($S214="",$S213=""),"",$K$2*(AC214-AC213))</f>
        <v/>
      </c>
      <c r="AR214" s="9">
        <f>IF(OR($S214="",$S213=""),"",$L$2*LN(AD214/AD213))</f>
        <v/>
      </c>
      <c r="AS214" s="9">
        <f>IF(OR($S214="",$S213=""),"",$M$2*LN(AE214/AE213))</f>
        <v/>
      </c>
      <c r="AT214" s="9">
        <f>IF(OR($S214="",$S213=""),"",$N$2*LN(AF214/AF213))</f>
        <v/>
      </c>
      <c r="AV214" s="9">
        <f>IF($AH214="","",$AY$16+$AY$4*AI214+$AY$5*AJ214+$AY$6*AK214+$AY$7*AL214+$AY$8*AM214+$AY$9*AN214+$AY$10*AO214+$AY$11*AP214+$AY$12*AQ214+$AY$13*AR214+$AY$14*AS214+$AY$15*AT214)</f>
        <v/>
      </c>
      <c r="BC214" s="10">
        <f>IF((ROW()-6)&lt;=$Q$3,INDEX(LINEST(AH155:AH214,AI155:AT214,TRUE,TRUE),1,13)*$Q$4,"")</f>
        <v/>
      </c>
      <c r="BD214" s="9">
        <f>IF((ROW()-6)&lt;=$Q$3,INDEX(LINEST(AH155:AH214,AI155:AT214,TRUE,TRUE),1,12),"")</f>
        <v/>
      </c>
      <c r="BE214" s="9">
        <f>IF((ROW()-6)&lt;=$Q$3,INDEX(LINEST(AH155:AH214,AI155:AT214,TRUE,TRUE),1,11),"")</f>
        <v/>
      </c>
      <c r="BF214" s="9">
        <f>IF((ROW()-6)&lt;=$Q$3,INDEX(LINEST(AH155:AH214,AI155:AT214,TRUE,TRUE),1,10),"")</f>
        <v/>
      </c>
      <c r="BG214" s="9">
        <f>IF((ROW()-6)&lt;=$Q$3,INDEX(LINEST(AH155:AH214,AI155:AT214,TRUE,TRUE),1,9),"")</f>
        <v/>
      </c>
      <c r="BH214" s="9">
        <f>IF((ROW()-6)&lt;=$Q$3,INDEX(LINEST(AH155:AH214,AI155:AT214,TRUE,TRUE),1,8),"")</f>
        <v/>
      </c>
      <c r="BI214" s="9">
        <f>IF((ROW()-6)&lt;=$Q$3,INDEX(LINEST(AH155:AH214,AI155:AT214,TRUE,TRUE),1,7),"")</f>
        <v/>
      </c>
      <c r="BJ214" s="9">
        <f>IF((ROW()-6)&lt;=$Q$3,INDEX(LINEST(AH155:AH214,AI155:AT214,TRUE,TRUE),1,6),"")</f>
        <v/>
      </c>
      <c r="BK214" s="9">
        <f>IF((ROW()-6)&lt;=$Q$3,INDEX(LINEST(AH155:AH214,AI155:AT214,TRUE,TRUE),1,5),"")</f>
        <v/>
      </c>
      <c r="BL214" s="9">
        <f>IF((ROW()-6)&lt;=$Q$3,INDEX(LINEST(AH155:AH214,AI155:AT214,TRUE,TRUE),1,4),"")</f>
        <v/>
      </c>
      <c r="BM214" s="9">
        <f>IF((ROW()-6)&lt;=$Q$3,INDEX(LINEST(AH155:AH214,AI155:AT214,TRUE,TRUE),1,3),"")</f>
        <v/>
      </c>
      <c r="BN214" s="9">
        <f>IF((ROW()-6)&lt;=$Q$3,INDEX(LINEST(AH155:AH214,AI155:AT214,TRUE,TRUE),1,2),"")</f>
        <v/>
      </c>
      <c r="BO214" s="9">
        <f>IF((ROW()-6)&lt;=$Q$3,INDEX(LINEST(AH155:AH214,AI155:AT214,TRUE,TRUE),1,1),"")</f>
        <v/>
      </c>
      <c r="BP214" s="10">
        <f>IF((ROW()-6)&lt;=$Q$3,INDEX(LINEST(AH155:AH214,AI155:AT214,TRUE,TRUE),3,1),"")</f>
        <v/>
      </c>
      <c r="BR214" s="9">
        <f>IF(AND((ROW()-6)&lt;=$Q$3,ISNUMBER(BC213)),BC213/$Q$4+BD213*AI214+BE213*AJ214+BF213*AK214+BG213*AL214+BH213*AM214+BI213*AN214+BJ213*AO214+BK213*AP214+BL213*AQ214+BM213*AR214+BN213*AS214+BO213*AT214,"")</f>
        <v/>
      </c>
      <c r="BS214">
        <f>IF(ISNUMBER(BR214),AVERAGE(AH154:AH213),"")</f>
        <v/>
      </c>
      <c r="BT214">
        <f>IF(ISNUMBER(BR214),(AH214-BR214)^2,"")</f>
        <v/>
      </c>
      <c r="BU214">
        <f>IF(ISNUMBER(BR214),AH214^2,"")</f>
        <v/>
      </c>
      <c r="BV214">
        <f>IF(ISNUMBER(BR214),(AH214-BS214)^2,"")</f>
        <v/>
      </c>
    </row>
    <row r="215">
      <c r="O215">
        <f>IF($R215="","",CHOOSE($Q$2,YEAR(R215)*12+MONTH(R215),INT((R215-2)/7),YEAR(R215)*4+ROUNDUP(MONTH(R215)/3)))</f>
        <v/>
      </c>
      <c r="P215">
        <f>IF($R215="","",IF($R216="",1,IF(O215&lt;&gt;O216,1,0)))</f>
        <v/>
      </c>
      <c r="Q215">
        <f>IF(P215=1,SUM($P$7:P215),"")</f>
        <v/>
      </c>
      <c r="R215">
        <f>IF($A215="","",IF(ISNUMBER($A215),$A215,IFERROR(DATEVALUE($A215),NA())))</f>
        <v/>
      </c>
      <c r="S215" s="7">
        <f>IFERROR(INDEX($R$7:$R$60000,MATCH(ROW()-6,$Q$7:$Q$60000,0)),"")</f>
        <v/>
      </c>
      <c r="T215">
        <f>IFERROR(INDEX($B$7:$B$60000,MATCH(ROW()-6,$Q$7:$Q$60000,0)),"")</f>
        <v/>
      </c>
      <c r="U215">
        <f>IFERROR(INDEX($C$7:$C$60000,MATCH(ROW()-6,$Q$7:$Q$60000,0)),"")</f>
        <v/>
      </c>
      <c r="V215">
        <f>IFERROR(INDEX($D$7:$D$60000,MATCH(ROW()-6,$Q$7:$Q$60000,0)),"")</f>
        <v/>
      </c>
      <c r="W215">
        <f>IFERROR(INDEX($E$7:$E$60000,MATCH(ROW()-6,$Q$7:$Q$60000,0)),"")</f>
        <v/>
      </c>
      <c r="X215">
        <f>IFERROR(INDEX($F$7:$F$60000,MATCH(ROW()-6,$Q$7:$Q$60000,0)),"")</f>
        <v/>
      </c>
      <c r="Y215">
        <f>IFERROR(INDEX($G$7:$G$60000,MATCH(ROW()-6,$Q$7:$Q$60000,0)),"")</f>
        <v/>
      </c>
      <c r="Z215">
        <f>IFERROR(INDEX($H$7:$H$60000,MATCH(ROW()-6,$Q$7:$Q$60000,0)),"")</f>
        <v/>
      </c>
      <c r="AA215">
        <f>IFERROR(INDEX($I$7:$I$60000,MATCH(ROW()-6,$Q$7:$Q$60000,0)),"")</f>
        <v/>
      </c>
      <c r="AB215">
        <f>IFERROR(INDEX($J$7:$J$60000,MATCH(ROW()-6,$Q$7:$Q$60000,0)),"")</f>
        <v/>
      </c>
      <c r="AC215">
        <f>IFERROR(INDEX($K$7:$K$60000,MATCH(ROW()-6,$Q$7:$Q$60000,0)),"")</f>
        <v/>
      </c>
      <c r="AD215">
        <f>IFERROR(INDEX($L$7:$L$60000,MATCH(ROW()-6,$Q$7:$Q$60000,0)),"")</f>
        <v/>
      </c>
      <c r="AE215">
        <f>IFERROR(INDEX($M$7:$M$60000,MATCH(ROW()-6,$Q$7:$Q$60000,0)),"")</f>
        <v/>
      </c>
      <c r="AF215">
        <f>IFERROR(INDEX($N$7:$N$60000,MATCH(ROW()-6,$Q$7:$Q$60000,0)),"")</f>
        <v/>
      </c>
      <c r="AH215" s="9">
        <f>IF(OR($S215="",$S214=""),"",LN($T215/$T214))</f>
        <v/>
      </c>
      <c r="AI215" s="9">
        <f>IF(OR($S215="",$S214=""),"",$C$2*LN(U215/U214))</f>
        <v/>
      </c>
      <c r="AJ215" s="9">
        <f>IF(OR($S215="",$S214=""),"",$D$2*(V215-V214))</f>
        <v/>
      </c>
      <c r="AK215" s="9">
        <f>IF(OR($S215="",$S214=""),"",$E$2*(W215-W214))</f>
        <v/>
      </c>
      <c r="AL215" s="9">
        <f>IF(OR($S215="",$S214=""),"",$F$2*LN(X215/X214))</f>
        <v/>
      </c>
      <c r="AM215" s="9">
        <f>IF(OR($S215="",$S214=""),"",$G$2*(Y215-Y214))</f>
        <v/>
      </c>
      <c r="AN215" s="9">
        <f>IF(OR($S215="",$S214=""),"",$H$2*LN(Z215/Z214))</f>
        <v/>
      </c>
      <c r="AO215" s="9">
        <f>IF(OR($S215="",$S214=""),"",$I$2*(AA215-AA214))</f>
        <v/>
      </c>
      <c r="AP215" s="9">
        <f>IF(OR($S215="",$S214=""),"",$J$2*LN(AB215/AB214))</f>
        <v/>
      </c>
      <c r="AQ215" s="9">
        <f>IF(OR($S215="",$S214=""),"",$K$2*(AC215-AC214))</f>
        <v/>
      </c>
      <c r="AR215" s="9">
        <f>IF(OR($S215="",$S214=""),"",$L$2*LN(AD215/AD214))</f>
        <v/>
      </c>
      <c r="AS215" s="9">
        <f>IF(OR($S215="",$S214=""),"",$M$2*LN(AE215/AE214))</f>
        <v/>
      </c>
      <c r="AT215" s="9">
        <f>IF(OR($S215="",$S214=""),"",$N$2*LN(AF215/AF214))</f>
        <v/>
      </c>
      <c r="AV215" s="9">
        <f>IF($AH215="","",$AY$16+$AY$4*AI215+$AY$5*AJ215+$AY$6*AK215+$AY$7*AL215+$AY$8*AM215+$AY$9*AN215+$AY$10*AO215+$AY$11*AP215+$AY$12*AQ215+$AY$13*AR215+$AY$14*AS215+$AY$15*AT215)</f>
        <v/>
      </c>
      <c r="BC215" s="10">
        <f>IF((ROW()-6)&lt;=$Q$3,INDEX(LINEST(AH156:AH215,AI156:AT215,TRUE,TRUE),1,13)*$Q$4,"")</f>
        <v/>
      </c>
      <c r="BD215" s="9">
        <f>IF((ROW()-6)&lt;=$Q$3,INDEX(LINEST(AH156:AH215,AI156:AT215,TRUE,TRUE),1,12),"")</f>
        <v/>
      </c>
      <c r="BE215" s="9">
        <f>IF((ROW()-6)&lt;=$Q$3,INDEX(LINEST(AH156:AH215,AI156:AT215,TRUE,TRUE),1,11),"")</f>
        <v/>
      </c>
      <c r="BF215" s="9">
        <f>IF((ROW()-6)&lt;=$Q$3,INDEX(LINEST(AH156:AH215,AI156:AT215,TRUE,TRUE),1,10),"")</f>
        <v/>
      </c>
      <c r="BG215" s="9">
        <f>IF((ROW()-6)&lt;=$Q$3,INDEX(LINEST(AH156:AH215,AI156:AT215,TRUE,TRUE),1,9),"")</f>
        <v/>
      </c>
      <c r="BH215" s="9">
        <f>IF((ROW()-6)&lt;=$Q$3,INDEX(LINEST(AH156:AH215,AI156:AT215,TRUE,TRUE),1,8),"")</f>
        <v/>
      </c>
      <c r="BI215" s="9">
        <f>IF((ROW()-6)&lt;=$Q$3,INDEX(LINEST(AH156:AH215,AI156:AT215,TRUE,TRUE),1,7),"")</f>
        <v/>
      </c>
      <c r="BJ215" s="9">
        <f>IF((ROW()-6)&lt;=$Q$3,INDEX(LINEST(AH156:AH215,AI156:AT215,TRUE,TRUE),1,6),"")</f>
        <v/>
      </c>
      <c r="BK215" s="9">
        <f>IF((ROW()-6)&lt;=$Q$3,INDEX(LINEST(AH156:AH215,AI156:AT215,TRUE,TRUE),1,5),"")</f>
        <v/>
      </c>
      <c r="BL215" s="9">
        <f>IF((ROW()-6)&lt;=$Q$3,INDEX(LINEST(AH156:AH215,AI156:AT215,TRUE,TRUE),1,4),"")</f>
        <v/>
      </c>
      <c r="BM215" s="9">
        <f>IF((ROW()-6)&lt;=$Q$3,INDEX(LINEST(AH156:AH215,AI156:AT215,TRUE,TRUE),1,3),"")</f>
        <v/>
      </c>
      <c r="BN215" s="9">
        <f>IF((ROW()-6)&lt;=$Q$3,INDEX(LINEST(AH156:AH215,AI156:AT215,TRUE,TRUE),1,2),"")</f>
        <v/>
      </c>
      <c r="BO215" s="9">
        <f>IF((ROW()-6)&lt;=$Q$3,INDEX(LINEST(AH156:AH215,AI156:AT215,TRUE,TRUE),1,1),"")</f>
        <v/>
      </c>
      <c r="BP215" s="10">
        <f>IF((ROW()-6)&lt;=$Q$3,INDEX(LINEST(AH156:AH215,AI156:AT215,TRUE,TRUE),3,1),"")</f>
        <v/>
      </c>
      <c r="BR215" s="9">
        <f>IF(AND((ROW()-6)&lt;=$Q$3,ISNUMBER(BC214)),BC214/$Q$4+BD214*AI215+BE214*AJ215+BF214*AK215+BG214*AL215+BH214*AM215+BI214*AN215+BJ214*AO215+BK214*AP215+BL214*AQ215+BM214*AR215+BN214*AS215+BO214*AT215,"")</f>
        <v/>
      </c>
      <c r="BS215">
        <f>IF(ISNUMBER(BR215),AVERAGE(AH155:AH214),"")</f>
        <v/>
      </c>
      <c r="BT215">
        <f>IF(ISNUMBER(BR215),(AH215-BR215)^2,"")</f>
        <v/>
      </c>
      <c r="BU215">
        <f>IF(ISNUMBER(BR215),AH215^2,"")</f>
        <v/>
      </c>
      <c r="BV215">
        <f>IF(ISNUMBER(BR215),(AH215-BS215)^2,"")</f>
        <v/>
      </c>
    </row>
    <row r="216">
      <c r="O216">
        <f>IF($R216="","",CHOOSE($Q$2,YEAR(R216)*12+MONTH(R216),INT((R216-2)/7),YEAR(R216)*4+ROUNDUP(MONTH(R216)/3)))</f>
        <v/>
      </c>
      <c r="P216">
        <f>IF($R216="","",IF($R217="",1,IF(O216&lt;&gt;O217,1,0)))</f>
        <v/>
      </c>
      <c r="Q216">
        <f>IF(P216=1,SUM($P$7:P216),"")</f>
        <v/>
      </c>
      <c r="R216">
        <f>IF($A216="","",IF(ISNUMBER($A216),$A216,IFERROR(DATEVALUE($A216),NA())))</f>
        <v/>
      </c>
      <c r="S216" s="7">
        <f>IFERROR(INDEX($R$7:$R$60000,MATCH(ROW()-6,$Q$7:$Q$60000,0)),"")</f>
        <v/>
      </c>
      <c r="T216">
        <f>IFERROR(INDEX($B$7:$B$60000,MATCH(ROW()-6,$Q$7:$Q$60000,0)),"")</f>
        <v/>
      </c>
      <c r="U216">
        <f>IFERROR(INDEX($C$7:$C$60000,MATCH(ROW()-6,$Q$7:$Q$60000,0)),"")</f>
        <v/>
      </c>
      <c r="V216">
        <f>IFERROR(INDEX($D$7:$D$60000,MATCH(ROW()-6,$Q$7:$Q$60000,0)),"")</f>
        <v/>
      </c>
      <c r="W216">
        <f>IFERROR(INDEX($E$7:$E$60000,MATCH(ROW()-6,$Q$7:$Q$60000,0)),"")</f>
        <v/>
      </c>
      <c r="X216">
        <f>IFERROR(INDEX($F$7:$F$60000,MATCH(ROW()-6,$Q$7:$Q$60000,0)),"")</f>
        <v/>
      </c>
      <c r="Y216">
        <f>IFERROR(INDEX($G$7:$G$60000,MATCH(ROW()-6,$Q$7:$Q$60000,0)),"")</f>
        <v/>
      </c>
      <c r="Z216">
        <f>IFERROR(INDEX($H$7:$H$60000,MATCH(ROW()-6,$Q$7:$Q$60000,0)),"")</f>
        <v/>
      </c>
      <c r="AA216">
        <f>IFERROR(INDEX($I$7:$I$60000,MATCH(ROW()-6,$Q$7:$Q$60000,0)),"")</f>
        <v/>
      </c>
      <c r="AB216">
        <f>IFERROR(INDEX($J$7:$J$60000,MATCH(ROW()-6,$Q$7:$Q$60000,0)),"")</f>
        <v/>
      </c>
      <c r="AC216">
        <f>IFERROR(INDEX($K$7:$K$60000,MATCH(ROW()-6,$Q$7:$Q$60000,0)),"")</f>
        <v/>
      </c>
      <c r="AD216">
        <f>IFERROR(INDEX($L$7:$L$60000,MATCH(ROW()-6,$Q$7:$Q$60000,0)),"")</f>
        <v/>
      </c>
      <c r="AE216">
        <f>IFERROR(INDEX($M$7:$M$60000,MATCH(ROW()-6,$Q$7:$Q$60000,0)),"")</f>
        <v/>
      </c>
      <c r="AF216">
        <f>IFERROR(INDEX($N$7:$N$60000,MATCH(ROW()-6,$Q$7:$Q$60000,0)),"")</f>
        <v/>
      </c>
      <c r="AH216" s="9">
        <f>IF(OR($S216="",$S215=""),"",LN($T216/$T215))</f>
        <v/>
      </c>
      <c r="AI216" s="9">
        <f>IF(OR($S216="",$S215=""),"",$C$2*LN(U216/U215))</f>
        <v/>
      </c>
      <c r="AJ216" s="9">
        <f>IF(OR($S216="",$S215=""),"",$D$2*(V216-V215))</f>
        <v/>
      </c>
      <c r="AK216" s="9">
        <f>IF(OR($S216="",$S215=""),"",$E$2*(W216-W215))</f>
        <v/>
      </c>
      <c r="AL216" s="9">
        <f>IF(OR($S216="",$S215=""),"",$F$2*LN(X216/X215))</f>
        <v/>
      </c>
      <c r="AM216" s="9">
        <f>IF(OR($S216="",$S215=""),"",$G$2*(Y216-Y215))</f>
        <v/>
      </c>
      <c r="AN216" s="9">
        <f>IF(OR($S216="",$S215=""),"",$H$2*LN(Z216/Z215))</f>
        <v/>
      </c>
      <c r="AO216" s="9">
        <f>IF(OR($S216="",$S215=""),"",$I$2*(AA216-AA215))</f>
        <v/>
      </c>
      <c r="AP216" s="9">
        <f>IF(OR($S216="",$S215=""),"",$J$2*LN(AB216/AB215))</f>
        <v/>
      </c>
      <c r="AQ216" s="9">
        <f>IF(OR($S216="",$S215=""),"",$K$2*(AC216-AC215))</f>
        <v/>
      </c>
      <c r="AR216" s="9">
        <f>IF(OR($S216="",$S215=""),"",$L$2*LN(AD216/AD215))</f>
        <v/>
      </c>
      <c r="AS216" s="9">
        <f>IF(OR($S216="",$S215=""),"",$M$2*LN(AE216/AE215))</f>
        <v/>
      </c>
      <c r="AT216" s="9">
        <f>IF(OR($S216="",$S215=""),"",$N$2*LN(AF216/AF215))</f>
        <v/>
      </c>
      <c r="AV216" s="9">
        <f>IF($AH216="","",$AY$16+$AY$4*AI216+$AY$5*AJ216+$AY$6*AK216+$AY$7*AL216+$AY$8*AM216+$AY$9*AN216+$AY$10*AO216+$AY$11*AP216+$AY$12*AQ216+$AY$13*AR216+$AY$14*AS216+$AY$15*AT216)</f>
        <v/>
      </c>
      <c r="BC216" s="10">
        <f>IF((ROW()-6)&lt;=$Q$3,INDEX(LINEST(AH157:AH216,AI157:AT216,TRUE,TRUE),1,13)*$Q$4,"")</f>
        <v/>
      </c>
      <c r="BD216" s="9">
        <f>IF((ROW()-6)&lt;=$Q$3,INDEX(LINEST(AH157:AH216,AI157:AT216,TRUE,TRUE),1,12),"")</f>
        <v/>
      </c>
      <c r="BE216" s="9">
        <f>IF((ROW()-6)&lt;=$Q$3,INDEX(LINEST(AH157:AH216,AI157:AT216,TRUE,TRUE),1,11),"")</f>
        <v/>
      </c>
      <c r="BF216" s="9">
        <f>IF((ROW()-6)&lt;=$Q$3,INDEX(LINEST(AH157:AH216,AI157:AT216,TRUE,TRUE),1,10),"")</f>
        <v/>
      </c>
      <c r="BG216" s="9">
        <f>IF((ROW()-6)&lt;=$Q$3,INDEX(LINEST(AH157:AH216,AI157:AT216,TRUE,TRUE),1,9),"")</f>
        <v/>
      </c>
      <c r="BH216" s="9">
        <f>IF((ROW()-6)&lt;=$Q$3,INDEX(LINEST(AH157:AH216,AI157:AT216,TRUE,TRUE),1,8),"")</f>
        <v/>
      </c>
      <c r="BI216" s="9">
        <f>IF((ROW()-6)&lt;=$Q$3,INDEX(LINEST(AH157:AH216,AI157:AT216,TRUE,TRUE),1,7),"")</f>
        <v/>
      </c>
      <c r="BJ216" s="9">
        <f>IF((ROW()-6)&lt;=$Q$3,INDEX(LINEST(AH157:AH216,AI157:AT216,TRUE,TRUE),1,6),"")</f>
        <v/>
      </c>
      <c r="BK216" s="9">
        <f>IF((ROW()-6)&lt;=$Q$3,INDEX(LINEST(AH157:AH216,AI157:AT216,TRUE,TRUE),1,5),"")</f>
        <v/>
      </c>
      <c r="BL216" s="9">
        <f>IF((ROW()-6)&lt;=$Q$3,INDEX(LINEST(AH157:AH216,AI157:AT216,TRUE,TRUE),1,4),"")</f>
        <v/>
      </c>
      <c r="BM216" s="9">
        <f>IF((ROW()-6)&lt;=$Q$3,INDEX(LINEST(AH157:AH216,AI157:AT216,TRUE,TRUE),1,3),"")</f>
        <v/>
      </c>
      <c r="BN216" s="9">
        <f>IF((ROW()-6)&lt;=$Q$3,INDEX(LINEST(AH157:AH216,AI157:AT216,TRUE,TRUE),1,2),"")</f>
        <v/>
      </c>
      <c r="BO216" s="9">
        <f>IF((ROW()-6)&lt;=$Q$3,INDEX(LINEST(AH157:AH216,AI157:AT216,TRUE,TRUE),1,1),"")</f>
        <v/>
      </c>
      <c r="BP216" s="10">
        <f>IF((ROW()-6)&lt;=$Q$3,INDEX(LINEST(AH157:AH216,AI157:AT216,TRUE,TRUE),3,1),"")</f>
        <v/>
      </c>
      <c r="BR216" s="9">
        <f>IF(AND((ROW()-6)&lt;=$Q$3,ISNUMBER(BC215)),BC215/$Q$4+BD215*AI216+BE215*AJ216+BF215*AK216+BG215*AL216+BH215*AM216+BI215*AN216+BJ215*AO216+BK215*AP216+BL215*AQ216+BM215*AR216+BN215*AS216+BO215*AT216,"")</f>
        <v/>
      </c>
      <c r="BS216">
        <f>IF(ISNUMBER(BR216),AVERAGE(AH156:AH215),"")</f>
        <v/>
      </c>
      <c r="BT216">
        <f>IF(ISNUMBER(BR216),(AH216-BR216)^2,"")</f>
        <v/>
      </c>
      <c r="BU216">
        <f>IF(ISNUMBER(BR216),AH216^2,"")</f>
        <v/>
      </c>
      <c r="BV216">
        <f>IF(ISNUMBER(BR216),(AH216-BS216)^2,"")</f>
        <v/>
      </c>
    </row>
    <row r="217">
      <c r="O217">
        <f>IF($R217="","",CHOOSE($Q$2,YEAR(R217)*12+MONTH(R217),INT((R217-2)/7),YEAR(R217)*4+ROUNDUP(MONTH(R217)/3)))</f>
        <v/>
      </c>
      <c r="P217">
        <f>IF($R217="","",IF($R218="",1,IF(O217&lt;&gt;O218,1,0)))</f>
        <v/>
      </c>
      <c r="Q217">
        <f>IF(P217=1,SUM($P$7:P217),"")</f>
        <v/>
      </c>
      <c r="R217">
        <f>IF($A217="","",IF(ISNUMBER($A217),$A217,IFERROR(DATEVALUE($A217),NA())))</f>
        <v/>
      </c>
      <c r="S217" s="7">
        <f>IFERROR(INDEX($R$7:$R$60000,MATCH(ROW()-6,$Q$7:$Q$60000,0)),"")</f>
        <v/>
      </c>
      <c r="T217">
        <f>IFERROR(INDEX($B$7:$B$60000,MATCH(ROW()-6,$Q$7:$Q$60000,0)),"")</f>
        <v/>
      </c>
      <c r="U217">
        <f>IFERROR(INDEX($C$7:$C$60000,MATCH(ROW()-6,$Q$7:$Q$60000,0)),"")</f>
        <v/>
      </c>
      <c r="V217">
        <f>IFERROR(INDEX($D$7:$D$60000,MATCH(ROW()-6,$Q$7:$Q$60000,0)),"")</f>
        <v/>
      </c>
      <c r="W217">
        <f>IFERROR(INDEX($E$7:$E$60000,MATCH(ROW()-6,$Q$7:$Q$60000,0)),"")</f>
        <v/>
      </c>
      <c r="X217">
        <f>IFERROR(INDEX($F$7:$F$60000,MATCH(ROW()-6,$Q$7:$Q$60000,0)),"")</f>
        <v/>
      </c>
      <c r="Y217">
        <f>IFERROR(INDEX($G$7:$G$60000,MATCH(ROW()-6,$Q$7:$Q$60000,0)),"")</f>
        <v/>
      </c>
      <c r="Z217">
        <f>IFERROR(INDEX($H$7:$H$60000,MATCH(ROW()-6,$Q$7:$Q$60000,0)),"")</f>
        <v/>
      </c>
      <c r="AA217">
        <f>IFERROR(INDEX($I$7:$I$60000,MATCH(ROW()-6,$Q$7:$Q$60000,0)),"")</f>
        <v/>
      </c>
      <c r="AB217">
        <f>IFERROR(INDEX($J$7:$J$60000,MATCH(ROW()-6,$Q$7:$Q$60000,0)),"")</f>
        <v/>
      </c>
      <c r="AC217">
        <f>IFERROR(INDEX($K$7:$K$60000,MATCH(ROW()-6,$Q$7:$Q$60000,0)),"")</f>
        <v/>
      </c>
      <c r="AD217">
        <f>IFERROR(INDEX($L$7:$L$60000,MATCH(ROW()-6,$Q$7:$Q$60000,0)),"")</f>
        <v/>
      </c>
      <c r="AE217">
        <f>IFERROR(INDEX($M$7:$M$60000,MATCH(ROW()-6,$Q$7:$Q$60000,0)),"")</f>
        <v/>
      </c>
      <c r="AF217">
        <f>IFERROR(INDEX($N$7:$N$60000,MATCH(ROW()-6,$Q$7:$Q$60000,0)),"")</f>
        <v/>
      </c>
      <c r="AH217" s="9">
        <f>IF(OR($S217="",$S216=""),"",LN($T217/$T216))</f>
        <v/>
      </c>
      <c r="AI217" s="9">
        <f>IF(OR($S217="",$S216=""),"",$C$2*LN(U217/U216))</f>
        <v/>
      </c>
      <c r="AJ217" s="9">
        <f>IF(OR($S217="",$S216=""),"",$D$2*(V217-V216))</f>
        <v/>
      </c>
      <c r="AK217" s="9">
        <f>IF(OR($S217="",$S216=""),"",$E$2*(W217-W216))</f>
        <v/>
      </c>
      <c r="AL217" s="9">
        <f>IF(OR($S217="",$S216=""),"",$F$2*LN(X217/X216))</f>
        <v/>
      </c>
      <c r="AM217" s="9">
        <f>IF(OR($S217="",$S216=""),"",$G$2*(Y217-Y216))</f>
        <v/>
      </c>
      <c r="AN217" s="9">
        <f>IF(OR($S217="",$S216=""),"",$H$2*LN(Z217/Z216))</f>
        <v/>
      </c>
      <c r="AO217" s="9">
        <f>IF(OR($S217="",$S216=""),"",$I$2*(AA217-AA216))</f>
        <v/>
      </c>
      <c r="AP217" s="9">
        <f>IF(OR($S217="",$S216=""),"",$J$2*LN(AB217/AB216))</f>
        <v/>
      </c>
      <c r="AQ217" s="9">
        <f>IF(OR($S217="",$S216=""),"",$K$2*(AC217-AC216))</f>
        <v/>
      </c>
      <c r="AR217" s="9">
        <f>IF(OR($S217="",$S216=""),"",$L$2*LN(AD217/AD216))</f>
        <v/>
      </c>
      <c r="AS217" s="9">
        <f>IF(OR($S217="",$S216=""),"",$M$2*LN(AE217/AE216))</f>
        <v/>
      </c>
      <c r="AT217" s="9">
        <f>IF(OR($S217="",$S216=""),"",$N$2*LN(AF217/AF216))</f>
        <v/>
      </c>
      <c r="AV217" s="9">
        <f>IF($AH217="","",$AY$16+$AY$4*AI217+$AY$5*AJ217+$AY$6*AK217+$AY$7*AL217+$AY$8*AM217+$AY$9*AN217+$AY$10*AO217+$AY$11*AP217+$AY$12*AQ217+$AY$13*AR217+$AY$14*AS217+$AY$15*AT217)</f>
        <v/>
      </c>
      <c r="BC217" s="10">
        <f>IF((ROW()-6)&lt;=$Q$3,INDEX(LINEST(AH158:AH217,AI158:AT217,TRUE,TRUE),1,13)*$Q$4,"")</f>
        <v/>
      </c>
      <c r="BD217" s="9">
        <f>IF((ROW()-6)&lt;=$Q$3,INDEX(LINEST(AH158:AH217,AI158:AT217,TRUE,TRUE),1,12),"")</f>
        <v/>
      </c>
      <c r="BE217" s="9">
        <f>IF((ROW()-6)&lt;=$Q$3,INDEX(LINEST(AH158:AH217,AI158:AT217,TRUE,TRUE),1,11),"")</f>
        <v/>
      </c>
      <c r="BF217" s="9">
        <f>IF((ROW()-6)&lt;=$Q$3,INDEX(LINEST(AH158:AH217,AI158:AT217,TRUE,TRUE),1,10),"")</f>
        <v/>
      </c>
      <c r="BG217" s="9">
        <f>IF((ROW()-6)&lt;=$Q$3,INDEX(LINEST(AH158:AH217,AI158:AT217,TRUE,TRUE),1,9),"")</f>
        <v/>
      </c>
      <c r="BH217" s="9">
        <f>IF((ROW()-6)&lt;=$Q$3,INDEX(LINEST(AH158:AH217,AI158:AT217,TRUE,TRUE),1,8),"")</f>
        <v/>
      </c>
      <c r="BI217" s="9">
        <f>IF((ROW()-6)&lt;=$Q$3,INDEX(LINEST(AH158:AH217,AI158:AT217,TRUE,TRUE),1,7),"")</f>
        <v/>
      </c>
      <c r="BJ217" s="9">
        <f>IF((ROW()-6)&lt;=$Q$3,INDEX(LINEST(AH158:AH217,AI158:AT217,TRUE,TRUE),1,6),"")</f>
        <v/>
      </c>
      <c r="BK217" s="9">
        <f>IF((ROW()-6)&lt;=$Q$3,INDEX(LINEST(AH158:AH217,AI158:AT217,TRUE,TRUE),1,5),"")</f>
        <v/>
      </c>
      <c r="BL217" s="9">
        <f>IF((ROW()-6)&lt;=$Q$3,INDEX(LINEST(AH158:AH217,AI158:AT217,TRUE,TRUE),1,4),"")</f>
        <v/>
      </c>
      <c r="BM217" s="9">
        <f>IF((ROW()-6)&lt;=$Q$3,INDEX(LINEST(AH158:AH217,AI158:AT217,TRUE,TRUE),1,3),"")</f>
        <v/>
      </c>
      <c r="BN217" s="9">
        <f>IF((ROW()-6)&lt;=$Q$3,INDEX(LINEST(AH158:AH217,AI158:AT217,TRUE,TRUE),1,2),"")</f>
        <v/>
      </c>
      <c r="BO217" s="9">
        <f>IF((ROW()-6)&lt;=$Q$3,INDEX(LINEST(AH158:AH217,AI158:AT217,TRUE,TRUE),1,1),"")</f>
        <v/>
      </c>
      <c r="BP217" s="10">
        <f>IF((ROW()-6)&lt;=$Q$3,INDEX(LINEST(AH158:AH217,AI158:AT217,TRUE,TRUE),3,1),"")</f>
        <v/>
      </c>
      <c r="BR217" s="9">
        <f>IF(AND((ROW()-6)&lt;=$Q$3,ISNUMBER(BC216)),BC216/$Q$4+BD216*AI217+BE216*AJ217+BF216*AK217+BG216*AL217+BH216*AM217+BI216*AN217+BJ216*AO217+BK216*AP217+BL216*AQ217+BM216*AR217+BN216*AS217+BO216*AT217,"")</f>
        <v/>
      </c>
      <c r="BS217">
        <f>IF(ISNUMBER(BR217),AVERAGE(AH157:AH216),"")</f>
        <v/>
      </c>
      <c r="BT217">
        <f>IF(ISNUMBER(BR217),(AH217-BR217)^2,"")</f>
        <v/>
      </c>
      <c r="BU217">
        <f>IF(ISNUMBER(BR217),AH217^2,"")</f>
        <v/>
      </c>
      <c r="BV217">
        <f>IF(ISNUMBER(BR217),(AH217-BS217)^2,"")</f>
        <v/>
      </c>
    </row>
    <row r="218">
      <c r="O218">
        <f>IF($R218="","",CHOOSE($Q$2,YEAR(R218)*12+MONTH(R218),INT((R218-2)/7),YEAR(R218)*4+ROUNDUP(MONTH(R218)/3)))</f>
        <v/>
      </c>
      <c r="P218">
        <f>IF($R218="","",IF($R219="",1,IF(O218&lt;&gt;O219,1,0)))</f>
        <v/>
      </c>
      <c r="Q218">
        <f>IF(P218=1,SUM($P$7:P218),"")</f>
        <v/>
      </c>
      <c r="R218">
        <f>IF($A218="","",IF(ISNUMBER($A218),$A218,IFERROR(DATEVALUE($A218),NA())))</f>
        <v/>
      </c>
      <c r="S218" s="7">
        <f>IFERROR(INDEX($R$7:$R$60000,MATCH(ROW()-6,$Q$7:$Q$60000,0)),"")</f>
        <v/>
      </c>
      <c r="T218">
        <f>IFERROR(INDEX($B$7:$B$60000,MATCH(ROW()-6,$Q$7:$Q$60000,0)),"")</f>
        <v/>
      </c>
      <c r="U218">
        <f>IFERROR(INDEX($C$7:$C$60000,MATCH(ROW()-6,$Q$7:$Q$60000,0)),"")</f>
        <v/>
      </c>
      <c r="V218">
        <f>IFERROR(INDEX($D$7:$D$60000,MATCH(ROW()-6,$Q$7:$Q$60000,0)),"")</f>
        <v/>
      </c>
      <c r="W218">
        <f>IFERROR(INDEX($E$7:$E$60000,MATCH(ROW()-6,$Q$7:$Q$60000,0)),"")</f>
        <v/>
      </c>
      <c r="X218">
        <f>IFERROR(INDEX($F$7:$F$60000,MATCH(ROW()-6,$Q$7:$Q$60000,0)),"")</f>
        <v/>
      </c>
      <c r="Y218">
        <f>IFERROR(INDEX($G$7:$G$60000,MATCH(ROW()-6,$Q$7:$Q$60000,0)),"")</f>
        <v/>
      </c>
      <c r="Z218">
        <f>IFERROR(INDEX($H$7:$H$60000,MATCH(ROW()-6,$Q$7:$Q$60000,0)),"")</f>
        <v/>
      </c>
      <c r="AA218">
        <f>IFERROR(INDEX($I$7:$I$60000,MATCH(ROW()-6,$Q$7:$Q$60000,0)),"")</f>
        <v/>
      </c>
      <c r="AB218">
        <f>IFERROR(INDEX($J$7:$J$60000,MATCH(ROW()-6,$Q$7:$Q$60000,0)),"")</f>
        <v/>
      </c>
      <c r="AC218">
        <f>IFERROR(INDEX($K$7:$K$60000,MATCH(ROW()-6,$Q$7:$Q$60000,0)),"")</f>
        <v/>
      </c>
      <c r="AD218">
        <f>IFERROR(INDEX($L$7:$L$60000,MATCH(ROW()-6,$Q$7:$Q$60000,0)),"")</f>
        <v/>
      </c>
      <c r="AE218">
        <f>IFERROR(INDEX($M$7:$M$60000,MATCH(ROW()-6,$Q$7:$Q$60000,0)),"")</f>
        <v/>
      </c>
      <c r="AF218">
        <f>IFERROR(INDEX($N$7:$N$60000,MATCH(ROW()-6,$Q$7:$Q$60000,0)),"")</f>
        <v/>
      </c>
      <c r="AH218" s="9">
        <f>IF(OR($S218="",$S217=""),"",LN($T218/$T217))</f>
        <v/>
      </c>
      <c r="AI218" s="9">
        <f>IF(OR($S218="",$S217=""),"",$C$2*LN(U218/U217))</f>
        <v/>
      </c>
      <c r="AJ218" s="9">
        <f>IF(OR($S218="",$S217=""),"",$D$2*(V218-V217))</f>
        <v/>
      </c>
      <c r="AK218" s="9">
        <f>IF(OR($S218="",$S217=""),"",$E$2*(W218-W217))</f>
        <v/>
      </c>
      <c r="AL218" s="9">
        <f>IF(OR($S218="",$S217=""),"",$F$2*LN(X218/X217))</f>
        <v/>
      </c>
      <c r="AM218" s="9">
        <f>IF(OR($S218="",$S217=""),"",$G$2*(Y218-Y217))</f>
        <v/>
      </c>
      <c r="AN218" s="9">
        <f>IF(OR($S218="",$S217=""),"",$H$2*LN(Z218/Z217))</f>
        <v/>
      </c>
      <c r="AO218" s="9">
        <f>IF(OR($S218="",$S217=""),"",$I$2*(AA218-AA217))</f>
        <v/>
      </c>
      <c r="AP218" s="9">
        <f>IF(OR($S218="",$S217=""),"",$J$2*LN(AB218/AB217))</f>
        <v/>
      </c>
      <c r="AQ218" s="9">
        <f>IF(OR($S218="",$S217=""),"",$K$2*(AC218-AC217))</f>
        <v/>
      </c>
      <c r="AR218" s="9">
        <f>IF(OR($S218="",$S217=""),"",$L$2*LN(AD218/AD217))</f>
        <v/>
      </c>
      <c r="AS218" s="9">
        <f>IF(OR($S218="",$S217=""),"",$M$2*LN(AE218/AE217))</f>
        <v/>
      </c>
      <c r="AT218" s="9">
        <f>IF(OR($S218="",$S217=""),"",$N$2*LN(AF218/AF217))</f>
        <v/>
      </c>
      <c r="AV218" s="9">
        <f>IF($AH218="","",$AY$16+$AY$4*AI218+$AY$5*AJ218+$AY$6*AK218+$AY$7*AL218+$AY$8*AM218+$AY$9*AN218+$AY$10*AO218+$AY$11*AP218+$AY$12*AQ218+$AY$13*AR218+$AY$14*AS218+$AY$15*AT218)</f>
        <v/>
      </c>
      <c r="BC218" s="10">
        <f>IF((ROW()-6)&lt;=$Q$3,INDEX(LINEST(AH159:AH218,AI159:AT218,TRUE,TRUE),1,13)*$Q$4,"")</f>
        <v/>
      </c>
      <c r="BD218" s="9">
        <f>IF((ROW()-6)&lt;=$Q$3,INDEX(LINEST(AH159:AH218,AI159:AT218,TRUE,TRUE),1,12),"")</f>
        <v/>
      </c>
      <c r="BE218" s="9">
        <f>IF((ROW()-6)&lt;=$Q$3,INDEX(LINEST(AH159:AH218,AI159:AT218,TRUE,TRUE),1,11),"")</f>
        <v/>
      </c>
      <c r="BF218" s="9">
        <f>IF((ROW()-6)&lt;=$Q$3,INDEX(LINEST(AH159:AH218,AI159:AT218,TRUE,TRUE),1,10),"")</f>
        <v/>
      </c>
      <c r="BG218" s="9">
        <f>IF((ROW()-6)&lt;=$Q$3,INDEX(LINEST(AH159:AH218,AI159:AT218,TRUE,TRUE),1,9),"")</f>
        <v/>
      </c>
      <c r="BH218" s="9">
        <f>IF((ROW()-6)&lt;=$Q$3,INDEX(LINEST(AH159:AH218,AI159:AT218,TRUE,TRUE),1,8),"")</f>
        <v/>
      </c>
      <c r="BI218" s="9">
        <f>IF((ROW()-6)&lt;=$Q$3,INDEX(LINEST(AH159:AH218,AI159:AT218,TRUE,TRUE),1,7),"")</f>
        <v/>
      </c>
      <c r="BJ218" s="9">
        <f>IF((ROW()-6)&lt;=$Q$3,INDEX(LINEST(AH159:AH218,AI159:AT218,TRUE,TRUE),1,6),"")</f>
        <v/>
      </c>
      <c r="BK218" s="9">
        <f>IF((ROW()-6)&lt;=$Q$3,INDEX(LINEST(AH159:AH218,AI159:AT218,TRUE,TRUE),1,5),"")</f>
        <v/>
      </c>
      <c r="BL218" s="9">
        <f>IF((ROW()-6)&lt;=$Q$3,INDEX(LINEST(AH159:AH218,AI159:AT218,TRUE,TRUE),1,4),"")</f>
        <v/>
      </c>
      <c r="BM218" s="9">
        <f>IF((ROW()-6)&lt;=$Q$3,INDEX(LINEST(AH159:AH218,AI159:AT218,TRUE,TRUE),1,3),"")</f>
        <v/>
      </c>
      <c r="BN218" s="9">
        <f>IF((ROW()-6)&lt;=$Q$3,INDEX(LINEST(AH159:AH218,AI159:AT218,TRUE,TRUE),1,2),"")</f>
        <v/>
      </c>
      <c r="BO218" s="9">
        <f>IF((ROW()-6)&lt;=$Q$3,INDEX(LINEST(AH159:AH218,AI159:AT218,TRUE,TRUE),1,1),"")</f>
        <v/>
      </c>
      <c r="BP218" s="10">
        <f>IF((ROW()-6)&lt;=$Q$3,INDEX(LINEST(AH159:AH218,AI159:AT218,TRUE,TRUE),3,1),"")</f>
        <v/>
      </c>
      <c r="BR218" s="9">
        <f>IF(AND((ROW()-6)&lt;=$Q$3,ISNUMBER(BC217)),BC217/$Q$4+BD217*AI218+BE217*AJ218+BF217*AK218+BG217*AL218+BH217*AM218+BI217*AN218+BJ217*AO218+BK217*AP218+BL217*AQ218+BM217*AR218+BN217*AS218+BO217*AT218,"")</f>
        <v/>
      </c>
      <c r="BS218">
        <f>IF(ISNUMBER(BR218),AVERAGE(AH158:AH217),"")</f>
        <v/>
      </c>
      <c r="BT218">
        <f>IF(ISNUMBER(BR218),(AH218-BR218)^2,"")</f>
        <v/>
      </c>
      <c r="BU218">
        <f>IF(ISNUMBER(BR218),AH218^2,"")</f>
        <v/>
      </c>
      <c r="BV218">
        <f>IF(ISNUMBER(BR218),(AH218-BS218)^2,"")</f>
        <v/>
      </c>
    </row>
    <row r="219">
      <c r="O219">
        <f>IF($R219="","",CHOOSE($Q$2,YEAR(R219)*12+MONTH(R219),INT((R219-2)/7),YEAR(R219)*4+ROUNDUP(MONTH(R219)/3)))</f>
        <v/>
      </c>
      <c r="P219">
        <f>IF($R219="","",IF($R220="",1,IF(O219&lt;&gt;O220,1,0)))</f>
        <v/>
      </c>
      <c r="Q219">
        <f>IF(P219=1,SUM($P$7:P219),"")</f>
        <v/>
      </c>
      <c r="R219">
        <f>IF($A219="","",IF(ISNUMBER($A219),$A219,IFERROR(DATEVALUE($A219),NA())))</f>
        <v/>
      </c>
      <c r="S219" s="7">
        <f>IFERROR(INDEX($R$7:$R$60000,MATCH(ROW()-6,$Q$7:$Q$60000,0)),"")</f>
        <v/>
      </c>
      <c r="T219">
        <f>IFERROR(INDEX($B$7:$B$60000,MATCH(ROW()-6,$Q$7:$Q$60000,0)),"")</f>
        <v/>
      </c>
      <c r="U219">
        <f>IFERROR(INDEX($C$7:$C$60000,MATCH(ROW()-6,$Q$7:$Q$60000,0)),"")</f>
        <v/>
      </c>
      <c r="V219">
        <f>IFERROR(INDEX($D$7:$D$60000,MATCH(ROW()-6,$Q$7:$Q$60000,0)),"")</f>
        <v/>
      </c>
      <c r="W219">
        <f>IFERROR(INDEX($E$7:$E$60000,MATCH(ROW()-6,$Q$7:$Q$60000,0)),"")</f>
        <v/>
      </c>
      <c r="X219">
        <f>IFERROR(INDEX($F$7:$F$60000,MATCH(ROW()-6,$Q$7:$Q$60000,0)),"")</f>
        <v/>
      </c>
      <c r="Y219">
        <f>IFERROR(INDEX($G$7:$G$60000,MATCH(ROW()-6,$Q$7:$Q$60000,0)),"")</f>
        <v/>
      </c>
      <c r="Z219">
        <f>IFERROR(INDEX($H$7:$H$60000,MATCH(ROW()-6,$Q$7:$Q$60000,0)),"")</f>
        <v/>
      </c>
      <c r="AA219">
        <f>IFERROR(INDEX($I$7:$I$60000,MATCH(ROW()-6,$Q$7:$Q$60000,0)),"")</f>
        <v/>
      </c>
      <c r="AB219">
        <f>IFERROR(INDEX($J$7:$J$60000,MATCH(ROW()-6,$Q$7:$Q$60000,0)),"")</f>
        <v/>
      </c>
      <c r="AC219">
        <f>IFERROR(INDEX($K$7:$K$60000,MATCH(ROW()-6,$Q$7:$Q$60000,0)),"")</f>
        <v/>
      </c>
      <c r="AD219">
        <f>IFERROR(INDEX($L$7:$L$60000,MATCH(ROW()-6,$Q$7:$Q$60000,0)),"")</f>
        <v/>
      </c>
      <c r="AE219">
        <f>IFERROR(INDEX($M$7:$M$60000,MATCH(ROW()-6,$Q$7:$Q$60000,0)),"")</f>
        <v/>
      </c>
      <c r="AF219">
        <f>IFERROR(INDEX($N$7:$N$60000,MATCH(ROW()-6,$Q$7:$Q$60000,0)),"")</f>
        <v/>
      </c>
      <c r="AH219" s="9">
        <f>IF(OR($S219="",$S218=""),"",LN($T219/$T218))</f>
        <v/>
      </c>
      <c r="AI219" s="9">
        <f>IF(OR($S219="",$S218=""),"",$C$2*LN(U219/U218))</f>
        <v/>
      </c>
      <c r="AJ219" s="9">
        <f>IF(OR($S219="",$S218=""),"",$D$2*(V219-V218))</f>
        <v/>
      </c>
      <c r="AK219" s="9">
        <f>IF(OR($S219="",$S218=""),"",$E$2*(W219-W218))</f>
        <v/>
      </c>
      <c r="AL219" s="9">
        <f>IF(OR($S219="",$S218=""),"",$F$2*LN(X219/X218))</f>
        <v/>
      </c>
      <c r="AM219" s="9">
        <f>IF(OR($S219="",$S218=""),"",$G$2*(Y219-Y218))</f>
        <v/>
      </c>
      <c r="AN219" s="9">
        <f>IF(OR($S219="",$S218=""),"",$H$2*LN(Z219/Z218))</f>
        <v/>
      </c>
      <c r="AO219" s="9">
        <f>IF(OR($S219="",$S218=""),"",$I$2*(AA219-AA218))</f>
        <v/>
      </c>
      <c r="AP219" s="9">
        <f>IF(OR($S219="",$S218=""),"",$J$2*LN(AB219/AB218))</f>
        <v/>
      </c>
      <c r="AQ219" s="9">
        <f>IF(OR($S219="",$S218=""),"",$K$2*(AC219-AC218))</f>
        <v/>
      </c>
      <c r="AR219" s="9">
        <f>IF(OR($S219="",$S218=""),"",$L$2*LN(AD219/AD218))</f>
        <v/>
      </c>
      <c r="AS219" s="9">
        <f>IF(OR($S219="",$S218=""),"",$M$2*LN(AE219/AE218))</f>
        <v/>
      </c>
      <c r="AT219" s="9">
        <f>IF(OR($S219="",$S218=""),"",$N$2*LN(AF219/AF218))</f>
        <v/>
      </c>
      <c r="AV219" s="9">
        <f>IF($AH219="","",$AY$16+$AY$4*AI219+$AY$5*AJ219+$AY$6*AK219+$AY$7*AL219+$AY$8*AM219+$AY$9*AN219+$AY$10*AO219+$AY$11*AP219+$AY$12*AQ219+$AY$13*AR219+$AY$14*AS219+$AY$15*AT219)</f>
        <v/>
      </c>
      <c r="BC219" s="10">
        <f>IF((ROW()-6)&lt;=$Q$3,INDEX(LINEST(AH160:AH219,AI160:AT219,TRUE,TRUE),1,13)*$Q$4,"")</f>
        <v/>
      </c>
      <c r="BD219" s="9">
        <f>IF((ROW()-6)&lt;=$Q$3,INDEX(LINEST(AH160:AH219,AI160:AT219,TRUE,TRUE),1,12),"")</f>
        <v/>
      </c>
      <c r="BE219" s="9">
        <f>IF((ROW()-6)&lt;=$Q$3,INDEX(LINEST(AH160:AH219,AI160:AT219,TRUE,TRUE),1,11),"")</f>
        <v/>
      </c>
      <c r="BF219" s="9">
        <f>IF((ROW()-6)&lt;=$Q$3,INDEX(LINEST(AH160:AH219,AI160:AT219,TRUE,TRUE),1,10),"")</f>
        <v/>
      </c>
      <c r="BG219" s="9">
        <f>IF((ROW()-6)&lt;=$Q$3,INDEX(LINEST(AH160:AH219,AI160:AT219,TRUE,TRUE),1,9),"")</f>
        <v/>
      </c>
      <c r="BH219" s="9">
        <f>IF((ROW()-6)&lt;=$Q$3,INDEX(LINEST(AH160:AH219,AI160:AT219,TRUE,TRUE),1,8),"")</f>
        <v/>
      </c>
      <c r="BI219" s="9">
        <f>IF((ROW()-6)&lt;=$Q$3,INDEX(LINEST(AH160:AH219,AI160:AT219,TRUE,TRUE),1,7),"")</f>
        <v/>
      </c>
      <c r="BJ219" s="9">
        <f>IF((ROW()-6)&lt;=$Q$3,INDEX(LINEST(AH160:AH219,AI160:AT219,TRUE,TRUE),1,6),"")</f>
        <v/>
      </c>
      <c r="BK219" s="9">
        <f>IF((ROW()-6)&lt;=$Q$3,INDEX(LINEST(AH160:AH219,AI160:AT219,TRUE,TRUE),1,5),"")</f>
        <v/>
      </c>
      <c r="BL219" s="9">
        <f>IF((ROW()-6)&lt;=$Q$3,INDEX(LINEST(AH160:AH219,AI160:AT219,TRUE,TRUE),1,4),"")</f>
        <v/>
      </c>
      <c r="BM219" s="9">
        <f>IF((ROW()-6)&lt;=$Q$3,INDEX(LINEST(AH160:AH219,AI160:AT219,TRUE,TRUE),1,3),"")</f>
        <v/>
      </c>
      <c r="BN219" s="9">
        <f>IF((ROW()-6)&lt;=$Q$3,INDEX(LINEST(AH160:AH219,AI160:AT219,TRUE,TRUE),1,2),"")</f>
        <v/>
      </c>
      <c r="BO219" s="9">
        <f>IF((ROW()-6)&lt;=$Q$3,INDEX(LINEST(AH160:AH219,AI160:AT219,TRUE,TRUE),1,1),"")</f>
        <v/>
      </c>
      <c r="BP219" s="10">
        <f>IF((ROW()-6)&lt;=$Q$3,INDEX(LINEST(AH160:AH219,AI160:AT219,TRUE,TRUE),3,1),"")</f>
        <v/>
      </c>
      <c r="BR219" s="9">
        <f>IF(AND((ROW()-6)&lt;=$Q$3,ISNUMBER(BC218)),BC218/$Q$4+BD218*AI219+BE218*AJ219+BF218*AK219+BG218*AL219+BH218*AM219+BI218*AN219+BJ218*AO219+BK218*AP219+BL218*AQ219+BM218*AR219+BN218*AS219+BO218*AT219,"")</f>
        <v/>
      </c>
      <c r="BS219">
        <f>IF(ISNUMBER(BR219),AVERAGE(AH159:AH218),"")</f>
        <v/>
      </c>
      <c r="BT219">
        <f>IF(ISNUMBER(BR219),(AH219-BR219)^2,"")</f>
        <v/>
      </c>
      <c r="BU219">
        <f>IF(ISNUMBER(BR219),AH219^2,"")</f>
        <v/>
      </c>
      <c r="BV219">
        <f>IF(ISNUMBER(BR219),(AH219-BS219)^2,"")</f>
        <v/>
      </c>
    </row>
    <row r="220">
      <c r="O220">
        <f>IF($R220="","",CHOOSE($Q$2,YEAR(R220)*12+MONTH(R220),INT((R220-2)/7),YEAR(R220)*4+ROUNDUP(MONTH(R220)/3)))</f>
        <v/>
      </c>
      <c r="P220">
        <f>IF($R220="","",IF($R221="",1,IF(O220&lt;&gt;O221,1,0)))</f>
        <v/>
      </c>
      <c r="Q220">
        <f>IF(P220=1,SUM($P$7:P220),"")</f>
        <v/>
      </c>
      <c r="R220">
        <f>IF($A220="","",IF(ISNUMBER($A220),$A220,IFERROR(DATEVALUE($A220),NA())))</f>
        <v/>
      </c>
      <c r="S220" s="7">
        <f>IFERROR(INDEX($R$7:$R$60000,MATCH(ROW()-6,$Q$7:$Q$60000,0)),"")</f>
        <v/>
      </c>
      <c r="T220">
        <f>IFERROR(INDEX($B$7:$B$60000,MATCH(ROW()-6,$Q$7:$Q$60000,0)),"")</f>
        <v/>
      </c>
      <c r="U220">
        <f>IFERROR(INDEX($C$7:$C$60000,MATCH(ROW()-6,$Q$7:$Q$60000,0)),"")</f>
        <v/>
      </c>
      <c r="V220">
        <f>IFERROR(INDEX($D$7:$D$60000,MATCH(ROW()-6,$Q$7:$Q$60000,0)),"")</f>
        <v/>
      </c>
      <c r="W220">
        <f>IFERROR(INDEX($E$7:$E$60000,MATCH(ROW()-6,$Q$7:$Q$60000,0)),"")</f>
        <v/>
      </c>
      <c r="X220">
        <f>IFERROR(INDEX($F$7:$F$60000,MATCH(ROW()-6,$Q$7:$Q$60000,0)),"")</f>
        <v/>
      </c>
      <c r="Y220">
        <f>IFERROR(INDEX($G$7:$G$60000,MATCH(ROW()-6,$Q$7:$Q$60000,0)),"")</f>
        <v/>
      </c>
      <c r="Z220">
        <f>IFERROR(INDEX($H$7:$H$60000,MATCH(ROW()-6,$Q$7:$Q$60000,0)),"")</f>
        <v/>
      </c>
      <c r="AA220">
        <f>IFERROR(INDEX($I$7:$I$60000,MATCH(ROW()-6,$Q$7:$Q$60000,0)),"")</f>
        <v/>
      </c>
      <c r="AB220">
        <f>IFERROR(INDEX($J$7:$J$60000,MATCH(ROW()-6,$Q$7:$Q$60000,0)),"")</f>
        <v/>
      </c>
      <c r="AC220">
        <f>IFERROR(INDEX($K$7:$K$60000,MATCH(ROW()-6,$Q$7:$Q$60000,0)),"")</f>
        <v/>
      </c>
      <c r="AD220">
        <f>IFERROR(INDEX($L$7:$L$60000,MATCH(ROW()-6,$Q$7:$Q$60000,0)),"")</f>
        <v/>
      </c>
      <c r="AE220">
        <f>IFERROR(INDEX($M$7:$M$60000,MATCH(ROW()-6,$Q$7:$Q$60000,0)),"")</f>
        <v/>
      </c>
      <c r="AF220">
        <f>IFERROR(INDEX($N$7:$N$60000,MATCH(ROW()-6,$Q$7:$Q$60000,0)),"")</f>
        <v/>
      </c>
      <c r="AH220" s="9">
        <f>IF(OR($S220="",$S219=""),"",LN($T220/$T219))</f>
        <v/>
      </c>
      <c r="AI220" s="9">
        <f>IF(OR($S220="",$S219=""),"",$C$2*LN(U220/U219))</f>
        <v/>
      </c>
      <c r="AJ220" s="9">
        <f>IF(OR($S220="",$S219=""),"",$D$2*(V220-V219))</f>
        <v/>
      </c>
      <c r="AK220" s="9">
        <f>IF(OR($S220="",$S219=""),"",$E$2*(W220-W219))</f>
        <v/>
      </c>
      <c r="AL220" s="9">
        <f>IF(OR($S220="",$S219=""),"",$F$2*LN(X220/X219))</f>
        <v/>
      </c>
      <c r="AM220" s="9">
        <f>IF(OR($S220="",$S219=""),"",$G$2*(Y220-Y219))</f>
        <v/>
      </c>
      <c r="AN220" s="9">
        <f>IF(OR($S220="",$S219=""),"",$H$2*LN(Z220/Z219))</f>
        <v/>
      </c>
      <c r="AO220" s="9">
        <f>IF(OR($S220="",$S219=""),"",$I$2*(AA220-AA219))</f>
        <v/>
      </c>
      <c r="AP220" s="9">
        <f>IF(OR($S220="",$S219=""),"",$J$2*LN(AB220/AB219))</f>
        <v/>
      </c>
      <c r="AQ220" s="9">
        <f>IF(OR($S220="",$S219=""),"",$K$2*(AC220-AC219))</f>
        <v/>
      </c>
      <c r="AR220" s="9">
        <f>IF(OR($S220="",$S219=""),"",$L$2*LN(AD220/AD219))</f>
        <v/>
      </c>
      <c r="AS220" s="9">
        <f>IF(OR($S220="",$S219=""),"",$M$2*LN(AE220/AE219))</f>
        <v/>
      </c>
      <c r="AT220" s="9">
        <f>IF(OR($S220="",$S219=""),"",$N$2*LN(AF220/AF219))</f>
        <v/>
      </c>
      <c r="AV220" s="9">
        <f>IF($AH220="","",$AY$16+$AY$4*AI220+$AY$5*AJ220+$AY$6*AK220+$AY$7*AL220+$AY$8*AM220+$AY$9*AN220+$AY$10*AO220+$AY$11*AP220+$AY$12*AQ220+$AY$13*AR220+$AY$14*AS220+$AY$15*AT220)</f>
        <v/>
      </c>
      <c r="BC220" s="10">
        <f>IF((ROW()-6)&lt;=$Q$3,INDEX(LINEST(AH161:AH220,AI161:AT220,TRUE,TRUE),1,13)*$Q$4,"")</f>
        <v/>
      </c>
      <c r="BD220" s="9">
        <f>IF((ROW()-6)&lt;=$Q$3,INDEX(LINEST(AH161:AH220,AI161:AT220,TRUE,TRUE),1,12),"")</f>
        <v/>
      </c>
      <c r="BE220" s="9">
        <f>IF((ROW()-6)&lt;=$Q$3,INDEX(LINEST(AH161:AH220,AI161:AT220,TRUE,TRUE),1,11),"")</f>
        <v/>
      </c>
      <c r="BF220" s="9">
        <f>IF((ROW()-6)&lt;=$Q$3,INDEX(LINEST(AH161:AH220,AI161:AT220,TRUE,TRUE),1,10),"")</f>
        <v/>
      </c>
      <c r="BG220" s="9">
        <f>IF((ROW()-6)&lt;=$Q$3,INDEX(LINEST(AH161:AH220,AI161:AT220,TRUE,TRUE),1,9),"")</f>
        <v/>
      </c>
      <c r="BH220" s="9">
        <f>IF((ROW()-6)&lt;=$Q$3,INDEX(LINEST(AH161:AH220,AI161:AT220,TRUE,TRUE),1,8),"")</f>
        <v/>
      </c>
      <c r="BI220" s="9">
        <f>IF((ROW()-6)&lt;=$Q$3,INDEX(LINEST(AH161:AH220,AI161:AT220,TRUE,TRUE),1,7),"")</f>
        <v/>
      </c>
      <c r="BJ220" s="9">
        <f>IF((ROW()-6)&lt;=$Q$3,INDEX(LINEST(AH161:AH220,AI161:AT220,TRUE,TRUE),1,6),"")</f>
        <v/>
      </c>
      <c r="BK220" s="9">
        <f>IF((ROW()-6)&lt;=$Q$3,INDEX(LINEST(AH161:AH220,AI161:AT220,TRUE,TRUE),1,5),"")</f>
        <v/>
      </c>
      <c r="BL220" s="9">
        <f>IF((ROW()-6)&lt;=$Q$3,INDEX(LINEST(AH161:AH220,AI161:AT220,TRUE,TRUE),1,4),"")</f>
        <v/>
      </c>
      <c r="BM220" s="9">
        <f>IF((ROW()-6)&lt;=$Q$3,INDEX(LINEST(AH161:AH220,AI161:AT220,TRUE,TRUE),1,3),"")</f>
        <v/>
      </c>
      <c r="BN220" s="9">
        <f>IF((ROW()-6)&lt;=$Q$3,INDEX(LINEST(AH161:AH220,AI161:AT220,TRUE,TRUE),1,2),"")</f>
        <v/>
      </c>
      <c r="BO220" s="9">
        <f>IF((ROW()-6)&lt;=$Q$3,INDEX(LINEST(AH161:AH220,AI161:AT220,TRUE,TRUE),1,1),"")</f>
        <v/>
      </c>
      <c r="BP220" s="10">
        <f>IF((ROW()-6)&lt;=$Q$3,INDEX(LINEST(AH161:AH220,AI161:AT220,TRUE,TRUE),3,1),"")</f>
        <v/>
      </c>
      <c r="BR220" s="9">
        <f>IF(AND((ROW()-6)&lt;=$Q$3,ISNUMBER(BC219)),BC219/$Q$4+BD219*AI220+BE219*AJ220+BF219*AK220+BG219*AL220+BH219*AM220+BI219*AN220+BJ219*AO220+BK219*AP220+BL219*AQ220+BM219*AR220+BN219*AS220+BO219*AT220,"")</f>
        <v/>
      </c>
      <c r="BS220">
        <f>IF(ISNUMBER(BR220),AVERAGE(AH160:AH219),"")</f>
        <v/>
      </c>
      <c r="BT220">
        <f>IF(ISNUMBER(BR220),(AH220-BR220)^2,"")</f>
        <v/>
      </c>
      <c r="BU220">
        <f>IF(ISNUMBER(BR220),AH220^2,"")</f>
        <v/>
      </c>
      <c r="BV220">
        <f>IF(ISNUMBER(BR220),(AH220-BS220)^2,"")</f>
        <v/>
      </c>
    </row>
    <row r="221">
      <c r="O221">
        <f>IF($R221="","",CHOOSE($Q$2,YEAR(R221)*12+MONTH(R221),INT((R221-2)/7),YEAR(R221)*4+ROUNDUP(MONTH(R221)/3)))</f>
        <v/>
      </c>
      <c r="P221">
        <f>IF($R221="","",IF($R222="",1,IF(O221&lt;&gt;O222,1,0)))</f>
        <v/>
      </c>
      <c r="Q221">
        <f>IF(P221=1,SUM($P$7:P221),"")</f>
        <v/>
      </c>
      <c r="R221">
        <f>IF($A221="","",IF(ISNUMBER($A221),$A221,IFERROR(DATEVALUE($A221),NA())))</f>
        <v/>
      </c>
      <c r="S221" s="7">
        <f>IFERROR(INDEX($R$7:$R$60000,MATCH(ROW()-6,$Q$7:$Q$60000,0)),"")</f>
        <v/>
      </c>
      <c r="T221">
        <f>IFERROR(INDEX($B$7:$B$60000,MATCH(ROW()-6,$Q$7:$Q$60000,0)),"")</f>
        <v/>
      </c>
      <c r="U221">
        <f>IFERROR(INDEX($C$7:$C$60000,MATCH(ROW()-6,$Q$7:$Q$60000,0)),"")</f>
        <v/>
      </c>
      <c r="V221">
        <f>IFERROR(INDEX($D$7:$D$60000,MATCH(ROW()-6,$Q$7:$Q$60000,0)),"")</f>
        <v/>
      </c>
      <c r="W221">
        <f>IFERROR(INDEX($E$7:$E$60000,MATCH(ROW()-6,$Q$7:$Q$60000,0)),"")</f>
        <v/>
      </c>
      <c r="X221">
        <f>IFERROR(INDEX($F$7:$F$60000,MATCH(ROW()-6,$Q$7:$Q$60000,0)),"")</f>
        <v/>
      </c>
      <c r="Y221">
        <f>IFERROR(INDEX($G$7:$G$60000,MATCH(ROW()-6,$Q$7:$Q$60000,0)),"")</f>
        <v/>
      </c>
      <c r="Z221">
        <f>IFERROR(INDEX($H$7:$H$60000,MATCH(ROW()-6,$Q$7:$Q$60000,0)),"")</f>
        <v/>
      </c>
      <c r="AA221">
        <f>IFERROR(INDEX($I$7:$I$60000,MATCH(ROW()-6,$Q$7:$Q$60000,0)),"")</f>
        <v/>
      </c>
      <c r="AB221">
        <f>IFERROR(INDEX($J$7:$J$60000,MATCH(ROW()-6,$Q$7:$Q$60000,0)),"")</f>
        <v/>
      </c>
      <c r="AC221">
        <f>IFERROR(INDEX($K$7:$K$60000,MATCH(ROW()-6,$Q$7:$Q$60000,0)),"")</f>
        <v/>
      </c>
      <c r="AD221">
        <f>IFERROR(INDEX($L$7:$L$60000,MATCH(ROW()-6,$Q$7:$Q$60000,0)),"")</f>
        <v/>
      </c>
      <c r="AE221">
        <f>IFERROR(INDEX($M$7:$M$60000,MATCH(ROW()-6,$Q$7:$Q$60000,0)),"")</f>
        <v/>
      </c>
      <c r="AF221">
        <f>IFERROR(INDEX($N$7:$N$60000,MATCH(ROW()-6,$Q$7:$Q$60000,0)),"")</f>
        <v/>
      </c>
      <c r="AH221" s="9">
        <f>IF(OR($S221="",$S220=""),"",LN($T221/$T220))</f>
        <v/>
      </c>
      <c r="AI221" s="9">
        <f>IF(OR($S221="",$S220=""),"",$C$2*LN(U221/U220))</f>
        <v/>
      </c>
      <c r="AJ221" s="9">
        <f>IF(OR($S221="",$S220=""),"",$D$2*(V221-V220))</f>
        <v/>
      </c>
      <c r="AK221" s="9">
        <f>IF(OR($S221="",$S220=""),"",$E$2*(W221-W220))</f>
        <v/>
      </c>
      <c r="AL221" s="9">
        <f>IF(OR($S221="",$S220=""),"",$F$2*LN(X221/X220))</f>
        <v/>
      </c>
      <c r="AM221" s="9">
        <f>IF(OR($S221="",$S220=""),"",$G$2*(Y221-Y220))</f>
        <v/>
      </c>
      <c r="AN221" s="9">
        <f>IF(OR($S221="",$S220=""),"",$H$2*LN(Z221/Z220))</f>
        <v/>
      </c>
      <c r="AO221" s="9">
        <f>IF(OR($S221="",$S220=""),"",$I$2*(AA221-AA220))</f>
        <v/>
      </c>
      <c r="AP221" s="9">
        <f>IF(OR($S221="",$S220=""),"",$J$2*LN(AB221/AB220))</f>
        <v/>
      </c>
      <c r="AQ221" s="9">
        <f>IF(OR($S221="",$S220=""),"",$K$2*(AC221-AC220))</f>
        <v/>
      </c>
      <c r="AR221" s="9">
        <f>IF(OR($S221="",$S220=""),"",$L$2*LN(AD221/AD220))</f>
        <v/>
      </c>
      <c r="AS221" s="9">
        <f>IF(OR($S221="",$S220=""),"",$M$2*LN(AE221/AE220))</f>
        <v/>
      </c>
      <c r="AT221" s="9">
        <f>IF(OR($S221="",$S220=""),"",$N$2*LN(AF221/AF220))</f>
        <v/>
      </c>
      <c r="AV221" s="9">
        <f>IF($AH221="","",$AY$16+$AY$4*AI221+$AY$5*AJ221+$AY$6*AK221+$AY$7*AL221+$AY$8*AM221+$AY$9*AN221+$AY$10*AO221+$AY$11*AP221+$AY$12*AQ221+$AY$13*AR221+$AY$14*AS221+$AY$15*AT221)</f>
        <v/>
      </c>
      <c r="BC221" s="10">
        <f>IF((ROW()-6)&lt;=$Q$3,INDEX(LINEST(AH162:AH221,AI162:AT221,TRUE,TRUE),1,13)*$Q$4,"")</f>
        <v/>
      </c>
      <c r="BD221" s="9">
        <f>IF((ROW()-6)&lt;=$Q$3,INDEX(LINEST(AH162:AH221,AI162:AT221,TRUE,TRUE),1,12),"")</f>
        <v/>
      </c>
      <c r="BE221" s="9">
        <f>IF((ROW()-6)&lt;=$Q$3,INDEX(LINEST(AH162:AH221,AI162:AT221,TRUE,TRUE),1,11),"")</f>
        <v/>
      </c>
      <c r="BF221" s="9">
        <f>IF((ROW()-6)&lt;=$Q$3,INDEX(LINEST(AH162:AH221,AI162:AT221,TRUE,TRUE),1,10),"")</f>
        <v/>
      </c>
      <c r="BG221" s="9">
        <f>IF((ROW()-6)&lt;=$Q$3,INDEX(LINEST(AH162:AH221,AI162:AT221,TRUE,TRUE),1,9),"")</f>
        <v/>
      </c>
      <c r="BH221" s="9">
        <f>IF((ROW()-6)&lt;=$Q$3,INDEX(LINEST(AH162:AH221,AI162:AT221,TRUE,TRUE),1,8),"")</f>
        <v/>
      </c>
      <c r="BI221" s="9">
        <f>IF((ROW()-6)&lt;=$Q$3,INDEX(LINEST(AH162:AH221,AI162:AT221,TRUE,TRUE),1,7),"")</f>
        <v/>
      </c>
      <c r="BJ221" s="9">
        <f>IF((ROW()-6)&lt;=$Q$3,INDEX(LINEST(AH162:AH221,AI162:AT221,TRUE,TRUE),1,6),"")</f>
        <v/>
      </c>
      <c r="BK221" s="9">
        <f>IF((ROW()-6)&lt;=$Q$3,INDEX(LINEST(AH162:AH221,AI162:AT221,TRUE,TRUE),1,5),"")</f>
        <v/>
      </c>
      <c r="BL221" s="9">
        <f>IF((ROW()-6)&lt;=$Q$3,INDEX(LINEST(AH162:AH221,AI162:AT221,TRUE,TRUE),1,4),"")</f>
        <v/>
      </c>
      <c r="BM221" s="9">
        <f>IF((ROW()-6)&lt;=$Q$3,INDEX(LINEST(AH162:AH221,AI162:AT221,TRUE,TRUE),1,3),"")</f>
        <v/>
      </c>
      <c r="BN221" s="9">
        <f>IF((ROW()-6)&lt;=$Q$3,INDEX(LINEST(AH162:AH221,AI162:AT221,TRUE,TRUE),1,2),"")</f>
        <v/>
      </c>
      <c r="BO221" s="9">
        <f>IF((ROW()-6)&lt;=$Q$3,INDEX(LINEST(AH162:AH221,AI162:AT221,TRUE,TRUE),1,1),"")</f>
        <v/>
      </c>
      <c r="BP221" s="10">
        <f>IF((ROW()-6)&lt;=$Q$3,INDEX(LINEST(AH162:AH221,AI162:AT221,TRUE,TRUE),3,1),"")</f>
        <v/>
      </c>
      <c r="BR221" s="9">
        <f>IF(AND((ROW()-6)&lt;=$Q$3,ISNUMBER(BC220)),BC220/$Q$4+BD220*AI221+BE220*AJ221+BF220*AK221+BG220*AL221+BH220*AM221+BI220*AN221+BJ220*AO221+BK220*AP221+BL220*AQ221+BM220*AR221+BN220*AS221+BO220*AT221,"")</f>
        <v/>
      </c>
      <c r="BS221">
        <f>IF(ISNUMBER(BR221),AVERAGE(AH161:AH220),"")</f>
        <v/>
      </c>
      <c r="BT221">
        <f>IF(ISNUMBER(BR221),(AH221-BR221)^2,"")</f>
        <v/>
      </c>
      <c r="BU221">
        <f>IF(ISNUMBER(BR221),AH221^2,"")</f>
        <v/>
      </c>
      <c r="BV221">
        <f>IF(ISNUMBER(BR221),(AH221-BS221)^2,"")</f>
        <v/>
      </c>
    </row>
    <row r="222">
      <c r="O222">
        <f>IF($R222="","",CHOOSE($Q$2,YEAR(R222)*12+MONTH(R222),INT((R222-2)/7),YEAR(R222)*4+ROUNDUP(MONTH(R222)/3)))</f>
        <v/>
      </c>
      <c r="P222">
        <f>IF($R222="","",IF($R223="",1,IF(O222&lt;&gt;O223,1,0)))</f>
        <v/>
      </c>
      <c r="Q222">
        <f>IF(P222=1,SUM($P$7:P222),"")</f>
        <v/>
      </c>
      <c r="R222">
        <f>IF($A222="","",IF(ISNUMBER($A222),$A222,IFERROR(DATEVALUE($A222),NA())))</f>
        <v/>
      </c>
      <c r="S222" s="7">
        <f>IFERROR(INDEX($R$7:$R$60000,MATCH(ROW()-6,$Q$7:$Q$60000,0)),"")</f>
        <v/>
      </c>
      <c r="T222">
        <f>IFERROR(INDEX($B$7:$B$60000,MATCH(ROW()-6,$Q$7:$Q$60000,0)),"")</f>
        <v/>
      </c>
      <c r="U222">
        <f>IFERROR(INDEX($C$7:$C$60000,MATCH(ROW()-6,$Q$7:$Q$60000,0)),"")</f>
        <v/>
      </c>
      <c r="V222">
        <f>IFERROR(INDEX($D$7:$D$60000,MATCH(ROW()-6,$Q$7:$Q$60000,0)),"")</f>
        <v/>
      </c>
      <c r="W222">
        <f>IFERROR(INDEX($E$7:$E$60000,MATCH(ROW()-6,$Q$7:$Q$60000,0)),"")</f>
        <v/>
      </c>
      <c r="X222">
        <f>IFERROR(INDEX($F$7:$F$60000,MATCH(ROW()-6,$Q$7:$Q$60000,0)),"")</f>
        <v/>
      </c>
      <c r="Y222">
        <f>IFERROR(INDEX($G$7:$G$60000,MATCH(ROW()-6,$Q$7:$Q$60000,0)),"")</f>
        <v/>
      </c>
      <c r="Z222">
        <f>IFERROR(INDEX($H$7:$H$60000,MATCH(ROW()-6,$Q$7:$Q$60000,0)),"")</f>
        <v/>
      </c>
      <c r="AA222">
        <f>IFERROR(INDEX($I$7:$I$60000,MATCH(ROW()-6,$Q$7:$Q$60000,0)),"")</f>
        <v/>
      </c>
      <c r="AB222">
        <f>IFERROR(INDEX($J$7:$J$60000,MATCH(ROW()-6,$Q$7:$Q$60000,0)),"")</f>
        <v/>
      </c>
      <c r="AC222">
        <f>IFERROR(INDEX($K$7:$K$60000,MATCH(ROW()-6,$Q$7:$Q$60000,0)),"")</f>
        <v/>
      </c>
      <c r="AD222">
        <f>IFERROR(INDEX($L$7:$L$60000,MATCH(ROW()-6,$Q$7:$Q$60000,0)),"")</f>
        <v/>
      </c>
      <c r="AE222">
        <f>IFERROR(INDEX($M$7:$M$60000,MATCH(ROW()-6,$Q$7:$Q$60000,0)),"")</f>
        <v/>
      </c>
      <c r="AF222">
        <f>IFERROR(INDEX($N$7:$N$60000,MATCH(ROW()-6,$Q$7:$Q$60000,0)),"")</f>
        <v/>
      </c>
      <c r="AH222" s="9">
        <f>IF(OR($S222="",$S221=""),"",LN($T222/$T221))</f>
        <v/>
      </c>
      <c r="AI222" s="9">
        <f>IF(OR($S222="",$S221=""),"",$C$2*LN(U222/U221))</f>
        <v/>
      </c>
      <c r="AJ222" s="9">
        <f>IF(OR($S222="",$S221=""),"",$D$2*(V222-V221))</f>
        <v/>
      </c>
      <c r="AK222" s="9">
        <f>IF(OR($S222="",$S221=""),"",$E$2*(W222-W221))</f>
        <v/>
      </c>
      <c r="AL222" s="9">
        <f>IF(OR($S222="",$S221=""),"",$F$2*LN(X222/X221))</f>
        <v/>
      </c>
      <c r="AM222" s="9">
        <f>IF(OR($S222="",$S221=""),"",$G$2*(Y222-Y221))</f>
        <v/>
      </c>
      <c r="AN222" s="9">
        <f>IF(OR($S222="",$S221=""),"",$H$2*LN(Z222/Z221))</f>
        <v/>
      </c>
      <c r="AO222" s="9">
        <f>IF(OR($S222="",$S221=""),"",$I$2*(AA222-AA221))</f>
        <v/>
      </c>
      <c r="AP222" s="9">
        <f>IF(OR($S222="",$S221=""),"",$J$2*LN(AB222/AB221))</f>
        <v/>
      </c>
      <c r="AQ222" s="9">
        <f>IF(OR($S222="",$S221=""),"",$K$2*(AC222-AC221))</f>
        <v/>
      </c>
      <c r="AR222" s="9">
        <f>IF(OR($S222="",$S221=""),"",$L$2*LN(AD222/AD221))</f>
        <v/>
      </c>
      <c r="AS222" s="9">
        <f>IF(OR($S222="",$S221=""),"",$M$2*LN(AE222/AE221))</f>
        <v/>
      </c>
      <c r="AT222" s="9">
        <f>IF(OR($S222="",$S221=""),"",$N$2*LN(AF222/AF221))</f>
        <v/>
      </c>
      <c r="AV222" s="9">
        <f>IF($AH222="","",$AY$16+$AY$4*AI222+$AY$5*AJ222+$AY$6*AK222+$AY$7*AL222+$AY$8*AM222+$AY$9*AN222+$AY$10*AO222+$AY$11*AP222+$AY$12*AQ222+$AY$13*AR222+$AY$14*AS222+$AY$15*AT222)</f>
        <v/>
      </c>
      <c r="BC222" s="10">
        <f>IF((ROW()-6)&lt;=$Q$3,INDEX(LINEST(AH163:AH222,AI163:AT222,TRUE,TRUE),1,13)*$Q$4,"")</f>
        <v/>
      </c>
      <c r="BD222" s="9">
        <f>IF((ROW()-6)&lt;=$Q$3,INDEX(LINEST(AH163:AH222,AI163:AT222,TRUE,TRUE),1,12),"")</f>
        <v/>
      </c>
      <c r="BE222" s="9">
        <f>IF((ROW()-6)&lt;=$Q$3,INDEX(LINEST(AH163:AH222,AI163:AT222,TRUE,TRUE),1,11),"")</f>
        <v/>
      </c>
      <c r="BF222" s="9">
        <f>IF((ROW()-6)&lt;=$Q$3,INDEX(LINEST(AH163:AH222,AI163:AT222,TRUE,TRUE),1,10),"")</f>
        <v/>
      </c>
      <c r="BG222" s="9">
        <f>IF((ROW()-6)&lt;=$Q$3,INDEX(LINEST(AH163:AH222,AI163:AT222,TRUE,TRUE),1,9),"")</f>
        <v/>
      </c>
      <c r="BH222" s="9">
        <f>IF((ROW()-6)&lt;=$Q$3,INDEX(LINEST(AH163:AH222,AI163:AT222,TRUE,TRUE),1,8),"")</f>
        <v/>
      </c>
      <c r="BI222" s="9">
        <f>IF((ROW()-6)&lt;=$Q$3,INDEX(LINEST(AH163:AH222,AI163:AT222,TRUE,TRUE),1,7),"")</f>
        <v/>
      </c>
      <c r="BJ222" s="9">
        <f>IF((ROW()-6)&lt;=$Q$3,INDEX(LINEST(AH163:AH222,AI163:AT222,TRUE,TRUE),1,6),"")</f>
        <v/>
      </c>
      <c r="BK222" s="9">
        <f>IF((ROW()-6)&lt;=$Q$3,INDEX(LINEST(AH163:AH222,AI163:AT222,TRUE,TRUE),1,5),"")</f>
        <v/>
      </c>
      <c r="BL222" s="9">
        <f>IF((ROW()-6)&lt;=$Q$3,INDEX(LINEST(AH163:AH222,AI163:AT222,TRUE,TRUE),1,4),"")</f>
        <v/>
      </c>
      <c r="BM222" s="9">
        <f>IF((ROW()-6)&lt;=$Q$3,INDEX(LINEST(AH163:AH222,AI163:AT222,TRUE,TRUE),1,3),"")</f>
        <v/>
      </c>
      <c r="BN222" s="9">
        <f>IF((ROW()-6)&lt;=$Q$3,INDEX(LINEST(AH163:AH222,AI163:AT222,TRUE,TRUE),1,2),"")</f>
        <v/>
      </c>
      <c r="BO222" s="9">
        <f>IF((ROW()-6)&lt;=$Q$3,INDEX(LINEST(AH163:AH222,AI163:AT222,TRUE,TRUE),1,1),"")</f>
        <v/>
      </c>
      <c r="BP222" s="10">
        <f>IF((ROW()-6)&lt;=$Q$3,INDEX(LINEST(AH163:AH222,AI163:AT222,TRUE,TRUE),3,1),"")</f>
        <v/>
      </c>
      <c r="BR222" s="9">
        <f>IF(AND((ROW()-6)&lt;=$Q$3,ISNUMBER(BC221)),BC221/$Q$4+BD221*AI222+BE221*AJ222+BF221*AK222+BG221*AL222+BH221*AM222+BI221*AN222+BJ221*AO222+BK221*AP222+BL221*AQ222+BM221*AR222+BN221*AS222+BO221*AT222,"")</f>
        <v/>
      </c>
      <c r="BS222">
        <f>IF(ISNUMBER(BR222),AVERAGE(AH162:AH221),"")</f>
        <v/>
      </c>
      <c r="BT222">
        <f>IF(ISNUMBER(BR222),(AH222-BR222)^2,"")</f>
        <v/>
      </c>
      <c r="BU222">
        <f>IF(ISNUMBER(BR222),AH222^2,"")</f>
        <v/>
      </c>
      <c r="BV222">
        <f>IF(ISNUMBER(BR222),(AH222-BS222)^2,"")</f>
        <v/>
      </c>
    </row>
    <row r="223">
      <c r="O223">
        <f>IF($R223="","",CHOOSE($Q$2,YEAR(R223)*12+MONTH(R223),INT((R223-2)/7),YEAR(R223)*4+ROUNDUP(MONTH(R223)/3)))</f>
        <v/>
      </c>
      <c r="P223">
        <f>IF($R223="","",IF($R224="",1,IF(O223&lt;&gt;O224,1,0)))</f>
        <v/>
      </c>
      <c r="Q223">
        <f>IF(P223=1,SUM($P$7:P223),"")</f>
        <v/>
      </c>
      <c r="R223">
        <f>IF($A223="","",IF(ISNUMBER($A223),$A223,IFERROR(DATEVALUE($A223),NA())))</f>
        <v/>
      </c>
      <c r="S223" s="7">
        <f>IFERROR(INDEX($R$7:$R$60000,MATCH(ROW()-6,$Q$7:$Q$60000,0)),"")</f>
        <v/>
      </c>
      <c r="T223">
        <f>IFERROR(INDEX($B$7:$B$60000,MATCH(ROW()-6,$Q$7:$Q$60000,0)),"")</f>
        <v/>
      </c>
      <c r="U223">
        <f>IFERROR(INDEX($C$7:$C$60000,MATCH(ROW()-6,$Q$7:$Q$60000,0)),"")</f>
        <v/>
      </c>
      <c r="V223">
        <f>IFERROR(INDEX($D$7:$D$60000,MATCH(ROW()-6,$Q$7:$Q$60000,0)),"")</f>
        <v/>
      </c>
      <c r="W223">
        <f>IFERROR(INDEX($E$7:$E$60000,MATCH(ROW()-6,$Q$7:$Q$60000,0)),"")</f>
        <v/>
      </c>
      <c r="X223">
        <f>IFERROR(INDEX($F$7:$F$60000,MATCH(ROW()-6,$Q$7:$Q$60000,0)),"")</f>
        <v/>
      </c>
      <c r="Y223">
        <f>IFERROR(INDEX($G$7:$G$60000,MATCH(ROW()-6,$Q$7:$Q$60000,0)),"")</f>
        <v/>
      </c>
      <c r="Z223">
        <f>IFERROR(INDEX($H$7:$H$60000,MATCH(ROW()-6,$Q$7:$Q$60000,0)),"")</f>
        <v/>
      </c>
      <c r="AA223">
        <f>IFERROR(INDEX($I$7:$I$60000,MATCH(ROW()-6,$Q$7:$Q$60000,0)),"")</f>
        <v/>
      </c>
      <c r="AB223">
        <f>IFERROR(INDEX($J$7:$J$60000,MATCH(ROW()-6,$Q$7:$Q$60000,0)),"")</f>
        <v/>
      </c>
      <c r="AC223">
        <f>IFERROR(INDEX($K$7:$K$60000,MATCH(ROW()-6,$Q$7:$Q$60000,0)),"")</f>
        <v/>
      </c>
      <c r="AD223">
        <f>IFERROR(INDEX($L$7:$L$60000,MATCH(ROW()-6,$Q$7:$Q$60000,0)),"")</f>
        <v/>
      </c>
      <c r="AE223">
        <f>IFERROR(INDEX($M$7:$M$60000,MATCH(ROW()-6,$Q$7:$Q$60000,0)),"")</f>
        <v/>
      </c>
      <c r="AF223">
        <f>IFERROR(INDEX($N$7:$N$60000,MATCH(ROW()-6,$Q$7:$Q$60000,0)),"")</f>
        <v/>
      </c>
      <c r="AH223" s="9">
        <f>IF(OR($S223="",$S222=""),"",LN($T223/$T222))</f>
        <v/>
      </c>
      <c r="AI223" s="9">
        <f>IF(OR($S223="",$S222=""),"",$C$2*LN(U223/U222))</f>
        <v/>
      </c>
      <c r="AJ223" s="9">
        <f>IF(OR($S223="",$S222=""),"",$D$2*(V223-V222))</f>
        <v/>
      </c>
      <c r="AK223" s="9">
        <f>IF(OR($S223="",$S222=""),"",$E$2*(W223-W222))</f>
        <v/>
      </c>
      <c r="AL223" s="9">
        <f>IF(OR($S223="",$S222=""),"",$F$2*LN(X223/X222))</f>
        <v/>
      </c>
      <c r="AM223" s="9">
        <f>IF(OR($S223="",$S222=""),"",$G$2*(Y223-Y222))</f>
        <v/>
      </c>
      <c r="AN223" s="9">
        <f>IF(OR($S223="",$S222=""),"",$H$2*LN(Z223/Z222))</f>
        <v/>
      </c>
      <c r="AO223" s="9">
        <f>IF(OR($S223="",$S222=""),"",$I$2*(AA223-AA222))</f>
        <v/>
      </c>
      <c r="AP223" s="9">
        <f>IF(OR($S223="",$S222=""),"",$J$2*LN(AB223/AB222))</f>
        <v/>
      </c>
      <c r="AQ223" s="9">
        <f>IF(OR($S223="",$S222=""),"",$K$2*(AC223-AC222))</f>
        <v/>
      </c>
      <c r="AR223" s="9">
        <f>IF(OR($S223="",$S222=""),"",$L$2*LN(AD223/AD222))</f>
        <v/>
      </c>
      <c r="AS223" s="9">
        <f>IF(OR($S223="",$S222=""),"",$M$2*LN(AE223/AE222))</f>
        <v/>
      </c>
      <c r="AT223" s="9">
        <f>IF(OR($S223="",$S222=""),"",$N$2*LN(AF223/AF222))</f>
        <v/>
      </c>
      <c r="AV223" s="9">
        <f>IF($AH223="","",$AY$16+$AY$4*AI223+$AY$5*AJ223+$AY$6*AK223+$AY$7*AL223+$AY$8*AM223+$AY$9*AN223+$AY$10*AO223+$AY$11*AP223+$AY$12*AQ223+$AY$13*AR223+$AY$14*AS223+$AY$15*AT223)</f>
        <v/>
      </c>
      <c r="BC223" s="10">
        <f>IF((ROW()-6)&lt;=$Q$3,INDEX(LINEST(AH164:AH223,AI164:AT223,TRUE,TRUE),1,13)*$Q$4,"")</f>
        <v/>
      </c>
      <c r="BD223" s="9">
        <f>IF((ROW()-6)&lt;=$Q$3,INDEX(LINEST(AH164:AH223,AI164:AT223,TRUE,TRUE),1,12),"")</f>
        <v/>
      </c>
      <c r="BE223" s="9">
        <f>IF((ROW()-6)&lt;=$Q$3,INDEX(LINEST(AH164:AH223,AI164:AT223,TRUE,TRUE),1,11),"")</f>
        <v/>
      </c>
      <c r="BF223" s="9">
        <f>IF((ROW()-6)&lt;=$Q$3,INDEX(LINEST(AH164:AH223,AI164:AT223,TRUE,TRUE),1,10),"")</f>
        <v/>
      </c>
      <c r="BG223" s="9">
        <f>IF((ROW()-6)&lt;=$Q$3,INDEX(LINEST(AH164:AH223,AI164:AT223,TRUE,TRUE),1,9),"")</f>
        <v/>
      </c>
      <c r="BH223" s="9">
        <f>IF((ROW()-6)&lt;=$Q$3,INDEX(LINEST(AH164:AH223,AI164:AT223,TRUE,TRUE),1,8),"")</f>
        <v/>
      </c>
      <c r="BI223" s="9">
        <f>IF((ROW()-6)&lt;=$Q$3,INDEX(LINEST(AH164:AH223,AI164:AT223,TRUE,TRUE),1,7),"")</f>
        <v/>
      </c>
      <c r="BJ223" s="9">
        <f>IF((ROW()-6)&lt;=$Q$3,INDEX(LINEST(AH164:AH223,AI164:AT223,TRUE,TRUE),1,6),"")</f>
        <v/>
      </c>
      <c r="BK223" s="9">
        <f>IF((ROW()-6)&lt;=$Q$3,INDEX(LINEST(AH164:AH223,AI164:AT223,TRUE,TRUE),1,5),"")</f>
        <v/>
      </c>
      <c r="BL223" s="9">
        <f>IF((ROW()-6)&lt;=$Q$3,INDEX(LINEST(AH164:AH223,AI164:AT223,TRUE,TRUE),1,4),"")</f>
        <v/>
      </c>
      <c r="BM223" s="9">
        <f>IF((ROW()-6)&lt;=$Q$3,INDEX(LINEST(AH164:AH223,AI164:AT223,TRUE,TRUE),1,3),"")</f>
        <v/>
      </c>
      <c r="BN223" s="9">
        <f>IF((ROW()-6)&lt;=$Q$3,INDEX(LINEST(AH164:AH223,AI164:AT223,TRUE,TRUE),1,2),"")</f>
        <v/>
      </c>
      <c r="BO223" s="9">
        <f>IF((ROW()-6)&lt;=$Q$3,INDEX(LINEST(AH164:AH223,AI164:AT223,TRUE,TRUE),1,1),"")</f>
        <v/>
      </c>
      <c r="BP223" s="10">
        <f>IF((ROW()-6)&lt;=$Q$3,INDEX(LINEST(AH164:AH223,AI164:AT223,TRUE,TRUE),3,1),"")</f>
        <v/>
      </c>
      <c r="BR223" s="9">
        <f>IF(AND((ROW()-6)&lt;=$Q$3,ISNUMBER(BC222)),BC222/$Q$4+BD222*AI223+BE222*AJ223+BF222*AK223+BG222*AL223+BH222*AM223+BI222*AN223+BJ222*AO223+BK222*AP223+BL222*AQ223+BM222*AR223+BN222*AS223+BO222*AT223,"")</f>
        <v/>
      </c>
      <c r="BS223">
        <f>IF(ISNUMBER(BR223),AVERAGE(AH163:AH222),"")</f>
        <v/>
      </c>
      <c r="BT223">
        <f>IF(ISNUMBER(BR223),(AH223-BR223)^2,"")</f>
        <v/>
      </c>
      <c r="BU223">
        <f>IF(ISNUMBER(BR223),AH223^2,"")</f>
        <v/>
      </c>
      <c r="BV223">
        <f>IF(ISNUMBER(BR223),(AH223-BS223)^2,"")</f>
        <v/>
      </c>
    </row>
    <row r="224">
      <c r="O224">
        <f>IF($R224="","",CHOOSE($Q$2,YEAR(R224)*12+MONTH(R224),INT((R224-2)/7),YEAR(R224)*4+ROUNDUP(MONTH(R224)/3)))</f>
        <v/>
      </c>
      <c r="P224">
        <f>IF($R224="","",IF($R225="",1,IF(O224&lt;&gt;O225,1,0)))</f>
        <v/>
      </c>
      <c r="Q224">
        <f>IF(P224=1,SUM($P$7:P224),"")</f>
        <v/>
      </c>
      <c r="R224">
        <f>IF($A224="","",IF(ISNUMBER($A224),$A224,IFERROR(DATEVALUE($A224),NA())))</f>
        <v/>
      </c>
      <c r="S224" s="7">
        <f>IFERROR(INDEX($R$7:$R$60000,MATCH(ROW()-6,$Q$7:$Q$60000,0)),"")</f>
        <v/>
      </c>
      <c r="T224">
        <f>IFERROR(INDEX($B$7:$B$60000,MATCH(ROW()-6,$Q$7:$Q$60000,0)),"")</f>
        <v/>
      </c>
      <c r="U224">
        <f>IFERROR(INDEX($C$7:$C$60000,MATCH(ROW()-6,$Q$7:$Q$60000,0)),"")</f>
        <v/>
      </c>
      <c r="V224">
        <f>IFERROR(INDEX($D$7:$D$60000,MATCH(ROW()-6,$Q$7:$Q$60000,0)),"")</f>
        <v/>
      </c>
      <c r="W224">
        <f>IFERROR(INDEX($E$7:$E$60000,MATCH(ROW()-6,$Q$7:$Q$60000,0)),"")</f>
        <v/>
      </c>
      <c r="X224">
        <f>IFERROR(INDEX($F$7:$F$60000,MATCH(ROW()-6,$Q$7:$Q$60000,0)),"")</f>
        <v/>
      </c>
      <c r="Y224">
        <f>IFERROR(INDEX($G$7:$G$60000,MATCH(ROW()-6,$Q$7:$Q$60000,0)),"")</f>
        <v/>
      </c>
      <c r="Z224">
        <f>IFERROR(INDEX($H$7:$H$60000,MATCH(ROW()-6,$Q$7:$Q$60000,0)),"")</f>
        <v/>
      </c>
      <c r="AA224">
        <f>IFERROR(INDEX($I$7:$I$60000,MATCH(ROW()-6,$Q$7:$Q$60000,0)),"")</f>
        <v/>
      </c>
      <c r="AB224">
        <f>IFERROR(INDEX($J$7:$J$60000,MATCH(ROW()-6,$Q$7:$Q$60000,0)),"")</f>
        <v/>
      </c>
      <c r="AC224">
        <f>IFERROR(INDEX($K$7:$K$60000,MATCH(ROW()-6,$Q$7:$Q$60000,0)),"")</f>
        <v/>
      </c>
      <c r="AD224">
        <f>IFERROR(INDEX($L$7:$L$60000,MATCH(ROW()-6,$Q$7:$Q$60000,0)),"")</f>
        <v/>
      </c>
      <c r="AE224">
        <f>IFERROR(INDEX($M$7:$M$60000,MATCH(ROW()-6,$Q$7:$Q$60000,0)),"")</f>
        <v/>
      </c>
      <c r="AF224">
        <f>IFERROR(INDEX($N$7:$N$60000,MATCH(ROW()-6,$Q$7:$Q$60000,0)),"")</f>
        <v/>
      </c>
      <c r="AH224" s="9">
        <f>IF(OR($S224="",$S223=""),"",LN($T224/$T223))</f>
        <v/>
      </c>
      <c r="AI224" s="9">
        <f>IF(OR($S224="",$S223=""),"",$C$2*LN(U224/U223))</f>
        <v/>
      </c>
      <c r="AJ224" s="9">
        <f>IF(OR($S224="",$S223=""),"",$D$2*(V224-V223))</f>
        <v/>
      </c>
      <c r="AK224" s="9">
        <f>IF(OR($S224="",$S223=""),"",$E$2*(W224-W223))</f>
        <v/>
      </c>
      <c r="AL224" s="9">
        <f>IF(OR($S224="",$S223=""),"",$F$2*LN(X224/X223))</f>
        <v/>
      </c>
      <c r="AM224" s="9">
        <f>IF(OR($S224="",$S223=""),"",$G$2*(Y224-Y223))</f>
        <v/>
      </c>
      <c r="AN224" s="9">
        <f>IF(OR($S224="",$S223=""),"",$H$2*LN(Z224/Z223))</f>
        <v/>
      </c>
      <c r="AO224" s="9">
        <f>IF(OR($S224="",$S223=""),"",$I$2*(AA224-AA223))</f>
        <v/>
      </c>
      <c r="AP224" s="9">
        <f>IF(OR($S224="",$S223=""),"",$J$2*LN(AB224/AB223))</f>
        <v/>
      </c>
      <c r="AQ224" s="9">
        <f>IF(OR($S224="",$S223=""),"",$K$2*(AC224-AC223))</f>
        <v/>
      </c>
      <c r="AR224" s="9">
        <f>IF(OR($S224="",$S223=""),"",$L$2*LN(AD224/AD223))</f>
        <v/>
      </c>
      <c r="AS224" s="9">
        <f>IF(OR($S224="",$S223=""),"",$M$2*LN(AE224/AE223))</f>
        <v/>
      </c>
      <c r="AT224" s="9">
        <f>IF(OR($S224="",$S223=""),"",$N$2*LN(AF224/AF223))</f>
        <v/>
      </c>
      <c r="AV224" s="9">
        <f>IF($AH224="","",$AY$16+$AY$4*AI224+$AY$5*AJ224+$AY$6*AK224+$AY$7*AL224+$AY$8*AM224+$AY$9*AN224+$AY$10*AO224+$AY$11*AP224+$AY$12*AQ224+$AY$13*AR224+$AY$14*AS224+$AY$15*AT224)</f>
        <v/>
      </c>
      <c r="BC224" s="10">
        <f>IF((ROW()-6)&lt;=$Q$3,INDEX(LINEST(AH165:AH224,AI165:AT224,TRUE,TRUE),1,13)*$Q$4,"")</f>
        <v/>
      </c>
      <c r="BD224" s="9">
        <f>IF((ROW()-6)&lt;=$Q$3,INDEX(LINEST(AH165:AH224,AI165:AT224,TRUE,TRUE),1,12),"")</f>
        <v/>
      </c>
      <c r="BE224" s="9">
        <f>IF((ROW()-6)&lt;=$Q$3,INDEX(LINEST(AH165:AH224,AI165:AT224,TRUE,TRUE),1,11),"")</f>
        <v/>
      </c>
      <c r="BF224" s="9">
        <f>IF((ROW()-6)&lt;=$Q$3,INDEX(LINEST(AH165:AH224,AI165:AT224,TRUE,TRUE),1,10),"")</f>
        <v/>
      </c>
      <c r="BG224" s="9">
        <f>IF((ROW()-6)&lt;=$Q$3,INDEX(LINEST(AH165:AH224,AI165:AT224,TRUE,TRUE),1,9),"")</f>
        <v/>
      </c>
      <c r="BH224" s="9">
        <f>IF((ROW()-6)&lt;=$Q$3,INDEX(LINEST(AH165:AH224,AI165:AT224,TRUE,TRUE),1,8),"")</f>
        <v/>
      </c>
      <c r="BI224" s="9">
        <f>IF((ROW()-6)&lt;=$Q$3,INDEX(LINEST(AH165:AH224,AI165:AT224,TRUE,TRUE),1,7),"")</f>
        <v/>
      </c>
      <c r="BJ224" s="9">
        <f>IF((ROW()-6)&lt;=$Q$3,INDEX(LINEST(AH165:AH224,AI165:AT224,TRUE,TRUE),1,6),"")</f>
        <v/>
      </c>
      <c r="BK224" s="9">
        <f>IF((ROW()-6)&lt;=$Q$3,INDEX(LINEST(AH165:AH224,AI165:AT224,TRUE,TRUE),1,5),"")</f>
        <v/>
      </c>
      <c r="BL224" s="9">
        <f>IF((ROW()-6)&lt;=$Q$3,INDEX(LINEST(AH165:AH224,AI165:AT224,TRUE,TRUE),1,4),"")</f>
        <v/>
      </c>
      <c r="BM224" s="9">
        <f>IF((ROW()-6)&lt;=$Q$3,INDEX(LINEST(AH165:AH224,AI165:AT224,TRUE,TRUE),1,3),"")</f>
        <v/>
      </c>
      <c r="BN224" s="9">
        <f>IF((ROW()-6)&lt;=$Q$3,INDEX(LINEST(AH165:AH224,AI165:AT224,TRUE,TRUE),1,2),"")</f>
        <v/>
      </c>
      <c r="BO224" s="9">
        <f>IF((ROW()-6)&lt;=$Q$3,INDEX(LINEST(AH165:AH224,AI165:AT224,TRUE,TRUE),1,1),"")</f>
        <v/>
      </c>
      <c r="BP224" s="10">
        <f>IF((ROW()-6)&lt;=$Q$3,INDEX(LINEST(AH165:AH224,AI165:AT224,TRUE,TRUE),3,1),"")</f>
        <v/>
      </c>
      <c r="BR224" s="9">
        <f>IF(AND((ROW()-6)&lt;=$Q$3,ISNUMBER(BC223)),BC223/$Q$4+BD223*AI224+BE223*AJ224+BF223*AK224+BG223*AL224+BH223*AM224+BI223*AN224+BJ223*AO224+BK223*AP224+BL223*AQ224+BM223*AR224+BN223*AS224+BO223*AT224,"")</f>
        <v/>
      </c>
      <c r="BS224">
        <f>IF(ISNUMBER(BR224),AVERAGE(AH164:AH223),"")</f>
        <v/>
      </c>
      <c r="BT224">
        <f>IF(ISNUMBER(BR224),(AH224-BR224)^2,"")</f>
        <v/>
      </c>
      <c r="BU224">
        <f>IF(ISNUMBER(BR224),AH224^2,"")</f>
        <v/>
      </c>
      <c r="BV224">
        <f>IF(ISNUMBER(BR224),(AH224-BS224)^2,"")</f>
        <v/>
      </c>
    </row>
    <row r="225">
      <c r="O225">
        <f>IF($R225="","",CHOOSE($Q$2,YEAR(R225)*12+MONTH(R225),INT((R225-2)/7),YEAR(R225)*4+ROUNDUP(MONTH(R225)/3)))</f>
        <v/>
      </c>
      <c r="P225">
        <f>IF($R225="","",IF($R226="",1,IF(O225&lt;&gt;O226,1,0)))</f>
        <v/>
      </c>
      <c r="Q225">
        <f>IF(P225=1,SUM($P$7:P225),"")</f>
        <v/>
      </c>
      <c r="R225">
        <f>IF($A225="","",IF(ISNUMBER($A225),$A225,IFERROR(DATEVALUE($A225),NA())))</f>
        <v/>
      </c>
      <c r="S225" s="7">
        <f>IFERROR(INDEX($R$7:$R$60000,MATCH(ROW()-6,$Q$7:$Q$60000,0)),"")</f>
        <v/>
      </c>
      <c r="T225">
        <f>IFERROR(INDEX($B$7:$B$60000,MATCH(ROW()-6,$Q$7:$Q$60000,0)),"")</f>
        <v/>
      </c>
      <c r="U225">
        <f>IFERROR(INDEX($C$7:$C$60000,MATCH(ROW()-6,$Q$7:$Q$60000,0)),"")</f>
        <v/>
      </c>
      <c r="V225">
        <f>IFERROR(INDEX($D$7:$D$60000,MATCH(ROW()-6,$Q$7:$Q$60000,0)),"")</f>
        <v/>
      </c>
      <c r="W225">
        <f>IFERROR(INDEX($E$7:$E$60000,MATCH(ROW()-6,$Q$7:$Q$60000,0)),"")</f>
        <v/>
      </c>
      <c r="X225">
        <f>IFERROR(INDEX($F$7:$F$60000,MATCH(ROW()-6,$Q$7:$Q$60000,0)),"")</f>
        <v/>
      </c>
      <c r="Y225">
        <f>IFERROR(INDEX($G$7:$G$60000,MATCH(ROW()-6,$Q$7:$Q$60000,0)),"")</f>
        <v/>
      </c>
      <c r="Z225">
        <f>IFERROR(INDEX($H$7:$H$60000,MATCH(ROW()-6,$Q$7:$Q$60000,0)),"")</f>
        <v/>
      </c>
      <c r="AA225">
        <f>IFERROR(INDEX($I$7:$I$60000,MATCH(ROW()-6,$Q$7:$Q$60000,0)),"")</f>
        <v/>
      </c>
      <c r="AB225">
        <f>IFERROR(INDEX($J$7:$J$60000,MATCH(ROW()-6,$Q$7:$Q$60000,0)),"")</f>
        <v/>
      </c>
      <c r="AC225">
        <f>IFERROR(INDEX($K$7:$K$60000,MATCH(ROW()-6,$Q$7:$Q$60000,0)),"")</f>
        <v/>
      </c>
      <c r="AD225">
        <f>IFERROR(INDEX($L$7:$L$60000,MATCH(ROW()-6,$Q$7:$Q$60000,0)),"")</f>
        <v/>
      </c>
      <c r="AE225">
        <f>IFERROR(INDEX($M$7:$M$60000,MATCH(ROW()-6,$Q$7:$Q$60000,0)),"")</f>
        <v/>
      </c>
      <c r="AF225">
        <f>IFERROR(INDEX($N$7:$N$60000,MATCH(ROW()-6,$Q$7:$Q$60000,0)),"")</f>
        <v/>
      </c>
      <c r="AH225" s="9">
        <f>IF(OR($S225="",$S224=""),"",LN($T225/$T224))</f>
        <v/>
      </c>
      <c r="AI225" s="9">
        <f>IF(OR($S225="",$S224=""),"",$C$2*LN(U225/U224))</f>
        <v/>
      </c>
      <c r="AJ225" s="9">
        <f>IF(OR($S225="",$S224=""),"",$D$2*(V225-V224))</f>
        <v/>
      </c>
      <c r="AK225" s="9">
        <f>IF(OR($S225="",$S224=""),"",$E$2*(W225-W224))</f>
        <v/>
      </c>
      <c r="AL225" s="9">
        <f>IF(OR($S225="",$S224=""),"",$F$2*LN(X225/X224))</f>
        <v/>
      </c>
      <c r="AM225" s="9">
        <f>IF(OR($S225="",$S224=""),"",$G$2*(Y225-Y224))</f>
        <v/>
      </c>
      <c r="AN225" s="9">
        <f>IF(OR($S225="",$S224=""),"",$H$2*LN(Z225/Z224))</f>
        <v/>
      </c>
      <c r="AO225" s="9">
        <f>IF(OR($S225="",$S224=""),"",$I$2*(AA225-AA224))</f>
        <v/>
      </c>
      <c r="AP225" s="9">
        <f>IF(OR($S225="",$S224=""),"",$J$2*LN(AB225/AB224))</f>
        <v/>
      </c>
      <c r="AQ225" s="9">
        <f>IF(OR($S225="",$S224=""),"",$K$2*(AC225-AC224))</f>
        <v/>
      </c>
      <c r="AR225" s="9">
        <f>IF(OR($S225="",$S224=""),"",$L$2*LN(AD225/AD224))</f>
        <v/>
      </c>
      <c r="AS225" s="9">
        <f>IF(OR($S225="",$S224=""),"",$M$2*LN(AE225/AE224))</f>
        <v/>
      </c>
      <c r="AT225" s="9">
        <f>IF(OR($S225="",$S224=""),"",$N$2*LN(AF225/AF224))</f>
        <v/>
      </c>
      <c r="AV225" s="9">
        <f>IF($AH225="","",$AY$16+$AY$4*AI225+$AY$5*AJ225+$AY$6*AK225+$AY$7*AL225+$AY$8*AM225+$AY$9*AN225+$AY$10*AO225+$AY$11*AP225+$AY$12*AQ225+$AY$13*AR225+$AY$14*AS225+$AY$15*AT225)</f>
        <v/>
      </c>
      <c r="BC225" s="10">
        <f>IF((ROW()-6)&lt;=$Q$3,INDEX(LINEST(AH166:AH225,AI166:AT225,TRUE,TRUE),1,13)*$Q$4,"")</f>
        <v/>
      </c>
      <c r="BD225" s="9">
        <f>IF((ROW()-6)&lt;=$Q$3,INDEX(LINEST(AH166:AH225,AI166:AT225,TRUE,TRUE),1,12),"")</f>
        <v/>
      </c>
      <c r="BE225" s="9">
        <f>IF((ROW()-6)&lt;=$Q$3,INDEX(LINEST(AH166:AH225,AI166:AT225,TRUE,TRUE),1,11),"")</f>
        <v/>
      </c>
      <c r="BF225" s="9">
        <f>IF((ROW()-6)&lt;=$Q$3,INDEX(LINEST(AH166:AH225,AI166:AT225,TRUE,TRUE),1,10),"")</f>
        <v/>
      </c>
      <c r="BG225" s="9">
        <f>IF((ROW()-6)&lt;=$Q$3,INDEX(LINEST(AH166:AH225,AI166:AT225,TRUE,TRUE),1,9),"")</f>
        <v/>
      </c>
      <c r="BH225" s="9">
        <f>IF((ROW()-6)&lt;=$Q$3,INDEX(LINEST(AH166:AH225,AI166:AT225,TRUE,TRUE),1,8),"")</f>
        <v/>
      </c>
      <c r="BI225" s="9">
        <f>IF((ROW()-6)&lt;=$Q$3,INDEX(LINEST(AH166:AH225,AI166:AT225,TRUE,TRUE),1,7),"")</f>
        <v/>
      </c>
      <c r="BJ225" s="9">
        <f>IF((ROW()-6)&lt;=$Q$3,INDEX(LINEST(AH166:AH225,AI166:AT225,TRUE,TRUE),1,6),"")</f>
        <v/>
      </c>
      <c r="BK225" s="9">
        <f>IF((ROW()-6)&lt;=$Q$3,INDEX(LINEST(AH166:AH225,AI166:AT225,TRUE,TRUE),1,5),"")</f>
        <v/>
      </c>
      <c r="BL225" s="9">
        <f>IF((ROW()-6)&lt;=$Q$3,INDEX(LINEST(AH166:AH225,AI166:AT225,TRUE,TRUE),1,4),"")</f>
        <v/>
      </c>
      <c r="BM225" s="9">
        <f>IF((ROW()-6)&lt;=$Q$3,INDEX(LINEST(AH166:AH225,AI166:AT225,TRUE,TRUE),1,3),"")</f>
        <v/>
      </c>
      <c r="BN225" s="9">
        <f>IF((ROW()-6)&lt;=$Q$3,INDEX(LINEST(AH166:AH225,AI166:AT225,TRUE,TRUE),1,2),"")</f>
        <v/>
      </c>
      <c r="BO225" s="9">
        <f>IF((ROW()-6)&lt;=$Q$3,INDEX(LINEST(AH166:AH225,AI166:AT225,TRUE,TRUE),1,1),"")</f>
        <v/>
      </c>
      <c r="BP225" s="10">
        <f>IF((ROW()-6)&lt;=$Q$3,INDEX(LINEST(AH166:AH225,AI166:AT225,TRUE,TRUE),3,1),"")</f>
        <v/>
      </c>
      <c r="BR225" s="9">
        <f>IF(AND((ROW()-6)&lt;=$Q$3,ISNUMBER(BC224)),BC224/$Q$4+BD224*AI225+BE224*AJ225+BF224*AK225+BG224*AL225+BH224*AM225+BI224*AN225+BJ224*AO225+BK224*AP225+BL224*AQ225+BM224*AR225+BN224*AS225+BO224*AT225,"")</f>
        <v/>
      </c>
      <c r="BS225">
        <f>IF(ISNUMBER(BR225),AVERAGE(AH165:AH224),"")</f>
        <v/>
      </c>
      <c r="BT225">
        <f>IF(ISNUMBER(BR225),(AH225-BR225)^2,"")</f>
        <v/>
      </c>
      <c r="BU225">
        <f>IF(ISNUMBER(BR225),AH225^2,"")</f>
        <v/>
      </c>
      <c r="BV225">
        <f>IF(ISNUMBER(BR225),(AH225-BS225)^2,"")</f>
        <v/>
      </c>
    </row>
    <row r="226">
      <c r="O226">
        <f>IF($R226="","",CHOOSE($Q$2,YEAR(R226)*12+MONTH(R226),INT((R226-2)/7),YEAR(R226)*4+ROUNDUP(MONTH(R226)/3)))</f>
        <v/>
      </c>
      <c r="P226">
        <f>IF($R226="","",IF($R227="",1,IF(O226&lt;&gt;O227,1,0)))</f>
        <v/>
      </c>
      <c r="Q226">
        <f>IF(P226=1,SUM($P$7:P226),"")</f>
        <v/>
      </c>
      <c r="R226">
        <f>IF($A226="","",IF(ISNUMBER($A226),$A226,IFERROR(DATEVALUE($A226),NA())))</f>
        <v/>
      </c>
      <c r="S226" s="7">
        <f>IFERROR(INDEX($R$7:$R$60000,MATCH(ROW()-6,$Q$7:$Q$60000,0)),"")</f>
        <v/>
      </c>
      <c r="T226">
        <f>IFERROR(INDEX($B$7:$B$60000,MATCH(ROW()-6,$Q$7:$Q$60000,0)),"")</f>
        <v/>
      </c>
      <c r="U226">
        <f>IFERROR(INDEX($C$7:$C$60000,MATCH(ROW()-6,$Q$7:$Q$60000,0)),"")</f>
        <v/>
      </c>
      <c r="V226">
        <f>IFERROR(INDEX($D$7:$D$60000,MATCH(ROW()-6,$Q$7:$Q$60000,0)),"")</f>
        <v/>
      </c>
      <c r="W226">
        <f>IFERROR(INDEX($E$7:$E$60000,MATCH(ROW()-6,$Q$7:$Q$60000,0)),"")</f>
        <v/>
      </c>
      <c r="X226">
        <f>IFERROR(INDEX($F$7:$F$60000,MATCH(ROW()-6,$Q$7:$Q$60000,0)),"")</f>
        <v/>
      </c>
      <c r="Y226">
        <f>IFERROR(INDEX($G$7:$G$60000,MATCH(ROW()-6,$Q$7:$Q$60000,0)),"")</f>
        <v/>
      </c>
      <c r="Z226">
        <f>IFERROR(INDEX($H$7:$H$60000,MATCH(ROW()-6,$Q$7:$Q$60000,0)),"")</f>
        <v/>
      </c>
      <c r="AA226">
        <f>IFERROR(INDEX($I$7:$I$60000,MATCH(ROW()-6,$Q$7:$Q$60000,0)),"")</f>
        <v/>
      </c>
      <c r="AB226">
        <f>IFERROR(INDEX($J$7:$J$60000,MATCH(ROW()-6,$Q$7:$Q$60000,0)),"")</f>
        <v/>
      </c>
      <c r="AC226">
        <f>IFERROR(INDEX($K$7:$K$60000,MATCH(ROW()-6,$Q$7:$Q$60000,0)),"")</f>
        <v/>
      </c>
      <c r="AD226">
        <f>IFERROR(INDEX($L$7:$L$60000,MATCH(ROW()-6,$Q$7:$Q$60000,0)),"")</f>
        <v/>
      </c>
      <c r="AE226">
        <f>IFERROR(INDEX($M$7:$M$60000,MATCH(ROW()-6,$Q$7:$Q$60000,0)),"")</f>
        <v/>
      </c>
      <c r="AF226">
        <f>IFERROR(INDEX($N$7:$N$60000,MATCH(ROW()-6,$Q$7:$Q$60000,0)),"")</f>
        <v/>
      </c>
      <c r="AH226" s="9">
        <f>IF(OR($S226="",$S225=""),"",LN($T226/$T225))</f>
        <v/>
      </c>
      <c r="AI226" s="9">
        <f>IF(OR($S226="",$S225=""),"",$C$2*LN(U226/U225))</f>
        <v/>
      </c>
      <c r="AJ226" s="9">
        <f>IF(OR($S226="",$S225=""),"",$D$2*(V226-V225))</f>
        <v/>
      </c>
      <c r="AK226" s="9">
        <f>IF(OR($S226="",$S225=""),"",$E$2*(W226-W225))</f>
        <v/>
      </c>
      <c r="AL226" s="9">
        <f>IF(OR($S226="",$S225=""),"",$F$2*LN(X226/X225))</f>
        <v/>
      </c>
      <c r="AM226" s="9">
        <f>IF(OR($S226="",$S225=""),"",$G$2*(Y226-Y225))</f>
        <v/>
      </c>
      <c r="AN226" s="9">
        <f>IF(OR($S226="",$S225=""),"",$H$2*LN(Z226/Z225))</f>
        <v/>
      </c>
      <c r="AO226" s="9">
        <f>IF(OR($S226="",$S225=""),"",$I$2*(AA226-AA225))</f>
        <v/>
      </c>
      <c r="AP226" s="9">
        <f>IF(OR($S226="",$S225=""),"",$J$2*LN(AB226/AB225))</f>
        <v/>
      </c>
      <c r="AQ226" s="9">
        <f>IF(OR($S226="",$S225=""),"",$K$2*(AC226-AC225))</f>
        <v/>
      </c>
      <c r="AR226" s="9">
        <f>IF(OR($S226="",$S225=""),"",$L$2*LN(AD226/AD225))</f>
        <v/>
      </c>
      <c r="AS226" s="9">
        <f>IF(OR($S226="",$S225=""),"",$M$2*LN(AE226/AE225))</f>
        <v/>
      </c>
      <c r="AT226" s="9">
        <f>IF(OR($S226="",$S225=""),"",$N$2*LN(AF226/AF225))</f>
        <v/>
      </c>
      <c r="AV226" s="9">
        <f>IF($AH226="","",$AY$16+$AY$4*AI226+$AY$5*AJ226+$AY$6*AK226+$AY$7*AL226+$AY$8*AM226+$AY$9*AN226+$AY$10*AO226+$AY$11*AP226+$AY$12*AQ226+$AY$13*AR226+$AY$14*AS226+$AY$15*AT226)</f>
        <v/>
      </c>
      <c r="BC226" s="10">
        <f>IF((ROW()-6)&lt;=$Q$3,INDEX(LINEST(AH167:AH226,AI167:AT226,TRUE,TRUE),1,13)*$Q$4,"")</f>
        <v/>
      </c>
      <c r="BD226" s="9">
        <f>IF((ROW()-6)&lt;=$Q$3,INDEX(LINEST(AH167:AH226,AI167:AT226,TRUE,TRUE),1,12),"")</f>
        <v/>
      </c>
      <c r="BE226" s="9">
        <f>IF((ROW()-6)&lt;=$Q$3,INDEX(LINEST(AH167:AH226,AI167:AT226,TRUE,TRUE),1,11),"")</f>
        <v/>
      </c>
      <c r="BF226" s="9">
        <f>IF((ROW()-6)&lt;=$Q$3,INDEX(LINEST(AH167:AH226,AI167:AT226,TRUE,TRUE),1,10),"")</f>
        <v/>
      </c>
      <c r="BG226" s="9">
        <f>IF((ROW()-6)&lt;=$Q$3,INDEX(LINEST(AH167:AH226,AI167:AT226,TRUE,TRUE),1,9),"")</f>
        <v/>
      </c>
      <c r="BH226" s="9">
        <f>IF((ROW()-6)&lt;=$Q$3,INDEX(LINEST(AH167:AH226,AI167:AT226,TRUE,TRUE),1,8),"")</f>
        <v/>
      </c>
      <c r="BI226" s="9">
        <f>IF((ROW()-6)&lt;=$Q$3,INDEX(LINEST(AH167:AH226,AI167:AT226,TRUE,TRUE),1,7),"")</f>
        <v/>
      </c>
      <c r="BJ226" s="9">
        <f>IF((ROW()-6)&lt;=$Q$3,INDEX(LINEST(AH167:AH226,AI167:AT226,TRUE,TRUE),1,6),"")</f>
        <v/>
      </c>
      <c r="BK226" s="9">
        <f>IF((ROW()-6)&lt;=$Q$3,INDEX(LINEST(AH167:AH226,AI167:AT226,TRUE,TRUE),1,5),"")</f>
        <v/>
      </c>
      <c r="BL226" s="9">
        <f>IF((ROW()-6)&lt;=$Q$3,INDEX(LINEST(AH167:AH226,AI167:AT226,TRUE,TRUE),1,4),"")</f>
        <v/>
      </c>
      <c r="BM226" s="9">
        <f>IF((ROW()-6)&lt;=$Q$3,INDEX(LINEST(AH167:AH226,AI167:AT226,TRUE,TRUE),1,3),"")</f>
        <v/>
      </c>
      <c r="BN226" s="9">
        <f>IF((ROW()-6)&lt;=$Q$3,INDEX(LINEST(AH167:AH226,AI167:AT226,TRUE,TRUE),1,2),"")</f>
        <v/>
      </c>
      <c r="BO226" s="9">
        <f>IF((ROW()-6)&lt;=$Q$3,INDEX(LINEST(AH167:AH226,AI167:AT226,TRUE,TRUE),1,1),"")</f>
        <v/>
      </c>
      <c r="BP226" s="10">
        <f>IF((ROW()-6)&lt;=$Q$3,INDEX(LINEST(AH167:AH226,AI167:AT226,TRUE,TRUE),3,1),"")</f>
        <v/>
      </c>
      <c r="BR226" s="9">
        <f>IF(AND((ROW()-6)&lt;=$Q$3,ISNUMBER(BC225)),BC225/$Q$4+BD225*AI226+BE225*AJ226+BF225*AK226+BG225*AL226+BH225*AM226+BI225*AN226+BJ225*AO226+BK225*AP226+BL225*AQ226+BM225*AR226+BN225*AS226+BO225*AT226,"")</f>
        <v/>
      </c>
      <c r="BS226">
        <f>IF(ISNUMBER(BR226),AVERAGE(AH166:AH225),"")</f>
        <v/>
      </c>
      <c r="BT226">
        <f>IF(ISNUMBER(BR226),(AH226-BR226)^2,"")</f>
        <v/>
      </c>
      <c r="BU226">
        <f>IF(ISNUMBER(BR226),AH226^2,"")</f>
        <v/>
      </c>
      <c r="BV226">
        <f>IF(ISNUMBER(BR226),(AH226-BS226)^2,"")</f>
        <v/>
      </c>
    </row>
    <row r="227">
      <c r="O227">
        <f>IF($R227="","",CHOOSE($Q$2,YEAR(R227)*12+MONTH(R227),INT((R227-2)/7),YEAR(R227)*4+ROUNDUP(MONTH(R227)/3)))</f>
        <v/>
      </c>
      <c r="P227">
        <f>IF($R227="","",IF($R228="",1,IF(O227&lt;&gt;O228,1,0)))</f>
        <v/>
      </c>
      <c r="Q227">
        <f>IF(P227=1,SUM($P$7:P227),"")</f>
        <v/>
      </c>
      <c r="R227">
        <f>IF($A227="","",IF(ISNUMBER($A227),$A227,IFERROR(DATEVALUE($A227),NA())))</f>
        <v/>
      </c>
      <c r="S227" s="7">
        <f>IFERROR(INDEX($R$7:$R$60000,MATCH(ROW()-6,$Q$7:$Q$60000,0)),"")</f>
        <v/>
      </c>
      <c r="T227">
        <f>IFERROR(INDEX($B$7:$B$60000,MATCH(ROW()-6,$Q$7:$Q$60000,0)),"")</f>
        <v/>
      </c>
      <c r="U227">
        <f>IFERROR(INDEX($C$7:$C$60000,MATCH(ROW()-6,$Q$7:$Q$60000,0)),"")</f>
        <v/>
      </c>
      <c r="V227">
        <f>IFERROR(INDEX($D$7:$D$60000,MATCH(ROW()-6,$Q$7:$Q$60000,0)),"")</f>
        <v/>
      </c>
      <c r="W227">
        <f>IFERROR(INDEX($E$7:$E$60000,MATCH(ROW()-6,$Q$7:$Q$60000,0)),"")</f>
        <v/>
      </c>
      <c r="X227">
        <f>IFERROR(INDEX($F$7:$F$60000,MATCH(ROW()-6,$Q$7:$Q$60000,0)),"")</f>
        <v/>
      </c>
      <c r="Y227">
        <f>IFERROR(INDEX($G$7:$G$60000,MATCH(ROW()-6,$Q$7:$Q$60000,0)),"")</f>
        <v/>
      </c>
      <c r="Z227">
        <f>IFERROR(INDEX($H$7:$H$60000,MATCH(ROW()-6,$Q$7:$Q$60000,0)),"")</f>
        <v/>
      </c>
      <c r="AA227">
        <f>IFERROR(INDEX($I$7:$I$60000,MATCH(ROW()-6,$Q$7:$Q$60000,0)),"")</f>
        <v/>
      </c>
      <c r="AB227">
        <f>IFERROR(INDEX($J$7:$J$60000,MATCH(ROW()-6,$Q$7:$Q$60000,0)),"")</f>
        <v/>
      </c>
      <c r="AC227">
        <f>IFERROR(INDEX($K$7:$K$60000,MATCH(ROW()-6,$Q$7:$Q$60000,0)),"")</f>
        <v/>
      </c>
      <c r="AD227">
        <f>IFERROR(INDEX($L$7:$L$60000,MATCH(ROW()-6,$Q$7:$Q$60000,0)),"")</f>
        <v/>
      </c>
      <c r="AE227">
        <f>IFERROR(INDEX($M$7:$M$60000,MATCH(ROW()-6,$Q$7:$Q$60000,0)),"")</f>
        <v/>
      </c>
      <c r="AF227">
        <f>IFERROR(INDEX($N$7:$N$60000,MATCH(ROW()-6,$Q$7:$Q$60000,0)),"")</f>
        <v/>
      </c>
      <c r="AH227" s="9">
        <f>IF(OR($S227="",$S226=""),"",LN($T227/$T226))</f>
        <v/>
      </c>
      <c r="AI227" s="9">
        <f>IF(OR($S227="",$S226=""),"",$C$2*LN(U227/U226))</f>
        <v/>
      </c>
      <c r="AJ227" s="9">
        <f>IF(OR($S227="",$S226=""),"",$D$2*(V227-V226))</f>
        <v/>
      </c>
      <c r="AK227" s="9">
        <f>IF(OR($S227="",$S226=""),"",$E$2*(W227-W226))</f>
        <v/>
      </c>
      <c r="AL227" s="9">
        <f>IF(OR($S227="",$S226=""),"",$F$2*LN(X227/X226))</f>
        <v/>
      </c>
      <c r="AM227" s="9">
        <f>IF(OR($S227="",$S226=""),"",$G$2*(Y227-Y226))</f>
        <v/>
      </c>
      <c r="AN227" s="9">
        <f>IF(OR($S227="",$S226=""),"",$H$2*LN(Z227/Z226))</f>
        <v/>
      </c>
      <c r="AO227" s="9">
        <f>IF(OR($S227="",$S226=""),"",$I$2*(AA227-AA226))</f>
        <v/>
      </c>
      <c r="AP227" s="9">
        <f>IF(OR($S227="",$S226=""),"",$J$2*LN(AB227/AB226))</f>
        <v/>
      </c>
      <c r="AQ227" s="9">
        <f>IF(OR($S227="",$S226=""),"",$K$2*(AC227-AC226))</f>
        <v/>
      </c>
      <c r="AR227" s="9">
        <f>IF(OR($S227="",$S226=""),"",$L$2*LN(AD227/AD226))</f>
        <v/>
      </c>
      <c r="AS227" s="9">
        <f>IF(OR($S227="",$S226=""),"",$M$2*LN(AE227/AE226))</f>
        <v/>
      </c>
      <c r="AT227" s="9">
        <f>IF(OR($S227="",$S226=""),"",$N$2*LN(AF227/AF226))</f>
        <v/>
      </c>
      <c r="AV227" s="9">
        <f>IF($AH227="","",$AY$16+$AY$4*AI227+$AY$5*AJ227+$AY$6*AK227+$AY$7*AL227+$AY$8*AM227+$AY$9*AN227+$AY$10*AO227+$AY$11*AP227+$AY$12*AQ227+$AY$13*AR227+$AY$14*AS227+$AY$15*AT227)</f>
        <v/>
      </c>
      <c r="BC227" s="10">
        <f>IF((ROW()-6)&lt;=$Q$3,INDEX(LINEST(AH168:AH227,AI168:AT227,TRUE,TRUE),1,13)*$Q$4,"")</f>
        <v/>
      </c>
      <c r="BD227" s="9">
        <f>IF((ROW()-6)&lt;=$Q$3,INDEX(LINEST(AH168:AH227,AI168:AT227,TRUE,TRUE),1,12),"")</f>
        <v/>
      </c>
      <c r="BE227" s="9">
        <f>IF((ROW()-6)&lt;=$Q$3,INDEX(LINEST(AH168:AH227,AI168:AT227,TRUE,TRUE),1,11),"")</f>
        <v/>
      </c>
      <c r="BF227" s="9">
        <f>IF((ROW()-6)&lt;=$Q$3,INDEX(LINEST(AH168:AH227,AI168:AT227,TRUE,TRUE),1,10),"")</f>
        <v/>
      </c>
      <c r="BG227" s="9">
        <f>IF((ROW()-6)&lt;=$Q$3,INDEX(LINEST(AH168:AH227,AI168:AT227,TRUE,TRUE),1,9),"")</f>
        <v/>
      </c>
      <c r="BH227" s="9">
        <f>IF((ROW()-6)&lt;=$Q$3,INDEX(LINEST(AH168:AH227,AI168:AT227,TRUE,TRUE),1,8),"")</f>
        <v/>
      </c>
      <c r="BI227" s="9">
        <f>IF((ROW()-6)&lt;=$Q$3,INDEX(LINEST(AH168:AH227,AI168:AT227,TRUE,TRUE),1,7),"")</f>
        <v/>
      </c>
      <c r="BJ227" s="9">
        <f>IF((ROW()-6)&lt;=$Q$3,INDEX(LINEST(AH168:AH227,AI168:AT227,TRUE,TRUE),1,6),"")</f>
        <v/>
      </c>
      <c r="BK227" s="9">
        <f>IF((ROW()-6)&lt;=$Q$3,INDEX(LINEST(AH168:AH227,AI168:AT227,TRUE,TRUE),1,5),"")</f>
        <v/>
      </c>
      <c r="BL227" s="9">
        <f>IF((ROW()-6)&lt;=$Q$3,INDEX(LINEST(AH168:AH227,AI168:AT227,TRUE,TRUE),1,4),"")</f>
        <v/>
      </c>
      <c r="BM227" s="9">
        <f>IF((ROW()-6)&lt;=$Q$3,INDEX(LINEST(AH168:AH227,AI168:AT227,TRUE,TRUE),1,3),"")</f>
        <v/>
      </c>
      <c r="BN227" s="9">
        <f>IF((ROW()-6)&lt;=$Q$3,INDEX(LINEST(AH168:AH227,AI168:AT227,TRUE,TRUE),1,2),"")</f>
        <v/>
      </c>
      <c r="BO227" s="9">
        <f>IF((ROW()-6)&lt;=$Q$3,INDEX(LINEST(AH168:AH227,AI168:AT227,TRUE,TRUE),1,1),"")</f>
        <v/>
      </c>
      <c r="BP227" s="10">
        <f>IF((ROW()-6)&lt;=$Q$3,INDEX(LINEST(AH168:AH227,AI168:AT227,TRUE,TRUE),3,1),"")</f>
        <v/>
      </c>
      <c r="BR227" s="9">
        <f>IF(AND((ROW()-6)&lt;=$Q$3,ISNUMBER(BC226)),BC226/$Q$4+BD226*AI227+BE226*AJ227+BF226*AK227+BG226*AL227+BH226*AM227+BI226*AN227+BJ226*AO227+BK226*AP227+BL226*AQ227+BM226*AR227+BN226*AS227+BO226*AT227,"")</f>
        <v/>
      </c>
      <c r="BS227">
        <f>IF(ISNUMBER(BR227),AVERAGE(AH167:AH226),"")</f>
        <v/>
      </c>
      <c r="BT227">
        <f>IF(ISNUMBER(BR227),(AH227-BR227)^2,"")</f>
        <v/>
      </c>
      <c r="BU227">
        <f>IF(ISNUMBER(BR227),AH227^2,"")</f>
        <v/>
      </c>
      <c r="BV227">
        <f>IF(ISNUMBER(BR227),(AH227-BS227)^2,"")</f>
        <v/>
      </c>
    </row>
    <row r="228">
      <c r="O228">
        <f>IF($R228="","",CHOOSE($Q$2,YEAR(R228)*12+MONTH(R228),INT((R228-2)/7),YEAR(R228)*4+ROUNDUP(MONTH(R228)/3)))</f>
        <v/>
      </c>
      <c r="P228">
        <f>IF($R228="","",IF($R229="",1,IF(O228&lt;&gt;O229,1,0)))</f>
        <v/>
      </c>
      <c r="Q228">
        <f>IF(P228=1,SUM($P$7:P228),"")</f>
        <v/>
      </c>
      <c r="R228">
        <f>IF($A228="","",IF(ISNUMBER($A228),$A228,IFERROR(DATEVALUE($A228),NA())))</f>
        <v/>
      </c>
      <c r="S228" s="7">
        <f>IFERROR(INDEX($R$7:$R$60000,MATCH(ROW()-6,$Q$7:$Q$60000,0)),"")</f>
        <v/>
      </c>
      <c r="T228">
        <f>IFERROR(INDEX($B$7:$B$60000,MATCH(ROW()-6,$Q$7:$Q$60000,0)),"")</f>
        <v/>
      </c>
      <c r="U228">
        <f>IFERROR(INDEX($C$7:$C$60000,MATCH(ROW()-6,$Q$7:$Q$60000,0)),"")</f>
        <v/>
      </c>
      <c r="V228">
        <f>IFERROR(INDEX($D$7:$D$60000,MATCH(ROW()-6,$Q$7:$Q$60000,0)),"")</f>
        <v/>
      </c>
      <c r="W228">
        <f>IFERROR(INDEX($E$7:$E$60000,MATCH(ROW()-6,$Q$7:$Q$60000,0)),"")</f>
        <v/>
      </c>
      <c r="X228">
        <f>IFERROR(INDEX($F$7:$F$60000,MATCH(ROW()-6,$Q$7:$Q$60000,0)),"")</f>
        <v/>
      </c>
      <c r="Y228">
        <f>IFERROR(INDEX($G$7:$G$60000,MATCH(ROW()-6,$Q$7:$Q$60000,0)),"")</f>
        <v/>
      </c>
      <c r="Z228">
        <f>IFERROR(INDEX($H$7:$H$60000,MATCH(ROW()-6,$Q$7:$Q$60000,0)),"")</f>
        <v/>
      </c>
      <c r="AA228">
        <f>IFERROR(INDEX($I$7:$I$60000,MATCH(ROW()-6,$Q$7:$Q$60000,0)),"")</f>
        <v/>
      </c>
      <c r="AB228">
        <f>IFERROR(INDEX($J$7:$J$60000,MATCH(ROW()-6,$Q$7:$Q$60000,0)),"")</f>
        <v/>
      </c>
      <c r="AC228">
        <f>IFERROR(INDEX($K$7:$K$60000,MATCH(ROW()-6,$Q$7:$Q$60000,0)),"")</f>
        <v/>
      </c>
      <c r="AD228">
        <f>IFERROR(INDEX($L$7:$L$60000,MATCH(ROW()-6,$Q$7:$Q$60000,0)),"")</f>
        <v/>
      </c>
      <c r="AE228">
        <f>IFERROR(INDEX($M$7:$M$60000,MATCH(ROW()-6,$Q$7:$Q$60000,0)),"")</f>
        <v/>
      </c>
      <c r="AF228">
        <f>IFERROR(INDEX($N$7:$N$60000,MATCH(ROW()-6,$Q$7:$Q$60000,0)),"")</f>
        <v/>
      </c>
      <c r="AH228" s="9">
        <f>IF(OR($S228="",$S227=""),"",LN($T228/$T227))</f>
        <v/>
      </c>
      <c r="AI228" s="9">
        <f>IF(OR($S228="",$S227=""),"",$C$2*LN(U228/U227))</f>
        <v/>
      </c>
      <c r="AJ228" s="9">
        <f>IF(OR($S228="",$S227=""),"",$D$2*(V228-V227))</f>
        <v/>
      </c>
      <c r="AK228" s="9">
        <f>IF(OR($S228="",$S227=""),"",$E$2*(W228-W227))</f>
        <v/>
      </c>
      <c r="AL228" s="9">
        <f>IF(OR($S228="",$S227=""),"",$F$2*LN(X228/X227))</f>
        <v/>
      </c>
      <c r="AM228" s="9">
        <f>IF(OR($S228="",$S227=""),"",$G$2*(Y228-Y227))</f>
        <v/>
      </c>
      <c r="AN228" s="9">
        <f>IF(OR($S228="",$S227=""),"",$H$2*LN(Z228/Z227))</f>
        <v/>
      </c>
      <c r="AO228" s="9">
        <f>IF(OR($S228="",$S227=""),"",$I$2*(AA228-AA227))</f>
        <v/>
      </c>
      <c r="AP228" s="9">
        <f>IF(OR($S228="",$S227=""),"",$J$2*LN(AB228/AB227))</f>
        <v/>
      </c>
      <c r="AQ228" s="9">
        <f>IF(OR($S228="",$S227=""),"",$K$2*(AC228-AC227))</f>
        <v/>
      </c>
      <c r="AR228" s="9">
        <f>IF(OR($S228="",$S227=""),"",$L$2*LN(AD228/AD227))</f>
        <v/>
      </c>
      <c r="AS228" s="9">
        <f>IF(OR($S228="",$S227=""),"",$M$2*LN(AE228/AE227))</f>
        <v/>
      </c>
      <c r="AT228" s="9">
        <f>IF(OR($S228="",$S227=""),"",$N$2*LN(AF228/AF227))</f>
        <v/>
      </c>
      <c r="AV228" s="9">
        <f>IF($AH228="","",$AY$16+$AY$4*AI228+$AY$5*AJ228+$AY$6*AK228+$AY$7*AL228+$AY$8*AM228+$AY$9*AN228+$AY$10*AO228+$AY$11*AP228+$AY$12*AQ228+$AY$13*AR228+$AY$14*AS228+$AY$15*AT228)</f>
        <v/>
      </c>
      <c r="BC228" s="10">
        <f>IF((ROW()-6)&lt;=$Q$3,INDEX(LINEST(AH169:AH228,AI169:AT228,TRUE,TRUE),1,13)*$Q$4,"")</f>
        <v/>
      </c>
      <c r="BD228" s="9">
        <f>IF((ROW()-6)&lt;=$Q$3,INDEX(LINEST(AH169:AH228,AI169:AT228,TRUE,TRUE),1,12),"")</f>
        <v/>
      </c>
      <c r="BE228" s="9">
        <f>IF((ROW()-6)&lt;=$Q$3,INDEX(LINEST(AH169:AH228,AI169:AT228,TRUE,TRUE),1,11),"")</f>
        <v/>
      </c>
      <c r="BF228" s="9">
        <f>IF((ROW()-6)&lt;=$Q$3,INDEX(LINEST(AH169:AH228,AI169:AT228,TRUE,TRUE),1,10),"")</f>
        <v/>
      </c>
      <c r="BG228" s="9">
        <f>IF((ROW()-6)&lt;=$Q$3,INDEX(LINEST(AH169:AH228,AI169:AT228,TRUE,TRUE),1,9),"")</f>
        <v/>
      </c>
      <c r="BH228" s="9">
        <f>IF((ROW()-6)&lt;=$Q$3,INDEX(LINEST(AH169:AH228,AI169:AT228,TRUE,TRUE),1,8),"")</f>
        <v/>
      </c>
      <c r="BI228" s="9">
        <f>IF((ROW()-6)&lt;=$Q$3,INDEX(LINEST(AH169:AH228,AI169:AT228,TRUE,TRUE),1,7),"")</f>
        <v/>
      </c>
      <c r="BJ228" s="9">
        <f>IF((ROW()-6)&lt;=$Q$3,INDEX(LINEST(AH169:AH228,AI169:AT228,TRUE,TRUE),1,6),"")</f>
        <v/>
      </c>
      <c r="BK228" s="9">
        <f>IF((ROW()-6)&lt;=$Q$3,INDEX(LINEST(AH169:AH228,AI169:AT228,TRUE,TRUE),1,5),"")</f>
        <v/>
      </c>
      <c r="BL228" s="9">
        <f>IF((ROW()-6)&lt;=$Q$3,INDEX(LINEST(AH169:AH228,AI169:AT228,TRUE,TRUE),1,4),"")</f>
        <v/>
      </c>
      <c r="BM228" s="9">
        <f>IF((ROW()-6)&lt;=$Q$3,INDEX(LINEST(AH169:AH228,AI169:AT228,TRUE,TRUE),1,3),"")</f>
        <v/>
      </c>
      <c r="BN228" s="9">
        <f>IF((ROW()-6)&lt;=$Q$3,INDEX(LINEST(AH169:AH228,AI169:AT228,TRUE,TRUE),1,2),"")</f>
        <v/>
      </c>
      <c r="BO228" s="9">
        <f>IF((ROW()-6)&lt;=$Q$3,INDEX(LINEST(AH169:AH228,AI169:AT228,TRUE,TRUE),1,1),"")</f>
        <v/>
      </c>
      <c r="BP228" s="10">
        <f>IF((ROW()-6)&lt;=$Q$3,INDEX(LINEST(AH169:AH228,AI169:AT228,TRUE,TRUE),3,1),"")</f>
        <v/>
      </c>
      <c r="BR228" s="9">
        <f>IF(AND((ROW()-6)&lt;=$Q$3,ISNUMBER(BC227)),BC227/$Q$4+BD227*AI228+BE227*AJ228+BF227*AK228+BG227*AL228+BH227*AM228+BI227*AN228+BJ227*AO228+BK227*AP228+BL227*AQ228+BM227*AR228+BN227*AS228+BO227*AT228,"")</f>
        <v/>
      </c>
      <c r="BS228">
        <f>IF(ISNUMBER(BR228),AVERAGE(AH168:AH227),"")</f>
        <v/>
      </c>
      <c r="BT228">
        <f>IF(ISNUMBER(BR228),(AH228-BR228)^2,"")</f>
        <v/>
      </c>
      <c r="BU228">
        <f>IF(ISNUMBER(BR228),AH228^2,"")</f>
        <v/>
      </c>
      <c r="BV228">
        <f>IF(ISNUMBER(BR228),(AH228-BS228)^2,"")</f>
        <v/>
      </c>
    </row>
    <row r="229">
      <c r="O229">
        <f>IF($R229="","",CHOOSE($Q$2,YEAR(R229)*12+MONTH(R229),INT((R229-2)/7),YEAR(R229)*4+ROUNDUP(MONTH(R229)/3)))</f>
        <v/>
      </c>
      <c r="P229">
        <f>IF($R229="","",IF($R230="",1,IF(O229&lt;&gt;O230,1,0)))</f>
        <v/>
      </c>
      <c r="Q229">
        <f>IF(P229=1,SUM($P$7:P229),"")</f>
        <v/>
      </c>
      <c r="R229">
        <f>IF($A229="","",IF(ISNUMBER($A229),$A229,IFERROR(DATEVALUE($A229),NA())))</f>
        <v/>
      </c>
      <c r="S229" s="7">
        <f>IFERROR(INDEX($R$7:$R$60000,MATCH(ROW()-6,$Q$7:$Q$60000,0)),"")</f>
        <v/>
      </c>
      <c r="T229">
        <f>IFERROR(INDEX($B$7:$B$60000,MATCH(ROW()-6,$Q$7:$Q$60000,0)),"")</f>
        <v/>
      </c>
      <c r="U229">
        <f>IFERROR(INDEX($C$7:$C$60000,MATCH(ROW()-6,$Q$7:$Q$60000,0)),"")</f>
        <v/>
      </c>
      <c r="V229">
        <f>IFERROR(INDEX($D$7:$D$60000,MATCH(ROW()-6,$Q$7:$Q$60000,0)),"")</f>
        <v/>
      </c>
      <c r="W229">
        <f>IFERROR(INDEX($E$7:$E$60000,MATCH(ROW()-6,$Q$7:$Q$60000,0)),"")</f>
        <v/>
      </c>
      <c r="X229">
        <f>IFERROR(INDEX($F$7:$F$60000,MATCH(ROW()-6,$Q$7:$Q$60000,0)),"")</f>
        <v/>
      </c>
      <c r="Y229">
        <f>IFERROR(INDEX($G$7:$G$60000,MATCH(ROW()-6,$Q$7:$Q$60000,0)),"")</f>
        <v/>
      </c>
      <c r="Z229">
        <f>IFERROR(INDEX($H$7:$H$60000,MATCH(ROW()-6,$Q$7:$Q$60000,0)),"")</f>
        <v/>
      </c>
      <c r="AA229">
        <f>IFERROR(INDEX($I$7:$I$60000,MATCH(ROW()-6,$Q$7:$Q$60000,0)),"")</f>
        <v/>
      </c>
      <c r="AB229">
        <f>IFERROR(INDEX($J$7:$J$60000,MATCH(ROW()-6,$Q$7:$Q$60000,0)),"")</f>
        <v/>
      </c>
      <c r="AC229">
        <f>IFERROR(INDEX($K$7:$K$60000,MATCH(ROW()-6,$Q$7:$Q$60000,0)),"")</f>
        <v/>
      </c>
      <c r="AD229">
        <f>IFERROR(INDEX($L$7:$L$60000,MATCH(ROW()-6,$Q$7:$Q$60000,0)),"")</f>
        <v/>
      </c>
      <c r="AE229">
        <f>IFERROR(INDEX($M$7:$M$60000,MATCH(ROW()-6,$Q$7:$Q$60000,0)),"")</f>
        <v/>
      </c>
      <c r="AF229">
        <f>IFERROR(INDEX($N$7:$N$60000,MATCH(ROW()-6,$Q$7:$Q$60000,0)),"")</f>
        <v/>
      </c>
      <c r="AH229" s="9">
        <f>IF(OR($S229="",$S228=""),"",LN($T229/$T228))</f>
        <v/>
      </c>
      <c r="AI229" s="9">
        <f>IF(OR($S229="",$S228=""),"",$C$2*LN(U229/U228))</f>
        <v/>
      </c>
      <c r="AJ229" s="9">
        <f>IF(OR($S229="",$S228=""),"",$D$2*(V229-V228))</f>
        <v/>
      </c>
      <c r="AK229" s="9">
        <f>IF(OR($S229="",$S228=""),"",$E$2*(W229-W228))</f>
        <v/>
      </c>
      <c r="AL229" s="9">
        <f>IF(OR($S229="",$S228=""),"",$F$2*LN(X229/X228))</f>
        <v/>
      </c>
      <c r="AM229" s="9">
        <f>IF(OR($S229="",$S228=""),"",$G$2*(Y229-Y228))</f>
        <v/>
      </c>
      <c r="AN229" s="9">
        <f>IF(OR($S229="",$S228=""),"",$H$2*LN(Z229/Z228))</f>
        <v/>
      </c>
      <c r="AO229" s="9">
        <f>IF(OR($S229="",$S228=""),"",$I$2*(AA229-AA228))</f>
        <v/>
      </c>
      <c r="AP229" s="9">
        <f>IF(OR($S229="",$S228=""),"",$J$2*LN(AB229/AB228))</f>
        <v/>
      </c>
      <c r="AQ229" s="9">
        <f>IF(OR($S229="",$S228=""),"",$K$2*(AC229-AC228))</f>
        <v/>
      </c>
      <c r="AR229" s="9">
        <f>IF(OR($S229="",$S228=""),"",$L$2*LN(AD229/AD228))</f>
        <v/>
      </c>
      <c r="AS229" s="9">
        <f>IF(OR($S229="",$S228=""),"",$M$2*LN(AE229/AE228))</f>
        <v/>
      </c>
      <c r="AT229" s="9">
        <f>IF(OR($S229="",$S228=""),"",$N$2*LN(AF229/AF228))</f>
        <v/>
      </c>
      <c r="AV229" s="9">
        <f>IF($AH229="","",$AY$16+$AY$4*AI229+$AY$5*AJ229+$AY$6*AK229+$AY$7*AL229+$AY$8*AM229+$AY$9*AN229+$AY$10*AO229+$AY$11*AP229+$AY$12*AQ229+$AY$13*AR229+$AY$14*AS229+$AY$15*AT229)</f>
        <v/>
      </c>
      <c r="BC229" s="10">
        <f>IF((ROW()-6)&lt;=$Q$3,INDEX(LINEST(AH170:AH229,AI170:AT229,TRUE,TRUE),1,13)*$Q$4,"")</f>
        <v/>
      </c>
      <c r="BD229" s="9">
        <f>IF((ROW()-6)&lt;=$Q$3,INDEX(LINEST(AH170:AH229,AI170:AT229,TRUE,TRUE),1,12),"")</f>
        <v/>
      </c>
      <c r="BE229" s="9">
        <f>IF((ROW()-6)&lt;=$Q$3,INDEX(LINEST(AH170:AH229,AI170:AT229,TRUE,TRUE),1,11),"")</f>
        <v/>
      </c>
      <c r="BF229" s="9">
        <f>IF((ROW()-6)&lt;=$Q$3,INDEX(LINEST(AH170:AH229,AI170:AT229,TRUE,TRUE),1,10),"")</f>
        <v/>
      </c>
      <c r="BG229" s="9">
        <f>IF((ROW()-6)&lt;=$Q$3,INDEX(LINEST(AH170:AH229,AI170:AT229,TRUE,TRUE),1,9),"")</f>
        <v/>
      </c>
      <c r="BH229" s="9">
        <f>IF((ROW()-6)&lt;=$Q$3,INDEX(LINEST(AH170:AH229,AI170:AT229,TRUE,TRUE),1,8),"")</f>
        <v/>
      </c>
      <c r="BI229" s="9">
        <f>IF((ROW()-6)&lt;=$Q$3,INDEX(LINEST(AH170:AH229,AI170:AT229,TRUE,TRUE),1,7),"")</f>
        <v/>
      </c>
      <c r="BJ229" s="9">
        <f>IF((ROW()-6)&lt;=$Q$3,INDEX(LINEST(AH170:AH229,AI170:AT229,TRUE,TRUE),1,6),"")</f>
        <v/>
      </c>
      <c r="BK229" s="9">
        <f>IF((ROW()-6)&lt;=$Q$3,INDEX(LINEST(AH170:AH229,AI170:AT229,TRUE,TRUE),1,5),"")</f>
        <v/>
      </c>
      <c r="BL229" s="9">
        <f>IF((ROW()-6)&lt;=$Q$3,INDEX(LINEST(AH170:AH229,AI170:AT229,TRUE,TRUE),1,4),"")</f>
        <v/>
      </c>
      <c r="BM229" s="9">
        <f>IF((ROW()-6)&lt;=$Q$3,INDEX(LINEST(AH170:AH229,AI170:AT229,TRUE,TRUE),1,3),"")</f>
        <v/>
      </c>
      <c r="BN229" s="9">
        <f>IF((ROW()-6)&lt;=$Q$3,INDEX(LINEST(AH170:AH229,AI170:AT229,TRUE,TRUE),1,2),"")</f>
        <v/>
      </c>
      <c r="BO229" s="9">
        <f>IF((ROW()-6)&lt;=$Q$3,INDEX(LINEST(AH170:AH229,AI170:AT229,TRUE,TRUE),1,1),"")</f>
        <v/>
      </c>
      <c r="BP229" s="10">
        <f>IF((ROW()-6)&lt;=$Q$3,INDEX(LINEST(AH170:AH229,AI170:AT229,TRUE,TRUE),3,1),"")</f>
        <v/>
      </c>
      <c r="BR229" s="9">
        <f>IF(AND((ROW()-6)&lt;=$Q$3,ISNUMBER(BC228)),BC228/$Q$4+BD228*AI229+BE228*AJ229+BF228*AK229+BG228*AL229+BH228*AM229+BI228*AN229+BJ228*AO229+BK228*AP229+BL228*AQ229+BM228*AR229+BN228*AS229+BO228*AT229,"")</f>
        <v/>
      </c>
      <c r="BS229">
        <f>IF(ISNUMBER(BR229),AVERAGE(AH169:AH228),"")</f>
        <v/>
      </c>
      <c r="BT229">
        <f>IF(ISNUMBER(BR229),(AH229-BR229)^2,"")</f>
        <v/>
      </c>
      <c r="BU229">
        <f>IF(ISNUMBER(BR229),AH229^2,"")</f>
        <v/>
      </c>
      <c r="BV229">
        <f>IF(ISNUMBER(BR229),(AH229-BS229)^2,"")</f>
        <v/>
      </c>
    </row>
    <row r="230">
      <c r="O230">
        <f>IF($R230="","",CHOOSE($Q$2,YEAR(R230)*12+MONTH(R230),INT((R230-2)/7),YEAR(R230)*4+ROUNDUP(MONTH(R230)/3)))</f>
        <v/>
      </c>
      <c r="P230">
        <f>IF($R230="","",IF($R231="",1,IF(O230&lt;&gt;O231,1,0)))</f>
        <v/>
      </c>
      <c r="Q230">
        <f>IF(P230=1,SUM($P$7:P230),"")</f>
        <v/>
      </c>
      <c r="R230">
        <f>IF($A230="","",IF(ISNUMBER($A230),$A230,IFERROR(DATEVALUE($A230),NA())))</f>
        <v/>
      </c>
      <c r="S230" s="7">
        <f>IFERROR(INDEX($R$7:$R$60000,MATCH(ROW()-6,$Q$7:$Q$60000,0)),"")</f>
        <v/>
      </c>
      <c r="T230">
        <f>IFERROR(INDEX($B$7:$B$60000,MATCH(ROW()-6,$Q$7:$Q$60000,0)),"")</f>
        <v/>
      </c>
      <c r="U230">
        <f>IFERROR(INDEX($C$7:$C$60000,MATCH(ROW()-6,$Q$7:$Q$60000,0)),"")</f>
        <v/>
      </c>
      <c r="V230">
        <f>IFERROR(INDEX($D$7:$D$60000,MATCH(ROW()-6,$Q$7:$Q$60000,0)),"")</f>
        <v/>
      </c>
      <c r="W230">
        <f>IFERROR(INDEX($E$7:$E$60000,MATCH(ROW()-6,$Q$7:$Q$60000,0)),"")</f>
        <v/>
      </c>
      <c r="X230">
        <f>IFERROR(INDEX($F$7:$F$60000,MATCH(ROW()-6,$Q$7:$Q$60000,0)),"")</f>
        <v/>
      </c>
      <c r="Y230">
        <f>IFERROR(INDEX($G$7:$G$60000,MATCH(ROW()-6,$Q$7:$Q$60000,0)),"")</f>
        <v/>
      </c>
      <c r="Z230">
        <f>IFERROR(INDEX($H$7:$H$60000,MATCH(ROW()-6,$Q$7:$Q$60000,0)),"")</f>
        <v/>
      </c>
      <c r="AA230">
        <f>IFERROR(INDEX($I$7:$I$60000,MATCH(ROW()-6,$Q$7:$Q$60000,0)),"")</f>
        <v/>
      </c>
      <c r="AB230">
        <f>IFERROR(INDEX($J$7:$J$60000,MATCH(ROW()-6,$Q$7:$Q$60000,0)),"")</f>
        <v/>
      </c>
      <c r="AC230">
        <f>IFERROR(INDEX($K$7:$K$60000,MATCH(ROW()-6,$Q$7:$Q$60000,0)),"")</f>
        <v/>
      </c>
      <c r="AD230">
        <f>IFERROR(INDEX($L$7:$L$60000,MATCH(ROW()-6,$Q$7:$Q$60000,0)),"")</f>
        <v/>
      </c>
      <c r="AE230">
        <f>IFERROR(INDEX($M$7:$M$60000,MATCH(ROW()-6,$Q$7:$Q$60000,0)),"")</f>
        <v/>
      </c>
      <c r="AF230">
        <f>IFERROR(INDEX($N$7:$N$60000,MATCH(ROW()-6,$Q$7:$Q$60000,0)),"")</f>
        <v/>
      </c>
      <c r="AH230" s="9">
        <f>IF(OR($S230="",$S229=""),"",LN($T230/$T229))</f>
        <v/>
      </c>
      <c r="AI230" s="9">
        <f>IF(OR($S230="",$S229=""),"",$C$2*LN(U230/U229))</f>
        <v/>
      </c>
      <c r="AJ230" s="9">
        <f>IF(OR($S230="",$S229=""),"",$D$2*(V230-V229))</f>
        <v/>
      </c>
      <c r="AK230" s="9">
        <f>IF(OR($S230="",$S229=""),"",$E$2*(W230-W229))</f>
        <v/>
      </c>
      <c r="AL230" s="9">
        <f>IF(OR($S230="",$S229=""),"",$F$2*LN(X230/X229))</f>
        <v/>
      </c>
      <c r="AM230" s="9">
        <f>IF(OR($S230="",$S229=""),"",$G$2*(Y230-Y229))</f>
        <v/>
      </c>
      <c r="AN230" s="9">
        <f>IF(OR($S230="",$S229=""),"",$H$2*LN(Z230/Z229))</f>
        <v/>
      </c>
      <c r="AO230" s="9">
        <f>IF(OR($S230="",$S229=""),"",$I$2*(AA230-AA229))</f>
        <v/>
      </c>
      <c r="AP230" s="9">
        <f>IF(OR($S230="",$S229=""),"",$J$2*LN(AB230/AB229))</f>
        <v/>
      </c>
      <c r="AQ230" s="9">
        <f>IF(OR($S230="",$S229=""),"",$K$2*(AC230-AC229))</f>
        <v/>
      </c>
      <c r="AR230" s="9">
        <f>IF(OR($S230="",$S229=""),"",$L$2*LN(AD230/AD229))</f>
        <v/>
      </c>
      <c r="AS230" s="9">
        <f>IF(OR($S230="",$S229=""),"",$M$2*LN(AE230/AE229))</f>
        <v/>
      </c>
      <c r="AT230" s="9">
        <f>IF(OR($S230="",$S229=""),"",$N$2*LN(AF230/AF229))</f>
        <v/>
      </c>
      <c r="AV230" s="9">
        <f>IF($AH230="","",$AY$16+$AY$4*AI230+$AY$5*AJ230+$AY$6*AK230+$AY$7*AL230+$AY$8*AM230+$AY$9*AN230+$AY$10*AO230+$AY$11*AP230+$AY$12*AQ230+$AY$13*AR230+$AY$14*AS230+$AY$15*AT230)</f>
        <v/>
      </c>
      <c r="BC230" s="10">
        <f>IF((ROW()-6)&lt;=$Q$3,INDEX(LINEST(AH171:AH230,AI171:AT230,TRUE,TRUE),1,13)*$Q$4,"")</f>
        <v/>
      </c>
      <c r="BD230" s="9">
        <f>IF((ROW()-6)&lt;=$Q$3,INDEX(LINEST(AH171:AH230,AI171:AT230,TRUE,TRUE),1,12),"")</f>
        <v/>
      </c>
      <c r="BE230" s="9">
        <f>IF((ROW()-6)&lt;=$Q$3,INDEX(LINEST(AH171:AH230,AI171:AT230,TRUE,TRUE),1,11),"")</f>
        <v/>
      </c>
      <c r="BF230" s="9">
        <f>IF((ROW()-6)&lt;=$Q$3,INDEX(LINEST(AH171:AH230,AI171:AT230,TRUE,TRUE),1,10),"")</f>
        <v/>
      </c>
      <c r="BG230" s="9">
        <f>IF((ROW()-6)&lt;=$Q$3,INDEX(LINEST(AH171:AH230,AI171:AT230,TRUE,TRUE),1,9),"")</f>
        <v/>
      </c>
      <c r="BH230" s="9">
        <f>IF((ROW()-6)&lt;=$Q$3,INDEX(LINEST(AH171:AH230,AI171:AT230,TRUE,TRUE),1,8),"")</f>
        <v/>
      </c>
      <c r="BI230" s="9">
        <f>IF((ROW()-6)&lt;=$Q$3,INDEX(LINEST(AH171:AH230,AI171:AT230,TRUE,TRUE),1,7),"")</f>
        <v/>
      </c>
      <c r="BJ230" s="9">
        <f>IF((ROW()-6)&lt;=$Q$3,INDEX(LINEST(AH171:AH230,AI171:AT230,TRUE,TRUE),1,6),"")</f>
        <v/>
      </c>
      <c r="BK230" s="9">
        <f>IF((ROW()-6)&lt;=$Q$3,INDEX(LINEST(AH171:AH230,AI171:AT230,TRUE,TRUE),1,5),"")</f>
        <v/>
      </c>
      <c r="BL230" s="9">
        <f>IF((ROW()-6)&lt;=$Q$3,INDEX(LINEST(AH171:AH230,AI171:AT230,TRUE,TRUE),1,4),"")</f>
        <v/>
      </c>
      <c r="BM230" s="9">
        <f>IF((ROW()-6)&lt;=$Q$3,INDEX(LINEST(AH171:AH230,AI171:AT230,TRUE,TRUE),1,3),"")</f>
        <v/>
      </c>
      <c r="BN230" s="9">
        <f>IF((ROW()-6)&lt;=$Q$3,INDEX(LINEST(AH171:AH230,AI171:AT230,TRUE,TRUE),1,2),"")</f>
        <v/>
      </c>
      <c r="BO230" s="9">
        <f>IF((ROW()-6)&lt;=$Q$3,INDEX(LINEST(AH171:AH230,AI171:AT230,TRUE,TRUE),1,1),"")</f>
        <v/>
      </c>
      <c r="BP230" s="10">
        <f>IF((ROW()-6)&lt;=$Q$3,INDEX(LINEST(AH171:AH230,AI171:AT230,TRUE,TRUE),3,1),"")</f>
        <v/>
      </c>
      <c r="BR230" s="9">
        <f>IF(AND((ROW()-6)&lt;=$Q$3,ISNUMBER(BC229)),BC229/$Q$4+BD229*AI230+BE229*AJ230+BF229*AK230+BG229*AL230+BH229*AM230+BI229*AN230+BJ229*AO230+BK229*AP230+BL229*AQ230+BM229*AR230+BN229*AS230+BO229*AT230,"")</f>
        <v/>
      </c>
      <c r="BS230">
        <f>IF(ISNUMBER(BR230),AVERAGE(AH170:AH229),"")</f>
        <v/>
      </c>
      <c r="BT230">
        <f>IF(ISNUMBER(BR230),(AH230-BR230)^2,"")</f>
        <v/>
      </c>
      <c r="BU230">
        <f>IF(ISNUMBER(BR230),AH230^2,"")</f>
        <v/>
      </c>
      <c r="BV230">
        <f>IF(ISNUMBER(BR230),(AH230-BS230)^2,"")</f>
        <v/>
      </c>
    </row>
    <row r="231">
      <c r="O231">
        <f>IF($R231="","",CHOOSE($Q$2,YEAR(R231)*12+MONTH(R231),INT((R231-2)/7),YEAR(R231)*4+ROUNDUP(MONTH(R231)/3)))</f>
        <v/>
      </c>
      <c r="P231">
        <f>IF($R231="","",IF($R232="",1,IF(O231&lt;&gt;O232,1,0)))</f>
        <v/>
      </c>
      <c r="Q231">
        <f>IF(P231=1,SUM($P$7:P231),"")</f>
        <v/>
      </c>
      <c r="R231">
        <f>IF($A231="","",IF(ISNUMBER($A231),$A231,IFERROR(DATEVALUE($A231),NA())))</f>
        <v/>
      </c>
      <c r="S231" s="7">
        <f>IFERROR(INDEX($R$7:$R$60000,MATCH(ROW()-6,$Q$7:$Q$60000,0)),"")</f>
        <v/>
      </c>
      <c r="T231">
        <f>IFERROR(INDEX($B$7:$B$60000,MATCH(ROW()-6,$Q$7:$Q$60000,0)),"")</f>
        <v/>
      </c>
      <c r="U231">
        <f>IFERROR(INDEX($C$7:$C$60000,MATCH(ROW()-6,$Q$7:$Q$60000,0)),"")</f>
        <v/>
      </c>
      <c r="V231">
        <f>IFERROR(INDEX($D$7:$D$60000,MATCH(ROW()-6,$Q$7:$Q$60000,0)),"")</f>
        <v/>
      </c>
      <c r="W231">
        <f>IFERROR(INDEX($E$7:$E$60000,MATCH(ROW()-6,$Q$7:$Q$60000,0)),"")</f>
        <v/>
      </c>
      <c r="X231">
        <f>IFERROR(INDEX($F$7:$F$60000,MATCH(ROW()-6,$Q$7:$Q$60000,0)),"")</f>
        <v/>
      </c>
      <c r="Y231">
        <f>IFERROR(INDEX($G$7:$G$60000,MATCH(ROW()-6,$Q$7:$Q$60000,0)),"")</f>
        <v/>
      </c>
      <c r="Z231">
        <f>IFERROR(INDEX($H$7:$H$60000,MATCH(ROW()-6,$Q$7:$Q$60000,0)),"")</f>
        <v/>
      </c>
      <c r="AA231">
        <f>IFERROR(INDEX($I$7:$I$60000,MATCH(ROW()-6,$Q$7:$Q$60000,0)),"")</f>
        <v/>
      </c>
      <c r="AB231">
        <f>IFERROR(INDEX($J$7:$J$60000,MATCH(ROW()-6,$Q$7:$Q$60000,0)),"")</f>
        <v/>
      </c>
      <c r="AC231">
        <f>IFERROR(INDEX($K$7:$K$60000,MATCH(ROW()-6,$Q$7:$Q$60000,0)),"")</f>
        <v/>
      </c>
      <c r="AD231">
        <f>IFERROR(INDEX($L$7:$L$60000,MATCH(ROW()-6,$Q$7:$Q$60000,0)),"")</f>
        <v/>
      </c>
      <c r="AE231">
        <f>IFERROR(INDEX($M$7:$M$60000,MATCH(ROW()-6,$Q$7:$Q$60000,0)),"")</f>
        <v/>
      </c>
      <c r="AF231">
        <f>IFERROR(INDEX($N$7:$N$60000,MATCH(ROW()-6,$Q$7:$Q$60000,0)),"")</f>
        <v/>
      </c>
      <c r="AH231" s="9">
        <f>IF(OR($S231="",$S230=""),"",LN($T231/$T230))</f>
        <v/>
      </c>
      <c r="AI231" s="9">
        <f>IF(OR($S231="",$S230=""),"",$C$2*LN(U231/U230))</f>
        <v/>
      </c>
      <c r="AJ231" s="9">
        <f>IF(OR($S231="",$S230=""),"",$D$2*(V231-V230))</f>
        <v/>
      </c>
      <c r="AK231" s="9">
        <f>IF(OR($S231="",$S230=""),"",$E$2*(W231-W230))</f>
        <v/>
      </c>
      <c r="AL231" s="9">
        <f>IF(OR($S231="",$S230=""),"",$F$2*LN(X231/X230))</f>
        <v/>
      </c>
      <c r="AM231" s="9">
        <f>IF(OR($S231="",$S230=""),"",$G$2*(Y231-Y230))</f>
        <v/>
      </c>
      <c r="AN231" s="9">
        <f>IF(OR($S231="",$S230=""),"",$H$2*LN(Z231/Z230))</f>
        <v/>
      </c>
      <c r="AO231" s="9">
        <f>IF(OR($S231="",$S230=""),"",$I$2*(AA231-AA230))</f>
        <v/>
      </c>
      <c r="AP231" s="9">
        <f>IF(OR($S231="",$S230=""),"",$J$2*LN(AB231/AB230))</f>
        <v/>
      </c>
      <c r="AQ231" s="9">
        <f>IF(OR($S231="",$S230=""),"",$K$2*(AC231-AC230))</f>
        <v/>
      </c>
      <c r="AR231" s="9">
        <f>IF(OR($S231="",$S230=""),"",$L$2*LN(AD231/AD230))</f>
        <v/>
      </c>
      <c r="AS231" s="9">
        <f>IF(OR($S231="",$S230=""),"",$M$2*LN(AE231/AE230))</f>
        <v/>
      </c>
      <c r="AT231" s="9">
        <f>IF(OR($S231="",$S230=""),"",$N$2*LN(AF231/AF230))</f>
        <v/>
      </c>
      <c r="AV231" s="9">
        <f>IF($AH231="","",$AY$16+$AY$4*AI231+$AY$5*AJ231+$AY$6*AK231+$AY$7*AL231+$AY$8*AM231+$AY$9*AN231+$AY$10*AO231+$AY$11*AP231+$AY$12*AQ231+$AY$13*AR231+$AY$14*AS231+$AY$15*AT231)</f>
        <v/>
      </c>
      <c r="BC231" s="10">
        <f>IF((ROW()-6)&lt;=$Q$3,INDEX(LINEST(AH172:AH231,AI172:AT231,TRUE,TRUE),1,13)*$Q$4,"")</f>
        <v/>
      </c>
      <c r="BD231" s="9">
        <f>IF((ROW()-6)&lt;=$Q$3,INDEX(LINEST(AH172:AH231,AI172:AT231,TRUE,TRUE),1,12),"")</f>
        <v/>
      </c>
      <c r="BE231" s="9">
        <f>IF((ROW()-6)&lt;=$Q$3,INDEX(LINEST(AH172:AH231,AI172:AT231,TRUE,TRUE),1,11),"")</f>
        <v/>
      </c>
      <c r="BF231" s="9">
        <f>IF((ROW()-6)&lt;=$Q$3,INDEX(LINEST(AH172:AH231,AI172:AT231,TRUE,TRUE),1,10),"")</f>
        <v/>
      </c>
      <c r="BG231" s="9">
        <f>IF((ROW()-6)&lt;=$Q$3,INDEX(LINEST(AH172:AH231,AI172:AT231,TRUE,TRUE),1,9),"")</f>
        <v/>
      </c>
      <c r="BH231" s="9">
        <f>IF((ROW()-6)&lt;=$Q$3,INDEX(LINEST(AH172:AH231,AI172:AT231,TRUE,TRUE),1,8),"")</f>
        <v/>
      </c>
      <c r="BI231" s="9">
        <f>IF((ROW()-6)&lt;=$Q$3,INDEX(LINEST(AH172:AH231,AI172:AT231,TRUE,TRUE),1,7),"")</f>
        <v/>
      </c>
      <c r="BJ231" s="9">
        <f>IF((ROW()-6)&lt;=$Q$3,INDEX(LINEST(AH172:AH231,AI172:AT231,TRUE,TRUE),1,6),"")</f>
        <v/>
      </c>
      <c r="BK231" s="9">
        <f>IF((ROW()-6)&lt;=$Q$3,INDEX(LINEST(AH172:AH231,AI172:AT231,TRUE,TRUE),1,5),"")</f>
        <v/>
      </c>
      <c r="BL231" s="9">
        <f>IF((ROW()-6)&lt;=$Q$3,INDEX(LINEST(AH172:AH231,AI172:AT231,TRUE,TRUE),1,4),"")</f>
        <v/>
      </c>
      <c r="BM231" s="9">
        <f>IF((ROW()-6)&lt;=$Q$3,INDEX(LINEST(AH172:AH231,AI172:AT231,TRUE,TRUE),1,3),"")</f>
        <v/>
      </c>
      <c r="BN231" s="9">
        <f>IF((ROW()-6)&lt;=$Q$3,INDEX(LINEST(AH172:AH231,AI172:AT231,TRUE,TRUE),1,2),"")</f>
        <v/>
      </c>
      <c r="BO231" s="9">
        <f>IF((ROW()-6)&lt;=$Q$3,INDEX(LINEST(AH172:AH231,AI172:AT231,TRUE,TRUE),1,1),"")</f>
        <v/>
      </c>
      <c r="BP231" s="10">
        <f>IF((ROW()-6)&lt;=$Q$3,INDEX(LINEST(AH172:AH231,AI172:AT231,TRUE,TRUE),3,1),"")</f>
        <v/>
      </c>
      <c r="BR231" s="9">
        <f>IF(AND((ROW()-6)&lt;=$Q$3,ISNUMBER(BC230)),BC230/$Q$4+BD230*AI231+BE230*AJ231+BF230*AK231+BG230*AL231+BH230*AM231+BI230*AN231+BJ230*AO231+BK230*AP231+BL230*AQ231+BM230*AR231+BN230*AS231+BO230*AT231,"")</f>
        <v/>
      </c>
      <c r="BS231">
        <f>IF(ISNUMBER(BR231),AVERAGE(AH171:AH230),"")</f>
        <v/>
      </c>
      <c r="BT231">
        <f>IF(ISNUMBER(BR231),(AH231-BR231)^2,"")</f>
        <v/>
      </c>
      <c r="BU231">
        <f>IF(ISNUMBER(BR231),AH231^2,"")</f>
        <v/>
      </c>
      <c r="BV231">
        <f>IF(ISNUMBER(BR231),(AH231-BS231)^2,"")</f>
        <v/>
      </c>
    </row>
    <row r="232">
      <c r="O232">
        <f>IF($R232="","",CHOOSE($Q$2,YEAR(R232)*12+MONTH(R232),INT((R232-2)/7),YEAR(R232)*4+ROUNDUP(MONTH(R232)/3)))</f>
        <v/>
      </c>
      <c r="P232">
        <f>IF($R232="","",IF($R233="",1,IF(O232&lt;&gt;O233,1,0)))</f>
        <v/>
      </c>
      <c r="Q232">
        <f>IF(P232=1,SUM($P$7:P232),"")</f>
        <v/>
      </c>
      <c r="R232">
        <f>IF($A232="","",IF(ISNUMBER($A232),$A232,IFERROR(DATEVALUE($A232),NA())))</f>
        <v/>
      </c>
      <c r="S232" s="7">
        <f>IFERROR(INDEX($R$7:$R$60000,MATCH(ROW()-6,$Q$7:$Q$60000,0)),"")</f>
        <v/>
      </c>
      <c r="T232">
        <f>IFERROR(INDEX($B$7:$B$60000,MATCH(ROW()-6,$Q$7:$Q$60000,0)),"")</f>
        <v/>
      </c>
      <c r="U232">
        <f>IFERROR(INDEX($C$7:$C$60000,MATCH(ROW()-6,$Q$7:$Q$60000,0)),"")</f>
        <v/>
      </c>
      <c r="V232">
        <f>IFERROR(INDEX($D$7:$D$60000,MATCH(ROW()-6,$Q$7:$Q$60000,0)),"")</f>
        <v/>
      </c>
      <c r="W232">
        <f>IFERROR(INDEX($E$7:$E$60000,MATCH(ROW()-6,$Q$7:$Q$60000,0)),"")</f>
        <v/>
      </c>
      <c r="X232">
        <f>IFERROR(INDEX($F$7:$F$60000,MATCH(ROW()-6,$Q$7:$Q$60000,0)),"")</f>
        <v/>
      </c>
      <c r="Y232">
        <f>IFERROR(INDEX($G$7:$G$60000,MATCH(ROW()-6,$Q$7:$Q$60000,0)),"")</f>
        <v/>
      </c>
      <c r="Z232">
        <f>IFERROR(INDEX($H$7:$H$60000,MATCH(ROW()-6,$Q$7:$Q$60000,0)),"")</f>
        <v/>
      </c>
      <c r="AA232">
        <f>IFERROR(INDEX($I$7:$I$60000,MATCH(ROW()-6,$Q$7:$Q$60000,0)),"")</f>
        <v/>
      </c>
      <c r="AB232">
        <f>IFERROR(INDEX($J$7:$J$60000,MATCH(ROW()-6,$Q$7:$Q$60000,0)),"")</f>
        <v/>
      </c>
      <c r="AC232">
        <f>IFERROR(INDEX($K$7:$K$60000,MATCH(ROW()-6,$Q$7:$Q$60000,0)),"")</f>
        <v/>
      </c>
      <c r="AD232">
        <f>IFERROR(INDEX($L$7:$L$60000,MATCH(ROW()-6,$Q$7:$Q$60000,0)),"")</f>
        <v/>
      </c>
      <c r="AE232">
        <f>IFERROR(INDEX($M$7:$M$60000,MATCH(ROW()-6,$Q$7:$Q$60000,0)),"")</f>
        <v/>
      </c>
      <c r="AF232">
        <f>IFERROR(INDEX($N$7:$N$60000,MATCH(ROW()-6,$Q$7:$Q$60000,0)),"")</f>
        <v/>
      </c>
      <c r="AH232" s="9">
        <f>IF(OR($S232="",$S231=""),"",LN($T232/$T231))</f>
        <v/>
      </c>
      <c r="AI232" s="9">
        <f>IF(OR($S232="",$S231=""),"",$C$2*LN(U232/U231))</f>
        <v/>
      </c>
      <c r="AJ232" s="9">
        <f>IF(OR($S232="",$S231=""),"",$D$2*(V232-V231))</f>
        <v/>
      </c>
      <c r="AK232" s="9">
        <f>IF(OR($S232="",$S231=""),"",$E$2*(W232-W231))</f>
        <v/>
      </c>
      <c r="AL232" s="9">
        <f>IF(OR($S232="",$S231=""),"",$F$2*LN(X232/X231))</f>
        <v/>
      </c>
      <c r="AM232" s="9">
        <f>IF(OR($S232="",$S231=""),"",$G$2*(Y232-Y231))</f>
        <v/>
      </c>
      <c r="AN232" s="9">
        <f>IF(OR($S232="",$S231=""),"",$H$2*LN(Z232/Z231))</f>
        <v/>
      </c>
      <c r="AO232" s="9">
        <f>IF(OR($S232="",$S231=""),"",$I$2*(AA232-AA231))</f>
        <v/>
      </c>
      <c r="AP232" s="9">
        <f>IF(OR($S232="",$S231=""),"",$J$2*LN(AB232/AB231))</f>
        <v/>
      </c>
      <c r="AQ232" s="9">
        <f>IF(OR($S232="",$S231=""),"",$K$2*(AC232-AC231))</f>
        <v/>
      </c>
      <c r="AR232" s="9">
        <f>IF(OR($S232="",$S231=""),"",$L$2*LN(AD232/AD231))</f>
        <v/>
      </c>
      <c r="AS232" s="9">
        <f>IF(OR($S232="",$S231=""),"",$M$2*LN(AE232/AE231))</f>
        <v/>
      </c>
      <c r="AT232" s="9">
        <f>IF(OR($S232="",$S231=""),"",$N$2*LN(AF232/AF231))</f>
        <v/>
      </c>
      <c r="AV232" s="9">
        <f>IF($AH232="","",$AY$16+$AY$4*AI232+$AY$5*AJ232+$AY$6*AK232+$AY$7*AL232+$AY$8*AM232+$AY$9*AN232+$AY$10*AO232+$AY$11*AP232+$AY$12*AQ232+$AY$13*AR232+$AY$14*AS232+$AY$15*AT232)</f>
        <v/>
      </c>
      <c r="BC232" s="10">
        <f>IF((ROW()-6)&lt;=$Q$3,INDEX(LINEST(AH173:AH232,AI173:AT232,TRUE,TRUE),1,13)*$Q$4,"")</f>
        <v/>
      </c>
      <c r="BD232" s="9">
        <f>IF((ROW()-6)&lt;=$Q$3,INDEX(LINEST(AH173:AH232,AI173:AT232,TRUE,TRUE),1,12),"")</f>
        <v/>
      </c>
      <c r="BE232" s="9">
        <f>IF((ROW()-6)&lt;=$Q$3,INDEX(LINEST(AH173:AH232,AI173:AT232,TRUE,TRUE),1,11),"")</f>
        <v/>
      </c>
      <c r="BF232" s="9">
        <f>IF((ROW()-6)&lt;=$Q$3,INDEX(LINEST(AH173:AH232,AI173:AT232,TRUE,TRUE),1,10),"")</f>
        <v/>
      </c>
      <c r="BG232" s="9">
        <f>IF((ROW()-6)&lt;=$Q$3,INDEX(LINEST(AH173:AH232,AI173:AT232,TRUE,TRUE),1,9),"")</f>
        <v/>
      </c>
      <c r="BH232" s="9">
        <f>IF((ROW()-6)&lt;=$Q$3,INDEX(LINEST(AH173:AH232,AI173:AT232,TRUE,TRUE),1,8),"")</f>
        <v/>
      </c>
      <c r="BI232" s="9">
        <f>IF((ROW()-6)&lt;=$Q$3,INDEX(LINEST(AH173:AH232,AI173:AT232,TRUE,TRUE),1,7),"")</f>
        <v/>
      </c>
      <c r="BJ232" s="9">
        <f>IF((ROW()-6)&lt;=$Q$3,INDEX(LINEST(AH173:AH232,AI173:AT232,TRUE,TRUE),1,6),"")</f>
        <v/>
      </c>
      <c r="BK232" s="9">
        <f>IF((ROW()-6)&lt;=$Q$3,INDEX(LINEST(AH173:AH232,AI173:AT232,TRUE,TRUE),1,5),"")</f>
        <v/>
      </c>
      <c r="BL232" s="9">
        <f>IF((ROW()-6)&lt;=$Q$3,INDEX(LINEST(AH173:AH232,AI173:AT232,TRUE,TRUE),1,4),"")</f>
        <v/>
      </c>
      <c r="BM232" s="9">
        <f>IF((ROW()-6)&lt;=$Q$3,INDEX(LINEST(AH173:AH232,AI173:AT232,TRUE,TRUE),1,3),"")</f>
        <v/>
      </c>
      <c r="BN232" s="9">
        <f>IF((ROW()-6)&lt;=$Q$3,INDEX(LINEST(AH173:AH232,AI173:AT232,TRUE,TRUE),1,2),"")</f>
        <v/>
      </c>
      <c r="BO232" s="9">
        <f>IF((ROW()-6)&lt;=$Q$3,INDEX(LINEST(AH173:AH232,AI173:AT232,TRUE,TRUE),1,1),"")</f>
        <v/>
      </c>
      <c r="BP232" s="10">
        <f>IF((ROW()-6)&lt;=$Q$3,INDEX(LINEST(AH173:AH232,AI173:AT232,TRUE,TRUE),3,1),"")</f>
        <v/>
      </c>
      <c r="BR232" s="9">
        <f>IF(AND((ROW()-6)&lt;=$Q$3,ISNUMBER(BC231)),BC231/$Q$4+BD231*AI232+BE231*AJ232+BF231*AK232+BG231*AL232+BH231*AM232+BI231*AN232+BJ231*AO232+BK231*AP232+BL231*AQ232+BM231*AR232+BN231*AS232+BO231*AT232,"")</f>
        <v/>
      </c>
      <c r="BS232">
        <f>IF(ISNUMBER(BR232),AVERAGE(AH172:AH231),"")</f>
        <v/>
      </c>
      <c r="BT232">
        <f>IF(ISNUMBER(BR232),(AH232-BR232)^2,"")</f>
        <v/>
      </c>
      <c r="BU232">
        <f>IF(ISNUMBER(BR232),AH232^2,"")</f>
        <v/>
      </c>
      <c r="BV232">
        <f>IF(ISNUMBER(BR232),(AH232-BS232)^2,"")</f>
        <v/>
      </c>
    </row>
    <row r="233">
      <c r="O233">
        <f>IF($R233="","",CHOOSE($Q$2,YEAR(R233)*12+MONTH(R233),INT((R233-2)/7),YEAR(R233)*4+ROUNDUP(MONTH(R233)/3)))</f>
        <v/>
      </c>
      <c r="P233">
        <f>IF($R233="","",IF($R234="",1,IF(O233&lt;&gt;O234,1,0)))</f>
        <v/>
      </c>
      <c r="Q233">
        <f>IF(P233=1,SUM($P$7:P233),"")</f>
        <v/>
      </c>
      <c r="R233">
        <f>IF($A233="","",IF(ISNUMBER($A233),$A233,IFERROR(DATEVALUE($A233),NA())))</f>
        <v/>
      </c>
      <c r="S233" s="7">
        <f>IFERROR(INDEX($R$7:$R$60000,MATCH(ROW()-6,$Q$7:$Q$60000,0)),"")</f>
        <v/>
      </c>
      <c r="T233">
        <f>IFERROR(INDEX($B$7:$B$60000,MATCH(ROW()-6,$Q$7:$Q$60000,0)),"")</f>
        <v/>
      </c>
      <c r="U233">
        <f>IFERROR(INDEX($C$7:$C$60000,MATCH(ROW()-6,$Q$7:$Q$60000,0)),"")</f>
        <v/>
      </c>
      <c r="V233">
        <f>IFERROR(INDEX($D$7:$D$60000,MATCH(ROW()-6,$Q$7:$Q$60000,0)),"")</f>
        <v/>
      </c>
      <c r="W233">
        <f>IFERROR(INDEX($E$7:$E$60000,MATCH(ROW()-6,$Q$7:$Q$60000,0)),"")</f>
        <v/>
      </c>
      <c r="X233">
        <f>IFERROR(INDEX($F$7:$F$60000,MATCH(ROW()-6,$Q$7:$Q$60000,0)),"")</f>
        <v/>
      </c>
      <c r="Y233">
        <f>IFERROR(INDEX($G$7:$G$60000,MATCH(ROW()-6,$Q$7:$Q$60000,0)),"")</f>
        <v/>
      </c>
      <c r="Z233">
        <f>IFERROR(INDEX($H$7:$H$60000,MATCH(ROW()-6,$Q$7:$Q$60000,0)),"")</f>
        <v/>
      </c>
      <c r="AA233">
        <f>IFERROR(INDEX($I$7:$I$60000,MATCH(ROW()-6,$Q$7:$Q$60000,0)),"")</f>
        <v/>
      </c>
      <c r="AB233">
        <f>IFERROR(INDEX($J$7:$J$60000,MATCH(ROW()-6,$Q$7:$Q$60000,0)),"")</f>
        <v/>
      </c>
      <c r="AC233">
        <f>IFERROR(INDEX($K$7:$K$60000,MATCH(ROW()-6,$Q$7:$Q$60000,0)),"")</f>
        <v/>
      </c>
      <c r="AD233">
        <f>IFERROR(INDEX($L$7:$L$60000,MATCH(ROW()-6,$Q$7:$Q$60000,0)),"")</f>
        <v/>
      </c>
      <c r="AE233">
        <f>IFERROR(INDEX($M$7:$M$60000,MATCH(ROW()-6,$Q$7:$Q$60000,0)),"")</f>
        <v/>
      </c>
      <c r="AF233">
        <f>IFERROR(INDEX($N$7:$N$60000,MATCH(ROW()-6,$Q$7:$Q$60000,0)),"")</f>
        <v/>
      </c>
      <c r="AH233" s="9">
        <f>IF(OR($S233="",$S232=""),"",LN($T233/$T232))</f>
        <v/>
      </c>
      <c r="AI233" s="9">
        <f>IF(OR($S233="",$S232=""),"",$C$2*LN(U233/U232))</f>
        <v/>
      </c>
      <c r="AJ233" s="9">
        <f>IF(OR($S233="",$S232=""),"",$D$2*(V233-V232))</f>
        <v/>
      </c>
      <c r="AK233" s="9">
        <f>IF(OR($S233="",$S232=""),"",$E$2*(W233-W232))</f>
        <v/>
      </c>
      <c r="AL233" s="9">
        <f>IF(OR($S233="",$S232=""),"",$F$2*LN(X233/X232))</f>
        <v/>
      </c>
      <c r="AM233" s="9">
        <f>IF(OR($S233="",$S232=""),"",$G$2*(Y233-Y232))</f>
        <v/>
      </c>
      <c r="AN233" s="9">
        <f>IF(OR($S233="",$S232=""),"",$H$2*LN(Z233/Z232))</f>
        <v/>
      </c>
      <c r="AO233" s="9">
        <f>IF(OR($S233="",$S232=""),"",$I$2*(AA233-AA232))</f>
        <v/>
      </c>
      <c r="AP233" s="9">
        <f>IF(OR($S233="",$S232=""),"",$J$2*LN(AB233/AB232))</f>
        <v/>
      </c>
      <c r="AQ233" s="9">
        <f>IF(OR($S233="",$S232=""),"",$K$2*(AC233-AC232))</f>
        <v/>
      </c>
      <c r="AR233" s="9">
        <f>IF(OR($S233="",$S232=""),"",$L$2*LN(AD233/AD232))</f>
        <v/>
      </c>
      <c r="AS233" s="9">
        <f>IF(OR($S233="",$S232=""),"",$M$2*LN(AE233/AE232))</f>
        <v/>
      </c>
      <c r="AT233" s="9">
        <f>IF(OR($S233="",$S232=""),"",$N$2*LN(AF233/AF232))</f>
        <v/>
      </c>
      <c r="AV233" s="9">
        <f>IF($AH233="","",$AY$16+$AY$4*AI233+$AY$5*AJ233+$AY$6*AK233+$AY$7*AL233+$AY$8*AM233+$AY$9*AN233+$AY$10*AO233+$AY$11*AP233+$AY$12*AQ233+$AY$13*AR233+$AY$14*AS233+$AY$15*AT233)</f>
        <v/>
      </c>
      <c r="BC233" s="10">
        <f>IF((ROW()-6)&lt;=$Q$3,INDEX(LINEST(AH174:AH233,AI174:AT233,TRUE,TRUE),1,13)*$Q$4,"")</f>
        <v/>
      </c>
      <c r="BD233" s="9">
        <f>IF((ROW()-6)&lt;=$Q$3,INDEX(LINEST(AH174:AH233,AI174:AT233,TRUE,TRUE),1,12),"")</f>
        <v/>
      </c>
      <c r="BE233" s="9">
        <f>IF((ROW()-6)&lt;=$Q$3,INDEX(LINEST(AH174:AH233,AI174:AT233,TRUE,TRUE),1,11),"")</f>
        <v/>
      </c>
      <c r="BF233" s="9">
        <f>IF((ROW()-6)&lt;=$Q$3,INDEX(LINEST(AH174:AH233,AI174:AT233,TRUE,TRUE),1,10),"")</f>
        <v/>
      </c>
      <c r="BG233" s="9">
        <f>IF((ROW()-6)&lt;=$Q$3,INDEX(LINEST(AH174:AH233,AI174:AT233,TRUE,TRUE),1,9),"")</f>
        <v/>
      </c>
      <c r="BH233" s="9">
        <f>IF((ROW()-6)&lt;=$Q$3,INDEX(LINEST(AH174:AH233,AI174:AT233,TRUE,TRUE),1,8),"")</f>
        <v/>
      </c>
      <c r="BI233" s="9">
        <f>IF((ROW()-6)&lt;=$Q$3,INDEX(LINEST(AH174:AH233,AI174:AT233,TRUE,TRUE),1,7),"")</f>
        <v/>
      </c>
      <c r="BJ233" s="9">
        <f>IF((ROW()-6)&lt;=$Q$3,INDEX(LINEST(AH174:AH233,AI174:AT233,TRUE,TRUE),1,6),"")</f>
        <v/>
      </c>
      <c r="BK233" s="9">
        <f>IF((ROW()-6)&lt;=$Q$3,INDEX(LINEST(AH174:AH233,AI174:AT233,TRUE,TRUE),1,5),"")</f>
        <v/>
      </c>
      <c r="BL233" s="9">
        <f>IF((ROW()-6)&lt;=$Q$3,INDEX(LINEST(AH174:AH233,AI174:AT233,TRUE,TRUE),1,4),"")</f>
        <v/>
      </c>
      <c r="BM233" s="9">
        <f>IF((ROW()-6)&lt;=$Q$3,INDEX(LINEST(AH174:AH233,AI174:AT233,TRUE,TRUE),1,3),"")</f>
        <v/>
      </c>
      <c r="BN233" s="9">
        <f>IF((ROW()-6)&lt;=$Q$3,INDEX(LINEST(AH174:AH233,AI174:AT233,TRUE,TRUE),1,2),"")</f>
        <v/>
      </c>
      <c r="BO233" s="9">
        <f>IF((ROW()-6)&lt;=$Q$3,INDEX(LINEST(AH174:AH233,AI174:AT233,TRUE,TRUE),1,1),"")</f>
        <v/>
      </c>
      <c r="BP233" s="10">
        <f>IF((ROW()-6)&lt;=$Q$3,INDEX(LINEST(AH174:AH233,AI174:AT233,TRUE,TRUE),3,1),"")</f>
        <v/>
      </c>
      <c r="BR233" s="9">
        <f>IF(AND((ROW()-6)&lt;=$Q$3,ISNUMBER(BC232)),BC232/$Q$4+BD232*AI233+BE232*AJ233+BF232*AK233+BG232*AL233+BH232*AM233+BI232*AN233+BJ232*AO233+BK232*AP233+BL232*AQ233+BM232*AR233+BN232*AS233+BO232*AT233,"")</f>
        <v/>
      </c>
      <c r="BS233">
        <f>IF(ISNUMBER(BR233),AVERAGE(AH173:AH232),"")</f>
        <v/>
      </c>
      <c r="BT233">
        <f>IF(ISNUMBER(BR233),(AH233-BR233)^2,"")</f>
        <v/>
      </c>
      <c r="BU233">
        <f>IF(ISNUMBER(BR233),AH233^2,"")</f>
        <v/>
      </c>
      <c r="BV233">
        <f>IF(ISNUMBER(BR233),(AH233-BS233)^2,"")</f>
        <v/>
      </c>
    </row>
    <row r="234">
      <c r="O234">
        <f>IF($R234="","",CHOOSE($Q$2,YEAR(R234)*12+MONTH(R234),INT((R234-2)/7),YEAR(R234)*4+ROUNDUP(MONTH(R234)/3)))</f>
        <v/>
      </c>
      <c r="P234">
        <f>IF($R234="","",IF($R235="",1,IF(O234&lt;&gt;O235,1,0)))</f>
        <v/>
      </c>
      <c r="Q234">
        <f>IF(P234=1,SUM($P$7:P234),"")</f>
        <v/>
      </c>
      <c r="R234">
        <f>IF($A234="","",IF(ISNUMBER($A234),$A234,IFERROR(DATEVALUE($A234),NA())))</f>
        <v/>
      </c>
      <c r="S234" s="7">
        <f>IFERROR(INDEX($R$7:$R$60000,MATCH(ROW()-6,$Q$7:$Q$60000,0)),"")</f>
        <v/>
      </c>
      <c r="T234">
        <f>IFERROR(INDEX($B$7:$B$60000,MATCH(ROW()-6,$Q$7:$Q$60000,0)),"")</f>
        <v/>
      </c>
      <c r="U234">
        <f>IFERROR(INDEX($C$7:$C$60000,MATCH(ROW()-6,$Q$7:$Q$60000,0)),"")</f>
        <v/>
      </c>
      <c r="V234">
        <f>IFERROR(INDEX($D$7:$D$60000,MATCH(ROW()-6,$Q$7:$Q$60000,0)),"")</f>
        <v/>
      </c>
      <c r="W234">
        <f>IFERROR(INDEX($E$7:$E$60000,MATCH(ROW()-6,$Q$7:$Q$60000,0)),"")</f>
        <v/>
      </c>
      <c r="X234">
        <f>IFERROR(INDEX($F$7:$F$60000,MATCH(ROW()-6,$Q$7:$Q$60000,0)),"")</f>
        <v/>
      </c>
      <c r="Y234">
        <f>IFERROR(INDEX($G$7:$G$60000,MATCH(ROW()-6,$Q$7:$Q$60000,0)),"")</f>
        <v/>
      </c>
      <c r="Z234">
        <f>IFERROR(INDEX($H$7:$H$60000,MATCH(ROW()-6,$Q$7:$Q$60000,0)),"")</f>
        <v/>
      </c>
      <c r="AA234">
        <f>IFERROR(INDEX($I$7:$I$60000,MATCH(ROW()-6,$Q$7:$Q$60000,0)),"")</f>
        <v/>
      </c>
      <c r="AB234">
        <f>IFERROR(INDEX($J$7:$J$60000,MATCH(ROW()-6,$Q$7:$Q$60000,0)),"")</f>
        <v/>
      </c>
      <c r="AC234">
        <f>IFERROR(INDEX($K$7:$K$60000,MATCH(ROW()-6,$Q$7:$Q$60000,0)),"")</f>
        <v/>
      </c>
      <c r="AD234">
        <f>IFERROR(INDEX($L$7:$L$60000,MATCH(ROW()-6,$Q$7:$Q$60000,0)),"")</f>
        <v/>
      </c>
      <c r="AE234">
        <f>IFERROR(INDEX($M$7:$M$60000,MATCH(ROW()-6,$Q$7:$Q$60000,0)),"")</f>
        <v/>
      </c>
      <c r="AF234">
        <f>IFERROR(INDEX($N$7:$N$60000,MATCH(ROW()-6,$Q$7:$Q$60000,0)),"")</f>
        <v/>
      </c>
      <c r="AH234" s="9">
        <f>IF(OR($S234="",$S233=""),"",LN($T234/$T233))</f>
        <v/>
      </c>
      <c r="AI234" s="9">
        <f>IF(OR($S234="",$S233=""),"",$C$2*LN(U234/U233))</f>
        <v/>
      </c>
      <c r="AJ234" s="9">
        <f>IF(OR($S234="",$S233=""),"",$D$2*(V234-V233))</f>
        <v/>
      </c>
      <c r="AK234" s="9">
        <f>IF(OR($S234="",$S233=""),"",$E$2*(W234-W233))</f>
        <v/>
      </c>
      <c r="AL234" s="9">
        <f>IF(OR($S234="",$S233=""),"",$F$2*LN(X234/X233))</f>
        <v/>
      </c>
      <c r="AM234" s="9">
        <f>IF(OR($S234="",$S233=""),"",$G$2*(Y234-Y233))</f>
        <v/>
      </c>
      <c r="AN234" s="9">
        <f>IF(OR($S234="",$S233=""),"",$H$2*LN(Z234/Z233))</f>
        <v/>
      </c>
      <c r="AO234" s="9">
        <f>IF(OR($S234="",$S233=""),"",$I$2*(AA234-AA233))</f>
        <v/>
      </c>
      <c r="AP234" s="9">
        <f>IF(OR($S234="",$S233=""),"",$J$2*LN(AB234/AB233))</f>
        <v/>
      </c>
      <c r="AQ234" s="9">
        <f>IF(OR($S234="",$S233=""),"",$K$2*(AC234-AC233))</f>
        <v/>
      </c>
      <c r="AR234" s="9">
        <f>IF(OR($S234="",$S233=""),"",$L$2*LN(AD234/AD233))</f>
        <v/>
      </c>
      <c r="AS234" s="9">
        <f>IF(OR($S234="",$S233=""),"",$M$2*LN(AE234/AE233))</f>
        <v/>
      </c>
      <c r="AT234" s="9">
        <f>IF(OR($S234="",$S233=""),"",$N$2*LN(AF234/AF233))</f>
        <v/>
      </c>
      <c r="AV234" s="9">
        <f>IF($AH234="","",$AY$16+$AY$4*AI234+$AY$5*AJ234+$AY$6*AK234+$AY$7*AL234+$AY$8*AM234+$AY$9*AN234+$AY$10*AO234+$AY$11*AP234+$AY$12*AQ234+$AY$13*AR234+$AY$14*AS234+$AY$15*AT234)</f>
        <v/>
      </c>
      <c r="BC234" s="10">
        <f>IF((ROW()-6)&lt;=$Q$3,INDEX(LINEST(AH175:AH234,AI175:AT234,TRUE,TRUE),1,13)*$Q$4,"")</f>
        <v/>
      </c>
      <c r="BD234" s="9">
        <f>IF((ROW()-6)&lt;=$Q$3,INDEX(LINEST(AH175:AH234,AI175:AT234,TRUE,TRUE),1,12),"")</f>
        <v/>
      </c>
      <c r="BE234" s="9">
        <f>IF((ROW()-6)&lt;=$Q$3,INDEX(LINEST(AH175:AH234,AI175:AT234,TRUE,TRUE),1,11),"")</f>
        <v/>
      </c>
      <c r="BF234" s="9">
        <f>IF((ROW()-6)&lt;=$Q$3,INDEX(LINEST(AH175:AH234,AI175:AT234,TRUE,TRUE),1,10),"")</f>
        <v/>
      </c>
      <c r="BG234" s="9">
        <f>IF((ROW()-6)&lt;=$Q$3,INDEX(LINEST(AH175:AH234,AI175:AT234,TRUE,TRUE),1,9),"")</f>
        <v/>
      </c>
      <c r="BH234" s="9">
        <f>IF((ROW()-6)&lt;=$Q$3,INDEX(LINEST(AH175:AH234,AI175:AT234,TRUE,TRUE),1,8),"")</f>
        <v/>
      </c>
      <c r="BI234" s="9">
        <f>IF((ROW()-6)&lt;=$Q$3,INDEX(LINEST(AH175:AH234,AI175:AT234,TRUE,TRUE),1,7),"")</f>
        <v/>
      </c>
      <c r="BJ234" s="9">
        <f>IF((ROW()-6)&lt;=$Q$3,INDEX(LINEST(AH175:AH234,AI175:AT234,TRUE,TRUE),1,6),"")</f>
        <v/>
      </c>
      <c r="BK234" s="9">
        <f>IF((ROW()-6)&lt;=$Q$3,INDEX(LINEST(AH175:AH234,AI175:AT234,TRUE,TRUE),1,5),"")</f>
        <v/>
      </c>
      <c r="BL234" s="9">
        <f>IF((ROW()-6)&lt;=$Q$3,INDEX(LINEST(AH175:AH234,AI175:AT234,TRUE,TRUE),1,4),"")</f>
        <v/>
      </c>
      <c r="BM234" s="9">
        <f>IF((ROW()-6)&lt;=$Q$3,INDEX(LINEST(AH175:AH234,AI175:AT234,TRUE,TRUE),1,3),"")</f>
        <v/>
      </c>
      <c r="BN234" s="9">
        <f>IF((ROW()-6)&lt;=$Q$3,INDEX(LINEST(AH175:AH234,AI175:AT234,TRUE,TRUE),1,2),"")</f>
        <v/>
      </c>
      <c r="BO234" s="9">
        <f>IF((ROW()-6)&lt;=$Q$3,INDEX(LINEST(AH175:AH234,AI175:AT234,TRUE,TRUE),1,1),"")</f>
        <v/>
      </c>
      <c r="BP234" s="10">
        <f>IF((ROW()-6)&lt;=$Q$3,INDEX(LINEST(AH175:AH234,AI175:AT234,TRUE,TRUE),3,1),"")</f>
        <v/>
      </c>
      <c r="BR234" s="9">
        <f>IF(AND((ROW()-6)&lt;=$Q$3,ISNUMBER(BC233)),BC233/$Q$4+BD233*AI234+BE233*AJ234+BF233*AK234+BG233*AL234+BH233*AM234+BI233*AN234+BJ233*AO234+BK233*AP234+BL233*AQ234+BM233*AR234+BN233*AS234+BO233*AT234,"")</f>
        <v/>
      </c>
      <c r="BS234">
        <f>IF(ISNUMBER(BR234),AVERAGE(AH174:AH233),"")</f>
        <v/>
      </c>
      <c r="BT234">
        <f>IF(ISNUMBER(BR234),(AH234-BR234)^2,"")</f>
        <v/>
      </c>
      <c r="BU234">
        <f>IF(ISNUMBER(BR234),AH234^2,"")</f>
        <v/>
      </c>
      <c r="BV234">
        <f>IF(ISNUMBER(BR234),(AH234-BS234)^2,"")</f>
        <v/>
      </c>
    </row>
    <row r="235">
      <c r="O235">
        <f>IF($R235="","",CHOOSE($Q$2,YEAR(R235)*12+MONTH(R235),INT((R235-2)/7),YEAR(R235)*4+ROUNDUP(MONTH(R235)/3)))</f>
        <v/>
      </c>
      <c r="P235">
        <f>IF($R235="","",IF($R236="",1,IF(O235&lt;&gt;O236,1,0)))</f>
        <v/>
      </c>
      <c r="Q235">
        <f>IF(P235=1,SUM($P$7:P235),"")</f>
        <v/>
      </c>
      <c r="R235">
        <f>IF($A235="","",IF(ISNUMBER($A235),$A235,IFERROR(DATEVALUE($A235),NA())))</f>
        <v/>
      </c>
      <c r="S235" s="7">
        <f>IFERROR(INDEX($R$7:$R$60000,MATCH(ROW()-6,$Q$7:$Q$60000,0)),"")</f>
        <v/>
      </c>
      <c r="T235">
        <f>IFERROR(INDEX($B$7:$B$60000,MATCH(ROW()-6,$Q$7:$Q$60000,0)),"")</f>
        <v/>
      </c>
      <c r="U235">
        <f>IFERROR(INDEX($C$7:$C$60000,MATCH(ROW()-6,$Q$7:$Q$60000,0)),"")</f>
        <v/>
      </c>
      <c r="V235">
        <f>IFERROR(INDEX($D$7:$D$60000,MATCH(ROW()-6,$Q$7:$Q$60000,0)),"")</f>
        <v/>
      </c>
      <c r="W235">
        <f>IFERROR(INDEX($E$7:$E$60000,MATCH(ROW()-6,$Q$7:$Q$60000,0)),"")</f>
        <v/>
      </c>
      <c r="X235">
        <f>IFERROR(INDEX($F$7:$F$60000,MATCH(ROW()-6,$Q$7:$Q$60000,0)),"")</f>
        <v/>
      </c>
      <c r="Y235">
        <f>IFERROR(INDEX($G$7:$G$60000,MATCH(ROW()-6,$Q$7:$Q$60000,0)),"")</f>
        <v/>
      </c>
      <c r="Z235">
        <f>IFERROR(INDEX($H$7:$H$60000,MATCH(ROW()-6,$Q$7:$Q$60000,0)),"")</f>
        <v/>
      </c>
      <c r="AA235">
        <f>IFERROR(INDEX($I$7:$I$60000,MATCH(ROW()-6,$Q$7:$Q$60000,0)),"")</f>
        <v/>
      </c>
      <c r="AB235">
        <f>IFERROR(INDEX($J$7:$J$60000,MATCH(ROW()-6,$Q$7:$Q$60000,0)),"")</f>
        <v/>
      </c>
      <c r="AC235">
        <f>IFERROR(INDEX($K$7:$K$60000,MATCH(ROW()-6,$Q$7:$Q$60000,0)),"")</f>
        <v/>
      </c>
      <c r="AD235">
        <f>IFERROR(INDEX($L$7:$L$60000,MATCH(ROW()-6,$Q$7:$Q$60000,0)),"")</f>
        <v/>
      </c>
      <c r="AE235">
        <f>IFERROR(INDEX($M$7:$M$60000,MATCH(ROW()-6,$Q$7:$Q$60000,0)),"")</f>
        <v/>
      </c>
      <c r="AF235">
        <f>IFERROR(INDEX($N$7:$N$60000,MATCH(ROW()-6,$Q$7:$Q$60000,0)),"")</f>
        <v/>
      </c>
      <c r="AH235" s="9">
        <f>IF(OR($S235="",$S234=""),"",LN($T235/$T234))</f>
        <v/>
      </c>
      <c r="AI235" s="9">
        <f>IF(OR($S235="",$S234=""),"",$C$2*LN(U235/U234))</f>
        <v/>
      </c>
      <c r="AJ235" s="9">
        <f>IF(OR($S235="",$S234=""),"",$D$2*(V235-V234))</f>
        <v/>
      </c>
      <c r="AK235" s="9">
        <f>IF(OR($S235="",$S234=""),"",$E$2*(W235-W234))</f>
        <v/>
      </c>
      <c r="AL235" s="9">
        <f>IF(OR($S235="",$S234=""),"",$F$2*LN(X235/X234))</f>
        <v/>
      </c>
      <c r="AM235" s="9">
        <f>IF(OR($S235="",$S234=""),"",$G$2*(Y235-Y234))</f>
        <v/>
      </c>
      <c r="AN235" s="9">
        <f>IF(OR($S235="",$S234=""),"",$H$2*LN(Z235/Z234))</f>
        <v/>
      </c>
      <c r="AO235" s="9">
        <f>IF(OR($S235="",$S234=""),"",$I$2*(AA235-AA234))</f>
        <v/>
      </c>
      <c r="AP235" s="9">
        <f>IF(OR($S235="",$S234=""),"",$J$2*LN(AB235/AB234))</f>
        <v/>
      </c>
      <c r="AQ235" s="9">
        <f>IF(OR($S235="",$S234=""),"",$K$2*(AC235-AC234))</f>
        <v/>
      </c>
      <c r="AR235" s="9">
        <f>IF(OR($S235="",$S234=""),"",$L$2*LN(AD235/AD234))</f>
        <v/>
      </c>
      <c r="AS235" s="9">
        <f>IF(OR($S235="",$S234=""),"",$M$2*LN(AE235/AE234))</f>
        <v/>
      </c>
      <c r="AT235" s="9">
        <f>IF(OR($S235="",$S234=""),"",$N$2*LN(AF235/AF234))</f>
        <v/>
      </c>
      <c r="AV235" s="9">
        <f>IF($AH235="","",$AY$16+$AY$4*AI235+$AY$5*AJ235+$AY$6*AK235+$AY$7*AL235+$AY$8*AM235+$AY$9*AN235+$AY$10*AO235+$AY$11*AP235+$AY$12*AQ235+$AY$13*AR235+$AY$14*AS235+$AY$15*AT235)</f>
        <v/>
      </c>
      <c r="BC235" s="10">
        <f>IF((ROW()-6)&lt;=$Q$3,INDEX(LINEST(AH176:AH235,AI176:AT235,TRUE,TRUE),1,13)*$Q$4,"")</f>
        <v/>
      </c>
      <c r="BD235" s="9">
        <f>IF((ROW()-6)&lt;=$Q$3,INDEX(LINEST(AH176:AH235,AI176:AT235,TRUE,TRUE),1,12),"")</f>
        <v/>
      </c>
      <c r="BE235" s="9">
        <f>IF((ROW()-6)&lt;=$Q$3,INDEX(LINEST(AH176:AH235,AI176:AT235,TRUE,TRUE),1,11),"")</f>
        <v/>
      </c>
      <c r="BF235" s="9">
        <f>IF((ROW()-6)&lt;=$Q$3,INDEX(LINEST(AH176:AH235,AI176:AT235,TRUE,TRUE),1,10),"")</f>
        <v/>
      </c>
      <c r="BG235" s="9">
        <f>IF((ROW()-6)&lt;=$Q$3,INDEX(LINEST(AH176:AH235,AI176:AT235,TRUE,TRUE),1,9),"")</f>
        <v/>
      </c>
      <c r="BH235" s="9">
        <f>IF((ROW()-6)&lt;=$Q$3,INDEX(LINEST(AH176:AH235,AI176:AT235,TRUE,TRUE),1,8),"")</f>
        <v/>
      </c>
      <c r="BI235" s="9">
        <f>IF((ROW()-6)&lt;=$Q$3,INDEX(LINEST(AH176:AH235,AI176:AT235,TRUE,TRUE),1,7),"")</f>
        <v/>
      </c>
      <c r="BJ235" s="9">
        <f>IF((ROW()-6)&lt;=$Q$3,INDEX(LINEST(AH176:AH235,AI176:AT235,TRUE,TRUE),1,6),"")</f>
        <v/>
      </c>
      <c r="BK235" s="9">
        <f>IF((ROW()-6)&lt;=$Q$3,INDEX(LINEST(AH176:AH235,AI176:AT235,TRUE,TRUE),1,5),"")</f>
        <v/>
      </c>
      <c r="BL235" s="9">
        <f>IF((ROW()-6)&lt;=$Q$3,INDEX(LINEST(AH176:AH235,AI176:AT235,TRUE,TRUE),1,4),"")</f>
        <v/>
      </c>
      <c r="BM235" s="9">
        <f>IF((ROW()-6)&lt;=$Q$3,INDEX(LINEST(AH176:AH235,AI176:AT235,TRUE,TRUE),1,3),"")</f>
        <v/>
      </c>
      <c r="BN235" s="9">
        <f>IF((ROW()-6)&lt;=$Q$3,INDEX(LINEST(AH176:AH235,AI176:AT235,TRUE,TRUE),1,2),"")</f>
        <v/>
      </c>
      <c r="BO235" s="9">
        <f>IF((ROW()-6)&lt;=$Q$3,INDEX(LINEST(AH176:AH235,AI176:AT235,TRUE,TRUE),1,1),"")</f>
        <v/>
      </c>
      <c r="BP235" s="10">
        <f>IF((ROW()-6)&lt;=$Q$3,INDEX(LINEST(AH176:AH235,AI176:AT235,TRUE,TRUE),3,1),"")</f>
        <v/>
      </c>
      <c r="BR235" s="9">
        <f>IF(AND((ROW()-6)&lt;=$Q$3,ISNUMBER(BC234)),BC234/$Q$4+BD234*AI235+BE234*AJ235+BF234*AK235+BG234*AL235+BH234*AM235+BI234*AN235+BJ234*AO235+BK234*AP235+BL234*AQ235+BM234*AR235+BN234*AS235+BO234*AT235,"")</f>
        <v/>
      </c>
      <c r="BS235">
        <f>IF(ISNUMBER(BR235),AVERAGE(AH175:AH234),"")</f>
        <v/>
      </c>
      <c r="BT235">
        <f>IF(ISNUMBER(BR235),(AH235-BR235)^2,"")</f>
        <v/>
      </c>
      <c r="BU235">
        <f>IF(ISNUMBER(BR235),AH235^2,"")</f>
        <v/>
      </c>
      <c r="BV235">
        <f>IF(ISNUMBER(BR235),(AH235-BS235)^2,"")</f>
        <v/>
      </c>
    </row>
    <row r="236">
      <c r="O236">
        <f>IF($R236="","",CHOOSE($Q$2,YEAR(R236)*12+MONTH(R236),INT((R236-2)/7),YEAR(R236)*4+ROUNDUP(MONTH(R236)/3)))</f>
        <v/>
      </c>
      <c r="P236">
        <f>IF($R236="","",IF($R237="",1,IF(O236&lt;&gt;O237,1,0)))</f>
        <v/>
      </c>
      <c r="Q236">
        <f>IF(P236=1,SUM($P$7:P236),"")</f>
        <v/>
      </c>
      <c r="R236">
        <f>IF($A236="","",IF(ISNUMBER($A236),$A236,IFERROR(DATEVALUE($A236),NA())))</f>
        <v/>
      </c>
      <c r="S236" s="7">
        <f>IFERROR(INDEX($R$7:$R$60000,MATCH(ROW()-6,$Q$7:$Q$60000,0)),"")</f>
        <v/>
      </c>
      <c r="T236">
        <f>IFERROR(INDEX($B$7:$B$60000,MATCH(ROW()-6,$Q$7:$Q$60000,0)),"")</f>
        <v/>
      </c>
      <c r="U236">
        <f>IFERROR(INDEX($C$7:$C$60000,MATCH(ROW()-6,$Q$7:$Q$60000,0)),"")</f>
        <v/>
      </c>
      <c r="V236">
        <f>IFERROR(INDEX($D$7:$D$60000,MATCH(ROW()-6,$Q$7:$Q$60000,0)),"")</f>
        <v/>
      </c>
      <c r="W236">
        <f>IFERROR(INDEX($E$7:$E$60000,MATCH(ROW()-6,$Q$7:$Q$60000,0)),"")</f>
        <v/>
      </c>
      <c r="X236">
        <f>IFERROR(INDEX($F$7:$F$60000,MATCH(ROW()-6,$Q$7:$Q$60000,0)),"")</f>
        <v/>
      </c>
      <c r="Y236">
        <f>IFERROR(INDEX($G$7:$G$60000,MATCH(ROW()-6,$Q$7:$Q$60000,0)),"")</f>
        <v/>
      </c>
      <c r="Z236">
        <f>IFERROR(INDEX($H$7:$H$60000,MATCH(ROW()-6,$Q$7:$Q$60000,0)),"")</f>
        <v/>
      </c>
      <c r="AA236">
        <f>IFERROR(INDEX($I$7:$I$60000,MATCH(ROW()-6,$Q$7:$Q$60000,0)),"")</f>
        <v/>
      </c>
      <c r="AB236">
        <f>IFERROR(INDEX($J$7:$J$60000,MATCH(ROW()-6,$Q$7:$Q$60000,0)),"")</f>
        <v/>
      </c>
      <c r="AC236">
        <f>IFERROR(INDEX($K$7:$K$60000,MATCH(ROW()-6,$Q$7:$Q$60000,0)),"")</f>
        <v/>
      </c>
      <c r="AD236">
        <f>IFERROR(INDEX($L$7:$L$60000,MATCH(ROW()-6,$Q$7:$Q$60000,0)),"")</f>
        <v/>
      </c>
      <c r="AE236">
        <f>IFERROR(INDEX($M$7:$M$60000,MATCH(ROW()-6,$Q$7:$Q$60000,0)),"")</f>
        <v/>
      </c>
      <c r="AF236">
        <f>IFERROR(INDEX($N$7:$N$60000,MATCH(ROW()-6,$Q$7:$Q$60000,0)),"")</f>
        <v/>
      </c>
      <c r="AH236" s="9">
        <f>IF(OR($S236="",$S235=""),"",LN($T236/$T235))</f>
        <v/>
      </c>
      <c r="AI236" s="9">
        <f>IF(OR($S236="",$S235=""),"",$C$2*LN(U236/U235))</f>
        <v/>
      </c>
      <c r="AJ236" s="9">
        <f>IF(OR($S236="",$S235=""),"",$D$2*(V236-V235))</f>
        <v/>
      </c>
      <c r="AK236" s="9">
        <f>IF(OR($S236="",$S235=""),"",$E$2*(W236-W235))</f>
        <v/>
      </c>
      <c r="AL236" s="9">
        <f>IF(OR($S236="",$S235=""),"",$F$2*LN(X236/X235))</f>
        <v/>
      </c>
      <c r="AM236" s="9">
        <f>IF(OR($S236="",$S235=""),"",$G$2*(Y236-Y235))</f>
        <v/>
      </c>
      <c r="AN236" s="9">
        <f>IF(OR($S236="",$S235=""),"",$H$2*LN(Z236/Z235))</f>
        <v/>
      </c>
      <c r="AO236" s="9">
        <f>IF(OR($S236="",$S235=""),"",$I$2*(AA236-AA235))</f>
        <v/>
      </c>
      <c r="AP236" s="9">
        <f>IF(OR($S236="",$S235=""),"",$J$2*LN(AB236/AB235))</f>
        <v/>
      </c>
      <c r="AQ236" s="9">
        <f>IF(OR($S236="",$S235=""),"",$K$2*(AC236-AC235))</f>
        <v/>
      </c>
      <c r="AR236" s="9">
        <f>IF(OR($S236="",$S235=""),"",$L$2*LN(AD236/AD235))</f>
        <v/>
      </c>
      <c r="AS236" s="9">
        <f>IF(OR($S236="",$S235=""),"",$M$2*LN(AE236/AE235))</f>
        <v/>
      </c>
      <c r="AT236" s="9">
        <f>IF(OR($S236="",$S235=""),"",$N$2*LN(AF236/AF235))</f>
        <v/>
      </c>
      <c r="AV236" s="9">
        <f>IF($AH236="","",$AY$16+$AY$4*AI236+$AY$5*AJ236+$AY$6*AK236+$AY$7*AL236+$AY$8*AM236+$AY$9*AN236+$AY$10*AO236+$AY$11*AP236+$AY$12*AQ236+$AY$13*AR236+$AY$14*AS236+$AY$15*AT236)</f>
        <v/>
      </c>
      <c r="BC236" s="10">
        <f>IF((ROW()-6)&lt;=$Q$3,INDEX(LINEST(AH177:AH236,AI177:AT236,TRUE,TRUE),1,13)*$Q$4,"")</f>
        <v/>
      </c>
      <c r="BD236" s="9">
        <f>IF((ROW()-6)&lt;=$Q$3,INDEX(LINEST(AH177:AH236,AI177:AT236,TRUE,TRUE),1,12),"")</f>
        <v/>
      </c>
      <c r="BE236" s="9">
        <f>IF((ROW()-6)&lt;=$Q$3,INDEX(LINEST(AH177:AH236,AI177:AT236,TRUE,TRUE),1,11),"")</f>
        <v/>
      </c>
      <c r="BF236" s="9">
        <f>IF((ROW()-6)&lt;=$Q$3,INDEX(LINEST(AH177:AH236,AI177:AT236,TRUE,TRUE),1,10),"")</f>
        <v/>
      </c>
      <c r="BG236" s="9">
        <f>IF((ROW()-6)&lt;=$Q$3,INDEX(LINEST(AH177:AH236,AI177:AT236,TRUE,TRUE),1,9),"")</f>
        <v/>
      </c>
      <c r="BH236" s="9">
        <f>IF((ROW()-6)&lt;=$Q$3,INDEX(LINEST(AH177:AH236,AI177:AT236,TRUE,TRUE),1,8),"")</f>
        <v/>
      </c>
      <c r="BI236" s="9">
        <f>IF((ROW()-6)&lt;=$Q$3,INDEX(LINEST(AH177:AH236,AI177:AT236,TRUE,TRUE),1,7),"")</f>
        <v/>
      </c>
      <c r="BJ236" s="9">
        <f>IF((ROW()-6)&lt;=$Q$3,INDEX(LINEST(AH177:AH236,AI177:AT236,TRUE,TRUE),1,6),"")</f>
        <v/>
      </c>
      <c r="BK236" s="9">
        <f>IF((ROW()-6)&lt;=$Q$3,INDEX(LINEST(AH177:AH236,AI177:AT236,TRUE,TRUE),1,5),"")</f>
        <v/>
      </c>
      <c r="BL236" s="9">
        <f>IF((ROW()-6)&lt;=$Q$3,INDEX(LINEST(AH177:AH236,AI177:AT236,TRUE,TRUE),1,4),"")</f>
        <v/>
      </c>
      <c r="BM236" s="9">
        <f>IF((ROW()-6)&lt;=$Q$3,INDEX(LINEST(AH177:AH236,AI177:AT236,TRUE,TRUE),1,3),"")</f>
        <v/>
      </c>
      <c r="BN236" s="9">
        <f>IF((ROW()-6)&lt;=$Q$3,INDEX(LINEST(AH177:AH236,AI177:AT236,TRUE,TRUE),1,2),"")</f>
        <v/>
      </c>
      <c r="BO236" s="9">
        <f>IF((ROW()-6)&lt;=$Q$3,INDEX(LINEST(AH177:AH236,AI177:AT236,TRUE,TRUE),1,1),"")</f>
        <v/>
      </c>
      <c r="BP236" s="10">
        <f>IF((ROW()-6)&lt;=$Q$3,INDEX(LINEST(AH177:AH236,AI177:AT236,TRUE,TRUE),3,1),"")</f>
        <v/>
      </c>
      <c r="BR236" s="9">
        <f>IF(AND((ROW()-6)&lt;=$Q$3,ISNUMBER(BC235)),BC235/$Q$4+BD235*AI236+BE235*AJ236+BF235*AK236+BG235*AL236+BH235*AM236+BI235*AN236+BJ235*AO236+BK235*AP236+BL235*AQ236+BM235*AR236+BN235*AS236+BO235*AT236,"")</f>
        <v/>
      </c>
      <c r="BS236">
        <f>IF(ISNUMBER(BR236),AVERAGE(AH176:AH235),"")</f>
        <v/>
      </c>
      <c r="BT236">
        <f>IF(ISNUMBER(BR236),(AH236-BR236)^2,"")</f>
        <v/>
      </c>
      <c r="BU236">
        <f>IF(ISNUMBER(BR236),AH236^2,"")</f>
        <v/>
      </c>
      <c r="BV236">
        <f>IF(ISNUMBER(BR236),(AH236-BS236)^2,"")</f>
        <v/>
      </c>
    </row>
    <row r="237">
      <c r="O237">
        <f>IF($R237="","",CHOOSE($Q$2,YEAR(R237)*12+MONTH(R237),INT((R237-2)/7),YEAR(R237)*4+ROUNDUP(MONTH(R237)/3)))</f>
        <v/>
      </c>
      <c r="P237">
        <f>IF($R237="","",IF($R238="",1,IF(O237&lt;&gt;O238,1,0)))</f>
        <v/>
      </c>
      <c r="Q237">
        <f>IF(P237=1,SUM($P$7:P237),"")</f>
        <v/>
      </c>
      <c r="R237">
        <f>IF($A237="","",IF(ISNUMBER($A237),$A237,IFERROR(DATEVALUE($A237),NA())))</f>
        <v/>
      </c>
      <c r="S237" s="7">
        <f>IFERROR(INDEX($R$7:$R$60000,MATCH(ROW()-6,$Q$7:$Q$60000,0)),"")</f>
        <v/>
      </c>
      <c r="T237">
        <f>IFERROR(INDEX($B$7:$B$60000,MATCH(ROW()-6,$Q$7:$Q$60000,0)),"")</f>
        <v/>
      </c>
      <c r="U237">
        <f>IFERROR(INDEX($C$7:$C$60000,MATCH(ROW()-6,$Q$7:$Q$60000,0)),"")</f>
        <v/>
      </c>
      <c r="V237">
        <f>IFERROR(INDEX($D$7:$D$60000,MATCH(ROW()-6,$Q$7:$Q$60000,0)),"")</f>
        <v/>
      </c>
      <c r="W237">
        <f>IFERROR(INDEX($E$7:$E$60000,MATCH(ROW()-6,$Q$7:$Q$60000,0)),"")</f>
        <v/>
      </c>
      <c r="X237">
        <f>IFERROR(INDEX($F$7:$F$60000,MATCH(ROW()-6,$Q$7:$Q$60000,0)),"")</f>
        <v/>
      </c>
      <c r="Y237">
        <f>IFERROR(INDEX($G$7:$G$60000,MATCH(ROW()-6,$Q$7:$Q$60000,0)),"")</f>
        <v/>
      </c>
      <c r="Z237">
        <f>IFERROR(INDEX($H$7:$H$60000,MATCH(ROW()-6,$Q$7:$Q$60000,0)),"")</f>
        <v/>
      </c>
      <c r="AA237">
        <f>IFERROR(INDEX($I$7:$I$60000,MATCH(ROW()-6,$Q$7:$Q$60000,0)),"")</f>
        <v/>
      </c>
      <c r="AB237">
        <f>IFERROR(INDEX($J$7:$J$60000,MATCH(ROW()-6,$Q$7:$Q$60000,0)),"")</f>
        <v/>
      </c>
      <c r="AC237">
        <f>IFERROR(INDEX($K$7:$K$60000,MATCH(ROW()-6,$Q$7:$Q$60000,0)),"")</f>
        <v/>
      </c>
      <c r="AD237">
        <f>IFERROR(INDEX($L$7:$L$60000,MATCH(ROW()-6,$Q$7:$Q$60000,0)),"")</f>
        <v/>
      </c>
      <c r="AE237">
        <f>IFERROR(INDEX($M$7:$M$60000,MATCH(ROW()-6,$Q$7:$Q$60000,0)),"")</f>
        <v/>
      </c>
      <c r="AF237">
        <f>IFERROR(INDEX($N$7:$N$60000,MATCH(ROW()-6,$Q$7:$Q$60000,0)),"")</f>
        <v/>
      </c>
      <c r="AH237" s="9">
        <f>IF(OR($S237="",$S236=""),"",LN($T237/$T236))</f>
        <v/>
      </c>
      <c r="AI237" s="9">
        <f>IF(OR($S237="",$S236=""),"",$C$2*LN(U237/U236))</f>
        <v/>
      </c>
      <c r="AJ237" s="9">
        <f>IF(OR($S237="",$S236=""),"",$D$2*(V237-V236))</f>
        <v/>
      </c>
      <c r="AK237" s="9">
        <f>IF(OR($S237="",$S236=""),"",$E$2*(W237-W236))</f>
        <v/>
      </c>
      <c r="AL237" s="9">
        <f>IF(OR($S237="",$S236=""),"",$F$2*LN(X237/X236))</f>
        <v/>
      </c>
      <c r="AM237" s="9">
        <f>IF(OR($S237="",$S236=""),"",$G$2*(Y237-Y236))</f>
        <v/>
      </c>
      <c r="AN237" s="9">
        <f>IF(OR($S237="",$S236=""),"",$H$2*LN(Z237/Z236))</f>
        <v/>
      </c>
      <c r="AO237" s="9">
        <f>IF(OR($S237="",$S236=""),"",$I$2*(AA237-AA236))</f>
        <v/>
      </c>
      <c r="AP237" s="9">
        <f>IF(OR($S237="",$S236=""),"",$J$2*LN(AB237/AB236))</f>
        <v/>
      </c>
      <c r="AQ237" s="9">
        <f>IF(OR($S237="",$S236=""),"",$K$2*(AC237-AC236))</f>
        <v/>
      </c>
      <c r="AR237" s="9">
        <f>IF(OR($S237="",$S236=""),"",$L$2*LN(AD237/AD236))</f>
        <v/>
      </c>
      <c r="AS237" s="9">
        <f>IF(OR($S237="",$S236=""),"",$M$2*LN(AE237/AE236))</f>
        <v/>
      </c>
      <c r="AT237" s="9">
        <f>IF(OR($S237="",$S236=""),"",$N$2*LN(AF237/AF236))</f>
        <v/>
      </c>
      <c r="AV237" s="9">
        <f>IF($AH237="","",$AY$16+$AY$4*AI237+$AY$5*AJ237+$AY$6*AK237+$AY$7*AL237+$AY$8*AM237+$AY$9*AN237+$AY$10*AO237+$AY$11*AP237+$AY$12*AQ237+$AY$13*AR237+$AY$14*AS237+$AY$15*AT237)</f>
        <v/>
      </c>
      <c r="BC237" s="10">
        <f>IF((ROW()-6)&lt;=$Q$3,INDEX(LINEST(AH178:AH237,AI178:AT237,TRUE,TRUE),1,13)*$Q$4,"")</f>
        <v/>
      </c>
      <c r="BD237" s="9">
        <f>IF((ROW()-6)&lt;=$Q$3,INDEX(LINEST(AH178:AH237,AI178:AT237,TRUE,TRUE),1,12),"")</f>
        <v/>
      </c>
      <c r="BE237" s="9">
        <f>IF((ROW()-6)&lt;=$Q$3,INDEX(LINEST(AH178:AH237,AI178:AT237,TRUE,TRUE),1,11),"")</f>
        <v/>
      </c>
      <c r="BF237" s="9">
        <f>IF((ROW()-6)&lt;=$Q$3,INDEX(LINEST(AH178:AH237,AI178:AT237,TRUE,TRUE),1,10),"")</f>
        <v/>
      </c>
      <c r="BG237" s="9">
        <f>IF((ROW()-6)&lt;=$Q$3,INDEX(LINEST(AH178:AH237,AI178:AT237,TRUE,TRUE),1,9),"")</f>
        <v/>
      </c>
      <c r="BH237" s="9">
        <f>IF((ROW()-6)&lt;=$Q$3,INDEX(LINEST(AH178:AH237,AI178:AT237,TRUE,TRUE),1,8),"")</f>
        <v/>
      </c>
      <c r="BI237" s="9">
        <f>IF((ROW()-6)&lt;=$Q$3,INDEX(LINEST(AH178:AH237,AI178:AT237,TRUE,TRUE),1,7),"")</f>
        <v/>
      </c>
      <c r="BJ237" s="9">
        <f>IF((ROW()-6)&lt;=$Q$3,INDEX(LINEST(AH178:AH237,AI178:AT237,TRUE,TRUE),1,6),"")</f>
        <v/>
      </c>
      <c r="BK237" s="9">
        <f>IF((ROW()-6)&lt;=$Q$3,INDEX(LINEST(AH178:AH237,AI178:AT237,TRUE,TRUE),1,5),"")</f>
        <v/>
      </c>
      <c r="BL237" s="9">
        <f>IF((ROW()-6)&lt;=$Q$3,INDEX(LINEST(AH178:AH237,AI178:AT237,TRUE,TRUE),1,4),"")</f>
        <v/>
      </c>
      <c r="BM237" s="9">
        <f>IF((ROW()-6)&lt;=$Q$3,INDEX(LINEST(AH178:AH237,AI178:AT237,TRUE,TRUE),1,3),"")</f>
        <v/>
      </c>
      <c r="BN237" s="9">
        <f>IF((ROW()-6)&lt;=$Q$3,INDEX(LINEST(AH178:AH237,AI178:AT237,TRUE,TRUE),1,2),"")</f>
        <v/>
      </c>
      <c r="BO237" s="9">
        <f>IF((ROW()-6)&lt;=$Q$3,INDEX(LINEST(AH178:AH237,AI178:AT237,TRUE,TRUE),1,1),"")</f>
        <v/>
      </c>
      <c r="BP237" s="10">
        <f>IF((ROW()-6)&lt;=$Q$3,INDEX(LINEST(AH178:AH237,AI178:AT237,TRUE,TRUE),3,1),"")</f>
        <v/>
      </c>
      <c r="BR237" s="9">
        <f>IF(AND((ROW()-6)&lt;=$Q$3,ISNUMBER(BC236)),BC236/$Q$4+BD236*AI237+BE236*AJ237+BF236*AK237+BG236*AL237+BH236*AM237+BI236*AN237+BJ236*AO237+BK236*AP237+BL236*AQ237+BM236*AR237+BN236*AS237+BO236*AT237,"")</f>
        <v/>
      </c>
      <c r="BS237">
        <f>IF(ISNUMBER(BR237),AVERAGE(AH177:AH236),"")</f>
        <v/>
      </c>
      <c r="BT237">
        <f>IF(ISNUMBER(BR237),(AH237-BR237)^2,"")</f>
        <v/>
      </c>
      <c r="BU237">
        <f>IF(ISNUMBER(BR237),AH237^2,"")</f>
        <v/>
      </c>
      <c r="BV237">
        <f>IF(ISNUMBER(BR237),(AH237-BS237)^2,"")</f>
        <v/>
      </c>
    </row>
    <row r="238">
      <c r="O238">
        <f>IF($R238="","",CHOOSE($Q$2,YEAR(R238)*12+MONTH(R238),INT((R238-2)/7),YEAR(R238)*4+ROUNDUP(MONTH(R238)/3)))</f>
        <v/>
      </c>
      <c r="P238">
        <f>IF($R238="","",IF($R239="",1,IF(O238&lt;&gt;O239,1,0)))</f>
        <v/>
      </c>
      <c r="Q238">
        <f>IF(P238=1,SUM($P$7:P238),"")</f>
        <v/>
      </c>
      <c r="R238">
        <f>IF($A238="","",IF(ISNUMBER($A238),$A238,IFERROR(DATEVALUE($A238),NA())))</f>
        <v/>
      </c>
      <c r="S238" s="7">
        <f>IFERROR(INDEX($R$7:$R$60000,MATCH(ROW()-6,$Q$7:$Q$60000,0)),"")</f>
        <v/>
      </c>
      <c r="T238">
        <f>IFERROR(INDEX($B$7:$B$60000,MATCH(ROW()-6,$Q$7:$Q$60000,0)),"")</f>
        <v/>
      </c>
      <c r="U238">
        <f>IFERROR(INDEX($C$7:$C$60000,MATCH(ROW()-6,$Q$7:$Q$60000,0)),"")</f>
        <v/>
      </c>
      <c r="V238">
        <f>IFERROR(INDEX($D$7:$D$60000,MATCH(ROW()-6,$Q$7:$Q$60000,0)),"")</f>
        <v/>
      </c>
      <c r="W238">
        <f>IFERROR(INDEX($E$7:$E$60000,MATCH(ROW()-6,$Q$7:$Q$60000,0)),"")</f>
        <v/>
      </c>
      <c r="X238">
        <f>IFERROR(INDEX($F$7:$F$60000,MATCH(ROW()-6,$Q$7:$Q$60000,0)),"")</f>
        <v/>
      </c>
      <c r="Y238">
        <f>IFERROR(INDEX($G$7:$G$60000,MATCH(ROW()-6,$Q$7:$Q$60000,0)),"")</f>
        <v/>
      </c>
      <c r="Z238">
        <f>IFERROR(INDEX($H$7:$H$60000,MATCH(ROW()-6,$Q$7:$Q$60000,0)),"")</f>
        <v/>
      </c>
      <c r="AA238">
        <f>IFERROR(INDEX($I$7:$I$60000,MATCH(ROW()-6,$Q$7:$Q$60000,0)),"")</f>
        <v/>
      </c>
      <c r="AB238">
        <f>IFERROR(INDEX($J$7:$J$60000,MATCH(ROW()-6,$Q$7:$Q$60000,0)),"")</f>
        <v/>
      </c>
      <c r="AC238">
        <f>IFERROR(INDEX($K$7:$K$60000,MATCH(ROW()-6,$Q$7:$Q$60000,0)),"")</f>
        <v/>
      </c>
      <c r="AD238">
        <f>IFERROR(INDEX($L$7:$L$60000,MATCH(ROW()-6,$Q$7:$Q$60000,0)),"")</f>
        <v/>
      </c>
      <c r="AE238">
        <f>IFERROR(INDEX($M$7:$M$60000,MATCH(ROW()-6,$Q$7:$Q$60000,0)),"")</f>
        <v/>
      </c>
      <c r="AF238">
        <f>IFERROR(INDEX($N$7:$N$60000,MATCH(ROW()-6,$Q$7:$Q$60000,0)),"")</f>
        <v/>
      </c>
      <c r="AH238" s="9">
        <f>IF(OR($S238="",$S237=""),"",LN($T238/$T237))</f>
        <v/>
      </c>
      <c r="AI238" s="9">
        <f>IF(OR($S238="",$S237=""),"",$C$2*LN(U238/U237))</f>
        <v/>
      </c>
      <c r="AJ238" s="9">
        <f>IF(OR($S238="",$S237=""),"",$D$2*(V238-V237))</f>
        <v/>
      </c>
      <c r="AK238" s="9">
        <f>IF(OR($S238="",$S237=""),"",$E$2*(W238-W237))</f>
        <v/>
      </c>
      <c r="AL238" s="9">
        <f>IF(OR($S238="",$S237=""),"",$F$2*LN(X238/X237))</f>
        <v/>
      </c>
      <c r="AM238" s="9">
        <f>IF(OR($S238="",$S237=""),"",$G$2*(Y238-Y237))</f>
        <v/>
      </c>
      <c r="AN238" s="9">
        <f>IF(OR($S238="",$S237=""),"",$H$2*LN(Z238/Z237))</f>
        <v/>
      </c>
      <c r="AO238" s="9">
        <f>IF(OR($S238="",$S237=""),"",$I$2*(AA238-AA237))</f>
        <v/>
      </c>
      <c r="AP238" s="9">
        <f>IF(OR($S238="",$S237=""),"",$J$2*LN(AB238/AB237))</f>
        <v/>
      </c>
      <c r="AQ238" s="9">
        <f>IF(OR($S238="",$S237=""),"",$K$2*(AC238-AC237))</f>
        <v/>
      </c>
      <c r="AR238" s="9">
        <f>IF(OR($S238="",$S237=""),"",$L$2*LN(AD238/AD237))</f>
        <v/>
      </c>
      <c r="AS238" s="9">
        <f>IF(OR($S238="",$S237=""),"",$M$2*LN(AE238/AE237))</f>
        <v/>
      </c>
      <c r="AT238" s="9">
        <f>IF(OR($S238="",$S237=""),"",$N$2*LN(AF238/AF237))</f>
        <v/>
      </c>
      <c r="AV238" s="9">
        <f>IF($AH238="","",$AY$16+$AY$4*AI238+$AY$5*AJ238+$AY$6*AK238+$AY$7*AL238+$AY$8*AM238+$AY$9*AN238+$AY$10*AO238+$AY$11*AP238+$AY$12*AQ238+$AY$13*AR238+$AY$14*AS238+$AY$15*AT238)</f>
        <v/>
      </c>
      <c r="BC238" s="10">
        <f>IF((ROW()-6)&lt;=$Q$3,INDEX(LINEST(AH179:AH238,AI179:AT238,TRUE,TRUE),1,13)*$Q$4,"")</f>
        <v/>
      </c>
      <c r="BD238" s="9">
        <f>IF((ROW()-6)&lt;=$Q$3,INDEX(LINEST(AH179:AH238,AI179:AT238,TRUE,TRUE),1,12),"")</f>
        <v/>
      </c>
      <c r="BE238" s="9">
        <f>IF((ROW()-6)&lt;=$Q$3,INDEX(LINEST(AH179:AH238,AI179:AT238,TRUE,TRUE),1,11),"")</f>
        <v/>
      </c>
      <c r="BF238" s="9">
        <f>IF((ROW()-6)&lt;=$Q$3,INDEX(LINEST(AH179:AH238,AI179:AT238,TRUE,TRUE),1,10),"")</f>
        <v/>
      </c>
      <c r="BG238" s="9">
        <f>IF((ROW()-6)&lt;=$Q$3,INDEX(LINEST(AH179:AH238,AI179:AT238,TRUE,TRUE),1,9),"")</f>
        <v/>
      </c>
      <c r="BH238" s="9">
        <f>IF((ROW()-6)&lt;=$Q$3,INDEX(LINEST(AH179:AH238,AI179:AT238,TRUE,TRUE),1,8),"")</f>
        <v/>
      </c>
      <c r="BI238" s="9">
        <f>IF((ROW()-6)&lt;=$Q$3,INDEX(LINEST(AH179:AH238,AI179:AT238,TRUE,TRUE),1,7),"")</f>
        <v/>
      </c>
      <c r="BJ238" s="9">
        <f>IF((ROW()-6)&lt;=$Q$3,INDEX(LINEST(AH179:AH238,AI179:AT238,TRUE,TRUE),1,6),"")</f>
        <v/>
      </c>
      <c r="BK238" s="9">
        <f>IF((ROW()-6)&lt;=$Q$3,INDEX(LINEST(AH179:AH238,AI179:AT238,TRUE,TRUE),1,5),"")</f>
        <v/>
      </c>
      <c r="BL238" s="9">
        <f>IF((ROW()-6)&lt;=$Q$3,INDEX(LINEST(AH179:AH238,AI179:AT238,TRUE,TRUE),1,4),"")</f>
        <v/>
      </c>
      <c r="BM238" s="9">
        <f>IF((ROW()-6)&lt;=$Q$3,INDEX(LINEST(AH179:AH238,AI179:AT238,TRUE,TRUE),1,3),"")</f>
        <v/>
      </c>
      <c r="BN238" s="9">
        <f>IF((ROW()-6)&lt;=$Q$3,INDEX(LINEST(AH179:AH238,AI179:AT238,TRUE,TRUE),1,2),"")</f>
        <v/>
      </c>
      <c r="BO238" s="9">
        <f>IF((ROW()-6)&lt;=$Q$3,INDEX(LINEST(AH179:AH238,AI179:AT238,TRUE,TRUE),1,1),"")</f>
        <v/>
      </c>
      <c r="BP238" s="10">
        <f>IF((ROW()-6)&lt;=$Q$3,INDEX(LINEST(AH179:AH238,AI179:AT238,TRUE,TRUE),3,1),"")</f>
        <v/>
      </c>
      <c r="BR238" s="9">
        <f>IF(AND((ROW()-6)&lt;=$Q$3,ISNUMBER(BC237)),BC237/$Q$4+BD237*AI238+BE237*AJ238+BF237*AK238+BG237*AL238+BH237*AM238+BI237*AN238+BJ237*AO238+BK237*AP238+BL237*AQ238+BM237*AR238+BN237*AS238+BO237*AT238,"")</f>
        <v/>
      </c>
      <c r="BS238">
        <f>IF(ISNUMBER(BR238),AVERAGE(AH178:AH237),"")</f>
        <v/>
      </c>
      <c r="BT238">
        <f>IF(ISNUMBER(BR238),(AH238-BR238)^2,"")</f>
        <v/>
      </c>
      <c r="BU238">
        <f>IF(ISNUMBER(BR238),AH238^2,"")</f>
        <v/>
      </c>
      <c r="BV238">
        <f>IF(ISNUMBER(BR238),(AH238-BS238)^2,"")</f>
        <v/>
      </c>
    </row>
    <row r="239">
      <c r="O239">
        <f>IF($R239="","",CHOOSE($Q$2,YEAR(R239)*12+MONTH(R239),INT((R239-2)/7),YEAR(R239)*4+ROUNDUP(MONTH(R239)/3)))</f>
        <v/>
      </c>
      <c r="P239">
        <f>IF($R239="","",IF($R240="",1,IF(O239&lt;&gt;O240,1,0)))</f>
        <v/>
      </c>
      <c r="Q239">
        <f>IF(P239=1,SUM($P$7:P239),"")</f>
        <v/>
      </c>
      <c r="R239">
        <f>IF($A239="","",IF(ISNUMBER($A239),$A239,IFERROR(DATEVALUE($A239),NA())))</f>
        <v/>
      </c>
      <c r="S239" s="7">
        <f>IFERROR(INDEX($R$7:$R$60000,MATCH(ROW()-6,$Q$7:$Q$60000,0)),"")</f>
        <v/>
      </c>
      <c r="T239">
        <f>IFERROR(INDEX($B$7:$B$60000,MATCH(ROW()-6,$Q$7:$Q$60000,0)),"")</f>
        <v/>
      </c>
      <c r="U239">
        <f>IFERROR(INDEX($C$7:$C$60000,MATCH(ROW()-6,$Q$7:$Q$60000,0)),"")</f>
        <v/>
      </c>
      <c r="V239">
        <f>IFERROR(INDEX($D$7:$D$60000,MATCH(ROW()-6,$Q$7:$Q$60000,0)),"")</f>
        <v/>
      </c>
      <c r="W239">
        <f>IFERROR(INDEX($E$7:$E$60000,MATCH(ROW()-6,$Q$7:$Q$60000,0)),"")</f>
        <v/>
      </c>
      <c r="X239">
        <f>IFERROR(INDEX($F$7:$F$60000,MATCH(ROW()-6,$Q$7:$Q$60000,0)),"")</f>
        <v/>
      </c>
      <c r="Y239">
        <f>IFERROR(INDEX($G$7:$G$60000,MATCH(ROW()-6,$Q$7:$Q$60000,0)),"")</f>
        <v/>
      </c>
      <c r="Z239">
        <f>IFERROR(INDEX($H$7:$H$60000,MATCH(ROW()-6,$Q$7:$Q$60000,0)),"")</f>
        <v/>
      </c>
      <c r="AA239">
        <f>IFERROR(INDEX($I$7:$I$60000,MATCH(ROW()-6,$Q$7:$Q$60000,0)),"")</f>
        <v/>
      </c>
      <c r="AB239">
        <f>IFERROR(INDEX($J$7:$J$60000,MATCH(ROW()-6,$Q$7:$Q$60000,0)),"")</f>
        <v/>
      </c>
      <c r="AC239">
        <f>IFERROR(INDEX($K$7:$K$60000,MATCH(ROW()-6,$Q$7:$Q$60000,0)),"")</f>
        <v/>
      </c>
      <c r="AD239">
        <f>IFERROR(INDEX($L$7:$L$60000,MATCH(ROW()-6,$Q$7:$Q$60000,0)),"")</f>
        <v/>
      </c>
      <c r="AE239">
        <f>IFERROR(INDEX($M$7:$M$60000,MATCH(ROW()-6,$Q$7:$Q$60000,0)),"")</f>
        <v/>
      </c>
      <c r="AF239">
        <f>IFERROR(INDEX($N$7:$N$60000,MATCH(ROW()-6,$Q$7:$Q$60000,0)),"")</f>
        <v/>
      </c>
      <c r="AH239" s="9">
        <f>IF(OR($S239="",$S238=""),"",LN($T239/$T238))</f>
        <v/>
      </c>
      <c r="AI239" s="9">
        <f>IF(OR($S239="",$S238=""),"",$C$2*LN(U239/U238))</f>
        <v/>
      </c>
      <c r="AJ239" s="9">
        <f>IF(OR($S239="",$S238=""),"",$D$2*(V239-V238))</f>
        <v/>
      </c>
      <c r="AK239" s="9">
        <f>IF(OR($S239="",$S238=""),"",$E$2*(W239-W238))</f>
        <v/>
      </c>
      <c r="AL239" s="9">
        <f>IF(OR($S239="",$S238=""),"",$F$2*LN(X239/X238))</f>
        <v/>
      </c>
      <c r="AM239" s="9">
        <f>IF(OR($S239="",$S238=""),"",$G$2*(Y239-Y238))</f>
        <v/>
      </c>
      <c r="AN239" s="9">
        <f>IF(OR($S239="",$S238=""),"",$H$2*LN(Z239/Z238))</f>
        <v/>
      </c>
      <c r="AO239" s="9">
        <f>IF(OR($S239="",$S238=""),"",$I$2*(AA239-AA238))</f>
        <v/>
      </c>
      <c r="AP239" s="9">
        <f>IF(OR($S239="",$S238=""),"",$J$2*LN(AB239/AB238))</f>
        <v/>
      </c>
      <c r="AQ239" s="9">
        <f>IF(OR($S239="",$S238=""),"",$K$2*(AC239-AC238))</f>
        <v/>
      </c>
      <c r="AR239" s="9">
        <f>IF(OR($S239="",$S238=""),"",$L$2*LN(AD239/AD238))</f>
        <v/>
      </c>
      <c r="AS239" s="9">
        <f>IF(OR($S239="",$S238=""),"",$M$2*LN(AE239/AE238))</f>
        <v/>
      </c>
      <c r="AT239" s="9">
        <f>IF(OR($S239="",$S238=""),"",$N$2*LN(AF239/AF238))</f>
        <v/>
      </c>
      <c r="AV239" s="9">
        <f>IF($AH239="","",$AY$16+$AY$4*AI239+$AY$5*AJ239+$AY$6*AK239+$AY$7*AL239+$AY$8*AM239+$AY$9*AN239+$AY$10*AO239+$AY$11*AP239+$AY$12*AQ239+$AY$13*AR239+$AY$14*AS239+$AY$15*AT239)</f>
        <v/>
      </c>
      <c r="BC239" s="10">
        <f>IF((ROW()-6)&lt;=$Q$3,INDEX(LINEST(AH180:AH239,AI180:AT239,TRUE,TRUE),1,13)*$Q$4,"")</f>
        <v/>
      </c>
      <c r="BD239" s="9">
        <f>IF((ROW()-6)&lt;=$Q$3,INDEX(LINEST(AH180:AH239,AI180:AT239,TRUE,TRUE),1,12),"")</f>
        <v/>
      </c>
      <c r="BE239" s="9">
        <f>IF((ROW()-6)&lt;=$Q$3,INDEX(LINEST(AH180:AH239,AI180:AT239,TRUE,TRUE),1,11),"")</f>
        <v/>
      </c>
      <c r="BF239" s="9">
        <f>IF((ROW()-6)&lt;=$Q$3,INDEX(LINEST(AH180:AH239,AI180:AT239,TRUE,TRUE),1,10),"")</f>
        <v/>
      </c>
      <c r="BG239" s="9">
        <f>IF((ROW()-6)&lt;=$Q$3,INDEX(LINEST(AH180:AH239,AI180:AT239,TRUE,TRUE),1,9),"")</f>
        <v/>
      </c>
      <c r="BH239" s="9">
        <f>IF((ROW()-6)&lt;=$Q$3,INDEX(LINEST(AH180:AH239,AI180:AT239,TRUE,TRUE),1,8),"")</f>
        <v/>
      </c>
      <c r="BI239" s="9">
        <f>IF((ROW()-6)&lt;=$Q$3,INDEX(LINEST(AH180:AH239,AI180:AT239,TRUE,TRUE),1,7),"")</f>
        <v/>
      </c>
      <c r="BJ239" s="9">
        <f>IF((ROW()-6)&lt;=$Q$3,INDEX(LINEST(AH180:AH239,AI180:AT239,TRUE,TRUE),1,6),"")</f>
        <v/>
      </c>
      <c r="BK239" s="9">
        <f>IF((ROW()-6)&lt;=$Q$3,INDEX(LINEST(AH180:AH239,AI180:AT239,TRUE,TRUE),1,5),"")</f>
        <v/>
      </c>
      <c r="BL239" s="9">
        <f>IF((ROW()-6)&lt;=$Q$3,INDEX(LINEST(AH180:AH239,AI180:AT239,TRUE,TRUE),1,4),"")</f>
        <v/>
      </c>
      <c r="BM239" s="9">
        <f>IF((ROW()-6)&lt;=$Q$3,INDEX(LINEST(AH180:AH239,AI180:AT239,TRUE,TRUE),1,3),"")</f>
        <v/>
      </c>
      <c r="BN239" s="9">
        <f>IF((ROW()-6)&lt;=$Q$3,INDEX(LINEST(AH180:AH239,AI180:AT239,TRUE,TRUE),1,2),"")</f>
        <v/>
      </c>
      <c r="BO239" s="9">
        <f>IF((ROW()-6)&lt;=$Q$3,INDEX(LINEST(AH180:AH239,AI180:AT239,TRUE,TRUE),1,1),"")</f>
        <v/>
      </c>
      <c r="BP239" s="10">
        <f>IF((ROW()-6)&lt;=$Q$3,INDEX(LINEST(AH180:AH239,AI180:AT239,TRUE,TRUE),3,1),"")</f>
        <v/>
      </c>
      <c r="BR239" s="9">
        <f>IF(AND((ROW()-6)&lt;=$Q$3,ISNUMBER(BC238)),BC238/$Q$4+BD238*AI239+BE238*AJ239+BF238*AK239+BG238*AL239+BH238*AM239+BI238*AN239+BJ238*AO239+BK238*AP239+BL238*AQ239+BM238*AR239+BN238*AS239+BO238*AT239,"")</f>
        <v/>
      </c>
      <c r="BS239">
        <f>IF(ISNUMBER(BR239),AVERAGE(AH179:AH238),"")</f>
        <v/>
      </c>
      <c r="BT239">
        <f>IF(ISNUMBER(BR239),(AH239-BR239)^2,"")</f>
        <v/>
      </c>
      <c r="BU239">
        <f>IF(ISNUMBER(BR239),AH239^2,"")</f>
        <v/>
      </c>
      <c r="BV239">
        <f>IF(ISNUMBER(BR239),(AH239-BS239)^2,"")</f>
        <v/>
      </c>
    </row>
    <row r="240">
      <c r="O240">
        <f>IF($R240="","",CHOOSE($Q$2,YEAR(R240)*12+MONTH(R240),INT((R240-2)/7),YEAR(R240)*4+ROUNDUP(MONTH(R240)/3)))</f>
        <v/>
      </c>
      <c r="P240">
        <f>IF($R240="","",IF($R241="",1,IF(O240&lt;&gt;O241,1,0)))</f>
        <v/>
      </c>
      <c r="Q240">
        <f>IF(P240=1,SUM($P$7:P240),"")</f>
        <v/>
      </c>
      <c r="R240">
        <f>IF($A240="","",IF(ISNUMBER($A240),$A240,IFERROR(DATEVALUE($A240),NA())))</f>
        <v/>
      </c>
      <c r="S240" s="7">
        <f>IFERROR(INDEX($R$7:$R$60000,MATCH(ROW()-6,$Q$7:$Q$60000,0)),"")</f>
        <v/>
      </c>
      <c r="T240">
        <f>IFERROR(INDEX($B$7:$B$60000,MATCH(ROW()-6,$Q$7:$Q$60000,0)),"")</f>
        <v/>
      </c>
      <c r="U240">
        <f>IFERROR(INDEX($C$7:$C$60000,MATCH(ROW()-6,$Q$7:$Q$60000,0)),"")</f>
        <v/>
      </c>
      <c r="V240">
        <f>IFERROR(INDEX($D$7:$D$60000,MATCH(ROW()-6,$Q$7:$Q$60000,0)),"")</f>
        <v/>
      </c>
      <c r="W240">
        <f>IFERROR(INDEX($E$7:$E$60000,MATCH(ROW()-6,$Q$7:$Q$60000,0)),"")</f>
        <v/>
      </c>
      <c r="X240">
        <f>IFERROR(INDEX($F$7:$F$60000,MATCH(ROW()-6,$Q$7:$Q$60000,0)),"")</f>
        <v/>
      </c>
      <c r="Y240">
        <f>IFERROR(INDEX($G$7:$G$60000,MATCH(ROW()-6,$Q$7:$Q$60000,0)),"")</f>
        <v/>
      </c>
      <c r="Z240">
        <f>IFERROR(INDEX($H$7:$H$60000,MATCH(ROW()-6,$Q$7:$Q$60000,0)),"")</f>
        <v/>
      </c>
      <c r="AA240">
        <f>IFERROR(INDEX($I$7:$I$60000,MATCH(ROW()-6,$Q$7:$Q$60000,0)),"")</f>
        <v/>
      </c>
      <c r="AB240">
        <f>IFERROR(INDEX($J$7:$J$60000,MATCH(ROW()-6,$Q$7:$Q$60000,0)),"")</f>
        <v/>
      </c>
      <c r="AC240">
        <f>IFERROR(INDEX($K$7:$K$60000,MATCH(ROW()-6,$Q$7:$Q$60000,0)),"")</f>
        <v/>
      </c>
      <c r="AD240">
        <f>IFERROR(INDEX($L$7:$L$60000,MATCH(ROW()-6,$Q$7:$Q$60000,0)),"")</f>
        <v/>
      </c>
      <c r="AE240">
        <f>IFERROR(INDEX($M$7:$M$60000,MATCH(ROW()-6,$Q$7:$Q$60000,0)),"")</f>
        <v/>
      </c>
      <c r="AF240">
        <f>IFERROR(INDEX($N$7:$N$60000,MATCH(ROW()-6,$Q$7:$Q$60000,0)),"")</f>
        <v/>
      </c>
      <c r="AH240" s="9">
        <f>IF(OR($S240="",$S239=""),"",LN($T240/$T239))</f>
        <v/>
      </c>
      <c r="AI240" s="9">
        <f>IF(OR($S240="",$S239=""),"",$C$2*LN(U240/U239))</f>
        <v/>
      </c>
      <c r="AJ240" s="9">
        <f>IF(OR($S240="",$S239=""),"",$D$2*(V240-V239))</f>
        <v/>
      </c>
      <c r="AK240" s="9">
        <f>IF(OR($S240="",$S239=""),"",$E$2*(W240-W239))</f>
        <v/>
      </c>
      <c r="AL240" s="9">
        <f>IF(OR($S240="",$S239=""),"",$F$2*LN(X240/X239))</f>
        <v/>
      </c>
      <c r="AM240" s="9">
        <f>IF(OR($S240="",$S239=""),"",$G$2*(Y240-Y239))</f>
        <v/>
      </c>
      <c r="AN240" s="9">
        <f>IF(OR($S240="",$S239=""),"",$H$2*LN(Z240/Z239))</f>
        <v/>
      </c>
      <c r="AO240" s="9">
        <f>IF(OR($S240="",$S239=""),"",$I$2*(AA240-AA239))</f>
        <v/>
      </c>
      <c r="AP240" s="9">
        <f>IF(OR($S240="",$S239=""),"",$J$2*LN(AB240/AB239))</f>
        <v/>
      </c>
      <c r="AQ240" s="9">
        <f>IF(OR($S240="",$S239=""),"",$K$2*(AC240-AC239))</f>
        <v/>
      </c>
      <c r="AR240" s="9">
        <f>IF(OR($S240="",$S239=""),"",$L$2*LN(AD240/AD239))</f>
        <v/>
      </c>
      <c r="AS240" s="9">
        <f>IF(OR($S240="",$S239=""),"",$M$2*LN(AE240/AE239))</f>
        <v/>
      </c>
      <c r="AT240" s="9">
        <f>IF(OR($S240="",$S239=""),"",$N$2*LN(AF240/AF239))</f>
        <v/>
      </c>
      <c r="AV240" s="9">
        <f>IF($AH240="","",$AY$16+$AY$4*AI240+$AY$5*AJ240+$AY$6*AK240+$AY$7*AL240+$AY$8*AM240+$AY$9*AN240+$AY$10*AO240+$AY$11*AP240+$AY$12*AQ240+$AY$13*AR240+$AY$14*AS240+$AY$15*AT240)</f>
        <v/>
      </c>
      <c r="BC240" s="10">
        <f>IF((ROW()-6)&lt;=$Q$3,INDEX(LINEST(AH181:AH240,AI181:AT240,TRUE,TRUE),1,13)*$Q$4,"")</f>
        <v/>
      </c>
      <c r="BD240" s="9">
        <f>IF((ROW()-6)&lt;=$Q$3,INDEX(LINEST(AH181:AH240,AI181:AT240,TRUE,TRUE),1,12),"")</f>
        <v/>
      </c>
      <c r="BE240" s="9">
        <f>IF((ROW()-6)&lt;=$Q$3,INDEX(LINEST(AH181:AH240,AI181:AT240,TRUE,TRUE),1,11),"")</f>
        <v/>
      </c>
      <c r="BF240" s="9">
        <f>IF((ROW()-6)&lt;=$Q$3,INDEX(LINEST(AH181:AH240,AI181:AT240,TRUE,TRUE),1,10),"")</f>
        <v/>
      </c>
      <c r="BG240" s="9">
        <f>IF((ROW()-6)&lt;=$Q$3,INDEX(LINEST(AH181:AH240,AI181:AT240,TRUE,TRUE),1,9),"")</f>
        <v/>
      </c>
      <c r="BH240" s="9">
        <f>IF((ROW()-6)&lt;=$Q$3,INDEX(LINEST(AH181:AH240,AI181:AT240,TRUE,TRUE),1,8),"")</f>
        <v/>
      </c>
      <c r="BI240" s="9">
        <f>IF((ROW()-6)&lt;=$Q$3,INDEX(LINEST(AH181:AH240,AI181:AT240,TRUE,TRUE),1,7),"")</f>
        <v/>
      </c>
      <c r="BJ240" s="9">
        <f>IF((ROW()-6)&lt;=$Q$3,INDEX(LINEST(AH181:AH240,AI181:AT240,TRUE,TRUE),1,6),"")</f>
        <v/>
      </c>
      <c r="BK240" s="9">
        <f>IF((ROW()-6)&lt;=$Q$3,INDEX(LINEST(AH181:AH240,AI181:AT240,TRUE,TRUE),1,5),"")</f>
        <v/>
      </c>
      <c r="BL240" s="9">
        <f>IF((ROW()-6)&lt;=$Q$3,INDEX(LINEST(AH181:AH240,AI181:AT240,TRUE,TRUE),1,4),"")</f>
        <v/>
      </c>
      <c r="BM240" s="9">
        <f>IF((ROW()-6)&lt;=$Q$3,INDEX(LINEST(AH181:AH240,AI181:AT240,TRUE,TRUE),1,3),"")</f>
        <v/>
      </c>
      <c r="BN240" s="9">
        <f>IF((ROW()-6)&lt;=$Q$3,INDEX(LINEST(AH181:AH240,AI181:AT240,TRUE,TRUE),1,2),"")</f>
        <v/>
      </c>
      <c r="BO240" s="9">
        <f>IF((ROW()-6)&lt;=$Q$3,INDEX(LINEST(AH181:AH240,AI181:AT240,TRUE,TRUE),1,1),"")</f>
        <v/>
      </c>
      <c r="BP240" s="10">
        <f>IF((ROW()-6)&lt;=$Q$3,INDEX(LINEST(AH181:AH240,AI181:AT240,TRUE,TRUE),3,1),"")</f>
        <v/>
      </c>
      <c r="BR240" s="9">
        <f>IF(AND((ROW()-6)&lt;=$Q$3,ISNUMBER(BC239)),BC239/$Q$4+BD239*AI240+BE239*AJ240+BF239*AK240+BG239*AL240+BH239*AM240+BI239*AN240+BJ239*AO240+BK239*AP240+BL239*AQ240+BM239*AR240+BN239*AS240+BO239*AT240,"")</f>
        <v/>
      </c>
      <c r="BS240">
        <f>IF(ISNUMBER(BR240),AVERAGE(AH180:AH239),"")</f>
        <v/>
      </c>
      <c r="BT240">
        <f>IF(ISNUMBER(BR240),(AH240-BR240)^2,"")</f>
        <v/>
      </c>
      <c r="BU240">
        <f>IF(ISNUMBER(BR240),AH240^2,"")</f>
        <v/>
      </c>
      <c r="BV240">
        <f>IF(ISNUMBER(BR240),(AH240-BS240)^2,"")</f>
        <v/>
      </c>
    </row>
    <row r="241">
      <c r="O241">
        <f>IF($R241="","",CHOOSE($Q$2,YEAR(R241)*12+MONTH(R241),INT((R241-2)/7),YEAR(R241)*4+ROUNDUP(MONTH(R241)/3)))</f>
        <v/>
      </c>
      <c r="P241">
        <f>IF($R241="","",IF($R242="",1,IF(O241&lt;&gt;O242,1,0)))</f>
        <v/>
      </c>
      <c r="Q241">
        <f>IF(P241=1,SUM($P$7:P241),"")</f>
        <v/>
      </c>
      <c r="R241">
        <f>IF($A241="","",IF(ISNUMBER($A241),$A241,IFERROR(DATEVALUE($A241),NA())))</f>
        <v/>
      </c>
      <c r="S241" s="7">
        <f>IFERROR(INDEX($R$7:$R$60000,MATCH(ROW()-6,$Q$7:$Q$60000,0)),"")</f>
        <v/>
      </c>
      <c r="T241">
        <f>IFERROR(INDEX($B$7:$B$60000,MATCH(ROW()-6,$Q$7:$Q$60000,0)),"")</f>
        <v/>
      </c>
      <c r="U241">
        <f>IFERROR(INDEX($C$7:$C$60000,MATCH(ROW()-6,$Q$7:$Q$60000,0)),"")</f>
        <v/>
      </c>
      <c r="V241">
        <f>IFERROR(INDEX($D$7:$D$60000,MATCH(ROW()-6,$Q$7:$Q$60000,0)),"")</f>
        <v/>
      </c>
      <c r="W241">
        <f>IFERROR(INDEX($E$7:$E$60000,MATCH(ROW()-6,$Q$7:$Q$60000,0)),"")</f>
        <v/>
      </c>
      <c r="X241">
        <f>IFERROR(INDEX($F$7:$F$60000,MATCH(ROW()-6,$Q$7:$Q$60000,0)),"")</f>
        <v/>
      </c>
      <c r="Y241">
        <f>IFERROR(INDEX($G$7:$G$60000,MATCH(ROW()-6,$Q$7:$Q$60000,0)),"")</f>
        <v/>
      </c>
      <c r="Z241">
        <f>IFERROR(INDEX($H$7:$H$60000,MATCH(ROW()-6,$Q$7:$Q$60000,0)),"")</f>
        <v/>
      </c>
      <c r="AA241">
        <f>IFERROR(INDEX($I$7:$I$60000,MATCH(ROW()-6,$Q$7:$Q$60000,0)),"")</f>
        <v/>
      </c>
      <c r="AB241">
        <f>IFERROR(INDEX($J$7:$J$60000,MATCH(ROW()-6,$Q$7:$Q$60000,0)),"")</f>
        <v/>
      </c>
      <c r="AC241">
        <f>IFERROR(INDEX($K$7:$K$60000,MATCH(ROW()-6,$Q$7:$Q$60000,0)),"")</f>
        <v/>
      </c>
      <c r="AD241">
        <f>IFERROR(INDEX($L$7:$L$60000,MATCH(ROW()-6,$Q$7:$Q$60000,0)),"")</f>
        <v/>
      </c>
      <c r="AE241">
        <f>IFERROR(INDEX($M$7:$M$60000,MATCH(ROW()-6,$Q$7:$Q$60000,0)),"")</f>
        <v/>
      </c>
      <c r="AF241">
        <f>IFERROR(INDEX($N$7:$N$60000,MATCH(ROW()-6,$Q$7:$Q$60000,0)),"")</f>
        <v/>
      </c>
      <c r="AH241" s="9">
        <f>IF(OR($S241="",$S240=""),"",LN($T241/$T240))</f>
        <v/>
      </c>
      <c r="AI241" s="9">
        <f>IF(OR($S241="",$S240=""),"",$C$2*LN(U241/U240))</f>
        <v/>
      </c>
      <c r="AJ241" s="9">
        <f>IF(OR($S241="",$S240=""),"",$D$2*(V241-V240))</f>
        <v/>
      </c>
      <c r="AK241" s="9">
        <f>IF(OR($S241="",$S240=""),"",$E$2*(W241-W240))</f>
        <v/>
      </c>
      <c r="AL241" s="9">
        <f>IF(OR($S241="",$S240=""),"",$F$2*LN(X241/X240))</f>
        <v/>
      </c>
      <c r="AM241" s="9">
        <f>IF(OR($S241="",$S240=""),"",$G$2*(Y241-Y240))</f>
        <v/>
      </c>
      <c r="AN241" s="9">
        <f>IF(OR($S241="",$S240=""),"",$H$2*LN(Z241/Z240))</f>
        <v/>
      </c>
      <c r="AO241" s="9">
        <f>IF(OR($S241="",$S240=""),"",$I$2*(AA241-AA240))</f>
        <v/>
      </c>
      <c r="AP241" s="9">
        <f>IF(OR($S241="",$S240=""),"",$J$2*LN(AB241/AB240))</f>
        <v/>
      </c>
      <c r="AQ241" s="9">
        <f>IF(OR($S241="",$S240=""),"",$K$2*(AC241-AC240))</f>
        <v/>
      </c>
      <c r="AR241" s="9">
        <f>IF(OR($S241="",$S240=""),"",$L$2*LN(AD241/AD240))</f>
        <v/>
      </c>
      <c r="AS241" s="9">
        <f>IF(OR($S241="",$S240=""),"",$M$2*LN(AE241/AE240))</f>
        <v/>
      </c>
      <c r="AT241" s="9">
        <f>IF(OR($S241="",$S240=""),"",$N$2*LN(AF241/AF240))</f>
        <v/>
      </c>
      <c r="AV241" s="9">
        <f>IF($AH241="","",$AY$16+$AY$4*AI241+$AY$5*AJ241+$AY$6*AK241+$AY$7*AL241+$AY$8*AM241+$AY$9*AN241+$AY$10*AO241+$AY$11*AP241+$AY$12*AQ241+$AY$13*AR241+$AY$14*AS241+$AY$15*AT241)</f>
        <v/>
      </c>
      <c r="BC241" s="10">
        <f>IF((ROW()-6)&lt;=$Q$3,INDEX(LINEST(AH182:AH241,AI182:AT241,TRUE,TRUE),1,13)*$Q$4,"")</f>
        <v/>
      </c>
      <c r="BD241" s="9">
        <f>IF((ROW()-6)&lt;=$Q$3,INDEX(LINEST(AH182:AH241,AI182:AT241,TRUE,TRUE),1,12),"")</f>
        <v/>
      </c>
      <c r="BE241" s="9">
        <f>IF((ROW()-6)&lt;=$Q$3,INDEX(LINEST(AH182:AH241,AI182:AT241,TRUE,TRUE),1,11),"")</f>
        <v/>
      </c>
      <c r="BF241" s="9">
        <f>IF((ROW()-6)&lt;=$Q$3,INDEX(LINEST(AH182:AH241,AI182:AT241,TRUE,TRUE),1,10),"")</f>
        <v/>
      </c>
      <c r="BG241" s="9">
        <f>IF((ROW()-6)&lt;=$Q$3,INDEX(LINEST(AH182:AH241,AI182:AT241,TRUE,TRUE),1,9),"")</f>
        <v/>
      </c>
      <c r="BH241" s="9">
        <f>IF((ROW()-6)&lt;=$Q$3,INDEX(LINEST(AH182:AH241,AI182:AT241,TRUE,TRUE),1,8),"")</f>
        <v/>
      </c>
      <c r="BI241" s="9">
        <f>IF((ROW()-6)&lt;=$Q$3,INDEX(LINEST(AH182:AH241,AI182:AT241,TRUE,TRUE),1,7),"")</f>
        <v/>
      </c>
      <c r="BJ241" s="9">
        <f>IF((ROW()-6)&lt;=$Q$3,INDEX(LINEST(AH182:AH241,AI182:AT241,TRUE,TRUE),1,6),"")</f>
        <v/>
      </c>
      <c r="BK241" s="9">
        <f>IF((ROW()-6)&lt;=$Q$3,INDEX(LINEST(AH182:AH241,AI182:AT241,TRUE,TRUE),1,5),"")</f>
        <v/>
      </c>
      <c r="BL241" s="9">
        <f>IF((ROW()-6)&lt;=$Q$3,INDEX(LINEST(AH182:AH241,AI182:AT241,TRUE,TRUE),1,4),"")</f>
        <v/>
      </c>
      <c r="BM241" s="9">
        <f>IF((ROW()-6)&lt;=$Q$3,INDEX(LINEST(AH182:AH241,AI182:AT241,TRUE,TRUE),1,3),"")</f>
        <v/>
      </c>
      <c r="BN241" s="9">
        <f>IF((ROW()-6)&lt;=$Q$3,INDEX(LINEST(AH182:AH241,AI182:AT241,TRUE,TRUE),1,2),"")</f>
        <v/>
      </c>
      <c r="BO241" s="9">
        <f>IF((ROW()-6)&lt;=$Q$3,INDEX(LINEST(AH182:AH241,AI182:AT241,TRUE,TRUE),1,1),"")</f>
        <v/>
      </c>
      <c r="BP241" s="10">
        <f>IF((ROW()-6)&lt;=$Q$3,INDEX(LINEST(AH182:AH241,AI182:AT241,TRUE,TRUE),3,1),"")</f>
        <v/>
      </c>
      <c r="BR241" s="9">
        <f>IF(AND((ROW()-6)&lt;=$Q$3,ISNUMBER(BC240)),BC240/$Q$4+BD240*AI241+BE240*AJ241+BF240*AK241+BG240*AL241+BH240*AM241+BI240*AN241+BJ240*AO241+BK240*AP241+BL240*AQ241+BM240*AR241+BN240*AS241+BO240*AT241,"")</f>
        <v/>
      </c>
      <c r="BS241">
        <f>IF(ISNUMBER(BR241),AVERAGE(AH181:AH240),"")</f>
        <v/>
      </c>
      <c r="BT241">
        <f>IF(ISNUMBER(BR241),(AH241-BR241)^2,"")</f>
        <v/>
      </c>
      <c r="BU241">
        <f>IF(ISNUMBER(BR241),AH241^2,"")</f>
        <v/>
      </c>
      <c r="BV241">
        <f>IF(ISNUMBER(BR241),(AH241-BS241)^2,"")</f>
        <v/>
      </c>
    </row>
    <row r="242">
      <c r="O242">
        <f>IF($R242="","",CHOOSE($Q$2,YEAR(R242)*12+MONTH(R242),INT((R242-2)/7),YEAR(R242)*4+ROUNDUP(MONTH(R242)/3)))</f>
        <v/>
      </c>
      <c r="P242">
        <f>IF($R242="","",IF($R243="",1,IF(O242&lt;&gt;O243,1,0)))</f>
        <v/>
      </c>
      <c r="Q242">
        <f>IF(P242=1,SUM($P$7:P242),"")</f>
        <v/>
      </c>
      <c r="R242">
        <f>IF($A242="","",IF(ISNUMBER($A242),$A242,IFERROR(DATEVALUE($A242),NA())))</f>
        <v/>
      </c>
      <c r="S242" s="7">
        <f>IFERROR(INDEX($R$7:$R$60000,MATCH(ROW()-6,$Q$7:$Q$60000,0)),"")</f>
        <v/>
      </c>
      <c r="T242">
        <f>IFERROR(INDEX($B$7:$B$60000,MATCH(ROW()-6,$Q$7:$Q$60000,0)),"")</f>
        <v/>
      </c>
      <c r="U242">
        <f>IFERROR(INDEX($C$7:$C$60000,MATCH(ROW()-6,$Q$7:$Q$60000,0)),"")</f>
        <v/>
      </c>
      <c r="V242">
        <f>IFERROR(INDEX($D$7:$D$60000,MATCH(ROW()-6,$Q$7:$Q$60000,0)),"")</f>
        <v/>
      </c>
      <c r="W242">
        <f>IFERROR(INDEX($E$7:$E$60000,MATCH(ROW()-6,$Q$7:$Q$60000,0)),"")</f>
        <v/>
      </c>
      <c r="X242">
        <f>IFERROR(INDEX($F$7:$F$60000,MATCH(ROW()-6,$Q$7:$Q$60000,0)),"")</f>
        <v/>
      </c>
      <c r="Y242">
        <f>IFERROR(INDEX($G$7:$G$60000,MATCH(ROW()-6,$Q$7:$Q$60000,0)),"")</f>
        <v/>
      </c>
      <c r="Z242">
        <f>IFERROR(INDEX($H$7:$H$60000,MATCH(ROW()-6,$Q$7:$Q$60000,0)),"")</f>
        <v/>
      </c>
      <c r="AA242">
        <f>IFERROR(INDEX($I$7:$I$60000,MATCH(ROW()-6,$Q$7:$Q$60000,0)),"")</f>
        <v/>
      </c>
      <c r="AB242">
        <f>IFERROR(INDEX($J$7:$J$60000,MATCH(ROW()-6,$Q$7:$Q$60000,0)),"")</f>
        <v/>
      </c>
      <c r="AC242">
        <f>IFERROR(INDEX($K$7:$K$60000,MATCH(ROW()-6,$Q$7:$Q$60000,0)),"")</f>
        <v/>
      </c>
      <c r="AD242">
        <f>IFERROR(INDEX($L$7:$L$60000,MATCH(ROW()-6,$Q$7:$Q$60000,0)),"")</f>
        <v/>
      </c>
      <c r="AE242">
        <f>IFERROR(INDEX($M$7:$M$60000,MATCH(ROW()-6,$Q$7:$Q$60000,0)),"")</f>
        <v/>
      </c>
      <c r="AF242">
        <f>IFERROR(INDEX($N$7:$N$60000,MATCH(ROW()-6,$Q$7:$Q$60000,0)),"")</f>
        <v/>
      </c>
      <c r="AH242" s="9">
        <f>IF(OR($S242="",$S241=""),"",LN($T242/$T241))</f>
        <v/>
      </c>
      <c r="AI242" s="9">
        <f>IF(OR($S242="",$S241=""),"",$C$2*LN(U242/U241))</f>
        <v/>
      </c>
      <c r="AJ242" s="9">
        <f>IF(OR($S242="",$S241=""),"",$D$2*(V242-V241))</f>
        <v/>
      </c>
      <c r="AK242" s="9">
        <f>IF(OR($S242="",$S241=""),"",$E$2*(W242-W241))</f>
        <v/>
      </c>
      <c r="AL242" s="9">
        <f>IF(OR($S242="",$S241=""),"",$F$2*LN(X242/X241))</f>
        <v/>
      </c>
      <c r="AM242" s="9">
        <f>IF(OR($S242="",$S241=""),"",$G$2*(Y242-Y241))</f>
        <v/>
      </c>
      <c r="AN242" s="9">
        <f>IF(OR($S242="",$S241=""),"",$H$2*LN(Z242/Z241))</f>
        <v/>
      </c>
      <c r="AO242" s="9">
        <f>IF(OR($S242="",$S241=""),"",$I$2*(AA242-AA241))</f>
        <v/>
      </c>
      <c r="AP242" s="9">
        <f>IF(OR($S242="",$S241=""),"",$J$2*LN(AB242/AB241))</f>
        <v/>
      </c>
      <c r="AQ242" s="9">
        <f>IF(OR($S242="",$S241=""),"",$K$2*(AC242-AC241))</f>
        <v/>
      </c>
      <c r="AR242" s="9">
        <f>IF(OR($S242="",$S241=""),"",$L$2*LN(AD242/AD241))</f>
        <v/>
      </c>
      <c r="AS242" s="9">
        <f>IF(OR($S242="",$S241=""),"",$M$2*LN(AE242/AE241))</f>
        <v/>
      </c>
      <c r="AT242" s="9">
        <f>IF(OR($S242="",$S241=""),"",$N$2*LN(AF242/AF241))</f>
        <v/>
      </c>
      <c r="AV242" s="9">
        <f>IF($AH242="","",$AY$16+$AY$4*AI242+$AY$5*AJ242+$AY$6*AK242+$AY$7*AL242+$AY$8*AM242+$AY$9*AN242+$AY$10*AO242+$AY$11*AP242+$AY$12*AQ242+$AY$13*AR242+$AY$14*AS242+$AY$15*AT242)</f>
        <v/>
      </c>
      <c r="BC242" s="10">
        <f>IF((ROW()-6)&lt;=$Q$3,INDEX(LINEST(AH183:AH242,AI183:AT242,TRUE,TRUE),1,13)*$Q$4,"")</f>
        <v/>
      </c>
      <c r="BD242" s="9">
        <f>IF((ROW()-6)&lt;=$Q$3,INDEX(LINEST(AH183:AH242,AI183:AT242,TRUE,TRUE),1,12),"")</f>
        <v/>
      </c>
      <c r="BE242" s="9">
        <f>IF((ROW()-6)&lt;=$Q$3,INDEX(LINEST(AH183:AH242,AI183:AT242,TRUE,TRUE),1,11),"")</f>
        <v/>
      </c>
      <c r="BF242" s="9">
        <f>IF((ROW()-6)&lt;=$Q$3,INDEX(LINEST(AH183:AH242,AI183:AT242,TRUE,TRUE),1,10),"")</f>
        <v/>
      </c>
      <c r="BG242" s="9">
        <f>IF((ROW()-6)&lt;=$Q$3,INDEX(LINEST(AH183:AH242,AI183:AT242,TRUE,TRUE),1,9),"")</f>
        <v/>
      </c>
      <c r="BH242" s="9">
        <f>IF((ROW()-6)&lt;=$Q$3,INDEX(LINEST(AH183:AH242,AI183:AT242,TRUE,TRUE),1,8),"")</f>
        <v/>
      </c>
      <c r="BI242" s="9">
        <f>IF((ROW()-6)&lt;=$Q$3,INDEX(LINEST(AH183:AH242,AI183:AT242,TRUE,TRUE),1,7),"")</f>
        <v/>
      </c>
      <c r="BJ242" s="9">
        <f>IF((ROW()-6)&lt;=$Q$3,INDEX(LINEST(AH183:AH242,AI183:AT242,TRUE,TRUE),1,6),"")</f>
        <v/>
      </c>
      <c r="BK242" s="9">
        <f>IF((ROW()-6)&lt;=$Q$3,INDEX(LINEST(AH183:AH242,AI183:AT242,TRUE,TRUE),1,5),"")</f>
        <v/>
      </c>
      <c r="BL242" s="9">
        <f>IF((ROW()-6)&lt;=$Q$3,INDEX(LINEST(AH183:AH242,AI183:AT242,TRUE,TRUE),1,4),"")</f>
        <v/>
      </c>
      <c r="BM242" s="9">
        <f>IF((ROW()-6)&lt;=$Q$3,INDEX(LINEST(AH183:AH242,AI183:AT242,TRUE,TRUE),1,3),"")</f>
        <v/>
      </c>
      <c r="BN242" s="9">
        <f>IF((ROW()-6)&lt;=$Q$3,INDEX(LINEST(AH183:AH242,AI183:AT242,TRUE,TRUE),1,2),"")</f>
        <v/>
      </c>
      <c r="BO242" s="9">
        <f>IF((ROW()-6)&lt;=$Q$3,INDEX(LINEST(AH183:AH242,AI183:AT242,TRUE,TRUE),1,1),"")</f>
        <v/>
      </c>
      <c r="BP242" s="10">
        <f>IF((ROW()-6)&lt;=$Q$3,INDEX(LINEST(AH183:AH242,AI183:AT242,TRUE,TRUE),3,1),"")</f>
        <v/>
      </c>
      <c r="BR242" s="9">
        <f>IF(AND((ROW()-6)&lt;=$Q$3,ISNUMBER(BC241)),BC241/$Q$4+BD241*AI242+BE241*AJ242+BF241*AK242+BG241*AL242+BH241*AM242+BI241*AN242+BJ241*AO242+BK241*AP242+BL241*AQ242+BM241*AR242+BN241*AS242+BO241*AT242,"")</f>
        <v/>
      </c>
      <c r="BS242">
        <f>IF(ISNUMBER(BR242),AVERAGE(AH182:AH241),"")</f>
        <v/>
      </c>
      <c r="BT242">
        <f>IF(ISNUMBER(BR242),(AH242-BR242)^2,"")</f>
        <v/>
      </c>
      <c r="BU242">
        <f>IF(ISNUMBER(BR242),AH242^2,"")</f>
        <v/>
      </c>
      <c r="BV242">
        <f>IF(ISNUMBER(BR242),(AH242-BS242)^2,"")</f>
        <v/>
      </c>
    </row>
    <row r="243">
      <c r="O243">
        <f>IF($R243="","",CHOOSE($Q$2,YEAR(R243)*12+MONTH(R243),INT((R243-2)/7),YEAR(R243)*4+ROUNDUP(MONTH(R243)/3)))</f>
        <v/>
      </c>
      <c r="P243">
        <f>IF($R243="","",IF($R244="",1,IF(O243&lt;&gt;O244,1,0)))</f>
        <v/>
      </c>
      <c r="Q243">
        <f>IF(P243=1,SUM($P$7:P243),"")</f>
        <v/>
      </c>
      <c r="R243">
        <f>IF($A243="","",IF(ISNUMBER($A243),$A243,IFERROR(DATEVALUE($A243),NA())))</f>
        <v/>
      </c>
      <c r="S243" s="7">
        <f>IFERROR(INDEX($R$7:$R$60000,MATCH(ROW()-6,$Q$7:$Q$60000,0)),"")</f>
        <v/>
      </c>
      <c r="T243">
        <f>IFERROR(INDEX($B$7:$B$60000,MATCH(ROW()-6,$Q$7:$Q$60000,0)),"")</f>
        <v/>
      </c>
      <c r="U243">
        <f>IFERROR(INDEX($C$7:$C$60000,MATCH(ROW()-6,$Q$7:$Q$60000,0)),"")</f>
        <v/>
      </c>
      <c r="V243">
        <f>IFERROR(INDEX($D$7:$D$60000,MATCH(ROW()-6,$Q$7:$Q$60000,0)),"")</f>
        <v/>
      </c>
      <c r="W243">
        <f>IFERROR(INDEX($E$7:$E$60000,MATCH(ROW()-6,$Q$7:$Q$60000,0)),"")</f>
        <v/>
      </c>
      <c r="X243">
        <f>IFERROR(INDEX($F$7:$F$60000,MATCH(ROW()-6,$Q$7:$Q$60000,0)),"")</f>
        <v/>
      </c>
      <c r="Y243">
        <f>IFERROR(INDEX($G$7:$G$60000,MATCH(ROW()-6,$Q$7:$Q$60000,0)),"")</f>
        <v/>
      </c>
      <c r="Z243">
        <f>IFERROR(INDEX($H$7:$H$60000,MATCH(ROW()-6,$Q$7:$Q$60000,0)),"")</f>
        <v/>
      </c>
      <c r="AA243">
        <f>IFERROR(INDEX($I$7:$I$60000,MATCH(ROW()-6,$Q$7:$Q$60000,0)),"")</f>
        <v/>
      </c>
      <c r="AB243">
        <f>IFERROR(INDEX($J$7:$J$60000,MATCH(ROW()-6,$Q$7:$Q$60000,0)),"")</f>
        <v/>
      </c>
      <c r="AC243">
        <f>IFERROR(INDEX($K$7:$K$60000,MATCH(ROW()-6,$Q$7:$Q$60000,0)),"")</f>
        <v/>
      </c>
      <c r="AD243">
        <f>IFERROR(INDEX($L$7:$L$60000,MATCH(ROW()-6,$Q$7:$Q$60000,0)),"")</f>
        <v/>
      </c>
      <c r="AE243">
        <f>IFERROR(INDEX($M$7:$M$60000,MATCH(ROW()-6,$Q$7:$Q$60000,0)),"")</f>
        <v/>
      </c>
      <c r="AF243">
        <f>IFERROR(INDEX($N$7:$N$60000,MATCH(ROW()-6,$Q$7:$Q$60000,0)),"")</f>
        <v/>
      </c>
      <c r="AH243" s="9">
        <f>IF(OR($S243="",$S242=""),"",LN($T243/$T242))</f>
        <v/>
      </c>
      <c r="AI243" s="9">
        <f>IF(OR($S243="",$S242=""),"",$C$2*LN(U243/U242))</f>
        <v/>
      </c>
      <c r="AJ243" s="9">
        <f>IF(OR($S243="",$S242=""),"",$D$2*(V243-V242))</f>
        <v/>
      </c>
      <c r="AK243" s="9">
        <f>IF(OR($S243="",$S242=""),"",$E$2*(W243-W242))</f>
        <v/>
      </c>
      <c r="AL243" s="9">
        <f>IF(OR($S243="",$S242=""),"",$F$2*LN(X243/X242))</f>
        <v/>
      </c>
      <c r="AM243" s="9">
        <f>IF(OR($S243="",$S242=""),"",$G$2*(Y243-Y242))</f>
        <v/>
      </c>
      <c r="AN243" s="9">
        <f>IF(OR($S243="",$S242=""),"",$H$2*LN(Z243/Z242))</f>
        <v/>
      </c>
      <c r="AO243" s="9">
        <f>IF(OR($S243="",$S242=""),"",$I$2*(AA243-AA242))</f>
        <v/>
      </c>
      <c r="AP243" s="9">
        <f>IF(OR($S243="",$S242=""),"",$J$2*LN(AB243/AB242))</f>
        <v/>
      </c>
      <c r="AQ243" s="9">
        <f>IF(OR($S243="",$S242=""),"",$K$2*(AC243-AC242))</f>
        <v/>
      </c>
      <c r="AR243" s="9">
        <f>IF(OR($S243="",$S242=""),"",$L$2*LN(AD243/AD242))</f>
        <v/>
      </c>
      <c r="AS243" s="9">
        <f>IF(OR($S243="",$S242=""),"",$M$2*LN(AE243/AE242))</f>
        <v/>
      </c>
      <c r="AT243" s="9">
        <f>IF(OR($S243="",$S242=""),"",$N$2*LN(AF243/AF242))</f>
        <v/>
      </c>
      <c r="AV243" s="9">
        <f>IF($AH243="","",$AY$16+$AY$4*AI243+$AY$5*AJ243+$AY$6*AK243+$AY$7*AL243+$AY$8*AM243+$AY$9*AN243+$AY$10*AO243+$AY$11*AP243+$AY$12*AQ243+$AY$13*AR243+$AY$14*AS243+$AY$15*AT243)</f>
        <v/>
      </c>
      <c r="BC243" s="10">
        <f>IF((ROW()-6)&lt;=$Q$3,INDEX(LINEST(AH184:AH243,AI184:AT243,TRUE,TRUE),1,13)*$Q$4,"")</f>
        <v/>
      </c>
      <c r="BD243" s="9">
        <f>IF((ROW()-6)&lt;=$Q$3,INDEX(LINEST(AH184:AH243,AI184:AT243,TRUE,TRUE),1,12),"")</f>
        <v/>
      </c>
      <c r="BE243" s="9">
        <f>IF((ROW()-6)&lt;=$Q$3,INDEX(LINEST(AH184:AH243,AI184:AT243,TRUE,TRUE),1,11),"")</f>
        <v/>
      </c>
      <c r="BF243" s="9">
        <f>IF((ROW()-6)&lt;=$Q$3,INDEX(LINEST(AH184:AH243,AI184:AT243,TRUE,TRUE),1,10),"")</f>
        <v/>
      </c>
      <c r="BG243" s="9">
        <f>IF((ROW()-6)&lt;=$Q$3,INDEX(LINEST(AH184:AH243,AI184:AT243,TRUE,TRUE),1,9),"")</f>
        <v/>
      </c>
      <c r="BH243" s="9">
        <f>IF((ROW()-6)&lt;=$Q$3,INDEX(LINEST(AH184:AH243,AI184:AT243,TRUE,TRUE),1,8),"")</f>
        <v/>
      </c>
      <c r="BI243" s="9">
        <f>IF((ROW()-6)&lt;=$Q$3,INDEX(LINEST(AH184:AH243,AI184:AT243,TRUE,TRUE),1,7),"")</f>
        <v/>
      </c>
      <c r="BJ243" s="9">
        <f>IF((ROW()-6)&lt;=$Q$3,INDEX(LINEST(AH184:AH243,AI184:AT243,TRUE,TRUE),1,6),"")</f>
        <v/>
      </c>
      <c r="BK243" s="9">
        <f>IF((ROW()-6)&lt;=$Q$3,INDEX(LINEST(AH184:AH243,AI184:AT243,TRUE,TRUE),1,5),"")</f>
        <v/>
      </c>
      <c r="BL243" s="9">
        <f>IF((ROW()-6)&lt;=$Q$3,INDEX(LINEST(AH184:AH243,AI184:AT243,TRUE,TRUE),1,4),"")</f>
        <v/>
      </c>
      <c r="BM243" s="9">
        <f>IF((ROW()-6)&lt;=$Q$3,INDEX(LINEST(AH184:AH243,AI184:AT243,TRUE,TRUE),1,3),"")</f>
        <v/>
      </c>
      <c r="BN243" s="9">
        <f>IF((ROW()-6)&lt;=$Q$3,INDEX(LINEST(AH184:AH243,AI184:AT243,TRUE,TRUE),1,2),"")</f>
        <v/>
      </c>
      <c r="BO243" s="9">
        <f>IF((ROW()-6)&lt;=$Q$3,INDEX(LINEST(AH184:AH243,AI184:AT243,TRUE,TRUE),1,1),"")</f>
        <v/>
      </c>
      <c r="BP243" s="10">
        <f>IF((ROW()-6)&lt;=$Q$3,INDEX(LINEST(AH184:AH243,AI184:AT243,TRUE,TRUE),3,1),"")</f>
        <v/>
      </c>
      <c r="BR243" s="9">
        <f>IF(AND((ROW()-6)&lt;=$Q$3,ISNUMBER(BC242)),BC242/$Q$4+BD242*AI243+BE242*AJ243+BF242*AK243+BG242*AL243+BH242*AM243+BI242*AN243+BJ242*AO243+BK242*AP243+BL242*AQ243+BM242*AR243+BN242*AS243+BO242*AT243,"")</f>
        <v/>
      </c>
      <c r="BS243">
        <f>IF(ISNUMBER(BR243),AVERAGE(AH183:AH242),"")</f>
        <v/>
      </c>
      <c r="BT243">
        <f>IF(ISNUMBER(BR243),(AH243-BR243)^2,"")</f>
        <v/>
      </c>
      <c r="BU243">
        <f>IF(ISNUMBER(BR243),AH243^2,"")</f>
        <v/>
      </c>
      <c r="BV243">
        <f>IF(ISNUMBER(BR243),(AH243-BS243)^2,"")</f>
        <v/>
      </c>
    </row>
    <row r="244">
      <c r="O244">
        <f>IF($R244="","",CHOOSE($Q$2,YEAR(R244)*12+MONTH(R244),INT((R244-2)/7),YEAR(R244)*4+ROUNDUP(MONTH(R244)/3)))</f>
        <v/>
      </c>
      <c r="P244">
        <f>IF($R244="","",IF($R245="",1,IF(O244&lt;&gt;O245,1,0)))</f>
        <v/>
      </c>
      <c r="Q244">
        <f>IF(P244=1,SUM($P$7:P244),"")</f>
        <v/>
      </c>
      <c r="R244">
        <f>IF($A244="","",IF(ISNUMBER($A244),$A244,IFERROR(DATEVALUE($A244),NA())))</f>
        <v/>
      </c>
      <c r="S244" s="7">
        <f>IFERROR(INDEX($R$7:$R$60000,MATCH(ROW()-6,$Q$7:$Q$60000,0)),"")</f>
        <v/>
      </c>
      <c r="T244">
        <f>IFERROR(INDEX($B$7:$B$60000,MATCH(ROW()-6,$Q$7:$Q$60000,0)),"")</f>
        <v/>
      </c>
      <c r="U244">
        <f>IFERROR(INDEX($C$7:$C$60000,MATCH(ROW()-6,$Q$7:$Q$60000,0)),"")</f>
        <v/>
      </c>
      <c r="V244">
        <f>IFERROR(INDEX($D$7:$D$60000,MATCH(ROW()-6,$Q$7:$Q$60000,0)),"")</f>
        <v/>
      </c>
      <c r="W244">
        <f>IFERROR(INDEX($E$7:$E$60000,MATCH(ROW()-6,$Q$7:$Q$60000,0)),"")</f>
        <v/>
      </c>
      <c r="X244">
        <f>IFERROR(INDEX($F$7:$F$60000,MATCH(ROW()-6,$Q$7:$Q$60000,0)),"")</f>
        <v/>
      </c>
      <c r="Y244">
        <f>IFERROR(INDEX($G$7:$G$60000,MATCH(ROW()-6,$Q$7:$Q$60000,0)),"")</f>
        <v/>
      </c>
      <c r="Z244">
        <f>IFERROR(INDEX($H$7:$H$60000,MATCH(ROW()-6,$Q$7:$Q$60000,0)),"")</f>
        <v/>
      </c>
      <c r="AA244">
        <f>IFERROR(INDEX($I$7:$I$60000,MATCH(ROW()-6,$Q$7:$Q$60000,0)),"")</f>
        <v/>
      </c>
      <c r="AB244">
        <f>IFERROR(INDEX($J$7:$J$60000,MATCH(ROW()-6,$Q$7:$Q$60000,0)),"")</f>
        <v/>
      </c>
      <c r="AC244">
        <f>IFERROR(INDEX($K$7:$K$60000,MATCH(ROW()-6,$Q$7:$Q$60000,0)),"")</f>
        <v/>
      </c>
      <c r="AD244">
        <f>IFERROR(INDEX($L$7:$L$60000,MATCH(ROW()-6,$Q$7:$Q$60000,0)),"")</f>
        <v/>
      </c>
      <c r="AE244">
        <f>IFERROR(INDEX($M$7:$M$60000,MATCH(ROW()-6,$Q$7:$Q$60000,0)),"")</f>
        <v/>
      </c>
      <c r="AF244">
        <f>IFERROR(INDEX($N$7:$N$60000,MATCH(ROW()-6,$Q$7:$Q$60000,0)),"")</f>
        <v/>
      </c>
      <c r="AH244" s="9">
        <f>IF(OR($S244="",$S243=""),"",LN($T244/$T243))</f>
        <v/>
      </c>
      <c r="AI244" s="9">
        <f>IF(OR($S244="",$S243=""),"",$C$2*LN(U244/U243))</f>
        <v/>
      </c>
      <c r="AJ244" s="9">
        <f>IF(OR($S244="",$S243=""),"",$D$2*(V244-V243))</f>
        <v/>
      </c>
      <c r="AK244" s="9">
        <f>IF(OR($S244="",$S243=""),"",$E$2*(W244-W243))</f>
        <v/>
      </c>
      <c r="AL244" s="9">
        <f>IF(OR($S244="",$S243=""),"",$F$2*LN(X244/X243))</f>
        <v/>
      </c>
      <c r="AM244" s="9">
        <f>IF(OR($S244="",$S243=""),"",$G$2*(Y244-Y243))</f>
        <v/>
      </c>
      <c r="AN244" s="9">
        <f>IF(OR($S244="",$S243=""),"",$H$2*LN(Z244/Z243))</f>
        <v/>
      </c>
      <c r="AO244" s="9">
        <f>IF(OR($S244="",$S243=""),"",$I$2*(AA244-AA243))</f>
        <v/>
      </c>
      <c r="AP244" s="9">
        <f>IF(OR($S244="",$S243=""),"",$J$2*LN(AB244/AB243))</f>
        <v/>
      </c>
      <c r="AQ244" s="9">
        <f>IF(OR($S244="",$S243=""),"",$K$2*(AC244-AC243))</f>
        <v/>
      </c>
      <c r="AR244" s="9">
        <f>IF(OR($S244="",$S243=""),"",$L$2*LN(AD244/AD243))</f>
        <v/>
      </c>
      <c r="AS244" s="9">
        <f>IF(OR($S244="",$S243=""),"",$M$2*LN(AE244/AE243))</f>
        <v/>
      </c>
      <c r="AT244" s="9">
        <f>IF(OR($S244="",$S243=""),"",$N$2*LN(AF244/AF243))</f>
        <v/>
      </c>
      <c r="AV244" s="9">
        <f>IF($AH244="","",$AY$16+$AY$4*AI244+$AY$5*AJ244+$AY$6*AK244+$AY$7*AL244+$AY$8*AM244+$AY$9*AN244+$AY$10*AO244+$AY$11*AP244+$AY$12*AQ244+$AY$13*AR244+$AY$14*AS244+$AY$15*AT244)</f>
        <v/>
      </c>
      <c r="BC244" s="10">
        <f>IF((ROW()-6)&lt;=$Q$3,INDEX(LINEST(AH185:AH244,AI185:AT244,TRUE,TRUE),1,13)*$Q$4,"")</f>
        <v/>
      </c>
      <c r="BD244" s="9">
        <f>IF((ROW()-6)&lt;=$Q$3,INDEX(LINEST(AH185:AH244,AI185:AT244,TRUE,TRUE),1,12),"")</f>
        <v/>
      </c>
      <c r="BE244" s="9">
        <f>IF((ROW()-6)&lt;=$Q$3,INDEX(LINEST(AH185:AH244,AI185:AT244,TRUE,TRUE),1,11),"")</f>
        <v/>
      </c>
      <c r="BF244" s="9">
        <f>IF((ROW()-6)&lt;=$Q$3,INDEX(LINEST(AH185:AH244,AI185:AT244,TRUE,TRUE),1,10),"")</f>
        <v/>
      </c>
      <c r="BG244" s="9">
        <f>IF((ROW()-6)&lt;=$Q$3,INDEX(LINEST(AH185:AH244,AI185:AT244,TRUE,TRUE),1,9),"")</f>
        <v/>
      </c>
      <c r="BH244" s="9">
        <f>IF((ROW()-6)&lt;=$Q$3,INDEX(LINEST(AH185:AH244,AI185:AT244,TRUE,TRUE),1,8),"")</f>
        <v/>
      </c>
      <c r="BI244" s="9">
        <f>IF((ROW()-6)&lt;=$Q$3,INDEX(LINEST(AH185:AH244,AI185:AT244,TRUE,TRUE),1,7),"")</f>
        <v/>
      </c>
      <c r="BJ244" s="9">
        <f>IF((ROW()-6)&lt;=$Q$3,INDEX(LINEST(AH185:AH244,AI185:AT244,TRUE,TRUE),1,6),"")</f>
        <v/>
      </c>
      <c r="BK244" s="9">
        <f>IF((ROW()-6)&lt;=$Q$3,INDEX(LINEST(AH185:AH244,AI185:AT244,TRUE,TRUE),1,5),"")</f>
        <v/>
      </c>
      <c r="BL244" s="9">
        <f>IF((ROW()-6)&lt;=$Q$3,INDEX(LINEST(AH185:AH244,AI185:AT244,TRUE,TRUE),1,4),"")</f>
        <v/>
      </c>
      <c r="BM244" s="9">
        <f>IF((ROW()-6)&lt;=$Q$3,INDEX(LINEST(AH185:AH244,AI185:AT244,TRUE,TRUE),1,3),"")</f>
        <v/>
      </c>
      <c r="BN244" s="9">
        <f>IF((ROW()-6)&lt;=$Q$3,INDEX(LINEST(AH185:AH244,AI185:AT244,TRUE,TRUE),1,2),"")</f>
        <v/>
      </c>
      <c r="BO244" s="9">
        <f>IF((ROW()-6)&lt;=$Q$3,INDEX(LINEST(AH185:AH244,AI185:AT244,TRUE,TRUE),1,1),"")</f>
        <v/>
      </c>
      <c r="BP244" s="10">
        <f>IF((ROW()-6)&lt;=$Q$3,INDEX(LINEST(AH185:AH244,AI185:AT244,TRUE,TRUE),3,1),"")</f>
        <v/>
      </c>
      <c r="BR244" s="9">
        <f>IF(AND((ROW()-6)&lt;=$Q$3,ISNUMBER(BC243)),BC243/$Q$4+BD243*AI244+BE243*AJ244+BF243*AK244+BG243*AL244+BH243*AM244+BI243*AN244+BJ243*AO244+BK243*AP244+BL243*AQ244+BM243*AR244+BN243*AS244+BO243*AT244,"")</f>
        <v/>
      </c>
      <c r="BS244">
        <f>IF(ISNUMBER(BR244),AVERAGE(AH184:AH243),"")</f>
        <v/>
      </c>
      <c r="BT244">
        <f>IF(ISNUMBER(BR244),(AH244-BR244)^2,"")</f>
        <v/>
      </c>
      <c r="BU244">
        <f>IF(ISNUMBER(BR244),AH244^2,"")</f>
        <v/>
      </c>
      <c r="BV244">
        <f>IF(ISNUMBER(BR244),(AH244-BS244)^2,"")</f>
        <v/>
      </c>
    </row>
    <row r="245">
      <c r="O245">
        <f>IF($R245="","",CHOOSE($Q$2,YEAR(R245)*12+MONTH(R245),INT((R245-2)/7),YEAR(R245)*4+ROUNDUP(MONTH(R245)/3)))</f>
        <v/>
      </c>
      <c r="P245">
        <f>IF($R245="","",IF($R246="",1,IF(O245&lt;&gt;O246,1,0)))</f>
        <v/>
      </c>
      <c r="Q245">
        <f>IF(P245=1,SUM($P$7:P245),"")</f>
        <v/>
      </c>
      <c r="R245">
        <f>IF($A245="","",IF(ISNUMBER($A245),$A245,IFERROR(DATEVALUE($A245),NA())))</f>
        <v/>
      </c>
      <c r="S245" s="7">
        <f>IFERROR(INDEX($R$7:$R$60000,MATCH(ROW()-6,$Q$7:$Q$60000,0)),"")</f>
        <v/>
      </c>
      <c r="T245">
        <f>IFERROR(INDEX($B$7:$B$60000,MATCH(ROW()-6,$Q$7:$Q$60000,0)),"")</f>
        <v/>
      </c>
      <c r="U245">
        <f>IFERROR(INDEX($C$7:$C$60000,MATCH(ROW()-6,$Q$7:$Q$60000,0)),"")</f>
        <v/>
      </c>
      <c r="V245">
        <f>IFERROR(INDEX($D$7:$D$60000,MATCH(ROW()-6,$Q$7:$Q$60000,0)),"")</f>
        <v/>
      </c>
      <c r="W245">
        <f>IFERROR(INDEX($E$7:$E$60000,MATCH(ROW()-6,$Q$7:$Q$60000,0)),"")</f>
        <v/>
      </c>
      <c r="X245">
        <f>IFERROR(INDEX($F$7:$F$60000,MATCH(ROW()-6,$Q$7:$Q$60000,0)),"")</f>
        <v/>
      </c>
      <c r="Y245">
        <f>IFERROR(INDEX($G$7:$G$60000,MATCH(ROW()-6,$Q$7:$Q$60000,0)),"")</f>
        <v/>
      </c>
      <c r="Z245">
        <f>IFERROR(INDEX($H$7:$H$60000,MATCH(ROW()-6,$Q$7:$Q$60000,0)),"")</f>
        <v/>
      </c>
      <c r="AA245">
        <f>IFERROR(INDEX($I$7:$I$60000,MATCH(ROW()-6,$Q$7:$Q$60000,0)),"")</f>
        <v/>
      </c>
      <c r="AB245">
        <f>IFERROR(INDEX($J$7:$J$60000,MATCH(ROW()-6,$Q$7:$Q$60000,0)),"")</f>
        <v/>
      </c>
      <c r="AC245">
        <f>IFERROR(INDEX($K$7:$K$60000,MATCH(ROW()-6,$Q$7:$Q$60000,0)),"")</f>
        <v/>
      </c>
      <c r="AD245">
        <f>IFERROR(INDEX($L$7:$L$60000,MATCH(ROW()-6,$Q$7:$Q$60000,0)),"")</f>
        <v/>
      </c>
      <c r="AE245">
        <f>IFERROR(INDEX($M$7:$M$60000,MATCH(ROW()-6,$Q$7:$Q$60000,0)),"")</f>
        <v/>
      </c>
      <c r="AF245">
        <f>IFERROR(INDEX($N$7:$N$60000,MATCH(ROW()-6,$Q$7:$Q$60000,0)),"")</f>
        <v/>
      </c>
      <c r="AH245" s="9">
        <f>IF(OR($S245="",$S244=""),"",LN($T245/$T244))</f>
        <v/>
      </c>
      <c r="AI245" s="9">
        <f>IF(OR($S245="",$S244=""),"",$C$2*LN(U245/U244))</f>
        <v/>
      </c>
      <c r="AJ245" s="9">
        <f>IF(OR($S245="",$S244=""),"",$D$2*(V245-V244))</f>
        <v/>
      </c>
      <c r="AK245" s="9">
        <f>IF(OR($S245="",$S244=""),"",$E$2*(W245-W244))</f>
        <v/>
      </c>
      <c r="AL245" s="9">
        <f>IF(OR($S245="",$S244=""),"",$F$2*LN(X245/X244))</f>
        <v/>
      </c>
      <c r="AM245" s="9">
        <f>IF(OR($S245="",$S244=""),"",$G$2*(Y245-Y244))</f>
        <v/>
      </c>
      <c r="AN245" s="9">
        <f>IF(OR($S245="",$S244=""),"",$H$2*LN(Z245/Z244))</f>
        <v/>
      </c>
      <c r="AO245" s="9">
        <f>IF(OR($S245="",$S244=""),"",$I$2*(AA245-AA244))</f>
        <v/>
      </c>
      <c r="AP245" s="9">
        <f>IF(OR($S245="",$S244=""),"",$J$2*LN(AB245/AB244))</f>
        <v/>
      </c>
      <c r="AQ245" s="9">
        <f>IF(OR($S245="",$S244=""),"",$K$2*(AC245-AC244))</f>
        <v/>
      </c>
      <c r="AR245" s="9">
        <f>IF(OR($S245="",$S244=""),"",$L$2*LN(AD245/AD244))</f>
        <v/>
      </c>
      <c r="AS245" s="9">
        <f>IF(OR($S245="",$S244=""),"",$M$2*LN(AE245/AE244))</f>
        <v/>
      </c>
      <c r="AT245" s="9">
        <f>IF(OR($S245="",$S244=""),"",$N$2*LN(AF245/AF244))</f>
        <v/>
      </c>
      <c r="AV245" s="9">
        <f>IF($AH245="","",$AY$16+$AY$4*AI245+$AY$5*AJ245+$AY$6*AK245+$AY$7*AL245+$AY$8*AM245+$AY$9*AN245+$AY$10*AO245+$AY$11*AP245+$AY$12*AQ245+$AY$13*AR245+$AY$14*AS245+$AY$15*AT245)</f>
        <v/>
      </c>
      <c r="BC245" s="10">
        <f>IF((ROW()-6)&lt;=$Q$3,INDEX(LINEST(AH186:AH245,AI186:AT245,TRUE,TRUE),1,13)*$Q$4,"")</f>
        <v/>
      </c>
      <c r="BD245" s="9">
        <f>IF((ROW()-6)&lt;=$Q$3,INDEX(LINEST(AH186:AH245,AI186:AT245,TRUE,TRUE),1,12),"")</f>
        <v/>
      </c>
      <c r="BE245" s="9">
        <f>IF((ROW()-6)&lt;=$Q$3,INDEX(LINEST(AH186:AH245,AI186:AT245,TRUE,TRUE),1,11),"")</f>
        <v/>
      </c>
      <c r="BF245" s="9">
        <f>IF((ROW()-6)&lt;=$Q$3,INDEX(LINEST(AH186:AH245,AI186:AT245,TRUE,TRUE),1,10),"")</f>
        <v/>
      </c>
      <c r="BG245" s="9">
        <f>IF((ROW()-6)&lt;=$Q$3,INDEX(LINEST(AH186:AH245,AI186:AT245,TRUE,TRUE),1,9),"")</f>
        <v/>
      </c>
      <c r="BH245" s="9">
        <f>IF((ROW()-6)&lt;=$Q$3,INDEX(LINEST(AH186:AH245,AI186:AT245,TRUE,TRUE),1,8),"")</f>
        <v/>
      </c>
      <c r="BI245" s="9">
        <f>IF((ROW()-6)&lt;=$Q$3,INDEX(LINEST(AH186:AH245,AI186:AT245,TRUE,TRUE),1,7),"")</f>
        <v/>
      </c>
      <c r="BJ245" s="9">
        <f>IF((ROW()-6)&lt;=$Q$3,INDEX(LINEST(AH186:AH245,AI186:AT245,TRUE,TRUE),1,6),"")</f>
        <v/>
      </c>
      <c r="BK245" s="9">
        <f>IF((ROW()-6)&lt;=$Q$3,INDEX(LINEST(AH186:AH245,AI186:AT245,TRUE,TRUE),1,5),"")</f>
        <v/>
      </c>
      <c r="BL245" s="9">
        <f>IF((ROW()-6)&lt;=$Q$3,INDEX(LINEST(AH186:AH245,AI186:AT245,TRUE,TRUE),1,4),"")</f>
        <v/>
      </c>
      <c r="BM245" s="9">
        <f>IF((ROW()-6)&lt;=$Q$3,INDEX(LINEST(AH186:AH245,AI186:AT245,TRUE,TRUE),1,3),"")</f>
        <v/>
      </c>
      <c r="BN245" s="9">
        <f>IF((ROW()-6)&lt;=$Q$3,INDEX(LINEST(AH186:AH245,AI186:AT245,TRUE,TRUE),1,2),"")</f>
        <v/>
      </c>
      <c r="BO245" s="9">
        <f>IF((ROW()-6)&lt;=$Q$3,INDEX(LINEST(AH186:AH245,AI186:AT245,TRUE,TRUE),1,1),"")</f>
        <v/>
      </c>
      <c r="BP245" s="10">
        <f>IF((ROW()-6)&lt;=$Q$3,INDEX(LINEST(AH186:AH245,AI186:AT245,TRUE,TRUE),3,1),"")</f>
        <v/>
      </c>
      <c r="BR245" s="9">
        <f>IF(AND((ROW()-6)&lt;=$Q$3,ISNUMBER(BC244)),BC244/$Q$4+BD244*AI245+BE244*AJ245+BF244*AK245+BG244*AL245+BH244*AM245+BI244*AN245+BJ244*AO245+BK244*AP245+BL244*AQ245+BM244*AR245+BN244*AS245+BO244*AT245,"")</f>
        <v/>
      </c>
      <c r="BS245">
        <f>IF(ISNUMBER(BR245),AVERAGE(AH185:AH244),"")</f>
        <v/>
      </c>
      <c r="BT245">
        <f>IF(ISNUMBER(BR245),(AH245-BR245)^2,"")</f>
        <v/>
      </c>
      <c r="BU245">
        <f>IF(ISNUMBER(BR245),AH245^2,"")</f>
        <v/>
      </c>
      <c r="BV245">
        <f>IF(ISNUMBER(BR245),(AH245-BS245)^2,"")</f>
        <v/>
      </c>
    </row>
    <row r="246">
      <c r="O246">
        <f>IF($R246="","",CHOOSE($Q$2,YEAR(R246)*12+MONTH(R246),INT((R246-2)/7),YEAR(R246)*4+ROUNDUP(MONTH(R246)/3)))</f>
        <v/>
      </c>
      <c r="P246">
        <f>IF($R246="","",IF($R247="",1,IF(O246&lt;&gt;O247,1,0)))</f>
        <v/>
      </c>
      <c r="Q246">
        <f>IF(P246=1,SUM($P$7:P246),"")</f>
        <v/>
      </c>
      <c r="R246">
        <f>IF($A246="","",IF(ISNUMBER($A246),$A246,IFERROR(DATEVALUE($A246),NA())))</f>
        <v/>
      </c>
      <c r="S246" s="7">
        <f>IFERROR(INDEX($R$7:$R$60000,MATCH(ROW()-6,$Q$7:$Q$60000,0)),"")</f>
        <v/>
      </c>
      <c r="T246">
        <f>IFERROR(INDEX($B$7:$B$60000,MATCH(ROW()-6,$Q$7:$Q$60000,0)),"")</f>
        <v/>
      </c>
      <c r="U246">
        <f>IFERROR(INDEX($C$7:$C$60000,MATCH(ROW()-6,$Q$7:$Q$60000,0)),"")</f>
        <v/>
      </c>
      <c r="V246">
        <f>IFERROR(INDEX($D$7:$D$60000,MATCH(ROW()-6,$Q$7:$Q$60000,0)),"")</f>
        <v/>
      </c>
      <c r="W246">
        <f>IFERROR(INDEX($E$7:$E$60000,MATCH(ROW()-6,$Q$7:$Q$60000,0)),"")</f>
        <v/>
      </c>
      <c r="X246">
        <f>IFERROR(INDEX($F$7:$F$60000,MATCH(ROW()-6,$Q$7:$Q$60000,0)),"")</f>
        <v/>
      </c>
      <c r="Y246">
        <f>IFERROR(INDEX($G$7:$G$60000,MATCH(ROW()-6,$Q$7:$Q$60000,0)),"")</f>
        <v/>
      </c>
      <c r="Z246">
        <f>IFERROR(INDEX($H$7:$H$60000,MATCH(ROW()-6,$Q$7:$Q$60000,0)),"")</f>
        <v/>
      </c>
      <c r="AA246">
        <f>IFERROR(INDEX($I$7:$I$60000,MATCH(ROW()-6,$Q$7:$Q$60000,0)),"")</f>
        <v/>
      </c>
      <c r="AB246">
        <f>IFERROR(INDEX($J$7:$J$60000,MATCH(ROW()-6,$Q$7:$Q$60000,0)),"")</f>
        <v/>
      </c>
      <c r="AC246">
        <f>IFERROR(INDEX($K$7:$K$60000,MATCH(ROW()-6,$Q$7:$Q$60000,0)),"")</f>
        <v/>
      </c>
      <c r="AD246">
        <f>IFERROR(INDEX($L$7:$L$60000,MATCH(ROW()-6,$Q$7:$Q$60000,0)),"")</f>
        <v/>
      </c>
      <c r="AE246">
        <f>IFERROR(INDEX($M$7:$M$60000,MATCH(ROW()-6,$Q$7:$Q$60000,0)),"")</f>
        <v/>
      </c>
      <c r="AF246">
        <f>IFERROR(INDEX($N$7:$N$60000,MATCH(ROW()-6,$Q$7:$Q$60000,0)),"")</f>
        <v/>
      </c>
      <c r="AH246" s="9">
        <f>IF(OR($S246="",$S245=""),"",LN($T246/$T245))</f>
        <v/>
      </c>
      <c r="AI246" s="9">
        <f>IF(OR($S246="",$S245=""),"",$C$2*LN(U246/U245))</f>
        <v/>
      </c>
      <c r="AJ246" s="9">
        <f>IF(OR($S246="",$S245=""),"",$D$2*(V246-V245))</f>
        <v/>
      </c>
      <c r="AK246" s="9">
        <f>IF(OR($S246="",$S245=""),"",$E$2*(W246-W245))</f>
        <v/>
      </c>
      <c r="AL246" s="9">
        <f>IF(OR($S246="",$S245=""),"",$F$2*LN(X246/X245))</f>
        <v/>
      </c>
      <c r="AM246" s="9">
        <f>IF(OR($S246="",$S245=""),"",$G$2*(Y246-Y245))</f>
        <v/>
      </c>
      <c r="AN246" s="9">
        <f>IF(OR($S246="",$S245=""),"",$H$2*LN(Z246/Z245))</f>
        <v/>
      </c>
      <c r="AO246" s="9">
        <f>IF(OR($S246="",$S245=""),"",$I$2*(AA246-AA245))</f>
        <v/>
      </c>
      <c r="AP246" s="9">
        <f>IF(OR($S246="",$S245=""),"",$J$2*LN(AB246/AB245))</f>
        <v/>
      </c>
      <c r="AQ246" s="9">
        <f>IF(OR($S246="",$S245=""),"",$K$2*(AC246-AC245))</f>
        <v/>
      </c>
      <c r="AR246" s="9">
        <f>IF(OR($S246="",$S245=""),"",$L$2*LN(AD246/AD245))</f>
        <v/>
      </c>
      <c r="AS246" s="9">
        <f>IF(OR($S246="",$S245=""),"",$M$2*LN(AE246/AE245))</f>
        <v/>
      </c>
      <c r="AT246" s="9">
        <f>IF(OR($S246="",$S245=""),"",$N$2*LN(AF246/AF245))</f>
        <v/>
      </c>
      <c r="AV246" s="9">
        <f>IF($AH246="","",$AY$16+$AY$4*AI246+$AY$5*AJ246+$AY$6*AK246+$AY$7*AL246+$AY$8*AM246+$AY$9*AN246+$AY$10*AO246+$AY$11*AP246+$AY$12*AQ246+$AY$13*AR246+$AY$14*AS246+$AY$15*AT246)</f>
        <v/>
      </c>
      <c r="BC246" s="10">
        <f>IF((ROW()-6)&lt;=$Q$3,INDEX(LINEST(AH187:AH246,AI187:AT246,TRUE,TRUE),1,13)*$Q$4,"")</f>
        <v/>
      </c>
      <c r="BD246" s="9">
        <f>IF((ROW()-6)&lt;=$Q$3,INDEX(LINEST(AH187:AH246,AI187:AT246,TRUE,TRUE),1,12),"")</f>
        <v/>
      </c>
      <c r="BE246" s="9">
        <f>IF((ROW()-6)&lt;=$Q$3,INDEX(LINEST(AH187:AH246,AI187:AT246,TRUE,TRUE),1,11),"")</f>
        <v/>
      </c>
      <c r="BF246" s="9">
        <f>IF((ROW()-6)&lt;=$Q$3,INDEX(LINEST(AH187:AH246,AI187:AT246,TRUE,TRUE),1,10),"")</f>
        <v/>
      </c>
      <c r="BG246" s="9">
        <f>IF((ROW()-6)&lt;=$Q$3,INDEX(LINEST(AH187:AH246,AI187:AT246,TRUE,TRUE),1,9),"")</f>
        <v/>
      </c>
      <c r="BH246" s="9">
        <f>IF((ROW()-6)&lt;=$Q$3,INDEX(LINEST(AH187:AH246,AI187:AT246,TRUE,TRUE),1,8),"")</f>
        <v/>
      </c>
      <c r="BI246" s="9">
        <f>IF((ROW()-6)&lt;=$Q$3,INDEX(LINEST(AH187:AH246,AI187:AT246,TRUE,TRUE),1,7),"")</f>
        <v/>
      </c>
      <c r="BJ246" s="9">
        <f>IF((ROW()-6)&lt;=$Q$3,INDEX(LINEST(AH187:AH246,AI187:AT246,TRUE,TRUE),1,6),"")</f>
        <v/>
      </c>
      <c r="BK246" s="9">
        <f>IF((ROW()-6)&lt;=$Q$3,INDEX(LINEST(AH187:AH246,AI187:AT246,TRUE,TRUE),1,5),"")</f>
        <v/>
      </c>
      <c r="BL246" s="9">
        <f>IF((ROW()-6)&lt;=$Q$3,INDEX(LINEST(AH187:AH246,AI187:AT246,TRUE,TRUE),1,4),"")</f>
        <v/>
      </c>
      <c r="BM246" s="9">
        <f>IF((ROW()-6)&lt;=$Q$3,INDEX(LINEST(AH187:AH246,AI187:AT246,TRUE,TRUE),1,3),"")</f>
        <v/>
      </c>
      <c r="BN246" s="9">
        <f>IF((ROW()-6)&lt;=$Q$3,INDEX(LINEST(AH187:AH246,AI187:AT246,TRUE,TRUE),1,2),"")</f>
        <v/>
      </c>
      <c r="BO246" s="9">
        <f>IF((ROW()-6)&lt;=$Q$3,INDEX(LINEST(AH187:AH246,AI187:AT246,TRUE,TRUE),1,1),"")</f>
        <v/>
      </c>
      <c r="BP246" s="10">
        <f>IF((ROW()-6)&lt;=$Q$3,INDEX(LINEST(AH187:AH246,AI187:AT246,TRUE,TRUE),3,1),"")</f>
        <v/>
      </c>
      <c r="BR246" s="9">
        <f>IF(AND((ROW()-6)&lt;=$Q$3,ISNUMBER(BC245)),BC245/$Q$4+BD245*AI246+BE245*AJ246+BF245*AK246+BG245*AL246+BH245*AM246+BI245*AN246+BJ245*AO246+BK245*AP246+BL245*AQ246+BM245*AR246+BN245*AS246+BO245*AT246,"")</f>
        <v/>
      </c>
      <c r="BS246">
        <f>IF(ISNUMBER(BR246),AVERAGE(AH186:AH245),"")</f>
        <v/>
      </c>
      <c r="BT246">
        <f>IF(ISNUMBER(BR246),(AH246-BR246)^2,"")</f>
        <v/>
      </c>
      <c r="BU246">
        <f>IF(ISNUMBER(BR246),AH246^2,"")</f>
        <v/>
      </c>
      <c r="BV246">
        <f>IF(ISNUMBER(BR246),(AH246-BS246)^2,"")</f>
        <v/>
      </c>
    </row>
    <row r="247">
      <c r="O247">
        <f>IF($R247="","",CHOOSE($Q$2,YEAR(R247)*12+MONTH(R247),INT((R247-2)/7),YEAR(R247)*4+ROUNDUP(MONTH(R247)/3)))</f>
        <v/>
      </c>
      <c r="P247">
        <f>IF($R247="","",IF($R248="",1,IF(O247&lt;&gt;O248,1,0)))</f>
        <v/>
      </c>
      <c r="Q247">
        <f>IF(P247=1,SUM($P$7:P247),"")</f>
        <v/>
      </c>
      <c r="R247">
        <f>IF($A247="","",IF(ISNUMBER($A247),$A247,IFERROR(DATEVALUE($A247),NA())))</f>
        <v/>
      </c>
      <c r="S247" s="7">
        <f>IFERROR(INDEX($R$7:$R$60000,MATCH(ROW()-6,$Q$7:$Q$60000,0)),"")</f>
        <v/>
      </c>
      <c r="T247">
        <f>IFERROR(INDEX($B$7:$B$60000,MATCH(ROW()-6,$Q$7:$Q$60000,0)),"")</f>
        <v/>
      </c>
      <c r="U247">
        <f>IFERROR(INDEX($C$7:$C$60000,MATCH(ROW()-6,$Q$7:$Q$60000,0)),"")</f>
        <v/>
      </c>
      <c r="V247">
        <f>IFERROR(INDEX($D$7:$D$60000,MATCH(ROW()-6,$Q$7:$Q$60000,0)),"")</f>
        <v/>
      </c>
      <c r="W247">
        <f>IFERROR(INDEX($E$7:$E$60000,MATCH(ROW()-6,$Q$7:$Q$60000,0)),"")</f>
        <v/>
      </c>
      <c r="X247">
        <f>IFERROR(INDEX($F$7:$F$60000,MATCH(ROW()-6,$Q$7:$Q$60000,0)),"")</f>
        <v/>
      </c>
      <c r="Y247">
        <f>IFERROR(INDEX($G$7:$G$60000,MATCH(ROW()-6,$Q$7:$Q$60000,0)),"")</f>
        <v/>
      </c>
      <c r="Z247">
        <f>IFERROR(INDEX($H$7:$H$60000,MATCH(ROW()-6,$Q$7:$Q$60000,0)),"")</f>
        <v/>
      </c>
      <c r="AA247">
        <f>IFERROR(INDEX($I$7:$I$60000,MATCH(ROW()-6,$Q$7:$Q$60000,0)),"")</f>
        <v/>
      </c>
      <c r="AB247">
        <f>IFERROR(INDEX($J$7:$J$60000,MATCH(ROW()-6,$Q$7:$Q$60000,0)),"")</f>
        <v/>
      </c>
      <c r="AC247">
        <f>IFERROR(INDEX($K$7:$K$60000,MATCH(ROW()-6,$Q$7:$Q$60000,0)),"")</f>
        <v/>
      </c>
      <c r="AD247">
        <f>IFERROR(INDEX($L$7:$L$60000,MATCH(ROW()-6,$Q$7:$Q$60000,0)),"")</f>
        <v/>
      </c>
      <c r="AE247">
        <f>IFERROR(INDEX($M$7:$M$60000,MATCH(ROW()-6,$Q$7:$Q$60000,0)),"")</f>
        <v/>
      </c>
      <c r="AF247">
        <f>IFERROR(INDEX($N$7:$N$60000,MATCH(ROW()-6,$Q$7:$Q$60000,0)),"")</f>
        <v/>
      </c>
      <c r="AH247" s="9">
        <f>IF(OR($S247="",$S246=""),"",LN($T247/$T246))</f>
        <v/>
      </c>
      <c r="AI247" s="9">
        <f>IF(OR($S247="",$S246=""),"",$C$2*LN(U247/U246))</f>
        <v/>
      </c>
      <c r="AJ247" s="9">
        <f>IF(OR($S247="",$S246=""),"",$D$2*(V247-V246))</f>
        <v/>
      </c>
      <c r="AK247" s="9">
        <f>IF(OR($S247="",$S246=""),"",$E$2*(W247-W246))</f>
        <v/>
      </c>
      <c r="AL247" s="9">
        <f>IF(OR($S247="",$S246=""),"",$F$2*LN(X247/X246))</f>
        <v/>
      </c>
      <c r="AM247" s="9">
        <f>IF(OR($S247="",$S246=""),"",$G$2*(Y247-Y246))</f>
        <v/>
      </c>
      <c r="AN247" s="9">
        <f>IF(OR($S247="",$S246=""),"",$H$2*LN(Z247/Z246))</f>
        <v/>
      </c>
      <c r="AO247" s="9">
        <f>IF(OR($S247="",$S246=""),"",$I$2*(AA247-AA246))</f>
        <v/>
      </c>
      <c r="AP247" s="9">
        <f>IF(OR($S247="",$S246=""),"",$J$2*LN(AB247/AB246))</f>
        <v/>
      </c>
      <c r="AQ247" s="9">
        <f>IF(OR($S247="",$S246=""),"",$K$2*(AC247-AC246))</f>
        <v/>
      </c>
      <c r="AR247" s="9">
        <f>IF(OR($S247="",$S246=""),"",$L$2*LN(AD247/AD246))</f>
        <v/>
      </c>
      <c r="AS247" s="9">
        <f>IF(OR($S247="",$S246=""),"",$M$2*LN(AE247/AE246))</f>
        <v/>
      </c>
      <c r="AT247" s="9">
        <f>IF(OR($S247="",$S246=""),"",$N$2*LN(AF247/AF246))</f>
        <v/>
      </c>
      <c r="AV247" s="9">
        <f>IF($AH247="","",$AY$16+$AY$4*AI247+$AY$5*AJ247+$AY$6*AK247+$AY$7*AL247+$AY$8*AM247+$AY$9*AN247+$AY$10*AO247+$AY$11*AP247+$AY$12*AQ247+$AY$13*AR247+$AY$14*AS247+$AY$15*AT247)</f>
        <v/>
      </c>
      <c r="BC247" s="10">
        <f>IF((ROW()-6)&lt;=$Q$3,INDEX(LINEST(AH188:AH247,AI188:AT247,TRUE,TRUE),1,13)*$Q$4,"")</f>
        <v/>
      </c>
      <c r="BD247" s="9">
        <f>IF((ROW()-6)&lt;=$Q$3,INDEX(LINEST(AH188:AH247,AI188:AT247,TRUE,TRUE),1,12),"")</f>
        <v/>
      </c>
      <c r="BE247" s="9">
        <f>IF((ROW()-6)&lt;=$Q$3,INDEX(LINEST(AH188:AH247,AI188:AT247,TRUE,TRUE),1,11),"")</f>
        <v/>
      </c>
      <c r="BF247" s="9">
        <f>IF((ROW()-6)&lt;=$Q$3,INDEX(LINEST(AH188:AH247,AI188:AT247,TRUE,TRUE),1,10),"")</f>
        <v/>
      </c>
      <c r="BG247" s="9">
        <f>IF((ROW()-6)&lt;=$Q$3,INDEX(LINEST(AH188:AH247,AI188:AT247,TRUE,TRUE),1,9),"")</f>
        <v/>
      </c>
      <c r="BH247" s="9">
        <f>IF((ROW()-6)&lt;=$Q$3,INDEX(LINEST(AH188:AH247,AI188:AT247,TRUE,TRUE),1,8),"")</f>
        <v/>
      </c>
      <c r="BI247" s="9">
        <f>IF((ROW()-6)&lt;=$Q$3,INDEX(LINEST(AH188:AH247,AI188:AT247,TRUE,TRUE),1,7),"")</f>
        <v/>
      </c>
      <c r="BJ247" s="9">
        <f>IF((ROW()-6)&lt;=$Q$3,INDEX(LINEST(AH188:AH247,AI188:AT247,TRUE,TRUE),1,6),"")</f>
        <v/>
      </c>
      <c r="BK247" s="9">
        <f>IF((ROW()-6)&lt;=$Q$3,INDEX(LINEST(AH188:AH247,AI188:AT247,TRUE,TRUE),1,5),"")</f>
        <v/>
      </c>
      <c r="BL247" s="9">
        <f>IF((ROW()-6)&lt;=$Q$3,INDEX(LINEST(AH188:AH247,AI188:AT247,TRUE,TRUE),1,4),"")</f>
        <v/>
      </c>
      <c r="BM247" s="9">
        <f>IF((ROW()-6)&lt;=$Q$3,INDEX(LINEST(AH188:AH247,AI188:AT247,TRUE,TRUE),1,3),"")</f>
        <v/>
      </c>
      <c r="BN247" s="9">
        <f>IF((ROW()-6)&lt;=$Q$3,INDEX(LINEST(AH188:AH247,AI188:AT247,TRUE,TRUE),1,2),"")</f>
        <v/>
      </c>
      <c r="BO247" s="9">
        <f>IF((ROW()-6)&lt;=$Q$3,INDEX(LINEST(AH188:AH247,AI188:AT247,TRUE,TRUE),1,1),"")</f>
        <v/>
      </c>
      <c r="BP247" s="10">
        <f>IF((ROW()-6)&lt;=$Q$3,INDEX(LINEST(AH188:AH247,AI188:AT247,TRUE,TRUE),3,1),"")</f>
        <v/>
      </c>
      <c r="BR247" s="9">
        <f>IF(AND((ROW()-6)&lt;=$Q$3,ISNUMBER(BC246)),BC246/$Q$4+BD246*AI247+BE246*AJ247+BF246*AK247+BG246*AL247+BH246*AM247+BI246*AN247+BJ246*AO247+BK246*AP247+BL246*AQ247+BM246*AR247+BN246*AS247+BO246*AT247,"")</f>
        <v/>
      </c>
      <c r="BS247">
        <f>IF(ISNUMBER(BR247),AVERAGE(AH187:AH246),"")</f>
        <v/>
      </c>
      <c r="BT247">
        <f>IF(ISNUMBER(BR247),(AH247-BR247)^2,"")</f>
        <v/>
      </c>
      <c r="BU247">
        <f>IF(ISNUMBER(BR247),AH247^2,"")</f>
        <v/>
      </c>
      <c r="BV247">
        <f>IF(ISNUMBER(BR247),(AH247-BS247)^2,"")</f>
        <v/>
      </c>
    </row>
    <row r="248">
      <c r="O248">
        <f>IF($R248="","",CHOOSE($Q$2,YEAR(R248)*12+MONTH(R248),INT((R248-2)/7),YEAR(R248)*4+ROUNDUP(MONTH(R248)/3)))</f>
        <v/>
      </c>
      <c r="P248">
        <f>IF($R248="","",IF($R249="",1,IF(O248&lt;&gt;O249,1,0)))</f>
        <v/>
      </c>
      <c r="Q248">
        <f>IF(P248=1,SUM($P$7:P248),"")</f>
        <v/>
      </c>
      <c r="R248">
        <f>IF($A248="","",IF(ISNUMBER($A248),$A248,IFERROR(DATEVALUE($A248),NA())))</f>
        <v/>
      </c>
      <c r="S248" s="7">
        <f>IFERROR(INDEX($R$7:$R$60000,MATCH(ROW()-6,$Q$7:$Q$60000,0)),"")</f>
        <v/>
      </c>
      <c r="T248">
        <f>IFERROR(INDEX($B$7:$B$60000,MATCH(ROW()-6,$Q$7:$Q$60000,0)),"")</f>
        <v/>
      </c>
      <c r="U248">
        <f>IFERROR(INDEX($C$7:$C$60000,MATCH(ROW()-6,$Q$7:$Q$60000,0)),"")</f>
        <v/>
      </c>
      <c r="V248">
        <f>IFERROR(INDEX($D$7:$D$60000,MATCH(ROW()-6,$Q$7:$Q$60000,0)),"")</f>
        <v/>
      </c>
      <c r="W248">
        <f>IFERROR(INDEX($E$7:$E$60000,MATCH(ROW()-6,$Q$7:$Q$60000,0)),"")</f>
        <v/>
      </c>
      <c r="X248">
        <f>IFERROR(INDEX($F$7:$F$60000,MATCH(ROW()-6,$Q$7:$Q$60000,0)),"")</f>
        <v/>
      </c>
      <c r="Y248">
        <f>IFERROR(INDEX($G$7:$G$60000,MATCH(ROW()-6,$Q$7:$Q$60000,0)),"")</f>
        <v/>
      </c>
      <c r="Z248">
        <f>IFERROR(INDEX($H$7:$H$60000,MATCH(ROW()-6,$Q$7:$Q$60000,0)),"")</f>
        <v/>
      </c>
      <c r="AA248">
        <f>IFERROR(INDEX($I$7:$I$60000,MATCH(ROW()-6,$Q$7:$Q$60000,0)),"")</f>
        <v/>
      </c>
      <c r="AB248">
        <f>IFERROR(INDEX($J$7:$J$60000,MATCH(ROW()-6,$Q$7:$Q$60000,0)),"")</f>
        <v/>
      </c>
      <c r="AC248">
        <f>IFERROR(INDEX($K$7:$K$60000,MATCH(ROW()-6,$Q$7:$Q$60000,0)),"")</f>
        <v/>
      </c>
      <c r="AD248">
        <f>IFERROR(INDEX($L$7:$L$60000,MATCH(ROW()-6,$Q$7:$Q$60000,0)),"")</f>
        <v/>
      </c>
      <c r="AE248">
        <f>IFERROR(INDEX($M$7:$M$60000,MATCH(ROW()-6,$Q$7:$Q$60000,0)),"")</f>
        <v/>
      </c>
      <c r="AF248">
        <f>IFERROR(INDEX($N$7:$N$60000,MATCH(ROW()-6,$Q$7:$Q$60000,0)),"")</f>
        <v/>
      </c>
      <c r="AH248" s="9">
        <f>IF(OR($S248="",$S247=""),"",LN($T248/$T247))</f>
        <v/>
      </c>
      <c r="AI248" s="9">
        <f>IF(OR($S248="",$S247=""),"",$C$2*LN(U248/U247))</f>
        <v/>
      </c>
      <c r="AJ248" s="9">
        <f>IF(OR($S248="",$S247=""),"",$D$2*(V248-V247))</f>
        <v/>
      </c>
      <c r="AK248" s="9">
        <f>IF(OR($S248="",$S247=""),"",$E$2*(W248-W247))</f>
        <v/>
      </c>
      <c r="AL248" s="9">
        <f>IF(OR($S248="",$S247=""),"",$F$2*LN(X248/X247))</f>
        <v/>
      </c>
      <c r="AM248" s="9">
        <f>IF(OR($S248="",$S247=""),"",$G$2*(Y248-Y247))</f>
        <v/>
      </c>
      <c r="AN248" s="9">
        <f>IF(OR($S248="",$S247=""),"",$H$2*LN(Z248/Z247))</f>
        <v/>
      </c>
      <c r="AO248" s="9">
        <f>IF(OR($S248="",$S247=""),"",$I$2*(AA248-AA247))</f>
        <v/>
      </c>
      <c r="AP248" s="9">
        <f>IF(OR($S248="",$S247=""),"",$J$2*LN(AB248/AB247))</f>
        <v/>
      </c>
      <c r="AQ248" s="9">
        <f>IF(OR($S248="",$S247=""),"",$K$2*(AC248-AC247))</f>
        <v/>
      </c>
      <c r="AR248" s="9">
        <f>IF(OR($S248="",$S247=""),"",$L$2*LN(AD248/AD247))</f>
        <v/>
      </c>
      <c r="AS248" s="9">
        <f>IF(OR($S248="",$S247=""),"",$M$2*LN(AE248/AE247))</f>
        <v/>
      </c>
      <c r="AT248" s="9">
        <f>IF(OR($S248="",$S247=""),"",$N$2*LN(AF248/AF247))</f>
        <v/>
      </c>
      <c r="AV248" s="9">
        <f>IF($AH248="","",$AY$16+$AY$4*AI248+$AY$5*AJ248+$AY$6*AK248+$AY$7*AL248+$AY$8*AM248+$AY$9*AN248+$AY$10*AO248+$AY$11*AP248+$AY$12*AQ248+$AY$13*AR248+$AY$14*AS248+$AY$15*AT248)</f>
        <v/>
      </c>
      <c r="BC248" s="10">
        <f>IF((ROW()-6)&lt;=$Q$3,INDEX(LINEST(AH189:AH248,AI189:AT248,TRUE,TRUE),1,13)*$Q$4,"")</f>
        <v/>
      </c>
      <c r="BD248" s="9">
        <f>IF((ROW()-6)&lt;=$Q$3,INDEX(LINEST(AH189:AH248,AI189:AT248,TRUE,TRUE),1,12),"")</f>
        <v/>
      </c>
      <c r="BE248" s="9">
        <f>IF((ROW()-6)&lt;=$Q$3,INDEX(LINEST(AH189:AH248,AI189:AT248,TRUE,TRUE),1,11),"")</f>
        <v/>
      </c>
      <c r="BF248" s="9">
        <f>IF((ROW()-6)&lt;=$Q$3,INDEX(LINEST(AH189:AH248,AI189:AT248,TRUE,TRUE),1,10),"")</f>
        <v/>
      </c>
      <c r="BG248" s="9">
        <f>IF((ROW()-6)&lt;=$Q$3,INDEX(LINEST(AH189:AH248,AI189:AT248,TRUE,TRUE),1,9),"")</f>
        <v/>
      </c>
      <c r="BH248" s="9">
        <f>IF((ROW()-6)&lt;=$Q$3,INDEX(LINEST(AH189:AH248,AI189:AT248,TRUE,TRUE),1,8),"")</f>
        <v/>
      </c>
      <c r="BI248" s="9">
        <f>IF((ROW()-6)&lt;=$Q$3,INDEX(LINEST(AH189:AH248,AI189:AT248,TRUE,TRUE),1,7),"")</f>
        <v/>
      </c>
      <c r="BJ248" s="9">
        <f>IF((ROW()-6)&lt;=$Q$3,INDEX(LINEST(AH189:AH248,AI189:AT248,TRUE,TRUE),1,6),"")</f>
        <v/>
      </c>
      <c r="BK248" s="9">
        <f>IF((ROW()-6)&lt;=$Q$3,INDEX(LINEST(AH189:AH248,AI189:AT248,TRUE,TRUE),1,5),"")</f>
        <v/>
      </c>
      <c r="BL248" s="9">
        <f>IF((ROW()-6)&lt;=$Q$3,INDEX(LINEST(AH189:AH248,AI189:AT248,TRUE,TRUE),1,4),"")</f>
        <v/>
      </c>
      <c r="BM248" s="9">
        <f>IF((ROW()-6)&lt;=$Q$3,INDEX(LINEST(AH189:AH248,AI189:AT248,TRUE,TRUE),1,3),"")</f>
        <v/>
      </c>
      <c r="BN248" s="9">
        <f>IF((ROW()-6)&lt;=$Q$3,INDEX(LINEST(AH189:AH248,AI189:AT248,TRUE,TRUE),1,2),"")</f>
        <v/>
      </c>
      <c r="BO248" s="9">
        <f>IF((ROW()-6)&lt;=$Q$3,INDEX(LINEST(AH189:AH248,AI189:AT248,TRUE,TRUE),1,1),"")</f>
        <v/>
      </c>
      <c r="BP248" s="10">
        <f>IF((ROW()-6)&lt;=$Q$3,INDEX(LINEST(AH189:AH248,AI189:AT248,TRUE,TRUE),3,1),"")</f>
        <v/>
      </c>
      <c r="BR248" s="9">
        <f>IF(AND((ROW()-6)&lt;=$Q$3,ISNUMBER(BC247)),BC247/$Q$4+BD247*AI248+BE247*AJ248+BF247*AK248+BG247*AL248+BH247*AM248+BI247*AN248+BJ247*AO248+BK247*AP248+BL247*AQ248+BM247*AR248+BN247*AS248+BO247*AT248,"")</f>
        <v/>
      </c>
      <c r="BS248">
        <f>IF(ISNUMBER(BR248),AVERAGE(AH188:AH247),"")</f>
        <v/>
      </c>
      <c r="BT248">
        <f>IF(ISNUMBER(BR248),(AH248-BR248)^2,"")</f>
        <v/>
      </c>
      <c r="BU248">
        <f>IF(ISNUMBER(BR248),AH248^2,"")</f>
        <v/>
      </c>
      <c r="BV248">
        <f>IF(ISNUMBER(BR248),(AH248-BS248)^2,"")</f>
        <v/>
      </c>
    </row>
    <row r="249">
      <c r="O249">
        <f>IF($R249="","",CHOOSE($Q$2,YEAR(R249)*12+MONTH(R249),INT((R249-2)/7),YEAR(R249)*4+ROUNDUP(MONTH(R249)/3)))</f>
        <v/>
      </c>
      <c r="P249">
        <f>IF($R249="","",IF($R250="",1,IF(O249&lt;&gt;O250,1,0)))</f>
        <v/>
      </c>
      <c r="Q249">
        <f>IF(P249=1,SUM($P$7:P249),"")</f>
        <v/>
      </c>
      <c r="R249">
        <f>IF($A249="","",IF(ISNUMBER($A249),$A249,IFERROR(DATEVALUE($A249),NA())))</f>
        <v/>
      </c>
      <c r="S249" s="7">
        <f>IFERROR(INDEX($R$7:$R$60000,MATCH(ROW()-6,$Q$7:$Q$60000,0)),"")</f>
        <v/>
      </c>
      <c r="T249">
        <f>IFERROR(INDEX($B$7:$B$60000,MATCH(ROW()-6,$Q$7:$Q$60000,0)),"")</f>
        <v/>
      </c>
      <c r="U249">
        <f>IFERROR(INDEX($C$7:$C$60000,MATCH(ROW()-6,$Q$7:$Q$60000,0)),"")</f>
        <v/>
      </c>
      <c r="V249">
        <f>IFERROR(INDEX($D$7:$D$60000,MATCH(ROW()-6,$Q$7:$Q$60000,0)),"")</f>
        <v/>
      </c>
      <c r="W249">
        <f>IFERROR(INDEX($E$7:$E$60000,MATCH(ROW()-6,$Q$7:$Q$60000,0)),"")</f>
        <v/>
      </c>
      <c r="X249">
        <f>IFERROR(INDEX($F$7:$F$60000,MATCH(ROW()-6,$Q$7:$Q$60000,0)),"")</f>
        <v/>
      </c>
      <c r="Y249">
        <f>IFERROR(INDEX($G$7:$G$60000,MATCH(ROW()-6,$Q$7:$Q$60000,0)),"")</f>
        <v/>
      </c>
      <c r="Z249">
        <f>IFERROR(INDEX($H$7:$H$60000,MATCH(ROW()-6,$Q$7:$Q$60000,0)),"")</f>
        <v/>
      </c>
      <c r="AA249">
        <f>IFERROR(INDEX($I$7:$I$60000,MATCH(ROW()-6,$Q$7:$Q$60000,0)),"")</f>
        <v/>
      </c>
      <c r="AB249">
        <f>IFERROR(INDEX($J$7:$J$60000,MATCH(ROW()-6,$Q$7:$Q$60000,0)),"")</f>
        <v/>
      </c>
      <c r="AC249">
        <f>IFERROR(INDEX($K$7:$K$60000,MATCH(ROW()-6,$Q$7:$Q$60000,0)),"")</f>
        <v/>
      </c>
      <c r="AD249">
        <f>IFERROR(INDEX($L$7:$L$60000,MATCH(ROW()-6,$Q$7:$Q$60000,0)),"")</f>
        <v/>
      </c>
      <c r="AE249">
        <f>IFERROR(INDEX($M$7:$M$60000,MATCH(ROW()-6,$Q$7:$Q$60000,0)),"")</f>
        <v/>
      </c>
      <c r="AF249">
        <f>IFERROR(INDEX($N$7:$N$60000,MATCH(ROW()-6,$Q$7:$Q$60000,0)),"")</f>
        <v/>
      </c>
      <c r="AH249" s="9">
        <f>IF(OR($S249="",$S248=""),"",LN($T249/$T248))</f>
        <v/>
      </c>
      <c r="AI249" s="9">
        <f>IF(OR($S249="",$S248=""),"",$C$2*LN(U249/U248))</f>
        <v/>
      </c>
      <c r="AJ249" s="9">
        <f>IF(OR($S249="",$S248=""),"",$D$2*(V249-V248))</f>
        <v/>
      </c>
      <c r="AK249" s="9">
        <f>IF(OR($S249="",$S248=""),"",$E$2*(W249-W248))</f>
        <v/>
      </c>
      <c r="AL249" s="9">
        <f>IF(OR($S249="",$S248=""),"",$F$2*LN(X249/X248))</f>
        <v/>
      </c>
      <c r="AM249" s="9">
        <f>IF(OR($S249="",$S248=""),"",$G$2*(Y249-Y248))</f>
        <v/>
      </c>
      <c r="AN249" s="9">
        <f>IF(OR($S249="",$S248=""),"",$H$2*LN(Z249/Z248))</f>
        <v/>
      </c>
      <c r="AO249" s="9">
        <f>IF(OR($S249="",$S248=""),"",$I$2*(AA249-AA248))</f>
        <v/>
      </c>
      <c r="AP249" s="9">
        <f>IF(OR($S249="",$S248=""),"",$J$2*LN(AB249/AB248))</f>
        <v/>
      </c>
      <c r="AQ249" s="9">
        <f>IF(OR($S249="",$S248=""),"",$K$2*(AC249-AC248))</f>
        <v/>
      </c>
      <c r="AR249" s="9">
        <f>IF(OR($S249="",$S248=""),"",$L$2*LN(AD249/AD248))</f>
        <v/>
      </c>
      <c r="AS249" s="9">
        <f>IF(OR($S249="",$S248=""),"",$M$2*LN(AE249/AE248))</f>
        <v/>
      </c>
      <c r="AT249" s="9">
        <f>IF(OR($S249="",$S248=""),"",$N$2*LN(AF249/AF248))</f>
        <v/>
      </c>
      <c r="AV249" s="9">
        <f>IF($AH249="","",$AY$16+$AY$4*AI249+$AY$5*AJ249+$AY$6*AK249+$AY$7*AL249+$AY$8*AM249+$AY$9*AN249+$AY$10*AO249+$AY$11*AP249+$AY$12*AQ249+$AY$13*AR249+$AY$14*AS249+$AY$15*AT249)</f>
        <v/>
      </c>
      <c r="BC249" s="10">
        <f>IF((ROW()-6)&lt;=$Q$3,INDEX(LINEST(AH190:AH249,AI190:AT249,TRUE,TRUE),1,13)*$Q$4,"")</f>
        <v/>
      </c>
      <c r="BD249" s="9">
        <f>IF((ROW()-6)&lt;=$Q$3,INDEX(LINEST(AH190:AH249,AI190:AT249,TRUE,TRUE),1,12),"")</f>
        <v/>
      </c>
      <c r="BE249" s="9">
        <f>IF((ROW()-6)&lt;=$Q$3,INDEX(LINEST(AH190:AH249,AI190:AT249,TRUE,TRUE),1,11),"")</f>
        <v/>
      </c>
      <c r="BF249" s="9">
        <f>IF((ROW()-6)&lt;=$Q$3,INDEX(LINEST(AH190:AH249,AI190:AT249,TRUE,TRUE),1,10),"")</f>
        <v/>
      </c>
      <c r="BG249" s="9">
        <f>IF((ROW()-6)&lt;=$Q$3,INDEX(LINEST(AH190:AH249,AI190:AT249,TRUE,TRUE),1,9),"")</f>
        <v/>
      </c>
      <c r="BH249" s="9">
        <f>IF((ROW()-6)&lt;=$Q$3,INDEX(LINEST(AH190:AH249,AI190:AT249,TRUE,TRUE),1,8),"")</f>
        <v/>
      </c>
      <c r="BI249" s="9">
        <f>IF((ROW()-6)&lt;=$Q$3,INDEX(LINEST(AH190:AH249,AI190:AT249,TRUE,TRUE),1,7),"")</f>
        <v/>
      </c>
      <c r="BJ249" s="9">
        <f>IF((ROW()-6)&lt;=$Q$3,INDEX(LINEST(AH190:AH249,AI190:AT249,TRUE,TRUE),1,6),"")</f>
        <v/>
      </c>
      <c r="BK249" s="9">
        <f>IF((ROW()-6)&lt;=$Q$3,INDEX(LINEST(AH190:AH249,AI190:AT249,TRUE,TRUE),1,5),"")</f>
        <v/>
      </c>
      <c r="BL249" s="9">
        <f>IF((ROW()-6)&lt;=$Q$3,INDEX(LINEST(AH190:AH249,AI190:AT249,TRUE,TRUE),1,4),"")</f>
        <v/>
      </c>
      <c r="BM249" s="9">
        <f>IF((ROW()-6)&lt;=$Q$3,INDEX(LINEST(AH190:AH249,AI190:AT249,TRUE,TRUE),1,3),"")</f>
        <v/>
      </c>
      <c r="BN249" s="9">
        <f>IF((ROW()-6)&lt;=$Q$3,INDEX(LINEST(AH190:AH249,AI190:AT249,TRUE,TRUE),1,2),"")</f>
        <v/>
      </c>
      <c r="BO249" s="9">
        <f>IF((ROW()-6)&lt;=$Q$3,INDEX(LINEST(AH190:AH249,AI190:AT249,TRUE,TRUE),1,1),"")</f>
        <v/>
      </c>
      <c r="BP249" s="10">
        <f>IF((ROW()-6)&lt;=$Q$3,INDEX(LINEST(AH190:AH249,AI190:AT249,TRUE,TRUE),3,1),"")</f>
        <v/>
      </c>
      <c r="BR249" s="9">
        <f>IF(AND((ROW()-6)&lt;=$Q$3,ISNUMBER(BC248)),BC248/$Q$4+BD248*AI249+BE248*AJ249+BF248*AK249+BG248*AL249+BH248*AM249+BI248*AN249+BJ248*AO249+BK248*AP249+BL248*AQ249+BM248*AR249+BN248*AS249+BO248*AT249,"")</f>
        <v/>
      </c>
      <c r="BS249">
        <f>IF(ISNUMBER(BR249),AVERAGE(AH189:AH248),"")</f>
        <v/>
      </c>
      <c r="BT249">
        <f>IF(ISNUMBER(BR249),(AH249-BR249)^2,"")</f>
        <v/>
      </c>
      <c r="BU249">
        <f>IF(ISNUMBER(BR249),AH249^2,"")</f>
        <v/>
      </c>
      <c r="BV249">
        <f>IF(ISNUMBER(BR249),(AH249-BS249)^2,"")</f>
        <v/>
      </c>
    </row>
    <row r="250">
      <c r="O250">
        <f>IF($R250="","",CHOOSE($Q$2,YEAR(R250)*12+MONTH(R250),INT((R250-2)/7),YEAR(R250)*4+ROUNDUP(MONTH(R250)/3)))</f>
        <v/>
      </c>
      <c r="P250">
        <f>IF($R250="","",IF($R251="",1,IF(O250&lt;&gt;O251,1,0)))</f>
        <v/>
      </c>
      <c r="Q250">
        <f>IF(P250=1,SUM($P$7:P250),"")</f>
        <v/>
      </c>
      <c r="R250">
        <f>IF($A250="","",IF(ISNUMBER($A250),$A250,IFERROR(DATEVALUE($A250),NA())))</f>
        <v/>
      </c>
      <c r="S250" s="7">
        <f>IFERROR(INDEX($R$7:$R$60000,MATCH(ROW()-6,$Q$7:$Q$60000,0)),"")</f>
        <v/>
      </c>
      <c r="T250">
        <f>IFERROR(INDEX($B$7:$B$60000,MATCH(ROW()-6,$Q$7:$Q$60000,0)),"")</f>
        <v/>
      </c>
      <c r="U250">
        <f>IFERROR(INDEX($C$7:$C$60000,MATCH(ROW()-6,$Q$7:$Q$60000,0)),"")</f>
        <v/>
      </c>
      <c r="V250">
        <f>IFERROR(INDEX($D$7:$D$60000,MATCH(ROW()-6,$Q$7:$Q$60000,0)),"")</f>
        <v/>
      </c>
      <c r="W250">
        <f>IFERROR(INDEX($E$7:$E$60000,MATCH(ROW()-6,$Q$7:$Q$60000,0)),"")</f>
        <v/>
      </c>
      <c r="X250">
        <f>IFERROR(INDEX($F$7:$F$60000,MATCH(ROW()-6,$Q$7:$Q$60000,0)),"")</f>
        <v/>
      </c>
      <c r="Y250">
        <f>IFERROR(INDEX($G$7:$G$60000,MATCH(ROW()-6,$Q$7:$Q$60000,0)),"")</f>
        <v/>
      </c>
      <c r="Z250">
        <f>IFERROR(INDEX($H$7:$H$60000,MATCH(ROW()-6,$Q$7:$Q$60000,0)),"")</f>
        <v/>
      </c>
      <c r="AA250">
        <f>IFERROR(INDEX($I$7:$I$60000,MATCH(ROW()-6,$Q$7:$Q$60000,0)),"")</f>
        <v/>
      </c>
      <c r="AB250">
        <f>IFERROR(INDEX($J$7:$J$60000,MATCH(ROW()-6,$Q$7:$Q$60000,0)),"")</f>
        <v/>
      </c>
      <c r="AC250">
        <f>IFERROR(INDEX($K$7:$K$60000,MATCH(ROW()-6,$Q$7:$Q$60000,0)),"")</f>
        <v/>
      </c>
      <c r="AD250">
        <f>IFERROR(INDEX($L$7:$L$60000,MATCH(ROW()-6,$Q$7:$Q$60000,0)),"")</f>
        <v/>
      </c>
      <c r="AE250">
        <f>IFERROR(INDEX($M$7:$M$60000,MATCH(ROW()-6,$Q$7:$Q$60000,0)),"")</f>
        <v/>
      </c>
      <c r="AF250">
        <f>IFERROR(INDEX($N$7:$N$60000,MATCH(ROW()-6,$Q$7:$Q$60000,0)),"")</f>
        <v/>
      </c>
      <c r="AH250" s="9">
        <f>IF(OR($S250="",$S249=""),"",LN($T250/$T249))</f>
        <v/>
      </c>
      <c r="AI250" s="9">
        <f>IF(OR($S250="",$S249=""),"",$C$2*LN(U250/U249))</f>
        <v/>
      </c>
      <c r="AJ250" s="9">
        <f>IF(OR($S250="",$S249=""),"",$D$2*(V250-V249))</f>
        <v/>
      </c>
      <c r="AK250" s="9">
        <f>IF(OR($S250="",$S249=""),"",$E$2*(W250-W249))</f>
        <v/>
      </c>
      <c r="AL250" s="9">
        <f>IF(OR($S250="",$S249=""),"",$F$2*LN(X250/X249))</f>
        <v/>
      </c>
      <c r="AM250" s="9">
        <f>IF(OR($S250="",$S249=""),"",$G$2*(Y250-Y249))</f>
        <v/>
      </c>
      <c r="AN250" s="9">
        <f>IF(OR($S250="",$S249=""),"",$H$2*LN(Z250/Z249))</f>
        <v/>
      </c>
      <c r="AO250" s="9">
        <f>IF(OR($S250="",$S249=""),"",$I$2*(AA250-AA249))</f>
        <v/>
      </c>
      <c r="AP250" s="9">
        <f>IF(OR($S250="",$S249=""),"",$J$2*LN(AB250/AB249))</f>
        <v/>
      </c>
      <c r="AQ250" s="9">
        <f>IF(OR($S250="",$S249=""),"",$K$2*(AC250-AC249))</f>
        <v/>
      </c>
      <c r="AR250" s="9">
        <f>IF(OR($S250="",$S249=""),"",$L$2*LN(AD250/AD249))</f>
        <v/>
      </c>
      <c r="AS250" s="9">
        <f>IF(OR($S250="",$S249=""),"",$M$2*LN(AE250/AE249))</f>
        <v/>
      </c>
      <c r="AT250" s="9">
        <f>IF(OR($S250="",$S249=""),"",$N$2*LN(AF250/AF249))</f>
        <v/>
      </c>
      <c r="AV250" s="9">
        <f>IF($AH250="","",$AY$16+$AY$4*AI250+$AY$5*AJ250+$AY$6*AK250+$AY$7*AL250+$AY$8*AM250+$AY$9*AN250+$AY$10*AO250+$AY$11*AP250+$AY$12*AQ250+$AY$13*AR250+$AY$14*AS250+$AY$15*AT250)</f>
        <v/>
      </c>
      <c r="BC250" s="10">
        <f>IF((ROW()-6)&lt;=$Q$3,INDEX(LINEST(AH191:AH250,AI191:AT250,TRUE,TRUE),1,13)*$Q$4,"")</f>
        <v/>
      </c>
      <c r="BD250" s="9">
        <f>IF((ROW()-6)&lt;=$Q$3,INDEX(LINEST(AH191:AH250,AI191:AT250,TRUE,TRUE),1,12),"")</f>
        <v/>
      </c>
      <c r="BE250" s="9">
        <f>IF((ROW()-6)&lt;=$Q$3,INDEX(LINEST(AH191:AH250,AI191:AT250,TRUE,TRUE),1,11),"")</f>
        <v/>
      </c>
      <c r="BF250" s="9">
        <f>IF((ROW()-6)&lt;=$Q$3,INDEX(LINEST(AH191:AH250,AI191:AT250,TRUE,TRUE),1,10),"")</f>
        <v/>
      </c>
      <c r="BG250" s="9">
        <f>IF((ROW()-6)&lt;=$Q$3,INDEX(LINEST(AH191:AH250,AI191:AT250,TRUE,TRUE),1,9),"")</f>
        <v/>
      </c>
      <c r="BH250" s="9">
        <f>IF((ROW()-6)&lt;=$Q$3,INDEX(LINEST(AH191:AH250,AI191:AT250,TRUE,TRUE),1,8),"")</f>
        <v/>
      </c>
      <c r="BI250" s="9">
        <f>IF((ROW()-6)&lt;=$Q$3,INDEX(LINEST(AH191:AH250,AI191:AT250,TRUE,TRUE),1,7),"")</f>
        <v/>
      </c>
      <c r="BJ250" s="9">
        <f>IF((ROW()-6)&lt;=$Q$3,INDEX(LINEST(AH191:AH250,AI191:AT250,TRUE,TRUE),1,6),"")</f>
        <v/>
      </c>
      <c r="BK250" s="9">
        <f>IF((ROW()-6)&lt;=$Q$3,INDEX(LINEST(AH191:AH250,AI191:AT250,TRUE,TRUE),1,5),"")</f>
        <v/>
      </c>
      <c r="BL250" s="9">
        <f>IF((ROW()-6)&lt;=$Q$3,INDEX(LINEST(AH191:AH250,AI191:AT250,TRUE,TRUE),1,4),"")</f>
        <v/>
      </c>
      <c r="BM250" s="9">
        <f>IF((ROW()-6)&lt;=$Q$3,INDEX(LINEST(AH191:AH250,AI191:AT250,TRUE,TRUE),1,3),"")</f>
        <v/>
      </c>
      <c r="BN250" s="9">
        <f>IF((ROW()-6)&lt;=$Q$3,INDEX(LINEST(AH191:AH250,AI191:AT250,TRUE,TRUE),1,2),"")</f>
        <v/>
      </c>
      <c r="BO250" s="9">
        <f>IF((ROW()-6)&lt;=$Q$3,INDEX(LINEST(AH191:AH250,AI191:AT250,TRUE,TRUE),1,1),"")</f>
        <v/>
      </c>
      <c r="BP250" s="10">
        <f>IF((ROW()-6)&lt;=$Q$3,INDEX(LINEST(AH191:AH250,AI191:AT250,TRUE,TRUE),3,1),"")</f>
        <v/>
      </c>
      <c r="BR250" s="9">
        <f>IF(AND((ROW()-6)&lt;=$Q$3,ISNUMBER(BC249)),BC249/$Q$4+BD249*AI250+BE249*AJ250+BF249*AK250+BG249*AL250+BH249*AM250+BI249*AN250+BJ249*AO250+BK249*AP250+BL249*AQ250+BM249*AR250+BN249*AS250+BO249*AT250,"")</f>
        <v/>
      </c>
      <c r="BS250">
        <f>IF(ISNUMBER(BR250),AVERAGE(AH190:AH249),"")</f>
        <v/>
      </c>
      <c r="BT250">
        <f>IF(ISNUMBER(BR250),(AH250-BR250)^2,"")</f>
        <v/>
      </c>
      <c r="BU250">
        <f>IF(ISNUMBER(BR250),AH250^2,"")</f>
        <v/>
      </c>
      <c r="BV250">
        <f>IF(ISNUMBER(BR250),(AH250-BS250)^2,"")</f>
        <v/>
      </c>
    </row>
    <row r="251">
      <c r="O251">
        <f>IF($R251="","",CHOOSE($Q$2,YEAR(R251)*12+MONTH(R251),INT((R251-2)/7),YEAR(R251)*4+ROUNDUP(MONTH(R251)/3)))</f>
        <v/>
      </c>
      <c r="P251">
        <f>IF($R251="","",IF($R252="",1,IF(O251&lt;&gt;O252,1,0)))</f>
        <v/>
      </c>
      <c r="Q251">
        <f>IF(P251=1,SUM($P$7:P251),"")</f>
        <v/>
      </c>
      <c r="R251">
        <f>IF($A251="","",IF(ISNUMBER($A251),$A251,IFERROR(DATEVALUE($A251),NA())))</f>
        <v/>
      </c>
      <c r="S251" s="7">
        <f>IFERROR(INDEX($R$7:$R$60000,MATCH(ROW()-6,$Q$7:$Q$60000,0)),"")</f>
        <v/>
      </c>
      <c r="T251">
        <f>IFERROR(INDEX($B$7:$B$60000,MATCH(ROW()-6,$Q$7:$Q$60000,0)),"")</f>
        <v/>
      </c>
      <c r="U251">
        <f>IFERROR(INDEX($C$7:$C$60000,MATCH(ROW()-6,$Q$7:$Q$60000,0)),"")</f>
        <v/>
      </c>
      <c r="V251">
        <f>IFERROR(INDEX($D$7:$D$60000,MATCH(ROW()-6,$Q$7:$Q$60000,0)),"")</f>
        <v/>
      </c>
      <c r="W251">
        <f>IFERROR(INDEX($E$7:$E$60000,MATCH(ROW()-6,$Q$7:$Q$60000,0)),"")</f>
        <v/>
      </c>
      <c r="X251">
        <f>IFERROR(INDEX($F$7:$F$60000,MATCH(ROW()-6,$Q$7:$Q$60000,0)),"")</f>
        <v/>
      </c>
      <c r="Y251">
        <f>IFERROR(INDEX($G$7:$G$60000,MATCH(ROW()-6,$Q$7:$Q$60000,0)),"")</f>
        <v/>
      </c>
      <c r="Z251">
        <f>IFERROR(INDEX($H$7:$H$60000,MATCH(ROW()-6,$Q$7:$Q$60000,0)),"")</f>
        <v/>
      </c>
      <c r="AA251">
        <f>IFERROR(INDEX($I$7:$I$60000,MATCH(ROW()-6,$Q$7:$Q$60000,0)),"")</f>
        <v/>
      </c>
      <c r="AB251">
        <f>IFERROR(INDEX($J$7:$J$60000,MATCH(ROW()-6,$Q$7:$Q$60000,0)),"")</f>
        <v/>
      </c>
      <c r="AC251">
        <f>IFERROR(INDEX($K$7:$K$60000,MATCH(ROW()-6,$Q$7:$Q$60000,0)),"")</f>
        <v/>
      </c>
      <c r="AD251">
        <f>IFERROR(INDEX($L$7:$L$60000,MATCH(ROW()-6,$Q$7:$Q$60000,0)),"")</f>
        <v/>
      </c>
      <c r="AE251">
        <f>IFERROR(INDEX($M$7:$M$60000,MATCH(ROW()-6,$Q$7:$Q$60000,0)),"")</f>
        <v/>
      </c>
      <c r="AF251">
        <f>IFERROR(INDEX($N$7:$N$60000,MATCH(ROW()-6,$Q$7:$Q$60000,0)),"")</f>
        <v/>
      </c>
      <c r="AH251" s="9">
        <f>IF(OR($S251="",$S250=""),"",LN($T251/$T250))</f>
        <v/>
      </c>
      <c r="AI251" s="9">
        <f>IF(OR($S251="",$S250=""),"",$C$2*LN(U251/U250))</f>
        <v/>
      </c>
      <c r="AJ251" s="9">
        <f>IF(OR($S251="",$S250=""),"",$D$2*(V251-V250))</f>
        <v/>
      </c>
      <c r="AK251" s="9">
        <f>IF(OR($S251="",$S250=""),"",$E$2*(W251-W250))</f>
        <v/>
      </c>
      <c r="AL251" s="9">
        <f>IF(OR($S251="",$S250=""),"",$F$2*LN(X251/X250))</f>
        <v/>
      </c>
      <c r="AM251" s="9">
        <f>IF(OR($S251="",$S250=""),"",$G$2*(Y251-Y250))</f>
        <v/>
      </c>
      <c r="AN251" s="9">
        <f>IF(OR($S251="",$S250=""),"",$H$2*LN(Z251/Z250))</f>
        <v/>
      </c>
      <c r="AO251" s="9">
        <f>IF(OR($S251="",$S250=""),"",$I$2*(AA251-AA250))</f>
        <v/>
      </c>
      <c r="AP251" s="9">
        <f>IF(OR($S251="",$S250=""),"",$J$2*LN(AB251/AB250))</f>
        <v/>
      </c>
      <c r="AQ251" s="9">
        <f>IF(OR($S251="",$S250=""),"",$K$2*(AC251-AC250))</f>
        <v/>
      </c>
      <c r="AR251" s="9">
        <f>IF(OR($S251="",$S250=""),"",$L$2*LN(AD251/AD250))</f>
        <v/>
      </c>
      <c r="AS251" s="9">
        <f>IF(OR($S251="",$S250=""),"",$M$2*LN(AE251/AE250))</f>
        <v/>
      </c>
      <c r="AT251" s="9">
        <f>IF(OR($S251="",$S250=""),"",$N$2*LN(AF251/AF250))</f>
        <v/>
      </c>
      <c r="AV251" s="9">
        <f>IF($AH251="","",$AY$16+$AY$4*AI251+$AY$5*AJ251+$AY$6*AK251+$AY$7*AL251+$AY$8*AM251+$AY$9*AN251+$AY$10*AO251+$AY$11*AP251+$AY$12*AQ251+$AY$13*AR251+$AY$14*AS251+$AY$15*AT251)</f>
        <v/>
      </c>
      <c r="BC251" s="10">
        <f>IF((ROW()-6)&lt;=$Q$3,INDEX(LINEST(AH192:AH251,AI192:AT251,TRUE,TRUE),1,13)*$Q$4,"")</f>
        <v/>
      </c>
      <c r="BD251" s="9">
        <f>IF((ROW()-6)&lt;=$Q$3,INDEX(LINEST(AH192:AH251,AI192:AT251,TRUE,TRUE),1,12),"")</f>
        <v/>
      </c>
      <c r="BE251" s="9">
        <f>IF((ROW()-6)&lt;=$Q$3,INDEX(LINEST(AH192:AH251,AI192:AT251,TRUE,TRUE),1,11),"")</f>
        <v/>
      </c>
      <c r="BF251" s="9">
        <f>IF((ROW()-6)&lt;=$Q$3,INDEX(LINEST(AH192:AH251,AI192:AT251,TRUE,TRUE),1,10),"")</f>
        <v/>
      </c>
      <c r="BG251" s="9">
        <f>IF((ROW()-6)&lt;=$Q$3,INDEX(LINEST(AH192:AH251,AI192:AT251,TRUE,TRUE),1,9),"")</f>
        <v/>
      </c>
      <c r="BH251" s="9">
        <f>IF((ROW()-6)&lt;=$Q$3,INDEX(LINEST(AH192:AH251,AI192:AT251,TRUE,TRUE),1,8),"")</f>
        <v/>
      </c>
      <c r="BI251" s="9">
        <f>IF((ROW()-6)&lt;=$Q$3,INDEX(LINEST(AH192:AH251,AI192:AT251,TRUE,TRUE),1,7),"")</f>
        <v/>
      </c>
      <c r="BJ251" s="9">
        <f>IF((ROW()-6)&lt;=$Q$3,INDEX(LINEST(AH192:AH251,AI192:AT251,TRUE,TRUE),1,6),"")</f>
        <v/>
      </c>
      <c r="BK251" s="9">
        <f>IF((ROW()-6)&lt;=$Q$3,INDEX(LINEST(AH192:AH251,AI192:AT251,TRUE,TRUE),1,5),"")</f>
        <v/>
      </c>
      <c r="BL251" s="9">
        <f>IF((ROW()-6)&lt;=$Q$3,INDEX(LINEST(AH192:AH251,AI192:AT251,TRUE,TRUE),1,4),"")</f>
        <v/>
      </c>
      <c r="BM251" s="9">
        <f>IF((ROW()-6)&lt;=$Q$3,INDEX(LINEST(AH192:AH251,AI192:AT251,TRUE,TRUE),1,3),"")</f>
        <v/>
      </c>
      <c r="BN251" s="9">
        <f>IF((ROW()-6)&lt;=$Q$3,INDEX(LINEST(AH192:AH251,AI192:AT251,TRUE,TRUE),1,2),"")</f>
        <v/>
      </c>
      <c r="BO251" s="9">
        <f>IF((ROW()-6)&lt;=$Q$3,INDEX(LINEST(AH192:AH251,AI192:AT251,TRUE,TRUE),1,1),"")</f>
        <v/>
      </c>
      <c r="BP251" s="10">
        <f>IF((ROW()-6)&lt;=$Q$3,INDEX(LINEST(AH192:AH251,AI192:AT251,TRUE,TRUE),3,1),"")</f>
        <v/>
      </c>
      <c r="BR251" s="9">
        <f>IF(AND((ROW()-6)&lt;=$Q$3,ISNUMBER(BC250)),BC250/$Q$4+BD250*AI251+BE250*AJ251+BF250*AK251+BG250*AL251+BH250*AM251+BI250*AN251+BJ250*AO251+BK250*AP251+BL250*AQ251+BM250*AR251+BN250*AS251+BO250*AT251,"")</f>
        <v/>
      </c>
      <c r="BS251">
        <f>IF(ISNUMBER(BR251),AVERAGE(AH191:AH250),"")</f>
        <v/>
      </c>
      <c r="BT251">
        <f>IF(ISNUMBER(BR251),(AH251-BR251)^2,"")</f>
        <v/>
      </c>
      <c r="BU251">
        <f>IF(ISNUMBER(BR251),AH251^2,"")</f>
        <v/>
      </c>
      <c r="BV251">
        <f>IF(ISNUMBER(BR251),(AH251-BS251)^2,"")</f>
        <v/>
      </c>
    </row>
    <row r="252">
      <c r="O252">
        <f>IF($R252="","",CHOOSE($Q$2,YEAR(R252)*12+MONTH(R252),INT((R252-2)/7),YEAR(R252)*4+ROUNDUP(MONTH(R252)/3)))</f>
        <v/>
      </c>
      <c r="P252">
        <f>IF($R252="","",IF($R253="",1,IF(O252&lt;&gt;O253,1,0)))</f>
        <v/>
      </c>
      <c r="Q252">
        <f>IF(P252=1,SUM($P$7:P252),"")</f>
        <v/>
      </c>
      <c r="R252">
        <f>IF($A252="","",IF(ISNUMBER($A252),$A252,IFERROR(DATEVALUE($A252),NA())))</f>
        <v/>
      </c>
      <c r="S252" s="7">
        <f>IFERROR(INDEX($R$7:$R$60000,MATCH(ROW()-6,$Q$7:$Q$60000,0)),"")</f>
        <v/>
      </c>
      <c r="T252">
        <f>IFERROR(INDEX($B$7:$B$60000,MATCH(ROW()-6,$Q$7:$Q$60000,0)),"")</f>
        <v/>
      </c>
      <c r="U252">
        <f>IFERROR(INDEX($C$7:$C$60000,MATCH(ROW()-6,$Q$7:$Q$60000,0)),"")</f>
        <v/>
      </c>
      <c r="V252">
        <f>IFERROR(INDEX($D$7:$D$60000,MATCH(ROW()-6,$Q$7:$Q$60000,0)),"")</f>
        <v/>
      </c>
      <c r="W252">
        <f>IFERROR(INDEX($E$7:$E$60000,MATCH(ROW()-6,$Q$7:$Q$60000,0)),"")</f>
        <v/>
      </c>
      <c r="X252">
        <f>IFERROR(INDEX($F$7:$F$60000,MATCH(ROW()-6,$Q$7:$Q$60000,0)),"")</f>
        <v/>
      </c>
      <c r="Y252">
        <f>IFERROR(INDEX($G$7:$G$60000,MATCH(ROW()-6,$Q$7:$Q$60000,0)),"")</f>
        <v/>
      </c>
      <c r="Z252">
        <f>IFERROR(INDEX($H$7:$H$60000,MATCH(ROW()-6,$Q$7:$Q$60000,0)),"")</f>
        <v/>
      </c>
      <c r="AA252">
        <f>IFERROR(INDEX($I$7:$I$60000,MATCH(ROW()-6,$Q$7:$Q$60000,0)),"")</f>
        <v/>
      </c>
      <c r="AB252">
        <f>IFERROR(INDEX($J$7:$J$60000,MATCH(ROW()-6,$Q$7:$Q$60000,0)),"")</f>
        <v/>
      </c>
      <c r="AC252">
        <f>IFERROR(INDEX($K$7:$K$60000,MATCH(ROW()-6,$Q$7:$Q$60000,0)),"")</f>
        <v/>
      </c>
      <c r="AD252">
        <f>IFERROR(INDEX($L$7:$L$60000,MATCH(ROW()-6,$Q$7:$Q$60000,0)),"")</f>
        <v/>
      </c>
      <c r="AE252">
        <f>IFERROR(INDEX($M$7:$M$60000,MATCH(ROW()-6,$Q$7:$Q$60000,0)),"")</f>
        <v/>
      </c>
      <c r="AF252">
        <f>IFERROR(INDEX($N$7:$N$60000,MATCH(ROW()-6,$Q$7:$Q$60000,0)),"")</f>
        <v/>
      </c>
      <c r="AH252" s="9">
        <f>IF(OR($S252="",$S251=""),"",LN($T252/$T251))</f>
        <v/>
      </c>
      <c r="AI252" s="9">
        <f>IF(OR($S252="",$S251=""),"",$C$2*LN(U252/U251))</f>
        <v/>
      </c>
      <c r="AJ252" s="9">
        <f>IF(OR($S252="",$S251=""),"",$D$2*(V252-V251))</f>
        <v/>
      </c>
      <c r="AK252" s="9">
        <f>IF(OR($S252="",$S251=""),"",$E$2*(W252-W251))</f>
        <v/>
      </c>
      <c r="AL252" s="9">
        <f>IF(OR($S252="",$S251=""),"",$F$2*LN(X252/X251))</f>
        <v/>
      </c>
      <c r="AM252" s="9">
        <f>IF(OR($S252="",$S251=""),"",$G$2*(Y252-Y251))</f>
        <v/>
      </c>
      <c r="AN252" s="9">
        <f>IF(OR($S252="",$S251=""),"",$H$2*LN(Z252/Z251))</f>
        <v/>
      </c>
      <c r="AO252" s="9">
        <f>IF(OR($S252="",$S251=""),"",$I$2*(AA252-AA251))</f>
        <v/>
      </c>
      <c r="AP252" s="9">
        <f>IF(OR($S252="",$S251=""),"",$J$2*LN(AB252/AB251))</f>
        <v/>
      </c>
      <c r="AQ252" s="9">
        <f>IF(OR($S252="",$S251=""),"",$K$2*(AC252-AC251))</f>
        <v/>
      </c>
      <c r="AR252" s="9">
        <f>IF(OR($S252="",$S251=""),"",$L$2*LN(AD252/AD251))</f>
        <v/>
      </c>
      <c r="AS252" s="9">
        <f>IF(OR($S252="",$S251=""),"",$M$2*LN(AE252/AE251))</f>
        <v/>
      </c>
      <c r="AT252" s="9">
        <f>IF(OR($S252="",$S251=""),"",$N$2*LN(AF252/AF251))</f>
        <v/>
      </c>
      <c r="AV252" s="9">
        <f>IF($AH252="","",$AY$16+$AY$4*AI252+$AY$5*AJ252+$AY$6*AK252+$AY$7*AL252+$AY$8*AM252+$AY$9*AN252+$AY$10*AO252+$AY$11*AP252+$AY$12*AQ252+$AY$13*AR252+$AY$14*AS252+$AY$15*AT252)</f>
        <v/>
      </c>
      <c r="BC252" s="10">
        <f>IF((ROW()-6)&lt;=$Q$3,INDEX(LINEST(AH193:AH252,AI193:AT252,TRUE,TRUE),1,13)*$Q$4,"")</f>
        <v/>
      </c>
      <c r="BD252" s="9">
        <f>IF((ROW()-6)&lt;=$Q$3,INDEX(LINEST(AH193:AH252,AI193:AT252,TRUE,TRUE),1,12),"")</f>
        <v/>
      </c>
      <c r="BE252" s="9">
        <f>IF((ROW()-6)&lt;=$Q$3,INDEX(LINEST(AH193:AH252,AI193:AT252,TRUE,TRUE),1,11),"")</f>
        <v/>
      </c>
      <c r="BF252" s="9">
        <f>IF((ROW()-6)&lt;=$Q$3,INDEX(LINEST(AH193:AH252,AI193:AT252,TRUE,TRUE),1,10),"")</f>
        <v/>
      </c>
      <c r="BG252" s="9">
        <f>IF((ROW()-6)&lt;=$Q$3,INDEX(LINEST(AH193:AH252,AI193:AT252,TRUE,TRUE),1,9),"")</f>
        <v/>
      </c>
      <c r="BH252" s="9">
        <f>IF((ROW()-6)&lt;=$Q$3,INDEX(LINEST(AH193:AH252,AI193:AT252,TRUE,TRUE),1,8),"")</f>
        <v/>
      </c>
      <c r="BI252" s="9">
        <f>IF((ROW()-6)&lt;=$Q$3,INDEX(LINEST(AH193:AH252,AI193:AT252,TRUE,TRUE),1,7),"")</f>
        <v/>
      </c>
      <c r="BJ252" s="9">
        <f>IF((ROW()-6)&lt;=$Q$3,INDEX(LINEST(AH193:AH252,AI193:AT252,TRUE,TRUE),1,6),"")</f>
        <v/>
      </c>
      <c r="BK252" s="9">
        <f>IF((ROW()-6)&lt;=$Q$3,INDEX(LINEST(AH193:AH252,AI193:AT252,TRUE,TRUE),1,5),"")</f>
        <v/>
      </c>
      <c r="BL252" s="9">
        <f>IF((ROW()-6)&lt;=$Q$3,INDEX(LINEST(AH193:AH252,AI193:AT252,TRUE,TRUE),1,4),"")</f>
        <v/>
      </c>
      <c r="BM252" s="9">
        <f>IF((ROW()-6)&lt;=$Q$3,INDEX(LINEST(AH193:AH252,AI193:AT252,TRUE,TRUE),1,3),"")</f>
        <v/>
      </c>
      <c r="BN252" s="9">
        <f>IF((ROW()-6)&lt;=$Q$3,INDEX(LINEST(AH193:AH252,AI193:AT252,TRUE,TRUE),1,2),"")</f>
        <v/>
      </c>
      <c r="BO252" s="9">
        <f>IF((ROW()-6)&lt;=$Q$3,INDEX(LINEST(AH193:AH252,AI193:AT252,TRUE,TRUE),1,1),"")</f>
        <v/>
      </c>
      <c r="BP252" s="10">
        <f>IF((ROW()-6)&lt;=$Q$3,INDEX(LINEST(AH193:AH252,AI193:AT252,TRUE,TRUE),3,1),"")</f>
        <v/>
      </c>
      <c r="BR252" s="9">
        <f>IF(AND((ROW()-6)&lt;=$Q$3,ISNUMBER(BC251)),BC251/$Q$4+BD251*AI252+BE251*AJ252+BF251*AK252+BG251*AL252+BH251*AM252+BI251*AN252+BJ251*AO252+BK251*AP252+BL251*AQ252+BM251*AR252+BN251*AS252+BO251*AT252,"")</f>
        <v/>
      </c>
      <c r="BS252">
        <f>IF(ISNUMBER(BR252),AVERAGE(AH192:AH251),"")</f>
        <v/>
      </c>
      <c r="BT252">
        <f>IF(ISNUMBER(BR252),(AH252-BR252)^2,"")</f>
        <v/>
      </c>
      <c r="BU252">
        <f>IF(ISNUMBER(BR252),AH252^2,"")</f>
        <v/>
      </c>
      <c r="BV252">
        <f>IF(ISNUMBER(BR252),(AH252-BS252)^2,"")</f>
        <v/>
      </c>
    </row>
    <row r="253">
      <c r="O253">
        <f>IF($R253="","",CHOOSE($Q$2,YEAR(R253)*12+MONTH(R253),INT((R253-2)/7),YEAR(R253)*4+ROUNDUP(MONTH(R253)/3)))</f>
        <v/>
      </c>
      <c r="P253">
        <f>IF($R253="","",IF($R254="",1,IF(O253&lt;&gt;O254,1,0)))</f>
        <v/>
      </c>
      <c r="Q253">
        <f>IF(P253=1,SUM($P$7:P253),"")</f>
        <v/>
      </c>
      <c r="R253">
        <f>IF($A253="","",IF(ISNUMBER($A253),$A253,IFERROR(DATEVALUE($A253),NA())))</f>
        <v/>
      </c>
      <c r="S253" s="7">
        <f>IFERROR(INDEX($R$7:$R$60000,MATCH(ROW()-6,$Q$7:$Q$60000,0)),"")</f>
        <v/>
      </c>
      <c r="T253">
        <f>IFERROR(INDEX($B$7:$B$60000,MATCH(ROW()-6,$Q$7:$Q$60000,0)),"")</f>
        <v/>
      </c>
      <c r="U253">
        <f>IFERROR(INDEX($C$7:$C$60000,MATCH(ROW()-6,$Q$7:$Q$60000,0)),"")</f>
        <v/>
      </c>
      <c r="V253">
        <f>IFERROR(INDEX($D$7:$D$60000,MATCH(ROW()-6,$Q$7:$Q$60000,0)),"")</f>
        <v/>
      </c>
      <c r="W253">
        <f>IFERROR(INDEX($E$7:$E$60000,MATCH(ROW()-6,$Q$7:$Q$60000,0)),"")</f>
        <v/>
      </c>
      <c r="X253">
        <f>IFERROR(INDEX($F$7:$F$60000,MATCH(ROW()-6,$Q$7:$Q$60000,0)),"")</f>
        <v/>
      </c>
      <c r="Y253">
        <f>IFERROR(INDEX($G$7:$G$60000,MATCH(ROW()-6,$Q$7:$Q$60000,0)),"")</f>
        <v/>
      </c>
      <c r="Z253">
        <f>IFERROR(INDEX($H$7:$H$60000,MATCH(ROW()-6,$Q$7:$Q$60000,0)),"")</f>
        <v/>
      </c>
      <c r="AA253">
        <f>IFERROR(INDEX($I$7:$I$60000,MATCH(ROW()-6,$Q$7:$Q$60000,0)),"")</f>
        <v/>
      </c>
      <c r="AB253">
        <f>IFERROR(INDEX($J$7:$J$60000,MATCH(ROW()-6,$Q$7:$Q$60000,0)),"")</f>
        <v/>
      </c>
      <c r="AC253">
        <f>IFERROR(INDEX($K$7:$K$60000,MATCH(ROW()-6,$Q$7:$Q$60000,0)),"")</f>
        <v/>
      </c>
      <c r="AD253">
        <f>IFERROR(INDEX($L$7:$L$60000,MATCH(ROW()-6,$Q$7:$Q$60000,0)),"")</f>
        <v/>
      </c>
      <c r="AE253">
        <f>IFERROR(INDEX($M$7:$M$60000,MATCH(ROW()-6,$Q$7:$Q$60000,0)),"")</f>
        <v/>
      </c>
      <c r="AF253">
        <f>IFERROR(INDEX($N$7:$N$60000,MATCH(ROW()-6,$Q$7:$Q$60000,0)),"")</f>
        <v/>
      </c>
      <c r="AH253" s="9">
        <f>IF(OR($S253="",$S252=""),"",LN($T253/$T252))</f>
        <v/>
      </c>
      <c r="AI253" s="9">
        <f>IF(OR($S253="",$S252=""),"",$C$2*LN(U253/U252))</f>
        <v/>
      </c>
      <c r="AJ253" s="9">
        <f>IF(OR($S253="",$S252=""),"",$D$2*(V253-V252))</f>
        <v/>
      </c>
      <c r="AK253" s="9">
        <f>IF(OR($S253="",$S252=""),"",$E$2*(W253-W252))</f>
        <v/>
      </c>
      <c r="AL253" s="9">
        <f>IF(OR($S253="",$S252=""),"",$F$2*LN(X253/X252))</f>
        <v/>
      </c>
      <c r="AM253" s="9">
        <f>IF(OR($S253="",$S252=""),"",$G$2*(Y253-Y252))</f>
        <v/>
      </c>
      <c r="AN253" s="9">
        <f>IF(OR($S253="",$S252=""),"",$H$2*LN(Z253/Z252))</f>
        <v/>
      </c>
      <c r="AO253" s="9">
        <f>IF(OR($S253="",$S252=""),"",$I$2*(AA253-AA252))</f>
        <v/>
      </c>
      <c r="AP253" s="9">
        <f>IF(OR($S253="",$S252=""),"",$J$2*LN(AB253/AB252))</f>
        <v/>
      </c>
      <c r="AQ253" s="9">
        <f>IF(OR($S253="",$S252=""),"",$K$2*(AC253-AC252))</f>
        <v/>
      </c>
      <c r="AR253" s="9">
        <f>IF(OR($S253="",$S252=""),"",$L$2*LN(AD253/AD252))</f>
        <v/>
      </c>
      <c r="AS253" s="9">
        <f>IF(OR($S253="",$S252=""),"",$M$2*LN(AE253/AE252))</f>
        <v/>
      </c>
      <c r="AT253" s="9">
        <f>IF(OR($S253="",$S252=""),"",$N$2*LN(AF253/AF252))</f>
        <v/>
      </c>
      <c r="AV253" s="9">
        <f>IF($AH253="","",$AY$16+$AY$4*AI253+$AY$5*AJ253+$AY$6*AK253+$AY$7*AL253+$AY$8*AM253+$AY$9*AN253+$AY$10*AO253+$AY$11*AP253+$AY$12*AQ253+$AY$13*AR253+$AY$14*AS253+$AY$15*AT253)</f>
        <v/>
      </c>
      <c r="BC253" s="10">
        <f>IF((ROW()-6)&lt;=$Q$3,INDEX(LINEST(AH194:AH253,AI194:AT253,TRUE,TRUE),1,13)*$Q$4,"")</f>
        <v/>
      </c>
      <c r="BD253" s="9">
        <f>IF((ROW()-6)&lt;=$Q$3,INDEX(LINEST(AH194:AH253,AI194:AT253,TRUE,TRUE),1,12),"")</f>
        <v/>
      </c>
      <c r="BE253" s="9">
        <f>IF((ROW()-6)&lt;=$Q$3,INDEX(LINEST(AH194:AH253,AI194:AT253,TRUE,TRUE),1,11),"")</f>
        <v/>
      </c>
      <c r="BF253" s="9">
        <f>IF((ROW()-6)&lt;=$Q$3,INDEX(LINEST(AH194:AH253,AI194:AT253,TRUE,TRUE),1,10),"")</f>
        <v/>
      </c>
      <c r="BG253" s="9">
        <f>IF((ROW()-6)&lt;=$Q$3,INDEX(LINEST(AH194:AH253,AI194:AT253,TRUE,TRUE),1,9),"")</f>
        <v/>
      </c>
      <c r="BH253" s="9">
        <f>IF((ROW()-6)&lt;=$Q$3,INDEX(LINEST(AH194:AH253,AI194:AT253,TRUE,TRUE),1,8),"")</f>
        <v/>
      </c>
      <c r="BI253" s="9">
        <f>IF((ROW()-6)&lt;=$Q$3,INDEX(LINEST(AH194:AH253,AI194:AT253,TRUE,TRUE),1,7),"")</f>
        <v/>
      </c>
      <c r="BJ253" s="9">
        <f>IF((ROW()-6)&lt;=$Q$3,INDEX(LINEST(AH194:AH253,AI194:AT253,TRUE,TRUE),1,6),"")</f>
        <v/>
      </c>
      <c r="BK253" s="9">
        <f>IF((ROW()-6)&lt;=$Q$3,INDEX(LINEST(AH194:AH253,AI194:AT253,TRUE,TRUE),1,5),"")</f>
        <v/>
      </c>
      <c r="BL253" s="9">
        <f>IF((ROW()-6)&lt;=$Q$3,INDEX(LINEST(AH194:AH253,AI194:AT253,TRUE,TRUE),1,4),"")</f>
        <v/>
      </c>
      <c r="BM253" s="9">
        <f>IF((ROW()-6)&lt;=$Q$3,INDEX(LINEST(AH194:AH253,AI194:AT253,TRUE,TRUE),1,3),"")</f>
        <v/>
      </c>
      <c r="BN253" s="9">
        <f>IF((ROW()-6)&lt;=$Q$3,INDEX(LINEST(AH194:AH253,AI194:AT253,TRUE,TRUE),1,2),"")</f>
        <v/>
      </c>
      <c r="BO253" s="9">
        <f>IF((ROW()-6)&lt;=$Q$3,INDEX(LINEST(AH194:AH253,AI194:AT253,TRUE,TRUE),1,1),"")</f>
        <v/>
      </c>
      <c r="BP253" s="10">
        <f>IF((ROW()-6)&lt;=$Q$3,INDEX(LINEST(AH194:AH253,AI194:AT253,TRUE,TRUE),3,1),"")</f>
        <v/>
      </c>
      <c r="BR253" s="9">
        <f>IF(AND((ROW()-6)&lt;=$Q$3,ISNUMBER(BC252)),BC252/$Q$4+BD252*AI253+BE252*AJ253+BF252*AK253+BG252*AL253+BH252*AM253+BI252*AN253+BJ252*AO253+BK252*AP253+BL252*AQ253+BM252*AR253+BN252*AS253+BO252*AT253,"")</f>
        <v/>
      </c>
      <c r="BS253">
        <f>IF(ISNUMBER(BR253),AVERAGE(AH193:AH252),"")</f>
        <v/>
      </c>
      <c r="BT253">
        <f>IF(ISNUMBER(BR253),(AH253-BR253)^2,"")</f>
        <v/>
      </c>
      <c r="BU253">
        <f>IF(ISNUMBER(BR253),AH253^2,"")</f>
        <v/>
      </c>
      <c r="BV253">
        <f>IF(ISNUMBER(BR253),(AH253-BS253)^2,"")</f>
        <v/>
      </c>
    </row>
    <row r="254">
      <c r="O254">
        <f>IF($R254="","",CHOOSE($Q$2,YEAR(R254)*12+MONTH(R254),INT((R254-2)/7),YEAR(R254)*4+ROUNDUP(MONTH(R254)/3)))</f>
        <v/>
      </c>
      <c r="P254">
        <f>IF($R254="","",IF($R255="",1,IF(O254&lt;&gt;O255,1,0)))</f>
        <v/>
      </c>
      <c r="Q254">
        <f>IF(P254=1,SUM($P$7:P254),"")</f>
        <v/>
      </c>
      <c r="R254">
        <f>IF($A254="","",IF(ISNUMBER($A254),$A254,IFERROR(DATEVALUE($A254),NA())))</f>
        <v/>
      </c>
      <c r="S254" s="7">
        <f>IFERROR(INDEX($R$7:$R$60000,MATCH(ROW()-6,$Q$7:$Q$60000,0)),"")</f>
        <v/>
      </c>
      <c r="T254">
        <f>IFERROR(INDEX($B$7:$B$60000,MATCH(ROW()-6,$Q$7:$Q$60000,0)),"")</f>
        <v/>
      </c>
      <c r="U254">
        <f>IFERROR(INDEX($C$7:$C$60000,MATCH(ROW()-6,$Q$7:$Q$60000,0)),"")</f>
        <v/>
      </c>
      <c r="V254">
        <f>IFERROR(INDEX($D$7:$D$60000,MATCH(ROW()-6,$Q$7:$Q$60000,0)),"")</f>
        <v/>
      </c>
      <c r="W254">
        <f>IFERROR(INDEX($E$7:$E$60000,MATCH(ROW()-6,$Q$7:$Q$60000,0)),"")</f>
        <v/>
      </c>
      <c r="X254">
        <f>IFERROR(INDEX($F$7:$F$60000,MATCH(ROW()-6,$Q$7:$Q$60000,0)),"")</f>
        <v/>
      </c>
      <c r="Y254">
        <f>IFERROR(INDEX($G$7:$G$60000,MATCH(ROW()-6,$Q$7:$Q$60000,0)),"")</f>
        <v/>
      </c>
      <c r="Z254">
        <f>IFERROR(INDEX($H$7:$H$60000,MATCH(ROW()-6,$Q$7:$Q$60000,0)),"")</f>
        <v/>
      </c>
      <c r="AA254">
        <f>IFERROR(INDEX($I$7:$I$60000,MATCH(ROW()-6,$Q$7:$Q$60000,0)),"")</f>
        <v/>
      </c>
      <c r="AB254">
        <f>IFERROR(INDEX($J$7:$J$60000,MATCH(ROW()-6,$Q$7:$Q$60000,0)),"")</f>
        <v/>
      </c>
      <c r="AC254">
        <f>IFERROR(INDEX($K$7:$K$60000,MATCH(ROW()-6,$Q$7:$Q$60000,0)),"")</f>
        <v/>
      </c>
      <c r="AD254">
        <f>IFERROR(INDEX($L$7:$L$60000,MATCH(ROW()-6,$Q$7:$Q$60000,0)),"")</f>
        <v/>
      </c>
      <c r="AE254">
        <f>IFERROR(INDEX($M$7:$M$60000,MATCH(ROW()-6,$Q$7:$Q$60000,0)),"")</f>
        <v/>
      </c>
      <c r="AF254">
        <f>IFERROR(INDEX($N$7:$N$60000,MATCH(ROW()-6,$Q$7:$Q$60000,0)),"")</f>
        <v/>
      </c>
      <c r="AH254" s="9">
        <f>IF(OR($S254="",$S253=""),"",LN($T254/$T253))</f>
        <v/>
      </c>
      <c r="AI254" s="9">
        <f>IF(OR($S254="",$S253=""),"",$C$2*LN(U254/U253))</f>
        <v/>
      </c>
      <c r="AJ254" s="9">
        <f>IF(OR($S254="",$S253=""),"",$D$2*(V254-V253))</f>
        <v/>
      </c>
      <c r="AK254" s="9">
        <f>IF(OR($S254="",$S253=""),"",$E$2*(W254-W253))</f>
        <v/>
      </c>
      <c r="AL254" s="9">
        <f>IF(OR($S254="",$S253=""),"",$F$2*LN(X254/X253))</f>
        <v/>
      </c>
      <c r="AM254" s="9">
        <f>IF(OR($S254="",$S253=""),"",$G$2*(Y254-Y253))</f>
        <v/>
      </c>
      <c r="AN254" s="9">
        <f>IF(OR($S254="",$S253=""),"",$H$2*LN(Z254/Z253))</f>
        <v/>
      </c>
      <c r="AO254" s="9">
        <f>IF(OR($S254="",$S253=""),"",$I$2*(AA254-AA253))</f>
        <v/>
      </c>
      <c r="AP254" s="9">
        <f>IF(OR($S254="",$S253=""),"",$J$2*LN(AB254/AB253))</f>
        <v/>
      </c>
      <c r="AQ254" s="9">
        <f>IF(OR($S254="",$S253=""),"",$K$2*(AC254-AC253))</f>
        <v/>
      </c>
      <c r="AR254" s="9">
        <f>IF(OR($S254="",$S253=""),"",$L$2*LN(AD254/AD253))</f>
        <v/>
      </c>
      <c r="AS254" s="9">
        <f>IF(OR($S254="",$S253=""),"",$M$2*LN(AE254/AE253))</f>
        <v/>
      </c>
      <c r="AT254" s="9">
        <f>IF(OR($S254="",$S253=""),"",$N$2*LN(AF254/AF253))</f>
        <v/>
      </c>
      <c r="AV254" s="9">
        <f>IF($AH254="","",$AY$16+$AY$4*AI254+$AY$5*AJ254+$AY$6*AK254+$AY$7*AL254+$AY$8*AM254+$AY$9*AN254+$AY$10*AO254+$AY$11*AP254+$AY$12*AQ254+$AY$13*AR254+$AY$14*AS254+$AY$15*AT254)</f>
        <v/>
      </c>
      <c r="BC254" s="10">
        <f>IF((ROW()-6)&lt;=$Q$3,INDEX(LINEST(AH195:AH254,AI195:AT254,TRUE,TRUE),1,13)*$Q$4,"")</f>
        <v/>
      </c>
      <c r="BD254" s="9">
        <f>IF((ROW()-6)&lt;=$Q$3,INDEX(LINEST(AH195:AH254,AI195:AT254,TRUE,TRUE),1,12),"")</f>
        <v/>
      </c>
      <c r="BE254" s="9">
        <f>IF((ROW()-6)&lt;=$Q$3,INDEX(LINEST(AH195:AH254,AI195:AT254,TRUE,TRUE),1,11),"")</f>
        <v/>
      </c>
      <c r="BF254" s="9">
        <f>IF((ROW()-6)&lt;=$Q$3,INDEX(LINEST(AH195:AH254,AI195:AT254,TRUE,TRUE),1,10),"")</f>
        <v/>
      </c>
      <c r="BG254" s="9">
        <f>IF((ROW()-6)&lt;=$Q$3,INDEX(LINEST(AH195:AH254,AI195:AT254,TRUE,TRUE),1,9),"")</f>
        <v/>
      </c>
      <c r="BH254" s="9">
        <f>IF((ROW()-6)&lt;=$Q$3,INDEX(LINEST(AH195:AH254,AI195:AT254,TRUE,TRUE),1,8),"")</f>
        <v/>
      </c>
      <c r="BI254" s="9">
        <f>IF((ROW()-6)&lt;=$Q$3,INDEX(LINEST(AH195:AH254,AI195:AT254,TRUE,TRUE),1,7),"")</f>
        <v/>
      </c>
      <c r="BJ254" s="9">
        <f>IF((ROW()-6)&lt;=$Q$3,INDEX(LINEST(AH195:AH254,AI195:AT254,TRUE,TRUE),1,6),"")</f>
        <v/>
      </c>
      <c r="BK254" s="9">
        <f>IF((ROW()-6)&lt;=$Q$3,INDEX(LINEST(AH195:AH254,AI195:AT254,TRUE,TRUE),1,5),"")</f>
        <v/>
      </c>
      <c r="BL254" s="9">
        <f>IF((ROW()-6)&lt;=$Q$3,INDEX(LINEST(AH195:AH254,AI195:AT254,TRUE,TRUE),1,4),"")</f>
        <v/>
      </c>
      <c r="BM254" s="9">
        <f>IF((ROW()-6)&lt;=$Q$3,INDEX(LINEST(AH195:AH254,AI195:AT254,TRUE,TRUE),1,3),"")</f>
        <v/>
      </c>
      <c r="BN254" s="9">
        <f>IF((ROW()-6)&lt;=$Q$3,INDEX(LINEST(AH195:AH254,AI195:AT254,TRUE,TRUE),1,2),"")</f>
        <v/>
      </c>
      <c r="BO254" s="9">
        <f>IF((ROW()-6)&lt;=$Q$3,INDEX(LINEST(AH195:AH254,AI195:AT254,TRUE,TRUE),1,1),"")</f>
        <v/>
      </c>
      <c r="BP254" s="10">
        <f>IF((ROW()-6)&lt;=$Q$3,INDEX(LINEST(AH195:AH254,AI195:AT254,TRUE,TRUE),3,1),"")</f>
        <v/>
      </c>
      <c r="BR254" s="9">
        <f>IF(AND((ROW()-6)&lt;=$Q$3,ISNUMBER(BC253)),BC253/$Q$4+BD253*AI254+BE253*AJ254+BF253*AK254+BG253*AL254+BH253*AM254+BI253*AN254+BJ253*AO254+BK253*AP254+BL253*AQ254+BM253*AR254+BN253*AS254+BO253*AT254,"")</f>
        <v/>
      </c>
      <c r="BS254">
        <f>IF(ISNUMBER(BR254),AVERAGE(AH194:AH253),"")</f>
        <v/>
      </c>
      <c r="BT254">
        <f>IF(ISNUMBER(BR254),(AH254-BR254)^2,"")</f>
        <v/>
      </c>
      <c r="BU254">
        <f>IF(ISNUMBER(BR254),AH254^2,"")</f>
        <v/>
      </c>
      <c r="BV254">
        <f>IF(ISNUMBER(BR254),(AH254-BS254)^2,"")</f>
        <v/>
      </c>
    </row>
    <row r="255">
      <c r="O255">
        <f>IF($R255="","",CHOOSE($Q$2,YEAR(R255)*12+MONTH(R255),INT((R255-2)/7),YEAR(R255)*4+ROUNDUP(MONTH(R255)/3)))</f>
        <v/>
      </c>
      <c r="P255">
        <f>IF($R255="","",IF($R256="",1,IF(O255&lt;&gt;O256,1,0)))</f>
        <v/>
      </c>
      <c r="Q255">
        <f>IF(P255=1,SUM($P$7:P255),"")</f>
        <v/>
      </c>
      <c r="R255">
        <f>IF($A255="","",IF(ISNUMBER($A255),$A255,IFERROR(DATEVALUE($A255),NA())))</f>
        <v/>
      </c>
      <c r="S255" s="7">
        <f>IFERROR(INDEX($R$7:$R$60000,MATCH(ROW()-6,$Q$7:$Q$60000,0)),"")</f>
        <v/>
      </c>
      <c r="T255">
        <f>IFERROR(INDEX($B$7:$B$60000,MATCH(ROW()-6,$Q$7:$Q$60000,0)),"")</f>
        <v/>
      </c>
      <c r="U255">
        <f>IFERROR(INDEX($C$7:$C$60000,MATCH(ROW()-6,$Q$7:$Q$60000,0)),"")</f>
        <v/>
      </c>
      <c r="V255">
        <f>IFERROR(INDEX($D$7:$D$60000,MATCH(ROW()-6,$Q$7:$Q$60000,0)),"")</f>
        <v/>
      </c>
      <c r="W255">
        <f>IFERROR(INDEX($E$7:$E$60000,MATCH(ROW()-6,$Q$7:$Q$60000,0)),"")</f>
        <v/>
      </c>
      <c r="X255">
        <f>IFERROR(INDEX($F$7:$F$60000,MATCH(ROW()-6,$Q$7:$Q$60000,0)),"")</f>
        <v/>
      </c>
      <c r="Y255">
        <f>IFERROR(INDEX($G$7:$G$60000,MATCH(ROW()-6,$Q$7:$Q$60000,0)),"")</f>
        <v/>
      </c>
      <c r="Z255">
        <f>IFERROR(INDEX($H$7:$H$60000,MATCH(ROW()-6,$Q$7:$Q$60000,0)),"")</f>
        <v/>
      </c>
      <c r="AA255">
        <f>IFERROR(INDEX($I$7:$I$60000,MATCH(ROW()-6,$Q$7:$Q$60000,0)),"")</f>
        <v/>
      </c>
      <c r="AB255">
        <f>IFERROR(INDEX($J$7:$J$60000,MATCH(ROW()-6,$Q$7:$Q$60000,0)),"")</f>
        <v/>
      </c>
      <c r="AC255">
        <f>IFERROR(INDEX($K$7:$K$60000,MATCH(ROW()-6,$Q$7:$Q$60000,0)),"")</f>
        <v/>
      </c>
      <c r="AD255">
        <f>IFERROR(INDEX($L$7:$L$60000,MATCH(ROW()-6,$Q$7:$Q$60000,0)),"")</f>
        <v/>
      </c>
      <c r="AE255">
        <f>IFERROR(INDEX($M$7:$M$60000,MATCH(ROW()-6,$Q$7:$Q$60000,0)),"")</f>
        <v/>
      </c>
      <c r="AF255">
        <f>IFERROR(INDEX($N$7:$N$60000,MATCH(ROW()-6,$Q$7:$Q$60000,0)),"")</f>
        <v/>
      </c>
      <c r="AH255" s="9">
        <f>IF(OR($S255="",$S254=""),"",LN($T255/$T254))</f>
        <v/>
      </c>
      <c r="AI255" s="9">
        <f>IF(OR($S255="",$S254=""),"",$C$2*LN(U255/U254))</f>
        <v/>
      </c>
      <c r="AJ255" s="9">
        <f>IF(OR($S255="",$S254=""),"",$D$2*(V255-V254))</f>
        <v/>
      </c>
      <c r="AK255" s="9">
        <f>IF(OR($S255="",$S254=""),"",$E$2*(W255-W254))</f>
        <v/>
      </c>
      <c r="AL255" s="9">
        <f>IF(OR($S255="",$S254=""),"",$F$2*LN(X255/X254))</f>
        <v/>
      </c>
      <c r="AM255" s="9">
        <f>IF(OR($S255="",$S254=""),"",$G$2*(Y255-Y254))</f>
        <v/>
      </c>
      <c r="AN255" s="9">
        <f>IF(OR($S255="",$S254=""),"",$H$2*LN(Z255/Z254))</f>
        <v/>
      </c>
      <c r="AO255" s="9">
        <f>IF(OR($S255="",$S254=""),"",$I$2*(AA255-AA254))</f>
        <v/>
      </c>
      <c r="AP255" s="9">
        <f>IF(OR($S255="",$S254=""),"",$J$2*LN(AB255/AB254))</f>
        <v/>
      </c>
      <c r="AQ255" s="9">
        <f>IF(OR($S255="",$S254=""),"",$K$2*(AC255-AC254))</f>
        <v/>
      </c>
      <c r="AR255" s="9">
        <f>IF(OR($S255="",$S254=""),"",$L$2*LN(AD255/AD254))</f>
        <v/>
      </c>
      <c r="AS255" s="9">
        <f>IF(OR($S255="",$S254=""),"",$M$2*LN(AE255/AE254))</f>
        <v/>
      </c>
      <c r="AT255" s="9">
        <f>IF(OR($S255="",$S254=""),"",$N$2*LN(AF255/AF254))</f>
        <v/>
      </c>
      <c r="AV255" s="9">
        <f>IF($AH255="","",$AY$16+$AY$4*AI255+$AY$5*AJ255+$AY$6*AK255+$AY$7*AL255+$AY$8*AM255+$AY$9*AN255+$AY$10*AO255+$AY$11*AP255+$AY$12*AQ255+$AY$13*AR255+$AY$14*AS255+$AY$15*AT255)</f>
        <v/>
      </c>
      <c r="BC255" s="10">
        <f>IF((ROW()-6)&lt;=$Q$3,INDEX(LINEST(AH196:AH255,AI196:AT255,TRUE,TRUE),1,13)*$Q$4,"")</f>
        <v/>
      </c>
      <c r="BD255" s="9">
        <f>IF((ROW()-6)&lt;=$Q$3,INDEX(LINEST(AH196:AH255,AI196:AT255,TRUE,TRUE),1,12),"")</f>
        <v/>
      </c>
      <c r="BE255" s="9">
        <f>IF((ROW()-6)&lt;=$Q$3,INDEX(LINEST(AH196:AH255,AI196:AT255,TRUE,TRUE),1,11),"")</f>
        <v/>
      </c>
      <c r="BF255" s="9">
        <f>IF((ROW()-6)&lt;=$Q$3,INDEX(LINEST(AH196:AH255,AI196:AT255,TRUE,TRUE),1,10),"")</f>
        <v/>
      </c>
      <c r="BG255" s="9">
        <f>IF((ROW()-6)&lt;=$Q$3,INDEX(LINEST(AH196:AH255,AI196:AT255,TRUE,TRUE),1,9),"")</f>
        <v/>
      </c>
      <c r="BH255" s="9">
        <f>IF((ROW()-6)&lt;=$Q$3,INDEX(LINEST(AH196:AH255,AI196:AT255,TRUE,TRUE),1,8),"")</f>
        <v/>
      </c>
      <c r="BI255" s="9">
        <f>IF((ROW()-6)&lt;=$Q$3,INDEX(LINEST(AH196:AH255,AI196:AT255,TRUE,TRUE),1,7),"")</f>
        <v/>
      </c>
      <c r="BJ255" s="9">
        <f>IF((ROW()-6)&lt;=$Q$3,INDEX(LINEST(AH196:AH255,AI196:AT255,TRUE,TRUE),1,6),"")</f>
        <v/>
      </c>
      <c r="BK255" s="9">
        <f>IF((ROW()-6)&lt;=$Q$3,INDEX(LINEST(AH196:AH255,AI196:AT255,TRUE,TRUE),1,5),"")</f>
        <v/>
      </c>
      <c r="BL255" s="9">
        <f>IF((ROW()-6)&lt;=$Q$3,INDEX(LINEST(AH196:AH255,AI196:AT255,TRUE,TRUE),1,4),"")</f>
        <v/>
      </c>
      <c r="BM255" s="9">
        <f>IF((ROW()-6)&lt;=$Q$3,INDEX(LINEST(AH196:AH255,AI196:AT255,TRUE,TRUE),1,3),"")</f>
        <v/>
      </c>
      <c r="BN255" s="9">
        <f>IF((ROW()-6)&lt;=$Q$3,INDEX(LINEST(AH196:AH255,AI196:AT255,TRUE,TRUE),1,2),"")</f>
        <v/>
      </c>
      <c r="BO255" s="9">
        <f>IF((ROW()-6)&lt;=$Q$3,INDEX(LINEST(AH196:AH255,AI196:AT255,TRUE,TRUE),1,1),"")</f>
        <v/>
      </c>
      <c r="BP255" s="10">
        <f>IF((ROW()-6)&lt;=$Q$3,INDEX(LINEST(AH196:AH255,AI196:AT255,TRUE,TRUE),3,1),"")</f>
        <v/>
      </c>
      <c r="BR255" s="9">
        <f>IF(AND((ROW()-6)&lt;=$Q$3,ISNUMBER(BC254)),BC254/$Q$4+BD254*AI255+BE254*AJ255+BF254*AK255+BG254*AL255+BH254*AM255+BI254*AN255+BJ254*AO255+BK254*AP255+BL254*AQ255+BM254*AR255+BN254*AS255+BO254*AT255,"")</f>
        <v/>
      </c>
      <c r="BS255">
        <f>IF(ISNUMBER(BR255),AVERAGE(AH195:AH254),"")</f>
        <v/>
      </c>
      <c r="BT255">
        <f>IF(ISNUMBER(BR255),(AH255-BR255)^2,"")</f>
        <v/>
      </c>
      <c r="BU255">
        <f>IF(ISNUMBER(BR255),AH255^2,"")</f>
        <v/>
      </c>
      <c r="BV255">
        <f>IF(ISNUMBER(BR255),(AH255-BS255)^2,"")</f>
        <v/>
      </c>
    </row>
    <row r="256">
      <c r="O256">
        <f>IF($R256="","",CHOOSE($Q$2,YEAR(R256)*12+MONTH(R256),INT((R256-2)/7),YEAR(R256)*4+ROUNDUP(MONTH(R256)/3)))</f>
        <v/>
      </c>
      <c r="P256">
        <f>IF($R256="","",IF($R257="",1,IF(O256&lt;&gt;O257,1,0)))</f>
        <v/>
      </c>
      <c r="Q256">
        <f>IF(P256=1,SUM($P$7:P256),"")</f>
        <v/>
      </c>
      <c r="R256">
        <f>IF($A256="","",IF(ISNUMBER($A256),$A256,IFERROR(DATEVALUE($A256),NA())))</f>
        <v/>
      </c>
      <c r="S256" s="7">
        <f>IFERROR(INDEX($R$7:$R$60000,MATCH(ROW()-6,$Q$7:$Q$60000,0)),"")</f>
        <v/>
      </c>
      <c r="T256">
        <f>IFERROR(INDEX($B$7:$B$60000,MATCH(ROW()-6,$Q$7:$Q$60000,0)),"")</f>
        <v/>
      </c>
      <c r="U256">
        <f>IFERROR(INDEX($C$7:$C$60000,MATCH(ROW()-6,$Q$7:$Q$60000,0)),"")</f>
        <v/>
      </c>
      <c r="V256">
        <f>IFERROR(INDEX($D$7:$D$60000,MATCH(ROW()-6,$Q$7:$Q$60000,0)),"")</f>
        <v/>
      </c>
      <c r="W256">
        <f>IFERROR(INDEX($E$7:$E$60000,MATCH(ROW()-6,$Q$7:$Q$60000,0)),"")</f>
        <v/>
      </c>
      <c r="X256">
        <f>IFERROR(INDEX($F$7:$F$60000,MATCH(ROW()-6,$Q$7:$Q$60000,0)),"")</f>
        <v/>
      </c>
      <c r="Y256">
        <f>IFERROR(INDEX($G$7:$G$60000,MATCH(ROW()-6,$Q$7:$Q$60000,0)),"")</f>
        <v/>
      </c>
      <c r="Z256">
        <f>IFERROR(INDEX($H$7:$H$60000,MATCH(ROW()-6,$Q$7:$Q$60000,0)),"")</f>
        <v/>
      </c>
      <c r="AA256">
        <f>IFERROR(INDEX($I$7:$I$60000,MATCH(ROW()-6,$Q$7:$Q$60000,0)),"")</f>
        <v/>
      </c>
      <c r="AB256">
        <f>IFERROR(INDEX($J$7:$J$60000,MATCH(ROW()-6,$Q$7:$Q$60000,0)),"")</f>
        <v/>
      </c>
      <c r="AC256">
        <f>IFERROR(INDEX($K$7:$K$60000,MATCH(ROW()-6,$Q$7:$Q$60000,0)),"")</f>
        <v/>
      </c>
      <c r="AD256">
        <f>IFERROR(INDEX($L$7:$L$60000,MATCH(ROW()-6,$Q$7:$Q$60000,0)),"")</f>
        <v/>
      </c>
      <c r="AE256">
        <f>IFERROR(INDEX($M$7:$M$60000,MATCH(ROW()-6,$Q$7:$Q$60000,0)),"")</f>
        <v/>
      </c>
      <c r="AF256">
        <f>IFERROR(INDEX($N$7:$N$60000,MATCH(ROW()-6,$Q$7:$Q$60000,0)),"")</f>
        <v/>
      </c>
      <c r="AH256" s="9">
        <f>IF(OR($S256="",$S255=""),"",LN($T256/$T255))</f>
        <v/>
      </c>
      <c r="AI256" s="9">
        <f>IF(OR($S256="",$S255=""),"",$C$2*LN(U256/U255))</f>
        <v/>
      </c>
      <c r="AJ256" s="9">
        <f>IF(OR($S256="",$S255=""),"",$D$2*(V256-V255))</f>
        <v/>
      </c>
      <c r="AK256" s="9">
        <f>IF(OR($S256="",$S255=""),"",$E$2*(W256-W255))</f>
        <v/>
      </c>
      <c r="AL256" s="9">
        <f>IF(OR($S256="",$S255=""),"",$F$2*LN(X256/X255))</f>
        <v/>
      </c>
      <c r="AM256" s="9">
        <f>IF(OR($S256="",$S255=""),"",$G$2*(Y256-Y255))</f>
        <v/>
      </c>
      <c r="AN256" s="9">
        <f>IF(OR($S256="",$S255=""),"",$H$2*LN(Z256/Z255))</f>
        <v/>
      </c>
      <c r="AO256" s="9">
        <f>IF(OR($S256="",$S255=""),"",$I$2*(AA256-AA255))</f>
        <v/>
      </c>
      <c r="AP256" s="9">
        <f>IF(OR($S256="",$S255=""),"",$J$2*LN(AB256/AB255))</f>
        <v/>
      </c>
      <c r="AQ256" s="9">
        <f>IF(OR($S256="",$S255=""),"",$K$2*(AC256-AC255))</f>
        <v/>
      </c>
      <c r="AR256" s="9">
        <f>IF(OR($S256="",$S255=""),"",$L$2*LN(AD256/AD255))</f>
        <v/>
      </c>
      <c r="AS256" s="9">
        <f>IF(OR($S256="",$S255=""),"",$M$2*LN(AE256/AE255))</f>
        <v/>
      </c>
      <c r="AT256" s="9">
        <f>IF(OR($S256="",$S255=""),"",$N$2*LN(AF256/AF255))</f>
        <v/>
      </c>
      <c r="AV256" s="9">
        <f>IF($AH256="","",$AY$16+$AY$4*AI256+$AY$5*AJ256+$AY$6*AK256+$AY$7*AL256+$AY$8*AM256+$AY$9*AN256+$AY$10*AO256+$AY$11*AP256+$AY$12*AQ256+$AY$13*AR256+$AY$14*AS256+$AY$15*AT256)</f>
        <v/>
      </c>
      <c r="BC256" s="10">
        <f>IF((ROW()-6)&lt;=$Q$3,INDEX(LINEST(AH197:AH256,AI197:AT256,TRUE,TRUE),1,13)*$Q$4,"")</f>
        <v/>
      </c>
      <c r="BD256" s="9">
        <f>IF((ROW()-6)&lt;=$Q$3,INDEX(LINEST(AH197:AH256,AI197:AT256,TRUE,TRUE),1,12),"")</f>
        <v/>
      </c>
      <c r="BE256" s="9">
        <f>IF((ROW()-6)&lt;=$Q$3,INDEX(LINEST(AH197:AH256,AI197:AT256,TRUE,TRUE),1,11),"")</f>
        <v/>
      </c>
      <c r="BF256" s="9">
        <f>IF((ROW()-6)&lt;=$Q$3,INDEX(LINEST(AH197:AH256,AI197:AT256,TRUE,TRUE),1,10),"")</f>
        <v/>
      </c>
      <c r="BG256" s="9">
        <f>IF((ROW()-6)&lt;=$Q$3,INDEX(LINEST(AH197:AH256,AI197:AT256,TRUE,TRUE),1,9),"")</f>
        <v/>
      </c>
      <c r="BH256" s="9">
        <f>IF((ROW()-6)&lt;=$Q$3,INDEX(LINEST(AH197:AH256,AI197:AT256,TRUE,TRUE),1,8),"")</f>
        <v/>
      </c>
      <c r="BI256" s="9">
        <f>IF((ROW()-6)&lt;=$Q$3,INDEX(LINEST(AH197:AH256,AI197:AT256,TRUE,TRUE),1,7),"")</f>
        <v/>
      </c>
      <c r="BJ256" s="9">
        <f>IF((ROW()-6)&lt;=$Q$3,INDEX(LINEST(AH197:AH256,AI197:AT256,TRUE,TRUE),1,6),"")</f>
        <v/>
      </c>
      <c r="BK256" s="9">
        <f>IF((ROW()-6)&lt;=$Q$3,INDEX(LINEST(AH197:AH256,AI197:AT256,TRUE,TRUE),1,5),"")</f>
        <v/>
      </c>
      <c r="BL256" s="9">
        <f>IF((ROW()-6)&lt;=$Q$3,INDEX(LINEST(AH197:AH256,AI197:AT256,TRUE,TRUE),1,4),"")</f>
        <v/>
      </c>
      <c r="BM256" s="9">
        <f>IF((ROW()-6)&lt;=$Q$3,INDEX(LINEST(AH197:AH256,AI197:AT256,TRUE,TRUE),1,3),"")</f>
        <v/>
      </c>
      <c r="BN256" s="9">
        <f>IF((ROW()-6)&lt;=$Q$3,INDEX(LINEST(AH197:AH256,AI197:AT256,TRUE,TRUE),1,2),"")</f>
        <v/>
      </c>
      <c r="BO256" s="9">
        <f>IF((ROW()-6)&lt;=$Q$3,INDEX(LINEST(AH197:AH256,AI197:AT256,TRUE,TRUE),1,1),"")</f>
        <v/>
      </c>
      <c r="BP256" s="10">
        <f>IF((ROW()-6)&lt;=$Q$3,INDEX(LINEST(AH197:AH256,AI197:AT256,TRUE,TRUE),3,1),"")</f>
        <v/>
      </c>
      <c r="BR256" s="9">
        <f>IF(AND((ROW()-6)&lt;=$Q$3,ISNUMBER(BC255)),BC255/$Q$4+BD255*AI256+BE255*AJ256+BF255*AK256+BG255*AL256+BH255*AM256+BI255*AN256+BJ255*AO256+BK255*AP256+BL255*AQ256+BM255*AR256+BN255*AS256+BO255*AT256,"")</f>
        <v/>
      </c>
      <c r="BS256">
        <f>IF(ISNUMBER(BR256),AVERAGE(AH196:AH255),"")</f>
        <v/>
      </c>
      <c r="BT256">
        <f>IF(ISNUMBER(BR256),(AH256-BR256)^2,"")</f>
        <v/>
      </c>
      <c r="BU256">
        <f>IF(ISNUMBER(BR256),AH256^2,"")</f>
        <v/>
      </c>
      <c r="BV256">
        <f>IF(ISNUMBER(BR256),(AH256-BS256)^2,"")</f>
        <v/>
      </c>
    </row>
    <row r="257">
      <c r="O257">
        <f>IF($R257="","",CHOOSE($Q$2,YEAR(R257)*12+MONTH(R257),INT((R257-2)/7),YEAR(R257)*4+ROUNDUP(MONTH(R257)/3)))</f>
        <v/>
      </c>
      <c r="P257">
        <f>IF($R257="","",IF($R258="",1,IF(O257&lt;&gt;O258,1,0)))</f>
        <v/>
      </c>
      <c r="Q257">
        <f>IF(P257=1,SUM($P$7:P257),"")</f>
        <v/>
      </c>
      <c r="R257">
        <f>IF($A257="","",IF(ISNUMBER($A257),$A257,IFERROR(DATEVALUE($A257),NA())))</f>
        <v/>
      </c>
      <c r="S257" s="7">
        <f>IFERROR(INDEX($R$7:$R$60000,MATCH(ROW()-6,$Q$7:$Q$60000,0)),"")</f>
        <v/>
      </c>
      <c r="T257">
        <f>IFERROR(INDEX($B$7:$B$60000,MATCH(ROW()-6,$Q$7:$Q$60000,0)),"")</f>
        <v/>
      </c>
      <c r="U257">
        <f>IFERROR(INDEX($C$7:$C$60000,MATCH(ROW()-6,$Q$7:$Q$60000,0)),"")</f>
        <v/>
      </c>
      <c r="V257">
        <f>IFERROR(INDEX($D$7:$D$60000,MATCH(ROW()-6,$Q$7:$Q$60000,0)),"")</f>
        <v/>
      </c>
      <c r="W257">
        <f>IFERROR(INDEX($E$7:$E$60000,MATCH(ROW()-6,$Q$7:$Q$60000,0)),"")</f>
        <v/>
      </c>
      <c r="X257">
        <f>IFERROR(INDEX($F$7:$F$60000,MATCH(ROW()-6,$Q$7:$Q$60000,0)),"")</f>
        <v/>
      </c>
      <c r="Y257">
        <f>IFERROR(INDEX($G$7:$G$60000,MATCH(ROW()-6,$Q$7:$Q$60000,0)),"")</f>
        <v/>
      </c>
      <c r="Z257">
        <f>IFERROR(INDEX($H$7:$H$60000,MATCH(ROW()-6,$Q$7:$Q$60000,0)),"")</f>
        <v/>
      </c>
      <c r="AA257">
        <f>IFERROR(INDEX($I$7:$I$60000,MATCH(ROW()-6,$Q$7:$Q$60000,0)),"")</f>
        <v/>
      </c>
      <c r="AB257">
        <f>IFERROR(INDEX($J$7:$J$60000,MATCH(ROW()-6,$Q$7:$Q$60000,0)),"")</f>
        <v/>
      </c>
      <c r="AC257">
        <f>IFERROR(INDEX($K$7:$K$60000,MATCH(ROW()-6,$Q$7:$Q$60000,0)),"")</f>
        <v/>
      </c>
      <c r="AD257">
        <f>IFERROR(INDEX($L$7:$L$60000,MATCH(ROW()-6,$Q$7:$Q$60000,0)),"")</f>
        <v/>
      </c>
      <c r="AE257">
        <f>IFERROR(INDEX($M$7:$M$60000,MATCH(ROW()-6,$Q$7:$Q$60000,0)),"")</f>
        <v/>
      </c>
      <c r="AF257">
        <f>IFERROR(INDEX($N$7:$N$60000,MATCH(ROW()-6,$Q$7:$Q$60000,0)),"")</f>
        <v/>
      </c>
      <c r="AH257" s="9">
        <f>IF(OR($S257="",$S256=""),"",LN($T257/$T256))</f>
        <v/>
      </c>
      <c r="AI257" s="9">
        <f>IF(OR($S257="",$S256=""),"",$C$2*LN(U257/U256))</f>
        <v/>
      </c>
      <c r="AJ257" s="9">
        <f>IF(OR($S257="",$S256=""),"",$D$2*(V257-V256))</f>
        <v/>
      </c>
      <c r="AK257" s="9">
        <f>IF(OR($S257="",$S256=""),"",$E$2*(W257-W256))</f>
        <v/>
      </c>
      <c r="AL257" s="9">
        <f>IF(OR($S257="",$S256=""),"",$F$2*LN(X257/X256))</f>
        <v/>
      </c>
      <c r="AM257" s="9">
        <f>IF(OR($S257="",$S256=""),"",$G$2*(Y257-Y256))</f>
        <v/>
      </c>
      <c r="AN257" s="9">
        <f>IF(OR($S257="",$S256=""),"",$H$2*LN(Z257/Z256))</f>
        <v/>
      </c>
      <c r="AO257" s="9">
        <f>IF(OR($S257="",$S256=""),"",$I$2*(AA257-AA256))</f>
        <v/>
      </c>
      <c r="AP257" s="9">
        <f>IF(OR($S257="",$S256=""),"",$J$2*LN(AB257/AB256))</f>
        <v/>
      </c>
      <c r="AQ257" s="9">
        <f>IF(OR($S257="",$S256=""),"",$K$2*(AC257-AC256))</f>
        <v/>
      </c>
      <c r="AR257" s="9">
        <f>IF(OR($S257="",$S256=""),"",$L$2*LN(AD257/AD256))</f>
        <v/>
      </c>
      <c r="AS257" s="9">
        <f>IF(OR($S257="",$S256=""),"",$M$2*LN(AE257/AE256))</f>
        <v/>
      </c>
      <c r="AT257" s="9">
        <f>IF(OR($S257="",$S256=""),"",$N$2*LN(AF257/AF256))</f>
        <v/>
      </c>
      <c r="AV257" s="9">
        <f>IF($AH257="","",$AY$16+$AY$4*AI257+$AY$5*AJ257+$AY$6*AK257+$AY$7*AL257+$AY$8*AM257+$AY$9*AN257+$AY$10*AO257+$AY$11*AP257+$AY$12*AQ257+$AY$13*AR257+$AY$14*AS257+$AY$15*AT257)</f>
        <v/>
      </c>
      <c r="BC257" s="10">
        <f>IF((ROW()-6)&lt;=$Q$3,INDEX(LINEST(AH198:AH257,AI198:AT257,TRUE,TRUE),1,13)*$Q$4,"")</f>
        <v/>
      </c>
      <c r="BD257" s="9">
        <f>IF((ROW()-6)&lt;=$Q$3,INDEX(LINEST(AH198:AH257,AI198:AT257,TRUE,TRUE),1,12),"")</f>
        <v/>
      </c>
      <c r="BE257" s="9">
        <f>IF((ROW()-6)&lt;=$Q$3,INDEX(LINEST(AH198:AH257,AI198:AT257,TRUE,TRUE),1,11),"")</f>
        <v/>
      </c>
      <c r="BF257" s="9">
        <f>IF((ROW()-6)&lt;=$Q$3,INDEX(LINEST(AH198:AH257,AI198:AT257,TRUE,TRUE),1,10),"")</f>
        <v/>
      </c>
      <c r="BG257" s="9">
        <f>IF((ROW()-6)&lt;=$Q$3,INDEX(LINEST(AH198:AH257,AI198:AT257,TRUE,TRUE),1,9),"")</f>
        <v/>
      </c>
      <c r="BH257" s="9">
        <f>IF((ROW()-6)&lt;=$Q$3,INDEX(LINEST(AH198:AH257,AI198:AT257,TRUE,TRUE),1,8),"")</f>
        <v/>
      </c>
      <c r="BI257" s="9">
        <f>IF((ROW()-6)&lt;=$Q$3,INDEX(LINEST(AH198:AH257,AI198:AT257,TRUE,TRUE),1,7),"")</f>
        <v/>
      </c>
      <c r="BJ257" s="9">
        <f>IF((ROW()-6)&lt;=$Q$3,INDEX(LINEST(AH198:AH257,AI198:AT257,TRUE,TRUE),1,6),"")</f>
        <v/>
      </c>
      <c r="BK257" s="9">
        <f>IF((ROW()-6)&lt;=$Q$3,INDEX(LINEST(AH198:AH257,AI198:AT257,TRUE,TRUE),1,5),"")</f>
        <v/>
      </c>
      <c r="BL257" s="9">
        <f>IF((ROW()-6)&lt;=$Q$3,INDEX(LINEST(AH198:AH257,AI198:AT257,TRUE,TRUE),1,4),"")</f>
        <v/>
      </c>
      <c r="BM257" s="9">
        <f>IF((ROW()-6)&lt;=$Q$3,INDEX(LINEST(AH198:AH257,AI198:AT257,TRUE,TRUE),1,3),"")</f>
        <v/>
      </c>
      <c r="BN257" s="9">
        <f>IF((ROW()-6)&lt;=$Q$3,INDEX(LINEST(AH198:AH257,AI198:AT257,TRUE,TRUE),1,2),"")</f>
        <v/>
      </c>
      <c r="BO257" s="9">
        <f>IF((ROW()-6)&lt;=$Q$3,INDEX(LINEST(AH198:AH257,AI198:AT257,TRUE,TRUE),1,1),"")</f>
        <v/>
      </c>
      <c r="BP257" s="10">
        <f>IF((ROW()-6)&lt;=$Q$3,INDEX(LINEST(AH198:AH257,AI198:AT257,TRUE,TRUE),3,1),"")</f>
        <v/>
      </c>
      <c r="BR257" s="9">
        <f>IF(AND((ROW()-6)&lt;=$Q$3,ISNUMBER(BC256)),BC256/$Q$4+BD256*AI257+BE256*AJ257+BF256*AK257+BG256*AL257+BH256*AM257+BI256*AN257+BJ256*AO257+BK256*AP257+BL256*AQ257+BM256*AR257+BN256*AS257+BO256*AT257,"")</f>
        <v/>
      </c>
      <c r="BS257">
        <f>IF(ISNUMBER(BR257),AVERAGE(AH197:AH256),"")</f>
        <v/>
      </c>
      <c r="BT257">
        <f>IF(ISNUMBER(BR257),(AH257-BR257)^2,"")</f>
        <v/>
      </c>
      <c r="BU257">
        <f>IF(ISNUMBER(BR257),AH257^2,"")</f>
        <v/>
      </c>
      <c r="BV257">
        <f>IF(ISNUMBER(BR257),(AH257-BS257)^2,"")</f>
        <v/>
      </c>
    </row>
    <row r="258">
      <c r="O258">
        <f>IF($R258="","",CHOOSE($Q$2,YEAR(R258)*12+MONTH(R258),INT((R258-2)/7),YEAR(R258)*4+ROUNDUP(MONTH(R258)/3)))</f>
        <v/>
      </c>
      <c r="P258">
        <f>IF($R258="","",IF($R259="",1,IF(O258&lt;&gt;O259,1,0)))</f>
        <v/>
      </c>
      <c r="Q258">
        <f>IF(P258=1,SUM($P$7:P258),"")</f>
        <v/>
      </c>
      <c r="R258">
        <f>IF($A258="","",IF(ISNUMBER($A258),$A258,IFERROR(DATEVALUE($A258),NA())))</f>
        <v/>
      </c>
      <c r="S258" s="7">
        <f>IFERROR(INDEX($R$7:$R$60000,MATCH(ROW()-6,$Q$7:$Q$60000,0)),"")</f>
        <v/>
      </c>
      <c r="T258">
        <f>IFERROR(INDEX($B$7:$B$60000,MATCH(ROW()-6,$Q$7:$Q$60000,0)),"")</f>
        <v/>
      </c>
      <c r="U258">
        <f>IFERROR(INDEX($C$7:$C$60000,MATCH(ROW()-6,$Q$7:$Q$60000,0)),"")</f>
        <v/>
      </c>
      <c r="V258">
        <f>IFERROR(INDEX($D$7:$D$60000,MATCH(ROW()-6,$Q$7:$Q$60000,0)),"")</f>
        <v/>
      </c>
      <c r="W258">
        <f>IFERROR(INDEX($E$7:$E$60000,MATCH(ROW()-6,$Q$7:$Q$60000,0)),"")</f>
        <v/>
      </c>
      <c r="X258">
        <f>IFERROR(INDEX($F$7:$F$60000,MATCH(ROW()-6,$Q$7:$Q$60000,0)),"")</f>
        <v/>
      </c>
      <c r="Y258">
        <f>IFERROR(INDEX($G$7:$G$60000,MATCH(ROW()-6,$Q$7:$Q$60000,0)),"")</f>
        <v/>
      </c>
      <c r="Z258">
        <f>IFERROR(INDEX($H$7:$H$60000,MATCH(ROW()-6,$Q$7:$Q$60000,0)),"")</f>
        <v/>
      </c>
      <c r="AA258">
        <f>IFERROR(INDEX($I$7:$I$60000,MATCH(ROW()-6,$Q$7:$Q$60000,0)),"")</f>
        <v/>
      </c>
      <c r="AB258">
        <f>IFERROR(INDEX($J$7:$J$60000,MATCH(ROW()-6,$Q$7:$Q$60000,0)),"")</f>
        <v/>
      </c>
      <c r="AC258">
        <f>IFERROR(INDEX($K$7:$K$60000,MATCH(ROW()-6,$Q$7:$Q$60000,0)),"")</f>
        <v/>
      </c>
      <c r="AD258">
        <f>IFERROR(INDEX($L$7:$L$60000,MATCH(ROW()-6,$Q$7:$Q$60000,0)),"")</f>
        <v/>
      </c>
      <c r="AE258">
        <f>IFERROR(INDEX($M$7:$M$60000,MATCH(ROW()-6,$Q$7:$Q$60000,0)),"")</f>
        <v/>
      </c>
      <c r="AF258">
        <f>IFERROR(INDEX($N$7:$N$60000,MATCH(ROW()-6,$Q$7:$Q$60000,0)),"")</f>
        <v/>
      </c>
      <c r="AH258" s="9">
        <f>IF(OR($S258="",$S257=""),"",LN($T258/$T257))</f>
        <v/>
      </c>
      <c r="AI258" s="9">
        <f>IF(OR($S258="",$S257=""),"",$C$2*LN(U258/U257))</f>
        <v/>
      </c>
      <c r="AJ258" s="9">
        <f>IF(OR($S258="",$S257=""),"",$D$2*(V258-V257))</f>
        <v/>
      </c>
      <c r="AK258" s="9">
        <f>IF(OR($S258="",$S257=""),"",$E$2*(W258-W257))</f>
        <v/>
      </c>
      <c r="AL258" s="9">
        <f>IF(OR($S258="",$S257=""),"",$F$2*LN(X258/X257))</f>
        <v/>
      </c>
      <c r="AM258" s="9">
        <f>IF(OR($S258="",$S257=""),"",$G$2*(Y258-Y257))</f>
        <v/>
      </c>
      <c r="AN258" s="9">
        <f>IF(OR($S258="",$S257=""),"",$H$2*LN(Z258/Z257))</f>
        <v/>
      </c>
      <c r="AO258" s="9">
        <f>IF(OR($S258="",$S257=""),"",$I$2*(AA258-AA257))</f>
        <v/>
      </c>
      <c r="AP258" s="9">
        <f>IF(OR($S258="",$S257=""),"",$J$2*LN(AB258/AB257))</f>
        <v/>
      </c>
      <c r="AQ258" s="9">
        <f>IF(OR($S258="",$S257=""),"",$K$2*(AC258-AC257))</f>
        <v/>
      </c>
      <c r="AR258" s="9">
        <f>IF(OR($S258="",$S257=""),"",$L$2*LN(AD258/AD257))</f>
        <v/>
      </c>
      <c r="AS258" s="9">
        <f>IF(OR($S258="",$S257=""),"",$M$2*LN(AE258/AE257))</f>
        <v/>
      </c>
      <c r="AT258" s="9">
        <f>IF(OR($S258="",$S257=""),"",$N$2*LN(AF258/AF257))</f>
        <v/>
      </c>
      <c r="AV258" s="9">
        <f>IF($AH258="","",$AY$16+$AY$4*AI258+$AY$5*AJ258+$AY$6*AK258+$AY$7*AL258+$AY$8*AM258+$AY$9*AN258+$AY$10*AO258+$AY$11*AP258+$AY$12*AQ258+$AY$13*AR258+$AY$14*AS258+$AY$15*AT258)</f>
        <v/>
      </c>
      <c r="BC258" s="10">
        <f>IF((ROW()-6)&lt;=$Q$3,INDEX(LINEST(AH199:AH258,AI199:AT258,TRUE,TRUE),1,13)*$Q$4,"")</f>
        <v/>
      </c>
      <c r="BD258" s="9">
        <f>IF((ROW()-6)&lt;=$Q$3,INDEX(LINEST(AH199:AH258,AI199:AT258,TRUE,TRUE),1,12),"")</f>
        <v/>
      </c>
      <c r="BE258" s="9">
        <f>IF((ROW()-6)&lt;=$Q$3,INDEX(LINEST(AH199:AH258,AI199:AT258,TRUE,TRUE),1,11),"")</f>
        <v/>
      </c>
      <c r="BF258" s="9">
        <f>IF((ROW()-6)&lt;=$Q$3,INDEX(LINEST(AH199:AH258,AI199:AT258,TRUE,TRUE),1,10),"")</f>
        <v/>
      </c>
      <c r="BG258" s="9">
        <f>IF((ROW()-6)&lt;=$Q$3,INDEX(LINEST(AH199:AH258,AI199:AT258,TRUE,TRUE),1,9),"")</f>
        <v/>
      </c>
      <c r="BH258" s="9">
        <f>IF((ROW()-6)&lt;=$Q$3,INDEX(LINEST(AH199:AH258,AI199:AT258,TRUE,TRUE),1,8),"")</f>
        <v/>
      </c>
      <c r="BI258" s="9">
        <f>IF((ROW()-6)&lt;=$Q$3,INDEX(LINEST(AH199:AH258,AI199:AT258,TRUE,TRUE),1,7),"")</f>
        <v/>
      </c>
      <c r="BJ258" s="9">
        <f>IF((ROW()-6)&lt;=$Q$3,INDEX(LINEST(AH199:AH258,AI199:AT258,TRUE,TRUE),1,6),"")</f>
        <v/>
      </c>
      <c r="BK258" s="9">
        <f>IF((ROW()-6)&lt;=$Q$3,INDEX(LINEST(AH199:AH258,AI199:AT258,TRUE,TRUE),1,5),"")</f>
        <v/>
      </c>
      <c r="BL258" s="9">
        <f>IF((ROW()-6)&lt;=$Q$3,INDEX(LINEST(AH199:AH258,AI199:AT258,TRUE,TRUE),1,4),"")</f>
        <v/>
      </c>
      <c r="BM258" s="9">
        <f>IF((ROW()-6)&lt;=$Q$3,INDEX(LINEST(AH199:AH258,AI199:AT258,TRUE,TRUE),1,3),"")</f>
        <v/>
      </c>
      <c r="BN258" s="9">
        <f>IF((ROW()-6)&lt;=$Q$3,INDEX(LINEST(AH199:AH258,AI199:AT258,TRUE,TRUE),1,2),"")</f>
        <v/>
      </c>
      <c r="BO258" s="9">
        <f>IF((ROW()-6)&lt;=$Q$3,INDEX(LINEST(AH199:AH258,AI199:AT258,TRUE,TRUE),1,1),"")</f>
        <v/>
      </c>
      <c r="BP258" s="10">
        <f>IF((ROW()-6)&lt;=$Q$3,INDEX(LINEST(AH199:AH258,AI199:AT258,TRUE,TRUE),3,1),"")</f>
        <v/>
      </c>
      <c r="BR258" s="9">
        <f>IF(AND((ROW()-6)&lt;=$Q$3,ISNUMBER(BC257)),BC257/$Q$4+BD257*AI258+BE257*AJ258+BF257*AK258+BG257*AL258+BH257*AM258+BI257*AN258+BJ257*AO258+BK257*AP258+BL257*AQ258+BM257*AR258+BN257*AS258+BO257*AT258,"")</f>
        <v/>
      </c>
      <c r="BS258">
        <f>IF(ISNUMBER(BR258),AVERAGE(AH198:AH257),"")</f>
        <v/>
      </c>
      <c r="BT258">
        <f>IF(ISNUMBER(BR258),(AH258-BR258)^2,"")</f>
        <v/>
      </c>
      <c r="BU258">
        <f>IF(ISNUMBER(BR258),AH258^2,"")</f>
        <v/>
      </c>
      <c r="BV258">
        <f>IF(ISNUMBER(BR258),(AH258-BS258)^2,"")</f>
        <v/>
      </c>
    </row>
    <row r="259">
      <c r="O259">
        <f>IF($R259="","",CHOOSE($Q$2,YEAR(R259)*12+MONTH(R259),INT((R259-2)/7),YEAR(R259)*4+ROUNDUP(MONTH(R259)/3)))</f>
        <v/>
      </c>
      <c r="P259">
        <f>IF($R259="","",IF($R260="",1,IF(O259&lt;&gt;O260,1,0)))</f>
        <v/>
      </c>
      <c r="Q259">
        <f>IF(P259=1,SUM($P$7:P259),"")</f>
        <v/>
      </c>
      <c r="R259">
        <f>IF($A259="","",IF(ISNUMBER($A259),$A259,IFERROR(DATEVALUE($A259),NA())))</f>
        <v/>
      </c>
      <c r="S259" s="7">
        <f>IFERROR(INDEX($R$7:$R$60000,MATCH(ROW()-6,$Q$7:$Q$60000,0)),"")</f>
        <v/>
      </c>
      <c r="T259">
        <f>IFERROR(INDEX($B$7:$B$60000,MATCH(ROW()-6,$Q$7:$Q$60000,0)),"")</f>
        <v/>
      </c>
      <c r="U259">
        <f>IFERROR(INDEX($C$7:$C$60000,MATCH(ROW()-6,$Q$7:$Q$60000,0)),"")</f>
        <v/>
      </c>
      <c r="V259">
        <f>IFERROR(INDEX($D$7:$D$60000,MATCH(ROW()-6,$Q$7:$Q$60000,0)),"")</f>
        <v/>
      </c>
      <c r="W259">
        <f>IFERROR(INDEX($E$7:$E$60000,MATCH(ROW()-6,$Q$7:$Q$60000,0)),"")</f>
        <v/>
      </c>
      <c r="X259">
        <f>IFERROR(INDEX($F$7:$F$60000,MATCH(ROW()-6,$Q$7:$Q$60000,0)),"")</f>
        <v/>
      </c>
      <c r="Y259">
        <f>IFERROR(INDEX($G$7:$G$60000,MATCH(ROW()-6,$Q$7:$Q$60000,0)),"")</f>
        <v/>
      </c>
      <c r="Z259">
        <f>IFERROR(INDEX($H$7:$H$60000,MATCH(ROW()-6,$Q$7:$Q$60000,0)),"")</f>
        <v/>
      </c>
      <c r="AA259">
        <f>IFERROR(INDEX($I$7:$I$60000,MATCH(ROW()-6,$Q$7:$Q$60000,0)),"")</f>
        <v/>
      </c>
      <c r="AB259">
        <f>IFERROR(INDEX($J$7:$J$60000,MATCH(ROW()-6,$Q$7:$Q$60000,0)),"")</f>
        <v/>
      </c>
      <c r="AC259">
        <f>IFERROR(INDEX($K$7:$K$60000,MATCH(ROW()-6,$Q$7:$Q$60000,0)),"")</f>
        <v/>
      </c>
      <c r="AD259">
        <f>IFERROR(INDEX($L$7:$L$60000,MATCH(ROW()-6,$Q$7:$Q$60000,0)),"")</f>
        <v/>
      </c>
      <c r="AE259">
        <f>IFERROR(INDEX($M$7:$M$60000,MATCH(ROW()-6,$Q$7:$Q$60000,0)),"")</f>
        <v/>
      </c>
      <c r="AF259">
        <f>IFERROR(INDEX($N$7:$N$60000,MATCH(ROW()-6,$Q$7:$Q$60000,0)),"")</f>
        <v/>
      </c>
      <c r="AH259" s="9">
        <f>IF(OR($S259="",$S258=""),"",LN($T259/$T258))</f>
        <v/>
      </c>
      <c r="AI259" s="9">
        <f>IF(OR($S259="",$S258=""),"",$C$2*LN(U259/U258))</f>
        <v/>
      </c>
      <c r="AJ259" s="9">
        <f>IF(OR($S259="",$S258=""),"",$D$2*(V259-V258))</f>
        <v/>
      </c>
      <c r="AK259" s="9">
        <f>IF(OR($S259="",$S258=""),"",$E$2*(W259-W258))</f>
        <v/>
      </c>
      <c r="AL259" s="9">
        <f>IF(OR($S259="",$S258=""),"",$F$2*LN(X259/X258))</f>
        <v/>
      </c>
      <c r="AM259" s="9">
        <f>IF(OR($S259="",$S258=""),"",$G$2*(Y259-Y258))</f>
        <v/>
      </c>
      <c r="AN259" s="9">
        <f>IF(OR($S259="",$S258=""),"",$H$2*LN(Z259/Z258))</f>
        <v/>
      </c>
      <c r="AO259" s="9">
        <f>IF(OR($S259="",$S258=""),"",$I$2*(AA259-AA258))</f>
        <v/>
      </c>
      <c r="AP259" s="9">
        <f>IF(OR($S259="",$S258=""),"",$J$2*LN(AB259/AB258))</f>
        <v/>
      </c>
      <c r="AQ259" s="9">
        <f>IF(OR($S259="",$S258=""),"",$K$2*(AC259-AC258))</f>
        <v/>
      </c>
      <c r="AR259" s="9">
        <f>IF(OR($S259="",$S258=""),"",$L$2*LN(AD259/AD258))</f>
        <v/>
      </c>
      <c r="AS259" s="9">
        <f>IF(OR($S259="",$S258=""),"",$M$2*LN(AE259/AE258))</f>
        <v/>
      </c>
      <c r="AT259" s="9">
        <f>IF(OR($S259="",$S258=""),"",$N$2*LN(AF259/AF258))</f>
        <v/>
      </c>
      <c r="AV259" s="9">
        <f>IF($AH259="","",$AY$16+$AY$4*AI259+$AY$5*AJ259+$AY$6*AK259+$AY$7*AL259+$AY$8*AM259+$AY$9*AN259+$AY$10*AO259+$AY$11*AP259+$AY$12*AQ259+$AY$13*AR259+$AY$14*AS259+$AY$15*AT259)</f>
        <v/>
      </c>
      <c r="BC259" s="10">
        <f>IF((ROW()-6)&lt;=$Q$3,INDEX(LINEST(AH200:AH259,AI200:AT259,TRUE,TRUE),1,13)*$Q$4,"")</f>
        <v/>
      </c>
      <c r="BD259" s="9">
        <f>IF((ROW()-6)&lt;=$Q$3,INDEX(LINEST(AH200:AH259,AI200:AT259,TRUE,TRUE),1,12),"")</f>
        <v/>
      </c>
      <c r="BE259" s="9">
        <f>IF((ROW()-6)&lt;=$Q$3,INDEX(LINEST(AH200:AH259,AI200:AT259,TRUE,TRUE),1,11),"")</f>
        <v/>
      </c>
      <c r="BF259" s="9">
        <f>IF((ROW()-6)&lt;=$Q$3,INDEX(LINEST(AH200:AH259,AI200:AT259,TRUE,TRUE),1,10),"")</f>
        <v/>
      </c>
      <c r="BG259" s="9">
        <f>IF((ROW()-6)&lt;=$Q$3,INDEX(LINEST(AH200:AH259,AI200:AT259,TRUE,TRUE),1,9),"")</f>
        <v/>
      </c>
      <c r="BH259" s="9">
        <f>IF((ROW()-6)&lt;=$Q$3,INDEX(LINEST(AH200:AH259,AI200:AT259,TRUE,TRUE),1,8),"")</f>
        <v/>
      </c>
      <c r="BI259" s="9">
        <f>IF((ROW()-6)&lt;=$Q$3,INDEX(LINEST(AH200:AH259,AI200:AT259,TRUE,TRUE),1,7),"")</f>
        <v/>
      </c>
      <c r="BJ259" s="9">
        <f>IF((ROW()-6)&lt;=$Q$3,INDEX(LINEST(AH200:AH259,AI200:AT259,TRUE,TRUE),1,6),"")</f>
        <v/>
      </c>
      <c r="BK259" s="9">
        <f>IF((ROW()-6)&lt;=$Q$3,INDEX(LINEST(AH200:AH259,AI200:AT259,TRUE,TRUE),1,5),"")</f>
        <v/>
      </c>
      <c r="BL259" s="9">
        <f>IF((ROW()-6)&lt;=$Q$3,INDEX(LINEST(AH200:AH259,AI200:AT259,TRUE,TRUE),1,4),"")</f>
        <v/>
      </c>
      <c r="BM259" s="9">
        <f>IF((ROW()-6)&lt;=$Q$3,INDEX(LINEST(AH200:AH259,AI200:AT259,TRUE,TRUE),1,3),"")</f>
        <v/>
      </c>
      <c r="BN259" s="9">
        <f>IF((ROW()-6)&lt;=$Q$3,INDEX(LINEST(AH200:AH259,AI200:AT259,TRUE,TRUE),1,2),"")</f>
        <v/>
      </c>
      <c r="BO259" s="9">
        <f>IF((ROW()-6)&lt;=$Q$3,INDEX(LINEST(AH200:AH259,AI200:AT259,TRUE,TRUE),1,1),"")</f>
        <v/>
      </c>
      <c r="BP259" s="10">
        <f>IF((ROW()-6)&lt;=$Q$3,INDEX(LINEST(AH200:AH259,AI200:AT259,TRUE,TRUE),3,1),"")</f>
        <v/>
      </c>
      <c r="BR259" s="9">
        <f>IF(AND((ROW()-6)&lt;=$Q$3,ISNUMBER(BC258)),BC258/$Q$4+BD258*AI259+BE258*AJ259+BF258*AK259+BG258*AL259+BH258*AM259+BI258*AN259+BJ258*AO259+BK258*AP259+BL258*AQ259+BM258*AR259+BN258*AS259+BO258*AT259,"")</f>
        <v/>
      </c>
      <c r="BS259">
        <f>IF(ISNUMBER(BR259),AVERAGE(AH199:AH258),"")</f>
        <v/>
      </c>
      <c r="BT259">
        <f>IF(ISNUMBER(BR259),(AH259-BR259)^2,"")</f>
        <v/>
      </c>
      <c r="BU259">
        <f>IF(ISNUMBER(BR259),AH259^2,"")</f>
        <v/>
      </c>
      <c r="BV259">
        <f>IF(ISNUMBER(BR259),(AH259-BS259)^2,"")</f>
        <v/>
      </c>
    </row>
    <row r="260">
      <c r="O260">
        <f>IF($R260="","",CHOOSE($Q$2,YEAR(R260)*12+MONTH(R260),INT((R260-2)/7),YEAR(R260)*4+ROUNDUP(MONTH(R260)/3)))</f>
        <v/>
      </c>
      <c r="P260">
        <f>IF($R260="","",IF($R261="",1,IF(O260&lt;&gt;O261,1,0)))</f>
        <v/>
      </c>
      <c r="Q260">
        <f>IF(P260=1,SUM($P$7:P260),"")</f>
        <v/>
      </c>
      <c r="R260">
        <f>IF($A260="","",IF(ISNUMBER($A260),$A260,IFERROR(DATEVALUE($A260),NA())))</f>
        <v/>
      </c>
      <c r="S260" s="7">
        <f>IFERROR(INDEX($R$7:$R$60000,MATCH(ROW()-6,$Q$7:$Q$60000,0)),"")</f>
        <v/>
      </c>
      <c r="T260">
        <f>IFERROR(INDEX($B$7:$B$60000,MATCH(ROW()-6,$Q$7:$Q$60000,0)),"")</f>
        <v/>
      </c>
      <c r="U260">
        <f>IFERROR(INDEX($C$7:$C$60000,MATCH(ROW()-6,$Q$7:$Q$60000,0)),"")</f>
        <v/>
      </c>
      <c r="V260">
        <f>IFERROR(INDEX($D$7:$D$60000,MATCH(ROW()-6,$Q$7:$Q$60000,0)),"")</f>
        <v/>
      </c>
      <c r="W260">
        <f>IFERROR(INDEX($E$7:$E$60000,MATCH(ROW()-6,$Q$7:$Q$60000,0)),"")</f>
        <v/>
      </c>
      <c r="X260">
        <f>IFERROR(INDEX($F$7:$F$60000,MATCH(ROW()-6,$Q$7:$Q$60000,0)),"")</f>
        <v/>
      </c>
      <c r="Y260">
        <f>IFERROR(INDEX($G$7:$G$60000,MATCH(ROW()-6,$Q$7:$Q$60000,0)),"")</f>
        <v/>
      </c>
      <c r="Z260">
        <f>IFERROR(INDEX($H$7:$H$60000,MATCH(ROW()-6,$Q$7:$Q$60000,0)),"")</f>
        <v/>
      </c>
      <c r="AA260">
        <f>IFERROR(INDEX($I$7:$I$60000,MATCH(ROW()-6,$Q$7:$Q$60000,0)),"")</f>
        <v/>
      </c>
      <c r="AB260">
        <f>IFERROR(INDEX($J$7:$J$60000,MATCH(ROW()-6,$Q$7:$Q$60000,0)),"")</f>
        <v/>
      </c>
      <c r="AC260">
        <f>IFERROR(INDEX($K$7:$K$60000,MATCH(ROW()-6,$Q$7:$Q$60000,0)),"")</f>
        <v/>
      </c>
      <c r="AD260">
        <f>IFERROR(INDEX($L$7:$L$60000,MATCH(ROW()-6,$Q$7:$Q$60000,0)),"")</f>
        <v/>
      </c>
      <c r="AE260">
        <f>IFERROR(INDEX($M$7:$M$60000,MATCH(ROW()-6,$Q$7:$Q$60000,0)),"")</f>
        <v/>
      </c>
      <c r="AF260">
        <f>IFERROR(INDEX($N$7:$N$60000,MATCH(ROW()-6,$Q$7:$Q$60000,0)),"")</f>
        <v/>
      </c>
      <c r="AH260" s="9">
        <f>IF(OR($S260="",$S259=""),"",LN($T260/$T259))</f>
        <v/>
      </c>
      <c r="AI260" s="9">
        <f>IF(OR($S260="",$S259=""),"",$C$2*LN(U260/U259))</f>
        <v/>
      </c>
      <c r="AJ260" s="9">
        <f>IF(OR($S260="",$S259=""),"",$D$2*(V260-V259))</f>
        <v/>
      </c>
      <c r="AK260" s="9">
        <f>IF(OR($S260="",$S259=""),"",$E$2*(W260-W259))</f>
        <v/>
      </c>
      <c r="AL260" s="9">
        <f>IF(OR($S260="",$S259=""),"",$F$2*LN(X260/X259))</f>
        <v/>
      </c>
      <c r="AM260" s="9">
        <f>IF(OR($S260="",$S259=""),"",$G$2*(Y260-Y259))</f>
        <v/>
      </c>
      <c r="AN260" s="9">
        <f>IF(OR($S260="",$S259=""),"",$H$2*LN(Z260/Z259))</f>
        <v/>
      </c>
      <c r="AO260" s="9">
        <f>IF(OR($S260="",$S259=""),"",$I$2*(AA260-AA259))</f>
        <v/>
      </c>
      <c r="AP260" s="9">
        <f>IF(OR($S260="",$S259=""),"",$J$2*LN(AB260/AB259))</f>
        <v/>
      </c>
      <c r="AQ260" s="9">
        <f>IF(OR($S260="",$S259=""),"",$K$2*(AC260-AC259))</f>
        <v/>
      </c>
      <c r="AR260" s="9">
        <f>IF(OR($S260="",$S259=""),"",$L$2*LN(AD260/AD259))</f>
        <v/>
      </c>
      <c r="AS260" s="9">
        <f>IF(OR($S260="",$S259=""),"",$M$2*LN(AE260/AE259))</f>
        <v/>
      </c>
      <c r="AT260" s="9">
        <f>IF(OR($S260="",$S259=""),"",$N$2*LN(AF260/AF259))</f>
        <v/>
      </c>
      <c r="AV260" s="9">
        <f>IF($AH260="","",$AY$16+$AY$4*AI260+$AY$5*AJ260+$AY$6*AK260+$AY$7*AL260+$AY$8*AM260+$AY$9*AN260+$AY$10*AO260+$AY$11*AP260+$AY$12*AQ260+$AY$13*AR260+$AY$14*AS260+$AY$15*AT260)</f>
        <v/>
      </c>
      <c r="BC260" s="10">
        <f>IF((ROW()-6)&lt;=$Q$3,INDEX(LINEST(AH201:AH260,AI201:AT260,TRUE,TRUE),1,13)*$Q$4,"")</f>
        <v/>
      </c>
      <c r="BD260" s="9">
        <f>IF((ROW()-6)&lt;=$Q$3,INDEX(LINEST(AH201:AH260,AI201:AT260,TRUE,TRUE),1,12),"")</f>
        <v/>
      </c>
      <c r="BE260" s="9">
        <f>IF((ROW()-6)&lt;=$Q$3,INDEX(LINEST(AH201:AH260,AI201:AT260,TRUE,TRUE),1,11),"")</f>
        <v/>
      </c>
      <c r="BF260" s="9">
        <f>IF((ROW()-6)&lt;=$Q$3,INDEX(LINEST(AH201:AH260,AI201:AT260,TRUE,TRUE),1,10),"")</f>
        <v/>
      </c>
      <c r="BG260" s="9">
        <f>IF((ROW()-6)&lt;=$Q$3,INDEX(LINEST(AH201:AH260,AI201:AT260,TRUE,TRUE),1,9),"")</f>
        <v/>
      </c>
      <c r="BH260" s="9">
        <f>IF((ROW()-6)&lt;=$Q$3,INDEX(LINEST(AH201:AH260,AI201:AT260,TRUE,TRUE),1,8),"")</f>
        <v/>
      </c>
      <c r="BI260" s="9">
        <f>IF((ROW()-6)&lt;=$Q$3,INDEX(LINEST(AH201:AH260,AI201:AT260,TRUE,TRUE),1,7),"")</f>
        <v/>
      </c>
      <c r="BJ260" s="9">
        <f>IF((ROW()-6)&lt;=$Q$3,INDEX(LINEST(AH201:AH260,AI201:AT260,TRUE,TRUE),1,6),"")</f>
        <v/>
      </c>
      <c r="BK260" s="9">
        <f>IF((ROW()-6)&lt;=$Q$3,INDEX(LINEST(AH201:AH260,AI201:AT260,TRUE,TRUE),1,5),"")</f>
        <v/>
      </c>
      <c r="BL260" s="9">
        <f>IF((ROW()-6)&lt;=$Q$3,INDEX(LINEST(AH201:AH260,AI201:AT260,TRUE,TRUE),1,4),"")</f>
        <v/>
      </c>
      <c r="BM260" s="9">
        <f>IF((ROW()-6)&lt;=$Q$3,INDEX(LINEST(AH201:AH260,AI201:AT260,TRUE,TRUE),1,3),"")</f>
        <v/>
      </c>
      <c r="BN260" s="9">
        <f>IF((ROW()-6)&lt;=$Q$3,INDEX(LINEST(AH201:AH260,AI201:AT260,TRUE,TRUE),1,2),"")</f>
        <v/>
      </c>
      <c r="BO260" s="9">
        <f>IF((ROW()-6)&lt;=$Q$3,INDEX(LINEST(AH201:AH260,AI201:AT260,TRUE,TRUE),1,1),"")</f>
        <v/>
      </c>
      <c r="BP260" s="10">
        <f>IF((ROW()-6)&lt;=$Q$3,INDEX(LINEST(AH201:AH260,AI201:AT260,TRUE,TRUE),3,1),"")</f>
        <v/>
      </c>
      <c r="BR260" s="9">
        <f>IF(AND((ROW()-6)&lt;=$Q$3,ISNUMBER(BC259)),BC259/$Q$4+BD259*AI260+BE259*AJ260+BF259*AK260+BG259*AL260+BH259*AM260+BI259*AN260+BJ259*AO260+BK259*AP260+BL259*AQ260+BM259*AR260+BN259*AS260+BO259*AT260,"")</f>
        <v/>
      </c>
      <c r="BS260">
        <f>IF(ISNUMBER(BR260),AVERAGE(AH200:AH259),"")</f>
        <v/>
      </c>
      <c r="BT260">
        <f>IF(ISNUMBER(BR260),(AH260-BR260)^2,"")</f>
        <v/>
      </c>
      <c r="BU260">
        <f>IF(ISNUMBER(BR260),AH260^2,"")</f>
        <v/>
      </c>
      <c r="BV260">
        <f>IF(ISNUMBER(BR260),(AH260-BS260)^2,"")</f>
        <v/>
      </c>
    </row>
    <row r="261">
      <c r="O261">
        <f>IF($R261="","",CHOOSE($Q$2,YEAR(R261)*12+MONTH(R261),INT((R261-2)/7),YEAR(R261)*4+ROUNDUP(MONTH(R261)/3)))</f>
        <v/>
      </c>
      <c r="P261">
        <f>IF($R261="","",IF($R262="",1,IF(O261&lt;&gt;O262,1,0)))</f>
        <v/>
      </c>
      <c r="Q261">
        <f>IF(P261=1,SUM($P$7:P261),"")</f>
        <v/>
      </c>
      <c r="R261">
        <f>IF($A261="","",IF(ISNUMBER($A261),$A261,IFERROR(DATEVALUE($A261),NA())))</f>
        <v/>
      </c>
      <c r="S261" s="7">
        <f>IFERROR(INDEX($R$7:$R$60000,MATCH(ROW()-6,$Q$7:$Q$60000,0)),"")</f>
        <v/>
      </c>
      <c r="T261">
        <f>IFERROR(INDEX($B$7:$B$60000,MATCH(ROW()-6,$Q$7:$Q$60000,0)),"")</f>
        <v/>
      </c>
      <c r="U261">
        <f>IFERROR(INDEX($C$7:$C$60000,MATCH(ROW()-6,$Q$7:$Q$60000,0)),"")</f>
        <v/>
      </c>
      <c r="V261">
        <f>IFERROR(INDEX($D$7:$D$60000,MATCH(ROW()-6,$Q$7:$Q$60000,0)),"")</f>
        <v/>
      </c>
      <c r="W261">
        <f>IFERROR(INDEX($E$7:$E$60000,MATCH(ROW()-6,$Q$7:$Q$60000,0)),"")</f>
        <v/>
      </c>
      <c r="X261">
        <f>IFERROR(INDEX($F$7:$F$60000,MATCH(ROW()-6,$Q$7:$Q$60000,0)),"")</f>
        <v/>
      </c>
      <c r="Y261">
        <f>IFERROR(INDEX($G$7:$G$60000,MATCH(ROW()-6,$Q$7:$Q$60000,0)),"")</f>
        <v/>
      </c>
      <c r="Z261">
        <f>IFERROR(INDEX($H$7:$H$60000,MATCH(ROW()-6,$Q$7:$Q$60000,0)),"")</f>
        <v/>
      </c>
      <c r="AA261">
        <f>IFERROR(INDEX($I$7:$I$60000,MATCH(ROW()-6,$Q$7:$Q$60000,0)),"")</f>
        <v/>
      </c>
      <c r="AB261">
        <f>IFERROR(INDEX($J$7:$J$60000,MATCH(ROW()-6,$Q$7:$Q$60000,0)),"")</f>
        <v/>
      </c>
      <c r="AC261">
        <f>IFERROR(INDEX($K$7:$K$60000,MATCH(ROW()-6,$Q$7:$Q$60000,0)),"")</f>
        <v/>
      </c>
      <c r="AD261">
        <f>IFERROR(INDEX($L$7:$L$60000,MATCH(ROW()-6,$Q$7:$Q$60000,0)),"")</f>
        <v/>
      </c>
      <c r="AE261">
        <f>IFERROR(INDEX($M$7:$M$60000,MATCH(ROW()-6,$Q$7:$Q$60000,0)),"")</f>
        <v/>
      </c>
      <c r="AF261">
        <f>IFERROR(INDEX($N$7:$N$60000,MATCH(ROW()-6,$Q$7:$Q$60000,0)),"")</f>
        <v/>
      </c>
      <c r="AH261" s="9">
        <f>IF(OR($S261="",$S260=""),"",LN($T261/$T260))</f>
        <v/>
      </c>
      <c r="AI261" s="9">
        <f>IF(OR($S261="",$S260=""),"",$C$2*LN(U261/U260))</f>
        <v/>
      </c>
      <c r="AJ261" s="9">
        <f>IF(OR($S261="",$S260=""),"",$D$2*(V261-V260))</f>
        <v/>
      </c>
      <c r="AK261" s="9">
        <f>IF(OR($S261="",$S260=""),"",$E$2*(W261-W260))</f>
        <v/>
      </c>
      <c r="AL261" s="9">
        <f>IF(OR($S261="",$S260=""),"",$F$2*LN(X261/X260))</f>
        <v/>
      </c>
      <c r="AM261" s="9">
        <f>IF(OR($S261="",$S260=""),"",$G$2*(Y261-Y260))</f>
        <v/>
      </c>
      <c r="AN261" s="9">
        <f>IF(OR($S261="",$S260=""),"",$H$2*LN(Z261/Z260))</f>
        <v/>
      </c>
      <c r="AO261" s="9">
        <f>IF(OR($S261="",$S260=""),"",$I$2*(AA261-AA260))</f>
        <v/>
      </c>
      <c r="AP261" s="9">
        <f>IF(OR($S261="",$S260=""),"",$J$2*LN(AB261/AB260))</f>
        <v/>
      </c>
      <c r="AQ261" s="9">
        <f>IF(OR($S261="",$S260=""),"",$K$2*(AC261-AC260))</f>
        <v/>
      </c>
      <c r="AR261" s="9">
        <f>IF(OR($S261="",$S260=""),"",$L$2*LN(AD261/AD260))</f>
        <v/>
      </c>
      <c r="AS261" s="9">
        <f>IF(OR($S261="",$S260=""),"",$M$2*LN(AE261/AE260))</f>
        <v/>
      </c>
      <c r="AT261" s="9">
        <f>IF(OR($S261="",$S260=""),"",$N$2*LN(AF261/AF260))</f>
        <v/>
      </c>
      <c r="AV261" s="9">
        <f>IF($AH261="","",$AY$16+$AY$4*AI261+$AY$5*AJ261+$AY$6*AK261+$AY$7*AL261+$AY$8*AM261+$AY$9*AN261+$AY$10*AO261+$AY$11*AP261+$AY$12*AQ261+$AY$13*AR261+$AY$14*AS261+$AY$15*AT261)</f>
        <v/>
      </c>
      <c r="BC261" s="10">
        <f>IF((ROW()-6)&lt;=$Q$3,INDEX(LINEST(AH202:AH261,AI202:AT261,TRUE,TRUE),1,13)*$Q$4,"")</f>
        <v/>
      </c>
      <c r="BD261" s="9">
        <f>IF((ROW()-6)&lt;=$Q$3,INDEX(LINEST(AH202:AH261,AI202:AT261,TRUE,TRUE),1,12),"")</f>
        <v/>
      </c>
      <c r="BE261" s="9">
        <f>IF((ROW()-6)&lt;=$Q$3,INDEX(LINEST(AH202:AH261,AI202:AT261,TRUE,TRUE),1,11),"")</f>
        <v/>
      </c>
      <c r="BF261" s="9">
        <f>IF((ROW()-6)&lt;=$Q$3,INDEX(LINEST(AH202:AH261,AI202:AT261,TRUE,TRUE),1,10),"")</f>
        <v/>
      </c>
      <c r="BG261" s="9">
        <f>IF((ROW()-6)&lt;=$Q$3,INDEX(LINEST(AH202:AH261,AI202:AT261,TRUE,TRUE),1,9),"")</f>
        <v/>
      </c>
      <c r="BH261" s="9">
        <f>IF((ROW()-6)&lt;=$Q$3,INDEX(LINEST(AH202:AH261,AI202:AT261,TRUE,TRUE),1,8),"")</f>
        <v/>
      </c>
      <c r="BI261" s="9">
        <f>IF((ROW()-6)&lt;=$Q$3,INDEX(LINEST(AH202:AH261,AI202:AT261,TRUE,TRUE),1,7),"")</f>
        <v/>
      </c>
      <c r="BJ261" s="9">
        <f>IF((ROW()-6)&lt;=$Q$3,INDEX(LINEST(AH202:AH261,AI202:AT261,TRUE,TRUE),1,6),"")</f>
        <v/>
      </c>
      <c r="BK261" s="9">
        <f>IF((ROW()-6)&lt;=$Q$3,INDEX(LINEST(AH202:AH261,AI202:AT261,TRUE,TRUE),1,5),"")</f>
        <v/>
      </c>
      <c r="BL261" s="9">
        <f>IF((ROW()-6)&lt;=$Q$3,INDEX(LINEST(AH202:AH261,AI202:AT261,TRUE,TRUE),1,4),"")</f>
        <v/>
      </c>
      <c r="BM261" s="9">
        <f>IF((ROW()-6)&lt;=$Q$3,INDEX(LINEST(AH202:AH261,AI202:AT261,TRUE,TRUE),1,3),"")</f>
        <v/>
      </c>
      <c r="BN261" s="9">
        <f>IF((ROW()-6)&lt;=$Q$3,INDEX(LINEST(AH202:AH261,AI202:AT261,TRUE,TRUE),1,2),"")</f>
        <v/>
      </c>
      <c r="BO261" s="9">
        <f>IF((ROW()-6)&lt;=$Q$3,INDEX(LINEST(AH202:AH261,AI202:AT261,TRUE,TRUE),1,1),"")</f>
        <v/>
      </c>
      <c r="BP261" s="10">
        <f>IF((ROW()-6)&lt;=$Q$3,INDEX(LINEST(AH202:AH261,AI202:AT261,TRUE,TRUE),3,1),"")</f>
        <v/>
      </c>
      <c r="BR261" s="9">
        <f>IF(AND((ROW()-6)&lt;=$Q$3,ISNUMBER(BC260)),BC260/$Q$4+BD260*AI261+BE260*AJ261+BF260*AK261+BG260*AL261+BH260*AM261+BI260*AN261+BJ260*AO261+BK260*AP261+BL260*AQ261+BM260*AR261+BN260*AS261+BO260*AT261,"")</f>
        <v/>
      </c>
      <c r="BS261">
        <f>IF(ISNUMBER(BR261),AVERAGE(AH201:AH260),"")</f>
        <v/>
      </c>
      <c r="BT261">
        <f>IF(ISNUMBER(BR261),(AH261-BR261)^2,"")</f>
        <v/>
      </c>
      <c r="BU261">
        <f>IF(ISNUMBER(BR261),AH261^2,"")</f>
        <v/>
      </c>
      <c r="BV261">
        <f>IF(ISNUMBER(BR261),(AH261-BS261)^2,"")</f>
        <v/>
      </c>
    </row>
    <row r="262">
      <c r="O262">
        <f>IF($R262="","",CHOOSE($Q$2,YEAR(R262)*12+MONTH(R262),INT((R262-2)/7),YEAR(R262)*4+ROUNDUP(MONTH(R262)/3)))</f>
        <v/>
      </c>
      <c r="P262">
        <f>IF($R262="","",IF($R263="",1,IF(O262&lt;&gt;O263,1,0)))</f>
        <v/>
      </c>
      <c r="Q262">
        <f>IF(P262=1,SUM($P$7:P262),"")</f>
        <v/>
      </c>
      <c r="R262">
        <f>IF($A262="","",IF(ISNUMBER($A262),$A262,IFERROR(DATEVALUE($A262),NA())))</f>
        <v/>
      </c>
      <c r="S262" s="7">
        <f>IFERROR(INDEX($R$7:$R$60000,MATCH(ROW()-6,$Q$7:$Q$60000,0)),"")</f>
        <v/>
      </c>
      <c r="T262">
        <f>IFERROR(INDEX($B$7:$B$60000,MATCH(ROW()-6,$Q$7:$Q$60000,0)),"")</f>
        <v/>
      </c>
      <c r="U262">
        <f>IFERROR(INDEX($C$7:$C$60000,MATCH(ROW()-6,$Q$7:$Q$60000,0)),"")</f>
        <v/>
      </c>
      <c r="V262">
        <f>IFERROR(INDEX($D$7:$D$60000,MATCH(ROW()-6,$Q$7:$Q$60000,0)),"")</f>
        <v/>
      </c>
      <c r="W262">
        <f>IFERROR(INDEX($E$7:$E$60000,MATCH(ROW()-6,$Q$7:$Q$60000,0)),"")</f>
        <v/>
      </c>
      <c r="X262">
        <f>IFERROR(INDEX($F$7:$F$60000,MATCH(ROW()-6,$Q$7:$Q$60000,0)),"")</f>
        <v/>
      </c>
      <c r="Y262">
        <f>IFERROR(INDEX($G$7:$G$60000,MATCH(ROW()-6,$Q$7:$Q$60000,0)),"")</f>
        <v/>
      </c>
      <c r="Z262">
        <f>IFERROR(INDEX($H$7:$H$60000,MATCH(ROW()-6,$Q$7:$Q$60000,0)),"")</f>
        <v/>
      </c>
      <c r="AA262">
        <f>IFERROR(INDEX($I$7:$I$60000,MATCH(ROW()-6,$Q$7:$Q$60000,0)),"")</f>
        <v/>
      </c>
      <c r="AB262">
        <f>IFERROR(INDEX($J$7:$J$60000,MATCH(ROW()-6,$Q$7:$Q$60000,0)),"")</f>
        <v/>
      </c>
      <c r="AC262">
        <f>IFERROR(INDEX($K$7:$K$60000,MATCH(ROW()-6,$Q$7:$Q$60000,0)),"")</f>
        <v/>
      </c>
      <c r="AD262">
        <f>IFERROR(INDEX($L$7:$L$60000,MATCH(ROW()-6,$Q$7:$Q$60000,0)),"")</f>
        <v/>
      </c>
      <c r="AE262">
        <f>IFERROR(INDEX($M$7:$M$60000,MATCH(ROW()-6,$Q$7:$Q$60000,0)),"")</f>
        <v/>
      </c>
      <c r="AF262">
        <f>IFERROR(INDEX($N$7:$N$60000,MATCH(ROW()-6,$Q$7:$Q$60000,0)),"")</f>
        <v/>
      </c>
      <c r="AH262" s="9">
        <f>IF(OR($S262="",$S261=""),"",LN($T262/$T261))</f>
        <v/>
      </c>
      <c r="AI262" s="9">
        <f>IF(OR($S262="",$S261=""),"",$C$2*LN(U262/U261))</f>
        <v/>
      </c>
      <c r="AJ262" s="9">
        <f>IF(OR($S262="",$S261=""),"",$D$2*(V262-V261))</f>
        <v/>
      </c>
      <c r="AK262" s="9">
        <f>IF(OR($S262="",$S261=""),"",$E$2*(W262-W261))</f>
        <v/>
      </c>
      <c r="AL262" s="9">
        <f>IF(OR($S262="",$S261=""),"",$F$2*LN(X262/X261))</f>
        <v/>
      </c>
      <c r="AM262" s="9">
        <f>IF(OR($S262="",$S261=""),"",$G$2*(Y262-Y261))</f>
        <v/>
      </c>
      <c r="AN262" s="9">
        <f>IF(OR($S262="",$S261=""),"",$H$2*LN(Z262/Z261))</f>
        <v/>
      </c>
      <c r="AO262" s="9">
        <f>IF(OR($S262="",$S261=""),"",$I$2*(AA262-AA261))</f>
        <v/>
      </c>
      <c r="AP262" s="9">
        <f>IF(OR($S262="",$S261=""),"",$J$2*LN(AB262/AB261))</f>
        <v/>
      </c>
      <c r="AQ262" s="9">
        <f>IF(OR($S262="",$S261=""),"",$K$2*(AC262-AC261))</f>
        <v/>
      </c>
      <c r="AR262" s="9">
        <f>IF(OR($S262="",$S261=""),"",$L$2*LN(AD262/AD261))</f>
        <v/>
      </c>
      <c r="AS262" s="9">
        <f>IF(OR($S262="",$S261=""),"",$M$2*LN(AE262/AE261))</f>
        <v/>
      </c>
      <c r="AT262" s="9">
        <f>IF(OR($S262="",$S261=""),"",$N$2*LN(AF262/AF261))</f>
        <v/>
      </c>
      <c r="AV262" s="9">
        <f>IF($AH262="","",$AY$16+$AY$4*AI262+$AY$5*AJ262+$AY$6*AK262+$AY$7*AL262+$AY$8*AM262+$AY$9*AN262+$AY$10*AO262+$AY$11*AP262+$AY$12*AQ262+$AY$13*AR262+$AY$14*AS262+$AY$15*AT262)</f>
        <v/>
      </c>
      <c r="BC262" s="10">
        <f>IF((ROW()-6)&lt;=$Q$3,INDEX(LINEST(AH203:AH262,AI203:AT262,TRUE,TRUE),1,13)*$Q$4,"")</f>
        <v/>
      </c>
      <c r="BD262" s="9">
        <f>IF((ROW()-6)&lt;=$Q$3,INDEX(LINEST(AH203:AH262,AI203:AT262,TRUE,TRUE),1,12),"")</f>
        <v/>
      </c>
      <c r="BE262" s="9">
        <f>IF((ROW()-6)&lt;=$Q$3,INDEX(LINEST(AH203:AH262,AI203:AT262,TRUE,TRUE),1,11),"")</f>
        <v/>
      </c>
      <c r="BF262" s="9">
        <f>IF((ROW()-6)&lt;=$Q$3,INDEX(LINEST(AH203:AH262,AI203:AT262,TRUE,TRUE),1,10),"")</f>
        <v/>
      </c>
      <c r="BG262" s="9">
        <f>IF((ROW()-6)&lt;=$Q$3,INDEX(LINEST(AH203:AH262,AI203:AT262,TRUE,TRUE),1,9),"")</f>
        <v/>
      </c>
      <c r="BH262" s="9">
        <f>IF((ROW()-6)&lt;=$Q$3,INDEX(LINEST(AH203:AH262,AI203:AT262,TRUE,TRUE),1,8),"")</f>
        <v/>
      </c>
      <c r="BI262" s="9">
        <f>IF((ROW()-6)&lt;=$Q$3,INDEX(LINEST(AH203:AH262,AI203:AT262,TRUE,TRUE),1,7),"")</f>
        <v/>
      </c>
      <c r="BJ262" s="9">
        <f>IF((ROW()-6)&lt;=$Q$3,INDEX(LINEST(AH203:AH262,AI203:AT262,TRUE,TRUE),1,6),"")</f>
        <v/>
      </c>
      <c r="BK262" s="9">
        <f>IF((ROW()-6)&lt;=$Q$3,INDEX(LINEST(AH203:AH262,AI203:AT262,TRUE,TRUE),1,5),"")</f>
        <v/>
      </c>
      <c r="BL262" s="9">
        <f>IF((ROW()-6)&lt;=$Q$3,INDEX(LINEST(AH203:AH262,AI203:AT262,TRUE,TRUE),1,4),"")</f>
        <v/>
      </c>
      <c r="BM262" s="9">
        <f>IF((ROW()-6)&lt;=$Q$3,INDEX(LINEST(AH203:AH262,AI203:AT262,TRUE,TRUE),1,3),"")</f>
        <v/>
      </c>
      <c r="BN262" s="9">
        <f>IF((ROW()-6)&lt;=$Q$3,INDEX(LINEST(AH203:AH262,AI203:AT262,TRUE,TRUE),1,2),"")</f>
        <v/>
      </c>
      <c r="BO262" s="9">
        <f>IF((ROW()-6)&lt;=$Q$3,INDEX(LINEST(AH203:AH262,AI203:AT262,TRUE,TRUE),1,1),"")</f>
        <v/>
      </c>
      <c r="BP262" s="10">
        <f>IF((ROW()-6)&lt;=$Q$3,INDEX(LINEST(AH203:AH262,AI203:AT262,TRUE,TRUE),3,1),"")</f>
        <v/>
      </c>
      <c r="BR262" s="9">
        <f>IF(AND((ROW()-6)&lt;=$Q$3,ISNUMBER(BC261)),BC261/$Q$4+BD261*AI262+BE261*AJ262+BF261*AK262+BG261*AL262+BH261*AM262+BI261*AN262+BJ261*AO262+BK261*AP262+BL261*AQ262+BM261*AR262+BN261*AS262+BO261*AT262,"")</f>
        <v/>
      </c>
      <c r="BS262">
        <f>IF(ISNUMBER(BR262),AVERAGE(AH202:AH261),"")</f>
        <v/>
      </c>
      <c r="BT262">
        <f>IF(ISNUMBER(BR262),(AH262-BR262)^2,"")</f>
        <v/>
      </c>
      <c r="BU262">
        <f>IF(ISNUMBER(BR262),AH262^2,"")</f>
        <v/>
      </c>
      <c r="BV262">
        <f>IF(ISNUMBER(BR262),(AH262-BS262)^2,"")</f>
        <v/>
      </c>
    </row>
    <row r="263">
      <c r="O263">
        <f>IF($R263="","",CHOOSE($Q$2,YEAR(R263)*12+MONTH(R263),INT((R263-2)/7),YEAR(R263)*4+ROUNDUP(MONTH(R263)/3)))</f>
        <v/>
      </c>
      <c r="P263">
        <f>IF($R263="","",IF($R264="",1,IF(O263&lt;&gt;O264,1,0)))</f>
        <v/>
      </c>
      <c r="Q263">
        <f>IF(P263=1,SUM($P$7:P263),"")</f>
        <v/>
      </c>
      <c r="R263">
        <f>IF($A263="","",IF(ISNUMBER($A263),$A263,IFERROR(DATEVALUE($A263),NA())))</f>
        <v/>
      </c>
      <c r="S263" s="7">
        <f>IFERROR(INDEX($R$7:$R$60000,MATCH(ROW()-6,$Q$7:$Q$60000,0)),"")</f>
        <v/>
      </c>
      <c r="T263">
        <f>IFERROR(INDEX($B$7:$B$60000,MATCH(ROW()-6,$Q$7:$Q$60000,0)),"")</f>
        <v/>
      </c>
      <c r="U263">
        <f>IFERROR(INDEX($C$7:$C$60000,MATCH(ROW()-6,$Q$7:$Q$60000,0)),"")</f>
        <v/>
      </c>
      <c r="V263">
        <f>IFERROR(INDEX($D$7:$D$60000,MATCH(ROW()-6,$Q$7:$Q$60000,0)),"")</f>
        <v/>
      </c>
      <c r="W263">
        <f>IFERROR(INDEX($E$7:$E$60000,MATCH(ROW()-6,$Q$7:$Q$60000,0)),"")</f>
        <v/>
      </c>
      <c r="X263">
        <f>IFERROR(INDEX($F$7:$F$60000,MATCH(ROW()-6,$Q$7:$Q$60000,0)),"")</f>
        <v/>
      </c>
      <c r="Y263">
        <f>IFERROR(INDEX($G$7:$G$60000,MATCH(ROW()-6,$Q$7:$Q$60000,0)),"")</f>
        <v/>
      </c>
      <c r="Z263">
        <f>IFERROR(INDEX($H$7:$H$60000,MATCH(ROW()-6,$Q$7:$Q$60000,0)),"")</f>
        <v/>
      </c>
      <c r="AA263">
        <f>IFERROR(INDEX($I$7:$I$60000,MATCH(ROW()-6,$Q$7:$Q$60000,0)),"")</f>
        <v/>
      </c>
      <c r="AB263">
        <f>IFERROR(INDEX($J$7:$J$60000,MATCH(ROW()-6,$Q$7:$Q$60000,0)),"")</f>
        <v/>
      </c>
      <c r="AC263">
        <f>IFERROR(INDEX($K$7:$K$60000,MATCH(ROW()-6,$Q$7:$Q$60000,0)),"")</f>
        <v/>
      </c>
      <c r="AD263">
        <f>IFERROR(INDEX($L$7:$L$60000,MATCH(ROW()-6,$Q$7:$Q$60000,0)),"")</f>
        <v/>
      </c>
      <c r="AE263">
        <f>IFERROR(INDEX($M$7:$M$60000,MATCH(ROW()-6,$Q$7:$Q$60000,0)),"")</f>
        <v/>
      </c>
      <c r="AF263">
        <f>IFERROR(INDEX($N$7:$N$60000,MATCH(ROW()-6,$Q$7:$Q$60000,0)),"")</f>
        <v/>
      </c>
      <c r="AH263" s="9">
        <f>IF(OR($S263="",$S262=""),"",LN($T263/$T262))</f>
        <v/>
      </c>
      <c r="AI263" s="9">
        <f>IF(OR($S263="",$S262=""),"",$C$2*LN(U263/U262))</f>
        <v/>
      </c>
      <c r="AJ263" s="9">
        <f>IF(OR($S263="",$S262=""),"",$D$2*(V263-V262))</f>
        <v/>
      </c>
      <c r="AK263" s="9">
        <f>IF(OR($S263="",$S262=""),"",$E$2*(W263-W262))</f>
        <v/>
      </c>
      <c r="AL263" s="9">
        <f>IF(OR($S263="",$S262=""),"",$F$2*LN(X263/X262))</f>
        <v/>
      </c>
      <c r="AM263" s="9">
        <f>IF(OR($S263="",$S262=""),"",$G$2*(Y263-Y262))</f>
        <v/>
      </c>
      <c r="AN263" s="9">
        <f>IF(OR($S263="",$S262=""),"",$H$2*LN(Z263/Z262))</f>
        <v/>
      </c>
      <c r="AO263" s="9">
        <f>IF(OR($S263="",$S262=""),"",$I$2*(AA263-AA262))</f>
        <v/>
      </c>
      <c r="AP263" s="9">
        <f>IF(OR($S263="",$S262=""),"",$J$2*LN(AB263/AB262))</f>
        <v/>
      </c>
      <c r="AQ263" s="9">
        <f>IF(OR($S263="",$S262=""),"",$K$2*(AC263-AC262))</f>
        <v/>
      </c>
      <c r="AR263" s="9">
        <f>IF(OR($S263="",$S262=""),"",$L$2*LN(AD263/AD262))</f>
        <v/>
      </c>
      <c r="AS263" s="9">
        <f>IF(OR($S263="",$S262=""),"",$M$2*LN(AE263/AE262))</f>
        <v/>
      </c>
      <c r="AT263" s="9">
        <f>IF(OR($S263="",$S262=""),"",$N$2*LN(AF263/AF262))</f>
        <v/>
      </c>
      <c r="AV263" s="9">
        <f>IF($AH263="","",$AY$16+$AY$4*AI263+$AY$5*AJ263+$AY$6*AK263+$AY$7*AL263+$AY$8*AM263+$AY$9*AN263+$AY$10*AO263+$AY$11*AP263+$AY$12*AQ263+$AY$13*AR263+$AY$14*AS263+$AY$15*AT263)</f>
        <v/>
      </c>
      <c r="BC263" s="10">
        <f>IF((ROW()-6)&lt;=$Q$3,INDEX(LINEST(AH204:AH263,AI204:AT263,TRUE,TRUE),1,13)*$Q$4,"")</f>
        <v/>
      </c>
      <c r="BD263" s="9">
        <f>IF((ROW()-6)&lt;=$Q$3,INDEX(LINEST(AH204:AH263,AI204:AT263,TRUE,TRUE),1,12),"")</f>
        <v/>
      </c>
      <c r="BE263" s="9">
        <f>IF((ROW()-6)&lt;=$Q$3,INDEX(LINEST(AH204:AH263,AI204:AT263,TRUE,TRUE),1,11),"")</f>
        <v/>
      </c>
      <c r="BF263" s="9">
        <f>IF((ROW()-6)&lt;=$Q$3,INDEX(LINEST(AH204:AH263,AI204:AT263,TRUE,TRUE),1,10),"")</f>
        <v/>
      </c>
      <c r="BG263" s="9">
        <f>IF((ROW()-6)&lt;=$Q$3,INDEX(LINEST(AH204:AH263,AI204:AT263,TRUE,TRUE),1,9),"")</f>
        <v/>
      </c>
      <c r="BH263" s="9">
        <f>IF((ROW()-6)&lt;=$Q$3,INDEX(LINEST(AH204:AH263,AI204:AT263,TRUE,TRUE),1,8),"")</f>
        <v/>
      </c>
      <c r="BI263" s="9">
        <f>IF((ROW()-6)&lt;=$Q$3,INDEX(LINEST(AH204:AH263,AI204:AT263,TRUE,TRUE),1,7),"")</f>
        <v/>
      </c>
      <c r="BJ263" s="9">
        <f>IF((ROW()-6)&lt;=$Q$3,INDEX(LINEST(AH204:AH263,AI204:AT263,TRUE,TRUE),1,6),"")</f>
        <v/>
      </c>
      <c r="BK263" s="9">
        <f>IF((ROW()-6)&lt;=$Q$3,INDEX(LINEST(AH204:AH263,AI204:AT263,TRUE,TRUE),1,5),"")</f>
        <v/>
      </c>
      <c r="BL263" s="9">
        <f>IF((ROW()-6)&lt;=$Q$3,INDEX(LINEST(AH204:AH263,AI204:AT263,TRUE,TRUE),1,4),"")</f>
        <v/>
      </c>
      <c r="BM263" s="9">
        <f>IF((ROW()-6)&lt;=$Q$3,INDEX(LINEST(AH204:AH263,AI204:AT263,TRUE,TRUE),1,3),"")</f>
        <v/>
      </c>
      <c r="BN263" s="9">
        <f>IF((ROW()-6)&lt;=$Q$3,INDEX(LINEST(AH204:AH263,AI204:AT263,TRUE,TRUE),1,2),"")</f>
        <v/>
      </c>
      <c r="BO263" s="9">
        <f>IF((ROW()-6)&lt;=$Q$3,INDEX(LINEST(AH204:AH263,AI204:AT263,TRUE,TRUE),1,1),"")</f>
        <v/>
      </c>
      <c r="BP263" s="10">
        <f>IF((ROW()-6)&lt;=$Q$3,INDEX(LINEST(AH204:AH263,AI204:AT263,TRUE,TRUE),3,1),"")</f>
        <v/>
      </c>
      <c r="BR263" s="9">
        <f>IF(AND((ROW()-6)&lt;=$Q$3,ISNUMBER(BC262)),BC262/$Q$4+BD262*AI263+BE262*AJ263+BF262*AK263+BG262*AL263+BH262*AM263+BI262*AN263+BJ262*AO263+BK262*AP263+BL262*AQ263+BM262*AR263+BN262*AS263+BO262*AT263,"")</f>
        <v/>
      </c>
      <c r="BS263">
        <f>IF(ISNUMBER(BR263),AVERAGE(AH203:AH262),"")</f>
        <v/>
      </c>
      <c r="BT263">
        <f>IF(ISNUMBER(BR263),(AH263-BR263)^2,"")</f>
        <v/>
      </c>
      <c r="BU263">
        <f>IF(ISNUMBER(BR263),AH263^2,"")</f>
        <v/>
      </c>
      <c r="BV263">
        <f>IF(ISNUMBER(BR263),(AH263-BS263)^2,"")</f>
        <v/>
      </c>
    </row>
    <row r="264">
      <c r="O264">
        <f>IF($R264="","",CHOOSE($Q$2,YEAR(R264)*12+MONTH(R264),INT((R264-2)/7),YEAR(R264)*4+ROUNDUP(MONTH(R264)/3)))</f>
        <v/>
      </c>
      <c r="P264">
        <f>IF($R264="","",IF($R265="",1,IF(O264&lt;&gt;O265,1,0)))</f>
        <v/>
      </c>
      <c r="Q264">
        <f>IF(P264=1,SUM($P$7:P264),"")</f>
        <v/>
      </c>
      <c r="R264">
        <f>IF($A264="","",IF(ISNUMBER($A264),$A264,IFERROR(DATEVALUE($A264),NA())))</f>
        <v/>
      </c>
      <c r="S264" s="7">
        <f>IFERROR(INDEX($R$7:$R$60000,MATCH(ROW()-6,$Q$7:$Q$60000,0)),"")</f>
        <v/>
      </c>
      <c r="T264">
        <f>IFERROR(INDEX($B$7:$B$60000,MATCH(ROW()-6,$Q$7:$Q$60000,0)),"")</f>
        <v/>
      </c>
      <c r="U264">
        <f>IFERROR(INDEX($C$7:$C$60000,MATCH(ROW()-6,$Q$7:$Q$60000,0)),"")</f>
        <v/>
      </c>
      <c r="V264">
        <f>IFERROR(INDEX($D$7:$D$60000,MATCH(ROW()-6,$Q$7:$Q$60000,0)),"")</f>
        <v/>
      </c>
      <c r="W264">
        <f>IFERROR(INDEX($E$7:$E$60000,MATCH(ROW()-6,$Q$7:$Q$60000,0)),"")</f>
        <v/>
      </c>
      <c r="X264">
        <f>IFERROR(INDEX($F$7:$F$60000,MATCH(ROW()-6,$Q$7:$Q$60000,0)),"")</f>
        <v/>
      </c>
      <c r="Y264">
        <f>IFERROR(INDEX($G$7:$G$60000,MATCH(ROW()-6,$Q$7:$Q$60000,0)),"")</f>
        <v/>
      </c>
      <c r="Z264">
        <f>IFERROR(INDEX($H$7:$H$60000,MATCH(ROW()-6,$Q$7:$Q$60000,0)),"")</f>
        <v/>
      </c>
      <c r="AA264">
        <f>IFERROR(INDEX($I$7:$I$60000,MATCH(ROW()-6,$Q$7:$Q$60000,0)),"")</f>
        <v/>
      </c>
      <c r="AB264">
        <f>IFERROR(INDEX($J$7:$J$60000,MATCH(ROW()-6,$Q$7:$Q$60000,0)),"")</f>
        <v/>
      </c>
      <c r="AC264">
        <f>IFERROR(INDEX($K$7:$K$60000,MATCH(ROW()-6,$Q$7:$Q$60000,0)),"")</f>
        <v/>
      </c>
      <c r="AD264">
        <f>IFERROR(INDEX($L$7:$L$60000,MATCH(ROW()-6,$Q$7:$Q$60000,0)),"")</f>
        <v/>
      </c>
      <c r="AE264">
        <f>IFERROR(INDEX($M$7:$M$60000,MATCH(ROW()-6,$Q$7:$Q$60000,0)),"")</f>
        <v/>
      </c>
      <c r="AF264">
        <f>IFERROR(INDEX($N$7:$N$60000,MATCH(ROW()-6,$Q$7:$Q$60000,0)),"")</f>
        <v/>
      </c>
      <c r="AH264" s="9">
        <f>IF(OR($S264="",$S263=""),"",LN($T264/$T263))</f>
        <v/>
      </c>
      <c r="AI264" s="9">
        <f>IF(OR($S264="",$S263=""),"",$C$2*LN(U264/U263))</f>
        <v/>
      </c>
      <c r="AJ264" s="9">
        <f>IF(OR($S264="",$S263=""),"",$D$2*(V264-V263))</f>
        <v/>
      </c>
      <c r="AK264" s="9">
        <f>IF(OR($S264="",$S263=""),"",$E$2*(W264-W263))</f>
        <v/>
      </c>
      <c r="AL264" s="9">
        <f>IF(OR($S264="",$S263=""),"",$F$2*LN(X264/X263))</f>
        <v/>
      </c>
      <c r="AM264" s="9">
        <f>IF(OR($S264="",$S263=""),"",$G$2*(Y264-Y263))</f>
        <v/>
      </c>
      <c r="AN264" s="9">
        <f>IF(OR($S264="",$S263=""),"",$H$2*LN(Z264/Z263))</f>
        <v/>
      </c>
      <c r="AO264" s="9">
        <f>IF(OR($S264="",$S263=""),"",$I$2*(AA264-AA263))</f>
        <v/>
      </c>
      <c r="AP264" s="9">
        <f>IF(OR($S264="",$S263=""),"",$J$2*LN(AB264/AB263))</f>
        <v/>
      </c>
      <c r="AQ264" s="9">
        <f>IF(OR($S264="",$S263=""),"",$K$2*(AC264-AC263))</f>
        <v/>
      </c>
      <c r="AR264" s="9">
        <f>IF(OR($S264="",$S263=""),"",$L$2*LN(AD264/AD263))</f>
        <v/>
      </c>
      <c r="AS264" s="9">
        <f>IF(OR($S264="",$S263=""),"",$M$2*LN(AE264/AE263))</f>
        <v/>
      </c>
      <c r="AT264" s="9">
        <f>IF(OR($S264="",$S263=""),"",$N$2*LN(AF264/AF263))</f>
        <v/>
      </c>
      <c r="AV264" s="9">
        <f>IF($AH264="","",$AY$16+$AY$4*AI264+$AY$5*AJ264+$AY$6*AK264+$AY$7*AL264+$AY$8*AM264+$AY$9*AN264+$AY$10*AO264+$AY$11*AP264+$AY$12*AQ264+$AY$13*AR264+$AY$14*AS264+$AY$15*AT264)</f>
        <v/>
      </c>
      <c r="BC264" s="10">
        <f>IF((ROW()-6)&lt;=$Q$3,INDEX(LINEST(AH205:AH264,AI205:AT264,TRUE,TRUE),1,13)*$Q$4,"")</f>
        <v/>
      </c>
      <c r="BD264" s="9">
        <f>IF((ROW()-6)&lt;=$Q$3,INDEX(LINEST(AH205:AH264,AI205:AT264,TRUE,TRUE),1,12),"")</f>
        <v/>
      </c>
      <c r="BE264" s="9">
        <f>IF((ROW()-6)&lt;=$Q$3,INDEX(LINEST(AH205:AH264,AI205:AT264,TRUE,TRUE),1,11),"")</f>
        <v/>
      </c>
      <c r="BF264" s="9">
        <f>IF((ROW()-6)&lt;=$Q$3,INDEX(LINEST(AH205:AH264,AI205:AT264,TRUE,TRUE),1,10),"")</f>
        <v/>
      </c>
      <c r="BG264" s="9">
        <f>IF((ROW()-6)&lt;=$Q$3,INDEX(LINEST(AH205:AH264,AI205:AT264,TRUE,TRUE),1,9),"")</f>
        <v/>
      </c>
      <c r="BH264" s="9">
        <f>IF((ROW()-6)&lt;=$Q$3,INDEX(LINEST(AH205:AH264,AI205:AT264,TRUE,TRUE),1,8),"")</f>
        <v/>
      </c>
      <c r="BI264" s="9">
        <f>IF((ROW()-6)&lt;=$Q$3,INDEX(LINEST(AH205:AH264,AI205:AT264,TRUE,TRUE),1,7),"")</f>
        <v/>
      </c>
      <c r="BJ264" s="9">
        <f>IF((ROW()-6)&lt;=$Q$3,INDEX(LINEST(AH205:AH264,AI205:AT264,TRUE,TRUE),1,6),"")</f>
        <v/>
      </c>
      <c r="BK264" s="9">
        <f>IF((ROW()-6)&lt;=$Q$3,INDEX(LINEST(AH205:AH264,AI205:AT264,TRUE,TRUE),1,5),"")</f>
        <v/>
      </c>
      <c r="BL264" s="9">
        <f>IF((ROW()-6)&lt;=$Q$3,INDEX(LINEST(AH205:AH264,AI205:AT264,TRUE,TRUE),1,4),"")</f>
        <v/>
      </c>
      <c r="BM264" s="9">
        <f>IF((ROW()-6)&lt;=$Q$3,INDEX(LINEST(AH205:AH264,AI205:AT264,TRUE,TRUE),1,3),"")</f>
        <v/>
      </c>
      <c r="BN264" s="9">
        <f>IF((ROW()-6)&lt;=$Q$3,INDEX(LINEST(AH205:AH264,AI205:AT264,TRUE,TRUE),1,2),"")</f>
        <v/>
      </c>
      <c r="BO264" s="9">
        <f>IF((ROW()-6)&lt;=$Q$3,INDEX(LINEST(AH205:AH264,AI205:AT264,TRUE,TRUE),1,1),"")</f>
        <v/>
      </c>
      <c r="BP264" s="10">
        <f>IF((ROW()-6)&lt;=$Q$3,INDEX(LINEST(AH205:AH264,AI205:AT264,TRUE,TRUE),3,1),"")</f>
        <v/>
      </c>
      <c r="BR264" s="9">
        <f>IF(AND((ROW()-6)&lt;=$Q$3,ISNUMBER(BC263)),BC263/$Q$4+BD263*AI264+BE263*AJ264+BF263*AK264+BG263*AL264+BH263*AM264+BI263*AN264+BJ263*AO264+BK263*AP264+BL263*AQ264+BM263*AR264+BN263*AS264+BO263*AT264,"")</f>
        <v/>
      </c>
      <c r="BS264">
        <f>IF(ISNUMBER(BR264),AVERAGE(AH204:AH263),"")</f>
        <v/>
      </c>
      <c r="BT264">
        <f>IF(ISNUMBER(BR264),(AH264-BR264)^2,"")</f>
        <v/>
      </c>
      <c r="BU264">
        <f>IF(ISNUMBER(BR264),AH264^2,"")</f>
        <v/>
      </c>
      <c r="BV264">
        <f>IF(ISNUMBER(BR264),(AH264-BS264)^2,"")</f>
        <v/>
      </c>
    </row>
    <row r="265">
      <c r="O265">
        <f>IF($R265="","",CHOOSE($Q$2,YEAR(R265)*12+MONTH(R265),INT((R265-2)/7),YEAR(R265)*4+ROUNDUP(MONTH(R265)/3)))</f>
        <v/>
      </c>
      <c r="P265">
        <f>IF($R265="","",IF($R266="",1,IF(O265&lt;&gt;O266,1,0)))</f>
        <v/>
      </c>
      <c r="Q265">
        <f>IF(P265=1,SUM($P$7:P265),"")</f>
        <v/>
      </c>
      <c r="R265">
        <f>IF($A265="","",IF(ISNUMBER($A265),$A265,IFERROR(DATEVALUE($A265),NA())))</f>
        <v/>
      </c>
      <c r="S265" s="7">
        <f>IFERROR(INDEX($R$7:$R$60000,MATCH(ROW()-6,$Q$7:$Q$60000,0)),"")</f>
        <v/>
      </c>
      <c r="T265">
        <f>IFERROR(INDEX($B$7:$B$60000,MATCH(ROW()-6,$Q$7:$Q$60000,0)),"")</f>
        <v/>
      </c>
      <c r="U265">
        <f>IFERROR(INDEX($C$7:$C$60000,MATCH(ROW()-6,$Q$7:$Q$60000,0)),"")</f>
        <v/>
      </c>
      <c r="V265">
        <f>IFERROR(INDEX($D$7:$D$60000,MATCH(ROW()-6,$Q$7:$Q$60000,0)),"")</f>
        <v/>
      </c>
      <c r="W265">
        <f>IFERROR(INDEX($E$7:$E$60000,MATCH(ROW()-6,$Q$7:$Q$60000,0)),"")</f>
        <v/>
      </c>
      <c r="X265">
        <f>IFERROR(INDEX($F$7:$F$60000,MATCH(ROW()-6,$Q$7:$Q$60000,0)),"")</f>
        <v/>
      </c>
      <c r="Y265">
        <f>IFERROR(INDEX($G$7:$G$60000,MATCH(ROW()-6,$Q$7:$Q$60000,0)),"")</f>
        <v/>
      </c>
      <c r="Z265">
        <f>IFERROR(INDEX($H$7:$H$60000,MATCH(ROW()-6,$Q$7:$Q$60000,0)),"")</f>
        <v/>
      </c>
      <c r="AA265">
        <f>IFERROR(INDEX($I$7:$I$60000,MATCH(ROW()-6,$Q$7:$Q$60000,0)),"")</f>
        <v/>
      </c>
      <c r="AB265">
        <f>IFERROR(INDEX($J$7:$J$60000,MATCH(ROW()-6,$Q$7:$Q$60000,0)),"")</f>
        <v/>
      </c>
      <c r="AC265">
        <f>IFERROR(INDEX($K$7:$K$60000,MATCH(ROW()-6,$Q$7:$Q$60000,0)),"")</f>
        <v/>
      </c>
      <c r="AD265">
        <f>IFERROR(INDEX($L$7:$L$60000,MATCH(ROW()-6,$Q$7:$Q$60000,0)),"")</f>
        <v/>
      </c>
      <c r="AE265">
        <f>IFERROR(INDEX($M$7:$M$60000,MATCH(ROW()-6,$Q$7:$Q$60000,0)),"")</f>
        <v/>
      </c>
      <c r="AF265">
        <f>IFERROR(INDEX($N$7:$N$60000,MATCH(ROW()-6,$Q$7:$Q$60000,0)),"")</f>
        <v/>
      </c>
      <c r="AH265" s="9">
        <f>IF(OR($S265="",$S264=""),"",LN($T265/$T264))</f>
        <v/>
      </c>
      <c r="AI265" s="9">
        <f>IF(OR($S265="",$S264=""),"",$C$2*LN(U265/U264))</f>
        <v/>
      </c>
      <c r="AJ265" s="9">
        <f>IF(OR($S265="",$S264=""),"",$D$2*(V265-V264))</f>
        <v/>
      </c>
      <c r="AK265" s="9">
        <f>IF(OR($S265="",$S264=""),"",$E$2*(W265-W264))</f>
        <v/>
      </c>
      <c r="AL265" s="9">
        <f>IF(OR($S265="",$S264=""),"",$F$2*LN(X265/X264))</f>
        <v/>
      </c>
      <c r="AM265" s="9">
        <f>IF(OR($S265="",$S264=""),"",$G$2*(Y265-Y264))</f>
        <v/>
      </c>
      <c r="AN265" s="9">
        <f>IF(OR($S265="",$S264=""),"",$H$2*LN(Z265/Z264))</f>
        <v/>
      </c>
      <c r="AO265" s="9">
        <f>IF(OR($S265="",$S264=""),"",$I$2*(AA265-AA264))</f>
        <v/>
      </c>
      <c r="AP265" s="9">
        <f>IF(OR($S265="",$S264=""),"",$J$2*LN(AB265/AB264))</f>
        <v/>
      </c>
      <c r="AQ265" s="9">
        <f>IF(OR($S265="",$S264=""),"",$K$2*(AC265-AC264))</f>
        <v/>
      </c>
      <c r="AR265" s="9">
        <f>IF(OR($S265="",$S264=""),"",$L$2*LN(AD265/AD264))</f>
        <v/>
      </c>
      <c r="AS265" s="9">
        <f>IF(OR($S265="",$S264=""),"",$M$2*LN(AE265/AE264))</f>
        <v/>
      </c>
      <c r="AT265" s="9">
        <f>IF(OR($S265="",$S264=""),"",$N$2*LN(AF265/AF264))</f>
        <v/>
      </c>
      <c r="AV265" s="9">
        <f>IF($AH265="","",$AY$16+$AY$4*AI265+$AY$5*AJ265+$AY$6*AK265+$AY$7*AL265+$AY$8*AM265+$AY$9*AN265+$AY$10*AO265+$AY$11*AP265+$AY$12*AQ265+$AY$13*AR265+$AY$14*AS265+$AY$15*AT265)</f>
        <v/>
      </c>
      <c r="BC265" s="10">
        <f>IF((ROW()-6)&lt;=$Q$3,INDEX(LINEST(AH206:AH265,AI206:AT265,TRUE,TRUE),1,13)*$Q$4,"")</f>
        <v/>
      </c>
      <c r="BD265" s="9">
        <f>IF((ROW()-6)&lt;=$Q$3,INDEX(LINEST(AH206:AH265,AI206:AT265,TRUE,TRUE),1,12),"")</f>
        <v/>
      </c>
      <c r="BE265" s="9">
        <f>IF((ROW()-6)&lt;=$Q$3,INDEX(LINEST(AH206:AH265,AI206:AT265,TRUE,TRUE),1,11),"")</f>
        <v/>
      </c>
      <c r="BF265" s="9">
        <f>IF((ROW()-6)&lt;=$Q$3,INDEX(LINEST(AH206:AH265,AI206:AT265,TRUE,TRUE),1,10),"")</f>
        <v/>
      </c>
      <c r="BG265" s="9">
        <f>IF((ROW()-6)&lt;=$Q$3,INDEX(LINEST(AH206:AH265,AI206:AT265,TRUE,TRUE),1,9),"")</f>
        <v/>
      </c>
      <c r="BH265" s="9">
        <f>IF((ROW()-6)&lt;=$Q$3,INDEX(LINEST(AH206:AH265,AI206:AT265,TRUE,TRUE),1,8),"")</f>
        <v/>
      </c>
      <c r="BI265" s="9">
        <f>IF((ROW()-6)&lt;=$Q$3,INDEX(LINEST(AH206:AH265,AI206:AT265,TRUE,TRUE),1,7),"")</f>
        <v/>
      </c>
      <c r="BJ265" s="9">
        <f>IF((ROW()-6)&lt;=$Q$3,INDEX(LINEST(AH206:AH265,AI206:AT265,TRUE,TRUE),1,6),"")</f>
        <v/>
      </c>
      <c r="BK265" s="9">
        <f>IF((ROW()-6)&lt;=$Q$3,INDEX(LINEST(AH206:AH265,AI206:AT265,TRUE,TRUE),1,5),"")</f>
        <v/>
      </c>
      <c r="BL265" s="9">
        <f>IF((ROW()-6)&lt;=$Q$3,INDEX(LINEST(AH206:AH265,AI206:AT265,TRUE,TRUE),1,4),"")</f>
        <v/>
      </c>
      <c r="BM265" s="9">
        <f>IF((ROW()-6)&lt;=$Q$3,INDEX(LINEST(AH206:AH265,AI206:AT265,TRUE,TRUE),1,3),"")</f>
        <v/>
      </c>
      <c r="BN265" s="9">
        <f>IF((ROW()-6)&lt;=$Q$3,INDEX(LINEST(AH206:AH265,AI206:AT265,TRUE,TRUE),1,2),"")</f>
        <v/>
      </c>
      <c r="BO265" s="9">
        <f>IF((ROW()-6)&lt;=$Q$3,INDEX(LINEST(AH206:AH265,AI206:AT265,TRUE,TRUE),1,1),"")</f>
        <v/>
      </c>
      <c r="BP265" s="10">
        <f>IF((ROW()-6)&lt;=$Q$3,INDEX(LINEST(AH206:AH265,AI206:AT265,TRUE,TRUE),3,1),"")</f>
        <v/>
      </c>
      <c r="BR265" s="9">
        <f>IF(AND((ROW()-6)&lt;=$Q$3,ISNUMBER(BC264)),BC264/$Q$4+BD264*AI265+BE264*AJ265+BF264*AK265+BG264*AL265+BH264*AM265+BI264*AN265+BJ264*AO265+BK264*AP265+BL264*AQ265+BM264*AR265+BN264*AS265+BO264*AT265,"")</f>
        <v/>
      </c>
      <c r="BS265">
        <f>IF(ISNUMBER(BR265),AVERAGE(AH205:AH264),"")</f>
        <v/>
      </c>
      <c r="BT265">
        <f>IF(ISNUMBER(BR265),(AH265-BR265)^2,"")</f>
        <v/>
      </c>
      <c r="BU265">
        <f>IF(ISNUMBER(BR265),AH265^2,"")</f>
        <v/>
      </c>
      <c r="BV265">
        <f>IF(ISNUMBER(BR265),(AH265-BS265)^2,"")</f>
        <v/>
      </c>
    </row>
    <row r="266">
      <c r="O266">
        <f>IF($R266="","",CHOOSE($Q$2,YEAR(R266)*12+MONTH(R266),INT((R266-2)/7),YEAR(R266)*4+ROUNDUP(MONTH(R266)/3)))</f>
        <v/>
      </c>
      <c r="P266">
        <f>IF($R266="","",IF($R267="",1,IF(O266&lt;&gt;O267,1,0)))</f>
        <v/>
      </c>
      <c r="Q266">
        <f>IF(P266=1,SUM($P$7:P266),"")</f>
        <v/>
      </c>
      <c r="R266">
        <f>IF($A266="","",IF(ISNUMBER($A266),$A266,IFERROR(DATEVALUE($A266),NA())))</f>
        <v/>
      </c>
      <c r="S266" s="7">
        <f>IFERROR(INDEX($R$7:$R$60000,MATCH(ROW()-6,$Q$7:$Q$60000,0)),"")</f>
        <v/>
      </c>
      <c r="T266">
        <f>IFERROR(INDEX($B$7:$B$60000,MATCH(ROW()-6,$Q$7:$Q$60000,0)),"")</f>
        <v/>
      </c>
      <c r="U266">
        <f>IFERROR(INDEX($C$7:$C$60000,MATCH(ROW()-6,$Q$7:$Q$60000,0)),"")</f>
        <v/>
      </c>
      <c r="V266">
        <f>IFERROR(INDEX($D$7:$D$60000,MATCH(ROW()-6,$Q$7:$Q$60000,0)),"")</f>
        <v/>
      </c>
      <c r="W266">
        <f>IFERROR(INDEX($E$7:$E$60000,MATCH(ROW()-6,$Q$7:$Q$60000,0)),"")</f>
        <v/>
      </c>
      <c r="X266">
        <f>IFERROR(INDEX($F$7:$F$60000,MATCH(ROW()-6,$Q$7:$Q$60000,0)),"")</f>
        <v/>
      </c>
      <c r="Y266">
        <f>IFERROR(INDEX($G$7:$G$60000,MATCH(ROW()-6,$Q$7:$Q$60000,0)),"")</f>
        <v/>
      </c>
      <c r="Z266">
        <f>IFERROR(INDEX($H$7:$H$60000,MATCH(ROW()-6,$Q$7:$Q$60000,0)),"")</f>
        <v/>
      </c>
      <c r="AA266">
        <f>IFERROR(INDEX($I$7:$I$60000,MATCH(ROW()-6,$Q$7:$Q$60000,0)),"")</f>
        <v/>
      </c>
      <c r="AB266">
        <f>IFERROR(INDEX($J$7:$J$60000,MATCH(ROW()-6,$Q$7:$Q$60000,0)),"")</f>
        <v/>
      </c>
      <c r="AC266">
        <f>IFERROR(INDEX($K$7:$K$60000,MATCH(ROW()-6,$Q$7:$Q$60000,0)),"")</f>
        <v/>
      </c>
      <c r="AD266">
        <f>IFERROR(INDEX($L$7:$L$60000,MATCH(ROW()-6,$Q$7:$Q$60000,0)),"")</f>
        <v/>
      </c>
      <c r="AE266">
        <f>IFERROR(INDEX($M$7:$M$60000,MATCH(ROW()-6,$Q$7:$Q$60000,0)),"")</f>
        <v/>
      </c>
      <c r="AF266">
        <f>IFERROR(INDEX($N$7:$N$60000,MATCH(ROW()-6,$Q$7:$Q$60000,0)),"")</f>
        <v/>
      </c>
      <c r="AH266" s="9">
        <f>IF(OR($S266="",$S265=""),"",LN($T266/$T265))</f>
        <v/>
      </c>
      <c r="AI266" s="9">
        <f>IF(OR($S266="",$S265=""),"",$C$2*LN(U266/U265))</f>
        <v/>
      </c>
      <c r="AJ266" s="9">
        <f>IF(OR($S266="",$S265=""),"",$D$2*(V266-V265))</f>
        <v/>
      </c>
      <c r="AK266" s="9">
        <f>IF(OR($S266="",$S265=""),"",$E$2*(W266-W265))</f>
        <v/>
      </c>
      <c r="AL266" s="9">
        <f>IF(OR($S266="",$S265=""),"",$F$2*LN(X266/X265))</f>
        <v/>
      </c>
      <c r="AM266" s="9">
        <f>IF(OR($S266="",$S265=""),"",$G$2*(Y266-Y265))</f>
        <v/>
      </c>
      <c r="AN266" s="9">
        <f>IF(OR($S266="",$S265=""),"",$H$2*LN(Z266/Z265))</f>
        <v/>
      </c>
      <c r="AO266" s="9">
        <f>IF(OR($S266="",$S265=""),"",$I$2*(AA266-AA265))</f>
        <v/>
      </c>
      <c r="AP266" s="9">
        <f>IF(OR($S266="",$S265=""),"",$J$2*LN(AB266/AB265))</f>
        <v/>
      </c>
      <c r="AQ266" s="9">
        <f>IF(OR($S266="",$S265=""),"",$K$2*(AC266-AC265))</f>
        <v/>
      </c>
      <c r="AR266" s="9">
        <f>IF(OR($S266="",$S265=""),"",$L$2*LN(AD266/AD265))</f>
        <v/>
      </c>
      <c r="AS266" s="9">
        <f>IF(OR($S266="",$S265=""),"",$M$2*LN(AE266/AE265))</f>
        <v/>
      </c>
      <c r="AT266" s="9">
        <f>IF(OR($S266="",$S265=""),"",$N$2*LN(AF266/AF265))</f>
        <v/>
      </c>
      <c r="AV266" s="9">
        <f>IF($AH266="","",$AY$16+$AY$4*AI266+$AY$5*AJ266+$AY$6*AK266+$AY$7*AL266+$AY$8*AM266+$AY$9*AN266+$AY$10*AO266+$AY$11*AP266+$AY$12*AQ266+$AY$13*AR266+$AY$14*AS266+$AY$15*AT266)</f>
        <v/>
      </c>
      <c r="BC266" s="10">
        <f>IF((ROW()-6)&lt;=$Q$3,INDEX(LINEST(AH207:AH266,AI207:AT266,TRUE,TRUE),1,13)*$Q$4,"")</f>
        <v/>
      </c>
      <c r="BD266" s="9">
        <f>IF((ROW()-6)&lt;=$Q$3,INDEX(LINEST(AH207:AH266,AI207:AT266,TRUE,TRUE),1,12),"")</f>
        <v/>
      </c>
      <c r="BE266" s="9">
        <f>IF((ROW()-6)&lt;=$Q$3,INDEX(LINEST(AH207:AH266,AI207:AT266,TRUE,TRUE),1,11),"")</f>
        <v/>
      </c>
      <c r="BF266" s="9">
        <f>IF((ROW()-6)&lt;=$Q$3,INDEX(LINEST(AH207:AH266,AI207:AT266,TRUE,TRUE),1,10),"")</f>
        <v/>
      </c>
      <c r="BG266" s="9">
        <f>IF((ROW()-6)&lt;=$Q$3,INDEX(LINEST(AH207:AH266,AI207:AT266,TRUE,TRUE),1,9),"")</f>
        <v/>
      </c>
      <c r="BH266" s="9">
        <f>IF((ROW()-6)&lt;=$Q$3,INDEX(LINEST(AH207:AH266,AI207:AT266,TRUE,TRUE),1,8),"")</f>
        <v/>
      </c>
      <c r="BI266" s="9">
        <f>IF((ROW()-6)&lt;=$Q$3,INDEX(LINEST(AH207:AH266,AI207:AT266,TRUE,TRUE),1,7),"")</f>
        <v/>
      </c>
      <c r="BJ266" s="9">
        <f>IF((ROW()-6)&lt;=$Q$3,INDEX(LINEST(AH207:AH266,AI207:AT266,TRUE,TRUE),1,6),"")</f>
        <v/>
      </c>
      <c r="BK266" s="9">
        <f>IF((ROW()-6)&lt;=$Q$3,INDEX(LINEST(AH207:AH266,AI207:AT266,TRUE,TRUE),1,5),"")</f>
        <v/>
      </c>
      <c r="BL266" s="9">
        <f>IF((ROW()-6)&lt;=$Q$3,INDEX(LINEST(AH207:AH266,AI207:AT266,TRUE,TRUE),1,4),"")</f>
        <v/>
      </c>
      <c r="BM266" s="9">
        <f>IF((ROW()-6)&lt;=$Q$3,INDEX(LINEST(AH207:AH266,AI207:AT266,TRUE,TRUE),1,3),"")</f>
        <v/>
      </c>
      <c r="BN266" s="9">
        <f>IF((ROW()-6)&lt;=$Q$3,INDEX(LINEST(AH207:AH266,AI207:AT266,TRUE,TRUE),1,2),"")</f>
        <v/>
      </c>
      <c r="BO266" s="9">
        <f>IF((ROW()-6)&lt;=$Q$3,INDEX(LINEST(AH207:AH266,AI207:AT266,TRUE,TRUE),1,1),"")</f>
        <v/>
      </c>
      <c r="BP266" s="10">
        <f>IF((ROW()-6)&lt;=$Q$3,INDEX(LINEST(AH207:AH266,AI207:AT266,TRUE,TRUE),3,1),"")</f>
        <v/>
      </c>
      <c r="BR266" s="9">
        <f>IF(AND((ROW()-6)&lt;=$Q$3,ISNUMBER(BC265)),BC265/$Q$4+BD265*AI266+BE265*AJ266+BF265*AK266+BG265*AL266+BH265*AM266+BI265*AN266+BJ265*AO266+BK265*AP266+BL265*AQ266+BM265*AR266+BN265*AS266+BO265*AT266,"")</f>
        <v/>
      </c>
      <c r="BS266">
        <f>IF(ISNUMBER(BR266),AVERAGE(AH206:AH265),"")</f>
        <v/>
      </c>
      <c r="BT266">
        <f>IF(ISNUMBER(BR266),(AH266-BR266)^2,"")</f>
        <v/>
      </c>
      <c r="BU266">
        <f>IF(ISNUMBER(BR266),AH266^2,"")</f>
        <v/>
      </c>
      <c r="BV266">
        <f>IF(ISNUMBER(BR266),(AH266-BS266)^2,"")</f>
        <v/>
      </c>
    </row>
    <row r="267">
      <c r="O267">
        <f>IF($R267="","",CHOOSE($Q$2,YEAR(R267)*12+MONTH(R267),INT((R267-2)/7),YEAR(R267)*4+ROUNDUP(MONTH(R267)/3)))</f>
        <v/>
      </c>
      <c r="P267">
        <f>IF($R267="","",IF($R268="",1,IF(O267&lt;&gt;O268,1,0)))</f>
        <v/>
      </c>
      <c r="Q267">
        <f>IF(P267=1,SUM($P$7:P267),"")</f>
        <v/>
      </c>
      <c r="R267">
        <f>IF($A267="","",IF(ISNUMBER($A267),$A267,IFERROR(DATEVALUE($A267),NA())))</f>
        <v/>
      </c>
      <c r="S267" s="7">
        <f>IFERROR(INDEX($R$7:$R$60000,MATCH(ROW()-6,$Q$7:$Q$60000,0)),"")</f>
        <v/>
      </c>
      <c r="T267">
        <f>IFERROR(INDEX($B$7:$B$60000,MATCH(ROW()-6,$Q$7:$Q$60000,0)),"")</f>
        <v/>
      </c>
      <c r="U267">
        <f>IFERROR(INDEX($C$7:$C$60000,MATCH(ROW()-6,$Q$7:$Q$60000,0)),"")</f>
        <v/>
      </c>
      <c r="V267">
        <f>IFERROR(INDEX($D$7:$D$60000,MATCH(ROW()-6,$Q$7:$Q$60000,0)),"")</f>
        <v/>
      </c>
      <c r="W267">
        <f>IFERROR(INDEX($E$7:$E$60000,MATCH(ROW()-6,$Q$7:$Q$60000,0)),"")</f>
        <v/>
      </c>
      <c r="X267">
        <f>IFERROR(INDEX($F$7:$F$60000,MATCH(ROW()-6,$Q$7:$Q$60000,0)),"")</f>
        <v/>
      </c>
      <c r="Y267">
        <f>IFERROR(INDEX($G$7:$G$60000,MATCH(ROW()-6,$Q$7:$Q$60000,0)),"")</f>
        <v/>
      </c>
      <c r="Z267">
        <f>IFERROR(INDEX($H$7:$H$60000,MATCH(ROW()-6,$Q$7:$Q$60000,0)),"")</f>
        <v/>
      </c>
      <c r="AA267">
        <f>IFERROR(INDEX($I$7:$I$60000,MATCH(ROW()-6,$Q$7:$Q$60000,0)),"")</f>
        <v/>
      </c>
      <c r="AB267">
        <f>IFERROR(INDEX($J$7:$J$60000,MATCH(ROW()-6,$Q$7:$Q$60000,0)),"")</f>
        <v/>
      </c>
      <c r="AC267">
        <f>IFERROR(INDEX($K$7:$K$60000,MATCH(ROW()-6,$Q$7:$Q$60000,0)),"")</f>
        <v/>
      </c>
      <c r="AD267">
        <f>IFERROR(INDEX($L$7:$L$60000,MATCH(ROW()-6,$Q$7:$Q$60000,0)),"")</f>
        <v/>
      </c>
      <c r="AE267">
        <f>IFERROR(INDEX($M$7:$M$60000,MATCH(ROW()-6,$Q$7:$Q$60000,0)),"")</f>
        <v/>
      </c>
      <c r="AF267">
        <f>IFERROR(INDEX($N$7:$N$60000,MATCH(ROW()-6,$Q$7:$Q$60000,0)),"")</f>
        <v/>
      </c>
      <c r="AH267" s="9">
        <f>IF(OR($S267="",$S266=""),"",LN($T267/$T266))</f>
        <v/>
      </c>
      <c r="AI267" s="9">
        <f>IF(OR($S267="",$S266=""),"",$C$2*LN(U267/U266))</f>
        <v/>
      </c>
      <c r="AJ267" s="9">
        <f>IF(OR($S267="",$S266=""),"",$D$2*(V267-V266))</f>
        <v/>
      </c>
      <c r="AK267" s="9">
        <f>IF(OR($S267="",$S266=""),"",$E$2*(W267-W266))</f>
        <v/>
      </c>
      <c r="AL267" s="9">
        <f>IF(OR($S267="",$S266=""),"",$F$2*LN(X267/X266))</f>
        <v/>
      </c>
      <c r="AM267" s="9">
        <f>IF(OR($S267="",$S266=""),"",$G$2*(Y267-Y266))</f>
        <v/>
      </c>
      <c r="AN267" s="9">
        <f>IF(OR($S267="",$S266=""),"",$H$2*LN(Z267/Z266))</f>
        <v/>
      </c>
      <c r="AO267" s="9">
        <f>IF(OR($S267="",$S266=""),"",$I$2*(AA267-AA266))</f>
        <v/>
      </c>
      <c r="AP267" s="9">
        <f>IF(OR($S267="",$S266=""),"",$J$2*LN(AB267/AB266))</f>
        <v/>
      </c>
      <c r="AQ267" s="9">
        <f>IF(OR($S267="",$S266=""),"",$K$2*(AC267-AC266))</f>
        <v/>
      </c>
      <c r="AR267" s="9">
        <f>IF(OR($S267="",$S266=""),"",$L$2*LN(AD267/AD266))</f>
        <v/>
      </c>
      <c r="AS267" s="9">
        <f>IF(OR($S267="",$S266=""),"",$M$2*LN(AE267/AE266))</f>
        <v/>
      </c>
      <c r="AT267" s="9">
        <f>IF(OR($S267="",$S266=""),"",$N$2*LN(AF267/AF266))</f>
        <v/>
      </c>
      <c r="AV267" s="9">
        <f>IF($AH267="","",$AY$16+$AY$4*AI267+$AY$5*AJ267+$AY$6*AK267+$AY$7*AL267+$AY$8*AM267+$AY$9*AN267+$AY$10*AO267+$AY$11*AP267+$AY$12*AQ267+$AY$13*AR267+$AY$14*AS267+$AY$15*AT267)</f>
        <v/>
      </c>
      <c r="BC267" s="10">
        <f>IF((ROW()-6)&lt;=$Q$3,INDEX(LINEST(AH208:AH267,AI208:AT267,TRUE,TRUE),1,13)*$Q$4,"")</f>
        <v/>
      </c>
      <c r="BD267" s="9">
        <f>IF((ROW()-6)&lt;=$Q$3,INDEX(LINEST(AH208:AH267,AI208:AT267,TRUE,TRUE),1,12),"")</f>
        <v/>
      </c>
      <c r="BE267" s="9">
        <f>IF((ROW()-6)&lt;=$Q$3,INDEX(LINEST(AH208:AH267,AI208:AT267,TRUE,TRUE),1,11),"")</f>
        <v/>
      </c>
      <c r="BF267" s="9">
        <f>IF((ROW()-6)&lt;=$Q$3,INDEX(LINEST(AH208:AH267,AI208:AT267,TRUE,TRUE),1,10),"")</f>
        <v/>
      </c>
      <c r="BG267" s="9">
        <f>IF((ROW()-6)&lt;=$Q$3,INDEX(LINEST(AH208:AH267,AI208:AT267,TRUE,TRUE),1,9),"")</f>
        <v/>
      </c>
      <c r="BH267" s="9">
        <f>IF((ROW()-6)&lt;=$Q$3,INDEX(LINEST(AH208:AH267,AI208:AT267,TRUE,TRUE),1,8),"")</f>
        <v/>
      </c>
      <c r="BI267" s="9">
        <f>IF((ROW()-6)&lt;=$Q$3,INDEX(LINEST(AH208:AH267,AI208:AT267,TRUE,TRUE),1,7),"")</f>
        <v/>
      </c>
      <c r="BJ267" s="9">
        <f>IF((ROW()-6)&lt;=$Q$3,INDEX(LINEST(AH208:AH267,AI208:AT267,TRUE,TRUE),1,6),"")</f>
        <v/>
      </c>
      <c r="BK267" s="9">
        <f>IF((ROW()-6)&lt;=$Q$3,INDEX(LINEST(AH208:AH267,AI208:AT267,TRUE,TRUE),1,5),"")</f>
        <v/>
      </c>
      <c r="BL267" s="9">
        <f>IF((ROW()-6)&lt;=$Q$3,INDEX(LINEST(AH208:AH267,AI208:AT267,TRUE,TRUE),1,4),"")</f>
        <v/>
      </c>
      <c r="BM267" s="9">
        <f>IF((ROW()-6)&lt;=$Q$3,INDEX(LINEST(AH208:AH267,AI208:AT267,TRUE,TRUE),1,3),"")</f>
        <v/>
      </c>
      <c r="BN267" s="9">
        <f>IF((ROW()-6)&lt;=$Q$3,INDEX(LINEST(AH208:AH267,AI208:AT267,TRUE,TRUE),1,2),"")</f>
        <v/>
      </c>
      <c r="BO267" s="9">
        <f>IF((ROW()-6)&lt;=$Q$3,INDEX(LINEST(AH208:AH267,AI208:AT267,TRUE,TRUE),1,1),"")</f>
        <v/>
      </c>
      <c r="BP267" s="10">
        <f>IF((ROW()-6)&lt;=$Q$3,INDEX(LINEST(AH208:AH267,AI208:AT267,TRUE,TRUE),3,1),"")</f>
        <v/>
      </c>
      <c r="BR267" s="9">
        <f>IF(AND((ROW()-6)&lt;=$Q$3,ISNUMBER(BC266)),BC266/$Q$4+BD266*AI267+BE266*AJ267+BF266*AK267+BG266*AL267+BH266*AM267+BI266*AN267+BJ266*AO267+BK266*AP267+BL266*AQ267+BM266*AR267+BN266*AS267+BO266*AT267,"")</f>
        <v/>
      </c>
      <c r="BS267">
        <f>IF(ISNUMBER(BR267),AVERAGE(AH207:AH266),"")</f>
        <v/>
      </c>
      <c r="BT267">
        <f>IF(ISNUMBER(BR267),(AH267-BR267)^2,"")</f>
        <v/>
      </c>
      <c r="BU267">
        <f>IF(ISNUMBER(BR267),AH267^2,"")</f>
        <v/>
      </c>
      <c r="BV267">
        <f>IF(ISNUMBER(BR267),(AH267-BS267)^2,"")</f>
        <v/>
      </c>
    </row>
    <row r="268">
      <c r="O268">
        <f>IF($R268="","",CHOOSE($Q$2,YEAR(R268)*12+MONTH(R268),INT((R268-2)/7),YEAR(R268)*4+ROUNDUP(MONTH(R268)/3)))</f>
        <v/>
      </c>
      <c r="P268">
        <f>IF($R268="","",IF($R269="",1,IF(O268&lt;&gt;O269,1,0)))</f>
        <v/>
      </c>
      <c r="Q268">
        <f>IF(P268=1,SUM($P$7:P268),"")</f>
        <v/>
      </c>
      <c r="R268">
        <f>IF($A268="","",IF(ISNUMBER($A268),$A268,IFERROR(DATEVALUE($A268),NA())))</f>
        <v/>
      </c>
      <c r="S268" s="7">
        <f>IFERROR(INDEX($R$7:$R$60000,MATCH(ROW()-6,$Q$7:$Q$60000,0)),"")</f>
        <v/>
      </c>
      <c r="T268">
        <f>IFERROR(INDEX($B$7:$B$60000,MATCH(ROW()-6,$Q$7:$Q$60000,0)),"")</f>
        <v/>
      </c>
      <c r="U268">
        <f>IFERROR(INDEX($C$7:$C$60000,MATCH(ROW()-6,$Q$7:$Q$60000,0)),"")</f>
        <v/>
      </c>
      <c r="V268">
        <f>IFERROR(INDEX($D$7:$D$60000,MATCH(ROW()-6,$Q$7:$Q$60000,0)),"")</f>
        <v/>
      </c>
      <c r="W268">
        <f>IFERROR(INDEX($E$7:$E$60000,MATCH(ROW()-6,$Q$7:$Q$60000,0)),"")</f>
        <v/>
      </c>
      <c r="X268">
        <f>IFERROR(INDEX($F$7:$F$60000,MATCH(ROW()-6,$Q$7:$Q$60000,0)),"")</f>
        <v/>
      </c>
      <c r="Y268">
        <f>IFERROR(INDEX($G$7:$G$60000,MATCH(ROW()-6,$Q$7:$Q$60000,0)),"")</f>
        <v/>
      </c>
      <c r="Z268">
        <f>IFERROR(INDEX($H$7:$H$60000,MATCH(ROW()-6,$Q$7:$Q$60000,0)),"")</f>
        <v/>
      </c>
      <c r="AA268">
        <f>IFERROR(INDEX($I$7:$I$60000,MATCH(ROW()-6,$Q$7:$Q$60000,0)),"")</f>
        <v/>
      </c>
      <c r="AB268">
        <f>IFERROR(INDEX($J$7:$J$60000,MATCH(ROW()-6,$Q$7:$Q$60000,0)),"")</f>
        <v/>
      </c>
      <c r="AC268">
        <f>IFERROR(INDEX($K$7:$K$60000,MATCH(ROW()-6,$Q$7:$Q$60000,0)),"")</f>
        <v/>
      </c>
      <c r="AD268">
        <f>IFERROR(INDEX($L$7:$L$60000,MATCH(ROW()-6,$Q$7:$Q$60000,0)),"")</f>
        <v/>
      </c>
      <c r="AE268">
        <f>IFERROR(INDEX($M$7:$M$60000,MATCH(ROW()-6,$Q$7:$Q$60000,0)),"")</f>
        <v/>
      </c>
      <c r="AF268">
        <f>IFERROR(INDEX($N$7:$N$60000,MATCH(ROW()-6,$Q$7:$Q$60000,0)),"")</f>
        <v/>
      </c>
      <c r="AH268" s="9">
        <f>IF(OR($S268="",$S267=""),"",LN($T268/$T267))</f>
        <v/>
      </c>
      <c r="AI268" s="9">
        <f>IF(OR($S268="",$S267=""),"",$C$2*LN(U268/U267))</f>
        <v/>
      </c>
      <c r="AJ268" s="9">
        <f>IF(OR($S268="",$S267=""),"",$D$2*(V268-V267))</f>
        <v/>
      </c>
      <c r="AK268" s="9">
        <f>IF(OR($S268="",$S267=""),"",$E$2*(W268-W267))</f>
        <v/>
      </c>
      <c r="AL268" s="9">
        <f>IF(OR($S268="",$S267=""),"",$F$2*LN(X268/X267))</f>
        <v/>
      </c>
      <c r="AM268" s="9">
        <f>IF(OR($S268="",$S267=""),"",$G$2*(Y268-Y267))</f>
        <v/>
      </c>
      <c r="AN268" s="9">
        <f>IF(OR($S268="",$S267=""),"",$H$2*LN(Z268/Z267))</f>
        <v/>
      </c>
      <c r="AO268" s="9">
        <f>IF(OR($S268="",$S267=""),"",$I$2*(AA268-AA267))</f>
        <v/>
      </c>
      <c r="AP268" s="9">
        <f>IF(OR($S268="",$S267=""),"",$J$2*LN(AB268/AB267))</f>
        <v/>
      </c>
      <c r="AQ268" s="9">
        <f>IF(OR($S268="",$S267=""),"",$K$2*(AC268-AC267))</f>
        <v/>
      </c>
      <c r="AR268" s="9">
        <f>IF(OR($S268="",$S267=""),"",$L$2*LN(AD268/AD267))</f>
        <v/>
      </c>
      <c r="AS268" s="9">
        <f>IF(OR($S268="",$S267=""),"",$M$2*LN(AE268/AE267))</f>
        <v/>
      </c>
      <c r="AT268" s="9">
        <f>IF(OR($S268="",$S267=""),"",$N$2*LN(AF268/AF267))</f>
        <v/>
      </c>
      <c r="AV268" s="9">
        <f>IF($AH268="","",$AY$16+$AY$4*AI268+$AY$5*AJ268+$AY$6*AK268+$AY$7*AL268+$AY$8*AM268+$AY$9*AN268+$AY$10*AO268+$AY$11*AP268+$AY$12*AQ268+$AY$13*AR268+$AY$14*AS268+$AY$15*AT268)</f>
        <v/>
      </c>
      <c r="BC268" s="10">
        <f>IF((ROW()-6)&lt;=$Q$3,INDEX(LINEST(AH209:AH268,AI209:AT268,TRUE,TRUE),1,13)*$Q$4,"")</f>
        <v/>
      </c>
      <c r="BD268" s="9">
        <f>IF((ROW()-6)&lt;=$Q$3,INDEX(LINEST(AH209:AH268,AI209:AT268,TRUE,TRUE),1,12),"")</f>
        <v/>
      </c>
      <c r="BE268" s="9">
        <f>IF((ROW()-6)&lt;=$Q$3,INDEX(LINEST(AH209:AH268,AI209:AT268,TRUE,TRUE),1,11),"")</f>
        <v/>
      </c>
      <c r="BF268" s="9">
        <f>IF((ROW()-6)&lt;=$Q$3,INDEX(LINEST(AH209:AH268,AI209:AT268,TRUE,TRUE),1,10),"")</f>
        <v/>
      </c>
      <c r="BG268" s="9">
        <f>IF((ROW()-6)&lt;=$Q$3,INDEX(LINEST(AH209:AH268,AI209:AT268,TRUE,TRUE),1,9),"")</f>
        <v/>
      </c>
      <c r="BH268" s="9">
        <f>IF((ROW()-6)&lt;=$Q$3,INDEX(LINEST(AH209:AH268,AI209:AT268,TRUE,TRUE),1,8),"")</f>
        <v/>
      </c>
      <c r="BI268" s="9">
        <f>IF((ROW()-6)&lt;=$Q$3,INDEX(LINEST(AH209:AH268,AI209:AT268,TRUE,TRUE),1,7),"")</f>
        <v/>
      </c>
      <c r="BJ268" s="9">
        <f>IF((ROW()-6)&lt;=$Q$3,INDEX(LINEST(AH209:AH268,AI209:AT268,TRUE,TRUE),1,6),"")</f>
        <v/>
      </c>
      <c r="BK268" s="9">
        <f>IF((ROW()-6)&lt;=$Q$3,INDEX(LINEST(AH209:AH268,AI209:AT268,TRUE,TRUE),1,5),"")</f>
        <v/>
      </c>
      <c r="BL268" s="9">
        <f>IF((ROW()-6)&lt;=$Q$3,INDEX(LINEST(AH209:AH268,AI209:AT268,TRUE,TRUE),1,4),"")</f>
        <v/>
      </c>
      <c r="BM268" s="9">
        <f>IF((ROW()-6)&lt;=$Q$3,INDEX(LINEST(AH209:AH268,AI209:AT268,TRUE,TRUE),1,3),"")</f>
        <v/>
      </c>
      <c r="BN268" s="9">
        <f>IF((ROW()-6)&lt;=$Q$3,INDEX(LINEST(AH209:AH268,AI209:AT268,TRUE,TRUE),1,2),"")</f>
        <v/>
      </c>
      <c r="BO268" s="9">
        <f>IF((ROW()-6)&lt;=$Q$3,INDEX(LINEST(AH209:AH268,AI209:AT268,TRUE,TRUE),1,1),"")</f>
        <v/>
      </c>
      <c r="BP268" s="10">
        <f>IF((ROW()-6)&lt;=$Q$3,INDEX(LINEST(AH209:AH268,AI209:AT268,TRUE,TRUE),3,1),"")</f>
        <v/>
      </c>
      <c r="BR268" s="9">
        <f>IF(AND((ROW()-6)&lt;=$Q$3,ISNUMBER(BC267)),BC267/$Q$4+BD267*AI268+BE267*AJ268+BF267*AK268+BG267*AL268+BH267*AM268+BI267*AN268+BJ267*AO268+BK267*AP268+BL267*AQ268+BM267*AR268+BN267*AS268+BO267*AT268,"")</f>
        <v/>
      </c>
      <c r="BS268">
        <f>IF(ISNUMBER(BR268),AVERAGE(AH208:AH267),"")</f>
        <v/>
      </c>
      <c r="BT268">
        <f>IF(ISNUMBER(BR268),(AH268-BR268)^2,"")</f>
        <v/>
      </c>
      <c r="BU268">
        <f>IF(ISNUMBER(BR268),AH268^2,"")</f>
        <v/>
      </c>
      <c r="BV268">
        <f>IF(ISNUMBER(BR268),(AH268-BS268)^2,"")</f>
        <v/>
      </c>
    </row>
    <row r="269">
      <c r="O269">
        <f>IF($R269="","",CHOOSE($Q$2,YEAR(R269)*12+MONTH(R269),INT((R269-2)/7),YEAR(R269)*4+ROUNDUP(MONTH(R269)/3)))</f>
        <v/>
      </c>
      <c r="P269">
        <f>IF($R269="","",IF($R270="",1,IF(O269&lt;&gt;O270,1,0)))</f>
        <v/>
      </c>
      <c r="Q269">
        <f>IF(P269=1,SUM($P$7:P269),"")</f>
        <v/>
      </c>
      <c r="R269">
        <f>IF($A269="","",IF(ISNUMBER($A269),$A269,IFERROR(DATEVALUE($A269),NA())))</f>
        <v/>
      </c>
      <c r="S269" s="7">
        <f>IFERROR(INDEX($R$7:$R$60000,MATCH(ROW()-6,$Q$7:$Q$60000,0)),"")</f>
        <v/>
      </c>
      <c r="T269">
        <f>IFERROR(INDEX($B$7:$B$60000,MATCH(ROW()-6,$Q$7:$Q$60000,0)),"")</f>
        <v/>
      </c>
      <c r="U269">
        <f>IFERROR(INDEX($C$7:$C$60000,MATCH(ROW()-6,$Q$7:$Q$60000,0)),"")</f>
        <v/>
      </c>
      <c r="V269">
        <f>IFERROR(INDEX($D$7:$D$60000,MATCH(ROW()-6,$Q$7:$Q$60000,0)),"")</f>
        <v/>
      </c>
      <c r="W269">
        <f>IFERROR(INDEX($E$7:$E$60000,MATCH(ROW()-6,$Q$7:$Q$60000,0)),"")</f>
        <v/>
      </c>
      <c r="X269">
        <f>IFERROR(INDEX($F$7:$F$60000,MATCH(ROW()-6,$Q$7:$Q$60000,0)),"")</f>
        <v/>
      </c>
      <c r="Y269">
        <f>IFERROR(INDEX($G$7:$G$60000,MATCH(ROW()-6,$Q$7:$Q$60000,0)),"")</f>
        <v/>
      </c>
      <c r="Z269">
        <f>IFERROR(INDEX($H$7:$H$60000,MATCH(ROW()-6,$Q$7:$Q$60000,0)),"")</f>
        <v/>
      </c>
      <c r="AA269">
        <f>IFERROR(INDEX($I$7:$I$60000,MATCH(ROW()-6,$Q$7:$Q$60000,0)),"")</f>
        <v/>
      </c>
      <c r="AB269">
        <f>IFERROR(INDEX($J$7:$J$60000,MATCH(ROW()-6,$Q$7:$Q$60000,0)),"")</f>
        <v/>
      </c>
      <c r="AC269">
        <f>IFERROR(INDEX($K$7:$K$60000,MATCH(ROW()-6,$Q$7:$Q$60000,0)),"")</f>
        <v/>
      </c>
      <c r="AD269">
        <f>IFERROR(INDEX($L$7:$L$60000,MATCH(ROW()-6,$Q$7:$Q$60000,0)),"")</f>
        <v/>
      </c>
      <c r="AE269">
        <f>IFERROR(INDEX($M$7:$M$60000,MATCH(ROW()-6,$Q$7:$Q$60000,0)),"")</f>
        <v/>
      </c>
      <c r="AF269">
        <f>IFERROR(INDEX($N$7:$N$60000,MATCH(ROW()-6,$Q$7:$Q$60000,0)),"")</f>
        <v/>
      </c>
      <c r="AH269" s="9">
        <f>IF(OR($S269="",$S268=""),"",LN($T269/$T268))</f>
        <v/>
      </c>
      <c r="AI269" s="9">
        <f>IF(OR($S269="",$S268=""),"",$C$2*LN(U269/U268))</f>
        <v/>
      </c>
      <c r="AJ269" s="9">
        <f>IF(OR($S269="",$S268=""),"",$D$2*(V269-V268))</f>
        <v/>
      </c>
      <c r="AK269" s="9">
        <f>IF(OR($S269="",$S268=""),"",$E$2*(W269-W268))</f>
        <v/>
      </c>
      <c r="AL269" s="9">
        <f>IF(OR($S269="",$S268=""),"",$F$2*LN(X269/X268))</f>
        <v/>
      </c>
      <c r="AM269" s="9">
        <f>IF(OR($S269="",$S268=""),"",$G$2*(Y269-Y268))</f>
        <v/>
      </c>
      <c r="AN269" s="9">
        <f>IF(OR($S269="",$S268=""),"",$H$2*LN(Z269/Z268))</f>
        <v/>
      </c>
      <c r="AO269" s="9">
        <f>IF(OR($S269="",$S268=""),"",$I$2*(AA269-AA268))</f>
        <v/>
      </c>
      <c r="AP269" s="9">
        <f>IF(OR($S269="",$S268=""),"",$J$2*LN(AB269/AB268))</f>
        <v/>
      </c>
      <c r="AQ269" s="9">
        <f>IF(OR($S269="",$S268=""),"",$K$2*(AC269-AC268))</f>
        <v/>
      </c>
      <c r="AR269" s="9">
        <f>IF(OR($S269="",$S268=""),"",$L$2*LN(AD269/AD268))</f>
        <v/>
      </c>
      <c r="AS269" s="9">
        <f>IF(OR($S269="",$S268=""),"",$M$2*LN(AE269/AE268))</f>
        <v/>
      </c>
      <c r="AT269" s="9">
        <f>IF(OR($S269="",$S268=""),"",$N$2*LN(AF269/AF268))</f>
        <v/>
      </c>
      <c r="AV269" s="9">
        <f>IF($AH269="","",$AY$16+$AY$4*AI269+$AY$5*AJ269+$AY$6*AK269+$AY$7*AL269+$AY$8*AM269+$AY$9*AN269+$AY$10*AO269+$AY$11*AP269+$AY$12*AQ269+$AY$13*AR269+$AY$14*AS269+$AY$15*AT269)</f>
        <v/>
      </c>
      <c r="BC269" s="10">
        <f>IF((ROW()-6)&lt;=$Q$3,INDEX(LINEST(AH210:AH269,AI210:AT269,TRUE,TRUE),1,13)*$Q$4,"")</f>
        <v/>
      </c>
      <c r="BD269" s="9">
        <f>IF((ROW()-6)&lt;=$Q$3,INDEX(LINEST(AH210:AH269,AI210:AT269,TRUE,TRUE),1,12),"")</f>
        <v/>
      </c>
      <c r="BE269" s="9">
        <f>IF((ROW()-6)&lt;=$Q$3,INDEX(LINEST(AH210:AH269,AI210:AT269,TRUE,TRUE),1,11),"")</f>
        <v/>
      </c>
      <c r="BF269" s="9">
        <f>IF((ROW()-6)&lt;=$Q$3,INDEX(LINEST(AH210:AH269,AI210:AT269,TRUE,TRUE),1,10),"")</f>
        <v/>
      </c>
      <c r="BG269" s="9">
        <f>IF((ROW()-6)&lt;=$Q$3,INDEX(LINEST(AH210:AH269,AI210:AT269,TRUE,TRUE),1,9),"")</f>
        <v/>
      </c>
      <c r="BH269" s="9">
        <f>IF((ROW()-6)&lt;=$Q$3,INDEX(LINEST(AH210:AH269,AI210:AT269,TRUE,TRUE),1,8),"")</f>
        <v/>
      </c>
      <c r="BI269" s="9">
        <f>IF((ROW()-6)&lt;=$Q$3,INDEX(LINEST(AH210:AH269,AI210:AT269,TRUE,TRUE),1,7),"")</f>
        <v/>
      </c>
      <c r="BJ269" s="9">
        <f>IF((ROW()-6)&lt;=$Q$3,INDEX(LINEST(AH210:AH269,AI210:AT269,TRUE,TRUE),1,6),"")</f>
        <v/>
      </c>
      <c r="BK269" s="9">
        <f>IF((ROW()-6)&lt;=$Q$3,INDEX(LINEST(AH210:AH269,AI210:AT269,TRUE,TRUE),1,5),"")</f>
        <v/>
      </c>
      <c r="BL269" s="9">
        <f>IF((ROW()-6)&lt;=$Q$3,INDEX(LINEST(AH210:AH269,AI210:AT269,TRUE,TRUE),1,4),"")</f>
        <v/>
      </c>
      <c r="BM269" s="9">
        <f>IF((ROW()-6)&lt;=$Q$3,INDEX(LINEST(AH210:AH269,AI210:AT269,TRUE,TRUE),1,3),"")</f>
        <v/>
      </c>
      <c r="BN269" s="9">
        <f>IF((ROW()-6)&lt;=$Q$3,INDEX(LINEST(AH210:AH269,AI210:AT269,TRUE,TRUE),1,2),"")</f>
        <v/>
      </c>
      <c r="BO269" s="9">
        <f>IF((ROW()-6)&lt;=$Q$3,INDEX(LINEST(AH210:AH269,AI210:AT269,TRUE,TRUE),1,1),"")</f>
        <v/>
      </c>
      <c r="BP269" s="10">
        <f>IF((ROW()-6)&lt;=$Q$3,INDEX(LINEST(AH210:AH269,AI210:AT269,TRUE,TRUE),3,1),"")</f>
        <v/>
      </c>
      <c r="BR269" s="9">
        <f>IF(AND((ROW()-6)&lt;=$Q$3,ISNUMBER(BC268)),BC268/$Q$4+BD268*AI269+BE268*AJ269+BF268*AK269+BG268*AL269+BH268*AM269+BI268*AN269+BJ268*AO269+BK268*AP269+BL268*AQ269+BM268*AR269+BN268*AS269+BO268*AT269,"")</f>
        <v/>
      </c>
      <c r="BS269">
        <f>IF(ISNUMBER(BR269),AVERAGE(AH209:AH268),"")</f>
        <v/>
      </c>
      <c r="BT269">
        <f>IF(ISNUMBER(BR269),(AH269-BR269)^2,"")</f>
        <v/>
      </c>
      <c r="BU269">
        <f>IF(ISNUMBER(BR269),AH269^2,"")</f>
        <v/>
      </c>
      <c r="BV269">
        <f>IF(ISNUMBER(BR269),(AH269-BS269)^2,"")</f>
        <v/>
      </c>
    </row>
    <row r="270">
      <c r="O270">
        <f>IF($R270="","",CHOOSE($Q$2,YEAR(R270)*12+MONTH(R270),INT((R270-2)/7),YEAR(R270)*4+ROUNDUP(MONTH(R270)/3)))</f>
        <v/>
      </c>
      <c r="P270">
        <f>IF($R270="","",IF($R271="",1,IF(O270&lt;&gt;O271,1,0)))</f>
        <v/>
      </c>
      <c r="Q270">
        <f>IF(P270=1,SUM($P$7:P270),"")</f>
        <v/>
      </c>
      <c r="R270">
        <f>IF($A270="","",IF(ISNUMBER($A270),$A270,IFERROR(DATEVALUE($A270),NA())))</f>
        <v/>
      </c>
      <c r="S270" s="7">
        <f>IFERROR(INDEX($R$7:$R$60000,MATCH(ROW()-6,$Q$7:$Q$60000,0)),"")</f>
        <v/>
      </c>
      <c r="T270">
        <f>IFERROR(INDEX($B$7:$B$60000,MATCH(ROW()-6,$Q$7:$Q$60000,0)),"")</f>
        <v/>
      </c>
      <c r="U270">
        <f>IFERROR(INDEX($C$7:$C$60000,MATCH(ROW()-6,$Q$7:$Q$60000,0)),"")</f>
        <v/>
      </c>
      <c r="V270">
        <f>IFERROR(INDEX($D$7:$D$60000,MATCH(ROW()-6,$Q$7:$Q$60000,0)),"")</f>
        <v/>
      </c>
      <c r="W270">
        <f>IFERROR(INDEX($E$7:$E$60000,MATCH(ROW()-6,$Q$7:$Q$60000,0)),"")</f>
        <v/>
      </c>
      <c r="X270">
        <f>IFERROR(INDEX($F$7:$F$60000,MATCH(ROW()-6,$Q$7:$Q$60000,0)),"")</f>
        <v/>
      </c>
      <c r="Y270">
        <f>IFERROR(INDEX($G$7:$G$60000,MATCH(ROW()-6,$Q$7:$Q$60000,0)),"")</f>
        <v/>
      </c>
      <c r="Z270">
        <f>IFERROR(INDEX($H$7:$H$60000,MATCH(ROW()-6,$Q$7:$Q$60000,0)),"")</f>
        <v/>
      </c>
      <c r="AA270">
        <f>IFERROR(INDEX($I$7:$I$60000,MATCH(ROW()-6,$Q$7:$Q$60000,0)),"")</f>
        <v/>
      </c>
      <c r="AB270">
        <f>IFERROR(INDEX($J$7:$J$60000,MATCH(ROW()-6,$Q$7:$Q$60000,0)),"")</f>
        <v/>
      </c>
      <c r="AC270">
        <f>IFERROR(INDEX($K$7:$K$60000,MATCH(ROW()-6,$Q$7:$Q$60000,0)),"")</f>
        <v/>
      </c>
      <c r="AD270">
        <f>IFERROR(INDEX($L$7:$L$60000,MATCH(ROW()-6,$Q$7:$Q$60000,0)),"")</f>
        <v/>
      </c>
      <c r="AE270">
        <f>IFERROR(INDEX($M$7:$M$60000,MATCH(ROW()-6,$Q$7:$Q$60000,0)),"")</f>
        <v/>
      </c>
      <c r="AF270">
        <f>IFERROR(INDEX($N$7:$N$60000,MATCH(ROW()-6,$Q$7:$Q$60000,0)),"")</f>
        <v/>
      </c>
      <c r="AH270" s="9">
        <f>IF(OR($S270="",$S269=""),"",LN($T270/$T269))</f>
        <v/>
      </c>
      <c r="AI270" s="9">
        <f>IF(OR($S270="",$S269=""),"",$C$2*LN(U270/U269))</f>
        <v/>
      </c>
      <c r="AJ270" s="9">
        <f>IF(OR($S270="",$S269=""),"",$D$2*(V270-V269))</f>
        <v/>
      </c>
      <c r="AK270" s="9">
        <f>IF(OR($S270="",$S269=""),"",$E$2*(W270-W269))</f>
        <v/>
      </c>
      <c r="AL270" s="9">
        <f>IF(OR($S270="",$S269=""),"",$F$2*LN(X270/X269))</f>
        <v/>
      </c>
      <c r="AM270" s="9">
        <f>IF(OR($S270="",$S269=""),"",$G$2*(Y270-Y269))</f>
        <v/>
      </c>
      <c r="AN270" s="9">
        <f>IF(OR($S270="",$S269=""),"",$H$2*LN(Z270/Z269))</f>
        <v/>
      </c>
      <c r="AO270" s="9">
        <f>IF(OR($S270="",$S269=""),"",$I$2*(AA270-AA269))</f>
        <v/>
      </c>
      <c r="AP270" s="9">
        <f>IF(OR($S270="",$S269=""),"",$J$2*LN(AB270/AB269))</f>
        <v/>
      </c>
      <c r="AQ270" s="9">
        <f>IF(OR($S270="",$S269=""),"",$K$2*(AC270-AC269))</f>
        <v/>
      </c>
      <c r="AR270" s="9">
        <f>IF(OR($S270="",$S269=""),"",$L$2*LN(AD270/AD269))</f>
        <v/>
      </c>
      <c r="AS270" s="9">
        <f>IF(OR($S270="",$S269=""),"",$M$2*LN(AE270/AE269))</f>
        <v/>
      </c>
      <c r="AT270" s="9">
        <f>IF(OR($S270="",$S269=""),"",$N$2*LN(AF270/AF269))</f>
        <v/>
      </c>
      <c r="AV270" s="9">
        <f>IF($AH270="","",$AY$16+$AY$4*AI270+$AY$5*AJ270+$AY$6*AK270+$AY$7*AL270+$AY$8*AM270+$AY$9*AN270+$AY$10*AO270+$AY$11*AP270+$AY$12*AQ270+$AY$13*AR270+$AY$14*AS270+$AY$15*AT270)</f>
        <v/>
      </c>
      <c r="BC270" s="10">
        <f>IF((ROW()-6)&lt;=$Q$3,INDEX(LINEST(AH211:AH270,AI211:AT270,TRUE,TRUE),1,13)*$Q$4,"")</f>
        <v/>
      </c>
      <c r="BD270" s="9">
        <f>IF((ROW()-6)&lt;=$Q$3,INDEX(LINEST(AH211:AH270,AI211:AT270,TRUE,TRUE),1,12),"")</f>
        <v/>
      </c>
      <c r="BE270" s="9">
        <f>IF((ROW()-6)&lt;=$Q$3,INDEX(LINEST(AH211:AH270,AI211:AT270,TRUE,TRUE),1,11),"")</f>
        <v/>
      </c>
      <c r="BF270" s="9">
        <f>IF((ROW()-6)&lt;=$Q$3,INDEX(LINEST(AH211:AH270,AI211:AT270,TRUE,TRUE),1,10),"")</f>
        <v/>
      </c>
      <c r="BG270" s="9">
        <f>IF((ROW()-6)&lt;=$Q$3,INDEX(LINEST(AH211:AH270,AI211:AT270,TRUE,TRUE),1,9),"")</f>
        <v/>
      </c>
      <c r="BH270" s="9">
        <f>IF((ROW()-6)&lt;=$Q$3,INDEX(LINEST(AH211:AH270,AI211:AT270,TRUE,TRUE),1,8),"")</f>
        <v/>
      </c>
      <c r="BI270" s="9">
        <f>IF((ROW()-6)&lt;=$Q$3,INDEX(LINEST(AH211:AH270,AI211:AT270,TRUE,TRUE),1,7),"")</f>
        <v/>
      </c>
      <c r="BJ270" s="9">
        <f>IF((ROW()-6)&lt;=$Q$3,INDEX(LINEST(AH211:AH270,AI211:AT270,TRUE,TRUE),1,6),"")</f>
        <v/>
      </c>
      <c r="BK270" s="9">
        <f>IF((ROW()-6)&lt;=$Q$3,INDEX(LINEST(AH211:AH270,AI211:AT270,TRUE,TRUE),1,5),"")</f>
        <v/>
      </c>
      <c r="BL270" s="9">
        <f>IF((ROW()-6)&lt;=$Q$3,INDEX(LINEST(AH211:AH270,AI211:AT270,TRUE,TRUE),1,4),"")</f>
        <v/>
      </c>
      <c r="BM270" s="9">
        <f>IF((ROW()-6)&lt;=$Q$3,INDEX(LINEST(AH211:AH270,AI211:AT270,TRUE,TRUE),1,3),"")</f>
        <v/>
      </c>
      <c r="BN270" s="9">
        <f>IF((ROW()-6)&lt;=$Q$3,INDEX(LINEST(AH211:AH270,AI211:AT270,TRUE,TRUE),1,2),"")</f>
        <v/>
      </c>
      <c r="BO270" s="9">
        <f>IF((ROW()-6)&lt;=$Q$3,INDEX(LINEST(AH211:AH270,AI211:AT270,TRUE,TRUE),1,1),"")</f>
        <v/>
      </c>
      <c r="BP270" s="10">
        <f>IF((ROW()-6)&lt;=$Q$3,INDEX(LINEST(AH211:AH270,AI211:AT270,TRUE,TRUE),3,1),"")</f>
        <v/>
      </c>
      <c r="BR270" s="9">
        <f>IF(AND((ROW()-6)&lt;=$Q$3,ISNUMBER(BC269)),BC269/$Q$4+BD269*AI270+BE269*AJ270+BF269*AK270+BG269*AL270+BH269*AM270+BI269*AN270+BJ269*AO270+BK269*AP270+BL269*AQ270+BM269*AR270+BN269*AS270+BO269*AT270,"")</f>
        <v/>
      </c>
      <c r="BS270">
        <f>IF(ISNUMBER(BR270),AVERAGE(AH210:AH269),"")</f>
        <v/>
      </c>
      <c r="BT270">
        <f>IF(ISNUMBER(BR270),(AH270-BR270)^2,"")</f>
        <v/>
      </c>
      <c r="BU270">
        <f>IF(ISNUMBER(BR270),AH270^2,"")</f>
        <v/>
      </c>
      <c r="BV270">
        <f>IF(ISNUMBER(BR270),(AH270-BS270)^2,"")</f>
        <v/>
      </c>
    </row>
    <row r="271">
      <c r="O271">
        <f>IF($R271="","",CHOOSE($Q$2,YEAR(R271)*12+MONTH(R271),INT((R271-2)/7),YEAR(R271)*4+ROUNDUP(MONTH(R271)/3)))</f>
        <v/>
      </c>
      <c r="P271">
        <f>IF($R271="","",IF($R272="",1,IF(O271&lt;&gt;O272,1,0)))</f>
        <v/>
      </c>
      <c r="Q271">
        <f>IF(P271=1,SUM($P$7:P271),"")</f>
        <v/>
      </c>
      <c r="R271">
        <f>IF($A271="","",IF(ISNUMBER($A271),$A271,IFERROR(DATEVALUE($A271),NA())))</f>
        <v/>
      </c>
      <c r="S271" s="7">
        <f>IFERROR(INDEX($R$7:$R$60000,MATCH(ROW()-6,$Q$7:$Q$60000,0)),"")</f>
        <v/>
      </c>
      <c r="T271">
        <f>IFERROR(INDEX($B$7:$B$60000,MATCH(ROW()-6,$Q$7:$Q$60000,0)),"")</f>
        <v/>
      </c>
      <c r="U271">
        <f>IFERROR(INDEX($C$7:$C$60000,MATCH(ROW()-6,$Q$7:$Q$60000,0)),"")</f>
        <v/>
      </c>
      <c r="V271">
        <f>IFERROR(INDEX($D$7:$D$60000,MATCH(ROW()-6,$Q$7:$Q$60000,0)),"")</f>
        <v/>
      </c>
      <c r="W271">
        <f>IFERROR(INDEX($E$7:$E$60000,MATCH(ROW()-6,$Q$7:$Q$60000,0)),"")</f>
        <v/>
      </c>
      <c r="X271">
        <f>IFERROR(INDEX($F$7:$F$60000,MATCH(ROW()-6,$Q$7:$Q$60000,0)),"")</f>
        <v/>
      </c>
      <c r="Y271">
        <f>IFERROR(INDEX($G$7:$G$60000,MATCH(ROW()-6,$Q$7:$Q$60000,0)),"")</f>
        <v/>
      </c>
      <c r="Z271">
        <f>IFERROR(INDEX($H$7:$H$60000,MATCH(ROW()-6,$Q$7:$Q$60000,0)),"")</f>
        <v/>
      </c>
      <c r="AA271">
        <f>IFERROR(INDEX($I$7:$I$60000,MATCH(ROW()-6,$Q$7:$Q$60000,0)),"")</f>
        <v/>
      </c>
      <c r="AB271">
        <f>IFERROR(INDEX($J$7:$J$60000,MATCH(ROW()-6,$Q$7:$Q$60000,0)),"")</f>
        <v/>
      </c>
      <c r="AC271">
        <f>IFERROR(INDEX($K$7:$K$60000,MATCH(ROW()-6,$Q$7:$Q$60000,0)),"")</f>
        <v/>
      </c>
      <c r="AD271">
        <f>IFERROR(INDEX($L$7:$L$60000,MATCH(ROW()-6,$Q$7:$Q$60000,0)),"")</f>
        <v/>
      </c>
      <c r="AE271">
        <f>IFERROR(INDEX($M$7:$M$60000,MATCH(ROW()-6,$Q$7:$Q$60000,0)),"")</f>
        <v/>
      </c>
      <c r="AF271">
        <f>IFERROR(INDEX($N$7:$N$60000,MATCH(ROW()-6,$Q$7:$Q$60000,0)),"")</f>
        <v/>
      </c>
      <c r="AH271" s="9">
        <f>IF(OR($S271="",$S270=""),"",LN($T271/$T270))</f>
        <v/>
      </c>
      <c r="AI271" s="9">
        <f>IF(OR($S271="",$S270=""),"",$C$2*LN(U271/U270))</f>
        <v/>
      </c>
      <c r="AJ271" s="9">
        <f>IF(OR($S271="",$S270=""),"",$D$2*(V271-V270))</f>
        <v/>
      </c>
      <c r="AK271" s="9">
        <f>IF(OR($S271="",$S270=""),"",$E$2*(W271-W270))</f>
        <v/>
      </c>
      <c r="AL271" s="9">
        <f>IF(OR($S271="",$S270=""),"",$F$2*LN(X271/X270))</f>
        <v/>
      </c>
      <c r="AM271" s="9">
        <f>IF(OR($S271="",$S270=""),"",$G$2*(Y271-Y270))</f>
        <v/>
      </c>
      <c r="AN271" s="9">
        <f>IF(OR($S271="",$S270=""),"",$H$2*LN(Z271/Z270))</f>
        <v/>
      </c>
      <c r="AO271" s="9">
        <f>IF(OR($S271="",$S270=""),"",$I$2*(AA271-AA270))</f>
        <v/>
      </c>
      <c r="AP271" s="9">
        <f>IF(OR($S271="",$S270=""),"",$J$2*LN(AB271/AB270))</f>
        <v/>
      </c>
      <c r="AQ271" s="9">
        <f>IF(OR($S271="",$S270=""),"",$K$2*(AC271-AC270))</f>
        <v/>
      </c>
      <c r="AR271" s="9">
        <f>IF(OR($S271="",$S270=""),"",$L$2*LN(AD271/AD270))</f>
        <v/>
      </c>
      <c r="AS271" s="9">
        <f>IF(OR($S271="",$S270=""),"",$M$2*LN(AE271/AE270))</f>
        <v/>
      </c>
      <c r="AT271" s="9">
        <f>IF(OR($S271="",$S270=""),"",$N$2*LN(AF271/AF270))</f>
        <v/>
      </c>
      <c r="AV271" s="9">
        <f>IF($AH271="","",$AY$16+$AY$4*AI271+$AY$5*AJ271+$AY$6*AK271+$AY$7*AL271+$AY$8*AM271+$AY$9*AN271+$AY$10*AO271+$AY$11*AP271+$AY$12*AQ271+$AY$13*AR271+$AY$14*AS271+$AY$15*AT271)</f>
        <v/>
      </c>
      <c r="BC271" s="10">
        <f>IF((ROW()-6)&lt;=$Q$3,INDEX(LINEST(AH212:AH271,AI212:AT271,TRUE,TRUE),1,13)*$Q$4,"")</f>
        <v/>
      </c>
      <c r="BD271" s="9">
        <f>IF((ROW()-6)&lt;=$Q$3,INDEX(LINEST(AH212:AH271,AI212:AT271,TRUE,TRUE),1,12),"")</f>
        <v/>
      </c>
      <c r="BE271" s="9">
        <f>IF((ROW()-6)&lt;=$Q$3,INDEX(LINEST(AH212:AH271,AI212:AT271,TRUE,TRUE),1,11),"")</f>
        <v/>
      </c>
      <c r="BF271" s="9">
        <f>IF((ROW()-6)&lt;=$Q$3,INDEX(LINEST(AH212:AH271,AI212:AT271,TRUE,TRUE),1,10),"")</f>
        <v/>
      </c>
      <c r="BG271" s="9">
        <f>IF((ROW()-6)&lt;=$Q$3,INDEX(LINEST(AH212:AH271,AI212:AT271,TRUE,TRUE),1,9),"")</f>
        <v/>
      </c>
      <c r="BH271" s="9">
        <f>IF((ROW()-6)&lt;=$Q$3,INDEX(LINEST(AH212:AH271,AI212:AT271,TRUE,TRUE),1,8),"")</f>
        <v/>
      </c>
      <c r="BI271" s="9">
        <f>IF((ROW()-6)&lt;=$Q$3,INDEX(LINEST(AH212:AH271,AI212:AT271,TRUE,TRUE),1,7),"")</f>
        <v/>
      </c>
      <c r="BJ271" s="9">
        <f>IF((ROW()-6)&lt;=$Q$3,INDEX(LINEST(AH212:AH271,AI212:AT271,TRUE,TRUE),1,6),"")</f>
        <v/>
      </c>
      <c r="BK271" s="9">
        <f>IF((ROW()-6)&lt;=$Q$3,INDEX(LINEST(AH212:AH271,AI212:AT271,TRUE,TRUE),1,5),"")</f>
        <v/>
      </c>
      <c r="BL271" s="9">
        <f>IF((ROW()-6)&lt;=$Q$3,INDEX(LINEST(AH212:AH271,AI212:AT271,TRUE,TRUE),1,4),"")</f>
        <v/>
      </c>
      <c r="BM271" s="9">
        <f>IF((ROW()-6)&lt;=$Q$3,INDEX(LINEST(AH212:AH271,AI212:AT271,TRUE,TRUE),1,3),"")</f>
        <v/>
      </c>
      <c r="BN271" s="9">
        <f>IF((ROW()-6)&lt;=$Q$3,INDEX(LINEST(AH212:AH271,AI212:AT271,TRUE,TRUE),1,2),"")</f>
        <v/>
      </c>
      <c r="BO271" s="9">
        <f>IF((ROW()-6)&lt;=$Q$3,INDEX(LINEST(AH212:AH271,AI212:AT271,TRUE,TRUE),1,1),"")</f>
        <v/>
      </c>
      <c r="BP271" s="10">
        <f>IF((ROW()-6)&lt;=$Q$3,INDEX(LINEST(AH212:AH271,AI212:AT271,TRUE,TRUE),3,1),"")</f>
        <v/>
      </c>
      <c r="BR271" s="9">
        <f>IF(AND((ROW()-6)&lt;=$Q$3,ISNUMBER(BC270)),BC270/$Q$4+BD270*AI271+BE270*AJ271+BF270*AK271+BG270*AL271+BH270*AM271+BI270*AN271+BJ270*AO271+BK270*AP271+BL270*AQ271+BM270*AR271+BN270*AS271+BO270*AT271,"")</f>
        <v/>
      </c>
      <c r="BS271">
        <f>IF(ISNUMBER(BR271),AVERAGE(AH211:AH270),"")</f>
        <v/>
      </c>
      <c r="BT271">
        <f>IF(ISNUMBER(BR271),(AH271-BR271)^2,"")</f>
        <v/>
      </c>
      <c r="BU271">
        <f>IF(ISNUMBER(BR271),AH271^2,"")</f>
        <v/>
      </c>
      <c r="BV271">
        <f>IF(ISNUMBER(BR271),(AH271-BS271)^2,"")</f>
        <v/>
      </c>
    </row>
    <row r="272">
      <c r="O272">
        <f>IF($R272="","",CHOOSE($Q$2,YEAR(R272)*12+MONTH(R272),INT((R272-2)/7),YEAR(R272)*4+ROUNDUP(MONTH(R272)/3)))</f>
        <v/>
      </c>
      <c r="P272">
        <f>IF($R272="","",IF($R273="",1,IF(O272&lt;&gt;O273,1,0)))</f>
        <v/>
      </c>
      <c r="Q272">
        <f>IF(P272=1,SUM($P$7:P272),"")</f>
        <v/>
      </c>
      <c r="R272">
        <f>IF($A272="","",IF(ISNUMBER($A272),$A272,IFERROR(DATEVALUE($A272),NA())))</f>
        <v/>
      </c>
      <c r="S272" s="7">
        <f>IFERROR(INDEX($R$7:$R$60000,MATCH(ROW()-6,$Q$7:$Q$60000,0)),"")</f>
        <v/>
      </c>
      <c r="T272">
        <f>IFERROR(INDEX($B$7:$B$60000,MATCH(ROW()-6,$Q$7:$Q$60000,0)),"")</f>
        <v/>
      </c>
      <c r="U272">
        <f>IFERROR(INDEX($C$7:$C$60000,MATCH(ROW()-6,$Q$7:$Q$60000,0)),"")</f>
        <v/>
      </c>
      <c r="V272">
        <f>IFERROR(INDEX($D$7:$D$60000,MATCH(ROW()-6,$Q$7:$Q$60000,0)),"")</f>
        <v/>
      </c>
      <c r="W272">
        <f>IFERROR(INDEX($E$7:$E$60000,MATCH(ROW()-6,$Q$7:$Q$60000,0)),"")</f>
        <v/>
      </c>
      <c r="X272">
        <f>IFERROR(INDEX($F$7:$F$60000,MATCH(ROW()-6,$Q$7:$Q$60000,0)),"")</f>
        <v/>
      </c>
      <c r="Y272">
        <f>IFERROR(INDEX($G$7:$G$60000,MATCH(ROW()-6,$Q$7:$Q$60000,0)),"")</f>
        <v/>
      </c>
      <c r="Z272">
        <f>IFERROR(INDEX($H$7:$H$60000,MATCH(ROW()-6,$Q$7:$Q$60000,0)),"")</f>
        <v/>
      </c>
      <c r="AA272">
        <f>IFERROR(INDEX($I$7:$I$60000,MATCH(ROW()-6,$Q$7:$Q$60000,0)),"")</f>
        <v/>
      </c>
      <c r="AB272">
        <f>IFERROR(INDEX($J$7:$J$60000,MATCH(ROW()-6,$Q$7:$Q$60000,0)),"")</f>
        <v/>
      </c>
      <c r="AC272">
        <f>IFERROR(INDEX($K$7:$K$60000,MATCH(ROW()-6,$Q$7:$Q$60000,0)),"")</f>
        <v/>
      </c>
      <c r="AD272">
        <f>IFERROR(INDEX($L$7:$L$60000,MATCH(ROW()-6,$Q$7:$Q$60000,0)),"")</f>
        <v/>
      </c>
      <c r="AE272">
        <f>IFERROR(INDEX($M$7:$M$60000,MATCH(ROW()-6,$Q$7:$Q$60000,0)),"")</f>
        <v/>
      </c>
      <c r="AF272">
        <f>IFERROR(INDEX($N$7:$N$60000,MATCH(ROW()-6,$Q$7:$Q$60000,0)),"")</f>
        <v/>
      </c>
      <c r="AH272" s="9">
        <f>IF(OR($S272="",$S271=""),"",LN($T272/$T271))</f>
        <v/>
      </c>
      <c r="AI272" s="9">
        <f>IF(OR($S272="",$S271=""),"",$C$2*LN(U272/U271))</f>
        <v/>
      </c>
      <c r="AJ272" s="9">
        <f>IF(OR($S272="",$S271=""),"",$D$2*(V272-V271))</f>
        <v/>
      </c>
      <c r="AK272" s="9">
        <f>IF(OR($S272="",$S271=""),"",$E$2*(W272-W271))</f>
        <v/>
      </c>
      <c r="AL272" s="9">
        <f>IF(OR($S272="",$S271=""),"",$F$2*LN(X272/X271))</f>
        <v/>
      </c>
      <c r="AM272" s="9">
        <f>IF(OR($S272="",$S271=""),"",$G$2*(Y272-Y271))</f>
        <v/>
      </c>
      <c r="AN272" s="9">
        <f>IF(OR($S272="",$S271=""),"",$H$2*LN(Z272/Z271))</f>
        <v/>
      </c>
      <c r="AO272" s="9">
        <f>IF(OR($S272="",$S271=""),"",$I$2*(AA272-AA271))</f>
        <v/>
      </c>
      <c r="AP272" s="9">
        <f>IF(OR($S272="",$S271=""),"",$J$2*LN(AB272/AB271))</f>
        <v/>
      </c>
      <c r="AQ272" s="9">
        <f>IF(OR($S272="",$S271=""),"",$K$2*(AC272-AC271))</f>
        <v/>
      </c>
      <c r="AR272" s="9">
        <f>IF(OR($S272="",$S271=""),"",$L$2*LN(AD272/AD271))</f>
        <v/>
      </c>
      <c r="AS272" s="9">
        <f>IF(OR($S272="",$S271=""),"",$M$2*LN(AE272/AE271))</f>
        <v/>
      </c>
      <c r="AT272" s="9">
        <f>IF(OR($S272="",$S271=""),"",$N$2*LN(AF272/AF271))</f>
        <v/>
      </c>
      <c r="AV272" s="9">
        <f>IF($AH272="","",$AY$16+$AY$4*AI272+$AY$5*AJ272+$AY$6*AK272+$AY$7*AL272+$AY$8*AM272+$AY$9*AN272+$AY$10*AO272+$AY$11*AP272+$AY$12*AQ272+$AY$13*AR272+$AY$14*AS272+$AY$15*AT272)</f>
        <v/>
      </c>
      <c r="BC272" s="10">
        <f>IF((ROW()-6)&lt;=$Q$3,INDEX(LINEST(AH213:AH272,AI213:AT272,TRUE,TRUE),1,13)*$Q$4,"")</f>
        <v/>
      </c>
      <c r="BD272" s="9">
        <f>IF((ROW()-6)&lt;=$Q$3,INDEX(LINEST(AH213:AH272,AI213:AT272,TRUE,TRUE),1,12),"")</f>
        <v/>
      </c>
      <c r="BE272" s="9">
        <f>IF((ROW()-6)&lt;=$Q$3,INDEX(LINEST(AH213:AH272,AI213:AT272,TRUE,TRUE),1,11),"")</f>
        <v/>
      </c>
      <c r="BF272" s="9">
        <f>IF((ROW()-6)&lt;=$Q$3,INDEX(LINEST(AH213:AH272,AI213:AT272,TRUE,TRUE),1,10),"")</f>
        <v/>
      </c>
      <c r="BG272" s="9">
        <f>IF((ROW()-6)&lt;=$Q$3,INDEX(LINEST(AH213:AH272,AI213:AT272,TRUE,TRUE),1,9),"")</f>
        <v/>
      </c>
      <c r="BH272" s="9">
        <f>IF((ROW()-6)&lt;=$Q$3,INDEX(LINEST(AH213:AH272,AI213:AT272,TRUE,TRUE),1,8),"")</f>
        <v/>
      </c>
      <c r="BI272" s="9">
        <f>IF((ROW()-6)&lt;=$Q$3,INDEX(LINEST(AH213:AH272,AI213:AT272,TRUE,TRUE),1,7),"")</f>
        <v/>
      </c>
      <c r="BJ272" s="9">
        <f>IF((ROW()-6)&lt;=$Q$3,INDEX(LINEST(AH213:AH272,AI213:AT272,TRUE,TRUE),1,6),"")</f>
        <v/>
      </c>
      <c r="BK272" s="9">
        <f>IF((ROW()-6)&lt;=$Q$3,INDEX(LINEST(AH213:AH272,AI213:AT272,TRUE,TRUE),1,5),"")</f>
        <v/>
      </c>
      <c r="BL272" s="9">
        <f>IF((ROW()-6)&lt;=$Q$3,INDEX(LINEST(AH213:AH272,AI213:AT272,TRUE,TRUE),1,4),"")</f>
        <v/>
      </c>
      <c r="BM272" s="9">
        <f>IF((ROW()-6)&lt;=$Q$3,INDEX(LINEST(AH213:AH272,AI213:AT272,TRUE,TRUE),1,3),"")</f>
        <v/>
      </c>
      <c r="BN272" s="9">
        <f>IF((ROW()-6)&lt;=$Q$3,INDEX(LINEST(AH213:AH272,AI213:AT272,TRUE,TRUE),1,2),"")</f>
        <v/>
      </c>
      <c r="BO272" s="9">
        <f>IF((ROW()-6)&lt;=$Q$3,INDEX(LINEST(AH213:AH272,AI213:AT272,TRUE,TRUE),1,1),"")</f>
        <v/>
      </c>
      <c r="BP272" s="10">
        <f>IF((ROW()-6)&lt;=$Q$3,INDEX(LINEST(AH213:AH272,AI213:AT272,TRUE,TRUE),3,1),"")</f>
        <v/>
      </c>
      <c r="BR272" s="9">
        <f>IF(AND((ROW()-6)&lt;=$Q$3,ISNUMBER(BC271)),BC271/$Q$4+BD271*AI272+BE271*AJ272+BF271*AK272+BG271*AL272+BH271*AM272+BI271*AN272+BJ271*AO272+BK271*AP272+BL271*AQ272+BM271*AR272+BN271*AS272+BO271*AT272,"")</f>
        <v/>
      </c>
      <c r="BS272">
        <f>IF(ISNUMBER(BR272),AVERAGE(AH212:AH271),"")</f>
        <v/>
      </c>
      <c r="BT272">
        <f>IF(ISNUMBER(BR272),(AH272-BR272)^2,"")</f>
        <v/>
      </c>
      <c r="BU272">
        <f>IF(ISNUMBER(BR272),AH272^2,"")</f>
        <v/>
      </c>
      <c r="BV272">
        <f>IF(ISNUMBER(BR272),(AH272-BS272)^2,"")</f>
        <v/>
      </c>
    </row>
    <row r="273">
      <c r="O273">
        <f>IF($R273="","",CHOOSE($Q$2,YEAR(R273)*12+MONTH(R273),INT((R273-2)/7),YEAR(R273)*4+ROUNDUP(MONTH(R273)/3)))</f>
        <v/>
      </c>
      <c r="P273">
        <f>IF($R273="","",IF($R274="",1,IF(O273&lt;&gt;O274,1,0)))</f>
        <v/>
      </c>
      <c r="Q273">
        <f>IF(P273=1,SUM($P$7:P273),"")</f>
        <v/>
      </c>
      <c r="R273">
        <f>IF($A273="","",IF(ISNUMBER($A273),$A273,IFERROR(DATEVALUE($A273),NA())))</f>
        <v/>
      </c>
      <c r="S273" s="7">
        <f>IFERROR(INDEX($R$7:$R$60000,MATCH(ROW()-6,$Q$7:$Q$60000,0)),"")</f>
        <v/>
      </c>
      <c r="T273">
        <f>IFERROR(INDEX($B$7:$B$60000,MATCH(ROW()-6,$Q$7:$Q$60000,0)),"")</f>
        <v/>
      </c>
      <c r="U273">
        <f>IFERROR(INDEX($C$7:$C$60000,MATCH(ROW()-6,$Q$7:$Q$60000,0)),"")</f>
        <v/>
      </c>
      <c r="V273">
        <f>IFERROR(INDEX($D$7:$D$60000,MATCH(ROW()-6,$Q$7:$Q$60000,0)),"")</f>
        <v/>
      </c>
      <c r="W273">
        <f>IFERROR(INDEX($E$7:$E$60000,MATCH(ROW()-6,$Q$7:$Q$60000,0)),"")</f>
        <v/>
      </c>
      <c r="X273">
        <f>IFERROR(INDEX($F$7:$F$60000,MATCH(ROW()-6,$Q$7:$Q$60000,0)),"")</f>
        <v/>
      </c>
      <c r="Y273">
        <f>IFERROR(INDEX($G$7:$G$60000,MATCH(ROW()-6,$Q$7:$Q$60000,0)),"")</f>
        <v/>
      </c>
      <c r="Z273">
        <f>IFERROR(INDEX($H$7:$H$60000,MATCH(ROW()-6,$Q$7:$Q$60000,0)),"")</f>
        <v/>
      </c>
      <c r="AA273">
        <f>IFERROR(INDEX($I$7:$I$60000,MATCH(ROW()-6,$Q$7:$Q$60000,0)),"")</f>
        <v/>
      </c>
      <c r="AB273">
        <f>IFERROR(INDEX($J$7:$J$60000,MATCH(ROW()-6,$Q$7:$Q$60000,0)),"")</f>
        <v/>
      </c>
      <c r="AC273">
        <f>IFERROR(INDEX($K$7:$K$60000,MATCH(ROW()-6,$Q$7:$Q$60000,0)),"")</f>
        <v/>
      </c>
      <c r="AD273">
        <f>IFERROR(INDEX($L$7:$L$60000,MATCH(ROW()-6,$Q$7:$Q$60000,0)),"")</f>
        <v/>
      </c>
      <c r="AE273">
        <f>IFERROR(INDEX($M$7:$M$60000,MATCH(ROW()-6,$Q$7:$Q$60000,0)),"")</f>
        <v/>
      </c>
      <c r="AF273">
        <f>IFERROR(INDEX($N$7:$N$60000,MATCH(ROW()-6,$Q$7:$Q$60000,0)),"")</f>
        <v/>
      </c>
      <c r="AH273" s="9">
        <f>IF(OR($S273="",$S272=""),"",LN($T273/$T272))</f>
        <v/>
      </c>
      <c r="AI273" s="9">
        <f>IF(OR($S273="",$S272=""),"",$C$2*LN(U273/U272))</f>
        <v/>
      </c>
      <c r="AJ273" s="9">
        <f>IF(OR($S273="",$S272=""),"",$D$2*(V273-V272))</f>
        <v/>
      </c>
      <c r="AK273" s="9">
        <f>IF(OR($S273="",$S272=""),"",$E$2*(W273-W272))</f>
        <v/>
      </c>
      <c r="AL273" s="9">
        <f>IF(OR($S273="",$S272=""),"",$F$2*LN(X273/X272))</f>
        <v/>
      </c>
      <c r="AM273" s="9">
        <f>IF(OR($S273="",$S272=""),"",$G$2*(Y273-Y272))</f>
        <v/>
      </c>
      <c r="AN273" s="9">
        <f>IF(OR($S273="",$S272=""),"",$H$2*LN(Z273/Z272))</f>
        <v/>
      </c>
      <c r="AO273" s="9">
        <f>IF(OR($S273="",$S272=""),"",$I$2*(AA273-AA272))</f>
        <v/>
      </c>
      <c r="AP273" s="9">
        <f>IF(OR($S273="",$S272=""),"",$J$2*LN(AB273/AB272))</f>
        <v/>
      </c>
      <c r="AQ273" s="9">
        <f>IF(OR($S273="",$S272=""),"",$K$2*(AC273-AC272))</f>
        <v/>
      </c>
      <c r="AR273" s="9">
        <f>IF(OR($S273="",$S272=""),"",$L$2*LN(AD273/AD272))</f>
        <v/>
      </c>
      <c r="AS273" s="9">
        <f>IF(OR($S273="",$S272=""),"",$M$2*LN(AE273/AE272))</f>
        <v/>
      </c>
      <c r="AT273" s="9">
        <f>IF(OR($S273="",$S272=""),"",$N$2*LN(AF273/AF272))</f>
        <v/>
      </c>
      <c r="AV273" s="9">
        <f>IF($AH273="","",$AY$16+$AY$4*AI273+$AY$5*AJ273+$AY$6*AK273+$AY$7*AL273+$AY$8*AM273+$AY$9*AN273+$AY$10*AO273+$AY$11*AP273+$AY$12*AQ273+$AY$13*AR273+$AY$14*AS273+$AY$15*AT273)</f>
        <v/>
      </c>
      <c r="BC273" s="10">
        <f>IF((ROW()-6)&lt;=$Q$3,INDEX(LINEST(AH214:AH273,AI214:AT273,TRUE,TRUE),1,13)*$Q$4,"")</f>
        <v/>
      </c>
      <c r="BD273" s="9">
        <f>IF((ROW()-6)&lt;=$Q$3,INDEX(LINEST(AH214:AH273,AI214:AT273,TRUE,TRUE),1,12),"")</f>
        <v/>
      </c>
      <c r="BE273" s="9">
        <f>IF((ROW()-6)&lt;=$Q$3,INDEX(LINEST(AH214:AH273,AI214:AT273,TRUE,TRUE),1,11),"")</f>
        <v/>
      </c>
      <c r="BF273" s="9">
        <f>IF((ROW()-6)&lt;=$Q$3,INDEX(LINEST(AH214:AH273,AI214:AT273,TRUE,TRUE),1,10),"")</f>
        <v/>
      </c>
      <c r="BG273" s="9">
        <f>IF((ROW()-6)&lt;=$Q$3,INDEX(LINEST(AH214:AH273,AI214:AT273,TRUE,TRUE),1,9),"")</f>
        <v/>
      </c>
      <c r="BH273" s="9">
        <f>IF((ROW()-6)&lt;=$Q$3,INDEX(LINEST(AH214:AH273,AI214:AT273,TRUE,TRUE),1,8),"")</f>
        <v/>
      </c>
      <c r="BI273" s="9">
        <f>IF((ROW()-6)&lt;=$Q$3,INDEX(LINEST(AH214:AH273,AI214:AT273,TRUE,TRUE),1,7),"")</f>
        <v/>
      </c>
      <c r="BJ273" s="9">
        <f>IF((ROW()-6)&lt;=$Q$3,INDEX(LINEST(AH214:AH273,AI214:AT273,TRUE,TRUE),1,6),"")</f>
        <v/>
      </c>
      <c r="BK273" s="9">
        <f>IF((ROW()-6)&lt;=$Q$3,INDEX(LINEST(AH214:AH273,AI214:AT273,TRUE,TRUE),1,5),"")</f>
        <v/>
      </c>
      <c r="BL273" s="9">
        <f>IF((ROW()-6)&lt;=$Q$3,INDEX(LINEST(AH214:AH273,AI214:AT273,TRUE,TRUE),1,4),"")</f>
        <v/>
      </c>
      <c r="BM273" s="9">
        <f>IF((ROW()-6)&lt;=$Q$3,INDEX(LINEST(AH214:AH273,AI214:AT273,TRUE,TRUE),1,3),"")</f>
        <v/>
      </c>
      <c r="BN273" s="9">
        <f>IF((ROW()-6)&lt;=$Q$3,INDEX(LINEST(AH214:AH273,AI214:AT273,TRUE,TRUE),1,2),"")</f>
        <v/>
      </c>
      <c r="BO273" s="9">
        <f>IF((ROW()-6)&lt;=$Q$3,INDEX(LINEST(AH214:AH273,AI214:AT273,TRUE,TRUE),1,1),"")</f>
        <v/>
      </c>
      <c r="BP273" s="10">
        <f>IF((ROW()-6)&lt;=$Q$3,INDEX(LINEST(AH214:AH273,AI214:AT273,TRUE,TRUE),3,1),"")</f>
        <v/>
      </c>
      <c r="BR273" s="9">
        <f>IF(AND((ROW()-6)&lt;=$Q$3,ISNUMBER(BC272)),BC272/$Q$4+BD272*AI273+BE272*AJ273+BF272*AK273+BG272*AL273+BH272*AM273+BI272*AN273+BJ272*AO273+BK272*AP273+BL272*AQ273+BM272*AR273+BN272*AS273+BO272*AT273,"")</f>
        <v/>
      </c>
      <c r="BS273">
        <f>IF(ISNUMBER(BR273),AVERAGE(AH213:AH272),"")</f>
        <v/>
      </c>
      <c r="BT273">
        <f>IF(ISNUMBER(BR273),(AH273-BR273)^2,"")</f>
        <v/>
      </c>
      <c r="BU273">
        <f>IF(ISNUMBER(BR273),AH273^2,"")</f>
        <v/>
      </c>
      <c r="BV273">
        <f>IF(ISNUMBER(BR273),(AH273-BS273)^2,"")</f>
        <v/>
      </c>
    </row>
    <row r="274">
      <c r="O274">
        <f>IF($R274="","",CHOOSE($Q$2,YEAR(R274)*12+MONTH(R274),INT((R274-2)/7),YEAR(R274)*4+ROUNDUP(MONTH(R274)/3)))</f>
        <v/>
      </c>
      <c r="P274">
        <f>IF($R274="","",IF($R275="",1,IF(O274&lt;&gt;O275,1,0)))</f>
        <v/>
      </c>
      <c r="Q274">
        <f>IF(P274=1,SUM($P$7:P274),"")</f>
        <v/>
      </c>
      <c r="R274">
        <f>IF($A274="","",IF(ISNUMBER($A274),$A274,IFERROR(DATEVALUE($A274),NA())))</f>
        <v/>
      </c>
      <c r="S274" s="7">
        <f>IFERROR(INDEX($R$7:$R$60000,MATCH(ROW()-6,$Q$7:$Q$60000,0)),"")</f>
        <v/>
      </c>
      <c r="T274">
        <f>IFERROR(INDEX($B$7:$B$60000,MATCH(ROW()-6,$Q$7:$Q$60000,0)),"")</f>
        <v/>
      </c>
      <c r="U274">
        <f>IFERROR(INDEX($C$7:$C$60000,MATCH(ROW()-6,$Q$7:$Q$60000,0)),"")</f>
        <v/>
      </c>
      <c r="V274">
        <f>IFERROR(INDEX($D$7:$D$60000,MATCH(ROW()-6,$Q$7:$Q$60000,0)),"")</f>
        <v/>
      </c>
      <c r="W274">
        <f>IFERROR(INDEX($E$7:$E$60000,MATCH(ROW()-6,$Q$7:$Q$60000,0)),"")</f>
        <v/>
      </c>
      <c r="X274">
        <f>IFERROR(INDEX($F$7:$F$60000,MATCH(ROW()-6,$Q$7:$Q$60000,0)),"")</f>
        <v/>
      </c>
      <c r="Y274">
        <f>IFERROR(INDEX($G$7:$G$60000,MATCH(ROW()-6,$Q$7:$Q$60000,0)),"")</f>
        <v/>
      </c>
      <c r="Z274">
        <f>IFERROR(INDEX($H$7:$H$60000,MATCH(ROW()-6,$Q$7:$Q$60000,0)),"")</f>
        <v/>
      </c>
      <c r="AA274">
        <f>IFERROR(INDEX($I$7:$I$60000,MATCH(ROW()-6,$Q$7:$Q$60000,0)),"")</f>
        <v/>
      </c>
      <c r="AB274">
        <f>IFERROR(INDEX($J$7:$J$60000,MATCH(ROW()-6,$Q$7:$Q$60000,0)),"")</f>
        <v/>
      </c>
      <c r="AC274">
        <f>IFERROR(INDEX($K$7:$K$60000,MATCH(ROW()-6,$Q$7:$Q$60000,0)),"")</f>
        <v/>
      </c>
      <c r="AD274">
        <f>IFERROR(INDEX($L$7:$L$60000,MATCH(ROW()-6,$Q$7:$Q$60000,0)),"")</f>
        <v/>
      </c>
      <c r="AE274">
        <f>IFERROR(INDEX($M$7:$M$60000,MATCH(ROW()-6,$Q$7:$Q$60000,0)),"")</f>
        <v/>
      </c>
      <c r="AF274">
        <f>IFERROR(INDEX($N$7:$N$60000,MATCH(ROW()-6,$Q$7:$Q$60000,0)),"")</f>
        <v/>
      </c>
      <c r="AH274" s="9">
        <f>IF(OR($S274="",$S273=""),"",LN($T274/$T273))</f>
        <v/>
      </c>
      <c r="AI274" s="9">
        <f>IF(OR($S274="",$S273=""),"",$C$2*LN(U274/U273))</f>
        <v/>
      </c>
      <c r="AJ274" s="9">
        <f>IF(OR($S274="",$S273=""),"",$D$2*(V274-V273))</f>
        <v/>
      </c>
      <c r="AK274" s="9">
        <f>IF(OR($S274="",$S273=""),"",$E$2*(W274-W273))</f>
        <v/>
      </c>
      <c r="AL274" s="9">
        <f>IF(OR($S274="",$S273=""),"",$F$2*LN(X274/X273))</f>
        <v/>
      </c>
      <c r="AM274" s="9">
        <f>IF(OR($S274="",$S273=""),"",$G$2*(Y274-Y273))</f>
        <v/>
      </c>
      <c r="AN274" s="9">
        <f>IF(OR($S274="",$S273=""),"",$H$2*LN(Z274/Z273))</f>
        <v/>
      </c>
      <c r="AO274" s="9">
        <f>IF(OR($S274="",$S273=""),"",$I$2*(AA274-AA273))</f>
        <v/>
      </c>
      <c r="AP274" s="9">
        <f>IF(OR($S274="",$S273=""),"",$J$2*LN(AB274/AB273))</f>
        <v/>
      </c>
      <c r="AQ274" s="9">
        <f>IF(OR($S274="",$S273=""),"",$K$2*(AC274-AC273))</f>
        <v/>
      </c>
      <c r="AR274" s="9">
        <f>IF(OR($S274="",$S273=""),"",$L$2*LN(AD274/AD273))</f>
        <v/>
      </c>
      <c r="AS274" s="9">
        <f>IF(OR($S274="",$S273=""),"",$M$2*LN(AE274/AE273))</f>
        <v/>
      </c>
      <c r="AT274" s="9">
        <f>IF(OR($S274="",$S273=""),"",$N$2*LN(AF274/AF273))</f>
        <v/>
      </c>
      <c r="AV274" s="9">
        <f>IF($AH274="","",$AY$16+$AY$4*AI274+$AY$5*AJ274+$AY$6*AK274+$AY$7*AL274+$AY$8*AM274+$AY$9*AN274+$AY$10*AO274+$AY$11*AP274+$AY$12*AQ274+$AY$13*AR274+$AY$14*AS274+$AY$15*AT274)</f>
        <v/>
      </c>
      <c r="BC274" s="10">
        <f>IF((ROW()-6)&lt;=$Q$3,INDEX(LINEST(AH215:AH274,AI215:AT274,TRUE,TRUE),1,13)*$Q$4,"")</f>
        <v/>
      </c>
      <c r="BD274" s="9">
        <f>IF((ROW()-6)&lt;=$Q$3,INDEX(LINEST(AH215:AH274,AI215:AT274,TRUE,TRUE),1,12),"")</f>
        <v/>
      </c>
      <c r="BE274" s="9">
        <f>IF((ROW()-6)&lt;=$Q$3,INDEX(LINEST(AH215:AH274,AI215:AT274,TRUE,TRUE),1,11),"")</f>
        <v/>
      </c>
      <c r="BF274" s="9">
        <f>IF((ROW()-6)&lt;=$Q$3,INDEX(LINEST(AH215:AH274,AI215:AT274,TRUE,TRUE),1,10),"")</f>
        <v/>
      </c>
      <c r="BG274" s="9">
        <f>IF((ROW()-6)&lt;=$Q$3,INDEX(LINEST(AH215:AH274,AI215:AT274,TRUE,TRUE),1,9),"")</f>
        <v/>
      </c>
      <c r="BH274" s="9">
        <f>IF((ROW()-6)&lt;=$Q$3,INDEX(LINEST(AH215:AH274,AI215:AT274,TRUE,TRUE),1,8),"")</f>
        <v/>
      </c>
      <c r="BI274" s="9">
        <f>IF((ROW()-6)&lt;=$Q$3,INDEX(LINEST(AH215:AH274,AI215:AT274,TRUE,TRUE),1,7),"")</f>
        <v/>
      </c>
      <c r="BJ274" s="9">
        <f>IF((ROW()-6)&lt;=$Q$3,INDEX(LINEST(AH215:AH274,AI215:AT274,TRUE,TRUE),1,6),"")</f>
        <v/>
      </c>
      <c r="BK274" s="9">
        <f>IF((ROW()-6)&lt;=$Q$3,INDEX(LINEST(AH215:AH274,AI215:AT274,TRUE,TRUE),1,5),"")</f>
        <v/>
      </c>
      <c r="BL274" s="9">
        <f>IF((ROW()-6)&lt;=$Q$3,INDEX(LINEST(AH215:AH274,AI215:AT274,TRUE,TRUE),1,4),"")</f>
        <v/>
      </c>
      <c r="BM274" s="9">
        <f>IF((ROW()-6)&lt;=$Q$3,INDEX(LINEST(AH215:AH274,AI215:AT274,TRUE,TRUE),1,3),"")</f>
        <v/>
      </c>
      <c r="BN274" s="9">
        <f>IF((ROW()-6)&lt;=$Q$3,INDEX(LINEST(AH215:AH274,AI215:AT274,TRUE,TRUE),1,2),"")</f>
        <v/>
      </c>
      <c r="BO274" s="9">
        <f>IF((ROW()-6)&lt;=$Q$3,INDEX(LINEST(AH215:AH274,AI215:AT274,TRUE,TRUE),1,1),"")</f>
        <v/>
      </c>
      <c r="BP274" s="10">
        <f>IF((ROW()-6)&lt;=$Q$3,INDEX(LINEST(AH215:AH274,AI215:AT274,TRUE,TRUE),3,1),"")</f>
        <v/>
      </c>
      <c r="BR274" s="9">
        <f>IF(AND((ROW()-6)&lt;=$Q$3,ISNUMBER(BC273)),BC273/$Q$4+BD273*AI274+BE273*AJ274+BF273*AK274+BG273*AL274+BH273*AM274+BI273*AN274+BJ273*AO274+BK273*AP274+BL273*AQ274+BM273*AR274+BN273*AS274+BO273*AT274,"")</f>
        <v/>
      </c>
      <c r="BS274">
        <f>IF(ISNUMBER(BR274),AVERAGE(AH214:AH273),"")</f>
        <v/>
      </c>
      <c r="BT274">
        <f>IF(ISNUMBER(BR274),(AH274-BR274)^2,"")</f>
        <v/>
      </c>
      <c r="BU274">
        <f>IF(ISNUMBER(BR274),AH274^2,"")</f>
        <v/>
      </c>
      <c r="BV274">
        <f>IF(ISNUMBER(BR274),(AH274-BS274)^2,"")</f>
        <v/>
      </c>
    </row>
    <row r="275">
      <c r="O275">
        <f>IF($R275="","",CHOOSE($Q$2,YEAR(R275)*12+MONTH(R275),INT((R275-2)/7),YEAR(R275)*4+ROUNDUP(MONTH(R275)/3)))</f>
        <v/>
      </c>
      <c r="P275">
        <f>IF($R275="","",IF($R276="",1,IF(O275&lt;&gt;O276,1,0)))</f>
        <v/>
      </c>
      <c r="Q275">
        <f>IF(P275=1,SUM($P$7:P275),"")</f>
        <v/>
      </c>
      <c r="R275">
        <f>IF($A275="","",IF(ISNUMBER($A275),$A275,IFERROR(DATEVALUE($A275),NA())))</f>
        <v/>
      </c>
      <c r="S275" s="7">
        <f>IFERROR(INDEX($R$7:$R$60000,MATCH(ROW()-6,$Q$7:$Q$60000,0)),"")</f>
        <v/>
      </c>
      <c r="T275">
        <f>IFERROR(INDEX($B$7:$B$60000,MATCH(ROW()-6,$Q$7:$Q$60000,0)),"")</f>
        <v/>
      </c>
      <c r="U275">
        <f>IFERROR(INDEX($C$7:$C$60000,MATCH(ROW()-6,$Q$7:$Q$60000,0)),"")</f>
        <v/>
      </c>
      <c r="V275">
        <f>IFERROR(INDEX($D$7:$D$60000,MATCH(ROW()-6,$Q$7:$Q$60000,0)),"")</f>
        <v/>
      </c>
      <c r="W275">
        <f>IFERROR(INDEX($E$7:$E$60000,MATCH(ROW()-6,$Q$7:$Q$60000,0)),"")</f>
        <v/>
      </c>
      <c r="X275">
        <f>IFERROR(INDEX($F$7:$F$60000,MATCH(ROW()-6,$Q$7:$Q$60000,0)),"")</f>
        <v/>
      </c>
      <c r="Y275">
        <f>IFERROR(INDEX($G$7:$G$60000,MATCH(ROW()-6,$Q$7:$Q$60000,0)),"")</f>
        <v/>
      </c>
      <c r="Z275">
        <f>IFERROR(INDEX($H$7:$H$60000,MATCH(ROW()-6,$Q$7:$Q$60000,0)),"")</f>
        <v/>
      </c>
      <c r="AA275">
        <f>IFERROR(INDEX($I$7:$I$60000,MATCH(ROW()-6,$Q$7:$Q$60000,0)),"")</f>
        <v/>
      </c>
      <c r="AB275">
        <f>IFERROR(INDEX($J$7:$J$60000,MATCH(ROW()-6,$Q$7:$Q$60000,0)),"")</f>
        <v/>
      </c>
      <c r="AC275">
        <f>IFERROR(INDEX($K$7:$K$60000,MATCH(ROW()-6,$Q$7:$Q$60000,0)),"")</f>
        <v/>
      </c>
      <c r="AD275">
        <f>IFERROR(INDEX($L$7:$L$60000,MATCH(ROW()-6,$Q$7:$Q$60000,0)),"")</f>
        <v/>
      </c>
      <c r="AE275">
        <f>IFERROR(INDEX($M$7:$M$60000,MATCH(ROW()-6,$Q$7:$Q$60000,0)),"")</f>
        <v/>
      </c>
      <c r="AF275">
        <f>IFERROR(INDEX($N$7:$N$60000,MATCH(ROW()-6,$Q$7:$Q$60000,0)),"")</f>
        <v/>
      </c>
      <c r="AH275" s="9">
        <f>IF(OR($S275="",$S274=""),"",LN($T275/$T274))</f>
        <v/>
      </c>
      <c r="AI275" s="9">
        <f>IF(OR($S275="",$S274=""),"",$C$2*LN(U275/U274))</f>
        <v/>
      </c>
      <c r="AJ275" s="9">
        <f>IF(OR($S275="",$S274=""),"",$D$2*(V275-V274))</f>
        <v/>
      </c>
      <c r="AK275" s="9">
        <f>IF(OR($S275="",$S274=""),"",$E$2*(W275-W274))</f>
        <v/>
      </c>
      <c r="AL275" s="9">
        <f>IF(OR($S275="",$S274=""),"",$F$2*LN(X275/X274))</f>
        <v/>
      </c>
      <c r="AM275" s="9">
        <f>IF(OR($S275="",$S274=""),"",$G$2*(Y275-Y274))</f>
        <v/>
      </c>
      <c r="AN275" s="9">
        <f>IF(OR($S275="",$S274=""),"",$H$2*LN(Z275/Z274))</f>
        <v/>
      </c>
      <c r="AO275" s="9">
        <f>IF(OR($S275="",$S274=""),"",$I$2*(AA275-AA274))</f>
        <v/>
      </c>
      <c r="AP275" s="9">
        <f>IF(OR($S275="",$S274=""),"",$J$2*LN(AB275/AB274))</f>
        <v/>
      </c>
      <c r="AQ275" s="9">
        <f>IF(OR($S275="",$S274=""),"",$K$2*(AC275-AC274))</f>
        <v/>
      </c>
      <c r="AR275" s="9">
        <f>IF(OR($S275="",$S274=""),"",$L$2*LN(AD275/AD274))</f>
        <v/>
      </c>
      <c r="AS275" s="9">
        <f>IF(OR($S275="",$S274=""),"",$M$2*LN(AE275/AE274))</f>
        <v/>
      </c>
      <c r="AT275" s="9">
        <f>IF(OR($S275="",$S274=""),"",$N$2*LN(AF275/AF274))</f>
        <v/>
      </c>
      <c r="AV275" s="9">
        <f>IF($AH275="","",$AY$16+$AY$4*AI275+$AY$5*AJ275+$AY$6*AK275+$AY$7*AL275+$AY$8*AM275+$AY$9*AN275+$AY$10*AO275+$AY$11*AP275+$AY$12*AQ275+$AY$13*AR275+$AY$14*AS275+$AY$15*AT275)</f>
        <v/>
      </c>
      <c r="BC275" s="10">
        <f>IF((ROW()-6)&lt;=$Q$3,INDEX(LINEST(AH216:AH275,AI216:AT275,TRUE,TRUE),1,13)*$Q$4,"")</f>
        <v/>
      </c>
      <c r="BD275" s="9">
        <f>IF((ROW()-6)&lt;=$Q$3,INDEX(LINEST(AH216:AH275,AI216:AT275,TRUE,TRUE),1,12),"")</f>
        <v/>
      </c>
      <c r="BE275" s="9">
        <f>IF((ROW()-6)&lt;=$Q$3,INDEX(LINEST(AH216:AH275,AI216:AT275,TRUE,TRUE),1,11),"")</f>
        <v/>
      </c>
      <c r="BF275" s="9">
        <f>IF((ROW()-6)&lt;=$Q$3,INDEX(LINEST(AH216:AH275,AI216:AT275,TRUE,TRUE),1,10),"")</f>
        <v/>
      </c>
      <c r="BG275" s="9">
        <f>IF((ROW()-6)&lt;=$Q$3,INDEX(LINEST(AH216:AH275,AI216:AT275,TRUE,TRUE),1,9),"")</f>
        <v/>
      </c>
      <c r="BH275" s="9">
        <f>IF((ROW()-6)&lt;=$Q$3,INDEX(LINEST(AH216:AH275,AI216:AT275,TRUE,TRUE),1,8),"")</f>
        <v/>
      </c>
      <c r="BI275" s="9">
        <f>IF((ROW()-6)&lt;=$Q$3,INDEX(LINEST(AH216:AH275,AI216:AT275,TRUE,TRUE),1,7),"")</f>
        <v/>
      </c>
      <c r="BJ275" s="9">
        <f>IF((ROW()-6)&lt;=$Q$3,INDEX(LINEST(AH216:AH275,AI216:AT275,TRUE,TRUE),1,6),"")</f>
        <v/>
      </c>
      <c r="BK275" s="9">
        <f>IF((ROW()-6)&lt;=$Q$3,INDEX(LINEST(AH216:AH275,AI216:AT275,TRUE,TRUE),1,5),"")</f>
        <v/>
      </c>
      <c r="BL275" s="9">
        <f>IF((ROW()-6)&lt;=$Q$3,INDEX(LINEST(AH216:AH275,AI216:AT275,TRUE,TRUE),1,4),"")</f>
        <v/>
      </c>
      <c r="BM275" s="9">
        <f>IF((ROW()-6)&lt;=$Q$3,INDEX(LINEST(AH216:AH275,AI216:AT275,TRUE,TRUE),1,3),"")</f>
        <v/>
      </c>
      <c r="BN275" s="9">
        <f>IF((ROW()-6)&lt;=$Q$3,INDEX(LINEST(AH216:AH275,AI216:AT275,TRUE,TRUE),1,2),"")</f>
        <v/>
      </c>
      <c r="BO275" s="9">
        <f>IF((ROW()-6)&lt;=$Q$3,INDEX(LINEST(AH216:AH275,AI216:AT275,TRUE,TRUE),1,1),"")</f>
        <v/>
      </c>
      <c r="BP275" s="10">
        <f>IF((ROW()-6)&lt;=$Q$3,INDEX(LINEST(AH216:AH275,AI216:AT275,TRUE,TRUE),3,1),"")</f>
        <v/>
      </c>
      <c r="BR275" s="9">
        <f>IF(AND((ROW()-6)&lt;=$Q$3,ISNUMBER(BC274)),BC274/$Q$4+BD274*AI275+BE274*AJ275+BF274*AK275+BG274*AL275+BH274*AM275+BI274*AN275+BJ274*AO275+BK274*AP275+BL274*AQ275+BM274*AR275+BN274*AS275+BO274*AT275,"")</f>
        <v/>
      </c>
      <c r="BS275">
        <f>IF(ISNUMBER(BR275),AVERAGE(AH215:AH274),"")</f>
        <v/>
      </c>
      <c r="BT275">
        <f>IF(ISNUMBER(BR275),(AH275-BR275)^2,"")</f>
        <v/>
      </c>
      <c r="BU275">
        <f>IF(ISNUMBER(BR275),AH275^2,"")</f>
        <v/>
      </c>
      <c r="BV275">
        <f>IF(ISNUMBER(BR275),(AH275-BS275)^2,"")</f>
        <v/>
      </c>
    </row>
    <row r="276">
      <c r="O276">
        <f>IF($R276="","",CHOOSE($Q$2,YEAR(R276)*12+MONTH(R276),INT((R276-2)/7),YEAR(R276)*4+ROUNDUP(MONTH(R276)/3)))</f>
        <v/>
      </c>
      <c r="P276">
        <f>IF($R276="","",IF($R277="",1,IF(O276&lt;&gt;O277,1,0)))</f>
        <v/>
      </c>
      <c r="Q276">
        <f>IF(P276=1,SUM($P$7:P276),"")</f>
        <v/>
      </c>
      <c r="R276">
        <f>IF($A276="","",IF(ISNUMBER($A276),$A276,IFERROR(DATEVALUE($A276),NA())))</f>
        <v/>
      </c>
      <c r="S276" s="7">
        <f>IFERROR(INDEX($R$7:$R$60000,MATCH(ROW()-6,$Q$7:$Q$60000,0)),"")</f>
        <v/>
      </c>
      <c r="T276">
        <f>IFERROR(INDEX($B$7:$B$60000,MATCH(ROW()-6,$Q$7:$Q$60000,0)),"")</f>
        <v/>
      </c>
      <c r="U276">
        <f>IFERROR(INDEX($C$7:$C$60000,MATCH(ROW()-6,$Q$7:$Q$60000,0)),"")</f>
        <v/>
      </c>
      <c r="V276">
        <f>IFERROR(INDEX($D$7:$D$60000,MATCH(ROW()-6,$Q$7:$Q$60000,0)),"")</f>
        <v/>
      </c>
      <c r="W276">
        <f>IFERROR(INDEX($E$7:$E$60000,MATCH(ROW()-6,$Q$7:$Q$60000,0)),"")</f>
        <v/>
      </c>
      <c r="X276">
        <f>IFERROR(INDEX($F$7:$F$60000,MATCH(ROW()-6,$Q$7:$Q$60000,0)),"")</f>
        <v/>
      </c>
      <c r="Y276">
        <f>IFERROR(INDEX($G$7:$G$60000,MATCH(ROW()-6,$Q$7:$Q$60000,0)),"")</f>
        <v/>
      </c>
      <c r="Z276">
        <f>IFERROR(INDEX($H$7:$H$60000,MATCH(ROW()-6,$Q$7:$Q$60000,0)),"")</f>
        <v/>
      </c>
      <c r="AA276">
        <f>IFERROR(INDEX($I$7:$I$60000,MATCH(ROW()-6,$Q$7:$Q$60000,0)),"")</f>
        <v/>
      </c>
      <c r="AB276">
        <f>IFERROR(INDEX($J$7:$J$60000,MATCH(ROW()-6,$Q$7:$Q$60000,0)),"")</f>
        <v/>
      </c>
      <c r="AC276">
        <f>IFERROR(INDEX($K$7:$K$60000,MATCH(ROW()-6,$Q$7:$Q$60000,0)),"")</f>
        <v/>
      </c>
      <c r="AD276">
        <f>IFERROR(INDEX($L$7:$L$60000,MATCH(ROW()-6,$Q$7:$Q$60000,0)),"")</f>
        <v/>
      </c>
      <c r="AE276">
        <f>IFERROR(INDEX($M$7:$M$60000,MATCH(ROW()-6,$Q$7:$Q$60000,0)),"")</f>
        <v/>
      </c>
      <c r="AF276">
        <f>IFERROR(INDEX($N$7:$N$60000,MATCH(ROW()-6,$Q$7:$Q$60000,0)),"")</f>
        <v/>
      </c>
      <c r="AH276" s="9">
        <f>IF(OR($S276="",$S275=""),"",LN($T276/$T275))</f>
        <v/>
      </c>
      <c r="AI276" s="9">
        <f>IF(OR($S276="",$S275=""),"",$C$2*LN(U276/U275))</f>
        <v/>
      </c>
      <c r="AJ276" s="9">
        <f>IF(OR($S276="",$S275=""),"",$D$2*(V276-V275))</f>
        <v/>
      </c>
      <c r="AK276" s="9">
        <f>IF(OR($S276="",$S275=""),"",$E$2*(W276-W275))</f>
        <v/>
      </c>
      <c r="AL276" s="9">
        <f>IF(OR($S276="",$S275=""),"",$F$2*LN(X276/X275))</f>
        <v/>
      </c>
      <c r="AM276" s="9">
        <f>IF(OR($S276="",$S275=""),"",$G$2*(Y276-Y275))</f>
        <v/>
      </c>
      <c r="AN276" s="9">
        <f>IF(OR($S276="",$S275=""),"",$H$2*LN(Z276/Z275))</f>
        <v/>
      </c>
      <c r="AO276" s="9">
        <f>IF(OR($S276="",$S275=""),"",$I$2*(AA276-AA275))</f>
        <v/>
      </c>
      <c r="AP276" s="9">
        <f>IF(OR($S276="",$S275=""),"",$J$2*LN(AB276/AB275))</f>
        <v/>
      </c>
      <c r="AQ276" s="9">
        <f>IF(OR($S276="",$S275=""),"",$K$2*(AC276-AC275))</f>
        <v/>
      </c>
      <c r="AR276" s="9">
        <f>IF(OR($S276="",$S275=""),"",$L$2*LN(AD276/AD275))</f>
        <v/>
      </c>
      <c r="AS276" s="9">
        <f>IF(OR($S276="",$S275=""),"",$M$2*LN(AE276/AE275))</f>
        <v/>
      </c>
      <c r="AT276" s="9">
        <f>IF(OR($S276="",$S275=""),"",$N$2*LN(AF276/AF275))</f>
        <v/>
      </c>
      <c r="AV276" s="9">
        <f>IF($AH276="","",$AY$16+$AY$4*AI276+$AY$5*AJ276+$AY$6*AK276+$AY$7*AL276+$AY$8*AM276+$AY$9*AN276+$AY$10*AO276+$AY$11*AP276+$AY$12*AQ276+$AY$13*AR276+$AY$14*AS276+$AY$15*AT276)</f>
        <v/>
      </c>
      <c r="BC276" s="10">
        <f>IF((ROW()-6)&lt;=$Q$3,INDEX(LINEST(AH217:AH276,AI217:AT276,TRUE,TRUE),1,13)*$Q$4,"")</f>
        <v/>
      </c>
      <c r="BD276" s="9">
        <f>IF((ROW()-6)&lt;=$Q$3,INDEX(LINEST(AH217:AH276,AI217:AT276,TRUE,TRUE),1,12),"")</f>
        <v/>
      </c>
      <c r="BE276" s="9">
        <f>IF((ROW()-6)&lt;=$Q$3,INDEX(LINEST(AH217:AH276,AI217:AT276,TRUE,TRUE),1,11),"")</f>
        <v/>
      </c>
      <c r="BF276" s="9">
        <f>IF((ROW()-6)&lt;=$Q$3,INDEX(LINEST(AH217:AH276,AI217:AT276,TRUE,TRUE),1,10),"")</f>
        <v/>
      </c>
      <c r="BG276" s="9">
        <f>IF((ROW()-6)&lt;=$Q$3,INDEX(LINEST(AH217:AH276,AI217:AT276,TRUE,TRUE),1,9),"")</f>
        <v/>
      </c>
      <c r="BH276" s="9">
        <f>IF((ROW()-6)&lt;=$Q$3,INDEX(LINEST(AH217:AH276,AI217:AT276,TRUE,TRUE),1,8),"")</f>
        <v/>
      </c>
      <c r="BI276" s="9">
        <f>IF((ROW()-6)&lt;=$Q$3,INDEX(LINEST(AH217:AH276,AI217:AT276,TRUE,TRUE),1,7),"")</f>
        <v/>
      </c>
      <c r="BJ276" s="9">
        <f>IF((ROW()-6)&lt;=$Q$3,INDEX(LINEST(AH217:AH276,AI217:AT276,TRUE,TRUE),1,6),"")</f>
        <v/>
      </c>
      <c r="BK276" s="9">
        <f>IF((ROW()-6)&lt;=$Q$3,INDEX(LINEST(AH217:AH276,AI217:AT276,TRUE,TRUE),1,5),"")</f>
        <v/>
      </c>
      <c r="BL276" s="9">
        <f>IF((ROW()-6)&lt;=$Q$3,INDEX(LINEST(AH217:AH276,AI217:AT276,TRUE,TRUE),1,4),"")</f>
        <v/>
      </c>
      <c r="BM276" s="9">
        <f>IF((ROW()-6)&lt;=$Q$3,INDEX(LINEST(AH217:AH276,AI217:AT276,TRUE,TRUE),1,3),"")</f>
        <v/>
      </c>
      <c r="BN276" s="9">
        <f>IF((ROW()-6)&lt;=$Q$3,INDEX(LINEST(AH217:AH276,AI217:AT276,TRUE,TRUE),1,2),"")</f>
        <v/>
      </c>
      <c r="BO276" s="9">
        <f>IF((ROW()-6)&lt;=$Q$3,INDEX(LINEST(AH217:AH276,AI217:AT276,TRUE,TRUE),1,1),"")</f>
        <v/>
      </c>
      <c r="BP276" s="10">
        <f>IF((ROW()-6)&lt;=$Q$3,INDEX(LINEST(AH217:AH276,AI217:AT276,TRUE,TRUE),3,1),"")</f>
        <v/>
      </c>
      <c r="BR276" s="9">
        <f>IF(AND((ROW()-6)&lt;=$Q$3,ISNUMBER(BC275)),BC275/$Q$4+BD275*AI276+BE275*AJ276+BF275*AK276+BG275*AL276+BH275*AM276+BI275*AN276+BJ275*AO276+BK275*AP276+BL275*AQ276+BM275*AR276+BN275*AS276+BO275*AT276,"")</f>
        <v/>
      </c>
      <c r="BS276">
        <f>IF(ISNUMBER(BR276),AVERAGE(AH216:AH275),"")</f>
        <v/>
      </c>
      <c r="BT276">
        <f>IF(ISNUMBER(BR276),(AH276-BR276)^2,"")</f>
        <v/>
      </c>
      <c r="BU276">
        <f>IF(ISNUMBER(BR276),AH276^2,"")</f>
        <v/>
      </c>
      <c r="BV276">
        <f>IF(ISNUMBER(BR276),(AH276-BS276)^2,"")</f>
        <v/>
      </c>
    </row>
    <row r="277">
      <c r="O277">
        <f>IF($R277="","",CHOOSE($Q$2,YEAR(R277)*12+MONTH(R277),INT((R277-2)/7),YEAR(R277)*4+ROUNDUP(MONTH(R277)/3)))</f>
        <v/>
      </c>
      <c r="P277">
        <f>IF($R277="","",IF($R278="",1,IF(O277&lt;&gt;O278,1,0)))</f>
        <v/>
      </c>
      <c r="Q277">
        <f>IF(P277=1,SUM($P$7:P277),"")</f>
        <v/>
      </c>
      <c r="R277">
        <f>IF($A277="","",IF(ISNUMBER($A277),$A277,IFERROR(DATEVALUE($A277),NA())))</f>
        <v/>
      </c>
      <c r="S277" s="7">
        <f>IFERROR(INDEX($R$7:$R$60000,MATCH(ROW()-6,$Q$7:$Q$60000,0)),"")</f>
        <v/>
      </c>
      <c r="T277">
        <f>IFERROR(INDEX($B$7:$B$60000,MATCH(ROW()-6,$Q$7:$Q$60000,0)),"")</f>
        <v/>
      </c>
      <c r="U277">
        <f>IFERROR(INDEX($C$7:$C$60000,MATCH(ROW()-6,$Q$7:$Q$60000,0)),"")</f>
        <v/>
      </c>
      <c r="V277">
        <f>IFERROR(INDEX($D$7:$D$60000,MATCH(ROW()-6,$Q$7:$Q$60000,0)),"")</f>
        <v/>
      </c>
      <c r="W277">
        <f>IFERROR(INDEX($E$7:$E$60000,MATCH(ROW()-6,$Q$7:$Q$60000,0)),"")</f>
        <v/>
      </c>
      <c r="X277">
        <f>IFERROR(INDEX($F$7:$F$60000,MATCH(ROW()-6,$Q$7:$Q$60000,0)),"")</f>
        <v/>
      </c>
      <c r="Y277">
        <f>IFERROR(INDEX($G$7:$G$60000,MATCH(ROW()-6,$Q$7:$Q$60000,0)),"")</f>
        <v/>
      </c>
      <c r="Z277">
        <f>IFERROR(INDEX($H$7:$H$60000,MATCH(ROW()-6,$Q$7:$Q$60000,0)),"")</f>
        <v/>
      </c>
      <c r="AA277">
        <f>IFERROR(INDEX($I$7:$I$60000,MATCH(ROW()-6,$Q$7:$Q$60000,0)),"")</f>
        <v/>
      </c>
      <c r="AB277">
        <f>IFERROR(INDEX($J$7:$J$60000,MATCH(ROW()-6,$Q$7:$Q$60000,0)),"")</f>
        <v/>
      </c>
      <c r="AC277">
        <f>IFERROR(INDEX($K$7:$K$60000,MATCH(ROW()-6,$Q$7:$Q$60000,0)),"")</f>
        <v/>
      </c>
      <c r="AD277">
        <f>IFERROR(INDEX($L$7:$L$60000,MATCH(ROW()-6,$Q$7:$Q$60000,0)),"")</f>
        <v/>
      </c>
      <c r="AE277">
        <f>IFERROR(INDEX($M$7:$M$60000,MATCH(ROW()-6,$Q$7:$Q$60000,0)),"")</f>
        <v/>
      </c>
      <c r="AF277">
        <f>IFERROR(INDEX($N$7:$N$60000,MATCH(ROW()-6,$Q$7:$Q$60000,0)),"")</f>
        <v/>
      </c>
      <c r="AH277" s="9">
        <f>IF(OR($S277="",$S276=""),"",LN($T277/$T276))</f>
        <v/>
      </c>
      <c r="AI277" s="9">
        <f>IF(OR($S277="",$S276=""),"",$C$2*LN(U277/U276))</f>
        <v/>
      </c>
      <c r="AJ277" s="9">
        <f>IF(OR($S277="",$S276=""),"",$D$2*(V277-V276))</f>
        <v/>
      </c>
      <c r="AK277" s="9">
        <f>IF(OR($S277="",$S276=""),"",$E$2*(W277-W276))</f>
        <v/>
      </c>
      <c r="AL277" s="9">
        <f>IF(OR($S277="",$S276=""),"",$F$2*LN(X277/X276))</f>
        <v/>
      </c>
      <c r="AM277" s="9">
        <f>IF(OR($S277="",$S276=""),"",$G$2*(Y277-Y276))</f>
        <v/>
      </c>
      <c r="AN277" s="9">
        <f>IF(OR($S277="",$S276=""),"",$H$2*LN(Z277/Z276))</f>
        <v/>
      </c>
      <c r="AO277" s="9">
        <f>IF(OR($S277="",$S276=""),"",$I$2*(AA277-AA276))</f>
        <v/>
      </c>
      <c r="AP277" s="9">
        <f>IF(OR($S277="",$S276=""),"",$J$2*LN(AB277/AB276))</f>
        <v/>
      </c>
      <c r="AQ277" s="9">
        <f>IF(OR($S277="",$S276=""),"",$K$2*(AC277-AC276))</f>
        <v/>
      </c>
      <c r="AR277" s="9">
        <f>IF(OR($S277="",$S276=""),"",$L$2*LN(AD277/AD276))</f>
        <v/>
      </c>
      <c r="AS277" s="9">
        <f>IF(OR($S277="",$S276=""),"",$M$2*LN(AE277/AE276))</f>
        <v/>
      </c>
      <c r="AT277" s="9">
        <f>IF(OR($S277="",$S276=""),"",$N$2*LN(AF277/AF276))</f>
        <v/>
      </c>
      <c r="AV277" s="9">
        <f>IF($AH277="","",$AY$16+$AY$4*AI277+$AY$5*AJ277+$AY$6*AK277+$AY$7*AL277+$AY$8*AM277+$AY$9*AN277+$AY$10*AO277+$AY$11*AP277+$AY$12*AQ277+$AY$13*AR277+$AY$14*AS277+$AY$15*AT277)</f>
        <v/>
      </c>
      <c r="BC277" s="10">
        <f>IF((ROW()-6)&lt;=$Q$3,INDEX(LINEST(AH218:AH277,AI218:AT277,TRUE,TRUE),1,13)*$Q$4,"")</f>
        <v/>
      </c>
      <c r="BD277" s="9">
        <f>IF((ROW()-6)&lt;=$Q$3,INDEX(LINEST(AH218:AH277,AI218:AT277,TRUE,TRUE),1,12),"")</f>
        <v/>
      </c>
      <c r="BE277" s="9">
        <f>IF((ROW()-6)&lt;=$Q$3,INDEX(LINEST(AH218:AH277,AI218:AT277,TRUE,TRUE),1,11),"")</f>
        <v/>
      </c>
      <c r="BF277" s="9">
        <f>IF((ROW()-6)&lt;=$Q$3,INDEX(LINEST(AH218:AH277,AI218:AT277,TRUE,TRUE),1,10),"")</f>
        <v/>
      </c>
      <c r="BG277" s="9">
        <f>IF((ROW()-6)&lt;=$Q$3,INDEX(LINEST(AH218:AH277,AI218:AT277,TRUE,TRUE),1,9),"")</f>
        <v/>
      </c>
      <c r="BH277" s="9">
        <f>IF((ROW()-6)&lt;=$Q$3,INDEX(LINEST(AH218:AH277,AI218:AT277,TRUE,TRUE),1,8),"")</f>
        <v/>
      </c>
      <c r="BI277" s="9">
        <f>IF((ROW()-6)&lt;=$Q$3,INDEX(LINEST(AH218:AH277,AI218:AT277,TRUE,TRUE),1,7),"")</f>
        <v/>
      </c>
      <c r="BJ277" s="9">
        <f>IF((ROW()-6)&lt;=$Q$3,INDEX(LINEST(AH218:AH277,AI218:AT277,TRUE,TRUE),1,6),"")</f>
        <v/>
      </c>
      <c r="BK277" s="9">
        <f>IF((ROW()-6)&lt;=$Q$3,INDEX(LINEST(AH218:AH277,AI218:AT277,TRUE,TRUE),1,5),"")</f>
        <v/>
      </c>
      <c r="BL277" s="9">
        <f>IF((ROW()-6)&lt;=$Q$3,INDEX(LINEST(AH218:AH277,AI218:AT277,TRUE,TRUE),1,4),"")</f>
        <v/>
      </c>
      <c r="BM277" s="9">
        <f>IF((ROW()-6)&lt;=$Q$3,INDEX(LINEST(AH218:AH277,AI218:AT277,TRUE,TRUE),1,3),"")</f>
        <v/>
      </c>
      <c r="BN277" s="9">
        <f>IF((ROW()-6)&lt;=$Q$3,INDEX(LINEST(AH218:AH277,AI218:AT277,TRUE,TRUE),1,2),"")</f>
        <v/>
      </c>
      <c r="BO277" s="9">
        <f>IF((ROW()-6)&lt;=$Q$3,INDEX(LINEST(AH218:AH277,AI218:AT277,TRUE,TRUE),1,1),"")</f>
        <v/>
      </c>
      <c r="BP277" s="10">
        <f>IF((ROW()-6)&lt;=$Q$3,INDEX(LINEST(AH218:AH277,AI218:AT277,TRUE,TRUE),3,1),"")</f>
        <v/>
      </c>
      <c r="BR277" s="9">
        <f>IF(AND((ROW()-6)&lt;=$Q$3,ISNUMBER(BC276)),BC276/$Q$4+BD276*AI277+BE276*AJ277+BF276*AK277+BG276*AL277+BH276*AM277+BI276*AN277+BJ276*AO277+BK276*AP277+BL276*AQ277+BM276*AR277+BN276*AS277+BO276*AT277,"")</f>
        <v/>
      </c>
      <c r="BS277">
        <f>IF(ISNUMBER(BR277),AVERAGE(AH217:AH276),"")</f>
        <v/>
      </c>
      <c r="BT277">
        <f>IF(ISNUMBER(BR277),(AH277-BR277)^2,"")</f>
        <v/>
      </c>
      <c r="BU277">
        <f>IF(ISNUMBER(BR277),AH277^2,"")</f>
        <v/>
      </c>
      <c r="BV277">
        <f>IF(ISNUMBER(BR277),(AH277-BS277)^2,"")</f>
        <v/>
      </c>
    </row>
    <row r="278">
      <c r="O278">
        <f>IF($R278="","",CHOOSE($Q$2,YEAR(R278)*12+MONTH(R278),INT((R278-2)/7),YEAR(R278)*4+ROUNDUP(MONTH(R278)/3)))</f>
        <v/>
      </c>
      <c r="P278">
        <f>IF($R278="","",IF($R279="",1,IF(O278&lt;&gt;O279,1,0)))</f>
        <v/>
      </c>
      <c r="Q278">
        <f>IF(P278=1,SUM($P$7:P278),"")</f>
        <v/>
      </c>
      <c r="R278">
        <f>IF($A278="","",IF(ISNUMBER($A278),$A278,IFERROR(DATEVALUE($A278),NA())))</f>
        <v/>
      </c>
      <c r="S278" s="7">
        <f>IFERROR(INDEX($R$7:$R$60000,MATCH(ROW()-6,$Q$7:$Q$60000,0)),"")</f>
        <v/>
      </c>
      <c r="T278">
        <f>IFERROR(INDEX($B$7:$B$60000,MATCH(ROW()-6,$Q$7:$Q$60000,0)),"")</f>
        <v/>
      </c>
      <c r="U278">
        <f>IFERROR(INDEX($C$7:$C$60000,MATCH(ROW()-6,$Q$7:$Q$60000,0)),"")</f>
        <v/>
      </c>
      <c r="V278">
        <f>IFERROR(INDEX($D$7:$D$60000,MATCH(ROW()-6,$Q$7:$Q$60000,0)),"")</f>
        <v/>
      </c>
      <c r="W278">
        <f>IFERROR(INDEX($E$7:$E$60000,MATCH(ROW()-6,$Q$7:$Q$60000,0)),"")</f>
        <v/>
      </c>
      <c r="X278">
        <f>IFERROR(INDEX($F$7:$F$60000,MATCH(ROW()-6,$Q$7:$Q$60000,0)),"")</f>
        <v/>
      </c>
      <c r="Y278">
        <f>IFERROR(INDEX($G$7:$G$60000,MATCH(ROW()-6,$Q$7:$Q$60000,0)),"")</f>
        <v/>
      </c>
      <c r="Z278">
        <f>IFERROR(INDEX($H$7:$H$60000,MATCH(ROW()-6,$Q$7:$Q$60000,0)),"")</f>
        <v/>
      </c>
      <c r="AA278">
        <f>IFERROR(INDEX($I$7:$I$60000,MATCH(ROW()-6,$Q$7:$Q$60000,0)),"")</f>
        <v/>
      </c>
      <c r="AB278">
        <f>IFERROR(INDEX($J$7:$J$60000,MATCH(ROW()-6,$Q$7:$Q$60000,0)),"")</f>
        <v/>
      </c>
      <c r="AC278">
        <f>IFERROR(INDEX($K$7:$K$60000,MATCH(ROW()-6,$Q$7:$Q$60000,0)),"")</f>
        <v/>
      </c>
      <c r="AD278">
        <f>IFERROR(INDEX($L$7:$L$60000,MATCH(ROW()-6,$Q$7:$Q$60000,0)),"")</f>
        <v/>
      </c>
      <c r="AE278">
        <f>IFERROR(INDEX($M$7:$M$60000,MATCH(ROW()-6,$Q$7:$Q$60000,0)),"")</f>
        <v/>
      </c>
      <c r="AF278">
        <f>IFERROR(INDEX($N$7:$N$60000,MATCH(ROW()-6,$Q$7:$Q$60000,0)),"")</f>
        <v/>
      </c>
      <c r="AH278" s="9">
        <f>IF(OR($S278="",$S277=""),"",LN($T278/$T277))</f>
        <v/>
      </c>
      <c r="AI278" s="9">
        <f>IF(OR($S278="",$S277=""),"",$C$2*LN(U278/U277))</f>
        <v/>
      </c>
      <c r="AJ278" s="9">
        <f>IF(OR($S278="",$S277=""),"",$D$2*(V278-V277))</f>
        <v/>
      </c>
      <c r="AK278" s="9">
        <f>IF(OR($S278="",$S277=""),"",$E$2*(W278-W277))</f>
        <v/>
      </c>
      <c r="AL278" s="9">
        <f>IF(OR($S278="",$S277=""),"",$F$2*LN(X278/X277))</f>
        <v/>
      </c>
      <c r="AM278" s="9">
        <f>IF(OR($S278="",$S277=""),"",$G$2*(Y278-Y277))</f>
        <v/>
      </c>
      <c r="AN278" s="9">
        <f>IF(OR($S278="",$S277=""),"",$H$2*LN(Z278/Z277))</f>
        <v/>
      </c>
      <c r="AO278" s="9">
        <f>IF(OR($S278="",$S277=""),"",$I$2*(AA278-AA277))</f>
        <v/>
      </c>
      <c r="AP278" s="9">
        <f>IF(OR($S278="",$S277=""),"",$J$2*LN(AB278/AB277))</f>
        <v/>
      </c>
      <c r="AQ278" s="9">
        <f>IF(OR($S278="",$S277=""),"",$K$2*(AC278-AC277))</f>
        <v/>
      </c>
      <c r="AR278" s="9">
        <f>IF(OR($S278="",$S277=""),"",$L$2*LN(AD278/AD277))</f>
        <v/>
      </c>
      <c r="AS278" s="9">
        <f>IF(OR($S278="",$S277=""),"",$M$2*LN(AE278/AE277))</f>
        <v/>
      </c>
      <c r="AT278" s="9">
        <f>IF(OR($S278="",$S277=""),"",$N$2*LN(AF278/AF277))</f>
        <v/>
      </c>
      <c r="AV278" s="9">
        <f>IF($AH278="","",$AY$16+$AY$4*AI278+$AY$5*AJ278+$AY$6*AK278+$AY$7*AL278+$AY$8*AM278+$AY$9*AN278+$AY$10*AO278+$AY$11*AP278+$AY$12*AQ278+$AY$13*AR278+$AY$14*AS278+$AY$15*AT278)</f>
        <v/>
      </c>
      <c r="BC278" s="10">
        <f>IF((ROW()-6)&lt;=$Q$3,INDEX(LINEST(AH219:AH278,AI219:AT278,TRUE,TRUE),1,13)*$Q$4,"")</f>
        <v/>
      </c>
      <c r="BD278" s="9">
        <f>IF((ROW()-6)&lt;=$Q$3,INDEX(LINEST(AH219:AH278,AI219:AT278,TRUE,TRUE),1,12),"")</f>
        <v/>
      </c>
      <c r="BE278" s="9">
        <f>IF((ROW()-6)&lt;=$Q$3,INDEX(LINEST(AH219:AH278,AI219:AT278,TRUE,TRUE),1,11),"")</f>
        <v/>
      </c>
      <c r="BF278" s="9">
        <f>IF((ROW()-6)&lt;=$Q$3,INDEX(LINEST(AH219:AH278,AI219:AT278,TRUE,TRUE),1,10),"")</f>
        <v/>
      </c>
      <c r="BG278" s="9">
        <f>IF((ROW()-6)&lt;=$Q$3,INDEX(LINEST(AH219:AH278,AI219:AT278,TRUE,TRUE),1,9),"")</f>
        <v/>
      </c>
      <c r="BH278" s="9">
        <f>IF((ROW()-6)&lt;=$Q$3,INDEX(LINEST(AH219:AH278,AI219:AT278,TRUE,TRUE),1,8),"")</f>
        <v/>
      </c>
      <c r="BI278" s="9">
        <f>IF((ROW()-6)&lt;=$Q$3,INDEX(LINEST(AH219:AH278,AI219:AT278,TRUE,TRUE),1,7),"")</f>
        <v/>
      </c>
      <c r="BJ278" s="9">
        <f>IF((ROW()-6)&lt;=$Q$3,INDEX(LINEST(AH219:AH278,AI219:AT278,TRUE,TRUE),1,6),"")</f>
        <v/>
      </c>
      <c r="BK278" s="9">
        <f>IF((ROW()-6)&lt;=$Q$3,INDEX(LINEST(AH219:AH278,AI219:AT278,TRUE,TRUE),1,5),"")</f>
        <v/>
      </c>
      <c r="BL278" s="9">
        <f>IF((ROW()-6)&lt;=$Q$3,INDEX(LINEST(AH219:AH278,AI219:AT278,TRUE,TRUE),1,4),"")</f>
        <v/>
      </c>
      <c r="BM278" s="9">
        <f>IF((ROW()-6)&lt;=$Q$3,INDEX(LINEST(AH219:AH278,AI219:AT278,TRUE,TRUE),1,3),"")</f>
        <v/>
      </c>
      <c r="BN278" s="9">
        <f>IF((ROW()-6)&lt;=$Q$3,INDEX(LINEST(AH219:AH278,AI219:AT278,TRUE,TRUE),1,2),"")</f>
        <v/>
      </c>
      <c r="BO278" s="9">
        <f>IF((ROW()-6)&lt;=$Q$3,INDEX(LINEST(AH219:AH278,AI219:AT278,TRUE,TRUE),1,1),"")</f>
        <v/>
      </c>
      <c r="BP278" s="10">
        <f>IF((ROW()-6)&lt;=$Q$3,INDEX(LINEST(AH219:AH278,AI219:AT278,TRUE,TRUE),3,1),"")</f>
        <v/>
      </c>
      <c r="BR278" s="9">
        <f>IF(AND((ROW()-6)&lt;=$Q$3,ISNUMBER(BC277)),BC277/$Q$4+BD277*AI278+BE277*AJ278+BF277*AK278+BG277*AL278+BH277*AM278+BI277*AN278+BJ277*AO278+BK277*AP278+BL277*AQ278+BM277*AR278+BN277*AS278+BO277*AT278,"")</f>
        <v/>
      </c>
      <c r="BS278">
        <f>IF(ISNUMBER(BR278),AVERAGE(AH218:AH277),"")</f>
        <v/>
      </c>
      <c r="BT278">
        <f>IF(ISNUMBER(BR278),(AH278-BR278)^2,"")</f>
        <v/>
      </c>
      <c r="BU278">
        <f>IF(ISNUMBER(BR278),AH278^2,"")</f>
        <v/>
      </c>
      <c r="BV278">
        <f>IF(ISNUMBER(BR278),(AH278-BS278)^2,"")</f>
        <v/>
      </c>
    </row>
    <row r="279">
      <c r="O279">
        <f>IF($R279="","",CHOOSE($Q$2,YEAR(R279)*12+MONTH(R279),INT((R279-2)/7),YEAR(R279)*4+ROUNDUP(MONTH(R279)/3)))</f>
        <v/>
      </c>
      <c r="P279">
        <f>IF($R279="","",IF($R280="",1,IF(O279&lt;&gt;O280,1,0)))</f>
        <v/>
      </c>
      <c r="Q279">
        <f>IF(P279=1,SUM($P$7:P279),"")</f>
        <v/>
      </c>
      <c r="R279">
        <f>IF($A279="","",IF(ISNUMBER($A279),$A279,IFERROR(DATEVALUE($A279),NA())))</f>
        <v/>
      </c>
      <c r="S279" s="7">
        <f>IFERROR(INDEX($R$7:$R$60000,MATCH(ROW()-6,$Q$7:$Q$60000,0)),"")</f>
        <v/>
      </c>
      <c r="T279">
        <f>IFERROR(INDEX($B$7:$B$60000,MATCH(ROW()-6,$Q$7:$Q$60000,0)),"")</f>
        <v/>
      </c>
      <c r="U279">
        <f>IFERROR(INDEX($C$7:$C$60000,MATCH(ROW()-6,$Q$7:$Q$60000,0)),"")</f>
        <v/>
      </c>
      <c r="V279">
        <f>IFERROR(INDEX($D$7:$D$60000,MATCH(ROW()-6,$Q$7:$Q$60000,0)),"")</f>
        <v/>
      </c>
      <c r="W279">
        <f>IFERROR(INDEX($E$7:$E$60000,MATCH(ROW()-6,$Q$7:$Q$60000,0)),"")</f>
        <v/>
      </c>
      <c r="X279">
        <f>IFERROR(INDEX($F$7:$F$60000,MATCH(ROW()-6,$Q$7:$Q$60000,0)),"")</f>
        <v/>
      </c>
      <c r="Y279">
        <f>IFERROR(INDEX($G$7:$G$60000,MATCH(ROW()-6,$Q$7:$Q$60000,0)),"")</f>
        <v/>
      </c>
      <c r="Z279">
        <f>IFERROR(INDEX($H$7:$H$60000,MATCH(ROW()-6,$Q$7:$Q$60000,0)),"")</f>
        <v/>
      </c>
      <c r="AA279">
        <f>IFERROR(INDEX($I$7:$I$60000,MATCH(ROW()-6,$Q$7:$Q$60000,0)),"")</f>
        <v/>
      </c>
      <c r="AB279">
        <f>IFERROR(INDEX($J$7:$J$60000,MATCH(ROW()-6,$Q$7:$Q$60000,0)),"")</f>
        <v/>
      </c>
      <c r="AC279">
        <f>IFERROR(INDEX($K$7:$K$60000,MATCH(ROW()-6,$Q$7:$Q$60000,0)),"")</f>
        <v/>
      </c>
      <c r="AD279">
        <f>IFERROR(INDEX($L$7:$L$60000,MATCH(ROW()-6,$Q$7:$Q$60000,0)),"")</f>
        <v/>
      </c>
      <c r="AE279">
        <f>IFERROR(INDEX($M$7:$M$60000,MATCH(ROW()-6,$Q$7:$Q$60000,0)),"")</f>
        <v/>
      </c>
      <c r="AF279">
        <f>IFERROR(INDEX($N$7:$N$60000,MATCH(ROW()-6,$Q$7:$Q$60000,0)),"")</f>
        <v/>
      </c>
      <c r="AH279" s="9">
        <f>IF(OR($S279="",$S278=""),"",LN($T279/$T278))</f>
        <v/>
      </c>
      <c r="AI279" s="9">
        <f>IF(OR($S279="",$S278=""),"",$C$2*LN(U279/U278))</f>
        <v/>
      </c>
      <c r="AJ279" s="9">
        <f>IF(OR($S279="",$S278=""),"",$D$2*(V279-V278))</f>
        <v/>
      </c>
      <c r="AK279" s="9">
        <f>IF(OR($S279="",$S278=""),"",$E$2*(W279-W278))</f>
        <v/>
      </c>
      <c r="AL279" s="9">
        <f>IF(OR($S279="",$S278=""),"",$F$2*LN(X279/X278))</f>
        <v/>
      </c>
      <c r="AM279" s="9">
        <f>IF(OR($S279="",$S278=""),"",$G$2*(Y279-Y278))</f>
        <v/>
      </c>
      <c r="AN279" s="9">
        <f>IF(OR($S279="",$S278=""),"",$H$2*LN(Z279/Z278))</f>
        <v/>
      </c>
      <c r="AO279" s="9">
        <f>IF(OR($S279="",$S278=""),"",$I$2*(AA279-AA278))</f>
        <v/>
      </c>
      <c r="AP279" s="9">
        <f>IF(OR($S279="",$S278=""),"",$J$2*LN(AB279/AB278))</f>
        <v/>
      </c>
      <c r="AQ279" s="9">
        <f>IF(OR($S279="",$S278=""),"",$K$2*(AC279-AC278))</f>
        <v/>
      </c>
      <c r="AR279" s="9">
        <f>IF(OR($S279="",$S278=""),"",$L$2*LN(AD279/AD278))</f>
        <v/>
      </c>
      <c r="AS279" s="9">
        <f>IF(OR($S279="",$S278=""),"",$M$2*LN(AE279/AE278))</f>
        <v/>
      </c>
      <c r="AT279" s="9">
        <f>IF(OR($S279="",$S278=""),"",$N$2*LN(AF279/AF278))</f>
        <v/>
      </c>
      <c r="AV279" s="9">
        <f>IF($AH279="","",$AY$16+$AY$4*AI279+$AY$5*AJ279+$AY$6*AK279+$AY$7*AL279+$AY$8*AM279+$AY$9*AN279+$AY$10*AO279+$AY$11*AP279+$AY$12*AQ279+$AY$13*AR279+$AY$14*AS279+$AY$15*AT279)</f>
        <v/>
      </c>
      <c r="BC279" s="10">
        <f>IF((ROW()-6)&lt;=$Q$3,INDEX(LINEST(AH220:AH279,AI220:AT279,TRUE,TRUE),1,13)*$Q$4,"")</f>
        <v/>
      </c>
      <c r="BD279" s="9">
        <f>IF((ROW()-6)&lt;=$Q$3,INDEX(LINEST(AH220:AH279,AI220:AT279,TRUE,TRUE),1,12),"")</f>
        <v/>
      </c>
      <c r="BE279" s="9">
        <f>IF((ROW()-6)&lt;=$Q$3,INDEX(LINEST(AH220:AH279,AI220:AT279,TRUE,TRUE),1,11),"")</f>
        <v/>
      </c>
      <c r="BF279" s="9">
        <f>IF((ROW()-6)&lt;=$Q$3,INDEX(LINEST(AH220:AH279,AI220:AT279,TRUE,TRUE),1,10),"")</f>
        <v/>
      </c>
      <c r="BG279" s="9">
        <f>IF((ROW()-6)&lt;=$Q$3,INDEX(LINEST(AH220:AH279,AI220:AT279,TRUE,TRUE),1,9),"")</f>
        <v/>
      </c>
      <c r="BH279" s="9">
        <f>IF((ROW()-6)&lt;=$Q$3,INDEX(LINEST(AH220:AH279,AI220:AT279,TRUE,TRUE),1,8),"")</f>
        <v/>
      </c>
      <c r="BI279" s="9">
        <f>IF((ROW()-6)&lt;=$Q$3,INDEX(LINEST(AH220:AH279,AI220:AT279,TRUE,TRUE),1,7),"")</f>
        <v/>
      </c>
      <c r="BJ279" s="9">
        <f>IF((ROW()-6)&lt;=$Q$3,INDEX(LINEST(AH220:AH279,AI220:AT279,TRUE,TRUE),1,6),"")</f>
        <v/>
      </c>
      <c r="BK279" s="9">
        <f>IF((ROW()-6)&lt;=$Q$3,INDEX(LINEST(AH220:AH279,AI220:AT279,TRUE,TRUE),1,5),"")</f>
        <v/>
      </c>
      <c r="BL279" s="9">
        <f>IF((ROW()-6)&lt;=$Q$3,INDEX(LINEST(AH220:AH279,AI220:AT279,TRUE,TRUE),1,4),"")</f>
        <v/>
      </c>
      <c r="BM279" s="9">
        <f>IF((ROW()-6)&lt;=$Q$3,INDEX(LINEST(AH220:AH279,AI220:AT279,TRUE,TRUE),1,3),"")</f>
        <v/>
      </c>
      <c r="BN279" s="9">
        <f>IF((ROW()-6)&lt;=$Q$3,INDEX(LINEST(AH220:AH279,AI220:AT279,TRUE,TRUE),1,2),"")</f>
        <v/>
      </c>
      <c r="BO279" s="9">
        <f>IF((ROW()-6)&lt;=$Q$3,INDEX(LINEST(AH220:AH279,AI220:AT279,TRUE,TRUE),1,1),"")</f>
        <v/>
      </c>
      <c r="BP279" s="10">
        <f>IF((ROW()-6)&lt;=$Q$3,INDEX(LINEST(AH220:AH279,AI220:AT279,TRUE,TRUE),3,1),"")</f>
        <v/>
      </c>
      <c r="BR279" s="9">
        <f>IF(AND((ROW()-6)&lt;=$Q$3,ISNUMBER(BC278)),BC278/$Q$4+BD278*AI279+BE278*AJ279+BF278*AK279+BG278*AL279+BH278*AM279+BI278*AN279+BJ278*AO279+BK278*AP279+BL278*AQ279+BM278*AR279+BN278*AS279+BO278*AT279,"")</f>
        <v/>
      </c>
      <c r="BS279">
        <f>IF(ISNUMBER(BR279),AVERAGE(AH219:AH278),"")</f>
        <v/>
      </c>
      <c r="BT279">
        <f>IF(ISNUMBER(BR279),(AH279-BR279)^2,"")</f>
        <v/>
      </c>
      <c r="BU279">
        <f>IF(ISNUMBER(BR279),AH279^2,"")</f>
        <v/>
      </c>
      <c r="BV279">
        <f>IF(ISNUMBER(BR279),(AH279-BS279)^2,"")</f>
        <v/>
      </c>
    </row>
    <row r="280">
      <c r="O280">
        <f>IF($R280="","",CHOOSE($Q$2,YEAR(R280)*12+MONTH(R280),INT((R280-2)/7),YEAR(R280)*4+ROUNDUP(MONTH(R280)/3)))</f>
        <v/>
      </c>
      <c r="P280">
        <f>IF($R280="","",IF($R281="",1,IF(O280&lt;&gt;O281,1,0)))</f>
        <v/>
      </c>
      <c r="Q280">
        <f>IF(P280=1,SUM($P$7:P280),"")</f>
        <v/>
      </c>
      <c r="R280">
        <f>IF($A280="","",IF(ISNUMBER($A280),$A280,IFERROR(DATEVALUE($A280),NA())))</f>
        <v/>
      </c>
      <c r="S280" s="7">
        <f>IFERROR(INDEX($R$7:$R$60000,MATCH(ROW()-6,$Q$7:$Q$60000,0)),"")</f>
        <v/>
      </c>
      <c r="T280">
        <f>IFERROR(INDEX($B$7:$B$60000,MATCH(ROW()-6,$Q$7:$Q$60000,0)),"")</f>
        <v/>
      </c>
      <c r="U280">
        <f>IFERROR(INDEX($C$7:$C$60000,MATCH(ROW()-6,$Q$7:$Q$60000,0)),"")</f>
        <v/>
      </c>
      <c r="V280">
        <f>IFERROR(INDEX($D$7:$D$60000,MATCH(ROW()-6,$Q$7:$Q$60000,0)),"")</f>
        <v/>
      </c>
      <c r="W280">
        <f>IFERROR(INDEX($E$7:$E$60000,MATCH(ROW()-6,$Q$7:$Q$60000,0)),"")</f>
        <v/>
      </c>
      <c r="X280">
        <f>IFERROR(INDEX($F$7:$F$60000,MATCH(ROW()-6,$Q$7:$Q$60000,0)),"")</f>
        <v/>
      </c>
      <c r="Y280">
        <f>IFERROR(INDEX($G$7:$G$60000,MATCH(ROW()-6,$Q$7:$Q$60000,0)),"")</f>
        <v/>
      </c>
      <c r="Z280">
        <f>IFERROR(INDEX($H$7:$H$60000,MATCH(ROW()-6,$Q$7:$Q$60000,0)),"")</f>
        <v/>
      </c>
      <c r="AA280">
        <f>IFERROR(INDEX($I$7:$I$60000,MATCH(ROW()-6,$Q$7:$Q$60000,0)),"")</f>
        <v/>
      </c>
      <c r="AB280">
        <f>IFERROR(INDEX($J$7:$J$60000,MATCH(ROW()-6,$Q$7:$Q$60000,0)),"")</f>
        <v/>
      </c>
      <c r="AC280">
        <f>IFERROR(INDEX($K$7:$K$60000,MATCH(ROW()-6,$Q$7:$Q$60000,0)),"")</f>
        <v/>
      </c>
      <c r="AD280">
        <f>IFERROR(INDEX($L$7:$L$60000,MATCH(ROW()-6,$Q$7:$Q$60000,0)),"")</f>
        <v/>
      </c>
      <c r="AE280">
        <f>IFERROR(INDEX($M$7:$M$60000,MATCH(ROW()-6,$Q$7:$Q$60000,0)),"")</f>
        <v/>
      </c>
      <c r="AF280">
        <f>IFERROR(INDEX($N$7:$N$60000,MATCH(ROW()-6,$Q$7:$Q$60000,0)),"")</f>
        <v/>
      </c>
      <c r="AH280" s="9">
        <f>IF(OR($S280="",$S279=""),"",LN($T280/$T279))</f>
        <v/>
      </c>
      <c r="AI280" s="9">
        <f>IF(OR($S280="",$S279=""),"",$C$2*LN(U280/U279))</f>
        <v/>
      </c>
      <c r="AJ280" s="9">
        <f>IF(OR($S280="",$S279=""),"",$D$2*(V280-V279))</f>
        <v/>
      </c>
      <c r="AK280" s="9">
        <f>IF(OR($S280="",$S279=""),"",$E$2*(W280-W279))</f>
        <v/>
      </c>
      <c r="AL280" s="9">
        <f>IF(OR($S280="",$S279=""),"",$F$2*LN(X280/X279))</f>
        <v/>
      </c>
      <c r="AM280" s="9">
        <f>IF(OR($S280="",$S279=""),"",$G$2*(Y280-Y279))</f>
        <v/>
      </c>
      <c r="AN280" s="9">
        <f>IF(OR($S280="",$S279=""),"",$H$2*LN(Z280/Z279))</f>
        <v/>
      </c>
      <c r="AO280" s="9">
        <f>IF(OR($S280="",$S279=""),"",$I$2*(AA280-AA279))</f>
        <v/>
      </c>
      <c r="AP280" s="9">
        <f>IF(OR($S280="",$S279=""),"",$J$2*LN(AB280/AB279))</f>
        <v/>
      </c>
      <c r="AQ280" s="9">
        <f>IF(OR($S280="",$S279=""),"",$K$2*(AC280-AC279))</f>
        <v/>
      </c>
      <c r="AR280" s="9">
        <f>IF(OR($S280="",$S279=""),"",$L$2*LN(AD280/AD279))</f>
        <v/>
      </c>
      <c r="AS280" s="9">
        <f>IF(OR($S280="",$S279=""),"",$M$2*LN(AE280/AE279))</f>
        <v/>
      </c>
      <c r="AT280" s="9">
        <f>IF(OR($S280="",$S279=""),"",$N$2*LN(AF280/AF279))</f>
        <v/>
      </c>
      <c r="AV280" s="9">
        <f>IF($AH280="","",$AY$16+$AY$4*AI280+$AY$5*AJ280+$AY$6*AK280+$AY$7*AL280+$AY$8*AM280+$AY$9*AN280+$AY$10*AO280+$AY$11*AP280+$AY$12*AQ280+$AY$13*AR280+$AY$14*AS280+$AY$15*AT280)</f>
        <v/>
      </c>
      <c r="BC280" s="10">
        <f>IF((ROW()-6)&lt;=$Q$3,INDEX(LINEST(AH221:AH280,AI221:AT280,TRUE,TRUE),1,13)*$Q$4,"")</f>
        <v/>
      </c>
      <c r="BD280" s="9">
        <f>IF((ROW()-6)&lt;=$Q$3,INDEX(LINEST(AH221:AH280,AI221:AT280,TRUE,TRUE),1,12),"")</f>
        <v/>
      </c>
      <c r="BE280" s="9">
        <f>IF((ROW()-6)&lt;=$Q$3,INDEX(LINEST(AH221:AH280,AI221:AT280,TRUE,TRUE),1,11),"")</f>
        <v/>
      </c>
      <c r="BF280" s="9">
        <f>IF((ROW()-6)&lt;=$Q$3,INDEX(LINEST(AH221:AH280,AI221:AT280,TRUE,TRUE),1,10),"")</f>
        <v/>
      </c>
      <c r="BG280" s="9">
        <f>IF((ROW()-6)&lt;=$Q$3,INDEX(LINEST(AH221:AH280,AI221:AT280,TRUE,TRUE),1,9),"")</f>
        <v/>
      </c>
      <c r="BH280" s="9">
        <f>IF((ROW()-6)&lt;=$Q$3,INDEX(LINEST(AH221:AH280,AI221:AT280,TRUE,TRUE),1,8),"")</f>
        <v/>
      </c>
      <c r="BI280" s="9">
        <f>IF((ROW()-6)&lt;=$Q$3,INDEX(LINEST(AH221:AH280,AI221:AT280,TRUE,TRUE),1,7),"")</f>
        <v/>
      </c>
      <c r="BJ280" s="9">
        <f>IF((ROW()-6)&lt;=$Q$3,INDEX(LINEST(AH221:AH280,AI221:AT280,TRUE,TRUE),1,6),"")</f>
        <v/>
      </c>
      <c r="BK280" s="9">
        <f>IF((ROW()-6)&lt;=$Q$3,INDEX(LINEST(AH221:AH280,AI221:AT280,TRUE,TRUE),1,5),"")</f>
        <v/>
      </c>
      <c r="BL280" s="9">
        <f>IF((ROW()-6)&lt;=$Q$3,INDEX(LINEST(AH221:AH280,AI221:AT280,TRUE,TRUE),1,4),"")</f>
        <v/>
      </c>
      <c r="BM280" s="9">
        <f>IF((ROW()-6)&lt;=$Q$3,INDEX(LINEST(AH221:AH280,AI221:AT280,TRUE,TRUE),1,3),"")</f>
        <v/>
      </c>
      <c r="BN280" s="9">
        <f>IF((ROW()-6)&lt;=$Q$3,INDEX(LINEST(AH221:AH280,AI221:AT280,TRUE,TRUE),1,2),"")</f>
        <v/>
      </c>
      <c r="BO280" s="9">
        <f>IF((ROW()-6)&lt;=$Q$3,INDEX(LINEST(AH221:AH280,AI221:AT280,TRUE,TRUE),1,1),"")</f>
        <v/>
      </c>
      <c r="BP280" s="10">
        <f>IF((ROW()-6)&lt;=$Q$3,INDEX(LINEST(AH221:AH280,AI221:AT280,TRUE,TRUE),3,1),"")</f>
        <v/>
      </c>
      <c r="BR280" s="9">
        <f>IF(AND((ROW()-6)&lt;=$Q$3,ISNUMBER(BC279)),BC279/$Q$4+BD279*AI280+BE279*AJ280+BF279*AK280+BG279*AL280+BH279*AM280+BI279*AN280+BJ279*AO280+BK279*AP280+BL279*AQ280+BM279*AR280+BN279*AS280+BO279*AT280,"")</f>
        <v/>
      </c>
      <c r="BS280">
        <f>IF(ISNUMBER(BR280),AVERAGE(AH220:AH279),"")</f>
        <v/>
      </c>
      <c r="BT280">
        <f>IF(ISNUMBER(BR280),(AH280-BR280)^2,"")</f>
        <v/>
      </c>
      <c r="BU280">
        <f>IF(ISNUMBER(BR280),AH280^2,"")</f>
        <v/>
      </c>
      <c r="BV280">
        <f>IF(ISNUMBER(BR280),(AH280-BS280)^2,"")</f>
        <v/>
      </c>
    </row>
    <row r="281">
      <c r="O281">
        <f>IF($R281="","",CHOOSE($Q$2,YEAR(R281)*12+MONTH(R281),INT((R281-2)/7),YEAR(R281)*4+ROUNDUP(MONTH(R281)/3)))</f>
        <v/>
      </c>
      <c r="P281">
        <f>IF($R281="","",IF($R282="",1,IF(O281&lt;&gt;O282,1,0)))</f>
        <v/>
      </c>
      <c r="Q281">
        <f>IF(P281=1,SUM($P$7:P281),"")</f>
        <v/>
      </c>
      <c r="R281">
        <f>IF($A281="","",IF(ISNUMBER($A281),$A281,IFERROR(DATEVALUE($A281),NA())))</f>
        <v/>
      </c>
      <c r="S281" s="7">
        <f>IFERROR(INDEX($R$7:$R$60000,MATCH(ROW()-6,$Q$7:$Q$60000,0)),"")</f>
        <v/>
      </c>
      <c r="T281">
        <f>IFERROR(INDEX($B$7:$B$60000,MATCH(ROW()-6,$Q$7:$Q$60000,0)),"")</f>
        <v/>
      </c>
      <c r="U281">
        <f>IFERROR(INDEX($C$7:$C$60000,MATCH(ROW()-6,$Q$7:$Q$60000,0)),"")</f>
        <v/>
      </c>
      <c r="V281">
        <f>IFERROR(INDEX($D$7:$D$60000,MATCH(ROW()-6,$Q$7:$Q$60000,0)),"")</f>
        <v/>
      </c>
      <c r="W281">
        <f>IFERROR(INDEX($E$7:$E$60000,MATCH(ROW()-6,$Q$7:$Q$60000,0)),"")</f>
        <v/>
      </c>
      <c r="X281">
        <f>IFERROR(INDEX($F$7:$F$60000,MATCH(ROW()-6,$Q$7:$Q$60000,0)),"")</f>
        <v/>
      </c>
      <c r="Y281">
        <f>IFERROR(INDEX($G$7:$G$60000,MATCH(ROW()-6,$Q$7:$Q$60000,0)),"")</f>
        <v/>
      </c>
      <c r="Z281">
        <f>IFERROR(INDEX($H$7:$H$60000,MATCH(ROW()-6,$Q$7:$Q$60000,0)),"")</f>
        <v/>
      </c>
      <c r="AA281">
        <f>IFERROR(INDEX($I$7:$I$60000,MATCH(ROW()-6,$Q$7:$Q$60000,0)),"")</f>
        <v/>
      </c>
      <c r="AB281">
        <f>IFERROR(INDEX($J$7:$J$60000,MATCH(ROW()-6,$Q$7:$Q$60000,0)),"")</f>
        <v/>
      </c>
      <c r="AC281">
        <f>IFERROR(INDEX($K$7:$K$60000,MATCH(ROW()-6,$Q$7:$Q$60000,0)),"")</f>
        <v/>
      </c>
      <c r="AD281">
        <f>IFERROR(INDEX($L$7:$L$60000,MATCH(ROW()-6,$Q$7:$Q$60000,0)),"")</f>
        <v/>
      </c>
      <c r="AE281">
        <f>IFERROR(INDEX($M$7:$M$60000,MATCH(ROW()-6,$Q$7:$Q$60000,0)),"")</f>
        <v/>
      </c>
      <c r="AF281">
        <f>IFERROR(INDEX($N$7:$N$60000,MATCH(ROW()-6,$Q$7:$Q$60000,0)),"")</f>
        <v/>
      </c>
      <c r="AH281" s="9">
        <f>IF(OR($S281="",$S280=""),"",LN($T281/$T280))</f>
        <v/>
      </c>
      <c r="AI281" s="9">
        <f>IF(OR($S281="",$S280=""),"",$C$2*LN(U281/U280))</f>
        <v/>
      </c>
      <c r="AJ281" s="9">
        <f>IF(OR($S281="",$S280=""),"",$D$2*(V281-V280))</f>
        <v/>
      </c>
      <c r="AK281" s="9">
        <f>IF(OR($S281="",$S280=""),"",$E$2*(W281-W280))</f>
        <v/>
      </c>
      <c r="AL281" s="9">
        <f>IF(OR($S281="",$S280=""),"",$F$2*LN(X281/X280))</f>
        <v/>
      </c>
      <c r="AM281" s="9">
        <f>IF(OR($S281="",$S280=""),"",$G$2*(Y281-Y280))</f>
        <v/>
      </c>
      <c r="AN281" s="9">
        <f>IF(OR($S281="",$S280=""),"",$H$2*LN(Z281/Z280))</f>
        <v/>
      </c>
      <c r="AO281" s="9">
        <f>IF(OR($S281="",$S280=""),"",$I$2*(AA281-AA280))</f>
        <v/>
      </c>
      <c r="AP281" s="9">
        <f>IF(OR($S281="",$S280=""),"",$J$2*LN(AB281/AB280))</f>
        <v/>
      </c>
      <c r="AQ281" s="9">
        <f>IF(OR($S281="",$S280=""),"",$K$2*(AC281-AC280))</f>
        <v/>
      </c>
      <c r="AR281" s="9">
        <f>IF(OR($S281="",$S280=""),"",$L$2*LN(AD281/AD280))</f>
        <v/>
      </c>
      <c r="AS281" s="9">
        <f>IF(OR($S281="",$S280=""),"",$M$2*LN(AE281/AE280))</f>
        <v/>
      </c>
      <c r="AT281" s="9">
        <f>IF(OR($S281="",$S280=""),"",$N$2*LN(AF281/AF280))</f>
        <v/>
      </c>
      <c r="AV281" s="9">
        <f>IF($AH281="","",$AY$16+$AY$4*AI281+$AY$5*AJ281+$AY$6*AK281+$AY$7*AL281+$AY$8*AM281+$AY$9*AN281+$AY$10*AO281+$AY$11*AP281+$AY$12*AQ281+$AY$13*AR281+$AY$14*AS281+$AY$15*AT281)</f>
        <v/>
      </c>
      <c r="BC281" s="10">
        <f>IF((ROW()-6)&lt;=$Q$3,INDEX(LINEST(AH222:AH281,AI222:AT281,TRUE,TRUE),1,13)*$Q$4,"")</f>
        <v/>
      </c>
      <c r="BD281" s="9">
        <f>IF((ROW()-6)&lt;=$Q$3,INDEX(LINEST(AH222:AH281,AI222:AT281,TRUE,TRUE),1,12),"")</f>
        <v/>
      </c>
      <c r="BE281" s="9">
        <f>IF((ROW()-6)&lt;=$Q$3,INDEX(LINEST(AH222:AH281,AI222:AT281,TRUE,TRUE),1,11),"")</f>
        <v/>
      </c>
      <c r="BF281" s="9">
        <f>IF((ROW()-6)&lt;=$Q$3,INDEX(LINEST(AH222:AH281,AI222:AT281,TRUE,TRUE),1,10),"")</f>
        <v/>
      </c>
      <c r="BG281" s="9">
        <f>IF((ROW()-6)&lt;=$Q$3,INDEX(LINEST(AH222:AH281,AI222:AT281,TRUE,TRUE),1,9),"")</f>
        <v/>
      </c>
      <c r="BH281" s="9">
        <f>IF((ROW()-6)&lt;=$Q$3,INDEX(LINEST(AH222:AH281,AI222:AT281,TRUE,TRUE),1,8),"")</f>
        <v/>
      </c>
      <c r="BI281" s="9">
        <f>IF((ROW()-6)&lt;=$Q$3,INDEX(LINEST(AH222:AH281,AI222:AT281,TRUE,TRUE),1,7),"")</f>
        <v/>
      </c>
      <c r="BJ281" s="9">
        <f>IF((ROW()-6)&lt;=$Q$3,INDEX(LINEST(AH222:AH281,AI222:AT281,TRUE,TRUE),1,6),"")</f>
        <v/>
      </c>
      <c r="BK281" s="9">
        <f>IF((ROW()-6)&lt;=$Q$3,INDEX(LINEST(AH222:AH281,AI222:AT281,TRUE,TRUE),1,5),"")</f>
        <v/>
      </c>
      <c r="BL281" s="9">
        <f>IF((ROW()-6)&lt;=$Q$3,INDEX(LINEST(AH222:AH281,AI222:AT281,TRUE,TRUE),1,4),"")</f>
        <v/>
      </c>
      <c r="BM281" s="9">
        <f>IF((ROW()-6)&lt;=$Q$3,INDEX(LINEST(AH222:AH281,AI222:AT281,TRUE,TRUE),1,3),"")</f>
        <v/>
      </c>
      <c r="BN281" s="9">
        <f>IF((ROW()-6)&lt;=$Q$3,INDEX(LINEST(AH222:AH281,AI222:AT281,TRUE,TRUE),1,2),"")</f>
        <v/>
      </c>
      <c r="BO281" s="9">
        <f>IF((ROW()-6)&lt;=$Q$3,INDEX(LINEST(AH222:AH281,AI222:AT281,TRUE,TRUE),1,1),"")</f>
        <v/>
      </c>
      <c r="BP281" s="10">
        <f>IF((ROW()-6)&lt;=$Q$3,INDEX(LINEST(AH222:AH281,AI222:AT281,TRUE,TRUE),3,1),"")</f>
        <v/>
      </c>
      <c r="BR281" s="9">
        <f>IF(AND((ROW()-6)&lt;=$Q$3,ISNUMBER(BC280)),BC280/$Q$4+BD280*AI281+BE280*AJ281+BF280*AK281+BG280*AL281+BH280*AM281+BI280*AN281+BJ280*AO281+BK280*AP281+BL280*AQ281+BM280*AR281+BN280*AS281+BO280*AT281,"")</f>
        <v/>
      </c>
      <c r="BS281">
        <f>IF(ISNUMBER(BR281),AVERAGE(AH221:AH280),"")</f>
        <v/>
      </c>
      <c r="BT281">
        <f>IF(ISNUMBER(BR281),(AH281-BR281)^2,"")</f>
        <v/>
      </c>
      <c r="BU281">
        <f>IF(ISNUMBER(BR281),AH281^2,"")</f>
        <v/>
      </c>
      <c r="BV281">
        <f>IF(ISNUMBER(BR281),(AH281-BS281)^2,"")</f>
        <v/>
      </c>
    </row>
    <row r="282">
      <c r="O282">
        <f>IF($R282="","",CHOOSE($Q$2,YEAR(R282)*12+MONTH(R282),INT((R282-2)/7),YEAR(R282)*4+ROUNDUP(MONTH(R282)/3)))</f>
        <v/>
      </c>
      <c r="P282">
        <f>IF($R282="","",IF($R283="",1,IF(O282&lt;&gt;O283,1,0)))</f>
        <v/>
      </c>
      <c r="Q282">
        <f>IF(P282=1,SUM($P$7:P282),"")</f>
        <v/>
      </c>
      <c r="R282">
        <f>IF($A282="","",IF(ISNUMBER($A282),$A282,IFERROR(DATEVALUE($A282),NA())))</f>
        <v/>
      </c>
      <c r="S282" s="7">
        <f>IFERROR(INDEX($R$7:$R$60000,MATCH(ROW()-6,$Q$7:$Q$60000,0)),"")</f>
        <v/>
      </c>
      <c r="T282">
        <f>IFERROR(INDEX($B$7:$B$60000,MATCH(ROW()-6,$Q$7:$Q$60000,0)),"")</f>
        <v/>
      </c>
      <c r="U282">
        <f>IFERROR(INDEX($C$7:$C$60000,MATCH(ROW()-6,$Q$7:$Q$60000,0)),"")</f>
        <v/>
      </c>
      <c r="V282">
        <f>IFERROR(INDEX($D$7:$D$60000,MATCH(ROW()-6,$Q$7:$Q$60000,0)),"")</f>
        <v/>
      </c>
      <c r="W282">
        <f>IFERROR(INDEX($E$7:$E$60000,MATCH(ROW()-6,$Q$7:$Q$60000,0)),"")</f>
        <v/>
      </c>
      <c r="X282">
        <f>IFERROR(INDEX($F$7:$F$60000,MATCH(ROW()-6,$Q$7:$Q$60000,0)),"")</f>
        <v/>
      </c>
      <c r="Y282">
        <f>IFERROR(INDEX($G$7:$G$60000,MATCH(ROW()-6,$Q$7:$Q$60000,0)),"")</f>
        <v/>
      </c>
      <c r="Z282">
        <f>IFERROR(INDEX($H$7:$H$60000,MATCH(ROW()-6,$Q$7:$Q$60000,0)),"")</f>
        <v/>
      </c>
      <c r="AA282">
        <f>IFERROR(INDEX($I$7:$I$60000,MATCH(ROW()-6,$Q$7:$Q$60000,0)),"")</f>
        <v/>
      </c>
      <c r="AB282">
        <f>IFERROR(INDEX($J$7:$J$60000,MATCH(ROW()-6,$Q$7:$Q$60000,0)),"")</f>
        <v/>
      </c>
      <c r="AC282">
        <f>IFERROR(INDEX($K$7:$K$60000,MATCH(ROW()-6,$Q$7:$Q$60000,0)),"")</f>
        <v/>
      </c>
      <c r="AD282">
        <f>IFERROR(INDEX($L$7:$L$60000,MATCH(ROW()-6,$Q$7:$Q$60000,0)),"")</f>
        <v/>
      </c>
      <c r="AE282">
        <f>IFERROR(INDEX($M$7:$M$60000,MATCH(ROW()-6,$Q$7:$Q$60000,0)),"")</f>
        <v/>
      </c>
      <c r="AF282">
        <f>IFERROR(INDEX($N$7:$N$60000,MATCH(ROW()-6,$Q$7:$Q$60000,0)),"")</f>
        <v/>
      </c>
      <c r="AH282" s="9">
        <f>IF(OR($S282="",$S281=""),"",LN($T282/$T281))</f>
        <v/>
      </c>
      <c r="AI282" s="9">
        <f>IF(OR($S282="",$S281=""),"",$C$2*LN(U282/U281))</f>
        <v/>
      </c>
      <c r="AJ282" s="9">
        <f>IF(OR($S282="",$S281=""),"",$D$2*(V282-V281))</f>
        <v/>
      </c>
      <c r="AK282" s="9">
        <f>IF(OR($S282="",$S281=""),"",$E$2*(W282-W281))</f>
        <v/>
      </c>
      <c r="AL282" s="9">
        <f>IF(OR($S282="",$S281=""),"",$F$2*LN(X282/X281))</f>
        <v/>
      </c>
      <c r="AM282" s="9">
        <f>IF(OR($S282="",$S281=""),"",$G$2*(Y282-Y281))</f>
        <v/>
      </c>
      <c r="AN282" s="9">
        <f>IF(OR($S282="",$S281=""),"",$H$2*LN(Z282/Z281))</f>
        <v/>
      </c>
      <c r="AO282" s="9">
        <f>IF(OR($S282="",$S281=""),"",$I$2*(AA282-AA281))</f>
        <v/>
      </c>
      <c r="AP282" s="9">
        <f>IF(OR($S282="",$S281=""),"",$J$2*LN(AB282/AB281))</f>
        <v/>
      </c>
      <c r="AQ282" s="9">
        <f>IF(OR($S282="",$S281=""),"",$K$2*(AC282-AC281))</f>
        <v/>
      </c>
      <c r="AR282" s="9">
        <f>IF(OR($S282="",$S281=""),"",$L$2*LN(AD282/AD281))</f>
        <v/>
      </c>
      <c r="AS282" s="9">
        <f>IF(OR($S282="",$S281=""),"",$M$2*LN(AE282/AE281))</f>
        <v/>
      </c>
      <c r="AT282" s="9">
        <f>IF(OR($S282="",$S281=""),"",$N$2*LN(AF282/AF281))</f>
        <v/>
      </c>
      <c r="AV282" s="9">
        <f>IF($AH282="","",$AY$16+$AY$4*AI282+$AY$5*AJ282+$AY$6*AK282+$AY$7*AL282+$AY$8*AM282+$AY$9*AN282+$AY$10*AO282+$AY$11*AP282+$AY$12*AQ282+$AY$13*AR282+$AY$14*AS282+$AY$15*AT282)</f>
        <v/>
      </c>
      <c r="BC282" s="10">
        <f>IF((ROW()-6)&lt;=$Q$3,INDEX(LINEST(AH223:AH282,AI223:AT282,TRUE,TRUE),1,13)*$Q$4,"")</f>
        <v/>
      </c>
      <c r="BD282" s="9">
        <f>IF((ROW()-6)&lt;=$Q$3,INDEX(LINEST(AH223:AH282,AI223:AT282,TRUE,TRUE),1,12),"")</f>
        <v/>
      </c>
      <c r="BE282" s="9">
        <f>IF((ROW()-6)&lt;=$Q$3,INDEX(LINEST(AH223:AH282,AI223:AT282,TRUE,TRUE),1,11),"")</f>
        <v/>
      </c>
      <c r="BF282" s="9">
        <f>IF((ROW()-6)&lt;=$Q$3,INDEX(LINEST(AH223:AH282,AI223:AT282,TRUE,TRUE),1,10),"")</f>
        <v/>
      </c>
      <c r="BG282" s="9">
        <f>IF((ROW()-6)&lt;=$Q$3,INDEX(LINEST(AH223:AH282,AI223:AT282,TRUE,TRUE),1,9),"")</f>
        <v/>
      </c>
      <c r="BH282" s="9">
        <f>IF((ROW()-6)&lt;=$Q$3,INDEX(LINEST(AH223:AH282,AI223:AT282,TRUE,TRUE),1,8),"")</f>
        <v/>
      </c>
      <c r="BI282" s="9">
        <f>IF((ROW()-6)&lt;=$Q$3,INDEX(LINEST(AH223:AH282,AI223:AT282,TRUE,TRUE),1,7),"")</f>
        <v/>
      </c>
      <c r="BJ282" s="9">
        <f>IF((ROW()-6)&lt;=$Q$3,INDEX(LINEST(AH223:AH282,AI223:AT282,TRUE,TRUE),1,6),"")</f>
        <v/>
      </c>
      <c r="BK282" s="9">
        <f>IF((ROW()-6)&lt;=$Q$3,INDEX(LINEST(AH223:AH282,AI223:AT282,TRUE,TRUE),1,5),"")</f>
        <v/>
      </c>
      <c r="BL282" s="9">
        <f>IF((ROW()-6)&lt;=$Q$3,INDEX(LINEST(AH223:AH282,AI223:AT282,TRUE,TRUE),1,4),"")</f>
        <v/>
      </c>
      <c r="BM282" s="9">
        <f>IF((ROW()-6)&lt;=$Q$3,INDEX(LINEST(AH223:AH282,AI223:AT282,TRUE,TRUE),1,3),"")</f>
        <v/>
      </c>
      <c r="BN282" s="9">
        <f>IF((ROW()-6)&lt;=$Q$3,INDEX(LINEST(AH223:AH282,AI223:AT282,TRUE,TRUE),1,2),"")</f>
        <v/>
      </c>
      <c r="BO282" s="9">
        <f>IF((ROW()-6)&lt;=$Q$3,INDEX(LINEST(AH223:AH282,AI223:AT282,TRUE,TRUE),1,1),"")</f>
        <v/>
      </c>
      <c r="BP282" s="10">
        <f>IF((ROW()-6)&lt;=$Q$3,INDEX(LINEST(AH223:AH282,AI223:AT282,TRUE,TRUE),3,1),"")</f>
        <v/>
      </c>
      <c r="BR282" s="9">
        <f>IF(AND((ROW()-6)&lt;=$Q$3,ISNUMBER(BC281)),BC281/$Q$4+BD281*AI282+BE281*AJ282+BF281*AK282+BG281*AL282+BH281*AM282+BI281*AN282+BJ281*AO282+BK281*AP282+BL281*AQ282+BM281*AR282+BN281*AS282+BO281*AT282,"")</f>
        <v/>
      </c>
      <c r="BS282">
        <f>IF(ISNUMBER(BR282),AVERAGE(AH222:AH281),"")</f>
        <v/>
      </c>
      <c r="BT282">
        <f>IF(ISNUMBER(BR282),(AH282-BR282)^2,"")</f>
        <v/>
      </c>
      <c r="BU282">
        <f>IF(ISNUMBER(BR282),AH282^2,"")</f>
        <v/>
      </c>
      <c r="BV282">
        <f>IF(ISNUMBER(BR282),(AH282-BS282)^2,"")</f>
        <v/>
      </c>
    </row>
    <row r="283">
      <c r="O283">
        <f>IF($R283="","",CHOOSE($Q$2,YEAR(R283)*12+MONTH(R283),INT((R283-2)/7),YEAR(R283)*4+ROUNDUP(MONTH(R283)/3)))</f>
        <v/>
      </c>
      <c r="P283">
        <f>IF($R283="","",IF($R284="",1,IF(O283&lt;&gt;O284,1,0)))</f>
        <v/>
      </c>
      <c r="Q283">
        <f>IF(P283=1,SUM($P$7:P283),"")</f>
        <v/>
      </c>
      <c r="R283">
        <f>IF($A283="","",IF(ISNUMBER($A283),$A283,IFERROR(DATEVALUE($A283),NA())))</f>
        <v/>
      </c>
      <c r="S283" s="7">
        <f>IFERROR(INDEX($R$7:$R$60000,MATCH(ROW()-6,$Q$7:$Q$60000,0)),"")</f>
        <v/>
      </c>
      <c r="T283">
        <f>IFERROR(INDEX($B$7:$B$60000,MATCH(ROW()-6,$Q$7:$Q$60000,0)),"")</f>
        <v/>
      </c>
      <c r="U283">
        <f>IFERROR(INDEX($C$7:$C$60000,MATCH(ROW()-6,$Q$7:$Q$60000,0)),"")</f>
        <v/>
      </c>
      <c r="V283">
        <f>IFERROR(INDEX($D$7:$D$60000,MATCH(ROW()-6,$Q$7:$Q$60000,0)),"")</f>
        <v/>
      </c>
      <c r="W283">
        <f>IFERROR(INDEX($E$7:$E$60000,MATCH(ROW()-6,$Q$7:$Q$60000,0)),"")</f>
        <v/>
      </c>
      <c r="X283">
        <f>IFERROR(INDEX($F$7:$F$60000,MATCH(ROW()-6,$Q$7:$Q$60000,0)),"")</f>
        <v/>
      </c>
      <c r="Y283">
        <f>IFERROR(INDEX($G$7:$G$60000,MATCH(ROW()-6,$Q$7:$Q$60000,0)),"")</f>
        <v/>
      </c>
      <c r="Z283">
        <f>IFERROR(INDEX($H$7:$H$60000,MATCH(ROW()-6,$Q$7:$Q$60000,0)),"")</f>
        <v/>
      </c>
      <c r="AA283">
        <f>IFERROR(INDEX($I$7:$I$60000,MATCH(ROW()-6,$Q$7:$Q$60000,0)),"")</f>
        <v/>
      </c>
      <c r="AB283">
        <f>IFERROR(INDEX($J$7:$J$60000,MATCH(ROW()-6,$Q$7:$Q$60000,0)),"")</f>
        <v/>
      </c>
      <c r="AC283">
        <f>IFERROR(INDEX($K$7:$K$60000,MATCH(ROW()-6,$Q$7:$Q$60000,0)),"")</f>
        <v/>
      </c>
      <c r="AD283">
        <f>IFERROR(INDEX($L$7:$L$60000,MATCH(ROW()-6,$Q$7:$Q$60000,0)),"")</f>
        <v/>
      </c>
      <c r="AE283">
        <f>IFERROR(INDEX($M$7:$M$60000,MATCH(ROW()-6,$Q$7:$Q$60000,0)),"")</f>
        <v/>
      </c>
      <c r="AF283">
        <f>IFERROR(INDEX($N$7:$N$60000,MATCH(ROW()-6,$Q$7:$Q$60000,0)),"")</f>
        <v/>
      </c>
      <c r="AH283" s="9">
        <f>IF(OR($S283="",$S282=""),"",LN($T283/$T282))</f>
        <v/>
      </c>
      <c r="AI283" s="9">
        <f>IF(OR($S283="",$S282=""),"",$C$2*LN(U283/U282))</f>
        <v/>
      </c>
      <c r="AJ283" s="9">
        <f>IF(OR($S283="",$S282=""),"",$D$2*(V283-V282))</f>
        <v/>
      </c>
      <c r="AK283" s="9">
        <f>IF(OR($S283="",$S282=""),"",$E$2*(W283-W282))</f>
        <v/>
      </c>
      <c r="AL283" s="9">
        <f>IF(OR($S283="",$S282=""),"",$F$2*LN(X283/X282))</f>
        <v/>
      </c>
      <c r="AM283" s="9">
        <f>IF(OR($S283="",$S282=""),"",$G$2*(Y283-Y282))</f>
        <v/>
      </c>
      <c r="AN283" s="9">
        <f>IF(OR($S283="",$S282=""),"",$H$2*LN(Z283/Z282))</f>
        <v/>
      </c>
      <c r="AO283" s="9">
        <f>IF(OR($S283="",$S282=""),"",$I$2*(AA283-AA282))</f>
        <v/>
      </c>
      <c r="AP283" s="9">
        <f>IF(OR($S283="",$S282=""),"",$J$2*LN(AB283/AB282))</f>
        <v/>
      </c>
      <c r="AQ283" s="9">
        <f>IF(OR($S283="",$S282=""),"",$K$2*(AC283-AC282))</f>
        <v/>
      </c>
      <c r="AR283" s="9">
        <f>IF(OR($S283="",$S282=""),"",$L$2*LN(AD283/AD282))</f>
        <v/>
      </c>
      <c r="AS283" s="9">
        <f>IF(OR($S283="",$S282=""),"",$M$2*LN(AE283/AE282))</f>
        <v/>
      </c>
      <c r="AT283" s="9">
        <f>IF(OR($S283="",$S282=""),"",$N$2*LN(AF283/AF282))</f>
        <v/>
      </c>
      <c r="AV283" s="9">
        <f>IF($AH283="","",$AY$16+$AY$4*AI283+$AY$5*AJ283+$AY$6*AK283+$AY$7*AL283+$AY$8*AM283+$AY$9*AN283+$AY$10*AO283+$AY$11*AP283+$AY$12*AQ283+$AY$13*AR283+$AY$14*AS283+$AY$15*AT283)</f>
        <v/>
      </c>
      <c r="BC283" s="10">
        <f>IF((ROW()-6)&lt;=$Q$3,INDEX(LINEST(AH224:AH283,AI224:AT283,TRUE,TRUE),1,13)*$Q$4,"")</f>
        <v/>
      </c>
      <c r="BD283" s="9">
        <f>IF((ROW()-6)&lt;=$Q$3,INDEX(LINEST(AH224:AH283,AI224:AT283,TRUE,TRUE),1,12),"")</f>
        <v/>
      </c>
      <c r="BE283" s="9">
        <f>IF((ROW()-6)&lt;=$Q$3,INDEX(LINEST(AH224:AH283,AI224:AT283,TRUE,TRUE),1,11),"")</f>
        <v/>
      </c>
      <c r="BF283" s="9">
        <f>IF((ROW()-6)&lt;=$Q$3,INDEX(LINEST(AH224:AH283,AI224:AT283,TRUE,TRUE),1,10),"")</f>
        <v/>
      </c>
      <c r="BG283" s="9">
        <f>IF((ROW()-6)&lt;=$Q$3,INDEX(LINEST(AH224:AH283,AI224:AT283,TRUE,TRUE),1,9),"")</f>
        <v/>
      </c>
      <c r="BH283" s="9">
        <f>IF((ROW()-6)&lt;=$Q$3,INDEX(LINEST(AH224:AH283,AI224:AT283,TRUE,TRUE),1,8),"")</f>
        <v/>
      </c>
      <c r="BI283" s="9">
        <f>IF((ROW()-6)&lt;=$Q$3,INDEX(LINEST(AH224:AH283,AI224:AT283,TRUE,TRUE),1,7),"")</f>
        <v/>
      </c>
      <c r="BJ283" s="9">
        <f>IF((ROW()-6)&lt;=$Q$3,INDEX(LINEST(AH224:AH283,AI224:AT283,TRUE,TRUE),1,6),"")</f>
        <v/>
      </c>
      <c r="BK283" s="9">
        <f>IF((ROW()-6)&lt;=$Q$3,INDEX(LINEST(AH224:AH283,AI224:AT283,TRUE,TRUE),1,5),"")</f>
        <v/>
      </c>
      <c r="BL283" s="9">
        <f>IF((ROW()-6)&lt;=$Q$3,INDEX(LINEST(AH224:AH283,AI224:AT283,TRUE,TRUE),1,4),"")</f>
        <v/>
      </c>
      <c r="BM283" s="9">
        <f>IF((ROW()-6)&lt;=$Q$3,INDEX(LINEST(AH224:AH283,AI224:AT283,TRUE,TRUE),1,3),"")</f>
        <v/>
      </c>
      <c r="BN283" s="9">
        <f>IF((ROW()-6)&lt;=$Q$3,INDEX(LINEST(AH224:AH283,AI224:AT283,TRUE,TRUE),1,2),"")</f>
        <v/>
      </c>
      <c r="BO283" s="9">
        <f>IF((ROW()-6)&lt;=$Q$3,INDEX(LINEST(AH224:AH283,AI224:AT283,TRUE,TRUE),1,1),"")</f>
        <v/>
      </c>
      <c r="BP283" s="10">
        <f>IF((ROW()-6)&lt;=$Q$3,INDEX(LINEST(AH224:AH283,AI224:AT283,TRUE,TRUE),3,1),"")</f>
        <v/>
      </c>
      <c r="BR283" s="9">
        <f>IF(AND((ROW()-6)&lt;=$Q$3,ISNUMBER(BC282)),BC282/$Q$4+BD282*AI283+BE282*AJ283+BF282*AK283+BG282*AL283+BH282*AM283+BI282*AN283+BJ282*AO283+BK282*AP283+BL282*AQ283+BM282*AR283+BN282*AS283+BO282*AT283,"")</f>
        <v/>
      </c>
      <c r="BS283">
        <f>IF(ISNUMBER(BR283),AVERAGE(AH223:AH282),"")</f>
        <v/>
      </c>
      <c r="BT283">
        <f>IF(ISNUMBER(BR283),(AH283-BR283)^2,"")</f>
        <v/>
      </c>
      <c r="BU283">
        <f>IF(ISNUMBER(BR283),AH283^2,"")</f>
        <v/>
      </c>
      <c r="BV283">
        <f>IF(ISNUMBER(BR283),(AH283-BS283)^2,"")</f>
        <v/>
      </c>
    </row>
    <row r="284">
      <c r="O284">
        <f>IF($R284="","",CHOOSE($Q$2,YEAR(R284)*12+MONTH(R284),INT((R284-2)/7),YEAR(R284)*4+ROUNDUP(MONTH(R284)/3)))</f>
        <v/>
      </c>
      <c r="P284">
        <f>IF($R284="","",IF($R285="",1,IF(O284&lt;&gt;O285,1,0)))</f>
        <v/>
      </c>
      <c r="Q284">
        <f>IF(P284=1,SUM($P$7:P284),"")</f>
        <v/>
      </c>
      <c r="R284">
        <f>IF($A284="","",IF(ISNUMBER($A284),$A284,IFERROR(DATEVALUE($A284),NA())))</f>
        <v/>
      </c>
      <c r="S284" s="7">
        <f>IFERROR(INDEX($R$7:$R$60000,MATCH(ROW()-6,$Q$7:$Q$60000,0)),"")</f>
        <v/>
      </c>
      <c r="T284">
        <f>IFERROR(INDEX($B$7:$B$60000,MATCH(ROW()-6,$Q$7:$Q$60000,0)),"")</f>
        <v/>
      </c>
      <c r="U284">
        <f>IFERROR(INDEX($C$7:$C$60000,MATCH(ROW()-6,$Q$7:$Q$60000,0)),"")</f>
        <v/>
      </c>
      <c r="V284">
        <f>IFERROR(INDEX($D$7:$D$60000,MATCH(ROW()-6,$Q$7:$Q$60000,0)),"")</f>
        <v/>
      </c>
      <c r="W284">
        <f>IFERROR(INDEX($E$7:$E$60000,MATCH(ROW()-6,$Q$7:$Q$60000,0)),"")</f>
        <v/>
      </c>
      <c r="X284">
        <f>IFERROR(INDEX($F$7:$F$60000,MATCH(ROW()-6,$Q$7:$Q$60000,0)),"")</f>
        <v/>
      </c>
      <c r="Y284">
        <f>IFERROR(INDEX($G$7:$G$60000,MATCH(ROW()-6,$Q$7:$Q$60000,0)),"")</f>
        <v/>
      </c>
      <c r="Z284">
        <f>IFERROR(INDEX($H$7:$H$60000,MATCH(ROW()-6,$Q$7:$Q$60000,0)),"")</f>
        <v/>
      </c>
      <c r="AA284">
        <f>IFERROR(INDEX($I$7:$I$60000,MATCH(ROW()-6,$Q$7:$Q$60000,0)),"")</f>
        <v/>
      </c>
      <c r="AB284">
        <f>IFERROR(INDEX($J$7:$J$60000,MATCH(ROW()-6,$Q$7:$Q$60000,0)),"")</f>
        <v/>
      </c>
      <c r="AC284">
        <f>IFERROR(INDEX($K$7:$K$60000,MATCH(ROW()-6,$Q$7:$Q$60000,0)),"")</f>
        <v/>
      </c>
      <c r="AD284">
        <f>IFERROR(INDEX($L$7:$L$60000,MATCH(ROW()-6,$Q$7:$Q$60000,0)),"")</f>
        <v/>
      </c>
      <c r="AE284">
        <f>IFERROR(INDEX($M$7:$M$60000,MATCH(ROW()-6,$Q$7:$Q$60000,0)),"")</f>
        <v/>
      </c>
      <c r="AF284">
        <f>IFERROR(INDEX($N$7:$N$60000,MATCH(ROW()-6,$Q$7:$Q$60000,0)),"")</f>
        <v/>
      </c>
      <c r="AH284" s="9">
        <f>IF(OR($S284="",$S283=""),"",LN($T284/$T283))</f>
        <v/>
      </c>
      <c r="AI284" s="9">
        <f>IF(OR($S284="",$S283=""),"",$C$2*LN(U284/U283))</f>
        <v/>
      </c>
      <c r="AJ284" s="9">
        <f>IF(OR($S284="",$S283=""),"",$D$2*(V284-V283))</f>
        <v/>
      </c>
      <c r="AK284" s="9">
        <f>IF(OR($S284="",$S283=""),"",$E$2*(W284-W283))</f>
        <v/>
      </c>
      <c r="AL284" s="9">
        <f>IF(OR($S284="",$S283=""),"",$F$2*LN(X284/X283))</f>
        <v/>
      </c>
      <c r="AM284" s="9">
        <f>IF(OR($S284="",$S283=""),"",$G$2*(Y284-Y283))</f>
        <v/>
      </c>
      <c r="AN284" s="9">
        <f>IF(OR($S284="",$S283=""),"",$H$2*LN(Z284/Z283))</f>
        <v/>
      </c>
      <c r="AO284" s="9">
        <f>IF(OR($S284="",$S283=""),"",$I$2*(AA284-AA283))</f>
        <v/>
      </c>
      <c r="AP284" s="9">
        <f>IF(OR($S284="",$S283=""),"",$J$2*LN(AB284/AB283))</f>
        <v/>
      </c>
      <c r="AQ284" s="9">
        <f>IF(OR($S284="",$S283=""),"",$K$2*(AC284-AC283))</f>
        <v/>
      </c>
      <c r="AR284" s="9">
        <f>IF(OR($S284="",$S283=""),"",$L$2*LN(AD284/AD283))</f>
        <v/>
      </c>
      <c r="AS284" s="9">
        <f>IF(OR($S284="",$S283=""),"",$M$2*LN(AE284/AE283))</f>
        <v/>
      </c>
      <c r="AT284" s="9">
        <f>IF(OR($S284="",$S283=""),"",$N$2*LN(AF284/AF283))</f>
        <v/>
      </c>
      <c r="AV284" s="9">
        <f>IF($AH284="","",$AY$16+$AY$4*AI284+$AY$5*AJ284+$AY$6*AK284+$AY$7*AL284+$AY$8*AM284+$AY$9*AN284+$AY$10*AO284+$AY$11*AP284+$AY$12*AQ284+$AY$13*AR284+$AY$14*AS284+$AY$15*AT284)</f>
        <v/>
      </c>
      <c r="BC284" s="10">
        <f>IF((ROW()-6)&lt;=$Q$3,INDEX(LINEST(AH225:AH284,AI225:AT284,TRUE,TRUE),1,13)*$Q$4,"")</f>
        <v/>
      </c>
      <c r="BD284" s="9">
        <f>IF((ROW()-6)&lt;=$Q$3,INDEX(LINEST(AH225:AH284,AI225:AT284,TRUE,TRUE),1,12),"")</f>
        <v/>
      </c>
      <c r="BE284" s="9">
        <f>IF((ROW()-6)&lt;=$Q$3,INDEX(LINEST(AH225:AH284,AI225:AT284,TRUE,TRUE),1,11),"")</f>
        <v/>
      </c>
      <c r="BF284" s="9">
        <f>IF((ROW()-6)&lt;=$Q$3,INDEX(LINEST(AH225:AH284,AI225:AT284,TRUE,TRUE),1,10),"")</f>
        <v/>
      </c>
      <c r="BG284" s="9">
        <f>IF((ROW()-6)&lt;=$Q$3,INDEX(LINEST(AH225:AH284,AI225:AT284,TRUE,TRUE),1,9),"")</f>
        <v/>
      </c>
      <c r="BH284" s="9">
        <f>IF((ROW()-6)&lt;=$Q$3,INDEX(LINEST(AH225:AH284,AI225:AT284,TRUE,TRUE),1,8),"")</f>
        <v/>
      </c>
      <c r="BI284" s="9">
        <f>IF((ROW()-6)&lt;=$Q$3,INDEX(LINEST(AH225:AH284,AI225:AT284,TRUE,TRUE),1,7),"")</f>
        <v/>
      </c>
      <c r="BJ284" s="9">
        <f>IF((ROW()-6)&lt;=$Q$3,INDEX(LINEST(AH225:AH284,AI225:AT284,TRUE,TRUE),1,6),"")</f>
        <v/>
      </c>
      <c r="BK284" s="9">
        <f>IF((ROW()-6)&lt;=$Q$3,INDEX(LINEST(AH225:AH284,AI225:AT284,TRUE,TRUE),1,5),"")</f>
        <v/>
      </c>
      <c r="BL284" s="9">
        <f>IF((ROW()-6)&lt;=$Q$3,INDEX(LINEST(AH225:AH284,AI225:AT284,TRUE,TRUE),1,4),"")</f>
        <v/>
      </c>
      <c r="BM284" s="9">
        <f>IF((ROW()-6)&lt;=$Q$3,INDEX(LINEST(AH225:AH284,AI225:AT284,TRUE,TRUE),1,3),"")</f>
        <v/>
      </c>
      <c r="BN284" s="9">
        <f>IF((ROW()-6)&lt;=$Q$3,INDEX(LINEST(AH225:AH284,AI225:AT284,TRUE,TRUE),1,2),"")</f>
        <v/>
      </c>
      <c r="BO284" s="9">
        <f>IF((ROW()-6)&lt;=$Q$3,INDEX(LINEST(AH225:AH284,AI225:AT284,TRUE,TRUE),1,1),"")</f>
        <v/>
      </c>
      <c r="BP284" s="10">
        <f>IF((ROW()-6)&lt;=$Q$3,INDEX(LINEST(AH225:AH284,AI225:AT284,TRUE,TRUE),3,1),"")</f>
        <v/>
      </c>
      <c r="BR284" s="9">
        <f>IF(AND((ROW()-6)&lt;=$Q$3,ISNUMBER(BC283)),BC283/$Q$4+BD283*AI284+BE283*AJ284+BF283*AK284+BG283*AL284+BH283*AM284+BI283*AN284+BJ283*AO284+BK283*AP284+BL283*AQ284+BM283*AR284+BN283*AS284+BO283*AT284,"")</f>
        <v/>
      </c>
      <c r="BS284">
        <f>IF(ISNUMBER(BR284),AVERAGE(AH224:AH283),"")</f>
        <v/>
      </c>
      <c r="BT284">
        <f>IF(ISNUMBER(BR284),(AH284-BR284)^2,"")</f>
        <v/>
      </c>
      <c r="BU284">
        <f>IF(ISNUMBER(BR284),AH284^2,"")</f>
        <v/>
      </c>
      <c r="BV284">
        <f>IF(ISNUMBER(BR284),(AH284-BS284)^2,"")</f>
        <v/>
      </c>
    </row>
    <row r="285">
      <c r="O285">
        <f>IF($R285="","",CHOOSE($Q$2,YEAR(R285)*12+MONTH(R285),INT((R285-2)/7),YEAR(R285)*4+ROUNDUP(MONTH(R285)/3)))</f>
        <v/>
      </c>
      <c r="P285">
        <f>IF($R285="","",IF($R286="",1,IF(O285&lt;&gt;O286,1,0)))</f>
        <v/>
      </c>
      <c r="Q285">
        <f>IF(P285=1,SUM($P$7:P285),"")</f>
        <v/>
      </c>
      <c r="R285">
        <f>IF($A285="","",IF(ISNUMBER($A285),$A285,IFERROR(DATEVALUE($A285),NA())))</f>
        <v/>
      </c>
      <c r="S285" s="7">
        <f>IFERROR(INDEX($R$7:$R$60000,MATCH(ROW()-6,$Q$7:$Q$60000,0)),"")</f>
        <v/>
      </c>
      <c r="T285">
        <f>IFERROR(INDEX($B$7:$B$60000,MATCH(ROW()-6,$Q$7:$Q$60000,0)),"")</f>
        <v/>
      </c>
      <c r="U285">
        <f>IFERROR(INDEX($C$7:$C$60000,MATCH(ROW()-6,$Q$7:$Q$60000,0)),"")</f>
        <v/>
      </c>
      <c r="V285">
        <f>IFERROR(INDEX($D$7:$D$60000,MATCH(ROW()-6,$Q$7:$Q$60000,0)),"")</f>
        <v/>
      </c>
      <c r="W285">
        <f>IFERROR(INDEX($E$7:$E$60000,MATCH(ROW()-6,$Q$7:$Q$60000,0)),"")</f>
        <v/>
      </c>
      <c r="X285">
        <f>IFERROR(INDEX($F$7:$F$60000,MATCH(ROW()-6,$Q$7:$Q$60000,0)),"")</f>
        <v/>
      </c>
      <c r="Y285">
        <f>IFERROR(INDEX($G$7:$G$60000,MATCH(ROW()-6,$Q$7:$Q$60000,0)),"")</f>
        <v/>
      </c>
      <c r="Z285">
        <f>IFERROR(INDEX($H$7:$H$60000,MATCH(ROW()-6,$Q$7:$Q$60000,0)),"")</f>
        <v/>
      </c>
      <c r="AA285">
        <f>IFERROR(INDEX($I$7:$I$60000,MATCH(ROW()-6,$Q$7:$Q$60000,0)),"")</f>
        <v/>
      </c>
      <c r="AB285">
        <f>IFERROR(INDEX($J$7:$J$60000,MATCH(ROW()-6,$Q$7:$Q$60000,0)),"")</f>
        <v/>
      </c>
      <c r="AC285">
        <f>IFERROR(INDEX($K$7:$K$60000,MATCH(ROW()-6,$Q$7:$Q$60000,0)),"")</f>
        <v/>
      </c>
      <c r="AD285">
        <f>IFERROR(INDEX($L$7:$L$60000,MATCH(ROW()-6,$Q$7:$Q$60000,0)),"")</f>
        <v/>
      </c>
      <c r="AE285">
        <f>IFERROR(INDEX($M$7:$M$60000,MATCH(ROW()-6,$Q$7:$Q$60000,0)),"")</f>
        <v/>
      </c>
      <c r="AF285">
        <f>IFERROR(INDEX($N$7:$N$60000,MATCH(ROW()-6,$Q$7:$Q$60000,0)),"")</f>
        <v/>
      </c>
      <c r="AH285" s="9">
        <f>IF(OR($S285="",$S284=""),"",LN($T285/$T284))</f>
        <v/>
      </c>
      <c r="AI285" s="9">
        <f>IF(OR($S285="",$S284=""),"",$C$2*LN(U285/U284))</f>
        <v/>
      </c>
      <c r="AJ285" s="9">
        <f>IF(OR($S285="",$S284=""),"",$D$2*(V285-V284))</f>
        <v/>
      </c>
      <c r="AK285" s="9">
        <f>IF(OR($S285="",$S284=""),"",$E$2*(W285-W284))</f>
        <v/>
      </c>
      <c r="AL285" s="9">
        <f>IF(OR($S285="",$S284=""),"",$F$2*LN(X285/X284))</f>
        <v/>
      </c>
      <c r="AM285" s="9">
        <f>IF(OR($S285="",$S284=""),"",$G$2*(Y285-Y284))</f>
        <v/>
      </c>
      <c r="AN285" s="9">
        <f>IF(OR($S285="",$S284=""),"",$H$2*LN(Z285/Z284))</f>
        <v/>
      </c>
      <c r="AO285" s="9">
        <f>IF(OR($S285="",$S284=""),"",$I$2*(AA285-AA284))</f>
        <v/>
      </c>
      <c r="AP285" s="9">
        <f>IF(OR($S285="",$S284=""),"",$J$2*LN(AB285/AB284))</f>
        <v/>
      </c>
      <c r="AQ285" s="9">
        <f>IF(OR($S285="",$S284=""),"",$K$2*(AC285-AC284))</f>
        <v/>
      </c>
      <c r="AR285" s="9">
        <f>IF(OR($S285="",$S284=""),"",$L$2*LN(AD285/AD284))</f>
        <v/>
      </c>
      <c r="AS285" s="9">
        <f>IF(OR($S285="",$S284=""),"",$M$2*LN(AE285/AE284))</f>
        <v/>
      </c>
      <c r="AT285" s="9">
        <f>IF(OR($S285="",$S284=""),"",$N$2*LN(AF285/AF284))</f>
        <v/>
      </c>
      <c r="AV285" s="9">
        <f>IF($AH285="","",$AY$16+$AY$4*AI285+$AY$5*AJ285+$AY$6*AK285+$AY$7*AL285+$AY$8*AM285+$AY$9*AN285+$AY$10*AO285+$AY$11*AP285+$AY$12*AQ285+$AY$13*AR285+$AY$14*AS285+$AY$15*AT285)</f>
        <v/>
      </c>
      <c r="BC285" s="10">
        <f>IF((ROW()-6)&lt;=$Q$3,INDEX(LINEST(AH226:AH285,AI226:AT285,TRUE,TRUE),1,13)*$Q$4,"")</f>
        <v/>
      </c>
      <c r="BD285" s="9">
        <f>IF((ROW()-6)&lt;=$Q$3,INDEX(LINEST(AH226:AH285,AI226:AT285,TRUE,TRUE),1,12),"")</f>
        <v/>
      </c>
      <c r="BE285" s="9">
        <f>IF((ROW()-6)&lt;=$Q$3,INDEX(LINEST(AH226:AH285,AI226:AT285,TRUE,TRUE),1,11),"")</f>
        <v/>
      </c>
      <c r="BF285" s="9">
        <f>IF((ROW()-6)&lt;=$Q$3,INDEX(LINEST(AH226:AH285,AI226:AT285,TRUE,TRUE),1,10),"")</f>
        <v/>
      </c>
      <c r="BG285" s="9">
        <f>IF((ROW()-6)&lt;=$Q$3,INDEX(LINEST(AH226:AH285,AI226:AT285,TRUE,TRUE),1,9),"")</f>
        <v/>
      </c>
      <c r="BH285" s="9">
        <f>IF((ROW()-6)&lt;=$Q$3,INDEX(LINEST(AH226:AH285,AI226:AT285,TRUE,TRUE),1,8),"")</f>
        <v/>
      </c>
      <c r="BI285" s="9">
        <f>IF((ROW()-6)&lt;=$Q$3,INDEX(LINEST(AH226:AH285,AI226:AT285,TRUE,TRUE),1,7),"")</f>
        <v/>
      </c>
      <c r="BJ285" s="9">
        <f>IF((ROW()-6)&lt;=$Q$3,INDEX(LINEST(AH226:AH285,AI226:AT285,TRUE,TRUE),1,6),"")</f>
        <v/>
      </c>
      <c r="BK285" s="9">
        <f>IF((ROW()-6)&lt;=$Q$3,INDEX(LINEST(AH226:AH285,AI226:AT285,TRUE,TRUE),1,5),"")</f>
        <v/>
      </c>
      <c r="BL285" s="9">
        <f>IF((ROW()-6)&lt;=$Q$3,INDEX(LINEST(AH226:AH285,AI226:AT285,TRUE,TRUE),1,4),"")</f>
        <v/>
      </c>
      <c r="BM285" s="9">
        <f>IF((ROW()-6)&lt;=$Q$3,INDEX(LINEST(AH226:AH285,AI226:AT285,TRUE,TRUE),1,3),"")</f>
        <v/>
      </c>
      <c r="BN285" s="9">
        <f>IF((ROW()-6)&lt;=$Q$3,INDEX(LINEST(AH226:AH285,AI226:AT285,TRUE,TRUE),1,2),"")</f>
        <v/>
      </c>
      <c r="BO285" s="9">
        <f>IF((ROW()-6)&lt;=$Q$3,INDEX(LINEST(AH226:AH285,AI226:AT285,TRUE,TRUE),1,1),"")</f>
        <v/>
      </c>
      <c r="BP285" s="10">
        <f>IF((ROW()-6)&lt;=$Q$3,INDEX(LINEST(AH226:AH285,AI226:AT285,TRUE,TRUE),3,1),"")</f>
        <v/>
      </c>
      <c r="BR285" s="9">
        <f>IF(AND((ROW()-6)&lt;=$Q$3,ISNUMBER(BC284)),BC284/$Q$4+BD284*AI285+BE284*AJ285+BF284*AK285+BG284*AL285+BH284*AM285+BI284*AN285+BJ284*AO285+BK284*AP285+BL284*AQ285+BM284*AR285+BN284*AS285+BO284*AT285,"")</f>
        <v/>
      </c>
      <c r="BS285">
        <f>IF(ISNUMBER(BR285),AVERAGE(AH225:AH284),"")</f>
        <v/>
      </c>
      <c r="BT285">
        <f>IF(ISNUMBER(BR285),(AH285-BR285)^2,"")</f>
        <v/>
      </c>
      <c r="BU285">
        <f>IF(ISNUMBER(BR285),AH285^2,"")</f>
        <v/>
      </c>
      <c r="BV285">
        <f>IF(ISNUMBER(BR285),(AH285-BS285)^2,"")</f>
        <v/>
      </c>
    </row>
    <row r="286">
      <c r="O286">
        <f>IF($R286="","",CHOOSE($Q$2,YEAR(R286)*12+MONTH(R286),INT((R286-2)/7),YEAR(R286)*4+ROUNDUP(MONTH(R286)/3)))</f>
        <v/>
      </c>
      <c r="P286">
        <f>IF($R286="","",IF($R287="",1,IF(O286&lt;&gt;O287,1,0)))</f>
        <v/>
      </c>
      <c r="Q286">
        <f>IF(P286=1,SUM($P$7:P286),"")</f>
        <v/>
      </c>
      <c r="R286">
        <f>IF($A286="","",IF(ISNUMBER($A286),$A286,IFERROR(DATEVALUE($A286),NA())))</f>
        <v/>
      </c>
      <c r="S286" s="7">
        <f>IFERROR(INDEX($R$7:$R$60000,MATCH(ROW()-6,$Q$7:$Q$60000,0)),"")</f>
        <v/>
      </c>
      <c r="T286">
        <f>IFERROR(INDEX($B$7:$B$60000,MATCH(ROW()-6,$Q$7:$Q$60000,0)),"")</f>
        <v/>
      </c>
      <c r="U286">
        <f>IFERROR(INDEX($C$7:$C$60000,MATCH(ROW()-6,$Q$7:$Q$60000,0)),"")</f>
        <v/>
      </c>
      <c r="V286">
        <f>IFERROR(INDEX($D$7:$D$60000,MATCH(ROW()-6,$Q$7:$Q$60000,0)),"")</f>
        <v/>
      </c>
      <c r="W286">
        <f>IFERROR(INDEX($E$7:$E$60000,MATCH(ROW()-6,$Q$7:$Q$60000,0)),"")</f>
        <v/>
      </c>
      <c r="X286">
        <f>IFERROR(INDEX($F$7:$F$60000,MATCH(ROW()-6,$Q$7:$Q$60000,0)),"")</f>
        <v/>
      </c>
      <c r="Y286">
        <f>IFERROR(INDEX($G$7:$G$60000,MATCH(ROW()-6,$Q$7:$Q$60000,0)),"")</f>
        <v/>
      </c>
      <c r="Z286">
        <f>IFERROR(INDEX($H$7:$H$60000,MATCH(ROW()-6,$Q$7:$Q$60000,0)),"")</f>
        <v/>
      </c>
      <c r="AA286">
        <f>IFERROR(INDEX($I$7:$I$60000,MATCH(ROW()-6,$Q$7:$Q$60000,0)),"")</f>
        <v/>
      </c>
      <c r="AB286">
        <f>IFERROR(INDEX($J$7:$J$60000,MATCH(ROW()-6,$Q$7:$Q$60000,0)),"")</f>
        <v/>
      </c>
      <c r="AC286">
        <f>IFERROR(INDEX($K$7:$K$60000,MATCH(ROW()-6,$Q$7:$Q$60000,0)),"")</f>
        <v/>
      </c>
      <c r="AD286">
        <f>IFERROR(INDEX($L$7:$L$60000,MATCH(ROW()-6,$Q$7:$Q$60000,0)),"")</f>
        <v/>
      </c>
      <c r="AE286">
        <f>IFERROR(INDEX($M$7:$M$60000,MATCH(ROW()-6,$Q$7:$Q$60000,0)),"")</f>
        <v/>
      </c>
      <c r="AF286">
        <f>IFERROR(INDEX($N$7:$N$60000,MATCH(ROW()-6,$Q$7:$Q$60000,0)),"")</f>
        <v/>
      </c>
      <c r="AH286" s="9">
        <f>IF(OR($S286="",$S285=""),"",LN($T286/$T285))</f>
        <v/>
      </c>
      <c r="AI286" s="9">
        <f>IF(OR($S286="",$S285=""),"",$C$2*LN(U286/U285))</f>
        <v/>
      </c>
      <c r="AJ286" s="9">
        <f>IF(OR($S286="",$S285=""),"",$D$2*(V286-V285))</f>
        <v/>
      </c>
      <c r="AK286" s="9">
        <f>IF(OR($S286="",$S285=""),"",$E$2*(W286-W285))</f>
        <v/>
      </c>
      <c r="AL286" s="9">
        <f>IF(OR($S286="",$S285=""),"",$F$2*LN(X286/X285))</f>
        <v/>
      </c>
      <c r="AM286" s="9">
        <f>IF(OR($S286="",$S285=""),"",$G$2*(Y286-Y285))</f>
        <v/>
      </c>
      <c r="AN286" s="9">
        <f>IF(OR($S286="",$S285=""),"",$H$2*LN(Z286/Z285))</f>
        <v/>
      </c>
      <c r="AO286" s="9">
        <f>IF(OR($S286="",$S285=""),"",$I$2*(AA286-AA285))</f>
        <v/>
      </c>
      <c r="AP286" s="9">
        <f>IF(OR($S286="",$S285=""),"",$J$2*LN(AB286/AB285))</f>
        <v/>
      </c>
      <c r="AQ286" s="9">
        <f>IF(OR($S286="",$S285=""),"",$K$2*(AC286-AC285))</f>
        <v/>
      </c>
      <c r="AR286" s="9">
        <f>IF(OR($S286="",$S285=""),"",$L$2*LN(AD286/AD285))</f>
        <v/>
      </c>
      <c r="AS286" s="9">
        <f>IF(OR($S286="",$S285=""),"",$M$2*LN(AE286/AE285))</f>
        <v/>
      </c>
      <c r="AT286" s="9">
        <f>IF(OR($S286="",$S285=""),"",$N$2*LN(AF286/AF285))</f>
        <v/>
      </c>
      <c r="AV286" s="9">
        <f>IF($AH286="","",$AY$16+$AY$4*AI286+$AY$5*AJ286+$AY$6*AK286+$AY$7*AL286+$AY$8*AM286+$AY$9*AN286+$AY$10*AO286+$AY$11*AP286+$AY$12*AQ286+$AY$13*AR286+$AY$14*AS286+$AY$15*AT286)</f>
        <v/>
      </c>
      <c r="BC286" s="10">
        <f>IF((ROW()-6)&lt;=$Q$3,INDEX(LINEST(AH227:AH286,AI227:AT286,TRUE,TRUE),1,13)*$Q$4,"")</f>
        <v/>
      </c>
      <c r="BD286" s="9">
        <f>IF((ROW()-6)&lt;=$Q$3,INDEX(LINEST(AH227:AH286,AI227:AT286,TRUE,TRUE),1,12),"")</f>
        <v/>
      </c>
      <c r="BE286" s="9">
        <f>IF((ROW()-6)&lt;=$Q$3,INDEX(LINEST(AH227:AH286,AI227:AT286,TRUE,TRUE),1,11),"")</f>
        <v/>
      </c>
      <c r="BF286" s="9">
        <f>IF((ROW()-6)&lt;=$Q$3,INDEX(LINEST(AH227:AH286,AI227:AT286,TRUE,TRUE),1,10),"")</f>
        <v/>
      </c>
      <c r="BG286" s="9">
        <f>IF((ROW()-6)&lt;=$Q$3,INDEX(LINEST(AH227:AH286,AI227:AT286,TRUE,TRUE),1,9),"")</f>
        <v/>
      </c>
      <c r="BH286" s="9">
        <f>IF((ROW()-6)&lt;=$Q$3,INDEX(LINEST(AH227:AH286,AI227:AT286,TRUE,TRUE),1,8),"")</f>
        <v/>
      </c>
      <c r="BI286" s="9">
        <f>IF((ROW()-6)&lt;=$Q$3,INDEX(LINEST(AH227:AH286,AI227:AT286,TRUE,TRUE),1,7),"")</f>
        <v/>
      </c>
      <c r="BJ286" s="9">
        <f>IF((ROW()-6)&lt;=$Q$3,INDEX(LINEST(AH227:AH286,AI227:AT286,TRUE,TRUE),1,6),"")</f>
        <v/>
      </c>
      <c r="BK286" s="9">
        <f>IF((ROW()-6)&lt;=$Q$3,INDEX(LINEST(AH227:AH286,AI227:AT286,TRUE,TRUE),1,5),"")</f>
        <v/>
      </c>
      <c r="BL286" s="9">
        <f>IF((ROW()-6)&lt;=$Q$3,INDEX(LINEST(AH227:AH286,AI227:AT286,TRUE,TRUE),1,4),"")</f>
        <v/>
      </c>
      <c r="BM286" s="9">
        <f>IF((ROW()-6)&lt;=$Q$3,INDEX(LINEST(AH227:AH286,AI227:AT286,TRUE,TRUE),1,3),"")</f>
        <v/>
      </c>
      <c r="BN286" s="9">
        <f>IF((ROW()-6)&lt;=$Q$3,INDEX(LINEST(AH227:AH286,AI227:AT286,TRUE,TRUE),1,2),"")</f>
        <v/>
      </c>
      <c r="BO286" s="9">
        <f>IF((ROW()-6)&lt;=$Q$3,INDEX(LINEST(AH227:AH286,AI227:AT286,TRUE,TRUE),1,1),"")</f>
        <v/>
      </c>
      <c r="BP286" s="10">
        <f>IF((ROW()-6)&lt;=$Q$3,INDEX(LINEST(AH227:AH286,AI227:AT286,TRUE,TRUE),3,1),"")</f>
        <v/>
      </c>
      <c r="BR286" s="9">
        <f>IF(AND((ROW()-6)&lt;=$Q$3,ISNUMBER(BC285)),BC285/$Q$4+BD285*AI286+BE285*AJ286+BF285*AK286+BG285*AL286+BH285*AM286+BI285*AN286+BJ285*AO286+BK285*AP286+BL285*AQ286+BM285*AR286+BN285*AS286+BO285*AT286,"")</f>
        <v/>
      </c>
      <c r="BS286">
        <f>IF(ISNUMBER(BR286),AVERAGE(AH226:AH285),"")</f>
        <v/>
      </c>
      <c r="BT286">
        <f>IF(ISNUMBER(BR286),(AH286-BR286)^2,"")</f>
        <v/>
      </c>
      <c r="BU286">
        <f>IF(ISNUMBER(BR286),AH286^2,"")</f>
        <v/>
      </c>
      <c r="BV286">
        <f>IF(ISNUMBER(BR286),(AH286-BS286)^2,"")</f>
        <v/>
      </c>
    </row>
    <row r="287">
      <c r="O287">
        <f>IF($R287="","",CHOOSE($Q$2,YEAR(R287)*12+MONTH(R287),INT((R287-2)/7),YEAR(R287)*4+ROUNDUP(MONTH(R287)/3)))</f>
        <v/>
      </c>
      <c r="P287">
        <f>IF($R287="","",IF($R288="",1,IF(O287&lt;&gt;O288,1,0)))</f>
        <v/>
      </c>
      <c r="Q287">
        <f>IF(P287=1,SUM($P$7:P287),"")</f>
        <v/>
      </c>
      <c r="R287">
        <f>IF($A287="","",IF(ISNUMBER($A287),$A287,IFERROR(DATEVALUE($A287),NA())))</f>
        <v/>
      </c>
      <c r="S287" s="7">
        <f>IFERROR(INDEX($R$7:$R$60000,MATCH(ROW()-6,$Q$7:$Q$60000,0)),"")</f>
        <v/>
      </c>
      <c r="T287">
        <f>IFERROR(INDEX($B$7:$B$60000,MATCH(ROW()-6,$Q$7:$Q$60000,0)),"")</f>
        <v/>
      </c>
      <c r="U287">
        <f>IFERROR(INDEX($C$7:$C$60000,MATCH(ROW()-6,$Q$7:$Q$60000,0)),"")</f>
        <v/>
      </c>
      <c r="V287">
        <f>IFERROR(INDEX($D$7:$D$60000,MATCH(ROW()-6,$Q$7:$Q$60000,0)),"")</f>
        <v/>
      </c>
      <c r="W287">
        <f>IFERROR(INDEX($E$7:$E$60000,MATCH(ROW()-6,$Q$7:$Q$60000,0)),"")</f>
        <v/>
      </c>
      <c r="X287">
        <f>IFERROR(INDEX($F$7:$F$60000,MATCH(ROW()-6,$Q$7:$Q$60000,0)),"")</f>
        <v/>
      </c>
      <c r="Y287">
        <f>IFERROR(INDEX($G$7:$G$60000,MATCH(ROW()-6,$Q$7:$Q$60000,0)),"")</f>
        <v/>
      </c>
      <c r="Z287">
        <f>IFERROR(INDEX($H$7:$H$60000,MATCH(ROW()-6,$Q$7:$Q$60000,0)),"")</f>
        <v/>
      </c>
      <c r="AA287">
        <f>IFERROR(INDEX($I$7:$I$60000,MATCH(ROW()-6,$Q$7:$Q$60000,0)),"")</f>
        <v/>
      </c>
      <c r="AB287">
        <f>IFERROR(INDEX($J$7:$J$60000,MATCH(ROW()-6,$Q$7:$Q$60000,0)),"")</f>
        <v/>
      </c>
      <c r="AC287">
        <f>IFERROR(INDEX($K$7:$K$60000,MATCH(ROW()-6,$Q$7:$Q$60000,0)),"")</f>
        <v/>
      </c>
      <c r="AD287">
        <f>IFERROR(INDEX($L$7:$L$60000,MATCH(ROW()-6,$Q$7:$Q$60000,0)),"")</f>
        <v/>
      </c>
      <c r="AE287">
        <f>IFERROR(INDEX($M$7:$M$60000,MATCH(ROW()-6,$Q$7:$Q$60000,0)),"")</f>
        <v/>
      </c>
      <c r="AF287">
        <f>IFERROR(INDEX($N$7:$N$60000,MATCH(ROW()-6,$Q$7:$Q$60000,0)),"")</f>
        <v/>
      </c>
      <c r="AH287" s="9">
        <f>IF(OR($S287="",$S286=""),"",LN($T287/$T286))</f>
        <v/>
      </c>
      <c r="AI287" s="9">
        <f>IF(OR($S287="",$S286=""),"",$C$2*LN(U287/U286))</f>
        <v/>
      </c>
      <c r="AJ287" s="9">
        <f>IF(OR($S287="",$S286=""),"",$D$2*(V287-V286))</f>
        <v/>
      </c>
      <c r="AK287" s="9">
        <f>IF(OR($S287="",$S286=""),"",$E$2*(W287-W286))</f>
        <v/>
      </c>
      <c r="AL287" s="9">
        <f>IF(OR($S287="",$S286=""),"",$F$2*LN(X287/X286))</f>
        <v/>
      </c>
      <c r="AM287" s="9">
        <f>IF(OR($S287="",$S286=""),"",$G$2*(Y287-Y286))</f>
        <v/>
      </c>
      <c r="AN287" s="9">
        <f>IF(OR($S287="",$S286=""),"",$H$2*LN(Z287/Z286))</f>
        <v/>
      </c>
      <c r="AO287" s="9">
        <f>IF(OR($S287="",$S286=""),"",$I$2*(AA287-AA286))</f>
        <v/>
      </c>
      <c r="AP287" s="9">
        <f>IF(OR($S287="",$S286=""),"",$J$2*LN(AB287/AB286))</f>
        <v/>
      </c>
      <c r="AQ287" s="9">
        <f>IF(OR($S287="",$S286=""),"",$K$2*(AC287-AC286))</f>
        <v/>
      </c>
      <c r="AR287" s="9">
        <f>IF(OR($S287="",$S286=""),"",$L$2*LN(AD287/AD286))</f>
        <v/>
      </c>
      <c r="AS287" s="9">
        <f>IF(OR($S287="",$S286=""),"",$M$2*LN(AE287/AE286))</f>
        <v/>
      </c>
      <c r="AT287" s="9">
        <f>IF(OR($S287="",$S286=""),"",$N$2*LN(AF287/AF286))</f>
        <v/>
      </c>
      <c r="AV287" s="9">
        <f>IF($AH287="","",$AY$16+$AY$4*AI287+$AY$5*AJ287+$AY$6*AK287+$AY$7*AL287+$AY$8*AM287+$AY$9*AN287+$AY$10*AO287+$AY$11*AP287+$AY$12*AQ287+$AY$13*AR287+$AY$14*AS287+$AY$15*AT287)</f>
        <v/>
      </c>
      <c r="BC287" s="10">
        <f>IF((ROW()-6)&lt;=$Q$3,INDEX(LINEST(AH228:AH287,AI228:AT287,TRUE,TRUE),1,13)*$Q$4,"")</f>
        <v/>
      </c>
      <c r="BD287" s="9">
        <f>IF((ROW()-6)&lt;=$Q$3,INDEX(LINEST(AH228:AH287,AI228:AT287,TRUE,TRUE),1,12),"")</f>
        <v/>
      </c>
      <c r="BE287" s="9">
        <f>IF((ROW()-6)&lt;=$Q$3,INDEX(LINEST(AH228:AH287,AI228:AT287,TRUE,TRUE),1,11),"")</f>
        <v/>
      </c>
      <c r="BF287" s="9">
        <f>IF((ROW()-6)&lt;=$Q$3,INDEX(LINEST(AH228:AH287,AI228:AT287,TRUE,TRUE),1,10),"")</f>
        <v/>
      </c>
      <c r="BG287" s="9">
        <f>IF((ROW()-6)&lt;=$Q$3,INDEX(LINEST(AH228:AH287,AI228:AT287,TRUE,TRUE),1,9),"")</f>
        <v/>
      </c>
      <c r="BH287" s="9">
        <f>IF((ROW()-6)&lt;=$Q$3,INDEX(LINEST(AH228:AH287,AI228:AT287,TRUE,TRUE),1,8),"")</f>
        <v/>
      </c>
      <c r="BI287" s="9">
        <f>IF((ROW()-6)&lt;=$Q$3,INDEX(LINEST(AH228:AH287,AI228:AT287,TRUE,TRUE),1,7),"")</f>
        <v/>
      </c>
      <c r="BJ287" s="9">
        <f>IF((ROW()-6)&lt;=$Q$3,INDEX(LINEST(AH228:AH287,AI228:AT287,TRUE,TRUE),1,6),"")</f>
        <v/>
      </c>
      <c r="BK287" s="9">
        <f>IF((ROW()-6)&lt;=$Q$3,INDEX(LINEST(AH228:AH287,AI228:AT287,TRUE,TRUE),1,5),"")</f>
        <v/>
      </c>
      <c r="BL287" s="9">
        <f>IF((ROW()-6)&lt;=$Q$3,INDEX(LINEST(AH228:AH287,AI228:AT287,TRUE,TRUE),1,4),"")</f>
        <v/>
      </c>
      <c r="BM287" s="9">
        <f>IF((ROW()-6)&lt;=$Q$3,INDEX(LINEST(AH228:AH287,AI228:AT287,TRUE,TRUE),1,3),"")</f>
        <v/>
      </c>
      <c r="BN287" s="9">
        <f>IF((ROW()-6)&lt;=$Q$3,INDEX(LINEST(AH228:AH287,AI228:AT287,TRUE,TRUE),1,2),"")</f>
        <v/>
      </c>
      <c r="BO287" s="9">
        <f>IF((ROW()-6)&lt;=$Q$3,INDEX(LINEST(AH228:AH287,AI228:AT287,TRUE,TRUE),1,1),"")</f>
        <v/>
      </c>
      <c r="BP287" s="10">
        <f>IF((ROW()-6)&lt;=$Q$3,INDEX(LINEST(AH228:AH287,AI228:AT287,TRUE,TRUE),3,1),"")</f>
        <v/>
      </c>
      <c r="BR287" s="9">
        <f>IF(AND((ROW()-6)&lt;=$Q$3,ISNUMBER(BC286)),BC286/$Q$4+BD286*AI287+BE286*AJ287+BF286*AK287+BG286*AL287+BH286*AM287+BI286*AN287+BJ286*AO287+BK286*AP287+BL286*AQ287+BM286*AR287+BN286*AS287+BO286*AT287,"")</f>
        <v/>
      </c>
      <c r="BS287">
        <f>IF(ISNUMBER(BR287),AVERAGE(AH227:AH286),"")</f>
        <v/>
      </c>
      <c r="BT287">
        <f>IF(ISNUMBER(BR287),(AH287-BR287)^2,"")</f>
        <v/>
      </c>
      <c r="BU287">
        <f>IF(ISNUMBER(BR287),AH287^2,"")</f>
        <v/>
      </c>
      <c r="BV287">
        <f>IF(ISNUMBER(BR287),(AH287-BS287)^2,"")</f>
        <v/>
      </c>
    </row>
    <row r="288">
      <c r="O288">
        <f>IF($R288="","",CHOOSE($Q$2,YEAR(R288)*12+MONTH(R288),INT((R288-2)/7),YEAR(R288)*4+ROUNDUP(MONTH(R288)/3)))</f>
        <v/>
      </c>
      <c r="P288">
        <f>IF($R288="","",IF($R289="",1,IF(O288&lt;&gt;O289,1,0)))</f>
        <v/>
      </c>
      <c r="Q288">
        <f>IF(P288=1,SUM($P$7:P288),"")</f>
        <v/>
      </c>
      <c r="R288">
        <f>IF($A288="","",IF(ISNUMBER($A288),$A288,IFERROR(DATEVALUE($A288),NA())))</f>
        <v/>
      </c>
      <c r="S288" s="7">
        <f>IFERROR(INDEX($R$7:$R$60000,MATCH(ROW()-6,$Q$7:$Q$60000,0)),"")</f>
        <v/>
      </c>
      <c r="T288">
        <f>IFERROR(INDEX($B$7:$B$60000,MATCH(ROW()-6,$Q$7:$Q$60000,0)),"")</f>
        <v/>
      </c>
      <c r="U288">
        <f>IFERROR(INDEX($C$7:$C$60000,MATCH(ROW()-6,$Q$7:$Q$60000,0)),"")</f>
        <v/>
      </c>
      <c r="V288">
        <f>IFERROR(INDEX($D$7:$D$60000,MATCH(ROW()-6,$Q$7:$Q$60000,0)),"")</f>
        <v/>
      </c>
      <c r="W288">
        <f>IFERROR(INDEX($E$7:$E$60000,MATCH(ROW()-6,$Q$7:$Q$60000,0)),"")</f>
        <v/>
      </c>
      <c r="X288">
        <f>IFERROR(INDEX($F$7:$F$60000,MATCH(ROW()-6,$Q$7:$Q$60000,0)),"")</f>
        <v/>
      </c>
      <c r="Y288">
        <f>IFERROR(INDEX($G$7:$G$60000,MATCH(ROW()-6,$Q$7:$Q$60000,0)),"")</f>
        <v/>
      </c>
      <c r="Z288">
        <f>IFERROR(INDEX($H$7:$H$60000,MATCH(ROW()-6,$Q$7:$Q$60000,0)),"")</f>
        <v/>
      </c>
      <c r="AA288">
        <f>IFERROR(INDEX($I$7:$I$60000,MATCH(ROW()-6,$Q$7:$Q$60000,0)),"")</f>
        <v/>
      </c>
      <c r="AB288">
        <f>IFERROR(INDEX($J$7:$J$60000,MATCH(ROW()-6,$Q$7:$Q$60000,0)),"")</f>
        <v/>
      </c>
      <c r="AC288">
        <f>IFERROR(INDEX($K$7:$K$60000,MATCH(ROW()-6,$Q$7:$Q$60000,0)),"")</f>
        <v/>
      </c>
      <c r="AD288">
        <f>IFERROR(INDEX($L$7:$L$60000,MATCH(ROW()-6,$Q$7:$Q$60000,0)),"")</f>
        <v/>
      </c>
      <c r="AE288">
        <f>IFERROR(INDEX($M$7:$M$60000,MATCH(ROW()-6,$Q$7:$Q$60000,0)),"")</f>
        <v/>
      </c>
      <c r="AF288">
        <f>IFERROR(INDEX($N$7:$N$60000,MATCH(ROW()-6,$Q$7:$Q$60000,0)),"")</f>
        <v/>
      </c>
      <c r="AH288" s="9">
        <f>IF(OR($S288="",$S287=""),"",LN($T288/$T287))</f>
        <v/>
      </c>
      <c r="AI288" s="9">
        <f>IF(OR($S288="",$S287=""),"",$C$2*LN(U288/U287))</f>
        <v/>
      </c>
      <c r="AJ288" s="9">
        <f>IF(OR($S288="",$S287=""),"",$D$2*(V288-V287))</f>
        <v/>
      </c>
      <c r="AK288" s="9">
        <f>IF(OR($S288="",$S287=""),"",$E$2*(W288-W287))</f>
        <v/>
      </c>
      <c r="AL288" s="9">
        <f>IF(OR($S288="",$S287=""),"",$F$2*LN(X288/X287))</f>
        <v/>
      </c>
      <c r="AM288" s="9">
        <f>IF(OR($S288="",$S287=""),"",$G$2*(Y288-Y287))</f>
        <v/>
      </c>
      <c r="AN288" s="9">
        <f>IF(OR($S288="",$S287=""),"",$H$2*LN(Z288/Z287))</f>
        <v/>
      </c>
      <c r="AO288" s="9">
        <f>IF(OR($S288="",$S287=""),"",$I$2*(AA288-AA287))</f>
        <v/>
      </c>
      <c r="AP288" s="9">
        <f>IF(OR($S288="",$S287=""),"",$J$2*LN(AB288/AB287))</f>
        <v/>
      </c>
      <c r="AQ288" s="9">
        <f>IF(OR($S288="",$S287=""),"",$K$2*(AC288-AC287))</f>
        <v/>
      </c>
      <c r="AR288" s="9">
        <f>IF(OR($S288="",$S287=""),"",$L$2*LN(AD288/AD287))</f>
        <v/>
      </c>
      <c r="AS288" s="9">
        <f>IF(OR($S288="",$S287=""),"",$M$2*LN(AE288/AE287))</f>
        <v/>
      </c>
      <c r="AT288" s="9">
        <f>IF(OR($S288="",$S287=""),"",$N$2*LN(AF288/AF287))</f>
        <v/>
      </c>
      <c r="AV288" s="9">
        <f>IF($AH288="","",$AY$16+$AY$4*AI288+$AY$5*AJ288+$AY$6*AK288+$AY$7*AL288+$AY$8*AM288+$AY$9*AN288+$AY$10*AO288+$AY$11*AP288+$AY$12*AQ288+$AY$13*AR288+$AY$14*AS288+$AY$15*AT288)</f>
        <v/>
      </c>
      <c r="BC288" s="10">
        <f>IF((ROW()-6)&lt;=$Q$3,INDEX(LINEST(AH229:AH288,AI229:AT288,TRUE,TRUE),1,13)*$Q$4,"")</f>
        <v/>
      </c>
      <c r="BD288" s="9">
        <f>IF((ROW()-6)&lt;=$Q$3,INDEX(LINEST(AH229:AH288,AI229:AT288,TRUE,TRUE),1,12),"")</f>
        <v/>
      </c>
      <c r="BE288" s="9">
        <f>IF((ROW()-6)&lt;=$Q$3,INDEX(LINEST(AH229:AH288,AI229:AT288,TRUE,TRUE),1,11),"")</f>
        <v/>
      </c>
      <c r="BF288" s="9">
        <f>IF((ROW()-6)&lt;=$Q$3,INDEX(LINEST(AH229:AH288,AI229:AT288,TRUE,TRUE),1,10),"")</f>
        <v/>
      </c>
      <c r="BG288" s="9">
        <f>IF((ROW()-6)&lt;=$Q$3,INDEX(LINEST(AH229:AH288,AI229:AT288,TRUE,TRUE),1,9),"")</f>
        <v/>
      </c>
      <c r="BH288" s="9">
        <f>IF((ROW()-6)&lt;=$Q$3,INDEX(LINEST(AH229:AH288,AI229:AT288,TRUE,TRUE),1,8),"")</f>
        <v/>
      </c>
      <c r="BI288" s="9">
        <f>IF((ROW()-6)&lt;=$Q$3,INDEX(LINEST(AH229:AH288,AI229:AT288,TRUE,TRUE),1,7),"")</f>
        <v/>
      </c>
      <c r="BJ288" s="9">
        <f>IF((ROW()-6)&lt;=$Q$3,INDEX(LINEST(AH229:AH288,AI229:AT288,TRUE,TRUE),1,6),"")</f>
        <v/>
      </c>
      <c r="BK288" s="9">
        <f>IF((ROW()-6)&lt;=$Q$3,INDEX(LINEST(AH229:AH288,AI229:AT288,TRUE,TRUE),1,5),"")</f>
        <v/>
      </c>
      <c r="BL288" s="9">
        <f>IF((ROW()-6)&lt;=$Q$3,INDEX(LINEST(AH229:AH288,AI229:AT288,TRUE,TRUE),1,4),"")</f>
        <v/>
      </c>
      <c r="BM288" s="9">
        <f>IF((ROW()-6)&lt;=$Q$3,INDEX(LINEST(AH229:AH288,AI229:AT288,TRUE,TRUE),1,3),"")</f>
        <v/>
      </c>
      <c r="BN288" s="9">
        <f>IF((ROW()-6)&lt;=$Q$3,INDEX(LINEST(AH229:AH288,AI229:AT288,TRUE,TRUE),1,2),"")</f>
        <v/>
      </c>
      <c r="BO288" s="9">
        <f>IF((ROW()-6)&lt;=$Q$3,INDEX(LINEST(AH229:AH288,AI229:AT288,TRUE,TRUE),1,1),"")</f>
        <v/>
      </c>
      <c r="BP288" s="10">
        <f>IF((ROW()-6)&lt;=$Q$3,INDEX(LINEST(AH229:AH288,AI229:AT288,TRUE,TRUE),3,1),"")</f>
        <v/>
      </c>
      <c r="BR288" s="9">
        <f>IF(AND((ROW()-6)&lt;=$Q$3,ISNUMBER(BC287)),BC287/$Q$4+BD287*AI288+BE287*AJ288+BF287*AK288+BG287*AL288+BH287*AM288+BI287*AN288+BJ287*AO288+BK287*AP288+BL287*AQ288+BM287*AR288+BN287*AS288+BO287*AT288,"")</f>
        <v/>
      </c>
      <c r="BS288">
        <f>IF(ISNUMBER(BR288),AVERAGE(AH228:AH287),"")</f>
        <v/>
      </c>
      <c r="BT288">
        <f>IF(ISNUMBER(BR288),(AH288-BR288)^2,"")</f>
        <v/>
      </c>
      <c r="BU288">
        <f>IF(ISNUMBER(BR288),AH288^2,"")</f>
        <v/>
      </c>
      <c r="BV288">
        <f>IF(ISNUMBER(BR288),(AH288-BS288)^2,"")</f>
        <v/>
      </c>
    </row>
    <row r="289">
      <c r="O289">
        <f>IF($R289="","",CHOOSE($Q$2,YEAR(R289)*12+MONTH(R289),INT((R289-2)/7),YEAR(R289)*4+ROUNDUP(MONTH(R289)/3)))</f>
        <v/>
      </c>
      <c r="P289">
        <f>IF($R289="","",IF($R290="",1,IF(O289&lt;&gt;O290,1,0)))</f>
        <v/>
      </c>
      <c r="Q289">
        <f>IF(P289=1,SUM($P$7:P289),"")</f>
        <v/>
      </c>
      <c r="R289">
        <f>IF($A289="","",IF(ISNUMBER($A289),$A289,IFERROR(DATEVALUE($A289),NA())))</f>
        <v/>
      </c>
      <c r="S289" s="7">
        <f>IFERROR(INDEX($R$7:$R$60000,MATCH(ROW()-6,$Q$7:$Q$60000,0)),"")</f>
        <v/>
      </c>
      <c r="T289">
        <f>IFERROR(INDEX($B$7:$B$60000,MATCH(ROW()-6,$Q$7:$Q$60000,0)),"")</f>
        <v/>
      </c>
      <c r="U289">
        <f>IFERROR(INDEX($C$7:$C$60000,MATCH(ROW()-6,$Q$7:$Q$60000,0)),"")</f>
        <v/>
      </c>
      <c r="V289">
        <f>IFERROR(INDEX($D$7:$D$60000,MATCH(ROW()-6,$Q$7:$Q$60000,0)),"")</f>
        <v/>
      </c>
      <c r="W289">
        <f>IFERROR(INDEX($E$7:$E$60000,MATCH(ROW()-6,$Q$7:$Q$60000,0)),"")</f>
        <v/>
      </c>
      <c r="X289">
        <f>IFERROR(INDEX($F$7:$F$60000,MATCH(ROW()-6,$Q$7:$Q$60000,0)),"")</f>
        <v/>
      </c>
      <c r="Y289">
        <f>IFERROR(INDEX($G$7:$G$60000,MATCH(ROW()-6,$Q$7:$Q$60000,0)),"")</f>
        <v/>
      </c>
      <c r="Z289">
        <f>IFERROR(INDEX($H$7:$H$60000,MATCH(ROW()-6,$Q$7:$Q$60000,0)),"")</f>
        <v/>
      </c>
      <c r="AA289">
        <f>IFERROR(INDEX($I$7:$I$60000,MATCH(ROW()-6,$Q$7:$Q$60000,0)),"")</f>
        <v/>
      </c>
      <c r="AB289">
        <f>IFERROR(INDEX($J$7:$J$60000,MATCH(ROW()-6,$Q$7:$Q$60000,0)),"")</f>
        <v/>
      </c>
      <c r="AC289">
        <f>IFERROR(INDEX($K$7:$K$60000,MATCH(ROW()-6,$Q$7:$Q$60000,0)),"")</f>
        <v/>
      </c>
      <c r="AD289">
        <f>IFERROR(INDEX($L$7:$L$60000,MATCH(ROW()-6,$Q$7:$Q$60000,0)),"")</f>
        <v/>
      </c>
      <c r="AE289">
        <f>IFERROR(INDEX($M$7:$M$60000,MATCH(ROW()-6,$Q$7:$Q$60000,0)),"")</f>
        <v/>
      </c>
      <c r="AF289">
        <f>IFERROR(INDEX($N$7:$N$60000,MATCH(ROW()-6,$Q$7:$Q$60000,0)),"")</f>
        <v/>
      </c>
      <c r="AH289" s="9">
        <f>IF(OR($S289="",$S288=""),"",LN($T289/$T288))</f>
        <v/>
      </c>
      <c r="AI289" s="9">
        <f>IF(OR($S289="",$S288=""),"",$C$2*LN(U289/U288))</f>
        <v/>
      </c>
      <c r="AJ289" s="9">
        <f>IF(OR($S289="",$S288=""),"",$D$2*(V289-V288))</f>
        <v/>
      </c>
      <c r="AK289" s="9">
        <f>IF(OR($S289="",$S288=""),"",$E$2*(W289-W288))</f>
        <v/>
      </c>
      <c r="AL289" s="9">
        <f>IF(OR($S289="",$S288=""),"",$F$2*LN(X289/X288))</f>
        <v/>
      </c>
      <c r="AM289" s="9">
        <f>IF(OR($S289="",$S288=""),"",$G$2*(Y289-Y288))</f>
        <v/>
      </c>
      <c r="AN289" s="9">
        <f>IF(OR($S289="",$S288=""),"",$H$2*LN(Z289/Z288))</f>
        <v/>
      </c>
      <c r="AO289" s="9">
        <f>IF(OR($S289="",$S288=""),"",$I$2*(AA289-AA288))</f>
        <v/>
      </c>
      <c r="AP289" s="9">
        <f>IF(OR($S289="",$S288=""),"",$J$2*LN(AB289/AB288))</f>
        <v/>
      </c>
      <c r="AQ289" s="9">
        <f>IF(OR($S289="",$S288=""),"",$K$2*(AC289-AC288))</f>
        <v/>
      </c>
      <c r="AR289" s="9">
        <f>IF(OR($S289="",$S288=""),"",$L$2*LN(AD289/AD288))</f>
        <v/>
      </c>
      <c r="AS289" s="9">
        <f>IF(OR($S289="",$S288=""),"",$M$2*LN(AE289/AE288))</f>
        <v/>
      </c>
      <c r="AT289" s="9">
        <f>IF(OR($S289="",$S288=""),"",$N$2*LN(AF289/AF288))</f>
        <v/>
      </c>
      <c r="AV289" s="9">
        <f>IF($AH289="","",$AY$16+$AY$4*AI289+$AY$5*AJ289+$AY$6*AK289+$AY$7*AL289+$AY$8*AM289+$AY$9*AN289+$AY$10*AO289+$AY$11*AP289+$AY$12*AQ289+$AY$13*AR289+$AY$14*AS289+$AY$15*AT289)</f>
        <v/>
      </c>
      <c r="BC289" s="10">
        <f>IF((ROW()-6)&lt;=$Q$3,INDEX(LINEST(AH230:AH289,AI230:AT289,TRUE,TRUE),1,13)*$Q$4,"")</f>
        <v/>
      </c>
      <c r="BD289" s="9">
        <f>IF((ROW()-6)&lt;=$Q$3,INDEX(LINEST(AH230:AH289,AI230:AT289,TRUE,TRUE),1,12),"")</f>
        <v/>
      </c>
      <c r="BE289" s="9">
        <f>IF((ROW()-6)&lt;=$Q$3,INDEX(LINEST(AH230:AH289,AI230:AT289,TRUE,TRUE),1,11),"")</f>
        <v/>
      </c>
      <c r="BF289" s="9">
        <f>IF((ROW()-6)&lt;=$Q$3,INDEX(LINEST(AH230:AH289,AI230:AT289,TRUE,TRUE),1,10),"")</f>
        <v/>
      </c>
      <c r="BG289" s="9">
        <f>IF((ROW()-6)&lt;=$Q$3,INDEX(LINEST(AH230:AH289,AI230:AT289,TRUE,TRUE),1,9),"")</f>
        <v/>
      </c>
      <c r="BH289" s="9">
        <f>IF((ROW()-6)&lt;=$Q$3,INDEX(LINEST(AH230:AH289,AI230:AT289,TRUE,TRUE),1,8),"")</f>
        <v/>
      </c>
      <c r="BI289" s="9">
        <f>IF((ROW()-6)&lt;=$Q$3,INDEX(LINEST(AH230:AH289,AI230:AT289,TRUE,TRUE),1,7),"")</f>
        <v/>
      </c>
      <c r="BJ289" s="9">
        <f>IF((ROW()-6)&lt;=$Q$3,INDEX(LINEST(AH230:AH289,AI230:AT289,TRUE,TRUE),1,6),"")</f>
        <v/>
      </c>
      <c r="BK289" s="9">
        <f>IF((ROW()-6)&lt;=$Q$3,INDEX(LINEST(AH230:AH289,AI230:AT289,TRUE,TRUE),1,5),"")</f>
        <v/>
      </c>
      <c r="BL289" s="9">
        <f>IF((ROW()-6)&lt;=$Q$3,INDEX(LINEST(AH230:AH289,AI230:AT289,TRUE,TRUE),1,4),"")</f>
        <v/>
      </c>
      <c r="BM289" s="9">
        <f>IF((ROW()-6)&lt;=$Q$3,INDEX(LINEST(AH230:AH289,AI230:AT289,TRUE,TRUE),1,3),"")</f>
        <v/>
      </c>
      <c r="BN289" s="9">
        <f>IF((ROW()-6)&lt;=$Q$3,INDEX(LINEST(AH230:AH289,AI230:AT289,TRUE,TRUE),1,2),"")</f>
        <v/>
      </c>
      <c r="BO289" s="9">
        <f>IF((ROW()-6)&lt;=$Q$3,INDEX(LINEST(AH230:AH289,AI230:AT289,TRUE,TRUE),1,1),"")</f>
        <v/>
      </c>
      <c r="BP289" s="10">
        <f>IF((ROW()-6)&lt;=$Q$3,INDEX(LINEST(AH230:AH289,AI230:AT289,TRUE,TRUE),3,1),"")</f>
        <v/>
      </c>
      <c r="BR289" s="9">
        <f>IF(AND((ROW()-6)&lt;=$Q$3,ISNUMBER(BC288)),BC288/$Q$4+BD288*AI289+BE288*AJ289+BF288*AK289+BG288*AL289+BH288*AM289+BI288*AN289+BJ288*AO289+BK288*AP289+BL288*AQ289+BM288*AR289+BN288*AS289+BO288*AT289,"")</f>
        <v/>
      </c>
      <c r="BS289">
        <f>IF(ISNUMBER(BR289),AVERAGE(AH229:AH288),"")</f>
        <v/>
      </c>
      <c r="BT289">
        <f>IF(ISNUMBER(BR289),(AH289-BR289)^2,"")</f>
        <v/>
      </c>
      <c r="BU289">
        <f>IF(ISNUMBER(BR289),AH289^2,"")</f>
        <v/>
      </c>
      <c r="BV289">
        <f>IF(ISNUMBER(BR289),(AH289-BS289)^2,"")</f>
        <v/>
      </c>
    </row>
    <row r="290">
      <c r="O290">
        <f>IF($R290="","",CHOOSE($Q$2,YEAR(R290)*12+MONTH(R290),INT((R290-2)/7),YEAR(R290)*4+ROUNDUP(MONTH(R290)/3)))</f>
        <v/>
      </c>
      <c r="P290">
        <f>IF($R290="","",IF($R291="",1,IF(O290&lt;&gt;O291,1,0)))</f>
        <v/>
      </c>
      <c r="Q290">
        <f>IF(P290=1,SUM($P$7:P290),"")</f>
        <v/>
      </c>
      <c r="R290">
        <f>IF($A290="","",IF(ISNUMBER($A290),$A290,IFERROR(DATEVALUE($A290),NA())))</f>
        <v/>
      </c>
      <c r="S290" s="7">
        <f>IFERROR(INDEX($R$7:$R$60000,MATCH(ROW()-6,$Q$7:$Q$60000,0)),"")</f>
        <v/>
      </c>
      <c r="T290">
        <f>IFERROR(INDEX($B$7:$B$60000,MATCH(ROW()-6,$Q$7:$Q$60000,0)),"")</f>
        <v/>
      </c>
      <c r="U290">
        <f>IFERROR(INDEX($C$7:$C$60000,MATCH(ROW()-6,$Q$7:$Q$60000,0)),"")</f>
        <v/>
      </c>
      <c r="V290">
        <f>IFERROR(INDEX($D$7:$D$60000,MATCH(ROW()-6,$Q$7:$Q$60000,0)),"")</f>
        <v/>
      </c>
      <c r="W290">
        <f>IFERROR(INDEX($E$7:$E$60000,MATCH(ROW()-6,$Q$7:$Q$60000,0)),"")</f>
        <v/>
      </c>
      <c r="X290">
        <f>IFERROR(INDEX($F$7:$F$60000,MATCH(ROW()-6,$Q$7:$Q$60000,0)),"")</f>
        <v/>
      </c>
      <c r="Y290">
        <f>IFERROR(INDEX($G$7:$G$60000,MATCH(ROW()-6,$Q$7:$Q$60000,0)),"")</f>
        <v/>
      </c>
      <c r="Z290">
        <f>IFERROR(INDEX($H$7:$H$60000,MATCH(ROW()-6,$Q$7:$Q$60000,0)),"")</f>
        <v/>
      </c>
      <c r="AA290">
        <f>IFERROR(INDEX($I$7:$I$60000,MATCH(ROW()-6,$Q$7:$Q$60000,0)),"")</f>
        <v/>
      </c>
      <c r="AB290">
        <f>IFERROR(INDEX($J$7:$J$60000,MATCH(ROW()-6,$Q$7:$Q$60000,0)),"")</f>
        <v/>
      </c>
      <c r="AC290">
        <f>IFERROR(INDEX($K$7:$K$60000,MATCH(ROW()-6,$Q$7:$Q$60000,0)),"")</f>
        <v/>
      </c>
      <c r="AD290">
        <f>IFERROR(INDEX($L$7:$L$60000,MATCH(ROW()-6,$Q$7:$Q$60000,0)),"")</f>
        <v/>
      </c>
      <c r="AE290">
        <f>IFERROR(INDEX($M$7:$M$60000,MATCH(ROW()-6,$Q$7:$Q$60000,0)),"")</f>
        <v/>
      </c>
      <c r="AF290">
        <f>IFERROR(INDEX($N$7:$N$60000,MATCH(ROW()-6,$Q$7:$Q$60000,0)),"")</f>
        <v/>
      </c>
      <c r="AH290" s="9">
        <f>IF(OR($S290="",$S289=""),"",LN($T290/$T289))</f>
        <v/>
      </c>
      <c r="AI290" s="9">
        <f>IF(OR($S290="",$S289=""),"",$C$2*LN(U290/U289))</f>
        <v/>
      </c>
      <c r="AJ290" s="9">
        <f>IF(OR($S290="",$S289=""),"",$D$2*(V290-V289))</f>
        <v/>
      </c>
      <c r="AK290" s="9">
        <f>IF(OR($S290="",$S289=""),"",$E$2*(W290-W289))</f>
        <v/>
      </c>
      <c r="AL290" s="9">
        <f>IF(OR($S290="",$S289=""),"",$F$2*LN(X290/X289))</f>
        <v/>
      </c>
      <c r="AM290" s="9">
        <f>IF(OR($S290="",$S289=""),"",$G$2*(Y290-Y289))</f>
        <v/>
      </c>
      <c r="AN290" s="9">
        <f>IF(OR($S290="",$S289=""),"",$H$2*LN(Z290/Z289))</f>
        <v/>
      </c>
      <c r="AO290" s="9">
        <f>IF(OR($S290="",$S289=""),"",$I$2*(AA290-AA289))</f>
        <v/>
      </c>
      <c r="AP290" s="9">
        <f>IF(OR($S290="",$S289=""),"",$J$2*LN(AB290/AB289))</f>
        <v/>
      </c>
      <c r="AQ290" s="9">
        <f>IF(OR($S290="",$S289=""),"",$K$2*(AC290-AC289))</f>
        <v/>
      </c>
      <c r="AR290" s="9">
        <f>IF(OR($S290="",$S289=""),"",$L$2*LN(AD290/AD289))</f>
        <v/>
      </c>
      <c r="AS290" s="9">
        <f>IF(OR($S290="",$S289=""),"",$M$2*LN(AE290/AE289))</f>
        <v/>
      </c>
      <c r="AT290" s="9">
        <f>IF(OR($S290="",$S289=""),"",$N$2*LN(AF290/AF289))</f>
        <v/>
      </c>
      <c r="AV290" s="9">
        <f>IF($AH290="","",$AY$16+$AY$4*AI290+$AY$5*AJ290+$AY$6*AK290+$AY$7*AL290+$AY$8*AM290+$AY$9*AN290+$AY$10*AO290+$AY$11*AP290+$AY$12*AQ290+$AY$13*AR290+$AY$14*AS290+$AY$15*AT290)</f>
        <v/>
      </c>
      <c r="BC290" s="10">
        <f>IF((ROW()-6)&lt;=$Q$3,INDEX(LINEST(AH231:AH290,AI231:AT290,TRUE,TRUE),1,13)*$Q$4,"")</f>
        <v/>
      </c>
      <c r="BD290" s="9">
        <f>IF((ROW()-6)&lt;=$Q$3,INDEX(LINEST(AH231:AH290,AI231:AT290,TRUE,TRUE),1,12),"")</f>
        <v/>
      </c>
      <c r="BE290" s="9">
        <f>IF((ROW()-6)&lt;=$Q$3,INDEX(LINEST(AH231:AH290,AI231:AT290,TRUE,TRUE),1,11),"")</f>
        <v/>
      </c>
      <c r="BF290" s="9">
        <f>IF((ROW()-6)&lt;=$Q$3,INDEX(LINEST(AH231:AH290,AI231:AT290,TRUE,TRUE),1,10),"")</f>
        <v/>
      </c>
      <c r="BG290" s="9">
        <f>IF((ROW()-6)&lt;=$Q$3,INDEX(LINEST(AH231:AH290,AI231:AT290,TRUE,TRUE),1,9),"")</f>
        <v/>
      </c>
      <c r="BH290" s="9">
        <f>IF((ROW()-6)&lt;=$Q$3,INDEX(LINEST(AH231:AH290,AI231:AT290,TRUE,TRUE),1,8),"")</f>
        <v/>
      </c>
      <c r="BI290" s="9">
        <f>IF((ROW()-6)&lt;=$Q$3,INDEX(LINEST(AH231:AH290,AI231:AT290,TRUE,TRUE),1,7),"")</f>
        <v/>
      </c>
      <c r="BJ290" s="9">
        <f>IF((ROW()-6)&lt;=$Q$3,INDEX(LINEST(AH231:AH290,AI231:AT290,TRUE,TRUE),1,6),"")</f>
        <v/>
      </c>
      <c r="BK290" s="9">
        <f>IF((ROW()-6)&lt;=$Q$3,INDEX(LINEST(AH231:AH290,AI231:AT290,TRUE,TRUE),1,5),"")</f>
        <v/>
      </c>
      <c r="BL290" s="9">
        <f>IF((ROW()-6)&lt;=$Q$3,INDEX(LINEST(AH231:AH290,AI231:AT290,TRUE,TRUE),1,4),"")</f>
        <v/>
      </c>
      <c r="BM290" s="9">
        <f>IF((ROW()-6)&lt;=$Q$3,INDEX(LINEST(AH231:AH290,AI231:AT290,TRUE,TRUE),1,3),"")</f>
        <v/>
      </c>
      <c r="BN290" s="9">
        <f>IF((ROW()-6)&lt;=$Q$3,INDEX(LINEST(AH231:AH290,AI231:AT290,TRUE,TRUE),1,2),"")</f>
        <v/>
      </c>
      <c r="BO290" s="9">
        <f>IF((ROW()-6)&lt;=$Q$3,INDEX(LINEST(AH231:AH290,AI231:AT290,TRUE,TRUE),1,1),"")</f>
        <v/>
      </c>
      <c r="BP290" s="10">
        <f>IF((ROW()-6)&lt;=$Q$3,INDEX(LINEST(AH231:AH290,AI231:AT290,TRUE,TRUE),3,1),"")</f>
        <v/>
      </c>
      <c r="BR290" s="9">
        <f>IF(AND((ROW()-6)&lt;=$Q$3,ISNUMBER(BC289)),BC289/$Q$4+BD289*AI290+BE289*AJ290+BF289*AK290+BG289*AL290+BH289*AM290+BI289*AN290+BJ289*AO290+BK289*AP290+BL289*AQ290+BM289*AR290+BN289*AS290+BO289*AT290,"")</f>
        <v/>
      </c>
      <c r="BS290">
        <f>IF(ISNUMBER(BR290),AVERAGE(AH230:AH289),"")</f>
        <v/>
      </c>
      <c r="BT290">
        <f>IF(ISNUMBER(BR290),(AH290-BR290)^2,"")</f>
        <v/>
      </c>
      <c r="BU290">
        <f>IF(ISNUMBER(BR290),AH290^2,"")</f>
        <v/>
      </c>
      <c r="BV290">
        <f>IF(ISNUMBER(BR290),(AH290-BS290)^2,"")</f>
        <v/>
      </c>
    </row>
    <row r="291">
      <c r="O291">
        <f>IF($R291="","",CHOOSE($Q$2,YEAR(R291)*12+MONTH(R291),INT((R291-2)/7),YEAR(R291)*4+ROUNDUP(MONTH(R291)/3)))</f>
        <v/>
      </c>
      <c r="P291">
        <f>IF($R291="","",IF($R292="",1,IF(O291&lt;&gt;O292,1,0)))</f>
        <v/>
      </c>
      <c r="Q291">
        <f>IF(P291=1,SUM($P$7:P291),"")</f>
        <v/>
      </c>
      <c r="R291">
        <f>IF($A291="","",IF(ISNUMBER($A291),$A291,IFERROR(DATEVALUE($A291),NA())))</f>
        <v/>
      </c>
      <c r="S291" s="7">
        <f>IFERROR(INDEX($R$7:$R$60000,MATCH(ROW()-6,$Q$7:$Q$60000,0)),"")</f>
        <v/>
      </c>
      <c r="T291">
        <f>IFERROR(INDEX($B$7:$B$60000,MATCH(ROW()-6,$Q$7:$Q$60000,0)),"")</f>
        <v/>
      </c>
      <c r="U291">
        <f>IFERROR(INDEX($C$7:$C$60000,MATCH(ROW()-6,$Q$7:$Q$60000,0)),"")</f>
        <v/>
      </c>
      <c r="V291">
        <f>IFERROR(INDEX($D$7:$D$60000,MATCH(ROW()-6,$Q$7:$Q$60000,0)),"")</f>
        <v/>
      </c>
      <c r="W291">
        <f>IFERROR(INDEX($E$7:$E$60000,MATCH(ROW()-6,$Q$7:$Q$60000,0)),"")</f>
        <v/>
      </c>
      <c r="X291">
        <f>IFERROR(INDEX($F$7:$F$60000,MATCH(ROW()-6,$Q$7:$Q$60000,0)),"")</f>
        <v/>
      </c>
      <c r="Y291">
        <f>IFERROR(INDEX($G$7:$G$60000,MATCH(ROW()-6,$Q$7:$Q$60000,0)),"")</f>
        <v/>
      </c>
      <c r="Z291">
        <f>IFERROR(INDEX($H$7:$H$60000,MATCH(ROW()-6,$Q$7:$Q$60000,0)),"")</f>
        <v/>
      </c>
      <c r="AA291">
        <f>IFERROR(INDEX($I$7:$I$60000,MATCH(ROW()-6,$Q$7:$Q$60000,0)),"")</f>
        <v/>
      </c>
      <c r="AB291">
        <f>IFERROR(INDEX($J$7:$J$60000,MATCH(ROW()-6,$Q$7:$Q$60000,0)),"")</f>
        <v/>
      </c>
      <c r="AC291">
        <f>IFERROR(INDEX($K$7:$K$60000,MATCH(ROW()-6,$Q$7:$Q$60000,0)),"")</f>
        <v/>
      </c>
      <c r="AD291">
        <f>IFERROR(INDEX($L$7:$L$60000,MATCH(ROW()-6,$Q$7:$Q$60000,0)),"")</f>
        <v/>
      </c>
      <c r="AE291">
        <f>IFERROR(INDEX($M$7:$M$60000,MATCH(ROW()-6,$Q$7:$Q$60000,0)),"")</f>
        <v/>
      </c>
      <c r="AF291">
        <f>IFERROR(INDEX($N$7:$N$60000,MATCH(ROW()-6,$Q$7:$Q$60000,0)),"")</f>
        <v/>
      </c>
      <c r="AH291" s="9">
        <f>IF(OR($S291="",$S290=""),"",LN($T291/$T290))</f>
        <v/>
      </c>
      <c r="AI291" s="9">
        <f>IF(OR($S291="",$S290=""),"",$C$2*LN(U291/U290))</f>
        <v/>
      </c>
      <c r="AJ291" s="9">
        <f>IF(OR($S291="",$S290=""),"",$D$2*(V291-V290))</f>
        <v/>
      </c>
      <c r="AK291" s="9">
        <f>IF(OR($S291="",$S290=""),"",$E$2*(W291-W290))</f>
        <v/>
      </c>
      <c r="AL291" s="9">
        <f>IF(OR($S291="",$S290=""),"",$F$2*LN(X291/X290))</f>
        <v/>
      </c>
      <c r="AM291" s="9">
        <f>IF(OR($S291="",$S290=""),"",$G$2*(Y291-Y290))</f>
        <v/>
      </c>
      <c r="AN291" s="9">
        <f>IF(OR($S291="",$S290=""),"",$H$2*LN(Z291/Z290))</f>
        <v/>
      </c>
      <c r="AO291" s="9">
        <f>IF(OR($S291="",$S290=""),"",$I$2*(AA291-AA290))</f>
        <v/>
      </c>
      <c r="AP291" s="9">
        <f>IF(OR($S291="",$S290=""),"",$J$2*LN(AB291/AB290))</f>
        <v/>
      </c>
      <c r="AQ291" s="9">
        <f>IF(OR($S291="",$S290=""),"",$K$2*(AC291-AC290))</f>
        <v/>
      </c>
      <c r="AR291" s="9">
        <f>IF(OR($S291="",$S290=""),"",$L$2*LN(AD291/AD290))</f>
        <v/>
      </c>
      <c r="AS291" s="9">
        <f>IF(OR($S291="",$S290=""),"",$M$2*LN(AE291/AE290))</f>
        <v/>
      </c>
      <c r="AT291" s="9">
        <f>IF(OR($S291="",$S290=""),"",$N$2*LN(AF291/AF290))</f>
        <v/>
      </c>
      <c r="AV291" s="9">
        <f>IF($AH291="","",$AY$16+$AY$4*AI291+$AY$5*AJ291+$AY$6*AK291+$AY$7*AL291+$AY$8*AM291+$AY$9*AN291+$AY$10*AO291+$AY$11*AP291+$AY$12*AQ291+$AY$13*AR291+$AY$14*AS291+$AY$15*AT291)</f>
        <v/>
      </c>
      <c r="BC291" s="10">
        <f>IF((ROW()-6)&lt;=$Q$3,INDEX(LINEST(AH232:AH291,AI232:AT291,TRUE,TRUE),1,13)*$Q$4,"")</f>
        <v/>
      </c>
      <c r="BD291" s="9">
        <f>IF((ROW()-6)&lt;=$Q$3,INDEX(LINEST(AH232:AH291,AI232:AT291,TRUE,TRUE),1,12),"")</f>
        <v/>
      </c>
      <c r="BE291" s="9">
        <f>IF((ROW()-6)&lt;=$Q$3,INDEX(LINEST(AH232:AH291,AI232:AT291,TRUE,TRUE),1,11),"")</f>
        <v/>
      </c>
      <c r="BF291" s="9">
        <f>IF((ROW()-6)&lt;=$Q$3,INDEX(LINEST(AH232:AH291,AI232:AT291,TRUE,TRUE),1,10),"")</f>
        <v/>
      </c>
      <c r="BG291" s="9">
        <f>IF((ROW()-6)&lt;=$Q$3,INDEX(LINEST(AH232:AH291,AI232:AT291,TRUE,TRUE),1,9),"")</f>
        <v/>
      </c>
      <c r="BH291" s="9">
        <f>IF((ROW()-6)&lt;=$Q$3,INDEX(LINEST(AH232:AH291,AI232:AT291,TRUE,TRUE),1,8),"")</f>
        <v/>
      </c>
      <c r="BI291" s="9">
        <f>IF((ROW()-6)&lt;=$Q$3,INDEX(LINEST(AH232:AH291,AI232:AT291,TRUE,TRUE),1,7),"")</f>
        <v/>
      </c>
      <c r="BJ291" s="9">
        <f>IF((ROW()-6)&lt;=$Q$3,INDEX(LINEST(AH232:AH291,AI232:AT291,TRUE,TRUE),1,6),"")</f>
        <v/>
      </c>
      <c r="BK291" s="9">
        <f>IF((ROW()-6)&lt;=$Q$3,INDEX(LINEST(AH232:AH291,AI232:AT291,TRUE,TRUE),1,5),"")</f>
        <v/>
      </c>
      <c r="BL291" s="9">
        <f>IF((ROW()-6)&lt;=$Q$3,INDEX(LINEST(AH232:AH291,AI232:AT291,TRUE,TRUE),1,4),"")</f>
        <v/>
      </c>
      <c r="BM291" s="9">
        <f>IF((ROW()-6)&lt;=$Q$3,INDEX(LINEST(AH232:AH291,AI232:AT291,TRUE,TRUE),1,3),"")</f>
        <v/>
      </c>
      <c r="BN291" s="9">
        <f>IF((ROW()-6)&lt;=$Q$3,INDEX(LINEST(AH232:AH291,AI232:AT291,TRUE,TRUE),1,2),"")</f>
        <v/>
      </c>
      <c r="BO291" s="9">
        <f>IF((ROW()-6)&lt;=$Q$3,INDEX(LINEST(AH232:AH291,AI232:AT291,TRUE,TRUE),1,1),"")</f>
        <v/>
      </c>
      <c r="BP291" s="10">
        <f>IF((ROW()-6)&lt;=$Q$3,INDEX(LINEST(AH232:AH291,AI232:AT291,TRUE,TRUE),3,1),"")</f>
        <v/>
      </c>
      <c r="BR291" s="9">
        <f>IF(AND((ROW()-6)&lt;=$Q$3,ISNUMBER(BC290)),BC290/$Q$4+BD290*AI291+BE290*AJ291+BF290*AK291+BG290*AL291+BH290*AM291+BI290*AN291+BJ290*AO291+BK290*AP291+BL290*AQ291+BM290*AR291+BN290*AS291+BO290*AT291,"")</f>
        <v/>
      </c>
      <c r="BS291">
        <f>IF(ISNUMBER(BR291),AVERAGE(AH231:AH290),"")</f>
        <v/>
      </c>
      <c r="BT291">
        <f>IF(ISNUMBER(BR291),(AH291-BR291)^2,"")</f>
        <v/>
      </c>
      <c r="BU291">
        <f>IF(ISNUMBER(BR291),AH291^2,"")</f>
        <v/>
      </c>
      <c r="BV291">
        <f>IF(ISNUMBER(BR291),(AH291-BS291)^2,"")</f>
        <v/>
      </c>
    </row>
    <row r="292">
      <c r="O292">
        <f>IF($R292="","",CHOOSE($Q$2,YEAR(R292)*12+MONTH(R292),INT((R292-2)/7),YEAR(R292)*4+ROUNDUP(MONTH(R292)/3)))</f>
        <v/>
      </c>
      <c r="P292">
        <f>IF($R292="","",IF($R293="",1,IF(O292&lt;&gt;O293,1,0)))</f>
        <v/>
      </c>
      <c r="Q292">
        <f>IF(P292=1,SUM($P$7:P292),"")</f>
        <v/>
      </c>
      <c r="R292">
        <f>IF($A292="","",IF(ISNUMBER($A292),$A292,IFERROR(DATEVALUE($A292),NA())))</f>
        <v/>
      </c>
      <c r="S292" s="7">
        <f>IFERROR(INDEX($R$7:$R$60000,MATCH(ROW()-6,$Q$7:$Q$60000,0)),"")</f>
        <v/>
      </c>
      <c r="T292">
        <f>IFERROR(INDEX($B$7:$B$60000,MATCH(ROW()-6,$Q$7:$Q$60000,0)),"")</f>
        <v/>
      </c>
      <c r="U292">
        <f>IFERROR(INDEX($C$7:$C$60000,MATCH(ROW()-6,$Q$7:$Q$60000,0)),"")</f>
        <v/>
      </c>
      <c r="V292">
        <f>IFERROR(INDEX($D$7:$D$60000,MATCH(ROW()-6,$Q$7:$Q$60000,0)),"")</f>
        <v/>
      </c>
      <c r="W292">
        <f>IFERROR(INDEX($E$7:$E$60000,MATCH(ROW()-6,$Q$7:$Q$60000,0)),"")</f>
        <v/>
      </c>
      <c r="X292">
        <f>IFERROR(INDEX($F$7:$F$60000,MATCH(ROW()-6,$Q$7:$Q$60000,0)),"")</f>
        <v/>
      </c>
      <c r="Y292">
        <f>IFERROR(INDEX($G$7:$G$60000,MATCH(ROW()-6,$Q$7:$Q$60000,0)),"")</f>
        <v/>
      </c>
      <c r="Z292">
        <f>IFERROR(INDEX($H$7:$H$60000,MATCH(ROW()-6,$Q$7:$Q$60000,0)),"")</f>
        <v/>
      </c>
      <c r="AA292">
        <f>IFERROR(INDEX($I$7:$I$60000,MATCH(ROW()-6,$Q$7:$Q$60000,0)),"")</f>
        <v/>
      </c>
      <c r="AB292">
        <f>IFERROR(INDEX($J$7:$J$60000,MATCH(ROW()-6,$Q$7:$Q$60000,0)),"")</f>
        <v/>
      </c>
      <c r="AC292">
        <f>IFERROR(INDEX($K$7:$K$60000,MATCH(ROW()-6,$Q$7:$Q$60000,0)),"")</f>
        <v/>
      </c>
      <c r="AD292">
        <f>IFERROR(INDEX($L$7:$L$60000,MATCH(ROW()-6,$Q$7:$Q$60000,0)),"")</f>
        <v/>
      </c>
      <c r="AE292">
        <f>IFERROR(INDEX($M$7:$M$60000,MATCH(ROW()-6,$Q$7:$Q$60000,0)),"")</f>
        <v/>
      </c>
      <c r="AF292">
        <f>IFERROR(INDEX($N$7:$N$60000,MATCH(ROW()-6,$Q$7:$Q$60000,0)),"")</f>
        <v/>
      </c>
      <c r="AH292" s="9">
        <f>IF(OR($S292="",$S291=""),"",LN($T292/$T291))</f>
        <v/>
      </c>
      <c r="AI292" s="9">
        <f>IF(OR($S292="",$S291=""),"",$C$2*LN(U292/U291))</f>
        <v/>
      </c>
      <c r="AJ292" s="9">
        <f>IF(OR($S292="",$S291=""),"",$D$2*(V292-V291))</f>
        <v/>
      </c>
      <c r="AK292" s="9">
        <f>IF(OR($S292="",$S291=""),"",$E$2*(W292-W291))</f>
        <v/>
      </c>
      <c r="AL292" s="9">
        <f>IF(OR($S292="",$S291=""),"",$F$2*LN(X292/X291))</f>
        <v/>
      </c>
      <c r="AM292" s="9">
        <f>IF(OR($S292="",$S291=""),"",$G$2*(Y292-Y291))</f>
        <v/>
      </c>
      <c r="AN292" s="9">
        <f>IF(OR($S292="",$S291=""),"",$H$2*LN(Z292/Z291))</f>
        <v/>
      </c>
      <c r="AO292" s="9">
        <f>IF(OR($S292="",$S291=""),"",$I$2*(AA292-AA291))</f>
        <v/>
      </c>
      <c r="AP292" s="9">
        <f>IF(OR($S292="",$S291=""),"",$J$2*LN(AB292/AB291))</f>
        <v/>
      </c>
      <c r="AQ292" s="9">
        <f>IF(OR($S292="",$S291=""),"",$K$2*(AC292-AC291))</f>
        <v/>
      </c>
      <c r="AR292" s="9">
        <f>IF(OR($S292="",$S291=""),"",$L$2*LN(AD292/AD291))</f>
        <v/>
      </c>
      <c r="AS292" s="9">
        <f>IF(OR($S292="",$S291=""),"",$M$2*LN(AE292/AE291))</f>
        <v/>
      </c>
      <c r="AT292" s="9">
        <f>IF(OR($S292="",$S291=""),"",$N$2*LN(AF292/AF291))</f>
        <v/>
      </c>
      <c r="AV292" s="9">
        <f>IF($AH292="","",$AY$16+$AY$4*AI292+$AY$5*AJ292+$AY$6*AK292+$AY$7*AL292+$AY$8*AM292+$AY$9*AN292+$AY$10*AO292+$AY$11*AP292+$AY$12*AQ292+$AY$13*AR292+$AY$14*AS292+$AY$15*AT292)</f>
        <v/>
      </c>
      <c r="BC292" s="10">
        <f>IF((ROW()-6)&lt;=$Q$3,INDEX(LINEST(AH233:AH292,AI233:AT292,TRUE,TRUE),1,13)*$Q$4,"")</f>
        <v/>
      </c>
      <c r="BD292" s="9">
        <f>IF((ROW()-6)&lt;=$Q$3,INDEX(LINEST(AH233:AH292,AI233:AT292,TRUE,TRUE),1,12),"")</f>
        <v/>
      </c>
      <c r="BE292" s="9">
        <f>IF((ROW()-6)&lt;=$Q$3,INDEX(LINEST(AH233:AH292,AI233:AT292,TRUE,TRUE),1,11),"")</f>
        <v/>
      </c>
      <c r="BF292" s="9">
        <f>IF((ROW()-6)&lt;=$Q$3,INDEX(LINEST(AH233:AH292,AI233:AT292,TRUE,TRUE),1,10),"")</f>
        <v/>
      </c>
      <c r="BG292" s="9">
        <f>IF((ROW()-6)&lt;=$Q$3,INDEX(LINEST(AH233:AH292,AI233:AT292,TRUE,TRUE),1,9),"")</f>
        <v/>
      </c>
      <c r="BH292" s="9">
        <f>IF((ROW()-6)&lt;=$Q$3,INDEX(LINEST(AH233:AH292,AI233:AT292,TRUE,TRUE),1,8),"")</f>
        <v/>
      </c>
      <c r="BI292" s="9">
        <f>IF((ROW()-6)&lt;=$Q$3,INDEX(LINEST(AH233:AH292,AI233:AT292,TRUE,TRUE),1,7),"")</f>
        <v/>
      </c>
      <c r="BJ292" s="9">
        <f>IF((ROW()-6)&lt;=$Q$3,INDEX(LINEST(AH233:AH292,AI233:AT292,TRUE,TRUE),1,6),"")</f>
        <v/>
      </c>
      <c r="BK292" s="9">
        <f>IF((ROW()-6)&lt;=$Q$3,INDEX(LINEST(AH233:AH292,AI233:AT292,TRUE,TRUE),1,5),"")</f>
        <v/>
      </c>
      <c r="BL292" s="9">
        <f>IF((ROW()-6)&lt;=$Q$3,INDEX(LINEST(AH233:AH292,AI233:AT292,TRUE,TRUE),1,4),"")</f>
        <v/>
      </c>
      <c r="BM292" s="9">
        <f>IF((ROW()-6)&lt;=$Q$3,INDEX(LINEST(AH233:AH292,AI233:AT292,TRUE,TRUE),1,3),"")</f>
        <v/>
      </c>
      <c r="BN292" s="9">
        <f>IF((ROW()-6)&lt;=$Q$3,INDEX(LINEST(AH233:AH292,AI233:AT292,TRUE,TRUE),1,2),"")</f>
        <v/>
      </c>
      <c r="BO292" s="9">
        <f>IF((ROW()-6)&lt;=$Q$3,INDEX(LINEST(AH233:AH292,AI233:AT292,TRUE,TRUE),1,1),"")</f>
        <v/>
      </c>
      <c r="BP292" s="10">
        <f>IF((ROW()-6)&lt;=$Q$3,INDEX(LINEST(AH233:AH292,AI233:AT292,TRUE,TRUE),3,1),"")</f>
        <v/>
      </c>
      <c r="BR292" s="9">
        <f>IF(AND((ROW()-6)&lt;=$Q$3,ISNUMBER(BC291)),BC291/$Q$4+BD291*AI292+BE291*AJ292+BF291*AK292+BG291*AL292+BH291*AM292+BI291*AN292+BJ291*AO292+BK291*AP292+BL291*AQ292+BM291*AR292+BN291*AS292+BO291*AT292,"")</f>
        <v/>
      </c>
      <c r="BS292">
        <f>IF(ISNUMBER(BR292),AVERAGE(AH232:AH291),"")</f>
        <v/>
      </c>
      <c r="BT292">
        <f>IF(ISNUMBER(BR292),(AH292-BR292)^2,"")</f>
        <v/>
      </c>
      <c r="BU292">
        <f>IF(ISNUMBER(BR292),AH292^2,"")</f>
        <v/>
      </c>
      <c r="BV292">
        <f>IF(ISNUMBER(BR292),(AH292-BS292)^2,"")</f>
        <v/>
      </c>
    </row>
    <row r="293">
      <c r="O293">
        <f>IF($R293="","",CHOOSE($Q$2,YEAR(R293)*12+MONTH(R293),INT((R293-2)/7),YEAR(R293)*4+ROUNDUP(MONTH(R293)/3)))</f>
        <v/>
      </c>
      <c r="P293">
        <f>IF($R293="","",IF($R294="",1,IF(O293&lt;&gt;O294,1,0)))</f>
        <v/>
      </c>
      <c r="Q293">
        <f>IF(P293=1,SUM($P$7:P293),"")</f>
        <v/>
      </c>
      <c r="R293">
        <f>IF($A293="","",IF(ISNUMBER($A293),$A293,IFERROR(DATEVALUE($A293),NA())))</f>
        <v/>
      </c>
      <c r="S293" s="7">
        <f>IFERROR(INDEX($R$7:$R$60000,MATCH(ROW()-6,$Q$7:$Q$60000,0)),"")</f>
        <v/>
      </c>
      <c r="T293">
        <f>IFERROR(INDEX($B$7:$B$60000,MATCH(ROW()-6,$Q$7:$Q$60000,0)),"")</f>
        <v/>
      </c>
      <c r="U293">
        <f>IFERROR(INDEX($C$7:$C$60000,MATCH(ROW()-6,$Q$7:$Q$60000,0)),"")</f>
        <v/>
      </c>
      <c r="V293">
        <f>IFERROR(INDEX($D$7:$D$60000,MATCH(ROW()-6,$Q$7:$Q$60000,0)),"")</f>
        <v/>
      </c>
      <c r="W293">
        <f>IFERROR(INDEX($E$7:$E$60000,MATCH(ROW()-6,$Q$7:$Q$60000,0)),"")</f>
        <v/>
      </c>
      <c r="X293">
        <f>IFERROR(INDEX($F$7:$F$60000,MATCH(ROW()-6,$Q$7:$Q$60000,0)),"")</f>
        <v/>
      </c>
      <c r="Y293">
        <f>IFERROR(INDEX($G$7:$G$60000,MATCH(ROW()-6,$Q$7:$Q$60000,0)),"")</f>
        <v/>
      </c>
      <c r="Z293">
        <f>IFERROR(INDEX($H$7:$H$60000,MATCH(ROW()-6,$Q$7:$Q$60000,0)),"")</f>
        <v/>
      </c>
      <c r="AA293">
        <f>IFERROR(INDEX($I$7:$I$60000,MATCH(ROW()-6,$Q$7:$Q$60000,0)),"")</f>
        <v/>
      </c>
      <c r="AB293">
        <f>IFERROR(INDEX($J$7:$J$60000,MATCH(ROW()-6,$Q$7:$Q$60000,0)),"")</f>
        <v/>
      </c>
      <c r="AC293">
        <f>IFERROR(INDEX($K$7:$K$60000,MATCH(ROW()-6,$Q$7:$Q$60000,0)),"")</f>
        <v/>
      </c>
      <c r="AD293">
        <f>IFERROR(INDEX($L$7:$L$60000,MATCH(ROW()-6,$Q$7:$Q$60000,0)),"")</f>
        <v/>
      </c>
      <c r="AE293">
        <f>IFERROR(INDEX($M$7:$M$60000,MATCH(ROW()-6,$Q$7:$Q$60000,0)),"")</f>
        <v/>
      </c>
      <c r="AF293">
        <f>IFERROR(INDEX($N$7:$N$60000,MATCH(ROW()-6,$Q$7:$Q$60000,0)),"")</f>
        <v/>
      </c>
      <c r="AH293" s="9">
        <f>IF(OR($S293="",$S292=""),"",LN($T293/$T292))</f>
        <v/>
      </c>
      <c r="AI293" s="9">
        <f>IF(OR($S293="",$S292=""),"",$C$2*LN(U293/U292))</f>
        <v/>
      </c>
      <c r="AJ293" s="9">
        <f>IF(OR($S293="",$S292=""),"",$D$2*(V293-V292))</f>
        <v/>
      </c>
      <c r="AK293" s="9">
        <f>IF(OR($S293="",$S292=""),"",$E$2*(W293-W292))</f>
        <v/>
      </c>
      <c r="AL293" s="9">
        <f>IF(OR($S293="",$S292=""),"",$F$2*LN(X293/X292))</f>
        <v/>
      </c>
      <c r="AM293" s="9">
        <f>IF(OR($S293="",$S292=""),"",$G$2*(Y293-Y292))</f>
        <v/>
      </c>
      <c r="AN293" s="9">
        <f>IF(OR($S293="",$S292=""),"",$H$2*LN(Z293/Z292))</f>
        <v/>
      </c>
      <c r="AO293" s="9">
        <f>IF(OR($S293="",$S292=""),"",$I$2*(AA293-AA292))</f>
        <v/>
      </c>
      <c r="AP293" s="9">
        <f>IF(OR($S293="",$S292=""),"",$J$2*LN(AB293/AB292))</f>
        <v/>
      </c>
      <c r="AQ293" s="9">
        <f>IF(OR($S293="",$S292=""),"",$K$2*(AC293-AC292))</f>
        <v/>
      </c>
      <c r="AR293" s="9">
        <f>IF(OR($S293="",$S292=""),"",$L$2*LN(AD293/AD292))</f>
        <v/>
      </c>
      <c r="AS293" s="9">
        <f>IF(OR($S293="",$S292=""),"",$M$2*LN(AE293/AE292))</f>
        <v/>
      </c>
      <c r="AT293" s="9">
        <f>IF(OR($S293="",$S292=""),"",$N$2*LN(AF293/AF292))</f>
        <v/>
      </c>
      <c r="AV293" s="9">
        <f>IF($AH293="","",$AY$16+$AY$4*AI293+$AY$5*AJ293+$AY$6*AK293+$AY$7*AL293+$AY$8*AM293+$AY$9*AN293+$AY$10*AO293+$AY$11*AP293+$AY$12*AQ293+$AY$13*AR293+$AY$14*AS293+$AY$15*AT293)</f>
        <v/>
      </c>
      <c r="BC293" s="10">
        <f>IF((ROW()-6)&lt;=$Q$3,INDEX(LINEST(AH234:AH293,AI234:AT293,TRUE,TRUE),1,13)*$Q$4,"")</f>
        <v/>
      </c>
      <c r="BD293" s="9">
        <f>IF((ROW()-6)&lt;=$Q$3,INDEX(LINEST(AH234:AH293,AI234:AT293,TRUE,TRUE),1,12),"")</f>
        <v/>
      </c>
      <c r="BE293" s="9">
        <f>IF((ROW()-6)&lt;=$Q$3,INDEX(LINEST(AH234:AH293,AI234:AT293,TRUE,TRUE),1,11),"")</f>
        <v/>
      </c>
      <c r="BF293" s="9">
        <f>IF((ROW()-6)&lt;=$Q$3,INDEX(LINEST(AH234:AH293,AI234:AT293,TRUE,TRUE),1,10),"")</f>
        <v/>
      </c>
      <c r="BG293" s="9">
        <f>IF((ROW()-6)&lt;=$Q$3,INDEX(LINEST(AH234:AH293,AI234:AT293,TRUE,TRUE),1,9),"")</f>
        <v/>
      </c>
      <c r="BH293" s="9">
        <f>IF((ROW()-6)&lt;=$Q$3,INDEX(LINEST(AH234:AH293,AI234:AT293,TRUE,TRUE),1,8),"")</f>
        <v/>
      </c>
      <c r="BI293" s="9">
        <f>IF((ROW()-6)&lt;=$Q$3,INDEX(LINEST(AH234:AH293,AI234:AT293,TRUE,TRUE),1,7),"")</f>
        <v/>
      </c>
      <c r="BJ293" s="9">
        <f>IF((ROW()-6)&lt;=$Q$3,INDEX(LINEST(AH234:AH293,AI234:AT293,TRUE,TRUE),1,6),"")</f>
        <v/>
      </c>
      <c r="BK293" s="9">
        <f>IF((ROW()-6)&lt;=$Q$3,INDEX(LINEST(AH234:AH293,AI234:AT293,TRUE,TRUE),1,5),"")</f>
        <v/>
      </c>
      <c r="BL293" s="9">
        <f>IF((ROW()-6)&lt;=$Q$3,INDEX(LINEST(AH234:AH293,AI234:AT293,TRUE,TRUE),1,4),"")</f>
        <v/>
      </c>
      <c r="BM293" s="9">
        <f>IF((ROW()-6)&lt;=$Q$3,INDEX(LINEST(AH234:AH293,AI234:AT293,TRUE,TRUE),1,3),"")</f>
        <v/>
      </c>
      <c r="BN293" s="9">
        <f>IF((ROW()-6)&lt;=$Q$3,INDEX(LINEST(AH234:AH293,AI234:AT293,TRUE,TRUE),1,2),"")</f>
        <v/>
      </c>
      <c r="BO293" s="9">
        <f>IF((ROW()-6)&lt;=$Q$3,INDEX(LINEST(AH234:AH293,AI234:AT293,TRUE,TRUE),1,1),"")</f>
        <v/>
      </c>
      <c r="BP293" s="10">
        <f>IF((ROW()-6)&lt;=$Q$3,INDEX(LINEST(AH234:AH293,AI234:AT293,TRUE,TRUE),3,1),"")</f>
        <v/>
      </c>
      <c r="BR293" s="9">
        <f>IF(AND((ROW()-6)&lt;=$Q$3,ISNUMBER(BC292)),BC292/$Q$4+BD292*AI293+BE292*AJ293+BF292*AK293+BG292*AL293+BH292*AM293+BI292*AN293+BJ292*AO293+BK292*AP293+BL292*AQ293+BM292*AR293+BN292*AS293+BO292*AT293,"")</f>
        <v/>
      </c>
      <c r="BS293">
        <f>IF(ISNUMBER(BR293),AVERAGE(AH233:AH292),"")</f>
        <v/>
      </c>
      <c r="BT293">
        <f>IF(ISNUMBER(BR293),(AH293-BR293)^2,"")</f>
        <v/>
      </c>
      <c r="BU293">
        <f>IF(ISNUMBER(BR293),AH293^2,"")</f>
        <v/>
      </c>
      <c r="BV293">
        <f>IF(ISNUMBER(BR293),(AH293-BS293)^2,"")</f>
        <v/>
      </c>
    </row>
    <row r="294">
      <c r="O294">
        <f>IF($R294="","",CHOOSE($Q$2,YEAR(R294)*12+MONTH(R294),INT((R294-2)/7),YEAR(R294)*4+ROUNDUP(MONTH(R294)/3)))</f>
        <v/>
      </c>
      <c r="P294">
        <f>IF($R294="","",IF($R295="",1,IF(O294&lt;&gt;O295,1,0)))</f>
        <v/>
      </c>
      <c r="Q294">
        <f>IF(P294=1,SUM($P$7:P294),"")</f>
        <v/>
      </c>
      <c r="R294">
        <f>IF($A294="","",IF(ISNUMBER($A294),$A294,IFERROR(DATEVALUE($A294),NA())))</f>
        <v/>
      </c>
      <c r="S294" s="7">
        <f>IFERROR(INDEX($R$7:$R$60000,MATCH(ROW()-6,$Q$7:$Q$60000,0)),"")</f>
        <v/>
      </c>
      <c r="T294">
        <f>IFERROR(INDEX($B$7:$B$60000,MATCH(ROW()-6,$Q$7:$Q$60000,0)),"")</f>
        <v/>
      </c>
      <c r="U294">
        <f>IFERROR(INDEX($C$7:$C$60000,MATCH(ROW()-6,$Q$7:$Q$60000,0)),"")</f>
        <v/>
      </c>
      <c r="V294">
        <f>IFERROR(INDEX($D$7:$D$60000,MATCH(ROW()-6,$Q$7:$Q$60000,0)),"")</f>
        <v/>
      </c>
      <c r="W294">
        <f>IFERROR(INDEX($E$7:$E$60000,MATCH(ROW()-6,$Q$7:$Q$60000,0)),"")</f>
        <v/>
      </c>
      <c r="X294">
        <f>IFERROR(INDEX($F$7:$F$60000,MATCH(ROW()-6,$Q$7:$Q$60000,0)),"")</f>
        <v/>
      </c>
      <c r="Y294">
        <f>IFERROR(INDEX($G$7:$G$60000,MATCH(ROW()-6,$Q$7:$Q$60000,0)),"")</f>
        <v/>
      </c>
      <c r="Z294">
        <f>IFERROR(INDEX($H$7:$H$60000,MATCH(ROW()-6,$Q$7:$Q$60000,0)),"")</f>
        <v/>
      </c>
      <c r="AA294">
        <f>IFERROR(INDEX($I$7:$I$60000,MATCH(ROW()-6,$Q$7:$Q$60000,0)),"")</f>
        <v/>
      </c>
      <c r="AB294">
        <f>IFERROR(INDEX($J$7:$J$60000,MATCH(ROW()-6,$Q$7:$Q$60000,0)),"")</f>
        <v/>
      </c>
      <c r="AC294">
        <f>IFERROR(INDEX($K$7:$K$60000,MATCH(ROW()-6,$Q$7:$Q$60000,0)),"")</f>
        <v/>
      </c>
      <c r="AD294">
        <f>IFERROR(INDEX($L$7:$L$60000,MATCH(ROW()-6,$Q$7:$Q$60000,0)),"")</f>
        <v/>
      </c>
      <c r="AE294">
        <f>IFERROR(INDEX($M$7:$M$60000,MATCH(ROW()-6,$Q$7:$Q$60000,0)),"")</f>
        <v/>
      </c>
      <c r="AF294">
        <f>IFERROR(INDEX($N$7:$N$60000,MATCH(ROW()-6,$Q$7:$Q$60000,0)),"")</f>
        <v/>
      </c>
      <c r="AH294" s="9">
        <f>IF(OR($S294="",$S293=""),"",LN($T294/$T293))</f>
        <v/>
      </c>
      <c r="AI294" s="9">
        <f>IF(OR($S294="",$S293=""),"",$C$2*LN(U294/U293))</f>
        <v/>
      </c>
      <c r="AJ294" s="9">
        <f>IF(OR($S294="",$S293=""),"",$D$2*(V294-V293))</f>
        <v/>
      </c>
      <c r="AK294" s="9">
        <f>IF(OR($S294="",$S293=""),"",$E$2*(W294-W293))</f>
        <v/>
      </c>
      <c r="AL294" s="9">
        <f>IF(OR($S294="",$S293=""),"",$F$2*LN(X294/X293))</f>
        <v/>
      </c>
      <c r="AM294" s="9">
        <f>IF(OR($S294="",$S293=""),"",$G$2*(Y294-Y293))</f>
        <v/>
      </c>
      <c r="AN294" s="9">
        <f>IF(OR($S294="",$S293=""),"",$H$2*LN(Z294/Z293))</f>
        <v/>
      </c>
      <c r="AO294" s="9">
        <f>IF(OR($S294="",$S293=""),"",$I$2*(AA294-AA293))</f>
        <v/>
      </c>
      <c r="AP294" s="9">
        <f>IF(OR($S294="",$S293=""),"",$J$2*LN(AB294/AB293))</f>
        <v/>
      </c>
      <c r="AQ294" s="9">
        <f>IF(OR($S294="",$S293=""),"",$K$2*(AC294-AC293))</f>
        <v/>
      </c>
      <c r="AR294" s="9">
        <f>IF(OR($S294="",$S293=""),"",$L$2*LN(AD294/AD293))</f>
        <v/>
      </c>
      <c r="AS294" s="9">
        <f>IF(OR($S294="",$S293=""),"",$M$2*LN(AE294/AE293))</f>
        <v/>
      </c>
      <c r="AT294" s="9">
        <f>IF(OR($S294="",$S293=""),"",$N$2*LN(AF294/AF293))</f>
        <v/>
      </c>
      <c r="AV294" s="9">
        <f>IF($AH294="","",$AY$16+$AY$4*AI294+$AY$5*AJ294+$AY$6*AK294+$AY$7*AL294+$AY$8*AM294+$AY$9*AN294+$AY$10*AO294+$AY$11*AP294+$AY$12*AQ294+$AY$13*AR294+$AY$14*AS294+$AY$15*AT294)</f>
        <v/>
      </c>
      <c r="BC294" s="10">
        <f>IF((ROW()-6)&lt;=$Q$3,INDEX(LINEST(AH235:AH294,AI235:AT294,TRUE,TRUE),1,13)*$Q$4,"")</f>
        <v/>
      </c>
      <c r="BD294" s="9">
        <f>IF((ROW()-6)&lt;=$Q$3,INDEX(LINEST(AH235:AH294,AI235:AT294,TRUE,TRUE),1,12),"")</f>
        <v/>
      </c>
      <c r="BE294" s="9">
        <f>IF((ROW()-6)&lt;=$Q$3,INDEX(LINEST(AH235:AH294,AI235:AT294,TRUE,TRUE),1,11),"")</f>
        <v/>
      </c>
      <c r="BF294" s="9">
        <f>IF((ROW()-6)&lt;=$Q$3,INDEX(LINEST(AH235:AH294,AI235:AT294,TRUE,TRUE),1,10),"")</f>
        <v/>
      </c>
      <c r="BG294" s="9">
        <f>IF((ROW()-6)&lt;=$Q$3,INDEX(LINEST(AH235:AH294,AI235:AT294,TRUE,TRUE),1,9),"")</f>
        <v/>
      </c>
      <c r="BH294" s="9">
        <f>IF((ROW()-6)&lt;=$Q$3,INDEX(LINEST(AH235:AH294,AI235:AT294,TRUE,TRUE),1,8),"")</f>
        <v/>
      </c>
      <c r="BI294" s="9">
        <f>IF((ROW()-6)&lt;=$Q$3,INDEX(LINEST(AH235:AH294,AI235:AT294,TRUE,TRUE),1,7),"")</f>
        <v/>
      </c>
      <c r="BJ294" s="9">
        <f>IF((ROW()-6)&lt;=$Q$3,INDEX(LINEST(AH235:AH294,AI235:AT294,TRUE,TRUE),1,6),"")</f>
        <v/>
      </c>
      <c r="BK294" s="9">
        <f>IF((ROW()-6)&lt;=$Q$3,INDEX(LINEST(AH235:AH294,AI235:AT294,TRUE,TRUE),1,5),"")</f>
        <v/>
      </c>
      <c r="BL294" s="9">
        <f>IF((ROW()-6)&lt;=$Q$3,INDEX(LINEST(AH235:AH294,AI235:AT294,TRUE,TRUE),1,4),"")</f>
        <v/>
      </c>
      <c r="BM294" s="9">
        <f>IF((ROW()-6)&lt;=$Q$3,INDEX(LINEST(AH235:AH294,AI235:AT294,TRUE,TRUE),1,3),"")</f>
        <v/>
      </c>
      <c r="BN294" s="9">
        <f>IF((ROW()-6)&lt;=$Q$3,INDEX(LINEST(AH235:AH294,AI235:AT294,TRUE,TRUE),1,2),"")</f>
        <v/>
      </c>
      <c r="BO294" s="9">
        <f>IF((ROW()-6)&lt;=$Q$3,INDEX(LINEST(AH235:AH294,AI235:AT294,TRUE,TRUE),1,1),"")</f>
        <v/>
      </c>
      <c r="BP294" s="10">
        <f>IF((ROW()-6)&lt;=$Q$3,INDEX(LINEST(AH235:AH294,AI235:AT294,TRUE,TRUE),3,1),"")</f>
        <v/>
      </c>
      <c r="BR294" s="9">
        <f>IF(AND((ROW()-6)&lt;=$Q$3,ISNUMBER(BC293)),BC293/$Q$4+BD293*AI294+BE293*AJ294+BF293*AK294+BG293*AL294+BH293*AM294+BI293*AN294+BJ293*AO294+BK293*AP294+BL293*AQ294+BM293*AR294+BN293*AS294+BO293*AT294,"")</f>
        <v/>
      </c>
      <c r="BS294">
        <f>IF(ISNUMBER(BR294),AVERAGE(AH234:AH293),"")</f>
        <v/>
      </c>
      <c r="BT294">
        <f>IF(ISNUMBER(BR294),(AH294-BR294)^2,"")</f>
        <v/>
      </c>
      <c r="BU294">
        <f>IF(ISNUMBER(BR294),AH294^2,"")</f>
        <v/>
      </c>
      <c r="BV294">
        <f>IF(ISNUMBER(BR294),(AH294-BS294)^2,"")</f>
        <v/>
      </c>
    </row>
    <row r="295">
      <c r="O295">
        <f>IF($R295="","",CHOOSE($Q$2,YEAR(R295)*12+MONTH(R295),INT((R295-2)/7),YEAR(R295)*4+ROUNDUP(MONTH(R295)/3)))</f>
        <v/>
      </c>
      <c r="P295">
        <f>IF($R295="","",IF($R296="",1,IF(O295&lt;&gt;O296,1,0)))</f>
        <v/>
      </c>
      <c r="Q295">
        <f>IF(P295=1,SUM($P$7:P295),"")</f>
        <v/>
      </c>
      <c r="R295">
        <f>IF($A295="","",IF(ISNUMBER($A295),$A295,IFERROR(DATEVALUE($A295),NA())))</f>
        <v/>
      </c>
      <c r="S295" s="7">
        <f>IFERROR(INDEX($R$7:$R$60000,MATCH(ROW()-6,$Q$7:$Q$60000,0)),"")</f>
        <v/>
      </c>
      <c r="T295">
        <f>IFERROR(INDEX($B$7:$B$60000,MATCH(ROW()-6,$Q$7:$Q$60000,0)),"")</f>
        <v/>
      </c>
      <c r="U295">
        <f>IFERROR(INDEX($C$7:$C$60000,MATCH(ROW()-6,$Q$7:$Q$60000,0)),"")</f>
        <v/>
      </c>
      <c r="V295">
        <f>IFERROR(INDEX($D$7:$D$60000,MATCH(ROW()-6,$Q$7:$Q$60000,0)),"")</f>
        <v/>
      </c>
      <c r="W295">
        <f>IFERROR(INDEX($E$7:$E$60000,MATCH(ROW()-6,$Q$7:$Q$60000,0)),"")</f>
        <v/>
      </c>
      <c r="X295">
        <f>IFERROR(INDEX($F$7:$F$60000,MATCH(ROW()-6,$Q$7:$Q$60000,0)),"")</f>
        <v/>
      </c>
      <c r="Y295">
        <f>IFERROR(INDEX($G$7:$G$60000,MATCH(ROW()-6,$Q$7:$Q$60000,0)),"")</f>
        <v/>
      </c>
      <c r="Z295">
        <f>IFERROR(INDEX($H$7:$H$60000,MATCH(ROW()-6,$Q$7:$Q$60000,0)),"")</f>
        <v/>
      </c>
      <c r="AA295">
        <f>IFERROR(INDEX($I$7:$I$60000,MATCH(ROW()-6,$Q$7:$Q$60000,0)),"")</f>
        <v/>
      </c>
      <c r="AB295">
        <f>IFERROR(INDEX($J$7:$J$60000,MATCH(ROW()-6,$Q$7:$Q$60000,0)),"")</f>
        <v/>
      </c>
      <c r="AC295">
        <f>IFERROR(INDEX($K$7:$K$60000,MATCH(ROW()-6,$Q$7:$Q$60000,0)),"")</f>
        <v/>
      </c>
      <c r="AD295">
        <f>IFERROR(INDEX($L$7:$L$60000,MATCH(ROW()-6,$Q$7:$Q$60000,0)),"")</f>
        <v/>
      </c>
      <c r="AE295">
        <f>IFERROR(INDEX($M$7:$M$60000,MATCH(ROW()-6,$Q$7:$Q$60000,0)),"")</f>
        <v/>
      </c>
      <c r="AF295">
        <f>IFERROR(INDEX($N$7:$N$60000,MATCH(ROW()-6,$Q$7:$Q$60000,0)),"")</f>
        <v/>
      </c>
      <c r="AH295" s="9">
        <f>IF(OR($S295="",$S294=""),"",LN($T295/$T294))</f>
        <v/>
      </c>
      <c r="AI295" s="9">
        <f>IF(OR($S295="",$S294=""),"",$C$2*LN(U295/U294))</f>
        <v/>
      </c>
      <c r="AJ295" s="9">
        <f>IF(OR($S295="",$S294=""),"",$D$2*(V295-V294))</f>
        <v/>
      </c>
      <c r="AK295" s="9">
        <f>IF(OR($S295="",$S294=""),"",$E$2*(W295-W294))</f>
        <v/>
      </c>
      <c r="AL295" s="9">
        <f>IF(OR($S295="",$S294=""),"",$F$2*LN(X295/X294))</f>
        <v/>
      </c>
      <c r="AM295" s="9">
        <f>IF(OR($S295="",$S294=""),"",$G$2*(Y295-Y294))</f>
        <v/>
      </c>
      <c r="AN295" s="9">
        <f>IF(OR($S295="",$S294=""),"",$H$2*LN(Z295/Z294))</f>
        <v/>
      </c>
      <c r="AO295" s="9">
        <f>IF(OR($S295="",$S294=""),"",$I$2*(AA295-AA294))</f>
        <v/>
      </c>
      <c r="AP295" s="9">
        <f>IF(OR($S295="",$S294=""),"",$J$2*LN(AB295/AB294))</f>
        <v/>
      </c>
      <c r="AQ295" s="9">
        <f>IF(OR($S295="",$S294=""),"",$K$2*(AC295-AC294))</f>
        <v/>
      </c>
      <c r="AR295" s="9">
        <f>IF(OR($S295="",$S294=""),"",$L$2*LN(AD295/AD294))</f>
        <v/>
      </c>
      <c r="AS295" s="9">
        <f>IF(OR($S295="",$S294=""),"",$M$2*LN(AE295/AE294))</f>
        <v/>
      </c>
      <c r="AT295" s="9">
        <f>IF(OR($S295="",$S294=""),"",$N$2*LN(AF295/AF294))</f>
        <v/>
      </c>
      <c r="AV295" s="9">
        <f>IF($AH295="","",$AY$16+$AY$4*AI295+$AY$5*AJ295+$AY$6*AK295+$AY$7*AL295+$AY$8*AM295+$AY$9*AN295+$AY$10*AO295+$AY$11*AP295+$AY$12*AQ295+$AY$13*AR295+$AY$14*AS295+$AY$15*AT295)</f>
        <v/>
      </c>
      <c r="BC295" s="10">
        <f>IF((ROW()-6)&lt;=$Q$3,INDEX(LINEST(AH236:AH295,AI236:AT295,TRUE,TRUE),1,13)*$Q$4,"")</f>
        <v/>
      </c>
      <c r="BD295" s="9">
        <f>IF((ROW()-6)&lt;=$Q$3,INDEX(LINEST(AH236:AH295,AI236:AT295,TRUE,TRUE),1,12),"")</f>
        <v/>
      </c>
      <c r="BE295" s="9">
        <f>IF((ROW()-6)&lt;=$Q$3,INDEX(LINEST(AH236:AH295,AI236:AT295,TRUE,TRUE),1,11),"")</f>
        <v/>
      </c>
      <c r="BF295" s="9">
        <f>IF((ROW()-6)&lt;=$Q$3,INDEX(LINEST(AH236:AH295,AI236:AT295,TRUE,TRUE),1,10),"")</f>
        <v/>
      </c>
      <c r="BG295" s="9">
        <f>IF((ROW()-6)&lt;=$Q$3,INDEX(LINEST(AH236:AH295,AI236:AT295,TRUE,TRUE),1,9),"")</f>
        <v/>
      </c>
      <c r="BH295" s="9">
        <f>IF((ROW()-6)&lt;=$Q$3,INDEX(LINEST(AH236:AH295,AI236:AT295,TRUE,TRUE),1,8),"")</f>
        <v/>
      </c>
      <c r="BI295" s="9">
        <f>IF((ROW()-6)&lt;=$Q$3,INDEX(LINEST(AH236:AH295,AI236:AT295,TRUE,TRUE),1,7),"")</f>
        <v/>
      </c>
      <c r="BJ295" s="9">
        <f>IF((ROW()-6)&lt;=$Q$3,INDEX(LINEST(AH236:AH295,AI236:AT295,TRUE,TRUE),1,6),"")</f>
        <v/>
      </c>
      <c r="BK295" s="9">
        <f>IF((ROW()-6)&lt;=$Q$3,INDEX(LINEST(AH236:AH295,AI236:AT295,TRUE,TRUE),1,5),"")</f>
        <v/>
      </c>
      <c r="BL295" s="9">
        <f>IF((ROW()-6)&lt;=$Q$3,INDEX(LINEST(AH236:AH295,AI236:AT295,TRUE,TRUE),1,4),"")</f>
        <v/>
      </c>
      <c r="BM295" s="9">
        <f>IF((ROW()-6)&lt;=$Q$3,INDEX(LINEST(AH236:AH295,AI236:AT295,TRUE,TRUE),1,3),"")</f>
        <v/>
      </c>
      <c r="BN295" s="9">
        <f>IF((ROW()-6)&lt;=$Q$3,INDEX(LINEST(AH236:AH295,AI236:AT295,TRUE,TRUE),1,2),"")</f>
        <v/>
      </c>
      <c r="BO295" s="9">
        <f>IF((ROW()-6)&lt;=$Q$3,INDEX(LINEST(AH236:AH295,AI236:AT295,TRUE,TRUE),1,1),"")</f>
        <v/>
      </c>
      <c r="BP295" s="10">
        <f>IF((ROW()-6)&lt;=$Q$3,INDEX(LINEST(AH236:AH295,AI236:AT295,TRUE,TRUE),3,1),"")</f>
        <v/>
      </c>
      <c r="BR295" s="9">
        <f>IF(AND((ROW()-6)&lt;=$Q$3,ISNUMBER(BC294)),BC294/$Q$4+BD294*AI295+BE294*AJ295+BF294*AK295+BG294*AL295+BH294*AM295+BI294*AN295+BJ294*AO295+BK294*AP295+BL294*AQ295+BM294*AR295+BN294*AS295+BO294*AT295,"")</f>
        <v/>
      </c>
      <c r="BS295">
        <f>IF(ISNUMBER(BR295),AVERAGE(AH235:AH294),"")</f>
        <v/>
      </c>
      <c r="BT295">
        <f>IF(ISNUMBER(BR295),(AH295-BR295)^2,"")</f>
        <v/>
      </c>
      <c r="BU295">
        <f>IF(ISNUMBER(BR295),AH295^2,"")</f>
        <v/>
      </c>
      <c r="BV295">
        <f>IF(ISNUMBER(BR295),(AH295-BS295)^2,"")</f>
        <v/>
      </c>
    </row>
    <row r="296">
      <c r="O296">
        <f>IF($R296="","",CHOOSE($Q$2,YEAR(R296)*12+MONTH(R296),INT((R296-2)/7),YEAR(R296)*4+ROUNDUP(MONTH(R296)/3)))</f>
        <v/>
      </c>
      <c r="P296">
        <f>IF($R296="","",IF($R297="",1,IF(O296&lt;&gt;O297,1,0)))</f>
        <v/>
      </c>
      <c r="Q296">
        <f>IF(P296=1,SUM($P$7:P296),"")</f>
        <v/>
      </c>
      <c r="R296">
        <f>IF($A296="","",IF(ISNUMBER($A296),$A296,IFERROR(DATEVALUE($A296),NA())))</f>
        <v/>
      </c>
      <c r="S296" s="7">
        <f>IFERROR(INDEX($R$7:$R$60000,MATCH(ROW()-6,$Q$7:$Q$60000,0)),"")</f>
        <v/>
      </c>
      <c r="T296">
        <f>IFERROR(INDEX($B$7:$B$60000,MATCH(ROW()-6,$Q$7:$Q$60000,0)),"")</f>
        <v/>
      </c>
      <c r="U296">
        <f>IFERROR(INDEX($C$7:$C$60000,MATCH(ROW()-6,$Q$7:$Q$60000,0)),"")</f>
        <v/>
      </c>
      <c r="V296">
        <f>IFERROR(INDEX($D$7:$D$60000,MATCH(ROW()-6,$Q$7:$Q$60000,0)),"")</f>
        <v/>
      </c>
      <c r="W296">
        <f>IFERROR(INDEX($E$7:$E$60000,MATCH(ROW()-6,$Q$7:$Q$60000,0)),"")</f>
        <v/>
      </c>
      <c r="X296">
        <f>IFERROR(INDEX($F$7:$F$60000,MATCH(ROW()-6,$Q$7:$Q$60000,0)),"")</f>
        <v/>
      </c>
      <c r="Y296">
        <f>IFERROR(INDEX($G$7:$G$60000,MATCH(ROW()-6,$Q$7:$Q$60000,0)),"")</f>
        <v/>
      </c>
      <c r="Z296">
        <f>IFERROR(INDEX($H$7:$H$60000,MATCH(ROW()-6,$Q$7:$Q$60000,0)),"")</f>
        <v/>
      </c>
      <c r="AA296">
        <f>IFERROR(INDEX($I$7:$I$60000,MATCH(ROW()-6,$Q$7:$Q$60000,0)),"")</f>
        <v/>
      </c>
      <c r="AB296">
        <f>IFERROR(INDEX($J$7:$J$60000,MATCH(ROW()-6,$Q$7:$Q$60000,0)),"")</f>
        <v/>
      </c>
      <c r="AC296">
        <f>IFERROR(INDEX($K$7:$K$60000,MATCH(ROW()-6,$Q$7:$Q$60000,0)),"")</f>
        <v/>
      </c>
      <c r="AD296">
        <f>IFERROR(INDEX($L$7:$L$60000,MATCH(ROW()-6,$Q$7:$Q$60000,0)),"")</f>
        <v/>
      </c>
      <c r="AE296">
        <f>IFERROR(INDEX($M$7:$M$60000,MATCH(ROW()-6,$Q$7:$Q$60000,0)),"")</f>
        <v/>
      </c>
      <c r="AF296">
        <f>IFERROR(INDEX($N$7:$N$60000,MATCH(ROW()-6,$Q$7:$Q$60000,0)),"")</f>
        <v/>
      </c>
      <c r="AH296" s="9">
        <f>IF(OR($S296="",$S295=""),"",LN($T296/$T295))</f>
        <v/>
      </c>
      <c r="AI296" s="9">
        <f>IF(OR($S296="",$S295=""),"",$C$2*LN(U296/U295))</f>
        <v/>
      </c>
      <c r="AJ296" s="9">
        <f>IF(OR($S296="",$S295=""),"",$D$2*(V296-V295))</f>
        <v/>
      </c>
      <c r="AK296" s="9">
        <f>IF(OR($S296="",$S295=""),"",$E$2*(W296-W295))</f>
        <v/>
      </c>
      <c r="AL296" s="9">
        <f>IF(OR($S296="",$S295=""),"",$F$2*LN(X296/X295))</f>
        <v/>
      </c>
      <c r="AM296" s="9">
        <f>IF(OR($S296="",$S295=""),"",$G$2*(Y296-Y295))</f>
        <v/>
      </c>
      <c r="AN296" s="9">
        <f>IF(OR($S296="",$S295=""),"",$H$2*LN(Z296/Z295))</f>
        <v/>
      </c>
      <c r="AO296" s="9">
        <f>IF(OR($S296="",$S295=""),"",$I$2*(AA296-AA295))</f>
        <v/>
      </c>
      <c r="AP296" s="9">
        <f>IF(OR($S296="",$S295=""),"",$J$2*LN(AB296/AB295))</f>
        <v/>
      </c>
      <c r="AQ296" s="9">
        <f>IF(OR($S296="",$S295=""),"",$K$2*(AC296-AC295))</f>
        <v/>
      </c>
      <c r="AR296" s="9">
        <f>IF(OR($S296="",$S295=""),"",$L$2*LN(AD296/AD295))</f>
        <v/>
      </c>
      <c r="AS296" s="9">
        <f>IF(OR($S296="",$S295=""),"",$M$2*LN(AE296/AE295))</f>
        <v/>
      </c>
      <c r="AT296" s="9">
        <f>IF(OR($S296="",$S295=""),"",$N$2*LN(AF296/AF295))</f>
        <v/>
      </c>
      <c r="AV296" s="9">
        <f>IF($AH296="","",$AY$16+$AY$4*AI296+$AY$5*AJ296+$AY$6*AK296+$AY$7*AL296+$AY$8*AM296+$AY$9*AN296+$AY$10*AO296+$AY$11*AP296+$AY$12*AQ296+$AY$13*AR296+$AY$14*AS296+$AY$15*AT296)</f>
        <v/>
      </c>
      <c r="BC296" s="10">
        <f>IF((ROW()-6)&lt;=$Q$3,INDEX(LINEST(AH237:AH296,AI237:AT296,TRUE,TRUE),1,13)*$Q$4,"")</f>
        <v/>
      </c>
      <c r="BD296" s="9">
        <f>IF((ROW()-6)&lt;=$Q$3,INDEX(LINEST(AH237:AH296,AI237:AT296,TRUE,TRUE),1,12),"")</f>
        <v/>
      </c>
      <c r="BE296" s="9">
        <f>IF((ROW()-6)&lt;=$Q$3,INDEX(LINEST(AH237:AH296,AI237:AT296,TRUE,TRUE),1,11),"")</f>
        <v/>
      </c>
      <c r="BF296" s="9">
        <f>IF((ROW()-6)&lt;=$Q$3,INDEX(LINEST(AH237:AH296,AI237:AT296,TRUE,TRUE),1,10),"")</f>
        <v/>
      </c>
      <c r="BG296" s="9">
        <f>IF((ROW()-6)&lt;=$Q$3,INDEX(LINEST(AH237:AH296,AI237:AT296,TRUE,TRUE),1,9),"")</f>
        <v/>
      </c>
      <c r="BH296" s="9">
        <f>IF((ROW()-6)&lt;=$Q$3,INDEX(LINEST(AH237:AH296,AI237:AT296,TRUE,TRUE),1,8),"")</f>
        <v/>
      </c>
      <c r="BI296" s="9">
        <f>IF((ROW()-6)&lt;=$Q$3,INDEX(LINEST(AH237:AH296,AI237:AT296,TRUE,TRUE),1,7),"")</f>
        <v/>
      </c>
      <c r="BJ296" s="9">
        <f>IF((ROW()-6)&lt;=$Q$3,INDEX(LINEST(AH237:AH296,AI237:AT296,TRUE,TRUE),1,6),"")</f>
        <v/>
      </c>
      <c r="BK296" s="9">
        <f>IF((ROW()-6)&lt;=$Q$3,INDEX(LINEST(AH237:AH296,AI237:AT296,TRUE,TRUE),1,5),"")</f>
        <v/>
      </c>
      <c r="BL296" s="9">
        <f>IF((ROW()-6)&lt;=$Q$3,INDEX(LINEST(AH237:AH296,AI237:AT296,TRUE,TRUE),1,4),"")</f>
        <v/>
      </c>
      <c r="BM296" s="9">
        <f>IF((ROW()-6)&lt;=$Q$3,INDEX(LINEST(AH237:AH296,AI237:AT296,TRUE,TRUE),1,3),"")</f>
        <v/>
      </c>
      <c r="BN296" s="9">
        <f>IF((ROW()-6)&lt;=$Q$3,INDEX(LINEST(AH237:AH296,AI237:AT296,TRUE,TRUE),1,2),"")</f>
        <v/>
      </c>
      <c r="BO296" s="9">
        <f>IF((ROW()-6)&lt;=$Q$3,INDEX(LINEST(AH237:AH296,AI237:AT296,TRUE,TRUE),1,1),"")</f>
        <v/>
      </c>
      <c r="BP296" s="10">
        <f>IF((ROW()-6)&lt;=$Q$3,INDEX(LINEST(AH237:AH296,AI237:AT296,TRUE,TRUE),3,1),"")</f>
        <v/>
      </c>
      <c r="BR296" s="9">
        <f>IF(AND((ROW()-6)&lt;=$Q$3,ISNUMBER(BC295)),BC295/$Q$4+BD295*AI296+BE295*AJ296+BF295*AK296+BG295*AL296+BH295*AM296+BI295*AN296+BJ295*AO296+BK295*AP296+BL295*AQ296+BM295*AR296+BN295*AS296+BO295*AT296,"")</f>
        <v/>
      </c>
      <c r="BS296">
        <f>IF(ISNUMBER(BR296),AVERAGE(AH236:AH295),"")</f>
        <v/>
      </c>
      <c r="BT296">
        <f>IF(ISNUMBER(BR296),(AH296-BR296)^2,"")</f>
        <v/>
      </c>
      <c r="BU296">
        <f>IF(ISNUMBER(BR296),AH296^2,"")</f>
        <v/>
      </c>
      <c r="BV296">
        <f>IF(ISNUMBER(BR296),(AH296-BS296)^2,"")</f>
        <v/>
      </c>
    </row>
    <row r="297">
      <c r="O297">
        <f>IF($R297="","",CHOOSE($Q$2,YEAR(R297)*12+MONTH(R297),INT((R297-2)/7),YEAR(R297)*4+ROUNDUP(MONTH(R297)/3)))</f>
        <v/>
      </c>
      <c r="P297">
        <f>IF($R297="","",IF($R298="",1,IF(O297&lt;&gt;O298,1,0)))</f>
        <v/>
      </c>
      <c r="Q297">
        <f>IF(P297=1,SUM($P$7:P297),"")</f>
        <v/>
      </c>
      <c r="R297">
        <f>IF($A297="","",IF(ISNUMBER($A297),$A297,IFERROR(DATEVALUE($A297),NA())))</f>
        <v/>
      </c>
      <c r="S297" s="7">
        <f>IFERROR(INDEX($R$7:$R$60000,MATCH(ROW()-6,$Q$7:$Q$60000,0)),"")</f>
        <v/>
      </c>
      <c r="T297">
        <f>IFERROR(INDEX($B$7:$B$60000,MATCH(ROW()-6,$Q$7:$Q$60000,0)),"")</f>
        <v/>
      </c>
      <c r="U297">
        <f>IFERROR(INDEX($C$7:$C$60000,MATCH(ROW()-6,$Q$7:$Q$60000,0)),"")</f>
        <v/>
      </c>
      <c r="V297">
        <f>IFERROR(INDEX($D$7:$D$60000,MATCH(ROW()-6,$Q$7:$Q$60000,0)),"")</f>
        <v/>
      </c>
      <c r="W297">
        <f>IFERROR(INDEX($E$7:$E$60000,MATCH(ROW()-6,$Q$7:$Q$60000,0)),"")</f>
        <v/>
      </c>
      <c r="X297">
        <f>IFERROR(INDEX($F$7:$F$60000,MATCH(ROW()-6,$Q$7:$Q$60000,0)),"")</f>
        <v/>
      </c>
      <c r="Y297">
        <f>IFERROR(INDEX($G$7:$G$60000,MATCH(ROW()-6,$Q$7:$Q$60000,0)),"")</f>
        <v/>
      </c>
      <c r="Z297">
        <f>IFERROR(INDEX($H$7:$H$60000,MATCH(ROW()-6,$Q$7:$Q$60000,0)),"")</f>
        <v/>
      </c>
      <c r="AA297">
        <f>IFERROR(INDEX($I$7:$I$60000,MATCH(ROW()-6,$Q$7:$Q$60000,0)),"")</f>
        <v/>
      </c>
      <c r="AB297">
        <f>IFERROR(INDEX($J$7:$J$60000,MATCH(ROW()-6,$Q$7:$Q$60000,0)),"")</f>
        <v/>
      </c>
      <c r="AC297">
        <f>IFERROR(INDEX($K$7:$K$60000,MATCH(ROW()-6,$Q$7:$Q$60000,0)),"")</f>
        <v/>
      </c>
      <c r="AD297">
        <f>IFERROR(INDEX($L$7:$L$60000,MATCH(ROW()-6,$Q$7:$Q$60000,0)),"")</f>
        <v/>
      </c>
      <c r="AE297">
        <f>IFERROR(INDEX($M$7:$M$60000,MATCH(ROW()-6,$Q$7:$Q$60000,0)),"")</f>
        <v/>
      </c>
      <c r="AF297">
        <f>IFERROR(INDEX($N$7:$N$60000,MATCH(ROW()-6,$Q$7:$Q$60000,0)),"")</f>
        <v/>
      </c>
      <c r="AH297" s="9">
        <f>IF(OR($S297="",$S296=""),"",LN($T297/$T296))</f>
        <v/>
      </c>
      <c r="AI297" s="9">
        <f>IF(OR($S297="",$S296=""),"",$C$2*LN(U297/U296))</f>
        <v/>
      </c>
      <c r="AJ297" s="9">
        <f>IF(OR($S297="",$S296=""),"",$D$2*(V297-V296))</f>
        <v/>
      </c>
      <c r="AK297" s="9">
        <f>IF(OR($S297="",$S296=""),"",$E$2*(W297-W296))</f>
        <v/>
      </c>
      <c r="AL297" s="9">
        <f>IF(OR($S297="",$S296=""),"",$F$2*LN(X297/X296))</f>
        <v/>
      </c>
      <c r="AM297" s="9">
        <f>IF(OR($S297="",$S296=""),"",$G$2*(Y297-Y296))</f>
        <v/>
      </c>
      <c r="AN297" s="9">
        <f>IF(OR($S297="",$S296=""),"",$H$2*LN(Z297/Z296))</f>
        <v/>
      </c>
      <c r="AO297" s="9">
        <f>IF(OR($S297="",$S296=""),"",$I$2*(AA297-AA296))</f>
        <v/>
      </c>
      <c r="AP297" s="9">
        <f>IF(OR($S297="",$S296=""),"",$J$2*LN(AB297/AB296))</f>
        <v/>
      </c>
      <c r="AQ297" s="9">
        <f>IF(OR($S297="",$S296=""),"",$K$2*(AC297-AC296))</f>
        <v/>
      </c>
      <c r="AR297" s="9">
        <f>IF(OR($S297="",$S296=""),"",$L$2*LN(AD297/AD296))</f>
        <v/>
      </c>
      <c r="AS297" s="9">
        <f>IF(OR($S297="",$S296=""),"",$M$2*LN(AE297/AE296))</f>
        <v/>
      </c>
      <c r="AT297" s="9">
        <f>IF(OR($S297="",$S296=""),"",$N$2*LN(AF297/AF296))</f>
        <v/>
      </c>
      <c r="AV297" s="9">
        <f>IF($AH297="","",$AY$16+$AY$4*AI297+$AY$5*AJ297+$AY$6*AK297+$AY$7*AL297+$AY$8*AM297+$AY$9*AN297+$AY$10*AO297+$AY$11*AP297+$AY$12*AQ297+$AY$13*AR297+$AY$14*AS297+$AY$15*AT297)</f>
        <v/>
      </c>
      <c r="BC297" s="10">
        <f>IF((ROW()-6)&lt;=$Q$3,INDEX(LINEST(AH238:AH297,AI238:AT297,TRUE,TRUE),1,13)*$Q$4,"")</f>
        <v/>
      </c>
      <c r="BD297" s="9">
        <f>IF((ROW()-6)&lt;=$Q$3,INDEX(LINEST(AH238:AH297,AI238:AT297,TRUE,TRUE),1,12),"")</f>
        <v/>
      </c>
      <c r="BE297" s="9">
        <f>IF((ROW()-6)&lt;=$Q$3,INDEX(LINEST(AH238:AH297,AI238:AT297,TRUE,TRUE),1,11),"")</f>
        <v/>
      </c>
      <c r="BF297" s="9">
        <f>IF((ROW()-6)&lt;=$Q$3,INDEX(LINEST(AH238:AH297,AI238:AT297,TRUE,TRUE),1,10),"")</f>
        <v/>
      </c>
      <c r="BG297" s="9">
        <f>IF((ROW()-6)&lt;=$Q$3,INDEX(LINEST(AH238:AH297,AI238:AT297,TRUE,TRUE),1,9),"")</f>
        <v/>
      </c>
      <c r="BH297" s="9">
        <f>IF((ROW()-6)&lt;=$Q$3,INDEX(LINEST(AH238:AH297,AI238:AT297,TRUE,TRUE),1,8),"")</f>
        <v/>
      </c>
      <c r="BI297" s="9">
        <f>IF((ROW()-6)&lt;=$Q$3,INDEX(LINEST(AH238:AH297,AI238:AT297,TRUE,TRUE),1,7),"")</f>
        <v/>
      </c>
      <c r="BJ297" s="9">
        <f>IF((ROW()-6)&lt;=$Q$3,INDEX(LINEST(AH238:AH297,AI238:AT297,TRUE,TRUE),1,6),"")</f>
        <v/>
      </c>
      <c r="BK297" s="9">
        <f>IF((ROW()-6)&lt;=$Q$3,INDEX(LINEST(AH238:AH297,AI238:AT297,TRUE,TRUE),1,5),"")</f>
        <v/>
      </c>
      <c r="BL297" s="9">
        <f>IF((ROW()-6)&lt;=$Q$3,INDEX(LINEST(AH238:AH297,AI238:AT297,TRUE,TRUE),1,4),"")</f>
        <v/>
      </c>
      <c r="BM297" s="9">
        <f>IF((ROW()-6)&lt;=$Q$3,INDEX(LINEST(AH238:AH297,AI238:AT297,TRUE,TRUE),1,3),"")</f>
        <v/>
      </c>
      <c r="BN297" s="9">
        <f>IF((ROW()-6)&lt;=$Q$3,INDEX(LINEST(AH238:AH297,AI238:AT297,TRUE,TRUE),1,2),"")</f>
        <v/>
      </c>
      <c r="BO297" s="9">
        <f>IF((ROW()-6)&lt;=$Q$3,INDEX(LINEST(AH238:AH297,AI238:AT297,TRUE,TRUE),1,1),"")</f>
        <v/>
      </c>
      <c r="BP297" s="10">
        <f>IF((ROW()-6)&lt;=$Q$3,INDEX(LINEST(AH238:AH297,AI238:AT297,TRUE,TRUE),3,1),"")</f>
        <v/>
      </c>
      <c r="BR297" s="9">
        <f>IF(AND((ROW()-6)&lt;=$Q$3,ISNUMBER(BC296)),BC296/$Q$4+BD296*AI297+BE296*AJ297+BF296*AK297+BG296*AL297+BH296*AM297+BI296*AN297+BJ296*AO297+BK296*AP297+BL296*AQ297+BM296*AR297+BN296*AS297+BO296*AT297,"")</f>
        <v/>
      </c>
      <c r="BS297">
        <f>IF(ISNUMBER(BR297),AVERAGE(AH237:AH296),"")</f>
        <v/>
      </c>
      <c r="BT297">
        <f>IF(ISNUMBER(BR297),(AH297-BR297)^2,"")</f>
        <v/>
      </c>
      <c r="BU297">
        <f>IF(ISNUMBER(BR297),AH297^2,"")</f>
        <v/>
      </c>
      <c r="BV297">
        <f>IF(ISNUMBER(BR297),(AH297-BS297)^2,"")</f>
        <v/>
      </c>
    </row>
    <row r="298">
      <c r="O298">
        <f>IF($R298="","",CHOOSE($Q$2,YEAR(R298)*12+MONTH(R298),INT((R298-2)/7),YEAR(R298)*4+ROUNDUP(MONTH(R298)/3)))</f>
        <v/>
      </c>
      <c r="P298">
        <f>IF($R298="","",IF($R299="",1,IF(O298&lt;&gt;O299,1,0)))</f>
        <v/>
      </c>
      <c r="Q298">
        <f>IF(P298=1,SUM($P$7:P298),"")</f>
        <v/>
      </c>
      <c r="R298">
        <f>IF($A298="","",IF(ISNUMBER($A298),$A298,IFERROR(DATEVALUE($A298),NA())))</f>
        <v/>
      </c>
      <c r="S298" s="7">
        <f>IFERROR(INDEX($R$7:$R$60000,MATCH(ROW()-6,$Q$7:$Q$60000,0)),"")</f>
        <v/>
      </c>
      <c r="T298">
        <f>IFERROR(INDEX($B$7:$B$60000,MATCH(ROW()-6,$Q$7:$Q$60000,0)),"")</f>
        <v/>
      </c>
      <c r="U298">
        <f>IFERROR(INDEX($C$7:$C$60000,MATCH(ROW()-6,$Q$7:$Q$60000,0)),"")</f>
        <v/>
      </c>
      <c r="V298">
        <f>IFERROR(INDEX($D$7:$D$60000,MATCH(ROW()-6,$Q$7:$Q$60000,0)),"")</f>
        <v/>
      </c>
      <c r="W298">
        <f>IFERROR(INDEX($E$7:$E$60000,MATCH(ROW()-6,$Q$7:$Q$60000,0)),"")</f>
        <v/>
      </c>
      <c r="X298">
        <f>IFERROR(INDEX($F$7:$F$60000,MATCH(ROW()-6,$Q$7:$Q$60000,0)),"")</f>
        <v/>
      </c>
      <c r="Y298">
        <f>IFERROR(INDEX($G$7:$G$60000,MATCH(ROW()-6,$Q$7:$Q$60000,0)),"")</f>
        <v/>
      </c>
      <c r="Z298">
        <f>IFERROR(INDEX($H$7:$H$60000,MATCH(ROW()-6,$Q$7:$Q$60000,0)),"")</f>
        <v/>
      </c>
      <c r="AA298">
        <f>IFERROR(INDEX($I$7:$I$60000,MATCH(ROW()-6,$Q$7:$Q$60000,0)),"")</f>
        <v/>
      </c>
      <c r="AB298">
        <f>IFERROR(INDEX($J$7:$J$60000,MATCH(ROW()-6,$Q$7:$Q$60000,0)),"")</f>
        <v/>
      </c>
      <c r="AC298">
        <f>IFERROR(INDEX($K$7:$K$60000,MATCH(ROW()-6,$Q$7:$Q$60000,0)),"")</f>
        <v/>
      </c>
      <c r="AD298">
        <f>IFERROR(INDEX($L$7:$L$60000,MATCH(ROW()-6,$Q$7:$Q$60000,0)),"")</f>
        <v/>
      </c>
      <c r="AE298">
        <f>IFERROR(INDEX($M$7:$M$60000,MATCH(ROW()-6,$Q$7:$Q$60000,0)),"")</f>
        <v/>
      </c>
      <c r="AF298">
        <f>IFERROR(INDEX($N$7:$N$60000,MATCH(ROW()-6,$Q$7:$Q$60000,0)),"")</f>
        <v/>
      </c>
      <c r="AH298" s="9">
        <f>IF(OR($S298="",$S297=""),"",LN($T298/$T297))</f>
        <v/>
      </c>
      <c r="AI298" s="9">
        <f>IF(OR($S298="",$S297=""),"",$C$2*LN(U298/U297))</f>
        <v/>
      </c>
      <c r="AJ298" s="9">
        <f>IF(OR($S298="",$S297=""),"",$D$2*(V298-V297))</f>
        <v/>
      </c>
      <c r="AK298" s="9">
        <f>IF(OR($S298="",$S297=""),"",$E$2*(W298-W297))</f>
        <v/>
      </c>
      <c r="AL298" s="9">
        <f>IF(OR($S298="",$S297=""),"",$F$2*LN(X298/X297))</f>
        <v/>
      </c>
      <c r="AM298" s="9">
        <f>IF(OR($S298="",$S297=""),"",$G$2*(Y298-Y297))</f>
        <v/>
      </c>
      <c r="AN298" s="9">
        <f>IF(OR($S298="",$S297=""),"",$H$2*LN(Z298/Z297))</f>
        <v/>
      </c>
      <c r="AO298" s="9">
        <f>IF(OR($S298="",$S297=""),"",$I$2*(AA298-AA297))</f>
        <v/>
      </c>
      <c r="AP298" s="9">
        <f>IF(OR($S298="",$S297=""),"",$J$2*LN(AB298/AB297))</f>
        <v/>
      </c>
      <c r="AQ298" s="9">
        <f>IF(OR($S298="",$S297=""),"",$K$2*(AC298-AC297))</f>
        <v/>
      </c>
      <c r="AR298" s="9">
        <f>IF(OR($S298="",$S297=""),"",$L$2*LN(AD298/AD297))</f>
        <v/>
      </c>
      <c r="AS298" s="9">
        <f>IF(OR($S298="",$S297=""),"",$M$2*LN(AE298/AE297))</f>
        <v/>
      </c>
      <c r="AT298" s="9">
        <f>IF(OR($S298="",$S297=""),"",$N$2*LN(AF298/AF297))</f>
        <v/>
      </c>
      <c r="AV298" s="9">
        <f>IF($AH298="","",$AY$16+$AY$4*AI298+$AY$5*AJ298+$AY$6*AK298+$AY$7*AL298+$AY$8*AM298+$AY$9*AN298+$AY$10*AO298+$AY$11*AP298+$AY$12*AQ298+$AY$13*AR298+$AY$14*AS298+$AY$15*AT298)</f>
        <v/>
      </c>
      <c r="BC298" s="10">
        <f>IF((ROW()-6)&lt;=$Q$3,INDEX(LINEST(AH239:AH298,AI239:AT298,TRUE,TRUE),1,13)*$Q$4,"")</f>
        <v/>
      </c>
      <c r="BD298" s="9">
        <f>IF((ROW()-6)&lt;=$Q$3,INDEX(LINEST(AH239:AH298,AI239:AT298,TRUE,TRUE),1,12),"")</f>
        <v/>
      </c>
      <c r="BE298" s="9">
        <f>IF((ROW()-6)&lt;=$Q$3,INDEX(LINEST(AH239:AH298,AI239:AT298,TRUE,TRUE),1,11),"")</f>
        <v/>
      </c>
      <c r="BF298" s="9">
        <f>IF((ROW()-6)&lt;=$Q$3,INDEX(LINEST(AH239:AH298,AI239:AT298,TRUE,TRUE),1,10),"")</f>
        <v/>
      </c>
      <c r="BG298" s="9">
        <f>IF((ROW()-6)&lt;=$Q$3,INDEX(LINEST(AH239:AH298,AI239:AT298,TRUE,TRUE),1,9),"")</f>
        <v/>
      </c>
      <c r="BH298" s="9">
        <f>IF((ROW()-6)&lt;=$Q$3,INDEX(LINEST(AH239:AH298,AI239:AT298,TRUE,TRUE),1,8),"")</f>
        <v/>
      </c>
      <c r="BI298" s="9">
        <f>IF((ROW()-6)&lt;=$Q$3,INDEX(LINEST(AH239:AH298,AI239:AT298,TRUE,TRUE),1,7),"")</f>
        <v/>
      </c>
      <c r="BJ298" s="9">
        <f>IF((ROW()-6)&lt;=$Q$3,INDEX(LINEST(AH239:AH298,AI239:AT298,TRUE,TRUE),1,6),"")</f>
        <v/>
      </c>
      <c r="BK298" s="9">
        <f>IF((ROW()-6)&lt;=$Q$3,INDEX(LINEST(AH239:AH298,AI239:AT298,TRUE,TRUE),1,5),"")</f>
        <v/>
      </c>
      <c r="BL298" s="9">
        <f>IF((ROW()-6)&lt;=$Q$3,INDEX(LINEST(AH239:AH298,AI239:AT298,TRUE,TRUE),1,4),"")</f>
        <v/>
      </c>
      <c r="BM298" s="9">
        <f>IF((ROW()-6)&lt;=$Q$3,INDEX(LINEST(AH239:AH298,AI239:AT298,TRUE,TRUE),1,3),"")</f>
        <v/>
      </c>
      <c r="BN298" s="9">
        <f>IF((ROW()-6)&lt;=$Q$3,INDEX(LINEST(AH239:AH298,AI239:AT298,TRUE,TRUE),1,2),"")</f>
        <v/>
      </c>
      <c r="BO298" s="9">
        <f>IF((ROW()-6)&lt;=$Q$3,INDEX(LINEST(AH239:AH298,AI239:AT298,TRUE,TRUE),1,1),"")</f>
        <v/>
      </c>
      <c r="BP298" s="10">
        <f>IF((ROW()-6)&lt;=$Q$3,INDEX(LINEST(AH239:AH298,AI239:AT298,TRUE,TRUE),3,1),"")</f>
        <v/>
      </c>
      <c r="BR298" s="9">
        <f>IF(AND((ROW()-6)&lt;=$Q$3,ISNUMBER(BC297)),BC297/$Q$4+BD297*AI298+BE297*AJ298+BF297*AK298+BG297*AL298+BH297*AM298+BI297*AN298+BJ297*AO298+BK297*AP298+BL297*AQ298+BM297*AR298+BN297*AS298+BO297*AT298,"")</f>
        <v/>
      </c>
      <c r="BS298">
        <f>IF(ISNUMBER(BR298),AVERAGE(AH238:AH297),"")</f>
        <v/>
      </c>
      <c r="BT298">
        <f>IF(ISNUMBER(BR298),(AH298-BR298)^2,"")</f>
        <v/>
      </c>
      <c r="BU298">
        <f>IF(ISNUMBER(BR298),AH298^2,"")</f>
        <v/>
      </c>
      <c r="BV298">
        <f>IF(ISNUMBER(BR298),(AH298-BS298)^2,"")</f>
        <v/>
      </c>
    </row>
    <row r="299">
      <c r="O299">
        <f>IF($R299="","",CHOOSE($Q$2,YEAR(R299)*12+MONTH(R299),INT((R299-2)/7),YEAR(R299)*4+ROUNDUP(MONTH(R299)/3)))</f>
        <v/>
      </c>
      <c r="P299">
        <f>IF($R299="","",IF($R300="",1,IF(O299&lt;&gt;O300,1,0)))</f>
        <v/>
      </c>
      <c r="Q299">
        <f>IF(P299=1,SUM($P$7:P299),"")</f>
        <v/>
      </c>
      <c r="R299">
        <f>IF($A299="","",IF(ISNUMBER($A299),$A299,IFERROR(DATEVALUE($A299),NA())))</f>
        <v/>
      </c>
      <c r="S299" s="7">
        <f>IFERROR(INDEX($R$7:$R$60000,MATCH(ROW()-6,$Q$7:$Q$60000,0)),"")</f>
        <v/>
      </c>
      <c r="T299">
        <f>IFERROR(INDEX($B$7:$B$60000,MATCH(ROW()-6,$Q$7:$Q$60000,0)),"")</f>
        <v/>
      </c>
      <c r="U299">
        <f>IFERROR(INDEX($C$7:$C$60000,MATCH(ROW()-6,$Q$7:$Q$60000,0)),"")</f>
        <v/>
      </c>
      <c r="V299">
        <f>IFERROR(INDEX($D$7:$D$60000,MATCH(ROW()-6,$Q$7:$Q$60000,0)),"")</f>
        <v/>
      </c>
      <c r="W299">
        <f>IFERROR(INDEX($E$7:$E$60000,MATCH(ROW()-6,$Q$7:$Q$60000,0)),"")</f>
        <v/>
      </c>
      <c r="X299">
        <f>IFERROR(INDEX($F$7:$F$60000,MATCH(ROW()-6,$Q$7:$Q$60000,0)),"")</f>
        <v/>
      </c>
      <c r="Y299">
        <f>IFERROR(INDEX($G$7:$G$60000,MATCH(ROW()-6,$Q$7:$Q$60000,0)),"")</f>
        <v/>
      </c>
      <c r="Z299">
        <f>IFERROR(INDEX($H$7:$H$60000,MATCH(ROW()-6,$Q$7:$Q$60000,0)),"")</f>
        <v/>
      </c>
      <c r="AA299">
        <f>IFERROR(INDEX($I$7:$I$60000,MATCH(ROW()-6,$Q$7:$Q$60000,0)),"")</f>
        <v/>
      </c>
      <c r="AB299">
        <f>IFERROR(INDEX($J$7:$J$60000,MATCH(ROW()-6,$Q$7:$Q$60000,0)),"")</f>
        <v/>
      </c>
      <c r="AC299">
        <f>IFERROR(INDEX($K$7:$K$60000,MATCH(ROW()-6,$Q$7:$Q$60000,0)),"")</f>
        <v/>
      </c>
      <c r="AD299">
        <f>IFERROR(INDEX($L$7:$L$60000,MATCH(ROW()-6,$Q$7:$Q$60000,0)),"")</f>
        <v/>
      </c>
      <c r="AE299">
        <f>IFERROR(INDEX($M$7:$M$60000,MATCH(ROW()-6,$Q$7:$Q$60000,0)),"")</f>
        <v/>
      </c>
      <c r="AF299">
        <f>IFERROR(INDEX($N$7:$N$60000,MATCH(ROW()-6,$Q$7:$Q$60000,0)),"")</f>
        <v/>
      </c>
      <c r="AH299" s="9">
        <f>IF(OR($S299="",$S298=""),"",LN($T299/$T298))</f>
        <v/>
      </c>
      <c r="AI299" s="9">
        <f>IF(OR($S299="",$S298=""),"",$C$2*LN(U299/U298))</f>
        <v/>
      </c>
      <c r="AJ299" s="9">
        <f>IF(OR($S299="",$S298=""),"",$D$2*(V299-V298))</f>
        <v/>
      </c>
      <c r="AK299" s="9">
        <f>IF(OR($S299="",$S298=""),"",$E$2*(W299-W298))</f>
        <v/>
      </c>
      <c r="AL299" s="9">
        <f>IF(OR($S299="",$S298=""),"",$F$2*LN(X299/X298))</f>
        <v/>
      </c>
      <c r="AM299" s="9">
        <f>IF(OR($S299="",$S298=""),"",$G$2*(Y299-Y298))</f>
        <v/>
      </c>
      <c r="AN299" s="9">
        <f>IF(OR($S299="",$S298=""),"",$H$2*LN(Z299/Z298))</f>
        <v/>
      </c>
      <c r="AO299" s="9">
        <f>IF(OR($S299="",$S298=""),"",$I$2*(AA299-AA298))</f>
        <v/>
      </c>
      <c r="AP299" s="9">
        <f>IF(OR($S299="",$S298=""),"",$J$2*LN(AB299/AB298))</f>
        <v/>
      </c>
      <c r="AQ299" s="9">
        <f>IF(OR($S299="",$S298=""),"",$K$2*(AC299-AC298))</f>
        <v/>
      </c>
      <c r="AR299" s="9">
        <f>IF(OR($S299="",$S298=""),"",$L$2*LN(AD299/AD298))</f>
        <v/>
      </c>
      <c r="AS299" s="9">
        <f>IF(OR($S299="",$S298=""),"",$M$2*LN(AE299/AE298))</f>
        <v/>
      </c>
      <c r="AT299" s="9">
        <f>IF(OR($S299="",$S298=""),"",$N$2*LN(AF299/AF298))</f>
        <v/>
      </c>
      <c r="AV299" s="9">
        <f>IF($AH299="","",$AY$16+$AY$4*AI299+$AY$5*AJ299+$AY$6*AK299+$AY$7*AL299+$AY$8*AM299+$AY$9*AN299+$AY$10*AO299+$AY$11*AP299+$AY$12*AQ299+$AY$13*AR299+$AY$14*AS299+$AY$15*AT299)</f>
        <v/>
      </c>
      <c r="BC299" s="10">
        <f>IF((ROW()-6)&lt;=$Q$3,INDEX(LINEST(AH240:AH299,AI240:AT299,TRUE,TRUE),1,13)*$Q$4,"")</f>
        <v/>
      </c>
      <c r="BD299" s="9">
        <f>IF((ROW()-6)&lt;=$Q$3,INDEX(LINEST(AH240:AH299,AI240:AT299,TRUE,TRUE),1,12),"")</f>
        <v/>
      </c>
      <c r="BE299" s="9">
        <f>IF((ROW()-6)&lt;=$Q$3,INDEX(LINEST(AH240:AH299,AI240:AT299,TRUE,TRUE),1,11),"")</f>
        <v/>
      </c>
      <c r="BF299" s="9">
        <f>IF((ROW()-6)&lt;=$Q$3,INDEX(LINEST(AH240:AH299,AI240:AT299,TRUE,TRUE),1,10),"")</f>
        <v/>
      </c>
      <c r="BG299" s="9">
        <f>IF((ROW()-6)&lt;=$Q$3,INDEX(LINEST(AH240:AH299,AI240:AT299,TRUE,TRUE),1,9),"")</f>
        <v/>
      </c>
      <c r="BH299" s="9">
        <f>IF((ROW()-6)&lt;=$Q$3,INDEX(LINEST(AH240:AH299,AI240:AT299,TRUE,TRUE),1,8),"")</f>
        <v/>
      </c>
      <c r="BI299" s="9">
        <f>IF((ROW()-6)&lt;=$Q$3,INDEX(LINEST(AH240:AH299,AI240:AT299,TRUE,TRUE),1,7),"")</f>
        <v/>
      </c>
      <c r="BJ299" s="9">
        <f>IF((ROW()-6)&lt;=$Q$3,INDEX(LINEST(AH240:AH299,AI240:AT299,TRUE,TRUE),1,6),"")</f>
        <v/>
      </c>
      <c r="BK299" s="9">
        <f>IF((ROW()-6)&lt;=$Q$3,INDEX(LINEST(AH240:AH299,AI240:AT299,TRUE,TRUE),1,5),"")</f>
        <v/>
      </c>
      <c r="BL299" s="9">
        <f>IF((ROW()-6)&lt;=$Q$3,INDEX(LINEST(AH240:AH299,AI240:AT299,TRUE,TRUE),1,4),"")</f>
        <v/>
      </c>
      <c r="BM299" s="9">
        <f>IF((ROW()-6)&lt;=$Q$3,INDEX(LINEST(AH240:AH299,AI240:AT299,TRUE,TRUE),1,3),"")</f>
        <v/>
      </c>
      <c r="BN299" s="9">
        <f>IF((ROW()-6)&lt;=$Q$3,INDEX(LINEST(AH240:AH299,AI240:AT299,TRUE,TRUE),1,2),"")</f>
        <v/>
      </c>
      <c r="BO299" s="9">
        <f>IF((ROW()-6)&lt;=$Q$3,INDEX(LINEST(AH240:AH299,AI240:AT299,TRUE,TRUE),1,1),"")</f>
        <v/>
      </c>
      <c r="BP299" s="10">
        <f>IF((ROW()-6)&lt;=$Q$3,INDEX(LINEST(AH240:AH299,AI240:AT299,TRUE,TRUE),3,1),"")</f>
        <v/>
      </c>
      <c r="BR299" s="9">
        <f>IF(AND((ROW()-6)&lt;=$Q$3,ISNUMBER(BC298)),BC298/$Q$4+BD298*AI299+BE298*AJ299+BF298*AK299+BG298*AL299+BH298*AM299+BI298*AN299+BJ298*AO299+BK298*AP299+BL298*AQ299+BM298*AR299+BN298*AS299+BO298*AT299,"")</f>
        <v/>
      </c>
      <c r="BS299">
        <f>IF(ISNUMBER(BR299),AVERAGE(AH239:AH298),"")</f>
        <v/>
      </c>
      <c r="BT299">
        <f>IF(ISNUMBER(BR299),(AH299-BR299)^2,"")</f>
        <v/>
      </c>
      <c r="BU299">
        <f>IF(ISNUMBER(BR299),AH299^2,"")</f>
        <v/>
      </c>
      <c r="BV299">
        <f>IF(ISNUMBER(BR299),(AH299-BS299)^2,"")</f>
        <v/>
      </c>
    </row>
    <row r="300">
      <c r="O300">
        <f>IF($R300="","",CHOOSE($Q$2,YEAR(R300)*12+MONTH(R300),INT((R300-2)/7),YEAR(R300)*4+ROUNDUP(MONTH(R300)/3)))</f>
        <v/>
      </c>
      <c r="P300">
        <f>IF($R300="","",IF($R301="",1,IF(O300&lt;&gt;O301,1,0)))</f>
        <v/>
      </c>
      <c r="Q300">
        <f>IF(P300=1,SUM($P$7:P300),"")</f>
        <v/>
      </c>
      <c r="R300">
        <f>IF($A300="","",IF(ISNUMBER($A300),$A300,IFERROR(DATEVALUE($A300),NA())))</f>
        <v/>
      </c>
      <c r="S300" s="7">
        <f>IFERROR(INDEX($R$7:$R$60000,MATCH(ROW()-6,$Q$7:$Q$60000,0)),"")</f>
        <v/>
      </c>
      <c r="T300">
        <f>IFERROR(INDEX($B$7:$B$60000,MATCH(ROW()-6,$Q$7:$Q$60000,0)),"")</f>
        <v/>
      </c>
      <c r="U300">
        <f>IFERROR(INDEX($C$7:$C$60000,MATCH(ROW()-6,$Q$7:$Q$60000,0)),"")</f>
        <v/>
      </c>
      <c r="V300">
        <f>IFERROR(INDEX($D$7:$D$60000,MATCH(ROW()-6,$Q$7:$Q$60000,0)),"")</f>
        <v/>
      </c>
      <c r="W300">
        <f>IFERROR(INDEX($E$7:$E$60000,MATCH(ROW()-6,$Q$7:$Q$60000,0)),"")</f>
        <v/>
      </c>
      <c r="X300">
        <f>IFERROR(INDEX($F$7:$F$60000,MATCH(ROW()-6,$Q$7:$Q$60000,0)),"")</f>
        <v/>
      </c>
      <c r="Y300">
        <f>IFERROR(INDEX($G$7:$G$60000,MATCH(ROW()-6,$Q$7:$Q$60000,0)),"")</f>
        <v/>
      </c>
      <c r="Z300">
        <f>IFERROR(INDEX($H$7:$H$60000,MATCH(ROW()-6,$Q$7:$Q$60000,0)),"")</f>
        <v/>
      </c>
      <c r="AA300">
        <f>IFERROR(INDEX($I$7:$I$60000,MATCH(ROW()-6,$Q$7:$Q$60000,0)),"")</f>
        <v/>
      </c>
      <c r="AB300">
        <f>IFERROR(INDEX($J$7:$J$60000,MATCH(ROW()-6,$Q$7:$Q$60000,0)),"")</f>
        <v/>
      </c>
      <c r="AC300">
        <f>IFERROR(INDEX($K$7:$K$60000,MATCH(ROW()-6,$Q$7:$Q$60000,0)),"")</f>
        <v/>
      </c>
      <c r="AD300">
        <f>IFERROR(INDEX($L$7:$L$60000,MATCH(ROW()-6,$Q$7:$Q$60000,0)),"")</f>
        <v/>
      </c>
      <c r="AE300">
        <f>IFERROR(INDEX($M$7:$M$60000,MATCH(ROW()-6,$Q$7:$Q$60000,0)),"")</f>
        <v/>
      </c>
      <c r="AF300">
        <f>IFERROR(INDEX($N$7:$N$60000,MATCH(ROW()-6,$Q$7:$Q$60000,0)),"")</f>
        <v/>
      </c>
      <c r="AH300" s="9">
        <f>IF(OR($S300="",$S299=""),"",LN($T300/$T299))</f>
        <v/>
      </c>
      <c r="AI300" s="9">
        <f>IF(OR($S300="",$S299=""),"",$C$2*LN(U300/U299))</f>
        <v/>
      </c>
      <c r="AJ300" s="9">
        <f>IF(OR($S300="",$S299=""),"",$D$2*(V300-V299))</f>
        <v/>
      </c>
      <c r="AK300" s="9">
        <f>IF(OR($S300="",$S299=""),"",$E$2*(W300-W299))</f>
        <v/>
      </c>
      <c r="AL300" s="9">
        <f>IF(OR($S300="",$S299=""),"",$F$2*LN(X300/X299))</f>
        <v/>
      </c>
      <c r="AM300" s="9">
        <f>IF(OR($S300="",$S299=""),"",$G$2*(Y300-Y299))</f>
        <v/>
      </c>
      <c r="AN300" s="9">
        <f>IF(OR($S300="",$S299=""),"",$H$2*LN(Z300/Z299))</f>
        <v/>
      </c>
      <c r="AO300" s="9">
        <f>IF(OR($S300="",$S299=""),"",$I$2*(AA300-AA299))</f>
        <v/>
      </c>
      <c r="AP300" s="9">
        <f>IF(OR($S300="",$S299=""),"",$J$2*LN(AB300/AB299))</f>
        <v/>
      </c>
      <c r="AQ300" s="9">
        <f>IF(OR($S300="",$S299=""),"",$K$2*(AC300-AC299))</f>
        <v/>
      </c>
      <c r="AR300" s="9">
        <f>IF(OR($S300="",$S299=""),"",$L$2*LN(AD300/AD299))</f>
        <v/>
      </c>
      <c r="AS300" s="9">
        <f>IF(OR($S300="",$S299=""),"",$M$2*LN(AE300/AE299))</f>
        <v/>
      </c>
      <c r="AT300" s="9">
        <f>IF(OR($S300="",$S299=""),"",$N$2*LN(AF300/AF299))</f>
        <v/>
      </c>
      <c r="AV300" s="9">
        <f>IF($AH300="","",$AY$16+$AY$4*AI300+$AY$5*AJ300+$AY$6*AK300+$AY$7*AL300+$AY$8*AM300+$AY$9*AN300+$AY$10*AO300+$AY$11*AP300+$AY$12*AQ300+$AY$13*AR300+$AY$14*AS300+$AY$15*AT300)</f>
        <v/>
      </c>
      <c r="BC300" s="10">
        <f>IF((ROW()-6)&lt;=$Q$3,INDEX(LINEST(AH241:AH300,AI241:AT300,TRUE,TRUE),1,13)*$Q$4,"")</f>
        <v/>
      </c>
      <c r="BD300" s="9">
        <f>IF((ROW()-6)&lt;=$Q$3,INDEX(LINEST(AH241:AH300,AI241:AT300,TRUE,TRUE),1,12),"")</f>
        <v/>
      </c>
      <c r="BE300" s="9">
        <f>IF((ROW()-6)&lt;=$Q$3,INDEX(LINEST(AH241:AH300,AI241:AT300,TRUE,TRUE),1,11),"")</f>
        <v/>
      </c>
      <c r="BF300" s="9">
        <f>IF((ROW()-6)&lt;=$Q$3,INDEX(LINEST(AH241:AH300,AI241:AT300,TRUE,TRUE),1,10),"")</f>
        <v/>
      </c>
      <c r="BG300" s="9">
        <f>IF((ROW()-6)&lt;=$Q$3,INDEX(LINEST(AH241:AH300,AI241:AT300,TRUE,TRUE),1,9),"")</f>
        <v/>
      </c>
      <c r="BH300" s="9">
        <f>IF((ROW()-6)&lt;=$Q$3,INDEX(LINEST(AH241:AH300,AI241:AT300,TRUE,TRUE),1,8),"")</f>
        <v/>
      </c>
      <c r="BI300" s="9">
        <f>IF((ROW()-6)&lt;=$Q$3,INDEX(LINEST(AH241:AH300,AI241:AT300,TRUE,TRUE),1,7),"")</f>
        <v/>
      </c>
      <c r="BJ300" s="9">
        <f>IF((ROW()-6)&lt;=$Q$3,INDEX(LINEST(AH241:AH300,AI241:AT300,TRUE,TRUE),1,6),"")</f>
        <v/>
      </c>
      <c r="BK300" s="9">
        <f>IF((ROW()-6)&lt;=$Q$3,INDEX(LINEST(AH241:AH300,AI241:AT300,TRUE,TRUE),1,5),"")</f>
        <v/>
      </c>
      <c r="BL300" s="9">
        <f>IF((ROW()-6)&lt;=$Q$3,INDEX(LINEST(AH241:AH300,AI241:AT300,TRUE,TRUE),1,4),"")</f>
        <v/>
      </c>
      <c r="BM300" s="9">
        <f>IF((ROW()-6)&lt;=$Q$3,INDEX(LINEST(AH241:AH300,AI241:AT300,TRUE,TRUE),1,3),"")</f>
        <v/>
      </c>
      <c r="BN300" s="9">
        <f>IF((ROW()-6)&lt;=$Q$3,INDEX(LINEST(AH241:AH300,AI241:AT300,TRUE,TRUE),1,2),"")</f>
        <v/>
      </c>
      <c r="BO300" s="9">
        <f>IF((ROW()-6)&lt;=$Q$3,INDEX(LINEST(AH241:AH300,AI241:AT300,TRUE,TRUE),1,1),"")</f>
        <v/>
      </c>
      <c r="BP300" s="10">
        <f>IF((ROW()-6)&lt;=$Q$3,INDEX(LINEST(AH241:AH300,AI241:AT300,TRUE,TRUE),3,1),"")</f>
        <v/>
      </c>
      <c r="BR300" s="9">
        <f>IF(AND((ROW()-6)&lt;=$Q$3,ISNUMBER(BC299)),BC299/$Q$4+BD299*AI300+BE299*AJ300+BF299*AK300+BG299*AL300+BH299*AM300+BI299*AN300+BJ299*AO300+BK299*AP300+BL299*AQ300+BM299*AR300+BN299*AS300+BO299*AT300,"")</f>
        <v/>
      </c>
      <c r="BS300">
        <f>IF(ISNUMBER(BR300),AVERAGE(AH240:AH299),"")</f>
        <v/>
      </c>
      <c r="BT300">
        <f>IF(ISNUMBER(BR300),(AH300-BR300)^2,"")</f>
        <v/>
      </c>
      <c r="BU300">
        <f>IF(ISNUMBER(BR300),AH300^2,"")</f>
        <v/>
      </c>
      <c r="BV300">
        <f>IF(ISNUMBER(BR300),(AH300-BS300)^2,"")</f>
        <v/>
      </c>
    </row>
    <row r="301">
      <c r="O301">
        <f>IF($R301="","",CHOOSE($Q$2,YEAR(R301)*12+MONTH(R301),INT((R301-2)/7),YEAR(R301)*4+ROUNDUP(MONTH(R301)/3)))</f>
        <v/>
      </c>
      <c r="P301">
        <f>IF($R301="","",IF($R302="",1,IF(O301&lt;&gt;O302,1,0)))</f>
        <v/>
      </c>
      <c r="Q301">
        <f>IF(P301=1,SUM($P$7:P301),"")</f>
        <v/>
      </c>
      <c r="R301">
        <f>IF($A301="","",IF(ISNUMBER($A301),$A301,IFERROR(DATEVALUE($A301),NA())))</f>
        <v/>
      </c>
      <c r="S301" s="7">
        <f>IFERROR(INDEX($R$7:$R$60000,MATCH(ROW()-6,$Q$7:$Q$60000,0)),"")</f>
        <v/>
      </c>
      <c r="T301">
        <f>IFERROR(INDEX($B$7:$B$60000,MATCH(ROW()-6,$Q$7:$Q$60000,0)),"")</f>
        <v/>
      </c>
      <c r="U301">
        <f>IFERROR(INDEX($C$7:$C$60000,MATCH(ROW()-6,$Q$7:$Q$60000,0)),"")</f>
        <v/>
      </c>
      <c r="V301">
        <f>IFERROR(INDEX($D$7:$D$60000,MATCH(ROW()-6,$Q$7:$Q$60000,0)),"")</f>
        <v/>
      </c>
      <c r="W301">
        <f>IFERROR(INDEX($E$7:$E$60000,MATCH(ROW()-6,$Q$7:$Q$60000,0)),"")</f>
        <v/>
      </c>
      <c r="X301">
        <f>IFERROR(INDEX($F$7:$F$60000,MATCH(ROW()-6,$Q$7:$Q$60000,0)),"")</f>
        <v/>
      </c>
      <c r="Y301">
        <f>IFERROR(INDEX($G$7:$G$60000,MATCH(ROW()-6,$Q$7:$Q$60000,0)),"")</f>
        <v/>
      </c>
      <c r="Z301">
        <f>IFERROR(INDEX($H$7:$H$60000,MATCH(ROW()-6,$Q$7:$Q$60000,0)),"")</f>
        <v/>
      </c>
      <c r="AA301">
        <f>IFERROR(INDEX($I$7:$I$60000,MATCH(ROW()-6,$Q$7:$Q$60000,0)),"")</f>
        <v/>
      </c>
      <c r="AB301">
        <f>IFERROR(INDEX($J$7:$J$60000,MATCH(ROW()-6,$Q$7:$Q$60000,0)),"")</f>
        <v/>
      </c>
      <c r="AC301">
        <f>IFERROR(INDEX($K$7:$K$60000,MATCH(ROW()-6,$Q$7:$Q$60000,0)),"")</f>
        <v/>
      </c>
      <c r="AD301">
        <f>IFERROR(INDEX($L$7:$L$60000,MATCH(ROW()-6,$Q$7:$Q$60000,0)),"")</f>
        <v/>
      </c>
      <c r="AE301">
        <f>IFERROR(INDEX($M$7:$M$60000,MATCH(ROW()-6,$Q$7:$Q$60000,0)),"")</f>
        <v/>
      </c>
      <c r="AF301">
        <f>IFERROR(INDEX($N$7:$N$60000,MATCH(ROW()-6,$Q$7:$Q$60000,0)),"")</f>
        <v/>
      </c>
      <c r="AH301" s="9">
        <f>IF(OR($S301="",$S300=""),"",LN($T301/$T300))</f>
        <v/>
      </c>
      <c r="AI301" s="9">
        <f>IF(OR($S301="",$S300=""),"",$C$2*LN(U301/U300))</f>
        <v/>
      </c>
      <c r="AJ301" s="9">
        <f>IF(OR($S301="",$S300=""),"",$D$2*(V301-V300))</f>
        <v/>
      </c>
      <c r="AK301" s="9">
        <f>IF(OR($S301="",$S300=""),"",$E$2*(W301-W300))</f>
        <v/>
      </c>
      <c r="AL301" s="9">
        <f>IF(OR($S301="",$S300=""),"",$F$2*LN(X301/X300))</f>
        <v/>
      </c>
      <c r="AM301" s="9">
        <f>IF(OR($S301="",$S300=""),"",$G$2*(Y301-Y300))</f>
        <v/>
      </c>
      <c r="AN301" s="9">
        <f>IF(OR($S301="",$S300=""),"",$H$2*LN(Z301/Z300))</f>
        <v/>
      </c>
      <c r="AO301" s="9">
        <f>IF(OR($S301="",$S300=""),"",$I$2*(AA301-AA300))</f>
        <v/>
      </c>
      <c r="AP301" s="9">
        <f>IF(OR($S301="",$S300=""),"",$J$2*LN(AB301/AB300))</f>
        <v/>
      </c>
      <c r="AQ301" s="9">
        <f>IF(OR($S301="",$S300=""),"",$K$2*(AC301-AC300))</f>
        <v/>
      </c>
      <c r="AR301" s="9">
        <f>IF(OR($S301="",$S300=""),"",$L$2*LN(AD301/AD300))</f>
        <v/>
      </c>
      <c r="AS301" s="9">
        <f>IF(OR($S301="",$S300=""),"",$M$2*LN(AE301/AE300))</f>
        <v/>
      </c>
      <c r="AT301" s="9">
        <f>IF(OR($S301="",$S300=""),"",$N$2*LN(AF301/AF300))</f>
        <v/>
      </c>
      <c r="AV301" s="9">
        <f>IF($AH301="","",$AY$16+$AY$4*AI301+$AY$5*AJ301+$AY$6*AK301+$AY$7*AL301+$AY$8*AM301+$AY$9*AN301+$AY$10*AO301+$AY$11*AP301+$AY$12*AQ301+$AY$13*AR301+$AY$14*AS301+$AY$15*AT301)</f>
        <v/>
      </c>
      <c r="BC301" s="10">
        <f>IF((ROW()-6)&lt;=$Q$3,INDEX(LINEST(AH242:AH301,AI242:AT301,TRUE,TRUE),1,13)*$Q$4,"")</f>
        <v/>
      </c>
      <c r="BD301" s="9">
        <f>IF((ROW()-6)&lt;=$Q$3,INDEX(LINEST(AH242:AH301,AI242:AT301,TRUE,TRUE),1,12),"")</f>
        <v/>
      </c>
      <c r="BE301" s="9">
        <f>IF((ROW()-6)&lt;=$Q$3,INDEX(LINEST(AH242:AH301,AI242:AT301,TRUE,TRUE),1,11),"")</f>
        <v/>
      </c>
      <c r="BF301" s="9">
        <f>IF((ROW()-6)&lt;=$Q$3,INDEX(LINEST(AH242:AH301,AI242:AT301,TRUE,TRUE),1,10),"")</f>
        <v/>
      </c>
      <c r="BG301" s="9">
        <f>IF((ROW()-6)&lt;=$Q$3,INDEX(LINEST(AH242:AH301,AI242:AT301,TRUE,TRUE),1,9),"")</f>
        <v/>
      </c>
      <c r="BH301" s="9">
        <f>IF((ROW()-6)&lt;=$Q$3,INDEX(LINEST(AH242:AH301,AI242:AT301,TRUE,TRUE),1,8),"")</f>
        <v/>
      </c>
      <c r="BI301" s="9">
        <f>IF((ROW()-6)&lt;=$Q$3,INDEX(LINEST(AH242:AH301,AI242:AT301,TRUE,TRUE),1,7),"")</f>
        <v/>
      </c>
      <c r="BJ301" s="9">
        <f>IF((ROW()-6)&lt;=$Q$3,INDEX(LINEST(AH242:AH301,AI242:AT301,TRUE,TRUE),1,6),"")</f>
        <v/>
      </c>
      <c r="BK301" s="9">
        <f>IF((ROW()-6)&lt;=$Q$3,INDEX(LINEST(AH242:AH301,AI242:AT301,TRUE,TRUE),1,5),"")</f>
        <v/>
      </c>
      <c r="BL301" s="9">
        <f>IF((ROW()-6)&lt;=$Q$3,INDEX(LINEST(AH242:AH301,AI242:AT301,TRUE,TRUE),1,4),"")</f>
        <v/>
      </c>
      <c r="BM301" s="9">
        <f>IF((ROW()-6)&lt;=$Q$3,INDEX(LINEST(AH242:AH301,AI242:AT301,TRUE,TRUE),1,3),"")</f>
        <v/>
      </c>
      <c r="BN301" s="9">
        <f>IF((ROW()-6)&lt;=$Q$3,INDEX(LINEST(AH242:AH301,AI242:AT301,TRUE,TRUE),1,2),"")</f>
        <v/>
      </c>
      <c r="BO301" s="9">
        <f>IF((ROW()-6)&lt;=$Q$3,INDEX(LINEST(AH242:AH301,AI242:AT301,TRUE,TRUE),1,1),"")</f>
        <v/>
      </c>
      <c r="BP301" s="10">
        <f>IF((ROW()-6)&lt;=$Q$3,INDEX(LINEST(AH242:AH301,AI242:AT301,TRUE,TRUE),3,1),"")</f>
        <v/>
      </c>
      <c r="BR301" s="9">
        <f>IF(AND((ROW()-6)&lt;=$Q$3,ISNUMBER(BC300)),BC300/$Q$4+BD300*AI301+BE300*AJ301+BF300*AK301+BG300*AL301+BH300*AM301+BI300*AN301+BJ300*AO301+BK300*AP301+BL300*AQ301+BM300*AR301+BN300*AS301+BO300*AT301,"")</f>
        <v/>
      </c>
      <c r="BS301">
        <f>IF(ISNUMBER(BR301),AVERAGE(AH241:AH300),"")</f>
        <v/>
      </c>
      <c r="BT301">
        <f>IF(ISNUMBER(BR301),(AH301-BR301)^2,"")</f>
        <v/>
      </c>
      <c r="BU301">
        <f>IF(ISNUMBER(BR301),AH301^2,"")</f>
        <v/>
      </c>
      <c r="BV301">
        <f>IF(ISNUMBER(BR301),(AH301-BS301)^2,"")</f>
        <v/>
      </c>
    </row>
    <row r="302">
      <c r="O302">
        <f>IF($R302="","",CHOOSE($Q$2,YEAR(R302)*12+MONTH(R302),INT((R302-2)/7),YEAR(R302)*4+ROUNDUP(MONTH(R302)/3)))</f>
        <v/>
      </c>
      <c r="P302">
        <f>IF($R302="","",IF($R303="",1,IF(O302&lt;&gt;O303,1,0)))</f>
        <v/>
      </c>
      <c r="Q302">
        <f>IF(P302=1,SUM($P$7:P302),"")</f>
        <v/>
      </c>
      <c r="R302">
        <f>IF($A302="","",IF(ISNUMBER($A302),$A302,IFERROR(DATEVALUE($A302),NA())))</f>
        <v/>
      </c>
      <c r="S302" s="7">
        <f>IFERROR(INDEX($R$7:$R$60000,MATCH(ROW()-6,$Q$7:$Q$60000,0)),"")</f>
        <v/>
      </c>
      <c r="T302">
        <f>IFERROR(INDEX($B$7:$B$60000,MATCH(ROW()-6,$Q$7:$Q$60000,0)),"")</f>
        <v/>
      </c>
      <c r="U302">
        <f>IFERROR(INDEX($C$7:$C$60000,MATCH(ROW()-6,$Q$7:$Q$60000,0)),"")</f>
        <v/>
      </c>
      <c r="V302">
        <f>IFERROR(INDEX($D$7:$D$60000,MATCH(ROW()-6,$Q$7:$Q$60000,0)),"")</f>
        <v/>
      </c>
      <c r="W302">
        <f>IFERROR(INDEX($E$7:$E$60000,MATCH(ROW()-6,$Q$7:$Q$60000,0)),"")</f>
        <v/>
      </c>
      <c r="X302">
        <f>IFERROR(INDEX($F$7:$F$60000,MATCH(ROW()-6,$Q$7:$Q$60000,0)),"")</f>
        <v/>
      </c>
      <c r="Y302">
        <f>IFERROR(INDEX($G$7:$G$60000,MATCH(ROW()-6,$Q$7:$Q$60000,0)),"")</f>
        <v/>
      </c>
      <c r="Z302">
        <f>IFERROR(INDEX($H$7:$H$60000,MATCH(ROW()-6,$Q$7:$Q$60000,0)),"")</f>
        <v/>
      </c>
      <c r="AA302">
        <f>IFERROR(INDEX($I$7:$I$60000,MATCH(ROW()-6,$Q$7:$Q$60000,0)),"")</f>
        <v/>
      </c>
      <c r="AB302">
        <f>IFERROR(INDEX($J$7:$J$60000,MATCH(ROW()-6,$Q$7:$Q$60000,0)),"")</f>
        <v/>
      </c>
      <c r="AC302">
        <f>IFERROR(INDEX($K$7:$K$60000,MATCH(ROW()-6,$Q$7:$Q$60000,0)),"")</f>
        <v/>
      </c>
      <c r="AD302">
        <f>IFERROR(INDEX($L$7:$L$60000,MATCH(ROW()-6,$Q$7:$Q$60000,0)),"")</f>
        <v/>
      </c>
      <c r="AE302">
        <f>IFERROR(INDEX($M$7:$M$60000,MATCH(ROW()-6,$Q$7:$Q$60000,0)),"")</f>
        <v/>
      </c>
      <c r="AF302">
        <f>IFERROR(INDEX($N$7:$N$60000,MATCH(ROW()-6,$Q$7:$Q$60000,0)),"")</f>
        <v/>
      </c>
      <c r="AH302" s="9">
        <f>IF(OR($S302="",$S301=""),"",LN($T302/$T301))</f>
        <v/>
      </c>
      <c r="AI302" s="9">
        <f>IF(OR($S302="",$S301=""),"",$C$2*LN(U302/U301))</f>
        <v/>
      </c>
      <c r="AJ302" s="9">
        <f>IF(OR($S302="",$S301=""),"",$D$2*(V302-V301))</f>
        <v/>
      </c>
      <c r="AK302" s="9">
        <f>IF(OR($S302="",$S301=""),"",$E$2*(W302-W301))</f>
        <v/>
      </c>
      <c r="AL302" s="9">
        <f>IF(OR($S302="",$S301=""),"",$F$2*LN(X302/X301))</f>
        <v/>
      </c>
      <c r="AM302" s="9">
        <f>IF(OR($S302="",$S301=""),"",$G$2*(Y302-Y301))</f>
        <v/>
      </c>
      <c r="AN302" s="9">
        <f>IF(OR($S302="",$S301=""),"",$H$2*LN(Z302/Z301))</f>
        <v/>
      </c>
      <c r="AO302" s="9">
        <f>IF(OR($S302="",$S301=""),"",$I$2*(AA302-AA301))</f>
        <v/>
      </c>
      <c r="AP302" s="9">
        <f>IF(OR($S302="",$S301=""),"",$J$2*LN(AB302/AB301))</f>
        <v/>
      </c>
      <c r="AQ302" s="9">
        <f>IF(OR($S302="",$S301=""),"",$K$2*(AC302-AC301))</f>
        <v/>
      </c>
      <c r="AR302" s="9">
        <f>IF(OR($S302="",$S301=""),"",$L$2*LN(AD302/AD301))</f>
        <v/>
      </c>
      <c r="AS302" s="9">
        <f>IF(OR($S302="",$S301=""),"",$M$2*LN(AE302/AE301))</f>
        <v/>
      </c>
      <c r="AT302" s="9">
        <f>IF(OR($S302="",$S301=""),"",$N$2*LN(AF302/AF301))</f>
        <v/>
      </c>
      <c r="AV302" s="9">
        <f>IF($AH302="","",$AY$16+$AY$4*AI302+$AY$5*AJ302+$AY$6*AK302+$AY$7*AL302+$AY$8*AM302+$AY$9*AN302+$AY$10*AO302+$AY$11*AP302+$AY$12*AQ302+$AY$13*AR302+$AY$14*AS302+$AY$15*AT302)</f>
        <v/>
      </c>
      <c r="BC302" s="10">
        <f>IF((ROW()-6)&lt;=$Q$3,INDEX(LINEST(AH243:AH302,AI243:AT302,TRUE,TRUE),1,13)*$Q$4,"")</f>
        <v/>
      </c>
      <c r="BD302" s="9">
        <f>IF((ROW()-6)&lt;=$Q$3,INDEX(LINEST(AH243:AH302,AI243:AT302,TRUE,TRUE),1,12),"")</f>
        <v/>
      </c>
      <c r="BE302" s="9">
        <f>IF((ROW()-6)&lt;=$Q$3,INDEX(LINEST(AH243:AH302,AI243:AT302,TRUE,TRUE),1,11),"")</f>
        <v/>
      </c>
      <c r="BF302" s="9">
        <f>IF((ROW()-6)&lt;=$Q$3,INDEX(LINEST(AH243:AH302,AI243:AT302,TRUE,TRUE),1,10),"")</f>
        <v/>
      </c>
      <c r="BG302" s="9">
        <f>IF((ROW()-6)&lt;=$Q$3,INDEX(LINEST(AH243:AH302,AI243:AT302,TRUE,TRUE),1,9),"")</f>
        <v/>
      </c>
      <c r="BH302" s="9">
        <f>IF((ROW()-6)&lt;=$Q$3,INDEX(LINEST(AH243:AH302,AI243:AT302,TRUE,TRUE),1,8),"")</f>
        <v/>
      </c>
      <c r="BI302" s="9">
        <f>IF((ROW()-6)&lt;=$Q$3,INDEX(LINEST(AH243:AH302,AI243:AT302,TRUE,TRUE),1,7),"")</f>
        <v/>
      </c>
      <c r="BJ302" s="9">
        <f>IF((ROW()-6)&lt;=$Q$3,INDEX(LINEST(AH243:AH302,AI243:AT302,TRUE,TRUE),1,6),"")</f>
        <v/>
      </c>
      <c r="BK302" s="9">
        <f>IF((ROW()-6)&lt;=$Q$3,INDEX(LINEST(AH243:AH302,AI243:AT302,TRUE,TRUE),1,5),"")</f>
        <v/>
      </c>
      <c r="BL302" s="9">
        <f>IF((ROW()-6)&lt;=$Q$3,INDEX(LINEST(AH243:AH302,AI243:AT302,TRUE,TRUE),1,4),"")</f>
        <v/>
      </c>
      <c r="BM302" s="9">
        <f>IF((ROW()-6)&lt;=$Q$3,INDEX(LINEST(AH243:AH302,AI243:AT302,TRUE,TRUE),1,3),"")</f>
        <v/>
      </c>
      <c r="BN302" s="9">
        <f>IF((ROW()-6)&lt;=$Q$3,INDEX(LINEST(AH243:AH302,AI243:AT302,TRUE,TRUE),1,2),"")</f>
        <v/>
      </c>
      <c r="BO302" s="9">
        <f>IF((ROW()-6)&lt;=$Q$3,INDEX(LINEST(AH243:AH302,AI243:AT302,TRUE,TRUE),1,1),"")</f>
        <v/>
      </c>
      <c r="BP302" s="10">
        <f>IF((ROW()-6)&lt;=$Q$3,INDEX(LINEST(AH243:AH302,AI243:AT302,TRUE,TRUE),3,1),"")</f>
        <v/>
      </c>
      <c r="BR302" s="9">
        <f>IF(AND((ROW()-6)&lt;=$Q$3,ISNUMBER(BC301)),BC301/$Q$4+BD301*AI302+BE301*AJ302+BF301*AK302+BG301*AL302+BH301*AM302+BI301*AN302+BJ301*AO302+BK301*AP302+BL301*AQ302+BM301*AR302+BN301*AS302+BO301*AT302,"")</f>
        <v/>
      </c>
      <c r="BS302">
        <f>IF(ISNUMBER(BR302),AVERAGE(AH242:AH301),"")</f>
        <v/>
      </c>
      <c r="BT302">
        <f>IF(ISNUMBER(BR302),(AH302-BR302)^2,"")</f>
        <v/>
      </c>
      <c r="BU302">
        <f>IF(ISNUMBER(BR302),AH302^2,"")</f>
        <v/>
      </c>
      <c r="BV302">
        <f>IF(ISNUMBER(BR302),(AH302-BS302)^2,"")</f>
        <v/>
      </c>
    </row>
    <row r="303">
      <c r="O303">
        <f>IF($R303="","",CHOOSE($Q$2,YEAR(R303)*12+MONTH(R303),INT((R303-2)/7),YEAR(R303)*4+ROUNDUP(MONTH(R303)/3)))</f>
        <v/>
      </c>
      <c r="P303">
        <f>IF($R303="","",IF($R304="",1,IF(O303&lt;&gt;O304,1,0)))</f>
        <v/>
      </c>
      <c r="Q303">
        <f>IF(P303=1,SUM($P$7:P303),"")</f>
        <v/>
      </c>
      <c r="R303">
        <f>IF($A303="","",IF(ISNUMBER($A303),$A303,IFERROR(DATEVALUE($A303),NA())))</f>
        <v/>
      </c>
      <c r="S303" s="7">
        <f>IFERROR(INDEX($R$7:$R$60000,MATCH(ROW()-6,$Q$7:$Q$60000,0)),"")</f>
        <v/>
      </c>
      <c r="T303">
        <f>IFERROR(INDEX($B$7:$B$60000,MATCH(ROW()-6,$Q$7:$Q$60000,0)),"")</f>
        <v/>
      </c>
      <c r="U303">
        <f>IFERROR(INDEX($C$7:$C$60000,MATCH(ROW()-6,$Q$7:$Q$60000,0)),"")</f>
        <v/>
      </c>
      <c r="V303">
        <f>IFERROR(INDEX($D$7:$D$60000,MATCH(ROW()-6,$Q$7:$Q$60000,0)),"")</f>
        <v/>
      </c>
      <c r="W303">
        <f>IFERROR(INDEX($E$7:$E$60000,MATCH(ROW()-6,$Q$7:$Q$60000,0)),"")</f>
        <v/>
      </c>
      <c r="X303">
        <f>IFERROR(INDEX($F$7:$F$60000,MATCH(ROW()-6,$Q$7:$Q$60000,0)),"")</f>
        <v/>
      </c>
      <c r="Y303">
        <f>IFERROR(INDEX($G$7:$G$60000,MATCH(ROW()-6,$Q$7:$Q$60000,0)),"")</f>
        <v/>
      </c>
      <c r="Z303">
        <f>IFERROR(INDEX($H$7:$H$60000,MATCH(ROW()-6,$Q$7:$Q$60000,0)),"")</f>
        <v/>
      </c>
      <c r="AA303">
        <f>IFERROR(INDEX($I$7:$I$60000,MATCH(ROW()-6,$Q$7:$Q$60000,0)),"")</f>
        <v/>
      </c>
      <c r="AB303">
        <f>IFERROR(INDEX($J$7:$J$60000,MATCH(ROW()-6,$Q$7:$Q$60000,0)),"")</f>
        <v/>
      </c>
      <c r="AC303">
        <f>IFERROR(INDEX($K$7:$K$60000,MATCH(ROW()-6,$Q$7:$Q$60000,0)),"")</f>
        <v/>
      </c>
      <c r="AD303">
        <f>IFERROR(INDEX($L$7:$L$60000,MATCH(ROW()-6,$Q$7:$Q$60000,0)),"")</f>
        <v/>
      </c>
      <c r="AE303">
        <f>IFERROR(INDEX($M$7:$M$60000,MATCH(ROW()-6,$Q$7:$Q$60000,0)),"")</f>
        <v/>
      </c>
      <c r="AF303">
        <f>IFERROR(INDEX($N$7:$N$60000,MATCH(ROW()-6,$Q$7:$Q$60000,0)),"")</f>
        <v/>
      </c>
      <c r="AH303" s="9">
        <f>IF(OR($S303="",$S302=""),"",LN($T303/$T302))</f>
        <v/>
      </c>
      <c r="AI303" s="9">
        <f>IF(OR($S303="",$S302=""),"",$C$2*LN(U303/U302))</f>
        <v/>
      </c>
      <c r="AJ303" s="9">
        <f>IF(OR($S303="",$S302=""),"",$D$2*(V303-V302))</f>
        <v/>
      </c>
      <c r="AK303" s="9">
        <f>IF(OR($S303="",$S302=""),"",$E$2*(W303-W302))</f>
        <v/>
      </c>
      <c r="AL303" s="9">
        <f>IF(OR($S303="",$S302=""),"",$F$2*LN(X303/X302))</f>
        <v/>
      </c>
      <c r="AM303" s="9">
        <f>IF(OR($S303="",$S302=""),"",$G$2*(Y303-Y302))</f>
        <v/>
      </c>
      <c r="AN303" s="9">
        <f>IF(OR($S303="",$S302=""),"",$H$2*LN(Z303/Z302))</f>
        <v/>
      </c>
      <c r="AO303" s="9">
        <f>IF(OR($S303="",$S302=""),"",$I$2*(AA303-AA302))</f>
        <v/>
      </c>
      <c r="AP303" s="9">
        <f>IF(OR($S303="",$S302=""),"",$J$2*LN(AB303/AB302))</f>
        <v/>
      </c>
      <c r="AQ303" s="9">
        <f>IF(OR($S303="",$S302=""),"",$K$2*(AC303-AC302))</f>
        <v/>
      </c>
      <c r="AR303" s="9">
        <f>IF(OR($S303="",$S302=""),"",$L$2*LN(AD303/AD302))</f>
        <v/>
      </c>
      <c r="AS303" s="9">
        <f>IF(OR($S303="",$S302=""),"",$M$2*LN(AE303/AE302))</f>
        <v/>
      </c>
      <c r="AT303" s="9">
        <f>IF(OR($S303="",$S302=""),"",$N$2*LN(AF303/AF302))</f>
        <v/>
      </c>
      <c r="AV303" s="9">
        <f>IF($AH303="","",$AY$16+$AY$4*AI303+$AY$5*AJ303+$AY$6*AK303+$AY$7*AL303+$AY$8*AM303+$AY$9*AN303+$AY$10*AO303+$AY$11*AP303+$AY$12*AQ303+$AY$13*AR303+$AY$14*AS303+$AY$15*AT303)</f>
        <v/>
      </c>
      <c r="BC303" s="10">
        <f>IF((ROW()-6)&lt;=$Q$3,INDEX(LINEST(AH244:AH303,AI244:AT303,TRUE,TRUE),1,13)*$Q$4,"")</f>
        <v/>
      </c>
      <c r="BD303" s="9">
        <f>IF((ROW()-6)&lt;=$Q$3,INDEX(LINEST(AH244:AH303,AI244:AT303,TRUE,TRUE),1,12),"")</f>
        <v/>
      </c>
      <c r="BE303" s="9">
        <f>IF((ROW()-6)&lt;=$Q$3,INDEX(LINEST(AH244:AH303,AI244:AT303,TRUE,TRUE),1,11),"")</f>
        <v/>
      </c>
      <c r="BF303" s="9">
        <f>IF((ROW()-6)&lt;=$Q$3,INDEX(LINEST(AH244:AH303,AI244:AT303,TRUE,TRUE),1,10),"")</f>
        <v/>
      </c>
      <c r="BG303" s="9">
        <f>IF((ROW()-6)&lt;=$Q$3,INDEX(LINEST(AH244:AH303,AI244:AT303,TRUE,TRUE),1,9),"")</f>
        <v/>
      </c>
      <c r="BH303" s="9">
        <f>IF((ROW()-6)&lt;=$Q$3,INDEX(LINEST(AH244:AH303,AI244:AT303,TRUE,TRUE),1,8),"")</f>
        <v/>
      </c>
      <c r="BI303" s="9">
        <f>IF((ROW()-6)&lt;=$Q$3,INDEX(LINEST(AH244:AH303,AI244:AT303,TRUE,TRUE),1,7),"")</f>
        <v/>
      </c>
      <c r="BJ303" s="9">
        <f>IF((ROW()-6)&lt;=$Q$3,INDEX(LINEST(AH244:AH303,AI244:AT303,TRUE,TRUE),1,6),"")</f>
        <v/>
      </c>
      <c r="BK303" s="9">
        <f>IF((ROW()-6)&lt;=$Q$3,INDEX(LINEST(AH244:AH303,AI244:AT303,TRUE,TRUE),1,5),"")</f>
        <v/>
      </c>
      <c r="BL303" s="9">
        <f>IF((ROW()-6)&lt;=$Q$3,INDEX(LINEST(AH244:AH303,AI244:AT303,TRUE,TRUE),1,4),"")</f>
        <v/>
      </c>
      <c r="BM303" s="9">
        <f>IF((ROW()-6)&lt;=$Q$3,INDEX(LINEST(AH244:AH303,AI244:AT303,TRUE,TRUE),1,3),"")</f>
        <v/>
      </c>
      <c r="BN303" s="9">
        <f>IF((ROW()-6)&lt;=$Q$3,INDEX(LINEST(AH244:AH303,AI244:AT303,TRUE,TRUE),1,2),"")</f>
        <v/>
      </c>
      <c r="BO303" s="9">
        <f>IF((ROW()-6)&lt;=$Q$3,INDEX(LINEST(AH244:AH303,AI244:AT303,TRUE,TRUE),1,1),"")</f>
        <v/>
      </c>
      <c r="BP303" s="10">
        <f>IF((ROW()-6)&lt;=$Q$3,INDEX(LINEST(AH244:AH303,AI244:AT303,TRUE,TRUE),3,1),"")</f>
        <v/>
      </c>
      <c r="BR303" s="9">
        <f>IF(AND((ROW()-6)&lt;=$Q$3,ISNUMBER(BC302)),BC302/$Q$4+BD302*AI303+BE302*AJ303+BF302*AK303+BG302*AL303+BH302*AM303+BI302*AN303+BJ302*AO303+BK302*AP303+BL302*AQ303+BM302*AR303+BN302*AS303+BO302*AT303,"")</f>
        <v/>
      </c>
      <c r="BS303">
        <f>IF(ISNUMBER(BR303),AVERAGE(AH243:AH302),"")</f>
        <v/>
      </c>
      <c r="BT303">
        <f>IF(ISNUMBER(BR303),(AH303-BR303)^2,"")</f>
        <v/>
      </c>
      <c r="BU303">
        <f>IF(ISNUMBER(BR303),AH303^2,"")</f>
        <v/>
      </c>
      <c r="BV303">
        <f>IF(ISNUMBER(BR303),(AH303-BS303)^2,"")</f>
        <v/>
      </c>
    </row>
    <row r="304">
      <c r="O304">
        <f>IF($R304="","",CHOOSE($Q$2,YEAR(R304)*12+MONTH(R304),INT((R304-2)/7),YEAR(R304)*4+ROUNDUP(MONTH(R304)/3)))</f>
        <v/>
      </c>
      <c r="P304">
        <f>IF($R304="","",IF($R305="",1,IF(O304&lt;&gt;O305,1,0)))</f>
        <v/>
      </c>
      <c r="Q304">
        <f>IF(P304=1,SUM($P$7:P304),"")</f>
        <v/>
      </c>
      <c r="R304">
        <f>IF($A304="","",IF(ISNUMBER($A304),$A304,IFERROR(DATEVALUE($A304),NA())))</f>
        <v/>
      </c>
      <c r="S304" s="7">
        <f>IFERROR(INDEX($R$7:$R$60000,MATCH(ROW()-6,$Q$7:$Q$60000,0)),"")</f>
        <v/>
      </c>
      <c r="T304">
        <f>IFERROR(INDEX($B$7:$B$60000,MATCH(ROW()-6,$Q$7:$Q$60000,0)),"")</f>
        <v/>
      </c>
      <c r="U304">
        <f>IFERROR(INDEX($C$7:$C$60000,MATCH(ROW()-6,$Q$7:$Q$60000,0)),"")</f>
        <v/>
      </c>
      <c r="V304">
        <f>IFERROR(INDEX($D$7:$D$60000,MATCH(ROW()-6,$Q$7:$Q$60000,0)),"")</f>
        <v/>
      </c>
      <c r="W304">
        <f>IFERROR(INDEX($E$7:$E$60000,MATCH(ROW()-6,$Q$7:$Q$60000,0)),"")</f>
        <v/>
      </c>
      <c r="X304">
        <f>IFERROR(INDEX($F$7:$F$60000,MATCH(ROW()-6,$Q$7:$Q$60000,0)),"")</f>
        <v/>
      </c>
      <c r="Y304">
        <f>IFERROR(INDEX($G$7:$G$60000,MATCH(ROW()-6,$Q$7:$Q$60000,0)),"")</f>
        <v/>
      </c>
      <c r="Z304">
        <f>IFERROR(INDEX($H$7:$H$60000,MATCH(ROW()-6,$Q$7:$Q$60000,0)),"")</f>
        <v/>
      </c>
      <c r="AA304">
        <f>IFERROR(INDEX($I$7:$I$60000,MATCH(ROW()-6,$Q$7:$Q$60000,0)),"")</f>
        <v/>
      </c>
      <c r="AB304">
        <f>IFERROR(INDEX($J$7:$J$60000,MATCH(ROW()-6,$Q$7:$Q$60000,0)),"")</f>
        <v/>
      </c>
      <c r="AC304">
        <f>IFERROR(INDEX($K$7:$K$60000,MATCH(ROW()-6,$Q$7:$Q$60000,0)),"")</f>
        <v/>
      </c>
      <c r="AD304">
        <f>IFERROR(INDEX($L$7:$L$60000,MATCH(ROW()-6,$Q$7:$Q$60000,0)),"")</f>
        <v/>
      </c>
      <c r="AE304">
        <f>IFERROR(INDEX($M$7:$M$60000,MATCH(ROW()-6,$Q$7:$Q$60000,0)),"")</f>
        <v/>
      </c>
      <c r="AF304">
        <f>IFERROR(INDEX($N$7:$N$60000,MATCH(ROW()-6,$Q$7:$Q$60000,0)),"")</f>
        <v/>
      </c>
      <c r="AH304" s="9">
        <f>IF(OR($S304="",$S303=""),"",LN($T304/$T303))</f>
        <v/>
      </c>
      <c r="AI304" s="9">
        <f>IF(OR($S304="",$S303=""),"",$C$2*LN(U304/U303))</f>
        <v/>
      </c>
      <c r="AJ304" s="9">
        <f>IF(OR($S304="",$S303=""),"",$D$2*(V304-V303))</f>
        <v/>
      </c>
      <c r="AK304" s="9">
        <f>IF(OR($S304="",$S303=""),"",$E$2*(W304-W303))</f>
        <v/>
      </c>
      <c r="AL304" s="9">
        <f>IF(OR($S304="",$S303=""),"",$F$2*LN(X304/X303))</f>
        <v/>
      </c>
      <c r="AM304" s="9">
        <f>IF(OR($S304="",$S303=""),"",$G$2*(Y304-Y303))</f>
        <v/>
      </c>
      <c r="AN304" s="9">
        <f>IF(OR($S304="",$S303=""),"",$H$2*LN(Z304/Z303))</f>
        <v/>
      </c>
      <c r="AO304" s="9">
        <f>IF(OR($S304="",$S303=""),"",$I$2*(AA304-AA303))</f>
        <v/>
      </c>
      <c r="AP304" s="9">
        <f>IF(OR($S304="",$S303=""),"",$J$2*LN(AB304/AB303))</f>
        <v/>
      </c>
      <c r="AQ304" s="9">
        <f>IF(OR($S304="",$S303=""),"",$K$2*(AC304-AC303))</f>
        <v/>
      </c>
      <c r="AR304" s="9">
        <f>IF(OR($S304="",$S303=""),"",$L$2*LN(AD304/AD303))</f>
        <v/>
      </c>
      <c r="AS304" s="9">
        <f>IF(OR($S304="",$S303=""),"",$M$2*LN(AE304/AE303))</f>
        <v/>
      </c>
      <c r="AT304" s="9">
        <f>IF(OR($S304="",$S303=""),"",$N$2*LN(AF304/AF303))</f>
        <v/>
      </c>
      <c r="AV304" s="9">
        <f>IF($AH304="","",$AY$16+$AY$4*AI304+$AY$5*AJ304+$AY$6*AK304+$AY$7*AL304+$AY$8*AM304+$AY$9*AN304+$AY$10*AO304+$AY$11*AP304+$AY$12*AQ304+$AY$13*AR304+$AY$14*AS304+$AY$15*AT304)</f>
        <v/>
      </c>
      <c r="BC304" s="10">
        <f>IF((ROW()-6)&lt;=$Q$3,INDEX(LINEST(AH245:AH304,AI245:AT304,TRUE,TRUE),1,13)*$Q$4,"")</f>
        <v/>
      </c>
      <c r="BD304" s="9">
        <f>IF((ROW()-6)&lt;=$Q$3,INDEX(LINEST(AH245:AH304,AI245:AT304,TRUE,TRUE),1,12),"")</f>
        <v/>
      </c>
      <c r="BE304" s="9">
        <f>IF((ROW()-6)&lt;=$Q$3,INDEX(LINEST(AH245:AH304,AI245:AT304,TRUE,TRUE),1,11),"")</f>
        <v/>
      </c>
      <c r="BF304" s="9">
        <f>IF((ROW()-6)&lt;=$Q$3,INDEX(LINEST(AH245:AH304,AI245:AT304,TRUE,TRUE),1,10),"")</f>
        <v/>
      </c>
      <c r="BG304" s="9">
        <f>IF((ROW()-6)&lt;=$Q$3,INDEX(LINEST(AH245:AH304,AI245:AT304,TRUE,TRUE),1,9),"")</f>
        <v/>
      </c>
      <c r="BH304" s="9">
        <f>IF((ROW()-6)&lt;=$Q$3,INDEX(LINEST(AH245:AH304,AI245:AT304,TRUE,TRUE),1,8),"")</f>
        <v/>
      </c>
      <c r="BI304" s="9">
        <f>IF((ROW()-6)&lt;=$Q$3,INDEX(LINEST(AH245:AH304,AI245:AT304,TRUE,TRUE),1,7),"")</f>
        <v/>
      </c>
      <c r="BJ304" s="9">
        <f>IF((ROW()-6)&lt;=$Q$3,INDEX(LINEST(AH245:AH304,AI245:AT304,TRUE,TRUE),1,6),"")</f>
        <v/>
      </c>
      <c r="BK304" s="9">
        <f>IF((ROW()-6)&lt;=$Q$3,INDEX(LINEST(AH245:AH304,AI245:AT304,TRUE,TRUE),1,5),"")</f>
        <v/>
      </c>
      <c r="BL304" s="9">
        <f>IF((ROW()-6)&lt;=$Q$3,INDEX(LINEST(AH245:AH304,AI245:AT304,TRUE,TRUE),1,4),"")</f>
        <v/>
      </c>
      <c r="BM304" s="9">
        <f>IF((ROW()-6)&lt;=$Q$3,INDEX(LINEST(AH245:AH304,AI245:AT304,TRUE,TRUE),1,3),"")</f>
        <v/>
      </c>
      <c r="BN304" s="9">
        <f>IF((ROW()-6)&lt;=$Q$3,INDEX(LINEST(AH245:AH304,AI245:AT304,TRUE,TRUE),1,2),"")</f>
        <v/>
      </c>
      <c r="BO304" s="9">
        <f>IF((ROW()-6)&lt;=$Q$3,INDEX(LINEST(AH245:AH304,AI245:AT304,TRUE,TRUE),1,1),"")</f>
        <v/>
      </c>
      <c r="BP304" s="10">
        <f>IF((ROW()-6)&lt;=$Q$3,INDEX(LINEST(AH245:AH304,AI245:AT304,TRUE,TRUE),3,1),"")</f>
        <v/>
      </c>
      <c r="BR304" s="9">
        <f>IF(AND((ROW()-6)&lt;=$Q$3,ISNUMBER(BC303)),BC303/$Q$4+BD303*AI304+BE303*AJ304+BF303*AK304+BG303*AL304+BH303*AM304+BI303*AN304+BJ303*AO304+BK303*AP304+BL303*AQ304+BM303*AR304+BN303*AS304+BO303*AT304,"")</f>
        <v/>
      </c>
      <c r="BS304">
        <f>IF(ISNUMBER(BR304),AVERAGE(AH244:AH303),"")</f>
        <v/>
      </c>
      <c r="BT304">
        <f>IF(ISNUMBER(BR304),(AH304-BR304)^2,"")</f>
        <v/>
      </c>
      <c r="BU304">
        <f>IF(ISNUMBER(BR304),AH304^2,"")</f>
        <v/>
      </c>
      <c r="BV304">
        <f>IF(ISNUMBER(BR304),(AH304-BS304)^2,"")</f>
        <v/>
      </c>
    </row>
    <row r="305">
      <c r="O305">
        <f>IF($R305="","",CHOOSE($Q$2,YEAR(R305)*12+MONTH(R305),INT((R305-2)/7),YEAR(R305)*4+ROUNDUP(MONTH(R305)/3)))</f>
        <v/>
      </c>
      <c r="P305">
        <f>IF($R305="","",IF($R306="",1,IF(O305&lt;&gt;O306,1,0)))</f>
        <v/>
      </c>
      <c r="Q305">
        <f>IF(P305=1,SUM($P$7:P305),"")</f>
        <v/>
      </c>
      <c r="R305">
        <f>IF($A305="","",IF(ISNUMBER($A305),$A305,IFERROR(DATEVALUE($A305),NA())))</f>
        <v/>
      </c>
      <c r="S305" s="7">
        <f>IFERROR(INDEX($R$7:$R$60000,MATCH(ROW()-6,$Q$7:$Q$60000,0)),"")</f>
        <v/>
      </c>
      <c r="T305">
        <f>IFERROR(INDEX($B$7:$B$60000,MATCH(ROW()-6,$Q$7:$Q$60000,0)),"")</f>
        <v/>
      </c>
      <c r="U305">
        <f>IFERROR(INDEX($C$7:$C$60000,MATCH(ROW()-6,$Q$7:$Q$60000,0)),"")</f>
        <v/>
      </c>
      <c r="V305">
        <f>IFERROR(INDEX($D$7:$D$60000,MATCH(ROW()-6,$Q$7:$Q$60000,0)),"")</f>
        <v/>
      </c>
      <c r="W305">
        <f>IFERROR(INDEX($E$7:$E$60000,MATCH(ROW()-6,$Q$7:$Q$60000,0)),"")</f>
        <v/>
      </c>
      <c r="X305">
        <f>IFERROR(INDEX($F$7:$F$60000,MATCH(ROW()-6,$Q$7:$Q$60000,0)),"")</f>
        <v/>
      </c>
      <c r="Y305">
        <f>IFERROR(INDEX($G$7:$G$60000,MATCH(ROW()-6,$Q$7:$Q$60000,0)),"")</f>
        <v/>
      </c>
      <c r="Z305">
        <f>IFERROR(INDEX($H$7:$H$60000,MATCH(ROW()-6,$Q$7:$Q$60000,0)),"")</f>
        <v/>
      </c>
      <c r="AA305">
        <f>IFERROR(INDEX($I$7:$I$60000,MATCH(ROW()-6,$Q$7:$Q$60000,0)),"")</f>
        <v/>
      </c>
      <c r="AB305">
        <f>IFERROR(INDEX($J$7:$J$60000,MATCH(ROW()-6,$Q$7:$Q$60000,0)),"")</f>
        <v/>
      </c>
      <c r="AC305">
        <f>IFERROR(INDEX($K$7:$K$60000,MATCH(ROW()-6,$Q$7:$Q$60000,0)),"")</f>
        <v/>
      </c>
      <c r="AD305">
        <f>IFERROR(INDEX($L$7:$L$60000,MATCH(ROW()-6,$Q$7:$Q$60000,0)),"")</f>
        <v/>
      </c>
      <c r="AE305">
        <f>IFERROR(INDEX($M$7:$M$60000,MATCH(ROW()-6,$Q$7:$Q$60000,0)),"")</f>
        <v/>
      </c>
      <c r="AF305">
        <f>IFERROR(INDEX($N$7:$N$60000,MATCH(ROW()-6,$Q$7:$Q$60000,0)),"")</f>
        <v/>
      </c>
      <c r="AH305" s="9">
        <f>IF(OR($S305="",$S304=""),"",LN($T305/$T304))</f>
        <v/>
      </c>
      <c r="AI305" s="9">
        <f>IF(OR($S305="",$S304=""),"",$C$2*LN(U305/U304))</f>
        <v/>
      </c>
      <c r="AJ305" s="9">
        <f>IF(OR($S305="",$S304=""),"",$D$2*(V305-V304))</f>
        <v/>
      </c>
      <c r="AK305" s="9">
        <f>IF(OR($S305="",$S304=""),"",$E$2*(W305-W304))</f>
        <v/>
      </c>
      <c r="AL305" s="9">
        <f>IF(OR($S305="",$S304=""),"",$F$2*LN(X305/X304))</f>
        <v/>
      </c>
      <c r="AM305" s="9">
        <f>IF(OR($S305="",$S304=""),"",$G$2*(Y305-Y304))</f>
        <v/>
      </c>
      <c r="AN305" s="9">
        <f>IF(OR($S305="",$S304=""),"",$H$2*LN(Z305/Z304))</f>
        <v/>
      </c>
      <c r="AO305" s="9">
        <f>IF(OR($S305="",$S304=""),"",$I$2*(AA305-AA304))</f>
        <v/>
      </c>
      <c r="AP305" s="9">
        <f>IF(OR($S305="",$S304=""),"",$J$2*LN(AB305/AB304))</f>
        <v/>
      </c>
      <c r="AQ305" s="9">
        <f>IF(OR($S305="",$S304=""),"",$K$2*(AC305-AC304))</f>
        <v/>
      </c>
      <c r="AR305" s="9">
        <f>IF(OR($S305="",$S304=""),"",$L$2*LN(AD305/AD304))</f>
        <v/>
      </c>
      <c r="AS305" s="9">
        <f>IF(OR($S305="",$S304=""),"",$M$2*LN(AE305/AE304))</f>
        <v/>
      </c>
      <c r="AT305" s="9">
        <f>IF(OR($S305="",$S304=""),"",$N$2*LN(AF305/AF304))</f>
        <v/>
      </c>
      <c r="AV305" s="9">
        <f>IF($AH305="","",$AY$16+$AY$4*AI305+$AY$5*AJ305+$AY$6*AK305+$AY$7*AL305+$AY$8*AM305+$AY$9*AN305+$AY$10*AO305+$AY$11*AP305+$AY$12*AQ305+$AY$13*AR305+$AY$14*AS305+$AY$15*AT305)</f>
        <v/>
      </c>
      <c r="BC305" s="10">
        <f>IF((ROW()-6)&lt;=$Q$3,INDEX(LINEST(AH246:AH305,AI246:AT305,TRUE,TRUE),1,13)*$Q$4,"")</f>
        <v/>
      </c>
      <c r="BD305" s="9">
        <f>IF((ROW()-6)&lt;=$Q$3,INDEX(LINEST(AH246:AH305,AI246:AT305,TRUE,TRUE),1,12),"")</f>
        <v/>
      </c>
      <c r="BE305" s="9">
        <f>IF((ROW()-6)&lt;=$Q$3,INDEX(LINEST(AH246:AH305,AI246:AT305,TRUE,TRUE),1,11),"")</f>
        <v/>
      </c>
      <c r="BF305" s="9">
        <f>IF((ROW()-6)&lt;=$Q$3,INDEX(LINEST(AH246:AH305,AI246:AT305,TRUE,TRUE),1,10),"")</f>
        <v/>
      </c>
      <c r="BG305" s="9">
        <f>IF((ROW()-6)&lt;=$Q$3,INDEX(LINEST(AH246:AH305,AI246:AT305,TRUE,TRUE),1,9),"")</f>
        <v/>
      </c>
      <c r="BH305" s="9">
        <f>IF((ROW()-6)&lt;=$Q$3,INDEX(LINEST(AH246:AH305,AI246:AT305,TRUE,TRUE),1,8),"")</f>
        <v/>
      </c>
      <c r="BI305" s="9">
        <f>IF((ROW()-6)&lt;=$Q$3,INDEX(LINEST(AH246:AH305,AI246:AT305,TRUE,TRUE),1,7),"")</f>
        <v/>
      </c>
      <c r="BJ305" s="9">
        <f>IF((ROW()-6)&lt;=$Q$3,INDEX(LINEST(AH246:AH305,AI246:AT305,TRUE,TRUE),1,6),"")</f>
        <v/>
      </c>
      <c r="BK305" s="9">
        <f>IF((ROW()-6)&lt;=$Q$3,INDEX(LINEST(AH246:AH305,AI246:AT305,TRUE,TRUE),1,5),"")</f>
        <v/>
      </c>
      <c r="BL305" s="9">
        <f>IF((ROW()-6)&lt;=$Q$3,INDEX(LINEST(AH246:AH305,AI246:AT305,TRUE,TRUE),1,4),"")</f>
        <v/>
      </c>
      <c r="BM305" s="9">
        <f>IF((ROW()-6)&lt;=$Q$3,INDEX(LINEST(AH246:AH305,AI246:AT305,TRUE,TRUE),1,3),"")</f>
        <v/>
      </c>
      <c r="BN305" s="9">
        <f>IF((ROW()-6)&lt;=$Q$3,INDEX(LINEST(AH246:AH305,AI246:AT305,TRUE,TRUE),1,2),"")</f>
        <v/>
      </c>
      <c r="BO305" s="9">
        <f>IF((ROW()-6)&lt;=$Q$3,INDEX(LINEST(AH246:AH305,AI246:AT305,TRUE,TRUE),1,1),"")</f>
        <v/>
      </c>
      <c r="BP305" s="10">
        <f>IF((ROW()-6)&lt;=$Q$3,INDEX(LINEST(AH246:AH305,AI246:AT305,TRUE,TRUE),3,1),"")</f>
        <v/>
      </c>
      <c r="BR305" s="9">
        <f>IF(AND((ROW()-6)&lt;=$Q$3,ISNUMBER(BC304)),BC304/$Q$4+BD304*AI305+BE304*AJ305+BF304*AK305+BG304*AL305+BH304*AM305+BI304*AN305+BJ304*AO305+BK304*AP305+BL304*AQ305+BM304*AR305+BN304*AS305+BO304*AT305,"")</f>
        <v/>
      </c>
      <c r="BS305">
        <f>IF(ISNUMBER(BR305),AVERAGE(AH245:AH304),"")</f>
        <v/>
      </c>
      <c r="BT305">
        <f>IF(ISNUMBER(BR305),(AH305-BR305)^2,"")</f>
        <v/>
      </c>
      <c r="BU305">
        <f>IF(ISNUMBER(BR305),AH305^2,"")</f>
        <v/>
      </c>
      <c r="BV305">
        <f>IF(ISNUMBER(BR305),(AH305-BS305)^2,"")</f>
        <v/>
      </c>
    </row>
    <row r="306">
      <c r="O306">
        <f>IF($R306="","",CHOOSE($Q$2,YEAR(R306)*12+MONTH(R306),INT((R306-2)/7),YEAR(R306)*4+ROUNDUP(MONTH(R306)/3)))</f>
        <v/>
      </c>
      <c r="P306">
        <f>IF($R306="","",IF($R307="",1,IF(O306&lt;&gt;O307,1,0)))</f>
        <v/>
      </c>
      <c r="Q306">
        <f>IF(P306=1,SUM($P$7:P306),"")</f>
        <v/>
      </c>
      <c r="R306">
        <f>IF($A306="","",IF(ISNUMBER($A306),$A306,IFERROR(DATEVALUE($A306),NA())))</f>
        <v/>
      </c>
      <c r="S306" s="7">
        <f>IFERROR(INDEX($R$7:$R$60000,MATCH(ROW()-6,$Q$7:$Q$60000,0)),"")</f>
        <v/>
      </c>
      <c r="T306">
        <f>IFERROR(INDEX($B$7:$B$60000,MATCH(ROW()-6,$Q$7:$Q$60000,0)),"")</f>
        <v/>
      </c>
      <c r="U306">
        <f>IFERROR(INDEX($C$7:$C$60000,MATCH(ROW()-6,$Q$7:$Q$60000,0)),"")</f>
        <v/>
      </c>
      <c r="V306">
        <f>IFERROR(INDEX($D$7:$D$60000,MATCH(ROW()-6,$Q$7:$Q$60000,0)),"")</f>
        <v/>
      </c>
      <c r="W306">
        <f>IFERROR(INDEX($E$7:$E$60000,MATCH(ROW()-6,$Q$7:$Q$60000,0)),"")</f>
        <v/>
      </c>
      <c r="X306">
        <f>IFERROR(INDEX($F$7:$F$60000,MATCH(ROW()-6,$Q$7:$Q$60000,0)),"")</f>
        <v/>
      </c>
      <c r="Y306">
        <f>IFERROR(INDEX($G$7:$G$60000,MATCH(ROW()-6,$Q$7:$Q$60000,0)),"")</f>
        <v/>
      </c>
      <c r="Z306">
        <f>IFERROR(INDEX($H$7:$H$60000,MATCH(ROW()-6,$Q$7:$Q$60000,0)),"")</f>
        <v/>
      </c>
      <c r="AA306">
        <f>IFERROR(INDEX($I$7:$I$60000,MATCH(ROW()-6,$Q$7:$Q$60000,0)),"")</f>
        <v/>
      </c>
      <c r="AB306">
        <f>IFERROR(INDEX($J$7:$J$60000,MATCH(ROW()-6,$Q$7:$Q$60000,0)),"")</f>
        <v/>
      </c>
      <c r="AC306">
        <f>IFERROR(INDEX($K$7:$K$60000,MATCH(ROW()-6,$Q$7:$Q$60000,0)),"")</f>
        <v/>
      </c>
      <c r="AD306">
        <f>IFERROR(INDEX($L$7:$L$60000,MATCH(ROW()-6,$Q$7:$Q$60000,0)),"")</f>
        <v/>
      </c>
      <c r="AE306">
        <f>IFERROR(INDEX($M$7:$M$60000,MATCH(ROW()-6,$Q$7:$Q$60000,0)),"")</f>
        <v/>
      </c>
      <c r="AF306">
        <f>IFERROR(INDEX($N$7:$N$60000,MATCH(ROW()-6,$Q$7:$Q$60000,0)),"")</f>
        <v/>
      </c>
      <c r="AH306" s="9">
        <f>IF(OR($S306="",$S305=""),"",LN($T306/$T305))</f>
        <v/>
      </c>
      <c r="AI306" s="9">
        <f>IF(OR($S306="",$S305=""),"",$C$2*LN(U306/U305))</f>
        <v/>
      </c>
      <c r="AJ306" s="9">
        <f>IF(OR($S306="",$S305=""),"",$D$2*(V306-V305))</f>
        <v/>
      </c>
      <c r="AK306" s="9">
        <f>IF(OR($S306="",$S305=""),"",$E$2*(W306-W305))</f>
        <v/>
      </c>
      <c r="AL306" s="9">
        <f>IF(OR($S306="",$S305=""),"",$F$2*LN(X306/X305))</f>
        <v/>
      </c>
      <c r="AM306" s="9">
        <f>IF(OR($S306="",$S305=""),"",$G$2*(Y306-Y305))</f>
        <v/>
      </c>
      <c r="AN306" s="9">
        <f>IF(OR($S306="",$S305=""),"",$H$2*LN(Z306/Z305))</f>
        <v/>
      </c>
      <c r="AO306" s="9">
        <f>IF(OR($S306="",$S305=""),"",$I$2*(AA306-AA305))</f>
        <v/>
      </c>
      <c r="AP306" s="9">
        <f>IF(OR($S306="",$S305=""),"",$J$2*LN(AB306/AB305))</f>
        <v/>
      </c>
      <c r="AQ306" s="9">
        <f>IF(OR($S306="",$S305=""),"",$K$2*(AC306-AC305))</f>
        <v/>
      </c>
      <c r="AR306" s="9">
        <f>IF(OR($S306="",$S305=""),"",$L$2*LN(AD306/AD305))</f>
        <v/>
      </c>
      <c r="AS306" s="9">
        <f>IF(OR($S306="",$S305=""),"",$M$2*LN(AE306/AE305))</f>
        <v/>
      </c>
      <c r="AT306" s="9">
        <f>IF(OR($S306="",$S305=""),"",$N$2*LN(AF306/AF305))</f>
        <v/>
      </c>
      <c r="AV306" s="9">
        <f>IF($AH306="","",$AY$16+$AY$4*AI306+$AY$5*AJ306+$AY$6*AK306+$AY$7*AL306+$AY$8*AM306+$AY$9*AN306+$AY$10*AO306+$AY$11*AP306+$AY$12*AQ306+$AY$13*AR306+$AY$14*AS306+$AY$15*AT306)</f>
        <v/>
      </c>
      <c r="BC306" s="10">
        <f>IF((ROW()-6)&lt;=$Q$3,INDEX(LINEST(AH247:AH306,AI247:AT306,TRUE,TRUE),1,13)*$Q$4,"")</f>
        <v/>
      </c>
      <c r="BD306" s="9">
        <f>IF((ROW()-6)&lt;=$Q$3,INDEX(LINEST(AH247:AH306,AI247:AT306,TRUE,TRUE),1,12),"")</f>
        <v/>
      </c>
      <c r="BE306" s="9">
        <f>IF((ROW()-6)&lt;=$Q$3,INDEX(LINEST(AH247:AH306,AI247:AT306,TRUE,TRUE),1,11),"")</f>
        <v/>
      </c>
      <c r="BF306" s="9">
        <f>IF((ROW()-6)&lt;=$Q$3,INDEX(LINEST(AH247:AH306,AI247:AT306,TRUE,TRUE),1,10),"")</f>
        <v/>
      </c>
      <c r="BG306" s="9">
        <f>IF((ROW()-6)&lt;=$Q$3,INDEX(LINEST(AH247:AH306,AI247:AT306,TRUE,TRUE),1,9),"")</f>
        <v/>
      </c>
      <c r="BH306" s="9">
        <f>IF((ROW()-6)&lt;=$Q$3,INDEX(LINEST(AH247:AH306,AI247:AT306,TRUE,TRUE),1,8),"")</f>
        <v/>
      </c>
      <c r="BI306" s="9">
        <f>IF((ROW()-6)&lt;=$Q$3,INDEX(LINEST(AH247:AH306,AI247:AT306,TRUE,TRUE),1,7),"")</f>
        <v/>
      </c>
      <c r="BJ306" s="9">
        <f>IF((ROW()-6)&lt;=$Q$3,INDEX(LINEST(AH247:AH306,AI247:AT306,TRUE,TRUE),1,6),"")</f>
        <v/>
      </c>
      <c r="BK306" s="9">
        <f>IF((ROW()-6)&lt;=$Q$3,INDEX(LINEST(AH247:AH306,AI247:AT306,TRUE,TRUE),1,5),"")</f>
        <v/>
      </c>
      <c r="BL306" s="9">
        <f>IF((ROW()-6)&lt;=$Q$3,INDEX(LINEST(AH247:AH306,AI247:AT306,TRUE,TRUE),1,4),"")</f>
        <v/>
      </c>
      <c r="BM306" s="9">
        <f>IF((ROW()-6)&lt;=$Q$3,INDEX(LINEST(AH247:AH306,AI247:AT306,TRUE,TRUE),1,3),"")</f>
        <v/>
      </c>
      <c r="BN306" s="9">
        <f>IF((ROW()-6)&lt;=$Q$3,INDEX(LINEST(AH247:AH306,AI247:AT306,TRUE,TRUE),1,2),"")</f>
        <v/>
      </c>
      <c r="BO306" s="9">
        <f>IF((ROW()-6)&lt;=$Q$3,INDEX(LINEST(AH247:AH306,AI247:AT306,TRUE,TRUE),1,1),"")</f>
        <v/>
      </c>
      <c r="BP306" s="10">
        <f>IF((ROW()-6)&lt;=$Q$3,INDEX(LINEST(AH247:AH306,AI247:AT306,TRUE,TRUE),3,1),"")</f>
        <v/>
      </c>
      <c r="BR306" s="9">
        <f>IF(AND((ROW()-6)&lt;=$Q$3,ISNUMBER(BC305)),BC305/$Q$4+BD305*AI306+BE305*AJ306+BF305*AK306+BG305*AL306+BH305*AM306+BI305*AN306+BJ305*AO306+BK305*AP306+BL305*AQ306+BM305*AR306+BN305*AS306+BO305*AT306,"")</f>
        <v/>
      </c>
      <c r="BS306">
        <f>IF(ISNUMBER(BR306),AVERAGE(AH246:AH305),"")</f>
        <v/>
      </c>
      <c r="BT306">
        <f>IF(ISNUMBER(BR306),(AH306-BR306)^2,"")</f>
        <v/>
      </c>
      <c r="BU306">
        <f>IF(ISNUMBER(BR306),AH306^2,"")</f>
        <v/>
      </c>
      <c r="BV306">
        <f>IF(ISNUMBER(BR306),(AH306-BS306)^2,"")</f>
        <v/>
      </c>
    </row>
    <row r="307">
      <c r="O307">
        <f>IF($R307="","",CHOOSE($Q$2,YEAR(R307)*12+MONTH(R307),INT((R307-2)/7),YEAR(R307)*4+ROUNDUP(MONTH(R307)/3)))</f>
        <v/>
      </c>
      <c r="P307">
        <f>IF($R307="","",IF($R308="",1,IF(O307&lt;&gt;O308,1,0)))</f>
        <v/>
      </c>
      <c r="Q307">
        <f>IF(P307=1,SUM($P$7:P307),"")</f>
        <v/>
      </c>
      <c r="R307">
        <f>IF($A307="","",IF(ISNUMBER($A307),$A307,IFERROR(DATEVALUE($A307),NA())))</f>
        <v/>
      </c>
      <c r="S307" s="7">
        <f>IFERROR(INDEX($R$7:$R$60000,MATCH(ROW()-6,$Q$7:$Q$60000,0)),"")</f>
        <v/>
      </c>
      <c r="T307">
        <f>IFERROR(INDEX($B$7:$B$60000,MATCH(ROW()-6,$Q$7:$Q$60000,0)),"")</f>
        <v/>
      </c>
      <c r="U307">
        <f>IFERROR(INDEX($C$7:$C$60000,MATCH(ROW()-6,$Q$7:$Q$60000,0)),"")</f>
        <v/>
      </c>
      <c r="V307">
        <f>IFERROR(INDEX($D$7:$D$60000,MATCH(ROW()-6,$Q$7:$Q$60000,0)),"")</f>
        <v/>
      </c>
      <c r="W307">
        <f>IFERROR(INDEX($E$7:$E$60000,MATCH(ROW()-6,$Q$7:$Q$60000,0)),"")</f>
        <v/>
      </c>
      <c r="X307">
        <f>IFERROR(INDEX($F$7:$F$60000,MATCH(ROW()-6,$Q$7:$Q$60000,0)),"")</f>
        <v/>
      </c>
      <c r="Y307">
        <f>IFERROR(INDEX($G$7:$G$60000,MATCH(ROW()-6,$Q$7:$Q$60000,0)),"")</f>
        <v/>
      </c>
      <c r="Z307">
        <f>IFERROR(INDEX($H$7:$H$60000,MATCH(ROW()-6,$Q$7:$Q$60000,0)),"")</f>
        <v/>
      </c>
      <c r="AA307">
        <f>IFERROR(INDEX($I$7:$I$60000,MATCH(ROW()-6,$Q$7:$Q$60000,0)),"")</f>
        <v/>
      </c>
      <c r="AB307">
        <f>IFERROR(INDEX($J$7:$J$60000,MATCH(ROW()-6,$Q$7:$Q$60000,0)),"")</f>
        <v/>
      </c>
      <c r="AC307">
        <f>IFERROR(INDEX($K$7:$K$60000,MATCH(ROW()-6,$Q$7:$Q$60000,0)),"")</f>
        <v/>
      </c>
      <c r="AD307">
        <f>IFERROR(INDEX($L$7:$L$60000,MATCH(ROW()-6,$Q$7:$Q$60000,0)),"")</f>
        <v/>
      </c>
      <c r="AE307">
        <f>IFERROR(INDEX($M$7:$M$60000,MATCH(ROW()-6,$Q$7:$Q$60000,0)),"")</f>
        <v/>
      </c>
      <c r="AF307">
        <f>IFERROR(INDEX($N$7:$N$60000,MATCH(ROW()-6,$Q$7:$Q$60000,0)),"")</f>
        <v/>
      </c>
      <c r="AH307" s="9">
        <f>IF(OR($S307="",$S306=""),"",LN($T307/$T306))</f>
        <v/>
      </c>
      <c r="AI307" s="9">
        <f>IF(OR($S307="",$S306=""),"",$C$2*LN(U307/U306))</f>
        <v/>
      </c>
      <c r="AJ307" s="9">
        <f>IF(OR($S307="",$S306=""),"",$D$2*(V307-V306))</f>
        <v/>
      </c>
      <c r="AK307" s="9">
        <f>IF(OR($S307="",$S306=""),"",$E$2*(W307-W306))</f>
        <v/>
      </c>
      <c r="AL307" s="9">
        <f>IF(OR($S307="",$S306=""),"",$F$2*LN(X307/X306))</f>
        <v/>
      </c>
      <c r="AM307" s="9">
        <f>IF(OR($S307="",$S306=""),"",$G$2*(Y307-Y306))</f>
        <v/>
      </c>
      <c r="AN307" s="9">
        <f>IF(OR($S307="",$S306=""),"",$H$2*LN(Z307/Z306))</f>
        <v/>
      </c>
      <c r="AO307" s="9">
        <f>IF(OR($S307="",$S306=""),"",$I$2*(AA307-AA306))</f>
        <v/>
      </c>
      <c r="AP307" s="9">
        <f>IF(OR($S307="",$S306=""),"",$J$2*LN(AB307/AB306))</f>
        <v/>
      </c>
      <c r="AQ307" s="9">
        <f>IF(OR($S307="",$S306=""),"",$K$2*(AC307-AC306))</f>
        <v/>
      </c>
      <c r="AR307" s="9">
        <f>IF(OR($S307="",$S306=""),"",$L$2*LN(AD307/AD306))</f>
        <v/>
      </c>
      <c r="AS307" s="9">
        <f>IF(OR($S307="",$S306=""),"",$M$2*LN(AE307/AE306))</f>
        <v/>
      </c>
      <c r="AT307" s="9">
        <f>IF(OR($S307="",$S306=""),"",$N$2*LN(AF307/AF306))</f>
        <v/>
      </c>
      <c r="AV307" s="9">
        <f>IF($AH307="","",$AY$16+$AY$4*AI307+$AY$5*AJ307+$AY$6*AK307+$AY$7*AL307+$AY$8*AM307+$AY$9*AN307+$AY$10*AO307+$AY$11*AP307+$AY$12*AQ307+$AY$13*AR307+$AY$14*AS307+$AY$15*AT307)</f>
        <v/>
      </c>
      <c r="BC307" s="10">
        <f>IF((ROW()-6)&lt;=$Q$3,INDEX(LINEST(AH248:AH307,AI248:AT307,TRUE,TRUE),1,13)*$Q$4,"")</f>
        <v/>
      </c>
      <c r="BD307" s="9">
        <f>IF((ROW()-6)&lt;=$Q$3,INDEX(LINEST(AH248:AH307,AI248:AT307,TRUE,TRUE),1,12),"")</f>
        <v/>
      </c>
      <c r="BE307" s="9">
        <f>IF((ROW()-6)&lt;=$Q$3,INDEX(LINEST(AH248:AH307,AI248:AT307,TRUE,TRUE),1,11),"")</f>
        <v/>
      </c>
      <c r="BF307" s="9">
        <f>IF((ROW()-6)&lt;=$Q$3,INDEX(LINEST(AH248:AH307,AI248:AT307,TRUE,TRUE),1,10),"")</f>
        <v/>
      </c>
      <c r="BG307" s="9">
        <f>IF((ROW()-6)&lt;=$Q$3,INDEX(LINEST(AH248:AH307,AI248:AT307,TRUE,TRUE),1,9),"")</f>
        <v/>
      </c>
      <c r="BH307" s="9">
        <f>IF((ROW()-6)&lt;=$Q$3,INDEX(LINEST(AH248:AH307,AI248:AT307,TRUE,TRUE),1,8),"")</f>
        <v/>
      </c>
      <c r="BI307" s="9">
        <f>IF((ROW()-6)&lt;=$Q$3,INDEX(LINEST(AH248:AH307,AI248:AT307,TRUE,TRUE),1,7),"")</f>
        <v/>
      </c>
      <c r="BJ307" s="9">
        <f>IF((ROW()-6)&lt;=$Q$3,INDEX(LINEST(AH248:AH307,AI248:AT307,TRUE,TRUE),1,6),"")</f>
        <v/>
      </c>
      <c r="BK307" s="9">
        <f>IF((ROW()-6)&lt;=$Q$3,INDEX(LINEST(AH248:AH307,AI248:AT307,TRUE,TRUE),1,5),"")</f>
        <v/>
      </c>
      <c r="BL307" s="9">
        <f>IF((ROW()-6)&lt;=$Q$3,INDEX(LINEST(AH248:AH307,AI248:AT307,TRUE,TRUE),1,4),"")</f>
        <v/>
      </c>
      <c r="BM307" s="9">
        <f>IF((ROW()-6)&lt;=$Q$3,INDEX(LINEST(AH248:AH307,AI248:AT307,TRUE,TRUE),1,3),"")</f>
        <v/>
      </c>
      <c r="BN307" s="9">
        <f>IF((ROW()-6)&lt;=$Q$3,INDEX(LINEST(AH248:AH307,AI248:AT307,TRUE,TRUE),1,2),"")</f>
        <v/>
      </c>
      <c r="BO307" s="9">
        <f>IF((ROW()-6)&lt;=$Q$3,INDEX(LINEST(AH248:AH307,AI248:AT307,TRUE,TRUE),1,1),"")</f>
        <v/>
      </c>
      <c r="BP307" s="10">
        <f>IF((ROW()-6)&lt;=$Q$3,INDEX(LINEST(AH248:AH307,AI248:AT307,TRUE,TRUE),3,1),"")</f>
        <v/>
      </c>
      <c r="BR307" s="9">
        <f>IF(AND((ROW()-6)&lt;=$Q$3,ISNUMBER(BC306)),BC306/$Q$4+BD306*AI307+BE306*AJ307+BF306*AK307+BG306*AL307+BH306*AM307+BI306*AN307+BJ306*AO307+BK306*AP307+BL306*AQ307+BM306*AR307+BN306*AS307+BO306*AT307,"")</f>
        <v/>
      </c>
      <c r="BS307">
        <f>IF(ISNUMBER(BR307),AVERAGE(AH247:AH306),"")</f>
        <v/>
      </c>
      <c r="BT307">
        <f>IF(ISNUMBER(BR307),(AH307-BR307)^2,"")</f>
        <v/>
      </c>
      <c r="BU307">
        <f>IF(ISNUMBER(BR307),AH307^2,"")</f>
        <v/>
      </c>
      <c r="BV307">
        <f>IF(ISNUMBER(BR307),(AH307-BS307)^2,"")</f>
        <v/>
      </c>
    </row>
    <row r="308">
      <c r="O308">
        <f>IF($R308="","",CHOOSE($Q$2,YEAR(R308)*12+MONTH(R308),INT((R308-2)/7),YEAR(R308)*4+ROUNDUP(MONTH(R308)/3)))</f>
        <v/>
      </c>
      <c r="P308">
        <f>IF($R308="","",IF($R309="",1,IF(O308&lt;&gt;O309,1,0)))</f>
        <v/>
      </c>
      <c r="Q308">
        <f>IF(P308=1,SUM($P$7:P308),"")</f>
        <v/>
      </c>
      <c r="R308">
        <f>IF($A308="","",IF(ISNUMBER($A308),$A308,IFERROR(DATEVALUE($A308),NA())))</f>
        <v/>
      </c>
      <c r="S308" s="7">
        <f>IFERROR(INDEX($R$7:$R$60000,MATCH(ROW()-6,$Q$7:$Q$60000,0)),"")</f>
        <v/>
      </c>
      <c r="T308">
        <f>IFERROR(INDEX($B$7:$B$60000,MATCH(ROW()-6,$Q$7:$Q$60000,0)),"")</f>
        <v/>
      </c>
      <c r="U308">
        <f>IFERROR(INDEX($C$7:$C$60000,MATCH(ROW()-6,$Q$7:$Q$60000,0)),"")</f>
        <v/>
      </c>
      <c r="V308">
        <f>IFERROR(INDEX($D$7:$D$60000,MATCH(ROW()-6,$Q$7:$Q$60000,0)),"")</f>
        <v/>
      </c>
      <c r="W308">
        <f>IFERROR(INDEX($E$7:$E$60000,MATCH(ROW()-6,$Q$7:$Q$60000,0)),"")</f>
        <v/>
      </c>
      <c r="X308">
        <f>IFERROR(INDEX($F$7:$F$60000,MATCH(ROW()-6,$Q$7:$Q$60000,0)),"")</f>
        <v/>
      </c>
      <c r="Y308">
        <f>IFERROR(INDEX($G$7:$G$60000,MATCH(ROW()-6,$Q$7:$Q$60000,0)),"")</f>
        <v/>
      </c>
      <c r="Z308">
        <f>IFERROR(INDEX($H$7:$H$60000,MATCH(ROW()-6,$Q$7:$Q$60000,0)),"")</f>
        <v/>
      </c>
      <c r="AA308">
        <f>IFERROR(INDEX($I$7:$I$60000,MATCH(ROW()-6,$Q$7:$Q$60000,0)),"")</f>
        <v/>
      </c>
      <c r="AB308">
        <f>IFERROR(INDEX($J$7:$J$60000,MATCH(ROW()-6,$Q$7:$Q$60000,0)),"")</f>
        <v/>
      </c>
      <c r="AC308">
        <f>IFERROR(INDEX($K$7:$K$60000,MATCH(ROW()-6,$Q$7:$Q$60000,0)),"")</f>
        <v/>
      </c>
      <c r="AD308">
        <f>IFERROR(INDEX($L$7:$L$60000,MATCH(ROW()-6,$Q$7:$Q$60000,0)),"")</f>
        <v/>
      </c>
      <c r="AE308">
        <f>IFERROR(INDEX($M$7:$M$60000,MATCH(ROW()-6,$Q$7:$Q$60000,0)),"")</f>
        <v/>
      </c>
      <c r="AF308">
        <f>IFERROR(INDEX($N$7:$N$60000,MATCH(ROW()-6,$Q$7:$Q$60000,0)),"")</f>
        <v/>
      </c>
      <c r="AH308" s="9">
        <f>IF(OR($S308="",$S307=""),"",LN($T308/$T307))</f>
        <v/>
      </c>
      <c r="AI308" s="9">
        <f>IF(OR($S308="",$S307=""),"",$C$2*LN(U308/U307))</f>
        <v/>
      </c>
      <c r="AJ308" s="9">
        <f>IF(OR($S308="",$S307=""),"",$D$2*(V308-V307))</f>
        <v/>
      </c>
      <c r="AK308" s="9">
        <f>IF(OR($S308="",$S307=""),"",$E$2*(W308-W307))</f>
        <v/>
      </c>
      <c r="AL308" s="9">
        <f>IF(OR($S308="",$S307=""),"",$F$2*LN(X308/X307))</f>
        <v/>
      </c>
      <c r="AM308" s="9">
        <f>IF(OR($S308="",$S307=""),"",$G$2*(Y308-Y307))</f>
        <v/>
      </c>
      <c r="AN308" s="9">
        <f>IF(OR($S308="",$S307=""),"",$H$2*LN(Z308/Z307))</f>
        <v/>
      </c>
      <c r="AO308" s="9">
        <f>IF(OR($S308="",$S307=""),"",$I$2*(AA308-AA307))</f>
        <v/>
      </c>
      <c r="AP308" s="9">
        <f>IF(OR($S308="",$S307=""),"",$J$2*LN(AB308/AB307))</f>
        <v/>
      </c>
      <c r="AQ308" s="9">
        <f>IF(OR($S308="",$S307=""),"",$K$2*(AC308-AC307))</f>
        <v/>
      </c>
      <c r="AR308" s="9">
        <f>IF(OR($S308="",$S307=""),"",$L$2*LN(AD308/AD307))</f>
        <v/>
      </c>
      <c r="AS308" s="9">
        <f>IF(OR($S308="",$S307=""),"",$M$2*LN(AE308/AE307))</f>
        <v/>
      </c>
      <c r="AT308" s="9">
        <f>IF(OR($S308="",$S307=""),"",$N$2*LN(AF308/AF307))</f>
        <v/>
      </c>
      <c r="AV308" s="9">
        <f>IF($AH308="","",$AY$16+$AY$4*AI308+$AY$5*AJ308+$AY$6*AK308+$AY$7*AL308+$AY$8*AM308+$AY$9*AN308+$AY$10*AO308+$AY$11*AP308+$AY$12*AQ308+$AY$13*AR308+$AY$14*AS308+$AY$15*AT308)</f>
        <v/>
      </c>
      <c r="BC308" s="10">
        <f>IF((ROW()-6)&lt;=$Q$3,INDEX(LINEST(AH249:AH308,AI249:AT308,TRUE,TRUE),1,13)*$Q$4,"")</f>
        <v/>
      </c>
      <c r="BD308" s="9">
        <f>IF((ROW()-6)&lt;=$Q$3,INDEX(LINEST(AH249:AH308,AI249:AT308,TRUE,TRUE),1,12),"")</f>
        <v/>
      </c>
      <c r="BE308" s="9">
        <f>IF((ROW()-6)&lt;=$Q$3,INDEX(LINEST(AH249:AH308,AI249:AT308,TRUE,TRUE),1,11),"")</f>
        <v/>
      </c>
      <c r="BF308" s="9">
        <f>IF((ROW()-6)&lt;=$Q$3,INDEX(LINEST(AH249:AH308,AI249:AT308,TRUE,TRUE),1,10),"")</f>
        <v/>
      </c>
      <c r="BG308" s="9">
        <f>IF((ROW()-6)&lt;=$Q$3,INDEX(LINEST(AH249:AH308,AI249:AT308,TRUE,TRUE),1,9),"")</f>
        <v/>
      </c>
      <c r="BH308" s="9">
        <f>IF((ROW()-6)&lt;=$Q$3,INDEX(LINEST(AH249:AH308,AI249:AT308,TRUE,TRUE),1,8),"")</f>
        <v/>
      </c>
      <c r="BI308" s="9">
        <f>IF((ROW()-6)&lt;=$Q$3,INDEX(LINEST(AH249:AH308,AI249:AT308,TRUE,TRUE),1,7),"")</f>
        <v/>
      </c>
      <c r="BJ308" s="9">
        <f>IF((ROW()-6)&lt;=$Q$3,INDEX(LINEST(AH249:AH308,AI249:AT308,TRUE,TRUE),1,6),"")</f>
        <v/>
      </c>
      <c r="BK308" s="9">
        <f>IF((ROW()-6)&lt;=$Q$3,INDEX(LINEST(AH249:AH308,AI249:AT308,TRUE,TRUE),1,5),"")</f>
        <v/>
      </c>
      <c r="BL308" s="9">
        <f>IF((ROW()-6)&lt;=$Q$3,INDEX(LINEST(AH249:AH308,AI249:AT308,TRUE,TRUE),1,4),"")</f>
        <v/>
      </c>
      <c r="BM308" s="9">
        <f>IF((ROW()-6)&lt;=$Q$3,INDEX(LINEST(AH249:AH308,AI249:AT308,TRUE,TRUE),1,3),"")</f>
        <v/>
      </c>
      <c r="BN308" s="9">
        <f>IF((ROW()-6)&lt;=$Q$3,INDEX(LINEST(AH249:AH308,AI249:AT308,TRUE,TRUE),1,2),"")</f>
        <v/>
      </c>
      <c r="BO308" s="9">
        <f>IF((ROW()-6)&lt;=$Q$3,INDEX(LINEST(AH249:AH308,AI249:AT308,TRUE,TRUE),1,1),"")</f>
        <v/>
      </c>
      <c r="BP308" s="10">
        <f>IF((ROW()-6)&lt;=$Q$3,INDEX(LINEST(AH249:AH308,AI249:AT308,TRUE,TRUE),3,1),"")</f>
        <v/>
      </c>
      <c r="BR308" s="9">
        <f>IF(AND((ROW()-6)&lt;=$Q$3,ISNUMBER(BC307)),BC307/$Q$4+BD307*AI308+BE307*AJ308+BF307*AK308+BG307*AL308+BH307*AM308+BI307*AN308+BJ307*AO308+BK307*AP308+BL307*AQ308+BM307*AR308+BN307*AS308+BO307*AT308,"")</f>
        <v/>
      </c>
      <c r="BS308">
        <f>IF(ISNUMBER(BR308),AVERAGE(AH248:AH307),"")</f>
        <v/>
      </c>
      <c r="BT308">
        <f>IF(ISNUMBER(BR308),(AH308-BR308)^2,"")</f>
        <v/>
      </c>
      <c r="BU308">
        <f>IF(ISNUMBER(BR308),AH308^2,"")</f>
        <v/>
      </c>
      <c r="BV308">
        <f>IF(ISNUMBER(BR308),(AH308-BS308)^2,"")</f>
        <v/>
      </c>
    </row>
    <row r="309">
      <c r="O309">
        <f>IF($R309="","",CHOOSE($Q$2,YEAR(R309)*12+MONTH(R309),INT((R309-2)/7),YEAR(R309)*4+ROUNDUP(MONTH(R309)/3)))</f>
        <v/>
      </c>
      <c r="P309">
        <f>IF($R309="","",IF($R310="",1,IF(O309&lt;&gt;O310,1,0)))</f>
        <v/>
      </c>
      <c r="Q309">
        <f>IF(P309=1,SUM($P$7:P309),"")</f>
        <v/>
      </c>
      <c r="R309">
        <f>IF($A309="","",IF(ISNUMBER($A309),$A309,IFERROR(DATEVALUE($A309),NA())))</f>
        <v/>
      </c>
      <c r="S309" s="7">
        <f>IFERROR(INDEX($R$7:$R$60000,MATCH(ROW()-6,$Q$7:$Q$60000,0)),"")</f>
        <v/>
      </c>
      <c r="T309">
        <f>IFERROR(INDEX($B$7:$B$60000,MATCH(ROW()-6,$Q$7:$Q$60000,0)),"")</f>
        <v/>
      </c>
      <c r="U309">
        <f>IFERROR(INDEX($C$7:$C$60000,MATCH(ROW()-6,$Q$7:$Q$60000,0)),"")</f>
        <v/>
      </c>
      <c r="V309">
        <f>IFERROR(INDEX($D$7:$D$60000,MATCH(ROW()-6,$Q$7:$Q$60000,0)),"")</f>
        <v/>
      </c>
      <c r="W309">
        <f>IFERROR(INDEX($E$7:$E$60000,MATCH(ROW()-6,$Q$7:$Q$60000,0)),"")</f>
        <v/>
      </c>
      <c r="X309">
        <f>IFERROR(INDEX($F$7:$F$60000,MATCH(ROW()-6,$Q$7:$Q$60000,0)),"")</f>
        <v/>
      </c>
      <c r="Y309">
        <f>IFERROR(INDEX($G$7:$G$60000,MATCH(ROW()-6,$Q$7:$Q$60000,0)),"")</f>
        <v/>
      </c>
      <c r="Z309">
        <f>IFERROR(INDEX($H$7:$H$60000,MATCH(ROW()-6,$Q$7:$Q$60000,0)),"")</f>
        <v/>
      </c>
      <c r="AA309">
        <f>IFERROR(INDEX($I$7:$I$60000,MATCH(ROW()-6,$Q$7:$Q$60000,0)),"")</f>
        <v/>
      </c>
      <c r="AB309">
        <f>IFERROR(INDEX($J$7:$J$60000,MATCH(ROW()-6,$Q$7:$Q$60000,0)),"")</f>
        <v/>
      </c>
      <c r="AC309">
        <f>IFERROR(INDEX($K$7:$K$60000,MATCH(ROW()-6,$Q$7:$Q$60000,0)),"")</f>
        <v/>
      </c>
      <c r="AD309">
        <f>IFERROR(INDEX($L$7:$L$60000,MATCH(ROW()-6,$Q$7:$Q$60000,0)),"")</f>
        <v/>
      </c>
      <c r="AE309">
        <f>IFERROR(INDEX($M$7:$M$60000,MATCH(ROW()-6,$Q$7:$Q$60000,0)),"")</f>
        <v/>
      </c>
      <c r="AF309">
        <f>IFERROR(INDEX($N$7:$N$60000,MATCH(ROW()-6,$Q$7:$Q$60000,0)),"")</f>
        <v/>
      </c>
      <c r="AH309" s="9">
        <f>IF(OR($S309="",$S308=""),"",LN($T309/$T308))</f>
        <v/>
      </c>
      <c r="AI309" s="9">
        <f>IF(OR($S309="",$S308=""),"",$C$2*LN(U309/U308))</f>
        <v/>
      </c>
      <c r="AJ309" s="9">
        <f>IF(OR($S309="",$S308=""),"",$D$2*(V309-V308))</f>
        <v/>
      </c>
      <c r="AK309" s="9">
        <f>IF(OR($S309="",$S308=""),"",$E$2*(W309-W308))</f>
        <v/>
      </c>
      <c r="AL309" s="9">
        <f>IF(OR($S309="",$S308=""),"",$F$2*LN(X309/X308))</f>
        <v/>
      </c>
      <c r="AM309" s="9">
        <f>IF(OR($S309="",$S308=""),"",$G$2*(Y309-Y308))</f>
        <v/>
      </c>
      <c r="AN309" s="9">
        <f>IF(OR($S309="",$S308=""),"",$H$2*LN(Z309/Z308))</f>
        <v/>
      </c>
      <c r="AO309" s="9">
        <f>IF(OR($S309="",$S308=""),"",$I$2*(AA309-AA308))</f>
        <v/>
      </c>
      <c r="AP309" s="9">
        <f>IF(OR($S309="",$S308=""),"",$J$2*LN(AB309/AB308))</f>
        <v/>
      </c>
      <c r="AQ309" s="9">
        <f>IF(OR($S309="",$S308=""),"",$K$2*(AC309-AC308))</f>
        <v/>
      </c>
      <c r="AR309" s="9">
        <f>IF(OR($S309="",$S308=""),"",$L$2*LN(AD309/AD308))</f>
        <v/>
      </c>
      <c r="AS309" s="9">
        <f>IF(OR($S309="",$S308=""),"",$M$2*LN(AE309/AE308))</f>
        <v/>
      </c>
      <c r="AT309" s="9">
        <f>IF(OR($S309="",$S308=""),"",$N$2*LN(AF309/AF308))</f>
        <v/>
      </c>
      <c r="AV309" s="9">
        <f>IF($AH309="","",$AY$16+$AY$4*AI309+$AY$5*AJ309+$AY$6*AK309+$AY$7*AL309+$AY$8*AM309+$AY$9*AN309+$AY$10*AO309+$AY$11*AP309+$AY$12*AQ309+$AY$13*AR309+$AY$14*AS309+$AY$15*AT309)</f>
        <v/>
      </c>
      <c r="BC309" s="10">
        <f>IF((ROW()-6)&lt;=$Q$3,INDEX(LINEST(AH250:AH309,AI250:AT309,TRUE,TRUE),1,13)*$Q$4,"")</f>
        <v/>
      </c>
      <c r="BD309" s="9">
        <f>IF((ROW()-6)&lt;=$Q$3,INDEX(LINEST(AH250:AH309,AI250:AT309,TRUE,TRUE),1,12),"")</f>
        <v/>
      </c>
      <c r="BE309" s="9">
        <f>IF((ROW()-6)&lt;=$Q$3,INDEX(LINEST(AH250:AH309,AI250:AT309,TRUE,TRUE),1,11),"")</f>
        <v/>
      </c>
      <c r="BF309" s="9">
        <f>IF((ROW()-6)&lt;=$Q$3,INDEX(LINEST(AH250:AH309,AI250:AT309,TRUE,TRUE),1,10),"")</f>
        <v/>
      </c>
      <c r="BG309" s="9">
        <f>IF((ROW()-6)&lt;=$Q$3,INDEX(LINEST(AH250:AH309,AI250:AT309,TRUE,TRUE),1,9),"")</f>
        <v/>
      </c>
      <c r="BH309" s="9">
        <f>IF((ROW()-6)&lt;=$Q$3,INDEX(LINEST(AH250:AH309,AI250:AT309,TRUE,TRUE),1,8),"")</f>
        <v/>
      </c>
      <c r="BI309" s="9">
        <f>IF((ROW()-6)&lt;=$Q$3,INDEX(LINEST(AH250:AH309,AI250:AT309,TRUE,TRUE),1,7),"")</f>
        <v/>
      </c>
      <c r="BJ309" s="9">
        <f>IF((ROW()-6)&lt;=$Q$3,INDEX(LINEST(AH250:AH309,AI250:AT309,TRUE,TRUE),1,6),"")</f>
        <v/>
      </c>
      <c r="BK309" s="9">
        <f>IF((ROW()-6)&lt;=$Q$3,INDEX(LINEST(AH250:AH309,AI250:AT309,TRUE,TRUE),1,5),"")</f>
        <v/>
      </c>
      <c r="BL309" s="9">
        <f>IF((ROW()-6)&lt;=$Q$3,INDEX(LINEST(AH250:AH309,AI250:AT309,TRUE,TRUE),1,4),"")</f>
        <v/>
      </c>
      <c r="BM309" s="9">
        <f>IF((ROW()-6)&lt;=$Q$3,INDEX(LINEST(AH250:AH309,AI250:AT309,TRUE,TRUE),1,3),"")</f>
        <v/>
      </c>
      <c r="BN309" s="9">
        <f>IF((ROW()-6)&lt;=$Q$3,INDEX(LINEST(AH250:AH309,AI250:AT309,TRUE,TRUE),1,2),"")</f>
        <v/>
      </c>
      <c r="BO309" s="9">
        <f>IF((ROW()-6)&lt;=$Q$3,INDEX(LINEST(AH250:AH309,AI250:AT309,TRUE,TRUE),1,1),"")</f>
        <v/>
      </c>
      <c r="BP309" s="10">
        <f>IF((ROW()-6)&lt;=$Q$3,INDEX(LINEST(AH250:AH309,AI250:AT309,TRUE,TRUE),3,1),"")</f>
        <v/>
      </c>
      <c r="BR309" s="9">
        <f>IF(AND((ROW()-6)&lt;=$Q$3,ISNUMBER(BC308)),BC308/$Q$4+BD308*AI309+BE308*AJ309+BF308*AK309+BG308*AL309+BH308*AM309+BI308*AN309+BJ308*AO309+BK308*AP309+BL308*AQ309+BM308*AR309+BN308*AS309+BO308*AT309,"")</f>
        <v/>
      </c>
      <c r="BS309">
        <f>IF(ISNUMBER(BR309),AVERAGE(AH249:AH308),"")</f>
        <v/>
      </c>
      <c r="BT309">
        <f>IF(ISNUMBER(BR309),(AH309-BR309)^2,"")</f>
        <v/>
      </c>
      <c r="BU309">
        <f>IF(ISNUMBER(BR309),AH309^2,"")</f>
        <v/>
      </c>
      <c r="BV309">
        <f>IF(ISNUMBER(BR309),(AH309-BS309)^2,"")</f>
        <v/>
      </c>
    </row>
    <row r="310">
      <c r="O310">
        <f>IF($R310="","",CHOOSE($Q$2,YEAR(R310)*12+MONTH(R310),INT((R310-2)/7),YEAR(R310)*4+ROUNDUP(MONTH(R310)/3)))</f>
        <v/>
      </c>
      <c r="P310">
        <f>IF($R310="","",IF($R311="",1,IF(O310&lt;&gt;O311,1,0)))</f>
        <v/>
      </c>
      <c r="Q310">
        <f>IF(P310=1,SUM($P$7:P310),"")</f>
        <v/>
      </c>
      <c r="R310">
        <f>IF($A310="","",IF(ISNUMBER($A310),$A310,IFERROR(DATEVALUE($A310),NA())))</f>
        <v/>
      </c>
      <c r="S310" s="7">
        <f>IFERROR(INDEX($R$7:$R$60000,MATCH(ROW()-6,$Q$7:$Q$60000,0)),"")</f>
        <v/>
      </c>
      <c r="T310">
        <f>IFERROR(INDEX($B$7:$B$60000,MATCH(ROW()-6,$Q$7:$Q$60000,0)),"")</f>
        <v/>
      </c>
      <c r="U310">
        <f>IFERROR(INDEX($C$7:$C$60000,MATCH(ROW()-6,$Q$7:$Q$60000,0)),"")</f>
        <v/>
      </c>
      <c r="V310">
        <f>IFERROR(INDEX($D$7:$D$60000,MATCH(ROW()-6,$Q$7:$Q$60000,0)),"")</f>
        <v/>
      </c>
      <c r="W310">
        <f>IFERROR(INDEX($E$7:$E$60000,MATCH(ROW()-6,$Q$7:$Q$60000,0)),"")</f>
        <v/>
      </c>
      <c r="X310">
        <f>IFERROR(INDEX($F$7:$F$60000,MATCH(ROW()-6,$Q$7:$Q$60000,0)),"")</f>
        <v/>
      </c>
      <c r="Y310">
        <f>IFERROR(INDEX($G$7:$G$60000,MATCH(ROW()-6,$Q$7:$Q$60000,0)),"")</f>
        <v/>
      </c>
      <c r="Z310">
        <f>IFERROR(INDEX($H$7:$H$60000,MATCH(ROW()-6,$Q$7:$Q$60000,0)),"")</f>
        <v/>
      </c>
      <c r="AA310">
        <f>IFERROR(INDEX($I$7:$I$60000,MATCH(ROW()-6,$Q$7:$Q$60000,0)),"")</f>
        <v/>
      </c>
      <c r="AB310">
        <f>IFERROR(INDEX($J$7:$J$60000,MATCH(ROW()-6,$Q$7:$Q$60000,0)),"")</f>
        <v/>
      </c>
      <c r="AC310">
        <f>IFERROR(INDEX($K$7:$K$60000,MATCH(ROW()-6,$Q$7:$Q$60000,0)),"")</f>
        <v/>
      </c>
      <c r="AD310">
        <f>IFERROR(INDEX($L$7:$L$60000,MATCH(ROW()-6,$Q$7:$Q$60000,0)),"")</f>
        <v/>
      </c>
      <c r="AE310">
        <f>IFERROR(INDEX($M$7:$M$60000,MATCH(ROW()-6,$Q$7:$Q$60000,0)),"")</f>
        <v/>
      </c>
      <c r="AF310">
        <f>IFERROR(INDEX($N$7:$N$60000,MATCH(ROW()-6,$Q$7:$Q$60000,0)),"")</f>
        <v/>
      </c>
      <c r="AH310" s="9">
        <f>IF(OR($S310="",$S309=""),"",LN($T310/$T309))</f>
        <v/>
      </c>
      <c r="AI310" s="9">
        <f>IF(OR($S310="",$S309=""),"",$C$2*LN(U310/U309))</f>
        <v/>
      </c>
      <c r="AJ310" s="9">
        <f>IF(OR($S310="",$S309=""),"",$D$2*(V310-V309))</f>
        <v/>
      </c>
      <c r="AK310" s="9">
        <f>IF(OR($S310="",$S309=""),"",$E$2*(W310-W309))</f>
        <v/>
      </c>
      <c r="AL310" s="9">
        <f>IF(OR($S310="",$S309=""),"",$F$2*LN(X310/X309))</f>
        <v/>
      </c>
      <c r="AM310" s="9">
        <f>IF(OR($S310="",$S309=""),"",$G$2*(Y310-Y309))</f>
        <v/>
      </c>
      <c r="AN310" s="9">
        <f>IF(OR($S310="",$S309=""),"",$H$2*LN(Z310/Z309))</f>
        <v/>
      </c>
      <c r="AO310" s="9">
        <f>IF(OR($S310="",$S309=""),"",$I$2*(AA310-AA309))</f>
        <v/>
      </c>
      <c r="AP310" s="9">
        <f>IF(OR($S310="",$S309=""),"",$J$2*LN(AB310/AB309))</f>
        <v/>
      </c>
      <c r="AQ310" s="9">
        <f>IF(OR($S310="",$S309=""),"",$K$2*(AC310-AC309))</f>
        <v/>
      </c>
      <c r="AR310" s="9">
        <f>IF(OR($S310="",$S309=""),"",$L$2*LN(AD310/AD309))</f>
        <v/>
      </c>
      <c r="AS310" s="9">
        <f>IF(OR($S310="",$S309=""),"",$M$2*LN(AE310/AE309))</f>
        <v/>
      </c>
      <c r="AT310" s="9">
        <f>IF(OR($S310="",$S309=""),"",$N$2*LN(AF310/AF309))</f>
        <v/>
      </c>
      <c r="AV310" s="9">
        <f>IF($AH310="","",$AY$16+$AY$4*AI310+$AY$5*AJ310+$AY$6*AK310+$AY$7*AL310+$AY$8*AM310+$AY$9*AN310+$AY$10*AO310+$AY$11*AP310+$AY$12*AQ310+$AY$13*AR310+$AY$14*AS310+$AY$15*AT310)</f>
        <v/>
      </c>
      <c r="BC310" s="10">
        <f>IF((ROW()-6)&lt;=$Q$3,INDEX(LINEST(AH251:AH310,AI251:AT310,TRUE,TRUE),1,13)*$Q$4,"")</f>
        <v/>
      </c>
      <c r="BD310" s="9">
        <f>IF((ROW()-6)&lt;=$Q$3,INDEX(LINEST(AH251:AH310,AI251:AT310,TRUE,TRUE),1,12),"")</f>
        <v/>
      </c>
      <c r="BE310" s="9">
        <f>IF((ROW()-6)&lt;=$Q$3,INDEX(LINEST(AH251:AH310,AI251:AT310,TRUE,TRUE),1,11),"")</f>
        <v/>
      </c>
      <c r="BF310" s="9">
        <f>IF((ROW()-6)&lt;=$Q$3,INDEX(LINEST(AH251:AH310,AI251:AT310,TRUE,TRUE),1,10),"")</f>
        <v/>
      </c>
      <c r="BG310" s="9">
        <f>IF((ROW()-6)&lt;=$Q$3,INDEX(LINEST(AH251:AH310,AI251:AT310,TRUE,TRUE),1,9),"")</f>
        <v/>
      </c>
      <c r="BH310" s="9">
        <f>IF((ROW()-6)&lt;=$Q$3,INDEX(LINEST(AH251:AH310,AI251:AT310,TRUE,TRUE),1,8),"")</f>
        <v/>
      </c>
      <c r="BI310" s="9">
        <f>IF((ROW()-6)&lt;=$Q$3,INDEX(LINEST(AH251:AH310,AI251:AT310,TRUE,TRUE),1,7),"")</f>
        <v/>
      </c>
      <c r="BJ310" s="9">
        <f>IF((ROW()-6)&lt;=$Q$3,INDEX(LINEST(AH251:AH310,AI251:AT310,TRUE,TRUE),1,6),"")</f>
        <v/>
      </c>
      <c r="BK310" s="9">
        <f>IF((ROW()-6)&lt;=$Q$3,INDEX(LINEST(AH251:AH310,AI251:AT310,TRUE,TRUE),1,5),"")</f>
        <v/>
      </c>
      <c r="BL310" s="9">
        <f>IF((ROW()-6)&lt;=$Q$3,INDEX(LINEST(AH251:AH310,AI251:AT310,TRUE,TRUE),1,4),"")</f>
        <v/>
      </c>
      <c r="BM310" s="9">
        <f>IF((ROW()-6)&lt;=$Q$3,INDEX(LINEST(AH251:AH310,AI251:AT310,TRUE,TRUE),1,3),"")</f>
        <v/>
      </c>
      <c r="BN310" s="9">
        <f>IF((ROW()-6)&lt;=$Q$3,INDEX(LINEST(AH251:AH310,AI251:AT310,TRUE,TRUE),1,2),"")</f>
        <v/>
      </c>
      <c r="BO310" s="9">
        <f>IF((ROW()-6)&lt;=$Q$3,INDEX(LINEST(AH251:AH310,AI251:AT310,TRUE,TRUE),1,1),"")</f>
        <v/>
      </c>
      <c r="BP310" s="10">
        <f>IF((ROW()-6)&lt;=$Q$3,INDEX(LINEST(AH251:AH310,AI251:AT310,TRUE,TRUE),3,1),"")</f>
        <v/>
      </c>
      <c r="BR310" s="9">
        <f>IF(AND((ROW()-6)&lt;=$Q$3,ISNUMBER(BC309)),BC309/$Q$4+BD309*AI310+BE309*AJ310+BF309*AK310+BG309*AL310+BH309*AM310+BI309*AN310+BJ309*AO310+BK309*AP310+BL309*AQ310+BM309*AR310+BN309*AS310+BO309*AT310,"")</f>
        <v/>
      </c>
      <c r="BS310">
        <f>IF(ISNUMBER(BR310),AVERAGE(AH250:AH309),"")</f>
        <v/>
      </c>
      <c r="BT310">
        <f>IF(ISNUMBER(BR310),(AH310-BR310)^2,"")</f>
        <v/>
      </c>
      <c r="BU310">
        <f>IF(ISNUMBER(BR310),AH310^2,"")</f>
        <v/>
      </c>
      <c r="BV310">
        <f>IF(ISNUMBER(BR310),(AH310-BS310)^2,"")</f>
        <v/>
      </c>
    </row>
    <row r="311">
      <c r="O311">
        <f>IF($R311="","",CHOOSE($Q$2,YEAR(R311)*12+MONTH(R311),INT((R311-2)/7),YEAR(R311)*4+ROUNDUP(MONTH(R311)/3)))</f>
        <v/>
      </c>
      <c r="P311">
        <f>IF($R311="","",IF($R312="",1,IF(O311&lt;&gt;O312,1,0)))</f>
        <v/>
      </c>
      <c r="Q311">
        <f>IF(P311=1,SUM($P$7:P311),"")</f>
        <v/>
      </c>
      <c r="R311">
        <f>IF($A311="","",IF(ISNUMBER($A311),$A311,IFERROR(DATEVALUE($A311),NA())))</f>
        <v/>
      </c>
      <c r="S311" s="7">
        <f>IFERROR(INDEX($R$7:$R$60000,MATCH(ROW()-6,$Q$7:$Q$60000,0)),"")</f>
        <v/>
      </c>
      <c r="T311">
        <f>IFERROR(INDEX($B$7:$B$60000,MATCH(ROW()-6,$Q$7:$Q$60000,0)),"")</f>
        <v/>
      </c>
      <c r="U311">
        <f>IFERROR(INDEX($C$7:$C$60000,MATCH(ROW()-6,$Q$7:$Q$60000,0)),"")</f>
        <v/>
      </c>
      <c r="V311">
        <f>IFERROR(INDEX($D$7:$D$60000,MATCH(ROW()-6,$Q$7:$Q$60000,0)),"")</f>
        <v/>
      </c>
      <c r="W311">
        <f>IFERROR(INDEX($E$7:$E$60000,MATCH(ROW()-6,$Q$7:$Q$60000,0)),"")</f>
        <v/>
      </c>
      <c r="X311">
        <f>IFERROR(INDEX($F$7:$F$60000,MATCH(ROW()-6,$Q$7:$Q$60000,0)),"")</f>
        <v/>
      </c>
      <c r="Y311">
        <f>IFERROR(INDEX($G$7:$G$60000,MATCH(ROW()-6,$Q$7:$Q$60000,0)),"")</f>
        <v/>
      </c>
      <c r="Z311">
        <f>IFERROR(INDEX($H$7:$H$60000,MATCH(ROW()-6,$Q$7:$Q$60000,0)),"")</f>
        <v/>
      </c>
      <c r="AA311">
        <f>IFERROR(INDEX($I$7:$I$60000,MATCH(ROW()-6,$Q$7:$Q$60000,0)),"")</f>
        <v/>
      </c>
      <c r="AB311">
        <f>IFERROR(INDEX($J$7:$J$60000,MATCH(ROW()-6,$Q$7:$Q$60000,0)),"")</f>
        <v/>
      </c>
      <c r="AC311">
        <f>IFERROR(INDEX($K$7:$K$60000,MATCH(ROW()-6,$Q$7:$Q$60000,0)),"")</f>
        <v/>
      </c>
      <c r="AD311">
        <f>IFERROR(INDEX($L$7:$L$60000,MATCH(ROW()-6,$Q$7:$Q$60000,0)),"")</f>
        <v/>
      </c>
      <c r="AE311">
        <f>IFERROR(INDEX($M$7:$M$60000,MATCH(ROW()-6,$Q$7:$Q$60000,0)),"")</f>
        <v/>
      </c>
      <c r="AF311">
        <f>IFERROR(INDEX($N$7:$N$60000,MATCH(ROW()-6,$Q$7:$Q$60000,0)),"")</f>
        <v/>
      </c>
      <c r="AH311" s="9">
        <f>IF(OR($S311="",$S310=""),"",LN($T311/$T310))</f>
        <v/>
      </c>
      <c r="AI311" s="9">
        <f>IF(OR($S311="",$S310=""),"",$C$2*LN(U311/U310))</f>
        <v/>
      </c>
      <c r="AJ311" s="9">
        <f>IF(OR($S311="",$S310=""),"",$D$2*(V311-V310))</f>
        <v/>
      </c>
      <c r="AK311" s="9">
        <f>IF(OR($S311="",$S310=""),"",$E$2*(W311-W310))</f>
        <v/>
      </c>
      <c r="AL311" s="9">
        <f>IF(OR($S311="",$S310=""),"",$F$2*LN(X311/X310))</f>
        <v/>
      </c>
      <c r="AM311" s="9">
        <f>IF(OR($S311="",$S310=""),"",$G$2*(Y311-Y310))</f>
        <v/>
      </c>
      <c r="AN311" s="9">
        <f>IF(OR($S311="",$S310=""),"",$H$2*LN(Z311/Z310))</f>
        <v/>
      </c>
      <c r="AO311" s="9">
        <f>IF(OR($S311="",$S310=""),"",$I$2*(AA311-AA310))</f>
        <v/>
      </c>
      <c r="AP311" s="9">
        <f>IF(OR($S311="",$S310=""),"",$J$2*LN(AB311/AB310))</f>
        <v/>
      </c>
      <c r="AQ311" s="9">
        <f>IF(OR($S311="",$S310=""),"",$K$2*(AC311-AC310))</f>
        <v/>
      </c>
      <c r="AR311" s="9">
        <f>IF(OR($S311="",$S310=""),"",$L$2*LN(AD311/AD310))</f>
        <v/>
      </c>
      <c r="AS311" s="9">
        <f>IF(OR($S311="",$S310=""),"",$M$2*LN(AE311/AE310))</f>
        <v/>
      </c>
      <c r="AT311" s="9">
        <f>IF(OR($S311="",$S310=""),"",$N$2*LN(AF311/AF310))</f>
        <v/>
      </c>
      <c r="AV311" s="9">
        <f>IF($AH311="","",$AY$16+$AY$4*AI311+$AY$5*AJ311+$AY$6*AK311+$AY$7*AL311+$AY$8*AM311+$AY$9*AN311+$AY$10*AO311+$AY$11*AP311+$AY$12*AQ311+$AY$13*AR311+$AY$14*AS311+$AY$15*AT311)</f>
        <v/>
      </c>
      <c r="BC311" s="10">
        <f>IF((ROW()-6)&lt;=$Q$3,INDEX(LINEST(AH252:AH311,AI252:AT311,TRUE,TRUE),1,13)*$Q$4,"")</f>
        <v/>
      </c>
      <c r="BD311" s="9">
        <f>IF((ROW()-6)&lt;=$Q$3,INDEX(LINEST(AH252:AH311,AI252:AT311,TRUE,TRUE),1,12),"")</f>
        <v/>
      </c>
      <c r="BE311" s="9">
        <f>IF((ROW()-6)&lt;=$Q$3,INDEX(LINEST(AH252:AH311,AI252:AT311,TRUE,TRUE),1,11),"")</f>
        <v/>
      </c>
      <c r="BF311" s="9">
        <f>IF((ROW()-6)&lt;=$Q$3,INDEX(LINEST(AH252:AH311,AI252:AT311,TRUE,TRUE),1,10),"")</f>
        <v/>
      </c>
      <c r="BG311" s="9">
        <f>IF((ROW()-6)&lt;=$Q$3,INDEX(LINEST(AH252:AH311,AI252:AT311,TRUE,TRUE),1,9),"")</f>
        <v/>
      </c>
      <c r="BH311" s="9">
        <f>IF((ROW()-6)&lt;=$Q$3,INDEX(LINEST(AH252:AH311,AI252:AT311,TRUE,TRUE),1,8),"")</f>
        <v/>
      </c>
      <c r="BI311" s="9">
        <f>IF((ROW()-6)&lt;=$Q$3,INDEX(LINEST(AH252:AH311,AI252:AT311,TRUE,TRUE),1,7),"")</f>
        <v/>
      </c>
      <c r="BJ311" s="9">
        <f>IF((ROW()-6)&lt;=$Q$3,INDEX(LINEST(AH252:AH311,AI252:AT311,TRUE,TRUE),1,6),"")</f>
        <v/>
      </c>
      <c r="BK311" s="9">
        <f>IF((ROW()-6)&lt;=$Q$3,INDEX(LINEST(AH252:AH311,AI252:AT311,TRUE,TRUE),1,5),"")</f>
        <v/>
      </c>
      <c r="BL311" s="9">
        <f>IF((ROW()-6)&lt;=$Q$3,INDEX(LINEST(AH252:AH311,AI252:AT311,TRUE,TRUE),1,4),"")</f>
        <v/>
      </c>
      <c r="BM311" s="9">
        <f>IF((ROW()-6)&lt;=$Q$3,INDEX(LINEST(AH252:AH311,AI252:AT311,TRUE,TRUE),1,3),"")</f>
        <v/>
      </c>
      <c r="BN311" s="9">
        <f>IF((ROW()-6)&lt;=$Q$3,INDEX(LINEST(AH252:AH311,AI252:AT311,TRUE,TRUE),1,2),"")</f>
        <v/>
      </c>
      <c r="BO311" s="9">
        <f>IF((ROW()-6)&lt;=$Q$3,INDEX(LINEST(AH252:AH311,AI252:AT311,TRUE,TRUE),1,1),"")</f>
        <v/>
      </c>
      <c r="BP311" s="10">
        <f>IF((ROW()-6)&lt;=$Q$3,INDEX(LINEST(AH252:AH311,AI252:AT311,TRUE,TRUE),3,1),"")</f>
        <v/>
      </c>
      <c r="BR311" s="9">
        <f>IF(AND((ROW()-6)&lt;=$Q$3,ISNUMBER(BC310)),BC310/$Q$4+BD310*AI311+BE310*AJ311+BF310*AK311+BG310*AL311+BH310*AM311+BI310*AN311+BJ310*AO311+BK310*AP311+BL310*AQ311+BM310*AR311+BN310*AS311+BO310*AT311,"")</f>
        <v/>
      </c>
      <c r="BS311">
        <f>IF(ISNUMBER(BR311),AVERAGE(AH251:AH310),"")</f>
        <v/>
      </c>
      <c r="BT311">
        <f>IF(ISNUMBER(BR311),(AH311-BR311)^2,"")</f>
        <v/>
      </c>
      <c r="BU311">
        <f>IF(ISNUMBER(BR311),AH311^2,"")</f>
        <v/>
      </c>
      <c r="BV311">
        <f>IF(ISNUMBER(BR311),(AH311-BS311)^2,"")</f>
        <v/>
      </c>
    </row>
    <row r="312">
      <c r="O312">
        <f>IF($R312="","",CHOOSE($Q$2,YEAR(R312)*12+MONTH(R312),INT((R312-2)/7),YEAR(R312)*4+ROUNDUP(MONTH(R312)/3)))</f>
        <v/>
      </c>
      <c r="P312">
        <f>IF($R312="","",IF($R313="",1,IF(O312&lt;&gt;O313,1,0)))</f>
        <v/>
      </c>
      <c r="Q312">
        <f>IF(P312=1,SUM($P$7:P312),"")</f>
        <v/>
      </c>
      <c r="R312">
        <f>IF($A312="","",IF(ISNUMBER($A312),$A312,IFERROR(DATEVALUE($A312),NA())))</f>
        <v/>
      </c>
      <c r="S312" s="7">
        <f>IFERROR(INDEX($R$7:$R$60000,MATCH(ROW()-6,$Q$7:$Q$60000,0)),"")</f>
        <v/>
      </c>
      <c r="T312">
        <f>IFERROR(INDEX($B$7:$B$60000,MATCH(ROW()-6,$Q$7:$Q$60000,0)),"")</f>
        <v/>
      </c>
      <c r="U312">
        <f>IFERROR(INDEX($C$7:$C$60000,MATCH(ROW()-6,$Q$7:$Q$60000,0)),"")</f>
        <v/>
      </c>
      <c r="V312">
        <f>IFERROR(INDEX($D$7:$D$60000,MATCH(ROW()-6,$Q$7:$Q$60000,0)),"")</f>
        <v/>
      </c>
      <c r="W312">
        <f>IFERROR(INDEX($E$7:$E$60000,MATCH(ROW()-6,$Q$7:$Q$60000,0)),"")</f>
        <v/>
      </c>
      <c r="X312">
        <f>IFERROR(INDEX($F$7:$F$60000,MATCH(ROW()-6,$Q$7:$Q$60000,0)),"")</f>
        <v/>
      </c>
      <c r="Y312">
        <f>IFERROR(INDEX($G$7:$G$60000,MATCH(ROW()-6,$Q$7:$Q$60000,0)),"")</f>
        <v/>
      </c>
      <c r="Z312">
        <f>IFERROR(INDEX($H$7:$H$60000,MATCH(ROW()-6,$Q$7:$Q$60000,0)),"")</f>
        <v/>
      </c>
      <c r="AA312">
        <f>IFERROR(INDEX($I$7:$I$60000,MATCH(ROW()-6,$Q$7:$Q$60000,0)),"")</f>
        <v/>
      </c>
      <c r="AB312">
        <f>IFERROR(INDEX($J$7:$J$60000,MATCH(ROW()-6,$Q$7:$Q$60000,0)),"")</f>
        <v/>
      </c>
      <c r="AC312">
        <f>IFERROR(INDEX($K$7:$K$60000,MATCH(ROW()-6,$Q$7:$Q$60000,0)),"")</f>
        <v/>
      </c>
      <c r="AD312">
        <f>IFERROR(INDEX($L$7:$L$60000,MATCH(ROW()-6,$Q$7:$Q$60000,0)),"")</f>
        <v/>
      </c>
      <c r="AE312">
        <f>IFERROR(INDEX($M$7:$M$60000,MATCH(ROW()-6,$Q$7:$Q$60000,0)),"")</f>
        <v/>
      </c>
      <c r="AF312">
        <f>IFERROR(INDEX($N$7:$N$60000,MATCH(ROW()-6,$Q$7:$Q$60000,0)),"")</f>
        <v/>
      </c>
      <c r="AH312" s="9">
        <f>IF(OR($S312="",$S311=""),"",LN($T312/$T311))</f>
        <v/>
      </c>
      <c r="AI312" s="9">
        <f>IF(OR($S312="",$S311=""),"",$C$2*LN(U312/U311))</f>
        <v/>
      </c>
      <c r="AJ312" s="9">
        <f>IF(OR($S312="",$S311=""),"",$D$2*(V312-V311))</f>
        <v/>
      </c>
      <c r="AK312" s="9">
        <f>IF(OR($S312="",$S311=""),"",$E$2*(W312-W311))</f>
        <v/>
      </c>
      <c r="AL312" s="9">
        <f>IF(OR($S312="",$S311=""),"",$F$2*LN(X312/X311))</f>
        <v/>
      </c>
      <c r="AM312" s="9">
        <f>IF(OR($S312="",$S311=""),"",$G$2*(Y312-Y311))</f>
        <v/>
      </c>
      <c r="AN312" s="9">
        <f>IF(OR($S312="",$S311=""),"",$H$2*LN(Z312/Z311))</f>
        <v/>
      </c>
      <c r="AO312" s="9">
        <f>IF(OR($S312="",$S311=""),"",$I$2*(AA312-AA311))</f>
        <v/>
      </c>
      <c r="AP312" s="9">
        <f>IF(OR($S312="",$S311=""),"",$J$2*LN(AB312/AB311))</f>
        <v/>
      </c>
      <c r="AQ312" s="9">
        <f>IF(OR($S312="",$S311=""),"",$K$2*(AC312-AC311))</f>
        <v/>
      </c>
      <c r="AR312" s="9">
        <f>IF(OR($S312="",$S311=""),"",$L$2*LN(AD312/AD311))</f>
        <v/>
      </c>
      <c r="AS312" s="9">
        <f>IF(OR($S312="",$S311=""),"",$M$2*LN(AE312/AE311))</f>
        <v/>
      </c>
      <c r="AT312" s="9">
        <f>IF(OR($S312="",$S311=""),"",$N$2*LN(AF312/AF311))</f>
        <v/>
      </c>
      <c r="AV312" s="9">
        <f>IF($AH312="","",$AY$16+$AY$4*AI312+$AY$5*AJ312+$AY$6*AK312+$AY$7*AL312+$AY$8*AM312+$AY$9*AN312+$AY$10*AO312+$AY$11*AP312+$AY$12*AQ312+$AY$13*AR312+$AY$14*AS312+$AY$15*AT312)</f>
        <v/>
      </c>
      <c r="BC312" s="10">
        <f>IF((ROW()-6)&lt;=$Q$3,INDEX(LINEST(AH253:AH312,AI253:AT312,TRUE,TRUE),1,13)*$Q$4,"")</f>
        <v/>
      </c>
      <c r="BD312" s="9">
        <f>IF((ROW()-6)&lt;=$Q$3,INDEX(LINEST(AH253:AH312,AI253:AT312,TRUE,TRUE),1,12),"")</f>
        <v/>
      </c>
      <c r="BE312" s="9">
        <f>IF((ROW()-6)&lt;=$Q$3,INDEX(LINEST(AH253:AH312,AI253:AT312,TRUE,TRUE),1,11),"")</f>
        <v/>
      </c>
      <c r="BF312" s="9">
        <f>IF((ROW()-6)&lt;=$Q$3,INDEX(LINEST(AH253:AH312,AI253:AT312,TRUE,TRUE),1,10),"")</f>
        <v/>
      </c>
      <c r="BG312" s="9">
        <f>IF((ROW()-6)&lt;=$Q$3,INDEX(LINEST(AH253:AH312,AI253:AT312,TRUE,TRUE),1,9),"")</f>
        <v/>
      </c>
      <c r="BH312" s="9">
        <f>IF((ROW()-6)&lt;=$Q$3,INDEX(LINEST(AH253:AH312,AI253:AT312,TRUE,TRUE),1,8),"")</f>
        <v/>
      </c>
      <c r="BI312" s="9">
        <f>IF((ROW()-6)&lt;=$Q$3,INDEX(LINEST(AH253:AH312,AI253:AT312,TRUE,TRUE),1,7),"")</f>
        <v/>
      </c>
      <c r="BJ312" s="9">
        <f>IF((ROW()-6)&lt;=$Q$3,INDEX(LINEST(AH253:AH312,AI253:AT312,TRUE,TRUE),1,6),"")</f>
        <v/>
      </c>
      <c r="BK312" s="9">
        <f>IF((ROW()-6)&lt;=$Q$3,INDEX(LINEST(AH253:AH312,AI253:AT312,TRUE,TRUE),1,5),"")</f>
        <v/>
      </c>
      <c r="BL312" s="9">
        <f>IF((ROW()-6)&lt;=$Q$3,INDEX(LINEST(AH253:AH312,AI253:AT312,TRUE,TRUE),1,4),"")</f>
        <v/>
      </c>
      <c r="BM312" s="9">
        <f>IF((ROW()-6)&lt;=$Q$3,INDEX(LINEST(AH253:AH312,AI253:AT312,TRUE,TRUE),1,3),"")</f>
        <v/>
      </c>
      <c r="BN312" s="9">
        <f>IF((ROW()-6)&lt;=$Q$3,INDEX(LINEST(AH253:AH312,AI253:AT312,TRUE,TRUE),1,2),"")</f>
        <v/>
      </c>
      <c r="BO312" s="9">
        <f>IF((ROW()-6)&lt;=$Q$3,INDEX(LINEST(AH253:AH312,AI253:AT312,TRUE,TRUE),1,1),"")</f>
        <v/>
      </c>
      <c r="BP312" s="10">
        <f>IF((ROW()-6)&lt;=$Q$3,INDEX(LINEST(AH253:AH312,AI253:AT312,TRUE,TRUE),3,1),"")</f>
        <v/>
      </c>
      <c r="BR312" s="9">
        <f>IF(AND((ROW()-6)&lt;=$Q$3,ISNUMBER(BC311)),BC311/$Q$4+BD311*AI312+BE311*AJ312+BF311*AK312+BG311*AL312+BH311*AM312+BI311*AN312+BJ311*AO312+BK311*AP312+BL311*AQ312+BM311*AR312+BN311*AS312+BO311*AT312,"")</f>
        <v/>
      </c>
      <c r="BS312">
        <f>IF(ISNUMBER(BR312),AVERAGE(AH252:AH311),"")</f>
        <v/>
      </c>
      <c r="BT312">
        <f>IF(ISNUMBER(BR312),(AH312-BR312)^2,"")</f>
        <v/>
      </c>
      <c r="BU312">
        <f>IF(ISNUMBER(BR312),AH312^2,"")</f>
        <v/>
      </c>
      <c r="BV312">
        <f>IF(ISNUMBER(BR312),(AH312-BS312)^2,"")</f>
        <v/>
      </c>
    </row>
    <row r="313">
      <c r="O313">
        <f>IF($R313="","",CHOOSE($Q$2,YEAR(R313)*12+MONTH(R313),INT((R313-2)/7),YEAR(R313)*4+ROUNDUP(MONTH(R313)/3)))</f>
        <v/>
      </c>
      <c r="P313">
        <f>IF($R313="","",IF($R314="",1,IF(O313&lt;&gt;O314,1,0)))</f>
        <v/>
      </c>
      <c r="Q313">
        <f>IF(P313=1,SUM($P$7:P313),"")</f>
        <v/>
      </c>
      <c r="R313">
        <f>IF($A313="","",IF(ISNUMBER($A313),$A313,IFERROR(DATEVALUE($A313),NA())))</f>
        <v/>
      </c>
      <c r="S313" s="7">
        <f>IFERROR(INDEX($R$7:$R$60000,MATCH(ROW()-6,$Q$7:$Q$60000,0)),"")</f>
        <v/>
      </c>
      <c r="T313">
        <f>IFERROR(INDEX($B$7:$B$60000,MATCH(ROW()-6,$Q$7:$Q$60000,0)),"")</f>
        <v/>
      </c>
      <c r="U313">
        <f>IFERROR(INDEX($C$7:$C$60000,MATCH(ROW()-6,$Q$7:$Q$60000,0)),"")</f>
        <v/>
      </c>
      <c r="V313">
        <f>IFERROR(INDEX($D$7:$D$60000,MATCH(ROW()-6,$Q$7:$Q$60000,0)),"")</f>
        <v/>
      </c>
      <c r="W313">
        <f>IFERROR(INDEX($E$7:$E$60000,MATCH(ROW()-6,$Q$7:$Q$60000,0)),"")</f>
        <v/>
      </c>
      <c r="X313">
        <f>IFERROR(INDEX($F$7:$F$60000,MATCH(ROW()-6,$Q$7:$Q$60000,0)),"")</f>
        <v/>
      </c>
      <c r="Y313">
        <f>IFERROR(INDEX($G$7:$G$60000,MATCH(ROW()-6,$Q$7:$Q$60000,0)),"")</f>
        <v/>
      </c>
      <c r="Z313">
        <f>IFERROR(INDEX($H$7:$H$60000,MATCH(ROW()-6,$Q$7:$Q$60000,0)),"")</f>
        <v/>
      </c>
      <c r="AA313">
        <f>IFERROR(INDEX($I$7:$I$60000,MATCH(ROW()-6,$Q$7:$Q$60000,0)),"")</f>
        <v/>
      </c>
      <c r="AB313">
        <f>IFERROR(INDEX($J$7:$J$60000,MATCH(ROW()-6,$Q$7:$Q$60000,0)),"")</f>
        <v/>
      </c>
      <c r="AC313">
        <f>IFERROR(INDEX($K$7:$K$60000,MATCH(ROW()-6,$Q$7:$Q$60000,0)),"")</f>
        <v/>
      </c>
      <c r="AD313">
        <f>IFERROR(INDEX($L$7:$L$60000,MATCH(ROW()-6,$Q$7:$Q$60000,0)),"")</f>
        <v/>
      </c>
      <c r="AE313">
        <f>IFERROR(INDEX($M$7:$M$60000,MATCH(ROW()-6,$Q$7:$Q$60000,0)),"")</f>
        <v/>
      </c>
      <c r="AF313">
        <f>IFERROR(INDEX($N$7:$N$60000,MATCH(ROW()-6,$Q$7:$Q$60000,0)),"")</f>
        <v/>
      </c>
      <c r="AH313" s="9">
        <f>IF(OR($S313="",$S312=""),"",LN($T313/$T312))</f>
        <v/>
      </c>
      <c r="AI313" s="9">
        <f>IF(OR($S313="",$S312=""),"",$C$2*LN(U313/U312))</f>
        <v/>
      </c>
      <c r="AJ313" s="9">
        <f>IF(OR($S313="",$S312=""),"",$D$2*(V313-V312))</f>
        <v/>
      </c>
      <c r="AK313" s="9">
        <f>IF(OR($S313="",$S312=""),"",$E$2*(W313-W312))</f>
        <v/>
      </c>
      <c r="AL313" s="9">
        <f>IF(OR($S313="",$S312=""),"",$F$2*LN(X313/X312))</f>
        <v/>
      </c>
      <c r="AM313" s="9">
        <f>IF(OR($S313="",$S312=""),"",$G$2*(Y313-Y312))</f>
        <v/>
      </c>
      <c r="AN313" s="9">
        <f>IF(OR($S313="",$S312=""),"",$H$2*LN(Z313/Z312))</f>
        <v/>
      </c>
      <c r="AO313" s="9">
        <f>IF(OR($S313="",$S312=""),"",$I$2*(AA313-AA312))</f>
        <v/>
      </c>
      <c r="AP313" s="9">
        <f>IF(OR($S313="",$S312=""),"",$J$2*LN(AB313/AB312))</f>
        <v/>
      </c>
      <c r="AQ313" s="9">
        <f>IF(OR($S313="",$S312=""),"",$K$2*(AC313-AC312))</f>
        <v/>
      </c>
      <c r="AR313" s="9">
        <f>IF(OR($S313="",$S312=""),"",$L$2*LN(AD313/AD312))</f>
        <v/>
      </c>
      <c r="AS313" s="9">
        <f>IF(OR($S313="",$S312=""),"",$M$2*LN(AE313/AE312))</f>
        <v/>
      </c>
      <c r="AT313" s="9">
        <f>IF(OR($S313="",$S312=""),"",$N$2*LN(AF313/AF312))</f>
        <v/>
      </c>
      <c r="AV313" s="9">
        <f>IF($AH313="","",$AY$16+$AY$4*AI313+$AY$5*AJ313+$AY$6*AK313+$AY$7*AL313+$AY$8*AM313+$AY$9*AN313+$AY$10*AO313+$AY$11*AP313+$AY$12*AQ313+$AY$13*AR313+$AY$14*AS313+$AY$15*AT313)</f>
        <v/>
      </c>
      <c r="BC313" s="10">
        <f>IF((ROW()-6)&lt;=$Q$3,INDEX(LINEST(AH254:AH313,AI254:AT313,TRUE,TRUE),1,13)*$Q$4,"")</f>
        <v/>
      </c>
      <c r="BD313" s="9">
        <f>IF((ROW()-6)&lt;=$Q$3,INDEX(LINEST(AH254:AH313,AI254:AT313,TRUE,TRUE),1,12),"")</f>
        <v/>
      </c>
      <c r="BE313" s="9">
        <f>IF((ROW()-6)&lt;=$Q$3,INDEX(LINEST(AH254:AH313,AI254:AT313,TRUE,TRUE),1,11),"")</f>
        <v/>
      </c>
      <c r="BF313" s="9">
        <f>IF((ROW()-6)&lt;=$Q$3,INDEX(LINEST(AH254:AH313,AI254:AT313,TRUE,TRUE),1,10),"")</f>
        <v/>
      </c>
      <c r="BG313" s="9">
        <f>IF((ROW()-6)&lt;=$Q$3,INDEX(LINEST(AH254:AH313,AI254:AT313,TRUE,TRUE),1,9),"")</f>
        <v/>
      </c>
      <c r="BH313" s="9">
        <f>IF((ROW()-6)&lt;=$Q$3,INDEX(LINEST(AH254:AH313,AI254:AT313,TRUE,TRUE),1,8),"")</f>
        <v/>
      </c>
      <c r="BI313" s="9">
        <f>IF((ROW()-6)&lt;=$Q$3,INDEX(LINEST(AH254:AH313,AI254:AT313,TRUE,TRUE),1,7),"")</f>
        <v/>
      </c>
      <c r="BJ313" s="9">
        <f>IF((ROW()-6)&lt;=$Q$3,INDEX(LINEST(AH254:AH313,AI254:AT313,TRUE,TRUE),1,6),"")</f>
        <v/>
      </c>
      <c r="BK313" s="9">
        <f>IF((ROW()-6)&lt;=$Q$3,INDEX(LINEST(AH254:AH313,AI254:AT313,TRUE,TRUE),1,5),"")</f>
        <v/>
      </c>
      <c r="BL313" s="9">
        <f>IF((ROW()-6)&lt;=$Q$3,INDEX(LINEST(AH254:AH313,AI254:AT313,TRUE,TRUE),1,4),"")</f>
        <v/>
      </c>
      <c r="BM313" s="9">
        <f>IF((ROW()-6)&lt;=$Q$3,INDEX(LINEST(AH254:AH313,AI254:AT313,TRUE,TRUE),1,3),"")</f>
        <v/>
      </c>
      <c r="BN313" s="9">
        <f>IF((ROW()-6)&lt;=$Q$3,INDEX(LINEST(AH254:AH313,AI254:AT313,TRUE,TRUE),1,2),"")</f>
        <v/>
      </c>
      <c r="BO313" s="9">
        <f>IF((ROW()-6)&lt;=$Q$3,INDEX(LINEST(AH254:AH313,AI254:AT313,TRUE,TRUE),1,1),"")</f>
        <v/>
      </c>
      <c r="BP313" s="10">
        <f>IF((ROW()-6)&lt;=$Q$3,INDEX(LINEST(AH254:AH313,AI254:AT313,TRUE,TRUE),3,1),"")</f>
        <v/>
      </c>
      <c r="BR313" s="9">
        <f>IF(AND((ROW()-6)&lt;=$Q$3,ISNUMBER(BC312)),BC312/$Q$4+BD312*AI313+BE312*AJ313+BF312*AK313+BG312*AL313+BH312*AM313+BI312*AN313+BJ312*AO313+BK312*AP313+BL312*AQ313+BM312*AR313+BN312*AS313+BO312*AT313,"")</f>
        <v/>
      </c>
      <c r="BS313">
        <f>IF(ISNUMBER(BR313),AVERAGE(AH253:AH312),"")</f>
        <v/>
      </c>
      <c r="BT313">
        <f>IF(ISNUMBER(BR313),(AH313-BR313)^2,"")</f>
        <v/>
      </c>
      <c r="BU313">
        <f>IF(ISNUMBER(BR313),AH313^2,"")</f>
        <v/>
      </c>
      <c r="BV313">
        <f>IF(ISNUMBER(BR313),(AH313-BS313)^2,"")</f>
        <v/>
      </c>
    </row>
    <row r="314">
      <c r="O314">
        <f>IF($R314="","",CHOOSE($Q$2,YEAR(R314)*12+MONTH(R314),INT((R314-2)/7),YEAR(R314)*4+ROUNDUP(MONTH(R314)/3)))</f>
        <v/>
      </c>
      <c r="P314">
        <f>IF($R314="","",IF($R315="",1,IF(O314&lt;&gt;O315,1,0)))</f>
        <v/>
      </c>
      <c r="Q314">
        <f>IF(P314=1,SUM($P$7:P314),"")</f>
        <v/>
      </c>
      <c r="R314">
        <f>IF($A314="","",IF(ISNUMBER($A314),$A314,IFERROR(DATEVALUE($A314),NA())))</f>
        <v/>
      </c>
      <c r="S314" s="7">
        <f>IFERROR(INDEX($R$7:$R$60000,MATCH(ROW()-6,$Q$7:$Q$60000,0)),"")</f>
        <v/>
      </c>
      <c r="T314">
        <f>IFERROR(INDEX($B$7:$B$60000,MATCH(ROW()-6,$Q$7:$Q$60000,0)),"")</f>
        <v/>
      </c>
      <c r="U314">
        <f>IFERROR(INDEX($C$7:$C$60000,MATCH(ROW()-6,$Q$7:$Q$60000,0)),"")</f>
        <v/>
      </c>
      <c r="V314">
        <f>IFERROR(INDEX($D$7:$D$60000,MATCH(ROW()-6,$Q$7:$Q$60000,0)),"")</f>
        <v/>
      </c>
      <c r="W314">
        <f>IFERROR(INDEX($E$7:$E$60000,MATCH(ROW()-6,$Q$7:$Q$60000,0)),"")</f>
        <v/>
      </c>
      <c r="X314">
        <f>IFERROR(INDEX($F$7:$F$60000,MATCH(ROW()-6,$Q$7:$Q$60000,0)),"")</f>
        <v/>
      </c>
      <c r="Y314">
        <f>IFERROR(INDEX($G$7:$G$60000,MATCH(ROW()-6,$Q$7:$Q$60000,0)),"")</f>
        <v/>
      </c>
      <c r="Z314">
        <f>IFERROR(INDEX($H$7:$H$60000,MATCH(ROW()-6,$Q$7:$Q$60000,0)),"")</f>
        <v/>
      </c>
      <c r="AA314">
        <f>IFERROR(INDEX($I$7:$I$60000,MATCH(ROW()-6,$Q$7:$Q$60000,0)),"")</f>
        <v/>
      </c>
      <c r="AB314">
        <f>IFERROR(INDEX($J$7:$J$60000,MATCH(ROW()-6,$Q$7:$Q$60000,0)),"")</f>
        <v/>
      </c>
      <c r="AC314">
        <f>IFERROR(INDEX($K$7:$K$60000,MATCH(ROW()-6,$Q$7:$Q$60000,0)),"")</f>
        <v/>
      </c>
      <c r="AD314">
        <f>IFERROR(INDEX($L$7:$L$60000,MATCH(ROW()-6,$Q$7:$Q$60000,0)),"")</f>
        <v/>
      </c>
      <c r="AE314">
        <f>IFERROR(INDEX($M$7:$M$60000,MATCH(ROW()-6,$Q$7:$Q$60000,0)),"")</f>
        <v/>
      </c>
      <c r="AF314">
        <f>IFERROR(INDEX($N$7:$N$60000,MATCH(ROW()-6,$Q$7:$Q$60000,0)),"")</f>
        <v/>
      </c>
      <c r="AH314" s="9">
        <f>IF(OR($S314="",$S313=""),"",LN($T314/$T313))</f>
        <v/>
      </c>
      <c r="AI314" s="9">
        <f>IF(OR($S314="",$S313=""),"",$C$2*LN(U314/U313))</f>
        <v/>
      </c>
      <c r="AJ314" s="9">
        <f>IF(OR($S314="",$S313=""),"",$D$2*(V314-V313))</f>
        <v/>
      </c>
      <c r="AK314" s="9">
        <f>IF(OR($S314="",$S313=""),"",$E$2*(W314-W313))</f>
        <v/>
      </c>
      <c r="AL314" s="9">
        <f>IF(OR($S314="",$S313=""),"",$F$2*LN(X314/X313))</f>
        <v/>
      </c>
      <c r="AM314" s="9">
        <f>IF(OR($S314="",$S313=""),"",$G$2*(Y314-Y313))</f>
        <v/>
      </c>
      <c r="AN314" s="9">
        <f>IF(OR($S314="",$S313=""),"",$H$2*LN(Z314/Z313))</f>
        <v/>
      </c>
      <c r="AO314" s="9">
        <f>IF(OR($S314="",$S313=""),"",$I$2*(AA314-AA313))</f>
        <v/>
      </c>
      <c r="AP314" s="9">
        <f>IF(OR($S314="",$S313=""),"",$J$2*LN(AB314/AB313))</f>
        <v/>
      </c>
      <c r="AQ314" s="9">
        <f>IF(OR($S314="",$S313=""),"",$K$2*(AC314-AC313))</f>
        <v/>
      </c>
      <c r="AR314" s="9">
        <f>IF(OR($S314="",$S313=""),"",$L$2*LN(AD314/AD313))</f>
        <v/>
      </c>
      <c r="AS314" s="9">
        <f>IF(OR($S314="",$S313=""),"",$M$2*LN(AE314/AE313))</f>
        <v/>
      </c>
      <c r="AT314" s="9">
        <f>IF(OR($S314="",$S313=""),"",$N$2*LN(AF314/AF313))</f>
        <v/>
      </c>
      <c r="AV314" s="9">
        <f>IF($AH314="","",$AY$16+$AY$4*AI314+$AY$5*AJ314+$AY$6*AK314+$AY$7*AL314+$AY$8*AM314+$AY$9*AN314+$AY$10*AO314+$AY$11*AP314+$AY$12*AQ314+$AY$13*AR314+$AY$14*AS314+$AY$15*AT314)</f>
        <v/>
      </c>
      <c r="BC314" s="10">
        <f>IF((ROW()-6)&lt;=$Q$3,INDEX(LINEST(AH255:AH314,AI255:AT314,TRUE,TRUE),1,13)*$Q$4,"")</f>
        <v/>
      </c>
      <c r="BD314" s="9">
        <f>IF((ROW()-6)&lt;=$Q$3,INDEX(LINEST(AH255:AH314,AI255:AT314,TRUE,TRUE),1,12),"")</f>
        <v/>
      </c>
      <c r="BE314" s="9">
        <f>IF((ROW()-6)&lt;=$Q$3,INDEX(LINEST(AH255:AH314,AI255:AT314,TRUE,TRUE),1,11),"")</f>
        <v/>
      </c>
      <c r="BF314" s="9">
        <f>IF((ROW()-6)&lt;=$Q$3,INDEX(LINEST(AH255:AH314,AI255:AT314,TRUE,TRUE),1,10),"")</f>
        <v/>
      </c>
      <c r="BG314" s="9">
        <f>IF((ROW()-6)&lt;=$Q$3,INDEX(LINEST(AH255:AH314,AI255:AT314,TRUE,TRUE),1,9),"")</f>
        <v/>
      </c>
      <c r="BH314" s="9">
        <f>IF((ROW()-6)&lt;=$Q$3,INDEX(LINEST(AH255:AH314,AI255:AT314,TRUE,TRUE),1,8),"")</f>
        <v/>
      </c>
      <c r="BI314" s="9">
        <f>IF((ROW()-6)&lt;=$Q$3,INDEX(LINEST(AH255:AH314,AI255:AT314,TRUE,TRUE),1,7),"")</f>
        <v/>
      </c>
      <c r="BJ314" s="9">
        <f>IF((ROW()-6)&lt;=$Q$3,INDEX(LINEST(AH255:AH314,AI255:AT314,TRUE,TRUE),1,6),"")</f>
        <v/>
      </c>
      <c r="BK314" s="9">
        <f>IF((ROW()-6)&lt;=$Q$3,INDEX(LINEST(AH255:AH314,AI255:AT314,TRUE,TRUE),1,5),"")</f>
        <v/>
      </c>
      <c r="BL314" s="9">
        <f>IF((ROW()-6)&lt;=$Q$3,INDEX(LINEST(AH255:AH314,AI255:AT314,TRUE,TRUE),1,4),"")</f>
        <v/>
      </c>
      <c r="BM314" s="9">
        <f>IF((ROW()-6)&lt;=$Q$3,INDEX(LINEST(AH255:AH314,AI255:AT314,TRUE,TRUE),1,3),"")</f>
        <v/>
      </c>
      <c r="BN314" s="9">
        <f>IF((ROW()-6)&lt;=$Q$3,INDEX(LINEST(AH255:AH314,AI255:AT314,TRUE,TRUE),1,2),"")</f>
        <v/>
      </c>
      <c r="BO314" s="9">
        <f>IF((ROW()-6)&lt;=$Q$3,INDEX(LINEST(AH255:AH314,AI255:AT314,TRUE,TRUE),1,1),"")</f>
        <v/>
      </c>
      <c r="BP314" s="10">
        <f>IF((ROW()-6)&lt;=$Q$3,INDEX(LINEST(AH255:AH314,AI255:AT314,TRUE,TRUE),3,1),"")</f>
        <v/>
      </c>
      <c r="BR314" s="9">
        <f>IF(AND((ROW()-6)&lt;=$Q$3,ISNUMBER(BC313)),BC313/$Q$4+BD313*AI314+BE313*AJ314+BF313*AK314+BG313*AL314+BH313*AM314+BI313*AN314+BJ313*AO314+BK313*AP314+BL313*AQ314+BM313*AR314+BN313*AS314+BO313*AT314,"")</f>
        <v/>
      </c>
      <c r="BS314">
        <f>IF(ISNUMBER(BR314),AVERAGE(AH254:AH313),"")</f>
        <v/>
      </c>
      <c r="BT314">
        <f>IF(ISNUMBER(BR314),(AH314-BR314)^2,"")</f>
        <v/>
      </c>
      <c r="BU314">
        <f>IF(ISNUMBER(BR314),AH314^2,"")</f>
        <v/>
      </c>
      <c r="BV314">
        <f>IF(ISNUMBER(BR314),(AH314-BS314)^2,"")</f>
        <v/>
      </c>
    </row>
    <row r="315">
      <c r="O315">
        <f>IF($R315="","",CHOOSE($Q$2,YEAR(R315)*12+MONTH(R315),INT((R315-2)/7),YEAR(R315)*4+ROUNDUP(MONTH(R315)/3)))</f>
        <v/>
      </c>
      <c r="P315">
        <f>IF($R315="","",IF($R316="",1,IF(O315&lt;&gt;O316,1,0)))</f>
        <v/>
      </c>
      <c r="Q315">
        <f>IF(P315=1,SUM($P$7:P315),"")</f>
        <v/>
      </c>
      <c r="R315">
        <f>IF($A315="","",IF(ISNUMBER($A315),$A315,IFERROR(DATEVALUE($A315),NA())))</f>
        <v/>
      </c>
      <c r="S315" s="7">
        <f>IFERROR(INDEX($R$7:$R$60000,MATCH(ROW()-6,$Q$7:$Q$60000,0)),"")</f>
        <v/>
      </c>
      <c r="T315">
        <f>IFERROR(INDEX($B$7:$B$60000,MATCH(ROW()-6,$Q$7:$Q$60000,0)),"")</f>
        <v/>
      </c>
      <c r="U315">
        <f>IFERROR(INDEX($C$7:$C$60000,MATCH(ROW()-6,$Q$7:$Q$60000,0)),"")</f>
        <v/>
      </c>
      <c r="V315">
        <f>IFERROR(INDEX($D$7:$D$60000,MATCH(ROW()-6,$Q$7:$Q$60000,0)),"")</f>
        <v/>
      </c>
      <c r="W315">
        <f>IFERROR(INDEX($E$7:$E$60000,MATCH(ROW()-6,$Q$7:$Q$60000,0)),"")</f>
        <v/>
      </c>
      <c r="X315">
        <f>IFERROR(INDEX($F$7:$F$60000,MATCH(ROW()-6,$Q$7:$Q$60000,0)),"")</f>
        <v/>
      </c>
      <c r="Y315">
        <f>IFERROR(INDEX($G$7:$G$60000,MATCH(ROW()-6,$Q$7:$Q$60000,0)),"")</f>
        <v/>
      </c>
      <c r="Z315">
        <f>IFERROR(INDEX($H$7:$H$60000,MATCH(ROW()-6,$Q$7:$Q$60000,0)),"")</f>
        <v/>
      </c>
      <c r="AA315">
        <f>IFERROR(INDEX($I$7:$I$60000,MATCH(ROW()-6,$Q$7:$Q$60000,0)),"")</f>
        <v/>
      </c>
      <c r="AB315">
        <f>IFERROR(INDEX($J$7:$J$60000,MATCH(ROW()-6,$Q$7:$Q$60000,0)),"")</f>
        <v/>
      </c>
      <c r="AC315">
        <f>IFERROR(INDEX($K$7:$K$60000,MATCH(ROW()-6,$Q$7:$Q$60000,0)),"")</f>
        <v/>
      </c>
      <c r="AD315">
        <f>IFERROR(INDEX($L$7:$L$60000,MATCH(ROW()-6,$Q$7:$Q$60000,0)),"")</f>
        <v/>
      </c>
      <c r="AE315">
        <f>IFERROR(INDEX($M$7:$M$60000,MATCH(ROW()-6,$Q$7:$Q$60000,0)),"")</f>
        <v/>
      </c>
      <c r="AF315">
        <f>IFERROR(INDEX($N$7:$N$60000,MATCH(ROW()-6,$Q$7:$Q$60000,0)),"")</f>
        <v/>
      </c>
      <c r="AH315" s="9">
        <f>IF(OR($S315="",$S314=""),"",LN($T315/$T314))</f>
        <v/>
      </c>
      <c r="AI315" s="9">
        <f>IF(OR($S315="",$S314=""),"",$C$2*LN(U315/U314))</f>
        <v/>
      </c>
      <c r="AJ315" s="9">
        <f>IF(OR($S315="",$S314=""),"",$D$2*(V315-V314))</f>
        <v/>
      </c>
      <c r="AK315" s="9">
        <f>IF(OR($S315="",$S314=""),"",$E$2*(W315-W314))</f>
        <v/>
      </c>
      <c r="AL315" s="9">
        <f>IF(OR($S315="",$S314=""),"",$F$2*LN(X315/X314))</f>
        <v/>
      </c>
      <c r="AM315" s="9">
        <f>IF(OR($S315="",$S314=""),"",$G$2*(Y315-Y314))</f>
        <v/>
      </c>
      <c r="AN315" s="9">
        <f>IF(OR($S315="",$S314=""),"",$H$2*LN(Z315/Z314))</f>
        <v/>
      </c>
      <c r="AO315" s="9">
        <f>IF(OR($S315="",$S314=""),"",$I$2*(AA315-AA314))</f>
        <v/>
      </c>
      <c r="AP315" s="9">
        <f>IF(OR($S315="",$S314=""),"",$J$2*LN(AB315/AB314))</f>
        <v/>
      </c>
      <c r="AQ315" s="9">
        <f>IF(OR($S315="",$S314=""),"",$K$2*(AC315-AC314))</f>
        <v/>
      </c>
      <c r="AR315" s="9">
        <f>IF(OR($S315="",$S314=""),"",$L$2*LN(AD315/AD314))</f>
        <v/>
      </c>
      <c r="AS315" s="9">
        <f>IF(OR($S315="",$S314=""),"",$M$2*LN(AE315/AE314))</f>
        <v/>
      </c>
      <c r="AT315" s="9">
        <f>IF(OR($S315="",$S314=""),"",$N$2*LN(AF315/AF314))</f>
        <v/>
      </c>
      <c r="AV315" s="9">
        <f>IF($AH315="","",$AY$16+$AY$4*AI315+$AY$5*AJ315+$AY$6*AK315+$AY$7*AL315+$AY$8*AM315+$AY$9*AN315+$AY$10*AO315+$AY$11*AP315+$AY$12*AQ315+$AY$13*AR315+$AY$14*AS315+$AY$15*AT315)</f>
        <v/>
      </c>
      <c r="BC315" s="10">
        <f>IF((ROW()-6)&lt;=$Q$3,INDEX(LINEST(AH256:AH315,AI256:AT315,TRUE,TRUE),1,13)*$Q$4,"")</f>
        <v/>
      </c>
      <c r="BD315" s="9">
        <f>IF((ROW()-6)&lt;=$Q$3,INDEX(LINEST(AH256:AH315,AI256:AT315,TRUE,TRUE),1,12),"")</f>
        <v/>
      </c>
      <c r="BE315" s="9">
        <f>IF((ROW()-6)&lt;=$Q$3,INDEX(LINEST(AH256:AH315,AI256:AT315,TRUE,TRUE),1,11),"")</f>
        <v/>
      </c>
      <c r="BF315" s="9">
        <f>IF((ROW()-6)&lt;=$Q$3,INDEX(LINEST(AH256:AH315,AI256:AT315,TRUE,TRUE),1,10),"")</f>
        <v/>
      </c>
      <c r="BG315" s="9">
        <f>IF((ROW()-6)&lt;=$Q$3,INDEX(LINEST(AH256:AH315,AI256:AT315,TRUE,TRUE),1,9),"")</f>
        <v/>
      </c>
      <c r="BH315" s="9">
        <f>IF((ROW()-6)&lt;=$Q$3,INDEX(LINEST(AH256:AH315,AI256:AT315,TRUE,TRUE),1,8),"")</f>
        <v/>
      </c>
      <c r="BI315" s="9">
        <f>IF((ROW()-6)&lt;=$Q$3,INDEX(LINEST(AH256:AH315,AI256:AT315,TRUE,TRUE),1,7),"")</f>
        <v/>
      </c>
      <c r="BJ315" s="9">
        <f>IF((ROW()-6)&lt;=$Q$3,INDEX(LINEST(AH256:AH315,AI256:AT315,TRUE,TRUE),1,6),"")</f>
        <v/>
      </c>
      <c r="BK315" s="9">
        <f>IF((ROW()-6)&lt;=$Q$3,INDEX(LINEST(AH256:AH315,AI256:AT315,TRUE,TRUE),1,5),"")</f>
        <v/>
      </c>
      <c r="BL315" s="9">
        <f>IF((ROW()-6)&lt;=$Q$3,INDEX(LINEST(AH256:AH315,AI256:AT315,TRUE,TRUE),1,4),"")</f>
        <v/>
      </c>
      <c r="BM315" s="9">
        <f>IF((ROW()-6)&lt;=$Q$3,INDEX(LINEST(AH256:AH315,AI256:AT315,TRUE,TRUE),1,3),"")</f>
        <v/>
      </c>
      <c r="BN315" s="9">
        <f>IF((ROW()-6)&lt;=$Q$3,INDEX(LINEST(AH256:AH315,AI256:AT315,TRUE,TRUE),1,2),"")</f>
        <v/>
      </c>
      <c r="BO315" s="9">
        <f>IF((ROW()-6)&lt;=$Q$3,INDEX(LINEST(AH256:AH315,AI256:AT315,TRUE,TRUE),1,1),"")</f>
        <v/>
      </c>
      <c r="BP315" s="10">
        <f>IF((ROW()-6)&lt;=$Q$3,INDEX(LINEST(AH256:AH315,AI256:AT315,TRUE,TRUE),3,1),"")</f>
        <v/>
      </c>
      <c r="BR315" s="9">
        <f>IF(AND((ROW()-6)&lt;=$Q$3,ISNUMBER(BC314)),BC314/$Q$4+BD314*AI315+BE314*AJ315+BF314*AK315+BG314*AL315+BH314*AM315+BI314*AN315+BJ314*AO315+BK314*AP315+BL314*AQ315+BM314*AR315+BN314*AS315+BO314*AT315,"")</f>
        <v/>
      </c>
      <c r="BS315">
        <f>IF(ISNUMBER(BR315),AVERAGE(AH255:AH314),"")</f>
        <v/>
      </c>
      <c r="BT315">
        <f>IF(ISNUMBER(BR315),(AH315-BR315)^2,"")</f>
        <v/>
      </c>
      <c r="BU315">
        <f>IF(ISNUMBER(BR315),AH315^2,"")</f>
        <v/>
      </c>
      <c r="BV315">
        <f>IF(ISNUMBER(BR315),(AH315-BS315)^2,"")</f>
        <v/>
      </c>
    </row>
    <row r="316">
      <c r="O316">
        <f>IF($R316="","",CHOOSE($Q$2,YEAR(R316)*12+MONTH(R316),INT((R316-2)/7),YEAR(R316)*4+ROUNDUP(MONTH(R316)/3)))</f>
        <v/>
      </c>
      <c r="P316">
        <f>IF($R316="","",IF($R317="",1,IF(O316&lt;&gt;O317,1,0)))</f>
        <v/>
      </c>
      <c r="Q316">
        <f>IF(P316=1,SUM($P$7:P316),"")</f>
        <v/>
      </c>
      <c r="R316">
        <f>IF($A316="","",IF(ISNUMBER($A316),$A316,IFERROR(DATEVALUE($A316),NA())))</f>
        <v/>
      </c>
      <c r="S316" s="7">
        <f>IFERROR(INDEX($R$7:$R$60000,MATCH(ROW()-6,$Q$7:$Q$60000,0)),"")</f>
        <v/>
      </c>
      <c r="T316">
        <f>IFERROR(INDEX($B$7:$B$60000,MATCH(ROW()-6,$Q$7:$Q$60000,0)),"")</f>
        <v/>
      </c>
      <c r="U316">
        <f>IFERROR(INDEX($C$7:$C$60000,MATCH(ROW()-6,$Q$7:$Q$60000,0)),"")</f>
        <v/>
      </c>
      <c r="V316">
        <f>IFERROR(INDEX($D$7:$D$60000,MATCH(ROW()-6,$Q$7:$Q$60000,0)),"")</f>
        <v/>
      </c>
      <c r="W316">
        <f>IFERROR(INDEX($E$7:$E$60000,MATCH(ROW()-6,$Q$7:$Q$60000,0)),"")</f>
        <v/>
      </c>
      <c r="X316">
        <f>IFERROR(INDEX($F$7:$F$60000,MATCH(ROW()-6,$Q$7:$Q$60000,0)),"")</f>
        <v/>
      </c>
      <c r="Y316">
        <f>IFERROR(INDEX($G$7:$G$60000,MATCH(ROW()-6,$Q$7:$Q$60000,0)),"")</f>
        <v/>
      </c>
      <c r="Z316">
        <f>IFERROR(INDEX($H$7:$H$60000,MATCH(ROW()-6,$Q$7:$Q$60000,0)),"")</f>
        <v/>
      </c>
      <c r="AA316">
        <f>IFERROR(INDEX($I$7:$I$60000,MATCH(ROW()-6,$Q$7:$Q$60000,0)),"")</f>
        <v/>
      </c>
      <c r="AB316">
        <f>IFERROR(INDEX($J$7:$J$60000,MATCH(ROW()-6,$Q$7:$Q$60000,0)),"")</f>
        <v/>
      </c>
      <c r="AC316">
        <f>IFERROR(INDEX($K$7:$K$60000,MATCH(ROW()-6,$Q$7:$Q$60000,0)),"")</f>
        <v/>
      </c>
      <c r="AD316">
        <f>IFERROR(INDEX($L$7:$L$60000,MATCH(ROW()-6,$Q$7:$Q$60000,0)),"")</f>
        <v/>
      </c>
      <c r="AE316">
        <f>IFERROR(INDEX($M$7:$M$60000,MATCH(ROW()-6,$Q$7:$Q$60000,0)),"")</f>
        <v/>
      </c>
      <c r="AF316">
        <f>IFERROR(INDEX($N$7:$N$60000,MATCH(ROW()-6,$Q$7:$Q$60000,0)),"")</f>
        <v/>
      </c>
      <c r="AH316" s="9">
        <f>IF(OR($S316="",$S315=""),"",LN($T316/$T315))</f>
        <v/>
      </c>
      <c r="AI316" s="9">
        <f>IF(OR($S316="",$S315=""),"",$C$2*LN(U316/U315))</f>
        <v/>
      </c>
      <c r="AJ316" s="9">
        <f>IF(OR($S316="",$S315=""),"",$D$2*(V316-V315))</f>
        <v/>
      </c>
      <c r="AK316" s="9">
        <f>IF(OR($S316="",$S315=""),"",$E$2*(W316-W315))</f>
        <v/>
      </c>
      <c r="AL316" s="9">
        <f>IF(OR($S316="",$S315=""),"",$F$2*LN(X316/X315))</f>
        <v/>
      </c>
      <c r="AM316" s="9">
        <f>IF(OR($S316="",$S315=""),"",$G$2*(Y316-Y315))</f>
        <v/>
      </c>
      <c r="AN316" s="9">
        <f>IF(OR($S316="",$S315=""),"",$H$2*LN(Z316/Z315))</f>
        <v/>
      </c>
      <c r="AO316" s="9">
        <f>IF(OR($S316="",$S315=""),"",$I$2*(AA316-AA315))</f>
        <v/>
      </c>
      <c r="AP316" s="9">
        <f>IF(OR($S316="",$S315=""),"",$J$2*LN(AB316/AB315))</f>
        <v/>
      </c>
      <c r="AQ316" s="9">
        <f>IF(OR($S316="",$S315=""),"",$K$2*(AC316-AC315))</f>
        <v/>
      </c>
      <c r="AR316" s="9">
        <f>IF(OR($S316="",$S315=""),"",$L$2*LN(AD316/AD315))</f>
        <v/>
      </c>
      <c r="AS316" s="9">
        <f>IF(OR($S316="",$S315=""),"",$M$2*LN(AE316/AE315))</f>
        <v/>
      </c>
      <c r="AT316" s="9">
        <f>IF(OR($S316="",$S315=""),"",$N$2*LN(AF316/AF315))</f>
        <v/>
      </c>
      <c r="AV316" s="9">
        <f>IF($AH316="","",$AY$16+$AY$4*AI316+$AY$5*AJ316+$AY$6*AK316+$AY$7*AL316+$AY$8*AM316+$AY$9*AN316+$AY$10*AO316+$AY$11*AP316+$AY$12*AQ316+$AY$13*AR316+$AY$14*AS316+$AY$15*AT316)</f>
        <v/>
      </c>
      <c r="BC316" s="10">
        <f>IF((ROW()-6)&lt;=$Q$3,INDEX(LINEST(AH257:AH316,AI257:AT316,TRUE,TRUE),1,13)*$Q$4,"")</f>
        <v/>
      </c>
      <c r="BD316" s="9">
        <f>IF((ROW()-6)&lt;=$Q$3,INDEX(LINEST(AH257:AH316,AI257:AT316,TRUE,TRUE),1,12),"")</f>
        <v/>
      </c>
      <c r="BE316" s="9">
        <f>IF((ROW()-6)&lt;=$Q$3,INDEX(LINEST(AH257:AH316,AI257:AT316,TRUE,TRUE),1,11),"")</f>
        <v/>
      </c>
      <c r="BF316" s="9">
        <f>IF((ROW()-6)&lt;=$Q$3,INDEX(LINEST(AH257:AH316,AI257:AT316,TRUE,TRUE),1,10),"")</f>
        <v/>
      </c>
      <c r="BG316" s="9">
        <f>IF((ROW()-6)&lt;=$Q$3,INDEX(LINEST(AH257:AH316,AI257:AT316,TRUE,TRUE),1,9),"")</f>
        <v/>
      </c>
      <c r="BH316" s="9">
        <f>IF((ROW()-6)&lt;=$Q$3,INDEX(LINEST(AH257:AH316,AI257:AT316,TRUE,TRUE),1,8),"")</f>
        <v/>
      </c>
      <c r="BI316" s="9">
        <f>IF((ROW()-6)&lt;=$Q$3,INDEX(LINEST(AH257:AH316,AI257:AT316,TRUE,TRUE),1,7),"")</f>
        <v/>
      </c>
      <c r="BJ316" s="9">
        <f>IF((ROW()-6)&lt;=$Q$3,INDEX(LINEST(AH257:AH316,AI257:AT316,TRUE,TRUE),1,6),"")</f>
        <v/>
      </c>
      <c r="BK316" s="9">
        <f>IF((ROW()-6)&lt;=$Q$3,INDEX(LINEST(AH257:AH316,AI257:AT316,TRUE,TRUE),1,5),"")</f>
        <v/>
      </c>
      <c r="BL316" s="9">
        <f>IF((ROW()-6)&lt;=$Q$3,INDEX(LINEST(AH257:AH316,AI257:AT316,TRUE,TRUE),1,4),"")</f>
        <v/>
      </c>
      <c r="BM316" s="9">
        <f>IF((ROW()-6)&lt;=$Q$3,INDEX(LINEST(AH257:AH316,AI257:AT316,TRUE,TRUE),1,3),"")</f>
        <v/>
      </c>
      <c r="BN316" s="9">
        <f>IF((ROW()-6)&lt;=$Q$3,INDEX(LINEST(AH257:AH316,AI257:AT316,TRUE,TRUE),1,2),"")</f>
        <v/>
      </c>
      <c r="BO316" s="9">
        <f>IF((ROW()-6)&lt;=$Q$3,INDEX(LINEST(AH257:AH316,AI257:AT316,TRUE,TRUE),1,1),"")</f>
        <v/>
      </c>
      <c r="BP316" s="10">
        <f>IF((ROW()-6)&lt;=$Q$3,INDEX(LINEST(AH257:AH316,AI257:AT316,TRUE,TRUE),3,1),"")</f>
        <v/>
      </c>
      <c r="BR316" s="9">
        <f>IF(AND((ROW()-6)&lt;=$Q$3,ISNUMBER(BC315)),BC315/$Q$4+BD315*AI316+BE315*AJ316+BF315*AK316+BG315*AL316+BH315*AM316+BI315*AN316+BJ315*AO316+BK315*AP316+BL315*AQ316+BM315*AR316+BN315*AS316+BO315*AT316,"")</f>
        <v/>
      </c>
      <c r="BS316">
        <f>IF(ISNUMBER(BR316),AVERAGE(AH256:AH315),"")</f>
        <v/>
      </c>
      <c r="BT316">
        <f>IF(ISNUMBER(BR316),(AH316-BR316)^2,"")</f>
        <v/>
      </c>
      <c r="BU316">
        <f>IF(ISNUMBER(BR316),AH316^2,"")</f>
        <v/>
      </c>
      <c r="BV316">
        <f>IF(ISNUMBER(BR316),(AH316-BS316)^2,"")</f>
        <v/>
      </c>
    </row>
    <row r="317">
      <c r="O317">
        <f>IF($R317="","",CHOOSE($Q$2,YEAR(R317)*12+MONTH(R317),INT((R317-2)/7),YEAR(R317)*4+ROUNDUP(MONTH(R317)/3)))</f>
        <v/>
      </c>
      <c r="P317">
        <f>IF($R317="","",IF($R318="",1,IF(O317&lt;&gt;O318,1,0)))</f>
        <v/>
      </c>
      <c r="Q317">
        <f>IF(P317=1,SUM($P$7:P317),"")</f>
        <v/>
      </c>
      <c r="R317">
        <f>IF($A317="","",IF(ISNUMBER($A317),$A317,IFERROR(DATEVALUE($A317),NA())))</f>
        <v/>
      </c>
      <c r="S317" s="7">
        <f>IFERROR(INDEX($R$7:$R$60000,MATCH(ROW()-6,$Q$7:$Q$60000,0)),"")</f>
        <v/>
      </c>
      <c r="T317">
        <f>IFERROR(INDEX($B$7:$B$60000,MATCH(ROW()-6,$Q$7:$Q$60000,0)),"")</f>
        <v/>
      </c>
      <c r="U317">
        <f>IFERROR(INDEX($C$7:$C$60000,MATCH(ROW()-6,$Q$7:$Q$60000,0)),"")</f>
        <v/>
      </c>
      <c r="V317">
        <f>IFERROR(INDEX($D$7:$D$60000,MATCH(ROW()-6,$Q$7:$Q$60000,0)),"")</f>
        <v/>
      </c>
      <c r="W317">
        <f>IFERROR(INDEX($E$7:$E$60000,MATCH(ROW()-6,$Q$7:$Q$60000,0)),"")</f>
        <v/>
      </c>
      <c r="X317">
        <f>IFERROR(INDEX($F$7:$F$60000,MATCH(ROW()-6,$Q$7:$Q$60000,0)),"")</f>
        <v/>
      </c>
      <c r="Y317">
        <f>IFERROR(INDEX($G$7:$G$60000,MATCH(ROW()-6,$Q$7:$Q$60000,0)),"")</f>
        <v/>
      </c>
      <c r="Z317">
        <f>IFERROR(INDEX($H$7:$H$60000,MATCH(ROW()-6,$Q$7:$Q$60000,0)),"")</f>
        <v/>
      </c>
      <c r="AA317">
        <f>IFERROR(INDEX($I$7:$I$60000,MATCH(ROW()-6,$Q$7:$Q$60000,0)),"")</f>
        <v/>
      </c>
      <c r="AB317">
        <f>IFERROR(INDEX($J$7:$J$60000,MATCH(ROW()-6,$Q$7:$Q$60000,0)),"")</f>
        <v/>
      </c>
      <c r="AC317">
        <f>IFERROR(INDEX($K$7:$K$60000,MATCH(ROW()-6,$Q$7:$Q$60000,0)),"")</f>
        <v/>
      </c>
      <c r="AD317">
        <f>IFERROR(INDEX($L$7:$L$60000,MATCH(ROW()-6,$Q$7:$Q$60000,0)),"")</f>
        <v/>
      </c>
      <c r="AE317">
        <f>IFERROR(INDEX($M$7:$M$60000,MATCH(ROW()-6,$Q$7:$Q$60000,0)),"")</f>
        <v/>
      </c>
      <c r="AF317">
        <f>IFERROR(INDEX($N$7:$N$60000,MATCH(ROW()-6,$Q$7:$Q$60000,0)),"")</f>
        <v/>
      </c>
      <c r="AH317" s="9">
        <f>IF(OR($S317="",$S316=""),"",LN($T317/$T316))</f>
        <v/>
      </c>
      <c r="AI317" s="9">
        <f>IF(OR($S317="",$S316=""),"",$C$2*LN(U317/U316))</f>
        <v/>
      </c>
      <c r="AJ317" s="9">
        <f>IF(OR($S317="",$S316=""),"",$D$2*(V317-V316))</f>
        <v/>
      </c>
      <c r="AK317" s="9">
        <f>IF(OR($S317="",$S316=""),"",$E$2*(W317-W316))</f>
        <v/>
      </c>
      <c r="AL317" s="9">
        <f>IF(OR($S317="",$S316=""),"",$F$2*LN(X317/X316))</f>
        <v/>
      </c>
      <c r="AM317" s="9">
        <f>IF(OR($S317="",$S316=""),"",$G$2*(Y317-Y316))</f>
        <v/>
      </c>
      <c r="AN317" s="9">
        <f>IF(OR($S317="",$S316=""),"",$H$2*LN(Z317/Z316))</f>
        <v/>
      </c>
      <c r="AO317" s="9">
        <f>IF(OR($S317="",$S316=""),"",$I$2*(AA317-AA316))</f>
        <v/>
      </c>
      <c r="AP317" s="9">
        <f>IF(OR($S317="",$S316=""),"",$J$2*LN(AB317/AB316))</f>
        <v/>
      </c>
      <c r="AQ317" s="9">
        <f>IF(OR($S317="",$S316=""),"",$K$2*(AC317-AC316))</f>
        <v/>
      </c>
      <c r="AR317" s="9">
        <f>IF(OR($S317="",$S316=""),"",$L$2*LN(AD317/AD316))</f>
        <v/>
      </c>
      <c r="AS317" s="9">
        <f>IF(OR($S317="",$S316=""),"",$M$2*LN(AE317/AE316))</f>
        <v/>
      </c>
      <c r="AT317" s="9">
        <f>IF(OR($S317="",$S316=""),"",$N$2*LN(AF317/AF316))</f>
        <v/>
      </c>
      <c r="AV317" s="9">
        <f>IF($AH317="","",$AY$16+$AY$4*AI317+$AY$5*AJ317+$AY$6*AK317+$AY$7*AL317+$AY$8*AM317+$AY$9*AN317+$AY$10*AO317+$AY$11*AP317+$AY$12*AQ317+$AY$13*AR317+$AY$14*AS317+$AY$15*AT317)</f>
        <v/>
      </c>
      <c r="BC317" s="10">
        <f>IF((ROW()-6)&lt;=$Q$3,INDEX(LINEST(AH258:AH317,AI258:AT317,TRUE,TRUE),1,13)*$Q$4,"")</f>
        <v/>
      </c>
      <c r="BD317" s="9">
        <f>IF((ROW()-6)&lt;=$Q$3,INDEX(LINEST(AH258:AH317,AI258:AT317,TRUE,TRUE),1,12),"")</f>
        <v/>
      </c>
      <c r="BE317" s="9">
        <f>IF((ROW()-6)&lt;=$Q$3,INDEX(LINEST(AH258:AH317,AI258:AT317,TRUE,TRUE),1,11),"")</f>
        <v/>
      </c>
      <c r="BF317" s="9">
        <f>IF((ROW()-6)&lt;=$Q$3,INDEX(LINEST(AH258:AH317,AI258:AT317,TRUE,TRUE),1,10),"")</f>
        <v/>
      </c>
      <c r="BG317" s="9">
        <f>IF((ROW()-6)&lt;=$Q$3,INDEX(LINEST(AH258:AH317,AI258:AT317,TRUE,TRUE),1,9),"")</f>
        <v/>
      </c>
      <c r="BH317" s="9">
        <f>IF((ROW()-6)&lt;=$Q$3,INDEX(LINEST(AH258:AH317,AI258:AT317,TRUE,TRUE),1,8),"")</f>
        <v/>
      </c>
      <c r="BI317" s="9">
        <f>IF((ROW()-6)&lt;=$Q$3,INDEX(LINEST(AH258:AH317,AI258:AT317,TRUE,TRUE),1,7),"")</f>
        <v/>
      </c>
      <c r="BJ317" s="9">
        <f>IF((ROW()-6)&lt;=$Q$3,INDEX(LINEST(AH258:AH317,AI258:AT317,TRUE,TRUE),1,6),"")</f>
        <v/>
      </c>
      <c r="BK317" s="9">
        <f>IF((ROW()-6)&lt;=$Q$3,INDEX(LINEST(AH258:AH317,AI258:AT317,TRUE,TRUE),1,5),"")</f>
        <v/>
      </c>
      <c r="BL317" s="9">
        <f>IF((ROW()-6)&lt;=$Q$3,INDEX(LINEST(AH258:AH317,AI258:AT317,TRUE,TRUE),1,4),"")</f>
        <v/>
      </c>
      <c r="BM317" s="9">
        <f>IF((ROW()-6)&lt;=$Q$3,INDEX(LINEST(AH258:AH317,AI258:AT317,TRUE,TRUE),1,3),"")</f>
        <v/>
      </c>
      <c r="BN317" s="9">
        <f>IF((ROW()-6)&lt;=$Q$3,INDEX(LINEST(AH258:AH317,AI258:AT317,TRUE,TRUE),1,2),"")</f>
        <v/>
      </c>
      <c r="BO317" s="9">
        <f>IF((ROW()-6)&lt;=$Q$3,INDEX(LINEST(AH258:AH317,AI258:AT317,TRUE,TRUE),1,1),"")</f>
        <v/>
      </c>
      <c r="BP317" s="10">
        <f>IF((ROW()-6)&lt;=$Q$3,INDEX(LINEST(AH258:AH317,AI258:AT317,TRUE,TRUE),3,1),"")</f>
        <v/>
      </c>
      <c r="BR317" s="9">
        <f>IF(AND((ROW()-6)&lt;=$Q$3,ISNUMBER(BC316)),BC316/$Q$4+BD316*AI317+BE316*AJ317+BF316*AK317+BG316*AL317+BH316*AM317+BI316*AN317+BJ316*AO317+BK316*AP317+BL316*AQ317+BM316*AR317+BN316*AS317+BO316*AT317,"")</f>
        <v/>
      </c>
      <c r="BS317">
        <f>IF(ISNUMBER(BR317),AVERAGE(AH257:AH316),"")</f>
        <v/>
      </c>
      <c r="BT317">
        <f>IF(ISNUMBER(BR317),(AH317-BR317)^2,"")</f>
        <v/>
      </c>
      <c r="BU317">
        <f>IF(ISNUMBER(BR317),AH317^2,"")</f>
        <v/>
      </c>
      <c r="BV317">
        <f>IF(ISNUMBER(BR317),(AH317-BS317)^2,"")</f>
        <v/>
      </c>
    </row>
    <row r="318">
      <c r="O318">
        <f>IF($R318="","",CHOOSE($Q$2,YEAR(R318)*12+MONTH(R318),INT((R318-2)/7),YEAR(R318)*4+ROUNDUP(MONTH(R318)/3)))</f>
        <v/>
      </c>
      <c r="P318">
        <f>IF($R318="","",IF($R319="",1,IF(O318&lt;&gt;O319,1,0)))</f>
        <v/>
      </c>
      <c r="Q318">
        <f>IF(P318=1,SUM($P$7:P318),"")</f>
        <v/>
      </c>
      <c r="R318">
        <f>IF($A318="","",IF(ISNUMBER($A318),$A318,IFERROR(DATEVALUE($A318),NA())))</f>
        <v/>
      </c>
      <c r="S318" s="7">
        <f>IFERROR(INDEX($R$7:$R$60000,MATCH(ROW()-6,$Q$7:$Q$60000,0)),"")</f>
        <v/>
      </c>
      <c r="T318">
        <f>IFERROR(INDEX($B$7:$B$60000,MATCH(ROW()-6,$Q$7:$Q$60000,0)),"")</f>
        <v/>
      </c>
      <c r="U318">
        <f>IFERROR(INDEX($C$7:$C$60000,MATCH(ROW()-6,$Q$7:$Q$60000,0)),"")</f>
        <v/>
      </c>
      <c r="V318">
        <f>IFERROR(INDEX($D$7:$D$60000,MATCH(ROW()-6,$Q$7:$Q$60000,0)),"")</f>
        <v/>
      </c>
      <c r="W318">
        <f>IFERROR(INDEX($E$7:$E$60000,MATCH(ROW()-6,$Q$7:$Q$60000,0)),"")</f>
        <v/>
      </c>
      <c r="X318">
        <f>IFERROR(INDEX($F$7:$F$60000,MATCH(ROW()-6,$Q$7:$Q$60000,0)),"")</f>
        <v/>
      </c>
      <c r="Y318">
        <f>IFERROR(INDEX($G$7:$G$60000,MATCH(ROW()-6,$Q$7:$Q$60000,0)),"")</f>
        <v/>
      </c>
      <c r="Z318">
        <f>IFERROR(INDEX($H$7:$H$60000,MATCH(ROW()-6,$Q$7:$Q$60000,0)),"")</f>
        <v/>
      </c>
      <c r="AA318">
        <f>IFERROR(INDEX($I$7:$I$60000,MATCH(ROW()-6,$Q$7:$Q$60000,0)),"")</f>
        <v/>
      </c>
      <c r="AB318">
        <f>IFERROR(INDEX($J$7:$J$60000,MATCH(ROW()-6,$Q$7:$Q$60000,0)),"")</f>
        <v/>
      </c>
      <c r="AC318">
        <f>IFERROR(INDEX($K$7:$K$60000,MATCH(ROW()-6,$Q$7:$Q$60000,0)),"")</f>
        <v/>
      </c>
      <c r="AD318">
        <f>IFERROR(INDEX($L$7:$L$60000,MATCH(ROW()-6,$Q$7:$Q$60000,0)),"")</f>
        <v/>
      </c>
      <c r="AE318">
        <f>IFERROR(INDEX($M$7:$M$60000,MATCH(ROW()-6,$Q$7:$Q$60000,0)),"")</f>
        <v/>
      </c>
      <c r="AF318">
        <f>IFERROR(INDEX($N$7:$N$60000,MATCH(ROW()-6,$Q$7:$Q$60000,0)),"")</f>
        <v/>
      </c>
      <c r="AH318" s="9">
        <f>IF(OR($S318="",$S317=""),"",LN($T318/$T317))</f>
        <v/>
      </c>
      <c r="AI318" s="9">
        <f>IF(OR($S318="",$S317=""),"",$C$2*LN(U318/U317))</f>
        <v/>
      </c>
      <c r="AJ318" s="9">
        <f>IF(OR($S318="",$S317=""),"",$D$2*(V318-V317))</f>
        <v/>
      </c>
      <c r="AK318" s="9">
        <f>IF(OR($S318="",$S317=""),"",$E$2*(W318-W317))</f>
        <v/>
      </c>
      <c r="AL318" s="9">
        <f>IF(OR($S318="",$S317=""),"",$F$2*LN(X318/X317))</f>
        <v/>
      </c>
      <c r="AM318" s="9">
        <f>IF(OR($S318="",$S317=""),"",$G$2*(Y318-Y317))</f>
        <v/>
      </c>
      <c r="AN318" s="9">
        <f>IF(OR($S318="",$S317=""),"",$H$2*LN(Z318/Z317))</f>
        <v/>
      </c>
      <c r="AO318" s="9">
        <f>IF(OR($S318="",$S317=""),"",$I$2*(AA318-AA317))</f>
        <v/>
      </c>
      <c r="AP318" s="9">
        <f>IF(OR($S318="",$S317=""),"",$J$2*LN(AB318/AB317))</f>
        <v/>
      </c>
      <c r="AQ318" s="9">
        <f>IF(OR($S318="",$S317=""),"",$K$2*(AC318-AC317))</f>
        <v/>
      </c>
      <c r="AR318" s="9">
        <f>IF(OR($S318="",$S317=""),"",$L$2*LN(AD318/AD317))</f>
        <v/>
      </c>
      <c r="AS318" s="9">
        <f>IF(OR($S318="",$S317=""),"",$M$2*LN(AE318/AE317))</f>
        <v/>
      </c>
      <c r="AT318" s="9">
        <f>IF(OR($S318="",$S317=""),"",$N$2*LN(AF318/AF317))</f>
        <v/>
      </c>
      <c r="AV318" s="9">
        <f>IF($AH318="","",$AY$16+$AY$4*AI318+$AY$5*AJ318+$AY$6*AK318+$AY$7*AL318+$AY$8*AM318+$AY$9*AN318+$AY$10*AO318+$AY$11*AP318+$AY$12*AQ318+$AY$13*AR318+$AY$14*AS318+$AY$15*AT318)</f>
        <v/>
      </c>
      <c r="BC318" s="10">
        <f>IF((ROW()-6)&lt;=$Q$3,INDEX(LINEST(AH259:AH318,AI259:AT318,TRUE,TRUE),1,13)*$Q$4,"")</f>
        <v/>
      </c>
      <c r="BD318" s="9">
        <f>IF((ROW()-6)&lt;=$Q$3,INDEX(LINEST(AH259:AH318,AI259:AT318,TRUE,TRUE),1,12),"")</f>
        <v/>
      </c>
      <c r="BE318" s="9">
        <f>IF((ROW()-6)&lt;=$Q$3,INDEX(LINEST(AH259:AH318,AI259:AT318,TRUE,TRUE),1,11),"")</f>
        <v/>
      </c>
      <c r="BF318" s="9">
        <f>IF((ROW()-6)&lt;=$Q$3,INDEX(LINEST(AH259:AH318,AI259:AT318,TRUE,TRUE),1,10),"")</f>
        <v/>
      </c>
      <c r="BG318" s="9">
        <f>IF((ROW()-6)&lt;=$Q$3,INDEX(LINEST(AH259:AH318,AI259:AT318,TRUE,TRUE),1,9),"")</f>
        <v/>
      </c>
      <c r="BH318" s="9">
        <f>IF((ROW()-6)&lt;=$Q$3,INDEX(LINEST(AH259:AH318,AI259:AT318,TRUE,TRUE),1,8),"")</f>
        <v/>
      </c>
      <c r="BI318" s="9">
        <f>IF((ROW()-6)&lt;=$Q$3,INDEX(LINEST(AH259:AH318,AI259:AT318,TRUE,TRUE),1,7),"")</f>
        <v/>
      </c>
      <c r="BJ318" s="9">
        <f>IF((ROW()-6)&lt;=$Q$3,INDEX(LINEST(AH259:AH318,AI259:AT318,TRUE,TRUE),1,6),"")</f>
        <v/>
      </c>
      <c r="BK318" s="9">
        <f>IF((ROW()-6)&lt;=$Q$3,INDEX(LINEST(AH259:AH318,AI259:AT318,TRUE,TRUE),1,5),"")</f>
        <v/>
      </c>
      <c r="BL318" s="9">
        <f>IF((ROW()-6)&lt;=$Q$3,INDEX(LINEST(AH259:AH318,AI259:AT318,TRUE,TRUE),1,4),"")</f>
        <v/>
      </c>
      <c r="BM318" s="9">
        <f>IF((ROW()-6)&lt;=$Q$3,INDEX(LINEST(AH259:AH318,AI259:AT318,TRUE,TRUE),1,3),"")</f>
        <v/>
      </c>
      <c r="BN318" s="9">
        <f>IF((ROW()-6)&lt;=$Q$3,INDEX(LINEST(AH259:AH318,AI259:AT318,TRUE,TRUE),1,2),"")</f>
        <v/>
      </c>
      <c r="BO318" s="9">
        <f>IF((ROW()-6)&lt;=$Q$3,INDEX(LINEST(AH259:AH318,AI259:AT318,TRUE,TRUE),1,1),"")</f>
        <v/>
      </c>
      <c r="BP318" s="10">
        <f>IF((ROW()-6)&lt;=$Q$3,INDEX(LINEST(AH259:AH318,AI259:AT318,TRUE,TRUE),3,1),"")</f>
        <v/>
      </c>
      <c r="BR318" s="9">
        <f>IF(AND((ROW()-6)&lt;=$Q$3,ISNUMBER(BC317)),BC317/$Q$4+BD317*AI318+BE317*AJ318+BF317*AK318+BG317*AL318+BH317*AM318+BI317*AN318+BJ317*AO318+BK317*AP318+BL317*AQ318+BM317*AR318+BN317*AS318+BO317*AT318,"")</f>
        <v/>
      </c>
      <c r="BS318">
        <f>IF(ISNUMBER(BR318),AVERAGE(AH258:AH317),"")</f>
        <v/>
      </c>
      <c r="BT318">
        <f>IF(ISNUMBER(BR318),(AH318-BR318)^2,"")</f>
        <v/>
      </c>
      <c r="BU318">
        <f>IF(ISNUMBER(BR318),AH318^2,"")</f>
        <v/>
      </c>
      <c r="BV318">
        <f>IF(ISNUMBER(BR318),(AH318-BS318)^2,"")</f>
        <v/>
      </c>
    </row>
    <row r="319">
      <c r="O319">
        <f>IF($R319="","",CHOOSE($Q$2,YEAR(R319)*12+MONTH(R319),INT((R319-2)/7),YEAR(R319)*4+ROUNDUP(MONTH(R319)/3)))</f>
        <v/>
      </c>
      <c r="P319">
        <f>IF($R319="","",IF($R320="",1,IF(O319&lt;&gt;O320,1,0)))</f>
        <v/>
      </c>
      <c r="Q319">
        <f>IF(P319=1,SUM($P$7:P319),"")</f>
        <v/>
      </c>
      <c r="R319">
        <f>IF($A319="","",IF(ISNUMBER($A319),$A319,IFERROR(DATEVALUE($A319),NA())))</f>
        <v/>
      </c>
      <c r="S319" s="7">
        <f>IFERROR(INDEX($R$7:$R$60000,MATCH(ROW()-6,$Q$7:$Q$60000,0)),"")</f>
        <v/>
      </c>
      <c r="T319">
        <f>IFERROR(INDEX($B$7:$B$60000,MATCH(ROW()-6,$Q$7:$Q$60000,0)),"")</f>
        <v/>
      </c>
      <c r="U319">
        <f>IFERROR(INDEX($C$7:$C$60000,MATCH(ROW()-6,$Q$7:$Q$60000,0)),"")</f>
        <v/>
      </c>
      <c r="V319">
        <f>IFERROR(INDEX($D$7:$D$60000,MATCH(ROW()-6,$Q$7:$Q$60000,0)),"")</f>
        <v/>
      </c>
      <c r="W319">
        <f>IFERROR(INDEX($E$7:$E$60000,MATCH(ROW()-6,$Q$7:$Q$60000,0)),"")</f>
        <v/>
      </c>
      <c r="X319">
        <f>IFERROR(INDEX($F$7:$F$60000,MATCH(ROW()-6,$Q$7:$Q$60000,0)),"")</f>
        <v/>
      </c>
      <c r="Y319">
        <f>IFERROR(INDEX($G$7:$G$60000,MATCH(ROW()-6,$Q$7:$Q$60000,0)),"")</f>
        <v/>
      </c>
      <c r="Z319">
        <f>IFERROR(INDEX($H$7:$H$60000,MATCH(ROW()-6,$Q$7:$Q$60000,0)),"")</f>
        <v/>
      </c>
      <c r="AA319">
        <f>IFERROR(INDEX($I$7:$I$60000,MATCH(ROW()-6,$Q$7:$Q$60000,0)),"")</f>
        <v/>
      </c>
      <c r="AB319">
        <f>IFERROR(INDEX($J$7:$J$60000,MATCH(ROW()-6,$Q$7:$Q$60000,0)),"")</f>
        <v/>
      </c>
      <c r="AC319">
        <f>IFERROR(INDEX($K$7:$K$60000,MATCH(ROW()-6,$Q$7:$Q$60000,0)),"")</f>
        <v/>
      </c>
      <c r="AD319">
        <f>IFERROR(INDEX($L$7:$L$60000,MATCH(ROW()-6,$Q$7:$Q$60000,0)),"")</f>
        <v/>
      </c>
      <c r="AE319">
        <f>IFERROR(INDEX($M$7:$M$60000,MATCH(ROW()-6,$Q$7:$Q$60000,0)),"")</f>
        <v/>
      </c>
      <c r="AF319">
        <f>IFERROR(INDEX($N$7:$N$60000,MATCH(ROW()-6,$Q$7:$Q$60000,0)),"")</f>
        <v/>
      </c>
      <c r="AH319" s="9">
        <f>IF(OR($S319="",$S318=""),"",LN($T319/$T318))</f>
        <v/>
      </c>
      <c r="AI319" s="9">
        <f>IF(OR($S319="",$S318=""),"",$C$2*LN(U319/U318))</f>
        <v/>
      </c>
      <c r="AJ319" s="9">
        <f>IF(OR($S319="",$S318=""),"",$D$2*(V319-V318))</f>
        <v/>
      </c>
      <c r="AK319" s="9">
        <f>IF(OR($S319="",$S318=""),"",$E$2*(W319-W318))</f>
        <v/>
      </c>
      <c r="AL319" s="9">
        <f>IF(OR($S319="",$S318=""),"",$F$2*LN(X319/X318))</f>
        <v/>
      </c>
      <c r="AM319" s="9">
        <f>IF(OR($S319="",$S318=""),"",$G$2*(Y319-Y318))</f>
        <v/>
      </c>
      <c r="AN319" s="9">
        <f>IF(OR($S319="",$S318=""),"",$H$2*LN(Z319/Z318))</f>
        <v/>
      </c>
      <c r="AO319" s="9">
        <f>IF(OR($S319="",$S318=""),"",$I$2*(AA319-AA318))</f>
        <v/>
      </c>
      <c r="AP319" s="9">
        <f>IF(OR($S319="",$S318=""),"",$J$2*LN(AB319/AB318))</f>
        <v/>
      </c>
      <c r="AQ319" s="9">
        <f>IF(OR($S319="",$S318=""),"",$K$2*(AC319-AC318))</f>
        <v/>
      </c>
      <c r="AR319" s="9">
        <f>IF(OR($S319="",$S318=""),"",$L$2*LN(AD319/AD318))</f>
        <v/>
      </c>
      <c r="AS319" s="9">
        <f>IF(OR($S319="",$S318=""),"",$M$2*LN(AE319/AE318))</f>
        <v/>
      </c>
      <c r="AT319" s="9">
        <f>IF(OR($S319="",$S318=""),"",$N$2*LN(AF319/AF318))</f>
        <v/>
      </c>
      <c r="AV319" s="9">
        <f>IF($AH319="","",$AY$16+$AY$4*AI319+$AY$5*AJ319+$AY$6*AK319+$AY$7*AL319+$AY$8*AM319+$AY$9*AN319+$AY$10*AO319+$AY$11*AP319+$AY$12*AQ319+$AY$13*AR319+$AY$14*AS319+$AY$15*AT319)</f>
        <v/>
      </c>
      <c r="BC319" s="10">
        <f>IF((ROW()-6)&lt;=$Q$3,INDEX(LINEST(AH260:AH319,AI260:AT319,TRUE,TRUE),1,13)*$Q$4,"")</f>
        <v/>
      </c>
      <c r="BD319" s="9">
        <f>IF((ROW()-6)&lt;=$Q$3,INDEX(LINEST(AH260:AH319,AI260:AT319,TRUE,TRUE),1,12),"")</f>
        <v/>
      </c>
      <c r="BE319" s="9">
        <f>IF((ROW()-6)&lt;=$Q$3,INDEX(LINEST(AH260:AH319,AI260:AT319,TRUE,TRUE),1,11),"")</f>
        <v/>
      </c>
      <c r="BF319" s="9">
        <f>IF((ROW()-6)&lt;=$Q$3,INDEX(LINEST(AH260:AH319,AI260:AT319,TRUE,TRUE),1,10),"")</f>
        <v/>
      </c>
      <c r="BG319" s="9">
        <f>IF((ROW()-6)&lt;=$Q$3,INDEX(LINEST(AH260:AH319,AI260:AT319,TRUE,TRUE),1,9),"")</f>
        <v/>
      </c>
      <c r="BH319" s="9">
        <f>IF((ROW()-6)&lt;=$Q$3,INDEX(LINEST(AH260:AH319,AI260:AT319,TRUE,TRUE),1,8),"")</f>
        <v/>
      </c>
      <c r="BI319" s="9">
        <f>IF((ROW()-6)&lt;=$Q$3,INDEX(LINEST(AH260:AH319,AI260:AT319,TRUE,TRUE),1,7),"")</f>
        <v/>
      </c>
      <c r="BJ319" s="9">
        <f>IF((ROW()-6)&lt;=$Q$3,INDEX(LINEST(AH260:AH319,AI260:AT319,TRUE,TRUE),1,6),"")</f>
        <v/>
      </c>
      <c r="BK319" s="9">
        <f>IF((ROW()-6)&lt;=$Q$3,INDEX(LINEST(AH260:AH319,AI260:AT319,TRUE,TRUE),1,5),"")</f>
        <v/>
      </c>
      <c r="BL319" s="9">
        <f>IF((ROW()-6)&lt;=$Q$3,INDEX(LINEST(AH260:AH319,AI260:AT319,TRUE,TRUE),1,4),"")</f>
        <v/>
      </c>
      <c r="BM319" s="9">
        <f>IF((ROW()-6)&lt;=$Q$3,INDEX(LINEST(AH260:AH319,AI260:AT319,TRUE,TRUE),1,3),"")</f>
        <v/>
      </c>
      <c r="BN319" s="9">
        <f>IF((ROW()-6)&lt;=$Q$3,INDEX(LINEST(AH260:AH319,AI260:AT319,TRUE,TRUE),1,2),"")</f>
        <v/>
      </c>
      <c r="BO319" s="9">
        <f>IF((ROW()-6)&lt;=$Q$3,INDEX(LINEST(AH260:AH319,AI260:AT319,TRUE,TRUE),1,1),"")</f>
        <v/>
      </c>
      <c r="BP319" s="10">
        <f>IF((ROW()-6)&lt;=$Q$3,INDEX(LINEST(AH260:AH319,AI260:AT319,TRUE,TRUE),3,1),"")</f>
        <v/>
      </c>
      <c r="BR319" s="9">
        <f>IF(AND((ROW()-6)&lt;=$Q$3,ISNUMBER(BC318)),BC318/$Q$4+BD318*AI319+BE318*AJ319+BF318*AK319+BG318*AL319+BH318*AM319+BI318*AN319+BJ318*AO319+BK318*AP319+BL318*AQ319+BM318*AR319+BN318*AS319+BO318*AT319,"")</f>
        <v/>
      </c>
      <c r="BS319">
        <f>IF(ISNUMBER(BR319),AVERAGE(AH259:AH318),"")</f>
        <v/>
      </c>
      <c r="BT319">
        <f>IF(ISNUMBER(BR319),(AH319-BR319)^2,"")</f>
        <v/>
      </c>
      <c r="BU319">
        <f>IF(ISNUMBER(BR319),AH319^2,"")</f>
        <v/>
      </c>
      <c r="BV319">
        <f>IF(ISNUMBER(BR319),(AH319-BS319)^2,"")</f>
        <v/>
      </c>
    </row>
    <row r="320">
      <c r="O320">
        <f>IF($R320="","",CHOOSE($Q$2,YEAR(R320)*12+MONTH(R320),INT((R320-2)/7),YEAR(R320)*4+ROUNDUP(MONTH(R320)/3)))</f>
        <v/>
      </c>
      <c r="P320">
        <f>IF($R320="","",IF($R321="",1,IF(O320&lt;&gt;O321,1,0)))</f>
        <v/>
      </c>
      <c r="Q320">
        <f>IF(P320=1,SUM($P$7:P320),"")</f>
        <v/>
      </c>
      <c r="R320">
        <f>IF($A320="","",IF(ISNUMBER($A320),$A320,IFERROR(DATEVALUE($A320),NA())))</f>
        <v/>
      </c>
      <c r="S320" s="7">
        <f>IFERROR(INDEX($R$7:$R$60000,MATCH(ROW()-6,$Q$7:$Q$60000,0)),"")</f>
        <v/>
      </c>
      <c r="T320">
        <f>IFERROR(INDEX($B$7:$B$60000,MATCH(ROW()-6,$Q$7:$Q$60000,0)),"")</f>
        <v/>
      </c>
      <c r="U320">
        <f>IFERROR(INDEX($C$7:$C$60000,MATCH(ROW()-6,$Q$7:$Q$60000,0)),"")</f>
        <v/>
      </c>
      <c r="V320">
        <f>IFERROR(INDEX($D$7:$D$60000,MATCH(ROW()-6,$Q$7:$Q$60000,0)),"")</f>
        <v/>
      </c>
      <c r="W320">
        <f>IFERROR(INDEX($E$7:$E$60000,MATCH(ROW()-6,$Q$7:$Q$60000,0)),"")</f>
        <v/>
      </c>
      <c r="X320">
        <f>IFERROR(INDEX($F$7:$F$60000,MATCH(ROW()-6,$Q$7:$Q$60000,0)),"")</f>
        <v/>
      </c>
      <c r="Y320">
        <f>IFERROR(INDEX($G$7:$G$60000,MATCH(ROW()-6,$Q$7:$Q$60000,0)),"")</f>
        <v/>
      </c>
      <c r="Z320">
        <f>IFERROR(INDEX($H$7:$H$60000,MATCH(ROW()-6,$Q$7:$Q$60000,0)),"")</f>
        <v/>
      </c>
      <c r="AA320">
        <f>IFERROR(INDEX($I$7:$I$60000,MATCH(ROW()-6,$Q$7:$Q$60000,0)),"")</f>
        <v/>
      </c>
      <c r="AB320">
        <f>IFERROR(INDEX($J$7:$J$60000,MATCH(ROW()-6,$Q$7:$Q$60000,0)),"")</f>
        <v/>
      </c>
      <c r="AC320">
        <f>IFERROR(INDEX($K$7:$K$60000,MATCH(ROW()-6,$Q$7:$Q$60000,0)),"")</f>
        <v/>
      </c>
      <c r="AD320">
        <f>IFERROR(INDEX($L$7:$L$60000,MATCH(ROW()-6,$Q$7:$Q$60000,0)),"")</f>
        <v/>
      </c>
      <c r="AE320">
        <f>IFERROR(INDEX($M$7:$M$60000,MATCH(ROW()-6,$Q$7:$Q$60000,0)),"")</f>
        <v/>
      </c>
      <c r="AF320">
        <f>IFERROR(INDEX($N$7:$N$60000,MATCH(ROW()-6,$Q$7:$Q$60000,0)),"")</f>
        <v/>
      </c>
      <c r="AH320" s="9">
        <f>IF(OR($S320="",$S319=""),"",LN($T320/$T319))</f>
        <v/>
      </c>
      <c r="AI320" s="9">
        <f>IF(OR($S320="",$S319=""),"",$C$2*LN(U320/U319))</f>
        <v/>
      </c>
      <c r="AJ320" s="9">
        <f>IF(OR($S320="",$S319=""),"",$D$2*(V320-V319))</f>
        <v/>
      </c>
      <c r="AK320" s="9">
        <f>IF(OR($S320="",$S319=""),"",$E$2*(W320-W319))</f>
        <v/>
      </c>
      <c r="AL320" s="9">
        <f>IF(OR($S320="",$S319=""),"",$F$2*LN(X320/X319))</f>
        <v/>
      </c>
      <c r="AM320" s="9">
        <f>IF(OR($S320="",$S319=""),"",$G$2*(Y320-Y319))</f>
        <v/>
      </c>
      <c r="AN320" s="9">
        <f>IF(OR($S320="",$S319=""),"",$H$2*LN(Z320/Z319))</f>
        <v/>
      </c>
      <c r="AO320" s="9">
        <f>IF(OR($S320="",$S319=""),"",$I$2*(AA320-AA319))</f>
        <v/>
      </c>
      <c r="AP320" s="9">
        <f>IF(OR($S320="",$S319=""),"",$J$2*LN(AB320/AB319))</f>
        <v/>
      </c>
      <c r="AQ320" s="9">
        <f>IF(OR($S320="",$S319=""),"",$K$2*(AC320-AC319))</f>
        <v/>
      </c>
      <c r="AR320" s="9">
        <f>IF(OR($S320="",$S319=""),"",$L$2*LN(AD320/AD319))</f>
        <v/>
      </c>
      <c r="AS320" s="9">
        <f>IF(OR($S320="",$S319=""),"",$M$2*LN(AE320/AE319))</f>
        <v/>
      </c>
      <c r="AT320" s="9">
        <f>IF(OR($S320="",$S319=""),"",$N$2*LN(AF320/AF319))</f>
        <v/>
      </c>
      <c r="AV320" s="9">
        <f>IF($AH320="","",$AY$16+$AY$4*AI320+$AY$5*AJ320+$AY$6*AK320+$AY$7*AL320+$AY$8*AM320+$AY$9*AN320+$AY$10*AO320+$AY$11*AP320+$AY$12*AQ320+$AY$13*AR320+$AY$14*AS320+$AY$15*AT320)</f>
        <v/>
      </c>
      <c r="BC320" s="10">
        <f>IF((ROW()-6)&lt;=$Q$3,INDEX(LINEST(AH261:AH320,AI261:AT320,TRUE,TRUE),1,13)*$Q$4,"")</f>
        <v/>
      </c>
      <c r="BD320" s="9">
        <f>IF((ROW()-6)&lt;=$Q$3,INDEX(LINEST(AH261:AH320,AI261:AT320,TRUE,TRUE),1,12),"")</f>
        <v/>
      </c>
      <c r="BE320" s="9">
        <f>IF((ROW()-6)&lt;=$Q$3,INDEX(LINEST(AH261:AH320,AI261:AT320,TRUE,TRUE),1,11),"")</f>
        <v/>
      </c>
      <c r="BF320" s="9">
        <f>IF((ROW()-6)&lt;=$Q$3,INDEX(LINEST(AH261:AH320,AI261:AT320,TRUE,TRUE),1,10),"")</f>
        <v/>
      </c>
      <c r="BG320" s="9">
        <f>IF((ROW()-6)&lt;=$Q$3,INDEX(LINEST(AH261:AH320,AI261:AT320,TRUE,TRUE),1,9),"")</f>
        <v/>
      </c>
      <c r="BH320" s="9">
        <f>IF((ROW()-6)&lt;=$Q$3,INDEX(LINEST(AH261:AH320,AI261:AT320,TRUE,TRUE),1,8),"")</f>
        <v/>
      </c>
      <c r="BI320" s="9">
        <f>IF((ROW()-6)&lt;=$Q$3,INDEX(LINEST(AH261:AH320,AI261:AT320,TRUE,TRUE),1,7),"")</f>
        <v/>
      </c>
      <c r="BJ320" s="9">
        <f>IF((ROW()-6)&lt;=$Q$3,INDEX(LINEST(AH261:AH320,AI261:AT320,TRUE,TRUE),1,6),"")</f>
        <v/>
      </c>
      <c r="BK320" s="9">
        <f>IF((ROW()-6)&lt;=$Q$3,INDEX(LINEST(AH261:AH320,AI261:AT320,TRUE,TRUE),1,5),"")</f>
        <v/>
      </c>
      <c r="BL320" s="9">
        <f>IF((ROW()-6)&lt;=$Q$3,INDEX(LINEST(AH261:AH320,AI261:AT320,TRUE,TRUE),1,4),"")</f>
        <v/>
      </c>
      <c r="BM320" s="9">
        <f>IF((ROW()-6)&lt;=$Q$3,INDEX(LINEST(AH261:AH320,AI261:AT320,TRUE,TRUE),1,3),"")</f>
        <v/>
      </c>
      <c r="BN320" s="9">
        <f>IF((ROW()-6)&lt;=$Q$3,INDEX(LINEST(AH261:AH320,AI261:AT320,TRUE,TRUE),1,2),"")</f>
        <v/>
      </c>
      <c r="BO320" s="9">
        <f>IF((ROW()-6)&lt;=$Q$3,INDEX(LINEST(AH261:AH320,AI261:AT320,TRUE,TRUE),1,1),"")</f>
        <v/>
      </c>
      <c r="BP320" s="10">
        <f>IF((ROW()-6)&lt;=$Q$3,INDEX(LINEST(AH261:AH320,AI261:AT320,TRUE,TRUE),3,1),"")</f>
        <v/>
      </c>
      <c r="BR320" s="9">
        <f>IF(AND((ROW()-6)&lt;=$Q$3,ISNUMBER(BC319)),BC319/$Q$4+BD319*AI320+BE319*AJ320+BF319*AK320+BG319*AL320+BH319*AM320+BI319*AN320+BJ319*AO320+BK319*AP320+BL319*AQ320+BM319*AR320+BN319*AS320+BO319*AT320,"")</f>
        <v/>
      </c>
      <c r="BS320">
        <f>IF(ISNUMBER(BR320),AVERAGE(AH260:AH319),"")</f>
        <v/>
      </c>
      <c r="BT320">
        <f>IF(ISNUMBER(BR320),(AH320-BR320)^2,"")</f>
        <v/>
      </c>
      <c r="BU320">
        <f>IF(ISNUMBER(BR320),AH320^2,"")</f>
        <v/>
      </c>
      <c r="BV320">
        <f>IF(ISNUMBER(BR320),(AH320-BS320)^2,"")</f>
        <v/>
      </c>
    </row>
    <row r="321">
      <c r="O321">
        <f>IF($R321="","",CHOOSE($Q$2,YEAR(R321)*12+MONTH(R321),INT((R321-2)/7),YEAR(R321)*4+ROUNDUP(MONTH(R321)/3)))</f>
        <v/>
      </c>
      <c r="P321">
        <f>IF($R321="","",IF($R322="",1,IF(O321&lt;&gt;O322,1,0)))</f>
        <v/>
      </c>
      <c r="Q321">
        <f>IF(P321=1,SUM($P$7:P321),"")</f>
        <v/>
      </c>
      <c r="R321">
        <f>IF($A321="","",IF(ISNUMBER($A321),$A321,IFERROR(DATEVALUE($A321),NA())))</f>
        <v/>
      </c>
      <c r="S321" s="7">
        <f>IFERROR(INDEX($R$7:$R$60000,MATCH(ROW()-6,$Q$7:$Q$60000,0)),"")</f>
        <v/>
      </c>
      <c r="T321">
        <f>IFERROR(INDEX($B$7:$B$60000,MATCH(ROW()-6,$Q$7:$Q$60000,0)),"")</f>
        <v/>
      </c>
      <c r="U321">
        <f>IFERROR(INDEX($C$7:$C$60000,MATCH(ROW()-6,$Q$7:$Q$60000,0)),"")</f>
        <v/>
      </c>
      <c r="V321">
        <f>IFERROR(INDEX($D$7:$D$60000,MATCH(ROW()-6,$Q$7:$Q$60000,0)),"")</f>
        <v/>
      </c>
      <c r="W321">
        <f>IFERROR(INDEX($E$7:$E$60000,MATCH(ROW()-6,$Q$7:$Q$60000,0)),"")</f>
        <v/>
      </c>
      <c r="X321">
        <f>IFERROR(INDEX($F$7:$F$60000,MATCH(ROW()-6,$Q$7:$Q$60000,0)),"")</f>
        <v/>
      </c>
      <c r="Y321">
        <f>IFERROR(INDEX($G$7:$G$60000,MATCH(ROW()-6,$Q$7:$Q$60000,0)),"")</f>
        <v/>
      </c>
      <c r="Z321">
        <f>IFERROR(INDEX($H$7:$H$60000,MATCH(ROW()-6,$Q$7:$Q$60000,0)),"")</f>
        <v/>
      </c>
      <c r="AA321">
        <f>IFERROR(INDEX($I$7:$I$60000,MATCH(ROW()-6,$Q$7:$Q$60000,0)),"")</f>
        <v/>
      </c>
      <c r="AB321">
        <f>IFERROR(INDEX($J$7:$J$60000,MATCH(ROW()-6,$Q$7:$Q$60000,0)),"")</f>
        <v/>
      </c>
      <c r="AC321">
        <f>IFERROR(INDEX($K$7:$K$60000,MATCH(ROW()-6,$Q$7:$Q$60000,0)),"")</f>
        <v/>
      </c>
      <c r="AD321">
        <f>IFERROR(INDEX($L$7:$L$60000,MATCH(ROW()-6,$Q$7:$Q$60000,0)),"")</f>
        <v/>
      </c>
      <c r="AE321">
        <f>IFERROR(INDEX($M$7:$M$60000,MATCH(ROW()-6,$Q$7:$Q$60000,0)),"")</f>
        <v/>
      </c>
      <c r="AF321">
        <f>IFERROR(INDEX($N$7:$N$60000,MATCH(ROW()-6,$Q$7:$Q$60000,0)),"")</f>
        <v/>
      </c>
      <c r="AH321" s="9">
        <f>IF(OR($S321="",$S320=""),"",LN($T321/$T320))</f>
        <v/>
      </c>
      <c r="AI321" s="9">
        <f>IF(OR($S321="",$S320=""),"",$C$2*LN(U321/U320))</f>
        <v/>
      </c>
      <c r="AJ321" s="9">
        <f>IF(OR($S321="",$S320=""),"",$D$2*(V321-V320))</f>
        <v/>
      </c>
      <c r="AK321" s="9">
        <f>IF(OR($S321="",$S320=""),"",$E$2*(W321-W320))</f>
        <v/>
      </c>
      <c r="AL321" s="9">
        <f>IF(OR($S321="",$S320=""),"",$F$2*LN(X321/X320))</f>
        <v/>
      </c>
      <c r="AM321" s="9">
        <f>IF(OR($S321="",$S320=""),"",$G$2*(Y321-Y320))</f>
        <v/>
      </c>
      <c r="AN321" s="9">
        <f>IF(OR($S321="",$S320=""),"",$H$2*LN(Z321/Z320))</f>
        <v/>
      </c>
      <c r="AO321" s="9">
        <f>IF(OR($S321="",$S320=""),"",$I$2*(AA321-AA320))</f>
        <v/>
      </c>
      <c r="AP321" s="9">
        <f>IF(OR($S321="",$S320=""),"",$J$2*LN(AB321/AB320))</f>
        <v/>
      </c>
      <c r="AQ321" s="9">
        <f>IF(OR($S321="",$S320=""),"",$K$2*(AC321-AC320))</f>
        <v/>
      </c>
      <c r="AR321" s="9">
        <f>IF(OR($S321="",$S320=""),"",$L$2*LN(AD321/AD320))</f>
        <v/>
      </c>
      <c r="AS321" s="9">
        <f>IF(OR($S321="",$S320=""),"",$M$2*LN(AE321/AE320))</f>
        <v/>
      </c>
      <c r="AT321" s="9">
        <f>IF(OR($S321="",$S320=""),"",$N$2*LN(AF321/AF320))</f>
        <v/>
      </c>
      <c r="AV321" s="9">
        <f>IF($AH321="","",$AY$16+$AY$4*AI321+$AY$5*AJ321+$AY$6*AK321+$AY$7*AL321+$AY$8*AM321+$AY$9*AN321+$AY$10*AO321+$AY$11*AP321+$AY$12*AQ321+$AY$13*AR321+$AY$14*AS321+$AY$15*AT321)</f>
        <v/>
      </c>
      <c r="BC321" s="10">
        <f>IF((ROW()-6)&lt;=$Q$3,INDEX(LINEST(AH262:AH321,AI262:AT321,TRUE,TRUE),1,13)*$Q$4,"")</f>
        <v/>
      </c>
      <c r="BD321" s="9">
        <f>IF((ROW()-6)&lt;=$Q$3,INDEX(LINEST(AH262:AH321,AI262:AT321,TRUE,TRUE),1,12),"")</f>
        <v/>
      </c>
      <c r="BE321" s="9">
        <f>IF((ROW()-6)&lt;=$Q$3,INDEX(LINEST(AH262:AH321,AI262:AT321,TRUE,TRUE),1,11),"")</f>
        <v/>
      </c>
      <c r="BF321" s="9">
        <f>IF((ROW()-6)&lt;=$Q$3,INDEX(LINEST(AH262:AH321,AI262:AT321,TRUE,TRUE),1,10),"")</f>
        <v/>
      </c>
      <c r="BG321" s="9">
        <f>IF((ROW()-6)&lt;=$Q$3,INDEX(LINEST(AH262:AH321,AI262:AT321,TRUE,TRUE),1,9),"")</f>
        <v/>
      </c>
      <c r="BH321" s="9">
        <f>IF((ROW()-6)&lt;=$Q$3,INDEX(LINEST(AH262:AH321,AI262:AT321,TRUE,TRUE),1,8),"")</f>
        <v/>
      </c>
      <c r="BI321" s="9">
        <f>IF((ROW()-6)&lt;=$Q$3,INDEX(LINEST(AH262:AH321,AI262:AT321,TRUE,TRUE),1,7),"")</f>
        <v/>
      </c>
      <c r="BJ321" s="9">
        <f>IF((ROW()-6)&lt;=$Q$3,INDEX(LINEST(AH262:AH321,AI262:AT321,TRUE,TRUE),1,6),"")</f>
        <v/>
      </c>
      <c r="BK321" s="9">
        <f>IF((ROW()-6)&lt;=$Q$3,INDEX(LINEST(AH262:AH321,AI262:AT321,TRUE,TRUE),1,5),"")</f>
        <v/>
      </c>
      <c r="BL321" s="9">
        <f>IF((ROW()-6)&lt;=$Q$3,INDEX(LINEST(AH262:AH321,AI262:AT321,TRUE,TRUE),1,4),"")</f>
        <v/>
      </c>
      <c r="BM321" s="9">
        <f>IF((ROW()-6)&lt;=$Q$3,INDEX(LINEST(AH262:AH321,AI262:AT321,TRUE,TRUE),1,3),"")</f>
        <v/>
      </c>
      <c r="BN321" s="9">
        <f>IF((ROW()-6)&lt;=$Q$3,INDEX(LINEST(AH262:AH321,AI262:AT321,TRUE,TRUE),1,2),"")</f>
        <v/>
      </c>
      <c r="BO321" s="9">
        <f>IF((ROW()-6)&lt;=$Q$3,INDEX(LINEST(AH262:AH321,AI262:AT321,TRUE,TRUE),1,1),"")</f>
        <v/>
      </c>
      <c r="BP321" s="10">
        <f>IF((ROW()-6)&lt;=$Q$3,INDEX(LINEST(AH262:AH321,AI262:AT321,TRUE,TRUE),3,1),"")</f>
        <v/>
      </c>
      <c r="BR321" s="9">
        <f>IF(AND((ROW()-6)&lt;=$Q$3,ISNUMBER(BC320)),BC320/$Q$4+BD320*AI321+BE320*AJ321+BF320*AK321+BG320*AL321+BH320*AM321+BI320*AN321+BJ320*AO321+BK320*AP321+BL320*AQ321+BM320*AR321+BN320*AS321+BO320*AT321,"")</f>
        <v/>
      </c>
      <c r="BS321">
        <f>IF(ISNUMBER(BR321),AVERAGE(AH261:AH320),"")</f>
        <v/>
      </c>
      <c r="BT321">
        <f>IF(ISNUMBER(BR321),(AH321-BR321)^2,"")</f>
        <v/>
      </c>
      <c r="BU321">
        <f>IF(ISNUMBER(BR321),AH321^2,"")</f>
        <v/>
      </c>
      <c r="BV321">
        <f>IF(ISNUMBER(BR321),(AH321-BS321)^2,"")</f>
        <v/>
      </c>
    </row>
    <row r="322">
      <c r="O322">
        <f>IF($R322="","",CHOOSE($Q$2,YEAR(R322)*12+MONTH(R322),INT((R322-2)/7),YEAR(R322)*4+ROUNDUP(MONTH(R322)/3)))</f>
        <v/>
      </c>
      <c r="P322">
        <f>IF($R322="","",IF($R323="",1,IF(O322&lt;&gt;O323,1,0)))</f>
        <v/>
      </c>
      <c r="Q322">
        <f>IF(P322=1,SUM($P$7:P322),"")</f>
        <v/>
      </c>
      <c r="R322">
        <f>IF($A322="","",IF(ISNUMBER($A322),$A322,IFERROR(DATEVALUE($A322),NA())))</f>
        <v/>
      </c>
      <c r="S322" s="7">
        <f>IFERROR(INDEX($R$7:$R$60000,MATCH(ROW()-6,$Q$7:$Q$60000,0)),"")</f>
        <v/>
      </c>
      <c r="T322">
        <f>IFERROR(INDEX($B$7:$B$60000,MATCH(ROW()-6,$Q$7:$Q$60000,0)),"")</f>
        <v/>
      </c>
      <c r="U322">
        <f>IFERROR(INDEX($C$7:$C$60000,MATCH(ROW()-6,$Q$7:$Q$60000,0)),"")</f>
        <v/>
      </c>
      <c r="V322">
        <f>IFERROR(INDEX($D$7:$D$60000,MATCH(ROW()-6,$Q$7:$Q$60000,0)),"")</f>
        <v/>
      </c>
      <c r="W322">
        <f>IFERROR(INDEX($E$7:$E$60000,MATCH(ROW()-6,$Q$7:$Q$60000,0)),"")</f>
        <v/>
      </c>
      <c r="X322">
        <f>IFERROR(INDEX($F$7:$F$60000,MATCH(ROW()-6,$Q$7:$Q$60000,0)),"")</f>
        <v/>
      </c>
      <c r="Y322">
        <f>IFERROR(INDEX($G$7:$G$60000,MATCH(ROW()-6,$Q$7:$Q$60000,0)),"")</f>
        <v/>
      </c>
      <c r="Z322">
        <f>IFERROR(INDEX($H$7:$H$60000,MATCH(ROW()-6,$Q$7:$Q$60000,0)),"")</f>
        <v/>
      </c>
      <c r="AA322">
        <f>IFERROR(INDEX($I$7:$I$60000,MATCH(ROW()-6,$Q$7:$Q$60000,0)),"")</f>
        <v/>
      </c>
      <c r="AB322">
        <f>IFERROR(INDEX($J$7:$J$60000,MATCH(ROW()-6,$Q$7:$Q$60000,0)),"")</f>
        <v/>
      </c>
      <c r="AC322">
        <f>IFERROR(INDEX($K$7:$K$60000,MATCH(ROW()-6,$Q$7:$Q$60000,0)),"")</f>
        <v/>
      </c>
      <c r="AD322">
        <f>IFERROR(INDEX($L$7:$L$60000,MATCH(ROW()-6,$Q$7:$Q$60000,0)),"")</f>
        <v/>
      </c>
      <c r="AE322">
        <f>IFERROR(INDEX($M$7:$M$60000,MATCH(ROW()-6,$Q$7:$Q$60000,0)),"")</f>
        <v/>
      </c>
      <c r="AF322">
        <f>IFERROR(INDEX($N$7:$N$60000,MATCH(ROW()-6,$Q$7:$Q$60000,0)),"")</f>
        <v/>
      </c>
      <c r="AH322" s="9">
        <f>IF(OR($S322="",$S321=""),"",LN($T322/$T321))</f>
        <v/>
      </c>
      <c r="AI322" s="9">
        <f>IF(OR($S322="",$S321=""),"",$C$2*LN(U322/U321))</f>
        <v/>
      </c>
      <c r="AJ322" s="9">
        <f>IF(OR($S322="",$S321=""),"",$D$2*(V322-V321))</f>
        <v/>
      </c>
      <c r="AK322" s="9">
        <f>IF(OR($S322="",$S321=""),"",$E$2*(W322-W321))</f>
        <v/>
      </c>
      <c r="AL322" s="9">
        <f>IF(OR($S322="",$S321=""),"",$F$2*LN(X322/X321))</f>
        <v/>
      </c>
      <c r="AM322" s="9">
        <f>IF(OR($S322="",$S321=""),"",$G$2*(Y322-Y321))</f>
        <v/>
      </c>
      <c r="AN322" s="9">
        <f>IF(OR($S322="",$S321=""),"",$H$2*LN(Z322/Z321))</f>
        <v/>
      </c>
      <c r="AO322" s="9">
        <f>IF(OR($S322="",$S321=""),"",$I$2*(AA322-AA321))</f>
        <v/>
      </c>
      <c r="AP322" s="9">
        <f>IF(OR($S322="",$S321=""),"",$J$2*LN(AB322/AB321))</f>
        <v/>
      </c>
      <c r="AQ322" s="9">
        <f>IF(OR($S322="",$S321=""),"",$K$2*(AC322-AC321))</f>
        <v/>
      </c>
      <c r="AR322" s="9">
        <f>IF(OR($S322="",$S321=""),"",$L$2*LN(AD322/AD321))</f>
        <v/>
      </c>
      <c r="AS322" s="9">
        <f>IF(OR($S322="",$S321=""),"",$M$2*LN(AE322/AE321))</f>
        <v/>
      </c>
      <c r="AT322" s="9">
        <f>IF(OR($S322="",$S321=""),"",$N$2*LN(AF322/AF321))</f>
        <v/>
      </c>
      <c r="AV322" s="9">
        <f>IF($AH322="","",$AY$16+$AY$4*AI322+$AY$5*AJ322+$AY$6*AK322+$AY$7*AL322+$AY$8*AM322+$AY$9*AN322+$AY$10*AO322+$AY$11*AP322+$AY$12*AQ322+$AY$13*AR322+$AY$14*AS322+$AY$15*AT322)</f>
        <v/>
      </c>
      <c r="BC322" s="10">
        <f>IF((ROW()-6)&lt;=$Q$3,INDEX(LINEST(AH263:AH322,AI263:AT322,TRUE,TRUE),1,13)*$Q$4,"")</f>
        <v/>
      </c>
      <c r="BD322" s="9">
        <f>IF((ROW()-6)&lt;=$Q$3,INDEX(LINEST(AH263:AH322,AI263:AT322,TRUE,TRUE),1,12),"")</f>
        <v/>
      </c>
      <c r="BE322" s="9">
        <f>IF((ROW()-6)&lt;=$Q$3,INDEX(LINEST(AH263:AH322,AI263:AT322,TRUE,TRUE),1,11),"")</f>
        <v/>
      </c>
      <c r="BF322" s="9">
        <f>IF((ROW()-6)&lt;=$Q$3,INDEX(LINEST(AH263:AH322,AI263:AT322,TRUE,TRUE),1,10),"")</f>
        <v/>
      </c>
      <c r="BG322" s="9">
        <f>IF((ROW()-6)&lt;=$Q$3,INDEX(LINEST(AH263:AH322,AI263:AT322,TRUE,TRUE),1,9),"")</f>
        <v/>
      </c>
      <c r="BH322" s="9">
        <f>IF((ROW()-6)&lt;=$Q$3,INDEX(LINEST(AH263:AH322,AI263:AT322,TRUE,TRUE),1,8),"")</f>
        <v/>
      </c>
      <c r="BI322" s="9">
        <f>IF((ROW()-6)&lt;=$Q$3,INDEX(LINEST(AH263:AH322,AI263:AT322,TRUE,TRUE),1,7),"")</f>
        <v/>
      </c>
      <c r="BJ322" s="9">
        <f>IF((ROW()-6)&lt;=$Q$3,INDEX(LINEST(AH263:AH322,AI263:AT322,TRUE,TRUE),1,6),"")</f>
        <v/>
      </c>
      <c r="BK322" s="9">
        <f>IF((ROW()-6)&lt;=$Q$3,INDEX(LINEST(AH263:AH322,AI263:AT322,TRUE,TRUE),1,5),"")</f>
        <v/>
      </c>
      <c r="BL322" s="9">
        <f>IF((ROW()-6)&lt;=$Q$3,INDEX(LINEST(AH263:AH322,AI263:AT322,TRUE,TRUE),1,4),"")</f>
        <v/>
      </c>
      <c r="BM322" s="9">
        <f>IF((ROW()-6)&lt;=$Q$3,INDEX(LINEST(AH263:AH322,AI263:AT322,TRUE,TRUE),1,3),"")</f>
        <v/>
      </c>
      <c r="BN322" s="9">
        <f>IF((ROW()-6)&lt;=$Q$3,INDEX(LINEST(AH263:AH322,AI263:AT322,TRUE,TRUE),1,2),"")</f>
        <v/>
      </c>
      <c r="BO322" s="9">
        <f>IF((ROW()-6)&lt;=$Q$3,INDEX(LINEST(AH263:AH322,AI263:AT322,TRUE,TRUE),1,1),"")</f>
        <v/>
      </c>
      <c r="BP322" s="10">
        <f>IF((ROW()-6)&lt;=$Q$3,INDEX(LINEST(AH263:AH322,AI263:AT322,TRUE,TRUE),3,1),"")</f>
        <v/>
      </c>
      <c r="BR322" s="9">
        <f>IF(AND((ROW()-6)&lt;=$Q$3,ISNUMBER(BC321)),BC321/$Q$4+BD321*AI322+BE321*AJ322+BF321*AK322+BG321*AL322+BH321*AM322+BI321*AN322+BJ321*AO322+BK321*AP322+BL321*AQ322+BM321*AR322+BN321*AS322+BO321*AT322,"")</f>
        <v/>
      </c>
      <c r="BS322">
        <f>IF(ISNUMBER(BR322),AVERAGE(AH262:AH321),"")</f>
        <v/>
      </c>
      <c r="BT322">
        <f>IF(ISNUMBER(BR322),(AH322-BR322)^2,"")</f>
        <v/>
      </c>
      <c r="BU322">
        <f>IF(ISNUMBER(BR322),AH322^2,"")</f>
        <v/>
      </c>
      <c r="BV322">
        <f>IF(ISNUMBER(BR322),(AH322-BS322)^2,"")</f>
        <v/>
      </c>
    </row>
    <row r="323">
      <c r="O323">
        <f>IF($R323="","",CHOOSE($Q$2,YEAR(R323)*12+MONTH(R323),INT((R323-2)/7),YEAR(R323)*4+ROUNDUP(MONTH(R323)/3)))</f>
        <v/>
      </c>
      <c r="P323">
        <f>IF($R323="","",IF($R324="",1,IF(O323&lt;&gt;O324,1,0)))</f>
        <v/>
      </c>
      <c r="Q323">
        <f>IF(P323=1,SUM($P$7:P323),"")</f>
        <v/>
      </c>
      <c r="R323">
        <f>IF($A323="","",IF(ISNUMBER($A323),$A323,IFERROR(DATEVALUE($A323),NA())))</f>
        <v/>
      </c>
      <c r="S323" s="7">
        <f>IFERROR(INDEX($R$7:$R$60000,MATCH(ROW()-6,$Q$7:$Q$60000,0)),"")</f>
        <v/>
      </c>
      <c r="T323">
        <f>IFERROR(INDEX($B$7:$B$60000,MATCH(ROW()-6,$Q$7:$Q$60000,0)),"")</f>
        <v/>
      </c>
      <c r="U323">
        <f>IFERROR(INDEX($C$7:$C$60000,MATCH(ROW()-6,$Q$7:$Q$60000,0)),"")</f>
        <v/>
      </c>
      <c r="V323">
        <f>IFERROR(INDEX($D$7:$D$60000,MATCH(ROW()-6,$Q$7:$Q$60000,0)),"")</f>
        <v/>
      </c>
      <c r="W323">
        <f>IFERROR(INDEX($E$7:$E$60000,MATCH(ROW()-6,$Q$7:$Q$60000,0)),"")</f>
        <v/>
      </c>
      <c r="X323">
        <f>IFERROR(INDEX($F$7:$F$60000,MATCH(ROW()-6,$Q$7:$Q$60000,0)),"")</f>
        <v/>
      </c>
      <c r="Y323">
        <f>IFERROR(INDEX($G$7:$G$60000,MATCH(ROW()-6,$Q$7:$Q$60000,0)),"")</f>
        <v/>
      </c>
      <c r="Z323">
        <f>IFERROR(INDEX($H$7:$H$60000,MATCH(ROW()-6,$Q$7:$Q$60000,0)),"")</f>
        <v/>
      </c>
      <c r="AA323">
        <f>IFERROR(INDEX($I$7:$I$60000,MATCH(ROW()-6,$Q$7:$Q$60000,0)),"")</f>
        <v/>
      </c>
      <c r="AB323">
        <f>IFERROR(INDEX($J$7:$J$60000,MATCH(ROW()-6,$Q$7:$Q$60000,0)),"")</f>
        <v/>
      </c>
      <c r="AC323">
        <f>IFERROR(INDEX($K$7:$K$60000,MATCH(ROW()-6,$Q$7:$Q$60000,0)),"")</f>
        <v/>
      </c>
      <c r="AD323">
        <f>IFERROR(INDEX($L$7:$L$60000,MATCH(ROW()-6,$Q$7:$Q$60000,0)),"")</f>
        <v/>
      </c>
      <c r="AE323">
        <f>IFERROR(INDEX($M$7:$M$60000,MATCH(ROW()-6,$Q$7:$Q$60000,0)),"")</f>
        <v/>
      </c>
      <c r="AF323">
        <f>IFERROR(INDEX($N$7:$N$60000,MATCH(ROW()-6,$Q$7:$Q$60000,0)),"")</f>
        <v/>
      </c>
      <c r="AH323" s="9">
        <f>IF(OR($S323="",$S322=""),"",LN($T323/$T322))</f>
        <v/>
      </c>
      <c r="AI323" s="9">
        <f>IF(OR($S323="",$S322=""),"",$C$2*LN(U323/U322))</f>
        <v/>
      </c>
      <c r="AJ323" s="9">
        <f>IF(OR($S323="",$S322=""),"",$D$2*(V323-V322))</f>
        <v/>
      </c>
      <c r="AK323" s="9">
        <f>IF(OR($S323="",$S322=""),"",$E$2*(W323-W322))</f>
        <v/>
      </c>
      <c r="AL323" s="9">
        <f>IF(OR($S323="",$S322=""),"",$F$2*LN(X323/X322))</f>
        <v/>
      </c>
      <c r="AM323" s="9">
        <f>IF(OR($S323="",$S322=""),"",$G$2*(Y323-Y322))</f>
        <v/>
      </c>
      <c r="AN323" s="9">
        <f>IF(OR($S323="",$S322=""),"",$H$2*LN(Z323/Z322))</f>
        <v/>
      </c>
      <c r="AO323" s="9">
        <f>IF(OR($S323="",$S322=""),"",$I$2*(AA323-AA322))</f>
        <v/>
      </c>
      <c r="AP323" s="9">
        <f>IF(OR($S323="",$S322=""),"",$J$2*LN(AB323/AB322))</f>
        <v/>
      </c>
      <c r="AQ323" s="9">
        <f>IF(OR($S323="",$S322=""),"",$K$2*(AC323-AC322))</f>
        <v/>
      </c>
      <c r="AR323" s="9">
        <f>IF(OR($S323="",$S322=""),"",$L$2*LN(AD323/AD322))</f>
        <v/>
      </c>
      <c r="AS323" s="9">
        <f>IF(OR($S323="",$S322=""),"",$M$2*LN(AE323/AE322))</f>
        <v/>
      </c>
      <c r="AT323" s="9">
        <f>IF(OR($S323="",$S322=""),"",$N$2*LN(AF323/AF322))</f>
        <v/>
      </c>
      <c r="AV323" s="9">
        <f>IF($AH323="","",$AY$16+$AY$4*AI323+$AY$5*AJ323+$AY$6*AK323+$AY$7*AL323+$AY$8*AM323+$AY$9*AN323+$AY$10*AO323+$AY$11*AP323+$AY$12*AQ323+$AY$13*AR323+$AY$14*AS323+$AY$15*AT323)</f>
        <v/>
      </c>
      <c r="BC323" s="10">
        <f>IF((ROW()-6)&lt;=$Q$3,INDEX(LINEST(AH264:AH323,AI264:AT323,TRUE,TRUE),1,13)*$Q$4,"")</f>
        <v/>
      </c>
      <c r="BD323" s="9">
        <f>IF((ROW()-6)&lt;=$Q$3,INDEX(LINEST(AH264:AH323,AI264:AT323,TRUE,TRUE),1,12),"")</f>
        <v/>
      </c>
      <c r="BE323" s="9">
        <f>IF((ROW()-6)&lt;=$Q$3,INDEX(LINEST(AH264:AH323,AI264:AT323,TRUE,TRUE),1,11),"")</f>
        <v/>
      </c>
      <c r="BF323" s="9">
        <f>IF((ROW()-6)&lt;=$Q$3,INDEX(LINEST(AH264:AH323,AI264:AT323,TRUE,TRUE),1,10),"")</f>
        <v/>
      </c>
      <c r="BG323" s="9">
        <f>IF((ROW()-6)&lt;=$Q$3,INDEX(LINEST(AH264:AH323,AI264:AT323,TRUE,TRUE),1,9),"")</f>
        <v/>
      </c>
      <c r="BH323" s="9">
        <f>IF((ROW()-6)&lt;=$Q$3,INDEX(LINEST(AH264:AH323,AI264:AT323,TRUE,TRUE),1,8),"")</f>
        <v/>
      </c>
      <c r="BI323" s="9">
        <f>IF((ROW()-6)&lt;=$Q$3,INDEX(LINEST(AH264:AH323,AI264:AT323,TRUE,TRUE),1,7),"")</f>
        <v/>
      </c>
      <c r="BJ323" s="9">
        <f>IF((ROW()-6)&lt;=$Q$3,INDEX(LINEST(AH264:AH323,AI264:AT323,TRUE,TRUE),1,6),"")</f>
        <v/>
      </c>
      <c r="BK323" s="9">
        <f>IF((ROW()-6)&lt;=$Q$3,INDEX(LINEST(AH264:AH323,AI264:AT323,TRUE,TRUE),1,5),"")</f>
        <v/>
      </c>
      <c r="BL323" s="9">
        <f>IF((ROW()-6)&lt;=$Q$3,INDEX(LINEST(AH264:AH323,AI264:AT323,TRUE,TRUE),1,4),"")</f>
        <v/>
      </c>
      <c r="BM323" s="9">
        <f>IF((ROW()-6)&lt;=$Q$3,INDEX(LINEST(AH264:AH323,AI264:AT323,TRUE,TRUE),1,3),"")</f>
        <v/>
      </c>
      <c r="BN323" s="9">
        <f>IF((ROW()-6)&lt;=$Q$3,INDEX(LINEST(AH264:AH323,AI264:AT323,TRUE,TRUE),1,2),"")</f>
        <v/>
      </c>
      <c r="BO323" s="9">
        <f>IF((ROW()-6)&lt;=$Q$3,INDEX(LINEST(AH264:AH323,AI264:AT323,TRUE,TRUE),1,1),"")</f>
        <v/>
      </c>
      <c r="BP323" s="10">
        <f>IF((ROW()-6)&lt;=$Q$3,INDEX(LINEST(AH264:AH323,AI264:AT323,TRUE,TRUE),3,1),"")</f>
        <v/>
      </c>
      <c r="BR323" s="9">
        <f>IF(AND((ROW()-6)&lt;=$Q$3,ISNUMBER(BC322)),BC322/$Q$4+BD322*AI323+BE322*AJ323+BF322*AK323+BG322*AL323+BH322*AM323+BI322*AN323+BJ322*AO323+BK322*AP323+BL322*AQ323+BM322*AR323+BN322*AS323+BO322*AT323,"")</f>
        <v/>
      </c>
      <c r="BS323">
        <f>IF(ISNUMBER(BR323),AVERAGE(AH263:AH322),"")</f>
        <v/>
      </c>
      <c r="BT323">
        <f>IF(ISNUMBER(BR323),(AH323-BR323)^2,"")</f>
        <v/>
      </c>
      <c r="BU323">
        <f>IF(ISNUMBER(BR323),AH323^2,"")</f>
        <v/>
      </c>
      <c r="BV323">
        <f>IF(ISNUMBER(BR323),(AH323-BS323)^2,"")</f>
        <v/>
      </c>
    </row>
    <row r="324">
      <c r="O324">
        <f>IF($R324="","",CHOOSE($Q$2,YEAR(R324)*12+MONTH(R324),INT((R324-2)/7),YEAR(R324)*4+ROUNDUP(MONTH(R324)/3)))</f>
        <v/>
      </c>
      <c r="P324">
        <f>IF($R324="","",IF($R325="",1,IF(O324&lt;&gt;O325,1,0)))</f>
        <v/>
      </c>
      <c r="Q324">
        <f>IF(P324=1,SUM($P$7:P324),"")</f>
        <v/>
      </c>
      <c r="R324">
        <f>IF($A324="","",IF(ISNUMBER($A324),$A324,IFERROR(DATEVALUE($A324),NA())))</f>
        <v/>
      </c>
      <c r="S324" s="7">
        <f>IFERROR(INDEX($R$7:$R$60000,MATCH(ROW()-6,$Q$7:$Q$60000,0)),"")</f>
        <v/>
      </c>
      <c r="T324">
        <f>IFERROR(INDEX($B$7:$B$60000,MATCH(ROW()-6,$Q$7:$Q$60000,0)),"")</f>
        <v/>
      </c>
      <c r="U324">
        <f>IFERROR(INDEX($C$7:$C$60000,MATCH(ROW()-6,$Q$7:$Q$60000,0)),"")</f>
        <v/>
      </c>
      <c r="V324">
        <f>IFERROR(INDEX($D$7:$D$60000,MATCH(ROW()-6,$Q$7:$Q$60000,0)),"")</f>
        <v/>
      </c>
      <c r="W324">
        <f>IFERROR(INDEX($E$7:$E$60000,MATCH(ROW()-6,$Q$7:$Q$60000,0)),"")</f>
        <v/>
      </c>
      <c r="X324">
        <f>IFERROR(INDEX($F$7:$F$60000,MATCH(ROW()-6,$Q$7:$Q$60000,0)),"")</f>
        <v/>
      </c>
      <c r="Y324">
        <f>IFERROR(INDEX($G$7:$G$60000,MATCH(ROW()-6,$Q$7:$Q$60000,0)),"")</f>
        <v/>
      </c>
      <c r="Z324">
        <f>IFERROR(INDEX($H$7:$H$60000,MATCH(ROW()-6,$Q$7:$Q$60000,0)),"")</f>
        <v/>
      </c>
      <c r="AA324">
        <f>IFERROR(INDEX($I$7:$I$60000,MATCH(ROW()-6,$Q$7:$Q$60000,0)),"")</f>
        <v/>
      </c>
      <c r="AB324">
        <f>IFERROR(INDEX($J$7:$J$60000,MATCH(ROW()-6,$Q$7:$Q$60000,0)),"")</f>
        <v/>
      </c>
      <c r="AC324">
        <f>IFERROR(INDEX($K$7:$K$60000,MATCH(ROW()-6,$Q$7:$Q$60000,0)),"")</f>
        <v/>
      </c>
      <c r="AD324">
        <f>IFERROR(INDEX($L$7:$L$60000,MATCH(ROW()-6,$Q$7:$Q$60000,0)),"")</f>
        <v/>
      </c>
      <c r="AE324">
        <f>IFERROR(INDEX($M$7:$M$60000,MATCH(ROW()-6,$Q$7:$Q$60000,0)),"")</f>
        <v/>
      </c>
      <c r="AF324">
        <f>IFERROR(INDEX($N$7:$N$60000,MATCH(ROW()-6,$Q$7:$Q$60000,0)),"")</f>
        <v/>
      </c>
      <c r="AH324" s="9">
        <f>IF(OR($S324="",$S323=""),"",LN($T324/$T323))</f>
        <v/>
      </c>
      <c r="AI324" s="9">
        <f>IF(OR($S324="",$S323=""),"",$C$2*LN(U324/U323))</f>
        <v/>
      </c>
      <c r="AJ324" s="9">
        <f>IF(OR($S324="",$S323=""),"",$D$2*(V324-V323))</f>
        <v/>
      </c>
      <c r="AK324" s="9">
        <f>IF(OR($S324="",$S323=""),"",$E$2*(W324-W323))</f>
        <v/>
      </c>
      <c r="AL324" s="9">
        <f>IF(OR($S324="",$S323=""),"",$F$2*LN(X324/X323))</f>
        <v/>
      </c>
      <c r="AM324" s="9">
        <f>IF(OR($S324="",$S323=""),"",$G$2*(Y324-Y323))</f>
        <v/>
      </c>
      <c r="AN324" s="9">
        <f>IF(OR($S324="",$S323=""),"",$H$2*LN(Z324/Z323))</f>
        <v/>
      </c>
      <c r="AO324" s="9">
        <f>IF(OR($S324="",$S323=""),"",$I$2*(AA324-AA323))</f>
        <v/>
      </c>
      <c r="AP324" s="9">
        <f>IF(OR($S324="",$S323=""),"",$J$2*LN(AB324/AB323))</f>
        <v/>
      </c>
      <c r="AQ324" s="9">
        <f>IF(OR($S324="",$S323=""),"",$K$2*(AC324-AC323))</f>
        <v/>
      </c>
      <c r="AR324" s="9">
        <f>IF(OR($S324="",$S323=""),"",$L$2*LN(AD324/AD323))</f>
        <v/>
      </c>
      <c r="AS324" s="9">
        <f>IF(OR($S324="",$S323=""),"",$M$2*LN(AE324/AE323))</f>
        <v/>
      </c>
      <c r="AT324" s="9">
        <f>IF(OR($S324="",$S323=""),"",$N$2*LN(AF324/AF323))</f>
        <v/>
      </c>
      <c r="AV324" s="9">
        <f>IF($AH324="","",$AY$16+$AY$4*AI324+$AY$5*AJ324+$AY$6*AK324+$AY$7*AL324+$AY$8*AM324+$AY$9*AN324+$AY$10*AO324+$AY$11*AP324+$AY$12*AQ324+$AY$13*AR324+$AY$14*AS324+$AY$15*AT324)</f>
        <v/>
      </c>
      <c r="BC324" s="10">
        <f>IF((ROW()-6)&lt;=$Q$3,INDEX(LINEST(AH265:AH324,AI265:AT324,TRUE,TRUE),1,13)*$Q$4,"")</f>
        <v/>
      </c>
      <c r="BD324" s="9">
        <f>IF((ROW()-6)&lt;=$Q$3,INDEX(LINEST(AH265:AH324,AI265:AT324,TRUE,TRUE),1,12),"")</f>
        <v/>
      </c>
      <c r="BE324" s="9">
        <f>IF((ROW()-6)&lt;=$Q$3,INDEX(LINEST(AH265:AH324,AI265:AT324,TRUE,TRUE),1,11),"")</f>
        <v/>
      </c>
      <c r="BF324" s="9">
        <f>IF((ROW()-6)&lt;=$Q$3,INDEX(LINEST(AH265:AH324,AI265:AT324,TRUE,TRUE),1,10),"")</f>
        <v/>
      </c>
      <c r="BG324" s="9">
        <f>IF((ROW()-6)&lt;=$Q$3,INDEX(LINEST(AH265:AH324,AI265:AT324,TRUE,TRUE),1,9),"")</f>
        <v/>
      </c>
      <c r="BH324" s="9">
        <f>IF((ROW()-6)&lt;=$Q$3,INDEX(LINEST(AH265:AH324,AI265:AT324,TRUE,TRUE),1,8),"")</f>
        <v/>
      </c>
      <c r="BI324" s="9">
        <f>IF((ROW()-6)&lt;=$Q$3,INDEX(LINEST(AH265:AH324,AI265:AT324,TRUE,TRUE),1,7),"")</f>
        <v/>
      </c>
      <c r="BJ324" s="9">
        <f>IF((ROW()-6)&lt;=$Q$3,INDEX(LINEST(AH265:AH324,AI265:AT324,TRUE,TRUE),1,6),"")</f>
        <v/>
      </c>
      <c r="BK324" s="9">
        <f>IF((ROW()-6)&lt;=$Q$3,INDEX(LINEST(AH265:AH324,AI265:AT324,TRUE,TRUE),1,5),"")</f>
        <v/>
      </c>
      <c r="BL324" s="9">
        <f>IF((ROW()-6)&lt;=$Q$3,INDEX(LINEST(AH265:AH324,AI265:AT324,TRUE,TRUE),1,4),"")</f>
        <v/>
      </c>
      <c r="BM324" s="9">
        <f>IF((ROW()-6)&lt;=$Q$3,INDEX(LINEST(AH265:AH324,AI265:AT324,TRUE,TRUE),1,3),"")</f>
        <v/>
      </c>
      <c r="BN324" s="9">
        <f>IF((ROW()-6)&lt;=$Q$3,INDEX(LINEST(AH265:AH324,AI265:AT324,TRUE,TRUE),1,2),"")</f>
        <v/>
      </c>
      <c r="BO324" s="9">
        <f>IF((ROW()-6)&lt;=$Q$3,INDEX(LINEST(AH265:AH324,AI265:AT324,TRUE,TRUE),1,1),"")</f>
        <v/>
      </c>
      <c r="BP324" s="10">
        <f>IF((ROW()-6)&lt;=$Q$3,INDEX(LINEST(AH265:AH324,AI265:AT324,TRUE,TRUE),3,1),"")</f>
        <v/>
      </c>
      <c r="BR324" s="9">
        <f>IF(AND((ROW()-6)&lt;=$Q$3,ISNUMBER(BC323)),BC323/$Q$4+BD323*AI324+BE323*AJ324+BF323*AK324+BG323*AL324+BH323*AM324+BI323*AN324+BJ323*AO324+BK323*AP324+BL323*AQ324+BM323*AR324+BN323*AS324+BO323*AT324,"")</f>
        <v/>
      </c>
      <c r="BS324">
        <f>IF(ISNUMBER(BR324),AVERAGE(AH264:AH323),"")</f>
        <v/>
      </c>
      <c r="BT324">
        <f>IF(ISNUMBER(BR324),(AH324-BR324)^2,"")</f>
        <v/>
      </c>
      <c r="BU324">
        <f>IF(ISNUMBER(BR324),AH324^2,"")</f>
        <v/>
      </c>
      <c r="BV324">
        <f>IF(ISNUMBER(BR324),(AH324-BS324)^2,"")</f>
        <v/>
      </c>
    </row>
    <row r="325">
      <c r="O325">
        <f>IF($R325="","",CHOOSE($Q$2,YEAR(R325)*12+MONTH(R325),INT((R325-2)/7),YEAR(R325)*4+ROUNDUP(MONTH(R325)/3)))</f>
        <v/>
      </c>
      <c r="P325">
        <f>IF($R325="","",IF($R326="",1,IF(O325&lt;&gt;O326,1,0)))</f>
        <v/>
      </c>
      <c r="Q325">
        <f>IF(P325=1,SUM($P$7:P325),"")</f>
        <v/>
      </c>
      <c r="R325">
        <f>IF($A325="","",IF(ISNUMBER($A325),$A325,IFERROR(DATEVALUE($A325),NA())))</f>
        <v/>
      </c>
      <c r="S325" s="7">
        <f>IFERROR(INDEX($R$7:$R$60000,MATCH(ROW()-6,$Q$7:$Q$60000,0)),"")</f>
        <v/>
      </c>
      <c r="T325">
        <f>IFERROR(INDEX($B$7:$B$60000,MATCH(ROW()-6,$Q$7:$Q$60000,0)),"")</f>
        <v/>
      </c>
      <c r="U325">
        <f>IFERROR(INDEX($C$7:$C$60000,MATCH(ROW()-6,$Q$7:$Q$60000,0)),"")</f>
        <v/>
      </c>
      <c r="V325">
        <f>IFERROR(INDEX($D$7:$D$60000,MATCH(ROW()-6,$Q$7:$Q$60000,0)),"")</f>
        <v/>
      </c>
      <c r="W325">
        <f>IFERROR(INDEX($E$7:$E$60000,MATCH(ROW()-6,$Q$7:$Q$60000,0)),"")</f>
        <v/>
      </c>
      <c r="X325">
        <f>IFERROR(INDEX($F$7:$F$60000,MATCH(ROW()-6,$Q$7:$Q$60000,0)),"")</f>
        <v/>
      </c>
      <c r="Y325">
        <f>IFERROR(INDEX($G$7:$G$60000,MATCH(ROW()-6,$Q$7:$Q$60000,0)),"")</f>
        <v/>
      </c>
      <c r="Z325">
        <f>IFERROR(INDEX($H$7:$H$60000,MATCH(ROW()-6,$Q$7:$Q$60000,0)),"")</f>
        <v/>
      </c>
      <c r="AA325">
        <f>IFERROR(INDEX($I$7:$I$60000,MATCH(ROW()-6,$Q$7:$Q$60000,0)),"")</f>
        <v/>
      </c>
      <c r="AB325">
        <f>IFERROR(INDEX($J$7:$J$60000,MATCH(ROW()-6,$Q$7:$Q$60000,0)),"")</f>
        <v/>
      </c>
      <c r="AC325">
        <f>IFERROR(INDEX($K$7:$K$60000,MATCH(ROW()-6,$Q$7:$Q$60000,0)),"")</f>
        <v/>
      </c>
      <c r="AD325">
        <f>IFERROR(INDEX($L$7:$L$60000,MATCH(ROW()-6,$Q$7:$Q$60000,0)),"")</f>
        <v/>
      </c>
      <c r="AE325">
        <f>IFERROR(INDEX($M$7:$M$60000,MATCH(ROW()-6,$Q$7:$Q$60000,0)),"")</f>
        <v/>
      </c>
      <c r="AF325">
        <f>IFERROR(INDEX($N$7:$N$60000,MATCH(ROW()-6,$Q$7:$Q$60000,0)),"")</f>
        <v/>
      </c>
      <c r="AH325" s="9">
        <f>IF(OR($S325="",$S324=""),"",LN($T325/$T324))</f>
        <v/>
      </c>
      <c r="AI325" s="9">
        <f>IF(OR($S325="",$S324=""),"",$C$2*LN(U325/U324))</f>
        <v/>
      </c>
      <c r="AJ325" s="9">
        <f>IF(OR($S325="",$S324=""),"",$D$2*(V325-V324))</f>
        <v/>
      </c>
      <c r="AK325" s="9">
        <f>IF(OR($S325="",$S324=""),"",$E$2*(W325-W324))</f>
        <v/>
      </c>
      <c r="AL325" s="9">
        <f>IF(OR($S325="",$S324=""),"",$F$2*LN(X325/X324))</f>
        <v/>
      </c>
      <c r="AM325" s="9">
        <f>IF(OR($S325="",$S324=""),"",$G$2*(Y325-Y324))</f>
        <v/>
      </c>
      <c r="AN325" s="9">
        <f>IF(OR($S325="",$S324=""),"",$H$2*LN(Z325/Z324))</f>
        <v/>
      </c>
      <c r="AO325" s="9">
        <f>IF(OR($S325="",$S324=""),"",$I$2*(AA325-AA324))</f>
        <v/>
      </c>
      <c r="AP325" s="9">
        <f>IF(OR($S325="",$S324=""),"",$J$2*LN(AB325/AB324))</f>
        <v/>
      </c>
      <c r="AQ325" s="9">
        <f>IF(OR($S325="",$S324=""),"",$K$2*(AC325-AC324))</f>
        <v/>
      </c>
      <c r="AR325" s="9">
        <f>IF(OR($S325="",$S324=""),"",$L$2*LN(AD325/AD324))</f>
        <v/>
      </c>
      <c r="AS325" s="9">
        <f>IF(OR($S325="",$S324=""),"",$M$2*LN(AE325/AE324))</f>
        <v/>
      </c>
      <c r="AT325" s="9">
        <f>IF(OR($S325="",$S324=""),"",$N$2*LN(AF325/AF324))</f>
        <v/>
      </c>
      <c r="AV325" s="9">
        <f>IF($AH325="","",$AY$16+$AY$4*AI325+$AY$5*AJ325+$AY$6*AK325+$AY$7*AL325+$AY$8*AM325+$AY$9*AN325+$AY$10*AO325+$AY$11*AP325+$AY$12*AQ325+$AY$13*AR325+$AY$14*AS325+$AY$15*AT325)</f>
        <v/>
      </c>
      <c r="BC325" s="10">
        <f>IF((ROW()-6)&lt;=$Q$3,INDEX(LINEST(AH266:AH325,AI266:AT325,TRUE,TRUE),1,13)*$Q$4,"")</f>
        <v/>
      </c>
      <c r="BD325" s="9">
        <f>IF((ROW()-6)&lt;=$Q$3,INDEX(LINEST(AH266:AH325,AI266:AT325,TRUE,TRUE),1,12),"")</f>
        <v/>
      </c>
      <c r="BE325" s="9">
        <f>IF((ROW()-6)&lt;=$Q$3,INDEX(LINEST(AH266:AH325,AI266:AT325,TRUE,TRUE),1,11),"")</f>
        <v/>
      </c>
      <c r="BF325" s="9">
        <f>IF((ROW()-6)&lt;=$Q$3,INDEX(LINEST(AH266:AH325,AI266:AT325,TRUE,TRUE),1,10),"")</f>
        <v/>
      </c>
      <c r="BG325" s="9">
        <f>IF((ROW()-6)&lt;=$Q$3,INDEX(LINEST(AH266:AH325,AI266:AT325,TRUE,TRUE),1,9),"")</f>
        <v/>
      </c>
      <c r="BH325" s="9">
        <f>IF((ROW()-6)&lt;=$Q$3,INDEX(LINEST(AH266:AH325,AI266:AT325,TRUE,TRUE),1,8),"")</f>
        <v/>
      </c>
      <c r="BI325" s="9">
        <f>IF((ROW()-6)&lt;=$Q$3,INDEX(LINEST(AH266:AH325,AI266:AT325,TRUE,TRUE),1,7),"")</f>
        <v/>
      </c>
      <c r="BJ325" s="9">
        <f>IF((ROW()-6)&lt;=$Q$3,INDEX(LINEST(AH266:AH325,AI266:AT325,TRUE,TRUE),1,6),"")</f>
        <v/>
      </c>
      <c r="BK325" s="9">
        <f>IF((ROW()-6)&lt;=$Q$3,INDEX(LINEST(AH266:AH325,AI266:AT325,TRUE,TRUE),1,5),"")</f>
        <v/>
      </c>
      <c r="BL325" s="9">
        <f>IF((ROW()-6)&lt;=$Q$3,INDEX(LINEST(AH266:AH325,AI266:AT325,TRUE,TRUE),1,4),"")</f>
        <v/>
      </c>
      <c r="BM325" s="9">
        <f>IF((ROW()-6)&lt;=$Q$3,INDEX(LINEST(AH266:AH325,AI266:AT325,TRUE,TRUE),1,3),"")</f>
        <v/>
      </c>
      <c r="BN325" s="9">
        <f>IF((ROW()-6)&lt;=$Q$3,INDEX(LINEST(AH266:AH325,AI266:AT325,TRUE,TRUE),1,2),"")</f>
        <v/>
      </c>
      <c r="BO325" s="9">
        <f>IF((ROW()-6)&lt;=$Q$3,INDEX(LINEST(AH266:AH325,AI266:AT325,TRUE,TRUE),1,1),"")</f>
        <v/>
      </c>
      <c r="BP325" s="10">
        <f>IF((ROW()-6)&lt;=$Q$3,INDEX(LINEST(AH266:AH325,AI266:AT325,TRUE,TRUE),3,1),"")</f>
        <v/>
      </c>
      <c r="BR325" s="9">
        <f>IF(AND((ROW()-6)&lt;=$Q$3,ISNUMBER(BC324)),BC324/$Q$4+BD324*AI325+BE324*AJ325+BF324*AK325+BG324*AL325+BH324*AM325+BI324*AN325+BJ324*AO325+BK324*AP325+BL324*AQ325+BM324*AR325+BN324*AS325+BO324*AT325,"")</f>
        <v/>
      </c>
      <c r="BS325">
        <f>IF(ISNUMBER(BR325),AVERAGE(AH265:AH324),"")</f>
        <v/>
      </c>
      <c r="BT325">
        <f>IF(ISNUMBER(BR325),(AH325-BR325)^2,"")</f>
        <v/>
      </c>
      <c r="BU325">
        <f>IF(ISNUMBER(BR325),AH325^2,"")</f>
        <v/>
      </c>
      <c r="BV325">
        <f>IF(ISNUMBER(BR325),(AH325-BS325)^2,"")</f>
        <v/>
      </c>
    </row>
    <row r="326">
      <c r="O326">
        <f>IF($R326="","",CHOOSE($Q$2,YEAR(R326)*12+MONTH(R326),INT((R326-2)/7),YEAR(R326)*4+ROUNDUP(MONTH(R326)/3)))</f>
        <v/>
      </c>
      <c r="P326">
        <f>IF($R326="","",IF($R327="",1,IF(O326&lt;&gt;O327,1,0)))</f>
        <v/>
      </c>
      <c r="Q326">
        <f>IF(P326=1,SUM($P$7:P326),"")</f>
        <v/>
      </c>
      <c r="R326">
        <f>IF($A326="","",IF(ISNUMBER($A326),$A326,IFERROR(DATEVALUE($A326),NA())))</f>
        <v/>
      </c>
      <c r="S326" s="7">
        <f>IFERROR(INDEX($R$7:$R$60000,MATCH(ROW()-6,$Q$7:$Q$60000,0)),"")</f>
        <v/>
      </c>
      <c r="T326">
        <f>IFERROR(INDEX($B$7:$B$60000,MATCH(ROW()-6,$Q$7:$Q$60000,0)),"")</f>
        <v/>
      </c>
      <c r="U326">
        <f>IFERROR(INDEX($C$7:$C$60000,MATCH(ROW()-6,$Q$7:$Q$60000,0)),"")</f>
        <v/>
      </c>
      <c r="V326">
        <f>IFERROR(INDEX($D$7:$D$60000,MATCH(ROW()-6,$Q$7:$Q$60000,0)),"")</f>
        <v/>
      </c>
      <c r="W326">
        <f>IFERROR(INDEX($E$7:$E$60000,MATCH(ROW()-6,$Q$7:$Q$60000,0)),"")</f>
        <v/>
      </c>
      <c r="X326">
        <f>IFERROR(INDEX($F$7:$F$60000,MATCH(ROW()-6,$Q$7:$Q$60000,0)),"")</f>
        <v/>
      </c>
      <c r="Y326">
        <f>IFERROR(INDEX($G$7:$G$60000,MATCH(ROW()-6,$Q$7:$Q$60000,0)),"")</f>
        <v/>
      </c>
      <c r="Z326">
        <f>IFERROR(INDEX($H$7:$H$60000,MATCH(ROW()-6,$Q$7:$Q$60000,0)),"")</f>
        <v/>
      </c>
      <c r="AA326">
        <f>IFERROR(INDEX($I$7:$I$60000,MATCH(ROW()-6,$Q$7:$Q$60000,0)),"")</f>
        <v/>
      </c>
      <c r="AB326">
        <f>IFERROR(INDEX($J$7:$J$60000,MATCH(ROW()-6,$Q$7:$Q$60000,0)),"")</f>
        <v/>
      </c>
      <c r="AC326">
        <f>IFERROR(INDEX($K$7:$K$60000,MATCH(ROW()-6,$Q$7:$Q$60000,0)),"")</f>
        <v/>
      </c>
      <c r="AD326">
        <f>IFERROR(INDEX($L$7:$L$60000,MATCH(ROW()-6,$Q$7:$Q$60000,0)),"")</f>
        <v/>
      </c>
      <c r="AE326">
        <f>IFERROR(INDEX($M$7:$M$60000,MATCH(ROW()-6,$Q$7:$Q$60000,0)),"")</f>
        <v/>
      </c>
      <c r="AF326">
        <f>IFERROR(INDEX($N$7:$N$60000,MATCH(ROW()-6,$Q$7:$Q$60000,0)),"")</f>
        <v/>
      </c>
      <c r="AH326" s="9">
        <f>IF(OR($S326="",$S325=""),"",LN($T326/$T325))</f>
        <v/>
      </c>
      <c r="AI326" s="9">
        <f>IF(OR($S326="",$S325=""),"",$C$2*LN(U326/U325))</f>
        <v/>
      </c>
      <c r="AJ326" s="9">
        <f>IF(OR($S326="",$S325=""),"",$D$2*(V326-V325))</f>
        <v/>
      </c>
      <c r="AK326" s="9">
        <f>IF(OR($S326="",$S325=""),"",$E$2*(W326-W325))</f>
        <v/>
      </c>
      <c r="AL326" s="9">
        <f>IF(OR($S326="",$S325=""),"",$F$2*LN(X326/X325))</f>
        <v/>
      </c>
      <c r="AM326" s="9">
        <f>IF(OR($S326="",$S325=""),"",$G$2*(Y326-Y325))</f>
        <v/>
      </c>
      <c r="AN326" s="9">
        <f>IF(OR($S326="",$S325=""),"",$H$2*LN(Z326/Z325))</f>
        <v/>
      </c>
      <c r="AO326" s="9">
        <f>IF(OR($S326="",$S325=""),"",$I$2*(AA326-AA325))</f>
        <v/>
      </c>
      <c r="AP326" s="9">
        <f>IF(OR($S326="",$S325=""),"",$J$2*LN(AB326/AB325))</f>
        <v/>
      </c>
      <c r="AQ326" s="9">
        <f>IF(OR($S326="",$S325=""),"",$K$2*(AC326-AC325))</f>
        <v/>
      </c>
      <c r="AR326" s="9">
        <f>IF(OR($S326="",$S325=""),"",$L$2*LN(AD326/AD325))</f>
        <v/>
      </c>
      <c r="AS326" s="9">
        <f>IF(OR($S326="",$S325=""),"",$M$2*LN(AE326/AE325))</f>
        <v/>
      </c>
      <c r="AT326" s="9">
        <f>IF(OR($S326="",$S325=""),"",$N$2*LN(AF326/AF325))</f>
        <v/>
      </c>
      <c r="AV326" s="9">
        <f>IF($AH326="","",$AY$16+$AY$4*AI326+$AY$5*AJ326+$AY$6*AK326+$AY$7*AL326+$AY$8*AM326+$AY$9*AN326+$AY$10*AO326+$AY$11*AP326+$AY$12*AQ326+$AY$13*AR326+$AY$14*AS326+$AY$15*AT326)</f>
        <v/>
      </c>
      <c r="BC326" s="10">
        <f>IF((ROW()-6)&lt;=$Q$3,INDEX(LINEST(AH267:AH326,AI267:AT326,TRUE,TRUE),1,13)*$Q$4,"")</f>
        <v/>
      </c>
      <c r="BD326" s="9">
        <f>IF((ROW()-6)&lt;=$Q$3,INDEX(LINEST(AH267:AH326,AI267:AT326,TRUE,TRUE),1,12),"")</f>
        <v/>
      </c>
      <c r="BE326" s="9">
        <f>IF((ROW()-6)&lt;=$Q$3,INDEX(LINEST(AH267:AH326,AI267:AT326,TRUE,TRUE),1,11),"")</f>
        <v/>
      </c>
      <c r="BF326" s="9">
        <f>IF((ROW()-6)&lt;=$Q$3,INDEX(LINEST(AH267:AH326,AI267:AT326,TRUE,TRUE),1,10),"")</f>
        <v/>
      </c>
      <c r="BG326" s="9">
        <f>IF((ROW()-6)&lt;=$Q$3,INDEX(LINEST(AH267:AH326,AI267:AT326,TRUE,TRUE),1,9),"")</f>
        <v/>
      </c>
      <c r="BH326" s="9">
        <f>IF((ROW()-6)&lt;=$Q$3,INDEX(LINEST(AH267:AH326,AI267:AT326,TRUE,TRUE),1,8),"")</f>
        <v/>
      </c>
      <c r="BI326" s="9">
        <f>IF((ROW()-6)&lt;=$Q$3,INDEX(LINEST(AH267:AH326,AI267:AT326,TRUE,TRUE),1,7),"")</f>
        <v/>
      </c>
      <c r="BJ326" s="9">
        <f>IF((ROW()-6)&lt;=$Q$3,INDEX(LINEST(AH267:AH326,AI267:AT326,TRUE,TRUE),1,6),"")</f>
        <v/>
      </c>
      <c r="BK326" s="9">
        <f>IF((ROW()-6)&lt;=$Q$3,INDEX(LINEST(AH267:AH326,AI267:AT326,TRUE,TRUE),1,5),"")</f>
        <v/>
      </c>
      <c r="BL326" s="9">
        <f>IF((ROW()-6)&lt;=$Q$3,INDEX(LINEST(AH267:AH326,AI267:AT326,TRUE,TRUE),1,4),"")</f>
        <v/>
      </c>
      <c r="BM326" s="9">
        <f>IF((ROW()-6)&lt;=$Q$3,INDEX(LINEST(AH267:AH326,AI267:AT326,TRUE,TRUE),1,3),"")</f>
        <v/>
      </c>
      <c r="BN326" s="9">
        <f>IF((ROW()-6)&lt;=$Q$3,INDEX(LINEST(AH267:AH326,AI267:AT326,TRUE,TRUE),1,2),"")</f>
        <v/>
      </c>
      <c r="BO326" s="9">
        <f>IF((ROW()-6)&lt;=$Q$3,INDEX(LINEST(AH267:AH326,AI267:AT326,TRUE,TRUE),1,1),"")</f>
        <v/>
      </c>
      <c r="BP326" s="10">
        <f>IF((ROW()-6)&lt;=$Q$3,INDEX(LINEST(AH267:AH326,AI267:AT326,TRUE,TRUE),3,1),"")</f>
        <v/>
      </c>
      <c r="BR326" s="9">
        <f>IF(AND((ROW()-6)&lt;=$Q$3,ISNUMBER(BC325)),BC325/$Q$4+BD325*AI326+BE325*AJ326+BF325*AK326+BG325*AL326+BH325*AM326+BI325*AN326+BJ325*AO326+BK325*AP326+BL325*AQ326+BM325*AR326+BN325*AS326+BO325*AT326,"")</f>
        <v/>
      </c>
      <c r="BS326">
        <f>IF(ISNUMBER(BR326),AVERAGE(AH266:AH325),"")</f>
        <v/>
      </c>
      <c r="BT326">
        <f>IF(ISNUMBER(BR326),(AH326-BR326)^2,"")</f>
        <v/>
      </c>
      <c r="BU326">
        <f>IF(ISNUMBER(BR326),AH326^2,"")</f>
        <v/>
      </c>
      <c r="BV326">
        <f>IF(ISNUMBER(BR326),(AH326-BS326)^2,"")</f>
        <v/>
      </c>
    </row>
    <row r="327">
      <c r="O327">
        <f>IF($R327="","",CHOOSE($Q$2,YEAR(R327)*12+MONTH(R327),INT((R327-2)/7),YEAR(R327)*4+ROUNDUP(MONTH(R327)/3)))</f>
        <v/>
      </c>
      <c r="P327">
        <f>IF($R327="","",IF($R328="",1,IF(O327&lt;&gt;O328,1,0)))</f>
        <v/>
      </c>
      <c r="Q327">
        <f>IF(P327=1,SUM($P$7:P327),"")</f>
        <v/>
      </c>
      <c r="R327">
        <f>IF($A327="","",IF(ISNUMBER($A327),$A327,IFERROR(DATEVALUE($A327),NA())))</f>
        <v/>
      </c>
      <c r="S327" s="7">
        <f>IFERROR(INDEX($R$7:$R$60000,MATCH(ROW()-6,$Q$7:$Q$60000,0)),"")</f>
        <v/>
      </c>
      <c r="T327">
        <f>IFERROR(INDEX($B$7:$B$60000,MATCH(ROW()-6,$Q$7:$Q$60000,0)),"")</f>
        <v/>
      </c>
      <c r="U327">
        <f>IFERROR(INDEX($C$7:$C$60000,MATCH(ROW()-6,$Q$7:$Q$60000,0)),"")</f>
        <v/>
      </c>
      <c r="V327">
        <f>IFERROR(INDEX($D$7:$D$60000,MATCH(ROW()-6,$Q$7:$Q$60000,0)),"")</f>
        <v/>
      </c>
      <c r="W327">
        <f>IFERROR(INDEX($E$7:$E$60000,MATCH(ROW()-6,$Q$7:$Q$60000,0)),"")</f>
        <v/>
      </c>
      <c r="X327">
        <f>IFERROR(INDEX($F$7:$F$60000,MATCH(ROW()-6,$Q$7:$Q$60000,0)),"")</f>
        <v/>
      </c>
      <c r="Y327">
        <f>IFERROR(INDEX($G$7:$G$60000,MATCH(ROW()-6,$Q$7:$Q$60000,0)),"")</f>
        <v/>
      </c>
      <c r="Z327">
        <f>IFERROR(INDEX($H$7:$H$60000,MATCH(ROW()-6,$Q$7:$Q$60000,0)),"")</f>
        <v/>
      </c>
      <c r="AA327">
        <f>IFERROR(INDEX($I$7:$I$60000,MATCH(ROW()-6,$Q$7:$Q$60000,0)),"")</f>
        <v/>
      </c>
      <c r="AB327">
        <f>IFERROR(INDEX($J$7:$J$60000,MATCH(ROW()-6,$Q$7:$Q$60000,0)),"")</f>
        <v/>
      </c>
      <c r="AC327">
        <f>IFERROR(INDEX($K$7:$K$60000,MATCH(ROW()-6,$Q$7:$Q$60000,0)),"")</f>
        <v/>
      </c>
      <c r="AD327">
        <f>IFERROR(INDEX($L$7:$L$60000,MATCH(ROW()-6,$Q$7:$Q$60000,0)),"")</f>
        <v/>
      </c>
      <c r="AE327">
        <f>IFERROR(INDEX($M$7:$M$60000,MATCH(ROW()-6,$Q$7:$Q$60000,0)),"")</f>
        <v/>
      </c>
      <c r="AF327">
        <f>IFERROR(INDEX($N$7:$N$60000,MATCH(ROW()-6,$Q$7:$Q$60000,0)),"")</f>
        <v/>
      </c>
      <c r="AH327" s="9">
        <f>IF(OR($S327="",$S326=""),"",LN($T327/$T326))</f>
        <v/>
      </c>
      <c r="AI327" s="9">
        <f>IF(OR($S327="",$S326=""),"",$C$2*LN(U327/U326))</f>
        <v/>
      </c>
      <c r="AJ327" s="9">
        <f>IF(OR($S327="",$S326=""),"",$D$2*(V327-V326))</f>
        <v/>
      </c>
      <c r="AK327" s="9">
        <f>IF(OR($S327="",$S326=""),"",$E$2*(W327-W326))</f>
        <v/>
      </c>
      <c r="AL327" s="9">
        <f>IF(OR($S327="",$S326=""),"",$F$2*LN(X327/X326))</f>
        <v/>
      </c>
      <c r="AM327" s="9">
        <f>IF(OR($S327="",$S326=""),"",$G$2*(Y327-Y326))</f>
        <v/>
      </c>
      <c r="AN327" s="9">
        <f>IF(OR($S327="",$S326=""),"",$H$2*LN(Z327/Z326))</f>
        <v/>
      </c>
      <c r="AO327" s="9">
        <f>IF(OR($S327="",$S326=""),"",$I$2*(AA327-AA326))</f>
        <v/>
      </c>
      <c r="AP327" s="9">
        <f>IF(OR($S327="",$S326=""),"",$J$2*LN(AB327/AB326))</f>
        <v/>
      </c>
      <c r="AQ327" s="9">
        <f>IF(OR($S327="",$S326=""),"",$K$2*(AC327-AC326))</f>
        <v/>
      </c>
      <c r="AR327" s="9">
        <f>IF(OR($S327="",$S326=""),"",$L$2*LN(AD327/AD326))</f>
        <v/>
      </c>
      <c r="AS327" s="9">
        <f>IF(OR($S327="",$S326=""),"",$M$2*LN(AE327/AE326))</f>
        <v/>
      </c>
      <c r="AT327" s="9">
        <f>IF(OR($S327="",$S326=""),"",$N$2*LN(AF327/AF326))</f>
        <v/>
      </c>
      <c r="AV327" s="9">
        <f>IF($AH327="","",$AY$16+$AY$4*AI327+$AY$5*AJ327+$AY$6*AK327+$AY$7*AL327+$AY$8*AM327+$AY$9*AN327+$AY$10*AO327+$AY$11*AP327+$AY$12*AQ327+$AY$13*AR327+$AY$14*AS327+$AY$15*AT327)</f>
        <v/>
      </c>
      <c r="BC327" s="10">
        <f>IF((ROW()-6)&lt;=$Q$3,INDEX(LINEST(AH268:AH327,AI268:AT327,TRUE,TRUE),1,13)*$Q$4,"")</f>
        <v/>
      </c>
      <c r="BD327" s="9">
        <f>IF((ROW()-6)&lt;=$Q$3,INDEX(LINEST(AH268:AH327,AI268:AT327,TRUE,TRUE),1,12),"")</f>
        <v/>
      </c>
      <c r="BE327" s="9">
        <f>IF((ROW()-6)&lt;=$Q$3,INDEX(LINEST(AH268:AH327,AI268:AT327,TRUE,TRUE),1,11),"")</f>
        <v/>
      </c>
      <c r="BF327" s="9">
        <f>IF((ROW()-6)&lt;=$Q$3,INDEX(LINEST(AH268:AH327,AI268:AT327,TRUE,TRUE),1,10),"")</f>
        <v/>
      </c>
      <c r="BG327" s="9">
        <f>IF((ROW()-6)&lt;=$Q$3,INDEX(LINEST(AH268:AH327,AI268:AT327,TRUE,TRUE),1,9),"")</f>
        <v/>
      </c>
      <c r="BH327" s="9">
        <f>IF((ROW()-6)&lt;=$Q$3,INDEX(LINEST(AH268:AH327,AI268:AT327,TRUE,TRUE),1,8),"")</f>
        <v/>
      </c>
      <c r="BI327" s="9">
        <f>IF((ROW()-6)&lt;=$Q$3,INDEX(LINEST(AH268:AH327,AI268:AT327,TRUE,TRUE),1,7),"")</f>
        <v/>
      </c>
      <c r="BJ327" s="9">
        <f>IF((ROW()-6)&lt;=$Q$3,INDEX(LINEST(AH268:AH327,AI268:AT327,TRUE,TRUE),1,6),"")</f>
        <v/>
      </c>
      <c r="BK327" s="9">
        <f>IF((ROW()-6)&lt;=$Q$3,INDEX(LINEST(AH268:AH327,AI268:AT327,TRUE,TRUE),1,5),"")</f>
        <v/>
      </c>
      <c r="BL327" s="9">
        <f>IF((ROW()-6)&lt;=$Q$3,INDEX(LINEST(AH268:AH327,AI268:AT327,TRUE,TRUE),1,4),"")</f>
        <v/>
      </c>
      <c r="BM327" s="9">
        <f>IF((ROW()-6)&lt;=$Q$3,INDEX(LINEST(AH268:AH327,AI268:AT327,TRUE,TRUE),1,3),"")</f>
        <v/>
      </c>
      <c r="BN327" s="9">
        <f>IF((ROW()-6)&lt;=$Q$3,INDEX(LINEST(AH268:AH327,AI268:AT327,TRUE,TRUE),1,2),"")</f>
        <v/>
      </c>
      <c r="BO327" s="9">
        <f>IF((ROW()-6)&lt;=$Q$3,INDEX(LINEST(AH268:AH327,AI268:AT327,TRUE,TRUE),1,1),"")</f>
        <v/>
      </c>
      <c r="BP327" s="10">
        <f>IF((ROW()-6)&lt;=$Q$3,INDEX(LINEST(AH268:AH327,AI268:AT327,TRUE,TRUE),3,1),"")</f>
        <v/>
      </c>
      <c r="BR327" s="9">
        <f>IF(AND((ROW()-6)&lt;=$Q$3,ISNUMBER(BC326)),BC326/$Q$4+BD326*AI327+BE326*AJ327+BF326*AK327+BG326*AL327+BH326*AM327+BI326*AN327+BJ326*AO327+BK326*AP327+BL326*AQ327+BM326*AR327+BN326*AS327+BO326*AT327,"")</f>
        <v/>
      </c>
      <c r="BS327">
        <f>IF(ISNUMBER(BR327),AVERAGE(AH267:AH326),"")</f>
        <v/>
      </c>
      <c r="BT327">
        <f>IF(ISNUMBER(BR327),(AH327-BR327)^2,"")</f>
        <v/>
      </c>
      <c r="BU327">
        <f>IF(ISNUMBER(BR327),AH327^2,"")</f>
        <v/>
      </c>
      <c r="BV327">
        <f>IF(ISNUMBER(BR327),(AH327-BS327)^2,"")</f>
        <v/>
      </c>
    </row>
    <row r="328">
      <c r="O328">
        <f>IF($R328="","",CHOOSE($Q$2,YEAR(R328)*12+MONTH(R328),INT((R328-2)/7),YEAR(R328)*4+ROUNDUP(MONTH(R328)/3)))</f>
        <v/>
      </c>
      <c r="P328">
        <f>IF($R328="","",IF($R329="",1,IF(O328&lt;&gt;O329,1,0)))</f>
        <v/>
      </c>
      <c r="Q328">
        <f>IF(P328=1,SUM($P$7:P328),"")</f>
        <v/>
      </c>
      <c r="R328">
        <f>IF($A328="","",IF(ISNUMBER($A328),$A328,IFERROR(DATEVALUE($A328),NA())))</f>
        <v/>
      </c>
      <c r="S328" s="7">
        <f>IFERROR(INDEX($R$7:$R$60000,MATCH(ROW()-6,$Q$7:$Q$60000,0)),"")</f>
        <v/>
      </c>
      <c r="T328">
        <f>IFERROR(INDEX($B$7:$B$60000,MATCH(ROW()-6,$Q$7:$Q$60000,0)),"")</f>
        <v/>
      </c>
      <c r="U328">
        <f>IFERROR(INDEX($C$7:$C$60000,MATCH(ROW()-6,$Q$7:$Q$60000,0)),"")</f>
        <v/>
      </c>
      <c r="V328">
        <f>IFERROR(INDEX($D$7:$D$60000,MATCH(ROW()-6,$Q$7:$Q$60000,0)),"")</f>
        <v/>
      </c>
      <c r="W328">
        <f>IFERROR(INDEX($E$7:$E$60000,MATCH(ROW()-6,$Q$7:$Q$60000,0)),"")</f>
        <v/>
      </c>
      <c r="X328">
        <f>IFERROR(INDEX($F$7:$F$60000,MATCH(ROW()-6,$Q$7:$Q$60000,0)),"")</f>
        <v/>
      </c>
      <c r="Y328">
        <f>IFERROR(INDEX($G$7:$G$60000,MATCH(ROW()-6,$Q$7:$Q$60000,0)),"")</f>
        <v/>
      </c>
      <c r="Z328">
        <f>IFERROR(INDEX($H$7:$H$60000,MATCH(ROW()-6,$Q$7:$Q$60000,0)),"")</f>
        <v/>
      </c>
      <c r="AA328">
        <f>IFERROR(INDEX($I$7:$I$60000,MATCH(ROW()-6,$Q$7:$Q$60000,0)),"")</f>
        <v/>
      </c>
      <c r="AB328">
        <f>IFERROR(INDEX($J$7:$J$60000,MATCH(ROW()-6,$Q$7:$Q$60000,0)),"")</f>
        <v/>
      </c>
      <c r="AC328">
        <f>IFERROR(INDEX($K$7:$K$60000,MATCH(ROW()-6,$Q$7:$Q$60000,0)),"")</f>
        <v/>
      </c>
      <c r="AD328">
        <f>IFERROR(INDEX($L$7:$L$60000,MATCH(ROW()-6,$Q$7:$Q$60000,0)),"")</f>
        <v/>
      </c>
      <c r="AE328">
        <f>IFERROR(INDEX($M$7:$M$60000,MATCH(ROW()-6,$Q$7:$Q$60000,0)),"")</f>
        <v/>
      </c>
      <c r="AF328">
        <f>IFERROR(INDEX($N$7:$N$60000,MATCH(ROW()-6,$Q$7:$Q$60000,0)),"")</f>
        <v/>
      </c>
      <c r="AH328" s="9">
        <f>IF(OR($S328="",$S327=""),"",LN($T328/$T327))</f>
        <v/>
      </c>
      <c r="AI328" s="9">
        <f>IF(OR($S328="",$S327=""),"",$C$2*LN(U328/U327))</f>
        <v/>
      </c>
      <c r="AJ328" s="9">
        <f>IF(OR($S328="",$S327=""),"",$D$2*(V328-V327))</f>
        <v/>
      </c>
      <c r="AK328" s="9">
        <f>IF(OR($S328="",$S327=""),"",$E$2*(W328-W327))</f>
        <v/>
      </c>
      <c r="AL328" s="9">
        <f>IF(OR($S328="",$S327=""),"",$F$2*LN(X328/X327))</f>
        <v/>
      </c>
      <c r="AM328" s="9">
        <f>IF(OR($S328="",$S327=""),"",$G$2*(Y328-Y327))</f>
        <v/>
      </c>
      <c r="AN328" s="9">
        <f>IF(OR($S328="",$S327=""),"",$H$2*LN(Z328/Z327))</f>
        <v/>
      </c>
      <c r="AO328" s="9">
        <f>IF(OR($S328="",$S327=""),"",$I$2*(AA328-AA327))</f>
        <v/>
      </c>
      <c r="AP328" s="9">
        <f>IF(OR($S328="",$S327=""),"",$J$2*LN(AB328/AB327))</f>
        <v/>
      </c>
      <c r="AQ328" s="9">
        <f>IF(OR($S328="",$S327=""),"",$K$2*(AC328-AC327))</f>
        <v/>
      </c>
      <c r="AR328" s="9">
        <f>IF(OR($S328="",$S327=""),"",$L$2*LN(AD328/AD327))</f>
        <v/>
      </c>
      <c r="AS328" s="9">
        <f>IF(OR($S328="",$S327=""),"",$M$2*LN(AE328/AE327))</f>
        <v/>
      </c>
      <c r="AT328" s="9">
        <f>IF(OR($S328="",$S327=""),"",$N$2*LN(AF328/AF327))</f>
        <v/>
      </c>
      <c r="AV328" s="9">
        <f>IF($AH328="","",$AY$16+$AY$4*AI328+$AY$5*AJ328+$AY$6*AK328+$AY$7*AL328+$AY$8*AM328+$AY$9*AN328+$AY$10*AO328+$AY$11*AP328+$AY$12*AQ328+$AY$13*AR328+$AY$14*AS328+$AY$15*AT328)</f>
        <v/>
      </c>
      <c r="BC328" s="10">
        <f>IF((ROW()-6)&lt;=$Q$3,INDEX(LINEST(AH269:AH328,AI269:AT328,TRUE,TRUE),1,13)*$Q$4,"")</f>
        <v/>
      </c>
      <c r="BD328" s="9">
        <f>IF((ROW()-6)&lt;=$Q$3,INDEX(LINEST(AH269:AH328,AI269:AT328,TRUE,TRUE),1,12),"")</f>
        <v/>
      </c>
      <c r="BE328" s="9">
        <f>IF((ROW()-6)&lt;=$Q$3,INDEX(LINEST(AH269:AH328,AI269:AT328,TRUE,TRUE),1,11),"")</f>
        <v/>
      </c>
      <c r="BF328" s="9">
        <f>IF((ROW()-6)&lt;=$Q$3,INDEX(LINEST(AH269:AH328,AI269:AT328,TRUE,TRUE),1,10),"")</f>
        <v/>
      </c>
      <c r="BG328" s="9">
        <f>IF((ROW()-6)&lt;=$Q$3,INDEX(LINEST(AH269:AH328,AI269:AT328,TRUE,TRUE),1,9),"")</f>
        <v/>
      </c>
      <c r="BH328" s="9">
        <f>IF((ROW()-6)&lt;=$Q$3,INDEX(LINEST(AH269:AH328,AI269:AT328,TRUE,TRUE),1,8),"")</f>
        <v/>
      </c>
      <c r="BI328" s="9">
        <f>IF((ROW()-6)&lt;=$Q$3,INDEX(LINEST(AH269:AH328,AI269:AT328,TRUE,TRUE),1,7),"")</f>
        <v/>
      </c>
      <c r="BJ328" s="9">
        <f>IF((ROW()-6)&lt;=$Q$3,INDEX(LINEST(AH269:AH328,AI269:AT328,TRUE,TRUE),1,6),"")</f>
        <v/>
      </c>
      <c r="BK328" s="9">
        <f>IF((ROW()-6)&lt;=$Q$3,INDEX(LINEST(AH269:AH328,AI269:AT328,TRUE,TRUE),1,5),"")</f>
        <v/>
      </c>
      <c r="BL328" s="9">
        <f>IF((ROW()-6)&lt;=$Q$3,INDEX(LINEST(AH269:AH328,AI269:AT328,TRUE,TRUE),1,4),"")</f>
        <v/>
      </c>
      <c r="BM328" s="9">
        <f>IF((ROW()-6)&lt;=$Q$3,INDEX(LINEST(AH269:AH328,AI269:AT328,TRUE,TRUE),1,3),"")</f>
        <v/>
      </c>
      <c r="BN328" s="9">
        <f>IF((ROW()-6)&lt;=$Q$3,INDEX(LINEST(AH269:AH328,AI269:AT328,TRUE,TRUE),1,2),"")</f>
        <v/>
      </c>
      <c r="BO328" s="9">
        <f>IF((ROW()-6)&lt;=$Q$3,INDEX(LINEST(AH269:AH328,AI269:AT328,TRUE,TRUE),1,1),"")</f>
        <v/>
      </c>
      <c r="BP328" s="10">
        <f>IF((ROW()-6)&lt;=$Q$3,INDEX(LINEST(AH269:AH328,AI269:AT328,TRUE,TRUE),3,1),"")</f>
        <v/>
      </c>
      <c r="BR328" s="9">
        <f>IF(AND((ROW()-6)&lt;=$Q$3,ISNUMBER(BC327)),BC327/$Q$4+BD327*AI328+BE327*AJ328+BF327*AK328+BG327*AL328+BH327*AM328+BI327*AN328+BJ327*AO328+BK327*AP328+BL327*AQ328+BM327*AR328+BN327*AS328+BO327*AT328,"")</f>
        <v/>
      </c>
      <c r="BS328">
        <f>IF(ISNUMBER(BR328),AVERAGE(AH268:AH327),"")</f>
        <v/>
      </c>
      <c r="BT328">
        <f>IF(ISNUMBER(BR328),(AH328-BR328)^2,"")</f>
        <v/>
      </c>
      <c r="BU328">
        <f>IF(ISNUMBER(BR328),AH328^2,"")</f>
        <v/>
      </c>
      <c r="BV328">
        <f>IF(ISNUMBER(BR328),(AH328-BS328)^2,"")</f>
        <v/>
      </c>
    </row>
    <row r="329">
      <c r="O329">
        <f>IF($R329="","",CHOOSE($Q$2,YEAR(R329)*12+MONTH(R329),INT((R329-2)/7),YEAR(R329)*4+ROUNDUP(MONTH(R329)/3)))</f>
        <v/>
      </c>
      <c r="P329">
        <f>IF($R329="","",IF($R330="",1,IF(O329&lt;&gt;O330,1,0)))</f>
        <v/>
      </c>
      <c r="Q329">
        <f>IF(P329=1,SUM($P$7:P329),"")</f>
        <v/>
      </c>
      <c r="R329">
        <f>IF($A329="","",IF(ISNUMBER($A329),$A329,IFERROR(DATEVALUE($A329),NA())))</f>
        <v/>
      </c>
      <c r="S329" s="7">
        <f>IFERROR(INDEX($R$7:$R$60000,MATCH(ROW()-6,$Q$7:$Q$60000,0)),"")</f>
        <v/>
      </c>
      <c r="T329">
        <f>IFERROR(INDEX($B$7:$B$60000,MATCH(ROW()-6,$Q$7:$Q$60000,0)),"")</f>
        <v/>
      </c>
      <c r="U329">
        <f>IFERROR(INDEX($C$7:$C$60000,MATCH(ROW()-6,$Q$7:$Q$60000,0)),"")</f>
        <v/>
      </c>
      <c r="V329">
        <f>IFERROR(INDEX($D$7:$D$60000,MATCH(ROW()-6,$Q$7:$Q$60000,0)),"")</f>
        <v/>
      </c>
      <c r="W329">
        <f>IFERROR(INDEX($E$7:$E$60000,MATCH(ROW()-6,$Q$7:$Q$60000,0)),"")</f>
        <v/>
      </c>
      <c r="X329">
        <f>IFERROR(INDEX($F$7:$F$60000,MATCH(ROW()-6,$Q$7:$Q$60000,0)),"")</f>
        <v/>
      </c>
      <c r="Y329">
        <f>IFERROR(INDEX($G$7:$G$60000,MATCH(ROW()-6,$Q$7:$Q$60000,0)),"")</f>
        <v/>
      </c>
      <c r="Z329">
        <f>IFERROR(INDEX($H$7:$H$60000,MATCH(ROW()-6,$Q$7:$Q$60000,0)),"")</f>
        <v/>
      </c>
      <c r="AA329">
        <f>IFERROR(INDEX($I$7:$I$60000,MATCH(ROW()-6,$Q$7:$Q$60000,0)),"")</f>
        <v/>
      </c>
      <c r="AB329">
        <f>IFERROR(INDEX($J$7:$J$60000,MATCH(ROW()-6,$Q$7:$Q$60000,0)),"")</f>
        <v/>
      </c>
      <c r="AC329">
        <f>IFERROR(INDEX($K$7:$K$60000,MATCH(ROW()-6,$Q$7:$Q$60000,0)),"")</f>
        <v/>
      </c>
      <c r="AD329">
        <f>IFERROR(INDEX($L$7:$L$60000,MATCH(ROW()-6,$Q$7:$Q$60000,0)),"")</f>
        <v/>
      </c>
      <c r="AE329">
        <f>IFERROR(INDEX($M$7:$M$60000,MATCH(ROW()-6,$Q$7:$Q$60000,0)),"")</f>
        <v/>
      </c>
      <c r="AF329">
        <f>IFERROR(INDEX($N$7:$N$60000,MATCH(ROW()-6,$Q$7:$Q$60000,0)),"")</f>
        <v/>
      </c>
      <c r="AH329" s="9">
        <f>IF(OR($S329="",$S328=""),"",LN($T329/$T328))</f>
        <v/>
      </c>
      <c r="AI329" s="9">
        <f>IF(OR($S329="",$S328=""),"",$C$2*LN(U329/U328))</f>
        <v/>
      </c>
      <c r="AJ329" s="9">
        <f>IF(OR($S329="",$S328=""),"",$D$2*(V329-V328))</f>
        <v/>
      </c>
      <c r="AK329" s="9">
        <f>IF(OR($S329="",$S328=""),"",$E$2*(W329-W328))</f>
        <v/>
      </c>
      <c r="AL329" s="9">
        <f>IF(OR($S329="",$S328=""),"",$F$2*LN(X329/X328))</f>
        <v/>
      </c>
      <c r="AM329" s="9">
        <f>IF(OR($S329="",$S328=""),"",$G$2*(Y329-Y328))</f>
        <v/>
      </c>
      <c r="AN329" s="9">
        <f>IF(OR($S329="",$S328=""),"",$H$2*LN(Z329/Z328))</f>
        <v/>
      </c>
      <c r="AO329" s="9">
        <f>IF(OR($S329="",$S328=""),"",$I$2*(AA329-AA328))</f>
        <v/>
      </c>
      <c r="AP329" s="9">
        <f>IF(OR($S329="",$S328=""),"",$J$2*LN(AB329/AB328))</f>
        <v/>
      </c>
      <c r="AQ329" s="9">
        <f>IF(OR($S329="",$S328=""),"",$K$2*(AC329-AC328))</f>
        <v/>
      </c>
      <c r="AR329" s="9">
        <f>IF(OR($S329="",$S328=""),"",$L$2*LN(AD329/AD328))</f>
        <v/>
      </c>
      <c r="AS329" s="9">
        <f>IF(OR($S329="",$S328=""),"",$M$2*LN(AE329/AE328))</f>
        <v/>
      </c>
      <c r="AT329" s="9">
        <f>IF(OR($S329="",$S328=""),"",$N$2*LN(AF329/AF328))</f>
        <v/>
      </c>
      <c r="AV329" s="9">
        <f>IF($AH329="","",$AY$16+$AY$4*AI329+$AY$5*AJ329+$AY$6*AK329+$AY$7*AL329+$AY$8*AM329+$AY$9*AN329+$AY$10*AO329+$AY$11*AP329+$AY$12*AQ329+$AY$13*AR329+$AY$14*AS329+$AY$15*AT329)</f>
        <v/>
      </c>
      <c r="BC329" s="10">
        <f>IF((ROW()-6)&lt;=$Q$3,INDEX(LINEST(AH270:AH329,AI270:AT329,TRUE,TRUE),1,13)*$Q$4,"")</f>
        <v/>
      </c>
      <c r="BD329" s="9">
        <f>IF((ROW()-6)&lt;=$Q$3,INDEX(LINEST(AH270:AH329,AI270:AT329,TRUE,TRUE),1,12),"")</f>
        <v/>
      </c>
      <c r="BE329" s="9">
        <f>IF((ROW()-6)&lt;=$Q$3,INDEX(LINEST(AH270:AH329,AI270:AT329,TRUE,TRUE),1,11),"")</f>
        <v/>
      </c>
      <c r="BF329" s="9">
        <f>IF((ROW()-6)&lt;=$Q$3,INDEX(LINEST(AH270:AH329,AI270:AT329,TRUE,TRUE),1,10),"")</f>
        <v/>
      </c>
      <c r="BG329" s="9">
        <f>IF((ROW()-6)&lt;=$Q$3,INDEX(LINEST(AH270:AH329,AI270:AT329,TRUE,TRUE),1,9),"")</f>
        <v/>
      </c>
      <c r="BH329" s="9">
        <f>IF((ROW()-6)&lt;=$Q$3,INDEX(LINEST(AH270:AH329,AI270:AT329,TRUE,TRUE),1,8),"")</f>
        <v/>
      </c>
      <c r="BI329" s="9">
        <f>IF((ROW()-6)&lt;=$Q$3,INDEX(LINEST(AH270:AH329,AI270:AT329,TRUE,TRUE),1,7),"")</f>
        <v/>
      </c>
      <c r="BJ329" s="9">
        <f>IF((ROW()-6)&lt;=$Q$3,INDEX(LINEST(AH270:AH329,AI270:AT329,TRUE,TRUE),1,6),"")</f>
        <v/>
      </c>
      <c r="BK329" s="9">
        <f>IF((ROW()-6)&lt;=$Q$3,INDEX(LINEST(AH270:AH329,AI270:AT329,TRUE,TRUE),1,5),"")</f>
        <v/>
      </c>
      <c r="BL329" s="9">
        <f>IF((ROW()-6)&lt;=$Q$3,INDEX(LINEST(AH270:AH329,AI270:AT329,TRUE,TRUE),1,4),"")</f>
        <v/>
      </c>
      <c r="BM329" s="9">
        <f>IF((ROW()-6)&lt;=$Q$3,INDEX(LINEST(AH270:AH329,AI270:AT329,TRUE,TRUE),1,3),"")</f>
        <v/>
      </c>
      <c r="BN329" s="9">
        <f>IF((ROW()-6)&lt;=$Q$3,INDEX(LINEST(AH270:AH329,AI270:AT329,TRUE,TRUE),1,2),"")</f>
        <v/>
      </c>
      <c r="BO329" s="9">
        <f>IF((ROW()-6)&lt;=$Q$3,INDEX(LINEST(AH270:AH329,AI270:AT329,TRUE,TRUE),1,1),"")</f>
        <v/>
      </c>
      <c r="BP329" s="10">
        <f>IF((ROW()-6)&lt;=$Q$3,INDEX(LINEST(AH270:AH329,AI270:AT329,TRUE,TRUE),3,1),"")</f>
        <v/>
      </c>
      <c r="BR329" s="9">
        <f>IF(AND((ROW()-6)&lt;=$Q$3,ISNUMBER(BC328)),BC328/$Q$4+BD328*AI329+BE328*AJ329+BF328*AK329+BG328*AL329+BH328*AM329+BI328*AN329+BJ328*AO329+BK328*AP329+BL328*AQ329+BM328*AR329+BN328*AS329+BO328*AT329,"")</f>
        <v/>
      </c>
      <c r="BS329">
        <f>IF(ISNUMBER(BR329),AVERAGE(AH269:AH328),"")</f>
        <v/>
      </c>
      <c r="BT329">
        <f>IF(ISNUMBER(BR329),(AH329-BR329)^2,"")</f>
        <v/>
      </c>
      <c r="BU329">
        <f>IF(ISNUMBER(BR329),AH329^2,"")</f>
        <v/>
      </c>
      <c r="BV329">
        <f>IF(ISNUMBER(BR329),(AH329-BS329)^2,"")</f>
        <v/>
      </c>
    </row>
    <row r="330">
      <c r="O330">
        <f>IF($R330="","",CHOOSE($Q$2,YEAR(R330)*12+MONTH(R330),INT((R330-2)/7),YEAR(R330)*4+ROUNDUP(MONTH(R330)/3)))</f>
        <v/>
      </c>
      <c r="P330">
        <f>IF($R330="","",IF($R331="",1,IF(O330&lt;&gt;O331,1,0)))</f>
        <v/>
      </c>
      <c r="Q330">
        <f>IF(P330=1,SUM($P$7:P330),"")</f>
        <v/>
      </c>
      <c r="R330">
        <f>IF($A330="","",IF(ISNUMBER($A330),$A330,IFERROR(DATEVALUE($A330),NA())))</f>
        <v/>
      </c>
      <c r="S330" s="7">
        <f>IFERROR(INDEX($R$7:$R$60000,MATCH(ROW()-6,$Q$7:$Q$60000,0)),"")</f>
        <v/>
      </c>
      <c r="T330">
        <f>IFERROR(INDEX($B$7:$B$60000,MATCH(ROW()-6,$Q$7:$Q$60000,0)),"")</f>
        <v/>
      </c>
      <c r="U330">
        <f>IFERROR(INDEX($C$7:$C$60000,MATCH(ROW()-6,$Q$7:$Q$60000,0)),"")</f>
        <v/>
      </c>
      <c r="V330">
        <f>IFERROR(INDEX($D$7:$D$60000,MATCH(ROW()-6,$Q$7:$Q$60000,0)),"")</f>
        <v/>
      </c>
      <c r="W330">
        <f>IFERROR(INDEX($E$7:$E$60000,MATCH(ROW()-6,$Q$7:$Q$60000,0)),"")</f>
        <v/>
      </c>
      <c r="X330">
        <f>IFERROR(INDEX($F$7:$F$60000,MATCH(ROW()-6,$Q$7:$Q$60000,0)),"")</f>
        <v/>
      </c>
      <c r="Y330">
        <f>IFERROR(INDEX($G$7:$G$60000,MATCH(ROW()-6,$Q$7:$Q$60000,0)),"")</f>
        <v/>
      </c>
      <c r="Z330">
        <f>IFERROR(INDEX($H$7:$H$60000,MATCH(ROW()-6,$Q$7:$Q$60000,0)),"")</f>
        <v/>
      </c>
      <c r="AA330">
        <f>IFERROR(INDEX($I$7:$I$60000,MATCH(ROW()-6,$Q$7:$Q$60000,0)),"")</f>
        <v/>
      </c>
      <c r="AB330">
        <f>IFERROR(INDEX($J$7:$J$60000,MATCH(ROW()-6,$Q$7:$Q$60000,0)),"")</f>
        <v/>
      </c>
      <c r="AC330">
        <f>IFERROR(INDEX($K$7:$K$60000,MATCH(ROW()-6,$Q$7:$Q$60000,0)),"")</f>
        <v/>
      </c>
      <c r="AD330">
        <f>IFERROR(INDEX($L$7:$L$60000,MATCH(ROW()-6,$Q$7:$Q$60000,0)),"")</f>
        <v/>
      </c>
      <c r="AE330">
        <f>IFERROR(INDEX($M$7:$M$60000,MATCH(ROW()-6,$Q$7:$Q$60000,0)),"")</f>
        <v/>
      </c>
      <c r="AF330">
        <f>IFERROR(INDEX($N$7:$N$60000,MATCH(ROW()-6,$Q$7:$Q$60000,0)),"")</f>
        <v/>
      </c>
      <c r="AH330" s="9">
        <f>IF(OR($S330="",$S329=""),"",LN($T330/$T329))</f>
        <v/>
      </c>
      <c r="AI330" s="9">
        <f>IF(OR($S330="",$S329=""),"",$C$2*LN(U330/U329))</f>
        <v/>
      </c>
      <c r="AJ330" s="9">
        <f>IF(OR($S330="",$S329=""),"",$D$2*(V330-V329))</f>
        <v/>
      </c>
      <c r="AK330" s="9">
        <f>IF(OR($S330="",$S329=""),"",$E$2*(W330-W329))</f>
        <v/>
      </c>
      <c r="AL330" s="9">
        <f>IF(OR($S330="",$S329=""),"",$F$2*LN(X330/X329))</f>
        <v/>
      </c>
      <c r="AM330" s="9">
        <f>IF(OR($S330="",$S329=""),"",$G$2*(Y330-Y329))</f>
        <v/>
      </c>
      <c r="AN330" s="9">
        <f>IF(OR($S330="",$S329=""),"",$H$2*LN(Z330/Z329))</f>
        <v/>
      </c>
      <c r="AO330" s="9">
        <f>IF(OR($S330="",$S329=""),"",$I$2*(AA330-AA329))</f>
        <v/>
      </c>
      <c r="AP330" s="9">
        <f>IF(OR($S330="",$S329=""),"",$J$2*LN(AB330/AB329))</f>
        <v/>
      </c>
      <c r="AQ330" s="9">
        <f>IF(OR($S330="",$S329=""),"",$K$2*(AC330-AC329))</f>
        <v/>
      </c>
      <c r="AR330" s="9">
        <f>IF(OR($S330="",$S329=""),"",$L$2*LN(AD330/AD329))</f>
        <v/>
      </c>
      <c r="AS330" s="9">
        <f>IF(OR($S330="",$S329=""),"",$M$2*LN(AE330/AE329))</f>
        <v/>
      </c>
      <c r="AT330" s="9">
        <f>IF(OR($S330="",$S329=""),"",$N$2*LN(AF330/AF329))</f>
        <v/>
      </c>
      <c r="AV330" s="9">
        <f>IF($AH330="","",$AY$16+$AY$4*AI330+$AY$5*AJ330+$AY$6*AK330+$AY$7*AL330+$AY$8*AM330+$AY$9*AN330+$AY$10*AO330+$AY$11*AP330+$AY$12*AQ330+$AY$13*AR330+$AY$14*AS330+$AY$15*AT330)</f>
        <v/>
      </c>
      <c r="BC330" s="10">
        <f>IF((ROW()-6)&lt;=$Q$3,INDEX(LINEST(AH271:AH330,AI271:AT330,TRUE,TRUE),1,13)*$Q$4,"")</f>
        <v/>
      </c>
      <c r="BD330" s="9">
        <f>IF((ROW()-6)&lt;=$Q$3,INDEX(LINEST(AH271:AH330,AI271:AT330,TRUE,TRUE),1,12),"")</f>
        <v/>
      </c>
      <c r="BE330" s="9">
        <f>IF((ROW()-6)&lt;=$Q$3,INDEX(LINEST(AH271:AH330,AI271:AT330,TRUE,TRUE),1,11),"")</f>
        <v/>
      </c>
      <c r="BF330" s="9">
        <f>IF((ROW()-6)&lt;=$Q$3,INDEX(LINEST(AH271:AH330,AI271:AT330,TRUE,TRUE),1,10),"")</f>
        <v/>
      </c>
      <c r="BG330" s="9">
        <f>IF((ROW()-6)&lt;=$Q$3,INDEX(LINEST(AH271:AH330,AI271:AT330,TRUE,TRUE),1,9),"")</f>
        <v/>
      </c>
      <c r="BH330" s="9">
        <f>IF((ROW()-6)&lt;=$Q$3,INDEX(LINEST(AH271:AH330,AI271:AT330,TRUE,TRUE),1,8),"")</f>
        <v/>
      </c>
      <c r="BI330" s="9">
        <f>IF((ROW()-6)&lt;=$Q$3,INDEX(LINEST(AH271:AH330,AI271:AT330,TRUE,TRUE),1,7),"")</f>
        <v/>
      </c>
      <c r="BJ330" s="9">
        <f>IF((ROW()-6)&lt;=$Q$3,INDEX(LINEST(AH271:AH330,AI271:AT330,TRUE,TRUE),1,6),"")</f>
        <v/>
      </c>
      <c r="BK330" s="9">
        <f>IF((ROW()-6)&lt;=$Q$3,INDEX(LINEST(AH271:AH330,AI271:AT330,TRUE,TRUE),1,5),"")</f>
        <v/>
      </c>
      <c r="BL330" s="9">
        <f>IF((ROW()-6)&lt;=$Q$3,INDEX(LINEST(AH271:AH330,AI271:AT330,TRUE,TRUE),1,4),"")</f>
        <v/>
      </c>
      <c r="BM330" s="9">
        <f>IF((ROW()-6)&lt;=$Q$3,INDEX(LINEST(AH271:AH330,AI271:AT330,TRUE,TRUE),1,3),"")</f>
        <v/>
      </c>
      <c r="BN330" s="9">
        <f>IF((ROW()-6)&lt;=$Q$3,INDEX(LINEST(AH271:AH330,AI271:AT330,TRUE,TRUE),1,2),"")</f>
        <v/>
      </c>
      <c r="BO330" s="9">
        <f>IF((ROW()-6)&lt;=$Q$3,INDEX(LINEST(AH271:AH330,AI271:AT330,TRUE,TRUE),1,1),"")</f>
        <v/>
      </c>
      <c r="BP330" s="10">
        <f>IF((ROW()-6)&lt;=$Q$3,INDEX(LINEST(AH271:AH330,AI271:AT330,TRUE,TRUE),3,1),"")</f>
        <v/>
      </c>
      <c r="BR330" s="9">
        <f>IF(AND((ROW()-6)&lt;=$Q$3,ISNUMBER(BC329)),BC329/$Q$4+BD329*AI330+BE329*AJ330+BF329*AK330+BG329*AL330+BH329*AM330+BI329*AN330+BJ329*AO330+BK329*AP330+BL329*AQ330+BM329*AR330+BN329*AS330+BO329*AT330,"")</f>
        <v/>
      </c>
      <c r="BS330">
        <f>IF(ISNUMBER(BR330),AVERAGE(AH270:AH329),"")</f>
        <v/>
      </c>
      <c r="BT330">
        <f>IF(ISNUMBER(BR330),(AH330-BR330)^2,"")</f>
        <v/>
      </c>
      <c r="BU330">
        <f>IF(ISNUMBER(BR330),AH330^2,"")</f>
        <v/>
      </c>
      <c r="BV330">
        <f>IF(ISNUMBER(BR330),(AH330-BS330)^2,"")</f>
        <v/>
      </c>
    </row>
    <row r="331">
      <c r="O331">
        <f>IF($R331="","",CHOOSE($Q$2,YEAR(R331)*12+MONTH(R331),INT((R331-2)/7),YEAR(R331)*4+ROUNDUP(MONTH(R331)/3)))</f>
        <v/>
      </c>
      <c r="P331">
        <f>IF($R331="","",IF($R332="",1,IF(O331&lt;&gt;O332,1,0)))</f>
        <v/>
      </c>
      <c r="Q331">
        <f>IF(P331=1,SUM($P$7:P331),"")</f>
        <v/>
      </c>
      <c r="R331">
        <f>IF($A331="","",IF(ISNUMBER($A331),$A331,IFERROR(DATEVALUE($A331),NA())))</f>
        <v/>
      </c>
      <c r="S331" s="7">
        <f>IFERROR(INDEX($R$7:$R$60000,MATCH(ROW()-6,$Q$7:$Q$60000,0)),"")</f>
        <v/>
      </c>
      <c r="T331">
        <f>IFERROR(INDEX($B$7:$B$60000,MATCH(ROW()-6,$Q$7:$Q$60000,0)),"")</f>
        <v/>
      </c>
      <c r="U331">
        <f>IFERROR(INDEX($C$7:$C$60000,MATCH(ROW()-6,$Q$7:$Q$60000,0)),"")</f>
        <v/>
      </c>
      <c r="V331">
        <f>IFERROR(INDEX($D$7:$D$60000,MATCH(ROW()-6,$Q$7:$Q$60000,0)),"")</f>
        <v/>
      </c>
      <c r="W331">
        <f>IFERROR(INDEX($E$7:$E$60000,MATCH(ROW()-6,$Q$7:$Q$60000,0)),"")</f>
        <v/>
      </c>
      <c r="X331">
        <f>IFERROR(INDEX($F$7:$F$60000,MATCH(ROW()-6,$Q$7:$Q$60000,0)),"")</f>
        <v/>
      </c>
      <c r="Y331">
        <f>IFERROR(INDEX($G$7:$G$60000,MATCH(ROW()-6,$Q$7:$Q$60000,0)),"")</f>
        <v/>
      </c>
      <c r="Z331">
        <f>IFERROR(INDEX($H$7:$H$60000,MATCH(ROW()-6,$Q$7:$Q$60000,0)),"")</f>
        <v/>
      </c>
      <c r="AA331">
        <f>IFERROR(INDEX($I$7:$I$60000,MATCH(ROW()-6,$Q$7:$Q$60000,0)),"")</f>
        <v/>
      </c>
      <c r="AB331">
        <f>IFERROR(INDEX($J$7:$J$60000,MATCH(ROW()-6,$Q$7:$Q$60000,0)),"")</f>
        <v/>
      </c>
      <c r="AC331">
        <f>IFERROR(INDEX($K$7:$K$60000,MATCH(ROW()-6,$Q$7:$Q$60000,0)),"")</f>
        <v/>
      </c>
      <c r="AD331">
        <f>IFERROR(INDEX($L$7:$L$60000,MATCH(ROW()-6,$Q$7:$Q$60000,0)),"")</f>
        <v/>
      </c>
      <c r="AE331">
        <f>IFERROR(INDEX($M$7:$M$60000,MATCH(ROW()-6,$Q$7:$Q$60000,0)),"")</f>
        <v/>
      </c>
      <c r="AF331">
        <f>IFERROR(INDEX($N$7:$N$60000,MATCH(ROW()-6,$Q$7:$Q$60000,0)),"")</f>
        <v/>
      </c>
      <c r="AH331" s="9">
        <f>IF(OR($S331="",$S330=""),"",LN($T331/$T330))</f>
        <v/>
      </c>
      <c r="AI331" s="9">
        <f>IF(OR($S331="",$S330=""),"",$C$2*LN(U331/U330))</f>
        <v/>
      </c>
      <c r="AJ331" s="9">
        <f>IF(OR($S331="",$S330=""),"",$D$2*(V331-V330))</f>
        <v/>
      </c>
      <c r="AK331" s="9">
        <f>IF(OR($S331="",$S330=""),"",$E$2*(W331-W330))</f>
        <v/>
      </c>
      <c r="AL331" s="9">
        <f>IF(OR($S331="",$S330=""),"",$F$2*LN(X331/X330))</f>
        <v/>
      </c>
      <c r="AM331" s="9">
        <f>IF(OR($S331="",$S330=""),"",$G$2*(Y331-Y330))</f>
        <v/>
      </c>
      <c r="AN331" s="9">
        <f>IF(OR($S331="",$S330=""),"",$H$2*LN(Z331/Z330))</f>
        <v/>
      </c>
      <c r="AO331" s="9">
        <f>IF(OR($S331="",$S330=""),"",$I$2*(AA331-AA330))</f>
        <v/>
      </c>
      <c r="AP331" s="9">
        <f>IF(OR($S331="",$S330=""),"",$J$2*LN(AB331/AB330))</f>
        <v/>
      </c>
      <c r="AQ331" s="9">
        <f>IF(OR($S331="",$S330=""),"",$K$2*(AC331-AC330))</f>
        <v/>
      </c>
      <c r="AR331" s="9">
        <f>IF(OR($S331="",$S330=""),"",$L$2*LN(AD331/AD330))</f>
        <v/>
      </c>
      <c r="AS331" s="9">
        <f>IF(OR($S331="",$S330=""),"",$M$2*LN(AE331/AE330))</f>
        <v/>
      </c>
      <c r="AT331" s="9">
        <f>IF(OR($S331="",$S330=""),"",$N$2*LN(AF331/AF330))</f>
        <v/>
      </c>
      <c r="AV331" s="9">
        <f>IF($AH331="","",$AY$16+$AY$4*AI331+$AY$5*AJ331+$AY$6*AK331+$AY$7*AL331+$AY$8*AM331+$AY$9*AN331+$AY$10*AO331+$AY$11*AP331+$AY$12*AQ331+$AY$13*AR331+$AY$14*AS331+$AY$15*AT331)</f>
        <v/>
      </c>
      <c r="BC331" s="10">
        <f>IF((ROW()-6)&lt;=$Q$3,INDEX(LINEST(AH272:AH331,AI272:AT331,TRUE,TRUE),1,13)*$Q$4,"")</f>
        <v/>
      </c>
      <c r="BD331" s="9">
        <f>IF((ROW()-6)&lt;=$Q$3,INDEX(LINEST(AH272:AH331,AI272:AT331,TRUE,TRUE),1,12),"")</f>
        <v/>
      </c>
      <c r="BE331" s="9">
        <f>IF((ROW()-6)&lt;=$Q$3,INDEX(LINEST(AH272:AH331,AI272:AT331,TRUE,TRUE),1,11),"")</f>
        <v/>
      </c>
      <c r="BF331" s="9">
        <f>IF((ROW()-6)&lt;=$Q$3,INDEX(LINEST(AH272:AH331,AI272:AT331,TRUE,TRUE),1,10),"")</f>
        <v/>
      </c>
      <c r="BG331" s="9">
        <f>IF((ROW()-6)&lt;=$Q$3,INDEX(LINEST(AH272:AH331,AI272:AT331,TRUE,TRUE),1,9),"")</f>
        <v/>
      </c>
      <c r="BH331" s="9">
        <f>IF((ROW()-6)&lt;=$Q$3,INDEX(LINEST(AH272:AH331,AI272:AT331,TRUE,TRUE),1,8),"")</f>
        <v/>
      </c>
      <c r="BI331" s="9">
        <f>IF((ROW()-6)&lt;=$Q$3,INDEX(LINEST(AH272:AH331,AI272:AT331,TRUE,TRUE),1,7),"")</f>
        <v/>
      </c>
      <c r="BJ331" s="9">
        <f>IF((ROW()-6)&lt;=$Q$3,INDEX(LINEST(AH272:AH331,AI272:AT331,TRUE,TRUE),1,6),"")</f>
        <v/>
      </c>
      <c r="BK331" s="9">
        <f>IF((ROW()-6)&lt;=$Q$3,INDEX(LINEST(AH272:AH331,AI272:AT331,TRUE,TRUE),1,5),"")</f>
        <v/>
      </c>
      <c r="BL331" s="9">
        <f>IF((ROW()-6)&lt;=$Q$3,INDEX(LINEST(AH272:AH331,AI272:AT331,TRUE,TRUE),1,4),"")</f>
        <v/>
      </c>
      <c r="BM331" s="9">
        <f>IF((ROW()-6)&lt;=$Q$3,INDEX(LINEST(AH272:AH331,AI272:AT331,TRUE,TRUE),1,3),"")</f>
        <v/>
      </c>
      <c r="BN331" s="9">
        <f>IF((ROW()-6)&lt;=$Q$3,INDEX(LINEST(AH272:AH331,AI272:AT331,TRUE,TRUE),1,2),"")</f>
        <v/>
      </c>
      <c r="BO331" s="9">
        <f>IF((ROW()-6)&lt;=$Q$3,INDEX(LINEST(AH272:AH331,AI272:AT331,TRUE,TRUE),1,1),"")</f>
        <v/>
      </c>
      <c r="BP331" s="10">
        <f>IF((ROW()-6)&lt;=$Q$3,INDEX(LINEST(AH272:AH331,AI272:AT331,TRUE,TRUE),3,1),"")</f>
        <v/>
      </c>
      <c r="BR331" s="9">
        <f>IF(AND((ROW()-6)&lt;=$Q$3,ISNUMBER(BC330)),BC330/$Q$4+BD330*AI331+BE330*AJ331+BF330*AK331+BG330*AL331+BH330*AM331+BI330*AN331+BJ330*AO331+BK330*AP331+BL330*AQ331+BM330*AR331+BN330*AS331+BO330*AT331,"")</f>
        <v/>
      </c>
      <c r="BS331">
        <f>IF(ISNUMBER(BR331),AVERAGE(AH271:AH330),"")</f>
        <v/>
      </c>
      <c r="BT331">
        <f>IF(ISNUMBER(BR331),(AH331-BR331)^2,"")</f>
        <v/>
      </c>
      <c r="BU331">
        <f>IF(ISNUMBER(BR331),AH331^2,"")</f>
        <v/>
      </c>
      <c r="BV331">
        <f>IF(ISNUMBER(BR331),(AH331-BS331)^2,"")</f>
        <v/>
      </c>
    </row>
    <row r="332">
      <c r="O332">
        <f>IF($R332="","",CHOOSE($Q$2,YEAR(R332)*12+MONTH(R332),INT((R332-2)/7),YEAR(R332)*4+ROUNDUP(MONTH(R332)/3)))</f>
        <v/>
      </c>
      <c r="P332">
        <f>IF($R332="","",IF($R333="",1,IF(O332&lt;&gt;O333,1,0)))</f>
        <v/>
      </c>
      <c r="Q332">
        <f>IF(P332=1,SUM($P$7:P332),"")</f>
        <v/>
      </c>
      <c r="R332">
        <f>IF($A332="","",IF(ISNUMBER($A332),$A332,IFERROR(DATEVALUE($A332),NA())))</f>
        <v/>
      </c>
      <c r="S332" s="7">
        <f>IFERROR(INDEX($R$7:$R$60000,MATCH(ROW()-6,$Q$7:$Q$60000,0)),"")</f>
        <v/>
      </c>
      <c r="T332">
        <f>IFERROR(INDEX($B$7:$B$60000,MATCH(ROW()-6,$Q$7:$Q$60000,0)),"")</f>
        <v/>
      </c>
      <c r="U332">
        <f>IFERROR(INDEX($C$7:$C$60000,MATCH(ROW()-6,$Q$7:$Q$60000,0)),"")</f>
        <v/>
      </c>
      <c r="V332">
        <f>IFERROR(INDEX($D$7:$D$60000,MATCH(ROW()-6,$Q$7:$Q$60000,0)),"")</f>
        <v/>
      </c>
      <c r="W332">
        <f>IFERROR(INDEX($E$7:$E$60000,MATCH(ROW()-6,$Q$7:$Q$60000,0)),"")</f>
        <v/>
      </c>
      <c r="X332">
        <f>IFERROR(INDEX($F$7:$F$60000,MATCH(ROW()-6,$Q$7:$Q$60000,0)),"")</f>
        <v/>
      </c>
      <c r="Y332">
        <f>IFERROR(INDEX($G$7:$G$60000,MATCH(ROW()-6,$Q$7:$Q$60000,0)),"")</f>
        <v/>
      </c>
      <c r="Z332">
        <f>IFERROR(INDEX($H$7:$H$60000,MATCH(ROW()-6,$Q$7:$Q$60000,0)),"")</f>
        <v/>
      </c>
      <c r="AA332">
        <f>IFERROR(INDEX($I$7:$I$60000,MATCH(ROW()-6,$Q$7:$Q$60000,0)),"")</f>
        <v/>
      </c>
      <c r="AB332">
        <f>IFERROR(INDEX($J$7:$J$60000,MATCH(ROW()-6,$Q$7:$Q$60000,0)),"")</f>
        <v/>
      </c>
      <c r="AC332">
        <f>IFERROR(INDEX($K$7:$K$60000,MATCH(ROW()-6,$Q$7:$Q$60000,0)),"")</f>
        <v/>
      </c>
      <c r="AD332">
        <f>IFERROR(INDEX($L$7:$L$60000,MATCH(ROW()-6,$Q$7:$Q$60000,0)),"")</f>
        <v/>
      </c>
      <c r="AE332">
        <f>IFERROR(INDEX($M$7:$M$60000,MATCH(ROW()-6,$Q$7:$Q$60000,0)),"")</f>
        <v/>
      </c>
      <c r="AF332">
        <f>IFERROR(INDEX($N$7:$N$60000,MATCH(ROW()-6,$Q$7:$Q$60000,0)),"")</f>
        <v/>
      </c>
      <c r="AH332" s="9">
        <f>IF(OR($S332="",$S331=""),"",LN($T332/$T331))</f>
        <v/>
      </c>
      <c r="AI332" s="9">
        <f>IF(OR($S332="",$S331=""),"",$C$2*LN(U332/U331))</f>
        <v/>
      </c>
      <c r="AJ332" s="9">
        <f>IF(OR($S332="",$S331=""),"",$D$2*(V332-V331))</f>
        <v/>
      </c>
      <c r="AK332" s="9">
        <f>IF(OR($S332="",$S331=""),"",$E$2*(W332-W331))</f>
        <v/>
      </c>
      <c r="AL332" s="9">
        <f>IF(OR($S332="",$S331=""),"",$F$2*LN(X332/X331))</f>
        <v/>
      </c>
      <c r="AM332" s="9">
        <f>IF(OR($S332="",$S331=""),"",$G$2*(Y332-Y331))</f>
        <v/>
      </c>
      <c r="AN332" s="9">
        <f>IF(OR($S332="",$S331=""),"",$H$2*LN(Z332/Z331))</f>
        <v/>
      </c>
      <c r="AO332" s="9">
        <f>IF(OR($S332="",$S331=""),"",$I$2*(AA332-AA331))</f>
        <v/>
      </c>
      <c r="AP332" s="9">
        <f>IF(OR($S332="",$S331=""),"",$J$2*LN(AB332/AB331))</f>
        <v/>
      </c>
      <c r="AQ332" s="9">
        <f>IF(OR($S332="",$S331=""),"",$K$2*(AC332-AC331))</f>
        <v/>
      </c>
      <c r="AR332" s="9">
        <f>IF(OR($S332="",$S331=""),"",$L$2*LN(AD332/AD331))</f>
        <v/>
      </c>
      <c r="AS332" s="9">
        <f>IF(OR($S332="",$S331=""),"",$M$2*LN(AE332/AE331))</f>
        <v/>
      </c>
      <c r="AT332" s="9">
        <f>IF(OR($S332="",$S331=""),"",$N$2*LN(AF332/AF331))</f>
        <v/>
      </c>
      <c r="AV332" s="9">
        <f>IF($AH332="","",$AY$16+$AY$4*AI332+$AY$5*AJ332+$AY$6*AK332+$AY$7*AL332+$AY$8*AM332+$AY$9*AN332+$AY$10*AO332+$AY$11*AP332+$AY$12*AQ332+$AY$13*AR332+$AY$14*AS332+$AY$15*AT332)</f>
        <v/>
      </c>
      <c r="BC332" s="10">
        <f>IF((ROW()-6)&lt;=$Q$3,INDEX(LINEST(AH273:AH332,AI273:AT332,TRUE,TRUE),1,13)*$Q$4,"")</f>
        <v/>
      </c>
      <c r="BD332" s="9">
        <f>IF((ROW()-6)&lt;=$Q$3,INDEX(LINEST(AH273:AH332,AI273:AT332,TRUE,TRUE),1,12),"")</f>
        <v/>
      </c>
      <c r="BE332" s="9">
        <f>IF((ROW()-6)&lt;=$Q$3,INDEX(LINEST(AH273:AH332,AI273:AT332,TRUE,TRUE),1,11),"")</f>
        <v/>
      </c>
      <c r="BF332" s="9">
        <f>IF((ROW()-6)&lt;=$Q$3,INDEX(LINEST(AH273:AH332,AI273:AT332,TRUE,TRUE),1,10),"")</f>
        <v/>
      </c>
      <c r="BG332" s="9">
        <f>IF((ROW()-6)&lt;=$Q$3,INDEX(LINEST(AH273:AH332,AI273:AT332,TRUE,TRUE),1,9),"")</f>
        <v/>
      </c>
      <c r="BH332" s="9">
        <f>IF((ROW()-6)&lt;=$Q$3,INDEX(LINEST(AH273:AH332,AI273:AT332,TRUE,TRUE),1,8),"")</f>
        <v/>
      </c>
      <c r="BI332" s="9">
        <f>IF((ROW()-6)&lt;=$Q$3,INDEX(LINEST(AH273:AH332,AI273:AT332,TRUE,TRUE),1,7),"")</f>
        <v/>
      </c>
      <c r="BJ332" s="9">
        <f>IF((ROW()-6)&lt;=$Q$3,INDEX(LINEST(AH273:AH332,AI273:AT332,TRUE,TRUE),1,6),"")</f>
        <v/>
      </c>
      <c r="BK332" s="9">
        <f>IF((ROW()-6)&lt;=$Q$3,INDEX(LINEST(AH273:AH332,AI273:AT332,TRUE,TRUE),1,5),"")</f>
        <v/>
      </c>
      <c r="BL332" s="9">
        <f>IF((ROW()-6)&lt;=$Q$3,INDEX(LINEST(AH273:AH332,AI273:AT332,TRUE,TRUE),1,4),"")</f>
        <v/>
      </c>
      <c r="BM332" s="9">
        <f>IF((ROW()-6)&lt;=$Q$3,INDEX(LINEST(AH273:AH332,AI273:AT332,TRUE,TRUE),1,3),"")</f>
        <v/>
      </c>
      <c r="BN332" s="9">
        <f>IF((ROW()-6)&lt;=$Q$3,INDEX(LINEST(AH273:AH332,AI273:AT332,TRUE,TRUE),1,2),"")</f>
        <v/>
      </c>
      <c r="BO332" s="9">
        <f>IF((ROW()-6)&lt;=$Q$3,INDEX(LINEST(AH273:AH332,AI273:AT332,TRUE,TRUE),1,1),"")</f>
        <v/>
      </c>
      <c r="BP332" s="10">
        <f>IF((ROW()-6)&lt;=$Q$3,INDEX(LINEST(AH273:AH332,AI273:AT332,TRUE,TRUE),3,1),"")</f>
        <v/>
      </c>
      <c r="BR332" s="9">
        <f>IF(AND((ROW()-6)&lt;=$Q$3,ISNUMBER(BC331)),BC331/$Q$4+BD331*AI332+BE331*AJ332+BF331*AK332+BG331*AL332+BH331*AM332+BI331*AN332+BJ331*AO332+BK331*AP332+BL331*AQ332+BM331*AR332+BN331*AS332+BO331*AT332,"")</f>
        <v/>
      </c>
      <c r="BS332">
        <f>IF(ISNUMBER(BR332),AVERAGE(AH272:AH331),"")</f>
        <v/>
      </c>
      <c r="BT332">
        <f>IF(ISNUMBER(BR332),(AH332-BR332)^2,"")</f>
        <v/>
      </c>
      <c r="BU332">
        <f>IF(ISNUMBER(BR332),AH332^2,"")</f>
        <v/>
      </c>
      <c r="BV332">
        <f>IF(ISNUMBER(BR332),(AH332-BS332)^2,"")</f>
        <v/>
      </c>
    </row>
    <row r="333">
      <c r="O333">
        <f>IF($R333="","",CHOOSE($Q$2,YEAR(R333)*12+MONTH(R333),INT((R333-2)/7),YEAR(R333)*4+ROUNDUP(MONTH(R333)/3)))</f>
        <v/>
      </c>
      <c r="P333">
        <f>IF($R333="","",IF($R334="",1,IF(O333&lt;&gt;O334,1,0)))</f>
        <v/>
      </c>
      <c r="Q333">
        <f>IF(P333=1,SUM($P$7:P333),"")</f>
        <v/>
      </c>
      <c r="R333">
        <f>IF($A333="","",IF(ISNUMBER($A333),$A333,IFERROR(DATEVALUE($A333),NA())))</f>
        <v/>
      </c>
      <c r="S333" s="7">
        <f>IFERROR(INDEX($R$7:$R$60000,MATCH(ROW()-6,$Q$7:$Q$60000,0)),"")</f>
        <v/>
      </c>
      <c r="T333">
        <f>IFERROR(INDEX($B$7:$B$60000,MATCH(ROW()-6,$Q$7:$Q$60000,0)),"")</f>
        <v/>
      </c>
      <c r="U333">
        <f>IFERROR(INDEX($C$7:$C$60000,MATCH(ROW()-6,$Q$7:$Q$60000,0)),"")</f>
        <v/>
      </c>
      <c r="V333">
        <f>IFERROR(INDEX($D$7:$D$60000,MATCH(ROW()-6,$Q$7:$Q$60000,0)),"")</f>
        <v/>
      </c>
      <c r="W333">
        <f>IFERROR(INDEX($E$7:$E$60000,MATCH(ROW()-6,$Q$7:$Q$60000,0)),"")</f>
        <v/>
      </c>
      <c r="X333">
        <f>IFERROR(INDEX($F$7:$F$60000,MATCH(ROW()-6,$Q$7:$Q$60000,0)),"")</f>
        <v/>
      </c>
      <c r="Y333">
        <f>IFERROR(INDEX($G$7:$G$60000,MATCH(ROW()-6,$Q$7:$Q$60000,0)),"")</f>
        <v/>
      </c>
      <c r="Z333">
        <f>IFERROR(INDEX($H$7:$H$60000,MATCH(ROW()-6,$Q$7:$Q$60000,0)),"")</f>
        <v/>
      </c>
      <c r="AA333">
        <f>IFERROR(INDEX($I$7:$I$60000,MATCH(ROW()-6,$Q$7:$Q$60000,0)),"")</f>
        <v/>
      </c>
      <c r="AB333">
        <f>IFERROR(INDEX($J$7:$J$60000,MATCH(ROW()-6,$Q$7:$Q$60000,0)),"")</f>
        <v/>
      </c>
      <c r="AC333">
        <f>IFERROR(INDEX($K$7:$K$60000,MATCH(ROW()-6,$Q$7:$Q$60000,0)),"")</f>
        <v/>
      </c>
      <c r="AD333">
        <f>IFERROR(INDEX($L$7:$L$60000,MATCH(ROW()-6,$Q$7:$Q$60000,0)),"")</f>
        <v/>
      </c>
      <c r="AE333">
        <f>IFERROR(INDEX($M$7:$M$60000,MATCH(ROW()-6,$Q$7:$Q$60000,0)),"")</f>
        <v/>
      </c>
      <c r="AF333">
        <f>IFERROR(INDEX($N$7:$N$60000,MATCH(ROW()-6,$Q$7:$Q$60000,0)),"")</f>
        <v/>
      </c>
      <c r="AH333" s="9">
        <f>IF(OR($S333="",$S332=""),"",LN($T333/$T332))</f>
        <v/>
      </c>
      <c r="AI333" s="9">
        <f>IF(OR($S333="",$S332=""),"",$C$2*LN(U333/U332))</f>
        <v/>
      </c>
      <c r="AJ333" s="9">
        <f>IF(OR($S333="",$S332=""),"",$D$2*(V333-V332))</f>
        <v/>
      </c>
      <c r="AK333" s="9">
        <f>IF(OR($S333="",$S332=""),"",$E$2*(W333-W332))</f>
        <v/>
      </c>
      <c r="AL333" s="9">
        <f>IF(OR($S333="",$S332=""),"",$F$2*LN(X333/X332))</f>
        <v/>
      </c>
      <c r="AM333" s="9">
        <f>IF(OR($S333="",$S332=""),"",$G$2*(Y333-Y332))</f>
        <v/>
      </c>
      <c r="AN333" s="9">
        <f>IF(OR($S333="",$S332=""),"",$H$2*LN(Z333/Z332))</f>
        <v/>
      </c>
      <c r="AO333" s="9">
        <f>IF(OR($S333="",$S332=""),"",$I$2*(AA333-AA332))</f>
        <v/>
      </c>
      <c r="AP333" s="9">
        <f>IF(OR($S333="",$S332=""),"",$J$2*LN(AB333/AB332))</f>
        <v/>
      </c>
      <c r="AQ333" s="9">
        <f>IF(OR($S333="",$S332=""),"",$K$2*(AC333-AC332))</f>
        <v/>
      </c>
      <c r="AR333" s="9">
        <f>IF(OR($S333="",$S332=""),"",$L$2*LN(AD333/AD332))</f>
        <v/>
      </c>
      <c r="AS333" s="9">
        <f>IF(OR($S333="",$S332=""),"",$M$2*LN(AE333/AE332))</f>
        <v/>
      </c>
      <c r="AT333" s="9">
        <f>IF(OR($S333="",$S332=""),"",$N$2*LN(AF333/AF332))</f>
        <v/>
      </c>
      <c r="AV333" s="9">
        <f>IF($AH333="","",$AY$16+$AY$4*AI333+$AY$5*AJ333+$AY$6*AK333+$AY$7*AL333+$AY$8*AM333+$AY$9*AN333+$AY$10*AO333+$AY$11*AP333+$AY$12*AQ333+$AY$13*AR333+$AY$14*AS333+$AY$15*AT333)</f>
        <v/>
      </c>
      <c r="BC333" s="10">
        <f>IF((ROW()-6)&lt;=$Q$3,INDEX(LINEST(AH274:AH333,AI274:AT333,TRUE,TRUE),1,13)*$Q$4,"")</f>
        <v/>
      </c>
      <c r="BD333" s="9">
        <f>IF((ROW()-6)&lt;=$Q$3,INDEX(LINEST(AH274:AH333,AI274:AT333,TRUE,TRUE),1,12),"")</f>
        <v/>
      </c>
      <c r="BE333" s="9">
        <f>IF((ROW()-6)&lt;=$Q$3,INDEX(LINEST(AH274:AH333,AI274:AT333,TRUE,TRUE),1,11),"")</f>
        <v/>
      </c>
      <c r="BF333" s="9">
        <f>IF((ROW()-6)&lt;=$Q$3,INDEX(LINEST(AH274:AH333,AI274:AT333,TRUE,TRUE),1,10),"")</f>
        <v/>
      </c>
      <c r="BG333" s="9">
        <f>IF((ROW()-6)&lt;=$Q$3,INDEX(LINEST(AH274:AH333,AI274:AT333,TRUE,TRUE),1,9),"")</f>
        <v/>
      </c>
      <c r="BH333" s="9">
        <f>IF((ROW()-6)&lt;=$Q$3,INDEX(LINEST(AH274:AH333,AI274:AT333,TRUE,TRUE),1,8),"")</f>
        <v/>
      </c>
      <c r="BI333" s="9">
        <f>IF((ROW()-6)&lt;=$Q$3,INDEX(LINEST(AH274:AH333,AI274:AT333,TRUE,TRUE),1,7),"")</f>
        <v/>
      </c>
      <c r="BJ333" s="9">
        <f>IF((ROW()-6)&lt;=$Q$3,INDEX(LINEST(AH274:AH333,AI274:AT333,TRUE,TRUE),1,6),"")</f>
        <v/>
      </c>
      <c r="BK333" s="9">
        <f>IF((ROW()-6)&lt;=$Q$3,INDEX(LINEST(AH274:AH333,AI274:AT333,TRUE,TRUE),1,5),"")</f>
        <v/>
      </c>
      <c r="BL333" s="9">
        <f>IF((ROW()-6)&lt;=$Q$3,INDEX(LINEST(AH274:AH333,AI274:AT333,TRUE,TRUE),1,4),"")</f>
        <v/>
      </c>
      <c r="BM333" s="9">
        <f>IF((ROW()-6)&lt;=$Q$3,INDEX(LINEST(AH274:AH333,AI274:AT333,TRUE,TRUE),1,3),"")</f>
        <v/>
      </c>
      <c r="BN333" s="9">
        <f>IF((ROW()-6)&lt;=$Q$3,INDEX(LINEST(AH274:AH333,AI274:AT333,TRUE,TRUE),1,2),"")</f>
        <v/>
      </c>
      <c r="BO333" s="9">
        <f>IF((ROW()-6)&lt;=$Q$3,INDEX(LINEST(AH274:AH333,AI274:AT333,TRUE,TRUE),1,1),"")</f>
        <v/>
      </c>
      <c r="BP333" s="10">
        <f>IF((ROW()-6)&lt;=$Q$3,INDEX(LINEST(AH274:AH333,AI274:AT333,TRUE,TRUE),3,1),"")</f>
        <v/>
      </c>
      <c r="BR333" s="9">
        <f>IF(AND((ROW()-6)&lt;=$Q$3,ISNUMBER(BC332)),BC332/$Q$4+BD332*AI333+BE332*AJ333+BF332*AK333+BG332*AL333+BH332*AM333+BI332*AN333+BJ332*AO333+BK332*AP333+BL332*AQ333+BM332*AR333+BN332*AS333+BO332*AT333,"")</f>
        <v/>
      </c>
      <c r="BS333">
        <f>IF(ISNUMBER(BR333),AVERAGE(AH273:AH332),"")</f>
        <v/>
      </c>
      <c r="BT333">
        <f>IF(ISNUMBER(BR333),(AH333-BR333)^2,"")</f>
        <v/>
      </c>
      <c r="BU333">
        <f>IF(ISNUMBER(BR333),AH333^2,"")</f>
        <v/>
      </c>
      <c r="BV333">
        <f>IF(ISNUMBER(BR333),(AH333-BS333)^2,"")</f>
        <v/>
      </c>
    </row>
    <row r="334">
      <c r="O334">
        <f>IF($R334="","",CHOOSE($Q$2,YEAR(R334)*12+MONTH(R334),INT((R334-2)/7),YEAR(R334)*4+ROUNDUP(MONTH(R334)/3)))</f>
        <v/>
      </c>
      <c r="P334">
        <f>IF($R334="","",IF($R335="",1,IF(O334&lt;&gt;O335,1,0)))</f>
        <v/>
      </c>
      <c r="Q334">
        <f>IF(P334=1,SUM($P$7:P334),"")</f>
        <v/>
      </c>
      <c r="R334">
        <f>IF($A334="","",IF(ISNUMBER($A334),$A334,IFERROR(DATEVALUE($A334),NA())))</f>
        <v/>
      </c>
      <c r="S334" s="7">
        <f>IFERROR(INDEX($R$7:$R$60000,MATCH(ROW()-6,$Q$7:$Q$60000,0)),"")</f>
        <v/>
      </c>
      <c r="T334">
        <f>IFERROR(INDEX($B$7:$B$60000,MATCH(ROW()-6,$Q$7:$Q$60000,0)),"")</f>
        <v/>
      </c>
      <c r="U334">
        <f>IFERROR(INDEX($C$7:$C$60000,MATCH(ROW()-6,$Q$7:$Q$60000,0)),"")</f>
        <v/>
      </c>
      <c r="V334">
        <f>IFERROR(INDEX($D$7:$D$60000,MATCH(ROW()-6,$Q$7:$Q$60000,0)),"")</f>
        <v/>
      </c>
      <c r="W334">
        <f>IFERROR(INDEX($E$7:$E$60000,MATCH(ROW()-6,$Q$7:$Q$60000,0)),"")</f>
        <v/>
      </c>
      <c r="X334">
        <f>IFERROR(INDEX($F$7:$F$60000,MATCH(ROW()-6,$Q$7:$Q$60000,0)),"")</f>
        <v/>
      </c>
      <c r="Y334">
        <f>IFERROR(INDEX($G$7:$G$60000,MATCH(ROW()-6,$Q$7:$Q$60000,0)),"")</f>
        <v/>
      </c>
      <c r="Z334">
        <f>IFERROR(INDEX($H$7:$H$60000,MATCH(ROW()-6,$Q$7:$Q$60000,0)),"")</f>
        <v/>
      </c>
      <c r="AA334">
        <f>IFERROR(INDEX($I$7:$I$60000,MATCH(ROW()-6,$Q$7:$Q$60000,0)),"")</f>
        <v/>
      </c>
      <c r="AB334">
        <f>IFERROR(INDEX($J$7:$J$60000,MATCH(ROW()-6,$Q$7:$Q$60000,0)),"")</f>
        <v/>
      </c>
      <c r="AC334">
        <f>IFERROR(INDEX($K$7:$K$60000,MATCH(ROW()-6,$Q$7:$Q$60000,0)),"")</f>
        <v/>
      </c>
      <c r="AD334">
        <f>IFERROR(INDEX($L$7:$L$60000,MATCH(ROW()-6,$Q$7:$Q$60000,0)),"")</f>
        <v/>
      </c>
      <c r="AE334">
        <f>IFERROR(INDEX($M$7:$M$60000,MATCH(ROW()-6,$Q$7:$Q$60000,0)),"")</f>
        <v/>
      </c>
      <c r="AF334">
        <f>IFERROR(INDEX($N$7:$N$60000,MATCH(ROW()-6,$Q$7:$Q$60000,0)),"")</f>
        <v/>
      </c>
      <c r="AH334" s="9">
        <f>IF(OR($S334="",$S333=""),"",LN($T334/$T333))</f>
        <v/>
      </c>
      <c r="AI334" s="9">
        <f>IF(OR($S334="",$S333=""),"",$C$2*LN(U334/U333))</f>
        <v/>
      </c>
      <c r="AJ334" s="9">
        <f>IF(OR($S334="",$S333=""),"",$D$2*(V334-V333))</f>
        <v/>
      </c>
      <c r="AK334" s="9">
        <f>IF(OR($S334="",$S333=""),"",$E$2*(W334-W333))</f>
        <v/>
      </c>
      <c r="AL334" s="9">
        <f>IF(OR($S334="",$S333=""),"",$F$2*LN(X334/X333))</f>
        <v/>
      </c>
      <c r="AM334" s="9">
        <f>IF(OR($S334="",$S333=""),"",$G$2*(Y334-Y333))</f>
        <v/>
      </c>
      <c r="AN334" s="9">
        <f>IF(OR($S334="",$S333=""),"",$H$2*LN(Z334/Z333))</f>
        <v/>
      </c>
      <c r="AO334" s="9">
        <f>IF(OR($S334="",$S333=""),"",$I$2*(AA334-AA333))</f>
        <v/>
      </c>
      <c r="AP334" s="9">
        <f>IF(OR($S334="",$S333=""),"",$J$2*LN(AB334/AB333))</f>
        <v/>
      </c>
      <c r="AQ334" s="9">
        <f>IF(OR($S334="",$S333=""),"",$K$2*(AC334-AC333))</f>
        <v/>
      </c>
      <c r="AR334" s="9">
        <f>IF(OR($S334="",$S333=""),"",$L$2*LN(AD334/AD333))</f>
        <v/>
      </c>
      <c r="AS334" s="9">
        <f>IF(OR($S334="",$S333=""),"",$M$2*LN(AE334/AE333))</f>
        <v/>
      </c>
      <c r="AT334" s="9">
        <f>IF(OR($S334="",$S333=""),"",$N$2*LN(AF334/AF333))</f>
        <v/>
      </c>
      <c r="AV334" s="9">
        <f>IF($AH334="","",$AY$16+$AY$4*AI334+$AY$5*AJ334+$AY$6*AK334+$AY$7*AL334+$AY$8*AM334+$AY$9*AN334+$AY$10*AO334+$AY$11*AP334+$AY$12*AQ334+$AY$13*AR334+$AY$14*AS334+$AY$15*AT334)</f>
        <v/>
      </c>
      <c r="BC334" s="10">
        <f>IF((ROW()-6)&lt;=$Q$3,INDEX(LINEST(AH275:AH334,AI275:AT334,TRUE,TRUE),1,13)*$Q$4,"")</f>
        <v/>
      </c>
      <c r="BD334" s="9">
        <f>IF((ROW()-6)&lt;=$Q$3,INDEX(LINEST(AH275:AH334,AI275:AT334,TRUE,TRUE),1,12),"")</f>
        <v/>
      </c>
      <c r="BE334" s="9">
        <f>IF((ROW()-6)&lt;=$Q$3,INDEX(LINEST(AH275:AH334,AI275:AT334,TRUE,TRUE),1,11),"")</f>
        <v/>
      </c>
      <c r="BF334" s="9">
        <f>IF((ROW()-6)&lt;=$Q$3,INDEX(LINEST(AH275:AH334,AI275:AT334,TRUE,TRUE),1,10),"")</f>
        <v/>
      </c>
      <c r="BG334" s="9">
        <f>IF((ROW()-6)&lt;=$Q$3,INDEX(LINEST(AH275:AH334,AI275:AT334,TRUE,TRUE),1,9),"")</f>
        <v/>
      </c>
      <c r="BH334" s="9">
        <f>IF((ROW()-6)&lt;=$Q$3,INDEX(LINEST(AH275:AH334,AI275:AT334,TRUE,TRUE),1,8),"")</f>
        <v/>
      </c>
      <c r="BI334" s="9">
        <f>IF((ROW()-6)&lt;=$Q$3,INDEX(LINEST(AH275:AH334,AI275:AT334,TRUE,TRUE),1,7),"")</f>
        <v/>
      </c>
      <c r="BJ334" s="9">
        <f>IF((ROW()-6)&lt;=$Q$3,INDEX(LINEST(AH275:AH334,AI275:AT334,TRUE,TRUE),1,6),"")</f>
        <v/>
      </c>
      <c r="BK334" s="9">
        <f>IF((ROW()-6)&lt;=$Q$3,INDEX(LINEST(AH275:AH334,AI275:AT334,TRUE,TRUE),1,5),"")</f>
        <v/>
      </c>
      <c r="BL334" s="9">
        <f>IF((ROW()-6)&lt;=$Q$3,INDEX(LINEST(AH275:AH334,AI275:AT334,TRUE,TRUE),1,4),"")</f>
        <v/>
      </c>
      <c r="BM334" s="9">
        <f>IF((ROW()-6)&lt;=$Q$3,INDEX(LINEST(AH275:AH334,AI275:AT334,TRUE,TRUE),1,3),"")</f>
        <v/>
      </c>
      <c r="BN334" s="9">
        <f>IF((ROW()-6)&lt;=$Q$3,INDEX(LINEST(AH275:AH334,AI275:AT334,TRUE,TRUE),1,2),"")</f>
        <v/>
      </c>
      <c r="BO334" s="9">
        <f>IF((ROW()-6)&lt;=$Q$3,INDEX(LINEST(AH275:AH334,AI275:AT334,TRUE,TRUE),1,1),"")</f>
        <v/>
      </c>
      <c r="BP334" s="10">
        <f>IF((ROW()-6)&lt;=$Q$3,INDEX(LINEST(AH275:AH334,AI275:AT334,TRUE,TRUE),3,1),"")</f>
        <v/>
      </c>
      <c r="BR334" s="9">
        <f>IF(AND((ROW()-6)&lt;=$Q$3,ISNUMBER(BC333)),BC333/$Q$4+BD333*AI334+BE333*AJ334+BF333*AK334+BG333*AL334+BH333*AM334+BI333*AN334+BJ333*AO334+BK333*AP334+BL333*AQ334+BM333*AR334+BN333*AS334+BO333*AT334,"")</f>
        <v/>
      </c>
      <c r="BS334">
        <f>IF(ISNUMBER(BR334),AVERAGE(AH274:AH333),"")</f>
        <v/>
      </c>
      <c r="BT334">
        <f>IF(ISNUMBER(BR334),(AH334-BR334)^2,"")</f>
        <v/>
      </c>
      <c r="BU334">
        <f>IF(ISNUMBER(BR334),AH334^2,"")</f>
        <v/>
      </c>
      <c r="BV334">
        <f>IF(ISNUMBER(BR334),(AH334-BS334)^2,"")</f>
        <v/>
      </c>
    </row>
    <row r="335">
      <c r="O335">
        <f>IF($R335="","",CHOOSE($Q$2,YEAR(R335)*12+MONTH(R335),INT((R335-2)/7),YEAR(R335)*4+ROUNDUP(MONTH(R335)/3)))</f>
        <v/>
      </c>
      <c r="P335">
        <f>IF($R335="","",IF($R336="",1,IF(O335&lt;&gt;O336,1,0)))</f>
        <v/>
      </c>
      <c r="Q335">
        <f>IF(P335=1,SUM($P$7:P335),"")</f>
        <v/>
      </c>
      <c r="R335">
        <f>IF($A335="","",IF(ISNUMBER($A335),$A335,IFERROR(DATEVALUE($A335),NA())))</f>
        <v/>
      </c>
      <c r="S335" s="7">
        <f>IFERROR(INDEX($R$7:$R$60000,MATCH(ROW()-6,$Q$7:$Q$60000,0)),"")</f>
        <v/>
      </c>
      <c r="T335">
        <f>IFERROR(INDEX($B$7:$B$60000,MATCH(ROW()-6,$Q$7:$Q$60000,0)),"")</f>
        <v/>
      </c>
      <c r="U335">
        <f>IFERROR(INDEX($C$7:$C$60000,MATCH(ROW()-6,$Q$7:$Q$60000,0)),"")</f>
        <v/>
      </c>
      <c r="V335">
        <f>IFERROR(INDEX($D$7:$D$60000,MATCH(ROW()-6,$Q$7:$Q$60000,0)),"")</f>
        <v/>
      </c>
      <c r="W335">
        <f>IFERROR(INDEX($E$7:$E$60000,MATCH(ROW()-6,$Q$7:$Q$60000,0)),"")</f>
        <v/>
      </c>
      <c r="X335">
        <f>IFERROR(INDEX($F$7:$F$60000,MATCH(ROW()-6,$Q$7:$Q$60000,0)),"")</f>
        <v/>
      </c>
      <c r="Y335">
        <f>IFERROR(INDEX($G$7:$G$60000,MATCH(ROW()-6,$Q$7:$Q$60000,0)),"")</f>
        <v/>
      </c>
      <c r="Z335">
        <f>IFERROR(INDEX($H$7:$H$60000,MATCH(ROW()-6,$Q$7:$Q$60000,0)),"")</f>
        <v/>
      </c>
      <c r="AA335">
        <f>IFERROR(INDEX($I$7:$I$60000,MATCH(ROW()-6,$Q$7:$Q$60000,0)),"")</f>
        <v/>
      </c>
      <c r="AB335">
        <f>IFERROR(INDEX($J$7:$J$60000,MATCH(ROW()-6,$Q$7:$Q$60000,0)),"")</f>
        <v/>
      </c>
      <c r="AC335">
        <f>IFERROR(INDEX($K$7:$K$60000,MATCH(ROW()-6,$Q$7:$Q$60000,0)),"")</f>
        <v/>
      </c>
      <c r="AD335">
        <f>IFERROR(INDEX($L$7:$L$60000,MATCH(ROW()-6,$Q$7:$Q$60000,0)),"")</f>
        <v/>
      </c>
      <c r="AE335">
        <f>IFERROR(INDEX($M$7:$M$60000,MATCH(ROW()-6,$Q$7:$Q$60000,0)),"")</f>
        <v/>
      </c>
      <c r="AF335">
        <f>IFERROR(INDEX($N$7:$N$60000,MATCH(ROW()-6,$Q$7:$Q$60000,0)),"")</f>
        <v/>
      </c>
      <c r="AH335" s="9">
        <f>IF(OR($S335="",$S334=""),"",LN($T335/$T334))</f>
        <v/>
      </c>
      <c r="AI335" s="9">
        <f>IF(OR($S335="",$S334=""),"",$C$2*LN(U335/U334))</f>
        <v/>
      </c>
      <c r="AJ335" s="9">
        <f>IF(OR($S335="",$S334=""),"",$D$2*(V335-V334))</f>
        <v/>
      </c>
      <c r="AK335" s="9">
        <f>IF(OR($S335="",$S334=""),"",$E$2*(W335-W334))</f>
        <v/>
      </c>
      <c r="AL335" s="9">
        <f>IF(OR($S335="",$S334=""),"",$F$2*LN(X335/X334))</f>
        <v/>
      </c>
      <c r="AM335" s="9">
        <f>IF(OR($S335="",$S334=""),"",$G$2*(Y335-Y334))</f>
        <v/>
      </c>
      <c r="AN335" s="9">
        <f>IF(OR($S335="",$S334=""),"",$H$2*LN(Z335/Z334))</f>
        <v/>
      </c>
      <c r="AO335" s="9">
        <f>IF(OR($S335="",$S334=""),"",$I$2*(AA335-AA334))</f>
        <v/>
      </c>
      <c r="AP335" s="9">
        <f>IF(OR($S335="",$S334=""),"",$J$2*LN(AB335/AB334))</f>
        <v/>
      </c>
      <c r="AQ335" s="9">
        <f>IF(OR($S335="",$S334=""),"",$K$2*(AC335-AC334))</f>
        <v/>
      </c>
      <c r="AR335" s="9">
        <f>IF(OR($S335="",$S334=""),"",$L$2*LN(AD335/AD334))</f>
        <v/>
      </c>
      <c r="AS335" s="9">
        <f>IF(OR($S335="",$S334=""),"",$M$2*LN(AE335/AE334))</f>
        <v/>
      </c>
      <c r="AT335" s="9">
        <f>IF(OR($S335="",$S334=""),"",$N$2*LN(AF335/AF334))</f>
        <v/>
      </c>
      <c r="AV335" s="9">
        <f>IF($AH335="","",$AY$16+$AY$4*AI335+$AY$5*AJ335+$AY$6*AK335+$AY$7*AL335+$AY$8*AM335+$AY$9*AN335+$AY$10*AO335+$AY$11*AP335+$AY$12*AQ335+$AY$13*AR335+$AY$14*AS335+$AY$15*AT335)</f>
        <v/>
      </c>
      <c r="BC335" s="10">
        <f>IF((ROW()-6)&lt;=$Q$3,INDEX(LINEST(AH276:AH335,AI276:AT335,TRUE,TRUE),1,13)*$Q$4,"")</f>
        <v/>
      </c>
      <c r="BD335" s="9">
        <f>IF((ROW()-6)&lt;=$Q$3,INDEX(LINEST(AH276:AH335,AI276:AT335,TRUE,TRUE),1,12),"")</f>
        <v/>
      </c>
      <c r="BE335" s="9">
        <f>IF((ROW()-6)&lt;=$Q$3,INDEX(LINEST(AH276:AH335,AI276:AT335,TRUE,TRUE),1,11),"")</f>
        <v/>
      </c>
      <c r="BF335" s="9">
        <f>IF((ROW()-6)&lt;=$Q$3,INDEX(LINEST(AH276:AH335,AI276:AT335,TRUE,TRUE),1,10),"")</f>
        <v/>
      </c>
      <c r="BG335" s="9">
        <f>IF((ROW()-6)&lt;=$Q$3,INDEX(LINEST(AH276:AH335,AI276:AT335,TRUE,TRUE),1,9),"")</f>
        <v/>
      </c>
      <c r="BH335" s="9">
        <f>IF((ROW()-6)&lt;=$Q$3,INDEX(LINEST(AH276:AH335,AI276:AT335,TRUE,TRUE),1,8),"")</f>
        <v/>
      </c>
      <c r="BI335" s="9">
        <f>IF((ROW()-6)&lt;=$Q$3,INDEX(LINEST(AH276:AH335,AI276:AT335,TRUE,TRUE),1,7),"")</f>
        <v/>
      </c>
      <c r="BJ335" s="9">
        <f>IF((ROW()-6)&lt;=$Q$3,INDEX(LINEST(AH276:AH335,AI276:AT335,TRUE,TRUE),1,6),"")</f>
        <v/>
      </c>
      <c r="BK335" s="9">
        <f>IF((ROW()-6)&lt;=$Q$3,INDEX(LINEST(AH276:AH335,AI276:AT335,TRUE,TRUE),1,5),"")</f>
        <v/>
      </c>
      <c r="BL335" s="9">
        <f>IF((ROW()-6)&lt;=$Q$3,INDEX(LINEST(AH276:AH335,AI276:AT335,TRUE,TRUE),1,4),"")</f>
        <v/>
      </c>
      <c r="BM335" s="9">
        <f>IF((ROW()-6)&lt;=$Q$3,INDEX(LINEST(AH276:AH335,AI276:AT335,TRUE,TRUE),1,3),"")</f>
        <v/>
      </c>
      <c r="BN335" s="9">
        <f>IF((ROW()-6)&lt;=$Q$3,INDEX(LINEST(AH276:AH335,AI276:AT335,TRUE,TRUE),1,2),"")</f>
        <v/>
      </c>
      <c r="BO335" s="9">
        <f>IF((ROW()-6)&lt;=$Q$3,INDEX(LINEST(AH276:AH335,AI276:AT335,TRUE,TRUE),1,1),"")</f>
        <v/>
      </c>
      <c r="BP335" s="10">
        <f>IF((ROW()-6)&lt;=$Q$3,INDEX(LINEST(AH276:AH335,AI276:AT335,TRUE,TRUE),3,1),"")</f>
        <v/>
      </c>
      <c r="BR335" s="9">
        <f>IF(AND((ROW()-6)&lt;=$Q$3,ISNUMBER(BC334)),BC334/$Q$4+BD334*AI335+BE334*AJ335+BF334*AK335+BG334*AL335+BH334*AM335+BI334*AN335+BJ334*AO335+BK334*AP335+BL334*AQ335+BM334*AR335+BN334*AS335+BO334*AT335,"")</f>
        <v/>
      </c>
      <c r="BS335">
        <f>IF(ISNUMBER(BR335),AVERAGE(AH275:AH334),"")</f>
        <v/>
      </c>
      <c r="BT335">
        <f>IF(ISNUMBER(BR335),(AH335-BR335)^2,"")</f>
        <v/>
      </c>
      <c r="BU335">
        <f>IF(ISNUMBER(BR335),AH335^2,"")</f>
        <v/>
      </c>
      <c r="BV335">
        <f>IF(ISNUMBER(BR335),(AH335-BS335)^2,"")</f>
        <v/>
      </c>
    </row>
    <row r="336">
      <c r="O336">
        <f>IF($R336="","",CHOOSE($Q$2,YEAR(R336)*12+MONTH(R336),INT((R336-2)/7),YEAR(R336)*4+ROUNDUP(MONTH(R336)/3)))</f>
        <v/>
      </c>
      <c r="P336">
        <f>IF($R336="","",IF($R337="",1,IF(O336&lt;&gt;O337,1,0)))</f>
        <v/>
      </c>
      <c r="Q336">
        <f>IF(P336=1,SUM($P$7:P336),"")</f>
        <v/>
      </c>
      <c r="R336">
        <f>IF($A336="","",IF(ISNUMBER($A336),$A336,IFERROR(DATEVALUE($A336),NA())))</f>
        <v/>
      </c>
      <c r="S336" s="7">
        <f>IFERROR(INDEX($R$7:$R$60000,MATCH(ROW()-6,$Q$7:$Q$60000,0)),"")</f>
        <v/>
      </c>
      <c r="T336">
        <f>IFERROR(INDEX($B$7:$B$60000,MATCH(ROW()-6,$Q$7:$Q$60000,0)),"")</f>
        <v/>
      </c>
      <c r="U336">
        <f>IFERROR(INDEX($C$7:$C$60000,MATCH(ROW()-6,$Q$7:$Q$60000,0)),"")</f>
        <v/>
      </c>
      <c r="V336">
        <f>IFERROR(INDEX($D$7:$D$60000,MATCH(ROW()-6,$Q$7:$Q$60000,0)),"")</f>
        <v/>
      </c>
      <c r="W336">
        <f>IFERROR(INDEX($E$7:$E$60000,MATCH(ROW()-6,$Q$7:$Q$60000,0)),"")</f>
        <v/>
      </c>
      <c r="X336">
        <f>IFERROR(INDEX($F$7:$F$60000,MATCH(ROW()-6,$Q$7:$Q$60000,0)),"")</f>
        <v/>
      </c>
      <c r="Y336">
        <f>IFERROR(INDEX($G$7:$G$60000,MATCH(ROW()-6,$Q$7:$Q$60000,0)),"")</f>
        <v/>
      </c>
      <c r="Z336">
        <f>IFERROR(INDEX($H$7:$H$60000,MATCH(ROW()-6,$Q$7:$Q$60000,0)),"")</f>
        <v/>
      </c>
      <c r="AA336">
        <f>IFERROR(INDEX($I$7:$I$60000,MATCH(ROW()-6,$Q$7:$Q$60000,0)),"")</f>
        <v/>
      </c>
      <c r="AB336">
        <f>IFERROR(INDEX($J$7:$J$60000,MATCH(ROW()-6,$Q$7:$Q$60000,0)),"")</f>
        <v/>
      </c>
      <c r="AC336">
        <f>IFERROR(INDEX($K$7:$K$60000,MATCH(ROW()-6,$Q$7:$Q$60000,0)),"")</f>
        <v/>
      </c>
      <c r="AD336">
        <f>IFERROR(INDEX($L$7:$L$60000,MATCH(ROW()-6,$Q$7:$Q$60000,0)),"")</f>
        <v/>
      </c>
      <c r="AE336">
        <f>IFERROR(INDEX($M$7:$M$60000,MATCH(ROW()-6,$Q$7:$Q$60000,0)),"")</f>
        <v/>
      </c>
      <c r="AF336">
        <f>IFERROR(INDEX($N$7:$N$60000,MATCH(ROW()-6,$Q$7:$Q$60000,0)),"")</f>
        <v/>
      </c>
      <c r="AH336" s="9">
        <f>IF(OR($S336="",$S335=""),"",LN($T336/$T335))</f>
        <v/>
      </c>
      <c r="AI336" s="9">
        <f>IF(OR($S336="",$S335=""),"",$C$2*LN(U336/U335))</f>
        <v/>
      </c>
      <c r="AJ336" s="9">
        <f>IF(OR($S336="",$S335=""),"",$D$2*(V336-V335))</f>
        <v/>
      </c>
      <c r="AK336" s="9">
        <f>IF(OR($S336="",$S335=""),"",$E$2*(W336-W335))</f>
        <v/>
      </c>
      <c r="AL336" s="9">
        <f>IF(OR($S336="",$S335=""),"",$F$2*LN(X336/X335))</f>
        <v/>
      </c>
      <c r="AM336" s="9">
        <f>IF(OR($S336="",$S335=""),"",$G$2*(Y336-Y335))</f>
        <v/>
      </c>
      <c r="AN336" s="9">
        <f>IF(OR($S336="",$S335=""),"",$H$2*LN(Z336/Z335))</f>
        <v/>
      </c>
      <c r="AO336" s="9">
        <f>IF(OR($S336="",$S335=""),"",$I$2*(AA336-AA335))</f>
        <v/>
      </c>
      <c r="AP336" s="9">
        <f>IF(OR($S336="",$S335=""),"",$J$2*LN(AB336/AB335))</f>
        <v/>
      </c>
      <c r="AQ336" s="9">
        <f>IF(OR($S336="",$S335=""),"",$K$2*(AC336-AC335))</f>
        <v/>
      </c>
      <c r="AR336" s="9">
        <f>IF(OR($S336="",$S335=""),"",$L$2*LN(AD336/AD335))</f>
        <v/>
      </c>
      <c r="AS336" s="9">
        <f>IF(OR($S336="",$S335=""),"",$M$2*LN(AE336/AE335))</f>
        <v/>
      </c>
      <c r="AT336" s="9">
        <f>IF(OR($S336="",$S335=""),"",$N$2*LN(AF336/AF335))</f>
        <v/>
      </c>
      <c r="AV336" s="9">
        <f>IF($AH336="","",$AY$16+$AY$4*AI336+$AY$5*AJ336+$AY$6*AK336+$AY$7*AL336+$AY$8*AM336+$AY$9*AN336+$AY$10*AO336+$AY$11*AP336+$AY$12*AQ336+$AY$13*AR336+$AY$14*AS336+$AY$15*AT336)</f>
        <v/>
      </c>
      <c r="BC336" s="10">
        <f>IF((ROW()-6)&lt;=$Q$3,INDEX(LINEST(AH277:AH336,AI277:AT336,TRUE,TRUE),1,13)*$Q$4,"")</f>
        <v/>
      </c>
      <c r="BD336" s="9">
        <f>IF((ROW()-6)&lt;=$Q$3,INDEX(LINEST(AH277:AH336,AI277:AT336,TRUE,TRUE),1,12),"")</f>
        <v/>
      </c>
      <c r="BE336" s="9">
        <f>IF((ROW()-6)&lt;=$Q$3,INDEX(LINEST(AH277:AH336,AI277:AT336,TRUE,TRUE),1,11),"")</f>
        <v/>
      </c>
      <c r="BF336" s="9">
        <f>IF((ROW()-6)&lt;=$Q$3,INDEX(LINEST(AH277:AH336,AI277:AT336,TRUE,TRUE),1,10),"")</f>
        <v/>
      </c>
      <c r="BG336" s="9">
        <f>IF((ROW()-6)&lt;=$Q$3,INDEX(LINEST(AH277:AH336,AI277:AT336,TRUE,TRUE),1,9),"")</f>
        <v/>
      </c>
      <c r="BH336" s="9">
        <f>IF((ROW()-6)&lt;=$Q$3,INDEX(LINEST(AH277:AH336,AI277:AT336,TRUE,TRUE),1,8),"")</f>
        <v/>
      </c>
      <c r="BI336" s="9">
        <f>IF((ROW()-6)&lt;=$Q$3,INDEX(LINEST(AH277:AH336,AI277:AT336,TRUE,TRUE),1,7),"")</f>
        <v/>
      </c>
      <c r="BJ336" s="9">
        <f>IF((ROW()-6)&lt;=$Q$3,INDEX(LINEST(AH277:AH336,AI277:AT336,TRUE,TRUE),1,6),"")</f>
        <v/>
      </c>
      <c r="BK336" s="9">
        <f>IF((ROW()-6)&lt;=$Q$3,INDEX(LINEST(AH277:AH336,AI277:AT336,TRUE,TRUE),1,5),"")</f>
        <v/>
      </c>
      <c r="BL336" s="9">
        <f>IF((ROW()-6)&lt;=$Q$3,INDEX(LINEST(AH277:AH336,AI277:AT336,TRUE,TRUE),1,4),"")</f>
        <v/>
      </c>
      <c r="BM336" s="9">
        <f>IF((ROW()-6)&lt;=$Q$3,INDEX(LINEST(AH277:AH336,AI277:AT336,TRUE,TRUE),1,3),"")</f>
        <v/>
      </c>
      <c r="BN336" s="9">
        <f>IF((ROW()-6)&lt;=$Q$3,INDEX(LINEST(AH277:AH336,AI277:AT336,TRUE,TRUE),1,2),"")</f>
        <v/>
      </c>
      <c r="BO336" s="9">
        <f>IF((ROW()-6)&lt;=$Q$3,INDEX(LINEST(AH277:AH336,AI277:AT336,TRUE,TRUE),1,1),"")</f>
        <v/>
      </c>
      <c r="BP336" s="10">
        <f>IF((ROW()-6)&lt;=$Q$3,INDEX(LINEST(AH277:AH336,AI277:AT336,TRUE,TRUE),3,1),"")</f>
        <v/>
      </c>
      <c r="BR336" s="9">
        <f>IF(AND((ROW()-6)&lt;=$Q$3,ISNUMBER(BC335)),BC335/$Q$4+BD335*AI336+BE335*AJ336+BF335*AK336+BG335*AL336+BH335*AM336+BI335*AN336+BJ335*AO336+BK335*AP336+BL335*AQ336+BM335*AR336+BN335*AS336+BO335*AT336,"")</f>
        <v/>
      </c>
      <c r="BS336">
        <f>IF(ISNUMBER(BR336),AVERAGE(AH276:AH335),"")</f>
        <v/>
      </c>
      <c r="BT336">
        <f>IF(ISNUMBER(BR336),(AH336-BR336)^2,"")</f>
        <v/>
      </c>
      <c r="BU336">
        <f>IF(ISNUMBER(BR336),AH336^2,"")</f>
        <v/>
      </c>
      <c r="BV336">
        <f>IF(ISNUMBER(BR336),(AH336-BS336)^2,"")</f>
        <v/>
      </c>
    </row>
    <row r="337">
      <c r="O337">
        <f>IF($R337="","",CHOOSE($Q$2,YEAR(R337)*12+MONTH(R337),INT((R337-2)/7),YEAR(R337)*4+ROUNDUP(MONTH(R337)/3)))</f>
        <v/>
      </c>
      <c r="P337">
        <f>IF($R337="","",IF($R338="",1,IF(O337&lt;&gt;O338,1,0)))</f>
        <v/>
      </c>
      <c r="Q337">
        <f>IF(P337=1,SUM($P$7:P337),"")</f>
        <v/>
      </c>
      <c r="R337">
        <f>IF($A337="","",IF(ISNUMBER($A337),$A337,IFERROR(DATEVALUE($A337),NA())))</f>
        <v/>
      </c>
      <c r="S337" s="7">
        <f>IFERROR(INDEX($R$7:$R$60000,MATCH(ROW()-6,$Q$7:$Q$60000,0)),"")</f>
        <v/>
      </c>
      <c r="T337">
        <f>IFERROR(INDEX($B$7:$B$60000,MATCH(ROW()-6,$Q$7:$Q$60000,0)),"")</f>
        <v/>
      </c>
      <c r="U337">
        <f>IFERROR(INDEX($C$7:$C$60000,MATCH(ROW()-6,$Q$7:$Q$60000,0)),"")</f>
        <v/>
      </c>
      <c r="V337">
        <f>IFERROR(INDEX($D$7:$D$60000,MATCH(ROW()-6,$Q$7:$Q$60000,0)),"")</f>
        <v/>
      </c>
      <c r="W337">
        <f>IFERROR(INDEX($E$7:$E$60000,MATCH(ROW()-6,$Q$7:$Q$60000,0)),"")</f>
        <v/>
      </c>
      <c r="X337">
        <f>IFERROR(INDEX($F$7:$F$60000,MATCH(ROW()-6,$Q$7:$Q$60000,0)),"")</f>
        <v/>
      </c>
      <c r="Y337">
        <f>IFERROR(INDEX($G$7:$G$60000,MATCH(ROW()-6,$Q$7:$Q$60000,0)),"")</f>
        <v/>
      </c>
      <c r="Z337">
        <f>IFERROR(INDEX($H$7:$H$60000,MATCH(ROW()-6,$Q$7:$Q$60000,0)),"")</f>
        <v/>
      </c>
      <c r="AA337">
        <f>IFERROR(INDEX($I$7:$I$60000,MATCH(ROW()-6,$Q$7:$Q$60000,0)),"")</f>
        <v/>
      </c>
      <c r="AB337">
        <f>IFERROR(INDEX($J$7:$J$60000,MATCH(ROW()-6,$Q$7:$Q$60000,0)),"")</f>
        <v/>
      </c>
      <c r="AC337">
        <f>IFERROR(INDEX($K$7:$K$60000,MATCH(ROW()-6,$Q$7:$Q$60000,0)),"")</f>
        <v/>
      </c>
      <c r="AD337">
        <f>IFERROR(INDEX($L$7:$L$60000,MATCH(ROW()-6,$Q$7:$Q$60000,0)),"")</f>
        <v/>
      </c>
      <c r="AE337">
        <f>IFERROR(INDEX($M$7:$M$60000,MATCH(ROW()-6,$Q$7:$Q$60000,0)),"")</f>
        <v/>
      </c>
      <c r="AF337">
        <f>IFERROR(INDEX($N$7:$N$60000,MATCH(ROW()-6,$Q$7:$Q$60000,0)),"")</f>
        <v/>
      </c>
      <c r="AH337" s="9">
        <f>IF(OR($S337="",$S336=""),"",LN($T337/$T336))</f>
        <v/>
      </c>
      <c r="AI337" s="9">
        <f>IF(OR($S337="",$S336=""),"",$C$2*LN(U337/U336))</f>
        <v/>
      </c>
      <c r="AJ337" s="9">
        <f>IF(OR($S337="",$S336=""),"",$D$2*(V337-V336))</f>
        <v/>
      </c>
      <c r="AK337" s="9">
        <f>IF(OR($S337="",$S336=""),"",$E$2*(W337-W336))</f>
        <v/>
      </c>
      <c r="AL337" s="9">
        <f>IF(OR($S337="",$S336=""),"",$F$2*LN(X337/X336))</f>
        <v/>
      </c>
      <c r="AM337" s="9">
        <f>IF(OR($S337="",$S336=""),"",$G$2*(Y337-Y336))</f>
        <v/>
      </c>
      <c r="AN337" s="9">
        <f>IF(OR($S337="",$S336=""),"",$H$2*LN(Z337/Z336))</f>
        <v/>
      </c>
      <c r="AO337" s="9">
        <f>IF(OR($S337="",$S336=""),"",$I$2*(AA337-AA336))</f>
        <v/>
      </c>
      <c r="AP337" s="9">
        <f>IF(OR($S337="",$S336=""),"",$J$2*LN(AB337/AB336))</f>
        <v/>
      </c>
      <c r="AQ337" s="9">
        <f>IF(OR($S337="",$S336=""),"",$K$2*(AC337-AC336))</f>
        <v/>
      </c>
      <c r="AR337" s="9">
        <f>IF(OR($S337="",$S336=""),"",$L$2*LN(AD337/AD336))</f>
        <v/>
      </c>
      <c r="AS337" s="9">
        <f>IF(OR($S337="",$S336=""),"",$M$2*LN(AE337/AE336))</f>
        <v/>
      </c>
      <c r="AT337" s="9">
        <f>IF(OR($S337="",$S336=""),"",$N$2*LN(AF337/AF336))</f>
        <v/>
      </c>
      <c r="AV337" s="9">
        <f>IF($AH337="","",$AY$16+$AY$4*AI337+$AY$5*AJ337+$AY$6*AK337+$AY$7*AL337+$AY$8*AM337+$AY$9*AN337+$AY$10*AO337+$AY$11*AP337+$AY$12*AQ337+$AY$13*AR337+$AY$14*AS337+$AY$15*AT337)</f>
        <v/>
      </c>
      <c r="BC337" s="10">
        <f>IF((ROW()-6)&lt;=$Q$3,INDEX(LINEST(AH278:AH337,AI278:AT337,TRUE,TRUE),1,13)*$Q$4,"")</f>
        <v/>
      </c>
      <c r="BD337" s="9">
        <f>IF((ROW()-6)&lt;=$Q$3,INDEX(LINEST(AH278:AH337,AI278:AT337,TRUE,TRUE),1,12),"")</f>
        <v/>
      </c>
      <c r="BE337" s="9">
        <f>IF((ROW()-6)&lt;=$Q$3,INDEX(LINEST(AH278:AH337,AI278:AT337,TRUE,TRUE),1,11),"")</f>
        <v/>
      </c>
      <c r="BF337" s="9">
        <f>IF((ROW()-6)&lt;=$Q$3,INDEX(LINEST(AH278:AH337,AI278:AT337,TRUE,TRUE),1,10),"")</f>
        <v/>
      </c>
      <c r="BG337" s="9">
        <f>IF((ROW()-6)&lt;=$Q$3,INDEX(LINEST(AH278:AH337,AI278:AT337,TRUE,TRUE),1,9),"")</f>
        <v/>
      </c>
      <c r="BH337" s="9">
        <f>IF((ROW()-6)&lt;=$Q$3,INDEX(LINEST(AH278:AH337,AI278:AT337,TRUE,TRUE),1,8),"")</f>
        <v/>
      </c>
      <c r="BI337" s="9">
        <f>IF((ROW()-6)&lt;=$Q$3,INDEX(LINEST(AH278:AH337,AI278:AT337,TRUE,TRUE),1,7),"")</f>
        <v/>
      </c>
      <c r="BJ337" s="9">
        <f>IF((ROW()-6)&lt;=$Q$3,INDEX(LINEST(AH278:AH337,AI278:AT337,TRUE,TRUE),1,6),"")</f>
        <v/>
      </c>
      <c r="BK337" s="9">
        <f>IF((ROW()-6)&lt;=$Q$3,INDEX(LINEST(AH278:AH337,AI278:AT337,TRUE,TRUE),1,5),"")</f>
        <v/>
      </c>
      <c r="BL337" s="9">
        <f>IF((ROW()-6)&lt;=$Q$3,INDEX(LINEST(AH278:AH337,AI278:AT337,TRUE,TRUE),1,4),"")</f>
        <v/>
      </c>
      <c r="BM337" s="9">
        <f>IF((ROW()-6)&lt;=$Q$3,INDEX(LINEST(AH278:AH337,AI278:AT337,TRUE,TRUE),1,3),"")</f>
        <v/>
      </c>
      <c r="BN337" s="9">
        <f>IF((ROW()-6)&lt;=$Q$3,INDEX(LINEST(AH278:AH337,AI278:AT337,TRUE,TRUE),1,2),"")</f>
        <v/>
      </c>
      <c r="BO337" s="9">
        <f>IF((ROW()-6)&lt;=$Q$3,INDEX(LINEST(AH278:AH337,AI278:AT337,TRUE,TRUE),1,1),"")</f>
        <v/>
      </c>
      <c r="BP337" s="10">
        <f>IF((ROW()-6)&lt;=$Q$3,INDEX(LINEST(AH278:AH337,AI278:AT337,TRUE,TRUE),3,1),"")</f>
        <v/>
      </c>
      <c r="BR337" s="9">
        <f>IF(AND((ROW()-6)&lt;=$Q$3,ISNUMBER(BC336)),BC336/$Q$4+BD336*AI337+BE336*AJ337+BF336*AK337+BG336*AL337+BH336*AM337+BI336*AN337+BJ336*AO337+BK336*AP337+BL336*AQ337+BM336*AR337+BN336*AS337+BO336*AT337,"")</f>
        <v/>
      </c>
      <c r="BS337">
        <f>IF(ISNUMBER(BR337),AVERAGE(AH277:AH336),"")</f>
        <v/>
      </c>
      <c r="BT337">
        <f>IF(ISNUMBER(BR337),(AH337-BR337)^2,"")</f>
        <v/>
      </c>
      <c r="BU337">
        <f>IF(ISNUMBER(BR337),AH337^2,"")</f>
        <v/>
      </c>
      <c r="BV337">
        <f>IF(ISNUMBER(BR337),(AH337-BS337)^2,"")</f>
        <v/>
      </c>
    </row>
    <row r="338">
      <c r="O338">
        <f>IF($R338="","",CHOOSE($Q$2,YEAR(R338)*12+MONTH(R338),INT((R338-2)/7),YEAR(R338)*4+ROUNDUP(MONTH(R338)/3)))</f>
        <v/>
      </c>
      <c r="P338">
        <f>IF($R338="","",IF($R339="",1,IF(O338&lt;&gt;O339,1,0)))</f>
        <v/>
      </c>
      <c r="Q338">
        <f>IF(P338=1,SUM($P$7:P338),"")</f>
        <v/>
      </c>
      <c r="R338">
        <f>IF($A338="","",IF(ISNUMBER($A338),$A338,IFERROR(DATEVALUE($A338),NA())))</f>
        <v/>
      </c>
      <c r="S338" s="7">
        <f>IFERROR(INDEX($R$7:$R$60000,MATCH(ROW()-6,$Q$7:$Q$60000,0)),"")</f>
        <v/>
      </c>
      <c r="T338">
        <f>IFERROR(INDEX($B$7:$B$60000,MATCH(ROW()-6,$Q$7:$Q$60000,0)),"")</f>
        <v/>
      </c>
      <c r="U338">
        <f>IFERROR(INDEX($C$7:$C$60000,MATCH(ROW()-6,$Q$7:$Q$60000,0)),"")</f>
        <v/>
      </c>
      <c r="V338">
        <f>IFERROR(INDEX($D$7:$D$60000,MATCH(ROW()-6,$Q$7:$Q$60000,0)),"")</f>
        <v/>
      </c>
      <c r="W338">
        <f>IFERROR(INDEX($E$7:$E$60000,MATCH(ROW()-6,$Q$7:$Q$60000,0)),"")</f>
        <v/>
      </c>
      <c r="X338">
        <f>IFERROR(INDEX($F$7:$F$60000,MATCH(ROW()-6,$Q$7:$Q$60000,0)),"")</f>
        <v/>
      </c>
      <c r="Y338">
        <f>IFERROR(INDEX($G$7:$G$60000,MATCH(ROW()-6,$Q$7:$Q$60000,0)),"")</f>
        <v/>
      </c>
      <c r="Z338">
        <f>IFERROR(INDEX($H$7:$H$60000,MATCH(ROW()-6,$Q$7:$Q$60000,0)),"")</f>
        <v/>
      </c>
      <c r="AA338">
        <f>IFERROR(INDEX($I$7:$I$60000,MATCH(ROW()-6,$Q$7:$Q$60000,0)),"")</f>
        <v/>
      </c>
      <c r="AB338">
        <f>IFERROR(INDEX($J$7:$J$60000,MATCH(ROW()-6,$Q$7:$Q$60000,0)),"")</f>
        <v/>
      </c>
      <c r="AC338">
        <f>IFERROR(INDEX($K$7:$K$60000,MATCH(ROW()-6,$Q$7:$Q$60000,0)),"")</f>
        <v/>
      </c>
      <c r="AD338">
        <f>IFERROR(INDEX($L$7:$L$60000,MATCH(ROW()-6,$Q$7:$Q$60000,0)),"")</f>
        <v/>
      </c>
      <c r="AE338">
        <f>IFERROR(INDEX($M$7:$M$60000,MATCH(ROW()-6,$Q$7:$Q$60000,0)),"")</f>
        <v/>
      </c>
      <c r="AF338">
        <f>IFERROR(INDEX($N$7:$N$60000,MATCH(ROW()-6,$Q$7:$Q$60000,0)),"")</f>
        <v/>
      </c>
      <c r="AH338" s="9">
        <f>IF(OR($S338="",$S337=""),"",LN($T338/$T337))</f>
        <v/>
      </c>
      <c r="AI338" s="9">
        <f>IF(OR($S338="",$S337=""),"",$C$2*LN(U338/U337))</f>
        <v/>
      </c>
      <c r="AJ338" s="9">
        <f>IF(OR($S338="",$S337=""),"",$D$2*(V338-V337))</f>
        <v/>
      </c>
      <c r="AK338" s="9">
        <f>IF(OR($S338="",$S337=""),"",$E$2*(W338-W337))</f>
        <v/>
      </c>
      <c r="AL338" s="9">
        <f>IF(OR($S338="",$S337=""),"",$F$2*LN(X338/X337))</f>
        <v/>
      </c>
      <c r="AM338" s="9">
        <f>IF(OR($S338="",$S337=""),"",$G$2*(Y338-Y337))</f>
        <v/>
      </c>
      <c r="AN338" s="9">
        <f>IF(OR($S338="",$S337=""),"",$H$2*LN(Z338/Z337))</f>
        <v/>
      </c>
      <c r="AO338" s="9">
        <f>IF(OR($S338="",$S337=""),"",$I$2*(AA338-AA337))</f>
        <v/>
      </c>
      <c r="AP338" s="9">
        <f>IF(OR($S338="",$S337=""),"",$J$2*LN(AB338/AB337))</f>
        <v/>
      </c>
      <c r="AQ338" s="9">
        <f>IF(OR($S338="",$S337=""),"",$K$2*(AC338-AC337))</f>
        <v/>
      </c>
      <c r="AR338" s="9">
        <f>IF(OR($S338="",$S337=""),"",$L$2*LN(AD338/AD337))</f>
        <v/>
      </c>
      <c r="AS338" s="9">
        <f>IF(OR($S338="",$S337=""),"",$M$2*LN(AE338/AE337))</f>
        <v/>
      </c>
      <c r="AT338" s="9">
        <f>IF(OR($S338="",$S337=""),"",$N$2*LN(AF338/AF337))</f>
        <v/>
      </c>
      <c r="AV338" s="9">
        <f>IF($AH338="","",$AY$16+$AY$4*AI338+$AY$5*AJ338+$AY$6*AK338+$AY$7*AL338+$AY$8*AM338+$AY$9*AN338+$AY$10*AO338+$AY$11*AP338+$AY$12*AQ338+$AY$13*AR338+$AY$14*AS338+$AY$15*AT338)</f>
        <v/>
      </c>
      <c r="BC338" s="10">
        <f>IF((ROW()-6)&lt;=$Q$3,INDEX(LINEST(AH279:AH338,AI279:AT338,TRUE,TRUE),1,13)*$Q$4,"")</f>
        <v/>
      </c>
      <c r="BD338" s="9">
        <f>IF((ROW()-6)&lt;=$Q$3,INDEX(LINEST(AH279:AH338,AI279:AT338,TRUE,TRUE),1,12),"")</f>
        <v/>
      </c>
      <c r="BE338" s="9">
        <f>IF((ROW()-6)&lt;=$Q$3,INDEX(LINEST(AH279:AH338,AI279:AT338,TRUE,TRUE),1,11),"")</f>
        <v/>
      </c>
      <c r="BF338" s="9">
        <f>IF((ROW()-6)&lt;=$Q$3,INDEX(LINEST(AH279:AH338,AI279:AT338,TRUE,TRUE),1,10),"")</f>
        <v/>
      </c>
      <c r="BG338" s="9">
        <f>IF((ROW()-6)&lt;=$Q$3,INDEX(LINEST(AH279:AH338,AI279:AT338,TRUE,TRUE),1,9),"")</f>
        <v/>
      </c>
      <c r="BH338" s="9">
        <f>IF((ROW()-6)&lt;=$Q$3,INDEX(LINEST(AH279:AH338,AI279:AT338,TRUE,TRUE),1,8),"")</f>
        <v/>
      </c>
      <c r="BI338" s="9">
        <f>IF((ROW()-6)&lt;=$Q$3,INDEX(LINEST(AH279:AH338,AI279:AT338,TRUE,TRUE),1,7),"")</f>
        <v/>
      </c>
      <c r="BJ338" s="9">
        <f>IF((ROW()-6)&lt;=$Q$3,INDEX(LINEST(AH279:AH338,AI279:AT338,TRUE,TRUE),1,6),"")</f>
        <v/>
      </c>
      <c r="BK338" s="9">
        <f>IF((ROW()-6)&lt;=$Q$3,INDEX(LINEST(AH279:AH338,AI279:AT338,TRUE,TRUE),1,5),"")</f>
        <v/>
      </c>
      <c r="BL338" s="9">
        <f>IF((ROW()-6)&lt;=$Q$3,INDEX(LINEST(AH279:AH338,AI279:AT338,TRUE,TRUE),1,4),"")</f>
        <v/>
      </c>
      <c r="BM338" s="9">
        <f>IF((ROW()-6)&lt;=$Q$3,INDEX(LINEST(AH279:AH338,AI279:AT338,TRUE,TRUE),1,3),"")</f>
        <v/>
      </c>
      <c r="BN338" s="9">
        <f>IF((ROW()-6)&lt;=$Q$3,INDEX(LINEST(AH279:AH338,AI279:AT338,TRUE,TRUE),1,2),"")</f>
        <v/>
      </c>
      <c r="BO338" s="9">
        <f>IF((ROW()-6)&lt;=$Q$3,INDEX(LINEST(AH279:AH338,AI279:AT338,TRUE,TRUE),1,1),"")</f>
        <v/>
      </c>
      <c r="BP338" s="10">
        <f>IF((ROW()-6)&lt;=$Q$3,INDEX(LINEST(AH279:AH338,AI279:AT338,TRUE,TRUE),3,1),"")</f>
        <v/>
      </c>
      <c r="BR338" s="9">
        <f>IF(AND((ROW()-6)&lt;=$Q$3,ISNUMBER(BC337)),BC337/$Q$4+BD337*AI338+BE337*AJ338+BF337*AK338+BG337*AL338+BH337*AM338+BI337*AN338+BJ337*AO338+BK337*AP338+BL337*AQ338+BM337*AR338+BN337*AS338+BO337*AT338,"")</f>
        <v/>
      </c>
      <c r="BS338">
        <f>IF(ISNUMBER(BR338),AVERAGE(AH278:AH337),"")</f>
        <v/>
      </c>
      <c r="BT338">
        <f>IF(ISNUMBER(BR338),(AH338-BR338)^2,"")</f>
        <v/>
      </c>
      <c r="BU338">
        <f>IF(ISNUMBER(BR338),AH338^2,"")</f>
        <v/>
      </c>
      <c r="BV338">
        <f>IF(ISNUMBER(BR338),(AH338-BS338)^2,"")</f>
        <v/>
      </c>
    </row>
    <row r="339">
      <c r="O339">
        <f>IF($R339="","",CHOOSE($Q$2,YEAR(R339)*12+MONTH(R339),INT((R339-2)/7),YEAR(R339)*4+ROUNDUP(MONTH(R339)/3)))</f>
        <v/>
      </c>
      <c r="P339">
        <f>IF($R339="","",IF($R340="",1,IF(O339&lt;&gt;O340,1,0)))</f>
        <v/>
      </c>
      <c r="Q339">
        <f>IF(P339=1,SUM($P$7:P339),"")</f>
        <v/>
      </c>
      <c r="R339">
        <f>IF($A339="","",IF(ISNUMBER($A339),$A339,IFERROR(DATEVALUE($A339),NA())))</f>
        <v/>
      </c>
      <c r="S339" s="7">
        <f>IFERROR(INDEX($R$7:$R$60000,MATCH(ROW()-6,$Q$7:$Q$60000,0)),"")</f>
        <v/>
      </c>
      <c r="T339">
        <f>IFERROR(INDEX($B$7:$B$60000,MATCH(ROW()-6,$Q$7:$Q$60000,0)),"")</f>
        <v/>
      </c>
      <c r="U339">
        <f>IFERROR(INDEX($C$7:$C$60000,MATCH(ROW()-6,$Q$7:$Q$60000,0)),"")</f>
        <v/>
      </c>
      <c r="V339">
        <f>IFERROR(INDEX($D$7:$D$60000,MATCH(ROW()-6,$Q$7:$Q$60000,0)),"")</f>
        <v/>
      </c>
      <c r="W339">
        <f>IFERROR(INDEX($E$7:$E$60000,MATCH(ROW()-6,$Q$7:$Q$60000,0)),"")</f>
        <v/>
      </c>
      <c r="X339">
        <f>IFERROR(INDEX($F$7:$F$60000,MATCH(ROW()-6,$Q$7:$Q$60000,0)),"")</f>
        <v/>
      </c>
      <c r="Y339">
        <f>IFERROR(INDEX($G$7:$G$60000,MATCH(ROW()-6,$Q$7:$Q$60000,0)),"")</f>
        <v/>
      </c>
      <c r="Z339">
        <f>IFERROR(INDEX($H$7:$H$60000,MATCH(ROW()-6,$Q$7:$Q$60000,0)),"")</f>
        <v/>
      </c>
      <c r="AA339">
        <f>IFERROR(INDEX($I$7:$I$60000,MATCH(ROW()-6,$Q$7:$Q$60000,0)),"")</f>
        <v/>
      </c>
      <c r="AB339">
        <f>IFERROR(INDEX($J$7:$J$60000,MATCH(ROW()-6,$Q$7:$Q$60000,0)),"")</f>
        <v/>
      </c>
      <c r="AC339">
        <f>IFERROR(INDEX($K$7:$K$60000,MATCH(ROW()-6,$Q$7:$Q$60000,0)),"")</f>
        <v/>
      </c>
      <c r="AD339">
        <f>IFERROR(INDEX($L$7:$L$60000,MATCH(ROW()-6,$Q$7:$Q$60000,0)),"")</f>
        <v/>
      </c>
      <c r="AE339">
        <f>IFERROR(INDEX($M$7:$M$60000,MATCH(ROW()-6,$Q$7:$Q$60000,0)),"")</f>
        <v/>
      </c>
      <c r="AF339">
        <f>IFERROR(INDEX($N$7:$N$60000,MATCH(ROW()-6,$Q$7:$Q$60000,0)),"")</f>
        <v/>
      </c>
      <c r="AH339" s="9">
        <f>IF(OR($S339="",$S338=""),"",LN($T339/$T338))</f>
        <v/>
      </c>
      <c r="AI339" s="9">
        <f>IF(OR($S339="",$S338=""),"",$C$2*LN(U339/U338))</f>
        <v/>
      </c>
      <c r="AJ339" s="9">
        <f>IF(OR($S339="",$S338=""),"",$D$2*(V339-V338))</f>
        <v/>
      </c>
      <c r="AK339" s="9">
        <f>IF(OR($S339="",$S338=""),"",$E$2*(W339-W338))</f>
        <v/>
      </c>
      <c r="AL339" s="9">
        <f>IF(OR($S339="",$S338=""),"",$F$2*LN(X339/X338))</f>
        <v/>
      </c>
      <c r="AM339" s="9">
        <f>IF(OR($S339="",$S338=""),"",$G$2*(Y339-Y338))</f>
        <v/>
      </c>
      <c r="AN339" s="9">
        <f>IF(OR($S339="",$S338=""),"",$H$2*LN(Z339/Z338))</f>
        <v/>
      </c>
      <c r="AO339" s="9">
        <f>IF(OR($S339="",$S338=""),"",$I$2*(AA339-AA338))</f>
        <v/>
      </c>
      <c r="AP339" s="9">
        <f>IF(OR($S339="",$S338=""),"",$J$2*LN(AB339/AB338))</f>
        <v/>
      </c>
      <c r="AQ339" s="9">
        <f>IF(OR($S339="",$S338=""),"",$K$2*(AC339-AC338))</f>
        <v/>
      </c>
      <c r="AR339" s="9">
        <f>IF(OR($S339="",$S338=""),"",$L$2*LN(AD339/AD338))</f>
        <v/>
      </c>
      <c r="AS339" s="9">
        <f>IF(OR($S339="",$S338=""),"",$M$2*LN(AE339/AE338))</f>
        <v/>
      </c>
      <c r="AT339" s="9">
        <f>IF(OR($S339="",$S338=""),"",$N$2*LN(AF339/AF338))</f>
        <v/>
      </c>
      <c r="AV339" s="9">
        <f>IF($AH339="","",$AY$16+$AY$4*AI339+$AY$5*AJ339+$AY$6*AK339+$AY$7*AL339+$AY$8*AM339+$AY$9*AN339+$AY$10*AO339+$AY$11*AP339+$AY$12*AQ339+$AY$13*AR339+$AY$14*AS339+$AY$15*AT339)</f>
        <v/>
      </c>
      <c r="BC339" s="10">
        <f>IF((ROW()-6)&lt;=$Q$3,INDEX(LINEST(AH280:AH339,AI280:AT339,TRUE,TRUE),1,13)*$Q$4,"")</f>
        <v/>
      </c>
      <c r="BD339" s="9">
        <f>IF((ROW()-6)&lt;=$Q$3,INDEX(LINEST(AH280:AH339,AI280:AT339,TRUE,TRUE),1,12),"")</f>
        <v/>
      </c>
      <c r="BE339" s="9">
        <f>IF((ROW()-6)&lt;=$Q$3,INDEX(LINEST(AH280:AH339,AI280:AT339,TRUE,TRUE),1,11),"")</f>
        <v/>
      </c>
      <c r="BF339" s="9">
        <f>IF((ROW()-6)&lt;=$Q$3,INDEX(LINEST(AH280:AH339,AI280:AT339,TRUE,TRUE),1,10),"")</f>
        <v/>
      </c>
      <c r="BG339" s="9">
        <f>IF((ROW()-6)&lt;=$Q$3,INDEX(LINEST(AH280:AH339,AI280:AT339,TRUE,TRUE),1,9),"")</f>
        <v/>
      </c>
      <c r="BH339" s="9">
        <f>IF((ROW()-6)&lt;=$Q$3,INDEX(LINEST(AH280:AH339,AI280:AT339,TRUE,TRUE),1,8),"")</f>
        <v/>
      </c>
      <c r="BI339" s="9">
        <f>IF((ROW()-6)&lt;=$Q$3,INDEX(LINEST(AH280:AH339,AI280:AT339,TRUE,TRUE),1,7),"")</f>
        <v/>
      </c>
      <c r="BJ339" s="9">
        <f>IF((ROW()-6)&lt;=$Q$3,INDEX(LINEST(AH280:AH339,AI280:AT339,TRUE,TRUE),1,6),"")</f>
        <v/>
      </c>
      <c r="BK339" s="9">
        <f>IF((ROW()-6)&lt;=$Q$3,INDEX(LINEST(AH280:AH339,AI280:AT339,TRUE,TRUE),1,5),"")</f>
        <v/>
      </c>
      <c r="BL339" s="9">
        <f>IF((ROW()-6)&lt;=$Q$3,INDEX(LINEST(AH280:AH339,AI280:AT339,TRUE,TRUE),1,4),"")</f>
        <v/>
      </c>
      <c r="BM339" s="9">
        <f>IF((ROW()-6)&lt;=$Q$3,INDEX(LINEST(AH280:AH339,AI280:AT339,TRUE,TRUE),1,3),"")</f>
        <v/>
      </c>
      <c r="BN339" s="9">
        <f>IF((ROW()-6)&lt;=$Q$3,INDEX(LINEST(AH280:AH339,AI280:AT339,TRUE,TRUE),1,2),"")</f>
        <v/>
      </c>
      <c r="BO339" s="9">
        <f>IF((ROW()-6)&lt;=$Q$3,INDEX(LINEST(AH280:AH339,AI280:AT339,TRUE,TRUE),1,1),"")</f>
        <v/>
      </c>
      <c r="BP339" s="10">
        <f>IF((ROW()-6)&lt;=$Q$3,INDEX(LINEST(AH280:AH339,AI280:AT339,TRUE,TRUE),3,1),"")</f>
        <v/>
      </c>
      <c r="BR339" s="9">
        <f>IF(AND((ROW()-6)&lt;=$Q$3,ISNUMBER(BC338)),BC338/$Q$4+BD338*AI339+BE338*AJ339+BF338*AK339+BG338*AL339+BH338*AM339+BI338*AN339+BJ338*AO339+BK338*AP339+BL338*AQ339+BM338*AR339+BN338*AS339+BO338*AT339,"")</f>
        <v/>
      </c>
      <c r="BS339">
        <f>IF(ISNUMBER(BR339),AVERAGE(AH279:AH338),"")</f>
        <v/>
      </c>
      <c r="BT339">
        <f>IF(ISNUMBER(BR339),(AH339-BR339)^2,"")</f>
        <v/>
      </c>
      <c r="BU339">
        <f>IF(ISNUMBER(BR339),AH339^2,"")</f>
        <v/>
      </c>
      <c r="BV339">
        <f>IF(ISNUMBER(BR339),(AH339-BS339)^2,"")</f>
        <v/>
      </c>
    </row>
    <row r="340">
      <c r="O340">
        <f>IF($R340="","",CHOOSE($Q$2,YEAR(R340)*12+MONTH(R340),INT((R340-2)/7),YEAR(R340)*4+ROUNDUP(MONTH(R340)/3)))</f>
        <v/>
      </c>
      <c r="P340">
        <f>IF($R340="","",IF($R341="",1,IF(O340&lt;&gt;O341,1,0)))</f>
        <v/>
      </c>
      <c r="Q340">
        <f>IF(P340=1,SUM($P$7:P340),"")</f>
        <v/>
      </c>
      <c r="R340">
        <f>IF($A340="","",IF(ISNUMBER($A340),$A340,IFERROR(DATEVALUE($A340),NA())))</f>
        <v/>
      </c>
      <c r="S340" s="7">
        <f>IFERROR(INDEX($R$7:$R$60000,MATCH(ROW()-6,$Q$7:$Q$60000,0)),"")</f>
        <v/>
      </c>
      <c r="T340">
        <f>IFERROR(INDEX($B$7:$B$60000,MATCH(ROW()-6,$Q$7:$Q$60000,0)),"")</f>
        <v/>
      </c>
      <c r="U340">
        <f>IFERROR(INDEX($C$7:$C$60000,MATCH(ROW()-6,$Q$7:$Q$60000,0)),"")</f>
        <v/>
      </c>
      <c r="V340">
        <f>IFERROR(INDEX($D$7:$D$60000,MATCH(ROW()-6,$Q$7:$Q$60000,0)),"")</f>
        <v/>
      </c>
      <c r="W340">
        <f>IFERROR(INDEX($E$7:$E$60000,MATCH(ROW()-6,$Q$7:$Q$60000,0)),"")</f>
        <v/>
      </c>
      <c r="X340">
        <f>IFERROR(INDEX($F$7:$F$60000,MATCH(ROW()-6,$Q$7:$Q$60000,0)),"")</f>
        <v/>
      </c>
      <c r="Y340">
        <f>IFERROR(INDEX($G$7:$G$60000,MATCH(ROW()-6,$Q$7:$Q$60000,0)),"")</f>
        <v/>
      </c>
      <c r="Z340">
        <f>IFERROR(INDEX($H$7:$H$60000,MATCH(ROW()-6,$Q$7:$Q$60000,0)),"")</f>
        <v/>
      </c>
      <c r="AA340">
        <f>IFERROR(INDEX($I$7:$I$60000,MATCH(ROW()-6,$Q$7:$Q$60000,0)),"")</f>
        <v/>
      </c>
      <c r="AB340">
        <f>IFERROR(INDEX($J$7:$J$60000,MATCH(ROW()-6,$Q$7:$Q$60000,0)),"")</f>
        <v/>
      </c>
      <c r="AC340">
        <f>IFERROR(INDEX($K$7:$K$60000,MATCH(ROW()-6,$Q$7:$Q$60000,0)),"")</f>
        <v/>
      </c>
      <c r="AD340">
        <f>IFERROR(INDEX($L$7:$L$60000,MATCH(ROW()-6,$Q$7:$Q$60000,0)),"")</f>
        <v/>
      </c>
      <c r="AE340">
        <f>IFERROR(INDEX($M$7:$M$60000,MATCH(ROW()-6,$Q$7:$Q$60000,0)),"")</f>
        <v/>
      </c>
      <c r="AF340">
        <f>IFERROR(INDEX($N$7:$N$60000,MATCH(ROW()-6,$Q$7:$Q$60000,0)),"")</f>
        <v/>
      </c>
      <c r="AH340" s="9">
        <f>IF(OR($S340="",$S339=""),"",LN($T340/$T339))</f>
        <v/>
      </c>
      <c r="AI340" s="9">
        <f>IF(OR($S340="",$S339=""),"",$C$2*LN(U340/U339))</f>
        <v/>
      </c>
      <c r="AJ340" s="9">
        <f>IF(OR($S340="",$S339=""),"",$D$2*(V340-V339))</f>
        <v/>
      </c>
      <c r="AK340" s="9">
        <f>IF(OR($S340="",$S339=""),"",$E$2*(W340-W339))</f>
        <v/>
      </c>
      <c r="AL340" s="9">
        <f>IF(OR($S340="",$S339=""),"",$F$2*LN(X340/X339))</f>
        <v/>
      </c>
      <c r="AM340" s="9">
        <f>IF(OR($S340="",$S339=""),"",$G$2*(Y340-Y339))</f>
        <v/>
      </c>
      <c r="AN340" s="9">
        <f>IF(OR($S340="",$S339=""),"",$H$2*LN(Z340/Z339))</f>
        <v/>
      </c>
      <c r="AO340" s="9">
        <f>IF(OR($S340="",$S339=""),"",$I$2*(AA340-AA339))</f>
        <v/>
      </c>
      <c r="AP340" s="9">
        <f>IF(OR($S340="",$S339=""),"",$J$2*LN(AB340/AB339))</f>
        <v/>
      </c>
      <c r="AQ340" s="9">
        <f>IF(OR($S340="",$S339=""),"",$K$2*(AC340-AC339))</f>
        <v/>
      </c>
      <c r="AR340" s="9">
        <f>IF(OR($S340="",$S339=""),"",$L$2*LN(AD340/AD339))</f>
        <v/>
      </c>
      <c r="AS340" s="9">
        <f>IF(OR($S340="",$S339=""),"",$M$2*LN(AE340/AE339))</f>
        <v/>
      </c>
      <c r="AT340" s="9">
        <f>IF(OR($S340="",$S339=""),"",$N$2*LN(AF340/AF339))</f>
        <v/>
      </c>
      <c r="AV340" s="9">
        <f>IF($AH340="","",$AY$16+$AY$4*AI340+$AY$5*AJ340+$AY$6*AK340+$AY$7*AL340+$AY$8*AM340+$AY$9*AN340+$AY$10*AO340+$AY$11*AP340+$AY$12*AQ340+$AY$13*AR340+$AY$14*AS340+$AY$15*AT340)</f>
        <v/>
      </c>
      <c r="BC340" s="10">
        <f>IF((ROW()-6)&lt;=$Q$3,INDEX(LINEST(AH281:AH340,AI281:AT340,TRUE,TRUE),1,13)*$Q$4,"")</f>
        <v/>
      </c>
      <c r="BD340" s="9">
        <f>IF((ROW()-6)&lt;=$Q$3,INDEX(LINEST(AH281:AH340,AI281:AT340,TRUE,TRUE),1,12),"")</f>
        <v/>
      </c>
      <c r="BE340" s="9">
        <f>IF((ROW()-6)&lt;=$Q$3,INDEX(LINEST(AH281:AH340,AI281:AT340,TRUE,TRUE),1,11),"")</f>
        <v/>
      </c>
      <c r="BF340" s="9">
        <f>IF((ROW()-6)&lt;=$Q$3,INDEX(LINEST(AH281:AH340,AI281:AT340,TRUE,TRUE),1,10),"")</f>
        <v/>
      </c>
      <c r="BG340" s="9">
        <f>IF((ROW()-6)&lt;=$Q$3,INDEX(LINEST(AH281:AH340,AI281:AT340,TRUE,TRUE),1,9),"")</f>
        <v/>
      </c>
      <c r="BH340" s="9">
        <f>IF((ROW()-6)&lt;=$Q$3,INDEX(LINEST(AH281:AH340,AI281:AT340,TRUE,TRUE),1,8),"")</f>
        <v/>
      </c>
      <c r="BI340" s="9">
        <f>IF((ROW()-6)&lt;=$Q$3,INDEX(LINEST(AH281:AH340,AI281:AT340,TRUE,TRUE),1,7),"")</f>
        <v/>
      </c>
      <c r="BJ340" s="9">
        <f>IF((ROW()-6)&lt;=$Q$3,INDEX(LINEST(AH281:AH340,AI281:AT340,TRUE,TRUE),1,6),"")</f>
        <v/>
      </c>
      <c r="BK340" s="9">
        <f>IF((ROW()-6)&lt;=$Q$3,INDEX(LINEST(AH281:AH340,AI281:AT340,TRUE,TRUE),1,5),"")</f>
        <v/>
      </c>
      <c r="BL340" s="9">
        <f>IF((ROW()-6)&lt;=$Q$3,INDEX(LINEST(AH281:AH340,AI281:AT340,TRUE,TRUE),1,4),"")</f>
        <v/>
      </c>
      <c r="BM340" s="9">
        <f>IF((ROW()-6)&lt;=$Q$3,INDEX(LINEST(AH281:AH340,AI281:AT340,TRUE,TRUE),1,3),"")</f>
        <v/>
      </c>
      <c r="BN340" s="9">
        <f>IF((ROW()-6)&lt;=$Q$3,INDEX(LINEST(AH281:AH340,AI281:AT340,TRUE,TRUE),1,2),"")</f>
        <v/>
      </c>
      <c r="BO340" s="9">
        <f>IF((ROW()-6)&lt;=$Q$3,INDEX(LINEST(AH281:AH340,AI281:AT340,TRUE,TRUE),1,1),"")</f>
        <v/>
      </c>
      <c r="BP340" s="10">
        <f>IF((ROW()-6)&lt;=$Q$3,INDEX(LINEST(AH281:AH340,AI281:AT340,TRUE,TRUE),3,1),"")</f>
        <v/>
      </c>
      <c r="BR340" s="9">
        <f>IF(AND((ROW()-6)&lt;=$Q$3,ISNUMBER(BC339)),BC339/$Q$4+BD339*AI340+BE339*AJ340+BF339*AK340+BG339*AL340+BH339*AM340+BI339*AN340+BJ339*AO340+BK339*AP340+BL339*AQ340+BM339*AR340+BN339*AS340+BO339*AT340,"")</f>
        <v/>
      </c>
      <c r="BS340">
        <f>IF(ISNUMBER(BR340),AVERAGE(AH280:AH339),"")</f>
        <v/>
      </c>
      <c r="BT340">
        <f>IF(ISNUMBER(BR340),(AH340-BR340)^2,"")</f>
        <v/>
      </c>
      <c r="BU340">
        <f>IF(ISNUMBER(BR340),AH340^2,"")</f>
        <v/>
      </c>
      <c r="BV340">
        <f>IF(ISNUMBER(BR340),(AH340-BS340)^2,"")</f>
        <v/>
      </c>
    </row>
    <row r="341">
      <c r="O341">
        <f>IF($R341="","",CHOOSE($Q$2,YEAR(R341)*12+MONTH(R341),INT((R341-2)/7),YEAR(R341)*4+ROUNDUP(MONTH(R341)/3)))</f>
        <v/>
      </c>
      <c r="P341">
        <f>IF($R341="","",IF($R342="",1,IF(O341&lt;&gt;O342,1,0)))</f>
        <v/>
      </c>
      <c r="Q341">
        <f>IF(P341=1,SUM($P$7:P341),"")</f>
        <v/>
      </c>
      <c r="R341">
        <f>IF($A341="","",IF(ISNUMBER($A341),$A341,IFERROR(DATEVALUE($A341),NA())))</f>
        <v/>
      </c>
      <c r="S341" s="7">
        <f>IFERROR(INDEX($R$7:$R$60000,MATCH(ROW()-6,$Q$7:$Q$60000,0)),"")</f>
        <v/>
      </c>
      <c r="T341">
        <f>IFERROR(INDEX($B$7:$B$60000,MATCH(ROW()-6,$Q$7:$Q$60000,0)),"")</f>
        <v/>
      </c>
      <c r="U341">
        <f>IFERROR(INDEX($C$7:$C$60000,MATCH(ROW()-6,$Q$7:$Q$60000,0)),"")</f>
        <v/>
      </c>
      <c r="V341">
        <f>IFERROR(INDEX($D$7:$D$60000,MATCH(ROW()-6,$Q$7:$Q$60000,0)),"")</f>
        <v/>
      </c>
      <c r="W341">
        <f>IFERROR(INDEX($E$7:$E$60000,MATCH(ROW()-6,$Q$7:$Q$60000,0)),"")</f>
        <v/>
      </c>
      <c r="X341">
        <f>IFERROR(INDEX($F$7:$F$60000,MATCH(ROW()-6,$Q$7:$Q$60000,0)),"")</f>
        <v/>
      </c>
      <c r="Y341">
        <f>IFERROR(INDEX($G$7:$G$60000,MATCH(ROW()-6,$Q$7:$Q$60000,0)),"")</f>
        <v/>
      </c>
      <c r="Z341">
        <f>IFERROR(INDEX($H$7:$H$60000,MATCH(ROW()-6,$Q$7:$Q$60000,0)),"")</f>
        <v/>
      </c>
      <c r="AA341">
        <f>IFERROR(INDEX($I$7:$I$60000,MATCH(ROW()-6,$Q$7:$Q$60000,0)),"")</f>
        <v/>
      </c>
      <c r="AB341">
        <f>IFERROR(INDEX($J$7:$J$60000,MATCH(ROW()-6,$Q$7:$Q$60000,0)),"")</f>
        <v/>
      </c>
      <c r="AC341">
        <f>IFERROR(INDEX($K$7:$K$60000,MATCH(ROW()-6,$Q$7:$Q$60000,0)),"")</f>
        <v/>
      </c>
      <c r="AD341">
        <f>IFERROR(INDEX($L$7:$L$60000,MATCH(ROW()-6,$Q$7:$Q$60000,0)),"")</f>
        <v/>
      </c>
      <c r="AE341">
        <f>IFERROR(INDEX($M$7:$M$60000,MATCH(ROW()-6,$Q$7:$Q$60000,0)),"")</f>
        <v/>
      </c>
      <c r="AF341">
        <f>IFERROR(INDEX($N$7:$N$60000,MATCH(ROW()-6,$Q$7:$Q$60000,0)),"")</f>
        <v/>
      </c>
      <c r="AH341" s="9">
        <f>IF(OR($S341="",$S340=""),"",LN($T341/$T340))</f>
        <v/>
      </c>
      <c r="AI341" s="9">
        <f>IF(OR($S341="",$S340=""),"",$C$2*LN(U341/U340))</f>
        <v/>
      </c>
      <c r="AJ341" s="9">
        <f>IF(OR($S341="",$S340=""),"",$D$2*(V341-V340))</f>
        <v/>
      </c>
      <c r="AK341" s="9">
        <f>IF(OR($S341="",$S340=""),"",$E$2*(W341-W340))</f>
        <v/>
      </c>
      <c r="AL341" s="9">
        <f>IF(OR($S341="",$S340=""),"",$F$2*LN(X341/X340))</f>
        <v/>
      </c>
      <c r="AM341" s="9">
        <f>IF(OR($S341="",$S340=""),"",$G$2*(Y341-Y340))</f>
        <v/>
      </c>
      <c r="AN341" s="9">
        <f>IF(OR($S341="",$S340=""),"",$H$2*LN(Z341/Z340))</f>
        <v/>
      </c>
      <c r="AO341" s="9">
        <f>IF(OR($S341="",$S340=""),"",$I$2*(AA341-AA340))</f>
        <v/>
      </c>
      <c r="AP341" s="9">
        <f>IF(OR($S341="",$S340=""),"",$J$2*LN(AB341/AB340))</f>
        <v/>
      </c>
      <c r="AQ341" s="9">
        <f>IF(OR($S341="",$S340=""),"",$K$2*(AC341-AC340))</f>
        <v/>
      </c>
      <c r="AR341" s="9">
        <f>IF(OR($S341="",$S340=""),"",$L$2*LN(AD341/AD340))</f>
        <v/>
      </c>
      <c r="AS341" s="9">
        <f>IF(OR($S341="",$S340=""),"",$M$2*LN(AE341/AE340))</f>
        <v/>
      </c>
      <c r="AT341" s="9">
        <f>IF(OR($S341="",$S340=""),"",$N$2*LN(AF341/AF340))</f>
        <v/>
      </c>
      <c r="AV341" s="9">
        <f>IF($AH341="","",$AY$16+$AY$4*AI341+$AY$5*AJ341+$AY$6*AK341+$AY$7*AL341+$AY$8*AM341+$AY$9*AN341+$AY$10*AO341+$AY$11*AP341+$AY$12*AQ341+$AY$13*AR341+$AY$14*AS341+$AY$15*AT341)</f>
        <v/>
      </c>
      <c r="BC341" s="10">
        <f>IF((ROW()-6)&lt;=$Q$3,INDEX(LINEST(AH282:AH341,AI282:AT341,TRUE,TRUE),1,13)*$Q$4,"")</f>
        <v/>
      </c>
      <c r="BD341" s="9">
        <f>IF((ROW()-6)&lt;=$Q$3,INDEX(LINEST(AH282:AH341,AI282:AT341,TRUE,TRUE),1,12),"")</f>
        <v/>
      </c>
      <c r="BE341" s="9">
        <f>IF((ROW()-6)&lt;=$Q$3,INDEX(LINEST(AH282:AH341,AI282:AT341,TRUE,TRUE),1,11),"")</f>
        <v/>
      </c>
      <c r="BF341" s="9">
        <f>IF((ROW()-6)&lt;=$Q$3,INDEX(LINEST(AH282:AH341,AI282:AT341,TRUE,TRUE),1,10),"")</f>
        <v/>
      </c>
      <c r="BG341" s="9">
        <f>IF((ROW()-6)&lt;=$Q$3,INDEX(LINEST(AH282:AH341,AI282:AT341,TRUE,TRUE),1,9),"")</f>
        <v/>
      </c>
      <c r="BH341" s="9">
        <f>IF((ROW()-6)&lt;=$Q$3,INDEX(LINEST(AH282:AH341,AI282:AT341,TRUE,TRUE),1,8),"")</f>
        <v/>
      </c>
      <c r="BI341" s="9">
        <f>IF((ROW()-6)&lt;=$Q$3,INDEX(LINEST(AH282:AH341,AI282:AT341,TRUE,TRUE),1,7),"")</f>
        <v/>
      </c>
      <c r="BJ341" s="9">
        <f>IF((ROW()-6)&lt;=$Q$3,INDEX(LINEST(AH282:AH341,AI282:AT341,TRUE,TRUE),1,6),"")</f>
        <v/>
      </c>
      <c r="BK341" s="9">
        <f>IF((ROW()-6)&lt;=$Q$3,INDEX(LINEST(AH282:AH341,AI282:AT341,TRUE,TRUE),1,5),"")</f>
        <v/>
      </c>
      <c r="BL341" s="9">
        <f>IF((ROW()-6)&lt;=$Q$3,INDEX(LINEST(AH282:AH341,AI282:AT341,TRUE,TRUE),1,4),"")</f>
        <v/>
      </c>
      <c r="BM341" s="9">
        <f>IF((ROW()-6)&lt;=$Q$3,INDEX(LINEST(AH282:AH341,AI282:AT341,TRUE,TRUE),1,3),"")</f>
        <v/>
      </c>
      <c r="BN341" s="9">
        <f>IF((ROW()-6)&lt;=$Q$3,INDEX(LINEST(AH282:AH341,AI282:AT341,TRUE,TRUE),1,2),"")</f>
        <v/>
      </c>
      <c r="BO341" s="9">
        <f>IF((ROW()-6)&lt;=$Q$3,INDEX(LINEST(AH282:AH341,AI282:AT341,TRUE,TRUE),1,1),"")</f>
        <v/>
      </c>
      <c r="BP341" s="10">
        <f>IF((ROW()-6)&lt;=$Q$3,INDEX(LINEST(AH282:AH341,AI282:AT341,TRUE,TRUE),3,1),"")</f>
        <v/>
      </c>
      <c r="BR341" s="9">
        <f>IF(AND((ROW()-6)&lt;=$Q$3,ISNUMBER(BC340)),BC340/$Q$4+BD340*AI341+BE340*AJ341+BF340*AK341+BG340*AL341+BH340*AM341+BI340*AN341+BJ340*AO341+BK340*AP341+BL340*AQ341+BM340*AR341+BN340*AS341+BO340*AT341,"")</f>
        <v/>
      </c>
      <c r="BS341">
        <f>IF(ISNUMBER(BR341),AVERAGE(AH281:AH340),"")</f>
        <v/>
      </c>
      <c r="BT341">
        <f>IF(ISNUMBER(BR341),(AH341-BR341)^2,"")</f>
        <v/>
      </c>
      <c r="BU341">
        <f>IF(ISNUMBER(BR341),AH341^2,"")</f>
        <v/>
      </c>
      <c r="BV341">
        <f>IF(ISNUMBER(BR341),(AH341-BS341)^2,"")</f>
        <v/>
      </c>
    </row>
    <row r="342">
      <c r="O342">
        <f>IF($R342="","",CHOOSE($Q$2,YEAR(R342)*12+MONTH(R342),INT((R342-2)/7),YEAR(R342)*4+ROUNDUP(MONTH(R342)/3)))</f>
        <v/>
      </c>
      <c r="P342">
        <f>IF($R342="","",IF($R343="",1,IF(O342&lt;&gt;O343,1,0)))</f>
        <v/>
      </c>
      <c r="Q342">
        <f>IF(P342=1,SUM($P$7:P342),"")</f>
        <v/>
      </c>
      <c r="R342">
        <f>IF($A342="","",IF(ISNUMBER($A342),$A342,IFERROR(DATEVALUE($A342),NA())))</f>
        <v/>
      </c>
      <c r="S342" s="7">
        <f>IFERROR(INDEX($R$7:$R$60000,MATCH(ROW()-6,$Q$7:$Q$60000,0)),"")</f>
        <v/>
      </c>
      <c r="T342">
        <f>IFERROR(INDEX($B$7:$B$60000,MATCH(ROW()-6,$Q$7:$Q$60000,0)),"")</f>
        <v/>
      </c>
      <c r="U342">
        <f>IFERROR(INDEX($C$7:$C$60000,MATCH(ROW()-6,$Q$7:$Q$60000,0)),"")</f>
        <v/>
      </c>
      <c r="V342">
        <f>IFERROR(INDEX($D$7:$D$60000,MATCH(ROW()-6,$Q$7:$Q$60000,0)),"")</f>
        <v/>
      </c>
      <c r="W342">
        <f>IFERROR(INDEX($E$7:$E$60000,MATCH(ROW()-6,$Q$7:$Q$60000,0)),"")</f>
        <v/>
      </c>
      <c r="X342">
        <f>IFERROR(INDEX($F$7:$F$60000,MATCH(ROW()-6,$Q$7:$Q$60000,0)),"")</f>
        <v/>
      </c>
      <c r="Y342">
        <f>IFERROR(INDEX($G$7:$G$60000,MATCH(ROW()-6,$Q$7:$Q$60000,0)),"")</f>
        <v/>
      </c>
      <c r="Z342">
        <f>IFERROR(INDEX($H$7:$H$60000,MATCH(ROW()-6,$Q$7:$Q$60000,0)),"")</f>
        <v/>
      </c>
      <c r="AA342">
        <f>IFERROR(INDEX($I$7:$I$60000,MATCH(ROW()-6,$Q$7:$Q$60000,0)),"")</f>
        <v/>
      </c>
      <c r="AB342">
        <f>IFERROR(INDEX($J$7:$J$60000,MATCH(ROW()-6,$Q$7:$Q$60000,0)),"")</f>
        <v/>
      </c>
      <c r="AC342">
        <f>IFERROR(INDEX($K$7:$K$60000,MATCH(ROW()-6,$Q$7:$Q$60000,0)),"")</f>
        <v/>
      </c>
      <c r="AD342">
        <f>IFERROR(INDEX($L$7:$L$60000,MATCH(ROW()-6,$Q$7:$Q$60000,0)),"")</f>
        <v/>
      </c>
      <c r="AE342">
        <f>IFERROR(INDEX($M$7:$M$60000,MATCH(ROW()-6,$Q$7:$Q$60000,0)),"")</f>
        <v/>
      </c>
      <c r="AF342">
        <f>IFERROR(INDEX($N$7:$N$60000,MATCH(ROW()-6,$Q$7:$Q$60000,0)),"")</f>
        <v/>
      </c>
      <c r="AH342" s="9">
        <f>IF(OR($S342="",$S341=""),"",LN($T342/$T341))</f>
        <v/>
      </c>
      <c r="AI342" s="9">
        <f>IF(OR($S342="",$S341=""),"",$C$2*LN(U342/U341))</f>
        <v/>
      </c>
      <c r="AJ342" s="9">
        <f>IF(OR($S342="",$S341=""),"",$D$2*(V342-V341))</f>
        <v/>
      </c>
      <c r="AK342" s="9">
        <f>IF(OR($S342="",$S341=""),"",$E$2*(W342-W341))</f>
        <v/>
      </c>
      <c r="AL342" s="9">
        <f>IF(OR($S342="",$S341=""),"",$F$2*LN(X342/X341))</f>
        <v/>
      </c>
      <c r="AM342" s="9">
        <f>IF(OR($S342="",$S341=""),"",$G$2*(Y342-Y341))</f>
        <v/>
      </c>
      <c r="AN342" s="9">
        <f>IF(OR($S342="",$S341=""),"",$H$2*LN(Z342/Z341))</f>
        <v/>
      </c>
      <c r="AO342" s="9">
        <f>IF(OR($S342="",$S341=""),"",$I$2*(AA342-AA341))</f>
        <v/>
      </c>
      <c r="AP342" s="9">
        <f>IF(OR($S342="",$S341=""),"",$J$2*LN(AB342/AB341))</f>
        <v/>
      </c>
      <c r="AQ342" s="9">
        <f>IF(OR($S342="",$S341=""),"",$K$2*(AC342-AC341))</f>
        <v/>
      </c>
      <c r="AR342" s="9">
        <f>IF(OR($S342="",$S341=""),"",$L$2*LN(AD342/AD341))</f>
        <v/>
      </c>
      <c r="AS342" s="9">
        <f>IF(OR($S342="",$S341=""),"",$M$2*LN(AE342/AE341))</f>
        <v/>
      </c>
      <c r="AT342" s="9">
        <f>IF(OR($S342="",$S341=""),"",$N$2*LN(AF342/AF341))</f>
        <v/>
      </c>
      <c r="AV342" s="9">
        <f>IF($AH342="","",$AY$16+$AY$4*AI342+$AY$5*AJ342+$AY$6*AK342+$AY$7*AL342+$AY$8*AM342+$AY$9*AN342+$AY$10*AO342+$AY$11*AP342+$AY$12*AQ342+$AY$13*AR342+$AY$14*AS342+$AY$15*AT342)</f>
        <v/>
      </c>
      <c r="BC342" s="10">
        <f>IF((ROW()-6)&lt;=$Q$3,INDEX(LINEST(AH283:AH342,AI283:AT342,TRUE,TRUE),1,13)*$Q$4,"")</f>
        <v/>
      </c>
      <c r="BD342" s="9">
        <f>IF((ROW()-6)&lt;=$Q$3,INDEX(LINEST(AH283:AH342,AI283:AT342,TRUE,TRUE),1,12),"")</f>
        <v/>
      </c>
      <c r="BE342" s="9">
        <f>IF((ROW()-6)&lt;=$Q$3,INDEX(LINEST(AH283:AH342,AI283:AT342,TRUE,TRUE),1,11),"")</f>
        <v/>
      </c>
      <c r="BF342" s="9">
        <f>IF((ROW()-6)&lt;=$Q$3,INDEX(LINEST(AH283:AH342,AI283:AT342,TRUE,TRUE),1,10),"")</f>
        <v/>
      </c>
      <c r="BG342" s="9">
        <f>IF((ROW()-6)&lt;=$Q$3,INDEX(LINEST(AH283:AH342,AI283:AT342,TRUE,TRUE),1,9),"")</f>
        <v/>
      </c>
      <c r="BH342" s="9">
        <f>IF((ROW()-6)&lt;=$Q$3,INDEX(LINEST(AH283:AH342,AI283:AT342,TRUE,TRUE),1,8),"")</f>
        <v/>
      </c>
      <c r="BI342" s="9">
        <f>IF((ROW()-6)&lt;=$Q$3,INDEX(LINEST(AH283:AH342,AI283:AT342,TRUE,TRUE),1,7),"")</f>
        <v/>
      </c>
      <c r="BJ342" s="9">
        <f>IF((ROW()-6)&lt;=$Q$3,INDEX(LINEST(AH283:AH342,AI283:AT342,TRUE,TRUE),1,6),"")</f>
        <v/>
      </c>
      <c r="BK342" s="9">
        <f>IF((ROW()-6)&lt;=$Q$3,INDEX(LINEST(AH283:AH342,AI283:AT342,TRUE,TRUE),1,5),"")</f>
        <v/>
      </c>
      <c r="BL342" s="9">
        <f>IF((ROW()-6)&lt;=$Q$3,INDEX(LINEST(AH283:AH342,AI283:AT342,TRUE,TRUE),1,4),"")</f>
        <v/>
      </c>
      <c r="BM342" s="9">
        <f>IF((ROW()-6)&lt;=$Q$3,INDEX(LINEST(AH283:AH342,AI283:AT342,TRUE,TRUE),1,3),"")</f>
        <v/>
      </c>
      <c r="BN342" s="9">
        <f>IF((ROW()-6)&lt;=$Q$3,INDEX(LINEST(AH283:AH342,AI283:AT342,TRUE,TRUE),1,2),"")</f>
        <v/>
      </c>
      <c r="BO342" s="9">
        <f>IF((ROW()-6)&lt;=$Q$3,INDEX(LINEST(AH283:AH342,AI283:AT342,TRUE,TRUE),1,1),"")</f>
        <v/>
      </c>
      <c r="BP342" s="10">
        <f>IF((ROW()-6)&lt;=$Q$3,INDEX(LINEST(AH283:AH342,AI283:AT342,TRUE,TRUE),3,1),"")</f>
        <v/>
      </c>
      <c r="BR342" s="9">
        <f>IF(AND((ROW()-6)&lt;=$Q$3,ISNUMBER(BC341)),BC341/$Q$4+BD341*AI342+BE341*AJ342+BF341*AK342+BG341*AL342+BH341*AM342+BI341*AN342+BJ341*AO342+BK341*AP342+BL341*AQ342+BM341*AR342+BN341*AS342+BO341*AT342,"")</f>
        <v/>
      </c>
      <c r="BS342">
        <f>IF(ISNUMBER(BR342),AVERAGE(AH282:AH341),"")</f>
        <v/>
      </c>
      <c r="BT342">
        <f>IF(ISNUMBER(BR342),(AH342-BR342)^2,"")</f>
        <v/>
      </c>
      <c r="BU342">
        <f>IF(ISNUMBER(BR342),AH342^2,"")</f>
        <v/>
      </c>
      <c r="BV342">
        <f>IF(ISNUMBER(BR342),(AH342-BS342)^2,"")</f>
        <v/>
      </c>
    </row>
    <row r="343">
      <c r="O343">
        <f>IF($R343="","",CHOOSE($Q$2,YEAR(R343)*12+MONTH(R343),INT((R343-2)/7),YEAR(R343)*4+ROUNDUP(MONTH(R343)/3)))</f>
        <v/>
      </c>
      <c r="P343">
        <f>IF($R343="","",IF($R344="",1,IF(O343&lt;&gt;O344,1,0)))</f>
        <v/>
      </c>
      <c r="Q343">
        <f>IF(P343=1,SUM($P$7:P343),"")</f>
        <v/>
      </c>
      <c r="R343">
        <f>IF($A343="","",IF(ISNUMBER($A343),$A343,IFERROR(DATEVALUE($A343),NA())))</f>
        <v/>
      </c>
      <c r="S343" s="7">
        <f>IFERROR(INDEX($R$7:$R$60000,MATCH(ROW()-6,$Q$7:$Q$60000,0)),"")</f>
        <v/>
      </c>
      <c r="T343">
        <f>IFERROR(INDEX($B$7:$B$60000,MATCH(ROW()-6,$Q$7:$Q$60000,0)),"")</f>
        <v/>
      </c>
      <c r="U343">
        <f>IFERROR(INDEX($C$7:$C$60000,MATCH(ROW()-6,$Q$7:$Q$60000,0)),"")</f>
        <v/>
      </c>
      <c r="V343">
        <f>IFERROR(INDEX($D$7:$D$60000,MATCH(ROW()-6,$Q$7:$Q$60000,0)),"")</f>
        <v/>
      </c>
      <c r="W343">
        <f>IFERROR(INDEX($E$7:$E$60000,MATCH(ROW()-6,$Q$7:$Q$60000,0)),"")</f>
        <v/>
      </c>
      <c r="X343">
        <f>IFERROR(INDEX($F$7:$F$60000,MATCH(ROW()-6,$Q$7:$Q$60000,0)),"")</f>
        <v/>
      </c>
      <c r="Y343">
        <f>IFERROR(INDEX($G$7:$G$60000,MATCH(ROW()-6,$Q$7:$Q$60000,0)),"")</f>
        <v/>
      </c>
      <c r="Z343">
        <f>IFERROR(INDEX($H$7:$H$60000,MATCH(ROW()-6,$Q$7:$Q$60000,0)),"")</f>
        <v/>
      </c>
      <c r="AA343">
        <f>IFERROR(INDEX($I$7:$I$60000,MATCH(ROW()-6,$Q$7:$Q$60000,0)),"")</f>
        <v/>
      </c>
      <c r="AB343">
        <f>IFERROR(INDEX($J$7:$J$60000,MATCH(ROW()-6,$Q$7:$Q$60000,0)),"")</f>
        <v/>
      </c>
      <c r="AC343">
        <f>IFERROR(INDEX($K$7:$K$60000,MATCH(ROW()-6,$Q$7:$Q$60000,0)),"")</f>
        <v/>
      </c>
      <c r="AD343">
        <f>IFERROR(INDEX($L$7:$L$60000,MATCH(ROW()-6,$Q$7:$Q$60000,0)),"")</f>
        <v/>
      </c>
      <c r="AE343">
        <f>IFERROR(INDEX($M$7:$M$60000,MATCH(ROW()-6,$Q$7:$Q$60000,0)),"")</f>
        <v/>
      </c>
      <c r="AF343">
        <f>IFERROR(INDEX($N$7:$N$60000,MATCH(ROW()-6,$Q$7:$Q$60000,0)),"")</f>
        <v/>
      </c>
      <c r="AH343" s="9">
        <f>IF(OR($S343="",$S342=""),"",LN($T343/$T342))</f>
        <v/>
      </c>
      <c r="AI343" s="9">
        <f>IF(OR($S343="",$S342=""),"",$C$2*LN(U343/U342))</f>
        <v/>
      </c>
      <c r="AJ343" s="9">
        <f>IF(OR($S343="",$S342=""),"",$D$2*(V343-V342))</f>
        <v/>
      </c>
      <c r="AK343" s="9">
        <f>IF(OR($S343="",$S342=""),"",$E$2*(W343-W342))</f>
        <v/>
      </c>
      <c r="AL343" s="9">
        <f>IF(OR($S343="",$S342=""),"",$F$2*LN(X343/X342))</f>
        <v/>
      </c>
      <c r="AM343" s="9">
        <f>IF(OR($S343="",$S342=""),"",$G$2*(Y343-Y342))</f>
        <v/>
      </c>
      <c r="AN343" s="9">
        <f>IF(OR($S343="",$S342=""),"",$H$2*LN(Z343/Z342))</f>
        <v/>
      </c>
      <c r="AO343" s="9">
        <f>IF(OR($S343="",$S342=""),"",$I$2*(AA343-AA342))</f>
        <v/>
      </c>
      <c r="AP343" s="9">
        <f>IF(OR($S343="",$S342=""),"",$J$2*LN(AB343/AB342))</f>
        <v/>
      </c>
      <c r="AQ343" s="9">
        <f>IF(OR($S343="",$S342=""),"",$K$2*(AC343-AC342))</f>
        <v/>
      </c>
      <c r="AR343" s="9">
        <f>IF(OR($S343="",$S342=""),"",$L$2*LN(AD343/AD342))</f>
        <v/>
      </c>
      <c r="AS343" s="9">
        <f>IF(OR($S343="",$S342=""),"",$M$2*LN(AE343/AE342))</f>
        <v/>
      </c>
      <c r="AT343" s="9">
        <f>IF(OR($S343="",$S342=""),"",$N$2*LN(AF343/AF342))</f>
        <v/>
      </c>
      <c r="AV343" s="9">
        <f>IF($AH343="","",$AY$16+$AY$4*AI343+$AY$5*AJ343+$AY$6*AK343+$AY$7*AL343+$AY$8*AM343+$AY$9*AN343+$AY$10*AO343+$AY$11*AP343+$AY$12*AQ343+$AY$13*AR343+$AY$14*AS343+$AY$15*AT343)</f>
        <v/>
      </c>
      <c r="BC343" s="10">
        <f>IF((ROW()-6)&lt;=$Q$3,INDEX(LINEST(AH284:AH343,AI284:AT343,TRUE,TRUE),1,13)*$Q$4,"")</f>
        <v/>
      </c>
      <c r="BD343" s="9">
        <f>IF((ROW()-6)&lt;=$Q$3,INDEX(LINEST(AH284:AH343,AI284:AT343,TRUE,TRUE),1,12),"")</f>
        <v/>
      </c>
      <c r="BE343" s="9">
        <f>IF((ROW()-6)&lt;=$Q$3,INDEX(LINEST(AH284:AH343,AI284:AT343,TRUE,TRUE),1,11),"")</f>
        <v/>
      </c>
      <c r="BF343" s="9">
        <f>IF((ROW()-6)&lt;=$Q$3,INDEX(LINEST(AH284:AH343,AI284:AT343,TRUE,TRUE),1,10),"")</f>
        <v/>
      </c>
      <c r="BG343" s="9">
        <f>IF((ROW()-6)&lt;=$Q$3,INDEX(LINEST(AH284:AH343,AI284:AT343,TRUE,TRUE),1,9),"")</f>
        <v/>
      </c>
      <c r="BH343" s="9">
        <f>IF((ROW()-6)&lt;=$Q$3,INDEX(LINEST(AH284:AH343,AI284:AT343,TRUE,TRUE),1,8),"")</f>
        <v/>
      </c>
      <c r="BI343" s="9">
        <f>IF((ROW()-6)&lt;=$Q$3,INDEX(LINEST(AH284:AH343,AI284:AT343,TRUE,TRUE),1,7),"")</f>
        <v/>
      </c>
      <c r="BJ343" s="9">
        <f>IF((ROW()-6)&lt;=$Q$3,INDEX(LINEST(AH284:AH343,AI284:AT343,TRUE,TRUE),1,6),"")</f>
        <v/>
      </c>
      <c r="BK343" s="9">
        <f>IF((ROW()-6)&lt;=$Q$3,INDEX(LINEST(AH284:AH343,AI284:AT343,TRUE,TRUE),1,5),"")</f>
        <v/>
      </c>
      <c r="BL343" s="9">
        <f>IF((ROW()-6)&lt;=$Q$3,INDEX(LINEST(AH284:AH343,AI284:AT343,TRUE,TRUE),1,4),"")</f>
        <v/>
      </c>
      <c r="BM343" s="9">
        <f>IF((ROW()-6)&lt;=$Q$3,INDEX(LINEST(AH284:AH343,AI284:AT343,TRUE,TRUE),1,3),"")</f>
        <v/>
      </c>
      <c r="BN343" s="9">
        <f>IF((ROW()-6)&lt;=$Q$3,INDEX(LINEST(AH284:AH343,AI284:AT343,TRUE,TRUE),1,2),"")</f>
        <v/>
      </c>
      <c r="BO343" s="9">
        <f>IF((ROW()-6)&lt;=$Q$3,INDEX(LINEST(AH284:AH343,AI284:AT343,TRUE,TRUE),1,1),"")</f>
        <v/>
      </c>
      <c r="BP343" s="10">
        <f>IF((ROW()-6)&lt;=$Q$3,INDEX(LINEST(AH284:AH343,AI284:AT343,TRUE,TRUE),3,1),"")</f>
        <v/>
      </c>
      <c r="BR343" s="9">
        <f>IF(AND((ROW()-6)&lt;=$Q$3,ISNUMBER(BC342)),BC342/$Q$4+BD342*AI343+BE342*AJ343+BF342*AK343+BG342*AL343+BH342*AM343+BI342*AN343+BJ342*AO343+BK342*AP343+BL342*AQ343+BM342*AR343+BN342*AS343+BO342*AT343,"")</f>
        <v/>
      </c>
      <c r="BS343">
        <f>IF(ISNUMBER(BR343),AVERAGE(AH283:AH342),"")</f>
        <v/>
      </c>
      <c r="BT343">
        <f>IF(ISNUMBER(BR343),(AH343-BR343)^2,"")</f>
        <v/>
      </c>
      <c r="BU343">
        <f>IF(ISNUMBER(BR343),AH343^2,"")</f>
        <v/>
      </c>
      <c r="BV343">
        <f>IF(ISNUMBER(BR343),(AH343-BS343)^2,"")</f>
        <v/>
      </c>
    </row>
    <row r="344">
      <c r="O344">
        <f>IF($R344="","",CHOOSE($Q$2,YEAR(R344)*12+MONTH(R344),INT((R344-2)/7),YEAR(R344)*4+ROUNDUP(MONTH(R344)/3)))</f>
        <v/>
      </c>
      <c r="P344">
        <f>IF($R344="","",IF($R345="",1,IF(O344&lt;&gt;O345,1,0)))</f>
        <v/>
      </c>
      <c r="Q344">
        <f>IF(P344=1,SUM($P$7:P344),"")</f>
        <v/>
      </c>
      <c r="R344">
        <f>IF($A344="","",IF(ISNUMBER($A344),$A344,IFERROR(DATEVALUE($A344),NA())))</f>
        <v/>
      </c>
      <c r="S344" s="7">
        <f>IFERROR(INDEX($R$7:$R$60000,MATCH(ROW()-6,$Q$7:$Q$60000,0)),"")</f>
        <v/>
      </c>
      <c r="T344">
        <f>IFERROR(INDEX($B$7:$B$60000,MATCH(ROW()-6,$Q$7:$Q$60000,0)),"")</f>
        <v/>
      </c>
      <c r="U344">
        <f>IFERROR(INDEX($C$7:$C$60000,MATCH(ROW()-6,$Q$7:$Q$60000,0)),"")</f>
        <v/>
      </c>
      <c r="V344">
        <f>IFERROR(INDEX($D$7:$D$60000,MATCH(ROW()-6,$Q$7:$Q$60000,0)),"")</f>
        <v/>
      </c>
      <c r="W344">
        <f>IFERROR(INDEX($E$7:$E$60000,MATCH(ROW()-6,$Q$7:$Q$60000,0)),"")</f>
        <v/>
      </c>
      <c r="X344">
        <f>IFERROR(INDEX($F$7:$F$60000,MATCH(ROW()-6,$Q$7:$Q$60000,0)),"")</f>
        <v/>
      </c>
      <c r="Y344">
        <f>IFERROR(INDEX($G$7:$G$60000,MATCH(ROW()-6,$Q$7:$Q$60000,0)),"")</f>
        <v/>
      </c>
      <c r="Z344">
        <f>IFERROR(INDEX($H$7:$H$60000,MATCH(ROW()-6,$Q$7:$Q$60000,0)),"")</f>
        <v/>
      </c>
      <c r="AA344">
        <f>IFERROR(INDEX($I$7:$I$60000,MATCH(ROW()-6,$Q$7:$Q$60000,0)),"")</f>
        <v/>
      </c>
      <c r="AB344">
        <f>IFERROR(INDEX($J$7:$J$60000,MATCH(ROW()-6,$Q$7:$Q$60000,0)),"")</f>
        <v/>
      </c>
      <c r="AC344">
        <f>IFERROR(INDEX($K$7:$K$60000,MATCH(ROW()-6,$Q$7:$Q$60000,0)),"")</f>
        <v/>
      </c>
      <c r="AD344">
        <f>IFERROR(INDEX($L$7:$L$60000,MATCH(ROW()-6,$Q$7:$Q$60000,0)),"")</f>
        <v/>
      </c>
      <c r="AE344">
        <f>IFERROR(INDEX($M$7:$M$60000,MATCH(ROW()-6,$Q$7:$Q$60000,0)),"")</f>
        <v/>
      </c>
      <c r="AF344">
        <f>IFERROR(INDEX($N$7:$N$60000,MATCH(ROW()-6,$Q$7:$Q$60000,0)),"")</f>
        <v/>
      </c>
      <c r="AH344" s="9">
        <f>IF(OR($S344="",$S343=""),"",LN($T344/$T343))</f>
        <v/>
      </c>
      <c r="AI344" s="9">
        <f>IF(OR($S344="",$S343=""),"",$C$2*LN(U344/U343))</f>
        <v/>
      </c>
      <c r="AJ344" s="9">
        <f>IF(OR($S344="",$S343=""),"",$D$2*(V344-V343))</f>
        <v/>
      </c>
      <c r="AK344" s="9">
        <f>IF(OR($S344="",$S343=""),"",$E$2*(W344-W343))</f>
        <v/>
      </c>
      <c r="AL344" s="9">
        <f>IF(OR($S344="",$S343=""),"",$F$2*LN(X344/X343))</f>
        <v/>
      </c>
      <c r="AM344" s="9">
        <f>IF(OR($S344="",$S343=""),"",$G$2*(Y344-Y343))</f>
        <v/>
      </c>
      <c r="AN344" s="9">
        <f>IF(OR($S344="",$S343=""),"",$H$2*LN(Z344/Z343))</f>
        <v/>
      </c>
      <c r="AO344" s="9">
        <f>IF(OR($S344="",$S343=""),"",$I$2*(AA344-AA343))</f>
        <v/>
      </c>
      <c r="AP344" s="9">
        <f>IF(OR($S344="",$S343=""),"",$J$2*LN(AB344/AB343))</f>
        <v/>
      </c>
      <c r="AQ344" s="9">
        <f>IF(OR($S344="",$S343=""),"",$K$2*(AC344-AC343))</f>
        <v/>
      </c>
      <c r="AR344" s="9">
        <f>IF(OR($S344="",$S343=""),"",$L$2*LN(AD344/AD343))</f>
        <v/>
      </c>
      <c r="AS344" s="9">
        <f>IF(OR($S344="",$S343=""),"",$M$2*LN(AE344/AE343))</f>
        <v/>
      </c>
      <c r="AT344" s="9">
        <f>IF(OR($S344="",$S343=""),"",$N$2*LN(AF344/AF343))</f>
        <v/>
      </c>
      <c r="AV344" s="9">
        <f>IF($AH344="","",$AY$16+$AY$4*AI344+$AY$5*AJ344+$AY$6*AK344+$AY$7*AL344+$AY$8*AM344+$AY$9*AN344+$AY$10*AO344+$AY$11*AP344+$AY$12*AQ344+$AY$13*AR344+$AY$14*AS344+$AY$15*AT344)</f>
        <v/>
      </c>
      <c r="BC344" s="10">
        <f>IF((ROW()-6)&lt;=$Q$3,INDEX(LINEST(AH285:AH344,AI285:AT344,TRUE,TRUE),1,13)*$Q$4,"")</f>
        <v/>
      </c>
      <c r="BD344" s="9">
        <f>IF((ROW()-6)&lt;=$Q$3,INDEX(LINEST(AH285:AH344,AI285:AT344,TRUE,TRUE),1,12),"")</f>
        <v/>
      </c>
      <c r="BE344" s="9">
        <f>IF((ROW()-6)&lt;=$Q$3,INDEX(LINEST(AH285:AH344,AI285:AT344,TRUE,TRUE),1,11),"")</f>
        <v/>
      </c>
      <c r="BF344" s="9">
        <f>IF((ROW()-6)&lt;=$Q$3,INDEX(LINEST(AH285:AH344,AI285:AT344,TRUE,TRUE),1,10),"")</f>
        <v/>
      </c>
      <c r="BG344" s="9">
        <f>IF((ROW()-6)&lt;=$Q$3,INDEX(LINEST(AH285:AH344,AI285:AT344,TRUE,TRUE),1,9),"")</f>
        <v/>
      </c>
      <c r="BH344" s="9">
        <f>IF((ROW()-6)&lt;=$Q$3,INDEX(LINEST(AH285:AH344,AI285:AT344,TRUE,TRUE),1,8),"")</f>
        <v/>
      </c>
      <c r="BI344" s="9">
        <f>IF((ROW()-6)&lt;=$Q$3,INDEX(LINEST(AH285:AH344,AI285:AT344,TRUE,TRUE),1,7),"")</f>
        <v/>
      </c>
      <c r="BJ344" s="9">
        <f>IF((ROW()-6)&lt;=$Q$3,INDEX(LINEST(AH285:AH344,AI285:AT344,TRUE,TRUE),1,6),"")</f>
        <v/>
      </c>
      <c r="BK344" s="9">
        <f>IF((ROW()-6)&lt;=$Q$3,INDEX(LINEST(AH285:AH344,AI285:AT344,TRUE,TRUE),1,5),"")</f>
        <v/>
      </c>
      <c r="BL344" s="9">
        <f>IF((ROW()-6)&lt;=$Q$3,INDEX(LINEST(AH285:AH344,AI285:AT344,TRUE,TRUE),1,4),"")</f>
        <v/>
      </c>
      <c r="BM344" s="9">
        <f>IF((ROW()-6)&lt;=$Q$3,INDEX(LINEST(AH285:AH344,AI285:AT344,TRUE,TRUE),1,3),"")</f>
        <v/>
      </c>
      <c r="BN344" s="9">
        <f>IF((ROW()-6)&lt;=$Q$3,INDEX(LINEST(AH285:AH344,AI285:AT344,TRUE,TRUE),1,2),"")</f>
        <v/>
      </c>
      <c r="BO344" s="9">
        <f>IF((ROW()-6)&lt;=$Q$3,INDEX(LINEST(AH285:AH344,AI285:AT344,TRUE,TRUE),1,1),"")</f>
        <v/>
      </c>
      <c r="BP344" s="10">
        <f>IF((ROW()-6)&lt;=$Q$3,INDEX(LINEST(AH285:AH344,AI285:AT344,TRUE,TRUE),3,1),"")</f>
        <v/>
      </c>
      <c r="BR344" s="9">
        <f>IF(AND((ROW()-6)&lt;=$Q$3,ISNUMBER(BC343)),BC343/$Q$4+BD343*AI344+BE343*AJ344+BF343*AK344+BG343*AL344+BH343*AM344+BI343*AN344+BJ343*AO344+BK343*AP344+BL343*AQ344+BM343*AR344+BN343*AS344+BO343*AT344,"")</f>
        <v/>
      </c>
      <c r="BS344">
        <f>IF(ISNUMBER(BR344),AVERAGE(AH284:AH343),"")</f>
        <v/>
      </c>
      <c r="BT344">
        <f>IF(ISNUMBER(BR344),(AH344-BR344)^2,"")</f>
        <v/>
      </c>
      <c r="BU344">
        <f>IF(ISNUMBER(BR344),AH344^2,"")</f>
        <v/>
      </c>
      <c r="BV344">
        <f>IF(ISNUMBER(BR344),(AH344-BS344)^2,"")</f>
        <v/>
      </c>
    </row>
    <row r="345">
      <c r="O345">
        <f>IF($R345="","",CHOOSE($Q$2,YEAR(R345)*12+MONTH(R345),INT((R345-2)/7),YEAR(R345)*4+ROUNDUP(MONTH(R345)/3)))</f>
        <v/>
      </c>
      <c r="P345">
        <f>IF($R345="","",IF($R346="",1,IF(O345&lt;&gt;O346,1,0)))</f>
        <v/>
      </c>
      <c r="Q345">
        <f>IF(P345=1,SUM($P$7:P345),"")</f>
        <v/>
      </c>
      <c r="R345">
        <f>IF($A345="","",IF(ISNUMBER($A345),$A345,IFERROR(DATEVALUE($A345),NA())))</f>
        <v/>
      </c>
      <c r="S345" s="7">
        <f>IFERROR(INDEX($R$7:$R$60000,MATCH(ROW()-6,$Q$7:$Q$60000,0)),"")</f>
        <v/>
      </c>
      <c r="T345">
        <f>IFERROR(INDEX($B$7:$B$60000,MATCH(ROW()-6,$Q$7:$Q$60000,0)),"")</f>
        <v/>
      </c>
      <c r="U345">
        <f>IFERROR(INDEX($C$7:$C$60000,MATCH(ROW()-6,$Q$7:$Q$60000,0)),"")</f>
        <v/>
      </c>
      <c r="V345">
        <f>IFERROR(INDEX($D$7:$D$60000,MATCH(ROW()-6,$Q$7:$Q$60000,0)),"")</f>
        <v/>
      </c>
      <c r="W345">
        <f>IFERROR(INDEX($E$7:$E$60000,MATCH(ROW()-6,$Q$7:$Q$60000,0)),"")</f>
        <v/>
      </c>
      <c r="X345">
        <f>IFERROR(INDEX($F$7:$F$60000,MATCH(ROW()-6,$Q$7:$Q$60000,0)),"")</f>
        <v/>
      </c>
      <c r="Y345">
        <f>IFERROR(INDEX($G$7:$G$60000,MATCH(ROW()-6,$Q$7:$Q$60000,0)),"")</f>
        <v/>
      </c>
      <c r="Z345">
        <f>IFERROR(INDEX($H$7:$H$60000,MATCH(ROW()-6,$Q$7:$Q$60000,0)),"")</f>
        <v/>
      </c>
      <c r="AA345">
        <f>IFERROR(INDEX($I$7:$I$60000,MATCH(ROW()-6,$Q$7:$Q$60000,0)),"")</f>
        <v/>
      </c>
      <c r="AB345">
        <f>IFERROR(INDEX($J$7:$J$60000,MATCH(ROW()-6,$Q$7:$Q$60000,0)),"")</f>
        <v/>
      </c>
      <c r="AC345">
        <f>IFERROR(INDEX($K$7:$K$60000,MATCH(ROW()-6,$Q$7:$Q$60000,0)),"")</f>
        <v/>
      </c>
      <c r="AD345">
        <f>IFERROR(INDEX($L$7:$L$60000,MATCH(ROW()-6,$Q$7:$Q$60000,0)),"")</f>
        <v/>
      </c>
      <c r="AE345">
        <f>IFERROR(INDEX($M$7:$M$60000,MATCH(ROW()-6,$Q$7:$Q$60000,0)),"")</f>
        <v/>
      </c>
      <c r="AF345">
        <f>IFERROR(INDEX($N$7:$N$60000,MATCH(ROW()-6,$Q$7:$Q$60000,0)),"")</f>
        <v/>
      </c>
      <c r="AH345" s="9">
        <f>IF(OR($S345="",$S344=""),"",LN($T345/$T344))</f>
        <v/>
      </c>
      <c r="AI345" s="9">
        <f>IF(OR($S345="",$S344=""),"",$C$2*LN(U345/U344))</f>
        <v/>
      </c>
      <c r="AJ345" s="9">
        <f>IF(OR($S345="",$S344=""),"",$D$2*(V345-V344))</f>
        <v/>
      </c>
      <c r="AK345" s="9">
        <f>IF(OR($S345="",$S344=""),"",$E$2*(W345-W344))</f>
        <v/>
      </c>
      <c r="AL345" s="9">
        <f>IF(OR($S345="",$S344=""),"",$F$2*LN(X345/X344))</f>
        <v/>
      </c>
      <c r="AM345" s="9">
        <f>IF(OR($S345="",$S344=""),"",$G$2*(Y345-Y344))</f>
        <v/>
      </c>
      <c r="AN345" s="9">
        <f>IF(OR($S345="",$S344=""),"",$H$2*LN(Z345/Z344))</f>
        <v/>
      </c>
      <c r="AO345" s="9">
        <f>IF(OR($S345="",$S344=""),"",$I$2*(AA345-AA344))</f>
        <v/>
      </c>
      <c r="AP345" s="9">
        <f>IF(OR($S345="",$S344=""),"",$J$2*LN(AB345/AB344))</f>
        <v/>
      </c>
      <c r="AQ345" s="9">
        <f>IF(OR($S345="",$S344=""),"",$K$2*(AC345-AC344))</f>
        <v/>
      </c>
      <c r="AR345" s="9">
        <f>IF(OR($S345="",$S344=""),"",$L$2*LN(AD345/AD344))</f>
        <v/>
      </c>
      <c r="AS345" s="9">
        <f>IF(OR($S345="",$S344=""),"",$M$2*LN(AE345/AE344))</f>
        <v/>
      </c>
      <c r="AT345" s="9">
        <f>IF(OR($S345="",$S344=""),"",$N$2*LN(AF345/AF344))</f>
        <v/>
      </c>
      <c r="AV345" s="9">
        <f>IF($AH345="","",$AY$16+$AY$4*AI345+$AY$5*AJ345+$AY$6*AK345+$AY$7*AL345+$AY$8*AM345+$AY$9*AN345+$AY$10*AO345+$AY$11*AP345+$AY$12*AQ345+$AY$13*AR345+$AY$14*AS345+$AY$15*AT345)</f>
        <v/>
      </c>
      <c r="BC345" s="10">
        <f>IF((ROW()-6)&lt;=$Q$3,INDEX(LINEST(AH286:AH345,AI286:AT345,TRUE,TRUE),1,13)*$Q$4,"")</f>
        <v/>
      </c>
      <c r="BD345" s="9">
        <f>IF((ROW()-6)&lt;=$Q$3,INDEX(LINEST(AH286:AH345,AI286:AT345,TRUE,TRUE),1,12),"")</f>
        <v/>
      </c>
      <c r="BE345" s="9">
        <f>IF((ROW()-6)&lt;=$Q$3,INDEX(LINEST(AH286:AH345,AI286:AT345,TRUE,TRUE),1,11),"")</f>
        <v/>
      </c>
      <c r="BF345" s="9">
        <f>IF((ROW()-6)&lt;=$Q$3,INDEX(LINEST(AH286:AH345,AI286:AT345,TRUE,TRUE),1,10),"")</f>
        <v/>
      </c>
      <c r="BG345" s="9">
        <f>IF((ROW()-6)&lt;=$Q$3,INDEX(LINEST(AH286:AH345,AI286:AT345,TRUE,TRUE),1,9),"")</f>
        <v/>
      </c>
      <c r="BH345" s="9">
        <f>IF((ROW()-6)&lt;=$Q$3,INDEX(LINEST(AH286:AH345,AI286:AT345,TRUE,TRUE),1,8),"")</f>
        <v/>
      </c>
      <c r="BI345" s="9">
        <f>IF((ROW()-6)&lt;=$Q$3,INDEX(LINEST(AH286:AH345,AI286:AT345,TRUE,TRUE),1,7),"")</f>
        <v/>
      </c>
      <c r="BJ345" s="9">
        <f>IF((ROW()-6)&lt;=$Q$3,INDEX(LINEST(AH286:AH345,AI286:AT345,TRUE,TRUE),1,6),"")</f>
        <v/>
      </c>
      <c r="BK345" s="9">
        <f>IF((ROW()-6)&lt;=$Q$3,INDEX(LINEST(AH286:AH345,AI286:AT345,TRUE,TRUE),1,5),"")</f>
        <v/>
      </c>
      <c r="BL345" s="9">
        <f>IF((ROW()-6)&lt;=$Q$3,INDEX(LINEST(AH286:AH345,AI286:AT345,TRUE,TRUE),1,4),"")</f>
        <v/>
      </c>
      <c r="BM345" s="9">
        <f>IF((ROW()-6)&lt;=$Q$3,INDEX(LINEST(AH286:AH345,AI286:AT345,TRUE,TRUE),1,3),"")</f>
        <v/>
      </c>
      <c r="BN345" s="9">
        <f>IF((ROW()-6)&lt;=$Q$3,INDEX(LINEST(AH286:AH345,AI286:AT345,TRUE,TRUE),1,2),"")</f>
        <v/>
      </c>
      <c r="BO345" s="9">
        <f>IF((ROW()-6)&lt;=$Q$3,INDEX(LINEST(AH286:AH345,AI286:AT345,TRUE,TRUE),1,1),"")</f>
        <v/>
      </c>
      <c r="BP345" s="10">
        <f>IF((ROW()-6)&lt;=$Q$3,INDEX(LINEST(AH286:AH345,AI286:AT345,TRUE,TRUE),3,1),"")</f>
        <v/>
      </c>
      <c r="BR345" s="9">
        <f>IF(AND((ROW()-6)&lt;=$Q$3,ISNUMBER(BC344)),BC344/$Q$4+BD344*AI345+BE344*AJ345+BF344*AK345+BG344*AL345+BH344*AM345+BI344*AN345+BJ344*AO345+BK344*AP345+BL344*AQ345+BM344*AR345+BN344*AS345+BO344*AT345,"")</f>
        <v/>
      </c>
      <c r="BS345">
        <f>IF(ISNUMBER(BR345),AVERAGE(AH285:AH344),"")</f>
        <v/>
      </c>
      <c r="BT345">
        <f>IF(ISNUMBER(BR345),(AH345-BR345)^2,"")</f>
        <v/>
      </c>
      <c r="BU345">
        <f>IF(ISNUMBER(BR345),AH345^2,"")</f>
        <v/>
      </c>
      <c r="BV345">
        <f>IF(ISNUMBER(BR345),(AH345-BS345)^2,"")</f>
        <v/>
      </c>
    </row>
    <row r="346">
      <c r="O346">
        <f>IF($R346="","",CHOOSE($Q$2,YEAR(R346)*12+MONTH(R346),INT((R346-2)/7),YEAR(R346)*4+ROUNDUP(MONTH(R346)/3)))</f>
        <v/>
      </c>
      <c r="P346">
        <f>IF($R346="","",IF($R347="",1,IF(O346&lt;&gt;O347,1,0)))</f>
        <v/>
      </c>
      <c r="Q346">
        <f>IF(P346=1,SUM($P$7:P346),"")</f>
        <v/>
      </c>
      <c r="R346">
        <f>IF($A346="","",IF(ISNUMBER($A346),$A346,IFERROR(DATEVALUE($A346),NA())))</f>
        <v/>
      </c>
      <c r="S346" s="7">
        <f>IFERROR(INDEX($R$7:$R$60000,MATCH(ROW()-6,$Q$7:$Q$60000,0)),"")</f>
        <v/>
      </c>
      <c r="T346">
        <f>IFERROR(INDEX($B$7:$B$60000,MATCH(ROW()-6,$Q$7:$Q$60000,0)),"")</f>
        <v/>
      </c>
      <c r="U346">
        <f>IFERROR(INDEX($C$7:$C$60000,MATCH(ROW()-6,$Q$7:$Q$60000,0)),"")</f>
        <v/>
      </c>
      <c r="V346">
        <f>IFERROR(INDEX($D$7:$D$60000,MATCH(ROW()-6,$Q$7:$Q$60000,0)),"")</f>
        <v/>
      </c>
      <c r="W346">
        <f>IFERROR(INDEX($E$7:$E$60000,MATCH(ROW()-6,$Q$7:$Q$60000,0)),"")</f>
        <v/>
      </c>
      <c r="X346">
        <f>IFERROR(INDEX($F$7:$F$60000,MATCH(ROW()-6,$Q$7:$Q$60000,0)),"")</f>
        <v/>
      </c>
      <c r="Y346">
        <f>IFERROR(INDEX($G$7:$G$60000,MATCH(ROW()-6,$Q$7:$Q$60000,0)),"")</f>
        <v/>
      </c>
      <c r="Z346">
        <f>IFERROR(INDEX($H$7:$H$60000,MATCH(ROW()-6,$Q$7:$Q$60000,0)),"")</f>
        <v/>
      </c>
      <c r="AA346">
        <f>IFERROR(INDEX($I$7:$I$60000,MATCH(ROW()-6,$Q$7:$Q$60000,0)),"")</f>
        <v/>
      </c>
      <c r="AB346">
        <f>IFERROR(INDEX($J$7:$J$60000,MATCH(ROW()-6,$Q$7:$Q$60000,0)),"")</f>
        <v/>
      </c>
      <c r="AC346">
        <f>IFERROR(INDEX($K$7:$K$60000,MATCH(ROW()-6,$Q$7:$Q$60000,0)),"")</f>
        <v/>
      </c>
      <c r="AD346">
        <f>IFERROR(INDEX($L$7:$L$60000,MATCH(ROW()-6,$Q$7:$Q$60000,0)),"")</f>
        <v/>
      </c>
      <c r="AE346">
        <f>IFERROR(INDEX($M$7:$M$60000,MATCH(ROW()-6,$Q$7:$Q$60000,0)),"")</f>
        <v/>
      </c>
      <c r="AF346">
        <f>IFERROR(INDEX($N$7:$N$60000,MATCH(ROW()-6,$Q$7:$Q$60000,0)),"")</f>
        <v/>
      </c>
      <c r="AH346" s="9">
        <f>IF(OR($S346="",$S345=""),"",LN($T346/$T345))</f>
        <v/>
      </c>
      <c r="AI346" s="9">
        <f>IF(OR($S346="",$S345=""),"",$C$2*LN(U346/U345))</f>
        <v/>
      </c>
      <c r="AJ346" s="9">
        <f>IF(OR($S346="",$S345=""),"",$D$2*(V346-V345))</f>
        <v/>
      </c>
      <c r="AK346" s="9">
        <f>IF(OR($S346="",$S345=""),"",$E$2*(W346-W345))</f>
        <v/>
      </c>
      <c r="AL346" s="9">
        <f>IF(OR($S346="",$S345=""),"",$F$2*LN(X346/X345))</f>
        <v/>
      </c>
      <c r="AM346" s="9">
        <f>IF(OR($S346="",$S345=""),"",$G$2*(Y346-Y345))</f>
        <v/>
      </c>
      <c r="AN346" s="9">
        <f>IF(OR($S346="",$S345=""),"",$H$2*LN(Z346/Z345))</f>
        <v/>
      </c>
      <c r="AO346" s="9">
        <f>IF(OR($S346="",$S345=""),"",$I$2*(AA346-AA345))</f>
        <v/>
      </c>
      <c r="AP346" s="9">
        <f>IF(OR($S346="",$S345=""),"",$J$2*LN(AB346/AB345))</f>
        <v/>
      </c>
      <c r="AQ346" s="9">
        <f>IF(OR($S346="",$S345=""),"",$K$2*(AC346-AC345))</f>
        <v/>
      </c>
      <c r="AR346" s="9">
        <f>IF(OR($S346="",$S345=""),"",$L$2*LN(AD346/AD345))</f>
        <v/>
      </c>
      <c r="AS346" s="9">
        <f>IF(OR($S346="",$S345=""),"",$M$2*LN(AE346/AE345))</f>
        <v/>
      </c>
      <c r="AT346" s="9">
        <f>IF(OR($S346="",$S345=""),"",$N$2*LN(AF346/AF345))</f>
        <v/>
      </c>
      <c r="AV346" s="9">
        <f>IF($AH346="","",$AY$16+$AY$4*AI346+$AY$5*AJ346+$AY$6*AK346+$AY$7*AL346+$AY$8*AM346+$AY$9*AN346+$AY$10*AO346+$AY$11*AP346+$AY$12*AQ346+$AY$13*AR346+$AY$14*AS346+$AY$15*AT346)</f>
        <v/>
      </c>
      <c r="BC346" s="10">
        <f>IF((ROW()-6)&lt;=$Q$3,INDEX(LINEST(AH287:AH346,AI287:AT346,TRUE,TRUE),1,13)*$Q$4,"")</f>
        <v/>
      </c>
      <c r="BD346" s="9">
        <f>IF((ROW()-6)&lt;=$Q$3,INDEX(LINEST(AH287:AH346,AI287:AT346,TRUE,TRUE),1,12),"")</f>
        <v/>
      </c>
      <c r="BE346" s="9">
        <f>IF((ROW()-6)&lt;=$Q$3,INDEX(LINEST(AH287:AH346,AI287:AT346,TRUE,TRUE),1,11),"")</f>
        <v/>
      </c>
      <c r="BF346" s="9">
        <f>IF((ROW()-6)&lt;=$Q$3,INDEX(LINEST(AH287:AH346,AI287:AT346,TRUE,TRUE),1,10),"")</f>
        <v/>
      </c>
      <c r="BG346" s="9">
        <f>IF((ROW()-6)&lt;=$Q$3,INDEX(LINEST(AH287:AH346,AI287:AT346,TRUE,TRUE),1,9),"")</f>
        <v/>
      </c>
      <c r="BH346" s="9">
        <f>IF((ROW()-6)&lt;=$Q$3,INDEX(LINEST(AH287:AH346,AI287:AT346,TRUE,TRUE),1,8),"")</f>
        <v/>
      </c>
      <c r="BI346" s="9">
        <f>IF((ROW()-6)&lt;=$Q$3,INDEX(LINEST(AH287:AH346,AI287:AT346,TRUE,TRUE),1,7),"")</f>
        <v/>
      </c>
      <c r="BJ346" s="9">
        <f>IF((ROW()-6)&lt;=$Q$3,INDEX(LINEST(AH287:AH346,AI287:AT346,TRUE,TRUE),1,6),"")</f>
        <v/>
      </c>
      <c r="BK346" s="9">
        <f>IF((ROW()-6)&lt;=$Q$3,INDEX(LINEST(AH287:AH346,AI287:AT346,TRUE,TRUE),1,5),"")</f>
        <v/>
      </c>
      <c r="BL346" s="9">
        <f>IF((ROW()-6)&lt;=$Q$3,INDEX(LINEST(AH287:AH346,AI287:AT346,TRUE,TRUE),1,4),"")</f>
        <v/>
      </c>
      <c r="BM346" s="9">
        <f>IF((ROW()-6)&lt;=$Q$3,INDEX(LINEST(AH287:AH346,AI287:AT346,TRUE,TRUE),1,3),"")</f>
        <v/>
      </c>
      <c r="BN346" s="9">
        <f>IF((ROW()-6)&lt;=$Q$3,INDEX(LINEST(AH287:AH346,AI287:AT346,TRUE,TRUE),1,2),"")</f>
        <v/>
      </c>
      <c r="BO346" s="9">
        <f>IF((ROW()-6)&lt;=$Q$3,INDEX(LINEST(AH287:AH346,AI287:AT346,TRUE,TRUE),1,1),"")</f>
        <v/>
      </c>
      <c r="BP346" s="10">
        <f>IF((ROW()-6)&lt;=$Q$3,INDEX(LINEST(AH287:AH346,AI287:AT346,TRUE,TRUE),3,1),"")</f>
        <v/>
      </c>
      <c r="BR346" s="9">
        <f>IF(AND((ROW()-6)&lt;=$Q$3,ISNUMBER(BC345)),BC345/$Q$4+BD345*AI346+BE345*AJ346+BF345*AK346+BG345*AL346+BH345*AM346+BI345*AN346+BJ345*AO346+BK345*AP346+BL345*AQ346+BM345*AR346+BN345*AS346+BO345*AT346,"")</f>
        <v/>
      </c>
      <c r="BS346">
        <f>IF(ISNUMBER(BR346),AVERAGE(AH286:AH345),"")</f>
        <v/>
      </c>
      <c r="BT346">
        <f>IF(ISNUMBER(BR346),(AH346-BR346)^2,"")</f>
        <v/>
      </c>
      <c r="BU346">
        <f>IF(ISNUMBER(BR346),AH346^2,"")</f>
        <v/>
      </c>
      <c r="BV346">
        <f>IF(ISNUMBER(BR346),(AH346-BS346)^2,"")</f>
        <v/>
      </c>
    </row>
    <row r="347">
      <c r="O347">
        <f>IF($R347="","",CHOOSE($Q$2,YEAR(R347)*12+MONTH(R347),INT((R347-2)/7),YEAR(R347)*4+ROUNDUP(MONTH(R347)/3)))</f>
        <v/>
      </c>
      <c r="P347">
        <f>IF($R347="","",IF($R348="",1,IF(O347&lt;&gt;O348,1,0)))</f>
        <v/>
      </c>
      <c r="Q347">
        <f>IF(P347=1,SUM($P$7:P347),"")</f>
        <v/>
      </c>
      <c r="R347">
        <f>IF($A347="","",IF(ISNUMBER($A347),$A347,IFERROR(DATEVALUE($A347),NA())))</f>
        <v/>
      </c>
      <c r="S347" s="7">
        <f>IFERROR(INDEX($R$7:$R$60000,MATCH(ROW()-6,$Q$7:$Q$60000,0)),"")</f>
        <v/>
      </c>
      <c r="T347">
        <f>IFERROR(INDEX($B$7:$B$60000,MATCH(ROW()-6,$Q$7:$Q$60000,0)),"")</f>
        <v/>
      </c>
      <c r="U347">
        <f>IFERROR(INDEX($C$7:$C$60000,MATCH(ROW()-6,$Q$7:$Q$60000,0)),"")</f>
        <v/>
      </c>
      <c r="V347">
        <f>IFERROR(INDEX($D$7:$D$60000,MATCH(ROW()-6,$Q$7:$Q$60000,0)),"")</f>
        <v/>
      </c>
      <c r="W347">
        <f>IFERROR(INDEX($E$7:$E$60000,MATCH(ROW()-6,$Q$7:$Q$60000,0)),"")</f>
        <v/>
      </c>
      <c r="X347">
        <f>IFERROR(INDEX($F$7:$F$60000,MATCH(ROW()-6,$Q$7:$Q$60000,0)),"")</f>
        <v/>
      </c>
      <c r="Y347">
        <f>IFERROR(INDEX($G$7:$G$60000,MATCH(ROW()-6,$Q$7:$Q$60000,0)),"")</f>
        <v/>
      </c>
      <c r="Z347">
        <f>IFERROR(INDEX($H$7:$H$60000,MATCH(ROW()-6,$Q$7:$Q$60000,0)),"")</f>
        <v/>
      </c>
      <c r="AA347">
        <f>IFERROR(INDEX($I$7:$I$60000,MATCH(ROW()-6,$Q$7:$Q$60000,0)),"")</f>
        <v/>
      </c>
      <c r="AB347">
        <f>IFERROR(INDEX($J$7:$J$60000,MATCH(ROW()-6,$Q$7:$Q$60000,0)),"")</f>
        <v/>
      </c>
      <c r="AC347">
        <f>IFERROR(INDEX($K$7:$K$60000,MATCH(ROW()-6,$Q$7:$Q$60000,0)),"")</f>
        <v/>
      </c>
      <c r="AD347">
        <f>IFERROR(INDEX($L$7:$L$60000,MATCH(ROW()-6,$Q$7:$Q$60000,0)),"")</f>
        <v/>
      </c>
      <c r="AE347">
        <f>IFERROR(INDEX($M$7:$M$60000,MATCH(ROW()-6,$Q$7:$Q$60000,0)),"")</f>
        <v/>
      </c>
      <c r="AF347">
        <f>IFERROR(INDEX($N$7:$N$60000,MATCH(ROW()-6,$Q$7:$Q$60000,0)),"")</f>
        <v/>
      </c>
      <c r="AH347" s="9">
        <f>IF(OR($S347="",$S346=""),"",LN($T347/$T346))</f>
        <v/>
      </c>
      <c r="AI347" s="9">
        <f>IF(OR($S347="",$S346=""),"",$C$2*LN(U347/U346))</f>
        <v/>
      </c>
      <c r="AJ347" s="9">
        <f>IF(OR($S347="",$S346=""),"",$D$2*(V347-V346))</f>
        <v/>
      </c>
      <c r="AK347" s="9">
        <f>IF(OR($S347="",$S346=""),"",$E$2*(W347-W346))</f>
        <v/>
      </c>
      <c r="AL347" s="9">
        <f>IF(OR($S347="",$S346=""),"",$F$2*LN(X347/X346))</f>
        <v/>
      </c>
      <c r="AM347" s="9">
        <f>IF(OR($S347="",$S346=""),"",$G$2*(Y347-Y346))</f>
        <v/>
      </c>
      <c r="AN347" s="9">
        <f>IF(OR($S347="",$S346=""),"",$H$2*LN(Z347/Z346))</f>
        <v/>
      </c>
      <c r="AO347" s="9">
        <f>IF(OR($S347="",$S346=""),"",$I$2*(AA347-AA346))</f>
        <v/>
      </c>
      <c r="AP347" s="9">
        <f>IF(OR($S347="",$S346=""),"",$J$2*LN(AB347/AB346))</f>
        <v/>
      </c>
      <c r="AQ347" s="9">
        <f>IF(OR($S347="",$S346=""),"",$K$2*(AC347-AC346))</f>
        <v/>
      </c>
      <c r="AR347" s="9">
        <f>IF(OR($S347="",$S346=""),"",$L$2*LN(AD347/AD346))</f>
        <v/>
      </c>
      <c r="AS347" s="9">
        <f>IF(OR($S347="",$S346=""),"",$M$2*LN(AE347/AE346))</f>
        <v/>
      </c>
      <c r="AT347" s="9">
        <f>IF(OR($S347="",$S346=""),"",$N$2*LN(AF347/AF346))</f>
        <v/>
      </c>
      <c r="AV347" s="9">
        <f>IF($AH347="","",$AY$16+$AY$4*AI347+$AY$5*AJ347+$AY$6*AK347+$AY$7*AL347+$AY$8*AM347+$AY$9*AN347+$AY$10*AO347+$AY$11*AP347+$AY$12*AQ347+$AY$13*AR347+$AY$14*AS347+$AY$15*AT347)</f>
        <v/>
      </c>
      <c r="BC347" s="10">
        <f>IF((ROW()-6)&lt;=$Q$3,INDEX(LINEST(AH288:AH347,AI288:AT347,TRUE,TRUE),1,13)*$Q$4,"")</f>
        <v/>
      </c>
      <c r="BD347" s="9">
        <f>IF((ROW()-6)&lt;=$Q$3,INDEX(LINEST(AH288:AH347,AI288:AT347,TRUE,TRUE),1,12),"")</f>
        <v/>
      </c>
      <c r="BE347" s="9">
        <f>IF((ROW()-6)&lt;=$Q$3,INDEX(LINEST(AH288:AH347,AI288:AT347,TRUE,TRUE),1,11),"")</f>
        <v/>
      </c>
      <c r="BF347" s="9">
        <f>IF((ROW()-6)&lt;=$Q$3,INDEX(LINEST(AH288:AH347,AI288:AT347,TRUE,TRUE),1,10),"")</f>
        <v/>
      </c>
      <c r="BG347" s="9">
        <f>IF((ROW()-6)&lt;=$Q$3,INDEX(LINEST(AH288:AH347,AI288:AT347,TRUE,TRUE),1,9),"")</f>
        <v/>
      </c>
      <c r="BH347" s="9">
        <f>IF((ROW()-6)&lt;=$Q$3,INDEX(LINEST(AH288:AH347,AI288:AT347,TRUE,TRUE),1,8),"")</f>
        <v/>
      </c>
      <c r="BI347" s="9">
        <f>IF((ROW()-6)&lt;=$Q$3,INDEX(LINEST(AH288:AH347,AI288:AT347,TRUE,TRUE),1,7),"")</f>
        <v/>
      </c>
      <c r="BJ347" s="9">
        <f>IF((ROW()-6)&lt;=$Q$3,INDEX(LINEST(AH288:AH347,AI288:AT347,TRUE,TRUE),1,6),"")</f>
        <v/>
      </c>
      <c r="BK347" s="9">
        <f>IF((ROW()-6)&lt;=$Q$3,INDEX(LINEST(AH288:AH347,AI288:AT347,TRUE,TRUE),1,5),"")</f>
        <v/>
      </c>
      <c r="BL347" s="9">
        <f>IF((ROW()-6)&lt;=$Q$3,INDEX(LINEST(AH288:AH347,AI288:AT347,TRUE,TRUE),1,4),"")</f>
        <v/>
      </c>
      <c r="BM347" s="9">
        <f>IF((ROW()-6)&lt;=$Q$3,INDEX(LINEST(AH288:AH347,AI288:AT347,TRUE,TRUE),1,3),"")</f>
        <v/>
      </c>
      <c r="BN347" s="9">
        <f>IF((ROW()-6)&lt;=$Q$3,INDEX(LINEST(AH288:AH347,AI288:AT347,TRUE,TRUE),1,2),"")</f>
        <v/>
      </c>
      <c r="BO347" s="9">
        <f>IF((ROW()-6)&lt;=$Q$3,INDEX(LINEST(AH288:AH347,AI288:AT347,TRUE,TRUE),1,1),"")</f>
        <v/>
      </c>
      <c r="BP347" s="10">
        <f>IF((ROW()-6)&lt;=$Q$3,INDEX(LINEST(AH288:AH347,AI288:AT347,TRUE,TRUE),3,1),"")</f>
        <v/>
      </c>
      <c r="BR347" s="9">
        <f>IF(AND((ROW()-6)&lt;=$Q$3,ISNUMBER(BC346)),BC346/$Q$4+BD346*AI347+BE346*AJ347+BF346*AK347+BG346*AL347+BH346*AM347+BI346*AN347+BJ346*AO347+BK346*AP347+BL346*AQ347+BM346*AR347+BN346*AS347+BO346*AT347,"")</f>
        <v/>
      </c>
      <c r="BS347">
        <f>IF(ISNUMBER(BR347),AVERAGE(AH287:AH346),"")</f>
        <v/>
      </c>
      <c r="BT347">
        <f>IF(ISNUMBER(BR347),(AH347-BR347)^2,"")</f>
        <v/>
      </c>
      <c r="BU347">
        <f>IF(ISNUMBER(BR347),AH347^2,"")</f>
        <v/>
      </c>
      <c r="BV347">
        <f>IF(ISNUMBER(BR347),(AH347-BS347)^2,"")</f>
        <v/>
      </c>
    </row>
    <row r="348">
      <c r="O348">
        <f>IF($R348="","",CHOOSE($Q$2,YEAR(R348)*12+MONTH(R348),INT((R348-2)/7),YEAR(R348)*4+ROUNDUP(MONTH(R348)/3)))</f>
        <v/>
      </c>
      <c r="P348">
        <f>IF($R348="","",IF($R349="",1,IF(O348&lt;&gt;O349,1,0)))</f>
        <v/>
      </c>
      <c r="Q348">
        <f>IF(P348=1,SUM($P$7:P348),"")</f>
        <v/>
      </c>
      <c r="R348">
        <f>IF($A348="","",IF(ISNUMBER($A348),$A348,IFERROR(DATEVALUE($A348),NA())))</f>
        <v/>
      </c>
      <c r="S348" s="7">
        <f>IFERROR(INDEX($R$7:$R$60000,MATCH(ROW()-6,$Q$7:$Q$60000,0)),"")</f>
        <v/>
      </c>
      <c r="T348">
        <f>IFERROR(INDEX($B$7:$B$60000,MATCH(ROW()-6,$Q$7:$Q$60000,0)),"")</f>
        <v/>
      </c>
      <c r="U348">
        <f>IFERROR(INDEX($C$7:$C$60000,MATCH(ROW()-6,$Q$7:$Q$60000,0)),"")</f>
        <v/>
      </c>
      <c r="V348">
        <f>IFERROR(INDEX($D$7:$D$60000,MATCH(ROW()-6,$Q$7:$Q$60000,0)),"")</f>
        <v/>
      </c>
      <c r="W348">
        <f>IFERROR(INDEX($E$7:$E$60000,MATCH(ROW()-6,$Q$7:$Q$60000,0)),"")</f>
        <v/>
      </c>
      <c r="X348">
        <f>IFERROR(INDEX($F$7:$F$60000,MATCH(ROW()-6,$Q$7:$Q$60000,0)),"")</f>
        <v/>
      </c>
      <c r="Y348">
        <f>IFERROR(INDEX($G$7:$G$60000,MATCH(ROW()-6,$Q$7:$Q$60000,0)),"")</f>
        <v/>
      </c>
      <c r="Z348">
        <f>IFERROR(INDEX($H$7:$H$60000,MATCH(ROW()-6,$Q$7:$Q$60000,0)),"")</f>
        <v/>
      </c>
      <c r="AA348">
        <f>IFERROR(INDEX($I$7:$I$60000,MATCH(ROW()-6,$Q$7:$Q$60000,0)),"")</f>
        <v/>
      </c>
      <c r="AB348">
        <f>IFERROR(INDEX($J$7:$J$60000,MATCH(ROW()-6,$Q$7:$Q$60000,0)),"")</f>
        <v/>
      </c>
      <c r="AC348">
        <f>IFERROR(INDEX($K$7:$K$60000,MATCH(ROW()-6,$Q$7:$Q$60000,0)),"")</f>
        <v/>
      </c>
      <c r="AD348">
        <f>IFERROR(INDEX($L$7:$L$60000,MATCH(ROW()-6,$Q$7:$Q$60000,0)),"")</f>
        <v/>
      </c>
      <c r="AE348">
        <f>IFERROR(INDEX($M$7:$M$60000,MATCH(ROW()-6,$Q$7:$Q$60000,0)),"")</f>
        <v/>
      </c>
      <c r="AF348">
        <f>IFERROR(INDEX($N$7:$N$60000,MATCH(ROW()-6,$Q$7:$Q$60000,0)),"")</f>
        <v/>
      </c>
      <c r="AH348" s="9">
        <f>IF(OR($S348="",$S347=""),"",LN($T348/$T347))</f>
        <v/>
      </c>
      <c r="AI348" s="9">
        <f>IF(OR($S348="",$S347=""),"",$C$2*LN(U348/U347))</f>
        <v/>
      </c>
      <c r="AJ348" s="9">
        <f>IF(OR($S348="",$S347=""),"",$D$2*(V348-V347))</f>
        <v/>
      </c>
      <c r="AK348" s="9">
        <f>IF(OR($S348="",$S347=""),"",$E$2*(W348-W347))</f>
        <v/>
      </c>
      <c r="AL348" s="9">
        <f>IF(OR($S348="",$S347=""),"",$F$2*LN(X348/X347))</f>
        <v/>
      </c>
      <c r="AM348" s="9">
        <f>IF(OR($S348="",$S347=""),"",$G$2*(Y348-Y347))</f>
        <v/>
      </c>
      <c r="AN348" s="9">
        <f>IF(OR($S348="",$S347=""),"",$H$2*LN(Z348/Z347))</f>
        <v/>
      </c>
      <c r="AO348" s="9">
        <f>IF(OR($S348="",$S347=""),"",$I$2*(AA348-AA347))</f>
        <v/>
      </c>
      <c r="AP348" s="9">
        <f>IF(OR($S348="",$S347=""),"",$J$2*LN(AB348/AB347))</f>
        <v/>
      </c>
      <c r="AQ348" s="9">
        <f>IF(OR($S348="",$S347=""),"",$K$2*(AC348-AC347))</f>
        <v/>
      </c>
      <c r="AR348" s="9">
        <f>IF(OR($S348="",$S347=""),"",$L$2*LN(AD348/AD347))</f>
        <v/>
      </c>
      <c r="AS348" s="9">
        <f>IF(OR($S348="",$S347=""),"",$M$2*LN(AE348/AE347))</f>
        <v/>
      </c>
      <c r="AT348" s="9">
        <f>IF(OR($S348="",$S347=""),"",$N$2*LN(AF348/AF347))</f>
        <v/>
      </c>
      <c r="AV348" s="9">
        <f>IF($AH348="","",$AY$16+$AY$4*AI348+$AY$5*AJ348+$AY$6*AK348+$AY$7*AL348+$AY$8*AM348+$AY$9*AN348+$AY$10*AO348+$AY$11*AP348+$AY$12*AQ348+$AY$13*AR348+$AY$14*AS348+$AY$15*AT348)</f>
        <v/>
      </c>
      <c r="BC348" s="10">
        <f>IF((ROW()-6)&lt;=$Q$3,INDEX(LINEST(AH289:AH348,AI289:AT348,TRUE,TRUE),1,13)*$Q$4,"")</f>
        <v/>
      </c>
      <c r="BD348" s="9">
        <f>IF((ROW()-6)&lt;=$Q$3,INDEX(LINEST(AH289:AH348,AI289:AT348,TRUE,TRUE),1,12),"")</f>
        <v/>
      </c>
      <c r="BE348" s="9">
        <f>IF((ROW()-6)&lt;=$Q$3,INDEX(LINEST(AH289:AH348,AI289:AT348,TRUE,TRUE),1,11),"")</f>
        <v/>
      </c>
      <c r="BF348" s="9">
        <f>IF((ROW()-6)&lt;=$Q$3,INDEX(LINEST(AH289:AH348,AI289:AT348,TRUE,TRUE),1,10),"")</f>
        <v/>
      </c>
      <c r="BG348" s="9">
        <f>IF((ROW()-6)&lt;=$Q$3,INDEX(LINEST(AH289:AH348,AI289:AT348,TRUE,TRUE),1,9),"")</f>
        <v/>
      </c>
      <c r="BH348" s="9">
        <f>IF((ROW()-6)&lt;=$Q$3,INDEX(LINEST(AH289:AH348,AI289:AT348,TRUE,TRUE),1,8),"")</f>
        <v/>
      </c>
      <c r="BI348" s="9">
        <f>IF((ROW()-6)&lt;=$Q$3,INDEX(LINEST(AH289:AH348,AI289:AT348,TRUE,TRUE),1,7),"")</f>
        <v/>
      </c>
      <c r="BJ348" s="9">
        <f>IF((ROW()-6)&lt;=$Q$3,INDEX(LINEST(AH289:AH348,AI289:AT348,TRUE,TRUE),1,6),"")</f>
        <v/>
      </c>
      <c r="BK348" s="9">
        <f>IF((ROW()-6)&lt;=$Q$3,INDEX(LINEST(AH289:AH348,AI289:AT348,TRUE,TRUE),1,5),"")</f>
        <v/>
      </c>
      <c r="BL348" s="9">
        <f>IF((ROW()-6)&lt;=$Q$3,INDEX(LINEST(AH289:AH348,AI289:AT348,TRUE,TRUE),1,4),"")</f>
        <v/>
      </c>
      <c r="BM348" s="9">
        <f>IF((ROW()-6)&lt;=$Q$3,INDEX(LINEST(AH289:AH348,AI289:AT348,TRUE,TRUE),1,3),"")</f>
        <v/>
      </c>
      <c r="BN348" s="9">
        <f>IF((ROW()-6)&lt;=$Q$3,INDEX(LINEST(AH289:AH348,AI289:AT348,TRUE,TRUE),1,2),"")</f>
        <v/>
      </c>
      <c r="BO348" s="9">
        <f>IF((ROW()-6)&lt;=$Q$3,INDEX(LINEST(AH289:AH348,AI289:AT348,TRUE,TRUE),1,1),"")</f>
        <v/>
      </c>
      <c r="BP348" s="10">
        <f>IF((ROW()-6)&lt;=$Q$3,INDEX(LINEST(AH289:AH348,AI289:AT348,TRUE,TRUE),3,1),"")</f>
        <v/>
      </c>
      <c r="BR348" s="9">
        <f>IF(AND((ROW()-6)&lt;=$Q$3,ISNUMBER(BC347)),BC347/$Q$4+BD347*AI348+BE347*AJ348+BF347*AK348+BG347*AL348+BH347*AM348+BI347*AN348+BJ347*AO348+BK347*AP348+BL347*AQ348+BM347*AR348+BN347*AS348+BO347*AT348,"")</f>
        <v/>
      </c>
      <c r="BS348">
        <f>IF(ISNUMBER(BR348),AVERAGE(AH288:AH347),"")</f>
        <v/>
      </c>
      <c r="BT348">
        <f>IF(ISNUMBER(BR348),(AH348-BR348)^2,"")</f>
        <v/>
      </c>
      <c r="BU348">
        <f>IF(ISNUMBER(BR348),AH348^2,"")</f>
        <v/>
      </c>
      <c r="BV348">
        <f>IF(ISNUMBER(BR348),(AH348-BS348)^2,"")</f>
        <v/>
      </c>
    </row>
    <row r="349">
      <c r="O349">
        <f>IF($R349="","",CHOOSE($Q$2,YEAR(R349)*12+MONTH(R349),INT((R349-2)/7),YEAR(R349)*4+ROUNDUP(MONTH(R349)/3)))</f>
        <v/>
      </c>
      <c r="P349">
        <f>IF($R349="","",IF($R350="",1,IF(O349&lt;&gt;O350,1,0)))</f>
        <v/>
      </c>
      <c r="Q349">
        <f>IF(P349=1,SUM($P$7:P349),"")</f>
        <v/>
      </c>
      <c r="R349">
        <f>IF($A349="","",IF(ISNUMBER($A349),$A349,IFERROR(DATEVALUE($A349),NA())))</f>
        <v/>
      </c>
      <c r="S349" s="7">
        <f>IFERROR(INDEX($R$7:$R$60000,MATCH(ROW()-6,$Q$7:$Q$60000,0)),"")</f>
        <v/>
      </c>
      <c r="T349">
        <f>IFERROR(INDEX($B$7:$B$60000,MATCH(ROW()-6,$Q$7:$Q$60000,0)),"")</f>
        <v/>
      </c>
      <c r="U349">
        <f>IFERROR(INDEX($C$7:$C$60000,MATCH(ROW()-6,$Q$7:$Q$60000,0)),"")</f>
        <v/>
      </c>
      <c r="V349">
        <f>IFERROR(INDEX($D$7:$D$60000,MATCH(ROW()-6,$Q$7:$Q$60000,0)),"")</f>
        <v/>
      </c>
      <c r="W349">
        <f>IFERROR(INDEX($E$7:$E$60000,MATCH(ROW()-6,$Q$7:$Q$60000,0)),"")</f>
        <v/>
      </c>
      <c r="X349">
        <f>IFERROR(INDEX($F$7:$F$60000,MATCH(ROW()-6,$Q$7:$Q$60000,0)),"")</f>
        <v/>
      </c>
      <c r="Y349">
        <f>IFERROR(INDEX($G$7:$G$60000,MATCH(ROW()-6,$Q$7:$Q$60000,0)),"")</f>
        <v/>
      </c>
      <c r="Z349">
        <f>IFERROR(INDEX($H$7:$H$60000,MATCH(ROW()-6,$Q$7:$Q$60000,0)),"")</f>
        <v/>
      </c>
      <c r="AA349">
        <f>IFERROR(INDEX($I$7:$I$60000,MATCH(ROW()-6,$Q$7:$Q$60000,0)),"")</f>
        <v/>
      </c>
      <c r="AB349">
        <f>IFERROR(INDEX($J$7:$J$60000,MATCH(ROW()-6,$Q$7:$Q$60000,0)),"")</f>
        <v/>
      </c>
      <c r="AC349">
        <f>IFERROR(INDEX($K$7:$K$60000,MATCH(ROW()-6,$Q$7:$Q$60000,0)),"")</f>
        <v/>
      </c>
      <c r="AD349">
        <f>IFERROR(INDEX($L$7:$L$60000,MATCH(ROW()-6,$Q$7:$Q$60000,0)),"")</f>
        <v/>
      </c>
      <c r="AE349">
        <f>IFERROR(INDEX($M$7:$M$60000,MATCH(ROW()-6,$Q$7:$Q$60000,0)),"")</f>
        <v/>
      </c>
      <c r="AF349">
        <f>IFERROR(INDEX($N$7:$N$60000,MATCH(ROW()-6,$Q$7:$Q$60000,0)),"")</f>
        <v/>
      </c>
      <c r="AH349" s="9">
        <f>IF(OR($S349="",$S348=""),"",LN($T349/$T348))</f>
        <v/>
      </c>
      <c r="AI349" s="9">
        <f>IF(OR($S349="",$S348=""),"",$C$2*LN(U349/U348))</f>
        <v/>
      </c>
      <c r="AJ349" s="9">
        <f>IF(OR($S349="",$S348=""),"",$D$2*(V349-V348))</f>
        <v/>
      </c>
      <c r="AK349" s="9">
        <f>IF(OR($S349="",$S348=""),"",$E$2*(W349-W348))</f>
        <v/>
      </c>
      <c r="AL349" s="9">
        <f>IF(OR($S349="",$S348=""),"",$F$2*LN(X349/X348))</f>
        <v/>
      </c>
      <c r="AM349" s="9">
        <f>IF(OR($S349="",$S348=""),"",$G$2*(Y349-Y348))</f>
        <v/>
      </c>
      <c r="AN349" s="9">
        <f>IF(OR($S349="",$S348=""),"",$H$2*LN(Z349/Z348))</f>
        <v/>
      </c>
      <c r="AO349" s="9">
        <f>IF(OR($S349="",$S348=""),"",$I$2*(AA349-AA348))</f>
        <v/>
      </c>
      <c r="AP349" s="9">
        <f>IF(OR($S349="",$S348=""),"",$J$2*LN(AB349/AB348))</f>
        <v/>
      </c>
      <c r="AQ349" s="9">
        <f>IF(OR($S349="",$S348=""),"",$K$2*(AC349-AC348))</f>
        <v/>
      </c>
      <c r="AR349" s="9">
        <f>IF(OR($S349="",$S348=""),"",$L$2*LN(AD349/AD348))</f>
        <v/>
      </c>
      <c r="AS349" s="9">
        <f>IF(OR($S349="",$S348=""),"",$M$2*LN(AE349/AE348))</f>
        <v/>
      </c>
      <c r="AT349" s="9">
        <f>IF(OR($S349="",$S348=""),"",$N$2*LN(AF349/AF348))</f>
        <v/>
      </c>
      <c r="AV349" s="9">
        <f>IF($AH349="","",$AY$16+$AY$4*AI349+$AY$5*AJ349+$AY$6*AK349+$AY$7*AL349+$AY$8*AM349+$AY$9*AN349+$AY$10*AO349+$AY$11*AP349+$AY$12*AQ349+$AY$13*AR349+$AY$14*AS349+$AY$15*AT349)</f>
        <v/>
      </c>
      <c r="BC349" s="10">
        <f>IF((ROW()-6)&lt;=$Q$3,INDEX(LINEST(AH290:AH349,AI290:AT349,TRUE,TRUE),1,13)*$Q$4,"")</f>
        <v/>
      </c>
      <c r="BD349" s="9">
        <f>IF((ROW()-6)&lt;=$Q$3,INDEX(LINEST(AH290:AH349,AI290:AT349,TRUE,TRUE),1,12),"")</f>
        <v/>
      </c>
      <c r="BE349" s="9">
        <f>IF((ROW()-6)&lt;=$Q$3,INDEX(LINEST(AH290:AH349,AI290:AT349,TRUE,TRUE),1,11),"")</f>
        <v/>
      </c>
      <c r="BF349" s="9">
        <f>IF((ROW()-6)&lt;=$Q$3,INDEX(LINEST(AH290:AH349,AI290:AT349,TRUE,TRUE),1,10),"")</f>
        <v/>
      </c>
      <c r="BG349" s="9">
        <f>IF((ROW()-6)&lt;=$Q$3,INDEX(LINEST(AH290:AH349,AI290:AT349,TRUE,TRUE),1,9),"")</f>
        <v/>
      </c>
      <c r="BH349" s="9">
        <f>IF((ROW()-6)&lt;=$Q$3,INDEX(LINEST(AH290:AH349,AI290:AT349,TRUE,TRUE),1,8),"")</f>
        <v/>
      </c>
      <c r="BI349" s="9">
        <f>IF((ROW()-6)&lt;=$Q$3,INDEX(LINEST(AH290:AH349,AI290:AT349,TRUE,TRUE),1,7),"")</f>
        <v/>
      </c>
      <c r="BJ349" s="9">
        <f>IF((ROW()-6)&lt;=$Q$3,INDEX(LINEST(AH290:AH349,AI290:AT349,TRUE,TRUE),1,6),"")</f>
        <v/>
      </c>
      <c r="BK349" s="9">
        <f>IF((ROW()-6)&lt;=$Q$3,INDEX(LINEST(AH290:AH349,AI290:AT349,TRUE,TRUE),1,5),"")</f>
        <v/>
      </c>
      <c r="BL349" s="9">
        <f>IF((ROW()-6)&lt;=$Q$3,INDEX(LINEST(AH290:AH349,AI290:AT349,TRUE,TRUE),1,4),"")</f>
        <v/>
      </c>
      <c r="BM349" s="9">
        <f>IF((ROW()-6)&lt;=$Q$3,INDEX(LINEST(AH290:AH349,AI290:AT349,TRUE,TRUE),1,3),"")</f>
        <v/>
      </c>
      <c r="BN349" s="9">
        <f>IF((ROW()-6)&lt;=$Q$3,INDEX(LINEST(AH290:AH349,AI290:AT349,TRUE,TRUE),1,2),"")</f>
        <v/>
      </c>
      <c r="BO349" s="9">
        <f>IF((ROW()-6)&lt;=$Q$3,INDEX(LINEST(AH290:AH349,AI290:AT349,TRUE,TRUE),1,1),"")</f>
        <v/>
      </c>
      <c r="BP349" s="10">
        <f>IF((ROW()-6)&lt;=$Q$3,INDEX(LINEST(AH290:AH349,AI290:AT349,TRUE,TRUE),3,1),"")</f>
        <v/>
      </c>
      <c r="BR349" s="9">
        <f>IF(AND((ROW()-6)&lt;=$Q$3,ISNUMBER(BC348)),BC348/$Q$4+BD348*AI349+BE348*AJ349+BF348*AK349+BG348*AL349+BH348*AM349+BI348*AN349+BJ348*AO349+BK348*AP349+BL348*AQ349+BM348*AR349+BN348*AS349+BO348*AT349,"")</f>
        <v/>
      </c>
      <c r="BS349">
        <f>IF(ISNUMBER(BR349),AVERAGE(AH289:AH348),"")</f>
        <v/>
      </c>
      <c r="BT349">
        <f>IF(ISNUMBER(BR349),(AH349-BR349)^2,"")</f>
        <v/>
      </c>
      <c r="BU349">
        <f>IF(ISNUMBER(BR349),AH349^2,"")</f>
        <v/>
      </c>
      <c r="BV349">
        <f>IF(ISNUMBER(BR349),(AH349-BS349)^2,"")</f>
        <v/>
      </c>
    </row>
    <row r="350">
      <c r="O350">
        <f>IF($R350="","",CHOOSE($Q$2,YEAR(R350)*12+MONTH(R350),INT((R350-2)/7),YEAR(R350)*4+ROUNDUP(MONTH(R350)/3)))</f>
        <v/>
      </c>
      <c r="P350">
        <f>IF($R350="","",IF($R351="",1,IF(O350&lt;&gt;O351,1,0)))</f>
        <v/>
      </c>
      <c r="Q350">
        <f>IF(P350=1,SUM($P$7:P350),"")</f>
        <v/>
      </c>
      <c r="R350">
        <f>IF($A350="","",IF(ISNUMBER($A350),$A350,IFERROR(DATEVALUE($A350),NA())))</f>
        <v/>
      </c>
      <c r="S350" s="7">
        <f>IFERROR(INDEX($R$7:$R$60000,MATCH(ROW()-6,$Q$7:$Q$60000,0)),"")</f>
        <v/>
      </c>
      <c r="T350">
        <f>IFERROR(INDEX($B$7:$B$60000,MATCH(ROW()-6,$Q$7:$Q$60000,0)),"")</f>
        <v/>
      </c>
      <c r="U350">
        <f>IFERROR(INDEX($C$7:$C$60000,MATCH(ROW()-6,$Q$7:$Q$60000,0)),"")</f>
        <v/>
      </c>
      <c r="V350">
        <f>IFERROR(INDEX($D$7:$D$60000,MATCH(ROW()-6,$Q$7:$Q$60000,0)),"")</f>
        <v/>
      </c>
      <c r="W350">
        <f>IFERROR(INDEX($E$7:$E$60000,MATCH(ROW()-6,$Q$7:$Q$60000,0)),"")</f>
        <v/>
      </c>
      <c r="X350">
        <f>IFERROR(INDEX($F$7:$F$60000,MATCH(ROW()-6,$Q$7:$Q$60000,0)),"")</f>
        <v/>
      </c>
      <c r="Y350">
        <f>IFERROR(INDEX($G$7:$G$60000,MATCH(ROW()-6,$Q$7:$Q$60000,0)),"")</f>
        <v/>
      </c>
      <c r="Z350">
        <f>IFERROR(INDEX($H$7:$H$60000,MATCH(ROW()-6,$Q$7:$Q$60000,0)),"")</f>
        <v/>
      </c>
      <c r="AA350">
        <f>IFERROR(INDEX($I$7:$I$60000,MATCH(ROW()-6,$Q$7:$Q$60000,0)),"")</f>
        <v/>
      </c>
      <c r="AB350">
        <f>IFERROR(INDEX($J$7:$J$60000,MATCH(ROW()-6,$Q$7:$Q$60000,0)),"")</f>
        <v/>
      </c>
      <c r="AC350">
        <f>IFERROR(INDEX($K$7:$K$60000,MATCH(ROW()-6,$Q$7:$Q$60000,0)),"")</f>
        <v/>
      </c>
      <c r="AD350">
        <f>IFERROR(INDEX($L$7:$L$60000,MATCH(ROW()-6,$Q$7:$Q$60000,0)),"")</f>
        <v/>
      </c>
      <c r="AE350">
        <f>IFERROR(INDEX($M$7:$M$60000,MATCH(ROW()-6,$Q$7:$Q$60000,0)),"")</f>
        <v/>
      </c>
      <c r="AF350">
        <f>IFERROR(INDEX($N$7:$N$60000,MATCH(ROW()-6,$Q$7:$Q$60000,0)),"")</f>
        <v/>
      </c>
      <c r="AH350" s="9">
        <f>IF(OR($S350="",$S349=""),"",LN($T350/$T349))</f>
        <v/>
      </c>
      <c r="AI350" s="9">
        <f>IF(OR($S350="",$S349=""),"",$C$2*LN(U350/U349))</f>
        <v/>
      </c>
      <c r="AJ350" s="9">
        <f>IF(OR($S350="",$S349=""),"",$D$2*(V350-V349))</f>
        <v/>
      </c>
      <c r="AK350" s="9">
        <f>IF(OR($S350="",$S349=""),"",$E$2*(W350-W349))</f>
        <v/>
      </c>
      <c r="AL350" s="9">
        <f>IF(OR($S350="",$S349=""),"",$F$2*LN(X350/X349))</f>
        <v/>
      </c>
      <c r="AM350" s="9">
        <f>IF(OR($S350="",$S349=""),"",$G$2*(Y350-Y349))</f>
        <v/>
      </c>
      <c r="AN350" s="9">
        <f>IF(OR($S350="",$S349=""),"",$H$2*LN(Z350/Z349))</f>
        <v/>
      </c>
      <c r="AO350" s="9">
        <f>IF(OR($S350="",$S349=""),"",$I$2*(AA350-AA349))</f>
        <v/>
      </c>
      <c r="AP350" s="9">
        <f>IF(OR($S350="",$S349=""),"",$J$2*LN(AB350/AB349))</f>
        <v/>
      </c>
      <c r="AQ350" s="9">
        <f>IF(OR($S350="",$S349=""),"",$K$2*(AC350-AC349))</f>
        <v/>
      </c>
      <c r="AR350" s="9">
        <f>IF(OR($S350="",$S349=""),"",$L$2*LN(AD350/AD349))</f>
        <v/>
      </c>
      <c r="AS350" s="9">
        <f>IF(OR($S350="",$S349=""),"",$M$2*LN(AE350/AE349))</f>
        <v/>
      </c>
      <c r="AT350" s="9">
        <f>IF(OR($S350="",$S349=""),"",$N$2*LN(AF350/AF349))</f>
        <v/>
      </c>
      <c r="AV350" s="9">
        <f>IF($AH350="","",$AY$16+$AY$4*AI350+$AY$5*AJ350+$AY$6*AK350+$AY$7*AL350+$AY$8*AM350+$AY$9*AN350+$AY$10*AO350+$AY$11*AP350+$AY$12*AQ350+$AY$13*AR350+$AY$14*AS350+$AY$15*AT350)</f>
        <v/>
      </c>
      <c r="BC350" s="10">
        <f>IF((ROW()-6)&lt;=$Q$3,INDEX(LINEST(AH291:AH350,AI291:AT350,TRUE,TRUE),1,13)*$Q$4,"")</f>
        <v/>
      </c>
      <c r="BD350" s="9">
        <f>IF((ROW()-6)&lt;=$Q$3,INDEX(LINEST(AH291:AH350,AI291:AT350,TRUE,TRUE),1,12),"")</f>
        <v/>
      </c>
      <c r="BE350" s="9">
        <f>IF((ROW()-6)&lt;=$Q$3,INDEX(LINEST(AH291:AH350,AI291:AT350,TRUE,TRUE),1,11),"")</f>
        <v/>
      </c>
      <c r="BF350" s="9">
        <f>IF((ROW()-6)&lt;=$Q$3,INDEX(LINEST(AH291:AH350,AI291:AT350,TRUE,TRUE),1,10),"")</f>
        <v/>
      </c>
      <c r="BG350" s="9">
        <f>IF((ROW()-6)&lt;=$Q$3,INDEX(LINEST(AH291:AH350,AI291:AT350,TRUE,TRUE),1,9),"")</f>
        <v/>
      </c>
      <c r="BH350" s="9">
        <f>IF((ROW()-6)&lt;=$Q$3,INDEX(LINEST(AH291:AH350,AI291:AT350,TRUE,TRUE),1,8),"")</f>
        <v/>
      </c>
      <c r="BI350" s="9">
        <f>IF((ROW()-6)&lt;=$Q$3,INDEX(LINEST(AH291:AH350,AI291:AT350,TRUE,TRUE),1,7),"")</f>
        <v/>
      </c>
      <c r="BJ350" s="9">
        <f>IF((ROW()-6)&lt;=$Q$3,INDEX(LINEST(AH291:AH350,AI291:AT350,TRUE,TRUE),1,6),"")</f>
        <v/>
      </c>
      <c r="BK350" s="9">
        <f>IF((ROW()-6)&lt;=$Q$3,INDEX(LINEST(AH291:AH350,AI291:AT350,TRUE,TRUE),1,5),"")</f>
        <v/>
      </c>
      <c r="BL350" s="9">
        <f>IF((ROW()-6)&lt;=$Q$3,INDEX(LINEST(AH291:AH350,AI291:AT350,TRUE,TRUE),1,4),"")</f>
        <v/>
      </c>
      <c r="BM350" s="9">
        <f>IF((ROW()-6)&lt;=$Q$3,INDEX(LINEST(AH291:AH350,AI291:AT350,TRUE,TRUE),1,3),"")</f>
        <v/>
      </c>
      <c r="BN350" s="9">
        <f>IF((ROW()-6)&lt;=$Q$3,INDEX(LINEST(AH291:AH350,AI291:AT350,TRUE,TRUE),1,2),"")</f>
        <v/>
      </c>
      <c r="BO350" s="9">
        <f>IF((ROW()-6)&lt;=$Q$3,INDEX(LINEST(AH291:AH350,AI291:AT350,TRUE,TRUE),1,1),"")</f>
        <v/>
      </c>
      <c r="BP350" s="10">
        <f>IF((ROW()-6)&lt;=$Q$3,INDEX(LINEST(AH291:AH350,AI291:AT350,TRUE,TRUE),3,1),"")</f>
        <v/>
      </c>
      <c r="BR350" s="9">
        <f>IF(AND((ROW()-6)&lt;=$Q$3,ISNUMBER(BC349)),BC349/$Q$4+BD349*AI350+BE349*AJ350+BF349*AK350+BG349*AL350+BH349*AM350+BI349*AN350+BJ349*AO350+BK349*AP350+BL349*AQ350+BM349*AR350+BN349*AS350+BO349*AT350,"")</f>
        <v/>
      </c>
      <c r="BS350">
        <f>IF(ISNUMBER(BR350),AVERAGE(AH290:AH349),"")</f>
        <v/>
      </c>
      <c r="BT350">
        <f>IF(ISNUMBER(BR350),(AH350-BR350)^2,"")</f>
        <v/>
      </c>
      <c r="BU350">
        <f>IF(ISNUMBER(BR350),AH350^2,"")</f>
        <v/>
      </c>
      <c r="BV350">
        <f>IF(ISNUMBER(BR350),(AH350-BS350)^2,"")</f>
        <v/>
      </c>
    </row>
    <row r="351">
      <c r="O351">
        <f>IF($R351="","",CHOOSE($Q$2,YEAR(R351)*12+MONTH(R351),INT((R351-2)/7),YEAR(R351)*4+ROUNDUP(MONTH(R351)/3)))</f>
        <v/>
      </c>
      <c r="P351">
        <f>IF($R351="","",IF($R352="",1,IF(O351&lt;&gt;O352,1,0)))</f>
        <v/>
      </c>
      <c r="Q351">
        <f>IF(P351=1,SUM($P$7:P351),"")</f>
        <v/>
      </c>
      <c r="R351">
        <f>IF($A351="","",IF(ISNUMBER($A351),$A351,IFERROR(DATEVALUE($A351),NA())))</f>
        <v/>
      </c>
      <c r="S351" s="7">
        <f>IFERROR(INDEX($R$7:$R$60000,MATCH(ROW()-6,$Q$7:$Q$60000,0)),"")</f>
        <v/>
      </c>
      <c r="T351">
        <f>IFERROR(INDEX($B$7:$B$60000,MATCH(ROW()-6,$Q$7:$Q$60000,0)),"")</f>
        <v/>
      </c>
      <c r="U351">
        <f>IFERROR(INDEX($C$7:$C$60000,MATCH(ROW()-6,$Q$7:$Q$60000,0)),"")</f>
        <v/>
      </c>
      <c r="V351">
        <f>IFERROR(INDEX($D$7:$D$60000,MATCH(ROW()-6,$Q$7:$Q$60000,0)),"")</f>
        <v/>
      </c>
      <c r="W351">
        <f>IFERROR(INDEX($E$7:$E$60000,MATCH(ROW()-6,$Q$7:$Q$60000,0)),"")</f>
        <v/>
      </c>
      <c r="X351">
        <f>IFERROR(INDEX($F$7:$F$60000,MATCH(ROW()-6,$Q$7:$Q$60000,0)),"")</f>
        <v/>
      </c>
      <c r="Y351">
        <f>IFERROR(INDEX($G$7:$G$60000,MATCH(ROW()-6,$Q$7:$Q$60000,0)),"")</f>
        <v/>
      </c>
      <c r="Z351">
        <f>IFERROR(INDEX($H$7:$H$60000,MATCH(ROW()-6,$Q$7:$Q$60000,0)),"")</f>
        <v/>
      </c>
      <c r="AA351">
        <f>IFERROR(INDEX($I$7:$I$60000,MATCH(ROW()-6,$Q$7:$Q$60000,0)),"")</f>
        <v/>
      </c>
      <c r="AB351">
        <f>IFERROR(INDEX($J$7:$J$60000,MATCH(ROW()-6,$Q$7:$Q$60000,0)),"")</f>
        <v/>
      </c>
      <c r="AC351">
        <f>IFERROR(INDEX($K$7:$K$60000,MATCH(ROW()-6,$Q$7:$Q$60000,0)),"")</f>
        <v/>
      </c>
      <c r="AD351">
        <f>IFERROR(INDEX($L$7:$L$60000,MATCH(ROW()-6,$Q$7:$Q$60000,0)),"")</f>
        <v/>
      </c>
      <c r="AE351">
        <f>IFERROR(INDEX($M$7:$M$60000,MATCH(ROW()-6,$Q$7:$Q$60000,0)),"")</f>
        <v/>
      </c>
      <c r="AF351">
        <f>IFERROR(INDEX($N$7:$N$60000,MATCH(ROW()-6,$Q$7:$Q$60000,0)),"")</f>
        <v/>
      </c>
      <c r="AH351" s="9">
        <f>IF(OR($S351="",$S350=""),"",LN($T351/$T350))</f>
        <v/>
      </c>
      <c r="AI351" s="9">
        <f>IF(OR($S351="",$S350=""),"",$C$2*LN(U351/U350))</f>
        <v/>
      </c>
      <c r="AJ351" s="9">
        <f>IF(OR($S351="",$S350=""),"",$D$2*(V351-V350))</f>
        <v/>
      </c>
      <c r="AK351" s="9">
        <f>IF(OR($S351="",$S350=""),"",$E$2*(W351-W350))</f>
        <v/>
      </c>
      <c r="AL351" s="9">
        <f>IF(OR($S351="",$S350=""),"",$F$2*LN(X351/X350))</f>
        <v/>
      </c>
      <c r="AM351" s="9">
        <f>IF(OR($S351="",$S350=""),"",$G$2*(Y351-Y350))</f>
        <v/>
      </c>
      <c r="AN351" s="9">
        <f>IF(OR($S351="",$S350=""),"",$H$2*LN(Z351/Z350))</f>
        <v/>
      </c>
      <c r="AO351" s="9">
        <f>IF(OR($S351="",$S350=""),"",$I$2*(AA351-AA350))</f>
        <v/>
      </c>
      <c r="AP351" s="9">
        <f>IF(OR($S351="",$S350=""),"",$J$2*LN(AB351/AB350))</f>
        <v/>
      </c>
      <c r="AQ351" s="9">
        <f>IF(OR($S351="",$S350=""),"",$K$2*(AC351-AC350))</f>
        <v/>
      </c>
      <c r="AR351" s="9">
        <f>IF(OR($S351="",$S350=""),"",$L$2*LN(AD351/AD350))</f>
        <v/>
      </c>
      <c r="AS351" s="9">
        <f>IF(OR($S351="",$S350=""),"",$M$2*LN(AE351/AE350))</f>
        <v/>
      </c>
      <c r="AT351" s="9">
        <f>IF(OR($S351="",$S350=""),"",$N$2*LN(AF351/AF350))</f>
        <v/>
      </c>
      <c r="AV351" s="9">
        <f>IF($AH351="","",$AY$16+$AY$4*AI351+$AY$5*AJ351+$AY$6*AK351+$AY$7*AL351+$AY$8*AM351+$AY$9*AN351+$AY$10*AO351+$AY$11*AP351+$AY$12*AQ351+$AY$13*AR351+$AY$14*AS351+$AY$15*AT351)</f>
        <v/>
      </c>
      <c r="BC351" s="10">
        <f>IF((ROW()-6)&lt;=$Q$3,INDEX(LINEST(AH292:AH351,AI292:AT351,TRUE,TRUE),1,13)*$Q$4,"")</f>
        <v/>
      </c>
      <c r="BD351" s="9">
        <f>IF((ROW()-6)&lt;=$Q$3,INDEX(LINEST(AH292:AH351,AI292:AT351,TRUE,TRUE),1,12),"")</f>
        <v/>
      </c>
      <c r="BE351" s="9">
        <f>IF((ROW()-6)&lt;=$Q$3,INDEX(LINEST(AH292:AH351,AI292:AT351,TRUE,TRUE),1,11),"")</f>
        <v/>
      </c>
      <c r="BF351" s="9">
        <f>IF((ROW()-6)&lt;=$Q$3,INDEX(LINEST(AH292:AH351,AI292:AT351,TRUE,TRUE),1,10),"")</f>
        <v/>
      </c>
      <c r="BG351" s="9">
        <f>IF((ROW()-6)&lt;=$Q$3,INDEX(LINEST(AH292:AH351,AI292:AT351,TRUE,TRUE),1,9),"")</f>
        <v/>
      </c>
      <c r="BH351" s="9">
        <f>IF((ROW()-6)&lt;=$Q$3,INDEX(LINEST(AH292:AH351,AI292:AT351,TRUE,TRUE),1,8),"")</f>
        <v/>
      </c>
      <c r="BI351" s="9">
        <f>IF((ROW()-6)&lt;=$Q$3,INDEX(LINEST(AH292:AH351,AI292:AT351,TRUE,TRUE),1,7),"")</f>
        <v/>
      </c>
      <c r="BJ351" s="9">
        <f>IF((ROW()-6)&lt;=$Q$3,INDEX(LINEST(AH292:AH351,AI292:AT351,TRUE,TRUE),1,6),"")</f>
        <v/>
      </c>
      <c r="BK351" s="9">
        <f>IF((ROW()-6)&lt;=$Q$3,INDEX(LINEST(AH292:AH351,AI292:AT351,TRUE,TRUE),1,5),"")</f>
        <v/>
      </c>
      <c r="BL351" s="9">
        <f>IF((ROW()-6)&lt;=$Q$3,INDEX(LINEST(AH292:AH351,AI292:AT351,TRUE,TRUE),1,4),"")</f>
        <v/>
      </c>
      <c r="BM351" s="9">
        <f>IF((ROW()-6)&lt;=$Q$3,INDEX(LINEST(AH292:AH351,AI292:AT351,TRUE,TRUE),1,3),"")</f>
        <v/>
      </c>
      <c r="BN351" s="9">
        <f>IF((ROW()-6)&lt;=$Q$3,INDEX(LINEST(AH292:AH351,AI292:AT351,TRUE,TRUE),1,2),"")</f>
        <v/>
      </c>
      <c r="BO351" s="9">
        <f>IF((ROW()-6)&lt;=$Q$3,INDEX(LINEST(AH292:AH351,AI292:AT351,TRUE,TRUE),1,1),"")</f>
        <v/>
      </c>
      <c r="BP351" s="10">
        <f>IF((ROW()-6)&lt;=$Q$3,INDEX(LINEST(AH292:AH351,AI292:AT351,TRUE,TRUE),3,1),"")</f>
        <v/>
      </c>
      <c r="BR351" s="9">
        <f>IF(AND((ROW()-6)&lt;=$Q$3,ISNUMBER(BC350)),BC350/$Q$4+BD350*AI351+BE350*AJ351+BF350*AK351+BG350*AL351+BH350*AM351+BI350*AN351+BJ350*AO351+BK350*AP351+BL350*AQ351+BM350*AR351+BN350*AS351+BO350*AT351,"")</f>
        <v/>
      </c>
      <c r="BS351">
        <f>IF(ISNUMBER(BR351),AVERAGE(AH291:AH350),"")</f>
        <v/>
      </c>
      <c r="BT351">
        <f>IF(ISNUMBER(BR351),(AH351-BR351)^2,"")</f>
        <v/>
      </c>
      <c r="BU351">
        <f>IF(ISNUMBER(BR351),AH351^2,"")</f>
        <v/>
      </c>
      <c r="BV351">
        <f>IF(ISNUMBER(BR351),(AH351-BS351)^2,"")</f>
        <v/>
      </c>
    </row>
    <row r="352">
      <c r="O352">
        <f>IF($R352="","",CHOOSE($Q$2,YEAR(R352)*12+MONTH(R352),INT((R352-2)/7),YEAR(R352)*4+ROUNDUP(MONTH(R352)/3)))</f>
        <v/>
      </c>
      <c r="P352">
        <f>IF($R352="","",IF($R353="",1,IF(O352&lt;&gt;O353,1,0)))</f>
        <v/>
      </c>
      <c r="Q352">
        <f>IF(P352=1,SUM($P$7:P352),"")</f>
        <v/>
      </c>
      <c r="R352">
        <f>IF($A352="","",IF(ISNUMBER($A352),$A352,IFERROR(DATEVALUE($A352),NA())))</f>
        <v/>
      </c>
      <c r="S352" s="7">
        <f>IFERROR(INDEX($R$7:$R$60000,MATCH(ROW()-6,$Q$7:$Q$60000,0)),"")</f>
        <v/>
      </c>
      <c r="T352">
        <f>IFERROR(INDEX($B$7:$B$60000,MATCH(ROW()-6,$Q$7:$Q$60000,0)),"")</f>
        <v/>
      </c>
      <c r="U352">
        <f>IFERROR(INDEX($C$7:$C$60000,MATCH(ROW()-6,$Q$7:$Q$60000,0)),"")</f>
        <v/>
      </c>
      <c r="V352">
        <f>IFERROR(INDEX($D$7:$D$60000,MATCH(ROW()-6,$Q$7:$Q$60000,0)),"")</f>
        <v/>
      </c>
      <c r="W352">
        <f>IFERROR(INDEX($E$7:$E$60000,MATCH(ROW()-6,$Q$7:$Q$60000,0)),"")</f>
        <v/>
      </c>
      <c r="X352">
        <f>IFERROR(INDEX($F$7:$F$60000,MATCH(ROW()-6,$Q$7:$Q$60000,0)),"")</f>
        <v/>
      </c>
      <c r="Y352">
        <f>IFERROR(INDEX($G$7:$G$60000,MATCH(ROW()-6,$Q$7:$Q$60000,0)),"")</f>
        <v/>
      </c>
      <c r="Z352">
        <f>IFERROR(INDEX($H$7:$H$60000,MATCH(ROW()-6,$Q$7:$Q$60000,0)),"")</f>
        <v/>
      </c>
      <c r="AA352">
        <f>IFERROR(INDEX($I$7:$I$60000,MATCH(ROW()-6,$Q$7:$Q$60000,0)),"")</f>
        <v/>
      </c>
      <c r="AB352">
        <f>IFERROR(INDEX($J$7:$J$60000,MATCH(ROW()-6,$Q$7:$Q$60000,0)),"")</f>
        <v/>
      </c>
      <c r="AC352">
        <f>IFERROR(INDEX($K$7:$K$60000,MATCH(ROW()-6,$Q$7:$Q$60000,0)),"")</f>
        <v/>
      </c>
      <c r="AD352">
        <f>IFERROR(INDEX($L$7:$L$60000,MATCH(ROW()-6,$Q$7:$Q$60000,0)),"")</f>
        <v/>
      </c>
      <c r="AE352">
        <f>IFERROR(INDEX($M$7:$M$60000,MATCH(ROW()-6,$Q$7:$Q$60000,0)),"")</f>
        <v/>
      </c>
      <c r="AF352">
        <f>IFERROR(INDEX($N$7:$N$60000,MATCH(ROW()-6,$Q$7:$Q$60000,0)),"")</f>
        <v/>
      </c>
      <c r="AH352" s="9">
        <f>IF(OR($S352="",$S351=""),"",LN($T352/$T351))</f>
        <v/>
      </c>
      <c r="AI352" s="9">
        <f>IF(OR($S352="",$S351=""),"",$C$2*LN(U352/U351))</f>
        <v/>
      </c>
      <c r="AJ352" s="9">
        <f>IF(OR($S352="",$S351=""),"",$D$2*(V352-V351))</f>
        <v/>
      </c>
      <c r="AK352" s="9">
        <f>IF(OR($S352="",$S351=""),"",$E$2*(W352-W351))</f>
        <v/>
      </c>
      <c r="AL352" s="9">
        <f>IF(OR($S352="",$S351=""),"",$F$2*LN(X352/X351))</f>
        <v/>
      </c>
      <c r="AM352" s="9">
        <f>IF(OR($S352="",$S351=""),"",$G$2*(Y352-Y351))</f>
        <v/>
      </c>
      <c r="AN352" s="9">
        <f>IF(OR($S352="",$S351=""),"",$H$2*LN(Z352/Z351))</f>
        <v/>
      </c>
      <c r="AO352" s="9">
        <f>IF(OR($S352="",$S351=""),"",$I$2*(AA352-AA351))</f>
        <v/>
      </c>
      <c r="AP352" s="9">
        <f>IF(OR($S352="",$S351=""),"",$J$2*LN(AB352/AB351))</f>
        <v/>
      </c>
      <c r="AQ352" s="9">
        <f>IF(OR($S352="",$S351=""),"",$K$2*(AC352-AC351))</f>
        <v/>
      </c>
      <c r="AR352" s="9">
        <f>IF(OR($S352="",$S351=""),"",$L$2*LN(AD352/AD351))</f>
        <v/>
      </c>
      <c r="AS352" s="9">
        <f>IF(OR($S352="",$S351=""),"",$M$2*LN(AE352/AE351))</f>
        <v/>
      </c>
      <c r="AT352" s="9">
        <f>IF(OR($S352="",$S351=""),"",$N$2*LN(AF352/AF351))</f>
        <v/>
      </c>
      <c r="AV352" s="9">
        <f>IF($AH352="","",$AY$16+$AY$4*AI352+$AY$5*AJ352+$AY$6*AK352+$AY$7*AL352+$AY$8*AM352+$AY$9*AN352+$AY$10*AO352+$AY$11*AP352+$AY$12*AQ352+$AY$13*AR352+$AY$14*AS352+$AY$15*AT352)</f>
        <v/>
      </c>
      <c r="BC352" s="10">
        <f>IF((ROW()-6)&lt;=$Q$3,INDEX(LINEST(AH293:AH352,AI293:AT352,TRUE,TRUE),1,13)*$Q$4,"")</f>
        <v/>
      </c>
      <c r="BD352" s="9">
        <f>IF((ROW()-6)&lt;=$Q$3,INDEX(LINEST(AH293:AH352,AI293:AT352,TRUE,TRUE),1,12),"")</f>
        <v/>
      </c>
      <c r="BE352" s="9">
        <f>IF((ROW()-6)&lt;=$Q$3,INDEX(LINEST(AH293:AH352,AI293:AT352,TRUE,TRUE),1,11),"")</f>
        <v/>
      </c>
      <c r="BF352" s="9">
        <f>IF((ROW()-6)&lt;=$Q$3,INDEX(LINEST(AH293:AH352,AI293:AT352,TRUE,TRUE),1,10),"")</f>
        <v/>
      </c>
      <c r="BG352" s="9">
        <f>IF((ROW()-6)&lt;=$Q$3,INDEX(LINEST(AH293:AH352,AI293:AT352,TRUE,TRUE),1,9),"")</f>
        <v/>
      </c>
      <c r="BH352" s="9">
        <f>IF((ROW()-6)&lt;=$Q$3,INDEX(LINEST(AH293:AH352,AI293:AT352,TRUE,TRUE),1,8),"")</f>
        <v/>
      </c>
      <c r="BI352" s="9">
        <f>IF((ROW()-6)&lt;=$Q$3,INDEX(LINEST(AH293:AH352,AI293:AT352,TRUE,TRUE),1,7),"")</f>
        <v/>
      </c>
      <c r="BJ352" s="9">
        <f>IF((ROW()-6)&lt;=$Q$3,INDEX(LINEST(AH293:AH352,AI293:AT352,TRUE,TRUE),1,6),"")</f>
        <v/>
      </c>
      <c r="BK352" s="9">
        <f>IF((ROW()-6)&lt;=$Q$3,INDEX(LINEST(AH293:AH352,AI293:AT352,TRUE,TRUE),1,5),"")</f>
        <v/>
      </c>
      <c r="BL352" s="9">
        <f>IF((ROW()-6)&lt;=$Q$3,INDEX(LINEST(AH293:AH352,AI293:AT352,TRUE,TRUE),1,4),"")</f>
        <v/>
      </c>
      <c r="BM352" s="9">
        <f>IF((ROW()-6)&lt;=$Q$3,INDEX(LINEST(AH293:AH352,AI293:AT352,TRUE,TRUE),1,3),"")</f>
        <v/>
      </c>
      <c r="BN352" s="9">
        <f>IF((ROW()-6)&lt;=$Q$3,INDEX(LINEST(AH293:AH352,AI293:AT352,TRUE,TRUE),1,2),"")</f>
        <v/>
      </c>
      <c r="BO352" s="9">
        <f>IF((ROW()-6)&lt;=$Q$3,INDEX(LINEST(AH293:AH352,AI293:AT352,TRUE,TRUE),1,1),"")</f>
        <v/>
      </c>
      <c r="BP352" s="10">
        <f>IF((ROW()-6)&lt;=$Q$3,INDEX(LINEST(AH293:AH352,AI293:AT352,TRUE,TRUE),3,1),"")</f>
        <v/>
      </c>
      <c r="BR352" s="9">
        <f>IF(AND((ROW()-6)&lt;=$Q$3,ISNUMBER(BC351)),BC351/$Q$4+BD351*AI352+BE351*AJ352+BF351*AK352+BG351*AL352+BH351*AM352+BI351*AN352+BJ351*AO352+BK351*AP352+BL351*AQ352+BM351*AR352+BN351*AS352+BO351*AT352,"")</f>
        <v/>
      </c>
      <c r="BS352">
        <f>IF(ISNUMBER(BR352),AVERAGE(AH292:AH351),"")</f>
        <v/>
      </c>
      <c r="BT352">
        <f>IF(ISNUMBER(BR352),(AH352-BR352)^2,"")</f>
        <v/>
      </c>
      <c r="BU352">
        <f>IF(ISNUMBER(BR352),AH352^2,"")</f>
        <v/>
      </c>
      <c r="BV352">
        <f>IF(ISNUMBER(BR352),(AH352-BS352)^2,"")</f>
        <v/>
      </c>
    </row>
    <row r="353">
      <c r="O353">
        <f>IF($R353="","",CHOOSE($Q$2,YEAR(R353)*12+MONTH(R353),INT((R353-2)/7),YEAR(R353)*4+ROUNDUP(MONTH(R353)/3)))</f>
        <v/>
      </c>
      <c r="P353">
        <f>IF($R353="","",IF($R354="",1,IF(O353&lt;&gt;O354,1,0)))</f>
        <v/>
      </c>
      <c r="Q353">
        <f>IF(P353=1,SUM($P$7:P353),"")</f>
        <v/>
      </c>
      <c r="R353">
        <f>IF($A353="","",IF(ISNUMBER($A353),$A353,IFERROR(DATEVALUE($A353),NA())))</f>
        <v/>
      </c>
      <c r="S353" s="7">
        <f>IFERROR(INDEX($R$7:$R$60000,MATCH(ROW()-6,$Q$7:$Q$60000,0)),"")</f>
        <v/>
      </c>
      <c r="T353">
        <f>IFERROR(INDEX($B$7:$B$60000,MATCH(ROW()-6,$Q$7:$Q$60000,0)),"")</f>
        <v/>
      </c>
      <c r="U353">
        <f>IFERROR(INDEX($C$7:$C$60000,MATCH(ROW()-6,$Q$7:$Q$60000,0)),"")</f>
        <v/>
      </c>
      <c r="V353">
        <f>IFERROR(INDEX($D$7:$D$60000,MATCH(ROW()-6,$Q$7:$Q$60000,0)),"")</f>
        <v/>
      </c>
      <c r="W353">
        <f>IFERROR(INDEX($E$7:$E$60000,MATCH(ROW()-6,$Q$7:$Q$60000,0)),"")</f>
        <v/>
      </c>
      <c r="X353">
        <f>IFERROR(INDEX($F$7:$F$60000,MATCH(ROW()-6,$Q$7:$Q$60000,0)),"")</f>
        <v/>
      </c>
      <c r="Y353">
        <f>IFERROR(INDEX($G$7:$G$60000,MATCH(ROW()-6,$Q$7:$Q$60000,0)),"")</f>
        <v/>
      </c>
      <c r="Z353">
        <f>IFERROR(INDEX($H$7:$H$60000,MATCH(ROW()-6,$Q$7:$Q$60000,0)),"")</f>
        <v/>
      </c>
      <c r="AA353">
        <f>IFERROR(INDEX($I$7:$I$60000,MATCH(ROW()-6,$Q$7:$Q$60000,0)),"")</f>
        <v/>
      </c>
      <c r="AB353">
        <f>IFERROR(INDEX($J$7:$J$60000,MATCH(ROW()-6,$Q$7:$Q$60000,0)),"")</f>
        <v/>
      </c>
      <c r="AC353">
        <f>IFERROR(INDEX($K$7:$K$60000,MATCH(ROW()-6,$Q$7:$Q$60000,0)),"")</f>
        <v/>
      </c>
      <c r="AD353">
        <f>IFERROR(INDEX($L$7:$L$60000,MATCH(ROW()-6,$Q$7:$Q$60000,0)),"")</f>
        <v/>
      </c>
      <c r="AE353">
        <f>IFERROR(INDEX($M$7:$M$60000,MATCH(ROW()-6,$Q$7:$Q$60000,0)),"")</f>
        <v/>
      </c>
      <c r="AF353">
        <f>IFERROR(INDEX($N$7:$N$60000,MATCH(ROW()-6,$Q$7:$Q$60000,0)),"")</f>
        <v/>
      </c>
      <c r="AH353" s="9">
        <f>IF(OR($S353="",$S352=""),"",LN($T353/$T352))</f>
        <v/>
      </c>
      <c r="AI353" s="9">
        <f>IF(OR($S353="",$S352=""),"",$C$2*LN(U353/U352))</f>
        <v/>
      </c>
      <c r="AJ353" s="9">
        <f>IF(OR($S353="",$S352=""),"",$D$2*(V353-V352))</f>
        <v/>
      </c>
      <c r="AK353" s="9">
        <f>IF(OR($S353="",$S352=""),"",$E$2*(W353-W352))</f>
        <v/>
      </c>
      <c r="AL353" s="9">
        <f>IF(OR($S353="",$S352=""),"",$F$2*LN(X353/X352))</f>
        <v/>
      </c>
      <c r="AM353" s="9">
        <f>IF(OR($S353="",$S352=""),"",$G$2*(Y353-Y352))</f>
        <v/>
      </c>
      <c r="AN353" s="9">
        <f>IF(OR($S353="",$S352=""),"",$H$2*LN(Z353/Z352))</f>
        <v/>
      </c>
      <c r="AO353" s="9">
        <f>IF(OR($S353="",$S352=""),"",$I$2*(AA353-AA352))</f>
        <v/>
      </c>
      <c r="AP353" s="9">
        <f>IF(OR($S353="",$S352=""),"",$J$2*LN(AB353/AB352))</f>
        <v/>
      </c>
      <c r="AQ353" s="9">
        <f>IF(OR($S353="",$S352=""),"",$K$2*(AC353-AC352))</f>
        <v/>
      </c>
      <c r="AR353" s="9">
        <f>IF(OR($S353="",$S352=""),"",$L$2*LN(AD353/AD352))</f>
        <v/>
      </c>
      <c r="AS353" s="9">
        <f>IF(OR($S353="",$S352=""),"",$M$2*LN(AE353/AE352))</f>
        <v/>
      </c>
      <c r="AT353" s="9">
        <f>IF(OR($S353="",$S352=""),"",$N$2*LN(AF353/AF352))</f>
        <v/>
      </c>
      <c r="AV353" s="9">
        <f>IF($AH353="","",$AY$16+$AY$4*AI353+$AY$5*AJ353+$AY$6*AK353+$AY$7*AL353+$AY$8*AM353+$AY$9*AN353+$AY$10*AO353+$AY$11*AP353+$AY$12*AQ353+$AY$13*AR353+$AY$14*AS353+$AY$15*AT353)</f>
        <v/>
      </c>
      <c r="BC353" s="10">
        <f>IF((ROW()-6)&lt;=$Q$3,INDEX(LINEST(AH294:AH353,AI294:AT353,TRUE,TRUE),1,13)*$Q$4,"")</f>
        <v/>
      </c>
      <c r="BD353" s="9">
        <f>IF((ROW()-6)&lt;=$Q$3,INDEX(LINEST(AH294:AH353,AI294:AT353,TRUE,TRUE),1,12),"")</f>
        <v/>
      </c>
      <c r="BE353" s="9">
        <f>IF((ROW()-6)&lt;=$Q$3,INDEX(LINEST(AH294:AH353,AI294:AT353,TRUE,TRUE),1,11),"")</f>
        <v/>
      </c>
      <c r="BF353" s="9">
        <f>IF((ROW()-6)&lt;=$Q$3,INDEX(LINEST(AH294:AH353,AI294:AT353,TRUE,TRUE),1,10),"")</f>
        <v/>
      </c>
      <c r="BG353" s="9">
        <f>IF((ROW()-6)&lt;=$Q$3,INDEX(LINEST(AH294:AH353,AI294:AT353,TRUE,TRUE),1,9),"")</f>
        <v/>
      </c>
      <c r="BH353" s="9">
        <f>IF((ROW()-6)&lt;=$Q$3,INDEX(LINEST(AH294:AH353,AI294:AT353,TRUE,TRUE),1,8),"")</f>
        <v/>
      </c>
      <c r="BI353" s="9">
        <f>IF((ROW()-6)&lt;=$Q$3,INDEX(LINEST(AH294:AH353,AI294:AT353,TRUE,TRUE),1,7),"")</f>
        <v/>
      </c>
      <c r="BJ353" s="9">
        <f>IF((ROW()-6)&lt;=$Q$3,INDEX(LINEST(AH294:AH353,AI294:AT353,TRUE,TRUE),1,6),"")</f>
        <v/>
      </c>
      <c r="BK353" s="9">
        <f>IF((ROW()-6)&lt;=$Q$3,INDEX(LINEST(AH294:AH353,AI294:AT353,TRUE,TRUE),1,5),"")</f>
        <v/>
      </c>
      <c r="BL353" s="9">
        <f>IF((ROW()-6)&lt;=$Q$3,INDEX(LINEST(AH294:AH353,AI294:AT353,TRUE,TRUE),1,4),"")</f>
        <v/>
      </c>
      <c r="BM353" s="9">
        <f>IF((ROW()-6)&lt;=$Q$3,INDEX(LINEST(AH294:AH353,AI294:AT353,TRUE,TRUE),1,3),"")</f>
        <v/>
      </c>
      <c r="BN353" s="9">
        <f>IF((ROW()-6)&lt;=$Q$3,INDEX(LINEST(AH294:AH353,AI294:AT353,TRUE,TRUE),1,2),"")</f>
        <v/>
      </c>
      <c r="BO353" s="9">
        <f>IF((ROW()-6)&lt;=$Q$3,INDEX(LINEST(AH294:AH353,AI294:AT353,TRUE,TRUE),1,1),"")</f>
        <v/>
      </c>
      <c r="BP353" s="10">
        <f>IF((ROW()-6)&lt;=$Q$3,INDEX(LINEST(AH294:AH353,AI294:AT353,TRUE,TRUE),3,1),"")</f>
        <v/>
      </c>
      <c r="BR353" s="9">
        <f>IF(AND((ROW()-6)&lt;=$Q$3,ISNUMBER(BC352)),BC352/$Q$4+BD352*AI353+BE352*AJ353+BF352*AK353+BG352*AL353+BH352*AM353+BI352*AN353+BJ352*AO353+BK352*AP353+BL352*AQ353+BM352*AR353+BN352*AS353+BO352*AT353,"")</f>
        <v/>
      </c>
      <c r="BS353">
        <f>IF(ISNUMBER(BR353),AVERAGE(AH293:AH352),"")</f>
        <v/>
      </c>
      <c r="BT353">
        <f>IF(ISNUMBER(BR353),(AH353-BR353)^2,"")</f>
        <v/>
      </c>
      <c r="BU353">
        <f>IF(ISNUMBER(BR353),AH353^2,"")</f>
        <v/>
      </c>
      <c r="BV353">
        <f>IF(ISNUMBER(BR353),(AH353-BS353)^2,"")</f>
        <v/>
      </c>
    </row>
    <row r="354">
      <c r="O354">
        <f>IF($R354="","",CHOOSE($Q$2,YEAR(R354)*12+MONTH(R354),INT((R354-2)/7),YEAR(R354)*4+ROUNDUP(MONTH(R354)/3)))</f>
        <v/>
      </c>
      <c r="P354">
        <f>IF($R354="","",IF($R355="",1,IF(O354&lt;&gt;O355,1,0)))</f>
        <v/>
      </c>
      <c r="Q354">
        <f>IF(P354=1,SUM($P$7:P354),"")</f>
        <v/>
      </c>
      <c r="R354">
        <f>IF($A354="","",IF(ISNUMBER($A354),$A354,IFERROR(DATEVALUE($A354),NA())))</f>
        <v/>
      </c>
      <c r="S354" s="7">
        <f>IFERROR(INDEX($R$7:$R$60000,MATCH(ROW()-6,$Q$7:$Q$60000,0)),"")</f>
        <v/>
      </c>
      <c r="T354">
        <f>IFERROR(INDEX($B$7:$B$60000,MATCH(ROW()-6,$Q$7:$Q$60000,0)),"")</f>
        <v/>
      </c>
      <c r="U354">
        <f>IFERROR(INDEX($C$7:$C$60000,MATCH(ROW()-6,$Q$7:$Q$60000,0)),"")</f>
        <v/>
      </c>
      <c r="V354">
        <f>IFERROR(INDEX($D$7:$D$60000,MATCH(ROW()-6,$Q$7:$Q$60000,0)),"")</f>
        <v/>
      </c>
      <c r="W354">
        <f>IFERROR(INDEX($E$7:$E$60000,MATCH(ROW()-6,$Q$7:$Q$60000,0)),"")</f>
        <v/>
      </c>
      <c r="X354">
        <f>IFERROR(INDEX($F$7:$F$60000,MATCH(ROW()-6,$Q$7:$Q$60000,0)),"")</f>
        <v/>
      </c>
      <c r="Y354">
        <f>IFERROR(INDEX($G$7:$G$60000,MATCH(ROW()-6,$Q$7:$Q$60000,0)),"")</f>
        <v/>
      </c>
      <c r="Z354">
        <f>IFERROR(INDEX($H$7:$H$60000,MATCH(ROW()-6,$Q$7:$Q$60000,0)),"")</f>
        <v/>
      </c>
      <c r="AA354">
        <f>IFERROR(INDEX($I$7:$I$60000,MATCH(ROW()-6,$Q$7:$Q$60000,0)),"")</f>
        <v/>
      </c>
      <c r="AB354">
        <f>IFERROR(INDEX($J$7:$J$60000,MATCH(ROW()-6,$Q$7:$Q$60000,0)),"")</f>
        <v/>
      </c>
      <c r="AC354">
        <f>IFERROR(INDEX($K$7:$K$60000,MATCH(ROW()-6,$Q$7:$Q$60000,0)),"")</f>
        <v/>
      </c>
      <c r="AD354">
        <f>IFERROR(INDEX($L$7:$L$60000,MATCH(ROW()-6,$Q$7:$Q$60000,0)),"")</f>
        <v/>
      </c>
      <c r="AE354">
        <f>IFERROR(INDEX($M$7:$M$60000,MATCH(ROW()-6,$Q$7:$Q$60000,0)),"")</f>
        <v/>
      </c>
      <c r="AF354">
        <f>IFERROR(INDEX($N$7:$N$60000,MATCH(ROW()-6,$Q$7:$Q$60000,0)),"")</f>
        <v/>
      </c>
      <c r="AH354" s="9">
        <f>IF(OR($S354="",$S353=""),"",LN($T354/$T353))</f>
        <v/>
      </c>
      <c r="AI354" s="9">
        <f>IF(OR($S354="",$S353=""),"",$C$2*LN(U354/U353))</f>
        <v/>
      </c>
      <c r="AJ354" s="9">
        <f>IF(OR($S354="",$S353=""),"",$D$2*(V354-V353))</f>
        <v/>
      </c>
      <c r="AK354" s="9">
        <f>IF(OR($S354="",$S353=""),"",$E$2*(W354-W353))</f>
        <v/>
      </c>
      <c r="AL354" s="9">
        <f>IF(OR($S354="",$S353=""),"",$F$2*LN(X354/X353))</f>
        <v/>
      </c>
      <c r="AM354" s="9">
        <f>IF(OR($S354="",$S353=""),"",$G$2*(Y354-Y353))</f>
        <v/>
      </c>
      <c r="AN354" s="9">
        <f>IF(OR($S354="",$S353=""),"",$H$2*LN(Z354/Z353))</f>
        <v/>
      </c>
      <c r="AO354" s="9">
        <f>IF(OR($S354="",$S353=""),"",$I$2*(AA354-AA353))</f>
        <v/>
      </c>
      <c r="AP354" s="9">
        <f>IF(OR($S354="",$S353=""),"",$J$2*LN(AB354/AB353))</f>
        <v/>
      </c>
      <c r="AQ354" s="9">
        <f>IF(OR($S354="",$S353=""),"",$K$2*(AC354-AC353))</f>
        <v/>
      </c>
      <c r="AR354" s="9">
        <f>IF(OR($S354="",$S353=""),"",$L$2*LN(AD354/AD353))</f>
        <v/>
      </c>
      <c r="AS354" s="9">
        <f>IF(OR($S354="",$S353=""),"",$M$2*LN(AE354/AE353))</f>
        <v/>
      </c>
      <c r="AT354" s="9">
        <f>IF(OR($S354="",$S353=""),"",$N$2*LN(AF354/AF353))</f>
        <v/>
      </c>
      <c r="AV354" s="9">
        <f>IF($AH354="","",$AY$16+$AY$4*AI354+$AY$5*AJ354+$AY$6*AK354+$AY$7*AL354+$AY$8*AM354+$AY$9*AN354+$AY$10*AO354+$AY$11*AP354+$AY$12*AQ354+$AY$13*AR354+$AY$14*AS354+$AY$15*AT354)</f>
        <v/>
      </c>
      <c r="BC354" s="10">
        <f>IF((ROW()-6)&lt;=$Q$3,INDEX(LINEST(AH295:AH354,AI295:AT354,TRUE,TRUE),1,13)*$Q$4,"")</f>
        <v/>
      </c>
      <c r="BD354" s="9">
        <f>IF((ROW()-6)&lt;=$Q$3,INDEX(LINEST(AH295:AH354,AI295:AT354,TRUE,TRUE),1,12),"")</f>
        <v/>
      </c>
      <c r="BE354" s="9">
        <f>IF((ROW()-6)&lt;=$Q$3,INDEX(LINEST(AH295:AH354,AI295:AT354,TRUE,TRUE),1,11),"")</f>
        <v/>
      </c>
      <c r="BF354" s="9">
        <f>IF((ROW()-6)&lt;=$Q$3,INDEX(LINEST(AH295:AH354,AI295:AT354,TRUE,TRUE),1,10),"")</f>
        <v/>
      </c>
      <c r="BG354" s="9">
        <f>IF((ROW()-6)&lt;=$Q$3,INDEX(LINEST(AH295:AH354,AI295:AT354,TRUE,TRUE),1,9),"")</f>
        <v/>
      </c>
      <c r="BH354" s="9">
        <f>IF((ROW()-6)&lt;=$Q$3,INDEX(LINEST(AH295:AH354,AI295:AT354,TRUE,TRUE),1,8),"")</f>
        <v/>
      </c>
      <c r="BI354" s="9">
        <f>IF((ROW()-6)&lt;=$Q$3,INDEX(LINEST(AH295:AH354,AI295:AT354,TRUE,TRUE),1,7),"")</f>
        <v/>
      </c>
      <c r="BJ354" s="9">
        <f>IF((ROW()-6)&lt;=$Q$3,INDEX(LINEST(AH295:AH354,AI295:AT354,TRUE,TRUE),1,6),"")</f>
        <v/>
      </c>
      <c r="BK354" s="9">
        <f>IF((ROW()-6)&lt;=$Q$3,INDEX(LINEST(AH295:AH354,AI295:AT354,TRUE,TRUE),1,5),"")</f>
        <v/>
      </c>
      <c r="BL354" s="9">
        <f>IF((ROW()-6)&lt;=$Q$3,INDEX(LINEST(AH295:AH354,AI295:AT354,TRUE,TRUE),1,4),"")</f>
        <v/>
      </c>
      <c r="BM354" s="9">
        <f>IF((ROW()-6)&lt;=$Q$3,INDEX(LINEST(AH295:AH354,AI295:AT354,TRUE,TRUE),1,3),"")</f>
        <v/>
      </c>
      <c r="BN354" s="9">
        <f>IF((ROW()-6)&lt;=$Q$3,INDEX(LINEST(AH295:AH354,AI295:AT354,TRUE,TRUE),1,2),"")</f>
        <v/>
      </c>
      <c r="BO354" s="9">
        <f>IF((ROW()-6)&lt;=$Q$3,INDEX(LINEST(AH295:AH354,AI295:AT354,TRUE,TRUE),1,1),"")</f>
        <v/>
      </c>
      <c r="BP354" s="10">
        <f>IF((ROW()-6)&lt;=$Q$3,INDEX(LINEST(AH295:AH354,AI295:AT354,TRUE,TRUE),3,1),"")</f>
        <v/>
      </c>
      <c r="BR354" s="9">
        <f>IF(AND((ROW()-6)&lt;=$Q$3,ISNUMBER(BC353)),BC353/$Q$4+BD353*AI354+BE353*AJ354+BF353*AK354+BG353*AL354+BH353*AM354+BI353*AN354+BJ353*AO354+BK353*AP354+BL353*AQ354+BM353*AR354+BN353*AS354+BO353*AT354,"")</f>
        <v/>
      </c>
      <c r="BS354">
        <f>IF(ISNUMBER(BR354),AVERAGE(AH294:AH353),"")</f>
        <v/>
      </c>
      <c r="BT354">
        <f>IF(ISNUMBER(BR354),(AH354-BR354)^2,"")</f>
        <v/>
      </c>
      <c r="BU354">
        <f>IF(ISNUMBER(BR354),AH354^2,"")</f>
        <v/>
      </c>
      <c r="BV354">
        <f>IF(ISNUMBER(BR354),(AH354-BS354)^2,"")</f>
        <v/>
      </c>
    </row>
    <row r="355">
      <c r="O355">
        <f>IF($R355="","",CHOOSE($Q$2,YEAR(R355)*12+MONTH(R355),INT((R355-2)/7),YEAR(R355)*4+ROUNDUP(MONTH(R355)/3)))</f>
        <v/>
      </c>
      <c r="P355">
        <f>IF($R355="","",IF($R356="",1,IF(O355&lt;&gt;O356,1,0)))</f>
        <v/>
      </c>
      <c r="Q355">
        <f>IF(P355=1,SUM($P$7:P355),"")</f>
        <v/>
      </c>
      <c r="R355">
        <f>IF($A355="","",IF(ISNUMBER($A355),$A355,IFERROR(DATEVALUE($A355),NA())))</f>
        <v/>
      </c>
      <c r="S355" s="7">
        <f>IFERROR(INDEX($R$7:$R$60000,MATCH(ROW()-6,$Q$7:$Q$60000,0)),"")</f>
        <v/>
      </c>
      <c r="T355">
        <f>IFERROR(INDEX($B$7:$B$60000,MATCH(ROW()-6,$Q$7:$Q$60000,0)),"")</f>
        <v/>
      </c>
      <c r="U355">
        <f>IFERROR(INDEX($C$7:$C$60000,MATCH(ROW()-6,$Q$7:$Q$60000,0)),"")</f>
        <v/>
      </c>
      <c r="V355">
        <f>IFERROR(INDEX($D$7:$D$60000,MATCH(ROW()-6,$Q$7:$Q$60000,0)),"")</f>
        <v/>
      </c>
      <c r="W355">
        <f>IFERROR(INDEX($E$7:$E$60000,MATCH(ROW()-6,$Q$7:$Q$60000,0)),"")</f>
        <v/>
      </c>
      <c r="X355">
        <f>IFERROR(INDEX($F$7:$F$60000,MATCH(ROW()-6,$Q$7:$Q$60000,0)),"")</f>
        <v/>
      </c>
      <c r="Y355">
        <f>IFERROR(INDEX($G$7:$G$60000,MATCH(ROW()-6,$Q$7:$Q$60000,0)),"")</f>
        <v/>
      </c>
      <c r="Z355">
        <f>IFERROR(INDEX($H$7:$H$60000,MATCH(ROW()-6,$Q$7:$Q$60000,0)),"")</f>
        <v/>
      </c>
      <c r="AA355">
        <f>IFERROR(INDEX($I$7:$I$60000,MATCH(ROW()-6,$Q$7:$Q$60000,0)),"")</f>
        <v/>
      </c>
      <c r="AB355">
        <f>IFERROR(INDEX($J$7:$J$60000,MATCH(ROW()-6,$Q$7:$Q$60000,0)),"")</f>
        <v/>
      </c>
      <c r="AC355">
        <f>IFERROR(INDEX($K$7:$K$60000,MATCH(ROW()-6,$Q$7:$Q$60000,0)),"")</f>
        <v/>
      </c>
      <c r="AD355">
        <f>IFERROR(INDEX($L$7:$L$60000,MATCH(ROW()-6,$Q$7:$Q$60000,0)),"")</f>
        <v/>
      </c>
      <c r="AE355">
        <f>IFERROR(INDEX($M$7:$M$60000,MATCH(ROW()-6,$Q$7:$Q$60000,0)),"")</f>
        <v/>
      </c>
      <c r="AF355">
        <f>IFERROR(INDEX($N$7:$N$60000,MATCH(ROW()-6,$Q$7:$Q$60000,0)),"")</f>
        <v/>
      </c>
      <c r="AH355" s="9">
        <f>IF(OR($S355="",$S354=""),"",LN($T355/$T354))</f>
        <v/>
      </c>
      <c r="AI355" s="9">
        <f>IF(OR($S355="",$S354=""),"",$C$2*LN(U355/U354))</f>
        <v/>
      </c>
      <c r="AJ355" s="9">
        <f>IF(OR($S355="",$S354=""),"",$D$2*(V355-V354))</f>
        <v/>
      </c>
      <c r="AK355" s="9">
        <f>IF(OR($S355="",$S354=""),"",$E$2*(W355-W354))</f>
        <v/>
      </c>
      <c r="AL355" s="9">
        <f>IF(OR($S355="",$S354=""),"",$F$2*LN(X355/X354))</f>
        <v/>
      </c>
      <c r="AM355" s="9">
        <f>IF(OR($S355="",$S354=""),"",$G$2*(Y355-Y354))</f>
        <v/>
      </c>
      <c r="AN355" s="9">
        <f>IF(OR($S355="",$S354=""),"",$H$2*LN(Z355/Z354))</f>
        <v/>
      </c>
      <c r="AO355" s="9">
        <f>IF(OR($S355="",$S354=""),"",$I$2*(AA355-AA354))</f>
        <v/>
      </c>
      <c r="AP355" s="9">
        <f>IF(OR($S355="",$S354=""),"",$J$2*LN(AB355/AB354))</f>
        <v/>
      </c>
      <c r="AQ355" s="9">
        <f>IF(OR($S355="",$S354=""),"",$K$2*(AC355-AC354))</f>
        <v/>
      </c>
      <c r="AR355" s="9">
        <f>IF(OR($S355="",$S354=""),"",$L$2*LN(AD355/AD354))</f>
        <v/>
      </c>
      <c r="AS355" s="9">
        <f>IF(OR($S355="",$S354=""),"",$M$2*LN(AE355/AE354))</f>
        <v/>
      </c>
      <c r="AT355" s="9">
        <f>IF(OR($S355="",$S354=""),"",$N$2*LN(AF355/AF354))</f>
        <v/>
      </c>
      <c r="AV355" s="9">
        <f>IF($AH355="","",$AY$16+$AY$4*AI355+$AY$5*AJ355+$AY$6*AK355+$AY$7*AL355+$AY$8*AM355+$AY$9*AN355+$AY$10*AO355+$AY$11*AP355+$AY$12*AQ355+$AY$13*AR355+$AY$14*AS355+$AY$15*AT355)</f>
        <v/>
      </c>
      <c r="BC355" s="10">
        <f>IF((ROW()-6)&lt;=$Q$3,INDEX(LINEST(AH296:AH355,AI296:AT355,TRUE,TRUE),1,13)*$Q$4,"")</f>
        <v/>
      </c>
      <c r="BD355" s="9">
        <f>IF((ROW()-6)&lt;=$Q$3,INDEX(LINEST(AH296:AH355,AI296:AT355,TRUE,TRUE),1,12),"")</f>
        <v/>
      </c>
      <c r="BE355" s="9">
        <f>IF((ROW()-6)&lt;=$Q$3,INDEX(LINEST(AH296:AH355,AI296:AT355,TRUE,TRUE),1,11),"")</f>
        <v/>
      </c>
      <c r="BF355" s="9">
        <f>IF((ROW()-6)&lt;=$Q$3,INDEX(LINEST(AH296:AH355,AI296:AT355,TRUE,TRUE),1,10),"")</f>
        <v/>
      </c>
      <c r="BG355" s="9">
        <f>IF((ROW()-6)&lt;=$Q$3,INDEX(LINEST(AH296:AH355,AI296:AT355,TRUE,TRUE),1,9),"")</f>
        <v/>
      </c>
      <c r="BH355" s="9">
        <f>IF((ROW()-6)&lt;=$Q$3,INDEX(LINEST(AH296:AH355,AI296:AT355,TRUE,TRUE),1,8),"")</f>
        <v/>
      </c>
      <c r="BI355" s="9">
        <f>IF((ROW()-6)&lt;=$Q$3,INDEX(LINEST(AH296:AH355,AI296:AT355,TRUE,TRUE),1,7),"")</f>
        <v/>
      </c>
      <c r="BJ355" s="9">
        <f>IF((ROW()-6)&lt;=$Q$3,INDEX(LINEST(AH296:AH355,AI296:AT355,TRUE,TRUE),1,6),"")</f>
        <v/>
      </c>
      <c r="BK355" s="9">
        <f>IF((ROW()-6)&lt;=$Q$3,INDEX(LINEST(AH296:AH355,AI296:AT355,TRUE,TRUE),1,5),"")</f>
        <v/>
      </c>
      <c r="BL355" s="9">
        <f>IF((ROW()-6)&lt;=$Q$3,INDEX(LINEST(AH296:AH355,AI296:AT355,TRUE,TRUE),1,4),"")</f>
        <v/>
      </c>
      <c r="BM355" s="9">
        <f>IF((ROW()-6)&lt;=$Q$3,INDEX(LINEST(AH296:AH355,AI296:AT355,TRUE,TRUE),1,3),"")</f>
        <v/>
      </c>
      <c r="BN355" s="9">
        <f>IF((ROW()-6)&lt;=$Q$3,INDEX(LINEST(AH296:AH355,AI296:AT355,TRUE,TRUE),1,2),"")</f>
        <v/>
      </c>
      <c r="BO355" s="9">
        <f>IF((ROW()-6)&lt;=$Q$3,INDEX(LINEST(AH296:AH355,AI296:AT355,TRUE,TRUE),1,1),"")</f>
        <v/>
      </c>
      <c r="BP355" s="10">
        <f>IF((ROW()-6)&lt;=$Q$3,INDEX(LINEST(AH296:AH355,AI296:AT355,TRUE,TRUE),3,1),"")</f>
        <v/>
      </c>
      <c r="BR355" s="9">
        <f>IF(AND((ROW()-6)&lt;=$Q$3,ISNUMBER(BC354)),BC354/$Q$4+BD354*AI355+BE354*AJ355+BF354*AK355+BG354*AL355+BH354*AM355+BI354*AN355+BJ354*AO355+BK354*AP355+BL354*AQ355+BM354*AR355+BN354*AS355+BO354*AT355,"")</f>
        <v/>
      </c>
      <c r="BS355">
        <f>IF(ISNUMBER(BR355),AVERAGE(AH295:AH354),"")</f>
        <v/>
      </c>
      <c r="BT355">
        <f>IF(ISNUMBER(BR355),(AH355-BR355)^2,"")</f>
        <v/>
      </c>
      <c r="BU355">
        <f>IF(ISNUMBER(BR355),AH355^2,"")</f>
        <v/>
      </c>
      <c r="BV355">
        <f>IF(ISNUMBER(BR355),(AH355-BS355)^2,"")</f>
        <v/>
      </c>
    </row>
    <row r="356">
      <c r="O356">
        <f>IF($R356="","",CHOOSE($Q$2,YEAR(R356)*12+MONTH(R356),INT((R356-2)/7),YEAR(R356)*4+ROUNDUP(MONTH(R356)/3)))</f>
        <v/>
      </c>
      <c r="P356">
        <f>IF($R356="","",IF($R357="",1,IF(O356&lt;&gt;O357,1,0)))</f>
        <v/>
      </c>
      <c r="Q356">
        <f>IF(P356=1,SUM($P$7:P356),"")</f>
        <v/>
      </c>
      <c r="R356">
        <f>IF($A356="","",IF(ISNUMBER($A356),$A356,IFERROR(DATEVALUE($A356),NA())))</f>
        <v/>
      </c>
      <c r="S356" s="7">
        <f>IFERROR(INDEX($R$7:$R$60000,MATCH(ROW()-6,$Q$7:$Q$60000,0)),"")</f>
        <v/>
      </c>
      <c r="T356">
        <f>IFERROR(INDEX($B$7:$B$60000,MATCH(ROW()-6,$Q$7:$Q$60000,0)),"")</f>
        <v/>
      </c>
      <c r="U356">
        <f>IFERROR(INDEX($C$7:$C$60000,MATCH(ROW()-6,$Q$7:$Q$60000,0)),"")</f>
        <v/>
      </c>
      <c r="V356">
        <f>IFERROR(INDEX($D$7:$D$60000,MATCH(ROW()-6,$Q$7:$Q$60000,0)),"")</f>
        <v/>
      </c>
      <c r="W356">
        <f>IFERROR(INDEX($E$7:$E$60000,MATCH(ROW()-6,$Q$7:$Q$60000,0)),"")</f>
        <v/>
      </c>
      <c r="X356">
        <f>IFERROR(INDEX($F$7:$F$60000,MATCH(ROW()-6,$Q$7:$Q$60000,0)),"")</f>
        <v/>
      </c>
      <c r="Y356">
        <f>IFERROR(INDEX($G$7:$G$60000,MATCH(ROW()-6,$Q$7:$Q$60000,0)),"")</f>
        <v/>
      </c>
      <c r="Z356">
        <f>IFERROR(INDEX($H$7:$H$60000,MATCH(ROW()-6,$Q$7:$Q$60000,0)),"")</f>
        <v/>
      </c>
      <c r="AA356">
        <f>IFERROR(INDEX($I$7:$I$60000,MATCH(ROW()-6,$Q$7:$Q$60000,0)),"")</f>
        <v/>
      </c>
      <c r="AB356">
        <f>IFERROR(INDEX($J$7:$J$60000,MATCH(ROW()-6,$Q$7:$Q$60000,0)),"")</f>
        <v/>
      </c>
      <c r="AC356">
        <f>IFERROR(INDEX($K$7:$K$60000,MATCH(ROW()-6,$Q$7:$Q$60000,0)),"")</f>
        <v/>
      </c>
      <c r="AD356">
        <f>IFERROR(INDEX($L$7:$L$60000,MATCH(ROW()-6,$Q$7:$Q$60000,0)),"")</f>
        <v/>
      </c>
      <c r="AE356">
        <f>IFERROR(INDEX($M$7:$M$60000,MATCH(ROW()-6,$Q$7:$Q$60000,0)),"")</f>
        <v/>
      </c>
      <c r="AF356">
        <f>IFERROR(INDEX($N$7:$N$60000,MATCH(ROW()-6,$Q$7:$Q$60000,0)),"")</f>
        <v/>
      </c>
      <c r="AH356" s="9">
        <f>IF(OR($S356="",$S355=""),"",LN($T356/$T355))</f>
        <v/>
      </c>
      <c r="AI356" s="9">
        <f>IF(OR($S356="",$S355=""),"",$C$2*LN(U356/U355))</f>
        <v/>
      </c>
      <c r="AJ356" s="9">
        <f>IF(OR($S356="",$S355=""),"",$D$2*(V356-V355))</f>
        <v/>
      </c>
      <c r="AK356" s="9">
        <f>IF(OR($S356="",$S355=""),"",$E$2*(W356-W355))</f>
        <v/>
      </c>
      <c r="AL356" s="9">
        <f>IF(OR($S356="",$S355=""),"",$F$2*LN(X356/X355))</f>
        <v/>
      </c>
      <c r="AM356" s="9">
        <f>IF(OR($S356="",$S355=""),"",$G$2*(Y356-Y355))</f>
        <v/>
      </c>
      <c r="AN356" s="9">
        <f>IF(OR($S356="",$S355=""),"",$H$2*LN(Z356/Z355))</f>
        <v/>
      </c>
      <c r="AO356" s="9">
        <f>IF(OR($S356="",$S355=""),"",$I$2*(AA356-AA355))</f>
        <v/>
      </c>
      <c r="AP356" s="9">
        <f>IF(OR($S356="",$S355=""),"",$J$2*LN(AB356/AB355))</f>
        <v/>
      </c>
      <c r="AQ356" s="9">
        <f>IF(OR($S356="",$S355=""),"",$K$2*(AC356-AC355))</f>
        <v/>
      </c>
      <c r="AR356" s="9">
        <f>IF(OR($S356="",$S355=""),"",$L$2*LN(AD356/AD355))</f>
        <v/>
      </c>
      <c r="AS356" s="9">
        <f>IF(OR($S356="",$S355=""),"",$M$2*LN(AE356/AE355))</f>
        <v/>
      </c>
      <c r="AT356" s="9">
        <f>IF(OR($S356="",$S355=""),"",$N$2*LN(AF356/AF355))</f>
        <v/>
      </c>
      <c r="AV356" s="9">
        <f>IF($AH356="","",$AY$16+$AY$4*AI356+$AY$5*AJ356+$AY$6*AK356+$AY$7*AL356+$AY$8*AM356+$AY$9*AN356+$AY$10*AO356+$AY$11*AP356+$AY$12*AQ356+$AY$13*AR356+$AY$14*AS356+$AY$15*AT356)</f>
        <v/>
      </c>
      <c r="BC356" s="10">
        <f>IF((ROW()-6)&lt;=$Q$3,INDEX(LINEST(AH297:AH356,AI297:AT356,TRUE,TRUE),1,13)*$Q$4,"")</f>
        <v/>
      </c>
      <c r="BD356" s="9">
        <f>IF((ROW()-6)&lt;=$Q$3,INDEX(LINEST(AH297:AH356,AI297:AT356,TRUE,TRUE),1,12),"")</f>
        <v/>
      </c>
      <c r="BE356" s="9">
        <f>IF((ROW()-6)&lt;=$Q$3,INDEX(LINEST(AH297:AH356,AI297:AT356,TRUE,TRUE),1,11),"")</f>
        <v/>
      </c>
      <c r="BF356" s="9">
        <f>IF((ROW()-6)&lt;=$Q$3,INDEX(LINEST(AH297:AH356,AI297:AT356,TRUE,TRUE),1,10),"")</f>
        <v/>
      </c>
      <c r="BG356" s="9">
        <f>IF((ROW()-6)&lt;=$Q$3,INDEX(LINEST(AH297:AH356,AI297:AT356,TRUE,TRUE),1,9),"")</f>
        <v/>
      </c>
      <c r="BH356" s="9">
        <f>IF((ROW()-6)&lt;=$Q$3,INDEX(LINEST(AH297:AH356,AI297:AT356,TRUE,TRUE),1,8),"")</f>
        <v/>
      </c>
      <c r="BI356" s="9">
        <f>IF((ROW()-6)&lt;=$Q$3,INDEX(LINEST(AH297:AH356,AI297:AT356,TRUE,TRUE),1,7),"")</f>
        <v/>
      </c>
      <c r="BJ356" s="9">
        <f>IF((ROW()-6)&lt;=$Q$3,INDEX(LINEST(AH297:AH356,AI297:AT356,TRUE,TRUE),1,6),"")</f>
        <v/>
      </c>
      <c r="BK356" s="9">
        <f>IF((ROW()-6)&lt;=$Q$3,INDEX(LINEST(AH297:AH356,AI297:AT356,TRUE,TRUE),1,5),"")</f>
        <v/>
      </c>
      <c r="BL356" s="9">
        <f>IF((ROW()-6)&lt;=$Q$3,INDEX(LINEST(AH297:AH356,AI297:AT356,TRUE,TRUE),1,4),"")</f>
        <v/>
      </c>
      <c r="BM356" s="9">
        <f>IF((ROW()-6)&lt;=$Q$3,INDEX(LINEST(AH297:AH356,AI297:AT356,TRUE,TRUE),1,3),"")</f>
        <v/>
      </c>
      <c r="BN356" s="9">
        <f>IF((ROW()-6)&lt;=$Q$3,INDEX(LINEST(AH297:AH356,AI297:AT356,TRUE,TRUE),1,2),"")</f>
        <v/>
      </c>
      <c r="BO356" s="9">
        <f>IF((ROW()-6)&lt;=$Q$3,INDEX(LINEST(AH297:AH356,AI297:AT356,TRUE,TRUE),1,1),"")</f>
        <v/>
      </c>
      <c r="BP356" s="10">
        <f>IF((ROW()-6)&lt;=$Q$3,INDEX(LINEST(AH297:AH356,AI297:AT356,TRUE,TRUE),3,1),"")</f>
        <v/>
      </c>
      <c r="BR356" s="9">
        <f>IF(AND((ROW()-6)&lt;=$Q$3,ISNUMBER(BC355)),BC355/$Q$4+BD355*AI356+BE355*AJ356+BF355*AK356+BG355*AL356+BH355*AM356+BI355*AN356+BJ355*AO356+BK355*AP356+BL355*AQ356+BM355*AR356+BN355*AS356+BO355*AT356,"")</f>
        <v/>
      </c>
      <c r="BS356">
        <f>IF(ISNUMBER(BR356),AVERAGE(AH296:AH355),"")</f>
        <v/>
      </c>
      <c r="BT356">
        <f>IF(ISNUMBER(BR356),(AH356-BR356)^2,"")</f>
        <v/>
      </c>
      <c r="BU356">
        <f>IF(ISNUMBER(BR356),AH356^2,"")</f>
        <v/>
      </c>
      <c r="BV356">
        <f>IF(ISNUMBER(BR356),(AH356-BS356)^2,"")</f>
        <v/>
      </c>
    </row>
    <row r="357">
      <c r="O357">
        <f>IF($R357="","",CHOOSE($Q$2,YEAR(R357)*12+MONTH(R357),INT((R357-2)/7),YEAR(R357)*4+ROUNDUP(MONTH(R357)/3)))</f>
        <v/>
      </c>
      <c r="P357">
        <f>IF($R357="","",IF($R358="",1,IF(O357&lt;&gt;O358,1,0)))</f>
        <v/>
      </c>
      <c r="Q357">
        <f>IF(P357=1,SUM($P$7:P357),"")</f>
        <v/>
      </c>
      <c r="R357">
        <f>IF($A357="","",IF(ISNUMBER($A357),$A357,IFERROR(DATEVALUE($A357),NA())))</f>
        <v/>
      </c>
      <c r="S357" s="7">
        <f>IFERROR(INDEX($R$7:$R$60000,MATCH(ROW()-6,$Q$7:$Q$60000,0)),"")</f>
        <v/>
      </c>
      <c r="T357">
        <f>IFERROR(INDEX($B$7:$B$60000,MATCH(ROW()-6,$Q$7:$Q$60000,0)),"")</f>
        <v/>
      </c>
      <c r="U357">
        <f>IFERROR(INDEX($C$7:$C$60000,MATCH(ROW()-6,$Q$7:$Q$60000,0)),"")</f>
        <v/>
      </c>
      <c r="V357">
        <f>IFERROR(INDEX($D$7:$D$60000,MATCH(ROW()-6,$Q$7:$Q$60000,0)),"")</f>
        <v/>
      </c>
      <c r="W357">
        <f>IFERROR(INDEX($E$7:$E$60000,MATCH(ROW()-6,$Q$7:$Q$60000,0)),"")</f>
        <v/>
      </c>
      <c r="X357">
        <f>IFERROR(INDEX($F$7:$F$60000,MATCH(ROW()-6,$Q$7:$Q$60000,0)),"")</f>
        <v/>
      </c>
      <c r="Y357">
        <f>IFERROR(INDEX($G$7:$G$60000,MATCH(ROW()-6,$Q$7:$Q$60000,0)),"")</f>
        <v/>
      </c>
      <c r="Z357">
        <f>IFERROR(INDEX($H$7:$H$60000,MATCH(ROW()-6,$Q$7:$Q$60000,0)),"")</f>
        <v/>
      </c>
      <c r="AA357">
        <f>IFERROR(INDEX($I$7:$I$60000,MATCH(ROW()-6,$Q$7:$Q$60000,0)),"")</f>
        <v/>
      </c>
      <c r="AB357">
        <f>IFERROR(INDEX($J$7:$J$60000,MATCH(ROW()-6,$Q$7:$Q$60000,0)),"")</f>
        <v/>
      </c>
      <c r="AC357">
        <f>IFERROR(INDEX($K$7:$K$60000,MATCH(ROW()-6,$Q$7:$Q$60000,0)),"")</f>
        <v/>
      </c>
      <c r="AD357">
        <f>IFERROR(INDEX($L$7:$L$60000,MATCH(ROW()-6,$Q$7:$Q$60000,0)),"")</f>
        <v/>
      </c>
      <c r="AE357">
        <f>IFERROR(INDEX($M$7:$M$60000,MATCH(ROW()-6,$Q$7:$Q$60000,0)),"")</f>
        <v/>
      </c>
      <c r="AF357">
        <f>IFERROR(INDEX($N$7:$N$60000,MATCH(ROW()-6,$Q$7:$Q$60000,0)),"")</f>
        <v/>
      </c>
      <c r="AH357" s="9">
        <f>IF(OR($S357="",$S356=""),"",LN($T357/$T356))</f>
        <v/>
      </c>
      <c r="AI357" s="9">
        <f>IF(OR($S357="",$S356=""),"",$C$2*LN(U357/U356))</f>
        <v/>
      </c>
      <c r="AJ357" s="9">
        <f>IF(OR($S357="",$S356=""),"",$D$2*(V357-V356))</f>
        <v/>
      </c>
      <c r="AK357" s="9">
        <f>IF(OR($S357="",$S356=""),"",$E$2*(W357-W356))</f>
        <v/>
      </c>
      <c r="AL357" s="9">
        <f>IF(OR($S357="",$S356=""),"",$F$2*LN(X357/X356))</f>
        <v/>
      </c>
      <c r="AM357" s="9">
        <f>IF(OR($S357="",$S356=""),"",$G$2*(Y357-Y356))</f>
        <v/>
      </c>
      <c r="AN357" s="9">
        <f>IF(OR($S357="",$S356=""),"",$H$2*LN(Z357/Z356))</f>
        <v/>
      </c>
      <c r="AO357" s="9">
        <f>IF(OR($S357="",$S356=""),"",$I$2*(AA357-AA356))</f>
        <v/>
      </c>
      <c r="AP357" s="9">
        <f>IF(OR($S357="",$S356=""),"",$J$2*LN(AB357/AB356))</f>
        <v/>
      </c>
      <c r="AQ357" s="9">
        <f>IF(OR($S357="",$S356=""),"",$K$2*(AC357-AC356))</f>
        <v/>
      </c>
      <c r="AR357" s="9">
        <f>IF(OR($S357="",$S356=""),"",$L$2*LN(AD357/AD356))</f>
        <v/>
      </c>
      <c r="AS357" s="9">
        <f>IF(OR($S357="",$S356=""),"",$M$2*LN(AE357/AE356))</f>
        <v/>
      </c>
      <c r="AT357" s="9">
        <f>IF(OR($S357="",$S356=""),"",$N$2*LN(AF357/AF356))</f>
        <v/>
      </c>
      <c r="AV357" s="9">
        <f>IF($AH357="","",$AY$16+$AY$4*AI357+$AY$5*AJ357+$AY$6*AK357+$AY$7*AL357+$AY$8*AM357+$AY$9*AN357+$AY$10*AO357+$AY$11*AP357+$AY$12*AQ357+$AY$13*AR357+$AY$14*AS357+$AY$15*AT357)</f>
        <v/>
      </c>
      <c r="BC357" s="10">
        <f>IF((ROW()-6)&lt;=$Q$3,INDEX(LINEST(AH298:AH357,AI298:AT357,TRUE,TRUE),1,13)*$Q$4,"")</f>
        <v/>
      </c>
      <c r="BD357" s="9">
        <f>IF((ROW()-6)&lt;=$Q$3,INDEX(LINEST(AH298:AH357,AI298:AT357,TRUE,TRUE),1,12),"")</f>
        <v/>
      </c>
      <c r="BE357" s="9">
        <f>IF((ROW()-6)&lt;=$Q$3,INDEX(LINEST(AH298:AH357,AI298:AT357,TRUE,TRUE),1,11),"")</f>
        <v/>
      </c>
      <c r="BF357" s="9">
        <f>IF((ROW()-6)&lt;=$Q$3,INDEX(LINEST(AH298:AH357,AI298:AT357,TRUE,TRUE),1,10),"")</f>
        <v/>
      </c>
      <c r="BG357" s="9">
        <f>IF((ROW()-6)&lt;=$Q$3,INDEX(LINEST(AH298:AH357,AI298:AT357,TRUE,TRUE),1,9),"")</f>
        <v/>
      </c>
      <c r="BH357" s="9">
        <f>IF((ROW()-6)&lt;=$Q$3,INDEX(LINEST(AH298:AH357,AI298:AT357,TRUE,TRUE),1,8),"")</f>
        <v/>
      </c>
      <c r="BI357" s="9">
        <f>IF((ROW()-6)&lt;=$Q$3,INDEX(LINEST(AH298:AH357,AI298:AT357,TRUE,TRUE),1,7),"")</f>
        <v/>
      </c>
      <c r="BJ357" s="9">
        <f>IF((ROW()-6)&lt;=$Q$3,INDEX(LINEST(AH298:AH357,AI298:AT357,TRUE,TRUE),1,6),"")</f>
        <v/>
      </c>
      <c r="BK357" s="9">
        <f>IF((ROW()-6)&lt;=$Q$3,INDEX(LINEST(AH298:AH357,AI298:AT357,TRUE,TRUE),1,5),"")</f>
        <v/>
      </c>
      <c r="BL357" s="9">
        <f>IF((ROW()-6)&lt;=$Q$3,INDEX(LINEST(AH298:AH357,AI298:AT357,TRUE,TRUE),1,4),"")</f>
        <v/>
      </c>
      <c r="BM357" s="9">
        <f>IF((ROW()-6)&lt;=$Q$3,INDEX(LINEST(AH298:AH357,AI298:AT357,TRUE,TRUE),1,3),"")</f>
        <v/>
      </c>
      <c r="BN357" s="9">
        <f>IF((ROW()-6)&lt;=$Q$3,INDEX(LINEST(AH298:AH357,AI298:AT357,TRUE,TRUE),1,2),"")</f>
        <v/>
      </c>
      <c r="BO357" s="9">
        <f>IF((ROW()-6)&lt;=$Q$3,INDEX(LINEST(AH298:AH357,AI298:AT357,TRUE,TRUE),1,1),"")</f>
        <v/>
      </c>
      <c r="BP357" s="10">
        <f>IF((ROW()-6)&lt;=$Q$3,INDEX(LINEST(AH298:AH357,AI298:AT357,TRUE,TRUE),3,1),"")</f>
        <v/>
      </c>
      <c r="BR357" s="9">
        <f>IF(AND((ROW()-6)&lt;=$Q$3,ISNUMBER(BC356)),BC356/$Q$4+BD356*AI357+BE356*AJ357+BF356*AK357+BG356*AL357+BH356*AM357+BI356*AN357+BJ356*AO357+BK356*AP357+BL356*AQ357+BM356*AR357+BN356*AS357+BO356*AT357,"")</f>
        <v/>
      </c>
      <c r="BS357">
        <f>IF(ISNUMBER(BR357),AVERAGE(AH297:AH356),"")</f>
        <v/>
      </c>
      <c r="BT357">
        <f>IF(ISNUMBER(BR357),(AH357-BR357)^2,"")</f>
        <v/>
      </c>
      <c r="BU357">
        <f>IF(ISNUMBER(BR357),AH357^2,"")</f>
        <v/>
      </c>
      <c r="BV357">
        <f>IF(ISNUMBER(BR357),(AH357-BS357)^2,"")</f>
        <v/>
      </c>
    </row>
    <row r="358">
      <c r="O358">
        <f>IF($R358="","",CHOOSE($Q$2,YEAR(R358)*12+MONTH(R358),INT((R358-2)/7),YEAR(R358)*4+ROUNDUP(MONTH(R358)/3)))</f>
        <v/>
      </c>
      <c r="P358">
        <f>IF($R358="","",IF($R359="",1,IF(O358&lt;&gt;O359,1,0)))</f>
        <v/>
      </c>
      <c r="Q358">
        <f>IF(P358=1,SUM($P$7:P358),"")</f>
        <v/>
      </c>
      <c r="R358">
        <f>IF($A358="","",IF(ISNUMBER($A358),$A358,IFERROR(DATEVALUE($A358),NA())))</f>
        <v/>
      </c>
      <c r="S358" s="7">
        <f>IFERROR(INDEX($R$7:$R$60000,MATCH(ROW()-6,$Q$7:$Q$60000,0)),"")</f>
        <v/>
      </c>
      <c r="T358">
        <f>IFERROR(INDEX($B$7:$B$60000,MATCH(ROW()-6,$Q$7:$Q$60000,0)),"")</f>
        <v/>
      </c>
      <c r="U358">
        <f>IFERROR(INDEX($C$7:$C$60000,MATCH(ROW()-6,$Q$7:$Q$60000,0)),"")</f>
        <v/>
      </c>
      <c r="V358">
        <f>IFERROR(INDEX($D$7:$D$60000,MATCH(ROW()-6,$Q$7:$Q$60000,0)),"")</f>
        <v/>
      </c>
      <c r="W358">
        <f>IFERROR(INDEX($E$7:$E$60000,MATCH(ROW()-6,$Q$7:$Q$60000,0)),"")</f>
        <v/>
      </c>
      <c r="X358">
        <f>IFERROR(INDEX($F$7:$F$60000,MATCH(ROW()-6,$Q$7:$Q$60000,0)),"")</f>
        <v/>
      </c>
      <c r="Y358">
        <f>IFERROR(INDEX($G$7:$G$60000,MATCH(ROW()-6,$Q$7:$Q$60000,0)),"")</f>
        <v/>
      </c>
      <c r="Z358">
        <f>IFERROR(INDEX($H$7:$H$60000,MATCH(ROW()-6,$Q$7:$Q$60000,0)),"")</f>
        <v/>
      </c>
      <c r="AA358">
        <f>IFERROR(INDEX($I$7:$I$60000,MATCH(ROW()-6,$Q$7:$Q$60000,0)),"")</f>
        <v/>
      </c>
      <c r="AB358">
        <f>IFERROR(INDEX($J$7:$J$60000,MATCH(ROW()-6,$Q$7:$Q$60000,0)),"")</f>
        <v/>
      </c>
      <c r="AC358">
        <f>IFERROR(INDEX($K$7:$K$60000,MATCH(ROW()-6,$Q$7:$Q$60000,0)),"")</f>
        <v/>
      </c>
      <c r="AD358">
        <f>IFERROR(INDEX($L$7:$L$60000,MATCH(ROW()-6,$Q$7:$Q$60000,0)),"")</f>
        <v/>
      </c>
      <c r="AE358">
        <f>IFERROR(INDEX($M$7:$M$60000,MATCH(ROW()-6,$Q$7:$Q$60000,0)),"")</f>
        <v/>
      </c>
      <c r="AF358">
        <f>IFERROR(INDEX($N$7:$N$60000,MATCH(ROW()-6,$Q$7:$Q$60000,0)),"")</f>
        <v/>
      </c>
      <c r="AH358" s="9">
        <f>IF(OR($S358="",$S357=""),"",LN($T358/$T357))</f>
        <v/>
      </c>
      <c r="AI358" s="9">
        <f>IF(OR($S358="",$S357=""),"",$C$2*LN(U358/U357))</f>
        <v/>
      </c>
      <c r="AJ358" s="9">
        <f>IF(OR($S358="",$S357=""),"",$D$2*(V358-V357))</f>
        <v/>
      </c>
      <c r="AK358" s="9">
        <f>IF(OR($S358="",$S357=""),"",$E$2*(W358-W357))</f>
        <v/>
      </c>
      <c r="AL358" s="9">
        <f>IF(OR($S358="",$S357=""),"",$F$2*LN(X358/X357))</f>
        <v/>
      </c>
      <c r="AM358" s="9">
        <f>IF(OR($S358="",$S357=""),"",$G$2*(Y358-Y357))</f>
        <v/>
      </c>
      <c r="AN358" s="9">
        <f>IF(OR($S358="",$S357=""),"",$H$2*LN(Z358/Z357))</f>
        <v/>
      </c>
      <c r="AO358" s="9">
        <f>IF(OR($S358="",$S357=""),"",$I$2*(AA358-AA357))</f>
        <v/>
      </c>
      <c r="AP358" s="9">
        <f>IF(OR($S358="",$S357=""),"",$J$2*LN(AB358/AB357))</f>
        <v/>
      </c>
      <c r="AQ358" s="9">
        <f>IF(OR($S358="",$S357=""),"",$K$2*(AC358-AC357))</f>
        <v/>
      </c>
      <c r="AR358" s="9">
        <f>IF(OR($S358="",$S357=""),"",$L$2*LN(AD358/AD357))</f>
        <v/>
      </c>
      <c r="AS358" s="9">
        <f>IF(OR($S358="",$S357=""),"",$M$2*LN(AE358/AE357))</f>
        <v/>
      </c>
      <c r="AT358" s="9">
        <f>IF(OR($S358="",$S357=""),"",$N$2*LN(AF358/AF357))</f>
        <v/>
      </c>
      <c r="AV358" s="9">
        <f>IF($AH358="","",$AY$16+$AY$4*AI358+$AY$5*AJ358+$AY$6*AK358+$AY$7*AL358+$AY$8*AM358+$AY$9*AN358+$AY$10*AO358+$AY$11*AP358+$AY$12*AQ358+$AY$13*AR358+$AY$14*AS358+$AY$15*AT358)</f>
        <v/>
      </c>
      <c r="BC358" s="10">
        <f>IF((ROW()-6)&lt;=$Q$3,INDEX(LINEST(AH299:AH358,AI299:AT358,TRUE,TRUE),1,13)*$Q$4,"")</f>
        <v/>
      </c>
      <c r="BD358" s="9">
        <f>IF((ROW()-6)&lt;=$Q$3,INDEX(LINEST(AH299:AH358,AI299:AT358,TRUE,TRUE),1,12),"")</f>
        <v/>
      </c>
      <c r="BE358" s="9">
        <f>IF((ROW()-6)&lt;=$Q$3,INDEX(LINEST(AH299:AH358,AI299:AT358,TRUE,TRUE),1,11),"")</f>
        <v/>
      </c>
      <c r="BF358" s="9">
        <f>IF((ROW()-6)&lt;=$Q$3,INDEX(LINEST(AH299:AH358,AI299:AT358,TRUE,TRUE),1,10),"")</f>
        <v/>
      </c>
      <c r="BG358" s="9">
        <f>IF((ROW()-6)&lt;=$Q$3,INDEX(LINEST(AH299:AH358,AI299:AT358,TRUE,TRUE),1,9),"")</f>
        <v/>
      </c>
      <c r="BH358" s="9">
        <f>IF((ROW()-6)&lt;=$Q$3,INDEX(LINEST(AH299:AH358,AI299:AT358,TRUE,TRUE),1,8),"")</f>
        <v/>
      </c>
      <c r="BI358" s="9">
        <f>IF((ROW()-6)&lt;=$Q$3,INDEX(LINEST(AH299:AH358,AI299:AT358,TRUE,TRUE),1,7),"")</f>
        <v/>
      </c>
      <c r="BJ358" s="9">
        <f>IF((ROW()-6)&lt;=$Q$3,INDEX(LINEST(AH299:AH358,AI299:AT358,TRUE,TRUE),1,6),"")</f>
        <v/>
      </c>
      <c r="BK358" s="9">
        <f>IF((ROW()-6)&lt;=$Q$3,INDEX(LINEST(AH299:AH358,AI299:AT358,TRUE,TRUE),1,5),"")</f>
        <v/>
      </c>
      <c r="BL358" s="9">
        <f>IF((ROW()-6)&lt;=$Q$3,INDEX(LINEST(AH299:AH358,AI299:AT358,TRUE,TRUE),1,4),"")</f>
        <v/>
      </c>
      <c r="BM358" s="9">
        <f>IF((ROW()-6)&lt;=$Q$3,INDEX(LINEST(AH299:AH358,AI299:AT358,TRUE,TRUE),1,3),"")</f>
        <v/>
      </c>
      <c r="BN358" s="9">
        <f>IF((ROW()-6)&lt;=$Q$3,INDEX(LINEST(AH299:AH358,AI299:AT358,TRUE,TRUE),1,2),"")</f>
        <v/>
      </c>
      <c r="BO358" s="9">
        <f>IF((ROW()-6)&lt;=$Q$3,INDEX(LINEST(AH299:AH358,AI299:AT358,TRUE,TRUE),1,1),"")</f>
        <v/>
      </c>
      <c r="BP358" s="10">
        <f>IF((ROW()-6)&lt;=$Q$3,INDEX(LINEST(AH299:AH358,AI299:AT358,TRUE,TRUE),3,1),"")</f>
        <v/>
      </c>
      <c r="BR358" s="9">
        <f>IF(AND((ROW()-6)&lt;=$Q$3,ISNUMBER(BC357)),BC357/$Q$4+BD357*AI358+BE357*AJ358+BF357*AK358+BG357*AL358+BH357*AM358+BI357*AN358+BJ357*AO358+BK357*AP358+BL357*AQ358+BM357*AR358+BN357*AS358+BO357*AT358,"")</f>
        <v/>
      </c>
      <c r="BS358">
        <f>IF(ISNUMBER(BR358),AVERAGE(AH298:AH357),"")</f>
        <v/>
      </c>
      <c r="BT358">
        <f>IF(ISNUMBER(BR358),(AH358-BR358)^2,"")</f>
        <v/>
      </c>
      <c r="BU358">
        <f>IF(ISNUMBER(BR358),AH358^2,"")</f>
        <v/>
      </c>
      <c r="BV358">
        <f>IF(ISNUMBER(BR358),(AH358-BS358)^2,"")</f>
        <v/>
      </c>
    </row>
    <row r="359">
      <c r="O359">
        <f>IF($R359="","",CHOOSE($Q$2,YEAR(R359)*12+MONTH(R359),INT((R359-2)/7),YEAR(R359)*4+ROUNDUP(MONTH(R359)/3)))</f>
        <v/>
      </c>
      <c r="P359">
        <f>IF($R359="","",IF($R360="",1,IF(O359&lt;&gt;O360,1,0)))</f>
        <v/>
      </c>
      <c r="Q359">
        <f>IF(P359=1,SUM($P$7:P359),"")</f>
        <v/>
      </c>
      <c r="R359">
        <f>IF($A359="","",IF(ISNUMBER($A359),$A359,IFERROR(DATEVALUE($A359),NA())))</f>
        <v/>
      </c>
      <c r="S359" s="7">
        <f>IFERROR(INDEX($R$7:$R$60000,MATCH(ROW()-6,$Q$7:$Q$60000,0)),"")</f>
        <v/>
      </c>
      <c r="T359">
        <f>IFERROR(INDEX($B$7:$B$60000,MATCH(ROW()-6,$Q$7:$Q$60000,0)),"")</f>
        <v/>
      </c>
      <c r="U359">
        <f>IFERROR(INDEX($C$7:$C$60000,MATCH(ROW()-6,$Q$7:$Q$60000,0)),"")</f>
        <v/>
      </c>
      <c r="V359">
        <f>IFERROR(INDEX($D$7:$D$60000,MATCH(ROW()-6,$Q$7:$Q$60000,0)),"")</f>
        <v/>
      </c>
      <c r="W359">
        <f>IFERROR(INDEX($E$7:$E$60000,MATCH(ROW()-6,$Q$7:$Q$60000,0)),"")</f>
        <v/>
      </c>
      <c r="X359">
        <f>IFERROR(INDEX($F$7:$F$60000,MATCH(ROW()-6,$Q$7:$Q$60000,0)),"")</f>
        <v/>
      </c>
      <c r="Y359">
        <f>IFERROR(INDEX($G$7:$G$60000,MATCH(ROW()-6,$Q$7:$Q$60000,0)),"")</f>
        <v/>
      </c>
      <c r="Z359">
        <f>IFERROR(INDEX($H$7:$H$60000,MATCH(ROW()-6,$Q$7:$Q$60000,0)),"")</f>
        <v/>
      </c>
      <c r="AA359">
        <f>IFERROR(INDEX($I$7:$I$60000,MATCH(ROW()-6,$Q$7:$Q$60000,0)),"")</f>
        <v/>
      </c>
      <c r="AB359">
        <f>IFERROR(INDEX($J$7:$J$60000,MATCH(ROW()-6,$Q$7:$Q$60000,0)),"")</f>
        <v/>
      </c>
      <c r="AC359">
        <f>IFERROR(INDEX($K$7:$K$60000,MATCH(ROW()-6,$Q$7:$Q$60000,0)),"")</f>
        <v/>
      </c>
      <c r="AD359">
        <f>IFERROR(INDEX($L$7:$L$60000,MATCH(ROW()-6,$Q$7:$Q$60000,0)),"")</f>
        <v/>
      </c>
      <c r="AE359">
        <f>IFERROR(INDEX($M$7:$M$60000,MATCH(ROW()-6,$Q$7:$Q$60000,0)),"")</f>
        <v/>
      </c>
      <c r="AF359">
        <f>IFERROR(INDEX($N$7:$N$60000,MATCH(ROW()-6,$Q$7:$Q$60000,0)),"")</f>
        <v/>
      </c>
      <c r="AH359" s="9">
        <f>IF(OR($S359="",$S358=""),"",LN($T359/$T358))</f>
        <v/>
      </c>
      <c r="AI359" s="9">
        <f>IF(OR($S359="",$S358=""),"",$C$2*LN(U359/U358))</f>
        <v/>
      </c>
      <c r="AJ359" s="9">
        <f>IF(OR($S359="",$S358=""),"",$D$2*(V359-V358))</f>
        <v/>
      </c>
      <c r="AK359" s="9">
        <f>IF(OR($S359="",$S358=""),"",$E$2*(W359-W358))</f>
        <v/>
      </c>
      <c r="AL359" s="9">
        <f>IF(OR($S359="",$S358=""),"",$F$2*LN(X359/X358))</f>
        <v/>
      </c>
      <c r="AM359" s="9">
        <f>IF(OR($S359="",$S358=""),"",$G$2*(Y359-Y358))</f>
        <v/>
      </c>
      <c r="AN359" s="9">
        <f>IF(OR($S359="",$S358=""),"",$H$2*LN(Z359/Z358))</f>
        <v/>
      </c>
      <c r="AO359" s="9">
        <f>IF(OR($S359="",$S358=""),"",$I$2*(AA359-AA358))</f>
        <v/>
      </c>
      <c r="AP359" s="9">
        <f>IF(OR($S359="",$S358=""),"",$J$2*LN(AB359/AB358))</f>
        <v/>
      </c>
      <c r="AQ359" s="9">
        <f>IF(OR($S359="",$S358=""),"",$K$2*(AC359-AC358))</f>
        <v/>
      </c>
      <c r="AR359" s="9">
        <f>IF(OR($S359="",$S358=""),"",$L$2*LN(AD359/AD358))</f>
        <v/>
      </c>
      <c r="AS359" s="9">
        <f>IF(OR($S359="",$S358=""),"",$M$2*LN(AE359/AE358))</f>
        <v/>
      </c>
      <c r="AT359" s="9">
        <f>IF(OR($S359="",$S358=""),"",$N$2*LN(AF359/AF358))</f>
        <v/>
      </c>
      <c r="AV359" s="9">
        <f>IF($AH359="","",$AY$16+$AY$4*AI359+$AY$5*AJ359+$AY$6*AK359+$AY$7*AL359+$AY$8*AM359+$AY$9*AN359+$AY$10*AO359+$AY$11*AP359+$AY$12*AQ359+$AY$13*AR359+$AY$14*AS359+$AY$15*AT359)</f>
        <v/>
      </c>
      <c r="BC359" s="10">
        <f>IF((ROW()-6)&lt;=$Q$3,INDEX(LINEST(AH300:AH359,AI300:AT359,TRUE,TRUE),1,13)*$Q$4,"")</f>
        <v/>
      </c>
      <c r="BD359" s="9">
        <f>IF((ROW()-6)&lt;=$Q$3,INDEX(LINEST(AH300:AH359,AI300:AT359,TRUE,TRUE),1,12),"")</f>
        <v/>
      </c>
      <c r="BE359" s="9">
        <f>IF((ROW()-6)&lt;=$Q$3,INDEX(LINEST(AH300:AH359,AI300:AT359,TRUE,TRUE),1,11),"")</f>
        <v/>
      </c>
      <c r="BF359" s="9">
        <f>IF((ROW()-6)&lt;=$Q$3,INDEX(LINEST(AH300:AH359,AI300:AT359,TRUE,TRUE),1,10),"")</f>
        <v/>
      </c>
      <c r="BG359" s="9">
        <f>IF((ROW()-6)&lt;=$Q$3,INDEX(LINEST(AH300:AH359,AI300:AT359,TRUE,TRUE),1,9),"")</f>
        <v/>
      </c>
      <c r="BH359" s="9">
        <f>IF((ROW()-6)&lt;=$Q$3,INDEX(LINEST(AH300:AH359,AI300:AT359,TRUE,TRUE),1,8),"")</f>
        <v/>
      </c>
      <c r="BI359" s="9">
        <f>IF((ROW()-6)&lt;=$Q$3,INDEX(LINEST(AH300:AH359,AI300:AT359,TRUE,TRUE),1,7),"")</f>
        <v/>
      </c>
      <c r="BJ359" s="9">
        <f>IF((ROW()-6)&lt;=$Q$3,INDEX(LINEST(AH300:AH359,AI300:AT359,TRUE,TRUE),1,6),"")</f>
        <v/>
      </c>
      <c r="BK359" s="9">
        <f>IF((ROW()-6)&lt;=$Q$3,INDEX(LINEST(AH300:AH359,AI300:AT359,TRUE,TRUE),1,5),"")</f>
        <v/>
      </c>
      <c r="BL359" s="9">
        <f>IF((ROW()-6)&lt;=$Q$3,INDEX(LINEST(AH300:AH359,AI300:AT359,TRUE,TRUE),1,4),"")</f>
        <v/>
      </c>
      <c r="BM359" s="9">
        <f>IF((ROW()-6)&lt;=$Q$3,INDEX(LINEST(AH300:AH359,AI300:AT359,TRUE,TRUE),1,3),"")</f>
        <v/>
      </c>
      <c r="BN359" s="9">
        <f>IF((ROW()-6)&lt;=$Q$3,INDEX(LINEST(AH300:AH359,AI300:AT359,TRUE,TRUE),1,2),"")</f>
        <v/>
      </c>
      <c r="BO359" s="9">
        <f>IF((ROW()-6)&lt;=$Q$3,INDEX(LINEST(AH300:AH359,AI300:AT359,TRUE,TRUE),1,1),"")</f>
        <v/>
      </c>
      <c r="BP359" s="10">
        <f>IF((ROW()-6)&lt;=$Q$3,INDEX(LINEST(AH300:AH359,AI300:AT359,TRUE,TRUE),3,1),"")</f>
        <v/>
      </c>
      <c r="BR359" s="9">
        <f>IF(AND((ROW()-6)&lt;=$Q$3,ISNUMBER(BC358)),BC358/$Q$4+BD358*AI359+BE358*AJ359+BF358*AK359+BG358*AL359+BH358*AM359+BI358*AN359+BJ358*AO359+BK358*AP359+BL358*AQ359+BM358*AR359+BN358*AS359+BO358*AT359,"")</f>
        <v/>
      </c>
      <c r="BS359">
        <f>IF(ISNUMBER(BR359),AVERAGE(AH299:AH358),"")</f>
        <v/>
      </c>
      <c r="BT359">
        <f>IF(ISNUMBER(BR359),(AH359-BR359)^2,"")</f>
        <v/>
      </c>
      <c r="BU359">
        <f>IF(ISNUMBER(BR359),AH359^2,"")</f>
        <v/>
      </c>
      <c r="BV359">
        <f>IF(ISNUMBER(BR359),(AH359-BS359)^2,"")</f>
        <v/>
      </c>
    </row>
    <row r="360">
      <c r="O360">
        <f>IF($R360="","",CHOOSE($Q$2,YEAR(R360)*12+MONTH(R360),INT((R360-2)/7),YEAR(R360)*4+ROUNDUP(MONTH(R360)/3)))</f>
        <v/>
      </c>
      <c r="P360">
        <f>IF($R360="","",IF($R361="",1,IF(O360&lt;&gt;O361,1,0)))</f>
        <v/>
      </c>
      <c r="Q360">
        <f>IF(P360=1,SUM($P$7:P360),"")</f>
        <v/>
      </c>
      <c r="R360">
        <f>IF($A360="","",IF(ISNUMBER($A360),$A360,IFERROR(DATEVALUE($A360),NA())))</f>
        <v/>
      </c>
      <c r="S360" s="7">
        <f>IFERROR(INDEX($R$7:$R$60000,MATCH(ROW()-6,$Q$7:$Q$60000,0)),"")</f>
        <v/>
      </c>
      <c r="T360">
        <f>IFERROR(INDEX($B$7:$B$60000,MATCH(ROW()-6,$Q$7:$Q$60000,0)),"")</f>
        <v/>
      </c>
      <c r="U360">
        <f>IFERROR(INDEX($C$7:$C$60000,MATCH(ROW()-6,$Q$7:$Q$60000,0)),"")</f>
        <v/>
      </c>
      <c r="V360">
        <f>IFERROR(INDEX($D$7:$D$60000,MATCH(ROW()-6,$Q$7:$Q$60000,0)),"")</f>
        <v/>
      </c>
      <c r="W360">
        <f>IFERROR(INDEX($E$7:$E$60000,MATCH(ROW()-6,$Q$7:$Q$60000,0)),"")</f>
        <v/>
      </c>
      <c r="X360">
        <f>IFERROR(INDEX($F$7:$F$60000,MATCH(ROW()-6,$Q$7:$Q$60000,0)),"")</f>
        <v/>
      </c>
      <c r="Y360">
        <f>IFERROR(INDEX($G$7:$G$60000,MATCH(ROW()-6,$Q$7:$Q$60000,0)),"")</f>
        <v/>
      </c>
      <c r="Z360">
        <f>IFERROR(INDEX($H$7:$H$60000,MATCH(ROW()-6,$Q$7:$Q$60000,0)),"")</f>
        <v/>
      </c>
      <c r="AA360">
        <f>IFERROR(INDEX($I$7:$I$60000,MATCH(ROW()-6,$Q$7:$Q$60000,0)),"")</f>
        <v/>
      </c>
      <c r="AB360">
        <f>IFERROR(INDEX($J$7:$J$60000,MATCH(ROW()-6,$Q$7:$Q$60000,0)),"")</f>
        <v/>
      </c>
      <c r="AC360">
        <f>IFERROR(INDEX($K$7:$K$60000,MATCH(ROW()-6,$Q$7:$Q$60000,0)),"")</f>
        <v/>
      </c>
      <c r="AD360">
        <f>IFERROR(INDEX($L$7:$L$60000,MATCH(ROW()-6,$Q$7:$Q$60000,0)),"")</f>
        <v/>
      </c>
      <c r="AE360">
        <f>IFERROR(INDEX($M$7:$M$60000,MATCH(ROW()-6,$Q$7:$Q$60000,0)),"")</f>
        <v/>
      </c>
      <c r="AF360">
        <f>IFERROR(INDEX($N$7:$N$60000,MATCH(ROW()-6,$Q$7:$Q$60000,0)),"")</f>
        <v/>
      </c>
      <c r="AH360" s="9">
        <f>IF(OR($S360="",$S359=""),"",LN($T360/$T359))</f>
        <v/>
      </c>
      <c r="AI360" s="9">
        <f>IF(OR($S360="",$S359=""),"",$C$2*LN(U360/U359))</f>
        <v/>
      </c>
      <c r="AJ360" s="9">
        <f>IF(OR($S360="",$S359=""),"",$D$2*(V360-V359))</f>
        <v/>
      </c>
      <c r="AK360" s="9">
        <f>IF(OR($S360="",$S359=""),"",$E$2*(W360-W359))</f>
        <v/>
      </c>
      <c r="AL360" s="9">
        <f>IF(OR($S360="",$S359=""),"",$F$2*LN(X360/X359))</f>
        <v/>
      </c>
      <c r="AM360" s="9">
        <f>IF(OR($S360="",$S359=""),"",$G$2*(Y360-Y359))</f>
        <v/>
      </c>
      <c r="AN360" s="9">
        <f>IF(OR($S360="",$S359=""),"",$H$2*LN(Z360/Z359))</f>
        <v/>
      </c>
      <c r="AO360" s="9">
        <f>IF(OR($S360="",$S359=""),"",$I$2*(AA360-AA359))</f>
        <v/>
      </c>
      <c r="AP360" s="9">
        <f>IF(OR($S360="",$S359=""),"",$J$2*LN(AB360/AB359))</f>
        <v/>
      </c>
      <c r="AQ360" s="9">
        <f>IF(OR($S360="",$S359=""),"",$K$2*(AC360-AC359))</f>
        <v/>
      </c>
      <c r="AR360" s="9">
        <f>IF(OR($S360="",$S359=""),"",$L$2*LN(AD360/AD359))</f>
        <v/>
      </c>
      <c r="AS360" s="9">
        <f>IF(OR($S360="",$S359=""),"",$M$2*LN(AE360/AE359))</f>
        <v/>
      </c>
      <c r="AT360" s="9">
        <f>IF(OR($S360="",$S359=""),"",$N$2*LN(AF360/AF359))</f>
        <v/>
      </c>
      <c r="AV360" s="9">
        <f>IF($AH360="","",$AY$16+$AY$4*AI360+$AY$5*AJ360+$AY$6*AK360+$AY$7*AL360+$AY$8*AM360+$AY$9*AN360+$AY$10*AO360+$AY$11*AP360+$AY$12*AQ360+$AY$13*AR360+$AY$14*AS360+$AY$15*AT360)</f>
        <v/>
      </c>
      <c r="BC360" s="10">
        <f>IF((ROW()-6)&lt;=$Q$3,INDEX(LINEST(AH301:AH360,AI301:AT360,TRUE,TRUE),1,13)*$Q$4,"")</f>
        <v/>
      </c>
      <c r="BD360" s="9">
        <f>IF((ROW()-6)&lt;=$Q$3,INDEX(LINEST(AH301:AH360,AI301:AT360,TRUE,TRUE),1,12),"")</f>
        <v/>
      </c>
      <c r="BE360" s="9">
        <f>IF((ROW()-6)&lt;=$Q$3,INDEX(LINEST(AH301:AH360,AI301:AT360,TRUE,TRUE),1,11),"")</f>
        <v/>
      </c>
      <c r="BF360" s="9">
        <f>IF((ROW()-6)&lt;=$Q$3,INDEX(LINEST(AH301:AH360,AI301:AT360,TRUE,TRUE),1,10),"")</f>
        <v/>
      </c>
      <c r="BG360" s="9">
        <f>IF((ROW()-6)&lt;=$Q$3,INDEX(LINEST(AH301:AH360,AI301:AT360,TRUE,TRUE),1,9),"")</f>
        <v/>
      </c>
      <c r="BH360" s="9">
        <f>IF((ROW()-6)&lt;=$Q$3,INDEX(LINEST(AH301:AH360,AI301:AT360,TRUE,TRUE),1,8),"")</f>
        <v/>
      </c>
      <c r="BI360" s="9">
        <f>IF((ROW()-6)&lt;=$Q$3,INDEX(LINEST(AH301:AH360,AI301:AT360,TRUE,TRUE),1,7),"")</f>
        <v/>
      </c>
      <c r="BJ360" s="9">
        <f>IF((ROW()-6)&lt;=$Q$3,INDEX(LINEST(AH301:AH360,AI301:AT360,TRUE,TRUE),1,6),"")</f>
        <v/>
      </c>
      <c r="BK360" s="9">
        <f>IF((ROW()-6)&lt;=$Q$3,INDEX(LINEST(AH301:AH360,AI301:AT360,TRUE,TRUE),1,5),"")</f>
        <v/>
      </c>
      <c r="BL360" s="9">
        <f>IF((ROW()-6)&lt;=$Q$3,INDEX(LINEST(AH301:AH360,AI301:AT360,TRUE,TRUE),1,4),"")</f>
        <v/>
      </c>
      <c r="BM360" s="9">
        <f>IF((ROW()-6)&lt;=$Q$3,INDEX(LINEST(AH301:AH360,AI301:AT360,TRUE,TRUE),1,3),"")</f>
        <v/>
      </c>
      <c r="BN360" s="9">
        <f>IF((ROW()-6)&lt;=$Q$3,INDEX(LINEST(AH301:AH360,AI301:AT360,TRUE,TRUE),1,2),"")</f>
        <v/>
      </c>
      <c r="BO360" s="9">
        <f>IF((ROW()-6)&lt;=$Q$3,INDEX(LINEST(AH301:AH360,AI301:AT360,TRUE,TRUE),1,1),"")</f>
        <v/>
      </c>
      <c r="BP360" s="10">
        <f>IF((ROW()-6)&lt;=$Q$3,INDEX(LINEST(AH301:AH360,AI301:AT360,TRUE,TRUE),3,1),"")</f>
        <v/>
      </c>
      <c r="BR360" s="9">
        <f>IF(AND((ROW()-6)&lt;=$Q$3,ISNUMBER(BC359)),BC359/$Q$4+BD359*AI360+BE359*AJ360+BF359*AK360+BG359*AL360+BH359*AM360+BI359*AN360+BJ359*AO360+BK359*AP360+BL359*AQ360+BM359*AR360+BN359*AS360+BO359*AT360,"")</f>
        <v/>
      </c>
      <c r="BS360">
        <f>IF(ISNUMBER(BR360),AVERAGE(AH300:AH359),"")</f>
        <v/>
      </c>
      <c r="BT360">
        <f>IF(ISNUMBER(BR360),(AH360-BR360)^2,"")</f>
        <v/>
      </c>
      <c r="BU360">
        <f>IF(ISNUMBER(BR360),AH360^2,"")</f>
        <v/>
      </c>
      <c r="BV360">
        <f>IF(ISNUMBER(BR360),(AH360-BS360)^2,"")</f>
        <v/>
      </c>
    </row>
    <row r="361">
      <c r="O361">
        <f>IF($R361="","",CHOOSE($Q$2,YEAR(R361)*12+MONTH(R361),INT((R361-2)/7),YEAR(R361)*4+ROUNDUP(MONTH(R361)/3)))</f>
        <v/>
      </c>
      <c r="P361">
        <f>IF($R361="","",IF($R362="",1,IF(O361&lt;&gt;O362,1,0)))</f>
        <v/>
      </c>
      <c r="Q361">
        <f>IF(P361=1,SUM($P$7:P361),"")</f>
        <v/>
      </c>
      <c r="R361">
        <f>IF($A361="","",IF(ISNUMBER($A361),$A361,IFERROR(DATEVALUE($A361),NA())))</f>
        <v/>
      </c>
      <c r="S361" s="7">
        <f>IFERROR(INDEX($R$7:$R$60000,MATCH(ROW()-6,$Q$7:$Q$60000,0)),"")</f>
        <v/>
      </c>
      <c r="T361">
        <f>IFERROR(INDEX($B$7:$B$60000,MATCH(ROW()-6,$Q$7:$Q$60000,0)),"")</f>
        <v/>
      </c>
      <c r="U361">
        <f>IFERROR(INDEX($C$7:$C$60000,MATCH(ROW()-6,$Q$7:$Q$60000,0)),"")</f>
        <v/>
      </c>
      <c r="V361">
        <f>IFERROR(INDEX($D$7:$D$60000,MATCH(ROW()-6,$Q$7:$Q$60000,0)),"")</f>
        <v/>
      </c>
      <c r="W361">
        <f>IFERROR(INDEX($E$7:$E$60000,MATCH(ROW()-6,$Q$7:$Q$60000,0)),"")</f>
        <v/>
      </c>
      <c r="X361">
        <f>IFERROR(INDEX($F$7:$F$60000,MATCH(ROW()-6,$Q$7:$Q$60000,0)),"")</f>
        <v/>
      </c>
      <c r="Y361">
        <f>IFERROR(INDEX($G$7:$G$60000,MATCH(ROW()-6,$Q$7:$Q$60000,0)),"")</f>
        <v/>
      </c>
      <c r="Z361">
        <f>IFERROR(INDEX($H$7:$H$60000,MATCH(ROW()-6,$Q$7:$Q$60000,0)),"")</f>
        <v/>
      </c>
      <c r="AA361">
        <f>IFERROR(INDEX($I$7:$I$60000,MATCH(ROW()-6,$Q$7:$Q$60000,0)),"")</f>
        <v/>
      </c>
      <c r="AB361">
        <f>IFERROR(INDEX($J$7:$J$60000,MATCH(ROW()-6,$Q$7:$Q$60000,0)),"")</f>
        <v/>
      </c>
      <c r="AC361">
        <f>IFERROR(INDEX($K$7:$K$60000,MATCH(ROW()-6,$Q$7:$Q$60000,0)),"")</f>
        <v/>
      </c>
      <c r="AD361">
        <f>IFERROR(INDEX($L$7:$L$60000,MATCH(ROW()-6,$Q$7:$Q$60000,0)),"")</f>
        <v/>
      </c>
      <c r="AE361">
        <f>IFERROR(INDEX($M$7:$M$60000,MATCH(ROW()-6,$Q$7:$Q$60000,0)),"")</f>
        <v/>
      </c>
      <c r="AF361">
        <f>IFERROR(INDEX($N$7:$N$60000,MATCH(ROW()-6,$Q$7:$Q$60000,0)),"")</f>
        <v/>
      </c>
      <c r="AH361" s="9">
        <f>IF(OR($S361="",$S360=""),"",LN($T361/$T360))</f>
        <v/>
      </c>
      <c r="AI361" s="9">
        <f>IF(OR($S361="",$S360=""),"",$C$2*LN(U361/U360))</f>
        <v/>
      </c>
      <c r="AJ361" s="9">
        <f>IF(OR($S361="",$S360=""),"",$D$2*(V361-V360))</f>
        <v/>
      </c>
      <c r="AK361" s="9">
        <f>IF(OR($S361="",$S360=""),"",$E$2*(W361-W360))</f>
        <v/>
      </c>
      <c r="AL361" s="9">
        <f>IF(OR($S361="",$S360=""),"",$F$2*LN(X361/X360))</f>
        <v/>
      </c>
      <c r="AM361" s="9">
        <f>IF(OR($S361="",$S360=""),"",$G$2*(Y361-Y360))</f>
        <v/>
      </c>
      <c r="AN361" s="9">
        <f>IF(OR($S361="",$S360=""),"",$H$2*LN(Z361/Z360))</f>
        <v/>
      </c>
      <c r="AO361" s="9">
        <f>IF(OR($S361="",$S360=""),"",$I$2*(AA361-AA360))</f>
        <v/>
      </c>
      <c r="AP361" s="9">
        <f>IF(OR($S361="",$S360=""),"",$J$2*LN(AB361/AB360))</f>
        <v/>
      </c>
      <c r="AQ361" s="9">
        <f>IF(OR($S361="",$S360=""),"",$K$2*(AC361-AC360))</f>
        <v/>
      </c>
      <c r="AR361" s="9">
        <f>IF(OR($S361="",$S360=""),"",$L$2*LN(AD361/AD360))</f>
        <v/>
      </c>
      <c r="AS361" s="9">
        <f>IF(OR($S361="",$S360=""),"",$M$2*LN(AE361/AE360))</f>
        <v/>
      </c>
      <c r="AT361" s="9">
        <f>IF(OR($S361="",$S360=""),"",$N$2*LN(AF361/AF360))</f>
        <v/>
      </c>
      <c r="AV361" s="9">
        <f>IF($AH361="","",$AY$16+$AY$4*AI361+$AY$5*AJ361+$AY$6*AK361+$AY$7*AL361+$AY$8*AM361+$AY$9*AN361+$AY$10*AO361+$AY$11*AP361+$AY$12*AQ361+$AY$13*AR361+$AY$14*AS361+$AY$15*AT361)</f>
        <v/>
      </c>
      <c r="BC361" s="10">
        <f>IF((ROW()-6)&lt;=$Q$3,INDEX(LINEST(AH302:AH361,AI302:AT361,TRUE,TRUE),1,13)*$Q$4,"")</f>
        <v/>
      </c>
      <c r="BD361" s="9">
        <f>IF((ROW()-6)&lt;=$Q$3,INDEX(LINEST(AH302:AH361,AI302:AT361,TRUE,TRUE),1,12),"")</f>
        <v/>
      </c>
      <c r="BE361" s="9">
        <f>IF((ROW()-6)&lt;=$Q$3,INDEX(LINEST(AH302:AH361,AI302:AT361,TRUE,TRUE),1,11),"")</f>
        <v/>
      </c>
      <c r="BF361" s="9">
        <f>IF((ROW()-6)&lt;=$Q$3,INDEX(LINEST(AH302:AH361,AI302:AT361,TRUE,TRUE),1,10),"")</f>
        <v/>
      </c>
      <c r="BG361" s="9">
        <f>IF((ROW()-6)&lt;=$Q$3,INDEX(LINEST(AH302:AH361,AI302:AT361,TRUE,TRUE),1,9),"")</f>
        <v/>
      </c>
      <c r="BH361" s="9">
        <f>IF((ROW()-6)&lt;=$Q$3,INDEX(LINEST(AH302:AH361,AI302:AT361,TRUE,TRUE),1,8),"")</f>
        <v/>
      </c>
      <c r="BI361" s="9">
        <f>IF((ROW()-6)&lt;=$Q$3,INDEX(LINEST(AH302:AH361,AI302:AT361,TRUE,TRUE),1,7),"")</f>
        <v/>
      </c>
      <c r="BJ361" s="9">
        <f>IF((ROW()-6)&lt;=$Q$3,INDEX(LINEST(AH302:AH361,AI302:AT361,TRUE,TRUE),1,6),"")</f>
        <v/>
      </c>
      <c r="BK361" s="9">
        <f>IF((ROW()-6)&lt;=$Q$3,INDEX(LINEST(AH302:AH361,AI302:AT361,TRUE,TRUE),1,5),"")</f>
        <v/>
      </c>
      <c r="BL361" s="9">
        <f>IF((ROW()-6)&lt;=$Q$3,INDEX(LINEST(AH302:AH361,AI302:AT361,TRUE,TRUE),1,4),"")</f>
        <v/>
      </c>
      <c r="BM361" s="9">
        <f>IF((ROW()-6)&lt;=$Q$3,INDEX(LINEST(AH302:AH361,AI302:AT361,TRUE,TRUE),1,3),"")</f>
        <v/>
      </c>
      <c r="BN361" s="9">
        <f>IF((ROW()-6)&lt;=$Q$3,INDEX(LINEST(AH302:AH361,AI302:AT361,TRUE,TRUE),1,2),"")</f>
        <v/>
      </c>
      <c r="BO361" s="9">
        <f>IF((ROW()-6)&lt;=$Q$3,INDEX(LINEST(AH302:AH361,AI302:AT361,TRUE,TRUE),1,1),"")</f>
        <v/>
      </c>
      <c r="BP361" s="10">
        <f>IF((ROW()-6)&lt;=$Q$3,INDEX(LINEST(AH302:AH361,AI302:AT361,TRUE,TRUE),3,1),"")</f>
        <v/>
      </c>
      <c r="BR361" s="9">
        <f>IF(AND((ROW()-6)&lt;=$Q$3,ISNUMBER(BC360)),BC360/$Q$4+BD360*AI361+BE360*AJ361+BF360*AK361+BG360*AL361+BH360*AM361+BI360*AN361+BJ360*AO361+BK360*AP361+BL360*AQ361+BM360*AR361+BN360*AS361+BO360*AT361,"")</f>
        <v/>
      </c>
      <c r="BS361">
        <f>IF(ISNUMBER(BR361),AVERAGE(AH301:AH360),"")</f>
        <v/>
      </c>
      <c r="BT361">
        <f>IF(ISNUMBER(BR361),(AH361-BR361)^2,"")</f>
        <v/>
      </c>
      <c r="BU361">
        <f>IF(ISNUMBER(BR361),AH361^2,"")</f>
        <v/>
      </c>
      <c r="BV361">
        <f>IF(ISNUMBER(BR361),(AH361-BS361)^2,"")</f>
        <v/>
      </c>
    </row>
    <row r="362">
      <c r="O362">
        <f>IF($R362="","",CHOOSE($Q$2,YEAR(R362)*12+MONTH(R362),INT((R362-2)/7),YEAR(R362)*4+ROUNDUP(MONTH(R362)/3)))</f>
        <v/>
      </c>
      <c r="P362">
        <f>IF($R362="","",IF($R363="",1,IF(O362&lt;&gt;O363,1,0)))</f>
        <v/>
      </c>
      <c r="Q362">
        <f>IF(P362=1,SUM($P$7:P362),"")</f>
        <v/>
      </c>
      <c r="R362">
        <f>IF($A362="","",IF(ISNUMBER($A362),$A362,IFERROR(DATEVALUE($A362),NA())))</f>
        <v/>
      </c>
      <c r="S362" s="7">
        <f>IFERROR(INDEX($R$7:$R$60000,MATCH(ROW()-6,$Q$7:$Q$60000,0)),"")</f>
        <v/>
      </c>
      <c r="T362">
        <f>IFERROR(INDEX($B$7:$B$60000,MATCH(ROW()-6,$Q$7:$Q$60000,0)),"")</f>
        <v/>
      </c>
      <c r="U362">
        <f>IFERROR(INDEX($C$7:$C$60000,MATCH(ROW()-6,$Q$7:$Q$60000,0)),"")</f>
        <v/>
      </c>
      <c r="V362">
        <f>IFERROR(INDEX($D$7:$D$60000,MATCH(ROW()-6,$Q$7:$Q$60000,0)),"")</f>
        <v/>
      </c>
      <c r="W362">
        <f>IFERROR(INDEX($E$7:$E$60000,MATCH(ROW()-6,$Q$7:$Q$60000,0)),"")</f>
        <v/>
      </c>
      <c r="X362">
        <f>IFERROR(INDEX($F$7:$F$60000,MATCH(ROW()-6,$Q$7:$Q$60000,0)),"")</f>
        <v/>
      </c>
      <c r="Y362">
        <f>IFERROR(INDEX($G$7:$G$60000,MATCH(ROW()-6,$Q$7:$Q$60000,0)),"")</f>
        <v/>
      </c>
      <c r="Z362">
        <f>IFERROR(INDEX($H$7:$H$60000,MATCH(ROW()-6,$Q$7:$Q$60000,0)),"")</f>
        <v/>
      </c>
      <c r="AA362">
        <f>IFERROR(INDEX($I$7:$I$60000,MATCH(ROW()-6,$Q$7:$Q$60000,0)),"")</f>
        <v/>
      </c>
      <c r="AB362">
        <f>IFERROR(INDEX($J$7:$J$60000,MATCH(ROW()-6,$Q$7:$Q$60000,0)),"")</f>
        <v/>
      </c>
      <c r="AC362">
        <f>IFERROR(INDEX($K$7:$K$60000,MATCH(ROW()-6,$Q$7:$Q$60000,0)),"")</f>
        <v/>
      </c>
      <c r="AD362">
        <f>IFERROR(INDEX($L$7:$L$60000,MATCH(ROW()-6,$Q$7:$Q$60000,0)),"")</f>
        <v/>
      </c>
      <c r="AE362">
        <f>IFERROR(INDEX($M$7:$M$60000,MATCH(ROW()-6,$Q$7:$Q$60000,0)),"")</f>
        <v/>
      </c>
      <c r="AF362">
        <f>IFERROR(INDEX($N$7:$N$60000,MATCH(ROW()-6,$Q$7:$Q$60000,0)),"")</f>
        <v/>
      </c>
      <c r="AH362" s="9">
        <f>IF(OR($S362="",$S361=""),"",LN($T362/$T361))</f>
        <v/>
      </c>
      <c r="AI362" s="9">
        <f>IF(OR($S362="",$S361=""),"",$C$2*LN(U362/U361))</f>
        <v/>
      </c>
      <c r="AJ362" s="9">
        <f>IF(OR($S362="",$S361=""),"",$D$2*(V362-V361))</f>
        <v/>
      </c>
      <c r="AK362" s="9">
        <f>IF(OR($S362="",$S361=""),"",$E$2*(W362-W361))</f>
        <v/>
      </c>
      <c r="AL362" s="9">
        <f>IF(OR($S362="",$S361=""),"",$F$2*LN(X362/X361))</f>
        <v/>
      </c>
      <c r="AM362" s="9">
        <f>IF(OR($S362="",$S361=""),"",$G$2*(Y362-Y361))</f>
        <v/>
      </c>
      <c r="AN362" s="9">
        <f>IF(OR($S362="",$S361=""),"",$H$2*LN(Z362/Z361))</f>
        <v/>
      </c>
      <c r="AO362" s="9">
        <f>IF(OR($S362="",$S361=""),"",$I$2*(AA362-AA361))</f>
        <v/>
      </c>
      <c r="AP362" s="9">
        <f>IF(OR($S362="",$S361=""),"",$J$2*LN(AB362/AB361))</f>
        <v/>
      </c>
      <c r="AQ362" s="9">
        <f>IF(OR($S362="",$S361=""),"",$K$2*(AC362-AC361))</f>
        <v/>
      </c>
      <c r="AR362" s="9">
        <f>IF(OR($S362="",$S361=""),"",$L$2*LN(AD362/AD361))</f>
        <v/>
      </c>
      <c r="AS362" s="9">
        <f>IF(OR($S362="",$S361=""),"",$M$2*LN(AE362/AE361))</f>
        <v/>
      </c>
      <c r="AT362" s="9">
        <f>IF(OR($S362="",$S361=""),"",$N$2*LN(AF362/AF361))</f>
        <v/>
      </c>
      <c r="AV362" s="9">
        <f>IF($AH362="","",$AY$16+$AY$4*AI362+$AY$5*AJ362+$AY$6*AK362+$AY$7*AL362+$AY$8*AM362+$AY$9*AN362+$AY$10*AO362+$AY$11*AP362+$AY$12*AQ362+$AY$13*AR362+$AY$14*AS362+$AY$15*AT362)</f>
        <v/>
      </c>
      <c r="BC362" s="10">
        <f>IF((ROW()-6)&lt;=$Q$3,INDEX(LINEST(AH303:AH362,AI303:AT362,TRUE,TRUE),1,13)*$Q$4,"")</f>
        <v/>
      </c>
      <c r="BD362" s="9">
        <f>IF((ROW()-6)&lt;=$Q$3,INDEX(LINEST(AH303:AH362,AI303:AT362,TRUE,TRUE),1,12),"")</f>
        <v/>
      </c>
      <c r="BE362" s="9">
        <f>IF((ROW()-6)&lt;=$Q$3,INDEX(LINEST(AH303:AH362,AI303:AT362,TRUE,TRUE),1,11),"")</f>
        <v/>
      </c>
      <c r="BF362" s="9">
        <f>IF((ROW()-6)&lt;=$Q$3,INDEX(LINEST(AH303:AH362,AI303:AT362,TRUE,TRUE),1,10),"")</f>
        <v/>
      </c>
      <c r="BG362" s="9">
        <f>IF((ROW()-6)&lt;=$Q$3,INDEX(LINEST(AH303:AH362,AI303:AT362,TRUE,TRUE),1,9),"")</f>
        <v/>
      </c>
      <c r="BH362" s="9">
        <f>IF((ROW()-6)&lt;=$Q$3,INDEX(LINEST(AH303:AH362,AI303:AT362,TRUE,TRUE),1,8),"")</f>
        <v/>
      </c>
      <c r="BI362" s="9">
        <f>IF((ROW()-6)&lt;=$Q$3,INDEX(LINEST(AH303:AH362,AI303:AT362,TRUE,TRUE),1,7),"")</f>
        <v/>
      </c>
      <c r="BJ362" s="9">
        <f>IF((ROW()-6)&lt;=$Q$3,INDEX(LINEST(AH303:AH362,AI303:AT362,TRUE,TRUE),1,6),"")</f>
        <v/>
      </c>
      <c r="BK362" s="9">
        <f>IF((ROW()-6)&lt;=$Q$3,INDEX(LINEST(AH303:AH362,AI303:AT362,TRUE,TRUE),1,5),"")</f>
        <v/>
      </c>
      <c r="BL362" s="9">
        <f>IF((ROW()-6)&lt;=$Q$3,INDEX(LINEST(AH303:AH362,AI303:AT362,TRUE,TRUE),1,4),"")</f>
        <v/>
      </c>
      <c r="BM362" s="9">
        <f>IF((ROW()-6)&lt;=$Q$3,INDEX(LINEST(AH303:AH362,AI303:AT362,TRUE,TRUE),1,3),"")</f>
        <v/>
      </c>
      <c r="BN362" s="9">
        <f>IF((ROW()-6)&lt;=$Q$3,INDEX(LINEST(AH303:AH362,AI303:AT362,TRUE,TRUE),1,2),"")</f>
        <v/>
      </c>
      <c r="BO362" s="9">
        <f>IF((ROW()-6)&lt;=$Q$3,INDEX(LINEST(AH303:AH362,AI303:AT362,TRUE,TRUE),1,1),"")</f>
        <v/>
      </c>
      <c r="BP362" s="10">
        <f>IF((ROW()-6)&lt;=$Q$3,INDEX(LINEST(AH303:AH362,AI303:AT362,TRUE,TRUE),3,1),"")</f>
        <v/>
      </c>
      <c r="BR362" s="9">
        <f>IF(AND((ROW()-6)&lt;=$Q$3,ISNUMBER(BC361)),BC361/$Q$4+BD361*AI362+BE361*AJ362+BF361*AK362+BG361*AL362+BH361*AM362+BI361*AN362+BJ361*AO362+BK361*AP362+BL361*AQ362+BM361*AR362+BN361*AS362+BO361*AT362,"")</f>
        <v/>
      </c>
      <c r="BS362">
        <f>IF(ISNUMBER(BR362),AVERAGE(AH302:AH361),"")</f>
        <v/>
      </c>
      <c r="BT362">
        <f>IF(ISNUMBER(BR362),(AH362-BR362)^2,"")</f>
        <v/>
      </c>
      <c r="BU362">
        <f>IF(ISNUMBER(BR362),AH362^2,"")</f>
        <v/>
      </c>
      <c r="BV362">
        <f>IF(ISNUMBER(BR362),(AH362-BS362)^2,"")</f>
        <v/>
      </c>
    </row>
    <row r="363">
      <c r="O363">
        <f>IF($R363="","",CHOOSE($Q$2,YEAR(R363)*12+MONTH(R363),INT((R363-2)/7),YEAR(R363)*4+ROUNDUP(MONTH(R363)/3)))</f>
        <v/>
      </c>
      <c r="P363">
        <f>IF($R363="","",IF($R364="",1,IF(O363&lt;&gt;O364,1,0)))</f>
        <v/>
      </c>
      <c r="Q363">
        <f>IF(P363=1,SUM($P$7:P363),"")</f>
        <v/>
      </c>
      <c r="R363">
        <f>IF($A363="","",IF(ISNUMBER($A363),$A363,IFERROR(DATEVALUE($A363),NA())))</f>
        <v/>
      </c>
      <c r="S363" s="7">
        <f>IFERROR(INDEX($R$7:$R$60000,MATCH(ROW()-6,$Q$7:$Q$60000,0)),"")</f>
        <v/>
      </c>
      <c r="T363">
        <f>IFERROR(INDEX($B$7:$B$60000,MATCH(ROW()-6,$Q$7:$Q$60000,0)),"")</f>
        <v/>
      </c>
      <c r="U363">
        <f>IFERROR(INDEX($C$7:$C$60000,MATCH(ROW()-6,$Q$7:$Q$60000,0)),"")</f>
        <v/>
      </c>
      <c r="V363">
        <f>IFERROR(INDEX($D$7:$D$60000,MATCH(ROW()-6,$Q$7:$Q$60000,0)),"")</f>
        <v/>
      </c>
      <c r="W363">
        <f>IFERROR(INDEX($E$7:$E$60000,MATCH(ROW()-6,$Q$7:$Q$60000,0)),"")</f>
        <v/>
      </c>
      <c r="X363">
        <f>IFERROR(INDEX($F$7:$F$60000,MATCH(ROW()-6,$Q$7:$Q$60000,0)),"")</f>
        <v/>
      </c>
      <c r="Y363">
        <f>IFERROR(INDEX($G$7:$G$60000,MATCH(ROW()-6,$Q$7:$Q$60000,0)),"")</f>
        <v/>
      </c>
      <c r="Z363">
        <f>IFERROR(INDEX($H$7:$H$60000,MATCH(ROW()-6,$Q$7:$Q$60000,0)),"")</f>
        <v/>
      </c>
      <c r="AA363">
        <f>IFERROR(INDEX($I$7:$I$60000,MATCH(ROW()-6,$Q$7:$Q$60000,0)),"")</f>
        <v/>
      </c>
      <c r="AB363">
        <f>IFERROR(INDEX($J$7:$J$60000,MATCH(ROW()-6,$Q$7:$Q$60000,0)),"")</f>
        <v/>
      </c>
      <c r="AC363">
        <f>IFERROR(INDEX($K$7:$K$60000,MATCH(ROW()-6,$Q$7:$Q$60000,0)),"")</f>
        <v/>
      </c>
      <c r="AD363">
        <f>IFERROR(INDEX($L$7:$L$60000,MATCH(ROW()-6,$Q$7:$Q$60000,0)),"")</f>
        <v/>
      </c>
      <c r="AE363">
        <f>IFERROR(INDEX($M$7:$M$60000,MATCH(ROW()-6,$Q$7:$Q$60000,0)),"")</f>
        <v/>
      </c>
      <c r="AF363">
        <f>IFERROR(INDEX($N$7:$N$60000,MATCH(ROW()-6,$Q$7:$Q$60000,0)),"")</f>
        <v/>
      </c>
      <c r="AH363" s="9">
        <f>IF(OR($S363="",$S362=""),"",LN($T363/$T362))</f>
        <v/>
      </c>
      <c r="AI363" s="9">
        <f>IF(OR($S363="",$S362=""),"",$C$2*LN(U363/U362))</f>
        <v/>
      </c>
      <c r="AJ363" s="9">
        <f>IF(OR($S363="",$S362=""),"",$D$2*(V363-V362))</f>
        <v/>
      </c>
      <c r="AK363" s="9">
        <f>IF(OR($S363="",$S362=""),"",$E$2*(W363-W362))</f>
        <v/>
      </c>
      <c r="AL363" s="9">
        <f>IF(OR($S363="",$S362=""),"",$F$2*LN(X363/X362))</f>
        <v/>
      </c>
      <c r="AM363" s="9">
        <f>IF(OR($S363="",$S362=""),"",$G$2*(Y363-Y362))</f>
        <v/>
      </c>
      <c r="AN363" s="9">
        <f>IF(OR($S363="",$S362=""),"",$H$2*LN(Z363/Z362))</f>
        <v/>
      </c>
      <c r="AO363" s="9">
        <f>IF(OR($S363="",$S362=""),"",$I$2*(AA363-AA362))</f>
        <v/>
      </c>
      <c r="AP363" s="9">
        <f>IF(OR($S363="",$S362=""),"",$J$2*LN(AB363/AB362))</f>
        <v/>
      </c>
      <c r="AQ363" s="9">
        <f>IF(OR($S363="",$S362=""),"",$K$2*(AC363-AC362))</f>
        <v/>
      </c>
      <c r="AR363" s="9">
        <f>IF(OR($S363="",$S362=""),"",$L$2*LN(AD363/AD362))</f>
        <v/>
      </c>
      <c r="AS363" s="9">
        <f>IF(OR($S363="",$S362=""),"",$M$2*LN(AE363/AE362))</f>
        <v/>
      </c>
      <c r="AT363" s="9">
        <f>IF(OR($S363="",$S362=""),"",$N$2*LN(AF363/AF362))</f>
        <v/>
      </c>
      <c r="AV363" s="9">
        <f>IF($AH363="","",$AY$16+$AY$4*AI363+$AY$5*AJ363+$AY$6*AK363+$AY$7*AL363+$AY$8*AM363+$AY$9*AN363+$AY$10*AO363+$AY$11*AP363+$AY$12*AQ363+$AY$13*AR363+$AY$14*AS363+$AY$15*AT363)</f>
        <v/>
      </c>
      <c r="BC363" s="10">
        <f>IF((ROW()-6)&lt;=$Q$3,INDEX(LINEST(AH304:AH363,AI304:AT363,TRUE,TRUE),1,13)*$Q$4,"")</f>
        <v/>
      </c>
      <c r="BD363" s="9">
        <f>IF((ROW()-6)&lt;=$Q$3,INDEX(LINEST(AH304:AH363,AI304:AT363,TRUE,TRUE),1,12),"")</f>
        <v/>
      </c>
      <c r="BE363" s="9">
        <f>IF((ROW()-6)&lt;=$Q$3,INDEX(LINEST(AH304:AH363,AI304:AT363,TRUE,TRUE),1,11),"")</f>
        <v/>
      </c>
      <c r="BF363" s="9">
        <f>IF((ROW()-6)&lt;=$Q$3,INDEX(LINEST(AH304:AH363,AI304:AT363,TRUE,TRUE),1,10),"")</f>
        <v/>
      </c>
      <c r="BG363" s="9">
        <f>IF((ROW()-6)&lt;=$Q$3,INDEX(LINEST(AH304:AH363,AI304:AT363,TRUE,TRUE),1,9),"")</f>
        <v/>
      </c>
      <c r="BH363" s="9">
        <f>IF((ROW()-6)&lt;=$Q$3,INDEX(LINEST(AH304:AH363,AI304:AT363,TRUE,TRUE),1,8),"")</f>
        <v/>
      </c>
      <c r="BI363" s="9">
        <f>IF((ROW()-6)&lt;=$Q$3,INDEX(LINEST(AH304:AH363,AI304:AT363,TRUE,TRUE),1,7),"")</f>
        <v/>
      </c>
      <c r="BJ363" s="9">
        <f>IF((ROW()-6)&lt;=$Q$3,INDEX(LINEST(AH304:AH363,AI304:AT363,TRUE,TRUE),1,6),"")</f>
        <v/>
      </c>
      <c r="BK363" s="9">
        <f>IF((ROW()-6)&lt;=$Q$3,INDEX(LINEST(AH304:AH363,AI304:AT363,TRUE,TRUE),1,5),"")</f>
        <v/>
      </c>
      <c r="BL363" s="9">
        <f>IF((ROW()-6)&lt;=$Q$3,INDEX(LINEST(AH304:AH363,AI304:AT363,TRUE,TRUE),1,4),"")</f>
        <v/>
      </c>
      <c r="BM363" s="9">
        <f>IF((ROW()-6)&lt;=$Q$3,INDEX(LINEST(AH304:AH363,AI304:AT363,TRUE,TRUE),1,3),"")</f>
        <v/>
      </c>
      <c r="BN363" s="9">
        <f>IF((ROW()-6)&lt;=$Q$3,INDEX(LINEST(AH304:AH363,AI304:AT363,TRUE,TRUE),1,2),"")</f>
        <v/>
      </c>
      <c r="BO363" s="9">
        <f>IF((ROW()-6)&lt;=$Q$3,INDEX(LINEST(AH304:AH363,AI304:AT363,TRUE,TRUE),1,1),"")</f>
        <v/>
      </c>
      <c r="BP363" s="10">
        <f>IF((ROW()-6)&lt;=$Q$3,INDEX(LINEST(AH304:AH363,AI304:AT363,TRUE,TRUE),3,1),"")</f>
        <v/>
      </c>
      <c r="BR363" s="9">
        <f>IF(AND((ROW()-6)&lt;=$Q$3,ISNUMBER(BC362)),BC362/$Q$4+BD362*AI363+BE362*AJ363+BF362*AK363+BG362*AL363+BH362*AM363+BI362*AN363+BJ362*AO363+BK362*AP363+BL362*AQ363+BM362*AR363+BN362*AS363+BO362*AT363,"")</f>
        <v/>
      </c>
      <c r="BS363">
        <f>IF(ISNUMBER(BR363),AVERAGE(AH303:AH362),"")</f>
        <v/>
      </c>
      <c r="BT363">
        <f>IF(ISNUMBER(BR363),(AH363-BR363)^2,"")</f>
        <v/>
      </c>
      <c r="BU363">
        <f>IF(ISNUMBER(BR363),AH363^2,"")</f>
        <v/>
      </c>
      <c r="BV363">
        <f>IF(ISNUMBER(BR363),(AH363-BS363)^2,"")</f>
        <v/>
      </c>
    </row>
    <row r="364">
      <c r="O364">
        <f>IF($R364="","",CHOOSE($Q$2,YEAR(R364)*12+MONTH(R364),INT((R364-2)/7),YEAR(R364)*4+ROUNDUP(MONTH(R364)/3)))</f>
        <v/>
      </c>
      <c r="P364">
        <f>IF($R364="","",IF($R365="",1,IF(O364&lt;&gt;O365,1,0)))</f>
        <v/>
      </c>
      <c r="Q364">
        <f>IF(P364=1,SUM($P$7:P364),"")</f>
        <v/>
      </c>
      <c r="R364">
        <f>IF($A364="","",IF(ISNUMBER($A364),$A364,IFERROR(DATEVALUE($A364),NA())))</f>
        <v/>
      </c>
      <c r="S364" s="7">
        <f>IFERROR(INDEX($R$7:$R$60000,MATCH(ROW()-6,$Q$7:$Q$60000,0)),"")</f>
        <v/>
      </c>
      <c r="T364">
        <f>IFERROR(INDEX($B$7:$B$60000,MATCH(ROW()-6,$Q$7:$Q$60000,0)),"")</f>
        <v/>
      </c>
      <c r="U364">
        <f>IFERROR(INDEX($C$7:$C$60000,MATCH(ROW()-6,$Q$7:$Q$60000,0)),"")</f>
        <v/>
      </c>
      <c r="V364">
        <f>IFERROR(INDEX($D$7:$D$60000,MATCH(ROW()-6,$Q$7:$Q$60000,0)),"")</f>
        <v/>
      </c>
      <c r="W364">
        <f>IFERROR(INDEX($E$7:$E$60000,MATCH(ROW()-6,$Q$7:$Q$60000,0)),"")</f>
        <v/>
      </c>
      <c r="X364">
        <f>IFERROR(INDEX($F$7:$F$60000,MATCH(ROW()-6,$Q$7:$Q$60000,0)),"")</f>
        <v/>
      </c>
      <c r="Y364">
        <f>IFERROR(INDEX($G$7:$G$60000,MATCH(ROW()-6,$Q$7:$Q$60000,0)),"")</f>
        <v/>
      </c>
      <c r="Z364">
        <f>IFERROR(INDEX($H$7:$H$60000,MATCH(ROW()-6,$Q$7:$Q$60000,0)),"")</f>
        <v/>
      </c>
      <c r="AA364">
        <f>IFERROR(INDEX($I$7:$I$60000,MATCH(ROW()-6,$Q$7:$Q$60000,0)),"")</f>
        <v/>
      </c>
      <c r="AB364">
        <f>IFERROR(INDEX($J$7:$J$60000,MATCH(ROW()-6,$Q$7:$Q$60000,0)),"")</f>
        <v/>
      </c>
      <c r="AC364">
        <f>IFERROR(INDEX($K$7:$K$60000,MATCH(ROW()-6,$Q$7:$Q$60000,0)),"")</f>
        <v/>
      </c>
      <c r="AD364">
        <f>IFERROR(INDEX($L$7:$L$60000,MATCH(ROW()-6,$Q$7:$Q$60000,0)),"")</f>
        <v/>
      </c>
      <c r="AE364">
        <f>IFERROR(INDEX($M$7:$M$60000,MATCH(ROW()-6,$Q$7:$Q$60000,0)),"")</f>
        <v/>
      </c>
      <c r="AF364">
        <f>IFERROR(INDEX($N$7:$N$60000,MATCH(ROW()-6,$Q$7:$Q$60000,0)),"")</f>
        <v/>
      </c>
      <c r="AH364" s="9">
        <f>IF(OR($S364="",$S363=""),"",LN($T364/$T363))</f>
        <v/>
      </c>
      <c r="AI364" s="9">
        <f>IF(OR($S364="",$S363=""),"",$C$2*LN(U364/U363))</f>
        <v/>
      </c>
      <c r="AJ364" s="9">
        <f>IF(OR($S364="",$S363=""),"",$D$2*(V364-V363))</f>
        <v/>
      </c>
      <c r="AK364" s="9">
        <f>IF(OR($S364="",$S363=""),"",$E$2*(W364-W363))</f>
        <v/>
      </c>
      <c r="AL364" s="9">
        <f>IF(OR($S364="",$S363=""),"",$F$2*LN(X364/X363))</f>
        <v/>
      </c>
      <c r="AM364" s="9">
        <f>IF(OR($S364="",$S363=""),"",$G$2*(Y364-Y363))</f>
        <v/>
      </c>
      <c r="AN364" s="9">
        <f>IF(OR($S364="",$S363=""),"",$H$2*LN(Z364/Z363))</f>
        <v/>
      </c>
      <c r="AO364" s="9">
        <f>IF(OR($S364="",$S363=""),"",$I$2*(AA364-AA363))</f>
        <v/>
      </c>
      <c r="AP364" s="9">
        <f>IF(OR($S364="",$S363=""),"",$J$2*LN(AB364/AB363))</f>
        <v/>
      </c>
      <c r="AQ364" s="9">
        <f>IF(OR($S364="",$S363=""),"",$K$2*(AC364-AC363))</f>
        <v/>
      </c>
      <c r="AR364" s="9">
        <f>IF(OR($S364="",$S363=""),"",$L$2*LN(AD364/AD363))</f>
        <v/>
      </c>
      <c r="AS364" s="9">
        <f>IF(OR($S364="",$S363=""),"",$M$2*LN(AE364/AE363))</f>
        <v/>
      </c>
      <c r="AT364" s="9">
        <f>IF(OR($S364="",$S363=""),"",$N$2*LN(AF364/AF363))</f>
        <v/>
      </c>
      <c r="AV364" s="9">
        <f>IF($AH364="","",$AY$16+$AY$4*AI364+$AY$5*AJ364+$AY$6*AK364+$AY$7*AL364+$AY$8*AM364+$AY$9*AN364+$AY$10*AO364+$AY$11*AP364+$AY$12*AQ364+$AY$13*AR364+$AY$14*AS364+$AY$15*AT364)</f>
        <v/>
      </c>
      <c r="BC364" s="10">
        <f>IF((ROW()-6)&lt;=$Q$3,INDEX(LINEST(AH305:AH364,AI305:AT364,TRUE,TRUE),1,13)*$Q$4,"")</f>
        <v/>
      </c>
      <c r="BD364" s="9">
        <f>IF((ROW()-6)&lt;=$Q$3,INDEX(LINEST(AH305:AH364,AI305:AT364,TRUE,TRUE),1,12),"")</f>
        <v/>
      </c>
      <c r="BE364" s="9">
        <f>IF((ROW()-6)&lt;=$Q$3,INDEX(LINEST(AH305:AH364,AI305:AT364,TRUE,TRUE),1,11),"")</f>
        <v/>
      </c>
      <c r="BF364" s="9">
        <f>IF((ROW()-6)&lt;=$Q$3,INDEX(LINEST(AH305:AH364,AI305:AT364,TRUE,TRUE),1,10),"")</f>
        <v/>
      </c>
      <c r="BG364" s="9">
        <f>IF((ROW()-6)&lt;=$Q$3,INDEX(LINEST(AH305:AH364,AI305:AT364,TRUE,TRUE),1,9),"")</f>
        <v/>
      </c>
      <c r="BH364" s="9">
        <f>IF((ROW()-6)&lt;=$Q$3,INDEX(LINEST(AH305:AH364,AI305:AT364,TRUE,TRUE),1,8),"")</f>
        <v/>
      </c>
      <c r="BI364" s="9">
        <f>IF((ROW()-6)&lt;=$Q$3,INDEX(LINEST(AH305:AH364,AI305:AT364,TRUE,TRUE),1,7),"")</f>
        <v/>
      </c>
      <c r="BJ364" s="9">
        <f>IF((ROW()-6)&lt;=$Q$3,INDEX(LINEST(AH305:AH364,AI305:AT364,TRUE,TRUE),1,6),"")</f>
        <v/>
      </c>
      <c r="BK364" s="9">
        <f>IF((ROW()-6)&lt;=$Q$3,INDEX(LINEST(AH305:AH364,AI305:AT364,TRUE,TRUE),1,5),"")</f>
        <v/>
      </c>
      <c r="BL364" s="9">
        <f>IF((ROW()-6)&lt;=$Q$3,INDEX(LINEST(AH305:AH364,AI305:AT364,TRUE,TRUE),1,4),"")</f>
        <v/>
      </c>
      <c r="BM364" s="9">
        <f>IF((ROW()-6)&lt;=$Q$3,INDEX(LINEST(AH305:AH364,AI305:AT364,TRUE,TRUE),1,3),"")</f>
        <v/>
      </c>
      <c r="BN364" s="9">
        <f>IF((ROW()-6)&lt;=$Q$3,INDEX(LINEST(AH305:AH364,AI305:AT364,TRUE,TRUE),1,2),"")</f>
        <v/>
      </c>
      <c r="BO364" s="9">
        <f>IF((ROW()-6)&lt;=$Q$3,INDEX(LINEST(AH305:AH364,AI305:AT364,TRUE,TRUE),1,1),"")</f>
        <v/>
      </c>
      <c r="BP364" s="10">
        <f>IF((ROW()-6)&lt;=$Q$3,INDEX(LINEST(AH305:AH364,AI305:AT364,TRUE,TRUE),3,1),"")</f>
        <v/>
      </c>
      <c r="BR364" s="9">
        <f>IF(AND((ROW()-6)&lt;=$Q$3,ISNUMBER(BC363)),BC363/$Q$4+BD363*AI364+BE363*AJ364+BF363*AK364+BG363*AL364+BH363*AM364+BI363*AN364+BJ363*AO364+BK363*AP364+BL363*AQ364+BM363*AR364+BN363*AS364+BO363*AT364,"")</f>
        <v/>
      </c>
      <c r="BS364">
        <f>IF(ISNUMBER(BR364),AVERAGE(AH304:AH363),"")</f>
        <v/>
      </c>
      <c r="BT364">
        <f>IF(ISNUMBER(BR364),(AH364-BR364)^2,"")</f>
        <v/>
      </c>
      <c r="BU364">
        <f>IF(ISNUMBER(BR364),AH364^2,"")</f>
        <v/>
      </c>
      <c r="BV364">
        <f>IF(ISNUMBER(BR364),(AH364-BS364)^2,"")</f>
        <v/>
      </c>
    </row>
    <row r="365">
      <c r="O365">
        <f>IF($R365="","",CHOOSE($Q$2,YEAR(R365)*12+MONTH(R365),INT((R365-2)/7),YEAR(R365)*4+ROUNDUP(MONTH(R365)/3)))</f>
        <v/>
      </c>
      <c r="P365">
        <f>IF($R365="","",IF($R366="",1,IF(O365&lt;&gt;O366,1,0)))</f>
        <v/>
      </c>
      <c r="Q365">
        <f>IF(P365=1,SUM($P$7:P365),"")</f>
        <v/>
      </c>
      <c r="R365">
        <f>IF($A365="","",IF(ISNUMBER($A365),$A365,IFERROR(DATEVALUE($A365),NA())))</f>
        <v/>
      </c>
      <c r="S365" s="7">
        <f>IFERROR(INDEX($R$7:$R$60000,MATCH(ROW()-6,$Q$7:$Q$60000,0)),"")</f>
        <v/>
      </c>
      <c r="T365">
        <f>IFERROR(INDEX($B$7:$B$60000,MATCH(ROW()-6,$Q$7:$Q$60000,0)),"")</f>
        <v/>
      </c>
      <c r="U365">
        <f>IFERROR(INDEX($C$7:$C$60000,MATCH(ROW()-6,$Q$7:$Q$60000,0)),"")</f>
        <v/>
      </c>
      <c r="V365">
        <f>IFERROR(INDEX($D$7:$D$60000,MATCH(ROW()-6,$Q$7:$Q$60000,0)),"")</f>
        <v/>
      </c>
      <c r="W365">
        <f>IFERROR(INDEX($E$7:$E$60000,MATCH(ROW()-6,$Q$7:$Q$60000,0)),"")</f>
        <v/>
      </c>
      <c r="X365">
        <f>IFERROR(INDEX($F$7:$F$60000,MATCH(ROW()-6,$Q$7:$Q$60000,0)),"")</f>
        <v/>
      </c>
      <c r="Y365">
        <f>IFERROR(INDEX($G$7:$G$60000,MATCH(ROW()-6,$Q$7:$Q$60000,0)),"")</f>
        <v/>
      </c>
      <c r="Z365">
        <f>IFERROR(INDEX($H$7:$H$60000,MATCH(ROW()-6,$Q$7:$Q$60000,0)),"")</f>
        <v/>
      </c>
      <c r="AA365">
        <f>IFERROR(INDEX($I$7:$I$60000,MATCH(ROW()-6,$Q$7:$Q$60000,0)),"")</f>
        <v/>
      </c>
      <c r="AB365">
        <f>IFERROR(INDEX($J$7:$J$60000,MATCH(ROW()-6,$Q$7:$Q$60000,0)),"")</f>
        <v/>
      </c>
      <c r="AC365">
        <f>IFERROR(INDEX($K$7:$K$60000,MATCH(ROW()-6,$Q$7:$Q$60000,0)),"")</f>
        <v/>
      </c>
      <c r="AD365">
        <f>IFERROR(INDEX($L$7:$L$60000,MATCH(ROW()-6,$Q$7:$Q$60000,0)),"")</f>
        <v/>
      </c>
      <c r="AE365">
        <f>IFERROR(INDEX($M$7:$M$60000,MATCH(ROW()-6,$Q$7:$Q$60000,0)),"")</f>
        <v/>
      </c>
      <c r="AF365">
        <f>IFERROR(INDEX($N$7:$N$60000,MATCH(ROW()-6,$Q$7:$Q$60000,0)),"")</f>
        <v/>
      </c>
      <c r="AH365" s="9">
        <f>IF(OR($S365="",$S364=""),"",LN($T365/$T364))</f>
        <v/>
      </c>
      <c r="AI365" s="9">
        <f>IF(OR($S365="",$S364=""),"",$C$2*LN(U365/U364))</f>
        <v/>
      </c>
      <c r="AJ365" s="9">
        <f>IF(OR($S365="",$S364=""),"",$D$2*(V365-V364))</f>
        <v/>
      </c>
      <c r="AK365" s="9">
        <f>IF(OR($S365="",$S364=""),"",$E$2*(W365-W364))</f>
        <v/>
      </c>
      <c r="AL365" s="9">
        <f>IF(OR($S365="",$S364=""),"",$F$2*LN(X365/X364))</f>
        <v/>
      </c>
      <c r="AM365" s="9">
        <f>IF(OR($S365="",$S364=""),"",$G$2*(Y365-Y364))</f>
        <v/>
      </c>
      <c r="AN365" s="9">
        <f>IF(OR($S365="",$S364=""),"",$H$2*LN(Z365/Z364))</f>
        <v/>
      </c>
      <c r="AO365" s="9">
        <f>IF(OR($S365="",$S364=""),"",$I$2*(AA365-AA364))</f>
        <v/>
      </c>
      <c r="AP365" s="9">
        <f>IF(OR($S365="",$S364=""),"",$J$2*LN(AB365/AB364))</f>
        <v/>
      </c>
      <c r="AQ365" s="9">
        <f>IF(OR($S365="",$S364=""),"",$K$2*(AC365-AC364))</f>
        <v/>
      </c>
      <c r="AR365" s="9">
        <f>IF(OR($S365="",$S364=""),"",$L$2*LN(AD365/AD364))</f>
        <v/>
      </c>
      <c r="AS365" s="9">
        <f>IF(OR($S365="",$S364=""),"",$M$2*LN(AE365/AE364))</f>
        <v/>
      </c>
      <c r="AT365" s="9">
        <f>IF(OR($S365="",$S364=""),"",$N$2*LN(AF365/AF364))</f>
        <v/>
      </c>
      <c r="AV365" s="9">
        <f>IF($AH365="","",$AY$16+$AY$4*AI365+$AY$5*AJ365+$AY$6*AK365+$AY$7*AL365+$AY$8*AM365+$AY$9*AN365+$AY$10*AO365+$AY$11*AP365+$AY$12*AQ365+$AY$13*AR365+$AY$14*AS365+$AY$15*AT365)</f>
        <v/>
      </c>
      <c r="BC365" s="10">
        <f>IF((ROW()-6)&lt;=$Q$3,INDEX(LINEST(AH306:AH365,AI306:AT365,TRUE,TRUE),1,13)*$Q$4,"")</f>
        <v/>
      </c>
      <c r="BD365" s="9">
        <f>IF((ROW()-6)&lt;=$Q$3,INDEX(LINEST(AH306:AH365,AI306:AT365,TRUE,TRUE),1,12),"")</f>
        <v/>
      </c>
      <c r="BE365" s="9">
        <f>IF((ROW()-6)&lt;=$Q$3,INDEX(LINEST(AH306:AH365,AI306:AT365,TRUE,TRUE),1,11),"")</f>
        <v/>
      </c>
      <c r="BF365" s="9">
        <f>IF((ROW()-6)&lt;=$Q$3,INDEX(LINEST(AH306:AH365,AI306:AT365,TRUE,TRUE),1,10),"")</f>
        <v/>
      </c>
      <c r="BG365" s="9">
        <f>IF((ROW()-6)&lt;=$Q$3,INDEX(LINEST(AH306:AH365,AI306:AT365,TRUE,TRUE),1,9),"")</f>
        <v/>
      </c>
      <c r="BH365" s="9">
        <f>IF((ROW()-6)&lt;=$Q$3,INDEX(LINEST(AH306:AH365,AI306:AT365,TRUE,TRUE),1,8),"")</f>
        <v/>
      </c>
      <c r="BI365" s="9">
        <f>IF((ROW()-6)&lt;=$Q$3,INDEX(LINEST(AH306:AH365,AI306:AT365,TRUE,TRUE),1,7),"")</f>
        <v/>
      </c>
      <c r="BJ365" s="9">
        <f>IF((ROW()-6)&lt;=$Q$3,INDEX(LINEST(AH306:AH365,AI306:AT365,TRUE,TRUE),1,6),"")</f>
        <v/>
      </c>
      <c r="BK365" s="9">
        <f>IF((ROW()-6)&lt;=$Q$3,INDEX(LINEST(AH306:AH365,AI306:AT365,TRUE,TRUE),1,5),"")</f>
        <v/>
      </c>
      <c r="BL365" s="9">
        <f>IF((ROW()-6)&lt;=$Q$3,INDEX(LINEST(AH306:AH365,AI306:AT365,TRUE,TRUE),1,4),"")</f>
        <v/>
      </c>
      <c r="BM365" s="9">
        <f>IF((ROW()-6)&lt;=$Q$3,INDEX(LINEST(AH306:AH365,AI306:AT365,TRUE,TRUE),1,3),"")</f>
        <v/>
      </c>
      <c r="BN365" s="9">
        <f>IF((ROW()-6)&lt;=$Q$3,INDEX(LINEST(AH306:AH365,AI306:AT365,TRUE,TRUE),1,2),"")</f>
        <v/>
      </c>
      <c r="BO365" s="9">
        <f>IF((ROW()-6)&lt;=$Q$3,INDEX(LINEST(AH306:AH365,AI306:AT365,TRUE,TRUE),1,1),"")</f>
        <v/>
      </c>
      <c r="BP365" s="10">
        <f>IF((ROW()-6)&lt;=$Q$3,INDEX(LINEST(AH306:AH365,AI306:AT365,TRUE,TRUE),3,1),"")</f>
        <v/>
      </c>
      <c r="BR365" s="9">
        <f>IF(AND((ROW()-6)&lt;=$Q$3,ISNUMBER(BC364)),BC364/$Q$4+BD364*AI365+BE364*AJ365+BF364*AK365+BG364*AL365+BH364*AM365+BI364*AN365+BJ364*AO365+BK364*AP365+BL364*AQ365+BM364*AR365+BN364*AS365+BO364*AT365,"")</f>
        <v/>
      </c>
      <c r="BS365">
        <f>IF(ISNUMBER(BR365),AVERAGE(AH305:AH364),"")</f>
        <v/>
      </c>
      <c r="BT365">
        <f>IF(ISNUMBER(BR365),(AH365-BR365)^2,"")</f>
        <v/>
      </c>
      <c r="BU365">
        <f>IF(ISNUMBER(BR365),AH365^2,"")</f>
        <v/>
      </c>
      <c r="BV365">
        <f>IF(ISNUMBER(BR365),(AH365-BS365)^2,"")</f>
        <v/>
      </c>
    </row>
    <row r="366">
      <c r="O366">
        <f>IF($R366="","",CHOOSE($Q$2,YEAR(R366)*12+MONTH(R366),INT((R366-2)/7),YEAR(R366)*4+ROUNDUP(MONTH(R366)/3)))</f>
        <v/>
      </c>
      <c r="P366">
        <f>IF($R366="","",IF($R367="",1,IF(O366&lt;&gt;O367,1,0)))</f>
        <v/>
      </c>
      <c r="Q366">
        <f>IF(P366=1,SUM($P$7:P366),"")</f>
        <v/>
      </c>
      <c r="R366">
        <f>IF($A366="","",IF(ISNUMBER($A366),$A366,IFERROR(DATEVALUE($A366),NA())))</f>
        <v/>
      </c>
      <c r="S366" s="7">
        <f>IFERROR(INDEX($R$7:$R$60000,MATCH(ROW()-6,$Q$7:$Q$60000,0)),"")</f>
        <v/>
      </c>
      <c r="T366">
        <f>IFERROR(INDEX($B$7:$B$60000,MATCH(ROW()-6,$Q$7:$Q$60000,0)),"")</f>
        <v/>
      </c>
      <c r="U366">
        <f>IFERROR(INDEX($C$7:$C$60000,MATCH(ROW()-6,$Q$7:$Q$60000,0)),"")</f>
        <v/>
      </c>
      <c r="V366">
        <f>IFERROR(INDEX($D$7:$D$60000,MATCH(ROW()-6,$Q$7:$Q$60000,0)),"")</f>
        <v/>
      </c>
      <c r="W366">
        <f>IFERROR(INDEX($E$7:$E$60000,MATCH(ROW()-6,$Q$7:$Q$60000,0)),"")</f>
        <v/>
      </c>
      <c r="X366">
        <f>IFERROR(INDEX($F$7:$F$60000,MATCH(ROW()-6,$Q$7:$Q$60000,0)),"")</f>
        <v/>
      </c>
      <c r="Y366">
        <f>IFERROR(INDEX($G$7:$G$60000,MATCH(ROW()-6,$Q$7:$Q$60000,0)),"")</f>
        <v/>
      </c>
      <c r="Z366">
        <f>IFERROR(INDEX($H$7:$H$60000,MATCH(ROW()-6,$Q$7:$Q$60000,0)),"")</f>
        <v/>
      </c>
      <c r="AA366">
        <f>IFERROR(INDEX($I$7:$I$60000,MATCH(ROW()-6,$Q$7:$Q$60000,0)),"")</f>
        <v/>
      </c>
      <c r="AB366">
        <f>IFERROR(INDEX($J$7:$J$60000,MATCH(ROW()-6,$Q$7:$Q$60000,0)),"")</f>
        <v/>
      </c>
      <c r="AC366">
        <f>IFERROR(INDEX($K$7:$K$60000,MATCH(ROW()-6,$Q$7:$Q$60000,0)),"")</f>
        <v/>
      </c>
      <c r="AD366">
        <f>IFERROR(INDEX($L$7:$L$60000,MATCH(ROW()-6,$Q$7:$Q$60000,0)),"")</f>
        <v/>
      </c>
      <c r="AE366">
        <f>IFERROR(INDEX($M$7:$M$60000,MATCH(ROW()-6,$Q$7:$Q$60000,0)),"")</f>
        <v/>
      </c>
      <c r="AF366">
        <f>IFERROR(INDEX($N$7:$N$60000,MATCH(ROW()-6,$Q$7:$Q$60000,0)),"")</f>
        <v/>
      </c>
      <c r="AH366" s="9">
        <f>IF(OR($S366="",$S365=""),"",LN($T366/$T365))</f>
        <v/>
      </c>
      <c r="AI366" s="9">
        <f>IF(OR($S366="",$S365=""),"",$C$2*LN(U366/U365))</f>
        <v/>
      </c>
      <c r="AJ366" s="9">
        <f>IF(OR($S366="",$S365=""),"",$D$2*(V366-V365))</f>
        <v/>
      </c>
      <c r="AK366" s="9">
        <f>IF(OR($S366="",$S365=""),"",$E$2*(W366-W365))</f>
        <v/>
      </c>
      <c r="AL366" s="9">
        <f>IF(OR($S366="",$S365=""),"",$F$2*LN(X366/X365))</f>
        <v/>
      </c>
      <c r="AM366" s="9">
        <f>IF(OR($S366="",$S365=""),"",$G$2*(Y366-Y365))</f>
        <v/>
      </c>
      <c r="AN366" s="9">
        <f>IF(OR($S366="",$S365=""),"",$H$2*LN(Z366/Z365))</f>
        <v/>
      </c>
      <c r="AO366" s="9">
        <f>IF(OR($S366="",$S365=""),"",$I$2*(AA366-AA365))</f>
        <v/>
      </c>
      <c r="AP366" s="9">
        <f>IF(OR($S366="",$S365=""),"",$J$2*LN(AB366/AB365))</f>
        <v/>
      </c>
      <c r="AQ366" s="9">
        <f>IF(OR($S366="",$S365=""),"",$K$2*(AC366-AC365))</f>
        <v/>
      </c>
      <c r="AR366" s="9">
        <f>IF(OR($S366="",$S365=""),"",$L$2*LN(AD366/AD365))</f>
        <v/>
      </c>
      <c r="AS366" s="9">
        <f>IF(OR($S366="",$S365=""),"",$M$2*LN(AE366/AE365))</f>
        <v/>
      </c>
      <c r="AT366" s="9">
        <f>IF(OR($S366="",$S365=""),"",$N$2*LN(AF366/AF365))</f>
        <v/>
      </c>
      <c r="AV366" s="9">
        <f>IF($AH366="","",$AY$16+$AY$4*AI366+$AY$5*AJ366+$AY$6*AK366+$AY$7*AL366+$AY$8*AM366+$AY$9*AN366+$AY$10*AO366+$AY$11*AP366+$AY$12*AQ366+$AY$13*AR366+$AY$14*AS366+$AY$15*AT366)</f>
        <v/>
      </c>
      <c r="BC366" s="10">
        <f>IF((ROW()-6)&lt;=$Q$3,INDEX(LINEST(AH307:AH366,AI307:AT366,TRUE,TRUE),1,13)*$Q$4,"")</f>
        <v/>
      </c>
      <c r="BD366" s="9">
        <f>IF((ROW()-6)&lt;=$Q$3,INDEX(LINEST(AH307:AH366,AI307:AT366,TRUE,TRUE),1,12),"")</f>
        <v/>
      </c>
      <c r="BE366" s="9">
        <f>IF((ROW()-6)&lt;=$Q$3,INDEX(LINEST(AH307:AH366,AI307:AT366,TRUE,TRUE),1,11),"")</f>
        <v/>
      </c>
      <c r="BF366" s="9">
        <f>IF((ROW()-6)&lt;=$Q$3,INDEX(LINEST(AH307:AH366,AI307:AT366,TRUE,TRUE),1,10),"")</f>
        <v/>
      </c>
      <c r="BG366" s="9">
        <f>IF((ROW()-6)&lt;=$Q$3,INDEX(LINEST(AH307:AH366,AI307:AT366,TRUE,TRUE),1,9),"")</f>
        <v/>
      </c>
      <c r="BH366" s="9">
        <f>IF((ROW()-6)&lt;=$Q$3,INDEX(LINEST(AH307:AH366,AI307:AT366,TRUE,TRUE),1,8),"")</f>
        <v/>
      </c>
      <c r="BI366" s="9">
        <f>IF((ROW()-6)&lt;=$Q$3,INDEX(LINEST(AH307:AH366,AI307:AT366,TRUE,TRUE),1,7),"")</f>
        <v/>
      </c>
      <c r="BJ366" s="9">
        <f>IF((ROW()-6)&lt;=$Q$3,INDEX(LINEST(AH307:AH366,AI307:AT366,TRUE,TRUE),1,6),"")</f>
        <v/>
      </c>
      <c r="BK366" s="9">
        <f>IF((ROW()-6)&lt;=$Q$3,INDEX(LINEST(AH307:AH366,AI307:AT366,TRUE,TRUE),1,5),"")</f>
        <v/>
      </c>
      <c r="BL366" s="9">
        <f>IF((ROW()-6)&lt;=$Q$3,INDEX(LINEST(AH307:AH366,AI307:AT366,TRUE,TRUE),1,4),"")</f>
        <v/>
      </c>
      <c r="BM366" s="9">
        <f>IF((ROW()-6)&lt;=$Q$3,INDEX(LINEST(AH307:AH366,AI307:AT366,TRUE,TRUE),1,3),"")</f>
        <v/>
      </c>
      <c r="BN366" s="9">
        <f>IF((ROW()-6)&lt;=$Q$3,INDEX(LINEST(AH307:AH366,AI307:AT366,TRUE,TRUE),1,2),"")</f>
        <v/>
      </c>
      <c r="BO366" s="9">
        <f>IF((ROW()-6)&lt;=$Q$3,INDEX(LINEST(AH307:AH366,AI307:AT366,TRUE,TRUE),1,1),"")</f>
        <v/>
      </c>
      <c r="BP366" s="10">
        <f>IF((ROW()-6)&lt;=$Q$3,INDEX(LINEST(AH307:AH366,AI307:AT366,TRUE,TRUE),3,1),"")</f>
        <v/>
      </c>
      <c r="BR366" s="9">
        <f>IF(AND((ROW()-6)&lt;=$Q$3,ISNUMBER(BC365)),BC365/$Q$4+BD365*AI366+BE365*AJ366+BF365*AK366+BG365*AL366+BH365*AM366+BI365*AN366+BJ365*AO366+BK365*AP366+BL365*AQ366+BM365*AR366+BN365*AS366+BO365*AT366,"")</f>
        <v/>
      </c>
      <c r="BS366">
        <f>IF(ISNUMBER(BR366),AVERAGE(AH306:AH365),"")</f>
        <v/>
      </c>
      <c r="BT366">
        <f>IF(ISNUMBER(BR366),(AH366-BR366)^2,"")</f>
        <v/>
      </c>
      <c r="BU366">
        <f>IF(ISNUMBER(BR366),AH366^2,"")</f>
        <v/>
      </c>
      <c r="BV366">
        <f>IF(ISNUMBER(BR366),(AH366-BS366)^2,"")</f>
        <v/>
      </c>
    </row>
    <row r="367">
      <c r="O367">
        <f>IF($R367="","",CHOOSE($Q$2,YEAR(R367)*12+MONTH(R367),INT((R367-2)/7),YEAR(R367)*4+ROUNDUP(MONTH(R367)/3)))</f>
        <v/>
      </c>
      <c r="P367">
        <f>IF($R367="","",IF($R368="",1,IF(O367&lt;&gt;O368,1,0)))</f>
        <v/>
      </c>
      <c r="Q367">
        <f>IF(P367=1,SUM($P$7:P367),"")</f>
        <v/>
      </c>
      <c r="R367">
        <f>IF($A367="","",IF(ISNUMBER($A367),$A367,IFERROR(DATEVALUE($A367),NA())))</f>
        <v/>
      </c>
      <c r="S367" s="7">
        <f>IFERROR(INDEX($R$7:$R$60000,MATCH(ROW()-6,$Q$7:$Q$60000,0)),"")</f>
        <v/>
      </c>
      <c r="T367">
        <f>IFERROR(INDEX($B$7:$B$60000,MATCH(ROW()-6,$Q$7:$Q$60000,0)),"")</f>
        <v/>
      </c>
      <c r="U367">
        <f>IFERROR(INDEX($C$7:$C$60000,MATCH(ROW()-6,$Q$7:$Q$60000,0)),"")</f>
        <v/>
      </c>
      <c r="V367">
        <f>IFERROR(INDEX($D$7:$D$60000,MATCH(ROW()-6,$Q$7:$Q$60000,0)),"")</f>
        <v/>
      </c>
      <c r="W367">
        <f>IFERROR(INDEX($E$7:$E$60000,MATCH(ROW()-6,$Q$7:$Q$60000,0)),"")</f>
        <v/>
      </c>
      <c r="X367">
        <f>IFERROR(INDEX($F$7:$F$60000,MATCH(ROW()-6,$Q$7:$Q$60000,0)),"")</f>
        <v/>
      </c>
      <c r="Y367">
        <f>IFERROR(INDEX($G$7:$G$60000,MATCH(ROW()-6,$Q$7:$Q$60000,0)),"")</f>
        <v/>
      </c>
      <c r="Z367">
        <f>IFERROR(INDEX($H$7:$H$60000,MATCH(ROW()-6,$Q$7:$Q$60000,0)),"")</f>
        <v/>
      </c>
      <c r="AA367">
        <f>IFERROR(INDEX($I$7:$I$60000,MATCH(ROW()-6,$Q$7:$Q$60000,0)),"")</f>
        <v/>
      </c>
      <c r="AB367">
        <f>IFERROR(INDEX($J$7:$J$60000,MATCH(ROW()-6,$Q$7:$Q$60000,0)),"")</f>
        <v/>
      </c>
      <c r="AC367">
        <f>IFERROR(INDEX($K$7:$K$60000,MATCH(ROW()-6,$Q$7:$Q$60000,0)),"")</f>
        <v/>
      </c>
      <c r="AD367">
        <f>IFERROR(INDEX($L$7:$L$60000,MATCH(ROW()-6,$Q$7:$Q$60000,0)),"")</f>
        <v/>
      </c>
      <c r="AE367">
        <f>IFERROR(INDEX($M$7:$M$60000,MATCH(ROW()-6,$Q$7:$Q$60000,0)),"")</f>
        <v/>
      </c>
      <c r="AF367">
        <f>IFERROR(INDEX($N$7:$N$60000,MATCH(ROW()-6,$Q$7:$Q$60000,0)),"")</f>
        <v/>
      </c>
      <c r="AH367" s="9">
        <f>IF(OR($S367="",$S366=""),"",LN($T367/$T366))</f>
        <v/>
      </c>
      <c r="AI367" s="9">
        <f>IF(OR($S367="",$S366=""),"",$C$2*LN(U367/U366))</f>
        <v/>
      </c>
      <c r="AJ367" s="9">
        <f>IF(OR($S367="",$S366=""),"",$D$2*(V367-V366))</f>
        <v/>
      </c>
      <c r="AK367" s="9">
        <f>IF(OR($S367="",$S366=""),"",$E$2*(W367-W366))</f>
        <v/>
      </c>
      <c r="AL367" s="9">
        <f>IF(OR($S367="",$S366=""),"",$F$2*LN(X367/X366))</f>
        <v/>
      </c>
      <c r="AM367" s="9">
        <f>IF(OR($S367="",$S366=""),"",$G$2*(Y367-Y366))</f>
        <v/>
      </c>
      <c r="AN367" s="9">
        <f>IF(OR($S367="",$S366=""),"",$H$2*LN(Z367/Z366))</f>
        <v/>
      </c>
      <c r="AO367" s="9">
        <f>IF(OR($S367="",$S366=""),"",$I$2*(AA367-AA366))</f>
        <v/>
      </c>
      <c r="AP367" s="9">
        <f>IF(OR($S367="",$S366=""),"",$J$2*LN(AB367/AB366))</f>
        <v/>
      </c>
      <c r="AQ367" s="9">
        <f>IF(OR($S367="",$S366=""),"",$K$2*(AC367-AC366))</f>
        <v/>
      </c>
      <c r="AR367" s="9">
        <f>IF(OR($S367="",$S366=""),"",$L$2*LN(AD367/AD366))</f>
        <v/>
      </c>
      <c r="AS367" s="9">
        <f>IF(OR($S367="",$S366=""),"",$M$2*LN(AE367/AE366))</f>
        <v/>
      </c>
      <c r="AT367" s="9">
        <f>IF(OR($S367="",$S366=""),"",$N$2*LN(AF367/AF366))</f>
        <v/>
      </c>
      <c r="AV367" s="9">
        <f>IF($AH367="","",$AY$16+$AY$4*AI367+$AY$5*AJ367+$AY$6*AK367+$AY$7*AL367+$AY$8*AM367+$AY$9*AN367+$AY$10*AO367+$AY$11*AP367+$AY$12*AQ367+$AY$13*AR367+$AY$14*AS367+$AY$15*AT367)</f>
        <v/>
      </c>
      <c r="BC367" s="10">
        <f>IF((ROW()-6)&lt;=$Q$3,INDEX(LINEST(AH308:AH367,AI308:AT367,TRUE,TRUE),1,13)*$Q$4,"")</f>
        <v/>
      </c>
      <c r="BD367" s="9">
        <f>IF((ROW()-6)&lt;=$Q$3,INDEX(LINEST(AH308:AH367,AI308:AT367,TRUE,TRUE),1,12),"")</f>
        <v/>
      </c>
      <c r="BE367" s="9">
        <f>IF((ROW()-6)&lt;=$Q$3,INDEX(LINEST(AH308:AH367,AI308:AT367,TRUE,TRUE),1,11),"")</f>
        <v/>
      </c>
      <c r="BF367" s="9">
        <f>IF((ROW()-6)&lt;=$Q$3,INDEX(LINEST(AH308:AH367,AI308:AT367,TRUE,TRUE),1,10),"")</f>
        <v/>
      </c>
      <c r="BG367" s="9">
        <f>IF((ROW()-6)&lt;=$Q$3,INDEX(LINEST(AH308:AH367,AI308:AT367,TRUE,TRUE),1,9),"")</f>
        <v/>
      </c>
      <c r="BH367" s="9">
        <f>IF((ROW()-6)&lt;=$Q$3,INDEX(LINEST(AH308:AH367,AI308:AT367,TRUE,TRUE),1,8),"")</f>
        <v/>
      </c>
      <c r="BI367" s="9">
        <f>IF((ROW()-6)&lt;=$Q$3,INDEX(LINEST(AH308:AH367,AI308:AT367,TRUE,TRUE),1,7),"")</f>
        <v/>
      </c>
      <c r="BJ367" s="9">
        <f>IF((ROW()-6)&lt;=$Q$3,INDEX(LINEST(AH308:AH367,AI308:AT367,TRUE,TRUE),1,6),"")</f>
        <v/>
      </c>
      <c r="BK367" s="9">
        <f>IF((ROW()-6)&lt;=$Q$3,INDEX(LINEST(AH308:AH367,AI308:AT367,TRUE,TRUE),1,5),"")</f>
        <v/>
      </c>
      <c r="BL367" s="9">
        <f>IF((ROW()-6)&lt;=$Q$3,INDEX(LINEST(AH308:AH367,AI308:AT367,TRUE,TRUE),1,4),"")</f>
        <v/>
      </c>
      <c r="BM367" s="9">
        <f>IF((ROW()-6)&lt;=$Q$3,INDEX(LINEST(AH308:AH367,AI308:AT367,TRUE,TRUE),1,3),"")</f>
        <v/>
      </c>
      <c r="BN367" s="9">
        <f>IF((ROW()-6)&lt;=$Q$3,INDEX(LINEST(AH308:AH367,AI308:AT367,TRUE,TRUE),1,2),"")</f>
        <v/>
      </c>
      <c r="BO367" s="9">
        <f>IF((ROW()-6)&lt;=$Q$3,INDEX(LINEST(AH308:AH367,AI308:AT367,TRUE,TRUE),1,1),"")</f>
        <v/>
      </c>
      <c r="BP367" s="10">
        <f>IF((ROW()-6)&lt;=$Q$3,INDEX(LINEST(AH308:AH367,AI308:AT367,TRUE,TRUE),3,1),"")</f>
        <v/>
      </c>
      <c r="BR367" s="9">
        <f>IF(AND((ROW()-6)&lt;=$Q$3,ISNUMBER(BC366)),BC366/$Q$4+BD366*AI367+BE366*AJ367+BF366*AK367+BG366*AL367+BH366*AM367+BI366*AN367+BJ366*AO367+BK366*AP367+BL366*AQ367+BM366*AR367+BN366*AS367+BO366*AT367,"")</f>
        <v/>
      </c>
      <c r="BS367">
        <f>IF(ISNUMBER(BR367),AVERAGE(AH307:AH366),"")</f>
        <v/>
      </c>
      <c r="BT367">
        <f>IF(ISNUMBER(BR367),(AH367-BR367)^2,"")</f>
        <v/>
      </c>
      <c r="BU367">
        <f>IF(ISNUMBER(BR367),AH367^2,"")</f>
        <v/>
      </c>
      <c r="BV367">
        <f>IF(ISNUMBER(BR367),(AH367-BS367)^2,"")</f>
        <v/>
      </c>
    </row>
    <row r="368">
      <c r="O368">
        <f>IF($R368="","",CHOOSE($Q$2,YEAR(R368)*12+MONTH(R368),INT((R368-2)/7),YEAR(R368)*4+ROUNDUP(MONTH(R368)/3)))</f>
        <v/>
      </c>
      <c r="P368">
        <f>IF($R368="","",IF($R369="",1,IF(O368&lt;&gt;O369,1,0)))</f>
        <v/>
      </c>
      <c r="Q368">
        <f>IF(P368=1,SUM($P$7:P368),"")</f>
        <v/>
      </c>
      <c r="R368">
        <f>IF($A368="","",IF(ISNUMBER($A368),$A368,IFERROR(DATEVALUE($A368),NA())))</f>
        <v/>
      </c>
      <c r="S368" s="7">
        <f>IFERROR(INDEX($R$7:$R$60000,MATCH(ROW()-6,$Q$7:$Q$60000,0)),"")</f>
        <v/>
      </c>
      <c r="T368">
        <f>IFERROR(INDEX($B$7:$B$60000,MATCH(ROW()-6,$Q$7:$Q$60000,0)),"")</f>
        <v/>
      </c>
      <c r="U368">
        <f>IFERROR(INDEX($C$7:$C$60000,MATCH(ROW()-6,$Q$7:$Q$60000,0)),"")</f>
        <v/>
      </c>
      <c r="V368">
        <f>IFERROR(INDEX($D$7:$D$60000,MATCH(ROW()-6,$Q$7:$Q$60000,0)),"")</f>
        <v/>
      </c>
      <c r="W368">
        <f>IFERROR(INDEX($E$7:$E$60000,MATCH(ROW()-6,$Q$7:$Q$60000,0)),"")</f>
        <v/>
      </c>
      <c r="X368">
        <f>IFERROR(INDEX($F$7:$F$60000,MATCH(ROW()-6,$Q$7:$Q$60000,0)),"")</f>
        <v/>
      </c>
      <c r="Y368">
        <f>IFERROR(INDEX($G$7:$G$60000,MATCH(ROW()-6,$Q$7:$Q$60000,0)),"")</f>
        <v/>
      </c>
      <c r="Z368">
        <f>IFERROR(INDEX($H$7:$H$60000,MATCH(ROW()-6,$Q$7:$Q$60000,0)),"")</f>
        <v/>
      </c>
      <c r="AA368">
        <f>IFERROR(INDEX($I$7:$I$60000,MATCH(ROW()-6,$Q$7:$Q$60000,0)),"")</f>
        <v/>
      </c>
      <c r="AB368">
        <f>IFERROR(INDEX($J$7:$J$60000,MATCH(ROW()-6,$Q$7:$Q$60000,0)),"")</f>
        <v/>
      </c>
      <c r="AC368">
        <f>IFERROR(INDEX($K$7:$K$60000,MATCH(ROW()-6,$Q$7:$Q$60000,0)),"")</f>
        <v/>
      </c>
      <c r="AD368">
        <f>IFERROR(INDEX($L$7:$L$60000,MATCH(ROW()-6,$Q$7:$Q$60000,0)),"")</f>
        <v/>
      </c>
      <c r="AE368">
        <f>IFERROR(INDEX($M$7:$M$60000,MATCH(ROW()-6,$Q$7:$Q$60000,0)),"")</f>
        <v/>
      </c>
      <c r="AF368">
        <f>IFERROR(INDEX($N$7:$N$60000,MATCH(ROW()-6,$Q$7:$Q$60000,0)),"")</f>
        <v/>
      </c>
      <c r="AH368" s="9">
        <f>IF(OR($S368="",$S367=""),"",LN($T368/$T367))</f>
        <v/>
      </c>
      <c r="AI368" s="9">
        <f>IF(OR($S368="",$S367=""),"",$C$2*LN(U368/U367))</f>
        <v/>
      </c>
      <c r="AJ368" s="9">
        <f>IF(OR($S368="",$S367=""),"",$D$2*(V368-V367))</f>
        <v/>
      </c>
      <c r="AK368" s="9">
        <f>IF(OR($S368="",$S367=""),"",$E$2*(W368-W367))</f>
        <v/>
      </c>
      <c r="AL368" s="9">
        <f>IF(OR($S368="",$S367=""),"",$F$2*LN(X368/X367))</f>
        <v/>
      </c>
      <c r="AM368" s="9">
        <f>IF(OR($S368="",$S367=""),"",$G$2*(Y368-Y367))</f>
        <v/>
      </c>
      <c r="AN368" s="9">
        <f>IF(OR($S368="",$S367=""),"",$H$2*LN(Z368/Z367))</f>
        <v/>
      </c>
      <c r="AO368" s="9">
        <f>IF(OR($S368="",$S367=""),"",$I$2*(AA368-AA367))</f>
        <v/>
      </c>
      <c r="AP368" s="9">
        <f>IF(OR($S368="",$S367=""),"",$J$2*LN(AB368/AB367))</f>
        <v/>
      </c>
      <c r="AQ368" s="9">
        <f>IF(OR($S368="",$S367=""),"",$K$2*(AC368-AC367))</f>
        <v/>
      </c>
      <c r="AR368" s="9">
        <f>IF(OR($S368="",$S367=""),"",$L$2*LN(AD368/AD367))</f>
        <v/>
      </c>
      <c r="AS368" s="9">
        <f>IF(OR($S368="",$S367=""),"",$M$2*LN(AE368/AE367))</f>
        <v/>
      </c>
      <c r="AT368" s="9">
        <f>IF(OR($S368="",$S367=""),"",$N$2*LN(AF368/AF367))</f>
        <v/>
      </c>
      <c r="AV368" s="9">
        <f>IF($AH368="","",$AY$16+$AY$4*AI368+$AY$5*AJ368+$AY$6*AK368+$AY$7*AL368+$AY$8*AM368+$AY$9*AN368+$AY$10*AO368+$AY$11*AP368+$AY$12*AQ368+$AY$13*AR368+$AY$14*AS368+$AY$15*AT368)</f>
        <v/>
      </c>
      <c r="BC368" s="10">
        <f>IF((ROW()-6)&lt;=$Q$3,INDEX(LINEST(AH309:AH368,AI309:AT368,TRUE,TRUE),1,13)*$Q$4,"")</f>
        <v/>
      </c>
      <c r="BD368" s="9">
        <f>IF((ROW()-6)&lt;=$Q$3,INDEX(LINEST(AH309:AH368,AI309:AT368,TRUE,TRUE),1,12),"")</f>
        <v/>
      </c>
      <c r="BE368" s="9">
        <f>IF((ROW()-6)&lt;=$Q$3,INDEX(LINEST(AH309:AH368,AI309:AT368,TRUE,TRUE),1,11),"")</f>
        <v/>
      </c>
      <c r="BF368" s="9">
        <f>IF((ROW()-6)&lt;=$Q$3,INDEX(LINEST(AH309:AH368,AI309:AT368,TRUE,TRUE),1,10),"")</f>
        <v/>
      </c>
      <c r="BG368" s="9">
        <f>IF((ROW()-6)&lt;=$Q$3,INDEX(LINEST(AH309:AH368,AI309:AT368,TRUE,TRUE),1,9),"")</f>
        <v/>
      </c>
      <c r="BH368" s="9">
        <f>IF((ROW()-6)&lt;=$Q$3,INDEX(LINEST(AH309:AH368,AI309:AT368,TRUE,TRUE),1,8),"")</f>
        <v/>
      </c>
      <c r="BI368" s="9">
        <f>IF((ROW()-6)&lt;=$Q$3,INDEX(LINEST(AH309:AH368,AI309:AT368,TRUE,TRUE),1,7),"")</f>
        <v/>
      </c>
      <c r="BJ368" s="9">
        <f>IF((ROW()-6)&lt;=$Q$3,INDEX(LINEST(AH309:AH368,AI309:AT368,TRUE,TRUE),1,6),"")</f>
        <v/>
      </c>
      <c r="BK368" s="9">
        <f>IF((ROW()-6)&lt;=$Q$3,INDEX(LINEST(AH309:AH368,AI309:AT368,TRUE,TRUE),1,5),"")</f>
        <v/>
      </c>
      <c r="BL368" s="9">
        <f>IF((ROW()-6)&lt;=$Q$3,INDEX(LINEST(AH309:AH368,AI309:AT368,TRUE,TRUE),1,4),"")</f>
        <v/>
      </c>
      <c r="BM368" s="9">
        <f>IF((ROW()-6)&lt;=$Q$3,INDEX(LINEST(AH309:AH368,AI309:AT368,TRUE,TRUE),1,3),"")</f>
        <v/>
      </c>
      <c r="BN368" s="9">
        <f>IF((ROW()-6)&lt;=$Q$3,INDEX(LINEST(AH309:AH368,AI309:AT368,TRUE,TRUE),1,2),"")</f>
        <v/>
      </c>
      <c r="BO368" s="9">
        <f>IF((ROW()-6)&lt;=$Q$3,INDEX(LINEST(AH309:AH368,AI309:AT368,TRUE,TRUE),1,1),"")</f>
        <v/>
      </c>
      <c r="BP368" s="10">
        <f>IF((ROW()-6)&lt;=$Q$3,INDEX(LINEST(AH309:AH368,AI309:AT368,TRUE,TRUE),3,1),"")</f>
        <v/>
      </c>
      <c r="BR368" s="9">
        <f>IF(AND((ROW()-6)&lt;=$Q$3,ISNUMBER(BC367)),BC367/$Q$4+BD367*AI368+BE367*AJ368+BF367*AK368+BG367*AL368+BH367*AM368+BI367*AN368+BJ367*AO368+BK367*AP368+BL367*AQ368+BM367*AR368+BN367*AS368+BO367*AT368,"")</f>
        <v/>
      </c>
      <c r="BS368">
        <f>IF(ISNUMBER(BR368),AVERAGE(AH308:AH367),"")</f>
        <v/>
      </c>
      <c r="BT368">
        <f>IF(ISNUMBER(BR368),(AH368-BR368)^2,"")</f>
        <v/>
      </c>
      <c r="BU368">
        <f>IF(ISNUMBER(BR368),AH368^2,"")</f>
        <v/>
      </c>
      <c r="BV368">
        <f>IF(ISNUMBER(BR368),(AH368-BS368)^2,"")</f>
        <v/>
      </c>
    </row>
    <row r="369">
      <c r="O369">
        <f>IF($R369="","",CHOOSE($Q$2,YEAR(R369)*12+MONTH(R369),INT((R369-2)/7),YEAR(R369)*4+ROUNDUP(MONTH(R369)/3)))</f>
        <v/>
      </c>
      <c r="P369">
        <f>IF($R369="","",IF($R370="",1,IF(O369&lt;&gt;O370,1,0)))</f>
        <v/>
      </c>
      <c r="Q369">
        <f>IF(P369=1,SUM($P$7:P369),"")</f>
        <v/>
      </c>
      <c r="R369">
        <f>IF($A369="","",IF(ISNUMBER($A369),$A369,IFERROR(DATEVALUE($A369),NA())))</f>
        <v/>
      </c>
      <c r="S369" s="7">
        <f>IFERROR(INDEX($R$7:$R$60000,MATCH(ROW()-6,$Q$7:$Q$60000,0)),"")</f>
        <v/>
      </c>
      <c r="T369">
        <f>IFERROR(INDEX($B$7:$B$60000,MATCH(ROW()-6,$Q$7:$Q$60000,0)),"")</f>
        <v/>
      </c>
      <c r="U369">
        <f>IFERROR(INDEX($C$7:$C$60000,MATCH(ROW()-6,$Q$7:$Q$60000,0)),"")</f>
        <v/>
      </c>
      <c r="V369">
        <f>IFERROR(INDEX($D$7:$D$60000,MATCH(ROW()-6,$Q$7:$Q$60000,0)),"")</f>
        <v/>
      </c>
      <c r="W369">
        <f>IFERROR(INDEX($E$7:$E$60000,MATCH(ROW()-6,$Q$7:$Q$60000,0)),"")</f>
        <v/>
      </c>
      <c r="X369">
        <f>IFERROR(INDEX($F$7:$F$60000,MATCH(ROW()-6,$Q$7:$Q$60000,0)),"")</f>
        <v/>
      </c>
      <c r="Y369">
        <f>IFERROR(INDEX($G$7:$G$60000,MATCH(ROW()-6,$Q$7:$Q$60000,0)),"")</f>
        <v/>
      </c>
      <c r="Z369">
        <f>IFERROR(INDEX($H$7:$H$60000,MATCH(ROW()-6,$Q$7:$Q$60000,0)),"")</f>
        <v/>
      </c>
      <c r="AA369">
        <f>IFERROR(INDEX($I$7:$I$60000,MATCH(ROW()-6,$Q$7:$Q$60000,0)),"")</f>
        <v/>
      </c>
      <c r="AB369">
        <f>IFERROR(INDEX($J$7:$J$60000,MATCH(ROW()-6,$Q$7:$Q$60000,0)),"")</f>
        <v/>
      </c>
      <c r="AC369">
        <f>IFERROR(INDEX($K$7:$K$60000,MATCH(ROW()-6,$Q$7:$Q$60000,0)),"")</f>
        <v/>
      </c>
      <c r="AD369">
        <f>IFERROR(INDEX($L$7:$L$60000,MATCH(ROW()-6,$Q$7:$Q$60000,0)),"")</f>
        <v/>
      </c>
      <c r="AE369">
        <f>IFERROR(INDEX($M$7:$M$60000,MATCH(ROW()-6,$Q$7:$Q$60000,0)),"")</f>
        <v/>
      </c>
      <c r="AF369">
        <f>IFERROR(INDEX($N$7:$N$60000,MATCH(ROW()-6,$Q$7:$Q$60000,0)),"")</f>
        <v/>
      </c>
      <c r="AH369" s="9">
        <f>IF(OR($S369="",$S368=""),"",LN($T369/$T368))</f>
        <v/>
      </c>
      <c r="AI369" s="9">
        <f>IF(OR($S369="",$S368=""),"",$C$2*LN(U369/U368))</f>
        <v/>
      </c>
      <c r="AJ369" s="9">
        <f>IF(OR($S369="",$S368=""),"",$D$2*(V369-V368))</f>
        <v/>
      </c>
      <c r="AK369" s="9">
        <f>IF(OR($S369="",$S368=""),"",$E$2*(W369-W368))</f>
        <v/>
      </c>
      <c r="AL369" s="9">
        <f>IF(OR($S369="",$S368=""),"",$F$2*LN(X369/X368))</f>
        <v/>
      </c>
      <c r="AM369" s="9">
        <f>IF(OR($S369="",$S368=""),"",$G$2*(Y369-Y368))</f>
        <v/>
      </c>
      <c r="AN369" s="9">
        <f>IF(OR($S369="",$S368=""),"",$H$2*LN(Z369/Z368))</f>
        <v/>
      </c>
      <c r="AO369" s="9">
        <f>IF(OR($S369="",$S368=""),"",$I$2*(AA369-AA368))</f>
        <v/>
      </c>
      <c r="AP369" s="9">
        <f>IF(OR($S369="",$S368=""),"",$J$2*LN(AB369/AB368))</f>
        <v/>
      </c>
      <c r="AQ369" s="9">
        <f>IF(OR($S369="",$S368=""),"",$K$2*(AC369-AC368))</f>
        <v/>
      </c>
      <c r="AR369" s="9">
        <f>IF(OR($S369="",$S368=""),"",$L$2*LN(AD369/AD368))</f>
        <v/>
      </c>
      <c r="AS369" s="9">
        <f>IF(OR($S369="",$S368=""),"",$M$2*LN(AE369/AE368))</f>
        <v/>
      </c>
      <c r="AT369" s="9">
        <f>IF(OR($S369="",$S368=""),"",$N$2*LN(AF369/AF368))</f>
        <v/>
      </c>
      <c r="AV369" s="9">
        <f>IF($AH369="","",$AY$16+$AY$4*AI369+$AY$5*AJ369+$AY$6*AK369+$AY$7*AL369+$AY$8*AM369+$AY$9*AN369+$AY$10*AO369+$AY$11*AP369+$AY$12*AQ369+$AY$13*AR369+$AY$14*AS369+$AY$15*AT369)</f>
        <v/>
      </c>
      <c r="BC369" s="10">
        <f>IF((ROW()-6)&lt;=$Q$3,INDEX(LINEST(AH310:AH369,AI310:AT369,TRUE,TRUE),1,13)*$Q$4,"")</f>
        <v/>
      </c>
      <c r="BD369" s="9">
        <f>IF((ROW()-6)&lt;=$Q$3,INDEX(LINEST(AH310:AH369,AI310:AT369,TRUE,TRUE),1,12),"")</f>
        <v/>
      </c>
      <c r="BE369" s="9">
        <f>IF((ROW()-6)&lt;=$Q$3,INDEX(LINEST(AH310:AH369,AI310:AT369,TRUE,TRUE),1,11),"")</f>
        <v/>
      </c>
      <c r="BF369" s="9">
        <f>IF((ROW()-6)&lt;=$Q$3,INDEX(LINEST(AH310:AH369,AI310:AT369,TRUE,TRUE),1,10),"")</f>
        <v/>
      </c>
      <c r="BG369" s="9">
        <f>IF((ROW()-6)&lt;=$Q$3,INDEX(LINEST(AH310:AH369,AI310:AT369,TRUE,TRUE),1,9),"")</f>
        <v/>
      </c>
      <c r="BH369" s="9">
        <f>IF((ROW()-6)&lt;=$Q$3,INDEX(LINEST(AH310:AH369,AI310:AT369,TRUE,TRUE),1,8),"")</f>
        <v/>
      </c>
      <c r="BI369" s="9">
        <f>IF((ROW()-6)&lt;=$Q$3,INDEX(LINEST(AH310:AH369,AI310:AT369,TRUE,TRUE),1,7),"")</f>
        <v/>
      </c>
      <c r="BJ369" s="9">
        <f>IF((ROW()-6)&lt;=$Q$3,INDEX(LINEST(AH310:AH369,AI310:AT369,TRUE,TRUE),1,6),"")</f>
        <v/>
      </c>
      <c r="BK369" s="9">
        <f>IF((ROW()-6)&lt;=$Q$3,INDEX(LINEST(AH310:AH369,AI310:AT369,TRUE,TRUE),1,5),"")</f>
        <v/>
      </c>
      <c r="BL369" s="9">
        <f>IF((ROW()-6)&lt;=$Q$3,INDEX(LINEST(AH310:AH369,AI310:AT369,TRUE,TRUE),1,4),"")</f>
        <v/>
      </c>
      <c r="BM369" s="9">
        <f>IF((ROW()-6)&lt;=$Q$3,INDEX(LINEST(AH310:AH369,AI310:AT369,TRUE,TRUE),1,3),"")</f>
        <v/>
      </c>
      <c r="BN369" s="9">
        <f>IF((ROW()-6)&lt;=$Q$3,INDEX(LINEST(AH310:AH369,AI310:AT369,TRUE,TRUE),1,2),"")</f>
        <v/>
      </c>
      <c r="BO369" s="9">
        <f>IF((ROW()-6)&lt;=$Q$3,INDEX(LINEST(AH310:AH369,AI310:AT369,TRUE,TRUE),1,1),"")</f>
        <v/>
      </c>
      <c r="BP369" s="10">
        <f>IF((ROW()-6)&lt;=$Q$3,INDEX(LINEST(AH310:AH369,AI310:AT369,TRUE,TRUE),3,1),"")</f>
        <v/>
      </c>
      <c r="BR369" s="9">
        <f>IF(AND((ROW()-6)&lt;=$Q$3,ISNUMBER(BC368)),BC368/$Q$4+BD368*AI369+BE368*AJ369+BF368*AK369+BG368*AL369+BH368*AM369+BI368*AN369+BJ368*AO369+BK368*AP369+BL368*AQ369+BM368*AR369+BN368*AS369+BO368*AT369,"")</f>
        <v/>
      </c>
      <c r="BS369">
        <f>IF(ISNUMBER(BR369),AVERAGE(AH309:AH368),"")</f>
        <v/>
      </c>
      <c r="BT369">
        <f>IF(ISNUMBER(BR369),(AH369-BR369)^2,"")</f>
        <v/>
      </c>
      <c r="BU369">
        <f>IF(ISNUMBER(BR369),AH369^2,"")</f>
        <v/>
      </c>
      <c r="BV369">
        <f>IF(ISNUMBER(BR369),(AH369-BS369)^2,"")</f>
        <v/>
      </c>
    </row>
    <row r="370">
      <c r="O370">
        <f>IF($R370="","",CHOOSE($Q$2,YEAR(R370)*12+MONTH(R370),INT((R370-2)/7),YEAR(R370)*4+ROUNDUP(MONTH(R370)/3)))</f>
        <v/>
      </c>
      <c r="P370">
        <f>IF($R370="","",IF($R371="",1,IF(O370&lt;&gt;O371,1,0)))</f>
        <v/>
      </c>
      <c r="Q370">
        <f>IF(P370=1,SUM($P$7:P370),"")</f>
        <v/>
      </c>
      <c r="R370">
        <f>IF($A370="","",IF(ISNUMBER($A370),$A370,IFERROR(DATEVALUE($A370),NA())))</f>
        <v/>
      </c>
      <c r="S370" s="7">
        <f>IFERROR(INDEX($R$7:$R$60000,MATCH(ROW()-6,$Q$7:$Q$60000,0)),"")</f>
        <v/>
      </c>
      <c r="T370">
        <f>IFERROR(INDEX($B$7:$B$60000,MATCH(ROW()-6,$Q$7:$Q$60000,0)),"")</f>
        <v/>
      </c>
      <c r="U370">
        <f>IFERROR(INDEX($C$7:$C$60000,MATCH(ROW()-6,$Q$7:$Q$60000,0)),"")</f>
        <v/>
      </c>
      <c r="V370">
        <f>IFERROR(INDEX($D$7:$D$60000,MATCH(ROW()-6,$Q$7:$Q$60000,0)),"")</f>
        <v/>
      </c>
      <c r="W370">
        <f>IFERROR(INDEX($E$7:$E$60000,MATCH(ROW()-6,$Q$7:$Q$60000,0)),"")</f>
        <v/>
      </c>
      <c r="X370">
        <f>IFERROR(INDEX($F$7:$F$60000,MATCH(ROW()-6,$Q$7:$Q$60000,0)),"")</f>
        <v/>
      </c>
      <c r="Y370">
        <f>IFERROR(INDEX($G$7:$G$60000,MATCH(ROW()-6,$Q$7:$Q$60000,0)),"")</f>
        <v/>
      </c>
      <c r="Z370">
        <f>IFERROR(INDEX($H$7:$H$60000,MATCH(ROW()-6,$Q$7:$Q$60000,0)),"")</f>
        <v/>
      </c>
      <c r="AA370">
        <f>IFERROR(INDEX($I$7:$I$60000,MATCH(ROW()-6,$Q$7:$Q$60000,0)),"")</f>
        <v/>
      </c>
      <c r="AB370">
        <f>IFERROR(INDEX($J$7:$J$60000,MATCH(ROW()-6,$Q$7:$Q$60000,0)),"")</f>
        <v/>
      </c>
      <c r="AC370">
        <f>IFERROR(INDEX($K$7:$K$60000,MATCH(ROW()-6,$Q$7:$Q$60000,0)),"")</f>
        <v/>
      </c>
      <c r="AD370">
        <f>IFERROR(INDEX($L$7:$L$60000,MATCH(ROW()-6,$Q$7:$Q$60000,0)),"")</f>
        <v/>
      </c>
      <c r="AE370">
        <f>IFERROR(INDEX($M$7:$M$60000,MATCH(ROW()-6,$Q$7:$Q$60000,0)),"")</f>
        <v/>
      </c>
      <c r="AF370">
        <f>IFERROR(INDEX($N$7:$N$60000,MATCH(ROW()-6,$Q$7:$Q$60000,0)),"")</f>
        <v/>
      </c>
      <c r="AH370" s="9">
        <f>IF(OR($S370="",$S369=""),"",LN($T370/$T369))</f>
        <v/>
      </c>
      <c r="AI370" s="9">
        <f>IF(OR($S370="",$S369=""),"",$C$2*LN(U370/U369))</f>
        <v/>
      </c>
      <c r="AJ370" s="9">
        <f>IF(OR($S370="",$S369=""),"",$D$2*(V370-V369))</f>
        <v/>
      </c>
      <c r="AK370" s="9">
        <f>IF(OR($S370="",$S369=""),"",$E$2*(W370-W369))</f>
        <v/>
      </c>
      <c r="AL370" s="9">
        <f>IF(OR($S370="",$S369=""),"",$F$2*LN(X370/X369))</f>
        <v/>
      </c>
      <c r="AM370" s="9">
        <f>IF(OR($S370="",$S369=""),"",$G$2*(Y370-Y369))</f>
        <v/>
      </c>
      <c r="AN370" s="9">
        <f>IF(OR($S370="",$S369=""),"",$H$2*LN(Z370/Z369))</f>
        <v/>
      </c>
      <c r="AO370" s="9">
        <f>IF(OR($S370="",$S369=""),"",$I$2*(AA370-AA369))</f>
        <v/>
      </c>
      <c r="AP370" s="9">
        <f>IF(OR($S370="",$S369=""),"",$J$2*LN(AB370/AB369))</f>
        <v/>
      </c>
      <c r="AQ370" s="9">
        <f>IF(OR($S370="",$S369=""),"",$K$2*(AC370-AC369))</f>
        <v/>
      </c>
      <c r="AR370" s="9">
        <f>IF(OR($S370="",$S369=""),"",$L$2*LN(AD370/AD369))</f>
        <v/>
      </c>
      <c r="AS370" s="9">
        <f>IF(OR($S370="",$S369=""),"",$M$2*LN(AE370/AE369))</f>
        <v/>
      </c>
      <c r="AT370" s="9">
        <f>IF(OR($S370="",$S369=""),"",$N$2*LN(AF370/AF369))</f>
        <v/>
      </c>
      <c r="AV370" s="9">
        <f>IF($AH370="","",$AY$16+$AY$4*AI370+$AY$5*AJ370+$AY$6*AK370+$AY$7*AL370+$AY$8*AM370+$AY$9*AN370+$AY$10*AO370+$AY$11*AP370+$AY$12*AQ370+$AY$13*AR370+$AY$14*AS370+$AY$15*AT370)</f>
        <v/>
      </c>
      <c r="BC370" s="10">
        <f>IF((ROW()-6)&lt;=$Q$3,INDEX(LINEST(AH311:AH370,AI311:AT370,TRUE,TRUE),1,13)*$Q$4,"")</f>
        <v/>
      </c>
      <c r="BD370" s="9">
        <f>IF((ROW()-6)&lt;=$Q$3,INDEX(LINEST(AH311:AH370,AI311:AT370,TRUE,TRUE),1,12),"")</f>
        <v/>
      </c>
      <c r="BE370" s="9">
        <f>IF((ROW()-6)&lt;=$Q$3,INDEX(LINEST(AH311:AH370,AI311:AT370,TRUE,TRUE),1,11),"")</f>
        <v/>
      </c>
      <c r="BF370" s="9">
        <f>IF((ROW()-6)&lt;=$Q$3,INDEX(LINEST(AH311:AH370,AI311:AT370,TRUE,TRUE),1,10),"")</f>
        <v/>
      </c>
      <c r="BG370" s="9">
        <f>IF((ROW()-6)&lt;=$Q$3,INDEX(LINEST(AH311:AH370,AI311:AT370,TRUE,TRUE),1,9),"")</f>
        <v/>
      </c>
      <c r="BH370" s="9">
        <f>IF((ROW()-6)&lt;=$Q$3,INDEX(LINEST(AH311:AH370,AI311:AT370,TRUE,TRUE),1,8),"")</f>
        <v/>
      </c>
      <c r="BI370" s="9">
        <f>IF((ROW()-6)&lt;=$Q$3,INDEX(LINEST(AH311:AH370,AI311:AT370,TRUE,TRUE),1,7),"")</f>
        <v/>
      </c>
      <c r="BJ370" s="9">
        <f>IF((ROW()-6)&lt;=$Q$3,INDEX(LINEST(AH311:AH370,AI311:AT370,TRUE,TRUE),1,6),"")</f>
        <v/>
      </c>
      <c r="BK370" s="9">
        <f>IF((ROW()-6)&lt;=$Q$3,INDEX(LINEST(AH311:AH370,AI311:AT370,TRUE,TRUE),1,5),"")</f>
        <v/>
      </c>
      <c r="BL370" s="9">
        <f>IF((ROW()-6)&lt;=$Q$3,INDEX(LINEST(AH311:AH370,AI311:AT370,TRUE,TRUE),1,4),"")</f>
        <v/>
      </c>
      <c r="BM370" s="9">
        <f>IF((ROW()-6)&lt;=$Q$3,INDEX(LINEST(AH311:AH370,AI311:AT370,TRUE,TRUE),1,3),"")</f>
        <v/>
      </c>
      <c r="BN370" s="9">
        <f>IF((ROW()-6)&lt;=$Q$3,INDEX(LINEST(AH311:AH370,AI311:AT370,TRUE,TRUE),1,2),"")</f>
        <v/>
      </c>
      <c r="BO370" s="9">
        <f>IF((ROW()-6)&lt;=$Q$3,INDEX(LINEST(AH311:AH370,AI311:AT370,TRUE,TRUE),1,1),"")</f>
        <v/>
      </c>
      <c r="BP370" s="10">
        <f>IF((ROW()-6)&lt;=$Q$3,INDEX(LINEST(AH311:AH370,AI311:AT370,TRUE,TRUE),3,1),"")</f>
        <v/>
      </c>
      <c r="BR370" s="9">
        <f>IF(AND((ROW()-6)&lt;=$Q$3,ISNUMBER(BC369)),BC369/$Q$4+BD369*AI370+BE369*AJ370+BF369*AK370+BG369*AL370+BH369*AM370+BI369*AN370+BJ369*AO370+BK369*AP370+BL369*AQ370+BM369*AR370+BN369*AS370+BO369*AT370,"")</f>
        <v/>
      </c>
      <c r="BS370">
        <f>IF(ISNUMBER(BR370),AVERAGE(AH310:AH369),"")</f>
        <v/>
      </c>
      <c r="BT370">
        <f>IF(ISNUMBER(BR370),(AH370-BR370)^2,"")</f>
        <v/>
      </c>
      <c r="BU370">
        <f>IF(ISNUMBER(BR370),AH370^2,"")</f>
        <v/>
      </c>
      <c r="BV370">
        <f>IF(ISNUMBER(BR370),(AH370-BS370)^2,"")</f>
        <v/>
      </c>
    </row>
    <row r="371">
      <c r="O371">
        <f>IF($R371="","",CHOOSE($Q$2,YEAR(R371)*12+MONTH(R371),INT((R371-2)/7),YEAR(R371)*4+ROUNDUP(MONTH(R371)/3)))</f>
        <v/>
      </c>
      <c r="P371">
        <f>IF($R371="","",IF($R372="",1,IF(O371&lt;&gt;O372,1,0)))</f>
        <v/>
      </c>
      <c r="Q371">
        <f>IF(P371=1,SUM($P$7:P371),"")</f>
        <v/>
      </c>
      <c r="R371">
        <f>IF($A371="","",IF(ISNUMBER($A371),$A371,IFERROR(DATEVALUE($A371),NA())))</f>
        <v/>
      </c>
      <c r="S371" s="7">
        <f>IFERROR(INDEX($R$7:$R$60000,MATCH(ROW()-6,$Q$7:$Q$60000,0)),"")</f>
        <v/>
      </c>
      <c r="T371">
        <f>IFERROR(INDEX($B$7:$B$60000,MATCH(ROW()-6,$Q$7:$Q$60000,0)),"")</f>
        <v/>
      </c>
      <c r="U371">
        <f>IFERROR(INDEX($C$7:$C$60000,MATCH(ROW()-6,$Q$7:$Q$60000,0)),"")</f>
        <v/>
      </c>
      <c r="V371">
        <f>IFERROR(INDEX($D$7:$D$60000,MATCH(ROW()-6,$Q$7:$Q$60000,0)),"")</f>
        <v/>
      </c>
      <c r="W371">
        <f>IFERROR(INDEX($E$7:$E$60000,MATCH(ROW()-6,$Q$7:$Q$60000,0)),"")</f>
        <v/>
      </c>
      <c r="X371">
        <f>IFERROR(INDEX($F$7:$F$60000,MATCH(ROW()-6,$Q$7:$Q$60000,0)),"")</f>
        <v/>
      </c>
      <c r="Y371">
        <f>IFERROR(INDEX($G$7:$G$60000,MATCH(ROW()-6,$Q$7:$Q$60000,0)),"")</f>
        <v/>
      </c>
      <c r="Z371">
        <f>IFERROR(INDEX($H$7:$H$60000,MATCH(ROW()-6,$Q$7:$Q$60000,0)),"")</f>
        <v/>
      </c>
      <c r="AA371">
        <f>IFERROR(INDEX($I$7:$I$60000,MATCH(ROW()-6,$Q$7:$Q$60000,0)),"")</f>
        <v/>
      </c>
      <c r="AB371">
        <f>IFERROR(INDEX($J$7:$J$60000,MATCH(ROW()-6,$Q$7:$Q$60000,0)),"")</f>
        <v/>
      </c>
      <c r="AC371">
        <f>IFERROR(INDEX($K$7:$K$60000,MATCH(ROW()-6,$Q$7:$Q$60000,0)),"")</f>
        <v/>
      </c>
      <c r="AD371">
        <f>IFERROR(INDEX($L$7:$L$60000,MATCH(ROW()-6,$Q$7:$Q$60000,0)),"")</f>
        <v/>
      </c>
      <c r="AE371">
        <f>IFERROR(INDEX($M$7:$M$60000,MATCH(ROW()-6,$Q$7:$Q$60000,0)),"")</f>
        <v/>
      </c>
      <c r="AF371">
        <f>IFERROR(INDEX($N$7:$N$60000,MATCH(ROW()-6,$Q$7:$Q$60000,0)),"")</f>
        <v/>
      </c>
      <c r="AH371" s="9">
        <f>IF(OR($S371="",$S370=""),"",LN($T371/$T370))</f>
        <v/>
      </c>
      <c r="AI371" s="9">
        <f>IF(OR($S371="",$S370=""),"",$C$2*LN(U371/U370))</f>
        <v/>
      </c>
      <c r="AJ371" s="9">
        <f>IF(OR($S371="",$S370=""),"",$D$2*(V371-V370))</f>
        <v/>
      </c>
      <c r="AK371" s="9">
        <f>IF(OR($S371="",$S370=""),"",$E$2*(W371-W370))</f>
        <v/>
      </c>
      <c r="AL371" s="9">
        <f>IF(OR($S371="",$S370=""),"",$F$2*LN(X371/X370))</f>
        <v/>
      </c>
      <c r="AM371" s="9">
        <f>IF(OR($S371="",$S370=""),"",$G$2*(Y371-Y370))</f>
        <v/>
      </c>
      <c r="AN371" s="9">
        <f>IF(OR($S371="",$S370=""),"",$H$2*LN(Z371/Z370))</f>
        <v/>
      </c>
      <c r="AO371" s="9">
        <f>IF(OR($S371="",$S370=""),"",$I$2*(AA371-AA370))</f>
        <v/>
      </c>
      <c r="AP371" s="9">
        <f>IF(OR($S371="",$S370=""),"",$J$2*LN(AB371/AB370))</f>
        <v/>
      </c>
      <c r="AQ371" s="9">
        <f>IF(OR($S371="",$S370=""),"",$K$2*(AC371-AC370))</f>
        <v/>
      </c>
      <c r="AR371" s="9">
        <f>IF(OR($S371="",$S370=""),"",$L$2*LN(AD371/AD370))</f>
        <v/>
      </c>
      <c r="AS371" s="9">
        <f>IF(OR($S371="",$S370=""),"",$M$2*LN(AE371/AE370))</f>
        <v/>
      </c>
      <c r="AT371" s="9">
        <f>IF(OR($S371="",$S370=""),"",$N$2*LN(AF371/AF370))</f>
        <v/>
      </c>
      <c r="AV371" s="9">
        <f>IF($AH371="","",$AY$16+$AY$4*AI371+$AY$5*AJ371+$AY$6*AK371+$AY$7*AL371+$AY$8*AM371+$AY$9*AN371+$AY$10*AO371+$AY$11*AP371+$AY$12*AQ371+$AY$13*AR371+$AY$14*AS371+$AY$15*AT371)</f>
        <v/>
      </c>
      <c r="BC371" s="10">
        <f>IF((ROW()-6)&lt;=$Q$3,INDEX(LINEST(AH312:AH371,AI312:AT371,TRUE,TRUE),1,13)*$Q$4,"")</f>
        <v/>
      </c>
      <c r="BD371" s="9">
        <f>IF((ROW()-6)&lt;=$Q$3,INDEX(LINEST(AH312:AH371,AI312:AT371,TRUE,TRUE),1,12),"")</f>
        <v/>
      </c>
      <c r="BE371" s="9">
        <f>IF((ROW()-6)&lt;=$Q$3,INDEX(LINEST(AH312:AH371,AI312:AT371,TRUE,TRUE),1,11),"")</f>
        <v/>
      </c>
      <c r="BF371" s="9">
        <f>IF((ROW()-6)&lt;=$Q$3,INDEX(LINEST(AH312:AH371,AI312:AT371,TRUE,TRUE),1,10),"")</f>
        <v/>
      </c>
      <c r="BG371" s="9">
        <f>IF((ROW()-6)&lt;=$Q$3,INDEX(LINEST(AH312:AH371,AI312:AT371,TRUE,TRUE),1,9),"")</f>
        <v/>
      </c>
      <c r="BH371" s="9">
        <f>IF((ROW()-6)&lt;=$Q$3,INDEX(LINEST(AH312:AH371,AI312:AT371,TRUE,TRUE),1,8),"")</f>
        <v/>
      </c>
      <c r="BI371" s="9">
        <f>IF((ROW()-6)&lt;=$Q$3,INDEX(LINEST(AH312:AH371,AI312:AT371,TRUE,TRUE),1,7),"")</f>
        <v/>
      </c>
      <c r="BJ371" s="9">
        <f>IF((ROW()-6)&lt;=$Q$3,INDEX(LINEST(AH312:AH371,AI312:AT371,TRUE,TRUE),1,6),"")</f>
        <v/>
      </c>
      <c r="BK371" s="9">
        <f>IF((ROW()-6)&lt;=$Q$3,INDEX(LINEST(AH312:AH371,AI312:AT371,TRUE,TRUE),1,5),"")</f>
        <v/>
      </c>
      <c r="BL371" s="9">
        <f>IF((ROW()-6)&lt;=$Q$3,INDEX(LINEST(AH312:AH371,AI312:AT371,TRUE,TRUE),1,4),"")</f>
        <v/>
      </c>
      <c r="BM371" s="9">
        <f>IF((ROW()-6)&lt;=$Q$3,INDEX(LINEST(AH312:AH371,AI312:AT371,TRUE,TRUE),1,3),"")</f>
        <v/>
      </c>
      <c r="BN371" s="9">
        <f>IF((ROW()-6)&lt;=$Q$3,INDEX(LINEST(AH312:AH371,AI312:AT371,TRUE,TRUE),1,2),"")</f>
        <v/>
      </c>
      <c r="BO371" s="9">
        <f>IF((ROW()-6)&lt;=$Q$3,INDEX(LINEST(AH312:AH371,AI312:AT371,TRUE,TRUE),1,1),"")</f>
        <v/>
      </c>
      <c r="BP371" s="10">
        <f>IF((ROW()-6)&lt;=$Q$3,INDEX(LINEST(AH312:AH371,AI312:AT371,TRUE,TRUE),3,1),"")</f>
        <v/>
      </c>
      <c r="BR371" s="9">
        <f>IF(AND((ROW()-6)&lt;=$Q$3,ISNUMBER(BC370)),BC370/$Q$4+BD370*AI371+BE370*AJ371+BF370*AK371+BG370*AL371+BH370*AM371+BI370*AN371+BJ370*AO371+BK370*AP371+BL370*AQ371+BM370*AR371+BN370*AS371+BO370*AT371,"")</f>
        <v/>
      </c>
      <c r="BS371">
        <f>IF(ISNUMBER(BR371),AVERAGE(AH311:AH370),"")</f>
        <v/>
      </c>
      <c r="BT371">
        <f>IF(ISNUMBER(BR371),(AH371-BR371)^2,"")</f>
        <v/>
      </c>
      <c r="BU371">
        <f>IF(ISNUMBER(BR371),AH371^2,"")</f>
        <v/>
      </c>
      <c r="BV371">
        <f>IF(ISNUMBER(BR371),(AH371-BS371)^2,"")</f>
        <v/>
      </c>
    </row>
    <row r="372">
      <c r="O372">
        <f>IF($R372="","",CHOOSE($Q$2,YEAR(R372)*12+MONTH(R372),INT((R372-2)/7),YEAR(R372)*4+ROUNDUP(MONTH(R372)/3)))</f>
        <v/>
      </c>
      <c r="P372">
        <f>IF($R372="","",IF($R373="",1,IF(O372&lt;&gt;O373,1,0)))</f>
        <v/>
      </c>
      <c r="Q372">
        <f>IF(P372=1,SUM($P$7:P372),"")</f>
        <v/>
      </c>
      <c r="R372">
        <f>IF($A372="","",IF(ISNUMBER($A372),$A372,IFERROR(DATEVALUE($A372),NA())))</f>
        <v/>
      </c>
      <c r="S372" s="7">
        <f>IFERROR(INDEX($R$7:$R$60000,MATCH(ROW()-6,$Q$7:$Q$60000,0)),"")</f>
        <v/>
      </c>
      <c r="T372">
        <f>IFERROR(INDEX($B$7:$B$60000,MATCH(ROW()-6,$Q$7:$Q$60000,0)),"")</f>
        <v/>
      </c>
      <c r="U372">
        <f>IFERROR(INDEX($C$7:$C$60000,MATCH(ROW()-6,$Q$7:$Q$60000,0)),"")</f>
        <v/>
      </c>
      <c r="V372">
        <f>IFERROR(INDEX($D$7:$D$60000,MATCH(ROW()-6,$Q$7:$Q$60000,0)),"")</f>
        <v/>
      </c>
      <c r="W372">
        <f>IFERROR(INDEX($E$7:$E$60000,MATCH(ROW()-6,$Q$7:$Q$60000,0)),"")</f>
        <v/>
      </c>
      <c r="X372">
        <f>IFERROR(INDEX($F$7:$F$60000,MATCH(ROW()-6,$Q$7:$Q$60000,0)),"")</f>
        <v/>
      </c>
      <c r="Y372">
        <f>IFERROR(INDEX($G$7:$G$60000,MATCH(ROW()-6,$Q$7:$Q$60000,0)),"")</f>
        <v/>
      </c>
      <c r="Z372">
        <f>IFERROR(INDEX($H$7:$H$60000,MATCH(ROW()-6,$Q$7:$Q$60000,0)),"")</f>
        <v/>
      </c>
      <c r="AA372">
        <f>IFERROR(INDEX($I$7:$I$60000,MATCH(ROW()-6,$Q$7:$Q$60000,0)),"")</f>
        <v/>
      </c>
      <c r="AB372">
        <f>IFERROR(INDEX($J$7:$J$60000,MATCH(ROW()-6,$Q$7:$Q$60000,0)),"")</f>
        <v/>
      </c>
      <c r="AC372">
        <f>IFERROR(INDEX($K$7:$K$60000,MATCH(ROW()-6,$Q$7:$Q$60000,0)),"")</f>
        <v/>
      </c>
      <c r="AD372">
        <f>IFERROR(INDEX($L$7:$L$60000,MATCH(ROW()-6,$Q$7:$Q$60000,0)),"")</f>
        <v/>
      </c>
      <c r="AE372">
        <f>IFERROR(INDEX($M$7:$M$60000,MATCH(ROW()-6,$Q$7:$Q$60000,0)),"")</f>
        <v/>
      </c>
      <c r="AF372">
        <f>IFERROR(INDEX($N$7:$N$60000,MATCH(ROW()-6,$Q$7:$Q$60000,0)),"")</f>
        <v/>
      </c>
      <c r="AH372" s="9">
        <f>IF(OR($S372="",$S371=""),"",LN($T372/$T371))</f>
        <v/>
      </c>
      <c r="AI372" s="9">
        <f>IF(OR($S372="",$S371=""),"",$C$2*LN(U372/U371))</f>
        <v/>
      </c>
      <c r="AJ372" s="9">
        <f>IF(OR($S372="",$S371=""),"",$D$2*(V372-V371))</f>
        <v/>
      </c>
      <c r="AK372" s="9">
        <f>IF(OR($S372="",$S371=""),"",$E$2*(W372-W371))</f>
        <v/>
      </c>
      <c r="AL372" s="9">
        <f>IF(OR($S372="",$S371=""),"",$F$2*LN(X372/X371))</f>
        <v/>
      </c>
      <c r="AM372" s="9">
        <f>IF(OR($S372="",$S371=""),"",$G$2*(Y372-Y371))</f>
        <v/>
      </c>
      <c r="AN372" s="9">
        <f>IF(OR($S372="",$S371=""),"",$H$2*LN(Z372/Z371))</f>
        <v/>
      </c>
      <c r="AO372" s="9">
        <f>IF(OR($S372="",$S371=""),"",$I$2*(AA372-AA371))</f>
        <v/>
      </c>
      <c r="AP372" s="9">
        <f>IF(OR($S372="",$S371=""),"",$J$2*LN(AB372/AB371))</f>
        <v/>
      </c>
      <c r="AQ372" s="9">
        <f>IF(OR($S372="",$S371=""),"",$K$2*(AC372-AC371))</f>
        <v/>
      </c>
      <c r="AR372" s="9">
        <f>IF(OR($S372="",$S371=""),"",$L$2*LN(AD372/AD371))</f>
        <v/>
      </c>
      <c r="AS372" s="9">
        <f>IF(OR($S372="",$S371=""),"",$M$2*LN(AE372/AE371))</f>
        <v/>
      </c>
      <c r="AT372" s="9">
        <f>IF(OR($S372="",$S371=""),"",$N$2*LN(AF372/AF371))</f>
        <v/>
      </c>
      <c r="AV372" s="9">
        <f>IF($AH372="","",$AY$16+$AY$4*AI372+$AY$5*AJ372+$AY$6*AK372+$AY$7*AL372+$AY$8*AM372+$AY$9*AN372+$AY$10*AO372+$AY$11*AP372+$AY$12*AQ372+$AY$13*AR372+$AY$14*AS372+$AY$15*AT372)</f>
        <v/>
      </c>
      <c r="BC372" s="10">
        <f>IF((ROW()-6)&lt;=$Q$3,INDEX(LINEST(AH313:AH372,AI313:AT372,TRUE,TRUE),1,13)*$Q$4,"")</f>
        <v/>
      </c>
      <c r="BD372" s="9">
        <f>IF((ROW()-6)&lt;=$Q$3,INDEX(LINEST(AH313:AH372,AI313:AT372,TRUE,TRUE),1,12),"")</f>
        <v/>
      </c>
      <c r="BE372" s="9">
        <f>IF((ROW()-6)&lt;=$Q$3,INDEX(LINEST(AH313:AH372,AI313:AT372,TRUE,TRUE),1,11),"")</f>
        <v/>
      </c>
      <c r="BF372" s="9">
        <f>IF((ROW()-6)&lt;=$Q$3,INDEX(LINEST(AH313:AH372,AI313:AT372,TRUE,TRUE),1,10),"")</f>
        <v/>
      </c>
      <c r="BG372" s="9">
        <f>IF((ROW()-6)&lt;=$Q$3,INDEX(LINEST(AH313:AH372,AI313:AT372,TRUE,TRUE),1,9),"")</f>
        <v/>
      </c>
      <c r="BH372" s="9">
        <f>IF((ROW()-6)&lt;=$Q$3,INDEX(LINEST(AH313:AH372,AI313:AT372,TRUE,TRUE),1,8),"")</f>
        <v/>
      </c>
      <c r="BI372" s="9">
        <f>IF((ROW()-6)&lt;=$Q$3,INDEX(LINEST(AH313:AH372,AI313:AT372,TRUE,TRUE),1,7),"")</f>
        <v/>
      </c>
      <c r="BJ372" s="9">
        <f>IF((ROW()-6)&lt;=$Q$3,INDEX(LINEST(AH313:AH372,AI313:AT372,TRUE,TRUE),1,6),"")</f>
        <v/>
      </c>
      <c r="BK372" s="9">
        <f>IF((ROW()-6)&lt;=$Q$3,INDEX(LINEST(AH313:AH372,AI313:AT372,TRUE,TRUE),1,5),"")</f>
        <v/>
      </c>
      <c r="BL372" s="9">
        <f>IF((ROW()-6)&lt;=$Q$3,INDEX(LINEST(AH313:AH372,AI313:AT372,TRUE,TRUE),1,4),"")</f>
        <v/>
      </c>
      <c r="BM372" s="9">
        <f>IF((ROW()-6)&lt;=$Q$3,INDEX(LINEST(AH313:AH372,AI313:AT372,TRUE,TRUE),1,3),"")</f>
        <v/>
      </c>
      <c r="BN372" s="9">
        <f>IF((ROW()-6)&lt;=$Q$3,INDEX(LINEST(AH313:AH372,AI313:AT372,TRUE,TRUE),1,2),"")</f>
        <v/>
      </c>
      <c r="BO372" s="9">
        <f>IF((ROW()-6)&lt;=$Q$3,INDEX(LINEST(AH313:AH372,AI313:AT372,TRUE,TRUE),1,1),"")</f>
        <v/>
      </c>
      <c r="BP372" s="10">
        <f>IF((ROW()-6)&lt;=$Q$3,INDEX(LINEST(AH313:AH372,AI313:AT372,TRUE,TRUE),3,1),"")</f>
        <v/>
      </c>
      <c r="BR372" s="9">
        <f>IF(AND((ROW()-6)&lt;=$Q$3,ISNUMBER(BC371)),BC371/$Q$4+BD371*AI372+BE371*AJ372+BF371*AK372+BG371*AL372+BH371*AM372+BI371*AN372+BJ371*AO372+BK371*AP372+BL371*AQ372+BM371*AR372+BN371*AS372+BO371*AT372,"")</f>
        <v/>
      </c>
      <c r="BS372">
        <f>IF(ISNUMBER(BR372),AVERAGE(AH312:AH371),"")</f>
        <v/>
      </c>
      <c r="BT372">
        <f>IF(ISNUMBER(BR372),(AH372-BR372)^2,"")</f>
        <v/>
      </c>
      <c r="BU372">
        <f>IF(ISNUMBER(BR372),AH372^2,"")</f>
        <v/>
      </c>
      <c r="BV372">
        <f>IF(ISNUMBER(BR372),(AH372-BS372)^2,"")</f>
        <v/>
      </c>
    </row>
    <row r="373">
      <c r="O373">
        <f>IF($R373="","",CHOOSE($Q$2,YEAR(R373)*12+MONTH(R373),INT((R373-2)/7),YEAR(R373)*4+ROUNDUP(MONTH(R373)/3)))</f>
        <v/>
      </c>
      <c r="P373">
        <f>IF($R373="","",IF($R374="",1,IF(O373&lt;&gt;O374,1,0)))</f>
        <v/>
      </c>
      <c r="Q373">
        <f>IF(P373=1,SUM($P$7:P373),"")</f>
        <v/>
      </c>
      <c r="R373">
        <f>IF($A373="","",IF(ISNUMBER($A373),$A373,IFERROR(DATEVALUE($A373),NA())))</f>
        <v/>
      </c>
      <c r="S373" s="7">
        <f>IFERROR(INDEX($R$7:$R$60000,MATCH(ROW()-6,$Q$7:$Q$60000,0)),"")</f>
        <v/>
      </c>
      <c r="T373">
        <f>IFERROR(INDEX($B$7:$B$60000,MATCH(ROW()-6,$Q$7:$Q$60000,0)),"")</f>
        <v/>
      </c>
      <c r="U373">
        <f>IFERROR(INDEX($C$7:$C$60000,MATCH(ROW()-6,$Q$7:$Q$60000,0)),"")</f>
        <v/>
      </c>
      <c r="V373">
        <f>IFERROR(INDEX($D$7:$D$60000,MATCH(ROW()-6,$Q$7:$Q$60000,0)),"")</f>
        <v/>
      </c>
      <c r="W373">
        <f>IFERROR(INDEX($E$7:$E$60000,MATCH(ROW()-6,$Q$7:$Q$60000,0)),"")</f>
        <v/>
      </c>
      <c r="X373">
        <f>IFERROR(INDEX($F$7:$F$60000,MATCH(ROW()-6,$Q$7:$Q$60000,0)),"")</f>
        <v/>
      </c>
      <c r="Y373">
        <f>IFERROR(INDEX($G$7:$G$60000,MATCH(ROW()-6,$Q$7:$Q$60000,0)),"")</f>
        <v/>
      </c>
      <c r="Z373">
        <f>IFERROR(INDEX($H$7:$H$60000,MATCH(ROW()-6,$Q$7:$Q$60000,0)),"")</f>
        <v/>
      </c>
      <c r="AA373">
        <f>IFERROR(INDEX($I$7:$I$60000,MATCH(ROW()-6,$Q$7:$Q$60000,0)),"")</f>
        <v/>
      </c>
      <c r="AB373">
        <f>IFERROR(INDEX($J$7:$J$60000,MATCH(ROW()-6,$Q$7:$Q$60000,0)),"")</f>
        <v/>
      </c>
      <c r="AC373">
        <f>IFERROR(INDEX($K$7:$K$60000,MATCH(ROW()-6,$Q$7:$Q$60000,0)),"")</f>
        <v/>
      </c>
      <c r="AD373">
        <f>IFERROR(INDEX($L$7:$L$60000,MATCH(ROW()-6,$Q$7:$Q$60000,0)),"")</f>
        <v/>
      </c>
      <c r="AE373">
        <f>IFERROR(INDEX($M$7:$M$60000,MATCH(ROW()-6,$Q$7:$Q$60000,0)),"")</f>
        <v/>
      </c>
      <c r="AF373">
        <f>IFERROR(INDEX($N$7:$N$60000,MATCH(ROW()-6,$Q$7:$Q$60000,0)),"")</f>
        <v/>
      </c>
      <c r="AH373" s="9">
        <f>IF(OR($S373="",$S372=""),"",LN($T373/$T372))</f>
        <v/>
      </c>
      <c r="AI373" s="9">
        <f>IF(OR($S373="",$S372=""),"",$C$2*LN(U373/U372))</f>
        <v/>
      </c>
      <c r="AJ373" s="9">
        <f>IF(OR($S373="",$S372=""),"",$D$2*(V373-V372))</f>
        <v/>
      </c>
      <c r="AK373" s="9">
        <f>IF(OR($S373="",$S372=""),"",$E$2*(W373-W372))</f>
        <v/>
      </c>
      <c r="AL373" s="9">
        <f>IF(OR($S373="",$S372=""),"",$F$2*LN(X373/X372))</f>
        <v/>
      </c>
      <c r="AM373" s="9">
        <f>IF(OR($S373="",$S372=""),"",$G$2*(Y373-Y372))</f>
        <v/>
      </c>
      <c r="AN373" s="9">
        <f>IF(OR($S373="",$S372=""),"",$H$2*LN(Z373/Z372))</f>
        <v/>
      </c>
      <c r="AO373" s="9">
        <f>IF(OR($S373="",$S372=""),"",$I$2*(AA373-AA372))</f>
        <v/>
      </c>
      <c r="AP373" s="9">
        <f>IF(OR($S373="",$S372=""),"",$J$2*LN(AB373/AB372))</f>
        <v/>
      </c>
      <c r="AQ373" s="9">
        <f>IF(OR($S373="",$S372=""),"",$K$2*(AC373-AC372))</f>
        <v/>
      </c>
      <c r="AR373" s="9">
        <f>IF(OR($S373="",$S372=""),"",$L$2*LN(AD373/AD372))</f>
        <v/>
      </c>
      <c r="AS373" s="9">
        <f>IF(OR($S373="",$S372=""),"",$M$2*LN(AE373/AE372))</f>
        <v/>
      </c>
      <c r="AT373" s="9">
        <f>IF(OR($S373="",$S372=""),"",$N$2*LN(AF373/AF372))</f>
        <v/>
      </c>
      <c r="AV373" s="9">
        <f>IF($AH373="","",$AY$16+$AY$4*AI373+$AY$5*AJ373+$AY$6*AK373+$AY$7*AL373+$AY$8*AM373+$AY$9*AN373+$AY$10*AO373+$AY$11*AP373+$AY$12*AQ373+$AY$13*AR373+$AY$14*AS373+$AY$15*AT373)</f>
        <v/>
      </c>
      <c r="BC373" s="10">
        <f>IF((ROW()-6)&lt;=$Q$3,INDEX(LINEST(AH314:AH373,AI314:AT373,TRUE,TRUE),1,13)*$Q$4,"")</f>
        <v/>
      </c>
      <c r="BD373" s="9">
        <f>IF((ROW()-6)&lt;=$Q$3,INDEX(LINEST(AH314:AH373,AI314:AT373,TRUE,TRUE),1,12),"")</f>
        <v/>
      </c>
      <c r="BE373" s="9">
        <f>IF((ROW()-6)&lt;=$Q$3,INDEX(LINEST(AH314:AH373,AI314:AT373,TRUE,TRUE),1,11),"")</f>
        <v/>
      </c>
      <c r="BF373" s="9">
        <f>IF((ROW()-6)&lt;=$Q$3,INDEX(LINEST(AH314:AH373,AI314:AT373,TRUE,TRUE),1,10),"")</f>
        <v/>
      </c>
      <c r="BG373" s="9">
        <f>IF((ROW()-6)&lt;=$Q$3,INDEX(LINEST(AH314:AH373,AI314:AT373,TRUE,TRUE),1,9),"")</f>
        <v/>
      </c>
      <c r="BH373" s="9">
        <f>IF((ROW()-6)&lt;=$Q$3,INDEX(LINEST(AH314:AH373,AI314:AT373,TRUE,TRUE),1,8),"")</f>
        <v/>
      </c>
      <c r="BI373" s="9">
        <f>IF((ROW()-6)&lt;=$Q$3,INDEX(LINEST(AH314:AH373,AI314:AT373,TRUE,TRUE),1,7),"")</f>
        <v/>
      </c>
      <c r="BJ373" s="9">
        <f>IF((ROW()-6)&lt;=$Q$3,INDEX(LINEST(AH314:AH373,AI314:AT373,TRUE,TRUE),1,6),"")</f>
        <v/>
      </c>
      <c r="BK373" s="9">
        <f>IF((ROW()-6)&lt;=$Q$3,INDEX(LINEST(AH314:AH373,AI314:AT373,TRUE,TRUE),1,5),"")</f>
        <v/>
      </c>
      <c r="BL373" s="9">
        <f>IF((ROW()-6)&lt;=$Q$3,INDEX(LINEST(AH314:AH373,AI314:AT373,TRUE,TRUE),1,4),"")</f>
        <v/>
      </c>
      <c r="BM373" s="9">
        <f>IF((ROW()-6)&lt;=$Q$3,INDEX(LINEST(AH314:AH373,AI314:AT373,TRUE,TRUE),1,3),"")</f>
        <v/>
      </c>
      <c r="BN373" s="9">
        <f>IF((ROW()-6)&lt;=$Q$3,INDEX(LINEST(AH314:AH373,AI314:AT373,TRUE,TRUE),1,2),"")</f>
        <v/>
      </c>
      <c r="BO373" s="9">
        <f>IF((ROW()-6)&lt;=$Q$3,INDEX(LINEST(AH314:AH373,AI314:AT373,TRUE,TRUE),1,1),"")</f>
        <v/>
      </c>
      <c r="BP373" s="10">
        <f>IF((ROW()-6)&lt;=$Q$3,INDEX(LINEST(AH314:AH373,AI314:AT373,TRUE,TRUE),3,1),"")</f>
        <v/>
      </c>
      <c r="BR373" s="9">
        <f>IF(AND((ROW()-6)&lt;=$Q$3,ISNUMBER(BC372)),BC372/$Q$4+BD372*AI373+BE372*AJ373+BF372*AK373+BG372*AL373+BH372*AM373+BI372*AN373+BJ372*AO373+BK372*AP373+BL372*AQ373+BM372*AR373+BN372*AS373+BO372*AT373,"")</f>
        <v/>
      </c>
      <c r="BS373">
        <f>IF(ISNUMBER(BR373),AVERAGE(AH313:AH372),"")</f>
        <v/>
      </c>
      <c r="BT373">
        <f>IF(ISNUMBER(BR373),(AH373-BR373)^2,"")</f>
        <v/>
      </c>
      <c r="BU373">
        <f>IF(ISNUMBER(BR373),AH373^2,"")</f>
        <v/>
      </c>
      <c r="BV373">
        <f>IF(ISNUMBER(BR373),(AH373-BS373)^2,"")</f>
        <v/>
      </c>
    </row>
    <row r="374">
      <c r="O374">
        <f>IF($R374="","",CHOOSE($Q$2,YEAR(R374)*12+MONTH(R374),INT((R374-2)/7),YEAR(R374)*4+ROUNDUP(MONTH(R374)/3)))</f>
        <v/>
      </c>
      <c r="P374">
        <f>IF($R374="","",IF($R375="",1,IF(O374&lt;&gt;O375,1,0)))</f>
        <v/>
      </c>
      <c r="Q374">
        <f>IF(P374=1,SUM($P$7:P374),"")</f>
        <v/>
      </c>
      <c r="R374">
        <f>IF($A374="","",IF(ISNUMBER($A374),$A374,IFERROR(DATEVALUE($A374),NA())))</f>
        <v/>
      </c>
      <c r="S374" s="7">
        <f>IFERROR(INDEX($R$7:$R$60000,MATCH(ROW()-6,$Q$7:$Q$60000,0)),"")</f>
        <v/>
      </c>
      <c r="T374">
        <f>IFERROR(INDEX($B$7:$B$60000,MATCH(ROW()-6,$Q$7:$Q$60000,0)),"")</f>
        <v/>
      </c>
      <c r="U374">
        <f>IFERROR(INDEX($C$7:$C$60000,MATCH(ROW()-6,$Q$7:$Q$60000,0)),"")</f>
        <v/>
      </c>
      <c r="V374">
        <f>IFERROR(INDEX($D$7:$D$60000,MATCH(ROW()-6,$Q$7:$Q$60000,0)),"")</f>
        <v/>
      </c>
      <c r="W374">
        <f>IFERROR(INDEX($E$7:$E$60000,MATCH(ROW()-6,$Q$7:$Q$60000,0)),"")</f>
        <v/>
      </c>
      <c r="X374">
        <f>IFERROR(INDEX($F$7:$F$60000,MATCH(ROW()-6,$Q$7:$Q$60000,0)),"")</f>
        <v/>
      </c>
      <c r="Y374">
        <f>IFERROR(INDEX($G$7:$G$60000,MATCH(ROW()-6,$Q$7:$Q$60000,0)),"")</f>
        <v/>
      </c>
      <c r="Z374">
        <f>IFERROR(INDEX($H$7:$H$60000,MATCH(ROW()-6,$Q$7:$Q$60000,0)),"")</f>
        <v/>
      </c>
      <c r="AA374">
        <f>IFERROR(INDEX($I$7:$I$60000,MATCH(ROW()-6,$Q$7:$Q$60000,0)),"")</f>
        <v/>
      </c>
      <c r="AB374">
        <f>IFERROR(INDEX($J$7:$J$60000,MATCH(ROW()-6,$Q$7:$Q$60000,0)),"")</f>
        <v/>
      </c>
      <c r="AC374">
        <f>IFERROR(INDEX($K$7:$K$60000,MATCH(ROW()-6,$Q$7:$Q$60000,0)),"")</f>
        <v/>
      </c>
      <c r="AD374">
        <f>IFERROR(INDEX($L$7:$L$60000,MATCH(ROW()-6,$Q$7:$Q$60000,0)),"")</f>
        <v/>
      </c>
      <c r="AE374">
        <f>IFERROR(INDEX($M$7:$M$60000,MATCH(ROW()-6,$Q$7:$Q$60000,0)),"")</f>
        <v/>
      </c>
      <c r="AF374">
        <f>IFERROR(INDEX($N$7:$N$60000,MATCH(ROW()-6,$Q$7:$Q$60000,0)),"")</f>
        <v/>
      </c>
      <c r="AH374" s="9">
        <f>IF(OR($S374="",$S373=""),"",LN($T374/$T373))</f>
        <v/>
      </c>
      <c r="AI374" s="9">
        <f>IF(OR($S374="",$S373=""),"",$C$2*LN(U374/U373))</f>
        <v/>
      </c>
      <c r="AJ374" s="9">
        <f>IF(OR($S374="",$S373=""),"",$D$2*(V374-V373))</f>
        <v/>
      </c>
      <c r="AK374" s="9">
        <f>IF(OR($S374="",$S373=""),"",$E$2*(W374-W373))</f>
        <v/>
      </c>
      <c r="AL374" s="9">
        <f>IF(OR($S374="",$S373=""),"",$F$2*LN(X374/X373))</f>
        <v/>
      </c>
      <c r="AM374" s="9">
        <f>IF(OR($S374="",$S373=""),"",$G$2*(Y374-Y373))</f>
        <v/>
      </c>
      <c r="AN374" s="9">
        <f>IF(OR($S374="",$S373=""),"",$H$2*LN(Z374/Z373))</f>
        <v/>
      </c>
      <c r="AO374" s="9">
        <f>IF(OR($S374="",$S373=""),"",$I$2*(AA374-AA373))</f>
        <v/>
      </c>
      <c r="AP374" s="9">
        <f>IF(OR($S374="",$S373=""),"",$J$2*LN(AB374/AB373))</f>
        <v/>
      </c>
      <c r="AQ374" s="9">
        <f>IF(OR($S374="",$S373=""),"",$K$2*(AC374-AC373))</f>
        <v/>
      </c>
      <c r="AR374" s="9">
        <f>IF(OR($S374="",$S373=""),"",$L$2*LN(AD374/AD373))</f>
        <v/>
      </c>
      <c r="AS374" s="9">
        <f>IF(OR($S374="",$S373=""),"",$M$2*LN(AE374/AE373))</f>
        <v/>
      </c>
      <c r="AT374" s="9">
        <f>IF(OR($S374="",$S373=""),"",$N$2*LN(AF374/AF373))</f>
        <v/>
      </c>
      <c r="AV374" s="9">
        <f>IF($AH374="","",$AY$16+$AY$4*AI374+$AY$5*AJ374+$AY$6*AK374+$AY$7*AL374+$AY$8*AM374+$AY$9*AN374+$AY$10*AO374+$AY$11*AP374+$AY$12*AQ374+$AY$13*AR374+$AY$14*AS374+$AY$15*AT374)</f>
        <v/>
      </c>
      <c r="BC374" s="10">
        <f>IF((ROW()-6)&lt;=$Q$3,INDEX(LINEST(AH315:AH374,AI315:AT374,TRUE,TRUE),1,13)*$Q$4,"")</f>
        <v/>
      </c>
      <c r="BD374" s="9">
        <f>IF((ROW()-6)&lt;=$Q$3,INDEX(LINEST(AH315:AH374,AI315:AT374,TRUE,TRUE),1,12),"")</f>
        <v/>
      </c>
      <c r="BE374" s="9">
        <f>IF((ROW()-6)&lt;=$Q$3,INDEX(LINEST(AH315:AH374,AI315:AT374,TRUE,TRUE),1,11),"")</f>
        <v/>
      </c>
      <c r="BF374" s="9">
        <f>IF((ROW()-6)&lt;=$Q$3,INDEX(LINEST(AH315:AH374,AI315:AT374,TRUE,TRUE),1,10),"")</f>
        <v/>
      </c>
      <c r="BG374" s="9">
        <f>IF((ROW()-6)&lt;=$Q$3,INDEX(LINEST(AH315:AH374,AI315:AT374,TRUE,TRUE),1,9),"")</f>
        <v/>
      </c>
      <c r="BH374" s="9">
        <f>IF((ROW()-6)&lt;=$Q$3,INDEX(LINEST(AH315:AH374,AI315:AT374,TRUE,TRUE),1,8),"")</f>
        <v/>
      </c>
      <c r="BI374" s="9">
        <f>IF((ROW()-6)&lt;=$Q$3,INDEX(LINEST(AH315:AH374,AI315:AT374,TRUE,TRUE),1,7),"")</f>
        <v/>
      </c>
      <c r="BJ374" s="9">
        <f>IF((ROW()-6)&lt;=$Q$3,INDEX(LINEST(AH315:AH374,AI315:AT374,TRUE,TRUE),1,6),"")</f>
        <v/>
      </c>
      <c r="BK374" s="9">
        <f>IF((ROW()-6)&lt;=$Q$3,INDEX(LINEST(AH315:AH374,AI315:AT374,TRUE,TRUE),1,5),"")</f>
        <v/>
      </c>
      <c r="BL374" s="9">
        <f>IF((ROW()-6)&lt;=$Q$3,INDEX(LINEST(AH315:AH374,AI315:AT374,TRUE,TRUE),1,4),"")</f>
        <v/>
      </c>
      <c r="BM374" s="9">
        <f>IF((ROW()-6)&lt;=$Q$3,INDEX(LINEST(AH315:AH374,AI315:AT374,TRUE,TRUE),1,3),"")</f>
        <v/>
      </c>
      <c r="BN374" s="9">
        <f>IF((ROW()-6)&lt;=$Q$3,INDEX(LINEST(AH315:AH374,AI315:AT374,TRUE,TRUE),1,2),"")</f>
        <v/>
      </c>
      <c r="BO374" s="9">
        <f>IF((ROW()-6)&lt;=$Q$3,INDEX(LINEST(AH315:AH374,AI315:AT374,TRUE,TRUE),1,1),"")</f>
        <v/>
      </c>
      <c r="BP374" s="10">
        <f>IF((ROW()-6)&lt;=$Q$3,INDEX(LINEST(AH315:AH374,AI315:AT374,TRUE,TRUE),3,1),"")</f>
        <v/>
      </c>
      <c r="BR374" s="9">
        <f>IF(AND((ROW()-6)&lt;=$Q$3,ISNUMBER(BC373)),BC373/$Q$4+BD373*AI374+BE373*AJ374+BF373*AK374+BG373*AL374+BH373*AM374+BI373*AN374+BJ373*AO374+BK373*AP374+BL373*AQ374+BM373*AR374+BN373*AS374+BO373*AT374,"")</f>
        <v/>
      </c>
      <c r="BS374">
        <f>IF(ISNUMBER(BR374),AVERAGE(AH314:AH373),"")</f>
        <v/>
      </c>
      <c r="BT374">
        <f>IF(ISNUMBER(BR374),(AH374-BR374)^2,"")</f>
        <v/>
      </c>
      <c r="BU374">
        <f>IF(ISNUMBER(BR374),AH374^2,"")</f>
        <v/>
      </c>
      <c r="BV374">
        <f>IF(ISNUMBER(BR374),(AH374-BS374)^2,"")</f>
        <v/>
      </c>
    </row>
    <row r="375">
      <c r="O375">
        <f>IF($R375="","",CHOOSE($Q$2,YEAR(R375)*12+MONTH(R375),INT((R375-2)/7),YEAR(R375)*4+ROUNDUP(MONTH(R375)/3)))</f>
        <v/>
      </c>
      <c r="P375">
        <f>IF($R375="","",IF($R376="",1,IF(O375&lt;&gt;O376,1,0)))</f>
        <v/>
      </c>
      <c r="Q375">
        <f>IF(P375=1,SUM($P$7:P375),"")</f>
        <v/>
      </c>
      <c r="R375">
        <f>IF($A375="","",IF(ISNUMBER($A375),$A375,IFERROR(DATEVALUE($A375),NA())))</f>
        <v/>
      </c>
      <c r="S375" s="7">
        <f>IFERROR(INDEX($R$7:$R$60000,MATCH(ROW()-6,$Q$7:$Q$60000,0)),"")</f>
        <v/>
      </c>
      <c r="T375">
        <f>IFERROR(INDEX($B$7:$B$60000,MATCH(ROW()-6,$Q$7:$Q$60000,0)),"")</f>
        <v/>
      </c>
      <c r="U375">
        <f>IFERROR(INDEX($C$7:$C$60000,MATCH(ROW()-6,$Q$7:$Q$60000,0)),"")</f>
        <v/>
      </c>
      <c r="V375">
        <f>IFERROR(INDEX($D$7:$D$60000,MATCH(ROW()-6,$Q$7:$Q$60000,0)),"")</f>
        <v/>
      </c>
      <c r="W375">
        <f>IFERROR(INDEX($E$7:$E$60000,MATCH(ROW()-6,$Q$7:$Q$60000,0)),"")</f>
        <v/>
      </c>
      <c r="X375">
        <f>IFERROR(INDEX($F$7:$F$60000,MATCH(ROW()-6,$Q$7:$Q$60000,0)),"")</f>
        <v/>
      </c>
      <c r="Y375">
        <f>IFERROR(INDEX($G$7:$G$60000,MATCH(ROW()-6,$Q$7:$Q$60000,0)),"")</f>
        <v/>
      </c>
      <c r="Z375">
        <f>IFERROR(INDEX($H$7:$H$60000,MATCH(ROW()-6,$Q$7:$Q$60000,0)),"")</f>
        <v/>
      </c>
      <c r="AA375">
        <f>IFERROR(INDEX($I$7:$I$60000,MATCH(ROW()-6,$Q$7:$Q$60000,0)),"")</f>
        <v/>
      </c>
      <c r="AB375">
        <f>IFERROR(INDEX($J$7:$J$60000,MATCH(ROW()-6,$Q$7:$Q$60000,0)),"")</f>
        <v/>
      </c>
      <c r="AC375">
        <f>IFERROR(INDEX($K$7:$K$60000,MATCH(ROW()-6,$Q$7:$Q$60000,0)),"")</f>
        <v/>
      </c>
      <c r="AD375">
        <f>IFERROR(INDEX($L$7:$L$60000,MATCH(ROW()-6,$Q$7:$Q$60000,0)),"")</f>
        <v/>
      </c>
      <c r="AE375">
        <f>IFERROR(INDEX($M$7:$M$60000,MATCH(ROW()-6,$Q$7:$Q$60000,0)),"")</f>
        <v/>
      </c>
      <c r="AF375">
        <f>IFERROR(INDEX($N$7:$N$60000,MATCH(ROW()-6,$Q$7:$Q$60000,0)),"")</f>
        <v/>
      </c>
      <c r="AH375" s="9">
        <f>IF(OR($S375="",$S374=""),"",LN($T375/$T374))</f>
        <v/>
      </c>
      <c r="AI375" s="9">
        <f>IF(OR($S375="",$S374=""),"",$C$2*LN(U375/U374))</f>
        <v/>
      </c>
      <c r="AJ375" s="9">
        <f>IF(OR($S375="",$S374=""),"",$D$2*(V375-V374))</f>
        <v/>
      </c>
      <c r="AK375" s="9">
        <f>IF(OR($S375="",$S374=""),"",$E$2*(W375-W374))</f>
        <v/>
      </c>
      <c r="AL375" s="9">
        <f>IF(OR($S375="",$S374=""),"",$F$2*LN(X375/X374))</f>
        <v/>
      </c>
      <c r="AM375" s="9">
        <f>IF(OR($S375="",$S374=""),"",$G$2*(Y375-Y374))</f>
        <v/>
      </c>
      <c r="AN375" s="9">
        <f>IF(OR($S375="",$S374=""),"",$H$2*LN(Z375/Z374))</f>
        <v/>
      </c>
      <c r="AO375" s="9">
        <f>IF(OR($S375="",$S374=""),"",$I$2*(AA375-AA374))</f>
        <v/>
      </c>
      <c r="AP375" s="9">
        <f>IF(OR($S375="",$S374=""),"",$J$2*LN(AB375/AB374))</f>
        <v/>
      </c>
      <c r="AQ375" s="9">
        <f>IF(OR($S375="",$S374=""),"",$K$2*(AC375-AC374))</f>
        <v/>
      </c>
      <c r="AR375" s="9">
        <f>IF(OR($S375="",$S374=""),"",$L$2*LN(AD375/AD374))</f>
        <v/>
      </c>
      <c r="AS375" s="9">
        <f>IF(OR($S375="",$S374=""),"",$M$2*LN(AE375/AE374))</f>
        <v/>
      </c>
      <c r="AT375" s="9">
        <f>IF(OR($S375="",$S374=""),"",$N$2*LN(AF375/AF374))</f>
        <v/>
      </c>
      <c r="AV375" s="9">
        <f>IF($AH375="","",$AY$16+$AY$4*AI375+$AY$5*AJ375+$AY$6*AK375+$AY$7*AL375+$AY$8*AM375+$AY$9*AN375+$AY$10*AO375+$AY$11*AP375+$AY$12*AQ375+$AY$13*AR375+$AY$14*AS375+$AY$15*AT375)</f>
        <v/>
      </c>
      <c r="BC375" s="10">
        <f>IF((ROW()-6)&lt;=$Q$3,INDEX(LINEST(AH316:AH375,AI316:AT375,TRUE,TRUE),1,13)*$Q$4,"")</f>
        <v/>
      </c>
      <c r="BD375" s="9">
        <f>IF((ROW()-6)&lt;=$Q$3,INDEX(LINEST(AH316:AH375,AI316:AT375,TRUE,TRUE),1,12),"")</f>
        <v/>
      </c>
      <c r="BE375" s="9">
        <f>IF((ROW()-6)&lt;=$Q$3,INDEX(LINEST(AH316:AH375,AI316:AT375,TRUE,TRUE),1,11),"")</f>
        <v/>
      </c>
      <c r="BF375" s="9">
        <f>IF((ROW()-6)&lt;=$Q$3,INDEX(LINEST(AH316:AH375,AI316:AT375,TRUE,TRUE),1,10),"")</f>
        <v/>
      </c>
      <c r="BG375" s="9">
        <f>IF((ROW()-6)&lt;=$Q$3,INDEX(LINEST(AH316:AH375,AI316:AT375,TRUE,TRUE),1,9),"")</f>
        <v/>
      </c>
      <c r="BH375" s="9">
        <f>IF((ROW()-6)&lt;=$Q$3,INDEX(LINEST(AH316:AH375,AI316:AT375,TRUE,TRUE),1,8),"")</f>
        <v/>
      </c>
      <c r="BI375" s="9">
        <f>IF((ROW()-6)&lt;=$Q$3,INDEX(LINEST(AH316:AH375,AI316:AT375,TRUE,TRUE),1,7),"")</f>
        <v/>
      </c>
      <c r="BJ375" s="9">
        <f>IF((ROW()-6)&lt;=$Q$3,INDEX(LINEST(AH316:AH375,AI316:AT375,TRUE,TRUE),1,6),"")</f>
        <v/>
      </c>
      <c r="BK375" s="9">
        <f>IF((ROW()-6)&lt;=$Q$3,INDEX(LINEST(AH316:AH375,AI316:AT375,TRUE,TRUE),1,5),"")</f>
        <v/>
      </c>
      <c r="BL375" s="9">
        <f>IF((ROW()-6)&lt;=$Q$3,INDEX(LINEST(AH316:AH375,AI316:AT375,TRUE,TRUE),1,4),"")</f>
        <v/>
      </c>
      <c r="BM375" s="9">
        <f>IF((ROW()-6)&lt;=$Q$3,INDEX(LINEST(AH316:AH375,AI316:AT375,TRUE,TRUE),1,3),"")</f>
        <v/>
      </c>
      <c r="BN375" s="9">
        <f>IF((ROW()-6)&lt;=$Q$3,INDEX(LINEST(AH316:AH375,AI316:AT375,TRUE,TRUE),1,2),"")</f>
        <v/>
      </c>
      <c r="BO375" s="9">
        <f>IF((ROW()-6)&lt;=$Q$3,INDEX(LINEST(AH316:AH375,AI316:AT375,TRUE,TRUE),1,1),"")</f>
        <v/>
      </c>
      <c r="BP375" s="10">
        <f>IF((ROW()-6)&lt;=$Q$3,INDEX(LINEST(AH316:AH375,AI316:AT375,TRUE,TRUE),3,1),"")</f>
        <v/>
      </c>
      <c r="BR375" s="9">
        <f>IF(AND((ROW()-6)&lt;=$Q$3,ISNUMBER(BC374)),BC374/$Q$4+BD374*AI375+BE374*AJ375+BF374*AK375+BG374*AL375+BH374*AM375+BI374*AN375+BJ374*AO375+BK374*AP375+BL374*AQ375+BM374*AR375+BN374*AS375+BO374*AT375,"")</f>
        <v/>
      </c>
      <c r="BS375">
        <f>IF(ISNUMBER(BR375),AVERAGE(AH315:AH374),"")</f>
        <v/>
      </c>
      <c r="BT375">
        <f>IF(ISNUMBER(BR375),(AH375-BR375)^2,"")</f>
        <v/>
      </c>
      <c r="BU375">
        <f>IF(ISNUMBER(BR375),AH375^2,"")</f>
        <v/>
      </c>
      <c r="BV375">
        <f>IF(ISNUMBER(BR375),(AH375-BS375)^2,"")</f>
        <v/>
      </c>
    </row>
    <row r="376">
      <c r="O376">
        <f>IF($R376="","",CHOOSE($Q$2,YEAR(R376)*12+MONTH(R376),INT((R376-2)/7),YEAR(R376)*4+ROUNDUP(MONTH(R376)/3)))</f>
        <v/>
      </c>
      <c r="P376">
        <f>IF($R376="","",IF($R377="",1,IF(O376&lt;&gt;O377,1,0)))</f>
        <v/>
      </c>
      <c r="Q376">
        <f>IF(P376=1,SUM($P$7:P376),"")</f>
        <v/>
      </c>
      <c r="R376">
        <f>IF($A376="","",IF(ISNUMBER($A376),$A376,IFERROR(DATEVALUE($A376),NA())))</f>
        <v/>
      </c>
      <c r="S376" s="7">
        <f>IFERROR(INDEX($R$7:$R$60000,MATCH(ROW()-6,$Q$7:$Q$60000,0)),"")</f>
        <v/>
      </c>
      <c r="T376">
        <f>IFERROR(INDEX($B$7:$B$60000,MATCH(ROW()-6,$Q$7:$Q$60000,0)),"")</f>
        <v/>
      </c>
      <c r="U376">
        <f>IFERROR(INDEX($C$7:$C$60000,MATCH(ROW()-6,$Q$7:$Q$60000,0)),"")</f>
        <v/>
      </c>
      <c r="V376">
        <f>IFERROR(INDEX($D$7:$D$60000,MATCH(ROW()-6,$Q$7:$Q$60000,0)),"")</f>
        <v/>
      </c>
      <c r="W376">
        <f>IFERROR(INDEX($E$7:$E$60000,MATCH(ROW()-6,$Q$7:$Q$60000,0)),"")</f>
        <v/>
      </c>
      <c r="X376">
        <f>IFERROR(INDEX($F$7:$F$60000,MATCH(ROW()-6,$Q$7:$Q$60000,0)),"")</f>
        <v/>
      </c>
      <c r="Y376">
        <f>IFERROR(INDEX($G$7:$G$60000,MATCH(ROW()-6,$Q$7:$Q$60000,0)),"")</f>
        <v/>
      </c>
      <c r="Z376">
        <f>IFERROR(INDEX($H$7:$H$60000,MATCH(ROW()-6,$Q$7:$Q$60000,0)),"")</f>
        <v/>
      </c>
      <c r="AA376">
        <f>IFERROR(INDEX($I$7:$I$60000,MATCH(ROW()-6,$Q$7:$Q$60000,0)),"")</f>
        <v/>
      </c>
      <c r="AB376">
        <f>IFERROR(INDEX($J$7:$J$60000,MATCH(ROW()-6,$Q$7:$Q$60000,0)),"")</f>
        <v/>
      </c>
      <c r="AC376">
        <f>IFERROR(INDEX($K$7:$K$60000,MATCH(ROW()-6,$Q$7:$Q$60000,0)),"")</f>
        <v/>
      </c>
      <c r="AD376">
        <f>IFERROR(INDEX($L$7:$L$60000,MATCH(ROW()-6,$Q$7:$Q$60000,0)),"")</f>
        <v/>
      </c>
      <c r="AE376">
        <f>IFERROR(INDEX($M$7:$M$60000,MATCH(ROW()-6,$Q$7:$Q$60000,0)),"")</f>
        <v/>
      </c>
      <c r="AF376">
        <f>IFERROR(INDEX($N$7:$N$60000,MATCH(ROW()-6,$Q$7:$Q$60000,0)),"")</f>
        <v/>
      </c>
      <c r="AH376" s="9">
        <f>IF(OR($S376="",$S375=""),"",LN($T376/$T375))</f>
        <v/>
      </c>
      <c r="AI376" s="9">
        <f>IF(OR($S376="",$S375=""),"",$C$2*LN(U376/U375))</f>
        <v/>
      </c>
      <c r="AJ376" s="9">
        <f>IF(OR($S376="",$S375=""),"",$D$2*(V376-V375))</f>
        <v/>
      </c>
      <c r="AK376" s="9">
        <f>IF(OR($S376="",$S375=""),"",$E$2*(W376-W375))</f>
        <v/>
      </c>
      <c r="AL376" s="9">
        <f>IF(OR($S376="",$S375=""),"",$F$2*LN(X376/X375))</f>
        <v/>
      </c>
      <c r="AM376" s="9">
        <f>IF(OR($S376="",$S375=""),"",$G$2*(Y376-Y375))</f>
        <v/>
      </c>
      <c r="AN376" s="9">
        <f>IF(OR($S376="",$S375=""),"",$H$2*LN(Z376/Z375))</f>
        <v/>
      </c>
      <c r="AO376" s="9">
        <f>IF(OR($S376="",$S375=""),"",$I$2*(AA376-AA375))</f>
        <v/>
      </c>
      <c r="AP376" s="9">
        <f>IF(OR($S376="",$S375=""),"",$J$2*LN(AB376/AB375))</f>
        <v/>
      </c>
      <c r="AQ376" s="9">
        <f>IF(OR($S376="",$S375=""),"",$K$2*(AC376-AC375))</f>
        <v/>
      </c>
      <c r="AR376" s="9">
        <f>IF(OR($S376="",$S375=""),"",$L$2*LN(AD376/AD375))</f>
        <v/>
      </c>
      <c r="AS376" s="9">
        <f>IF(OR($S376="",$S375=""),"",$M$2*LN(AE376/AE375))</f>
        <v/>
      </c>
      <c r="AT376" s="9">
        <f>IF(OR($S376="",$S375=""),"",$N$2*LN(AF376/AF375))</f>
        <v/>
      </c>
      <c r="AV376" s="9">
        <f>IF($AH376="","",$AY$16+$AY$4*AI376+$AY$5*AJ376+$AY$6*AK376+$AY$7*AL376+$AY$8*AM376+$AY$9*AN376+$AY$10*AO376+$AY$11*AP376+$AY$12*AQ376+$AY$13*AR376+$AY$14*AS376+$AY$15*AT376)</f>
        <v/>
      </c>
      <c r="BC376" s="10">
        <f>IF((ROW()-6)&lt;=$Q$3,INDEX(LINEST(AH317:AH376,AI317:AT376,TRUE,TRUE),1,13)*$Q$4,"")</f>
        <v/>
      </c>
      <c r="BD376" s="9">
        <f>IF((ROW()-6)&lt;=$Q$3,INDEX(LINEST(AH317:AH376,AI317:AT376,TRUE,TRUE),1,12),"")</f>
        <v/>
      </c>
      <c r="BE376" s="9">
        <f>IF((ROW()-6)&lt;=$Q$3,INDEX(LINEST(AH317:AH376,AI317:AT376,TRUE,TRUE),1,11),"")</f>
        <v/>
      </c>
      <c r="BF376" s="9">
        <f>IF((ROW()-6)&lt;=$Q$3,INDEX(LINEST(AH317:AH376,AI317:AT376,TRUE,TRUE),1,10),"")</f>
        <v/>
      </c>
      <c r="BG376" s="9">
        <f>IF((ROW()-6)&lt;=$Q$3,INDEX(LINEST(AH317:AH376,AI317:AT376,TRUE,TRUE),1,9),"")</f>
        <v/>
      </c>
      <c r="BH376" s="9">
        <f>IF((ROW()-6)&lt;=$Q$3,INDEX(LINEST(AH317:AH376,AI317:AT376,TRUE,TRUE),1,8),"")</f>
        <v/>
      </c>
      <c r="BI376" s="9">
        <f>IF((ROW()-6)&lt;=$Q$3,INDEX(LINEST(AH317:AH376,AI317:AT376,TRUE,TRUE),1,7),"")</f>
        <v/>
      </c>
      <c r="BJ376" s="9">
        <f>IF((ROW()-6)&lt;=$Q$3,INDEX(LINEST(AH317:AH376,AI317:AT376,TRUE,TRUE),1,6),"")</f>
        <v/>
      </c>
      <c r="BK376" s="9">
        <f>IF((ROW()-6)&lt;=$Q$3,INDEX(LINEST(AH317:AH376,AI317:AT376,TRUE,TRUE),1,5),"")</f>
        <v/>
      </c>
      <c r="BL376" s="9">
        <f>IF((ROW()-6)&lt;=$Q$3,INDEX(LINEST(AH317:AH376,AI317:AT376,TRUE,TRUE),1,4),"")</f>
        <v/>
      </c>
      <c r="BM376" s="9">
        <f>IF((ROW()-6)&lt;=$Q$3,INDEX(LINEST(AH317:AH376,AI317:AT376,TRUE,TRUE),1,3),"")</f>
        <v/>
      </c>
      <c r="BN376" s="9">
        <f>IF((ROW()-6)&lt;=$Q$3,INDEX(LINEST(AH317:AH376,AI317:AT376,TRUE,TRUE),1,2),"")</f>
        <v/>
      </c>
      <c r="BO376" s="9">
        <f>IF((ROW()-6)&lt;=$Q$3,INDEX(LINEST(AH317:AH376,AI317:AT376,TRUE,TRUE),1,1),"")</f>
        <v/>
      </c>
      <c r="BP376" s="10">
        <f>IF((ROW()-6)&lt;=$Q$3,INDEX(LINEST(AH317:AH376,AI317:AT376,TRUE,TRUE),3,1),"")</f>
        <v/>
      </c>
      <c r="BR376" s="9">
        <f>IF(AND((ROW()-6)&lt;=$Q$3,ISNUMBER(BC375)),BC375/$Q$4+BD375*AI376+BE375*AJ376+BF375*AK376+BG375*AL376+BH375*AM376+BI375*AN376+BJ375*AO376+BK375*AP376+BL375*AQ376+BM375*AR376+BN375*AS376+BO375*AT376,"")</f>
        <v/>
      </c>
      <c r="BS376">
        <f>IF(ISNUMBER(BR376),AVERAGE(AH316:AH375),"")</f>
        <v/>
      </c>
      <c r="BT376">
        <f>IF(ISNUMBER(BR376),(AH376-BR376)^2,"")</f>
        <v/>
      </c>
      <c r="BU376">
        <f>IF(ISNUMBER(BR376),AH376^2,"")</f>
        <v/>
      </c>
      <c r="BV376">
        <f>IF(ISNUMBER(BR376),(AH376-BS376)^2,"")</f>
        <v/>
      </c>
    </row>
    <row r="377">
      <c r="O377">
        <f>IF($R377="","",CHOOSE($Q$2,YEAR(R377)*12+MONTH(R377),INT((R377-2)/7),YEAR(R377)*4+ROUNDUP(MONTH(R377)/3)))</f>
        <v/>
      </c>
      <c r="P377">
        <f>IF($R377="","",IF($R378="",1,IF(O377&lt;&gt;O378,1,0)))</f>
        <v/>
      </c>
      <c r="Q377">
        <f>IF(P377=1,SUM($P$7:P377),"")</f>
        <v/>
      </c>
      <c r="R377">
        <f>IF($A377="","",IF(ISNUMBER($A377),$A377,IFERROR(DATEVALUE($A377),NA())))</f>
        <v/>
      </c>
      <c r="S377" s="7">
        <f>IFERROR(INDEX($R$7:$R$60000,MATCH(ROW()-6,$Q$7:$Q$60000,0)),"")</f>
        <v/>
      </c>
      <c r="T377">
        <f>IFERROR(INDEX($B$7:$B$60000,MATCH(ROW()-6,$Q$7:$Q$60000,0)),"")</f>
        <v/>
      </c>
      <c r="U377">
        <f>IFERROR(INDEX($C$7:$C$60000,MATCH(ROW()-6,$Q$7:$Q$60000,0)),"")</f>
        <v/>
      </c>
      <c r="V377">
        <f>IFERROR(INDEX($D$7:$D$60000,MATCH(ROW()-6,$Q$7:$Q$60000,0)),"")</f>
        <v/>
      </c>
      <c r="W377">
        <f>IFERROR(INDEX($E$7:$E$60000,MATCH(ROW()-6,$Q$7:$Q$60000,0)),"")</f>
        <v/>
      </c>
      <c r="X377">
        <f>IFERROR(INDEX($F$7:$F$60000,MATCH(ROW()-6,$Q$7:$Q$60000,0)),"")</f>
        <v/>
      </c>
      <c r="Y377">
        <f>IFERROR(INDEX($G$7:$G$60000,MATCH(ROW()-6,$Q$7:$Q$60000,0)),"")</f>
        <v/>
      </c>
      <c r="Z377">
        <f>IFERROR(INDEX($H$7:$H$60000,MATCH(ROW()-6,$Q$7:$Q$60000,0)),"")</f>
        <v/>
      </c>
      <c r="AA377">
        <f>IFERROR(INDEX($I$7:$I$60000,MATCH(ROW()-6,$Q$7:$Q$60000,0)),"")</f>
        <v/>
      </c>
      <c r="AB377">
        <f>IFERROR(INDEX($J$7:$J$60000,MATCH(ROW()-6,$Q$7:$Q$60000,0)),"")</f>
        <v/>
      </c>
      <c r="AC377">
        <f>IFERROR(INDEX($K$7:$K$60000,MATCH(ROW()-6,$Q$7:$Q$60000,0)),"")</f>
        <v/>
      </c>
      <c r="AD377">
        <f>IFERROR(INDEX($L$7:$L$60000,MATCH(ROW()-6,$Q$7:$Q$60000,0)),"")</f>
        <v/>
      </c>
      <c r="AE377">
        <f>IFERROR(INDEX($M$7:$M$60000,MATCH(ROW()-6,$Q$7:$Q$60000,0)),"")</f>
        <v/>
      </c>
      <c r="AF377">
        <f>IFERROR(INDEX($N$7:$N$60000,MATCH(ROW()-6,$Q$7:$Q$60000,0)),"")</f>
        <v/>
      </c>
      <c r="AH377" s="9">
        <f>IF(OR($S377="",$S376=""),"",LN($T377/$T376))</f>
        <v/>
      </c>
      <c r="AI377" s="9">
        <f>IF(OR($S377="",$S376=""),"",$C$2*LN(U377/U376))</f>
        <v/>
      </c>
      <c r="AJ377" s="9">
        <f>IF(OR($S377="",$S376=""),"",$D$2*(V377-V376))</f>
        <v/>
      </c>
      <c r="AK377" s="9">
        <f>IF(OR($S377="",$S376=""),"",$E$2*(W377-W376))</f>
        <v/>
      </c>
      <c r="AL377" s="9">
        <f>IF(OR($S377="",$S376=""),"",$F$2*LN(X377/X376))</f>
        <v/>
      </c>
      <c r="AM377" s="9">
        <f>IF(OR($S377="",$S376=""),"",$G$2*(Y377-Y376))</f>
        <v/>
      </c>
      <c r="AN377" s="9">
        <f>IF(OR($S377="",$S376=""),"",$H$2*LN(Z377/Z376))</f>
        <v/>
      </c>
      <c r="AO377" s="9">
        <f>IF(OR($S377="",$S376=""),"",$I$2*(AA377-AA376))</f>
        <v/>
      </c>
      <c r="AP377" s="9">
        <f>IF(OR($S377="",$S376=""),"",$J$2*LN(AB377/AB376))</f>
        <v/>
      </c>
      <c r="AQ377" s="9">
        <f>IF(OR($S377="",$S376=""),"",$K$2*(AC377-AC376))</f>
        <v/>
      </c>
      <c r="AR377" s="9">
        <f>IF(OR($S377="",$S376=""),"",$L$2*LN(AD377/AD376))</f>
        <v/>
      </c>
      <c r="AS377" s="9">
        <f>IF(OR($S377="",$S376=""),"",$M$2*LN(AE377/AE376))</f>
        <v/>
      </c>
      <c r="AT377" s="9">
        <f>IF(OR($S377="",$S376=""),"",$N$2*LN(AF377/AF376))</f>
        <v/>
      </c>
      <c r="AV377" s="9">
        <f>IF($AH377="","",$AY$16+$AY$4*AI377+$AY$5*AJ377+$AY$6*AK377+$AY$7*AL377+$AY$8*AM377+$AY$9*AN377+$AY$10*AO377+$AY$11*AP377+$AY$12*AQ377+$AY$13*AR377+$AY$14*AS377+$AY$15*AT377)</f>
        <v/>
      </c>
      <c r="BC377" s="10">
        <f>IF((ROW()-6)&lt;=$Q$3,INDEX(LINEST(AH318:AH377,AI318:AT377,TRUE,TRUE),1,13)*$Q$4,"")</f>
        <v/>
      </c>
      <c r="BD377" s="9">
        <f>IF((ROW()-6)&lt;=$Q$3,INDEX(LINEST(AH318:AH377,AI318:AT377,TRUE,TRUE),1,12),"")</f>
        <v/>
      </c>
      <c r="BE377" s="9">
        <f>IF((ROW()-6)&lt;=$Q$3,INDEX(LINEST(AH318:AH377,AI318:AT377,TRUE,TRUE),1,11),"")</f>
        <v/>
      </c>
      <c r="BF377" s="9">
        <f>IF((ROW()-6)&lt;=$Q$3,INDEX(LINEST(AH318:AH377,AI318:AT377,TRUE,TRUE),1,10),"")</f>
        <v/>
      </c>
      <c r="BG377" s="9">
        <f>IF((ROW()-6)&lt;=$Q$3,INDEX(LINEST(AH318:AH377,AI318:AT377,TRUE,TRUE),1,9),"")</f>
        <v/>
      </c>
      <c r="BH377" s="9">
        <f>IF((ROW()-6)&lt;=$Q$3,INDEX(LINEST(AH318:AH377,AI318:AT377,TRUE,TRUE),1,8),"")</f>
        <v/>
      </c>
      <c r="BI377" s="9">
        <f>IF((ROW()-6)&lt;=$Q$3,INDEX(LINEST(AH318:AH377,AI318:AT377,TRUE,TRUE),1,7),"")</f>
        <v/>
      </c>
      <c r="BJ377" s="9">
        <f>IF((ROW()-6)&lt;=$Q$3,INDEX(LINEST(AH318:AH377,AI318:AT377,TRUE,TRUE),1,6),"")</f>
        <v/>
      </c>
      <c r="BK377" s="9">
        <f>IF((ROW()-6)&lt;=$Q$3,INDEX(LINEST(AH318:AH377,AI318:AT377,TRUE,TRUE),1,5),"")</f>
        <v/>
      </c>
      <c r="BL377" s="9">
        <f>IF((ROW()-6)&lt;=$Q$3,INDEX(LINEST(AH318:AH377,AI318:AT377,TRUE,TRUE),1,4),"")</f>
        <v/>
      </c>
      <c r="BM377" s="9">
        <f>IF((ROW()-6)&lt;=$Q$3,INDEX(LINEST(AH318:AH377,AI318:AT377,TRUE,TRUE),1,3),"")</f>
        <v/>
      </c>
      <c r="BN377" s="9">
        <f>IF((ROW()-6)&lt;=$Q$3,INDEX(LINEST(AH318:AH377,AI318:AT377,TRUE,TRUE),1,2),"")</f>
        <v/>
      </c>
      <c r="BO377" s="9">
        <f>IF((ROW()-6)&lt;=$Q$3,INDEX(LINEST(AH318:AH377,AI318:AT377,TRUE,TRUE),1,1),"")</f>
        <v/>
      </c>
      <c r="BP377" s="10">
        <f>IF((ROW()-6)&lt;=$Q$3,INDEX(LINEST(AH318:AH377,AI318:AT377,TRUE,TRUE),3,1),"")</f>
        <v/>
      </c>
      <c r="BR377" s="9">
        <f>IF(AND((ROW()-6)&lt;=$Q$3,ISNUMBER(BC376)),BC376/$Q$4+BD376*AI377+BE376*AJ377+BF376*AK377+BG376*AL377+BH376*AM377+BI376*AN377+BJ376*AO377+BK376*AP377+BL376*AQ377+BM376*AR377+BN376*AS377+BO376*AT377,"")</f>
        <v/>
      </c>
      <c r="BS377">
        <f>IF(ISNUMBER(BR377),AVERAGE(AH317:AH376),"")</f>
        <v/>
      </c>
      <c r="BT377">
        <f>IF(ISNUMBER(BR377),(AH377-BR377)^2,"")</f>
        <v/>
      </c>
      <c r="BU377">
        <f>IF(ISNUMBER(BR377),AH377^2,"")</f>
        <v/>
      </c>
      <c r="BV377">
        <f>IF(ISNUMBER(BR377),(AH377-BS377)^2,"")</f>
        <v/>
      </c>
    </row>
    <row r="378">
      <c r="O378">
        <f>IF($R378="","",CHOOSE($Q$2,YEAR(R378)*12+MONTH(R378),INT((R378-2)/7),YEAR(R378)*4+ROUNDUP(MONTH(R378)/3)))</f>
        <v/>
      </c>
      <c r="P378">
        <f>IF($R378="","",IF($R379="",1,IF(O378&lt;&gt;O379,1,0)))</f>
        <v/>
      </c>
      <c r="Q378">
        <f>IF(P378=1,SUM($P$7:P378),"")</f>
        <v/>
      </c>
      <c r="R378">
        <f>IF($A378="","",IF(ISNUMBER($A378),$A378,IFERROR(DATEVALUE($A378),NA())))</f>
        <v/>
      </c>
      <c r="S378" s="7">
        <f>IFERROR(INDEX($R$7:$R$60000,MATCH(ROW()-6,$Q$7:$Q$60000,0)),"")</f>
        <v/>
      </c>
      <c r="T378">
        <f>IFERROR(INDEX($B$7:$B$60000,MATCH(ROW()-6,$Q$7:$Q$60000,0)),"")</f>
        <v/>
      </c>
      <c r="U378">
        <f>IFERROR(INDEX($C$7:$C$60000,MATCH(ROW()-6,$Q$7:$Q$60000,0)),"")</f>
        <v/>
      </c>
      <c r="V378">
        <f>IFERROR(INDEX($D$7:$D$60000,MATCH(ROW()-6,$Q$7:$Q$60000,0)),"")</f>
        <v/>
      </c>
      <c r="W378">
        <f>IFERROR(INDEX($E$7:$E$60000,MATCH(ROW()-6,$Q$7:$Q$60000,0)),"")</f>
        <v/>
      </c>
      <c r="X378">
        <f>IFERROR(INDEX($F$7:$F$60000,MATCH(ROW()-6,$Q$7:$Q$60000,0)),"")</f>
        <v/>
      </c>
      <c r="Y378">
        <f>IFERROR(INDEX($G$7:$G$60000,MATCH(ROW()-6,$Q$7:$Q$60000,0)),"")</f>
        <v/>
      </c>
      <c r="Z378">
        <f>IFERROR(INDEX($H$7:$H$60000,MATCH(ROW()-6,$Q$7:$Q$60000,0)),"")</f>
        <v/>
      </c>
      <c r="AA378">
        <f>IFERROR(INDEX($I$7:$I$60000,MATCH(ROW()-6,$Q$7:$Q$60000,0)),"")</f>
        <v/>
      </c>
      <c r="AB378">
        <f>IFERROR(INDEX($J$7:$J$60000,MATCH(ROW()-6,$Q$7:$Q$60000,0)),"")</f>
        <v/>
      </c>
      <c r="AC378">
        <f>IFERROR(INDEX($K$7:$K$60000,MATCH(ROW()-6,$Q$7:$Q$60000,0)),"")</f>
        <v/>
      </c>
      <c r="AD378">
        <f>IFERROR(INDEX($L$7:$L$60000,MATCH(ROW()-6,$Q$7:$Q$60000,0)),"")</f>
        <v/>
      </c>
      <c r="AE378">
        <f>IFERROR(INDEX($M$7:$M$60000,MATCH(ROW()-6,$Q$7:$Q$60000,0)),"")</f>
        <v/>
      </c>
      <c r="AF378">
        <f>IFERROR(INDEX($N$7:$N$60000,MATCH(ROW()-6,$Q$7:$Q$60000,0)),"")</f>
        <v/>
      </c>
      <c r="AH378" s="9">
        <f>IF(OR($S378="",$S377=""),"",LN($T378/$T377))</f>
        <v/>
      </c>
      <c r="AI378" s="9">
        <f>IF(OR($S378="",$S377=""),"",$C$2*LN(U378/U377))</f>
        <v/>
      </c>
      <c r="AJ378" s="9">
        <f>IF(OR($S378="",$S377=""),"",$D$2*(V378-V377))</f>
        <v/>
      </c>
      <c r="AK378" s="9">
        <f>IF(OR($S378="",$S377=""),"",$E$2*(W378-W377))</f>
        <v/>
      </c>
      <c r="AL378" s="9">
        <f>IF(OR($S378="",$S377=""),"",$F$2*LN(X378/X377))</f>
        <v/>
      </c>
      <c r="AM378" s="9">
        <f>IF(OR($S378="",$S377=""),"",$G$2*(Y378-Y377))</f>
        <v/>
      </c>
      <c r="AN378" s="9">
        <f>IF(OR($S378="",$S377=""),"",$H$2*LN(Z378/Z377))</f>
        <v/>
      </c>
      <c r="AO378" s="9">
        <f>IF(OR($S378="",$S377=""),"",$I$2*(AA378-AA377))</f>
        <v/>
      </c>
      <c r="AP378" s="9">
        <f>IF(OR($S378="",$S377=""),"",$J$2*LN(AB378/AB377))</f>
        <v/>
      </c>
      <c r="AQ378" s="9">
        <f>IF(OR($S378="",$S377=""),"",$K$2*(AC378-AC377))</f>
        <v/>
      </c>
      <c r="AR378" s="9">
        <f>IF(OR($S378="",$S377=""),"",$L$2*LN(AD378/AD377))</f>
        <v/>
      </c>
      <c r="AS378" s="9">
        <f>IF(OR($S378="",$S377=""),"",$M$2*LN(AE378/AE377))</f>
        <v/>
      </c>
      <c r="AT378" s="9">
        <f>IF(OR($S378="",$S377=""),"",$N$2*LN(AF378/AF377))</f>
        <v/>
      </c>
      <c r="AV378" s="9">
        <f>IF($AH378="","",$AY$16+$AY$4*AI378+$AY$5*AJ378+$AY$6*AK378+$AY$7*AL378+$AY$8*AM378+$AY$9*AN378+$AY$10*AO378+$AY$11*AP378+$AY$12*AQ378+$AY$13*AR378+$AY$14*AS378+$AY$15*AT378)</f>
        <v/>
      </c>
      <c r="BC378" s="10">
        <f>IF((ROW()-6)&lt;=$Q$3,INDEX(LINEST(AH319:AH378,AI319:AT378,TRUE,TRUE),1,13)*$Q$4,"")</f>
        <v/>
      </c>
      <c r="BD378" s="9">
        <f>IF((ROW()-6)&lt;=$Q$3,INDEX(LINEST(AH319:AH378,AI319:AT378,TRUE,TRUE),1,12),"")</f>
        <v/>
      </c>
      <c r="BE378" s="9">
        <f>IF((ROW()-6)&lt;=$Q$3,INDEX(LINEST(AH319:AH378,AI319:AT378,TRUE,TRUE),1,11),"")</f>
        <v/>
      </c>
      <c r="BF378" s="9">
        <f>IF((ROW()-6)&lt;=$Q$3,INDEX(LINEST(AH319:AH378,AI319:AT378,TRUE,TRUE),1,10),"")</f>
        <v/>
      </c>
      <c r="BG378" s="9">
        <f>IF((ROW()-6)&lt;=$Q$3,INDEX(LINEST(AH319:AH378,AI319:AT378,TRUE,TRUE),1,9),"")</f>
        <v/>
      </c>
      <c r="BH378" s="9">
        <f>IF((ROW()-6)&lt;=$Q$3,INDEX(LINEST(AH319:AH378,AI319:AT378,TRUE,TRUE),1,8),"")</f>
        <v/>
      </c>
      <c r="BI378" s="9">
        <f>IF((ROW()-6)&lt;=$Q$3,INDEX(LINEST(AH319:AH378,AI319:AT378,TRUE,TRUE),1,7),"")</f>
        <v/>
      </c>
      <c r="BJ378" s="9">
        <f>IF((ROW()-6)&lt;=$Q$3,INDEX(LINEST(AH319:AH378,AI319:AT378,TRUE,TRUE),1,6),"")</f>
        <v/>
      </c>
      <c r="BK378" s="9">
        <f>IF((ROW()-6)&lt;=$Q$3,INDEX(LINEST(AH319:AH378,AI319:AT378,TRUE,TRUE),1,5),"")</f>
        <v/>
      </c>
      <c r="BL378" s="9">
        <f>IF((ROW()-6)&lt;=$Q$3,INDEX(LINEST(AH319:AH378,AI319:AT378,TRUE,TRUE),1,4),"")</f>
        <v/>
      </c>
      <c r="BM378" s="9">
        <f>IF((ROW()-6)&lt;=$Q$3,INDEX(LINEST(AH319:AH378,AI319:AT378,TRUE,TRUE),1,3),"")</f>
        <v/>
      </c>
      <c r="BN378" s="9">
        <f>IF((ROW()-6)&lt;=$Q$3,INDEX(LINEST(AH319:AH378,AI319:AT378,TRUE,TRUE),1,2),"")</f>
        <v/>
      </c>
      <c r="BO378" s="9">
        <f>IF((ROW()-6)&lt;=$Q$3,INDEX(LINEST(AH319:AH378,AI319:AT378,TRUE,TRUE),1,1),"")</f>
        <v/>
      </c>
      <c r="BP378" s="10">
        <f>IF((ROW()-6)&lt;=$Q$3,INDEX(LINEST(AH319:AH378,AI319:AT378,TRUE,TRUE),3,1),"")</f>
        <v/>
      </c>
      <c r="BR378" s="9">
        <f>IF(AND((ROW()-6)&lt;=$Q$3,ISNUMBER(BC377)),BC377/$Q$4+BD377*AI378+BE377*AJ378+BF377*AK378+BG377*AL378+BH377*AM378+BI377*AN378+BJ377*AO378+BK377*AP378+BL377*AQ378+BM377*AR378+BN377*AS378+BO377*AT378,"")</f>
        <v/>
      </c>
      <c r="BS378">
        <f>IF(ISNUMBER(BR378),AVERAGE(AH318:AH377),"")</f>
        <v/>
      </c>
      <c r="BT378">
        <f>IF(ISNUMBER(BR378),(AH378-BR378)^2,"")</f>
        <v/>
      </c>
      <c r="BU378">
        <f>IF(ISNUMBER(BR378),AH378^2,"")</f>
        <v/>
      </c>
      <c r="BV378">
        <f>IF(ISNUMBER(BR378),(AH378-BS378)^2,"")</f>
        <v/>
      </c>
    </row>
    <row r="379">
      <c r="O379">
        <f>IF($R379="","",CHOOSE($Q$2,YEAR(R379)*12+MONTH(R379),INT((R379-2)/7),YEAR(R379)*4+ROUNDUP(MONTH(R379)/3)))</f>
        <v/>
      </c>
      <c r="P379">
        <f>IF($R379="","",IF($R380="",1,IF(O379&lt;&gt;O380,1,0)))</f>
        <v/>
      </c>
      <c r="Q379">
        <f>IF(P379=1,SUM($P$7:P379),"")</f>
        <v/>
      </c>
      <c r="R379">
        <f>IF($A379="","",IF(ISNUMBER($A379),$A379,IFERROR(DATEVALUE($A379),NA())))</f>
        <v/>
      </c>
      <c r="S379" s="7">
        <f>IFERROR(INDEX($R$7:$R$60000,MATCH(ROW()-6,$Q$7:$Q$60000,0)),"")</f>
        <v/>
      </c>
      <c r="T379">
        <f>IFERROR(INDEX($B$7:$B$60000,MATCH(ROW()-6,$Q$7:$Q$60000,0)),"")</f>
        <v/>
      </c>
      <c r="U379">
        <f>IFERROR(INDEX($C$7:$C$60000,MATCH(ROW()-6,$Q$7:$Q$60000,0)),"")</f>
        <v/>
      </c>
      <c r="V379">
        <f>IFERROR(INDEX($D$7:$D$60000,MATCH(ROW()-6,$Q$7:$Q$60000,0)),"")</f>
        <v/>
      </c>
      <c r="W379">
        <f>IFERROR(INDEX($E$7:$E$60000,MATCH(ROW()-6,$Q$7:$Q$60000,0)),"")</f>
        <v/>
      </c>
      <c r="X379">
        <f>IFERROR(INDEX($F$7:$F$60000,MATCH(ROW()-6,$Q$7:$Q$60000,0)),"")</f>
        <v/>
      </c>
      <c r="Y379">
        <f>IFERROR(INDEX($G$7:$G$60000,MATCH(ROW()-6,$Q$7:$Q$60000,0)),"")</f>
        <v/>
      </c>
      <c r="Z379">
        <f>IFERROR(INDEX($H$7:$H$60000,MATCH(ROW()-6,$Q$7:$Q$60000,0)),"")</f>
        <v/>
      </c>
      <c r="AA379">
        <f>IFERROR(INDEX($I$7:$I$60000,MATCH(ROW()-6,$Q$7:$Q$60000,0)),"")</f>
        <v/>
      </c>
      <c r="AB379">
        <f>IFERROR(INDEX($J$7:$J$60000,MATCH(ROW()-6,$Q$7:$Q$60000,0)),"")</f>
        <v/>
      </c>
      <c r="AC379">
        <f>IFERROR(INDEX($K$7:$K$60000,MATCH(ROW()-6,$Q$7:$Q$60000,0)),"")</f>
        <v/>
      </c>
      <c r="AD379">
        <f>IFERROR(INDEX($L$7:$L$60000,MATCH(ROW()-6,$Q$7:$Q$60000,0)),"")</f>
        <v/>
      </c>
      <c r="AE379">
        <f>IFERROR(INDEX($M$7:$M$60000,MATCH(ROW()-6,$Q$7:$Q$60000,0)),"")</f>
        <v/>
      </c>
      <c r="AF379">
        <f>IFERROR(INDEX($N$7:$N$60000,MATCH(ROW()-6,$Q$7:$Q$60000,0)),"")</f>
        <v/>
      </c>
      <c r="AH379" s="9">
        <f>IF(OR($S379="",$S378=""),"",LN($T379/$T378))</f>
        <v/>
      </c>
      <c r="AI379" s="9">
        <f>IF(OR($S379="",$S378=""),"",$C$2*LN(U379/U378))</f>
        <v/>
      </c>
      <c r="AJ379" s="9">
        <f>IF(OR($S379="",$S378=""),"",$D$2*(V379-V378))</f>
        <v/>
      </c>
      <c r="AK379" s="9">
        <f>IF(OR($S379="",$S378=""),"",$E$2*(W379-W378))</f>
        <v/>
      </c>
      <c r="AL379" s="9">
        <f>IF(OR($S379="",$S378=""),"",$F$2*LN(X379/X378))</f>
        <v/>
      </c>
      <c r="AM379" s="9">
        <f>IF(OR($S379="",$S378=""),"",$G$2*(Y379-Y378))</f>
        <v/>
      </c>
      <c r="AN379" s="9">
        <f>IF(OR($S379="",$S378=""),"",$H$2*LN(Z379/Z378))</f>
        <v/>
      </c>
      <c r="AO379" s="9">
        <f>IF(OR($S379="",$S378=""),"",$I$2*(AA379-AA378))</f>
        <v/>
      </c>
      <c r="AP379" s="9">
        <f>IF(OR($S379="",$S378=""),"",$J$2*LN(AB379/AB378))</f>
        <v/>
      </c>
      <c r="AQ379" s="9">
        <f>IF(OR($S379="",$S378=""),"",$K$2*(AC379-AC378))</f>
        <v/>
      </c>
      <c r="AR379" s="9">
        <f>IF(OR($S379="",$S378=""),"",$L$2*LN(AD379/AD378))</f>
        <v/>
      </c>
      <c r="AS379" s="9">
        <f>IF(OR($S379="",$S378=""),"",$M$2*LN(AE379/AE378))</f>
        <v/>
      </c>
      <c r="AT379" s="9">
        <f>IF(OR($S379="",$S378=""),"",$N$2*LN(AF379/AF378))</f>
        <v/>
      </c>
      <c r="AV379" s="9">
        <f>IF($AH379="","",$AY$16+$AY$4*AI379+$AY$5*AJ379+$AY$6*AK379+$AY$7*AL379+$AY$8*AM379+$AY$9*AN379+$AY$10*AO379+$AY$11*AP379+$AY$12*AQ379+$AY$13*AR379+$AY$14*AS379+$AY$15*AT379)</f>
        <v/>
      </c>
      <c r="BC379" s="10">
        <f>IF((ROW()-6)&lt;=$Q$3,INDEX(LINEST(AH320:AH379,AI320:AT379,TRUE,TRUE),1,13)*$Q$4,"")</f>
        <v/>
      </c>
      <c r="BD379" s="9">
        <f>IF((ROW()-6)&lt;=$Q$3,INDEX(LINEST(AH320:AH379,AI320:AT379,TRUE,TRUE),1,12),"")</f>
        <v/>
      </c>
      <c r="BE379" s="9">
        <f>IF((ROW()-6)&lt;=$Q$3,INDEX(LINEST(AH320:AH379,AI320:AT379,TRUE,TRUE),1,11),"")</f>
        <v/>
      </c>
      <c r="BF379" s="9">
        <f>IF((ROW()-6)&lt;=$Q$3,INDEX(LINEST(AH320:AH379,AI320:AT379,TRUE,TRUE),1,10),"")</f>
        <v/>
      </c>
      <c r="BG379" s="9">
        <f>IF((ROW()-6)&lt;=$Q$3,INDEX(LINEST(AH320:AH379,AI320:AT379,TRUE,TRUE),1,9),"")</f>
        <v/>
      </c>
      <c r="BH379" s="9">
        <f>IF((ROW()-6)&lt;=$Q$3,INDEX(LINEST(AH320:AH379,AI320:AT379,TRUE,TRUE),1,8),"")</f>
        <v/>
      </c>
      <c r="BI379" s="9">
        <f>IF((ROW()-6)&lt;=$Q$3,INDEX(LINEST(AH320:AH379,AI320:AT379,TRUE,TRUE),1,7),"")</f>
        <v/>
      </c>
      <c r="BJ379" s="9">
        <f>IF((ROW()-6)&lt;=$Q$3,INDEX(LINEST(AH320:AH379,AI320:AT379,TRUE,TRUE),1,6),"")</f>
        <v/>
      </c>
      <c r="BK379" s="9">
        <f>IF((ROW()-6)&lt;=$Q$3,INDEX(LINEST(AH320:AH379,AI320:AT379,TRUE,TRUE),1,5),"")</f>
        <v/>
      </c>
      <c r="BL379" s="9">
        <f>IF((ROW()-6)&lt;=$Q$3,INDEX(LINEST(AH320:AH379,AI320:AT379,TRUE,TRUE),1,4),"")</f>
        <v/>
      </c>
      <c r="BM379" s="9">
        <f>IF((ROW()-6)&lt;=$Q$3,INDEX(LINEST(AH320:AH379,AI320:AT379,TRUE,TRUE),1,3),"")</f>
        <v/>
      </c>
      <c r="BN379" s="9">
        <f>IF((ROW()-6)&lt;=$Q$3,INDEX(LINEST(AH320:AH379,AI320:AT379,TRUE,TRUE),1,2),"")</f>
        <v/>
      </c>
      <c r="BO379" s="9">
        <f>IF((ROW()-6)&lt;=$Q$3,INDEX(LINEST(AH320:AH379,AI320:AT379,TRUE,TRUE),1,1),"")</f>
        <v/>
      </c>
      <c r="BP379" s="10">
        <f>IF((ROW()-6)&lt;=$Q$3,INDEX(LINEST(AH320:AH379,AI320:AT379,TRUE,TRUE),3,1),"")</f>
        <v/>
      </c>
      <c r="BR379" s="9">
        <f>IF(AND((ROW()-6)&lt;=$Q$3,ISNUMBER(BC378)),BC378/$Q$4+BD378*AI379+BE378*AJ379+BF378*AK379+BG378*AL379+BH378*AM379+BI378*AN379+BJ378*AO379+BK378*AP379+BL378*AQ379+BM378*AR379+BN378*AS379+BO378*AT379,"")</f>
        <v/>
      </c>
      <c r="BS379">
        <f>IF(ISNUMBER(BR379),AVERAGE(AH319:AH378),"")</f>
        <v/>
      </c>
      <c r="BT379">
        <f>IF(ISNUMBER(BR379),(AH379-BR379)^2,"")</f>
        <v/>
      </c>
      <c r="BU379">
        <f>IF(ISNUMBER(BR379),AH379^2,"")</f>
        <v/>
      </c>
      <c r="BV379">
        <f>IF(ISNUMBER(BR379),(AH379-BS379)^2,"")</f>
        <v/>
      </c>
    </row>
    <row r="380">
      <c r="O380">
        <f>IF($R380="","",CHOOSE($Q$2,YEAR(R380)*12+MONTH(R380),INT((R380-2)/7),YEAR(R380)*4+ROUNDUP(MONTH(R380)/3)))</f>
        <v/>
      </c>
      <c r="P380">
        <f>IF($R380="","",IF($R381="",1,IF(O380&lt;&gt;O381,1,0)))</f>
        <v/>
      </c>
      <c r="Q380">
        <f>IF(P380=1,SUM($P$7:P380),"")</f>
        <v/>
      </c>
      <c r="R380">
        <f>IF($A380="","",IF(ISNUMBER($A380),$A380,IFERROR(DATEVALUE($A380),NA())))</f>
        <v/>
      </c>
      <c r="S380" s="7">
        <f>IFERROR(INDEX($R$7:$R$60000,MATCH(ROW()-6,$Q$7:$Q$60000,0)),"")</f>
        <v/>
      </c>
      <c r="T380">
        <f>IFERROR(INDEX($B$7:$B$60000,MATCH(ROW()-6,$Q$7:$Q$60000,0)),"")</f>
        <v/>
      </c>
      <c r="U380">
        <f>IFERROR(INDEX($C$7:$C$60000,MATCH(ROW()-6,$Q$7:$Q$60000,0)),"")</f>
        <v/>
      </c>
      <c r="V380">
        <f>IFERROR(INDEX($D$7:$D$60000,MATCH(ROW()-6,$Q$7:$Q$60000,0)),"")</f>
        <v/>
      </c>
      <c r="W380">
        <f>IFERROR(INDEX($E$7:$E$60000,MATCH(ROW()-6,$Q$7:$Q$60000,0)),"")</f>
        <v/>
      </c>
      <c r="X380">
        <f>IFERROR(INDEX($F$7:$F$60000,MATCH(ROW()-6,$Q$7:$Q$60000,0)),"")</f>
        <v/>
      </c>
      <c r="Y380">
        <f>IFERROR(INDEX($G$7:$G$60000,MATCH(ROW()-6,$Q$7:$Q$60000,0)),"")</f>
        <v/>
      </c>
      <c r="Z380">
        <f>IFERROR(INDEX($H$7:$H$60000,MATCH(ROW()-6,$Q$7:$Q$60000,0)),"")</f>
        <v/>
      </c>
      <c r="AA380">
        <f>IFERROR(INDEX($I$7:$I$60000,MATCH(ROW()-6,$Q$7:$Q$60000,0)),"")</f>
        <v/>
      </c>
      <c r="AB380">
        <f>IFERROR(INDEX($J$7:$J$60000,MATCH(ROW()-6,$Q$7:$Q$60000,0)),"")</f>
        <v/>
      </c>
      <c r="AC380">
        <f>IFERROR(INDEX($K$7:$K$60000,MATCH(ROW()-6,$Q$7:$Q$60000,0)),"")</f>
        <v/>
      </c>
      <c r="AD380">
        <f>IFERROR(INDEX($L$7:$L$60000,MATCH(ROW()-6,$Q$7:$Q$60000,0)),"")</f>
        <v/>
      </c>
      <c r="AE380">
        <f>IFERROR(INDEX($M$7:$M$60000,MATCH(ROW()-6,$Q$7:$Q$60000,0)),"")</f>
        <v/>
      </c>
      <c r="AF380">
        <f>IFERROR(INDEX($N$7:$N$60000,MATCH(ROW()-6,$Q$7:$Q$60000,0)),"")</f>
        <v/>
      </c>
      <c r="AH380" s="9">
        <f>IF(OR($S380="",$S379=""),"",LN($T380/$T379))</f>
        <v/>
      </c>
      <c r="AI380" s="9">
        <f>IF(OR($S380="",$S379=""),"",$C$2*LN(U380/U379))</f>
        <v/>
      </c>
      <c r="AJ380" s="9">
        <f>IF(OR($S380="",$S379=""),"",$D$2*(V380-V379))</f>
        <v/>
      </c>
      <c r="AK380" s="9">
        <f>IF(OR($S380="",$S379=""),"",$E$2*(W380-W379))</f>
        <v/>
      </c>
      <c r="AL380" s="9">
        <f>IF(OR($S380="",$S379=""),"",$F$2*LN(X380/X379))</f>
        <v/>
      </c>
      <c r="AM380" s="9">
        <f>IF(OR($S380="",$S379=""),"",$G$2*(Y380-Y379))</f>
        <v/>
      </c>
      <c r="AN380" s="9">
        <f>IF(OR($S380="",$S379=""),"",$H$2*LN(Z380/Z379))</f>
        <v/>
      </c>
      <c r="AO380" s="9">
        <f>IF(OR($S380="",$S379=""),"",$I$2*(AA380-AA379))</f>
        <v/>
      </c>
      <c r="AP380" s="9">
        <f>IF(OR($S380="",$S379=""),"",$J$2*LN(AB380/AB379))</f>
        <v/>
      </c>
      <c r="AQ380" s="9">
        <f>IF(OR($S380="",$S379=""),"",$K$2*(AC380-AC379))</f>
        <v/>
      </c>
      <c r="AR380" s="9">
        <f>IF(OR($S380="",$S379=""),"",$L$2*LN(AD380/AD379))</f>
        <v/>
      </c>
      <c r="AS380" s="9">
        <f>IF(OR($S380="",$S379=""),"",$M$2*LN(AE380/AE379))</f>
        <v/>
      </c>
      <c r="AT380" s="9">
        <f>IF(OR($S380="",$S379=""),"",$N$2*LN(AF380/AF379))</f>
        <v/>
      </c>
      <c r="AV380" s="9">
        <f>IF($AH380="","",$AY$16+$AY$4*AI380+$AY$5*AJ380+$AY$6*AK380+$AY$7*AL380+$AY$8*AM380+$AY$9*AN380+$AY$10*AO380+$AY$11*AP380+$AY$12*AQ380+$AY$13*AR380+$AY$14*AS380+$AY$15*AT380)</f>
        <v/>
      </c>
      <c r="BC380" s="10">
        <f>IF((ROW()-6)&lt;=$Q$3,INDEX(LINEST(AH321:AH380,AI321:AT380,TRUE,TRUE),1,13)*$Q$4,"")</f>
        <v/>
      </c>
      <c r="BD380" s="9">
        <f>IF((ROW()-6)&lt;=$Q$3,INDEX(LINEST(AH321:AH380,AI321:AT380,TRUE,TRUE),1,12),"")</f>
        <v/>
      </c>
      <c r="BE380" s="9">
        <f>IF((ROW()-6)&lt;=$Q$3,INDEX(LINEST(AH321:AH380,AI321:AT380,TRUE,TRUE),1,11),"")</f>
        <v/>
      </c>
      <c r="BF380" s="9">
        <f>IF((ROW()-6)&lt;=$Q$3,INDEX(LINEST(AH321:AH380,AI321:AT380,TRUE,TRUE),1,10),"")</f>
        <v/>
      </c>
      <c r="BG380" s="9">
        <f>IF((ROW()-6)&lt;=$Q$3,INDEX(LINEST(AH321:AH380,AI321:AT380,TRUE,TRUE),1,9),"")</f>
        <v/>
      </c>
      <c r="BH380" s="9">
        <f>IF((ROW()-6)&lt;=$Q$3,INDEX(LINEST(AH321:AH380,AI321:AT380,TRUE,TRUE),1,8),"")</f>
        <v/>
      </c>
      <c r="BI380" s="9">
        <f>IF((ROW()-6)&lt;=$Q$3,INDEX(LINEST(AH321:AH380,AI321:AT380,TRUE,TRUE),1,7),"")</f>
        <v/>
      </c>
      <c r="BJ380" s="9">
        <f>IF((ROW()-6)&lt;=$Q$3,INDEX(LINEST(AH321:AH380,AI321:AT380,TRUE,TRUE),1,6),"")</f>
        <v/>
      </c>
      <c r="BK380" s="9">
        <f>IF((ROW()-6)&lt;=$Q$3,INDEX(LINEST(AH321:AH380,AI321:AT380,TRUE,TRUE),1,5),"")</f>
        <v/>
      </c>
      <c r="BL380" s="9">
        <f>IF((ROW()-6)&lt;=$Q$3,INDEX(LINEST(AH321:AH380,AI321:AT380,TRUE,TRUE),1,4),"")</f>
        <v/>
      </c>
      <c r="BM380" s="9">
        <f>IF((ROW()-6)&lt;=$Q$3,INDEX(LINEST(AH321:AH380,AI321:AT380,TRUE,TRUE),1,3),"")</f>
        <v/>
      </c>
      <c r="BN380" s="9">
        <f>IF((ROW()-6)&lt;=$Q$3,INDEX(LINEST(AH321:AH380,AI321:AT380,TRUE,TRUE),1,2),"")</f>
        <v/>
      </c>
      <c r="BO380" s="9">
        <f>IF((ROW()-6)&lt;=$Q$3,INDEX(LINEST(AH321:AH380,AI321:AT380,TRUE,TRUE),1,1),"")</f>
        <v/>
      </c>
      <c r="BP380" s="10">
        <f>IF((ROW()-6)&lt;=$Q$3,INDEX(LINEST(AH321:AH380,AI321:AT380,TRUE,TRUE),3,1),"")</f>
        <v/>
      </c>
      <c r="BR380" s="9">
        <f>IF(AND((ROW()-6)&lt;=$Q$3,ISNUMBER(BC379)),BC379/$Q$4+BD379*AI380+BE379*AJ380+BF379*AK380+BG379*AL380+BH379*AM380+BI379*AN380+BJ379*AO380+BK379*AP380+BL379*AQ380+BM379*AR380+BN379*AS380+BO379*AT380,"")</f>
        <v/>
      </c>
      <c r="BS380">
        <f>IF(ISNUMBER(BR380),AVERAGE(AH320:AH379),"")</f>
        <v/>
      </c>
      <c r="BT380">
        <f>IF(ISNUMBER(BR380),(AH380-BR380)^2,"")</f>
        <v/>
      </c>
      <c r="BU380">
        <f>IF(ISNUMBER(BR380),AH380^2,"")</f>
        <v/>
      </c>
      <c r="BV380">
        <f>IF(ISNUMBER(BR380),(AH380-BS380)^2,"")</f>
        <v/>
      </c>
    </row>
    <row r="381">
      <c r="O381">
        <f>IF($R381="","",CHOOSE($Q$2,YEAR(R381)*12+MONTH(R381),INT((R381-2)/7),YEAR(R381)*4+ROUNDUP(MONTH(R381)/3)))</f>
        <v/>
      </c>
      <c r="P381">
        <f>IF($R381="","",IF($R382="",1,IF(O381&lt;&gt;O382,1,0)))</f>
        <v/>
      </c>
      <c r="Q381">
        <f>IF(P381=1,SUM($P$7:P381),"")</f>
        <v/>
      </c>
      <c r="R381">
        <f>IF($A381="","",IF(ISNUMBER($A381),$A381,IFERROR(DATEVALUE($A381),NA())))</f>
        <v/>
      </c>
      <c r="S381" s="7">
        <f>IFERROR(INDEX($R$7:$R$60000,MATCH(ROW()-6,$Q$7:$Q$60000,0)),"")</f>
        <v/>
      </c>
      <c r="T381">
        <f>IFERROR(INDEX($B$7:$B$60000,MATCH(ROW()-6,$Q$7:$Q$60000,0)),"")</f>
        <v/>
      </c>
      <c r="U381">
        <f>IFERROR(INDEX($C$7:$C$60000,MATCH(ROW()-6,$Q$7:$Q$60000,0)),"")</f>
        <v/>
      </c>
      <c r="V381">
        <f>IFERROR(INDEX($D$7:$D$60000,MATCH(ROW()-6,$Q$7:$Q$60000,0)),"")</f>
        <v/>
      </c>
      <c r="W381">
        <f>IFERROR(INDEX($E$7:$E$60000,MATCH(ROW()-6,$Q$7:$Q$60000,0)),"")</f>
        <v/>
      </c>
      <c r="X381">
        <f>IFERROR(INDEX($F$7:$F$60000,MATCH(ROW()-6,$Q$7:$Q$60000,0)),"")</f>
        <v/>
      </c>
      <c r="Y381">
        <f>IFERROR(INDEX($G$7:$G$60000,MATCH(ROW()-6,$Q$7:$Q$60000,0)),"")</f>
        <v/>
      </c>
      <c r="Z381">
        <f>IFERROR(INDEX($H$7:$H$60000,MATCH(ROW()-6,$Q$7:$Q$60000,0)),"")</f>
        <v/>
      </c>
      <c r="AA381">
        <f>IFERROR(INDEX($I$7:$I$60000,MATCH(ROW()-6,$Q$7:$Q$60000,0)),"")</f>
        <v/>
      </c>
      <c r="AB381">
        <f>IFERROR(INDEX($J$7:$J$60000,MATCH(ROW()-6,$Q$7:$Q$60000,0)),"")</f>
        <v/>
      </c>
      <c r="AC381">
        <f>IFERROR(INDEX($K$7:$K$60000,MATCH(ROW()-6,$Q$7:$Q$60000,0)),"")</f>
        <v/>
      </c>
      <c r="AD381">
        <f>IFERROR(INDEX($L$7:$L$60000,MATCH(ROW()-6,$Q$7:$Q$60000,0)),"")</f>
        <v/>
      </c>
      <c r="AE381">
        <f>IFERROR(INDEX($M$7:$M$60000,MATCH(ROW()-6,$Q$7:$Q$60000,0)),"")</f>
        <v/>
      </c>
      <c r="AF381">
        <f>IFERROR(INDEX($N$7:$N$60000,MATCH(ROW()-6,$Q$7:$Q$60000,0)),"")</f>
        <v/>
      </c>
      <c r="AH381" s="9">
        <f>IF(OR($S381="",$S380=""),"",LN($T381/$T380))</f>
        <v/>
      </c>
      <c r="AI381" s="9">
        <f>IF(OR($S381="",$S380=""),"",$C$2*LN(U381/U380))</f>
        <v/>
      </c>
      <c r="AJ381" s="9">
        <f>IF(OR($S381="",$S380=""),"",$D$2*(V381-V380))</f>
        <v/>
      </c>
      <c r="AK381" s="9">
        <f>IF(OR($S381="",$S380=""),"",$E$2*(W381-W380))</f>
        <v/>
      </c>
      <c r="AL381" s="9">
        <f>IF(OR($S381="",$S380=""),"",$F$2*LN(X381/X380))</f>
        <v/>
      </c>
      <c r="AM381" s="9">
        <f>IF(OR($S381="",$S380=""),"",$G$2*(Y381-Y380))</f>
        <v/>
      </c>
      <c r="AN381" s="9">
        <f>IF(OR($S381="",$S380=""),"",$H$2*LN(Z381/Z380))</f>
        <v/>
      </c>
      <c r="AO381" s="9">
        <f>IF(OR($S381="",$S380=""),"",$I$2*(AA381-AA380))</f>
        <v/>
      </c>
      <c r="AP381" s="9">
        <f>IF(OR($S381="",$S380=""),"",$J$2*LN(AB381/AB380))</f>
        <v/>
      </c>
      <c r="AQ381" s="9">
        <f>IF(OR($S381="",$S380=""),"",$K$2*(AC381-AC380))</f>
        <v/>
      </c>
      <c r="AR381" s="9">
        <f>IF(OR($S381="",$S380=""),"",$L$2*LN(AD381/AD380))</f>
        <v/>
      </c>
      <c r="AS381" s="9">
        <f>IF(OR($S381="",$S380=""),"",$M$2*LN(AE381/AE380))</f>
        <v/>
      </c>
      <c r="AT381" s="9">
        <f>IF(OR($S381="",$S380=""),"",$N$2*LN(AF381/AF380))</f>
        <v/>
      </c>
      <c r="AV381" s="9">
        <f>IF($AH381="","",$AY$16+$AY$4*AI381+$AY$5*AJ381+$AY$6*AK381+$AY$7*AL381+$AY$8*AM381+$AY$9*AN381+$AY$10*AO381+$AY$11*AP381+$AY$12*AQ381+$AY$13*AR381+$AY$14*AS381+$AY$15*AT381)</f>
        <v/>
      </c>
      <c r="BC381" s="10">
        <f>IF((ROW()-6)&lt;=$Q$3,INDEX(LINEST(AH322:AH381,AI322:AT381,TRUE,TRUE),1,13)*$Q$4,"")</f>
        <v/>
      </c>
      <c r="BD381" s="9">
        <f>IF((ROW()-6)&lt;=$Q$3,INDEX(LINEST(AH322:AH381,AI322:AT381,TRUE,TRUE),1,12),"")</f>
        <v/>
      </c>
      <c r="BE381" s="9">
        <f>IF((ROW()-6)&lt;=$Q$3,INDEX(LINEST(AH322:AH381,AI322:AT381,TRUE,TRUE),1,11),"")</f>
        <v/>
      </c>
      <c r="BF381" s="9">
        <f>IF((ROW()-6)&lt;=$Q$3,INDEX(LINEST(AH322:AH381,AI322:AT381,TRUE,TRUE),1,10),"")</f>
        <v/>
      </c>
      <c r="BG381" s="9">
        <f>IF((ROW()-6)&lt;=$Q$3,INDEX(LINEST(AH322:AH381,AI322:AT381,TRUE,TRUE),1,9),"")</f>
        <v/>
      </c>
      <c r="BH381" s="9">
        <f>IF((ROW()-6)&lt;=$Q$3,INDEX(LINEST(AH322:AH381,AI322:AT381,TRUE,TRUE),1,8),"")</f>
        <v/>
      </c>
      <c r="BI381" s="9">
        <f>IF((ROW()-6)&lt;=$Q$3,INDEX(LINEST(AH322:AH381,AI322:AT381,TRUE,TRUE),1,7),"")</f>
        <v/>
      </c>
      <c r="BJ381" s="9">
        <f>IF((ROW()-6)&lt;=$Q$3,INDEX(LINEST(AH322:AH381,AI322:AT381,TRUE,TRUE),1,6),"")</f>
        <v/>
      </c>
      <c r="BK381" s="9">
        <f>IF((ROW()-6)&lt;=$Q$3,INDEX(LINEST(AH322:AH381,AI322:AT381,TRUE,TRUE),1,5),"")</f>
        <v/>
      </c>
      <c r="BL381" s="9">
        <f>IF((ROW()-6)&lt;=$Q$3,INDEX(LINEST(AH322:AH381,AI322:AT381,TRUE,TRUE),1,4),"")</f>
        <v/>
      </c>
      <c r="BM381" s="9">
        <f>IF((ROW()-6)&lt;=$Q$3,INDEX(LINEST(AH322:AH381,AI322:AT381,TRUE,TRUE),1,3),"")</f>
        <v/>
      </c>
      <c r="BN381" s="9">
        <f>IF((ROW()-6)&lt;=$Q$3,INDEX(LINEST(AH322:AH381,AI322:AT381,TRUE,TRUE),1,2),"")</f>
        <v/>
      </c>
      <c r="BO381" s="9">
        <f>IF((ROW()-6)&lt;=$Q$3,INDEX(LINEST(AH322:AH381,AI322:AT381,TRUE,TRUE),1,1),"")</f>
        <v/>
      </c>
      <c r="BP381" s="10">
        <f>IF((ROW()-6)&lt;=$Q$3,INDEX(LINEST(AH322:AH381,AI322:AT381,TRUE,TRUE),3,1),"")</f>
        <v/>
      </c>
      <c r="BR381" s="9">
        <f>IF(AND((ROW()-6)&lt;=$Q$3,ISNUMBER(BC380)),BC380/$Q$4+BD380*AI381+BE380*AJ381+BF380*AK381+BG380*AL381+BH380*AM381+BI380*AN381+BJ380*AO381+BK380*AP381+BL380*AQ381+BM380*AR381+BN380*AS381+BO380*AT381,"")</f>
        <v/>
      </c>
      <c r="BS381">
        <f>IF(ISNUMBER(BR381),AVERAGE(AH321:AH380),"")</f>
        <v/>
      </c>
      <c r="BT381">
        <f>IF(ISNUMBER(BR381),(AH381-BR381)^2,"")</f>
        <v/>
      </c>
      <c r="BU381">
        <f>IF(ISNUMBER(BR381),AH381^2,"")</f>
        <v/>
      </c>
      <c r="BV381">
        <f>IF(ISNUMBER(BR381),(AH381-BS381)^2,"")</f>
        <v/>
      </c>
    </row>
    <row r="382">
      <c r="O382">
        <f>IF($R382="","",CHOOSE($Q$2,YEAR(R382)*12+MONTH(R382),INT((R382-2)/7),YEAR(R382)*4+ROUNDUP(MONTH(R382)/3)))</f>
        <v/>
      </c>
      <c r="P382">
        <f>IF($R382="","",IF($R383="",1,IF(O382&lt;&gt;O383,1,0)))</f>
        <v/>
      </c>
      <c r="Q382">
        <f>IF(P382=1,SUM($P$7:P382),"")</f>
        <v/>
      </c>
      <c r="R382">
        <f>IF($A382="","",IF(ISNUMBER($A382),$A382,IFERROR(DATEVALUE($A382),NA())))</f>
        <v/>
      </c>
      <c r="S382" s="7">
        <f>IFERROR(INDEX($R$7:$R$60000,MATCH(ROW()-6,$Q$7:$Q$60000,0)),"")</f>
        <v/>
      </c>
      <c r="T382">
        <f>IFERROR(INDEX($B$7:$B$60000,MATCH(ROW()-6,$Q$7:$Q$60000,0)),"")</f>
        <v/>
      </c>
      <c r="U382">
        <f>IFERROR(INDEX($C$7:$C$60000,MATCH(ROW()-6,$Q$7:$Q$60000,0)),"")</f>
        <v/>
      </c>
      <c r="V382">
        <f>IFERROR(INDEX($D$7:$D$60000,MATCH(ROW()-6,$Q$7:$Q$60000,0)),"")</f>
        <v/>
      </c>
      <c r="W382">
        <f>IFERROR(INDEX($E$7:$E$60000,MATCH(ROW()-6,$Q$7:$Q$60000,0)),"")</f>
        <v/>
      </c>
      <c r="X382">
        <f>IFERROR(INDEX($F$7:$F$60000,MATCH(ROW()-6,$Q$7:$Q$60000,0)),"")</f>
        <v/>
      </c>
      <c r="Y382">
        <f>IFERROR(INDEX($G$7:$G$60000,MATCH(ROW()-6,$Q$7:$Q$60000,0)),"")</f>
        <v/>
      </c>
      <c r="Z382">
        <f>IFERROR(INDEX($H$7:$H$60000,MATCH(ROW()-6,$Q$7:$Q$60000,0)),"")</f>
        <v/>
      </c>
      <c r="AA382">
        <f>IFERROR(INDEX($I$7:$I$60000,MATCH(ROW()-6,$Q$7:$Q$60000,0)),"")</f>
        <v/>
      </c>
      <c r="AB382">
        <f>IFERROR(INDEX($J$7:$J$60000,MATCH(ROW()-6,$Q$7:$Q$60000,0)),"")</f>
        <v/>
      </c>
      <c r="AC382">
        <f>IFERROR(INDEX($K$7:$K$60000,MATCH(ROW()-6,$Q$7:$Q$60000,0)),"")</f>
        <v/>
      </c>
      <c r="AD382">
        <f>IFERROR(INDEX($L$7:$L$60000,MATCH(ROW()-6,$Q$7:$Q$60000,0)),"")</f>
        <v/>
      </c>
      <c r="AE382">
        <f>IFERROR(INDEX($M$7:$M$60000,MATCH(ROW()-6,$Q$7:$Q$60000,0)),"")</f>
        <v/>
      </c>
      <c r="AF382">
        <f>IFERROR(INDEX($N$7:$N$60000,MATCH(ROW()-6,$Q$7:$Q$60000,0)),"")</f>
        <v/>
      </c>
      <c r="AH382" s="9">
        <f>IF(OR($S382="",$S381=""),"",LN($T382/$T381))</f>
        <v/>
      </c>
      <c r="AI382" s="9">
        <f>IF(OR($S382="",$S381=""),"",$C$2*LN(U382/U381))</f>
        <v/>
      </c>
      <c r="AJ382" s="9">
        <f>IF(OR($S382="",$S381=""),"",$D$2*(V382-V381))</f>
        <v/>
      </c>
      <c r="AK382" s="9">
        <f>IF(OR($S382="",$S381=""),"",$E$2*(W382-W381))</f>
        <v/>
      </c>
      <c r="AL382" s="9">
        <f>IF(OR($S382="",$S381=""),"",$F$2*LN(X382/X381))</f>
        <v/>
      </c>
      <c r="AM382" s="9">
        <f>IF(OR($S382="",$S381=""),"",$G$2*(Y382-Y381))</f>
        <v/>
      </c>
      <c r="AN382" s="9">
        <f>IF(OR($S382="",$S381=""),"",$H$2*LN(Z382/Z381))</f>
        <v/>
      </c>
      <c r="AO382" s="9">
        <f>IF(OR($S382="",$S381=""),"",$I$2*(AA382-AA381))</f>
        <v/>
      </c>
      <c r="AP382" s="9">
        <f>IF(OR($S382="",$S381=""),"",$J$2*LN(AB382/AB381))</f>
        <v/>
      </c>
      <c r="AQ382" s="9">
        <f>IF(OR($S382="",$S381=""),"",$K$2*(AC382-AC381))</f>
        <v/>
      </c>
      <c r="AR382" s="9">
        <f>IF(OR($S382="",$S381=""),"",$L$2*LN(AD382/AD381))</f>
        <v/>
      </c>
      <c r="AS382" s="9">
        <f>IF(OR($S382="",$S381=""),"",$M$2*LN(AE382/AE381))</f>
        <v/>
      </c>
      <c r="AT382" s="9">
        <f>IF(OR($S382="",$S381=""),"",$N$2*LN(AF382/AF381))</f>
        <v/>
      </c>
      <c r="AV382" s="9">
        <f>IF($AH382="","",$AY$16+$AY$4*AI382+$AY$5*AJ382+$AY$6*AK382+$AY$7*AL382+$AY$8*AM382+$AY$9*AN382+$AY$10*AO382+$AY$11*AP382+$AY$12*AQ382+$AY$13*AR382+$AY$14*AS382+$AY$15*AT382)</f>
        <v/>
      </c>
      <c r="BC382" s="10">
        <f>IF((ROW()-6)&lt;=$Q$3,INDEX(LINEST(AH323:AH382,AI323:AT382,TRUE,TRUE),1,13)*$Q$4,"")</f>
        <v/>
      </c>
      <c r="BD382" s="9">
        <f>IF((ROW()-6)&lt;=$Q$3,INDEX(LINEST(AH323:AH382,AI323:AT382,TRUE,TRUE),1,12),"")</f>
        <v/>
      </c>
      <c r="BE382" s="9">
        <f>IF((ROW()-6)&lt;=$Q$3,INDEX(LINEST(AH323:AH382,AI323:AT382,TRUE,TRUE),1,11),"")</f>
        <v/>
      </c>
      <c r="BF382" s="9">
        <f>IF((ROW()-6)&lt;=$Q$3,INDEX(LINEST(AH323:AH382,AI323:AT382,TRUE,TRUE),1,10),"")</f>
        <v/>
      </c>
      <c r="BG382" s="9">
        <f>IF((ROW()-6)&lt;=$Q$3,INDEX(LINEST(AH323:AH382,AI323:AT382,TRUE,TRUE),1,9),"")</f>
        <v/>
      </c>
      <c r="BH382" s="9">
        <f>IF((ROW()-6)&lt;=$Q$3,INDEX(LINEST(AH323:AH382,AI323:AT382,TRUE,TRUE),1,8),"")</f>
        <v/>
      </c>
      <c r="BI382" s="9">
        <f>IF((ROW()-6)&lt;=$Q$3,INDEX(LINEST(AH323:AH382,AI323:AT382,TRUE,TRUE),1,7),"")</f>
        <v/>
      </c>
      <c r="BJ382" s="9">
        <f>IF((ROW()-6)&lt;=$Q$3,INDEX(LINEST(AH323:AH382,AI323:AT382,TRUE,TRUE),1,6),"")</f>
        <v/>
      </c>
      <c r="BK382" s="9">
        <f>IF((ROW()-6)&lt;=$Q$3,INDEX(LINEST(AH323:AH382,AI323:AT382,TRUE,TRUE),1,5),"")</f>
        <v/>
      </c>
      <c r="BL382" s="9">
        <f>IF((ROW()-6)&lt;=$Q$3,INDEX(LINEST(AH323:AH382,AI323:AT382,TRUE,TRUE),1,4),"")</f>
        <v/>
      </c>
      <c r="BM382" s="9">
        <f>IF((ROW()-6)&lt;=$Q$3,INDEX(LINEST(AH323:AH382,AI323:AT382,TRUE,TRUE),1,3),"")</f>
        <v/>
      </c>
      <c r="BN382" s="9">
        <f>IF((ROW()-6)&lt;=$Q$3,INDEX(LINEST(AH323:AH382,AI323:AT382,TRUE,TRUE),1,2),"")</f>
        <v/>
      </c>
      <c r="BO382" s="9">
        <f>IF((ROW()-6)&lt;=$Q$3,INDEX(LINEST(AH323:AH382,AI323:AT382,TRUE,TRUE),1,1),"")</f>
        <v/>
      </c>
      <c r="BP382" s="10">
        <f>IF((ROW()-6)&lt;=$Q$3,INDEX(LINEST(AH323:AH382,AI323:AT382,TRUE,TRUE),3,1),"")</f>
        <v/>
      </c>
      <c r="BR382" s="9">
        <f>IF(AND((ROW()-6)&lt;=$Q$3,ISNUMBER(BC381)),BC381/$Q$4+BD381*AI382+BE381*AJ382+BF381*AK382+BG381*AL382+BH381*AM382+BI381*AN382+BJ381*AO382+BK381*AP382+BL381*AQ382+BM381*AR382+BN381*AS382+BO381*AT382,"")</f>
        <v/>
      </c>
      <c r="BS382">
        <f>IF(ISNUMBER(BR382),AVERAGE(AH322:AH381),"")</f>
        <v/>
      </c>
      <c r="BT382">
        <f>IF(ISNUMBER(BR382),(AH382-BR382)^2,"")</f>
        <v/>
      </c>
      <c r="BU382">
        <f>IF(ISNUMBER(BR382),AH382^2,"")</f>
        <v/>
      </c>
      <c r="BV382">
        <f>IF(ISNUMBER(BR382),(AH382-BS382)^2,"")</f>
        <v/>
      </c>
    </row>
    <row r="383">
      <c r="O383">
        <f>IF($R383="","",CHOOSE($Q$2,YEAR(R383)*12+MONTH(R383),INT((R383-2)/7),YEAR(R383)*4+ROUNDUP(MONTH(R383)/3)))</f>
        <v/>
      </c>
      <c r="P383">
        <f>IF($R383="","",IF($R384="",1,IF(O383&lt;&gt;O384,1,0)))</f>
        <v/>
      </c>
      <c r="Q383">
        <f>IF(P383=1,SUM($P$7:P383),"")</f>
        <v/>
      </c>
      <c r="R383">
        <f>IF($A383="","",IF(ISNUMBER($A383),$A383,IFERROR(DATEVALUE($A383),NA())))</f>
        <v/>
      </c>
      <c r="S383" s="7">
        <f>IFERROR(INDEX($R$7:$R$60000,MATCH(ROW()-6,$Q$7:$Q$60000,0)),"")</f>
        <v/>
      </c>
      <c r="T383">
        <f>IFERROR(INDEX($B$7:$B$60000,MATCH(ROW()-6,$Q$7:$Q$60000,0)),"")</f>
        <v/>
      </c>
      <c r="U383">
        <f>IFERROR(INDEX($C$7:$C$60000,MATCH(ROW()-6,$Q$7:$Q$60000,0)),"")</f>
        <v/>
      </c>
      <c r="V383">
        <f>IFERROR(INDEX($D$7:$D$60000,MATCH(ROW()-6,$Q$7:$Q$60000,0)),"")</f>
        <v/>
      </c>
      <c r="W383">
        <f>IFERROR(INDEX($E$7:$E$60000,MATCH(ROW()-6,$Q$7:$Q$60000,0)),"")</f>
        <v/>
      </c>
      <c r="X383">
        <f>IFERROR(INDEX($F$7:$F$60000,MATCH(ROW()-6,$Q$7:$Q$60000,0)),"")</f>
        <v/>
      </c>
      <c r="Y383">
        <f>IFERROR(INDEX($G$7:$G$60000,MATCH(ROW()-6,$Q$7:$Q$60000,0)),"")</f>
        <v/>
      </c>
      <c r="Z383">
        <f>IFERROR(INDEX($H$7:$H$60000,MATCH(ROW()-6,$Q$7:$Q$60000,0)),"")</f>
        <v/>
      </c>
      <c r="AA383">
        <f>IFERROR(INDEX($I$7:$I$60000,MATCH(ROW()-6,$Q$7:$Q$60000,0)),"")</f>
        <v/>
      </c>
      <c r="AB383">
        <f>IFERROR(INDEX($J$7:$J$60000,MATCH(ROW()-6,$Q$7:$Q$60000,0)),"")</f>
        <v/>
      </c>
      <c r="AC383">
        <f>IFERROR(INDEX($K$7:$K$60000,MATCH(ROW()-6,$Q$7:$Q$60000,0)),"")</f>
        <v/>
      </c>
      <c r="AD383">
        <f>IFERROR(INDEX($L$7:$L$60000,MATCH(ROW()-6,$Q$7:$Q$60000,0)),"")</f>
        <v/>
      </c>
      <c r="AE383">
        <f>IFERROR(INDEX($M$7:$M$60000,MATCH(ROW()-6,$Q$7:$Q$60000,0)),"")</f>
        <v/>
      </c>
      <c r="AF383">
        <f>IFERROR(INDEX($N$7:$N$60000,MATCH(ROW()-6,$Q$7:$Q$60000,0)),"")</f>
        <v/>
      </c>
      <c r="AH383" s="9">
        <f>IF(OR($S383="",$S382=""),"",LN($T383/$T382))</f>
        <v/>
      </c>
      <c r="AI383" s="9">
        <f>IF(OR($S383="",$S382=""),"",$C$2*LN(U383/U382))</f>
        <v/>
      </c>
      <c r="AJ383" s="9">
        <f>IF(OR($S383="",$S382=""),"",$D$2*(V383-V382))</f>
        <v/>
      </c>
      <c r="AK383" s="9">
        <f>IF(OR($S383="",$S382=""),"",$E$2*(W383-W382))</f>
        <v/>
      </c>
      <c r="AL383" s="9">
        <f>IF(OR($S383="",$S382=""),"",$F$2*LN(X383/X382))</f>
        <v/>
      </c>
      <c r="AM383" s="9">
        <f>IF(OR($S383="",$S382=""),"",$G$2*(Y383-Y382))</f>
        <v/>
      </c>
      <c r="AN383" s="9">
        <f>IF(OR($S383="",$S382=""),"",$H$2*LN(Z383/Z382))</f>
        <v/>
      </c>
      <c r="AO383" s="9">
        <f>IF(OR($S383="",$S382=""),"",$I$2*(AA383-AA382))</f>
        <v/>
      </c>
      <c r="AP383" s="9">
        <f>IF(OR($S383="",$S382=""),"",$J$2*LN(AB383/AB382))</f>
        <v/>
      </c>
      <c r="AQ383" s="9">
        <f>IF(OR($S383="",$S382=""),"",$K$2*(AC383-AC382))</f>
        <v/>
      </c>
      <c r="AR383" s="9">
        <f>IF(OR($S383="",$S382=""),"",$L$2*LN(AD383/AD382))</f>
        <v/>
      </c>
      <c r="AS383" s="9">
        <f>IF(OR($S383="",$S382=""),"",$M$2*LN(AE383/AE382))</f>
        <v/>
      </c>
      <c r="AT383" s="9">
        <f>IF(OR($S383="",$S382=""),"",$N$2*LN(AF383/AF382))</f>
        <v/>
      </c>
      <c r="AV383" s="9">
        <f>IF($AH383="","",$AY$16+$AY$4*AI383+$AY$5*AJ383+$AY$6*AK383+$AY$7*AL383+$AY$8*AM383+$AY$9*AN383+$AY$10*AO383+$AY$11*AP383+$AY$12*AQ383+$AY$13*AR383+$AY$14*AS383+$AY$15*AT383)</f>
        <v/>
      </c>
      <c r="BC383" s="10">
        <f>IF((ROW()-6)&lt;=$Q$3,INDEX(LINEST(AH324:AH383,AI324:AT383,TRUE,TRUE),1,13)*$Q$4,"")</f>
        <v/>
      </c>
      <c r="BD383" s="9">
        <f>IF((ROW()-6)&lt;=$Q$3,INDEX(LINEST(AH324:AH383,AI324:AT383,TRUE,TRUE),1,12),"")</f>
        <v/>
      </c>
      <c r="BE383" s="9">
        <f>IF((ROW()-6)&lt;=$Q$3,INDEX(LINEST(AH324:AH383,AI324:AT383,TRUE,TRUE),1,11),"")</f>
        <v/>
      </c>
      <c r="BF383" s="9">
        <f>IF((ROW()-6)&lt;=$Q$3,INDEX(LINEST(AH324:AH383,AI324:AT383,TRUE,TRUE),1,10),"")</f>
        <v/>
      </c>
      <c r="BG383" s="9">
        <f>IF((ROW()-6)&lt;=$Q$3,INDEX(LINEST(AH324:AH383,AI324:AT383,TRUE,TRUE),1,9),"")</f>
        <v/>
      </c>
      <c r="BH383" s="9">
        <f>IF((ROW()-6)&lt;=$Q$3,INDEX(LINEST(AH324:AH383,AI324:AT383,TRUE,TRUE),1,8),"")</f>
        <v/>
      </c>
      <c r="BI383" s="9">
        <f>IF((ROW()-6)&lt;=$Q$3,INDEX(LINEST(AH324:AH383,AI324:AT383,TRUE,TRUE),1,7),"")</f>
        <v/>
      </c>
      <c r="BJ383" s="9">
        <f>IF((ROW()-6)&lt;=$Q$3,INDEX(LINEST(AH324:AH383,AI324:AT383,TRUE,TRUE),1,6),"")</f>
        <v/>
      </c>
      <c r="BK383" s="9">
        <f>IF((ROW()-6)&lt;=$Q$3,INDEX(LINEST(AH324:AH383,AI324:AT383,TRUE,TRUE),1,5),"")</f>
        <v/>
      </c>
      <c r="BL383" s="9">
        <f>IF((ROW()-6)&lt;=$Q$3,INDEX(LINEST(AH324:AH383,AI324:AT383,TRUE,TRUE),1,4),"")</f>
        <v/>
      </c>
      <c r="BM383" s="9">
        <f>IF((ROW()-6)&lt;=$Q$3,INDEX(LINEST(AH324:AH383,AI324:AT383,TRUE,TRUE),1,3),"")</f>
        <v/>
      </c>
      <c r="BN383" s="9">
        <f>IF((ROW()-6)&lt;=$Q$3,INDEX(LINEST(AH324:AH383,AI324:AT383,TRUE,TRUE),1,2),"")</f>
        <v/>
      </c>
      <c r="BO383" s="9">
        <f>IF((ROW()-6)&lt;=$Q$3,INDEX(LINEST(AH324:AH383,AI324:AT383,TRUE,TRUE),1,1),"")</f>
        <v/>
      </c>
      <c r="BP383" s="10">
        <f>IF((ROW()-6)&lt;=$Q$3,INDEX(LINEST(AH324:AH383,AI324:AT383,TRUE,TRUE),3,1),"")</f>
        <v/>
      </c>
      <c r="BR383" s="9">
        <f>IF(AND((ROW()-6)&lt;=$Q$3,ISNUMBER(BC382)),BC382/$Q$4+BD382*AI383+BE382*AJ383+BF382*AK383+BG382*AL383+BH382*AM383+BI382*AN383+BJ382*AO383+BK382*AP383+BL382*AQ383+BM382*AR383+BN382*AS383+BO382*AT383,"")</f>
        <v/>
      </c>
      <c r="BS383">
        <f>IF(ISNUMBER(BR383),AVERAGE(AH323:AH382),"")</f>
        <v/>
      </c>
      <c r="BT383">
        <f>IF(ISNUMBER(BR383),(AH383-BR383)^2,"")</f>
        <v/>
      </c>
      <c r="BU383">
        <f>IF(ISNUMBER(BR383),AH383^2,"")</f>
        <v/>
      </c>
      <c r="BV383">
        <f>IF(ISNUMBER(BR383),(AH383-BS383)^2,"")</f>
        <v/>
      </c>
    </row>
    <row r="384">
      <c r="O384">
        <f>IF($R384="","",CHOOSE($Q$2,YEAR(R384)*12+MONTH(R384),INT((R384-2)/7),YEAR(R384)*4+ROUNDUP(MONTH(R384)/3)))</f>
        <v/>
      </c>
      <c r="P384">
        <f>IF($R384="","",IF($R385="",1,IF(O384&lt;&gt;O385,1,0)))</f>
        <v/>
      </c>
      <c r="Q384">
        <f>IF(P384=1,SUM($P$7:P384),"")</f>
        <v/>
      </c>
      <c r="R384">
        <f>IF($A384="","",IF(ISNUMBER($A384),$A384,IFERROR(DATEVALUE($A384),NA())))</f>
        <v/>
      </c>
      <c r="S384" s="7">
        <f>IFERROR(INDEX($R$7:$R$60000,MATCH(ROW()-6,$Q$7:$Q$60000,0)),"")</f>
        <v/>
      </c>
      <c r="T384">
        <f>IFERROR(INDEX($B$7:$B$60000,MATCH(ROW()-6,$Q$7:$Q$60000,0)),"")</f>
        <v/>
      </c>
      <c r="U384">
        <f>IFERROR(INDEX($C$7:$C$60000,MATCH(ROW()-6,$Q$7:$Q$60000,0)),"")</f>
        <v/>
      </c>
      <c r="V384">
        <f>IFERROR(INDEX($D$7:$D$60000,MATCH(ROW()-6,$Q$7:$Q$60000,0)),"")</f>
        <v/>
      </c>
      <c r="W384">
        <f>IFERROR(INDEX($E$7:$E$60000,MATCH(ROW()-6,$Q$7:$Q$60000,0)),"")</f>
        <v/>
      </c>
      <c r="X384">
        <f>IFERROR(INDEX($F$7:$F$60000,MATCH(ROW()-6,$Q$7:$Q$60000,0)),"")</f>
        <v/>
      </c>
      <c r="Y384">
        <f>IFERROR(INDEX($G$7:$G$60000,MATCH(ROW()-6,$Q$7:$Q$60000,0)),"")</f>
        <v/>
      </c>
      <c r="Z384">
        <f>IFERROR(INDEX($H$7:$H$60000,MATCH(ROW()-6,$Q$7:$Q$60000,0)),"")</f>
        <v/>
      </c>
      <c r="AA384">
        <f>IFERROR(INDEX($I$7:$I$60000,MATCH(ROW()-6,$Q$7:$Q$60000,0)),"")</f>
        <v/>
      </c>
      <c r="AB384">
        <f>IFERROR(INDEX($J$7:$J$60000,MATCH(ROW()-6,$Q$7:$Q$60000,0)),"")</f>
        <v/>
      </c>
      <c r="AC384">
        <f>IFERROR(INDEX($K$7:$K$60000,MATCH(ROW()-6,$Q$7:$Q$60000,0)),"")</f>
        <v/>
      </c>
      <c r="AD384">
        <f>IFERROR(INDEX($L$7:$L$60000,MATCH(ROW()-6,$Q$7:$Q$60000,0)),"")</f>
        <v/>
      </c>
      <c r="AE384">
        <f>IFERROR(INDEX($M$7:$M$60000,MATCH(ROW()-6,$Q$7:$Q$60000,0)),"")</f>
        <v/>
      </c>
      <c r="AF384">
        <f>IFERROR(INDEX($N$7:$N$60000,MATCH(ROW()-6,$Q$7:$Q$60000,0)),"")</f>
        <v/>
      </c>
      <c r="AH384" s="9">
        <f>IF(OR($S384="",$S383=""),"",LN($T384/$T383))</f>
        <v/>
      </c>
      <c r="AI384" s="9">
        <f>IF(OR($S384="",$S383=""),"",$C$2*LN(U384/U383))</f>
        <v/>
      </c>
      <c r="AJ384" s="9">
        <f>IF(OR($S384="",$S383=""),"",$D$2*(V384-V383))</f>
        <v/>
      </c>
      <c r="AK384" s="9">
        <f>IF(OR($S384="",$S383=""),"",$E$2*(W384-W383))</f>
        <v/>
      </c>
      <c r="AL384" s="9">
        <f>IF(OR($S384="",$S383=""),"",$F$2*LN(X384/X383))</f>
        <v/>
      </c>
      <c r="AM384" s="9">
        <f>IF(OR($S384="",$S383=""),"",$G$2*(Y384-Y383))</f>
        <v/>
      </c>
      <c r="AN384" s="9">
        <f>IF(OR($S384="",$S383=""),"",$H$2*LN(Z384/Z383))</f>
        <v/>
      </c>
      <c r="AO384" s="9">
        <f>IF(OR($S384="",$S383=""),"",$I$2*(AA384-AA383))</f>
        <v/>
      </c>
      <c r="AP384" s="9">
        <f>IF(OR($S384="",$S383=""),"",$J$2*LN(AB384/AB383))</f>
        <v/>
      </c>
      <c r="AQ384" s="9">
        <f>IF(OR($S384="",$S383=""),"",$K$2*(AC384-AC383))</f>
        <v/>
      </c>
      <c r="AR384" s="9">
        <f>IF(OR($S384="",$S383=""),"",$L$2*LN(AD384/AD383))</f>
        <v/>
      </c>
      <c r="AS384" s="9">
        <f>IF(OR($S384="",$S383=""),"",$M$2*LN(AE384/AE383))</f>
        <v/>
      </c>
      <c r="AT384" s="9">
        <f>IF(OR($S384="",$S383=""),"",$N$2*LN(AF384/AF383))</f>
        <v/>
      </c>
      <c r="AV384" s="9">
        <f>IF($AH384="","",$AY$16+$AY$4*AI384+$AY$5*AJ384+$AY$6*AK384+$AY$7*AL384+$AY$8*AM384+$AY$9*AN384+$AY$10*AO384+$AY$11*AP384+$AY$12*AQ384+$AY$13*AR384+$AY$14*AS384+$AY$15*AT384)</f>
        <v/>
      </c>
      <c r="BC384" s="10">
        <f>IF((ROW()-6)&lt;=$Q$3,INDEX(LINEST(AH325:AH384,AI325:AT384,TRUE,TRUE),1,13)*$Q$4,"")</f>
        <v/>
      </c>
      <c r="BD384" s="9">
        <f>IF((ROW()-6)&lt;=$Q$3,INDEX(LINEST(AH325:AH384,AI325:AT384,TRUE,TRUE),1,12),"")</f>
        <v/>
      </c>
      <c r="BE384" s="9">
        <f>IF((ROW()-6)&lt;=$Q$3,INDEX(LINEST(AH325:AH384,AI325:AT384,TRUE,TRUE),1,11),"")</f>
        <v/>
      </c>
      <c r="BF384" s="9">
        <f>IF((ROW()-6)&lt;=$Q$3,INDEX(LINEST(AH325:AH384,AI325:AT384,TRUE,TRUE),1,10),"")</f>
        <v/>
      </c>
      <c r="BG384" s="9">
        <f>IF((ROW()-6)&lt;=$Q$3,INDEX(LINEST(AH325:AH384,AI325:AT384,TRUE,TRUE),1,9),"")</f>
        <v/>
      </c>
      <c r="BH384" s="9">
        <f>IF((ROW()-6)&lt;=$Q$3,INDEX(LINEST(AH325:AH384,AI325:AT384,TRUE,TRUE),1,8),"")</f>
        <v/>
      </c>
      <c r="BI384" s="9">
        <f>IF((ROW()-6)&lt;=$Q$3,INDEX(LINEST(AH325:AH384,AI325:AT384,TRUE,TRUE),1,7),"")</f>
        <v/>
      </c>
      <c r="BJ384" s="9">
        <f>IF((ROW()-6)&lt;=$Q$3,INDEX(LINEST(AH325:AH384,AI325:AT384,TRUE,TRUE),1,6),"")</f>
        <v/>
      </c>
      <c r="BK384" s="9">
        <f>IF((ROW()-6)&lt;=$Q$3,INDEX(LINEST(AH325:AH384,AI325:AT384,TRUE,TRUE),1,5),"")</f>
        <v/>
      </c>
      <c r="BL384" s="9">
        <f>IF((ROW()-6)&lt;=$Q$3,INDEX(LINEST(AH325:AH384,AI325:AT384,TRUE,TRUE),1,4),"")</f>
        <v/>
      </c>
      <c r="BM384" s="9">
        <f>IF((ROW()-6)&lt;=$Q$3,INDEX(LINEST(AH325:AH384,AI325:AT384,TRUE,TRUE),1,3),"")</f>
        <v/>
      </c>
      <c r="BN384" s="9">
        <f>IF((ROW()-6)&lt;=$Q$3,INDEX(LINEST(AH325:AH384,AI325:AT384,TRUE,TRUE),1,2),"")</f>
        <v/>
      </c>
      <c r="BO384" s="9">
        <f>IF((ROW()-6)&lt;=$Q$3,INDEX(LINEST(AH325:AH384,AI325:AT384,TRUE,TRUE),1,1),"")</f>
        <v/>
      </c>
      <c r="BP384" s="10">
        <f>IF((ROW()-6)&lt;=$Q$3,INDEX(LINEST(AH325:AH384,AI325:AT384,TRUE,TRUE),3,1),"")</f>
        <v/>
      </c>
      <c r="BR384" s="9">
        <f>IF(AND((ROW()-6)&lt;=$Q$3,ISNUMBER(BC383)),BC383/$Q$4+BD383*AI384+BE383*AJ384+BF383*AK384+BG383*AL384+BH383*AM384+BI383*AN384+BJ383*AO384+BK383*AP384+BL383*AQ384+BM383*AR384+BN383*AS384+BO383*AT384,"")</f>
        <v/>
      </c>
      <c r="BS384">
        <f>IF(ISNUMBER(BR384),AVERAGE(AH324:AH383),"")</f>
        <v/>
      </c>
      <c r="BT384">
        <f>IF(ISNUMBER(BR384),(AH384-BR384)^2,"")</f>
        <v/>
      </c>
      <c r="BU384">
        <f>IF(ISNUMBER(BR384),AH384^2,"")</f>
        <v/>
      </c>
      <c r="BV384">
        <f>IF(ISNUMBER(BR384),(AH384-BS384)^2,"")</f>
        <v/>
      </c>
    </row>
    <row r="385">
      <c r="O385">
        <f>IF($R385="","",CHOOSE($Q$2,YEAR(R385)*12+MONTH(R385),INT((R385-2)/7),YEAR(R385)*4+ROUNDUP(MONTH(R385)/3)))</f>
        <v/>
      </c>
      <c r="P385">
        <f>IF($R385="","",IF($R386="",1,IF(O385&lt;&gt;O386,1,0)))</f>
        <v/>
      </c>
      <c r="Q385">
        <f>IF(P385=1,SUM($P$7:P385),"")</f>
        <v/>
      </c>
      <c r="R385">
        <f>IF($A385="","",IF(ISNUMBER($A385),$A385,IFERROR(DATEVALUE($A385),NA())))</f>
        <v/>
      </c>
      <c r="S385" s="7">
        <f>IFERROR(INDEX($R$7:$R$60000,MATCH(ROW()-6,$Q$7:$Q$60000,0)),"")</f>
        <v/>
      </c>
      <c r="T385">
        <f>IFERROR(INDEX($B$7:$B$60000,MATCH(ROW()-6,$Q$7:$Q$60000,0)),"")</f>
        <v/>
      </c>
      <c r="U385">
        <f>IFERROR(INDEX($C$7:$C$60000,MATCH(ROW()-6,$Q$7:$Q$60000,0)),"")</f>
        <v/>
      </c>
      <c r="V385">
        <f>IFERROR(INDEX($D$7:$D$60000,MATCH(ROW()-6,$Q$7:$Q$60000,0)),"")</f>
        <v/>
      </c>
      <c r="W385">
        <f>IFERROR(INDEX($E$7:$E$60000,MATCH(ROW()-6,$Q$7:$Q$60000,0)),"")</f>
        <v/>
      </c>
      <c r="X385">
        <f>IFERROR(INDEX($F$7:$F$60000,MATCH(ROW()-6,$Q$7:$Q$60000,0)),"")</f>
        <v/>
      </c>
      <c r="Y385">
        <f>IFERROR(INDEX($G$7:$G$60000,MATCH(ROW()-6,$Q$7:$Q$60000,0)),"")</f>
        <v/>
      </c>
      <c r="Z385">
        <f>IFERROR(INDEX($H$7:$H$60000,MATCH(ROW()-6,$Q$7:$Q$60000,0)),"")</f>
        <v/>
      </c>
      <c r="AA385">
        <f>IFERROR(INDEX($I$7:$I$60000,MATCH(ROW()-6,$Q$7:$Q$60000,0)),"")</f>
        <v/>
      </c>
      <c r="AB385">
        <f>IFERROR(INDEX($J$7:$J$60000,MATCH(ROW()-6,$Q$7:$Q$60000,0)),"")</f>
        <v/>
      </c>
      <c r="AC385">
        <f>IFERROR(INDEX($K$7:$K$60000,MATCH(ROW()-6,$Q$7:$Q$60000,0)),"")</f>
        <v/>
      </c>
      <c r="AD385">
        <f>IFERROR(INDEX($L$7:$L$60000,MATCH(ROW()-6,$Q$7:$Q$60000,0)),"")</f>
        <v/>
      </c>
      <c r="AE385">
        <f>IFERROR(INDEX($M$7:$M$60000,MATCH(ROW()-6,$Q$7:$Q$60000,0)),"")</f>
        <v/>
      </c>
      <c r="AF385">
        <f>IFERROR(INDEX($N$7:$N$60000,MATCH(ROW()-6,$Q$7:$Q$60000,0)),"")</f>
        <v/>
      </c>
      <c r="AH385" s="9">
        <f>IF(OR($S385="",$S384=""),"",LN($T385/$T384))</f>
        <v/>
      </c>
      <c r="AI385" s="9">
        <f>IF(OR($S385="",$S384=""),"",$C$2*LN(U385/U384))</f>
        <v/>
      </c>
      <c r="AJ385" s="9">
        <f>IF(OR($S385="",$S384=""),"",$D$2*(V385-V384))</f>
        <v/>
      </c>
      <c r="AK385" s="9">
        <f>IF(OR($S385="",$S384=""),"",$E$2*(W385-W384))</f>
        <v/>
      </c>
      <c r="AL385" s="9">
        <f>IF(OR($S385="",$S384=""),"",$F$2*LN(X385/X384))</f>
        <v/>
      </c>
      <c r="AM385" s="9">
        <f>IF(OR($S385="",$S384=""),"",$G$2*(Y385-Y384))</f>
        <v/>
      </c>
      <c r="AN385" s="9">
        <f>IF(OR($S385="",$S384=""),"",$H$2*LN(Z385/Z384))</f>
        <v/>
      </c>
      <c r="AO385" s="9">
        <f>IF(OR($S385="",$S384=""),"",$I$2*(AA385-AA384))</f>
        <v/>
      </c>
      <c r="AP385" s="9">
        <f>IF(OR($S385="",$S384=""),"",$J$2*LN(AB385/AB384))</f>
        <v/>
      </c>
      <c r="AQ385" s="9">
        <f>IF(OR($S385="",$S384=""),"",$K$2*(AC385-AC384))</f>
        <v/>
      </c>
      <c r="AR385" s="9">
        <f>IF(OR($S385="",$S384=""),"",$L$2*LN(AD385/AD384))</f>
        <v/>
      </c>
      <c r="AS385" s="9">
        <f>IF(OR($S385="",$S384=""),"",$M$2*LN(AE385/AE384))</f>
        <v/>
      </c>
      <c r="AT385" s="9">
        <f>IF(OR($S385="",$S384=""),"",$N$2*LN(AF385/AF384))</f>
        <v/>
      </c>
      <c r="AV385" s="9">
        <f>IF($AH385="","",$AY$16+$AY$4*AI385+$AY$5*AJ385+$AY$6*AK385+$AY$7*AL385+$AY$8*AM385+$AY$9*AN385+$AY$10*AO385+$AY$11*AP385+$AY$12*AQ385+$AY$13*AR385+$AY$14*AS385+$AY$15*AT385)</f>
        <v/>
      </c>
      <c r="BC385" s="10">
        <f>IF((ROW()-6)&lt;=$Q$3,INDEX(LINEST(AH326:AH385,AI326:AT385,TRUE,TRUE),1,13)*$Q$4,"")</f>
        <v/>
      </c>
      <c r="BD385" s="9">
        <f>IF((ROW()-6)&lt;=$Q$3,INDEX(LINEST(AH326:AH385,AI326:AT385,TRUE,TRUE),1,12),"")</f>
        <v/>
      </c>
      <c r="BE385" s="9">
        <f>IF((ROW()-6)&lt;=$Q$3,INDEX(LINEST(AH326:AH385,AI326:AT385,TRUE,TRUE),1,11),"")</f>
        <v/>
      </c>
      <c r="BF385" s="9">
        <f>IF((ROW()-6)&lt;=$Q$3,INDEX(LINEST(AH326:AH385,AI326:AT385,TRUE,TRUE),1,10),"")</f>
        <v/>
      </c>
      <c r="BG385" s="9">
        <f>IF((ROW()-6)&lt;=$Q$3,INDEX(LINEST(AH326:AH385,AI326:AT385,TRUE,TRUE),1,9),"")</f>
        <v/>
      </c>
      <c r="BH385" s="9">
        <f>IF((ROW()-6)&lt;=$Q$3,INDEX(LINEST(AH326:AH385,AI326:AT385,TRUE,TRUE),1,8),"")</f>
        <v/>
      </c>
      <c r="BI385" s="9">
        <f>IF((ROW()-6)&lt;=$Q$3,INDEX(LINEST(AH326:AH385,AI326:AT385,TRUE,TRUE),1,7),"")</f>
        <v/>
      </c>
      <c r="BJ385" s="9">
        <f>IF((ROW()-6)&lt;=$Q$3,INDEX(LINEST(AH326:AH385,AI326:AT385,TRUE,TRUE),1,6),"")</f>
        <v/>
      </c>
      <c r="BK385" s="9">
        <f>IF((ROW()-6)&lt;=$Q$3,INDEX(LINEST(AH326:AH385,AI326:AT385,TRUE,TRUE),1,5),"")</f>
        <v/>
      </c>
      <c r="BL385" s="9">
        <f>IF((ROW()-6)&lt;=$Q$3,INDEX(LINEST(AH326:AH385,AI326:AT385,TRUE,TRUE),1,4),"")</f>
        <v/>
      </c>
      <c r="BM385" s="9">
        <f>IF((ROW()-6)&lt;=$Q$3,INDEX(LINEST(AH326:AH385,AI326:AT385,TRUE,TRUE),1,3),"")</f>
        <v/>
      </c>
      <c r="BN385" s="9">
        <f>IF((ROW()-6)&lt;=$Q$3,INDEX(LINEST(AH326:AH385,AI326:AT385,TRUE,TRUE),1,2),"")</f>
        <v/>
      </c>
      <c r="BO385" s="9">
        <f>IF((ROW()-6)&lt;=$Q$3,INDEX(LINEST(AH326:AH385,AI326:AT385,TRUE,TRUE),1,1),"")</f>
        <v/>
      </c>
      <c r="BP385" s="10">
        <f>IF((ROW()-6)&lt;=$Q$3,INDEX(LINEST(AH326:AH385,AI326:AT385,TRUE,TRUE),3,1),"")</f>
        <v/>
      </c>
      <c r="BR385" s="9">
        <f>IF(AND((ROW()-6)&lt;=$Q$3,ISNUMBER(BC384)),BC384/$Q$4+BD384*AI385+BE384*AJ385+BF384*AK385+BG384*AL385+BH384*AM385+BI384*AN385+BJ384*AO385+BK384*AP385+BL384*AQ385+BM384*AR385+BN384*AS385+BO384*AT385,"")</f>
        <v/>
      </c>
      <c r="BS385">
        <f>IF(ISNUMBER(BR385),AVERAGE(AH325:AH384),"")</f>
        <v/>
      </c>
      <c r="BT385">
        <f>IF(ISNUMBER(BR385),(AH385-BR385)^2,"")</f>
        <v/>
      </c>
      <c r="BU385">
        <f>IF(ISNUMBER(BR385),AH385^2,"")</f>
        <v/>
      </c>
      <c r="BV385">
        <f>IF(ISNUMBER(BR385),(AH385-BS385)^2,"")</f>
        <v/>
      </c>
    </row>
    <row r="386">
      <c r="O386">
        <f>IF($R386="","",CHOOSE($Q$2,YEAR(R386)*12+MONTH(R386),INT((R386-2)/7),YEAR(R386)*4+ROUNDUP(MONTH(R386)/3)))</f>
        <v/>
      </c>
      <c r="P386">
        <f>IF($R386="","",IF($R387="",1,IF(O386&lt;&gt;O387,1,0)))</f>
        <v/>
      </c>
      <c r="Q386">
        <f>IF(P386=1,SUM($P$7:P386),"")</f>
        <v/>
      </c>
      <c r="R386">
        <f>IF($A386="","",IF(ISNUMBER($A386),$A386,IFERROR(DATEVALUE($A386),NA())))</f>
        <v/>
      </c>
      <c r="S386" s="7">
        <f>IFERROR(INDEX($R$7:$R$60000,MATCH(ROW()-6,$Q$7:$Q$60000,0)),"")</f>
        <v/>
      </c>
      <c r="T386">
        <f>IFERROR(INDEX($B$7:$B$60000,MATCH(ROW()-6,$Q$7:$Q$60000,0)),"")</f>
        <v/>
      </c>
      <c r="U386">
        <f>IFERROR(INDEX($C$7:$C$60000,MATCH(ROW()-6,$Q$7:$Q$60000,0)),"")</f>
        <v/>
      </c>
      <c r="V386">
        <f>IFERROR(INDEX($D$7:$D$60000,MATCH(ROW()-6,$Q$7:$Q$60000,0)),"")</f>
        <v/>
      </c>
      <c r="W386">
        <f>IFERROR(INDEX($E$7:$E$60000,MATCH(ROW()-6,$Q$7:$Q$60000,0)),"")</f>
        <v/>
      </c>
      <c r="X386">
        <f>IFERROR(INDEX($F$7:$F$60000,MATCH(ROW()-6,$Q$7:$Q$60000,0)),"")</f>
        <v/>
      </c>
      <c r="Y386">
        <f>IFERROR(INDEX($G$7:$G$60000,MATCH(ROW()-6,$Q$7:$Q$60000,0)),"")</f>
        <v/>
      </c>
      <c r="Z386">
        <f>IFERROR(INDEX($H$7:$H$60000,MATCH(ROW()-6,$Q$7:$Q$60000,0)),"")</f>
        <v/>
      </c>
      <c r="AA386">
        <f>IFERROR(INDEX($I$7:$I$60000,MATCH(ROW()-6,$Q$7:$Q$60000,0)),"")</f>
        <v/>
      </c>
      <c r="AB386">
        <f>IFERROR(INDEX($J$7:$J$60000,MATCH(ROW()-6,$Q$7:$Q$60000,0)),"")</f>
        <v/>
      </c>
      <c r="AC386">
        <f>IFERROR(INDEX($K$7:$K$60000,MATCH(ROW()-6,$Q$7:$Q$60000,0)),"")</f>
        <v/>
      </c>
      <c r="AD386">
        <f>IFERROR(INDEX($L$7:$L$60000,MATCH(ROW()-6,$Q$7:$Q$60000,0)),"")</f>
        <v/>
      </c>
      <c r="AE386">
        <f>IFERROR(INDEX($M$7:$M$60000,MATCH(ROW()-6,$Q$7:$Q$60000,0)),"")</f>
        <v/>
      </c>
      <c r="AF386">
        <f>IFERROR(INDEX($N$7:$N$60000,MATCH(ROW()-6,$Q$7:$Q$60000,0)),"")</f>
        <v/>
      </c>
      <c r="AH386" s="9">
        <f>IF(OR($S386="",$S385=""),"",LN($T386/$T385))</f>
        <v/>
      </c>
      <c r="AI386" s="9">
        <f>IF(OR($S386="",$S385=""),"",$C$2*LN(U386/U385))</f>
        <v/>
      </c>
      <c r="AJ386" s="9">
        <f>IF(OR($S386="",$S385=""),"",$D$2*(V386-V385))</f>
        <v/>
      </c>
      <c r="AK386" s="9">
        <f>IF(OR($S386="",$S385=""),"",$E$2*(W386-W385))</f>
        <v/>
      </c>
      <c r="AL386" s="9">
        <f>IF(OR($S386="",$S385=""),"",$F$2*LN(X386/X385))</f>
        <v/>
      </c>
      <c r="AM386" s="9">
        <f>IF(OR($S386="",$S385=""),"",$G$2*(Y386-Y385))</f>
        <v/>
      </c>
      <c r="AN386" s="9">
        <f>IF(OR($S386="",$S385=""),"",$H$2*LN(Z386/Z385))</f>
        <v/>
      </c>
      <c r="AO386" s="9">
        <f>IF(OR($S386="",$S385=""),"",$I$2*(AA386-AA385))</f>
        <v/>
      </c>
      <c r="AP386" s="9">
        <f>IF(OR($S386="",$S385=""),"",$J$2*LN(AB386/AB385))</f>
        <v/>
      </c>
      <c r="AQ386" s="9">
        <f>IF(OR($S386="",$S385=""),"",$K$2*(AC386-AC385))</f>
        <v/>
      </c>
      <c r="AR386" s="9">
        <f>IF(OR($S386="",$S385=""),"",$L$2*LN(AD386/AD385))</f>
        <v/>
      </c>
      <c r="AS386" s="9">
        <f>IF(OR($S386="",$S385=""),"",$M$2*LN(AE386/AE385))</f>
        <v/>
      </c>
      <c r="AT386" s="9">
        <f>IF(OR($S386="",$S385=""),"",$N$2*LN(AF386/AF385))</f>
        <v/>
      </c>
      <c r="AV386" s="9">
        <f>IF($AH386="","",$AY$16+$AY$4*AI386+$AY$5*AJ386+$AY$6*AK386+$AY$7*AL386+$AY$8*AM386+$AY$9*AN386+$AY$10*AO386+$AY$11*AP386+$AY$12*AQ386+$AY$13*AR386+$AY$14*AS386+$AY$15*AT386)</f>
        <v/>
      </c>
      <c r="BC386" s="10">
        <f>IF((ROW()-6)&lt;=$Q$3,INDEX(LINEST(AH327:AH386,AI327:AT386,TRUE,TRUE),1,13)*$Q$4,"")</f>
        <v/>
      </c>
      <c r="BD386" s="9">
        <f>IF((ROW()-6)&lt;=$Q$3,INDEX(LINEST(AH327:AH386,AI327:AT386,TRUE,TRUE),1,12),"")</f>
        <v/>
      </c>
      <c r="BE386" s="9">
        <f>IF((ROW()-6)&lt;=$Q$3,INDEX(LINEST(AH327:AH386,AI327:AT386,TRUE,TRUE),1,11),"")</f>
        <v/>
      </c>
      <c r="BF386" s="9">
        <f>IF((ROW()-6)&lt;=$Q$3,INDEX(LINEST(AH327:AH386,AI327:AT386,TRUE,TRUE),1,10),"")</f>
        <v/>
      </c>
      <c r="BG386" s="9">
        <f>IF((ROW()-6)&lt;=$Q$3,INDEX(LINEST(AH327:AH386,AI327:AT386,TRUE,TRUE),1,9),"")</f>
        <v/>
      </c>
      <c r="BH386" s="9">
        <f>IF((ROW()-6)&lt;=$Q$3,INDEX(LINEST(AH327:AH386,AI327:AT386,TRUE,TRUE),1,8),"")</f>
        <v/>
      </c>
      <c r="BI386" s="9">
        <f>IF((ROW()-6)&lt;=$Q$3,INDEX(LINEST(AH327:AH386,AI327:AT386,TRUE,TRUE),1,7),"")</f>
        <v/>
      </c>
      <c r="BJ386" s="9">
        <f>IF((ROW()-6)&lt;=$Q$3,INDEX(LINEST(AH327:AH386,AI327:AT386,TRUE,TRUE),1,6),"")</f>
        <v/>
      </c>
      <c r="BK386" s="9">
        <f>IF((ROW()-6)&lt;=$Q$3,INDEX(LINEST(AH327:AH386,AI327:AT386,TRUE,TRUE),1,5),"")</f>
        <v/>
      </c>
      <c r="BL386" s="9">
        <f>IF((ROW()-6)&lt;=$Q$3,INDEX(LINEST(AH327:AH386,AI327:AT386,TRUE,TRUE),1,4),"")</f>
        <v/>
      </c>
      <c r="BM386" s="9">
        <f>IF((ROW()-6)&lt;=$Q$3,INDEX(LINEST(AH327:AH386,AI327:AT386,TRUE,TRUE),1,3),"")</f>
        <v/>
      </c>
      <c r="BN386" s="9">
        <f>IF((ROW()-6)&lt;=$Q$3,INDEX(LINEST(AH327:AH386,AI327:AT386,TRUE,TRUE),1,2),"")</f>
        <v/>
      </c>
      <c r="BO386" s="9">
        <f>IF((ROW()-6)&lt;=$Q$3,INDEX(LINEST(AH327:AH386,AI327:AT386,TRUE,TRUE),1,1),"")</f>
        <v/>
      </c>
      <c r="BP386" s="10">
        <f>IF((ROW()-6)&lt;=$Q$3,INDEX(LINEST(AH327:AH386,AI327:AT386,TRUE,TRUE),3,1),"")</f>
        <v/>
      </c>
      <c r="BR386" s="9">
        <f>IF(AND((ROW()-6)&lt;=$Q$3,ISNUMBER(BC385)),BC385/$Q$4+BD385*AI386+BE385*AJ386+BF385*AK386+BG385*AL386+BH385*AM386+BI385*AN386+BJ385*AO386+BK385*AP386+BL385*AQ386+BM385*AR386+BN385*AS386+BO385*AT386,"")</f>
        <v/>
      </c>
      <c r="BS386">
        <f>IF(ISNUMBER(BR386),AVERAGE(AH326:AH385),"")</f>
        <v/>
      </c>
      <c r="BT386">
        <f>IF(ISNUMBER(BR386),(AH386-BR386)^2,"")</f>
        <v/>
      </c>
      <c r="BU386">
        <f>IF(ISNUMBER(BR386),AH386^2,"")</f>
        <v/>
      </c>
      <c r="BV386">
        <f>IF(ISNUMBER(BR386),(AH386-BS386)^2,"")</f>
        <v/>
      </c>
    </row>
    <row r="387">
      <c r="O387">
        <f>IF($R387="","",CHOOSE($Q$2,YEAR(R387)*12+MONTH(R387),INT((R387-2)/7),YEAR(R387)*4+ROUNDUP(MONTH(R387)/3)))</f>
        <v/>
      </c>
      <c r="P387">
        <f>IF($R387="","",IF($R388="",1,IF(O387&lt;&gt;O388,1,0)))</f>
        <v/>
      </c>
      <c r="Q387">
        <f>IF(P387=1,SUM($P$7:P387),"")</f>
        <v/>
      </c>
      <c r="R387">
        <f>IF($A387="","",IF(ISNUMBER($A387),$A387,IFERROR(DATEVALUE($A387),NA())))</f>
        <v/>
      </c>
      <c r="S387" s="7">
        <f>IFERROR(INDEX($R$7:$R$60000,MATCH(ROW()-6,$Q$7:$Q$60000,0)),"")</f>
        <v/>
      </c>
      <c r="T387">
        <f>IFERROR(INDEX($B$7:$B$60000,MATCH(ROW()-6,$Q$7:$Q$60000,0)),"")</f>
        <v/>
      </c>
      <c r="U387">
        <f>IFERROR(INDEX($C$7:$C$60000,MATCH(ROW()-6,$Q$7:$Q$60000,0)),"")</f>
        <v/>
      </c>
      <c r="V387">
        <f>IFERROR(INDEX($D$7:$D$60000,MATCH(ROW()-6,$Q$7:$Q$60000,0)),"")</f>
        <v/>
      </c>
      <c r="W387">
        <f>IFERROR(INDEX($E$7:$E$60000,MATCH(ROW()-6,$Q$7:$Q$60000,0)),"")</f>
        <v/>
      </c>
      <c r="X387">
        <f>IFERROR(INDEX($F$7:$F$60000,MATCH(ROW()-6,$Q$7:$Q$60000,0)),"")</f>
        <v/>
      </c>
      <c r="Y387">
        <f>IFERROR(INDEX($G$7:$G$60000,MATCH(ROW()-6,$Q$7:$Q$60000,0)),"")</f>
        <v/>
      </c>
      <c r="Z387">
        <f>IFERROR(INDEX($H$7:$H$60000,MATCH(ROW()-6,$Q$7:$Q$60000,0)),"")</f>
        <v/>
      </c>
      <c r="AA387">
        <f>IFERROR(INDEX($I$7:$I$60000,MATCH(ROW()-6,$Q$7:$Q$60000,0)),"")</f>
        <v/>
      </c>
      <c r="AB387">
        <f>IFERROR(INDEX($J$7:$J$60000,MATCH(ROW()-6,$Q$7:$Q$60000,0)),"")</f>
        <v/>
      </c>
      <c r="AC387">
        <f>IFERROR(INDEX($K$7:$K$60000,MATCH(ROW()-6,$Q$7:$Q$60000,0)),"")</f>
        <v/>
      </c>
      <c r="AD387">
        <f>IFERROR(INDEX($L$7:$L$60000,MATCH(ROW()-6,$Q$7:$Q$60000,0)),"")</f>
        <v/>
      </c>
      <c r="AE387">
        <f>IFERROR(INDEX($M$7:$M$60000,MATCH(ROW()-6,$Q$7:$Q$60000,0)),"")</f>
        <v/>
      </c>
      <c r="AF387">
        <f>IFERROR(INDEX($N$7:$N$60000,MATCH(ROW()-6,$Q$7:$Q$60000,0)),"")</f>
        <v/>
      </c>
      <c r="AH387" s="9">
        <f>IF(OR($S387="",$S386=""),"",LN($T387/$T386))</f>
        <v/>
      </c>
      <c r="AI387" s="9">
        <f>IF(OR($S387="",$S386=""),"",$C$2*LN(U387/U386))</f>
        <v/>
      </c>
      <c r="AJ387" s="9">
        <f>IF(OR($S387="",$S386=""),"",$D$2*(V387-V386))</f>
        <v/>
      </c>
      <c r="AK387" s="9">
        <f>IF(OR($S387="",$S386=""),"",$E$2*(W387-W386))</f>
        <v/>
      </c>
      <c r="AL387" s="9">
        <f>IF(OR($S387="",$S386=""),"",$F$2*LN(X387/X386))</f>
        <v/>
      </c>
      <c r="AM387" s="9">
        <f>IF(OR($S387="",$S386=""),"",$G$2*(Y387-Y386))</f>
        <v/>
      </c>
      <c r="AN387" s="9">
        <f>IF(OR($S387="",$S386=""),"",$H$2*LN(Z387/Z386))</f>
        <v/>
      </c>
      <c r="AO387" s="9">
        <f>IF(OR($S387="",$S386=""),"",$I$2*(AA387-AA386))</f>
        <v/>
      </c>
      <c r="AP387" s="9">
        <f>IF(OR($S387="",$S386=""),"",$J$2*LN(AB387/AB386))</f>
        <v/>
      </c>
      <c r="AQ387" s="9">
        <f>IF(OR($S387="",$S386=""),"",$K$2*(AC387-AC386))</f>
        <v/>
      </c>
      <c r="AR387" s="9">
        <f>IF(OR($S387="",$S386=""),"",$L$2*LN(AD387/AD386))</f>
        <v/>
      </c>
      <c r="AS387" s="9">
        <f>IF(OR($S387="",$S386=""),"",$M$2*LN(AE387/AE386))</f>
        <v/>
      </c>
      <c r="AT387" s="9">
        <f>IF(OR($S387="",$S386=""),"",$N$2*LN(AF387/AF386))</f>
        <v/>
      </c>
      <c r="AV387" s="9">
        <f>IF($AH387="","",$AY$16+$AY$4*AI387+$AY$5*AJ387+$AY$6*AK387+$AY$7*AL387+$AY$8*AM387+$AY$9*AN387+$AY$10*AO387+$AY$11*AP387+$AY$12*AQ387+$AY$13*AR387+$AY$14*AS387+$AY$15*AT387)</f>
        <v/>
      </c>
      <c r="BC387" s="10">
        <f>IF((ROW()-6)&lt;=$Q$3,INDEX(LINEST(AH328:AH387,AI328:AT387,TRUE,TRUE),1,13)*$Q$4,"")</f>
        <v/>
      </c>
      <c r="BD387" s="9">
        <f>IF((ROW()-6)&lt;=$Q$3,INDEX(LINEST(AH328:AH387,AI328:AT387,TRUE,TRUE),1,12),"")</f>
        <v/>
      </c>
      <c r="BE387" s="9">
        <f>IF((ROW()-6)&lt;=$Q$3,INDEX(LINEST(AH328:AH387,AI328:AT387,TRUE,TRUE),1,11),"")</f>
        <v/>
      </c>
      <c r="BF387" s="9">
        <f>IF((ROW()-6)&lt;=$Q$3,INDEX(LINEST(AH328:AH387,AI328:AT387,TRUE,TRUE),1,10),"")</f>
        <v/>
      </c>
      <c r="BG387" s="9">
        <f>IF((ROW()-6)&lt;=$Q$3,INDEX(LINEST(AH328:AH387,AI328:AT387,TRUE,TRUE),1,9),"")</f>
        <v/>
      </c>
      <c r="BH387" s="9">
        <f>IF((ROW()-6)&lt;=$Q$3,INDEX(LINEST(AH328:AH387,AI328:AT387,TRUE,TRUE),1,8),"")</f>
        <v/>
      </c>
      <c r="BI387" s="9">
        <f>IF((ROW()-6)&lt;=$Q$3,INDEX(LINEST(AH328:AH387,AI328:AT387,TRUE,TRUE),1,7),"")</f>
        <v/>
      </c>
      <c r="BJ387" s="9">
        <f>IF((ROW()-6)&lt;=$Q$3,INDEX(LINEST(AH328:AH387,AI328:AT387,TRUE,TRUE),1,6),"")</f>
        <v/>
      </c>
      <c r="BK387" s="9">
        <f>IF((ROW()-6)&lt;=$Q$3,INDEX(LINEST(AH328:AH387,AI328:AT387,TRUE,TRUE),1,5),"")</f>
        <v/>
      </c>
      <c r="BL387" s="9">
        <f>IF((ROW()-6)&lt;=$Q$3,INDEX(LINEST(AH328:AH387,AI328:AT387,TRUE,TRUE),1,4),"")</f>
        <v/>
      </c>
      <c r="BM387" s="9">
        <f>IF((ROW()-6)&lt;=$Q$3,INDEX(LINEST(AH328:AH387,AI328:AT387,TRUE,TRUE),1,3),"")</f>
        <v/>
      </c>
      <c r="BN387" s="9">
        <f>IF((ROW()-6)&lt;=$Q$3,INDEX(LINEST(AH328:AH387,AI328:AT387,TRUE,TRUE),1,2),"")</f>
        <v/>
      </c>
      <c r="BO387" s="9">
        <f>IF((ROW()-6)&lt;=$Q$3,INDEX(LINEST(AH328:AH387,AI328:AT387,TRUE,TRUE),1,1),"")</f>
        <v/>
      </c>
      <c r="BP387" s="10">
        <f>IF((ROW()-6)&lt;=$Q$3,INDEX(LINEST(AH328:AH387,AI328:AT387,TRUE,TRUE),3,1),"")</f>
        <v/>
      </c>
      <c r="BR387" s="9">
        <f>IF(AND((ROW()-6)&lt;=$Q$3,ISNUMBER(BC386)),BC386/$Q$4+BD386*AI387+BE386*AJ387+BF386*AK387+BG386*AL387+BH386*AM387+BI386*AN387+BJ386*AO387+BK386*AP387+BL386*AQ387+BM386*AR387+BN386*AS387+BO386*AT387,"")</f>
        <v/>
      </c>
      <c r="BS387">
        <f>IF(ISNUMBER(BR387),AVERAGE(AH327:AH386),"")</f>
        <v/>
      </c>
      <c r="BT387">
        <f>IF(ISNUMBER(BR387),(AH387-BR387)^2,"")</f>
        <v/>
      </c>
      <c r="BU387">
        <f>IF(ISNUMBER(BR387),AH387^2,"")</f>
        <v/>
      </c>
      <c r="BV387">
        <f>IF(ISNUMBER(BR387),(AH387-BS387)^2,"")</f>
        <v/>
      </c>
    </row>
    <row r="388">
      <c r="O388">
        <f>IF($R388="","",CHOOSE($Q$2,YEAR(R388)*12+MONTH(R388),INT((R388-2)/7),YEAR(R388)*4+ROUNDUP(MONTH(R388)/3)))</f>
        <v/>
      </c>
      <c r="P388">
        <f>IF($R388="","",IF($R389="",1,IF(O388&lt;&gt;O389,1,0)))</f>
        <v/>
      </c>
      <c r="Q388">
        <f>IF(P388=1,SUM($P$7:P388),"")</f>
        <v/>
      </c>
      <c r="R388">
        <f>IF($A388="","",IF(ISNUMBER($A388),$A388,IFERROR(DATEVALUE($A388),NA())))</f>
        <v/>
      </c>
      <c r="S388" s="7">
        <f>IFERROR(INDEX($R$7:$R$60000,MATCH(ROW()-6,$Q$7:$Q$60000,0)),"")</f>
        <v/>
      </c>
      <c r="T388">
        <f>IFERROR(INDEX($B$7:$B$60000,MATCH(ROW()-6,$Q$7:$Q$60000,0)),"")</f>
        <v/>
      </c>
      <c r="U388">
        <f>IFERROR(INDEX($C$7:$C$60000,MATCH(ROW()-6,$Q$7:$Q$60000,0)),"")</f>
        <v/>
      </c>
      <c r="V388">
        <f>IFERROR(INDEX($D$7:$D$60000,MATCH(ROW()-6,$Q$7:$Q$60000,0)),"")</f>
        <v/>
      </c>
      <c r="W388">
        <f>IFERROR(INDEX($E$7:$E$60000,MATCH(ROW()-6,$Q$7:$Q$60000,0)),"")</f>
        <v/>
      </c>
      <c r="X388">
        <f>IFERROR(INDEX($F$7:$F$60000,MATCH(ROW()-6,$Q$7:$Q$60000,0)),"")</f>
        <v/>
      </c>
      <c r="Y388">
        <f>IFERROR(INDEX($G$7:$G$60000,MATCH(ROW()-6,$Q$7:$Q$60000,0)),"")</f>
        <v/>
      </c>
      <c r="Z388">
        <f>IFERROR(INDEX($H$7:$H$60000,MATCH(ROW()-6,$Q$7:$Q$60000,0)),"")</f>
        <v/>
      </c>
      <c r="AA388">
        <f>IFERROR(INDEX($I$7:$I$60000,MATCH(ROW()-6,$Q$7:$Q$60000,0)),"")</f>
        <v/>
      </c>
      <c r="AB388">
        <f>IFERROR(INDEX($J$7:$J$60000,MATCH(ROW()-6,$Q$7:$Q$60000,0)),"")</f>
        <v/>
      </c>
      <c r="AC388">
        <f>IFERROR(INDEX($K$7:$K$60000,MATCH(ROW()-6,$Q$7:$Q$60000,0)),"")</f>
        <v/>
      </c>
      <c r="AD388">
        <f>IFERROR(INDEX($L$7:$L$60000,MATCH(ROW()-6,$Q$7:$Q$60000,0)),"")</f>
        <v/>
      </c>
      <c r="AE388">
        <f>IFERROR(INDEX($M$7:$M$60000,MATCH(ROW()-6,$Q$7:$Q$60000,0)),"")</f>
        <v/>
      </c>
      <c r="AF388">
        <f>IFERROR(INDEX($N$7:$N$60000,MATCH(ROW()-6,$Q$7:$Q$60000,0)),"")</f>
        <v/>
      </c>
      <c r="AH388" s="9">
        <f>IF(OR($S388="",$S387=""),"",LN($T388/$T387))</f>
        <v/>
      </c>
      <c r="AI388" s="9">
        <f>IF(OR($S388="",$S387=""),"",$C$2*LN(U388/U387))</f>
        <v/>
      </c>
      <c r="AJ388" s="9">
        <f>IF(OR($S388="",$S387=""),"",$D$2*(V388-V387))</f>
        <v/>
      </c>
      <c r="AK388" s="9">
        <f>IF(OR($S388="",$S387=""),"",$E$2*(W388-W387))</f>
        <v/>
      </c>
      <c r="AL388" s="9">
        <f>IF(OR($S388="",$S387=""),"",$F$2*LN(X388/X387))</f>
        <v/>
      </c>
      <c r="AM388" s="9">
        <f>IF(OR($S388="",$S387=""),"",$G$2*(Y388-Y387))</f>
        <v/>
      </c>
      <c r="AN388" s="9">
        <f>IF(OR($S388="",$S387=""),"",$H$2*LN(Z388/Z387))</f>
        <v/>
      </c>
      <c r="AO388" s="9">
        <f>IF(OR($S388="",$S387=""),"",$I$2*(AA388-AA387))</f>
        <v/>
      </c>
      <c r="AP388" s="9">
        <f>IF(OR($S388="",$S387=""),"",$J$2*LN(AB388/AB387))</f>
        <v/>
      </c>
      <c r="AQ388" s="9">
        <f>IF(OR($S388="",$S387=""),"",$K$2*(AC388-AC387))</f>
        <v/>
      </c>
      <c r="AR388" s="9">
        <f>IF(OR($S388="",$S387=""),"",$L$2*LN(AD388/AD387))</f>
        <v/>
      </c>
      <c r="AS388" s="9">
        <f>IF(OR($S388="",$S387=""),"",$M$2*LN(AE388/AE387))</f>
        <v/>
      </c>
      <c r="AT388" s="9">
        <f>IF(OR($S388="",$S387=""),"",$N$2*LN(AF388/AF387))</f>
        <v/>
      </c>
      <c r="AV388" s="9">
        <f>IF($AH388="","",$AY$16+$AY$4*AI388+$AY$5*AJ388+$AY$6*AK388+$AY$7*AL388+$AY$8*AM388+$AY$9*AN388+$AY$10*AO388+$AY$11*AP388+$AY$12*AQ388+$AY$13*AR388+$AY$14*AS388+$AY$15*AT388)</f>
        <v/>
      </c>
      <c r="BC388" s="10">
        <f>IF((ROW()-6)&lt;=$Q$3,INDEX(LINEST(AH329:AH388,AI329:AT388,TRUE,TRUE),1,13)*$Q$4,"")</f>
        <v/>
      </c>
      <c r="BD388" s="9">
        <f>IF((ROW()-6)&lt;=$Q$3,INDEX(LINEST(AH329:AH388,AI329:AT388,TRUE,TRUE),1,12),"")</f>
        <v/>
      </c>
      <c r="BE388" s="9">
        <f>IF((ROW()-6)&lt;=$Q$3,INDEX(LINEST(AH329:AH388,AI329:AT388,TRUE,TRUE),1,11),"")</f>
        <v/>
      </c>
      <c r="BF388" s="9">
        <f>IF((ROW()-6)&lt;=$Q$3,INDEX(LINEST(AH329:AH388,AI329:AT388,TRUE,TRUE),1,10),"")</f>
        <v/>
      </c>
      <c r="BG388" s="9">
        <f>IF((ROW()-6)&lt;=$Q$3,INDEX(LINEST(AH329:AH388,AI329:AT388,TRUE,TRUE),1,9),"")</f>
        <v/>
      </c>
      <c r="BH388" s="9">
        <f>IF((ROW()-6)&lt;=$Q$3,INDEX(LINEST(AH329:AH388,AI329:AT388,TRUE,TRUE),1,8),"")</f>
        <v/>
      </c>
      <c r="BI388" s="9">
        <f>IF((ROW()-6)&lt;=$Q$3,INDEX(LINEST(AH329:AH388,AI329:AT388,TRUE,TRUE),1,7),"")</f>
        <v/>
      </c>
      <c r="BJ388" s="9">
        <f>IF((ROW()-6)&lt;=$Q$3,INDEX(LINEST(AH329:AH388,AI329:AT388,TRUE,TRUE),1,6),"")</f>
        <v/>
      </c>
      <c r="BK388" s="9">
        <f>IF((ROW()-6)&lt;=$Q$3,INDEX(LINEST(AH329:AH388,AI329:AT388,TRUE,TRUE),1,5),"")</f>
        <v/>
      </c>
      <c r="BL388" s="9">
        <f>IF((ROW()-6)&lt;=$Q$3,INDEX(LINEST(AH329:AH388,AI329:AT388,TRUE,TRUE),1,4),"")</f>
        <v/>
      </c>
      <c r="BM388" s="9">
        <f>IF((ROW()-6)&lt;=$Q$3,INDEX(LINEST(AH329:AH388,AI329:AT388,TRUE,TRUE),1,3),"")</f>
        <v/>
      </c>
      <c r="BN388" s="9">
        <f>IF((ROW()-6)&lt;=$Q$3,INDEX(LINEST(AH329:AH388,AI329:AT388,TRUE,TRUE),1,2),"")</f>
        <v/>
      </c>
      <c r="BO388" s="9">
        <f>IF((ROW()-6)&lt;=$Q$3,INDEX(LINEST(AH329:AH388,AI329:AT388,TRUE,TRUE),1,1),"")</f>
        <v/>
      </c>
      <c r="BP388" s="10">
        <f>IF((ROW()-6)&lt;=$Q$3,INDEX(LINEST(AH329:AH388,AI329:AT388,TRUE,TRUE),3,1),"")</f>
        <v/>
      </c>
      <c r="BR388" s="9">
        <f>IF(AND((ROW()-6)&lt;=$Q$3,ISNUMBER(BC387)),BC387/$Q$4+BD387*AI388+BE387*AJ388+BF387*AK388+BG387*AL388+BH387*AM388+BI387*AN388+BJ387*AO388+BK387*AP388+BL387*AQ388+BM387*AR388+BN387*AS388+BO387*AT388,"")</f>
        <v/>
      </c>
      <c r="BS388">
        <f>IF(ISNUMBER(BR388),AVERAGE(AH328:AH387),"")</f>
        <v/>
      </c>
      <c r="BT388">
        <f>IF(ISNUMBER(BR388),(AH388-BR388)^2,"")</f>
        <v/>
      </c>
      <c r="BU388">
        <f>IF(ISNUMBER(BR388),AH388^2,"")</f>
        <v/>
      </c>
      <c r="BV388">
        <f>IF(ISNUMBER(BR388),(AH388-BS388)^2,"")</f>
        <v/>
      </c>
    </row>
    <row r="389">
      <c r="O389">
        <f>IF($R389="","",CHOOSE($Q$2,YEAR(R389)*12+MONTH(R389),INT((R389-2)/7),YEAR(R389)*4+ROUNDUP(MONTH(R389)/3)))</f>
        <v/>
      </c>
      <c r="P389">
        <f>IF($R389="","",IF($R390="",1,IF(O389&lt;&gt;O390,1,0)))</f>
        <v/>
      </c>
      <c r="Q389">
        <f>IF(P389=1,SUM($P$7:P389),"")</f>
        <v/>
      </c>
      <c r="R389">
        <f>IF($A389="","",IF(ISNUMBER($A389),$A389,IFERROR(DATEVALUE($A389),NA())))</f>
        <v/>
      </c>
      <c r="S389" s="7">
        <f>IFERROR(INDEX($R$7:$R$60000,MATCH(ROW()-6,$Q$7:$Q$60000,0)),"")</f>
        <v/>
      </c>
      <c r="T389">
        <f>IFERROR(INDEX($B$7:$B$60000,MATCH(ROW()-6,$Q$7:$Q$60000,0)),"")</f>
        <v/>
      </c>
      <c r="U389">
        <f>IFERROR(INDEX($C$7:$C$60000,MATCH(ROW()-6,$Q$7:$Q$60000,0)),"")</f>
        <v/>
      </c>
      <c r="V389">
        <f>IFERROR(INDEX($D$7:$D$60000,MATCH(ROW()-6,$Q$7:$Q$60000,0)),"")</f>
        <v/>
      </c>
      <c r="W389">
        <f>IFERROR(INDEX($E$7:$E$60000,MATCH(ROW()-6,$Q$7:$Q$60000,0)),"")</f>
        <v/>
      </c>
      <c r="X389">
        <f>IFERROR(INDEX($F$7:$F$60000,MATCH(ROW()-6,$Q$7:$Q$60000,0)),"")</f>
        <v/>
      </c>
      <c r="Y389">
        <f>IFERROR(INDEX($G$7:$G$60000,MATCH(ROW()-6,$Q$7:$Q$60000,0)),"")</f>
        <v/>
      </c>
      <c r="Z389">
        <f>IFERROR(INDEX($H$7:$H$60000,MATCH(ROW()-6,$Q$7:$Q$60000,0)),"")</f>
        <v/>
      </c>
      <c r="AA389">
        <f>IFERROR(INDEX($I$7:$I$60000,MATCH(ROW()-6,$Q$7:$Q$60000,0)),"")</f>
        <v/>
      </c>
      <c r="AB389">
        <f>IFERROR(INDEX($J$7:$J$60000,MATCH(ROW()-6,$Q$7:$Q$60000,0)),"")</f>
        <v/>
      </c>
      <c r="AC389">
        <f>IFERROR(INDEX($K$7:$K$60000,MATCH(ROW()-6,$Q$7:$Q$60000,0)),"")</f>
        <v/>
      </c>
      <c r="AD389">
        <f>IFERROR(INDEX($L$7:$L$60000,MATCH(ROW()-6,$Q$7:$Q$60000,0)),"")</f>
        <v/>
      </c>
      <c r="AE389">
        <f>IFERROR(INDEX($M$7:$M$60000,MATCH(ROW()-6,$Q$7:$Q$60000,0)),"")</f>
        <v/>
      </c>
      <c r="AF389">
        <f>IFERROR(INDEX($N$7:$N$60000,MATCH(ROW()-6,$Q$7:$Q$60000,0)),"")</f>
        <v/>
      </c>
      <c r="AH389" s="9">
        <f>IF(OR($S389="",$S388=""),"",LN($T389/$T388))</f>
        <v/>
      </c>
      <c r="AI389" s="9">
        <f>IF(OR($S389="",$S388=""),"",$C$2*LN(U389/U388))</f>
        <v/>
      </c>
      <c r="AJ389" s="9">
        <f>IF(OR($S389="",$S388=""),"",$D$2*(V389-V388))</f>
        <v/>
      </c>
      <c r="AK389" s="9">
        <f>IF(OR($S389="",$S388=""),"",$E$2*(W389-W388))</f>
        <v/>
      </c>
      <c r="AL389" s="9">
        <f>IF(OR($S389="",$S388=""),"",$F$2*LN(X389/X388))</f>
        <v/>
      </c>
      <c r="AM389" s="9">
        <f>IF(OR($S389="",$S388=""),"",$G$2*(Y389-Y388))</f>
        <v/>
      </c>
      <c r="AN389" s="9">
        <f>IF(OR($S389="",$S388=""),"",$H$2*LN(Z389/Z388))</f>
        <v/>
      </c>
      <c r="AO389" s="9">
        <f>IF(OR($S389="",$S388=""),"",$I$2*(AA389-AA388))</f>
        <v/>
      </c>
      <c r="AP389" s="9">
        <f>IF(OR($S389="",$S388=""),"",$J$2*LN(AB389/AB388))</f>
        <v/>
      </c>
      <c r="AQ389" s="9">
        <f>IF(OR($S389="",$S388=""),"",$K$2*(AC389-AC388))</f>
        <v/>
      </c>
      <c r="AR389" s="9">
        <f>IF(OR($S389="",$S388=""),"",$L$2*LN(AD389/AD388))</f>
        <v/>
      </c>
      <c r="AS389" s="9">
        <f>IF(OR($S389="",$S388=""),"",$M$2*LN(AE389/AE388))</f>
        <v/>
      </c>
      <c r="AT389" s="9">
        <f>IF(OR($S389="",$S388=""),"",$N$2*LN(AF389/AF388))</f>
        <v/>
      </c>
      <c r="AV389" s="9">
        <f>IF($AH389="","",$AY$16+$AY$4*AI389+$AY$5*AJ389+$AY$6*AK389+$AY$7*AL389+$AY$8*AM389+$AY$9*AN389+$AY$10*AO389+$AY$11*AP389+$AY$12*AQ389+$AY$13*AR389+$AY$14*AS389+$AY$15*AT389)</f>
        <v/>
      </c>
      <c r="BC389" s="10">
        <f>IF((ROW()-6)&lt;=$Q$3,INDEX(LINEST(AH330:AH389,AI330:AT389,TRUE,TRUE),1,13)*$Q$4,"")</f>
        <v/>
      </c>
      <c r="BD389" s="9">
        <f>IF((ROW()-6)&lt;=$Q$3,INDEX(LINEST(AH330:AH389,AI330:AT389,TRUE,TRUE),1,12),"")</f>
        <v/>
      </c>
      <c r="BE389" s="9">
        <f>IF((ROW()-6)&lt;=$Q$3,INDEX(LINEST(AH330:AH389,AI330:AT389,TRUE,TRUE),1,11),"")</f>
        <v/>
      </c>
      <c r="BF389" s="9">
        <f>IF((ROW()-6)&lt;=$Q$3,INDEX(LINEST(AH330:AH389,AI330:AT389,TRUE,TRUE),1,10),"")</f>
        <v/>
      </c>
      <c r="BG389" s="9">
        <f>IF((ROW()-6)&lt;=$Q$3,INDEX(LINEST(AH330:AH389,AI330:AT389,TRUE,TRUE),1,9),"")</f>
        <v/>
      </c>
      <c r="BH389" s="9">
        <f>IF((ROW()-6)&lt;=$Q$3,INDEX(LINEST(AH330:AH389,AI330:AT389,TRUE,TRUE),1,8),"")</f>
        <v/>
      </c>
      <c r="BI389" s="9">
        <f>IF((ROW()-6)&lt;=$Q$3,INDEX(LINEST(AH330:AH389,AI330:AT389,TRUE,TRUE),1,7),"")</f>
        <v/>
      </c>
      <c r="BJ389" s="9">
        <f>IF((ROW()-6)&lt;=$Q$3,INDEX(LINEST(AH330:AH389,AI330:AT389,TRUE,TRUE),1,6),"")</f>
        <v/>
      </c>
      <c r="BK389" s="9">
        <f>IF((ROW()-6)&lt;=$Q$3,INDEX(LINEST(AH330:AH389,AI330:AT389,TRUE,TRUE),1,5),"")</f>
        <v/>
      </c>
      <c r="BL389" s="9">
        <f>IF((ROW()-6)&lt;=$Q$3,INDEX(LINEST(AH330:AH389,AI330:AT389,TRUE,TRUE),1,4),"")</f>
        <v/>
      </c>
      <c r="BM389" s="9">
        <f>IF((ROW()-6)&lt;=$Q$3,INDEX(LINEST(AH330:AH389,AI330:AT389,TRUE,TRUE),1,3),"")</f>
        <v/>
      </c>
      <c r="BN389" s="9">
        <f>IF((ROW()-6)&lt;=$Q$3,INDEX(LINEST(AH330:AH389,AI330:AT389,TRUE,TRUE),1,2),"")</f>
        <v/>
      </c>
      <c r="BO389" s="9">
        <f>IF((ROW()-6)&lt;=$Q$3,INDEX(LINEST(AH330:AH389,AI330:AT389,TRUE,TRUE),1,1),"")</f>
        <v/>
      </c>
      <c r="BP389" s="10">
        <f>IF((ROW()-6)&lt;=$Q$3,INDEX(LINEST(AH330:AH389,AI330:AT389,TRUE,TRUE),3,1),"")</f>
        <v/>
      </c>
      <c r="BR389" s="9">
        <f>IF(AND((ROW()-6)&lt;=$Q$3,ISNUMBER(BC388)),BC388/$Q$4+BD388*AI389+BE388*AJ389+BF388*AK389+BG388*AL389+BH388*AM389+BI388*AN389+BJ388*AO389+BK388*AP389+BL388*AQ389+BM388*AR389+BN388*AS389+BO388*AT389,"")</f>
        <v/>
      </c>
      <c r="BS389">
        <f>IF(ISNUMBER(BR389),AVERAGE(AH329:AH388),"")</f>
        <v/>
      </c>
      <c r="BT389">
        <f>IF(ISNUMBER(BR389),(AH389-BR389)^2,"")</f>
        <v/>
      </c>
      <c r="BU389">
        <f>IF(ISNUMBER(BR389),AH389^2,"")</f>
        <v/>
      </c>
      <c r="BV389">
        <f>IF(ISNUMBER(BR389),(AH389-BS389)^2,"")</f>
        <v/>
      </c>
    </row>
    <row r="390">
      <c r="O390">
        <f>IF($R390="","",CHOOSE($Q$2,YEAR(R390)*12+MONTH(R390),INT((R390-2)/7),YEAR(R390)*4+ROUNDUP(MONTH(R390)/3)))</f>
        <v/>
      </c>
      <c r="P390">
        <f>IF($R390="","",IF($R391="",1,IF(O390&lt;&gt;O391,1,0)))</f>
        <v/>
      </c>
      <c r="Q390">
        <f>IF(P390=1,SUM($P$7:P390),"")</f>
        <v/>
      </c>
      <c r="R390">
        <f>IF($A390="","",IF(ISNUMBER($A390),$A390,IFERROR(DATEVALUE($A390),NA())))</f>
        <v/>
      </c>
      <c r="S390" s="7">
        <f>IFERROR(INDEX($R$7:$R$60000,MATCH(ROW()-6,$Q$7:$Q$60000,0)),"")</f>
        <v/>
      </c>
      <c r="T390">
        <f>IFERROR(INDEX($B$7:$B$60000,MATCH(ROW()-6,$Q$7:$Q$60000,0)),"")</f>
        <v/>
      </c>
      <c r="U390">
        <f>IFERROR(INDEX($C$7:$C$60000,MATCH(ROW()-6,$Q$7:$Q$60000,0)),"")</f>
        <v/>
      </c>
      <c r="V390">
        <f>IFERROR(INDEX($D$7:$D$60000,MATCH(ROW()-6,$Q$7:$Q$60000,0)),"")</f>
        <v/>
      </c>
      <c r="W390">
        <f>IFERROR(INDEX($E$7:$E$60000,MATCH(ROW()-6,$Q$7:$Q$60000,0)),"")</f>
        <v/>
      </c>
      <c r="X390">
        <f>IFERROR(INDEX($F$7:$F$60000,MATCH(ROW()-6,$Q$7:$Q$60000,0)),"")</f>
        <v/>
      </c>
      <c r="Y390">
        <f>IFERROR(INDEX($G$7:$G$60000,MATCH(ROW()-6,$Q$7:$Q$60000,0)),"")</f>
        <v/>
      </c>
      <c r="Z390">
        <f>IFERROR(INDEX($H$7:$H$60000,MATCH(ROW()-6,$Q$7:$Q$60000,0)),"")</f>
        <v/>
      </c>
      <c r="AA390">
        <f>IFERROR(INDEX($I$7:$I$60000,MATCH(ROW()-6,$Q$7:$Q$60000,0)),"")</f>
        <v/>
      </c>
      <c r="AB390">
        <f>IFERROR(INDEX($J$7:$J$60000,MATCH(ROW()-6,$Q$7:$Q$60000,0)),"")</f>
        <v/>
      </c>
      <c r="AC390">
        <f>IFERROR(INDEX($K$7:$K$60000,MATCH(ROW()-6,$Q$7:$Q$60000,0)),"")</f>
        <v/>
      </c>
      <c r="AD390">
        <f>IFERROR(INDEX($L$7:$L$60000,MATCH(ROW()-6,$Q$7:$Q$60000,0)),"")</f>
        <v/>
      </c>
      <c r="AE390">
        <f>IFERROR(INDEX($M$7:$M$60000,MATCH(ROW()-6,$Q$7:$Q$60000,0)),"")</f>
        <v/>
      </c>
      <c r="AF390">
        <f>IFERROR(INDEX($N$7:$N$60000,MATCH(ROW()-6,$Q$7:$Q$60000,0)),"")</f>
        <v/>
      </c>
      <c r="AH390" s="9">
        <f>IF(OR($S390="",$S389=""),"",LN($T390/$T389))</f>
        <v/>
      </c>
      <c r="AI390" s="9">
        <f>IF(OR($S390="",$S389=""),"",$C$2*LN(U390/U389))</f>
        <v/>
      </c>
      <c r="AJ390" s="9">
        <f>IF(OR($S390="",$S389=""),"",$D$2*(V390-V389))</f>
        <v/>
      </c>
      <c r="AK390" s="9">
        <f>IF(OR($S390="",$S389=""),"",$E$2*(W390-W389))</f>
        <v/>
      </c>
      <c r="AL390" s="9">
        <f>IF(OR($S390="",$S389=""),"",$F$2*LN(X390/X389))</f>
        <v/>
      </c>
      <c r="AM390" s="9">
        <f>IF(OR($S390="",$S389=""),"",$G$2*(Y390-Y389))</f>
        <v/>
      </c>
      <c r="AN390" s="9">
        <f>IF(OR($S390="",$S389=""),"",$H$2*LN(Z390/Z389))</f>
        <v/>
      </c>
      <c r="AO390" s="9">
        <f>IF(OR($S390="",$S389=""),"",$I$2*(AA390-AA389))</f>
        <v/>
      </c>
      <c r="AP390" s="9">
        <f>IF(OR($S390="",$S389=""),"",$J$2*LN(AB390/AB389))</f>
        <v/>
      </c>
      <c r="AQ390" s="9">
        <f>IF(OR($S390="",$S389=""),"",$K$2*(AC390-AC389))</f>
        <v/>
      </c>
      <c r="AR390" s="9">
        <f>IF(OR($S390="",$S389=""),"",$L$2*LN(AD390/AD389))</f>
        <v/>
      </c>
      <c r="AS390" s="9">
        <f>IF(OR($S390="",$S389=""),"",$M$2*LN(AE390/AE389))</f>
        <v/>
      </c>
      <c r="AT390" s="9">
        <f>IF(OR($S390="",$S389=""),"",$N$2*LN(AF390/AF389))</f>
        <v/>
      </c>
      <c r="AV390" s="9">
        <f>IF($AH390="","",$AY$16+$AY$4*AI390+$AY$5*AJ390+$AY$6*AK390+$AY$7*AL390+$AY$8*AM390+$AY$9*AN390+$AY$10*AO390+$AY$11*AP390+$AY$12*AQ390+$AY$13*AR390+$AY$14*AS390+$AY$15*AT390)</f>
        <v/>
      </c>
      <c r="BC390" s="10">
        <f>IF((ROW()-6)&lt;=$Q$3,INDEX(LINEST(AH331:AH390,AI331:AT390,TRUE,TRUE),1,13)*$Q$4,"")</f>
        <v/>
      </c>
      <c r="BD390" s="9">
        <f>IF((ROW()-6)&lt;=$Q$3,INDEX(LINEST(AH331:AH390,AI331:AT390,TRUE,TRUE),1,12),"")</f>
        <v/>
      </c>
      <c r="BE390" s="9">
        <f>IF((ROW()-6)&lt;=$Q$3,INDEX(LINEST(AH331:AH390,AI331:AT390,TRUE,TRUE),1,11),"")</f>
        <v/>
      </c>
      <c r="BF390" s="9">
        <f>IF((ROW()-6)&lt;=$Q$3,INDEX(LINEST(AH331:AH390,AI331:AT390,TRUE,TRUE),1,10),"")</f>
        <v/>
      </c>
      <c r="BG390" s="9">
        <f>IF((ROW()-6)&lt;=$Q$3,INDEX(LINEST(AH331:AH390,AI331:AT390,TRUE,TRUE),1,9),"")</f>
        <v/>
      </c>
      <c r="BH390" s="9">
        <f>IF((ROW()-6)&lt;=$Q$3,INDEX(LINEST(AH331:AH390,AI331:AT390,TRUE,TRUE),1,8),"")</f>
        <v/>
      </c>
      <c r="BI390" s="9">
        <f>IF((ROW()-6)&lt;=$Q$3,INDEX(LINEST(AH331:AH390,AI331:AT390,TRUE,TRUE),1,7),"")</f>
        <v/>
      </c>
      <c r="BJ390" s="9">
        <f>IF((ROW()-6)&lt;=$Q$3,INDEX(LINEST(AH331:AH390,AI331:AT390,TRUE,TRUE),1,6),"")</f>
        <v/>
      </c>
      <c r="BK390" s="9">
        <f>IF((ROW()-6)&lt;=$Q$3,INDEX(LINEST(AH331:AH390,AI331:AT390,TRUE,TRUE),1,5),"")</f>
        <v/>
      </c>
      <c r="BL390" s="9">
        <f>IF((ROW()-6)&lt;=$Q$3,INDEX(LINEST(AH331:AH390,AI331:AT390,TRUE,TRUE),1,4),"")</f>
        <v/>
      </c>
      <c r="BM390" s="9">
        <f>IF((ROW()-6)&lt;=$Q$3,INDEX(LINEST(AH331:AH390,AI331:AT390,TRUE,TRUE),1,3),"")</f>
        <v/>
      </c>
      <c r="BN390" s="9">
        <f>IF((ROW()-6)&lt;=$Q$3,INDEX(LINEST(AH331:AH390,AI331:AT390,TRUE,TRUE),1,2),"")</f>
        <v/>
      </c>
      <c r="BO390" s="9">
        <f>IF((ROW()-6)&lt;=$Q$3,INDEX(LINEST(AH331:AH390,AI331:AT390,TRUE,TRUE),1,1),"")</f>
        <v/>
      </c>
      <c r="BP390" s="10">
        <f>IF((ROW()-6)&lt;=$Q$3,INDEX(LINEST(AH331:AH390,AI331:AT390,TRUE,TRUE),3,1),"")</f>
        <v/>
      </c>
      <c r="BR390" s="9">
        <f>IF(AND((ROW()-6)&lt;=$Q$3,ISNUMBER(BC389)),BC389/$Q$4+BD389*AI390+BE389*AJ390+BF389*AK390+BG389*AL390+BH389*AM390+BI389*AN390+BJ389*AO390+BK389*AP390+BL389*AQ390+BM389*AR390+BN389*AS390+BO389*AT390,"")</f>
        <v/>
      </c>
      <c r="BS390">
        <f>IF(ISNUMBER(BR390),AVERAGE(AH330:AH389),"")</f>
        <v/>
      </c>
      <c r="BT390">
        <f>IF(ISNUMBER(BR390),(AH390-BR390)^2,"")</f>
        <v/>
      </c>
      <c r="BU390">
        <f>IF(ISNUMBER(BR390),AH390^2,"")</f>
        <v/>
      </c>
      <c r="BV390">
        <f>IF(ISNUMBER(BR390),(AH390-BS390)^2,"")</f>
        <v/>
      </c>
    </row>
    <row r="391">
      <c r="O391">
        <f>IF($R391="","",CHOOSE($Q$2,YEAR(R391)*12+MONTH(R391),INT((R391-2)/7),YEAR(R391)*4+ROUNDUP(MONTH(R391)/3)))</f>
        <v/>
      </c>
      <c r="P391">
        <f>IF($R391="","",IF($R392="",1,IF(O391&lt;&gt;O392,1,0)))</f>
        <v/>
      </c>
      <c r="Q391">
        <f>IF(P391=1,SUM($P$7:P391),"")</f>
        <v/>
      </c>
      <c r="R391">
        <f>IF($A391="","",IF(ISNUMBER($A391),$A391,IFERROR(DATEVALUE($A391),NA())))</f>
        <v/>
      </c>
      <c r="S391" s="7">
        <f>IFERROR(INDEX($R$7:$R$60000,MATCH(ROW()-6,$Q$7:$Q$60000,0)),"")</f>
        <v/>
      </c>
      <c r="T391">
        <f>IFERROR(INDEX($B$7:$B$60000,MATCH(ROW()-6,$Q$7:$Q$60000,0)),"")</f>
        <v/>
      </c>
      <c r="U391">
        <f>IFERROR(INDEX($C$7:$C$60000,MATCH(ROW()-6,$Q$7:$Q$60000,0)),"")</f>
        <v/>
      </c>
      <c r="V391">
        <f>IFERROR(INDEX($D$7:$D$60000,MATCH(ROW()-6,$Q$7:$Q$60000,0)),"")</f>
        <v/>
      </c>
      <c r="W391">
        <f>IFERROR(INDEX($E$7:$E$60000,MATCH(ROW()-6,$Q$7:$Q$60000,0)),"")</f>
        <v/>
      </c>
      <c r="X391">
        <f>IFERROR(INDEX($F$7:$F$60000,MATCH(ROW()-6,$Q$7:$Q$60000,0)),"")</f>
        <v/>
      </c>
      <c r="Y391">
        <f>IFERROR(INDEX($G$7:$G$60000,MATCH(ROW()-6,$Q$7:$Q$60000,0)),"")</f>
        <v/>
      </c>
      <c r="Z391">
        <f>IFERROR(INDEX($H$7:$H$60000,MATCH(ROW()-6,$Q$7:$Q$60000,0)),"")</f>
        <v/>
      </c>
      <c r="AA391">
        <f>IFERROR(INDEX($I$7:$I$60000,MATCH(ROW()-6,$Q$7:$Q$60000,0)),"")</f>
        <v/>
      </c>
      <c r="AB391">
        <f>IFERROR(INDEX($J$7:$J$60000,MATCH(ROW()-6,$Q$7:$Q$60000,0)),"")</f>
        <v/>
      </c>
      <c r="AC391">
        <f>IFERROR(INDEX($K$7:$K$60000,MATCH(ROW()-6,$Q$7:$Q$60000,0)),"")</f>
        <v/>
      </c>
      <c r="AD391">
        <f>IFERROR(INDEX($L$7:$L$60000,MATCH(ROW()-6,$Q$7:$Q$60000,0)),"")</f>
        <v/>
      </c>
      <c r="AE391">
        <f>IFERROR(INDEX($M$7:$M$60000,MATCH(ROW()-6,$Q$7:$Q$60000,0)),"")</f>
        <v/>
      </c>
      <c r="AF391">
        <f>IFERROR(INDEX($N$7:$N$60000,MATCH(ROW()-6,$Q$7:$Q$60000,0)),"")</f>
        <v/>
      </c>
      <c r="AH391" s="9">
        <f>IF(OR($S391="",$S390=""),"",LN($T391/$T390))</f>
        <v/>
      </c>
      <c r="AI391" s="9">
        <f>IF(OR($S391="",$S390=""),"",$C$2*LN(U391/U390))</f>
        <v/>
      </c>
      <c r="AJ391" s="9">
        <f>IF(OR($S391="",$S390=""),"",$D$2*(V391-V390))</f>
        <v/>
      </c>
      <c r="AK391" s="9">
        <f>IF(OR($S391="",$S390=""),"",$E$2*(W391-W390))</f>
        <v/>
      </c>
      <c r="AL391" s="9">
        <f>IF(OR($S391="",$S390=""),"",$F$2*LN(X391/X390))</f>
        <v/>
      </c>
      <c r="AM391" s="9">
        <f>IF(OR($S391="",$S390=""),"",$G$2*(Y391-Y390))</f>
        <v/>
      </c>
      <c r="AN391" s="9">
        <f>IF(OR($S391="",$S390=""),"",$H$2*LN(Z391/Z390))</f>
        <v/>
      </c>
      <c r="AO391" s="9">
        <f>IF(OR($S391="",$S390=""),"",$I$2*(AA391-AA390))</f>
        <v/>
      </c>
      <c r="AP391" s="9">
        <f>IF(OR($S391="",$S390=""),"",$J$2*LN(AB391/AB390))</f>
        <v/>
      </c>
      <c r="AQ391" s="9">
        <f>IF(OR($S391="",$S390=""),"",$K$2*(AC391-AC390))</f>
        <v/>
      </c>
      <c r="AR391" s="9">
        <f>IF(OR($S391="",$S390=""),"",$L$2*LN(AD391/AD390))</f>
        <v/>
      </c>
      <c r="AS391" s="9">
        <f>IF(OR($S391="",$S390=""),"",$M$2*LN(AE391/AE390))</f>
        <v/>
      </c>
      <c r="AT391" s="9">
        <f>IF(OR($S391="",$S390=""),"",$N$2*LN(AF391/AF390))</f>
        <v/>
      </c>
      <c r="AV391" s="9">
        <f>IF($AH391="","",$AY$16+$AY$4*AI391+$AY$5*AJ391+$AY$6*AK391+$AY$7*AL391+$AY$8*AM391+$AY$9*AN391+$AY$10*AO391+$AY$11*AP391+$AY$12*AQ391+$AY$13*AR391+$AY$14*AS391+$AY$15*AT391)</f>
        <v/>
      </c>
      <c r="BC391" s="10">
        <f>IF((ROW()-6)&lt;=$Q$3,INDEX(LINEST(AH332:AH391,AI332:AT391,TRUE,TRUE),1,13)*$Q$4,"")</f>
        <v/>
      </c>
      <c r="BD391" s="9">
        <f>IF((ROW()-6)&lt;=$Q$3,INDEX(LINEST(AH332:AH391,AI332:AT391,TRUE,TRUE),1,12),"")</f>
        <v/>
      </c>
      <c r="BE391" s="9">
        <f>IF((ROW()-6)&lt;=$Q$3,INDEX(LINEST(AH332:AH391,AI332:AT391,TRUE,TRUE),1,11),"")</f>
        <v/>
      </c>
      <c r="BF391" s="9">
        <f>IF((ROW()-6)&lt;=$Q$3,INDEX(LINEST(AH332:AH391,AI332:AT391,TRUE,TRUE),1,10),"")</f>
        <v/>
      </c>
      <c r="BG391" s="9">
        <f>IF((ROW()-6)&lt;=$Q$3,INDEX(LINEST(AH332:AH391,AI332:AT391,TRUE,TRUE),1,9),"")</f>
        <v/>
      </c>
      <c r="BH391" s="9">
        <f>IF((ROW()-6)&lt;=$Q$3,INDEX(LINEST(AH332:AH391,AI332:AT391,TRUE,TRUE),1,8),"")</f>
        <v/>
      </c>
      <c r="BI391" s="9">
        <f>IF((ROW()-6)&lt;=$Q$3,INDEX(LINEST(AH332:AH391,AI332:AT391,TRUE,TRUE),1,7),"")</f>
        <v/>
      </c>
      <c r="BJ391" s="9">
        <f>IF((ROW()-6)&lt;=$Q$3,INDEX(LINEST(AH332:AH391,AI332:AT391,TRUE,TRUE),1,6),"")</f>
        <v/>
      </c>
      <c r="BK391" s="9">
        <f>IF((ROW()-6)&lt;=$Q$3,INDEX(LINEST(AH332:AH391,AI332:AT391,TRUE,TRUE),1,5),"")</f>
        <v/>
      </c>
      <c r="BL391" s="9">
        <f>IF((ROW()-6)&lt;=$Q$3,INDEX(LINEST(AH332:AH391,AI332:AT391,TRUE,TRUE),1,4),"")</f>
        <v/>
      </c>
      <c r="BM391" s="9">
        <f>IF((ROW()-6)&lt;=$Q$3,INDEX(LINEST(AH332:AH391,AI332:AT391,TRUE,TRUE),1,3),"")</f>
        <v/>
      </c>
      <c r="BN391" s="9">
        <f>IF((ROW()-6)&lt;=$Q$3,INDEX(LINEST(AH332:AH391,AI332:AT391,TRUE,TRUE),1,2),"")</f>
        <v/>
      </c>
      <c r="BO391" s="9">
        <f>IF((ROW()-6)&lt;=$Q$3,INDEX(LINEST(AH332:AH391,AI332:AT391,TRUE,TRUE),1,1),"")</f>
        <v/>
      </c>
      <c r="BP391" s="10">
        <f>IF((ROW()-6)&lt;=$Q$3,INDEX(LINEST(AH332:AH391,AI332:AT391,TRUE,TRUE),3,1),"")</f>
        <v/>
      </c>
      <c r="BR391" s="9">
        <f>IF(AND((ROW()-6)&lt;=$Q$3,ISNUMBER(BC390)),BC390/$Q$4+BD390*AI391+BE390*AJ391+BF390*AK391+BG390*AL391+BH390*AM391+BI390*AN391+BJ390*AO391+BK390*AP391+BL390*AQ391+BM390*AR391+BN390*AS391+BO390*AT391,"")</f>
        <v/>
      </c>
      <c r="BS391">
        <f>IF(ISNUMBER(BR391),AVERAGE(AH331:AH390),"")</f>
        <v/>
      </c>
      <c r="BT391">
        <f>IF(ISNUMBER(BR391),(AH391-BR391)^2,"")</f>
        <v/>
      </c>
      <c r="BU391">
        <f>IF(ISNUMBER(BR391),AH391^2,"")</f>
        <v/>
      </c>
      <c r="BV391">
        <f>IF(ISNUMBER(BR391),(AH391-BS391)^2,"")</f>
        <v/>
      </c>
    </row>
    <row r="392">
      <c r="O392">
        <f>IF($R392="","",CHOOSE($Q$2,YEAR(R392)*12+MONTH(R392),INT((R392-2)/7),YEAR(R392)*4+ROUNDUP(MONTH(R392)/3)))</f>
        <v/>
      </c>
      <c r="P392">
        <f>IF($R392="","",IF($R393="",1,IF(O392&lt;&gt;O393,1,0)))</f>
        <v/>
      </c>
      <c r="Q392">
        <f>IF(P392=1,SUM($P$7:P392),"")</f>
        <v/>
      </c>
      <c r="R392">
        <f>IF($A392="","",IF(ISNUMBER($A392),$A392,IFERROR(DATEVALUE($A392),NA())))</f>
        <v/>
      </c>
      <c r="S392" s="7">
        <f>IFERROR(INDEX($R$7:$R$60000,MATCH(ROW()-6,$Q$7:$Q$60000,0)),"")</f>
        <v/>
      </c>
      <c r="T392">
        <f>IFERROR(INDEX($B$7:$B$60000,MATCH(ROW()-6,$Q$7:$Q$60000,0)),"")</f>
        <v/>
      </c>
      <c r="U392">
        <f>IFERROR(INDEX($C$7:$C$60000,MATCH(ROW()-6,$Q$7:$Q$60000,0)),"")</f>
        <v/>
      </c>
      <c r="V392">
        <f>IFERROR(INDEX($D$7:$D$60000,MATCH(ROW()-6,$Q$7:$Q$60000,0)),"")</f>
        <v/>
      </c>
      <c r="W392">
        <f>IFERROR(INDEX($E$7:$E$60000,MATCH(ROW()-6,$Q$7:$Q$60000,0)),"")</f>
        <v/>
      </c>
      <c r="X392">
        <f>IFERROR(INDEX($F$7:$F$60000,MATCH(ROW()-6,$Q$7:$Q$60000,0)),"")</f>
        <v/>
      </c>
      <c r="Y392">
        <f>IFERROR(INDEX($G$7:$G$60000,MATCH(ROW()-6,$Q$7:$Q$60000,0)),"")</f>
        <v/>
      </c>
      <c r="Z392">
        <f>IFERROR(INDEX($H$7:$H$60000,MATCH(ROW()-6,$Q$7:$Q$60000,0)),"")</f>
        <v/>
      </c>
      <c r="AA392">
        <f>IFERROR(INDEX($I$7:$I$60000,MATCH(ROW()-6,$Q$7:$Q$60000,0)),"")</f>
        <v/>
      </c>
      <c r="AB392">
        <f>IFERROR(INDEX($J$7:$J$60000,MATCH(ROW()-6,$Q$7:$Q$60000,0)),"")</f>
        <v/>
      </c>
      <c r="AC392">
        <f>IFERROR(INDEX($K$7:$K$60000,MATCH(ROW()-6,$Q$7:$Q$60000,0)),"")</f>
        <v/>
      </c>
      <c r="AD392">
        <f>IFERROR(INDEX($L$7:$L$60000,MATCH(ROW()-6,$Q$7:$Q$60000,0)),"")</f>
        <v/>
      </c>
      <c r="AE392">
        <f>IFERROR(INDEX($M$7:$M$60000,MATCH(ROW()-6,$Q$7:$Q$60000,0)),"")</f>
        <v/>
      </c>
      <c r="AF392">
        <f>IFERROR(INDEX($N$7:$N$60000,MATCH(ROW()-6,$Q$7:$Q$60000,0)),"")</f>
        <v/>
      </c>
      <c r="AH392" s="9">
        <f>IF(OR($S392="",$S391=""),"",LN($T392/$T391))</f>
        <v/>
      </c>
      <c r="AI392" s="9">
        <f>IF(OR($S392="",$S391=""),"",$C$2*LN(U392/U391))</f>
        <v/>
      </c>
      <c r="AJ392" s="9">
        <f>IF(OR($S392="",$S391=""),"",$D$2*(V392-V391))</f>
        <v/>
      </c>
      <c r="AK392" s="9">
        <f>IF(OR($S392="",$S391=""),"",$E$2*(W392-W391))</f>
        <v/>
      </c>
      <c r="AL392" s="9">
        <f>IF(OR($S392="",$S391=""),"",$F$2*LN(X392/X391))</f>
        <v/>
      </c>
      <c r="AM392" s="9">
        <f>IF(OR($S392="",$S391=""),"",$G$2*(Y392-Y391))</f>
        <v/>
      </c>
      <c r="AN392" s="9">
        <f>IF(OR($S392="",$S391=""),"",$H$2*LN(Z392/Z391))</f>
        <v/>
      </c>
      <c r="AO392" s="9">
        <f>IF(OR($S392="",$S391=""),"",$I$2*(AA392-AA391))</f>
        <v/>
      </c>
      <c r="AP392" s="9">
        <f>IF(OR($S392="",$S391=""),"",$J$2*LN(AB392/AB391))</f>
        <v/>
      </c>
      <c r="AQ392" s="9">
        <f>IF(OR($S392="",$S391=""),"",$K$2*(AC392-AC391))</f>
        <v/>
      </c>
      <c r="AR392" s="9">
        <f>IF(OR($S392="",$S391=""),"",$L$2*LN(AD392/AD391))</f>
        <v/>
      </c>
      <c r="AS392" s="9">
        <f>IF(OR($S392="",$S391=""),"",$M$2*LN(AE392/AE391))</f>
        <v/>
      </c>
      <c r="AT392" s="9">
        <f>IF(OR($S392="",$S391=""),"",$N$2*LN(AF392/AF391))</f>
        <v/>
      </c>
      <c r="AV392" s="9">
        <f>IF($AH392="","",$AY$16+$AY$4*AI392+$AY$5*AJ392+$AY$6*AK392+$AY$7*AL392+$AY$8*AM392+$AY$9*AN392+$AY$10*AO392+$AY$11*AP392+$AY$12*AQ392+$AY$13*AR392+$AY$14*AS392+$AY$15*AT392)</f>
        <v/>
      </c>
      <c r="BC392" s="10">
        <f>IF((ROW()-6)&lt;=$Q$3,INDEX(LINEST(AH333:AH392,AI333:AT392,TRUE,TRUE),1,13)*$Q$4,"")</f>
        <v/>
      </c>
      <c r="BD392" s="9">
        <f>IF((ROW()-6)&lt;=$Q$3,INDEX(LINEST(AH333:AH392,AI333:AT392,TRUE,TRUE),1,12),"")</f>
        <v/>
      </c>
      <c r="BE392" s="9">
        <f>IF((ROW()-6)&lt;=$Q$3,INDEX(LINEST(AH333:AH392,AI333:AT392,TRUE,TRUE),1,11),"")</f>
        <v/>
      </c>
      <c r="BF392" s="9">
        <f>IF((ROW()-6)&lt;=$Q$3,INDEX(LINEST(AH333:AH392,AI333:AT392,TRUE,TRUE),1,10),"")</f>
        <v/>
      </c>
      <c r="BG392" s="9">
        <f>IF((ROW()-6)&lt;=$Q$3,INDEX(LINEST(AH333:AH392,AI333:AT392,TRUE,TRUE),1,9),"")</f>
        <v/>
      </c>
      <c r="BH392" s="9">
        <f>IF((ROW()-6)&lt;=$Q$3,INDEX(LINEST(AH333:AH392,AI333:AT392,TRUE,TRUE),1,8),"")</f>
        <v/>
      </c>
      <c r="BI392" s="9">
        <f>IF((ROW()-6)&lt;=$Q$3,INDEX(LINEST(AH333:AH392,AI333:AT392,TRUE,TRUE),1,7),"")</f>
        <v/>
      </c>
      <c r="BJ392" s="9">
        <f>IF((ROW()-6)&lt;=$Q$3,INDEX(LINEST(AH333:AH392,AI333:AT392,TRUE,TRUE),1,6),"")</f>
        <v/>
      </c>
      <c r="BK392" s="9">
        <f>IF((ROW()-6)&lt;=$Q$3,INDEX(LINEST(AH333:AH392,AI333:AT392,TRUE,TRUE),1,5),"")</f>
        <v/>
      </c>
      <c r="BL392" s="9">
        <f>IF((ROW()-6)&lt;=$Q$3,INDEX(LINEST(AH333:AH392,AI333:AT392,TRUE,TRUE),1,4),"")</f>
        <v/>
      </c>
      <c r="BM392" s="9">
        <f>IF((ROW()-6)&lt;=$Q$3,INDEX(LINEST(AH333:AH392,AI333:AT392,TRUE,TRUE),1,3),"")</f>
        <v/>
      </c>
      <c r="BN392" s="9">
        <f>IF((ROW()-6)&lt;=$Q$3,INDEX(LINEST(AH333:AH392,AI333:AT392,TRUE,TRUE),1,2),"")</f>
        <v/>
      </c>
      <c r="BO392" s="9">
        <f>IF((ROW()-6)&lt;=$Q$3,INDEX(LINEST(AH333:AH392,AI333:AT392,TRUE,TRUE),1,1),"")</f>
        <v/>
      </c>
      <c r="BP392" s="10">
        <f>IF((ROW()-6)&lt;=$Q$3,INDEX(LINEST(AH333:AH392,AI333:AT392,TRUE,TRUE),3,1),"")</f>
        <v/>
      </c>
      <c r="BR392" s="9">
        <f>IF(AND((ROW()-6)&lt;=$Q$3,ISNUMBER(BC391)),BC391/$Q$4+BD391*AI392+BE391*AJ392+BF391*AK392+BG391*AL392+BH391*AM392+BI391*AN392+BJ391*AO392+BK391*AP392+BL391*AQ392+BM391*AR392+BN391*AS392+BO391*AT392,"")</f>
        <v/>
      </c>
      <c r="BS392">
        <f>IF(ISNUMBER(BR392),AVERAGE(AH332:AH391),"")</f>
        <v/>
      </c>
      <c r="BT392">
        <f>IF(ISNUMBER(BR392),(AH392-BR392)^2,"")</f>
        <v/>
      </c>
      <c r="BU392">
        <f>IF(ISNUMBER(BR392),AH392^2,"")</f>
        <v/>
      </c>
      <c r="BV392">
        <f>IF(ISNUMBER(BR392),(AH392-BS392)^2,"")</f>
        <v/>
      </c>
    </row>
    <row r="393">
      <c r="O393">
        <f>IF($R393="","",CHOOSE($Q$2,YEAR(R393)*12+MONTH(R393),INT((R393-2)/7),YEAR(R393)*4+ROUNDUP(MONTH(R393)/3)))</f>
        <v/>
      </c>
      <c r="P393">
        <f>IF($R393="","",IF($R394="",1,IF(O393&lt;&gt;O394,1,0)))</f>
        <v/>
      </c>
      <c r="Q393">
        <f>IF(P393=1,SUM($P$7:P393),"")</f>
        <v/>
      </c>
      <c r="R393">
        <f>IF($A393="","",IF(ISNUMBER($A393),$A393,IFERROR(DATEVALUE($A393),NA())))</f>
        <v/>
      </c>
      <c r="S393" s="7">
        <f>IFERROR(INDEX($R$7:$R$60000,MATCH(ROW()-6,$Q$7:$Q$60000,0)),"")</f>
        <v/>
      </c>
      <c r="T393">
        <f>IFERROR(INDEX($B$7:$B$60000,MATCH(ROW()-6,$Q$7:$Q$60000,0)),"")</f>
        <v/>
      </c>
      <c r="U393">
        <f>IFERROR(INDEX($C$7:$C$60000,MATCH(ROW()-6,$Q$7:$Q$60000,0)),"")</f>
        <v/>
      </c>
      <c r="V393">
        <f>IFERROR(INDEX($D$7:$D$60000,MATCH(ROW()-6,$Q$7:$Q$60000,0)),"")</f>
        <v/>
      </c>
      <c r="W393">
        <f>IFERROR(INDEX($E$7:$E$60000,MATCH(ROW()-6,$Q$7:$Q$60000,0)),"")</f>
        <v/>
      </c>
      <c r="X393">
        <f>IFERROR(INDEX($F$7:$F$60000,MATCH(ROW()-6,$Q$7:$Q$60000,0)),"")</f>
        <v/>
      </c>
      <c r="Y393">
        <f>IFERROR(INDEX($G$7:$G$60000,MATCH(ROW()-6,$Q$7:$Q$60000,0)),"")</f>
        <v/>
      </c>
      <c r="Z393">
        <f>IFERROR(INDEX($H$7:$H$60000,MATCH(ROW()-6,$Q$7:$Q$60000,0)),"")</f>
        <v/>
      </c>
      <c r="AA393">
        <f>IFERROR(INDEX($I$7:$I$60000,MATCH(ROW()-6,$Q$7:$Q$60000,0)),"")</f>
        <v/>
      </c>
      <c r="AB393">
        <f>IFERROR(INDEX($J$7:$J$60000,MATCH(ROW()-6,$Q$7:$Q$60000,0)),"")</f>
        <v/>
      </c>
      <c r="AC393">
        <f>IFERROR(INDEX($K$7:$K$60000,MATCH(ROW()-6,$Q$7:$Q$60000,0)),"")</f>
        <v/>
      </c>
      <c r="AD393">
        <f>IFERROR(INDEX($L$7:$L$60000,MATCH(ROW()-6,$Q$7:$Q$60000,0)),"")</f>
        <v/>
      </c>
      <c r="AE393">
        <f>IFERROR(INDEX($M$7:$M$60000,MATCH(ROW()-6,$Q$7:$Q$60000,0)),"")</f>
        <v/>
      </c>
      <c r="AF393">
        <f>IFERROR(INDEX($N$7:$N$60000,MATCH(ROW()-6,$Q$7:$Q$60000,0)),"")</f>
        <v/>
      </c>
      <c r="AH393" s="9">
        <f>IF(OR($S393="",$S392=""),"",LN($T393/$T392))</f>
        <v/>
      </c>
      <c r="AI393" s="9">
        <f>IF(OR($S393="",$S392=""),"",$C$2*LN(U393/U392))</f>
        <v/>
      </c>
      <c r="AJ393" s="9">
        <f>IF(OR($S393="",$S392=""),"",$D$2*(V393-V392))</f>
        <v/>
      </c>
      <c r="AK393" s="9">
        <f>IF(OR($S393="",$S392=""),"",$E$2*(W393-W392))</f>
        <v/>
      </c>
      <c r="AL393" s="9">
        <f>IF(OR($S393="",$S392=""),"",$F$2*LN(X393/X392))</f>
        <v/>
      </c>
      <c r="AM393" s="9">
        <f>IF(OR($S393="",$S392=""),"",$G$2*(Y393-Y392))</f>
        <v/>
      </c>
      <c r="AN393" s="9">
        <f>IF(OR($S393="",$S392=""),"",$H$2*LN(Z393/Z392))</f>
        <v/>
      </c>
      <c r="AO393" s="9">
        <f>IF(OR($S393="",$S392=""),"",$I$2*(AA393-AA392))</f>
        <v/>
      </c>
      <c r="AP393" s="9">
        <f>IF(OR($S393="",$S392=""),"",$J$2*LN(AB393/AB392))</f>
        <v/>
      </c>
      <c r="AQ393" s="9">
        <f>IF(OR($S393="",$S392=""),"",$K$2*(AC393-AC392))</f>
        <v/>
      </c>
      <c r="AR393" s="9">
        <f>IF(OR($S393="",$S392=""),"",$L$2*LN(AD393/AD392))</f>
        <v/>
      </c>
      <c r="AS393" s="9">
        <f>IF(OR($S393="",$S392=""),"",$M$2*LN(AE393/AE392))</f>
        <v/>
      </c>
      <c r="AT393" s="9">
        <f>IF(OR($S393="",$S392=""),"",$N$2*LN(AF393/AF392))</f>
        <v/>
      </c>
      <c r="AV393" s="9">
        <f>IF($AH393="","",$AY$16+$AY$4*AI393+$AY$5*AJ393+$AY$6*AK393+$AY$7*AL393+$AY$8*AM393+$AY$9*AN393+$AY$10*AO393+$AY$11*AP393+$AY$12*AQ393+$AY$13*AR393+$AY$14*AS393+$AY$15*AT393)</f>
        <v/>
      </c>
      <c r="BC393" s="10">
        <f>IF((ROW()-6)&lt;=$Q$3,INDEX(LINEST(AH334:AH393,AI334:AT393,TRUE,TRUE),1,13)*$Q$4,"")</f>
        <v/>
      </c>
      <c r="BD393" s="9">
        <f>IF((ROW()-6)&lt;=$Q$3,INDEX(LINEST(AH334:AH393,AI334:AT393,TRUE,TRUE),1,12),"")</f>
        <v/>
      </c>
      <c r="BE393" s="9">
        <f>IF((ROW()-6)&lt;=$Q$3,INDEX(LINEST(AH334:AH393,AI334:AT393,TRUE,TRUE),1,11),"")</f>
        <v/>
      </c>
      <c r="BF393" s="9">
        <f>IF((ROW()-6)&lt;=$Q$3,INDEX(LINEST(AH334:AH393,AI334:AT393,TRUE,TRUE),1,10),"")</f>
        <v/>
      </c>
      <c r="BG393" s="9">
        <f>IF((ROW()-6)&lt;=$Q$3,INDEX(LINEST(AH334:AH393,AI334:AT393,TRUE,TRUE),1,9),"")</f>
        <v/>
      </c>
      <c r="BH393" s="9">
        <f>IF((ROW()-6)&lt;=$Q$3,INDEX(LINEST(AH334:AH393,AI334:AT393,TRUE,TRUE),1,8),"")</f>
        <v/>
      </c>
      <c r="BI393" s="9">
        <f>IF((ROW()-6)&lt;=$Q$3,INDEX(LINEST(AH334:AH393,AI334:AT393,TRUE,TRUE),1,7),"")</f>
        <v/>
      </c>
      <c r="BJ393" s="9">
        <f>IF((ROW()-6)&lt;=$Q$3,INDEX(LINEST(AH334:AH393,AI334:AT393,TRUE,TRUE),1,6),"")</f>
        <v/>
      </c>
      <c r="BK393" s="9">
        <f>IF((ROW()-6)&lt;=$Q$3,INDEX(LINEST(AH334:AH393,AI334:AT393,TRUE,TRUE),1,5),"")</f>
        <v/>
      </c>
      <c r="BL393" s="9">
        <f>IF((ROW()-6)&lt;=$Q$3,INDEX(LINEST(AH334:AH393,AI334:AT393,TRUE,TRUE),1,4),"")</f>
        <v/>
      </c>
      <c r="BM393" s="9">
        <f>IF((ROW()-6)&lt;=$Q$3,INDEX(LINEST(AH334:AH393,AI334:AT393,TRUE,TRUE),1,3),"")</f>
        <v/>
      </c>
      <c r="BN393" s="9">
        <f>IF((ROW()-6)&lt;=$Q$3,INDEX(LINEST(AH334:AH393,AI334:AT393,TRUE,TRUE),1,2),"")</f>
        <v/>
      </c>
      <c r="BO393" s="9">
        <f>IF((ROW()-6)&lt;=$Q$3,INDEX(LINEST(AH334:AH393,AI334:AT393,TRUE,TRUE),1,1),"")</f>
        <v/>
      </c>
      <c r="BP393" s="10">
        <f>IF((ROW()-6)&lt;=$Q$3,INDEX(LINEST(AH334:AH393,AI334:AT393,TRUE,TRUE),3,1),"")</f>
        <v/>
      </c>
      <c r="BR393" s="9">
        <f>IF(AND((ROW()-6)&lt;=$Q$3,ISNUMBER(BC392)),BC392/$Q$4+BD392*AI393+BE392*AJ393+BF392*AK393+BG392*AL393+BH392*AM393+BI392*AN393+BJ392*AO393+BK392*AP393+BL392*AQ393+BM392*AR393+BN392*AS393+BO392*AT393,"")</f>
        <v/>
      </c>
      <c r="BS393">
        <f>IF(ISNUMBER(BR393),AVERAGE(AH333:AH392),"")</f>
        <v/>
      </c>
      <c r="BT393">
        <f>IF(ISNUMBER(BR393),(AH393-BR393)^2,"")</f>
        <v/>
      </c>
      <c r="BU393">
        <f>IF(ISNUMBER(BR393),AH393^2,"")</f>
        <v/>
      </c>
      <c r="BV393">
        <f>IF(ISNUMBER(BR393),(AH393-BS393)^2,"")</f>
        <v/>
      </c>
    </row>
    <row r="394">
      <c r="O394">
        <f>IF($R394="","",CHOOSE($Q$2,YEAR(R394)*12+MONTH(R394),INT((R394-2)/7),YEAR(R394)*4+ROUNDUP(MONTH(R394)/3)))</f>
        <v/>
      </c>
      <c r="P394">
        <f>IF($R394="","",IF($R395="",1,IF(O394&lt;&gt;O395,1,0)))</f>
        <v/>
      </c>
      <c r="Q394">
        <f>IF(P394=1,SUM($P$7:P394),"")</f>
        <v/>
      </c>
      <c r="R394">
        <f>IF($A394="","",IF(ISNUMBER($A394),$A394,IFERROR(DATEVALUE($A394),NA())))</f>
        <v/>
      </c>
      <c r="S394" s="7">
        <f>IFERROR(INDEX($R$7:$R$60000,MATCH(ROW()-6,$Q$7:$Q$60000,0)),"")</f>
        <v/>
      </c>
      <c r="T394">
        <f>IFERROR(INDEX($B$7:$B$60000,MATCH(ROW()-6,$Q$7:$Q$60000,0)),"")</f>
        <v/>
      </c>
      <c r="U394">
        <f>IFERROR(INDEX($C$7:$C$60000,MATCH(ROW()-6,$Q$7:$Q$60000,0)),"")</f>
        <v/>
      </c>
      <c r="V394">
        <f>IFERROR(INDEX($D$7:$D$60000,MATCH(ROW()-6,$Q$7:$Q$60000,0)),"")</f>
        <v/>
      </c>
      <c r="W394">
        <f>IFERROR(INDEX($E$7:$E$60000,MATCH(ROW()-6,$Q$7:$Q$60000,0)),"")</f>
        <v/>
      </c>
      <c r="X394">
        <f>IFERROR(INDEX($F$7:$F$60000,MATCH(ROW()-6,$Q$7:$Q$60000,0)),"")</f>
        <v/>
      </c>
      <c r="Y394">
        <f>IFERROR(INDEX($G$7:$G$60000,MATCH(ROW()-6,$Q$7:$Q$60000,0)),"")</f>
        <v/>
      </c>
      <c r="Z394">
        <f>IFERROR(INDEX($H$7:$H$60000,MATCH(ROW()-6,$Q$7:$Q$60000,0)),"")</f>
        <v/>
      </c>
      <c r="AA394">
        <f>IFERROR(INDEX($I$7:$I$60000,MATCH(ROW()-6,$Q$7:$Q$60000,0)),"")</f>
        <v/>
      </c>
      <c r="AB394">
        <f>IFERROR(INDEX($J$7:$J$60000,MATCH(ROW()-6,$Q$7:$Q$60000,0)),"")</f>
        <v/>
      </c>
      <c r="AC394">
        <f>IFERROR(INDEX($K$7:$K$60000,MATCH(ROW()-6,$Q$7:$Q$60000,0)),"")</f>
        <v/>
      </c>
      <c r="AD394">
        <f>IFERROR(INDEX($L$7:$L$60000,MATCH(ROW()-6,$Q$7:$Q$60000,0)),"")</f>
        <v/>
      </c>
      <c r="AE394">
        <f>IFERROR(INDEX($M$7:$M$60000,MATCH(ROW()-6,$Q$7:$Q$60000,0)),"")</f>
        <v/>
      </c>
      <c r="AF394">
        <f>IFERROR(INDEX($N$7:$N$60000,MATCH(ROW()-6,$Q$7:$Q$60000,0)),"")</f>
        <v/>
      </c>
      <c r="AH394" s="9">
        <f>IF(OR($S394="",$S393=""),"",LN($T394/$T393))</f>
        <v/>
      </c>
      <c r="AI394" s="9">
        <f>IF(OR($S394="",$S393=""),"",$C$2*LN(U394/U393))</f>
        <v/>
      </c>
      <c r="AJ394" s="9">
        <f>IF(OR($S394="",$S393=""),"",$D$2*(V394-V393))</f>
        <v/>
      </c>
      <c r="AK394" s="9">
        <f>IF(OR($S394="",$S393=""),"",$E$2*(W394-W393))</f>
        <v/>
      </c>
      <c r="AL394" s="9">
        <f>IF(OR($S394="",$S393=""),"",$F$2*LN(X394/X393))</f>
        <v/>
      </c>
      <c r="AM394" s="9">
        <f>IF(OR($S394="",$S393=""),"",$G$2*(Y394-Y393))</f>
        <v/>
      </c>
      <c r="AN394" s="9">
        <f>IF(OR($S394="",$S393=""),"",$H$2*LN(Z394/Z393))</f>
        <v/>
      </c>
      <c r="AO394" s="9">
        <f>IF(OR($S394="",$S393=""),"",$I$2*(AA394-AA393))</f>
        <v/>
      </c>
      <c r="AP394" s="9">
        <f>IF(OR($S394="",$S393=""),"",$J$2*LN(AB394/AB393))</f>
        <v/>
      </c>
      <c r="AQ394" s="9">
        <f>IF(OR($S394="",$S393=""),"",$K$2*(AC394-AC393))</f>
        <v/>
      </c>
      <c r="AR394" s="9">
        <f>IF(OR($S394="",$S393=""),"",$L$2*LN(AD394/AD393))</f>
        <v/>
      </c>
      <c r="AS394" s="9">
        <f>IF(OR($S394="",$S393=""),"",$M$2*LN(AE394/AE393))</f>
        <v/>
      </c>
      <c r="AT394" s="9">
        <f>IF(OR($S394="",$S393=""),"",$N$2*LN(AF394/AF393))</f>
        <v/>
      </c>
      <c r="AV394" s="9">
        <f>IF($AH394="","",$AY$16+$AY$4*AI394+$AY$5*AJ394+$AY$6*AK394+$AY$7*AL394+$AY$8*AM394+$AY$9*AN394+$AY$10*AO394+$AY$11*AP394+$AY$12*AQ394+$AY$13*AR394+$AY$14*AS394+$AY$15*AT394)</f>
        <v/>
      </c>
      <c r="BC394" s="10">
        <f>IF((ROW()-6)&lt;=$Q$3,INDEX(LINEST(AH335:AH394,AI335:AT394,TRUE,TRUE),1,13)*$Q$4,"")</f>
        <v/>
      </c>
      <c r="BD394" s="9">
        <f>IF((ROW()-6)&lt;=$Q$3,INDEX(LINEST(AH335:AH394,AI335:AT394,TRUE,TRUE),1,12),"")</f>
        <v/>
      </c>
      <c r="BE394" s="9">
        <f>IF((ROW()-6)&lt;=$Q$3,INDEX(LINEST(AH335:AH394,AI335:AT394,TRUE,TRUE),1,11),"")</f>
        <v/>
      </c>
      <c r="BF394" s="9">
        <f>IF((ROW()-6)&lt;=$Q$3,INDEX(LINEST(AH335:AH394,AI335:AT394,TRUE,TRUE),1,10),"")</f>
        <v/>
      </c>
      <c r="BG394" s="9">
        <f>IF((ROW()-6)&lt;=$Q$3,INDEX(LINEST(AH335:AH394,AI335:AT394,TRUE,TRUE),1,9),"")</f>
        <v/>
      </c>
      <c r="BH394" s="9">
        <f>IF((ROW()-6)&lt;=$Q$3,INDEX(LINEST(AH335:AH394,AI335:AT394,TRUE,TRUE),1,8),"")</f>
        <v/>
      </c>
      <c r="BI394" s="9">
        <f>IF((ROW()-6)&lt;=$Q$3,INDEX(LINEST(AH335:AH394,AI335:AT394,TRUE,TRUE),1,7),"")</f>
        <v/>
      </c>
      <c r="BJ394" s="9">
        <f>IF((ROW()-6)&lt;=$Q$3,INDEX(LINEST(AH335:AH394,AI335:AT394,TRUE,TRUE),1,6),"")</f>
        <v/>
      </c>
      <c r="BK394" s="9">
        <f>IF((ROW()-6)&lt;=$Q$3,INDEX(LINEST(AH335:AH394,AI335:AT394,TRUE,TRUE),1,5),"")</f>
        <v/>
      </c>
      <c r="BL394" s="9">
        <f>IF((ROW()-6)&lt;=$Q$3,INDEX(LINEST(AH335:AH394,AI335:AT394,TRUE,TRUE),1,4),"")</f>
        <v/>
      </c>
      <c r="BM394" s="9">
        <f>IF((ROW()-6)&lt;=$Q$3,INDEX(LINEST(AH335:AH394,AI335:AT394,TRUE,TRUE),1,3),"")</f>
        <v/>
      </c>
      <c r="BN394" s="9">
        <f>IF((ROW()-6)&lt;=$Q$3,INDEX(LINEST(AH335:AH394,AI335:AT394,TRUE,TRUE),1,2),"")</f>
        <v/>
      </c>
      <c r="BO394" s="9">
        <f>IF((ROW()-6)&lt;=$Q$3,INDEX(LINEST(AH335:AH394,AI335:AT394,TRUE,TRUE),1,1),"")</f>
        <v/>
      </c>
      <c r="BP394" s="10">
        <f>IF((ROW()-6)&lt;=$Q$3,INDEX(LINEST(AH335:AH394,AI335:AT394,TRUE,TRUE),3,1),"")</f>
        <v/>
      </c>
      <c r="BR394" s="9">
        <f>IF(AND((ROW()-6)&lt;=$Q$3,ISNUMBER(BC393)),BC393/$Q$4+BD393*AI394+BE393*AJ394+BF393*AK394+BG393*AL394+BH393*AM394+BI393*AN394+BJ393*AO394+BK393*AP394+BL393*AQ394+BM393*AR394+BN393*AS394+BO393*AT394,"")</f>
        <v/>
      </c>
      <c r="BS394">
        <f>IF(ISNUMBER(BR394),AVERAGE(AH334:AH393),"")</f>
        <v/>
      </c>
      <c r="BT394">
        <f>IF(ISNUMBER(BR394),(AH394-BR394)^2,"")</f>
        <v/>
      </c>
      <c r="BU394">
        <f>IF(ISNUMBER(BR394),AH394^2,"")</f>
        <v/>
      </c>
      <c r="BV394">
        <f>IF(ISNUMBER(BR394),(AH394-BS394)^2,"")</f>
        <v/>
      </c>
    </row>
    <row r="395">
      <c r="O395">
        <f>IF($R395="","",CHOOSE($Q$2,YEAR(R395)*12+MONTH(R395),INT((R395-2)/7),YEAR(R395)*4+ROUNDUP(MONTH(R395)/3)))</f>
        <v/>
      </c>
      <c r="P395">
        <f>IF($R395="","",IF($R396="",1,IF(O395&lt;&gt;O396,1,0)))</f>
        <v/>
      </c>
      <c r="Q395">
        <f>IF(P395=1,SUM($P$7:P395),"")</f>
        <v/>
      </c>
      <c r="R395">
        <f>IF($A395="","",IF(ISNUMBER($A395),$A395,IFERROR(DATEVALUE($A395),NA())))</f>
        <v/>
      </c>
      <c r="S395" s="7">
        <f>IFERROR(INDEX($R$7:$R$60000,MATCH(ROW()-6,$Q$7:$Q$60000,0)),"")</f>
        <v/>
      </c>
      <c r="T395">
        <f>IFERROR(INDEX($B$7:$B$60000,MATCH(ROW()-6,$Q$7:$Q$60000,0)),"")</f>
        <v/>
      </c>
      <c r="U395">
        <f>IFERROR(INDEX($C$7:$C$60000,MATCH(ROW()-6,$Q$7:$Q$60000,0)),"")</f>
        <v/>
      </c>
      <c r="V395">
        <f>IFERROR(INDEX($D$7:$D$60000,MATCH(ROW()-6,$Q$7:$Q$60000,0)),"")</f>
        <v/>
      </c>
      <c r="W395">
        <f>IFERROR(INDEX($E$7:$E$60000,MATCH(ROW()-6,$Q$7:$Q$60000,0)),"")</f>
        <v/>
      </c>
      <c r="X395">
        <f>IFERROR(INDEX($F$7:$F$60000,MATCH(ROW()-6,$Q$7:$Q$60000,0)),"")</f>
        <v/>
      </c>
      <c r="Y395">
        <f>IFERROR(INDEX($G$7:$G$60000,MATCH(ROW()-6,$Q$7:$Q$60000,0)),"")</f>
        <v/>
      </c>
      <c r="Z395">
        <f>IFERROR(INDEX($H$7:$H$60000,MATCH(ROW()-6,$Q$7:$Q$60000,0)),"")</f>
        <v/>
      </c>
      <c r="AA395">
        <f>IFERROR(INDEX($I$7:$I$60000,MATCH(ROW()-6,$Q$7:$Q$60000,0)),"")</f>
        <v/>
      </c>
      <c r="AB395">
        <f>IFERROR(INDEX($J$7:$J$60000,MATCH(ROW()-6,$Q$7:$Q$60000,0)),"")</f>
        <v/>
      </c>
      <c r="AC395">
        <f>IFERROR(INDEX($K$7:$K$60000,MATCH(ROW()-6,$Q$7:$Q$60000,0)),"")</f>
        <v/>
      </c>
      <c r="AD395">
        <f>IFERROR(INDEX($L$7:$L$60000,MATCH(ROW()-6,$Q$7:$Q$60000,0)),"")</f>
        <v/>
      </c>
      <c r="AE395">
        <f>IFERROR(INDEX($M$7:$M$60000,MATCH(ROW()-6,$Q$7:$Q$60000,0)),"")</f>
        <v/>
      </c>
      <c r="AF395">
        <f>IFERROR(INDEX($N$7:$N$60000,MATCH(ROW()-6,$Q$7:$Q$60000,0)),"")</f>
        <v/>
      </c>
      <c r="AH395" s="9">
        <f>IF(OR($S395="",$S394=""),"",LN($T395/$T394))</f>
        <v/>
      </c>
      <c r="AI395" s="9">
        <f>IF(OR($S395="",$S394=""),"",$C$2*LN(U395/U394))</f>
        <v/>
      </c>
      <c r="AJ395" s="9">
        <f>IF(OR($S395="",$S394=""),"",$D$2*(V395-V394))</f>
        <v/>
      </c>
      <c r="AK395" s="9">
        <f>IF(OR($S395="",$S394=""),"",$E$2*(W395-W394))</f>
        <v/>
      </c>
      <c r="AL395" s="9">
        <f>IF(OR($S395="",$S394=""),"",$F$2*LN(X395/X394))</f>
        <v/>
      </c>
      <c r="AM395" s="9">
        <f>IF(OR($S395="",$S394=""),"",$G$2*(Y395-Y394))</f>
        <v/>
      </c>
      <c r="AN395" s="9">
        <f>IF(OR($S395="",$S394=""),"",$H$2*LN(Z395/Z394))</f>
        <v/>
      </c>
      <c r="AO395" s="9">
        <f>IF(OR($S395="",$S394=""),"",$I$2*(AA395-AA394))</f>
        <v/>
      </c>
      <c r="AP395" s="9">
        <f>IF(OR($S395="",$S394=""),"",$J$2*LN(AB395/AB394))</f>
        <v/>
      </c>
      <c r="AQ395" s="9">
        <f>IF(OR($S395="",$S394=""),"",$K$2*(AC395-AC394))</f>
        <v/>
      </c>
      <c r="AR395" s="9">
        <f>IF(OR($S395="",$S394=""),"",$L$2*LN(AD395/AD394))</f>
        <v/>
      </c>
      <c r="AS395" s="9">
        <f>IF(OR($S395="",$S394=""),"",$M$2*LN(AE395/AE394))</f>
        <v/>
      </c>
      <c r="AT395" s="9">
        <f>IF(OR($S395="",$S394=""),"",$N$2*LN(AF395/AF394))</f>
        <v/>
      </c>
      <c r="AV395" s="9">
        <f>IF($AH395="","",$AY$16+$AY$4*AI395+$AY$5*AJ395+$AY$6*AK395+$AY$7*AL395+$AY$8*AM395+$AY$9*AN395+$AY$10*AO395+$AY$11*AP395+$AY$12*AQ395+$AY$13*AR395+$AY$14*AS395+$AY$15*AT395)</f>
        <v/>
      </c>
      <c r="BC395" s="10">
        <f>IF((ROW()-6)&lt;=$Q$3,INDEX(LINEST(AH336:AH395,AI336:AT395,TRUE,TRUE),1,13)*$Q$4,"")</f>
        <v/>
      </c>
      <c r="BD395" s="9">
        <f>IF((ROW()-6)&lt;=$Q$3,INDEX(LINEST(AH336:AH395,AI336:AT395,TRUE,TRUE),1,12),"")</f>
        <v/>
      </c>
      <c r="BE395" s="9">
        <f>IF((ROW()-6)&lt;=$Q$3,INDEX(LINEST(AH336:AH395,AI336:AT395,TRUE,TRUE),1,11),"")</f>
        <v/>
      </c>
      <c r="BF395" s="9">
        <f>IF((ROW()-6)&lt;=$Q$3,INDEX(LINEST(AH336:AH395,AI336:AT395,TRUE,TRUE),1,10),"")</f>
        <v/>
      </c>
      <c r="BG395" s="9">
        <f>IF((ROW()-6)&lt;=$Q$3,INDEX(LINEST(AH336:AH395,AI336:AT395,TRUE,TRUE),1,9),"")</f>
        <v/>
      </c>
      <c r="BH395" s="9">
        <f>IF((ROW()-6)&lt;=$Q$3,INDEX(LINEST(AH336:AH395,AI336:AT395,TRUE,TRUE),1,8),"")</f>
        <v/>
      </c>
      <c r="BI395" s="9">
        <f>IF((ROW()-6)&lt;=$Q$3,INDEX(LINEST(AH336:AH395,AI336:AT395,TRUE,TRUE),1,7),"")</f>
        <v/>
      </c>
      <c r="BJ395" s="9">
        <f>IF((ROW()-6)&lt;=$Q$3,INDEX(LINEST(AH336:AH395,AI336:AT395,TRUE,TRUE),1,6),"")</f>
        <v/>
      </c>
      <c r="BK395" s="9">
        <f>IF((ROW()-6)&lt;=$Q$3,INDEX(LINEST(AH336:AH395,AI336:AT395,TRUE,TRUE),1,5),"")</f>
        <v/>
      </c>
      <c r="BL395" s="9">
        <f>IF((ROW()-6)&lt;=$Q$3,INDEX(LINEST(AH336:AH395,AI336:AT395,TRUE,TRUE),1,4),"")</f>
        <v/>
      </c>
      <c r="BM395" s="9">
        <f>IF((ROW()-6)&lt;=$Q$3,INDEX(LINEST(AH336:AH395,AI336:AT395,TRUE,TRUE),1,3),"")</f>
        <v/>
      </c>
      <c r="BN395" s="9">
        <f>IF((ROW()-6)&lt;=$Q$3,INDEX(LINEST(AH336:AH395,AI336:AT395,TRUE,TRUE),1,2),"")</f>
        <v/>
      </c>
      <c r="BO395" s="9">
        <f>IF((ROW()-6)&lt;=$Q$3,INDEX(LINEST(AH336:AH395,AI336:AT395,TRUE,TRUE),1,1),"")</f>
        <v/>
      </c>
      <c r="BP395" s="10">
        <f>IF((ROW()-6)&lt;=$Q$3,INDEX(LINEST(AH336:AH395,AI336:AT395,TRUE,TRUE),3,1),"")</f>
        <v/>
      </c>
      <c r="BR395" s="9">
        <f>IF(AND((ROW()-6)&lt;=$Q$3,ISNUMBER(BC394)),BC394/$Q$4+BD394*AI395+BE394*AJ395+BF394*AK395+BG394*AL395+BH394*AM395+BI394*AN395+BJ394*AO395+BK394*AP395+BL394*AQ395+BM394*AR395+BN394*AS395+BO394*AT395,"")</f>
        <v/>
      </c>
      <c r="BS395">
        <f>IF(ISNUMBER(BR395),AVERAGE(AH335:AH394),"")</f>
        <v/>
      </c>
      <c r="BT395">
        <f>IF(ISNUMBER(BR395),(AH395-BR395)^2,"")</f>
        <v/>
      </c>
      <c r="BU395">
        <f>IF(ISNUMBER(BR395),AH395^2,"")</f>
        <v/>
      </c>
      <c r="BV395">
        <f>IF(ISNUMBER(BR395),(AH395-BS395)^2,"")</f>
        <v/>
      </c>
    </row>
    <row r="396">
      <c r="O396">
        <f>IF($R396="","",CHOOSE($Q$2,YEAR(R396)*12+MONTH(R396),INT((R396-2)/7),YEAR(R396)*4+ROUNDUP(MONTH(R396)/3)))</f>
        <v/>
      </c>
      <c r="P396">
        <f>IF($R396="","",IF($R397="",1,IF(O396&lt;&gt;O397,1,0)))</f>
        <v/>
      </c>
      <c r="Q396">
        <f>IF(P396=1,SUM($P$7:P396),"")</f>
        <v/>
      </c>
      <c r="R396">
        <f>IF($A396="","",IF(ISNUMBER($A396),$A396,IFERROR(DATEVALUE($A396),NA())))</f>
        <v/>
      </c>
      <c r="S396" s="7">
        <f>IFERROR(INDEX($R$7:$R$60000,MATCH(ROW()-6,$Q$7:$Q$60000,0)),"")</f>
        <v/>
      </c>
      <c r="T396">
        <f>IFERROR(INDEX($B$7:$B$60000,MATCH(ROW()-6,$Q$7:$Q$60000,0)),"")</f>
        <v/>
      </c>
      <c r="U396">
        <f>IFERROR(INDEX($C$7:$C$60000,MATCH(ROW()-6,$Q$7:$Q$60000,0)),"")</f>
        <v/>
      </c>
      <c r="V396">
        <f>IFERROR(INDEX($D$7:$D$60000,MATCH(ROW()-6,$Q$7:$Q$60000,0)),"")</f>
        <v/>
      </c>
      <c r="W396">
        <f>IFERROR(INDEX($E$7:$E$60000,MATCH(ROW()-6,$Q$7:$Q$60000,0)),"")</f>
        <v/>
      </c>
      <c r="X396">
        <f>IFERROR(INDEX($F$7:$F$60000,MATCH(ROW()-6,$Q$7:$Q$60000,0)),"")</f>
        <v/>
      </c>
      <c r="Y396">
        <f>IFERROR(INDEX($G$7:$G$60000,MATCH(ROW()-6,$Q$7:$Q$60000,0)),"")</f>
        <v/>
      </c>
      <c r="Z396">
        <f>IFERROR(INDEX($H$7:$H$60000,MATCH(ROW()-6,$Q$7:$Q$60000,0)),"")</f>
        <v/>
      </c>
      <c r="AA396">
        <f>IFERROR(INDEX($I$7:$I$60000,MATCH(ROW()-6,$Q$7:$Q$60000,0)),"")</f>
        <v/>
      </c>
      <c r="AB396">
        <f>IFERROR(INDEX($J$7:$J$60000,MATCH(ROW()-6,$Q$7:$Q$60000,0)),"")</f>
        <v/>
      </c>
      <c r="AC396">
        <f>IFERROR(INDEX($K$7:$K$60000,MATCH(ROW()-6,$Q$7:$Q$60000,0)),"")</f>
        <v/>
      </c>
      <c r="AD396">
        <f>IFERROR(INDEX($L$7:$L$60000,MATCH(ROW()-6,$Q$7:$Q$60000,0)),"")</f>
        <v/>
      </c>
      <c r="AE396">
        <f>IFERROR(INDEX($M$7:$M$60000,MATCH(ROW()-6,$Q$7:$Q$60000,0)),"")</f>
        <v/>
      </c>
      <c r="AF396">
        <f>IFERROR(INDEX($N$7:$N$60000,MATCH(ROW()-6,$Q$7:$Q$60000,0)),"")</f>
        <v/>
      </c>
      <c r="AH396" s="9">
        <f>IF(OR($S396="",$S395=""),"",LN($T396/$T395))</f>
        <v/>
      </c>
      <c r="AI396" s="9">
        <f>IF(OR($S396="",$S395=""),"",$C$2*LN(U396/U395))</f>
        <v/>
      </c>
      <c r="AJ396" s="9">
        <f>IF(OR($S396="",$S395=""),"",$D$2*(V396-V395))</f>
        <v/>
      </c>
      <c r="AK396" s="9">
        <f>IF(OR($S396="",$S395=""),"",$E$2*(W396-W395))</f>
        <v/>
      </c>
      <c r="AL396" s="9">
        <f>IF(OR($S396="",$S395=""),"",$F$2*LN(X396/X395))</f>
        <v/>
      </c>
      <c r="AM396" s="9">
        <f>IF(OR($S396="",$S395=""),"",$G$2*(Y396-Y395))</f>
        <v/>
      </c>
      <c r="AN396" s="9">
        <f>IF(OR($S396="",$S395=""),"",$H$2*LN(Z396/Z395))</f>
        <v/>
      </c>
      <c r="AO396" s="9">
        <f>IF(OR($S396="",$S395=""),"",$I$2*(AA396-AA395))</f>
        <v/>
      </c>
      <c r="AP396" s="9">
        <f>IF(OR($S396="",$S395=""),"",$J$2*LN(AB396/AB395))</f>
        <v/>
      </c>
      <c r="AQ396" s="9">
        <f>IF(OR($S396="",$S395=""),"",$K$2*(AC396-AC395))</f>
        <v/>
      </c>
      <c r="AR396" s="9">
        <f>IF(OR($S396="",$S395=""),"",$L$2*LN(AD396/AD395))</f>
        <v/>
      </c>
      <c r="AS396" s="9">
        <f>IF(OR($S396="",$S395=""),"",$M$2*LN(AE396/AE395))</f>
        <v/>
      </c>
      <c r="AT396" s="9">
        <f>IF(OR($S396="",$S395=""),"",$N$2*LN(AF396/AF395))</f>
        <v/>
      </c>
      <c r="AV396" s="9">
        <f>IF($AH396="","",$AY$16+$AY$4*AI396+$AY$5*AJ396+$AY$6*AK396+$AY$7*AL396+$AY$8*AM396+$AY$9*AN396+$AY$10*AO396+$AY$11*AP396+$AY$12*AQ396+$AY$13*AR396+$AY$14*AS396+$AY$15*AT396)</f>
        <v/>
      </c>
      <c r="BC396" s="10">
        <f>IF((ROW()-6)&lt;=$Q$3,INDEX(LINEST(AH337:AH396,AI337:AT396,TRUE,TRUE),1,13)*$Q$4,"")</f>
        <v/>
      </c>
      <c r="BD396" s="9">
        <f>IF((ROW()-6)&lt;=$Q$3,INDEX(LINEST(AH337:AH396,AI337:AT396,TRUE,TRUE),1,12),"")</f>
        <v/>
      </c>
      <c r="BE396" s="9">
        <f>IF((ROW()-6)&lt;=$Q$3,INDEX(LINEST(AH337:AH396,AI337:AT396,TRUE,TRUE),1,11),"")</f>
        <v/>
      </c>
      <c r="BF396" s="9">
        <f>IF((ROW()-6)&lt;=$Q$3,INDEX(LINEST(AH337:AH396,AI337:AT396,TRUE,TRUE),1,10),"")</f>
        <v/>
      </c>
      <c r="BG396" s="9">
        <f>IF((ROW()-6)&lt;=$Q$3,INDEX(LINEST(AH337:AH396,AI337:AT396,TRUE,TRUE),1,9),"")</f>
        <v/>
      </c>
      <c r="BH396" s="9">
        <f>IF((ROW()-6)&lt;=$Q$3,INDEX(LINEST(AH337:AH396,AI337:AT396,TRUE,TRUE),1,8),"")</f>
        <v/>
      </c>
      <c r="BI396" s="9">
        <f>IF((ROW()-6)&lt;=$Q$3,INDEX(LINEST(AH337:AH396,AI337:AT396,TRUE,TRUE),1,7),"")</f>
        <v/>
      </c>
      <c r="BJ396" s="9">
        <f>IF((ROW()-6)&lt;=$Q$3,INDEX(LINEST(AH337:AH396,AI337:AT396,TRUE,TRUE),1,6),"")</f>
        <v/>
      </c>
      <c r="BK396" s="9">
        <f>IF((ROW()-6)&lt;=$Q$3,INDEX(LINEST(AH337:AH396,AI337:AT396,TRUE,TRUE),1,5),"")</f>
        <v/>
      </c>
      <c r="BL396" s="9">
        <f>IF((ROW()-6)&lt;=$Q$3,INDEX(LINEST(AH337:AH396,AI337:AT396,TRUE,TRUE),1,4),"")</f>
        <v/>
      </c>
      <c r="BM396" s="9">
        <f>IF((ROW()-6)&lt;=$Q$3,INDEX(LINEST(AH337:AH396,AI337:AT396,TRUE,TRUE),1,3),"")</f>
        <v/>
      </c>
      <c r="BN396" s="9">
        <f>IF((ROW()-6)&lt;=$Q$3,INDEX(LINEST(AH337:AH396,AI337:AT396,TRUE,TRUE),1,2),"")</f>
        <v/>
      </c>
      <c r="BO396" s="9">
        <f>IF((ROW()-6)&lt;=$Q$3,INDEX(LINEST(AH337:AH396,AI337:AT396,TRUE,TRUE),1,1),"")</f>
        <v/>
      </c>
      <c r="BP396" s="10">
        <f>IF((ROW()-6)&lt;=$Q$3,INDEX(LINEST(AH337:AH396,AI337:AT396,TRUE,TRUE),3,1),"")</f>
        <v/>
      </c>
      <c r="BR396" s="9">
        <f>IF(AND((ROW()-6)&lt;=$Q$3,ISNUMBER(BC395)),BC395/$Q$4+BD395*AI396+BE395*AJ396+BF395*AK396+BG395*AL396+BH395*AM396+BI395*AN396+BJ395*AO396+BK395*AP396+BL395*AQ396+BM395*AR396+BN395*AS396+BO395*AT396,"")</f>
        <v/>
      </c>
      <c r="BS396">
        <f>IF(ISNUMBER(BR396),AVERAGE(AH336:AH395),"")</f>
        <v/>
      </c>
      <c r="BT396">
        <f>IF(ISNUMBER(BR396),(AH396-BR396)^2,"")</f>
        <v/>
      </c>
      <c r="BU396">
        <f>IF(ISNUMBER(BR396),AH396^2,"")</f>
        <v/>
      </c>
      <c r="BV396">
        <f>IF(ISNUMBER(BR396),(AH396-BS396)^2,"")</f>
        <v/>
      </c>
    </row>
    <row r="397">
      <c r="O397">
        <f>IF($R397="","",CHOOSE($Q$2,YEAR(R397)*12+MONTH(R397),INT((R397-2)/7),YEAR(R397)*4+ROUNDUP(MONTH(R397)/3)))</f>
        <v/>
      </c>
      <c r="P397">
        <f>IF($R397="","",IF($R398="",1,IF(O397&lt;&gt;O398,1,0)))</f>
        <v/>
      </c>
      <c r="Q397">
        <f>IF(P397=1,SUM($P$7:P397),"")</f>
        <v/>
      </c>
      <c r="R397">
        <f>IF($A397="","",IF(ISNUMBER($A397),$A397,IFERROR(DATEVALUE($A397),NA())))</f>
        <v/>
      </c>
      <c r="S397" s="7">
        <f>IFERROR(INDEX($R$7:$R$60000,MATCH(ROW()-6,$Q$7:$Q$60000,0)),"")</f>
        <v/>
      </c>
      <c r="T397">
        <f>IFERROR(INDEX($B$7:$B$60000,MATCH(ROW()-6,$Q$7:$Q$60000,0)),"")</f>
        <v/>
      </c>
      <c r="U397">
        <f>IFERROR(INDEX($C$7:$C$60000,MATCH(ROW()-6,$Q$7:$Q$60000,0)),"")</f>
        <v/>
      </c>
      <c r="V397">
        <f>IFERROR(INDEX($D$7:$D$60000,MATCH(ROW()-6,$Q$7:$Q$60000,0)),"")</f>
        <v/>
      </c>
      <c r="W397">
        <f>IFERROR(INDEX($E$7:$E$60000,MATCH(ROW()-6,$Q$7:$Q$60000,0)),"")</f>
        <v/>
      </c>
      <c r="X397">
        <f>IFERROR(INDEX($F$7:$F$60000,MATCH(ROW()-6,$Q$7:$Q$60000,0)),"")</f>
        <v/>
      </c>
      <c r="Y397">
        <f>IFERROR(INDEX($G$7:$G$60000,MATCH(ROW()-6,$Q$7:$Q$60000,0)),"")</f>
        <v/>
      </c>
      <c r="Z397">
        <f>IFERROR(INDEX($H$7:$H$60000,MATCH(ROW()-6,$Q$7:$Q$60000,0)),"")</f>
        <v/>
      </c>
      <c r="AA397">
        <f>IFERROR(INDEX($I$7:$I$60000,MATCH(ROW()-6,$Q$7:$Q$60000,0)),"")</f>
        <v/>
      </c>
      <c r="AB397">
        <f>IFERROR(INDEX($J$7:$J$60000,MATCH(ROW()-6,$Q$7:$Q$60000,0)),"")</f>
        <v/>
      </c>
      <c r="AC397">
        <f>IFERROR(INDEX($K$7:$K$60000,MATCH(ROW()-6,$Q$7:$Q$60000,0)),"")</f>
        <v/>
      </c>
      <c r="AD397">
        <f>IFERROR(INDEX($L$7:$L$60000,MATCH(ROW()-6,$Q$7:$Q$60000,0)),"")</f>
        <v/>
      </c>
      <c r="AE397">
        <f>IFERROR(INDEX($M$7:$M$60000,MATCH(ROW()-6,$Q$7:$Q$60000,0)),"")</f>
        <v/>
      </c>
      <c r="AF397">
        <f>IFERROR(INDEX($N$7:$N$60000,MATCH(ROW()-6,$Q$7:$Q$60000,0)),"")</f>
        <v/>
      </c>
      <c r="AH397" s="9">
        <f>IF(OR($S397="",$S396=""),"",LN($T397/$T396))</f>
        <v/>
      </c>
      <c r="AI397" s="9">
        <f>IF(OR($S397="",$S396=""),"",$C$2*LN(U397/U396))</f>
        <v/>
      </c>
      <c r="AJ397" s="9">
        <f>IF(OR($S397="",$S396=""),"",$D$2*(V397-V396))</f>
        <v/>
      </c>
      <c r="AK397" s="9">
        <f>IF(OR($S397="",$S396=""),"",$E$2*(W397-W396))</f>
        <v/>
      </c>
      <c r="AL397" s="9">
        <f>IF(OR($S397="",$S396=""),"",$F$2*LN(X397/X396))</f>
        <v/>
      </c>
      <c r="AM397" s="9">
        <f>IF(OR($S397="",$S396=""),"",$G$2*(Y397-Y396))</f>
        <v/>
      </c>
      <c r="AN397" s="9">
        <f>IF(OR($S397="",$S396=""),"",$H$2*LN(Z397/Z396))</f>
        <v/>
      </c>
      <c r="AO397" s="9">
        <f>IF(OR($S397="",$S396=""),"",$I$2*(AA397-AA396))</f>
        <v/>
      </c>
      <c r="AP397" s="9">
        <f>IF(OR($S397="",$S396=""),"",$J$2*LN(AB397/AB396))</f>
        <v/>
      </c>
      <c r="AQ397" s="9">
        <f>IF(OR($S397="",$S396=""),"",$K$2*(AC397-AC396))</f>
        <v/>
      </c>
      <c r="AR397" s="9">
        <f>IF(OR($S397="",$S396=""),"",$L$2*LN(AD397/AD396))</f>
        <v/>
      </c>
      <c r="AS397" s="9">
        <f>IF(OR($S397="",$S396=""),"",$M$2*LN(AE397/AE396))</f>
        <v/>
      </c>
      <c r="AT397" s="9">
        <f>IF(OR($S397="",$S396=""),"",$N$2*LN(AF397/AF396))</f>
        <v/>
      </c>
      <c r="AV397" s="9">
        <f>IF($AH397="","",$AY$16+$AY$4*AI397+$AY$5*AJ397+$AY$6*AK397+$AY$7*AL397+$AY$8*AM397+$AY$9*AN397+$AY$10*AO397+$AY$11*AP397+$AY$12*AQ397+$AY$13*AR397+$AY$14*AS397+$AY$15*AT397)</f>
        <v/>
      </c>
      <c r="BC397" s="10">
        <f>IF((ROW()-6)&lt;=$Q$3,INDEX(LINEST(AH338:AH397,AI338:AT397,TRUE,TRUE),1,13)*$Q$4,"")</f>
        <v/>
      </c>
      <c r="BD397" s="9">
        <f>IF((ROW()-6)&lt;=$Q$3,INDEX(LINEST(AH338:AH397,AI338:AT397,TRUE,TRUE),1,12),"")</f>
        <v/>
      </c>
      <c r="BE397" s="9">
        <f>IF((ROW()-6)&lt;=$Q$3,INDEX(LINEST(AH338:AH397,AI338:AT397,TRUE,TRUE),1,11),"")</f>
        <v/>
      </c>
      <c r="BF397" s="9">
        <f>IF((ROW()-6)&lt;=$Q$3,INDEX(LINEST(AH338:AH397,AI338:AT397,TRUE,TRUE),1,10),"")</f>
        <v/>
      </c>
      <c r="BG397" s="9">
        <f>IF((ROW()-6)&lt;=$Q$3,INDEX(LINEST(AH338:AH397,AI338:AT397,TRUE,TRUE),1,9),"")</f>
        <v/>
      </c>
      <c r="BH397" s="9">
        <f>IF((ROW()-6)&lt;=$Q$3,INDEX(LINEST(AH338:AH397,AI338:AT397,TRUE,TRUE),1,8),"")</f>
        <v/>
      </c>
      <c r="BI397" s="9">
        <f>IF((ROW()-6)&lt;=$Q$3,INDEX(LINEST(AH338:AH397,AI338:AT397,TRUE,TRUE),1,7),"")</f>
        <v/>
      </c>
      <c r="BJ397" s="9">
        <f>IF((ROW()-6)&lt;=$Q$3,INDEX(LINEST(AH338:AH397,AI338:AT397,TRUE,TRUE),1,6),"")</f>
        <v/>
      </c>
      <c r="BK397" s="9">
        <f>IF((ROW()-6)&lt;=$Q$3,INDEX(LINEST(AH338:AH397,AI338:AT397,TRUE,TRUE),1,5),"")</f>
        <v/>
      </c>
      <c r="BL397" s="9">
        <f>IF((ROW()-6)&lt;=$Q$3,INDEX(LINEST(AH338:AH397,AI338:AT397,TRUE,TRUE),1,4),"")</f>
        <v/>
      </c>
      <c r="BM397" s="9">
        <f>IF((ROW()-6)&lt;=$Q$3,INDEX(LINEST(AH338:AH397,AI338:AT397,TRUE,TRUE),1,3),"")</f>
        <v/>
      </c>
      <c r="BN397" s="9">
        <f>IF((ROW()-6)&lt;=$Q$3,INDEX(LINEST(AH338:AH397,AI338:AT397,TRUE,TRUE),1,2),"")</f>
        <v/>
      </c>
      <c r="BO397" s="9">
        <f>IF((ROW()-6)&lt;=$Q$3,INDEX(LINEST(AH338:AH397,AI338:AT397,TRUE,TRUE),1,1),"")</f>
        <v/>
      </c>
      <c r="BP397" s="10">
        <f>IF((ROW()-6)&lt;=$Q$3,INDEX(LINEST(AH338:AH397,AI338:AT397,TRUE,TRUE),3,1),"")</f>
        <v/>
      </c>
      <c r="BR397" s="9">
        <f>IF(AND((ROW()-6)&lt;=$Q$3,ISNUMBER(BC396)),BC396/$Q$4+BD396*AI397+BE396*AJ397+BF396*AK397+BG396*AL397+BH396*AM397+BI396*AN397+BJ396*AO397+BK396*AP397+BL396*AQ397+BM396*AR397+BN396*AS397+BO396*AT397,"")</f>
        <v/>
      </c>
      <c r="BS397">
        <f>IF(ISNUMBER(BR397),AVERAGE(AH337:AH396),"")</f>
        <v/>
      </c>
      <c r="BT397">
        <f>IF(ISNUMBER(BR397),(AH397-BR397)^2,"")</f>
        <v/>
      </c>
      <c r="BU397">
        <f>IF(ISNUMBER(BR397),AH397^2,"")</f>
        <v/>
      </c>
      <c r="BV397">
        <f>IF(ISNUMBER(BR397),(AH397-BS397)^2,"")</f>
        <v/>
      </c>
    </row>
    <row r="398">
      <c r="O398">
        <f>IF($R398="","",CHOOSE($Q$2,YEAR(R398)*12+MONTH(R398),INT((R398-2)/7),YEAR(R398)*4+ROUNDUP(MONTH(R398)/3)))</f>
        <v/>
      </c>
      <c r="P398">
        <f>IF($R398="","",IF($R399="",1,IF(O398&lt;&gt;O399,1,0)))</f>
        <v/>
      </c>
      <c r="Q398">
        <f>IF(P398=1,SUM($P$7:P398),"")</f>
        <v/>
      </c>
      <c r="R398">
        <f>IF($A398="","",IF(ISNUMBER($A398),$A398,IFERROR(DATEVALUE($A398),NA())))</f>
        <v/>
      </c>
      <c r="S398" s="7">
        <f>IFERROR(INDEX($R$7:$R$60000,MATCH(ROW()-6,$Q$7:$Q$60000,0)),"")</f>
        <v/>
      </c>
      <c r="T398">
        <f>IFERROR(INDEX($B$7:$B$60000,MATCH(ROW()-6,$Q$7:$Q$60000,0)),"")</f>
        <v/>
      </c>
      <c r="U398">
        <f>IFERROR(INDEX($C$7:$C$60000,MATCH(ROW()-6,$Q$7:$Q$60000,0)),"")</f>
        <v/>
      </c>
      <c r="V398">
        <f>IFERROR(INDEX($D$7:$D$60000,MATCH(ROW()-6,$Q$7:$Q$60000,0)),"")</f>
        <v/>
      </c>
      <c r="W398">
        <f>IFERROR(INDEX($E$7:$E$60000,MATCH(ROW()-6,$Q$7:$Q$60000,0)),"")</f>
        <v/>
      </c>
      <c r="X398">
        <f>IFERROR(INDEX($F$7:$F$60000,MATCH(ROW()-6,$Q$7:$Q$60000,0)),"")</f>
        <v/>
      </c>
      <c r="Y398">
        <f>IFERROR(INDEX($G$7:$G$60000,MATCH(ROW()-6,$Q$7:$Q$60000,0)),"")</f>
        <v/>
      </c>
      <c r="Z398">
        <f>IFERROR(INDEX($H$7:$H$60000,MATCH(ROW()-6,$Q$7:$Q$60000,0)),"")</f>
        <v/>
      </c>
      <c r="AA398">
        <f>IFERROR(INDEX($I$7:$I$60000,MATCH(ROW()-6,$Q$7:$Q$60000,0)),"")</f>
        <v/>
      </c>
      <c r="AB398">
        <f>IFERROR(INDEX($J$7:$J$60000,MATCH(ROW()-6,$Q$7:$Q$60000,0)),"")</f>
        <v/>
      </c>
      <c r="AC398">
        <f>IFERROR(INDEX($K$7:$K$60000,MATCH(ROW()-6,$Q$7:$Q$60000,0)),"")</f>
        <v/>
      </c>
      <c r="AD398">
        <f>IFERROR(INDEX($L$7:$L$60000,MATCH(ROW()-6,$Q$7:$Q$60000,0)),"")</f>
        <v/>
      </c>
      <c r="AE398">
        <f>IFERROR(INDEX($M$7:$M$60000,MATCH(ROW()-6,$Q$7:$Q$60000,0)),"")</f>
        <v/>
      </c>
      <c r="AF398">
        <f>IFERROR(INDEX($N$7:$N$60000,MATCH(ROW()-6,$Q$7:$Q$60000,0)),"")</f>
        <v/>
      </c>
      <c r="AH398" s="9">
        <f>IF(OR($S398="",$S397=""),"",LN($T398/$T397))</f>
        <v/>
      </c>
      <c r="AI398" s="9">
        <f>IF(OR($S398="",$S397=""),"",$C$2*LN(U398/U397))</f>
        <v/>
      </c>
      <c r="AJ398" s="9">
        <f>IF(OR($S398="",$S397=""),"",$D$2*(V398-V397))</f>
        <v/>
      </c>
      <c r="AK398" s="9">
        <f>IF(OR($S398="",$S397=""),"",$E$2*(W398-W397))</f>
        <v/>
      </c>
      <c r="AL398" s="9">
        <f>IF(OR($S398="",$S397=""),"",$F$2*LN(X398/X397))</f>
        <v/>
      </c>
      <c r="AM398" s="9">
        <f>IF(OR($S398="",$S397=""),"",$G$2*(Y398-Y397))</f>
        <v/>
      </c>
      <c r="AN398" s="9">
        <f>IF(OR($S398="",$S397=""),"",$H$2*LN(Z398/Z397))</f>
        <v/>
      </c>
      <c r="AO398" s="9">
        <f>IF(OR($S398="",$S397=""),"",$I$2*(AA398-AA397))</f>
        <v/>
      </c>
      <c r="AP398" s="9">
        <f>IF(OR($S398="",$S397=""),"",$J$2*LN(AB398/AB397))</f>
        <v/>
      </c>
      <c r="AQ398" s="9">
        <f>IF(OR($S398="",$S397=""),"",$K$2*(AC398-AC397))</f>
        <v/>
      </c>
      <c r="AR398" s="9">
        <f>IF(OR($S398="",$S397=""),"",$L$2*LN(AD398/AD397))</f>
        <v/>
      </c>
      <c r="AS398" s="9">
        <f>IF(OR($S398="",$S397=""),"",$M$2*LN(AE398/AE397))</f>
        <v/>
      </c>
      <c r="AT398" s="9">
        <f>IF(OR($S398="",$S397=""),"",$N$2*LN(AF398/AF397))</f>
        <v/>
      </c>
      <c r="AV398" s="9">
        <f>IF($AH398="","",$AY$16+$AY$4*AI398+$AY$5*AJ398+$AY$6*AK398+$AY$7*AL398+$AY$8*AM398+$AY$9*AN398+$AY$10*AO398+$AY$11*AP398+$AY$12*AQ398+$AY$13*AR398+$AY$14*AS398+$AY$15*AT398)</f>
        <v/>
      </c>
      <c r="BC398" s="10">
        <f>IF((ROW()-6)&lt;=$Q$3,INDEX(LINEST(AH339:AH398,AI339:AT398,TRUE,TRUE),1,13)*$Q$4,"")</f>
        <v/>
      </c>
      <c r="BD398" s="9">
        <f>IF((ROW()-6)&lt;=$Q$3,INDEX(LINEST(AH339:AH398,AI339:AT398,TRUE,TRUE),1,12),"")</f>
        <v/>
      </c>
      <c r="BE398" s="9">
        <f>IF((ROW()-6)&lt;=$Q$3,INDEX(LINEST(AH339:AH398,AI339:AT398,TRUE,TRUE),1,11),"")</f>
        <v/>
      </c>
      <c r="BF398" s="9">
        <f>IF((ROW()-6)&lt;=$Q$3,INDEX(LINEST(AH339:AH398,AI339:AT398,TRUE,TRUE),1,10),"")</f>
        <v/>
      </c>
      <c r="BG398" s="9">
        <f>IF((ROW()-6)&lt;=$Q$3,INDEX(LINEST(AH339:AH398,AI339:AT398,TRUE,TRUE),1,9),"")</f>
        <v/>
      </c>
      <c r="BH398" s="9">
        <f>IF((ROW()-6)&lt;=$Q$3,INDEX(LINEST(AH339:AH398,AI339:AT398,TRUE,TRUE),1,8),"")</f>
        <v/>
      </c>
      <c r="BI398" s="9">
        <f>IF((ROW()-6)&lt;=$Q$3,INDEX(LINEST(AH339:AH398,AI339:AT398,TRUE,TRUE),1,7),"")</f>
        <v/>
      </c>
      <c r="BJ398" s="9">
        <f>IF((ROW()-6)&lt;=$Q$3,INDEX(LINEST(AH339:AH398,AI339:AT398,TRUE,TRUE),1,6),"")</f>
        <v/>
      </c>
      <c r="BK398" s="9">
        <f>IF((ROW()-6)&lt;=$Q$3,INDEX(LINEST(AH339:AH398,AI339:AT398,TRUE,TRUE),1,5),"")</f>
        <v/>
      </c>
      <c r="BL398" s="9">
        <f>IF((ROW()-6)&lt;=$Q$3,INDEX(LINEST(AH339:AH398,AI339:AT398,TRUE,TRUE),1,4),"")</f>
        <v/>
      </c>
      <c r="BM398" s="9">
        <f>IF((ROW()-6)&lt;=$Q$3,INDEX(LINEST(AH339:AH398,AI339:AT398,TRUE,TRUE),1,3),"")</f>
        <v/>
      </c>
      <c r="BN398" s="9">
        <f>IF((ROW()-6)&lt;=$Q$3,INDEX(LINEST(AH339:AH398,AI339:AT398,TRUE,TRUE),1,2),"")</f>
        <v/>
      </c>
      <c r="BO398" s="9">
        <f>IF((ROW()-6)&lt;=$Q$3,INDEX(LINEST(AH339:AH398,AI339:AT398,TRUE,TRUE),1,1),"")</f>
        <v/>
      </c>
      <c r="BP398" s="10">
        <f>IF((ROW()-6)&lt;=$Q$3,INDEX(LINEST(AH339:AH398,AI339:AT398,TRUE,TRUE),3,1),"")</f>
        <v/>
      </c>
      <c r="BR398" s="9">
        <f>IF(AND((ROW()-6)&lt;=$Q$3,ISNUMBER(BC397)),BC397/$Q$4+BD397*AI398+BE397*AJ398+BF397*AK398+BG397*AL398+BH397*AM398+BI397*AN398+BJ397*AO398+BK397*AP398+BL397*AQ398+BM397*AR398+BN397*AS398+BO397*AT398,"")</f>
        <v/>
      </c>
      <c r="BS398">
        <f>IF(ISNUMBER(BR398),AVERAGE(AH338:AH397),"")</f>
        <v/>
      </c>
      <c r="BT398">
        <f>IF(ISNUMBER(BR398),(AH398-BR398)^2,"")</f>
        <v/>
      </c>
      <c r="BU398">
        <f>IF(ISNUMBER(BR398),AH398^2,"")</f>
        <v/>
      </c>
      <c r="BV398">
        <f>IF(ISNUMBER(BR398),(AH398-BS398)^2,"")</f>
        <v/>
      </c>
    </row>
    <row r="399">
      <c r="O399">
        <f>IF($R399="","",CHOOSE($Q$2,YEAR(R399)*12+MONTH(R399),INT((R399-2)/7),YEAR(R399)*4+ROUNDUP(MONTH(R399)/3)))</f>
        <v/>
      </c>
      <c r="P399">
        <f>IF($R399="","",IF($R400="",1,IF(O399&lt;&gt;O400,1,0)))</f>
        <v/>
      </c>
      <c r="Q399">
        <f>IF(P399=1,SUM($P$7:P399),"")</f>
        <v/>
      </c>
      <c r="R399">
        <f>IF($A399="","",IF(ISNUMBER($A399),$A399,IFERROR(DATEVALUE($A399),NA())))</f>
        <v/>
      </c>
      <c r="S399" s="7">
        <f>IFERROR(INDEX($R$7:$R$60000,MATCH(ROW()-6,$Q$7:$Q$60000,0)),"")</f>
        <v/>
      </c>
      <c r="T399">
        <f>IFERROR(INDEX($B$7:$B$60000,MATCH(ROW()-6,$Q$7:$Q$60000,0)),"")</f>
        <v/>
      </c>
      <c r="U399">
        <f>IFERROR(INDEX($C$7:$C$60000,MATCH(ROW()-6,$Q$7:$Q$60000,0)),"")</f>
        <v/>
      </c>
      <c r="V399">
        <f>IFERROR(INDEX($D$7:$D$60000,MATCH(ROW()-6,$Q$7:$Q$60000,0)),"")</f>
        <v/>
      </c>
      <c r="W399">
        <f>IFERROR(INDEX($E$7:$E$60000,MATCH(ROW()-6,$Q$7:$Q$60000,0)),"")</f>
        <v/>
      </c>
      <c r="X399">
        <f>IFERROR(INDEX($F$7:$F$60000,MATCH(ROW()-6,$Q$7:$Q$60000,0)),"")</f>
        <v/>
      </c>
      <c r="Y399">
        <f>IFERROR(INDEX($G$7:$G$60000,MATCH(ROW()-6,$Q$7:$Q$60000,0)),"")</f>
        <v/>
      </c>
      <c r="Z399">
        <f>IFERROR(INDEX($H$7:$H$60000,MATCH(ROW()-6,$Q$7:$Q$60000,0)),"")</f>
        <v/>
      </c>
      <c r="AA399">
        <f>IFERROR(INDEX($I$7:$I$60000,MATCH(ROW()-6,$Q$7:$Q$60000,0)),"")</f>
        <v/>
      </c>
      <c r="AB399">
        <f>IFERROR(INDEX($J$7:$J$60000,MATCH(ROW()-6,$Q$7:$Q$60000,0)),"")</f>
        <v/>
      </c>
      <c r="AC399">
        <f>IFERROR(INDEX($K$7:$K$60000,MATCH(ROW()-6,$Q$7:$Q$60000,0)),"")</f>
        <v/>
      </c>
      <c r="AD399">
        <f>IFERROR(INDEX($L$7:$L$60000,MATCH(ROW()-6,$Q$7:$Q$60000,0)),"")</f>
        <v/>
      </c>
      <c r="AE399">
        <f>IFERROR(INDEX($M$7:$M$60000,MATCH(ROW()-6,$Q$7:$Q$60000,0)),"")</f>
        <v/>
      </c>
      <c r="AF399">
        <f>IFERROR(INDEX($N$7:$N$60000,MATCH(ROW()-6,$Q$7:$Q$60000,0)),"")</f>
        <v/>
      </c>
      <c r="AH399" s="9">
        <f>IF(OR($S399="",$S398=""),"",LN($T399/$T398))</f>
        <v/>
      </c>
      <c r="AI399" s="9">
        <f>IF(OR($S399="",$S398=""),"",$C$2*LN(U399/U398))</f>
        <v/>
      </c>
      <c r="AJ399" s="9">
        <f>IF(OR($S399="",$S398=""),"",$D$2*(V399-V398))</f>
        <v/>
      </c>
      <c r="AK399" s="9">
        <f>IF(OR($S399="",$S398=""),"",$E$2*(W399-W398))</f>
        <v/>
      </c>
      <c r="AL399" s="9">
        <f>IF(OR($S399="",$S398=""),"",$F$2*LN(X399/X398))</f>
        <v/>
      </c>
      <c r="AM399" s="9">
        <f>IF(OR($S399="",$S398=""),"",$G$2*(Y399-Y398))</f>
        <v/>
      </c>
      <c r="AN399" s="9">
        <f>IF(OR($S399="",$S398=""),"",$H$2*LN(Z399/Z398))</f>
        <v/>
      </c>
      <c r="AO399" s="9">
        <f>IF(OR($S399="",$S398=""),"",$I$2*(AA399-AA398))</f>
        <v/>
      </c>
      <c r="AP399" s="9">
        <f>IF(OR($S399="",$S398=""),"",$J$2*LN(AB399/AB398))</f>
        <v/>
      </c>
      <c r="AQ399" s="9">
        <f>IF(OR($S399="",$S398=""),"",$K$2*(AC399-AC398))</f>
        <v/>
      </c>
      <c r="AR399" s="9">
        <f>IF(OR($S399="",$S398=""),"",$L$2*LN(AD399/AD398))</f>
        <v/>
      </c>
      <c r="AS399" s="9">
        <f>IF(OR($S399="",$S398=""),"",$M$2*LN(AE399/AE398))</f>
        <v/>
      </c>
      <c r="AT399" s="9">
        <f>IF(OR($S399="",$S398=""),"",$N$2*LN(AF399/AF398))</f>
        <v/>
      </c>
      <c r="AV399" s="9">
        <f>IF($AH399="","",$AY$16+$AY$4*AI399+$AY$5*AJ399+$AY$6*AK399+$AY$7*AL399+$AY$8*AM399+$AY$9*AN399+$AY$10*AO399+$AY$11*AP399+$AY$12*AQ399+$AY$13*AR399+$AY$14*AS399+$AY$15*AT399)</f>
        <v/>
      </c>
      <c r="BC399" s="10">
        <f>IF((ROW()-6)&lt;=$Q$3,INDEX(LINEST(AH340:AH399,AI340:AT399,TRUE,TRUE),1,13)*$Q$4,"")</f>
        <v/>
      </c>
      <c r="BD399" s="9">
        <f>IF((ROW()-6)&lt;=$Q$3,INDEX(LINEST(AH340:AH399,AI340:AT399,TRUE,TRUE),1,12),"")</f>
        <v/>
      </c>
      <c r="BE399" s="9">
        <f>IF((ROW()-6)&lt;=$Q$3,INDEX(LINEST(AH340:AH399,AI340:AT399,TRUE,TRUE),1,11),"")</f>
        <v/>
      </c>
      <c r="BF399" s="9">
        <f>IF((ROW()-6)&lt;=$Q$3,INDEX(LINEST(AH340:AH399,AI340:AT399,TRUE,TRUE),1,10),"")</f>
        <v/>
      </c>
      <c r="BG399" s="9">
        <f>IF((ROW()-6)&lt;=$Q$3,INDEX(LINEST(AH340:AH399,AI340:AT399,TRUE,TRUE),1,9),"")</f>
        <v/>
      </c>
      <c r="BH399" s="9">
        <f>IF((ROW()-6)&lt;=$Q$3,INDEX(LINEST(AH340:AH399,AI340:AT399,TRUE,TRUE),1,8),"")</f>
        <v/>
      </c>
      <c r="BI399" s="9">
        <f>IF((ROW()-6)&lt;=$Q$3,INDEX(LINEST(AH340:AH399,AI340:AT399,TRUE,TRUE),1,7),"")</f>
        <v/>
      </c>
      <c r="BJ399" s="9">
        <f>IF((ROW()-6)&lt;=$Q$3,INDEX(LINEST(AH340:AH399,AI340:AT399,TRUE,TRUE),1,6),"")</f>
        <v/>
      </c>
      <c r="BK399" s="9">
        <f>IF((ROW()-6)&lt;=$Q$3,INDEX(LINEST(AH340:AH399,AI340:AT399,TRUE,TRUE),1,5),"")</f>
        <v/>
      </c>
      <c r="BL399" s="9">
        <f>IF((ROW()-6)&lt;=$Q$3,INDEX(LINEST(AH340:AH399,AI340:AT399,TRUE,TRUE),1,4),"")</f>
        <v/>
      </c>
      <c r="BM399" s="9">
        <f>IF((ROW()-6)&lt;=$Q$3,INDEX(LINEST(AH340:AH399,AI340:AT399,TRUE,TRUE),1,3),"")</f>
        <v/>
      </c>
      <c r="BN399" s="9">
        <f>IF((ROW()-6)&lt;=$Q$3,INDEX(LINEST(AH340:AH399,AI340:AT399,TRUE,TRUE),1,2),"")</f>
        <v/>
      </c>
      <c r="BO399" s="9">
        <f>IF((ROW()-6)&lt;=$Q$3,INDEX(LINEST(AH340:AH399,AI340:AT399,TRUE,TRUE),1,1),"")</f>
        <v/>
      </c>
      <c r="BP399" s="10">
        <f>IF((ROW()-6)&lt;=$Q$3,INDEX(LINEST(AH340:AH399,AI340:AT399,TRUE,TRUE),3,1),"")</f>
        <v/>
      </c>
      <c r="BR399" s="9">
        <f>IF(AND((ROW()-6)&lt;=$Q$3,ISNUMBER(BC398)),BC398/$Q$4+BD398*AI399+BE398*AJ399+BF398*AK399+BG398*AL399+BH398*AM399+BI398*AN399+BJ398*AO399+BK398*AP399+BL398*AQ399+BM398*AR399+BN398*AS399+BO398*AT399,"")</f>
        <v/>
      </c>
      <c r="BS399">
        <f>IF(ISNUMBER(BR399),AVERAGE(AH339:AH398),"")</f>
        <v/>
      </c>
      <c r="BT399">
        <f>IF(ISNUMBER(BR399),(AH399-BR399)^2,"")</f>
        <v/>
      </c>
      <c r="BU399">
        <f>IF(ISNUMBER(BR399),AH399^2,"")</f>
        <v/>
      </c>
      <c r="BV399">
        <f>IF(ISNUMBER(BR399),(AH399-BS399)^2,"")</f>
        <v/>
      </c>
    </row>
    <row r="400">
      <c r="O400">
        <f>IF($R400="","",CHOOSE($Q$2,YEAR(R400)*12+MONTH(R400),INT((R400-2)/7),YEAR(R400)*4+ROUNDUP(MONTH(R400)/3)))</f>
        <v/>
      </c>
      <c r="P400">
        <f>IF($R400="","",IF($R401="",1,IF(O400&lt;&gt;O401,1,0)))</f>
        <v/>
      </c>
      <c r="Q400">
        <f>IF(P400=1,SUM($P$7:P400),"")</f>
        <v/>
      </c>
      <c r="R400">
        <f>IF($A400="","",IF(ISNUMBER($A400),$A400,IFERROR(DATEVALUE($A400),NA())))</f>
        <v/>
      </c>
      <c r="S400" s="7">
        <f>IFERROR(INDEX($R$7:$R$60000,MATCH(ROW()-6,$Q$7:$Q$60000,0)),"")</f>
        <v/>
      </c>
      <c r="T400">
        <f>IFERROR(INDEX($B$7:$B$60000,MATCH(ROW()-6,$Q$7:$Q$60000,0)),"")</f>
        <v/>
      </c>
      <c r="U400">
        <f>IFERROR(INDEX($C$7:$C$60000,MATCH(ROW()-6,$Q$7:$Q$60000,0)),"")</f>
        <v/>
      </c>
      <c r="V400">
        <f>IFERROR(INDEX($D$7:$D$60000,MATCH(ROW()-6,$Q$7:$Q$60000,0)),"")</f>
        <v/>
      </c>
      <c r="W400">
        <f>IFERROR(INDEX($E$7:$E$60000,MATCH(ROW()-6,$Q$7:$Q$60000,0)),"")</f>
        <v/>
      </c>
      <c r="X400">
        <f>IFERROR(INDEX($F$7:$F$60000,MATCH(ROW()-6,$Q$7:$Q$60000,0)),"")</f>
        <v/>
      </c>
      <c r="Y400">
        <f>IFERROR(INDEX($G$7:$G$60000,MATCH(ROW()-6,$Q$7:$Q$60000,0)),"")</f>
        <v/>
      </c>
      <c r="Z400">
        <f>IFERROR(INDEX($H$7:$H$60000,MATCH(ROW()-6,$Q$7:$Q$60000,0)),"")</f>
        <v/>
      </c>
      <c r="AA400">
        <f>IFERROR(INDEX($I$7:$I$60000,MATCH(ROW()-6,$Q$7:$Q$60000,0)),"")</f>
        <v/>
      </c>
      <c r="AB400">
        <f>IFERROR(INDEX($J$7:$J$60000,MATCH(ROW()-6,$Q$7:$Q$60000,0)),"")</f>
        <v/>
      </c>
      <c r="AC400">
        <f>IFERROR(INDEX($K$7:$K$60000,MATCH(ROW()-6,$Q$7:$Q$60000,0)),"")</f>
        <v/>
      </c>
      <c r="AD400">
        <f>IFERROR(INDEX($L$7:$L$60000,MATCH(ROW()-6,$Q$7:$Q$60000,0)),"")</f>
        <v/>
      </c>
      <c r="AE400">
        <f>IFERROR(INDEX($M$7:$M$60000,MATCH(ROW()-6,$Q$7:$Q$60000,0)),"")</f>
        <v/>
      </c>
      <c r="AF400">
        <f>IFERROR(INDEX($N$7:$N$60000,MATCH(ROW()-6,$Q$7:$Q$60000,0)),"")</f>
        <v/>
      </c>
      <c r="AH400" s="9">
        <f>IF(OR($S400="",$S399=""),"",LN($T400/$T399))</f>
        <v/>
      </c>
      <c r="AI400" s="9">
        <f>IF(OR($S400="",$S399=""),"",$C$2*LN(U400/U399))</f>
        <v/>
      </c>
      <c r="AJ400" s="9">
        <f>IF(OR($S400="",$S399=""),"",$D$2*(V400-V399))</f>
        <v/>
      </c>
      <c r="AK400" s="9">
        <f>IF(OR($S400="",$S399=""),"",$E$2*(W400-W399))</f>
        <v/>
      </c>
      <c r="AL400" s="9">
        <f>IF(OR($S400="",$S399=""),"",$F$2*LN(X400/X399))</f>
        <v/>
      </c>
      <c r="AM400" s="9">
        <f>IF(OR($S400="",$S399=""),"",$G$2*(Y400-Y399))</f>
        <v/>
      </c>
      <c r="AN400" s="9">
        <f>IF(OR($S400="",$S399=""),"",$H$2*LN(Z400/Z399))</f>
        <v/>
      </c>
      <c r="AO400" s="9">
        <f>IF(OR($S400="",$S399=""),"",$I$2*(AA400-AA399))</f>
        <v/>
      </c>
      <c r="AP400" s="9">
        <f>IF(OR($S400="",$S399=""),"",$J$2*LN(AB400/AB399))</f>
        <v/>
      </c>
      <c r="AQ400" s="9">
        <f>IF(OR($S400="",$S399=""),"",$K$2*(AC400-AC399))</f>
        <v/>
      </c>
      <c r="AR400" s="9">
        <f>IF(OR($S400="",$S399=""),"",$L$2*LN(AD400/AD399))</f>
        <v/>
      </c>
      <c r="AS400" s="9">
        <f>IF(OR($S400="",$S399=""),"",$M$2*LN(AE400/AE399))</f>
        <v/>
      </c>
      <c r="AT400" s="9">
        <f>IF(OR($S400="",$S399=""),"",$N$2*LN(AF400/AF399))</f>
        <v/>
      </c>
      <c r="AV400" s="9">
        <f>IF($AH400="","",$AY$16+$AY$4*AI400+$AY$5*AJ400+$AY$6*AK400+$AY$7*AL400+$AY$8*AM400+$AY$9*AN400+$AY$10*AO400+$AY$11*AP400+$AY$12*AQ400+$AY$13*AR400+$AY$14*AS400+$AY$15*AT400)</f>
        <v/>
      </c>
      <c r="BC400" s="10">
        <f>IF((ROW()-6)&lt;=$Q$3,INDEX(LINEST(AH341:AH400,AI341:AT400,TRUE,TRUE),1,13)*$Q$4,"")</f>
        <v/>
      </c>
      <c r="BD400" s="9">
        <f>IF((ROW()-6)&lt;=$Q$3,INDEX(LINEST(AH341:AH400,AI341:AT400,TRUE,TRUE),1,12),"")</f>
        <v/>
      </c>
      <c r="BE400" s="9">
        <f>IF((ROW()-6)&lt;=$Q$3,INDEX(LINEST(AH341:AH400,AI341:AT400,TRUE,TRUE),1,11),"")</f>
        <v/>
      </c>
      <c r="BF400" s="9">
        <f>IF((ROW()-6)&lt;=$Q$3,INDEX(LINEST(AH341:AH400,AI341:AT400,TRUE,TRUE),1,10),"")</f>
        <v/>
      </c>
      <c r="BG400" s="9">
        <f>IF((ROW()-6)&lt;=$Q$3,INDEX(LINEST(AH341:AH400,AI341:AT400,TRUE,TRUE),1,9),"")</f>
        <v/>
      </c>
      <c r="BH400" s="9">
        <f>IF((ROW()-6)&lt;=$Q$3,INDEX(LINEST(AH341:AH400,AI341:AT400,TRUE,TRUE),1,8),"")</f>
        <v/>
      </c>
      <c r="BI400" s="9">
        <f>IF((ROW()-6)&lt;=$Q$3,INDEX(LINEST(AH341:AH400,AI341:AT400,TRUE,TRUE),1,7),"")</f>
        <v/>
      </c>
      <c r="BJ400" s="9">
        <f>IF((ROW()-6)&lt;=$Q$3,INDEX(LINEST(AH341:AH400,AI341:AT400,TRUE,TRUE),1,6),"")</f>
        <v/>
      </c>
      <c r="BK400" s="9">
        <f>IF((ROW()-6)&lt;=$Q$3,INDEX(LINEST(AH341:AH400,AI341:AT400,TRUE,TRUE),1,5),"")</f>
        <v/>
      </c>
      <c r="BL400" s="9">
        <f>IF((ROW()-6)&lt;=$Q$3,INDEX(LINEST(AH341:AH400,AI341:AT400,TRUE,TRUE),1,4),"")</f>
        <v/>
      </c>
      <c r="BM400" s="9">
        <f>IF((ROW()-6)&lt;=$Q$3,INDEX(LINEST(AH341:AH400,AI341:AT400,TRUE,TRUE),1,3),"")</f>
        <v/>
      </c>
      <c r="BN400" s="9">
        <f>IF((ROW()-6)&lt;=$Q$3,INDEX(LINEST(AH341:AH400,AI341:AT400,TRUE,TRUE),1,2),"")</f>
        <v/>
      </c>
      <c r="BO400" s="9">
        <f>IF((ROW()-6)&lt;=$Q$3,INDEX(LINEST(AH341:AH400,AI341:AT400,TRUE,TRUE),1,1),"")</f>
        <v/>
      </c>
      <c r="BP400" s="10">
        <f>IF((ROW()-6)&lt;=$Q$3,INDEX(LINEST(AH341:AH400,AI341:AT400,TRUE,TRUE),3,1),"")</f>
        <v/>
      </c>
      <c r="BR400" s="9">
        <f>IF(AND((ROW()-6)&lt;=$Q$3,ISNUMBER(BC399)),BC399/$Q$4+BD399*AI400+BE399*AJ400+BF399*AK400+BG399*AL400+BH399*AM400+BI399*AN400+BJ399*AO400+BK399*AP400+BL399*AQ400+BM399*AR400+BN399*AS400+BO399*AT400,"")</f>
        <v/>
      </c>
      <c r="BS400">
        <f>IF(ISNUMBER(BR400),AVERAGE(AH340:AH399),"")</f>
        <v/>
      </c>
      <c r="BT400">
        <f>IF(ISNUMBER(BR400),(AH400-BR400)^2,"")</f>
        <v/>
      </c>
      <c r="BU400">
        <f>IF(ISNUMBER(BR400),AH400^2,"")</f>
        <v/>
      </c>
      <c r="BV400">
        <f>IF(ISNUMBER(BR400),(AH400-BS400)^2,"")</f>
        <v/>
      </c>
    </row>
    <row r="401">
      <c r="O401">
        <f>IF($R401="","",CHOOSE($Q$2,YEAR(R401)*12+MONTH(R401),INT((R401-2)/7),YEAR(R401)*4+ROUNDUP(MONTH(R401)/3)))</f>
        <v/>
      </c>
      <c r="P401">
        <f>IF($R401="","",IF($R402="",1,IF(O401&lt;&gt;O402,1,0)))</f>
        <v/>
      </c>
      <c r="Q401">
        <f>IF(P401=1,SUM($P$7:P401),"")</f>
        <v/>
      </c>
      <c r="R401">
        <f>IF($A401="","",IF(ISNUMBER($A401),$A401,IFERROR(DATEVALUE($A401),NA())))</f>
        <v/>
      </c>
      <c r="S401" s="7">
        <f>IFERROR(INDEX($R$7:$R$60000,MATCH(ROW()-6,$Q$7:$Q$60000,0)),"")</f>
        <v/>
      </c>
      <c r="T401">
        <f>IFERROR(INDEX($B$7:$B$60000,MATCH(ROW()-6,$Q$7:$Q$60000,0)),"")</f>
        <v/>
      </c>
      <c r="U401">
        <f>IFERROR(INDEX($C$7:$C$60000,MATCH(ROW()-6,$Q$7:$Q$60000,0)),"")</f>
        <v/>
      </c>
      <c r="V401">
        <f>IFERROR(INDEX($D$7:$D$60000,MATCH(ROW()-6,$Q$7:$Q$60000,0)),"")</f>
        <v/>
      </c>
      <c r="W401">
        <f>IFERROR(INDEX($E$7:$E$60000,MATCH(ROW()-6,$Q$7:$Q$60000,0)),"")</f>
        <v/>
      </c>
      <c r="X401">
        <f>IFERROR(INDEX($F$7:$F$60000,MATCH(ROW()-6,$Q$7:$Q$60000,0)),"")</f>
        <v/>
      </c>
      <c r="Y401">
        <f>IFERROR(INDEX($G$7:$G$60000,MATCH(ROW()-6,$Q$7:$Q$60000,0)),"")</f>
        <v/>
      </c>
      <c r="Z401">
        <f>IFERROR(INDEX($H$7:$H$60000,MATCH(ROW()-6,$Q$7:$Q$60000,0)),"")</f>
        <v/>
      </c>
      <c r="AA401">
        <f>IFERROR(INDEX($I$7:$I$60000,MATCH(ROW()-6,$Q$7:$Q$60000,0)),"")</f>
        <v/>
      </c>
      <c r="AB401">
        <f>IFERROR(INDEX($J$7:$J$60000,MATCH(ROW()-6,$Q$7:$Q$60000,0)),"")</f>
        <v/>
      </c>
      <c r="AC401">
        <f>IFERROR(INDEX($K$7:$K$60000,MATCH(ROW()-6,$Q$7:$Q$60000,0)),"")</f>
        <v/>
      </c>
      <c r="AD401">
        <f>IFERROR(INDEX($L$7:$L$60000,MATCH(ROW()-6,$Q$7:$Q$60000,0)),"")</f>
        <v/>
      </c>
      <c r="AE401">
        <f>IFERROR(INDEX($M$7:$M$60000,MATCH(ROW()-6,$Q$7:$Q$60000,0)),"")</f>
        <v/>
      </c>
      <c r="AF401">
        <f>IFERROR(INDEX($N$7:$N$60000,MATCH(ROW()-6,$Q$7:$Q$60000,0)),"")</f>
        <v/>
      </c>
      <c r="AH401" s="9">
        <f>IF(OR($S401="",$S400=""),"",LN($T401/$T400))</f>
        <v/>
      </c>
      <c r="AI401" s="9">
        <f>IF(OR($S401="",$S400=""),"",$C$2*LN(U401/U400))</f>
        <v/>
      </c>
      <c r="AJ401" s="9">
        <f>IF(OR($S401="",$S400=""),"",$D$2*(V401-V400))</f>
        <v/>
      </c>
      <c r="AK401" s="9">
        <f>IF(OR($S401="",$S400=""),"",$E$2*(W401-W400))</f>
        <v/>
      </c>
      <c r="AL401" s="9">
        <f>IF(OR($S401="",$S400=""),"",$F$2*LN(X401/X400))</f>
        <v/>
      </c>
      <c r="AM401" s="9">
        <f>IF(OR($S401="",$S400=""),"",$G$2*(Y401-Y400))</f>
        <v/>
      </c>
      <c r="AN401" s="9">
        <f>IF(OR($S401="",$S400=""),"",$H$2*LN(Z401/Z400))</f>
        <v/>
      </c>
      <c r="AO401" s="9">
        <f>IF(OR($S401="",$S400=""),"",$I$2*(AA401-AA400))</f>
        <v/>
      </c>
      <c r="AP401" s="9">
        <f>IF(OR($S401="",$S400=""),"",$J$2*LN(AB401/AB400))</f>
        <v/>
      </c>
      <c r="AQ401" s="9">
        <f>IF(OR($S401="",$S400=""),"",$K$2*(AC401-AC400))</f>
        <v/>
      </c>
      <c r="AR401" s="9">
        <f>IF(OR($S401="",$S400=""),"",$L$2*LN(AD401/AD400))</f>
        <v/>
      </c>
      <c r="AS401" s="9">
        <f>IF(OR($S401="",$S400=""),"",$M$2*LN(AE401/AE400))</f>
        <v/>
      </c>
      <c r="AT401" s="9">
        <f>IF(OR($S401="",$S400=""),"",$N$2*LN(AF401/AF400))</f>
        <v/>
      </c>
      <c r="AV401" s="9">
        <f>IF($AH401="","",$AY$16+$AY$4*AI401+$AY$5*AJ401+$AY$6*AK401+$AY$7*AL401+$AY$8*AM401+$AY$9*AN401+$AY$10*AO401+$AY$11*AP401+$AY$12*AQ401+$AY$13*AR401+$AY$14*AS401+$AY$15*AT401)</f>
        <v/>
      </c>
      <c r="BC401" s="10">
        <f>IF((ROW()-6)&lt;=$Q$3,INDEX(LINEST(AH342:AH401,AI342:AT401,TRUE,TRUE),1,13)*$Q$4,"")</f>
        <v/>
      </c>
      <c r="BD401" s="9">
        <f>IF((ROW()-6)&lt;=$Q$3,INDEX(LINEST(AH342:AH401,AI342:AT401,TRUE,TRUE),1,12),"")</f>
        <v/>
      </c>
      <c r="BE401" s="9">
        <f>IF((ROW()-6)&lt;=$Q$3,INDEX(LINEST(AH342:AH401,AI342:AT401,TRUE,TRUE),1,11),"")</f>
        <v/>
      </c>
      <c r="BF401" s="9">
        <f>IF((ROW()-6)&lt;=$Q$3,INDEX(LINEST(AH342:AH401,AI342:AT401,TRUE,TRUE),1,10),"")</f>
        <v/>
      </c>
      <c r="BG401" s="9">
        <f>IF((ROW()-6)&lt;=$Q$3,INDEX(LINEST(AH342:AH401,AI342:AT401,TRUE,TRUE),1,9),"")</f>
        <v/>
      </c>
      <c r="BH401" s="9">
        <f>IF((ROW()-6)&lt;=$Q$3,INDEX(LINEST(AH342:AH401,AI342:AT401,TRUE,TRUE),1,8),"")</f>
        <v/>
      </c>
      <c r="BI401" s="9">
        <f>IF((ROW()-6)&lt;=$Q$3,INDEX(LINEST(AH342:AH401,AI342:AT401,TRUE,TRUE),1,7),"")</f>
        <v/>
      </c>
      <c r="BJ401" s="9">
        <f>IF((ROW()-6)&lt;=$Q$3,INDEX(LINEST(AH342:AH401,AI342:AT401,TRUE,TRUE),1,6),"")</f>
        <v/>
      </c>
      <c r="BK401" s="9">
        <f>IF((ROW()-6)&lt;=$Q$3,INDEX(LINEST(AH342:AH401,AI342:AT401,TRUE,TRUE),1,5),"")</f>
        <v/>
      </c>
      <c r="BL401" s="9">
        <f>IF((ROW()-6)&lt;=$Q$3,INDEX(LINEST(AH342:AH401,AI342:AT401,TRUE,TRUE),1,4),"")</f>
        <v/>
      </c>
      <c r="BM401" s="9">
        <f>IF((ROW()-6)&lt;=$Q$3,INDEX(LINEST(AH342:AH401,AI342:AT401,TRUE,TRUE),1,3),"")</f>
        <v/>
      </c>
      <c r="BN401" s="9">
        <f>IF((ROW()-6)&lt;=$Q$3,INDEX(LINEST(AH342:AH401,AI342:AT401,TRUE,TRUE),1,2),"")</f>
        <v/>
      </c>
      <c r="BO401" s="9">
        <f>IF((ROW()-6)&lt;=$Q$3,INDEX(LINEST(AH342:AH401,AI342:AT401,TRUE,TRUE),1,1),"")</f>
        <v/>
      </c>
      <c r="BP401" s="10">
        <f>IF((ROW()-6)&lt;=$Q$3,INDEX(LINEST(AH342:AH401,AI342:AT401,TRUE,TRUE),3,1),"")</f>
        <v/>
      </c>
      <c r="BR401" s="9">
        <f>IF(AND((ROW()-6)&lt;=$Q$3,ISNUMBER(BC400)),BC400/$Q$4+BD400*AI401+BE400*AJ401+BF400*AK401+BG400*AL401+BH400*AM401+BI400*AN401+BJ400*AO401+BK400*AP401+BL400*AQ401+BM400*AR401+BN400*AS401+BO400*AT401,"")</f>
        <v/>
      </c>
      <c r="BS401">
        <f>IF(ISNUMBER(BR401),AVERAGE(AH341:AH400),"")</f>
        <v/>
      </c>
      <c r="BT401">
        <f>IF(ISNUMBER(BR401),(AH401-BR401)^2,"")</f>
        <v/>
      </c>
      <c r="BU401">
        <f>IF(ISNUMBER(BR401),AH401^2,"")</f>
        <v/>
      </c>
      <c r="BV401">
        <f>IF(ISNUMBER(BR401),(AH401-BS401)^2,"")</f>
        <v/>
      </c>
    </row>
    <row r="402">
      <c r="O402">
        <f>IF($R402="","",CHOOSE($Q$2,YEAR(R402)*12+MONTH(R402),INT((R402-2)/7),YEAR(R402)*4+ROUNDUP(MONTH(R402)/3)))</f>
        <v/>
      </c>
      <c r="P402">
        <f>IF($R402="","",IF($R403="",1,IF(O402&lt;&gt;O403,1,0)))</f>
        <v/>
      </c>
      <c r="Q402">
        <f>IF(P402=1,SUM($P$7:P402),"")</f>
        <v/>
      </c>
      <c r="R402">
        <f>IF($A402="","",IF(ISNUMBER($A402),$A402,IFERROR(DATEVALUE($A402),NA())))</f>
        <v/>
      </c>
      <c r="S402" s="7">
        <f>IFERROR(INDEX($R$7:$R$60000,MATCH(ROW()-6,$Q$7:$Q$60000,0)),"")</f>
        <v/>
      </c>
      <c r="T402">
        <f>IFERROR(INDEX($B$7:$B$60000,MATCH(ROW()-6,$Q$7:$Q$60000,0)),"")</f>
        <v/>
      </c>
      <c r="U402">
        <f>IFERROR(INDEX($C$7:$C$60000,MATCH(ROW()-6,$Q$7:$Q$60000,0)),"")</f>
        <v/>
      </c>
      <c r="V402">
        <f>IFERROR(INDEX($D$7:$D$60000,MATCH(ROW()-6,$Q$7:$Q$60000,0)),"")</f>
        <v/>
      </c>
      <c r="W402">
        <f>IFERROR(INDEX($E$7:$E$60000,MATCH(ROW()-6,$Q$7:$Q$60000,0)),"")</f>
        <v/>
      </c>
      <c r="X402">
        <f>IFERROR(INDEX($F$7:$F$60000,MATCH(ROW()-6,$Q$7:$Q$60000,0)),"")</f>
        <v/>
      </c>
      <c r="Y402">
        <f>IFERROR(INDEX($G$7:$G$60000,MATCH(ROW()-6,$Q$7:$Q$60000,0)),"")</f>
        <v/>
      </c>
      <c r="Z402">
        <f>IFERROR(INDEX($H$7:$H$60000,MATCH(ROW()-6,$Q$7:$Q$60000,0)),"")</f>
        <v/>
      </c>
      <c r="AA402">
        <f>IFERROR(INDEX($I$7:$I$60000,MATCH(ROW()-6,$Q$7:$Q$60000,0)),"")</f>
        <v/>
      </c>
      <c r="AB402">
        <f>IFERROR(INDEX($J$7:$J$60000,MATCH(ROW()-6,$Q$7:$Q$60000,0)),"")</f>
        <v/>
      </c>
      <c r="AC402">
        <f>IFERROR(INDEX($K$7:$K$60000,MATCH(ROW()-6,$Q$7:$Q$60000,0)),"")</f>
        <v/>
      </c>
      <c r="AD402">
        <f>IFERROR(INDEX($L$7:$L$60000,MATCH(ROW()-6,$Q$7:$Q$60000,0)),"")</f>
        <v/>
      </c>
      <c r="AE402">
        <f>IFERROR(INDEX($M$7:$M$60000,MATCH(ROW()-6,$Q$7:$Q$60000,0)),"")</f>
        <v/>
      </c>
      <c r="AF402">
        <f>IFERROR(INDEX($N$7:$N$60000,MATCH(ROW()-6,$Q$7:$Q$60000,0)),"")</f>
        <v/>
      </c>
      <c r="AH402" s="9">
        <f>IF(OR($S402="",$S401=""),"",LN($T402/$T401))</f>
        <v/>
      </c>
      <c r="AI402" s="9">
        <f>IF(OR($S402="",$S401=""),"",$C$2*LN(U402/U401))</f>
        <v/>
      </c>
      <c r="AJ402" s="9">
        <f>IF(OR($S402="",$S401=""),"",$D$2*(V402-V401))</f>
        <v/>
      </c>
      <c r="AK402" s="9">
        <f>IF(OR($S402="",$S401=""),"",$E$2*(W402-W401))</f>
        <v/>
      </c>
      <c r="AL402" s="9">
        <f>IF(OR($S402="",$S401=""),"",$F$2*LN(X402/X401))</f>
        <v/>
      </c>
      <c r="AM402" s="9">
        <f>IF(OR($S402="",$S401=""),"",$G$2*(Y402-Y401))</f>
        <v/>
      </c>
      <c r="AN402" s="9">
        <f>IF(OR($S402="",$S401=""),"",$H$2*LN(Z402/Z401))</f>
        <v/>
      </c>
      <c r="AO402" s="9">
        <f>IF(OR($S402="",$S401=""),"",$I$2*(AA402-AA401))</f>
        <v/>
      </c>
      <c r="AP402" s="9">
        <f>IF(OR($S402="",$S401=""),"",$J$2*LN(AB402/AB401))</f>
        <v/>
      </c>
      <c r="AQ402" s="9">
        <f>IF(OR($S402="",$S401=""),"",$K$2*(AC402-AC401))</f>
        <v/>
      </c>
      <c r="AR402" s="9">
        <f>IF(OR($S402="",$S401=""),"",$L$2*LN(AD402/AD401))</f>
        <v/>
      </c>
      <c r="AS402" s="9">
        <f>IF(OR($S402="",$S401=""),"",$M$2*LN(AE402/AE401))</f>
        <v/>
      </c>
      <c r="AT402" s="9">
        <f>IF(OR($S402="",$S401=""),"",$N$2*LN(AF402/AF401))</f>
        <v/>
      </c>
      <c r="AV402" s="9">
        <f>IF($AH402="","",$AY$16+$AY$4*AI402+$AY$5*AJ402+$AY$6*AK402+$AY$7*AL402+$AY$8*AM402+$AY$9*AN402+$AY$10*AO402+$AY$11*AP402+$AY$12*AQ402+$AY$13*AR402+$AY$14*AS402+$AY$15*AT402)</f>
        <v/>
      </c>
      <c r="BC402" s="10">
        <f>IF((ROW()-6)&lt;=$Q$3,INDEX(LINEST(AH343:AH402,AI343:AT402,TRUE,TRUE),1,13)*$Q$4,"")</f>
        <v/>
      </c>
      <c r="BD402" s="9">
        <f>IF((ROW()-6)&lt;=$Q$3,INDEX(LINEST(AH343:AH402,AI343:AT402,TRUE,TRUE),1,12),"")</f>
        <v/>
      </c>
      <c r="BE402" s="9">
        <f>IF((ROW()-6)&lt;=$Q$3,INDEX(LINEST(AH343:AH402,AI343:AT402,TRUE,TRUE),1,11),"")</f>
        <v/>
      </c>
      <c r="BF402" s="9">
        <f>IF((ROW()-6)&lt;=$Q$3,INDEX(LINEST(AH343:AH402,AI343:AT402,TRUE,TRUE),1,10),"")</f>
        <v/>
      </c>
      <c r="BG402" s="9">
        <f>IF((ROW()-6)&lt;=$Q$3,INDEX(LINEST(AH343:AH402,AI343:AT402,TRUE,TRUE),1,9),"")</f>
        <v/>
      </c>
      <c r="BH402" s="9">
        <f>IF((ROW()-6)&lt;=$Q$3,INDEX(LINEST(AH343:AH402,AI343:AT402,TRUE,TRUE),1,8),"")</f>
        <v/>
      </c>
      <c r="BI402" s="9">
        <f>IF((ROW()-6)&lt;=$Q$3,INDEX(LINEST(AH343:AH402,AI343:AT402,TRUE,TRUE),1,7),"")</f>
        <v/>
      </c>
      <c r="BJ402" s="9">
        <f>IF((ROW()-6)&lt;=$Q$3,INDEX(LINEST(AH343:AH402,AI343:AT402,TRUE,TRUE),1,6),"")</f>
        <v/>
      </c>
      <c r="BK402" s="9">
        <f>IF((ROW()-6)&lt;=$Q$3,INDEX(LINEST(AH343:AH402,AI343:AT402,TRUE,TRUE),1,5),"")</f>
        <v/>
      </c>
      <c r="BL402" s="9">
        <f>IF((ROW()-6)&lt;=$Q$3,INDEX(LINEST(AH343:AH402,AI343:AT402,TRUE,TRUE),1,4),"")</f>
        <v/>
      </c>
      <c r="BM402" s="9">
        <f>IF((ROW()-6)&lt;=$Q$3,INDEX(LINEST(AH343:AH402,AI343:AT402,TRUE,TRUE),1,3),"")</f>
        <v/>
      </c>
      <c r="BN402" s="9">
        <f>IF((ROW()-6)&lt;=$Q$3,INDEX(LINEST(AH343:AH402,AI343:AT402,TRUE,TRUE),1,2),"")</f>
        <v/>
      </c>
      <c r="BO402" s="9">
        <f>IF((ROW()-6)&lt;=$Q$3,INDEX(LINEST(AH343:AH402,AI343:AT402,TRUE,TRUE),1,1),"")</f>
        <v/>
      </c>
      <c r="BP402" s="10">
        <f>IF((ROW()-6)&lt;=$Q$3,INDEX(LINEST(AH343:AH402,AI343:AT402,TRUE,TRUE),3,1),"")</f>
        <v/>
      </c>
      <c r="BR402" s="9">
        <f>IF(AND((ROW()-6)&lt;=$Q$3,ISNUMBER(BC401)),BC401/$Q$4+BD401*AI402+BE401*AJ402+BF401*AK402+BG401*AL402+BH401*AM402+BI401*AN402+BJ401*AO402+BK401*AP402+BL401*AQ402+BM401*AR402+BN401*AS402+BO401*AT402,"")</f>
        <v/>
      </c>
      <c r="BS402">
        <f>IF(ISNUMBER(BR402),AVERAGE(AH342:AH401),"")</f>
        <v/>
      </c>
      <c r="BT402">
        <f>IF(ISNUMBER(BR402),(AH402-BR402)^2,"")</f>
        <v/>
      </c>
      <c r="BU402">
        <f>IF(ISNUMBER(BR402),AH402^2,"")</f>
        <v/>
      </c>
      <c r="BV402">
        <f>IF(ISNUMBER(BR402),(AH402-BS402)^2,"")</f>
        <v/>
      </c>
    </row>
    <row r="403">
      <c r="O403">
        <f>IF($R403="","",CHOOSE($Q$2,YEAR(R403)*12+MONTH(R403),INT((R403-2)/7),YEAR(R403)*4+ROUNDUP(MONTH(R403)/3)))</f>
        <v/>
      </c>
      <c r="P403">
        <f>IF($R403="","",IF($R404="",1,IF(O403&lt;&gt;O404,1,0)))</f>
        <v/>
      </c>
      <c r="Q403">
        <f>IF(P403=1,SUM($P$7:P403),"")</f>
        <v/>
      </c>
      <c r="R403">
        <f>IF($A403="","",IF(ISNUMBER($A403),$A403,IFERROR(DATEVALUE($A403),NA())))</f>
        <v/>
      </c>
      <c r="S403" s="7">
        <f>IFERROR(INDEX($R$7:$R$60000,MATCH(ROW()-6,$Q$7:$Q$60000,0)),"")</f>
        <v/>
      </c>
      <c r="T403">
        <f>IFERROR(INDEX($B$7:$B$60000,MATCH(ROW()-6,$Q$7:$Q$60000,0)),"")</f>
        <v/>
      </c>
      <c r="U403">
        <f>IFERROR(INDEX($C$7:$C$60000,MATCH(ROW()-6,$Q$7:$Q$60000,0)),"")</f>
        <v/>
      </c>
      <c r="V403">
        <f>IFERROR(INDEX($D$7:$D$60000,MATCH(ROW()-6,$Q$7:$Q$60000,0)),"")</f>
        <v/>
      </c>
      <c r="W403">
        <f>IFERROR(INDEX($E$7:$E$60000,MATCH(ROW()-6,$Q$7:$Q$60000,0)),"")</f>
        <v/>
      </c>
      <c r="X403">
        <f>IFERROR(INDEX($F$7:$F$60000,MATCH(ROW()-6,$Q$7:$Q$60000,0)),"")</f>
        <v/>
      </c>
      <c r="Y403">
        <f>IFERROR(INDEX($G$7:$G$60000,MATCH(ROW()-6,$Q$7:$Q$60000,0)),"")</f>
        <v/>
      </c>
      <c r="Z403">
        <f>IFERROR(INDEX($H$7:$H$60000,MATCH(ROW()-6,$Q$7:$Q$60000,0)),"")</f>
        <v/>
      </c>
      <c r="AA403">
        <f>IFERROR(INDEX($I$7:$I$60000,MATCH(ROW()-6,$Q$7:$Q$60000,0)),"")</f>
        <v/>
      </c>
      <c r="AB403">
        <f>IFERROR(INDEX($J$7:$J$60000,MATCH(ROW()-6,$Q$7:$Q$60000,0)),"")</f>
        <v/>
      </c>
      <c r="AC403">
        <f>IFERROR(INDEX($K$7:$K$60000,MATCH(ROW()-6,$Q$7:$Q$60000,0)),"")</f>
        <v/>
      </c>
      <c r="AD403">
        <f>IFERROR(INDEX($L$7:$L$60000,MATCH(ROW()-6,$Q$7:$Q$60000,0)),"")</f>
        <v/>
      </c>
      <c r="AE403">
        <f>IFERROR(INDEX($M$7:$M$60000,MATCH(ROW()-6,$Q$7:$Q$60000,0)),"")</f>
        <v/>
      </c>
      <c r="AF403">
        <f>IFERROR(INDEX($N$7:$N$60000,MATCH(ROW()-6,$Q$7:$Q$60000,0)),"")</f>
        <v/>
      </c>
      <c r="AH403" s="9">
        <f>IF(OR($S403="",$S402=""),"",LN($T403/$T402))</f>
        <v/>
      </c>
      <c r="AI403" s="9">
        <f>IF(OR($S403="",$S402=""),"",$C$2*LN(U403/U402))</f>
        <v/>
      </c>
      <c r="AJ403" s="9">
        <f>IF(OR($S403="",$S402=""),"",$D$2*(V403-V402))</f>
        <v/>
      </c>
      <c r="AK403" s="9">
        <f>IF(OR($S403="",$S402=""),"",$E$2*(W403-W402))</f>
        <v/>
      </c>
      <c r="AL403" s="9">
        <f>IF(OR($S403="",$S402=""),"",$F$2*LN(X403/X402))</f>
        <v/>
      </c>
      <c r="AM403" s="9">
        <f>IF(OR($S403="",$S402=""),"",$G$2*(Y403-Y402))</f>
        <v/>
      </c>
      <c r="AN403" s="9">
        <f>IF(OR($S403="",$S402=""),"",$H$2*LN(Z403/Z402))</f>
        <v/>
      </c>
      <c r="AO403" s="9">
        <f>IF(OR($S403="",$S402=""),"",$I$2*(AA403-AA402))</f>
        <v/>
      </c>
      <c r="AP403" s="9">
        <f>IF(OR($S403="",$S402=""),"",$J$2*LN(AB403/AB402))</f>
        <v/>
      </c>
      <c r="AQ403" s="9">
        <f>IF(OR($S403="",$S402=""),"",$K$2*(AC403-AC402))</f>
        <v/>
      </c>
      <c r="AR403" s="9">
        <f>IF(OR($S403="",$S402=""),"",$L$2*LN(AD403/AD402))</f>
        <v/>
      </c>
      <c r="AS403" s="9">
        <f>IF(OR($S403="",$S402=""),"",$M$2*LN(AE403/AE402))</f>
        <v/>
      </c>
      <c r="AT403" s="9">
        <f>IF(OR($S403="",$S402=""),"",$N$2*LN(AF403/AF402))</f>
        <v/>
      </c>
      <c r="AV403" s="9">
        <f>IF($AH403="","",$AY$16+$AY$4*AI403+$AY$5*AJ403+$AY$6*AK403+$AY$7*AL403+$AY$8*AM403+$AY$9*AN403+$AY$10*AO403+$AY$11*AP403+$AY$12*AQ403+$AY$13*AR403+$AY$14*AS403+$AY$15*AT403)</f>
        <v/>
      </c>
      <c r="BC403" s="10">
        <f>IF((ROW()-6)&lt;=$Q$3,INDEX(LINEST(AH344:AH403,AI344:AT403,TRUE,TRUE),1,13)*$Q$4,"")</f>
        <v/>
      </c>
      <c r="BD403" s="9">
        <f>IF((ROW()-6)&lt;=$Q$3,INDEX(LINEST(AH344:AH403,AI344:AT403,TRUE,TRUE),1,12),"")</f>
        <v/>
      </c>
      <c r="BE403" s="9">
        <f>IF((ROW()-6)&lt;=$Q$3,INDEX(LINEST(AH344:AH403,AI344:AT403,TRUE,TRUE),1,11),"")</f>
        <v/>
      </c>
      <c r="BF403" s="9">
        <f>IF((ROW()-6)&lt;=$Q$3,INDEX(LINEST(AH344:AH403,AI344:AT403,TRUE,TRUE),1,10),"")</f>
        <v/>
      </c>
      <c r="BG403" s="9">
        <f>IF((ROW()-6)&lt;=$Q$3,INDEX(LINEST(AH344:AH403,AI344:AT403,TRUE,TRUE),1,9),"")</f>
        <v/>
      </c>
      <c r="BH403" s="9">
        <f>IF((ROW()-6)&lt;=$Q$3,INDEX(LINEST(AH344:AH403,AI344:AT403,TRUE,TRUE),1,8),"")</f>
        <v/>
      </c>
      <c r="BI403" s="9">
        <f>IF((ROW()-6)&lt;=$Q$3,INDEX(LINEST(AH344:AH403,AI344:AT403,TRUE,TRUE),1,7),"")</f>
        <v/>
      </c>
      <c r="BJ403" s="9">
        <f>IF((ROW()-6)&lt;=$Q$3,INDEX(LINEST(AH344:AH403,AI344:AT403,TRUE,TRUE),1,6),"")</f>
        <v/>
      </c>
      <c r="BK403" s="9">
        <f>IF((ROW()-6)&lt;=$Q$3,INDEX(LINEST(AH344:AH403,AI344:AT403,TRUE,TRUE),1,5),"")</f>
        <v/>
      </c>
      <c r="BL403" s="9">
        <f>IF((ROW()-6)&lt;=$Q$3,INDEX(LINEST(AH344:AH403,AI344:AT403,TRUE,TRUE),1,4),"")</f>
        <v/>
      </c>
      <c r="BM403" s="9">
        <f>IF((ROW()-6)&lt;=$Q$3,INDEX(LINEST(AH344:AH403,AI344:AT403,TRUE,TRUE),1,3),"")</f>
        <v/>
      </c>
      <c r="BN403" s="9">
        <f>IF((ROW()-6)&lt;=$Q$3,INDEX(LINEST(AH344:AH403,AI344:AT403,TRUE,TRUE),1,2),"")</f>
        <v/>
      </c>
      <c r="BO403" s="9">
        <f>IF((ROW()-6)&lt;=$Q$3,INDEX(LINEST(AH344:AH403,AI344:AT403,TRUE,TRUE),1,1),"")</f>
        <v/>
      </c>
      <c r="BP403" s="10">
        <f>IF((ROW()-6)&lt;=$Q$3,INDEX(LINEST(AH344:AH403,AI344:AT403,TRUE,TRUE),3,1),"")</f>
        <v/>
      </c>
      <c r="BR403" s="9">
        <f>IF(AND((ROW()-6)&lt;=$Q$3,ISNUMBER(BC402)),BC402/$Q$4+BD402*AI403+BE402*AJ403+BF402*AK403+BG402*AL403+BH402*AM403+BI402*AN403+BJ402*AO403+BK402*AP403+BL402*AQ403+BM402*AR403+BN402*AS403+BO402*AT403,"")</f>
        <v/>
      </c>
      <c r="BS403">
        <f>IF(ISNUMBER(BR403),AVERAGE(AH343:AH402),"")</f>
        <v/>
      </c>
      <c r="BT403">
        <f>IF(ISNUMBER(BR403),(AH403-BR403)^2,"")</f>
        <v/>
      </c>
      <c r="BU403">
        <f>IF(ISNUMBER(BR403),AH403^2,"")</f>
        <v/>
      </c>
      <c r="BV403">
        <f>IF(ISNUMBER(BR403),(AH403-BS403)^2,"")</f>
        <v/>
      </c>
    </row>
    <row r="404">
      <c r="O404">
        <f>IF($R404="","",CHOOSE($Q$2,YEAR(R404)*12+MONTH(R404),INT((R404-2)/7),YEAR(R404)*4+ROUNDUP(MONTH(R404)/3)))</f>
        <v/>
      </c>
      <c r="P404">
        <f>IF($R404="","",IF($R405="",1,IF(O404&lt;&gt;O405,1,0)))</f>
        <v/>
      </c>
      <c r="Q404">
        <f>IF(P404=1,SUM($P$7:P404),"")</f>
        <v/>
      </c>
      <c r="R404">
        <f>IF($A404="","",IF(ISNUMBER($A404),$A404,IFERROR(DATEVALUE($A404),NA())))</f>
        <v/>
      </c>
      <c r="S404" s="7">
        <f>IFERROR(INDEX($R$7:$R$60000,MATCH(ROW()-6,$Q$7:$Q$60000,0)),"")</f>
        <v/>
      </c>
      <c r="T404">
        <f>IFERROR(INDEX($B$7:$B$60000,MATCH(ROW()-6,$Q$7:$Q$60000,0)),"")</f>
        <v/>
      </c>
      <c r="U404">
        <f>IFERROR(INDEX($C$7:$C$60000,MATCH(ROW()-6,$Q$7:$Q$60000,0)),"")</f>
        <v/>
      </c>
      <c r="V404">
        <f>IFERROR(INDEX($D$7:$D$60000,MATCH(ROW()-6,$Q$7:$Q$60000,0)),"")</f>
        <v/>
      </c>
      <c r="W404">
        <f>IFERROR(INDEX($E$7:$E$60000,MATCH(ROW()-6,$Q$7:$Q$60000,0)),"")</f>
        <v/>
      </c>
      <c r="X404">
        <f>IFERROR(INDEX($F$7:$F$60000,MATCH(ROW()-6,$Q$7:$Q$60000,0)),"")</f>
        <v/>
      </c>
      <c r="Y404">
        <f>IFERROR(INDEX($G$7:$G$60000,MATCH(ROW()-6,$Q$7:$Q$60000,0)),"")</f>
        <v/>
      </c>
      <c r="Z404">
        <f>IFERROR(INDEX($H$7:$H$60000,MATCH(ROW()-6,$Q$7:$Q$60000,0)),"")</f>
        <v/>
      </c>
      <c r="AA404">
        <f>IFERROR(INDEX($I$7:$I$60000,MATCH(ROW()-6,$Q$7:$Q$60000,0)),"")</f>
        <v/>
      </c>
      <c r="AB404">
        <f>IFERROR(INDEX($J$7:$J$60000,MATCH(ROW()-6,$Q$7:$Q$60000,0)),"")</f>
        <v/>
      </c>
      <c r="AC404">
        <f>IFERROR(INDEX($K$7:$K$60000,MATCH(ROW()-6,$Q$7:$Q$60000,0)),"")</f>
        <v/>
      </c>
      <c r="AD404">
        <f>IFERROR(INDEX($L$7:$L$60000,MATCH(ROW()-6,$Q$7:$Q$60000,0)),"")</f>
        <v/>
      </c>
      <c r="AE404">
        <f>IFERROR(INDEX($M$7:$M$60000,MATCH(ROW()-6,$Q$7:$Q$60000,0)),"")</f>
        <v/>
      </c>
      <c r="AF404">
        <f>IFERROR(INDEX($N$7:$N$60000,MATCH(ROW()-6,$Q$7:$Q$60000,0)),"")</f>
        <v/>
      </c>
      <c r="AH404" s="9">
        <f>IF(OR($S404="",$S403=""),"",LN($T404/$T403))</f>
        <v/>
      </c>
      <c r="AI404" s="9">
        <f>IF(OR($S404="",$S403=""),"",$C$2*LN(U404/U403))</f>
        <v/>
      </c>
      <c r="AJ404" s="9">
        <f>IF(OR($S404="",$S403=""),"",$D$2*(V404-V403))</f>
        <v/>
      </c>
      <c r="AK404" s="9">
        <f>IF(OR($S404="",$S403=""),"",$E$2*(W404-W403))</f>
        <v/>
      </c>
      <c r="AL404" s="9">
        <f>IF(OR($S404="",$S403=""),"",$F$2*LN(X404/X403))</f>
        <v/>
      </c>
      <c r="AM404" s="9">
        <f>IF(OR($S404="",$S403=""),"",$G$2*(Y404-Y403))</f>
        <v/>
      </c>
      <c r="AN404" s="9">
        <f>IF(OR($S404="",$S403=""),"",$H$2*LN(Z404/Z403))</f>
        <v/>
      </c>
      <c r="AO404" s="9">
        <f>IF(OR($S404="",$S403=""),"",$I$2*(AA404-AA403))</f>
        <v/>
      </c>
      <c r="AP404" s="9">
        <f>IF(OR($S404="",$S403=""),"",$J$2*LN(AB404/AB403))</f>
        <v/>
      </c>
      <c r="AQ404" s="9">
        <f>IF(OR($S404="",$S403=""),"",$K$2*(AC404-AC403))</f>
        <v/>
      </c>
      <c r="AR404" s="9">
        <f>IF(OR($S404="",$S403=""),"",$L$2*LN(AD404/AD403))</f>
        <v/>
      </c>
      <c r="AS404" s="9">
        <f>IF(OR($S404="",$S403=""),"",$M$2*LN(AE404/AE403))</f>
        <v/>
      </c>
      <c r="AT404" s="9">
        <f>IF(OR($S404="",$S403=""),"",$N$2*LN(AF404/AF403))</f>
        <v/>
      </c>
      <c r="AV404" s="9">
        <f>IF($AH404="","",$AY$16+$AY$4*AI404+$AY$5*AJ404+$AY$6*AK404+$AY$7*AL404+$AY$8*AM404+$AY$9*AN404+$AY$10*AO404+$AY$11*AP404+$AY$12*AQ404+$AY$13*AR404+$AY$14*AS404+$AY$15*AT404)</f>
        <v/>
      </c>
      <c r="BC404" s="10">
        <f>IF((ROW()-6)&lt;=$Q$3,INDEX(LINEST(AH345:AH404,AI345:AT404,TRUE,TRUE),1,13)*$Q$4,"")</f>
        <v/>
      </c>
      <c r="BD404" s="9">
        <f>IF((ROW()-6)&lt;=$Q$3,INDEX(LINEST(AH345:AH404,AI345:AT404,TRUE,TRUE),1,12),"")</f>
        <v/>
      </c>
      <c r="BE404" s="9">
        <f>IF((ROW()-6)&lt;=$Q$3,INDEX(LINEST(AH345:AH404,AI345:AT404,TRUE,TRUE),1,11),"")</f>
        <v/>
      </c>
      <c r="BF404" s="9">
        <f>IF((ROW()-6)&lt;=$Q$3,INDEX(LINEST(AH345:AH404,AI345:AT404,TRUE,TRUE),1,10),"")</f>
        <v/>
      </c>
      <c r="BG404" s="9">
        <f>IF((ROW()-6)&lt;=$Q$3,INDEX(LINEST(AH345:AH404,AI345:AT404,TRUE,TRUE),1,9),"")</f>
        <v/>
      </c>
      <c r="BH404" s="9">
        <f>IF((ROW()-6)&lt;=$Q$3,INDEX(LINEST(AH345:AH404,AI345:AT404,TRUE,TRUE),1,8),"")</f>
        <v/>
      </c>
      <c r="BI404" s="9">
        <f>IF((ROW()-6)&lt;=$Q$3,INDEX(LINEST(AH345:AH404,AI345:AT404,TRUE,TRUE),1,7),"")</f>
        <v/>
      </c>
      <c r="BJ404" s="9">
        <f>IF((ROW()-6)&lt;=$Q$3,INDEX(LINEST(AH345:AH404,AI345:AT404,TRUE,TRUE),1,6),"")</f>
        <v/>
      </c>
      <c r="BK404" s="9">
        <f>IF((ROW()-6)&lt;=$Q$3,INDEX(LINEST(AH345:AH404,AI345:AT404,TRUE,TRUE),1,5),"")</f>
        <v/>
      </c>
      <c r="BL404" s="9">
        <f>IF((ROW()-6)&lt;=$Q$3,INDEX(LINEST(AH345:AH404,AI345:AT404,TRUE,TRUE),1,4),"")</f>
        <v/>
      </c>
      <c r="BM404" s="9">
        <f>IF((ROW()-6)&lt;=$Q$3,INDEX(LINEST(AH345:AH404,AI345:AT404,TRUE,TRUE),1,3),"")</f>
        <v/>
      </c>
      <c r="BN404" s="9">
        <f>IF((ROW()-6)&lt;=$Q$3,INDEX(LINEST(AH345:AH404,AI345:AT404,TRUE,TRUE),1,2),"")</f>
        <v/>
      </c>
      <c r="BO404" s="9">
        <f>IF((ROW()-6)&lt;=$Q$3,INDEX(LINEST(AH345:AH404,AI345:AT404,TRUE,TRUE),1,1),"")</f>
        <v/>
      </c>
      <c r="BP404" s="10">
        <f>IF((ROW()-6)&lt;=$Q$3,INDEX(LINEST(AH345:AH404,AI345:AT404,TRUE,TRUE),3,1),"")</f>
        <v/>
      </c>
      <c r="BR404" s="9">
        <f>IF(AND((ROW()-6)&lt;=$Q$3,ISNUMBER(BC403)),BC403/$Q$4+BD403*AI404+BE403*AJ404+BF403*AK404+BG403*AL404+BH403*AM404+BI403*AN404+BJ403*AO404+BK403*AP404+BL403*AQ404+BM403*AR404+BN403*AS404+BO403*AT404,"")</f>
        <v/>
      </c>
      <c r="BS404">
        <f>IF(ISNUMBER(BR404),AVERAGE(AH344:AH403),"")</f>
        <v/>
      </c>
      <c r="BT404">
        <f>IF(ISNUMBER(BR404),(AH404-BR404)^2,"")</f>
        <v/>
      </c>
      <c r="BU404">
        <f>IF(ISNUMBER(BR404),AH404^2,"")</f>
        <v/>
      </c>
      <c r="BV404">
        <f>IF(ISNUMBER(BR404),(AH404-BS404)^2,"")</f>
        <v/>
      </c>
    </row>
    <row r="405">
      <c r="O405">
        <f>IF($R405="","",CHOOSE($Q$2,YEAR(R405)*12+MONTH(R405),INT((R405-2)/7),YEAR(R405)*4+ROUNDUP(MONTH(R405)/3)))</f>
        <v/>
      </c>
      <c r="P405">
        <f>IF($R405="","",IF($R406="",1,IF(O405&lt;&gt;O406,1,0)))</f>
        <v/>
      </c>
      <c r="Q405">
        <f>IF(P405=1,SUM($P$7:P405),"")</f>
        <v/>
      </c>
      <c r="R405">
        <f>IF($A405="","",IF(ISNUMBER($A405),$A405,IFERROR(DATEVALUE($A405),NA())))</f>
        <v/>
      </c>
      <c r="S405" s="7">
        <f>IFERROR(INDEX($R$7:$R$60000,MATCH(ROW()-6,$Q$7:$Q$60000,0)),"")</f>
        <v/>
      </c>
      <c r="T405">
        <f>IFERROR(INDEX($B$7:$B$60000,MATCH(ROW()-6,$Q$7:$Q$60000,0)),"")</f>
        <v/>
      </c>
      <c r="U405">
        <f>IFERROR(INDEX($C$7:$C$60000,MATCH(ROW()-6,$Q$7:$Q$60000,0)),"")</f>
        <v/>
      </c>
      <c r="V405">
        <f>IFERROR(INDEX($D$7:$D$60000,MATCH(ROW()-6,$Q$7:$Q$60000,0)),"")</f>
        <v/>
      </c>
      <c r="W405">
        <f>IFERROR(INDEX($E$7:$E$60000,MATCH(ROW()-6,$Q$7:$Q$60000,0)),"")</f>
        <v/>
      </c>
      <c r="X405">
        <f>IFERROR(INDEX($F$7:$F$60000,MATCH(ROW()-6,$Q$7:$Q$60000,0)),"")</f>
        <v/>
      </c>
      <c r="Y405">
        <f>IFERROR(INDEX($G$7:$G$60000,MATCH(ROW()-6,$Q$7:$Q$60000,0)),"")</f>
        <v/>
      </c>
      <c r="Z405">
        <f>IFERROR(INDEX($H$7:$H$60000,MATCH(ROW()-6,$Q$7:$Q$60000,0)),"")</f>
        <v/>
      </c>
      <c r="AA405">
        <f>IFERROR(INDEX($I$7:$I$60000,MATCH(ROW()-6,$Q$7:$Q$60000,0)),"")</f>
        <v/>
      </c>
      <c r="AB405">
        <f>IFERROR(INDEX($J$7:$J$60000,MATCH(ROW()-6,$Q$7:$Q$60000,0)),"")</f>
        <v/>
      </c>
      <c r="AC405">
        <f>IFERROR(INDEX($K$7:$K$60000,MATCH(ROW()-6,$Q$7:$Q$60000,0)),"")</f>
        <v/>
      </c>
      <c r="AD405">
        <f>IFERROR(INDEX($L$7:$L$60000,MATCH(ROW()-6,$Q$7:$Q$60000,0)),"")</f>
        <v/>
      </c>
      <c r="AE405">
        <f>IFERROR(INDEX($M$7:$M$60000,MATCH(ROW()-6,$Q$7:$Q$60000,0)),"")</f>
        <v/>
      </c>
      <c r="AF405">
        <f>IFERROR(INDEX($N$7:$N$60000,MATCH(ROW()-6,$Q$7:$Q$60000,0)),"")</f>
        <v/>
      </c>
      <c r="AH405" s="9">
        <f>IF(OR($S405="",$S404=""),"",LN($T405/$T404))</f>
        <v/>
      </c>
      <c r="AI405" s="9">
        <f>IF(OR($S405="",$S404=""),"",$C$2*LN(U405/U404))</f>
        <v/>
      </c>
      <c r="AJ405" s="9">
        <f>IF(OR($S405="",$S404=""),"",$D$2*(V405-V404))</f>
        <v/>
      </c>
      <c r="AK405" s="9">
        <f>IF(OR($S405="",$S404=""),"",$E$2*(W405-W404))</f>
        <v/>
      </c>
      <c r="AL405" s="9">
        <f>IF(OR($S405="",$S404=""),"",$F$2*LN(X405/X404))</f>
        <v/>
      </c>
      <c r="AM405" s="9">
        <f>IF(OR($S405="",$S404=""),"",$G$2*(Y405-Y404))</f>
        <v/>
      </c>
      <c r="AN405" s="9">
        <f>IF(OR($S405="",$S404=""),"",$H$2*LN(Z405/Z404))</f>
        <v/>
      </c>
      <c r="AO405" s="9">
        <f>IF(OR($S405="",$S404=""),"",$I$2*(AA405-AA404))</f>
        <v/>
      </c>
      <c r="AP405" s="9">
        <f>IF(OR($S405="",$S404=""),"",$J$2*LN(AB405/AB404))</f>
        <v/>
      </c>
      <c r="AQ405" s="9">
        <f>IF(OR($S405="",$S404=""),"",$K$2*(AC405-AC404))</f>
        <v/>
      </c>
      <c r="AR405" s="9">
        <f>IF(OR($S405="",$S404=""),"",$L$2*LN(AD405/AD404))</f>
        <v/>
      </c>
      <c r="AS405" s="9">
        <f>IF(OR($S405="",$S404=""),"",$M$2*LN(AE405/AE404))</f>
        <v/>
      </c>
      <c r="AT405" s="9">
        <f>IF(OR($S405="",$S404=""),"",$N$2*LN(AF405/AF404))</f>
        <v/>
      </c>
      <c r="AV405" s="9">
        <f>IF($AH405="","",$AY$16+$AY$4*AI405+$AY$5*AJ405+$AY$6*AK405+$AY$7*AL405+$AY$8*AM405+$AY$9*AN405+$AY$10*AO405+$AY$11*AP405+$AY$12*AQ405+$AY$13*AR405+$AY$14*AS405+$AY$15*AT405)</f>
        <v/>
      </c>
      <c r="BC405" s="10">
        <f>IF((ROW()-6)&lt;=$Q$3,INDEX(LINEST(AH346:AH405,AI346:AT405,TRUE,TRUE),1,13)*$Q$4,"")</f>
        <v/>
      </c>
      <c r="BD405" s="9">
        <f>IF((ROW()-6)&lt;=$Q$3,INDEX(LINEST(AH346:AH405,AI346:AT405,TRUE,TRUE),1,12),"")</f>
        <v/>
      </c>
      <c r="BE405" s="9">
        <f>IF((ROW()-6)&lt;=$Q$3,INDEX(LINEST(AH346:AH405,AI346:AT405,TRUE,TRUE),1,11),"")</f>
        <v/>
      </c>
      <c r="BF405" s="9">
        <f>IF((ROW()-6)&lt;=$Q$3,INDEX(LINEST(AH346:AH405,AI346:AT405,TRUE,TRUE),1,10),"")</f>
        <v/>
      </c>
      <c r="BG405" s="9">
        <f>IF((ROW()-6)&lt;=$Q$3,INDEX(LINEST(AH346:AH405,AI346:AT405,TRUE,TRUE),1,9),"")</f>
        <v/>
      </c>
      <c r="BH405" s="9">
        <f>IF((ROW()-6)&lt;=$Q$3,INDEX(LINEST(AH346:AH405,AI346:AT405,TRUE,TRUE),1,8),"")</f>
        <v/>
      </c>
      <c r="BI405" s="9">
        <f>IF((ROW()-6)&lt;=$Q$3,INDEX(LINEST(AH346:AH405,AI346:AT405,TRUE,TRUE),1,7),"")</f>
        <v/>
      </c>
      <c r="BJ405" s="9">
        <f>IF((ROW()-6)&lt;=$Q$3,INDEX(LINEST(AH346:AH405,AI346:AT405,TRUE,TRUE),1,6),"")</f>
        <v/>
      </c>
      <c r="BK405" s="9">
        <f>IF((ROW()-6)&lt;=$Q$3,INDEX(LINEST(AH346:AH405,AI346:AT405,TRUE,TRUE),1,5),"")</f>
        <v/>
      </c>
      <c r="BL405" s="9">
        <f>IF((ROW()-6)&lt;=$Q$3,INDEX(LINEST(AH346:AH405,AI346:AT405,TRUE,TRUE),1,4),"")</f>
        <v/>
      </c>
      <c r="BM405" s="9">
        <f>IF((ROW()-6)&lt;=$Q$3,INDEX(LINEST(AH346:AH405,AI346:AT405,TRUE,TRUE),1,3),"")</f>
        <v/>
      </c>
      <c r="BN405" s="9">
        <f>IF((ROW()-6)&lt;=$Q$3,INDEX(LINEST(AH346:AH405,AI346:AT405,TRUE,TRUE),1,2),"")</f>
        <v/>
      </c>
      <c r="BO405" s="9">
        <f>IF((ROW()-6)&lt;=$Q$3,INDEX(LINEST(AH346:AH405,AI346:AT405,TRUE,TRUE),1,1),"")</f>
        <v/>
      </c>
      <c r="BP405" s="10">
        <f>IF((ROW()-6)&lt;=$Q$3,INDEX(LINEST(AH346:AH405,AI346:AT405,TRUE,TRUE),3,1),"")</f>
        <v/>
      </c>
      <c r="BR405" s="9">
        <f>IF(AND((ROW()-6)&lt;=$Q$3,ISNUMBER(BC404)),BC404/$Q$4+BD404*AI405+BE404*AJ405+BF404*AK405+BG404*AL405+BH404*AM405+BI404*AN405+BJ404*AO405+BK404*AP405+BL404*AQ405+BM404*AR405+BN404*AS405+BO404*AT405,"")</f>
        <v/>
      </c>
      <c r="BS405">
        <f>IF(ISNUMBER(BR405),AVERAGE(AH345:AH404),"")</f>
        <v/>
      </c>
      <c r="BT405">
        <f>IF(ISNUMBER(BR405),(AH405-BR405)^2,"")</f>
        <v/>
      </c>
      <c r="BU405">
        <f>IF(ISNUMBER(BR405),AH405^2,"")</f>
        <v/>
      </c>
      <c r="BV405">
        <f>IF(ISNUMBER(BR405),(AH405-BS405)^2,"")</f>
        <v/>
      </c>
    </row>
    <row r="406">
      <c r="O406">
        <f>IF($R406="","",CHOOSE($Q$2,YEAR(R406)*12+MONTH(R406),INT((R406-2)/7),YEAR(R406)*4+ROUNDUP(MONTH(R406)/3)))</f>
        <v/>
      </c>
      <c r="P406">
        <f>IF($R406="","",IF($R407="",1,IF(O406&lt;&gt;O407,1,0)))</f>
        <v/>
      </c>
      <c r="Q406">
        <f>IF(P406=1,SUM($P$7:P406),"")</f>
        <v/>
      </c>
      <c r="R406">
        <f>IF($A406="","",IF(ISNUMBER($A406),$A406,IFERROR(DATEVALUE($A406),NA())))</f>
        <v/>
      </c>
      <c r="S406" s="7">
        <f>IFERROR(INDEX($R$7:$R$60000,MATCH(ROW()-6,$Q$7:$Q$60000,0)),"")</f>
        <v/>
      </c>
      <c r="T406">
        <f>IFERROR(INDEX($B$7:$B$60000,MATCH(ROW()-6,$Q$7:$Q$60000,0)),"")</f>
        <v/>
      </c>
      <c r="U406">
        <f>IFERROR(INDEX($C$7:$C$60000,MATCH(ROW()-6,$Q$7:$Q$60000,0)),"")</f>
        <v/>
      </c>
      <c r="V406">
        <f>IFERROR(INDEX($D$7:$D$60000,MATCH(ROW()-6,$Q$7:$Q$60000,0)),"")</f>
        <v/>
      </c>
      <c r="W406">
        <f>IFERROR(INDEX($E$7:$E$60000,MATCH(ROW()-6,$Q$7:$Q$60000,0)),"")</f>
        <v/>
      </c>
      <c r="X406">
        <f>IFERROR(INDEX($F$7:$F$60000,MATCH(ROW()-6,$Q$7:$Q$60000,0)),"")</f>
        <v/>
      </c>
      <c r="Y406">
        <f>IFERROR(INDEX($G$7:$G$60000,MATCH(ROW()-6,$Q$7:$Q$60000,0)),"")</f>
        <v/>
      </c>
      <c r="Z406">
        <f>IFERROR(INDEX($H$7:$H$60000,MATCH(ROW()-6,$Q$7:$Q$60000,0)),"")</f>
        <v/>
      </c>
      <c r="AA406">
        <f>IFERROR(INDEX($I$7:$I$60000,MATCH(ROW()-6,$Q$7:$Q$60000,0)),"")</f>
        <v/>
      </c>
      <c r="AB406">
        <f>IFERROR(INDEX($J$7:$J$60000,MATCH(ROW()-6,$Q$7:$Q$60000,0)),"")</f>
        <v/>
      </c>
      <c r="AC406">
        <f>IFERROR(INDEX($K$7:$K$60000,MATCH(ROW()-6,$Q$7:$Q$60000,0)),"")</f>
        <v/>
      </c>
      <c r="AD406">
        <f>IFERROR(INDEX($L$7:$L$60000,MATCH(ROW()-6,$Q$7:$Q$60000,0)),"")</f>
        <v/>
      </c>
      <c r="AE406">
        <f>IFERROR(INDEX($M$7:$M$60000,MATCH(ROW()-6,$Q$7:$Q$60000,0)),"")</f>
        <v/>
      </c>
      <c r="AF406">
        <f>IFERROR(INDEX($N$7:$N$60000,MATCH(ROW()-6,$Q$7:$Q$60000,0)),"")</f>
        <v/>
      </c>
      <c r="AH406" s="9">
        <f>IF(OR($S406="",$S405=""),"",LN($T406/$T405))</f>
        <v/>
      </c>
      <c r="AI406" s="9">
        <f>IF(OR($S406="",$S405=""),"",$C$2*LN(U406/U405))</f>
        <v/>
      </c>
      <c r="AJ406" s="9">
        <f>IF(OR($S406="",$S405=""),"",$D$2*(V406-V405))</f>
        <v/>
      </c>
      <c r="AK406" s="9">
        <f>IF(OR($S406="",$S405=""),"",$E$2*(W406-W405))</f>
        <v/>
      </c>
      <c r="AL406" s="9">
        <f>IF(OR($S406="",$S405=""),"",$F$2*LN(X406/X405))</f>
        <v/>
      </c>
      <c r="AM406" s="9">
        <f>IF(OR($S406="",$S405=""),"",$G$2*(Y406-Y405))</f>
        <v/>
      </c>
      <c r="AN406" s="9">
        <f>IF(OR($S406="",$S405=""),"",$H$2*LN(Z406/Z405))</f>
        <v/>
      </c>
      <c r="AO406" s="9">
        <f>IF(OR($S406="",$S405=""),"",$I$2*(AA406-AA405))</f>
        <v/>
      </c>
      <c r="AP406" s="9">
        <f>IF(OR($S406="",$S405=""),"",$J$2*LN(AB406/AB405))</f>
        <v/>
      </c>
      <c r="AQ406" s="9">
        <f>IF(OR($S406="",$S405=""),"",$K$2*(AC406-AC405))</f>
        <v/>
      </c>
      <c r="AR406" s="9">
        <f>IF(OR($S406="",$S405=""),"",$L$2*LN(AD406/AD405))</f>
        <v/>
      </c>
      <c r="AS406" s="9">
        <f>IF(OR($S406="",$S405=""),"",$M$2*LN(AE406/AE405))</f>
        <v/>
      </c>
      <c r="AT406" s="9">
        <f>IF(OR($S406="",$S405=""),"",$N$2*LN(AF406/AF405))</f>
        <v/>
      </c>
      <c r="AV406" s="9">
        <f>IF($AH406="","",$AY$16+$AY$4*AI406+$AY$5*AJ406+$AY$6*AK406+$AY$7*AL406+$AY$8*AM406+$AY$9*AN406+$AY$10*AO406+$AY$11*AP406+$AY$12*AQ406+$AY$13*AR406+$AY$14*AS406+$AY$15*AT406)</f>
        <v/>
      </c>
      <c r="BC406" s="10">
        <f>IF((ROW()-6)&lt;=$Q$3,INDEX(LINEST(AH347:AH406,AI347:AT406,TRUE,TRUE),1,13)*$Q$4,"")</f>
        <v/>
      </c>
      <c r="BD406" s="9">
        <f>IF((ROW()-6)&lt;=$Q$3,INDEX(LINEST(AH347:AH406,AI347:AT406,TRUE,TRUE),1,12),"")</f>
        <v/>
      </c>
      <c r="BE406" s="9">
        <f>IF((ROW()-6)&lt;=$Q$3,INDEX(LINEST(AH347:AH406,AI347:AT406,TRUE,TRUE),1,11),"")</f>
        <v/>
      </c>
      <c r="BF406" s="9">
        <f>IF((ROW()-6)&lt;=$Q$3,INDEX(LINEST(AH347:AH406,AI347:AT406,TRUE,TRUE),1,10),"")</f>
        <v/>
      </c>
      <c r="BG406" s="9">
        <f>IF((ROW()-6)&lt;=$Q$3,INDEX(LINEST(AH347:AH406,AI347:AT406,TRUE,TRUE),1,9),"")</f>
        <v/>
      </c>
      <c r="BH406" s="9">
        <f>IF((ROW()-6)&lt;=$Q$3,INDEX(LINEST(AH347:AH406,AI347:AT406,TRUE,TRUE),1,8),"")</f>
        <v/>
      </c>
      <c r="BI406" s="9">
        <f>IF((ROW()-6)&lt;=$Q$3,INDEX(LINEST(AH347:AH406,AI347:AT406,TRUE,TRUE),1,7),"")</f>
        <v/>
      </c>
      <c r="BJ406" s="9">
        <f>IF((ROW()-6)&lt;=$Q$3,INDEX(LINEST(AH347:AH406,AI347:AT406,TRUE,TRUE),1,6),"")</f>
        <v/>
      </c>
      <c r="BK406" s="9">
        <f>IF((ROW()-6)&lt;=$Q$3,INDEX(LINEST(AH347:AH406,AI347:AT406,TRUE,TRUE),1,5),"")</f>
        <v/>
      </c>
      <c r="BL406" s="9">
        <f>IF((ROW()-6)&lt;=$Q$3,INDEX(LINEST(AH347:AH406,AI347:AT406,TRUE,TRUE),1,4),"")</f>
        <v/>
      </c>
      <c r="BM406" s="9">
        <f>IF((ROW()-6)&lt;=$Q$3,INDEX(LINEST(AH347:AH406,AI347:AT406,TRUE,TRUE),1,3),"")</f>
        <v/>
      </c>
      <c r="BN406" s="9">
        <f>IF((ROW()-6)&lt;=$Q$3,INDEX(LINEST(AH347:AH406,AI347:AT406,TRUE,TRUE),1,2),"")</f>
        <v/>
      </c>
      <c r="BO406" s="9">
        <f>IF((ROW()-6)&lt;=$Q$3,INDEX(LINEST(AH347:AH406,AI347:AT406,TRUE,TRUE),1,1),"")</f>
        <v/>
      </c>
      <c r="BP406" s="10">
        <f>IF((ROW()-6)&lt;=$Q$3,INDEX(LINEST(AH347:AH406,AI347:AT406,TRUE,TRUE),3,1),"")</f>
        <v/>
      </c>
      <c r="BR406" s="9">
        <f>IF(AND((ROW()-6)&lt;=$Q$3,ISNUMBER(BC405)),BC405/$Q$4+BD405*AI406+BE405*AJ406+BF405*AK406+BG405*AL406+BH405*AM406+BI405*AN406+BJ405*AO406+BK405*AP406+BL405*AQ406+BM405*AR406+BN405*AS406+BO405*AT406,"")</f>
        <v/>
      </c>
      <c r="BS406">
        <f>IF(ISNUMBER(BR406),AVERAGE(AH346:AH405),"")</f>
        <v/>
      </c>
      <c r="BT406">
        <f>IF(ISNUMBER(BR406),(AH406-BR406)^2,"")</f>
        <v/>
      </c>
      <c r="BU406">
        <f>IF(ISNUMBER(BR406),AH406^2,"")</f>
        <v/>
      </c>
      <c r="BV406">
        <f>IF(ISNUMBER(BR406),(AH406-BS406)^2,"")</f>
        <v/>
      </c>
    </row>
    <row r="407">
      <c r="O407">
        <f>IF($R407="","",CHOOSE($Q$2,YEAR(R407)*12+MONTH(R407),INT((R407-2)/7),YEAR(R407)*4+ROUNDUP(MONTH(R407)/3)))</f>
        <v/>
      </c>
      <c r="P407">
        <f>IF($R407="","",IF($R408="",1,IF(O407&lt;&gt;O408,1,0)))</f>
        <v/>
      </c>
      <c r="Q407">
        <f>IF(P407=1,SUM($P$7:P407),"")</f>
        <v/>
      </c>
      <c r="R407">
        <f>IF($A407="","",IF(ISNUMBER($A407),$A407,IFERROR(DATEVALUE($A407),NA())))</f>
        <v/>
      </c>
      <c r="S407" s="7">
        <f>IFERROR(INDEX($R$7:$R$60000,MATCH(ROW()-6,$Q$7:$Q$60000,0)),"")</f>
        <v/>
      </c>
      <c r="T407">
        <f>IFERROR(INDEX($B$7:$B$60000,MATCH(ROW()-6,$Q$7:$Q$60000,0)),"")</f>
        <v/>
      </c>
      <c r="U407">
        <f>IFERROR(INDEX($C$7:$C$60000,MATCH(ROW()-6,$Q$7:$Q$60000,0)),"")</f>
        <v/>
      </c>
      <c r="V407">
        <f>IFERROR(INDEX($D$7:$D$60000,MATCH(ROW()-6,$Q$7:$Q$60000,0)),"")</f>
        <v/>
      </c>
      <c r="W407">
        <f>IFERROR(INDEX($E$7:$E$60000,MATCH(ROW()-6,$Q$7:$Q$60000,0)),"")</f>
        <v/>
      </c>
      <c r="X407">
        <f>IFERROR(INDEX($F$7:$F$60000,MATCH(ROW()-6,$Q$7:$Q$60000,0)),"")</f>
        <v/>
      </c>
      <c r="Y407">
        <f>IFERROR(INDEX($G$7:$G$60000,MATCH(ROW()-6,$Q$7:$Q$60000,0)),"")</f>
        <v/>
      </c>
      <c r="Z407">
        <f>IFERROR(INDEX($H$7:$H$60000,MATCH(ROW()-6,$Q$7:$Q$60000,0)),"")</f>
        <v/>
      </c>
      <c r="AA407">
        <f>IFERROR(INDEX($I$7:$I$60000,MATCH(ROW()-6,$Q$7:$Q$60000,0)),"")</f>
        <v/>
      </c>
      <c r="AB407">
        <f>IFERROR(INDEX($J$7:$J$60000,MATCH(ROW()-6,$Q$7:$Q$60000,0)),"")</f>
        <v/>
      </c>
      <c r="AC407">
        <f>IFERROR(INDEX($K$7:$K$60000,MATCH(ROW()-6,$Q$7:$Q$60000,0)),"")</f>
        <v/>
      </c>
      <c r="AD407">
        <f>IFERROR(INDEX($L$7:$L$60000,MATCH(ROW()-6,$Q$7:$Q$60000,0)),"")</f>
        <v/>
      </c>
      <c r="AE407">
        <f>IFERROR(INDEX($M$7:$M$60000,MATCH(ROW()-6,$Q$7:$Q$60000,0)),"")</f>
        <v/>
      </c>
      <c r="AF407">
        <f>IFERROR(INDEX($N$7:$N$60000,MATCH(ROW()-6,$Q$7:$Q$60000,0)),"")</f>
        <v/>
      </c>
      <c r="AH407" s="9">
        <f>IF(OR($S407="",$S406=""),"",LN($T407/$T406))</f>
        <v/>
      </c>
      <c r="AI407" s="9">
        <f>IF(OR($S407="",$S406=""),"",$C$2*LN(U407/U406))</f>
        <v/>
      </c>
      <c r="AJ407" s="9">
        <f>IF(OR($S407="",$S406=""),"",$D$2*(V407-V406))</f>
        <v/>
      </c>
      <c r="AK407" s="9">
        <f>IF(OR($S407="",$S406=""),"",$E$2*(W407-W406))</f>
        <v/>
      </c>
      <c r="AL407" s="9">
        <f>IF(OR($S407="",$S406=""),"",$F$2*LN(X407/X406))</f>
        <v/>
      </c>
      <c r="AM407" s="9">
        <f>IF(OR($S407="",$S406=""),"",$G$2*(Y407-Y406))</f>
        <v/>
      </c>
      <c r="AN407" s="9">
        <f>IF(OR($S407="",$S406=""),"",$H$2*LN(Z407/Z406))</f>
        <v/>
      </c>
      <c r="AO407" s="9">
        <f>IF(OR($S407="",$S406=""),"",$I$2*(AA407-AA406))</f>
        <v/>
      </c>
      <c r="AP407" s="9">
        <f>IF(OR($S407="",$S406=""),"",$J$2*LN(AB407/AB406))</f>
        <v/>
      </c>
      <c r="AQ407" s="9">
        <f>IF(OR($S407="",$S406=""),"",$K$2*(AC407-AC406))</f>
        <v/>
      </c>
      <c r="AR407" s="9">
        <f>IF(OR($S407="",$S406=""),"",$L$2*LN(AD407/AD406))</f>
        <v/>
      </c>
      <c r="AS407" s="9">
        <f>IF(OR($S407="",$S406=""),"",$M$2*LN(AE407/AE406))</f>
        <v/>
      </c>
      <c r="AT407" s="9">
        <f>IF(OR($S407="",$S406=""),"",$N$2*LN(AF407/AF406))</f>
        <v/>
      </c>
      <c r="AV407" s="9">
        <f>IF($AH407="","",$AY$16+$AY$4*AI407+$AY$5*AJ407+$AY$6*AK407+$AY$7*AL407+$AY$8*AM407+$AY$9*AN407+$AY$10*AO407+$AY$11*AP407+$AY$12*AQ407+$AY$13*AR407+$AY$14*AS407+$AY$15*AT407)</f>
        <v/>
      </c>
      <c r="BC407" s="10">
        <f>IF((ROW()-6)&lt;=$Q$3,INDEX(LINEST(AH348:AH407,AI348:AT407,TRUE,TRUE),1,13)*$Q$4,"")</f>
        <v/>
      </c>
      <c r="BD407" s="9">
        <f>IF((ROW()-6)&lt;=$Q$3,INDEX(LINEST(AH348:AH407,AI348:AT407,TRUE,TRUE),1,12),"")</f>
        <v/>
      </c>
      <c r="BE407" s="9">
        <f>IF((ROW()-6)&lt;=$Q$3,INDEX(LINEST(AH348:AH407,AI348:AT407,TRUE,TRUE),1,11),"")</f>
        <v/>
      </c>
      <c r="BF407" s="9">
        <f>IF((ROW()-6)&lt;=$Q$3,INDEX(LINEST(AH348:AH407,AI348:AT407,TRUE,TRUE),1,10),"")</f>
        <v/>
      </c>
      <c r="BG407" s="9">
        <f>IF((ROW()-6)&lt;=$Q$3,INDEX(LINEST(AH348:AH407,AI348:AT407,TRUE,TRUE),1,9),"")</f>
        <v/>
      </c>
      <c r="BH407" s="9">
        <f>IF((ROW()-6)&lt;=$Q$3,INDEX(LINEST(AH348:AH407,AI348:AT407,TRUE,TRUE),1,8),"")</f>
        <v/>
      </c>
      <c r="BI407" s="9">
        <f>IF((ROW()-6)&lt;=$Q$3,INDEX(LINEST(AH348:AH407,AI348:AT407,TRUE,TRUE),1,7),"")</f>
        <v/>
      </c>
      <c r="BJ407" s="9">
        <f>IF((ROW()-6)&lt;=$Q$3,INDEX(LINEST(AH348:AH407,AI348:AT407,TRUE,TRUE),1,6),"")</f>
        <v/>
      </c>
      <c r="BK407" s="9">
        <f>IF((ROW()-6)&lt;=$Q$3,INDEX(LINEST(AH348:AH407,AI348:AT407,TRUE,TRUE),1,5),"")</f>
        <v/>
      </c>
      <c r="BL407" s="9">
        <f>IF((ROW()-6)&lt;=$Q$3,INDEX(LINEST(AH348:AH407,AI348:AT407,TRUE,TRUE),1,4),"")</f>
        <v/>
      </c>
      <c r="BM407" s="9">
        <f>IF((ROW()-6)&lt;=$Q$3,INDEX(LINEST(AH348:AH407,AI348:AT407,TRUE,TRUE),1,3),"")</f>
        <v/>
      </c>
      <c r="BN407" s="9">
        <f>IF((ROW()-6)&lt;=$Q$3,INDEX(LINEST(AH348:AH407,AI348:AT407,TRUE,TRUE),1,2),"")</f>
        <v/>
      </c>
      <c r="BO407" s="9">
        <f>IF((ROW()-6)&lt;=$Q$3,INDEX(LINEST(AH348:AH407,AI348:AT407,TRUE,TRUE),1,1),"")</f>
        <v/>
      </c>
      <c r="BP407" s="10">
        <f>IF((ROW()-6)&lt;=$Q$3,INDEX(LINEST(AH348:AH407,AI348:AT407,TRUE,TRUE),3,1),"")</f>
        <v/>
      </c>
      <c r="BR407" s="9">
        <f>IF(AND((ROW()-6)&lt;=$Q$3,ISNUMBER(BC406)),BC406/$Q$4+BD406*AI407+BE406*AJ407+BF406*AK407+BG406*AL407+BH406*AM407+BI406*AN407+BJ406*AO407+BK406*AP407+BL406*AQ407+BM406*AR407+BN406*AS407+BO406*AT407,"")</f>
        <v/>
      </c>
      <c r="BS407">
        <f>IF(ISNUMBER(BR407),AVERAGE(AH347:AH406),"")</f>
        <v/>
      </c>
      <c r="BT407">
        <f>IF(ISNUMBER(BR407),(AH407-BR407)^2,"")</f>
        <v/>
      </c>
      <c r="BU407">
        <f>IF(ISNUMBER(BR407),AH407^2,"")</f>
        <v/>
      </c>
      <c r="BV407">
        <f>IF(ISNUMBER(BR407),(AH407-BS407)^2,"")</f>
        <v/>
      </c>
    </row>
    <row r="408">
      <c r="O408">
        <f>IF($R408="","",CHOOSE($Q$2,YEAR(R408)*12+MONTH(R408),INT((R408-2)/7),YEAR(R408)*4+ROUNDUP(MONTH(R408)/3)))</f>
        <v/>
      </c>
      <c r="P408">
        <f>IF($R408="","",IF($R409="",1,IF(O408&lt;&gt;O409,1,0)))</f>
        <v/>
      </c>
      <c r="Q408">
        <f>IF(P408=1,SUM($P$7:P408),"")</f>
        <v/>
      </c>
      <c r="R408">
        <f>IF($A408="","",IF(ISNUMBER($A408),$A408,IFERROR(DATEVALUE($A408),NA())))</f>
        <v/>
      </c>
      <c r="S408" s="7">
        <f>IFERROR(INDEX($R$7:$R$60000,MATCH(ROW()-6,$Q$7:$Q$60000,0)),"")</f>
        <v/>
      </c>
      <c r="T408">
        <f>IFERROR(INDEX($B$7:$B$60000,MATCH(ROW()-6,$Q$7:$Q$60000,0)),"")</f>
        <v/>
      </c>
      <c r="U408">
        <f>IFERROR(INDEX($C$7:$C$60000,MATCH(ROW()-6,$Q$7:$Q$60000,0)),"")</f>
        <v/>
      </c>
      <c r="V408">
        <f>IFERROR(INDEX($D$7:$D$60000,MATCH(ROW()-6,$Q$7:$Q$60000,0)),"")</f>
        <v/>
      </c>
      <c r="W408">
        <f>IFERROR(INDEX($E$7:$E$60000,MATCH(ROW()-6,$Q$7:$Q$60000,0)),"")</f>
        <v/>
      </c>
      <c r="X408">
        <f>IFERROR(INDEX($F$7:$F$60000,MATCH(ROW()-6,$Q$7:$Q$60000,0)),"")</f>
        <v/>
      </c>
      <c r="Y408">
        <f>IFERROR(INDEX($G$7:$G$60000,MATCH(ROW()-6,$Q$7:$Q$60000,0)),"")</f>
        <v/>
      </c>
      <c r="Z408">
        <f>IFERROR(INDEX($H$7:$H$60000,MATCH(ROW()-6,$Q$7:$Q$60000,0)),"")</f>
        <v/>
      </c>
      <c r="AA408">
        <f>IFERROR(INDEX($I$7:$I$60000,MATCH(ROW()-6,$Q$7:$Q$60000,0)),"")</f>
        <v/>
      </c>
      <c r="AB408">
        <f>IFERROR(INDEX($J$7:$J$60000,MATCH(ROW()-6,$Q$7:$Q$60000,0)),"")</f>
        <v/>
      </c>
      <c r="AC408">
        <f>IFERROR(INDEX($K$7:$K$60000,MATCH(ROW()-6,$Q$7:$Q$60000,0)),"")</f>
        <v/>
      </c>
      <c r="AD408">
        <f>IFERROR(INDEX($L$7:$L$60000,MATCH(ROW()-6,$Q$7:$Q$60000,0)),"")</f>
        <v/>
      </c>
      <c r="AE408">
        <f>IFERROR(INDEX($M$7:$M$60000,MATCH(ROW()-6,$Q$7:$Q$60000,0)),"")</f>
        <v/>
      </c>
      <c r="AF408">
        <f>IFERROR(INDEX($N$7:$N$60000,MATCH(ROW()-6,$Q$7:$Q$60000,0)),"")</f>
        <v/>
      </c>
      <c r="AH408" s="9">
        <f>IF(OR($S408="",$S407=""),"",LN($T408/$T407))</f>
        <v/>
      </c>
      <c r="AI408" s="9">
        <f>IF(OR($S408="",$S407=""),"",$C$2*LN(U408/U407))</f>
        <v/>
      </c>
      <c r="AJ408" s="9">
        <f>IF(OR($S408="",$S407=""),"",$D$2*(V408-V407))</f>
        <v/>
      </c>
      <c r="AK408" s="9">
        <f>IF(OR($S408="",$S407=""),"",$E$2*(W408-W407))</f>
        <v/>
      </c>
      <c r="AL408" s="9">
        <f>IF(OR($S408="",$S407=""),"",$F$2*LN(X408/X407))</f>
        <v/>
      </c>
      <c r="AM408" s="9">
        <f>IF(OR($S408="",$S407=""),"",$G$2*(Y408-Y407))</f>
        <v/>
      </c>
      <c r="AN408" s="9">
        <f>IF(OR($S408="",$S407=""),"",$H$2*LN(Z408/Z407))</f>
        <v/>
      </c>
      <c r="AO408" s="9">
        <f>IF(OR($S408="",$S407=""),"",$I$2*(AA408-AA407))</f>
        <v/>
      </c>
      <c r="AP408" s="9">
        <f>IF(OR($S408="",$S407=""),"",$J$2*LN(AB408/AB407))</f>
        <v/>
      </c>
      <c r="AQ408" s="9">
        <f>IF(OR($S408="",$S407=""),"",$K$2*(AC408-AC407))</f>
        <v/>
      </c>
      <c r="AR408" s="9">
        <f>IF(OR($S408="",$S407=""),"",$L$2*LN(AD408/AD407))</f>
        <v/>
      </c>
      <c r="AS408" s="9">
        <f>IF(OR($S408="",$S407=""),"",$M$2*LN(AE408/AE407))</f>
        <v/>
      </c>
      <c r="AT408" s="9">
        <f>IF(OR($S408="",$S407=""),"",$N$2*LN(AF408/AF407))</f>
        <v/>
      </c>
      <c r="AV408" s="9">
        <f>IF($AH408="","",$AY$16+$AY$4*AI408+$AY$5*AJ408+$AY$6*AK408+$AY$7*AL408+$AY$8*AM408+$AY$9*AN408+$AY$10*AO408+$AY$11*AP408+$AY$12*AQ408+$AY$13*AR408+$AY$14*AS408+$AY$15*AT408)</f>
        <v/>
      </c>
      <c r="BC408" s="10">
        <f>IF((ROW()-6)&lt;=$Q$3,INDEX(LINEST(AH349:AH408,AI349:AT408,TRUE,TRUE),1,13)*$Q$4,"")</f>
        <v/>
      </c>
      <c r="BD408" s="9">
        <f>IF((ROW()-6)&lt;=$Q$3,INDEX(LINEST(AH349:AH408,AI349:AT408,TRUE,TRUE),1,12),"")</f>
        <v/>
      </c>
      <c r="BE408" s="9">
        <f>IF((ROW()-6)&lt;=$Q$3,INDEX(LINEST(AH349:AH408,AI349:AT408,TRUE,TRUE),1,11),"")</f>
        <v/>
      </c>
      <c r="BF408" s="9">
        <f>IF((ROW()-6)&lt;=$Q$3,INDEX(LINEST(AH349:AH408,AI349:AT408,TRUE,TRUE),1,10),"")</f>
        <v/>
      </c>
      <c r="BG408" s="9">
        <f>IF((ROW()-6)&lt;=$Q$3,INDEX(LINEST(AH349:AH408,AI349:AT408,TRUE,TRUE),1,9),"")</f>
        <v/>
      </c>
      <c r="BH408" s="9">
        <f>IF((ROW()-6)&lt;=$Q$3,INDEX(LINEST(AH349:AH408,AI349:AT408,TRUE,TRUE),1,8),"")</f>
        <v/>
      </c>
      <c r="BI408" s="9">
        <f>IF((ROW()-6)&lt;=$Q$3,INDEX(LINEST(AH349:AH408,AI349:AT408,TRUE,TRUE),1,7),"")</f>
        <v/>
      </c>
      <c r="BJ408" s="9">
        <f>IF((ROW()-6)&lt;=$Q$3,INDEX(LINEST(AH349:AH408,AI349:AT408,TRUE,TRUE),1,6),"")</f>
        <v/>
      </c>
      <c r="BK408" s="9">
        <f>IF((ROW()-6)&lt;=$Q$3,INDEX(LINEST(AH349:AH408,AI349:AT408,TRUE,TRUE),1,5),"")</f>
        <v/>
      </c>
      <c r="BL408" s="9">
        <f>IF((ROW()-6)&lt;=$Q$3,INDEX(LINEST(AH349:AH408,AI349:AT408,TRUE,TRUE),1,4),"")</f>
        <v/>
      </c>
      <c r="BM408" s="9">
        <f>IF((ROW()-6)&lt;=$Q$3,INDEX(LINEST(AH349:AH408,AI349:AT408,TRUE,TRUE),1,3),"")</f>
        <v/>
      </c>
      <c r="BN408" s="9">
        <f>IF((ROW()-6)&lt;=$Q$3,INDEX(LINEST(AH349:AH408,AI349:AT408,TRUE,TRUE),1,2),"")</f>
        <v/>
      </c>
      <c r="BO408" s="9">
        <f>IF((ROW()-6)&lt;=$Q$3,INDEX(LINEST(AH349:AH408,AI349:AT408,TRUE,TRUE),1,1),"")</f>
        <v/>
      </c>
      <c r="BP408" s="10">
        <f>IF((ROW()-6)&lt;=$Q$3,INDEX(LINEST(AH349:AH408,AI349:AT408,TRUE,TRUE),3,1),"")</f>
        <v/>
      </c>
      <c r="BR408" s="9">
        <f>IF(AND((ROW()-6)&lt;=$Q$3,ISNUMBER(BC407)),BC407/$Q$4+BD407*AI408+BE407*AJ408+BF407*AK408+BG407*AL408+BH407*AM408+BI407*AN408+BJ407*AO408+BK407*AP408+BL407*AQ408+BM407*AR408+BN407*AS408+BO407*AT408,"")</f>
        <v/>
      </c>
      <c r="BS408">
        <f>IF(ISNUMBER(BR408),AVERAGE(AH348:AH407),"")</f>
        <v/>
      </c>
      <c r="BT408">
        <f>IF(ISNUMBER(BR408),(AH408-BR408)^2,"")</f>
        <v/>
      </c>
      <c r="BU408">
        <f>IF(ISNUMBER(BR408),AH408^2,"")</f>
        <v/>
      </c>
      <c r="BV408">
        <f>IF(ISNUMBER(BR408),(AH408-BS408)^2,"")</f>
        <v/>
      </c>
    </row>
    <row r="409">
      <c r="O409">
        <f>IF($R409="","",CHOOSE($Q$2,YEAR(R409)*12+MONTH(R409),INT((R409-2)/7),YEAR(R409)*4+ROUNDUP(MONTH(R409)/3)))</f>
        <v/>
      </c>
      <c r="P409">
        <f>IF($R409="","",IF($R410="",1,IF(O409&lt;&gt;O410,1,0)))</f>
        <v/>
      </c>
      <c r="Q409">
        <f>IF(P409=1,SUM($P$7:P409),"")</f>
        <v/>
      </c>
      <c r="R409">
        <f>IF($A409="","",IF(ISNUMBER($A409),$A409,IFERROR(DATEVALUE($A409),NA())))</f>
        <v/>
      </c>
      <c r="S409" s="7">
        <f>IFERROR(INDEX($R$7:$R$60000,MATCH(ROW()-6,$Q$7:$Q$60000,0)),"")</f>
        <v/>
      </c>
      <c r="T409">
        <f>IFERROR(INDEX($B$7:$B$60000,MATCH(ROW()-6,$Q$7:$Q$60000,0)),"")</f>
        <v/>
      </c>
      <c r="U409">
        <f>IFERROR(INDEX($C$7:$C$60000,MATCH(ROW()-6,$Q$7:$Q$60000,0)),"")</f>
        <v/>
      </c>
      <c r="V409">
        <f>IFERROR(INDEX($D$7:$D$60000,MATCH(ROW()-6,$Q$7:$Q$60000,0)),"")</f>
        <v/>
      </c>
      <c r="W409">
        <f>IFERROR(INDEX($E$7:$E$60000,MATCH(ROW()-6,$Q$7:$Q$60000,0)),"")</f>
        <v/>
      </c>
      <c r="X409">
        <f>IFERROR(INDEX($F$7:$F$60000,MATCH(ROW()-6,$Q$7:$Q$60000,0)),"")</f>
        <v/>
      </c>
      <c r="Y409">
        <f>IFERROR(INDEX($G$7:$G$60000,MATCH(ROW()-6,$Q$7:$Q$60000,0)),"")</f>
        <v/>
      </c>
      <c r="Z409">
        <f>IFERROR(INDEX($H$7:$H$60000,MATCH(ROW()-6,$Q$7:$Q$60000,0)),"")</f>
        <v/>
      </c>
      <c r="AA409">
        <f>IFERROR(INDEX($I$7:$I$60000,MATCH(ROW()-6,$Q$7:$Q$60000,0)),"")</f>
        <v/>
      </c>
      <c r="AB409">
        <f>IFERROR(INDEX($J$7:$J$60000,MATCH(ROW()-6,$Q$7:$Q$60000,0)),"")</f>
        <v/>
      </c>
      <c r="AC409">
        <f>IFERROR(INDEX($K$7:$K$60000,MATCH(ROW()-6,$Q$7:$Q$60000,0)),"")</f>
        <v/>
      </c>
      <c r="AD409">
        <f>IFERROR(INDEX($L$7:$L$60000,MATCH(ROW()-6,$Q$7:$Q$60000,0)),"")</f>
        <v/>
      </c>
      <c r="AE409">
        <f>IFERROR(INDEX($M$7:$M$60000,MATCH(ROW()-6,$Q$7:$Q$60000,0)),"")</f>
        <v/>
      </c>
      <c r="AF409">
        <f>IFERROR(INDEX($N$7:$N$60000,MATCH(ROW()-6,$Q$7:$Q$60000,0)),"")</f>
        <v/>
      </c>
      <c r="AH409" s="9">
        <f>IF(OR($S409="",$S408=""),"",LN($T409/$T408))</f>
        <v/>
      </c>
      <c r="AI409" s="9">
        <f>IF(OR($S409="",$S408=""),"",$C$2*LN(U409/U408))</f>
        <v/>
      </c>
      <c r="AJ409" s="9">
        <f>IF(OR($S409="",$S408=""),"",$D$2*(V409-V408))</f>
        <v/>
      </c>
      <c r="AK409" s="9">
        <f>IF(OR($S409="",$S408=""),"",$E$2*(W409-W408))</f>
        <v/>
      </c>
      <c r="AL409" s="9">
        <f>IF(OR($S409="",$S408=""),"",$F$2*LN(X409/X408))</f>
        <v/>
      </c>
      <c r="AM409" s="9">
        <f>IF(OR($S409="",$S408=""),"",$G$2*(Y409-Y408))</f>
        <v/>
      </c>
      <c r="AN409" s="9">
        <f>IF(OR($S409="",$S408=""),"",$H$2*LN(Z409/Z408))</f>
        <v/>
      </c>
      <c r="AO409" s="9">
        <f>IF(OR($S409="",$S408=""),"",$I$2*(AA409-AA408))</f>
        <v/>
      </c>
      <c r="AP409" s="9">
        <f>IF(OR($S409="",$S408=""),"",$J$2*LN(AB409/AB408))</f>
        <v/>
      </c>
      <c r="AQ409" s="9">
        <f>IF(OR($S409="",$S408=""),"",$K$2*(AC409-AC408))</f>
        <v/>
      </c>
      <c r="AR409" s="9">
        <f>IF(OR($S409="",$S408=""),"",$L$2*LN(AD409/AD408))</f>
        <v/>
      </c>
      <c r="AS409" s="9">
        <f>IF(OR($S409="",$S408=""),"",$M$2*LN(AE409/AE408))</f>
        <v/>
      </c>
      <c r="AT409" s="9">
        <f>IF(OR($S409="",$S408=""),"",$N$2*LN(AF409/AF408))</f>
        <v/>
      </c>
      <c r="AV409" s="9">
        <f>IF($AH409="","",$AY$16+$AY$4*AI409+$AY$5*AJ409+$AY$6*AK409+$AY$7*AL409+$AY$8*AM409+$AY$9*AN409+$AY$10*AO409+$AY$11*AP409+$AY$12*AQ409+$AY$13*AR409+$AY$14*AS409+$AY$15*AT409)</f>
        <v/>
      </c>
      <c r="BC409" s="10">
        <f>IF((ROW()-6)&lt;=$Q$3,INDEX(LINEST(AH350:AH409,AI350:AT409,TRUE,TRUE),1,13)*$Q$4,"")</f>
        <v/>
      </c>
      <c r="BD409" s="9">
        <f>IF((ROW()-6)&lt;=$Q$3,INDEX(LINEST(AH350:AH409,AI350:AT409,TRUE,TRUE),1,12),"")</f>
        <v/>
      </c>
      <c r="BE409" s="9">
        <f>IF((ROW()-6)&lt;=$Q$3,INDEX(LINEST(AH350:AH409,AI350:AT409,TRUE,TRUE),1,11),"")</f>
        <v/>
      </c>
      <c r="BF409" s="9">
        <f>IF((ROW()-6)&lt;=$Q$3,INDEX(LINEST(AH350:AH409,AI350:AT409,TRUE,TRUE),1,10),"")</f>
        <v/>
      </c>
      <c r="BG409" s="9">
        <f>IF((ROW()-6)&lt;=$Q$3,INDEX(LINEST(AH350:AH409,AI350:AT409,TRUE,TRUE),1,9),"")</f>
        <v/>
      </c>
      <c r="BH409" s="9">
        <f>IF((ROW()-6)&lt;=$Q$3,INDEX(LINEST(AH350:AH409,AI350:AT409,TRUE,TRUE),1,8),"")</f>
        <v/>
      </c>
      <c r="BI409" s="9">
        <f>IF((ROW()-6)&lt;=$Q$3,INDEX(LINEST(AH350:AH409,AI350:AT409,TRUE,TRUE),1,7),"")</f>
        <v/>
      </c>
      <c r="BJ409" s="9">
        <f>IF((ROW()-6)&lt;=$Q$3,INDEX(LINEST(AH350:AH409,AI350:AT409,TRUE,TRUE),1,6),"")</f>
        <v/>
      </c>
      <c r="BK409" s="9">
        <f>IF((ROW()-6)&lt;=$Q$3,INDEX(LINEST(AH350:AH409,AI350:AT409,TRUE,TRUE),1,5),"")</f>
        <v/>
      </c>
      <c r="BL409" s="9">
        <f>IF((ROW()-6)&lt;=$Q$3,INDEX(LINEST(AH350:AH409,AI350:AT409,TRUE,TRUE),1,4),"")</f>
        <v/>
      </c>
      <c r="BM409" s="9">
        <f>IF((ROW()-6)&lt;=$Q$3,INDEX(LINEST(AH350:AH409,AI350:AT409,TRUE,TRUE),1,3),"")</f>
        <v/>
      </c>
      <c r="BN409" s="9">
        <f>IF((ROW()-6)&lt;=$Q$3,INDEX(LINEST(AH350:AH409,AI350:AT409,TRUE,TRUE),1,2),"")</f>
        <v/>
      </c>
      <c r="BO409" s="9">
        <f>IF((ROW()-6)&lt;=$Q$3,INDEX(LINEST(AH350:AH409,AI350:AT409,TRUE,TRUE),1,1),"")</f>
        <v/>
      </c>
      <c r="BP409" s="10">
        <f>IF((ROW()-6)&lt;=$Q$3,INDEX(LINEST(AH350:AH409,AI350:AT409,TRUE,TRUE),3,1),"")</f>
        <v/>
      </c>
      <c r="BR409" s="9">
        <f>IF(AND((ROW()-6)&lt;=$Q$3,ISNUMBER(BC408)),BC408/$Q$4+BD408*AI409+BE408*AJ409+BF408*AK409+BG408*AL409+BH408*AM409+BI408*AN409+BJ408*AO409+BK408*AP409+BL408*AQ409+BM408*AR409+BN408*AS409+BO408*AT409,"")</f>
        <v/>
      </c>
      <c r="BS409">
        <f>IF(ISNUMBER(BR409),AVERAGE(AH349:AH408),"")</f>
        <v/>
      </c>
      <c r="BT409">
        <f>IF(ISNUMBER(BR409),(AH409-BR409)^2,"")</f>
        <v/>
      </c>
      <c r="BU409">
        <f>IF(ISNUMBER(BR409),AH409^2,"")</f>
        <v/>
      </c>
      <c r="BV409">
        <f>IF(ISNUMBER(BR409),(AH409-BS409)^2,"")</f>
        <v/>
      </c>
    </row>
    <row r="410">
      <c r="O410">
        <f>IF($R410="","",CHOOSE($Q$2,YEAR(R410)*12+MONTH(R410),INT((R410-2)/7),YEAR(R410)*4+ROUNDUP(MONTH(R410)/3)))</f>
        <v/>
      </c>
      <c r="P410">
        <f>IF($R410="","",IF($R411="",1,IF(O410&lt;&gt;O411,1,0)))</f>
        <v/>
      </c>
      <c r="Q410">
        <f>IF(P410=1,SUM($P$7:P410),"")</f>
        <v/>
      </c>
      <c r="R410">
        <f>IF($A410="","",IF(ISNUMBER($A410),$A410,IFERROR(DATEVALUE($A410),NA())))</f>
        <v/>
      </c>
      <c r="S410" s="7">
        <f>IFERROR(INDEX($R$7:$R$60000,MATCH(ROW()-6,$Q$7:$Q$60000,0)),"")</f>
        <v/>
      </c>
      <c r="T410">
        <f>IFERROR(INDEX($B$7:$B$60000,MATCH(ROW()-6,$Q$7:$Q$60000,0)),"")</f>
        <v/>
      </c>
      <c r="U410">
        <f>IFERROR(INDEX($C$7:$C$60000,MATCH(ROW()-6,$Q$7:$Q$60000,0)),"")</f>
        <v/>
      </c>
      <c r="V410">
        <f>IFERROR(INDEX($D$7:$D$60000,MATCH(ROW()-6,$Q$7:$Q$60000,0)),"")</f>
        <v/>
      </c>
      <c r="W410">
        <f>IFERROR(INDEX($E$7:$E$60000,MATCH(ROW()-6,$Q$7:$Q$60000,0)),"")</f>
        <v/>
      </c>
      <c r="X410">
        <f>IFERROR(INDEX($F$7:$F$60000,MATCH(ROW()-6,$Q$7:$Q$60000,0)),"")</f>
        <v/>
      </c>
      <c r="Y410">
        <f>IFERROR(INDEX($G$7:$G$60000,MATCH(ROW()-6,$Q$7:$Q$60000,0)),"")</f>
        <v/>
      </c>
      <c r="Z410">
        <f>IFERROR(INDEX($H$7:$H$60000,MATCH(ROW()-6,$Q$7:$Q$60000,0)),"")</f>
        <v/>
      </c>
      <c r="AA410">
        <f>IFERROR(INDEX($I$7:$I$60000,MATCH(ROW()-6,$Q$7:$Q$60000,0)),"")</f>
        <v/>
      </c>
      <c r="AB410">
        <f>IFERROR(INDEX($J$7:$J$60000,MATCH(ROW()-6,$Q$7:$Q$60000,0)),"")</f>
        <v/>
      </c>
      <c r="AC410">
        <f>IFERROR(INDEX($K$7:$K$60000,MATCH(ROW()-6,$Q$7:$Q$60000,0)),"")</f>
        <v/>
      </c>
      <c r="AD410">
        <f>IFERROR(INDEX($L$7:$L$60000,MATCH(ROW()-6,$Q$7:$Q$60000,0)),"")</f>
        <v/>
      </c>
      <c r="AE410">
        <f>IFERROR(INDEX($M$7:$M$60000,MATCH(ROW()-6,$Q$7:$Q$60000,0)),"")</f>
        <v/>
      </c>
      <c r="AF410">
        <f>IFERROR(INDEX($N$7:$N$60000,MATCH(ROW()-6,$Q$7:$Q$60000,0)),"")</f>
        <v/>
      </c>
      <c r="AH410" s="9">
        <f>IF(OR($S410="",$S409=""),"",LN($T410/$T409))</f>
        <v/>
      </c>
      <c r="AI410" s="9">
        <f>IF(OR($S410="",$S409=""),"",$C$2*LN(U410/U409))</f>
        <v/>
      </c>
      <c r="AJ410" s="9">
        <f>IF(OR($S410="",$S409=""),"",$D$2*(V410-V409))</f>
        <v/>
      </c>
      <c r="AK410" s="9">
        <f>IF(OR($S410="",$S409=""),"",$E$2*(W410-W409))</f>
        <v/>
      </c>
      <c r="AL410" s="9">
        <f>IF(OR($S410="",$S409=""),"",$F$2*LN(X410/X409))</f>
        <v/>
      </c>
      <c r="AM410" s="9">
        <f>IF(OR($S410="",$S409=""),"",$G$2*(Y410-Y409))</f>
        <v/>
      </c>
      <c r="AN410" s="9">
        <f>IF(OR($S410="",$S409=""),"",$H$2*LN(Z410/Z409))</f>
        <v/>
      </c>
      <c r="AO410" s="9">
        <f>IF(OR($S410="",$S409=""),"",$I$2*(AA410-AA409))</f>
        <v/>
      </c>
      <c r="AP410" s="9">
        <f>IF(OR($S410="",$S409=""),"",$J$2*LN(AB410/AB409))</f>
        <v/>
      </c>
      <c r="AQ410" s="9">
        <f>IF(OR($S410="",$S409=""),"",$K$2*(AC410-AC409))</f>
        <v/>
      </c>
      <c r="AR410" s="9">
        <f>IF(OR($S410="",$S409=""),"",$L$2*LN(AD410/AD409))</f>
        <v/>
      </c>
      <c r="AS410" s="9">
        <f>IF(OR($S410="",$S409=""),"",$M$2*LN(AE410/AE409))</f>
        <v/>
      </c>
      <c r="AT410" s="9">
        <f>IF(OR($S410="",$S409=""),"",$N$2*LN(AF410/AF409))</f>
        <v/>
      </c>
      <c r="AV410" s="9">
        <f>IF($AH410="","",$AY$16+$AY$4*AI410+$AY$5*AJ410+$AY$6*AK410+$AY$7*AL410+$AY$8*AM410+$AY$9*AN410+$AY$10*AO410+$AY$11*AP410+$AY$12*AQ410+$AY$13*AR410+$AY$14*AS410+$AY$15*AT410)</f>
        <v/>
      </c>
      <c r="BC410" s="10">
        <f>IF((ROW()-6)&lt;=$Q$3,INDEX(LINEST(AH351:AH410,AI351:AT410,TRUE,TRUE),1,13)*$Q$4,"")</f>
        <v/>
      </c>
      <c r="BD410" s="9">
        <f>IF((ROW()-6)&lt;=$Q$3,INDEX(LINEST(AH351:AH410,AI351:AT410,TRUE,TRUE),1,12),"")</f>
        <v/>
      </c>
      <c r="BE410" s="9">
        <f>IF((ROW()-6)&lt;=$Q$3,INDEX(LINEST(AH351:AH410,AI351:AT410,TRUE,TRUE),1,11),"")</f>
        <v/>
      </c>
      <c r="BF410" s="9">
        <f>IF((ROW()-6)&lt;=$Q$3,INDEX(LINEST(AH351:AH410,AI351:AT410,TRUE,TRUE),1,10),"")</f>
        <v/>
      </c>
      <c r="BG410" s="9">
        <f>IF((ROW()-6)&lt;=$Q$3,INDEX(LINEST(AH351:AH410,AI351:AT410,TRUE,TRUE),1,9),"")</f>
        <v/>
      </c>
      <c r="BH410" s="9">
        <f>IF((ROW()-6)&lt;=$Q$3,INDEX(LINEST(AH351:AH410,AI351:AT410,TRUE,TRUE),1,8),"")</f>
        <v/>
      </c>
      <c r="BI410" s="9">
        <f>IF((ROW()-6)&lt;=$Q$3,INDEX(LINEST(AH351:AH410,AI351:AT410,TRUE,TRUE),1,7),"")</f>
        <v/>
      </c>
      <c r="BJ410" s="9">
        <f>IF((ROW()-6)&lt;=$Q$3,INDEX(LINEST(AH351:AH410,AI351:AT410,TRUE,TRUE),1,6),"")</f>
        <v/>
      </c>
      <c r="BK410" s="9">
        <f>IF((ROW()-6)&lt;=$Q$3,INDEX(LINEST(AH351:AH410,AI351:AT410,TRUE,TRUE),1,5),"")</f>
        <v/>
      </c>
      <c r="BL410" s="9">
        <f>IF((ROW()-6)&lt;=$Q$3,INDEX(LINEST(AH351:AH410,AI351:AT410,TRUE,TRUE),1,4),"")</f>
        <v/>
      </c>
      <c r="BM410" s="9">
        <f>IF((ROW()-6)&lt;=$Q$3,INDEX(LINEST(AH351:AH410,AI351:AT410,TRUE,TRUE),1,3),"")</f>
        <v/>
      </c>
      <c r="BN410" s="9">
        <f>IF((ROW()-6)&lt;=$Q$3,INDEX(LINEST(AH351:AH410,AI351:AT410,TRUE,TRUE),1,2),"")</f>
        <v/>
      </c>
      <c r="BO410" s="9">
        <f>IF((ROW()-6)&lt;=$Q$3,INDEX(LINEST(AH351:AH410,AI351:AT410,TRUE,TRUE),1,1),"")</f>
        <v/>
      </c>
      <c r="BP410" s="10">
        <f>IF((ROW()-6)&lt;=$Q$3,INDEX(LINEST(AH351:AH410,AI351:AT410,TRUE,TRUE),3,1),"")</f>
        <v/>
      </c>
      <c r="BR410" s="9">
        <f>IF(AND((ROW()-6)&lt;=$Q$3,ISNUMBER(BC409)),BC409/$Q$4+BD409*AI410+BE409*AJ410+BF409*AK410+BG409*AL410+BH409*AM410+BI409*AN410+BJ409*AO410+BK409*AP410+BL409*AQ410+BM409*AR410+BN409*AS410+BO409*AT410,"")</f>
        <v/>
      </c>
      <c r="BS410">
        <f>IF(ISNUMBER(BR410),AVERAGE(AH350:AH409),"")</f>
        <v/>
      </c>
      <c r="BT410">
        <f>IF(ISNUMBER(BR410),(AH410-BR410)^2,"")</f>
        <v/>
      </c>
      <c r="BU410">
        <f>IF(ISNUMBER(BR410),AH410^2,"")</f>
        <v/>
      </c>
      <c r="BV410">
        <f>IF(ISNUMBER(BR410),(AH410-BS410)^2,"")</f>
        <v/>
      </c>
    </row>
    <row r="411">
      <c r="O411">
        <f>IF($R411="","",CHOOSE($Q$2,YEAR(R411)*12+MONTH(R411),INT((R411-2)/7),YEAR(R411)*4+ROUNDUP(MONTH(R411)/3)))</f>
        <v/>
      </c>
      <c r="P411">
        <f>IF($R411="","",IF($R412="",1,IF(O411&lt;&gt;O412,1,0)))</f>
        <v/>
      </c>
      <c r="Q411">
        <f>IF(P411=1,SUM($P$7:P411),"")</f>
        <v/>
      </c>
      <c r="R411">
        <f>IF($A411="","",IF(ISNUMBER($A411),$A411,IFERROR(DATEVALUE($A411),NA())))</f>
        <v/>
      </c>
      <c r="S411" s="7">
        <f>IFERROR(INDEX($R$7:$R$60000,MATCH(ROW()-6,$Q$7:$Q$60000,0)),"")</f>
        <v/>
      </c>
      <c r="T411">
        <f>IFERROR(INDEX($B$7:$B$60000,MATCH(ROW()-6,$Q$7:$Q$60000,0)),"")</f>
        <v/>
      </c>
      <c r="U411">
        <f>IFERROR(INDEX($C$7:$C$60000,MATCH(ROW()-6,$Q$7:$Q$60000,0)),"")</f>
        <v/>
      </c>
      <c r="V411">
        <f>IFERROR(INDEX($D$7:$D$60000,MATCH(ROW()-6,$Q$7:$Q$60000,0)),"")</f>
        <v/>
      </c>
      <c r="W411">
        <f>IFERROR(INDEX($E$7:$E$60000,MATCH(ROW()-6,$Q$7:$Q$60000,0)),"")</f>
        <v/>
      </c>
      <c r="X411">
        <f>IFERROR(INDEX($F$7:$F$60000,MATCH(ROW()-6,$Q$7:$Q$60000,0)),"")</f>
        <v/>
      </c>
      <c r="Y411">
        <f>IFERROR(INDEX($G$7:$G$60000,MATCH(ROW()-6,$Q$7:$Q$60000,0)),"")</f>
        <v/>
      </c>
      <c r="Z411">
        <f>IFERROR(INDEX($H$7:$H$60000,MATCH(ROW()-6,$Q$7:$Q$60000,0)),"")</f>
        <v/>
      </c>
      <c r="AA411">
        <f>IFERROR(INDEX($I$7:$I$60000,MATCH(ROW()-6,$Q$7:$Q$60000,0)),"")</f>
        <v/>
      </c>
      <c r="AB411">
        <f>IFERROR(INDEX($J$7:$J$60000,MATCH(ROW()-6,$Q$7:$Q$60000,0)),"")</f>
        <v/>
      </c>
      <c r="AC411">
        <f>IFERROR(INDEX($K$7:$K$60000,MATCH(ROW()-6,$Q$7:$Q$60000,0)),"")</f>
        <v/>
      </c>
      <c r="AD411">
        <f>IFERROR(INDEX($L$7:$L$60000,MATCH(ROW()-6,$Q$7:$Q$60000,0)),"")</f>
        <v/>
      </c>
      <c r="AE411">
        <f>IFERROR(INDEX($M$7:$M$60000,MATCH(ROW()-6,$Q$7:$Q$60000,0)),"")</f>
        <v/>
      </c>
      <c r="AF411">
        <f>IFERROR(INDEX($N$7:$N$60000,MATCH(ROW()-6,$Q$7:$Q$60000,0)),"")</f>
        <v/>
      </c>
      <c r="AH411" s="9">
        <f>IF(OR($S411="",$S410=""),"",LN($T411/$T410))</f>
        <v/>
      </c>
      <c r="AI411" s="9">
        <f>IF(OR($S411="",$S410=""),"",$C$2*LN(U411/U410))</f>
        <v/>
      </c>
      <c r="AJ411" s="9">
        <f>IF(OR($S411="",$S410=""),"",$D$2*(V411-V410))</f>
        <v/>
      </c>
      <c r="AK411" s="9">
        <f>IF(OR($S411="",$S410=""),"",$E$2*(W411-W410))</f>
        <v/>
      </c>
      <c r="AL411" s="9">
        <f>IF(OR($S411="",$S410=""),"",$F$2*LN(X411/X410))</f>
        <v/>
      </c>
      <c r="AM411" s="9">
        <f>IF(OR($S411="",$S410=""),"",$G$2*(Y411-Y410))</f>
        <v/>
      </c>
      <c r="AN411" s="9">
        <f>IF(OR($S411="",$S410=""),"",$H$2*LN(Z411/Z410))</f>
        <v/>
      </c>
      <c r="AO411" s="9">
        <f>IF(OR($S411="",$S410=""),"",$I$2*(AA411-AA410))</f>
        <v/>
      </c>
      <c r="AP411" s="9">
        <f>IF(OR($S411="",$S410=""),"",$J$2*LN(AB411/AB410))</f>
        <v/>
      </c>
      <c r="AQ411" s="9">
        <f>IF(OR($S411="",$S410=""),"",$K$2*(AC411-AC410))</f>
        <v/>
      </c>
      <c r="AR411" s="9">
        <f>IF(OR($S411="",$S410=""),"",$L$2*LN(AD411/AD410))</f>
        <v/>
      </c>
      <c r="AS411" s="9">
        <f>IF(OR($S411="",$S410=""),"",$M$2*LN(AE411/AE410))</f>
        <v/>
      </c>
      <c r="AT411" s="9">
        <f>IF(OR($S411="",$S410=""),"",$N$2*LN(AF411/AF410))</f>
        <v/>
      </c>
      <c r="AV411" s="9">
        <f>IF($AH411="","",$AY$16+$AY$4*AI411+$AY$5*AJ411+$AY$6*AK411+$AY$7*AL411+$AY$8*AM411+$AY$9*AN411+$AY$10*AO411+$AY$11*AP411+$AY$12*AQ411+$AY$13*AR411+$AY$14*AS411+$AY$15*AT411)</f>
        <v/>
      </c>
      <c r="BC411" s="10">
        <f>IF((ROW()-6)&lt;=$Q$3,INDEX(LINEST(AH352:AH411,AI352:AT411,TRUE,TRUE),1,13)*$Q$4,"")</f>
        <v/>
      </c>
      <c r="BD411" s="9">
        <f>IF((ROW()-6)&lt;=$Q$3,INDEX(LINEST(AH352:AH411,AI352:AT411,TRUE,TRUE),1,12),"")</f>
        <v/>
      </c>
      <c r="BE411" s="9">
        <f>IF((ROW()-6)&lt;=$Q$3,INDEX(LINEST(AH352:AH411,AI352:AT411,TRUE,TRUE),1,11),"")</f>
        <v/>
      </c>
      <c r="BF411" s="9">
        <f>IF((ROW()-6)&lt;=$Q$3,INDEX(LINEST(AH352:AH411,AI352:AT411,TRUE,TRUE),1,10),"")</f>
        <v/>
      </c>
      <c r="BG411" s="9">
        <f>IF((ROW()-6)&lt;=$Q$3,INDEX(LINEST(AH352:AH411,AI352:AT411,TRUE,TRUE),1,9),"")</f>
        <v/>
      </c>
      <c r="BH411" s="9">
        <f>IF((ROW()-6)&lt;=$Q$3,INDEX(LINEST(AH352:AH411,AI352:AT411,TRUE,TRUE),1,8),"")</f>
        <v/>
      </c>
      <c r="BI411" s="9">
        <f>IF((ROW()-6)&lt;=$Q$3,INDEX(LINEST(AH352:AH411,AI352:AT411,TRUE,TRUE),1,7),"")</f>
        <v/>
      </c>
      <c r="BJ411" s="9">
        <f>IF((ROW()-6)&lt;=$Q$3,INDEX(LINEST(AH352:AH411,AI352:AT411,TRUE,TRUE),1,6),"")</f>
        <v/>
      </c>
      <c r="BK411" s="9">
        <f>IF((ROW()-6)&lt;=$Q$3,INDEX(LINEST(AH352:AH411,AI352:AT411,TRUE,TRUE),1,5),"")</f>
        <v/>
      </c>
      <c r="BL411" s="9">
        <f>IF((ROW()-6)&lt;=$Q$3,INDEX(LINEST(AH352:AH411,AI352:AT411,TRUE,TRUE),1,4),"")</f>
        <v/>
      </c>
      <c r="BM411" s="9">
        <f>IF((ROW()-6)&lt;=$Q$3,INDEX(LINEST(AH352:AH411,AI352:AT411,TRUE,TRUE),1,3),"")</f>
        <v/>
      </c>
      <c r="BN411" s="9">
        <f>IF((ROW()-6)&lt;=$Q$3,INDEX(LINEST(AH352:AH411,AI352:AT411,TRUE,TRUE),1,2),"")</f>
        <v/>
      </c>
      <c r="BO411" s="9">
        <f>IF((ROW()-6)&lt;=$Q$3,INDEX(LINEST(AH352:AH411,AI352:AT411,TRUE,TRUE),1,1),"")</f>
        <v/>
      </c>
      <c r="BP411" s="10">
        <f>IF((ROW()-6)&lt;=$Q$3,INDEX(LINEST(AH352:AH411,AI352:AT411,TRUE,TRUE),3,1),"")</f>
        <v/>
      </c>
      <c r="BR411" s="9">
        <f>IF(AND((ROW()-6)&lt;=$Q$3,ISNUMBER(BC410)),BC410/$Q$4+BD410*AI411+BE410*AJ411+BF410*AK411+BG410*AL411+BH410*AM411+BI410*AN411+BJ410*AO411+BK410*AP411+BL410*AQ411+BM410*AR411+BN410*AS411+BO410*AT411,"")</f>
        <v/>
      </c>
      <c r="BS411">
        <f>IF(ISNUMBER(BR411),AVERAGE(AH351:AH410),"")</f>
        <v/>
      </c>
      <c r="BT411">
        <f>IF(ISNUMBER(BR411),(AH411-BR411)^2,"")</f>
        <v/>
      </c>
      <c r="BU411">
        <f>IF(ISNUMBER(BR411),AH411^2,"")</f>
        <v/>
      </c>
      <c r="BV411">
        <f>IF(ISNUMBER(BR411),(AH411-BS411)^2,"")</f>
        <v/>
      </c>
    </row>
    <row r="412">
      <c r="O412">
        <f>IF($R412="","",CHOOSE($Q$2,YEAR(R412)*12+MONTH(R412),INT((R412-2)/7),YEAR(R412)*4+ROUNDUP(MONTH(R412)/3)))</f>
        <v/>
      </c>
      <c r="P412">
        <f>IF($R412="","",IF($R413="",1,IF(O412&lt;&gt;O413,1,0)))</f>
        <v/>
      </c>
      <c r="Q412">
        <f>IF(P412=1,SUM($P$7:P412),"")</f>
        <v/>
      </c>
      <c r="R412">
        <f>IF($A412="","",IF(ISNUMBER($A412),$A412,IFERROR(DATEVALUE($A412),NA())))</f>
        <v/>
      </c>
      <c r="S412" s="7">
        <f>IFERROR(INDEX($R$7:$R$60000,MATCH(ROW()-6,$Q$7:$Q$60000,0)),"")</f>
        <v/>
      </c>
      <c r="T412">
        <f>IFERROR(INDEX($B$7:$B$60000,MATCH(ROW()-6,$Q$7:$Q$60000,0)),"")</f>
        <v/>
      </c>
      <c r="U412">
        <f>IFERROR(INDEX($C$7:$C$60000,MATCH(ROW()-6,$Q$7:$Q$60000,0)),"")</f>
        <v/>
      </c>
      <c r="V412">
        <f>IFERROR(INDEX($D$7:$D$60000,MATCH(ROW()-6,$Q$7:$Q$60000,0)),"")</f>
        <v/>
      </c>
      <c r="W412">
        <f>IFERROR(INDEX($E$7:$E$60000,MATCH(ROW()-6,$Q$7:$Q$60000,0)),"")</f>
        <v/>
      </c>
      <c r="X412">
        <f>IFERROR(INDEX($F$7:$F$60000,MATCH(ROW()-6,$Q$7:$Q$60000,0)),"")</f>
        <v/>
      </c>
      <c r="Y412">
        <f>IFERROR(INDEX($G$7:$G$60000,MATCH(ROW()-6,$Q$7:$Q$60000,0)),"")</f>
        <v/>
      </c>
      <c r="Z412">
        <f>IFERROR(INDEX($H$7:$H$60000,MATCH(ROW()-6,$Q$7:$Q$60000,0)),"")</f>
        <v/>
      </c>
      <c r="AA412">
        <f>IFERROR(INDEX($I$7:$I$60000,MATCH(ROW()-6,$Q$7:$Q$60000,0)),"")</f>
        <v/>
      </c>
      <c r="AB412">
        <f>IFERROR(INDEX($J$7:$J$60000,MATCH(ROW()-6,$Q$7:$Q$60000,0)),"")</f>
        <v/>
      </c>
      <c r="AC412">
        <f>IFERROR(INDEX($K$7:$K$60000,MATCH(ROW()-6,$Q$7:$Q$60000,0)),"")</f>
        <v/>
      </c>
      <c r="AD412">
        <f>IFERROR(INDEX($L$7:$L$60000,MATCH(ROW()-6,$Q$7:$Q$60000,0)),"")</f>
        <v/>
      </c>
      <c r="AE412">
        <f>IFERROR(INDEX($M$7:$M$60000,MATCH(ROW()-6,$Q$7:$Q$60000,0)),"")</f>
        <v/>
      </c>
      <c r="AF412">
        <f>IFERROR(INDEX($N$7:$N$60000,MATCH(ROW()-6,$Q$7:$Q$60000,0)),"")</f>
        <v/>
      </c>
      <c r="AH412" s="9">
        <f>IF(OR($S412="",$S411=""),"",LN($T412/$T411))</f>
        <v/>
      </c>
      <c r="AI412" s="9">
        <f>IF(OR($S412="",$S411=""),"",$C$2*LN(U412/U411))</f>
        <v/>
      </c>
      <c r="AJ412" s="9">
        <f>IF(OR($S412="",$S411=""),"",$D$2*(V412-V411))</f>
        <v/>
      </c>
      <c r="AK412" s="9">
        <f>IF(OR($S412="",$S411=""),"",$E$2*(W412-W411))</f>
        <v/>
      </c>
      <c r="AL412" s="9">
        <f>IF(OR($S412="",$S411=""),"",$F$2*LN(X412/X411))</f>
        <v/>
      </c>
      <c r="AM412" s="9">
        <f>IF(OR($S412="",$S411=""),"",$G$2*(Y412-Y411))</f>
        <v/>
      </c>
      <c r="AN412" s="9">
        <f>IF(OR($S412="",$S411=""),"",$H$2*LN(Z412/Z411))</f>
        <v/>
      </c>
      <c r="AO412" s="9">
        <f>IF(OR($S412="",$S411=""),"",$I$2*(AA412-AA411))</f>
        <v/>
      </c>
      <c r="AP412" s="9">
        <f>IF(OR($S412="",$S411=""),"",$J$2*LN(AB412/AB411))</f>
        <v/>
      </c>
      <c r="AQ412" s="9">
        <f>IF(OR($S412="",$S411=""),"",$K$2*(AC412-AC411))</f>
        <v/>
      </c>
      <c r="AR412" s="9">
        <f>IF(OR($S412="",$S411=""),"",$L$2*LN(AD412/AD411))</f>
        <v/>
      </c>
      <c r="AS412" s="9">
        <f>IF(OR($S412="",$S411=""),"",$M$2*LN(AE412/AE411))</f>
        <v/>
      </c>
      <c r="AT412" s="9">
        <f>IF(OR($S412="",$S411=""),"",$N$2*LN(AF412/AF411))</f>
        <v/>
      </c>
      <c r="AV412" s="9">
        <f>IF($AH412="","",$AY$16+$AY$4*AI412+$AY$5*AJ412+$AY$6*AK412+$AY$7*AL412+$AY$8*AM412+$AY$9*AN412+$AY$10*AO412+$AY$11*AP412+$AY$12*AQ412+$AY$13*AR412+$AY$14*AS412+$AY$15*AT412)</f>
        <v/>
      </c>
      <c r="BC412" s="10">
        <f>IF((ROW()-6)&lt;=$Q$3,INDEX(LINEST(AH353:AH412,AI353:AT412,TRUE,TRUE),1,13)*$Q$4,"")</f>
        <v/>
      </c>
      <c r="BD412" s="9">
        <f>IF((ROW()-6)&lt;=$Q$3,INDEX(LINEST(AH353:AH412,AI353:AT412,TRUE,TRUE),1,12),"")</f>
        <v/>
      </c>
      <c r="BE412" s="9">
        <f>IF((ROW()-6)&lt;=$Q$3,INDEX(LINEST(AH353:AH412,AI353:AT412,TRUE,TRUE),1,11),"")</f>
        <v/>
      </c>
      <c r="BF412" s="9">
        <f>IF((ROW()-6)&lt;=$Q$3,INDEX(LINEST(AH353:AH412,AI353:AT412,TRUE,TRUE),1,10),"")</f>
        <v/>
      </c>
      <c r="BG412" s="9">
        <f>IF((ROW()-6)&lt;=$Q$3,INDEX(LINEST(AH353:AH412,AI353:AT412,TRUE,TRUE),1,9),"")</f>
        <v/>
      </c>
      <c r="BH412" s="9">
        <f>IF((ROW()-6)&lt;=$Q$3,INDEX(LINEST(AH353:AH412,AI353:AT412,TRUE,TRUE),1,8),"")</f>
        <v/>
      </c>
      <c r="BI412" s="9">
        <f>IF((ROW()-6)&lt;=$Q$3,INDEX(LINEST(AH353:AH412,AI353:AT412,TRUE,TRUE),1,7),"")</f>
        <v/>
      </c>
      <c r="BJ412" s="9">
        <f>IF((ROW()-6)&lt;=$Q$3,INDEX(LINEST(AH353:AH412,AI353:AT412,TRUE,TRUE),1,6),"")</f>
        <v/>
      </c>
      <c r="BK412" s="9">
        <f>IF((ROW()-6)&lt;=$Q$3,INDEX(LINEST(AH353:AH412,AI353:AT412,TRUE,TRUE),1,5),"")</f>
        <v/>
      </c>
      <c r="BL412" s="9">
        <f>IF((ROW()-6)&lt;=$Q$3,INDEX(LINEST(AH353:AH412,AI353:AT412,TRUE,TRUE),1,4),"")</f>
        <v/>
      </c>
      <c r="BM412" s="9">
        <f>IF((ROW()-6)&lt;=$Q$3,INDEX(LINEST(AH353:AH412,AI353:AT412,TRUE,TRUE),1,3),"")</f>
        <v/>
      </c>
      <c r="BN412" s="9">
        <f>IF((ROW()-6)&lt;=$Q$3,INDEX(LINEST(AH353:AH412,AI353:AT412,TRUE,TRUE),1,2),"")</f>
        <v/>
      </c>
      <c r="BO412" s="9">
        <f>IF((ROW()-6)&lt;=$Q$3,INDEX(LINEST(AH353:AH412,AI353:AT412,TRUE,TRUE),1,1),"")</f>
        <v/>
      </c>
      <c r="BP412" s="10">
        <f>IF((ROW()-6)&lt;=$Q$3,INDEX(LINEST(AH353:AH412,AI353:AT412,TRUE,TRUE),3,1),"")</f>
        <v/>
      </c>
      <c r="BR412" s="9">
        <f>IF(AND((ROW()-6)&lt;=$Q$3,ISNUMBER(BC411)),BC411/$Q$4+BD411*AI412+BE411*AJ412+BF411*AK412+BG411*AL412+BH411*AM412+BI411*AN412+BJ411*AO412+BK411*AP412+BL411*AQ412+BM411*AR412+BN411*AS412+BO411*AT412,"")</f>
        <v/>
      </c>
      <c r="BS412">
        <f>IF(ISNUMBER(BR412),AVERAGE(AH352:AH411),"")</f>
        <v/>
      </c>
      <c r="BT412">
        <f>IF(ISNUMBER(BR412),(AH412-BR412)^2,"")</f>
        <v/>
      </c>
      <c r="BU412">
        <f>IF(ISNUMBER(BR412),AH412^2,"")</f>
        <v/>
      </c>
      <c r="BV412">
        <f>IF(ISNUMBER(BR412),(AH412-BS412)^2,"")</f>
        <v/>
      </c>
    </row>
    <row r="413">
      <c r="O413">
        <f>IF($R413="","",CHOOSE($Q$2,YEAR(R413)*12+MONTH(R413),INT((R413-2)/7),YEAR(R413)*4+ROUNDUP(MONTH(R413)/3)))</f>
        <v/>
      </c>
      <c r="P413">
        <f>IF($R413="","",IF($R414="",1,IF(O413&lt;&gt;O414,1,0)))</f>
        <v/>
      </c>
      <c r="Q413">
        <f>IF(P413=1,SUM($P$7:P413),"")</f>
        <v/>
      </c>
      <c r="R413">
        <f>IF($A413="","",IF(ISNUMBER($A413),$A413,IFERROR(DATEVALUE($A413),NA())))</f>
        <v/>
      </c>
      <c r="S413" s="7">
        <f>IFERROR(INDEX($R$7:$R$60000,MATCH(ROW()-6,$Q$7:$Q$60000,0)),"")</f>
        <v/>
      </c>
      <c r="T413">
        <f>IFERROR(INDEX($B$7:$B$60000,MATCH(ROW()-6,$Q$7:$Q$60000,0)),"")</f>
        <v/>
      </c>
      <c r="U413">
        <f>IFERROR(INDEX($C$7:$C$60000,MATCH(ROW()-6,$Q$7:$Q$60000,0)),"")</f>
        <v/>
      </c>
      <c r="V413">
        <f>IFERROR(INDEX($D$7:$D$60000,MATCH(ROW()-6,$Q$7:$Q$60000,0)),"")</f>
        <v/>
      </c>
      <c r="W413">
        <f>IFERROR(INDEX($E$7:$E$60000,MATCH(ROW()-6,$Q$7:$Q$60000,0)),"")</f>
        <v/>
      </c>
      <c r="X413">
        <f>IFERROR(INDEX($F$7:$F$60000,MATCH(ROW()-6,$Q$7:$Q$60000,0)),"")</f>
        <v/>
      </c>
      <c r="Y413">
        <f>IFERROR(INDEX($G$7:$G$60000,MATCH(ROW()-6,$Q$7:$Q$60000,0)),"")</f>
        <v/>
      </c>
      <c r="Z413">
        <f>IFERROR(INDEX($H$7:$H$60000,MATCH(ROW()-6,$Q$7:$Q$60000,0)),"")</f>
        <v/>
      </c>
      <c r="AA413">
        <f>IFERROR(INDEX($I$7:$I$60000,MATCH(ROW()-6,$Q$7:$Q$60000,0)),"")</f>
        <v/>
      </c>
      <c r="AB413">
        <f>IFERROR(INDEX($J$7:$J$60000,MATCH(ROW()-6,$Q$7:$Q$60000,0)),"")</f>
        <v/>
      </c>
      <c r="AC413">
        <f>IFERROR(INDEX($K$7:$K$60000,MATCH(ROW()-6,$Q$7:$Q$60000,0)),"")</f>
        <v/>
      </c>
      <c r="AD413">
        <f>IFERROR(INDEX($L$7:$L$60000,MATCH(ROW()-6,$Q$7:$Q$60000,0)),"")</f>
        <v/>
      </c>
      <c r="AE413">
        <f>IFERROR(INDEX($M$7:$M$60000,MATCH(ROW()-6,$Q$7:$Q$60000,0)),"")</f>
        <v/>
      </c>
      <c r="AF413">
        <f>IFERROR(INDEX($N$7:$N$60000,MATCH(ROW()-6,$Q$7:$Q$60000,0)),"")</f>
        <v/>
      </c>
      <c r="AH413" s="9">
        <f>IF(OR($S413="",$S412=""),"",LN($T413/$T412))</f>
        <v/>
      </c>
      <c r="AI413" s="9">
        <f>IF(OR($S413="",$S412=""),"",$C$2*LN(U413/U412))</f>
        <v/>
      </c>
      <c r="AJ413" s="9">
        <f>IF(OR($S413="",$S412=""),"",$D$2*(V413-V412))</f>
        <v/>
      </c>
      <c r="AK413" s="9">
        <f>IF(OR($S413="",$S412=""),"",$E$2*(W413-W412))</f>
        <v/>
      </c>
      <c r="AL413" s="9">
        <f>IF(OR($S413="",$S412=""),"",$F$2*LN(X413/X412))</f>
        <v/>
      </c>
      <c r="AM413" s="9">
        <f>IF(OR($S413="",$S412=""),"",$G$2*(Y413-Y412))</f>
        <v/>
      </c>
      <c r="AN413" s="9">
        <f>IF(OR($S413="",$S412=""),"",$H$2*LN(Z413/Z412))</f>
        <v/>
      </c>
      <c r="AO413" s="9">
        <f>IF(OR($S413="",$S412=""),"",$I$2*(AA413-AA412))</f>
        <v/>
      </c>
      <c r="AP413" s="9">
        <f>IF(OR($S413="",$S412=""),"",$J$2*LN(AB413/AB412))</f>
        <v/>
      </c>
      <c r="AQ413" s="9">
        <f>IF(OR($S413="",$S412=""),"",$K$2*(AC413-AC412))</f>
        <v/>
      </c>
      <c r="AR413" s="9">
        <f>IF(OR($S413="",$S412=""),"",$L$2*LN(AD413/AD412))</f>
        <v/>
      </c>
      <c r="AS413" s="9">
        <f>IF(OR($S413="",$S412=""),"",$M$2*LN(AE413/AE412))</f>
        <v/>
      </c>
      <c r="AT413" s="9">
        <f>IF(OR($S413="",$S412=""),"",$N$2*LN(AF413/AF412))</f>
        <v/>
      </c>
      <c r="AV413" s="9">
        <f>IF($AH413="","",$AY$16+$AY$4*AI413+$AY$5*AJ413+$AY$6*AK413+$AY$7*AL413+$AY$8*AM413+$AY$9*AN413+$AY$10*AO413+$AY$11*AP413+$AY$12*AQ413+$AY$13*AR413+$AY$14*AS413+$AY$15*AT413)</f>
        <v/>
      </c>
      <c r="BC413" s="10">
        <f>IF((ROW()-6)&lt;=$Q$3,INDEX(LINEST(AH354:AH413,AI354:AT413,TRUE,TRUE),1,13)*$Q$4,"")</f>
        <v/>
      </c>
      <c r="BD413" s="9">
        <f>IF((ROW()-6)&lt;=$Q$3,INDEX(LINEST(AH354:AH413,AI354:AT413,TRUE,TRUE),1,12),"")</f>
        <v/>
      </c>
      <c r="BE413" s="9">
        <f>IF((ROW()-6)&lt;=$Q$3,INDEX(LINEST(AH354:AH413,AI354:AT413,TRUE,TRUE),1,11),"")</f>
        <v/>
      </c>
      <c r="BF413" s="9">
        <f>IF((ROW()-6)&lt;=$Q$3,INDEX(LINEST(AH354:AH413,AI354:AT413,TRUE,TRUE),1,10),"")</f>
        <v/>
      </c>
      <c r="BG413" s="9">
        <f>IF((ROW()-6)&lt;=$Q$3,INDEX(LINEST(AH354:AH413,AI354:AT413,TRUE,TRUE),1,9),"")</f>
        <v/>
      </c>
      <c r="BH413" s="9">
        <f>IF((ROW()-6)&lt;=$Q$3,INDEX(LINEST(AH354:AH413,AI354:AT413,TRUE,TRUE),1,8),"")</f>
        <v/>
      </c>
      <c r="BI413" s="9">
        <f>IF((ROW()-6)&lt;=$Q$3,INDEX(LINEST(AH354:AH413,AI354:AT413,TRUE,TRUE),1,7),"")</f>
        <v/>
      </c>
      <c r="BJ413" s="9">
        <f>IF((ROW()-6)&lt;=$Q$3,INDEX(LINEST(AH354:AH413,AI354:AT413,TRUE,TRUE),1,6),"")</f>
        <v/>
      </c>
      <c r="BK413" s="9">
        <f>IF((ROW()-6)&lt;=$Q$3,INDEX(LINEST(AH354:AH413,AI354:AT413,TRUE,TRUE),1,5),"")</f>
        <v/>
      </c>
      <c r="BL413" s="9">
        <f>IF((ROW()-6)&lt;=$Q$3,INDEX(LINEST(AH354:AH413,AI354:AT413,TRUE,TRUE),1,4),"")</f>
        <v/>
      </c>
      <c r="BM413" s="9">
        <f>IF((ROW()-6)&lt;=$Q$3,INDEX(LINEST(AH354:AH413,AI354:AT413,TRUE,TRUE),1,3),"")</f>
        <v/>
      </c>
      <c r="BN413" s="9">
        <f>IF((ROW()-6)&lt;=$Q$3,INDEX(LINEST(AH354:AH413,AI354:AT413,TRUE,TRUE),1,2),"")</f>
        <v/>
      </c>
      <c r="BO413" s="9">
        <f>IF((ROW()-6)&lt;=$Q$3,INDEX(LINEST(AH354:AH413,AI354:AT413,TRUE,TRUE),1,1),"")</f>
        <v/>
      </c>
      <c r="BP413" s="10">
        <f>IF((ROW()-6)&lt;=$Q$3,INDEX(LINEST(AH354:AH413,AI354:AT413,TRUE,TRUE),3,1),"")</f>
        <v/>
      </c>
      <c r="BR413" s="9">
        <f>IF(AND((ROW()-6)&lt;=$Q$3,ISNUMBER(BC412)),BC412/$Q$4+BD412*AI413+BE412*AJ413+BF412*AK413+BG412*AL413+BH412*AM413+BI412*AN413+BJ412*AO413+BK412*AP413+BL412*AQ413+BM412*AR413+BN412*AS413+BO412*AT413,"")</f>
        <v/>
      </c>
      <c r="BS413">
        <f>IF(ISNUMBER(BR413),AVERAGE(AH353:AH412),"")</f>
        <v/>
      </c>
      <c r="BT413">
        <f>IF(ISNUMBER(BR413),(AH413-BR413)^2,"")</f>
        <v/>
      </c>
      <c r="BU413">
        <f>IF(ISNUMBER(BR413),AH413^2,"")</f>
        <v/>
      </c>
      <c r="BV413">
        <f>IF(ISNUMBER(BR413),(AH413-BS413)^2,"")</f>
        <v/>
      </c>
    </row>
    <row r="414">
      <c r="O414">
        <f>IF($R414="","",CHOOSE($Q$2,YEAR(R414)*12+MONTH(R414),INT((R414-2)/7),YEAR(R414)*4+ROUNDUP(MONTH(R414)/3)))</f>
        <v/>
      </c>
      <c r="P414">
        <f>IF($R414="","",IF($R415="",1,IF(O414&lt;&gt;O415,1,0)))</f>
        <v/>
      </c>
      <c r="Q414">
        <f>IF(P414=1,SUM($P$7:P414),"")</f>
        <v/>
      </c>
      <c r="R414">
        <f>IF($A414="","",IF(ISNUMBER($A414),$A414,IFERROR(DATEVALUE($A414),NA())))</f>
        <v/>
      </c>
      <c r="S414" s="7">
        <f>IFERROR(INDEX($R$7:$R$60000,MATCH(ROW()-6,$Q$7:$Q$60000,0)),"")</f>
        <v/>
      </c>
      <c r="T414">
        <f>IFERROR(INDEX($B$7:$B$60000,MATCH(ROW()-6,$Q$7:$Q$60000,0)),"")</f>
        <v/>
      </c>
      <c r="U414">
        <f>IFERROR(INDEX($C$7:$C$60000,MATCH(ROW()-6,$Q$7:$Q$60000,0)),"")</f>
        <v/>
      </c>
      <c r="V414">
        <f>IFERROR(INDEX($D$7:$D$60000,MATCH(ROW()-6,$Q$7:$Q$60000,0)),"")</f>
        <v/>
      </c>
      <c r="W414">
        <f>IFERROR(INDEX($E$7:$E$60000,MATCH(ROW()-6,$Q$7:$Q$60000,0)),"")</f>
        <v/>
      </c>
      <c r="X414">
        <f>IFERROR(INDEX($F$7:$F$60000,MATCH(ROW()-6,$Q$7:$Q$60000,0)),"")</f>
        <v/>
      </c>
      <c r="Y414">
        <f>IFERROR(INDEX($G$7:$G$60000,MATCH(ROW()-6,$Q$7:$Q$60000,0)),"")</f>
        <v/>
      </c>
      <c r="Z414">
        <f>IFERROR(INDEX($H$7:$H$60000,MATCH(ROW()-6,$Q$7:$Q$60000,0)),"")</f>
        <v/>
      </c>
      <c r="AA414">
        <f>IFERROR(INDEX($I$7:$I$60000,MATCH(ROW()-6,$Q$7:$Q$60000,0)),"")</f>
        <v/>
      </c>
      <c r="AB414">
        <f>IFERROR(INDEX($J$7:$J$60000,MATCH(ROW()-6,$Q$7:$Q$60000,0)),"")</f>
        <v/>
      </c>
      <c r="AC414">
        <f>IFERROR(INDEX($K$7:$K$60000,MATCH(ROW()-6,$Q$7:$Q$60000,0)),"")</f>
        <v/>
      </c>
      <c r="AD414">
        <f>IFERROR(INDEX($L$7:$L$60000,MATCH(ROW()-6,$Q$7:$Q$60000,0)),"")</f>
        <v/>
      </c>
      <c r="AE414">
        <f>IFERROR(INDEX($M$7:$M$60000,MATCH(ROW()-6,$Q$7:$Q$60000,0)),"")</f>
        <v/>
      </c>
      <c r="AF414">
        <f>IFERROR(INDEX($N$7:$N$60000,MATCH(ROW()-6,$Q$7:$Q$60000,0)),"")</f>
        <v/>
      </c>
      <c r="AH414" s="9">
        <f>IF(OR($S414="",$S413=""),"",LN($T414/$T413))</f>
        <v/>
      </c>
      <c r="AI414" s="9">
        <f>IF(OR($S414="",$S413=""),"",$C$2*LN(U414/U413))</f>
        <v/>
      </c>
      <c r="AJ414" s="9">
        <f>IF(OR($S414="",$S413=""),"",$D$2*(V414-V413))</f>
        <v/>
      </c>
      <c r="AK414" s="9">
        <f>IF(OR($S414="",$S413=""),"",$E$2*(W414-W413))</f>
        <v/>
      </c>
      <c r="AL414" s="9">
        <f>IF(OR($S414="",$S413=""),"",$F$2*LN(X414/X413))</f>
        <v/>
      </c>
      <c r="AM414" s="9">
        <f>IF(OR($S414="",$S413=""),"",$G$2*(Y414-Y413))</f>
        <v/>
      </c>
      <c r="AN414" s="9">
        <f>IF(OR($S414="",$S413=""),"",$H$2*LN(Z414/Z413))</f>
        <v/>
      </c>
      <c r="AO414" s="9">
        <f>IF(OR($S414="",$S413=""),"",$I$2*(AA414-AA413))</f>
        <v/>
      </c>
      <c r="AP414" s="9">
        <f>IF(OR($S414="",$S413=""),"",$J$2*LN(AB414/AB413))</f>
        <v/>
      </c>
      <c r="AQ414" s="9">
        <f>IF(OR($S414="",$S413=""),"",$K$2*(AC414-AC413))</f>
        <v/>
      </c>
      <c r="AR414" s="9">
        <f>IF(OR($S414="",$S413=""),"",$L$2*LN(AD414/AD413))</f>
        <v/>
      </c>
      <c r="AS414" s="9">
        <f>IF(OR($S414="",$S413=""),"",$M$2*LN(AE414/AE413))</f>
        <v/>
      </c>
      <c r="AT414" s="9">
        <f>IF(OR($S414="",$S413=""),"",$N$2*LN(AF414/AF413))</f>
        <v/>
      </c>
      <c r="AV414" s="9">
        <f>IF($AH414="","",$AY$16+$AY$4*AI414+$AY$5*AJ414+$AY$6*AK414+$AY$7*AL414+$AY$8*AM414+$AY$9*AN414+$AY$10*AO414+$AY$11*AP414+$AY$12*AQ414+$AY$13*AR414+$AY$14*AS414+$AY$15*AT414)</f>
        <v/>
      </c>
      <c r="BC414" s="10">
        <f>IF((ROW()-6)&lt;=$Q$3,INDEX(LINEST(AH355:AH414,AI355:AT414,TRUE,TRUE),1,13)*$Q$4,"")</f>
        <v/>
      </c>
      <c r="BD414" s="9">
        <f>IF((ROW()-6)&lt;=$Q$3,INDEX(LINEST(AH355:AH414,AI355:AT414,TRUE,TRUE),1,12),"")</f>
        <v/>
      </c>
      <c r="BE414" s="9">
        <f>IF((ROW()-6)&lt;=$Q$3,INDEX(LINEST(AH355:AH414,AI355:AT414,TRUE,TRUE),1,11),"")</f>
        <v/>
      </c>
      <c r="BF414" s="9">
        <f>IF((ROW()-6)&lt;=$Q$3,INDEX(LINEST(AH355:AH414,AI355:AT414,TRUE,TRUE),1,10),"")</f>
        <v/>
      </c>
      <c r="BG414" s="9">
        <f>IF((ROW()-6)&lt;=$Q$3,INDEX(LINEST(AH355:AH414,AI355:AT414,TRUE,TRUE),1,9),"")</f>
        <v/>
      </c>
      <c r="BH414" s="9">
        <f>IF((ROW()-6)&lt;=$Q$3,INDEX(LINEST(AH355:AH414,AI355:AT414,TRUE,TRUE),1,8),"")</f>
        <v/>
      </c>
      <c r="BI414" s="9">
        <f>IF((ROW()-6)&lt;=$Q$3,INDEX(LINEST(AH355:AH414,AI355:AT414,TRUE,TRUE),1,7),"")</f>
        <v/>
      </c>
      <c r="BJ414" s="9">
        <f>IF((ROW()-6)&lt;=$Q$3,INDEX(LINEST(AH355:AH414,AI355:AT414,TRUE,TRUE),1,6),"")</f>
        <v/>
      </c>
      <c r="BK414" s="9">
        <f>IF((ROW()-6)&lt;=$Q$3,INDEX(LINEST(AH355:AH414,AI355:AT414,TRUE,TRUE),1,5),"")</f>
        <v/>
      </c>
      <c r="BL414" s="9">
        <f>IF((ROW()-6)&lt;=$Q$3,INDEX(LINEST(AH355:AH414,AI355:AT414,TRUE,TRUE),1,4),"")</f>
        <v/>
      </c>
      <c r="BM414" s="9">
        <f>IF((ROW()-6)&lt;=$Q$3,INDEX(LINEST(AH355:AH414,AI355:AT414,TRUE,TRUE),1,3),"")</f>
        <v/>
      </c>
      <c r="BN414" s="9">
        <f>IF((ROW()-6)&lt;=$Q$3,INDEX(LINEST(AH355:AH414,AI355:AT414,TRUE,TRUE),1,2),"")</f>
        <v/>
      </c>
      <c r="BO414" s="9">
        <f>IF((ROW()-6)&lt;=$Q$3,INDEX(LINEST(AH355:AH414,AI355:AT414,TRUE,TRUE),1,1),"")</f>
        <v/>
      </c>
      <c r="BP414" s="10">
        <f>IF((ROW()-6)&lt;=$Q$3,INDEX(LINEST(AH355:AH414,AI355:AT414,TRUE,TRUE),3,1),"")</f>
        <v/>
      </c>
      <c r="BR414" s="9">
        <f>IF(AND((ROW()-6)&lt;=$Q$3,ISNUMBER(BC413)),BC413/$Q$4+BD413*AI414+BE413*AJ414+BF413*AK414+BG413*AL414+BH413*AM414+BI413*AN414+BJ413*AO414+BK413*AP414+BL413*AQ414+BM413*AR414+BN413*AS414+BO413*AT414,"")</f>
        <v/>
      </c>
      <c r="BS414">
        <f>IF(ISNUMBER(BR414),AVERAGE(AH354:AH413),"")</f>
        <v/>
      </c>
      <c r="BT414">
        <f>IF(ISNUMBER(BR414),(AH414-BR414)^2,"")</f>
        <v/>
      </c>
      <c r="BU414">
        <f>IF(ISNUMBER(BR414),AH414^2,"")</f>
        <v/>
      </c>
      <c r="BV414">
        <f>IF(ISNUMBER(BR414),(AH414-BS414)^2,"")</f>
        <v/>
      </c>
    </row>
    <row r="415">
      <c r="O415">
        <f>IF($R415="","",CHOOSE($Q$2,YEAR(R415)*12+MONTH(R415),INT((R415-2)/7),YEAR(R415)*4+ROUNDUP(MONTH(R415)/3)))</f>
        <v/>
      </c>
      <c r="P415">
        <f>IF($R415="","",IF($R416="",1,IF(O415&lt;&gt;O416,1,0)))</f>
        <v/>
      </c>
      <c r="Q415">
        <f>IF(P415=1,SUM($P$7:P415),"")</f>
        <v/>
      </c>
      <c r="R415">
        <f>IF($A415="","",IF(ISNUMBER($A415),$A415,IFERROR(DATEVALUE($A415),NA())))</f>
        <v/>
      </c>
      <c r="S415" s="7">
        <f>IFERROR(INDEX($R$7:$R$60000,MATCH(ROW()-6,$Q$7:$Q$60000,0)),"")</f>
        <v/>
      </c>
      <c r="T415">
        <f>IFERROR(INDEX($B$7:$B$60000,MATCH(ROW()-6,$Q$7:$Q$60000,0)),"")</f>
        <v/>
      </c>
      <c r="U415">
        <f>IFERROR(INDEX($C$7:$C$60000,MATCH(ROW()-6,$Q$7:$Q$60000,0)),"")</f>
        <v/>
      </c>
      <c r="V415">
        <f>IFERROR(INDEX($D$7:$D$60000,MATCH(ROW()-6,$Q$7:$Q$60000,0)),"")</f>
        <v/>
      </c>
      <c r="W415">
        <f>IFERROR(INDEX($E$7:$E$60000,MATCH(ROW()-6,$Q$7:$Q$60000,0)),"")</f>
        <v/>
      </c>
      <c r="X415">
        <f>IFERROR(INDEX($F$7:$F$60000,MATCH(ROW()-6,$Q$7:$Q$60000,0)),"")</f>
        <v/>
      </c>
      <c r="Y415">
        <f>IFERROR(INDEX($G$7:$G$60000,MATCH(ROW()-6,$Q$7:$Q$60000,0)),"")</f>
        <v/>
      </c>
      <c r="Z415">
        <f>IFERROR(INDEX($H$7:$H$60000,MATCH(ROW()-6,$Q$7:$Q$60000,0)),"")</f>
        <v/>
      </c>
      <c r="AA415">
        <f>IFERROR(INDEX($I$7:$I$60000,MATCH(ROW()-6,$Q$7:$Q$60000,0)),"")</f>
        <v/>
      </c>
      <c r="AB415">
        <f>IFERROR(INDEX($J$7:$J$60000,MATCH(ROW()-6,$Q$7:$Q$60000,0)),"")</f>
        <v/>
      </c>
      <c r="AC415">
        <f>IFERROR(INDEX($K$7:$K$60000,MATCH(ROW()-6,$Q$7:$Q$60000,0)),"")</f>
        <v/>
      </c>
      <c r="AD415">
        <f>IFERROR(INDEX($L$7:$L$60000,MATCH(ROW()-6,$Q$7:$Q$60000,0)),"")</f>
        <v/>
      </c>
      <c r="AE415">
        <f>IFERROR(INDEX($M$7:$M$60000,MATCH(ROW()-6,$Q$7:$Q$60000,0)),"")</f>
        <v/>
      </c>
      <c r="AF415">
        <f>IFERROR(INDEX($N$7:$N$60000,MATCH(ROW()-6,$Q$7:$Q$60000,0)),"")</f>
        <v/>
      </c>
      <c r="AH415" s="9">
        <f>IF(OR($S415="",$S414=""),"",LN($T415/$T414))</f>
        <v/>
      </c>
      <c r="AI415" s="9">
        <f>IF(OR($S415="",$S414=""),"",$C$2*LN(U415/U414))</f>
        <v/>
      </c>
      <c r="AJ415" s="9">
        <f>IF(OR($S415="",$S414=""),"",$D$2*(V415-V414))</f>
        <v/>
      </c>
      <c r="AK415" s="9">
        <f>IF(OR($S415="",$S414=""),"",$E$2*(W415-W414))</f>
        <v/>
      </c>
      <c r="AL415" s="9">
        <f>IF(OR($S415="",$S414=""),"",$F$2*LN(X415/X414))</f>
        <v/>
      </c>
      <c r="AM415" s="9">
        <f>IF(OR($S415="",$S414=""),"",$G$2*(Y415-Y414))</f>
        <v/>
      </c>
      <c r="AN415" s="9">
        <f>IF(OR($S415="",$S414=""),"",$H$2*LN(Z415/Z414))</f>
        <v/>
      </c>
      <c r="AO415" s="9">
        <f>IF(OR($S415="",$S414=""),"",$I$2*(AA415-AA414))</f>
        <v/>
      </c>
      <c r="AP415" s="9">
        <f>IF(OR($S415="",$S414=""),"",$J$2*LN(AB415/AB414))</f>
        <v/>
      </c>
      <c r="AQ415" s="9">
        <f>IF(OR($S415="",$S414=""),"",$K$2*(AC415-AC414))</f>
        <v/>
      </c>
      <c r="AR415" s="9">
        <f>IF(OR($S415="",$S414=""),"",$L$2*LN(AD415/AD414))</f>
        <v/>
      </c>
      <c r="AS415" s="9">
        <f>IF(OR($S415="",$S414=""),"",$M$2*LN(AE415/AE414))</f>
        <v/>
      </c>
      <c r="AT415" s="9">
        <f>IF(OR($S415="",$S414=""),"",$N$2*LN(AF415/AF414))</f>
        <v/>
      </c>
      <c r="AV415" s="9">
        <f>IF($AH415="","",$AY$16+$AY$4*AI415+$AY$5*AJ415+$AY$6*AK415+$AY$7*AL415+$AY$8*AM415+$AY$9*AN415+$AY$10*AO415+$AY$11*AP415+$AY$12*AQ415+$AY$13*AR415+$AY$14*AS415+$AY$15*AT415)</f>
        <v/>
      </c>
      <c r="BC415" s="10">
        <f>IF((ROW()-6)&lt;=$Q$3,INDEX(LINEST(AH356:AH415,AI356:AT415,TRUE,TRUE),1,13)*$Q$4,"")</f>
        <v/>
      </c>
      <c r="BD415" s="9">
        <f>IF((ROW()-6)&lt;=$Q$3,INDEX(LINEST(AH356:AH415,AI356:AT415,TRUE,TRUE),1,12),"")</f>
        <v/>
      </c>
      <c r="BE415" s="9">
        <f>IF((ROW()-6)&lt;=$Q$3,INDEX(LINEST(AH356:AH415,AI356:AT415,TRUE,TRUE),1,11),"")</f>
        <v/>
      </c>
      <c r="BF415" s="9">
        <f>IF((ROW()-6)&lt;=$Q$3,INDEX(LINEST(AH356:AH415,AI356:AT415,TRUE,TRUE),1,10),"")</f>
        <v/>
      </c>
      <c r="BG415" s="9">
        <f>IF((ROW()-6)&lt;=$Q$3,INDEX(LINEST(AH356:AH415,AI356:AT415,TRUE,TRUE),1,9),"")</f>
        <v/>
      </c>
      <c r="BH415" s="9">
        <f>IF((ROW()-6)&lt;=$Q$3,INDEX(LINEST(AH356:AH415,AI356:AT415,TRUE,TRUE),1,8),"")</f>
        <v/>
      </c>
      <c r="BI415" s="9">
        <f>IF((ROW()-6)&lt;=$Q$3,INDEX(LINEST(AH356:AH415,AI356:AT415,TRUE,TRUE),1,7),"")</f>
        <v/>
      </c>
      <c r="BJ415" s="9">
        <f>IF((ROW()-6)&lt;=$Q$3,INDEX(LINEST(AH356:AH415,AI356:AT415,TRUE,TRUE),1,6),"")</f>
        <v/>
      </c>
      <c r="BK415" s="9">
        <f>IF((ROW()-6)&lt;=$Q$3,INDEX(LINEST(AH356:AH415,AI356:AT415,TRUE,TRUE),1,5),"")</f>
        <v/>
      </c>
      <c r="BL415" s="9">
        <f>IF((ROW()-6)&lt;=$Q$3,INDEX(LINEST(AH356:AH415,AI356:AT415,TRUE,TRUE),1,4),"")</f>
        <v/>
      </c>
      <c r="BM415" s="9">
        <f>IF((ROW()-6)&lt;=$Q$3,INDEX(LINEST(AH356:AH415,AI356:AT415,TRUE,TRUE),1,3),"")</f>
        <v/>
      </c>
      <c r="BN415" s="9">
        <f>IF((ROW()-6)&lt;=$Q$3,INDEX(LINEST(AH356:AH415,AI356:AT415,TRUE,TRUE),1,2),"")</f>
        <v/>
      </c>
      <c r="BO415" s="9">
        <f>IF((ROW()-6)&lt;=$Q$3,INDEX(LINEST(AH356:AH415,AI356:AT415,TRUE,TRUE),1,1),"")</f>
        <v/>
      </c>
      <c r="BP415" s="10">
        <f>IF((ROW()-6)&lt;=$Q$3,INDEX(LINEST(AH356:AH415,AI356:AT415,TRUE,TRUE),3,1),"")</f>
        <v/>
      </c>
      <c r="BR415" s="9">
        <f>IF(AND((ROW()-6)&lt;=$Q$3,ISNUMBER(BC414)),BC414/$Q$4+BD414*AI415+BE414*AJ415+BF414*AK415+BG414*AL415+BH414*AM415+BI414*AN415+BJ414*AO415+BK414*AP415+BL414*AQ415+BM414*AR415+BN414*AS415+BO414*AT415,"")</f>
        <v/>
      </c>
      <c r="BS415">
        <f>IF(ISNUMBER(BR415),AVERAGE(AH355:AH414),"")</f>
        <v/>
      </c>
      <c r="BT415">
        <f>IF(ISNUMBER(BR415),(AH415-BR415)^2,"")</f>
        <v/>
      </c>
      <c r="BU415">
        <f>IF(ISNUMBER(BR415),AH415^2,"")</f>
        <v/>
      </c>
      <c r="BV415">
        <f>IF(ISNUMBER(BR415),(AH415-BS415)^2,"")</f>
        <v/>
      </c>
    </row>
    <row r="416">
      <c r="O416">
        <f>IF($R416="","",CHOOSE($Q$2,YEAR(R416)*12+MONTH(R416),INT((R416-2)/7),YEAR(R416)*4+ROUNDUP(MONTH(R416)/3)))</f>
        <v/>
      </c>
      <c r="P416">
        <f>IF($R416="","",IF($R417="",1,IF(O416&lt;&gt;O417,1,0)))</f>
        <v/>
      </c>
      <c r="Q416">
        <f>IF(P416=1,SUM($P$7:P416),"")</f>
        <v/>
      </c>
      <c r="R416">
        <f>IF($A416="","",IF(ISNUMBER($A416),$A416,IFERROR(DATEVALUE($A416),NA())))</f>
        <v/>
      </c>
      <c r="S416" s="7">
        <f>IFERROR(INDEX($R$7:$R$60000,MATCH(ROW()-6,$Q$7:$Q$60000,0)),"")</f>
        <v/>
      </c>
      <c r="T416">
        <f>IFERROR(INDEX($B$7:$B$60000,MATCH(ROW()-6,$Q$7:$Q$60000,0)),"")</f>
        <v/>
      </c>
      <c r="U416">
        <f>IFERROR(INDEX($C$7:$C$60000,MATCH(ROW()-6,$Q$7:$Q$60000,0)),"")</f>
        <v/>
      </c>
      <c r="V416">
        <f>IFERROR(INDEX($D$7:$D$60000,MATCH(ROW()-6,$Q$7:$Q$60000,0)),"")</f>
        <v/>
      </c>
      <c r="W416">
        <f>IFERROR(INDEX($E$7:$E$60000,MATCH(ROW()-6,$Q$7:$Q$60000,0)),"")</f>
        <v/>
      </c>
      <c r="X416">
        <f>IFERROR(INDEX($F$7:$F$60000,MATCH(ROW()-6,$Q$7:$Q$60000,0)),"")</f>
        <v/>
      </c>
      <c r="Y416">
        <f>IFERROR(INDEX($G$7:$G$60000,MATCH(ROW()-6,$Q$7:$Q$60000,0)),"")</f>
        <v/>
      </c>
      <c r="Z416">
        <f>IFERROR(INDEX($H$7:$H$60000,MATCH(ROW()-6,$Q$7:$Q$60000,0)),"")</f>
        <v/>
      </c>
      <c r="AA416">
        <f>IFERROR(INDEX($I$7:$I$60000,MATCH(ROW()-6,$Q$7:$Q$60000,0)),"")</f>
        <v/>
      </c>
      <c r="AB416">
        <f>IFERROR(INDEX($J$7:$J$60000,MATCH(ROW()-6,$Q$7:$Q$60000,0)),"")</f>
        <v/>
      </c>
      <c r="AC416">
        <f>IFERROR(INDEX($K$7:$K$60000,MATCH(ROW()-6,$Q$7:$Q$60000,0)),"")</f>
        <v/>
      </c>
      <c r="AD416">
        <f>IFERROR(INDEX($L$7:$L$60000,MATCH(ROW()-6,$Q$7:$Q$60000,0)),"")</f>
        <v/>
      </c>
      <c r="AE416">
        <f>IFERROR(INDEX($M$7:$M$60000,MATCH(ROW()-6,$Q$7:$Q$60000,0)),"")</f>
        <v/>
      </c>
      <c r="AF416">
        <f>IFERROR(INDEX($N$7:$N$60000,MATCH(ROW()-6,$Q$7:$Q$60000,0)),"")</f>
        <v/>
      </c>
      <c r="AH416" s="9">
        <f>IF(OR($S416="",$S415=""),"",LN($T416/$T415))</f>
        <v/>
      </c>
      <c r="AI416" s="9">
        <f>IF(OR($S416="",$S415=""),"",$C$2*LN(U416/U415))</f>
        <v/>
      </c>
      <c r="AJ416" s="9">
        <f>IF(OR($S416="",$S415=""),"",$D$2*(V416-V415))</f>
        <v/>
      </c>
      <c r="AK416" s="9">
        <f>IF(OR($S416="",$S415=""),"",$E$2*(W416-W415))</f>
        <v/>
      </c>
      <c r="AL416" s="9">
        <f>IF(OR($S416="",$S415=""),"",$F$2*LN(X416/X415))</f>
        <v/>
      </c>
      <c r="AM416" s="9">
        <f>IF(OR($S416="",$S415=""),"",$G$2*(Y416-Y415))</f>
        <v/>
      </c>
      <c r="AN416" s="9">
        <f>IF(OR($S416="",$S415=""),"",$H$2*LN(Z416/Z415))</f>
        <v/>
      </c>
      <c r="AO416" s="9">
        <f>IF(OR($S416="",$S415=""),"",$I$2*(AA416-AA415))</f>
        <v/>
      </c>
      <c r="AP416" s="9">
        <f>IF(OR($S416="",$S415=""),"",$J$2*LN(AB416/AB415))</f>
        <v/>
      </c>
      <c r="AQ416" s="9">
        <f>IF(OR($S416="",$S415=""),"",$K$2*(AC416-AC415))</f>
        <v/>
      </c>
      <c r="AR416" s="9">
        <f>IF(OR($S416="",$S415=""),"",$L$2*LN(AD416/AD415))</f>
        <v/>
      </c>
      <c r="AS416" s="9">
        <f>IF(OR($S416="",$S415=""),"",$M$2*LN(AE416/AE415))</f>
        <v/>
      </c>
      <c r="AT416" s="9">
        <f>IF(OR($S416="",$S415=""),"",$N$2*LN(AF416/AF415))</f>
        <v/>
      </c>
      <c r="AV416" s="9">
        <f>IF($AH416="","",$AY$16+$AY$4*AI416+$AY$5*AJ416+$AY$6*AK416+$AY$7*AL416+$AY$8*AM416+$AY$9*AN416+$AY$10*AO416+$AY$11*AP416+$AY$12*AQ416+$AY$13*AR416+$AY$14*AS416+$AY$15*AT416)</f>
        <v/>
      </c>
      <c r="BC416" s="10">
        <f>IF((ROW()-6)&lt;=$Q$3,INDEX(LINEST(AH357:AH416,AI357:AT416,TRUE,TRUE),1,13)*$Q$4,"")</f>
        <v/>
      </c>
      <c r="BD416" s="9">
        <f>IF((ROW()-6)&lt;=$Q$3,INDEX(LINEST(AH357:AH416,AI357:AT416,TRUE,TRUE),1,12),"")</f>
        <v/>
      </c>
      <c r="BE416" s="9">
        <f>IF((ROW()-6)&lt;=$Q$3,INDEX(LINEST(AH357:AH416,AI357:AT416,TRUE,TRUE),1,11),"")</f>
        <v/>
      </c>
      <c r="BF416" s="9">
        <f>IF((ROW()-6)&lt;=$Q$3,INDEX(LINEST(AH357:AH416,AI357:AT416,TRUE,TRUE),1,10),"")</f>
        <v/>
      </c>
      <c r="BG416" s="9">
        <f>IF((ROW()-6)&lt;=$Q$3,INDEX(LINEST(AH357:AH416,AI357:AT416,TRUE,TRUE),1,9),"")</f>
        <v/>
      </c>
      <c r="BH416" s="9">
        <f>IF((ROW()-6)&lt;=$Q$3,INDEX(LINEST(AH357:AH416,AI357:AT416,TRUE,TRUE),1,8),"")</f>
        <v/>
      </c>
      <c r="BI416" s="9">
        <f>IF((ROW()-6)&lt;=$Q$3,INDEX(LINEST(AH357:AH416,AI357:AT416,TRUE,TRUE),1,7),"")</f>
        <v/>
      </c>
      <c r="BJ416" s="9">
        <f>IF((ROW()-6)&lt;=$Q$3,INDEX(LINEST(AH357:AH416,AI357:AT416,TRUE,TRUE),1,6),"")</f>
        <v/>
      </c>
      <c r="BK416" s="9">
        <f>IF((ROW()-6)&lt;=$Q$3,INDEX(LINEST(AH357:AH416,AI357:AT416,TRUE,TRUE),1,5),"")</f>
        <v/>
      </c>
      <c r="BL416" s="9">
        <f>IF((ROW()-6)&lt;=$Q$3,INDEX(LINEST(AH357:AH416,AI357:AT416,TRUE,TRUE),1,4),"")</f>
        <v/>
      </c>
      <c r="BM416" s="9">
        <f>IF((ROW()-6)&lt;=$Q$3,INDEX(LINEST(AH357:AH416,AI357:AT416,TRUE,TRUE),1,3),"")</f>
        <v/>
      </c>
      <c r="BN416" s="9">
        <f>IF((ROW()-6)&lt;=$Q$3,INDEX(LINEST(AH357:AH416,AI357:AT416,TRUE,TRUE),1,2),"")</f>
        <v/>
      </c>
      <c r="BO416" s="9">
        <f>IF((ROW()-6)&lt;=$Q$3,INDEX(LINEST(AH357:AH416,AI357:AT416,TRUE,TRUE),1,1),"")</f>
        <v/>
      </c>
      <c r="BP416" s="10">
        <f>IF((ROW()-6)&lt;=$Q$3,INDEX(LINEST(AH357:AH416,AI357:AT416,TRUE,TRUE),3,1),"")</f>
        <v/>
      </c>
      <c r="BR416" s="9">
        <f>IF(AND((ROW()-6)&lt;=$Q$3,ISNUMBER(BC415)),BC415/$Q$4+BD415*AI416+BE415*AJ416+BF415*AK416+BG415*AL416+BH415*AM416+BI415*AN416+BJ415*AO416+BK415*AP416+BL415*AQ416+BM415*AR416+BN415*AS416+BO415*AT416,"")</f>
        <v/>
      </c>
      <c r="BS416">
        <f>IF(ISNUMBER(BR416),AVERAGE(AH356:AH415),"")</f>
        <v/>
      </c>
      <c r="BT416">
        <f>IF(ISNUMBER(BR416),(AH416-BR416)^2,"")</f>
        <v/>
      </c>
      <c r="BU416">
        <f>IF(ISNUMBER(BR416),AH416^2,"")</f>
        <v/>
      </c>
      <c r="BV416">
        <f>IF(ISNUMBER(BR416),(AH416-BS416)^2,"")</f>
        <v/>
      </c>
    </row>
    <row r="417">
      <c r="O417">
        <f>IF($R417="","",CHOOSE($Q$2,YEAR(R417)*12+MONTH(R417),INT((R417-2)/7),YEAR(R417)*4+ROUNDUP(MONTH(R417)/3)))</f>
        <v/>
      </c>
      <c r="P417">
        <f>IF($R417="","",IF($R418="",1,IF(O417&lt;&gt;O418,1,0)))</f>
        <v/>
      </c>
      <c r="Q417">
        <f>IF(P417=1,SUM($P$7:P417),"")</f>
        <v/>
      </c>
      <c r="R417">
        <f>IF($A417="","",IF(ISNUMBER($A417),$A417,IFERROR(DATEVALUE($A417),NA())))</f>
        <v/>
      </c>
      <c r="S417" s="7">
        <f>IFERROR(INDEX($R$7:$R$60000,MATCH(ROW()-6,$Q$7:$Q$60000,0)),"")</f>
        <v/>
      </c>
      <c r="T417">
        <f>IFERROR(INDEX($B$7:$B$60000,MATCH(ROW()-6,$Q$7:$Q$60000,0)),"")</f>
        <v/>
      </c>
      <c r="U417">
        <f>IFERROR(INDEX($C$7:$C$60000,MATCH(ROW()-6,$Q$7:$Q$60000,0)),"")</f>
        <v/>
      </c>
      <c r="V417">
        <f>IFERROR(INDEX($D$7:$D$60000,MATCH(ROW()-6,$Q$7:$Q$60000,0)),"")</f>
        <v/>
      </c>
      <c r="W417">
        <f>IFERROR(INDEX($E$7:$E$60000,MATCH(ROW()-6,$Q$7:$Q$60000,0)),"")</f>
        <v/>
      </c>
      <c r="X417">
        <f>IFERROR(INDEX($F$7:$F$60000,MATCH(ROW()-6,$Q$7:$Q$60000,0)),"")</f>
        <v/>
      </c>
      <c r="Y417">
        <f>IFERROR(INDEX($G$7:$G$60000,MATCH(ROW()-6,$Q$7:$Q$60000,0)),"")</f>
        <v/>
      </c>
      <c r="Z417">
        <f>IFERROR(INDEX($H$7:$H$60000,MATCH(ROW()-6,$Q$7:$Q$60000,0)),"")</f>
        <v/>
      </c>
      <c r="AA417">
        <f>IFERROR(INDEX($I$7:$I$60000,MATCH(ROW()-6,$Q$7:$Q$60000,0)),"")</f>
        <v/>
      </c>
      <c r="AB417">
        <f>IFERROR(INDEX($J$7:$J$60000,MATCH(ROW()-6,$Q$7:$Q$60000,0)),"")</f>
        <v/>
      </c>
      <c r="AC417">
        <f>IFERROR(INDEX($K$7:$K$60000,MATCH(ROW()-6,$Q$7:$Q$60000,0)),"")</f>
        <v/>
      </c>
      <c r="AD417">
        <f>IFERROR(INDEX($L$7:$L$60000,MATCH(ROW()-6,$Q$7:$Q$60000,0)),"")</f>
        <v/>
      </c>
      <c r="AE417">
        <f>IFERROR(INDEX($M$7:$M$60000,MATCH(ROW()-6,$Q$7:$Q$60000,0)),"")</f>
        <v/>
      </c>
      <c r="AF417">
        <f>IFERROR(INDEX($N$7:$N$60000,MATCH(ROW()-6,$Q$7:$Q$60000,0)),"")</f>
        <v/>
      </c>
      <c r="AH417" s="9">
        <f>IF(OR($S417="",$S416=""),"",LN($T417/$T416))</f>
        <v/>
      </c>
      <c r="AI417" s="9">
        <f>IF(OR($S417="",$S416=""),"",$C$2*LN(U417/U416))</f>
        <v/>
      </c>
      <c r="AJ417" s="9">
        <f>IF(OR($S417="",$S416=""),"",$D$2*(V417-V416))</f>
        <v/>
      </c>
      <c r="AK417" s="9">
        <f>IF(OR($S417="",$S416=""),"",$E$2*(W417-W416))</f>
        <v/>
      </c>
      <c r="AL417" s="9">
        <f>IF(OR($S417="",$S416=""),"",$F$2*LN(X417/X416))</f>
        <v/>
      </c>
      <c r="AM417" s="9">
        <f>IF(OR($S417="",$S416=""),"",$G$2*(Y417-Y416))</f>
        <v/>
      </c>
      <c r="AN417" s="9">
        <f>IF(OR($S417="",$S416=""),"",$H$2*LN(Z417/Z416))</f>
        <v/>
      </c>
      <c r="AO417" s="9">
        <f>IF(OR($S417="",$S416=""),"",$I$2*(AA417-AA416))</f>
        <v/>
      </c>
      <c r="AP417" s="9">
        <f>IF(OR($S417="",$S416=""),"",$J$2*LN(AB417/AB416))</f>
        <v/>
      </c>
      <c r="AQ417" s="9">
        <f>IF(OR($S417="",$S416=""),"",$K$2*(AC417-AC416))</f>
        <v/>
      </c>
      <c r="AR417" s="9">
        <f>IF(OR($S417="",$S416=""),"",$L$2*LN(AD417/AD416))</f>
        <v/>
      </c>
      <c r="AS417" s="9">
        <f>IF(OR($S417="",$S416=""),"",$M$2*LN(AE417/AE416))</f>
        <v/>
      </c>
      <c r="AT417" s="9">
        <f>IF(OR($S417="",$S416=""),"",$N$2*LN(AF417/AF416))</f>
        <v/>
      </c>
      <c r="AV417" s="9">
        <f>IF($AH417="","",$AY$16+$AY$4*AI417+$AY$5*AJ417+$AY$6*AK417+$AY$7*AL417+$AY$8*AM417+$AY$9*AN417+$AY$10*AO417+$AY$11*AP417+$AY$12*AQ417+$AY$13*AR417+$AY$14*AS417+$AY$15*AT417)</f>
        <v/>
      </c>
      <c r="BC417" s="10">
        <f>IF((ROW()-6)&lt;=$Q$3,INDEX(LINEST(AH358:AH417,AI358:AT417,TRUE,TRUE),1,13)*$Q$4,"")</f>
        <v/>
      </c>
      <c r="BD417" s="9">
        <f>IF((ROW()-6)&lt;=$Q$3,INDEX(LINEST(AH358:AH417,AI358:AT417,TRUE,TRUE),1,12),"")</f>
        <v/>
      </c>
      <c r="BE417" s="9">
        <f>IF((ROW()-6)&lt;=$Q$3,INDEX(LINEST(AH358:AH417,AI358:AT417,TRUE,TRUE),1,11),"")</f>
        <v/>
      </c>
      <c r="BF417" s="9">
        <f>IF((ROW()-6)&lt;=$Q$3,INDEX(LINEST(AH358:AH417,AI358:AT417,TRUE,TRUE),1,10),"")</f>
        <v/>
      </c>
      <c r="BG417" s="9">
        <f>IF((ROW()-6)&lt;=$Q$3,INDEX(LINEST(AH358:AH417,AI358:AT417,TRUE,TRUE),1,9),"")</f>
        <v/>
      </c>
      <c r="BH417" s="9">
        <f>IF((ROW()-6)&lt;=$Q$3,INDEX(LINEST(AH358:AH417,AI358:AT417,TRUE,TRUE),1,8),"")</f>
        <v/>
      </c>
      <c r="BI417" s="9">
        <f>IF((ROW()-6)&lt;=$Q$3,INDEX(LINEST(AH358:AH417,AI358:AT417,TRUE,TRUE),1,7),"")</f>
        <v/>
      </c>
      <c r="BJ417" s="9">
        <f>IF((ROW()-6)&lt;=$Q$3,INDEX(LINEST(AH358:AH417,AI358:AT417,TRUE,TRUE),1,6),"")</f>
        <v/>
      </c>
      <c r="BK417" s="9">
        <f>IF((ROW()-6)&lt;=$Q$3,INDEX(LINEST(AH358:AH417,AI358:AT417,TRUE,TRUE),1,5),"")</f>
        <v/>
      </c>
      <c r="BL417" s="9">
        <f>IF((ROW()-6)&lt;=$Q$3,INDEX(LINEST(AH358:AH417,AI358:AT417,TRUE,TRUE),1,4),"")</f>
        <v/>
      </c>
      <c r="BM417" s="9">
        <f>IF((ROW()-6)&lt;=$Q$3,INDEX(LINEST(AH358:AH417,AI358:AT417,TRUE,TRUE),1,3),"")</f>
        <v/>
      </c>
      <c r="BN417" s="9">
        <f>IF((ROW()-6)&lt;=$Q$3,INDEX(LINEST(AH358:AH417,AI358:AT417,TRUE,TRUE),1,2),"")</f>
        <v/>
      </c>
      <c r="BO417" s="9">
        <f>IF((ROW()-6)&lt;=$Q$3,INDEX(LINEST(AH358:AH417,AI358:AT417,TRUE,TRUE),1,1),"")</f>
        <v/>
      </c>
      <c r="BP417" s="10">
        <f>IF((ROW()-6)&lt;=$Q$3,INDEX(LINEST(AH358:AH417,AI358:AT417,TRUE,TRUE),3,1),"")</f>
        <v/>
      </c>
      <c r="BR417" s="9">
        <f>IF(AND((ROW()-6)&lt;=$Q$3,ISNUMBER(BC416)),BC416/$Q$4+BD416*AI417+BE416*AJ417+BF416*AK417+BG416*AL417+BH416*AM417+BI416*AN417+BJ416*AO417+BK416*AP417+BL416*AQ417+BM416*AR417+BN416*AS417+BO416*AT417,"")</f>
        <v/>
      </c>
      <c r="BS417">
        <f>IF(ISNUMBER(BR417),AVERAGE(AH357:AH416),"")</f>
        <v/>
      </c>
      <c r="BT417">
        <f>IF(ISNUMBER(BR417),(AH417-BR417)^2,"")</f>
        <v/>
      </c>
      <c r="BU417">
        <f>IF(ISNUMBER(BR417),AH417^2,"")</f>
        <v/>
      </c>
      <c r="BV417">
        <f>IF(ISNUMBER(BR417),(AH417-BS417)^2,"")</f>
        <v/>
      </c>
    </row>
    <row r="418">
      <c r="O418">
        <f>IF($R418="","",CHOOSE($Q$2,YEAR(R418)*12+MONTH(R418),INT((R418-2)/7),YEAR(R418)*4+ROUNDUP(MONTH(R418)/3)))</f>
        <v/>
      </c>
      <c r="P418">
        <f>IF($R418="","",IF($R419="",1,IF(O418&lt;&gt;O419,1,0)))</f>
        <v/>
      </c>
      <c r="Q418">
        <f>IF(P418=1,SUM($P$7:P418),"")</f>
        <v/>
      </c>
      <c r="R418">
        <f>IF($A418="","",IF(ISNUMBER($A418),$A418,IFERROR(DATEVALUE($A418),NA())))</f>
        <v/>
      </c>
      <c r="S418" s="7">
        <f>IFERROR(INDEX($R$7:$R$60000,MATCH(ROW()-6,$Q$7:$Q$60000,0)),"")</f>
        <v/>
      </c>
      <c r="T418">
        <f>IFERROR(INDEX($B$7:$B$60000,MATCH(ROW()-6,$Q$7:$Q$60000,0)),"")</f>
        <v/>
      </c>
      <c r="U418">
        <f>IFERROR(INDEX($C$7:$C$60000,MATCH(ROW()-6,$Q$7:$Q$60000,0)),"")</f>
        <v/>
      </c>
      <c r="V418">
        <f>IFERROR(INDEX($D$7:$D$60000,MATCH(ROW()-6,$Q$7:$Q$60000,0)),"")</f>
        <v/>
      </c>
      <c r="W418">
        <f>IFERROR(INDEX($E$7:$E$60000,MATCH(ROW()-6,$Q$7:$Q$60000,0)),"")</f>
        <v/>
      </c>
      <c r="X418">
        <f>IFERROR(INDEX($F$7:$F$60000,MATCH(ROW()-6,$Q$7:$Q$60000,0)),"")</f>
        <v/>
      </c>
      <c r="Y418">
        <f>IFERROR(INDEX($G$7:$G$60000,MATCH(ROW()-6,$Q$7:$Q$60000,0)),"")</f>
        <v/>
      </c>
      <c r="Z418">
        <f>IFERROR(INDEX($H$7:$H$60000,MATCH(ROW()-6,$Q$7:$Q$60000,0)),"")</f>
        <v/>
      </c>
      <c r="AA418">
        <f>IFERROR(INDEX($I$7:$I$60000,MATCH(ROW()-6,$Q$7:$Q$60000,0)),"")</f>
        <v/>
      </c>
      <c r="AB418">
        <f>IFERROR(INDEX($J$7:$J$60000,MATCH(ROW()-6,$Q$7:$Q$60000,0)),"")</f>
        <v/>
      </c>
      <c r="AC418">
        <f>IFERROR(INDEX($K$7:$K$60000,MATCH(ROW()-6,$Q$7:$Q$60000,0)),"")</f>
        <v/>
      </c>
      <c r="AD418">
        <f>IFERROR(INDEX($L$7:$L$60000,MATCH(ROW()-6,$Q$7:$Q$60000,0)),"")</f>
        <v/>
      </c>
      <c r="AE418">
        <f>IFERROR(INDEX($M$7:$M$60000,MATCH(ROW()-6,$Q$7:$Q$60000,0)),"")</f>
        <v/>
      </c>
      <c r="AF418">
        <f>IFERROR(INDEX($N$7:$N$60000,MATCH(ROW()-6,$Q$7:$Q$60000,0)),"")</f>
        <v/>
      </c>
      <c r="AH418" s="9">
        <f>IF(OR($S418="",$S417=""),"",LN($T418/$T417))</f>
        <v/>
      </c>
      <c r="AI418" s="9">
        <f>IF(OR($S418="",$S417=""),"",$C$2*LN(U418/U417))</f>
        <v/>
      </c>
      <c r="AJ418" s="9">
        <f>IF(OR($S418="",$S417=""),"",$D$2*(V418-V417))</f>
        <v/>
      </c>
      <c r="AK418" s="9">
        <f>IF(OR($S418="",$S417=""),"",$E$2*(W418-W417))</f>
        <v/>
      </c>
      <c r="AL418" s="9">
        <f>IF(OR($S418="",$S417=""),"",$F$2*LN(X418/X417))</f>
        <v/>
      </c>
      <c r="AM418" s="9">
        <f>IF(OR($S418="",$S417=""),"",$G$2*(Y418-Y417))</f>
        <v/>
      </c>
      <c r="AN418" s="9">
        <f>IF(OR($S418="",$S417=""),"",$H$2*LN(Z418/Z417))</f>
        <v/>
      </c>
      <c r="AO418" s="9">
        <f>IF(OR($S418="",$S417=""),"",$I$2*(AA418-AA417))</f>
        <v/>
      </c>
      <c r="AP418" s="9">
        <f>IF(OR($S418="",$S417=""),"",$J$2*LN(AB418/AB417))</f>
        <v/>
      </c>
      <c r="AQ418" s="9">
        <f>IF(OR($S418="",$S417=""),"",$K$2*(AC418-AC417))</f>
        <v/>
      </c>
      <c r="AR418" s="9">
        <f>IF(OR($S418="",$S417=""),"",$L$2*LN(AD418/AD417))</f>
        <v/>
      </c>
      <c r="AS418" s="9">
        <f>IF(OR($S418="",$S417=""),"",$M$2*LN(AE418/AE417))</f>
        <v/>
      </c>
      <c r="AT418" s="9">
        <f>IF(OR($S418="",$S417=""),"",$N$2*LN(AF418/AF417))</f>
        <v/>
      </c>
      <c r="AV418" s="9">
        <f>IF($AH418="","",$AY$16+$AY$4*AI418+$AY$5*AJ418+$AY$6*AK418+$AY$7*AL418+$AY$8*AM418+$AY$9*AN418+$AY$10*AO418+$AY$11*AP418+$AY$12*AQ418+$AY$13*AR418+$AY$14*AS418+$AY$15*AT418)</f>
        <v/>
      </c>
      <c r="BC418" s="10">
        <f>IF((ROW()-6)&lt;=$Q$3,INDEX(LINEST(AH359:AH418,AI359:AT418,TRUE,TRUE),1,13)*$Q$4,"")</f>
        <v/>
      </c>
      <c r="BD418" s="9">
        <f>IF((ROW()-6)&lt;=$Q$3,INDEX(LINEST(AH359:AH418,AI359:AT418,TRUE,TRUE),1,12),"")</f>
        <v/>
      </c>
      <c r="BE418" s="9">
        <f>IF((ROW()-6)&lt;=$Q$3,INDEX(LINEST(AH359:AH418,AI359:AT418,TRUE,TRUE),1,11),"")</f>
        <v/>
      </c>
      <c r="BF418" s="9">
        <f>IF((ROW()-6)&lt;=$Q$3,INDEX(LINEST(AH359:AH418,AI359:AT418,TRUE,TRUE),1,10),"")</f>
        <v/>
      </c>
      <c r="BG418" s="9">
        <f>IF((ROW()-6)&lt;=$Q$3,INDEX(LINEST(AH359:AH418,AI359:AT418,TRUE,TRUE),1,9),"")</f>
        <v/>
      </c>
      <c r="BH418" s="9">
        <f>IF((ROW()-6)&lt;=$Q$3,INDEX(LINEST(AH359:AH418,AI359:AT418,TRUE,TRUE),1,8),"")</f>
        <v/>
      </c>
      <c r="BI418" s="9">
        <f>IF((ROW()-6)&lt;=$Q$3,INDEX(LINEST(AH359:AH418,AI359:AT418,TRUE,TRUE),1,7),"")</f>
        <v/>
      </c>
      <c r="BJ418" s="9">
        <f>IF((ROW()-6)&lt;=$Q$3,INDEX(LINEST(AH359:AH418,AI359:AT418,TRUE,TRUE),1,6),"")</f>
        <v/>
      </c>
      <c r="BK418" s="9">
        <f>IF((ROW()-6)&lt;=$Q$3,INDEX(LINEST(AH359:AH418,AI359:AT418,TRUE,TRUE),1,5),"")</f>
        <v/>
      </c>
      <c r="BL418" s="9">
        <f>IF((ROW()-6)&lt;=$Q$3,INDEX(LINEST(AH359:AH418,AI359:AT418,TRUE,TRUE),1,4),"")</f>
        <v/>
      </c>
      <c r="BM418" s="9">
        <f>IF((ROW()-6)&lt;=$Q$3,INDEX(LINEST(AH359:AH418,AI359:AT418,TRUE,TRUE),1,3),"")</f>
        <v/>
      </c>
      <c r="BN418" s="9">
        <f>IF((ROW()-6)&lt;=$Q$3,INDEX(LINEST(AH359:AH418,AI359:AT418,TRUE,TRUE),1,2),"")</f>
        <v/>
      </c>
      <c r="BO418" s="9">
        <f>IF((ROW()-6)&lt;=$Q$3,INDEX(LINEST(AH359:AH418,AI359:AT418,TRUE,TRUE),1,1),"")</f>
        <v/>
      </c>
      <c r="BP418" s="10">
        <f>IF((ROW()-6)&lt;=$Q$3,INDEX(LINEST(AH359:AH418,AI359:AT418,TRUE,TRUE),3,1),"")</f>
        <v/>
      </c>
      <c r="BR418" s="9">
        <f>IF(AND((ROW()-6)&lt;=$Q$3,ISNUMBER(BC417)),BC417/$Q$4+BD417*AI418+BE417*AJ418+BF417*AK418+BG417*AL418+BH417*AM418+BI417*AN418+BJ417*AO418+BK417*AP418+BL417*AQ418+BM417*AR418+BN417*AS418+BO417*AT418,"")</f>
        <v/>
      </c>
      <c r="BS418">
        <f>IF(ISNUMBER(BR418),AVERAGE(AH358:AH417),"")</f>
        <v/>
      </c>
      <c r="BT418">
        <f>IF(ISNUMBER(BR418),(AH418-BR418)^2,"")</f>
        <v/>
      </c>
      <c r="BU418">
        <f>IF(ISNUMBER(BR418),AH418^2,"")</f>
        <v/>
      </c>
      <c r="BV418">
        <f>IF(ISNUMBER(BR418),(AH418-BS418)^2,"")</f>
        <v/>
      </c>
    </row>
    <row r="419">
      <c r="O419">
        <f>IF($R419="","",CHOOSE($Q$2,YEAR(R419)*12+MONTH(R419),INT((R419-2)/7),YEAR(R419)*4+ROUNDUP(MONTH(R419)/3)))</f>
        <v/>
      </c>
      <c r="P419">
        <f>IF($R419="","",IF($R420="",1,IF(O419&lt;&gt;O420,1,0)))</f>
        <v/>
      </c>
      <c r="Q419">
        <f>IF(P419=1,SUM($P$7:P419),"")</f>
        <v/>
      </c>
      <c r="R419">
        <f>IF($A419="","",IF(ISNUMBER($A419),$A419,IFERROR(DATEVALUE($A419),NA())))</f>
        <v/>
      </c>
      <c r="S419" s="7">
        <f>IFERROR(INDEX($R$7:$R$60000,MATCH(ROW()-6,$Q$7:$Q$60000,0)),"")</f>
        <v/>
      </c>
      <c r="T419">
        <f>IFERROR(INDEX($B$7:$B$60000,MATCH(ROW()-6,$Q$7:$Q$60000,0)),"")</f>
        <v/>
      </c>
      <c r="U419">
        <f>IFERROR(INDEX($C$7:$C$60000,MATCH(ROW()-6,$Q$7:$Q$60000,0)),"")</f>
        <v/>
      </c>
      <c r="V419">
        <f>IFERROR(INDEX($D$7:$D$60000,MATCH(ROW()-6,$Q$7:$Q$60000,0)),"")</f>
        <v/>
      </c>
      <c r="W419">
        <f>IFERROR(INDEX($E$7:$E$60000,MATCH(ROW()-6,$Q$7:$Q$60000,0)),"")</f>
        <v/>
      </c>
      <c r="X419">
        <f>IFERROR(INDEX($F$7:$F$60000,MATCH(ROW()-6,$Q$7:$Q$60000,0)),"")</f>
        <v/>
      </c>
      <c r="Y419">
        <f>IFERROR(INDEX($G$7:$G$60000,MATCH(ROW()-6,$Q$7:$Q$60000,0)),"")</f>
        <v/>
      </c>
      <c r="Z419">
        <f>IFERROR(INDEX($H$7:$H$60000,MATCH(ROW()-6,$Q$7:$Q$60000,0)),"")</f>
        <v/>
      </c>
      <c r="AA419">
        <f>IFERROR(INDEX($I$7:$I$60000,MATCH(ROW()-6,$Q$7:$Q$60000,0)),"")</f>
        <v/>
      </c>
      <c r="AB419">
        <f>IFERROR(INDEX($J$7:$J$60000,MATCH(ROW()-6,$Q$7:$Q$60000,0)),"")</f>
        <v/>
      </c>
      <c r="AC419">
        <f>IFERROR(INDEX($K$7:$K$60000,MATCH(ROW()-6,$Q$7:$Q$60000,0)),"")</f>
        <v/>
      </c>
      <c r="AD419">
        <f>IFERROR(INDEX($L$7:$L$60000,MATCH(ROW()-6,$Q$7:$Q$60000,0)),"")</f>
        <v/>
      </c>
      <c r="AE419">
        <f>IFERROR(INDEX($M$7:$M$60000,MATCH(ROW()-6,$Q$7:$Q$60000,0)),"")</f>
        <v/>
      </c>
      <c r="AF419">
        <f>IFERROR(INDEX($N$7:$N$60000,MATCH(ROW()-6,$Q$7:$Q$60000,0)),"")</f>
        <v/>
      </c>
      <c r="AH419" s="9">
        <f>IF(OR($S419="",$S418=""),"",LN($T419/$T418))</f>
        <v/>
      </c>
      <c r="AI419" s="9">
        <f>IF(OR($S419="",$S418=""),"",$C$2*LN(U419/U418))</f>
        <v/>
      </c>
      <c r="AJ419" s="9">
        <f>IF(OR($S419="",$S418=""),"",$D$2*(V419-V418))</f>
        <v/>
      </c>
      <c r="AK419" s="9">
        <f>IF(OR($S419="",$S418=""),"",$E$2*(W419-W418))</f>
        <v/>
      </c>
      <c r="AL419" s="9">
        <f>IF(OR($S419="",$S418=""),"",$F$2*LN(X419/X418))</f>
        <v/>
      </c>
      <c r="AM419" s="9">
        <f>IF(OR($S419="",$S418=""),"",$G$2*(Y419-Y418))</f>
        <v/>
      </c>
      <c r="AN419" s="9">
        <f>IF(OR($S419="",$S418=""),"",$H$2*LN(Z419/Z418))</f>
        <v/>
      </c>
      <c r="AO419" s="9">
        <f>IF(OR($S419="",$S418=""),"",$I$2*(AA419-AA418))</f>
        <v/>
      </c>
      <c r="AP419" s="9">
        <f>IF(OR($S419="",$S418=""),"",$J$2*LN(AB419/AB418))</f>
        <v/>
      </c>
      <c r="AQ419" s="9">
        <f>IF(OR($S419="",$S418=""),"",$K$2*(AC419-AC418))</f>
        <v/>
      </c>
      <c r="AR419" s="9">
        <f>IF(OR($S419="",$S418=""),"",$L$2*LN(AD419/AD418))</f>
        <v/>
      </c>
      <c r="AS419" s="9">
        <f>IF(OR($S419="",$S418=""),"",$M$2*LN(AE419/AE418))</f>
        <v/>
      </c>
      <c r="AT419" s="9">
        <f>IF(OR($S419="",$S418=""),"",$N$2*LN(AF419/AF418))</f>
        <v/>
      </c>
      <c r="AV419" s="9">
        <f>IF($AH419="","",$AY$16+$AY$4*AI419+$AY$5*AJ419+$AY$6*AK419+$AY$7*AL419+$AY$8*AM419+$AY$9*AN419+$AY$10*AO419+$AY$11*AP419+$AY$12*AQ419+$AY$13*AR419+$AY$14*AS419+$AY$15*AT419)</f>
        <v/>
      </c>
      <c r="BC419" s="10">
        <f>IF((ROW()-6)&lt;=$Q$3,INDEX(LINEST(AH360:AH419,AI360:AT419,TRUE,TRUE),1,13)*$Q$4,"")</f>
        <v/>
      </c>
      <c r="BD419" s="9">
        <f>IF((ROW()-6)&lt;=$Q$3,INDEX(LINEST(AH360:AH419,AI360:AT419,TRUE,TRUE),1,12),"")</f>
        <v/>
      </c>
      <c r="BE419" s="9">
        <f>IF((ROW()-6)&lt;=$Q$3,INDEX(LINEST(AH360:AH419,AI360:AT419,TRUE,TRUE),1,11),"")</f>
        <v/>
      </c>
      <c r="BF419" s="9">
        <f>IF((ROW()-6)&lt;=$Q$3,INDEX(LINEST(AH360:AH419,AI360:AT419,TRUE,TRUE),1,10),"")</f>
        <v/>
      </c>
      <c r="BG419" s="9">
        <f>IF((ROW()-6)&lt;=$Q$3,INDEX(LINEST(AH360:AH419,AI360:AT419,TRUE,TRUE),1,9),"")</f>
        <v/>
      </c>
      <c r="BH419" s="9">
        <f>IF((ROW()-6)&lt;=$Q$3,INDEX(LINEST(AH360:AH419,AI360:AT419,TRUE,TRUE),1,8),"")</f>
        <v/>
      </c>
      <c r="BI419" s="9">
        <f>IF((ROW()-6)&lt;=$Q$3,INDEX(LINEST(AH360:AH419,AI360:AT419,TRUE,TRUE),1,7),"")</f>
        <v/>
      </c>
      <c r="BJ419" s="9">
        <f>IF((ROW()-6)&lt;=$Q$3,INDEX(LINEST(AH360:AH419,AI360:AT419,TRUE,TRUE),1,6),"")</f>
        <v/>
      </c>
      <c r="BK419" s="9">
        <f>IF((ROW()-6)&lt;=$Q$3,INDEX(LINEST(AH360:AH419,AI360:AT419,TRUE,TRUE),1,5),"")</f>
        <v/>
      </c>
      <c r="BL419" s="9">
        <f>IF((ROW()-6)&lt;=$Q$3,INDEX(LINEST(AH360:AH419,AI360:AT419,TRUE,TRUE),1,4),"")</f>
        <v/>
      </c>
      <c r="BM419" s="9">
        <f>IF((ROW()-6)&lt;=$Q$3,INDEX(LINEST(AH360:AH419,AI360:AT419,TRUE,TRUE),1,3),"")</f>
        <v/>
      </c>
      <c r="BN419" s="9">
        <f>IF((ROW()-6)&lt;=$Q$3,INDEX(LINEST(AH360:AH419,AI360:AT419,TRUE,TRUE),1,2),"")</f>
        <v/>
      </c>
      <c r="BO419" s="9">
        <f>IF((ROW()-6)&lt;=$Q$3,INDEX(LINEST(AH360:AH419,AI360:AT419,TRUE,TRUE),1,1),"")</f>
        <v/>
      </c>
      <c r="BP419" s="10">
        <f>IF((ROW()-6)&lt;=$Q$3,INDEX(LINEST(AH360:AH419,AI360:AT419,TRUE,TRUE),3,1),"")</f>
        <v/>
      </c>
      <c r="BR419" s="9">
        <f>IF(AND((ROW()-6)&lt;=$Q$3,ISNUMBER(BC418)),BC418/$Q$4+BD418*AI419+BE418*AJ419+BF418*AK419+BG418*AL419+BH418*AM419+BI418*AN419+BJ418*AO419+BK418*AP419+BL418*AQ419+BM418*AR419+BN418*AS419+BO418*AT419,"")</f>
        <v/>
      </c>
      <c r="BS419">
        <f>IF(ISNUMBER(BR419),AVERAGE(AH359:AH418),"")</f>
        <v/>
      </c>
      <c r="BT419">
        <f>IF(ISNUMBER(BR419),(AH419-BR419)^2,"")</f>
        <v/>
      </c>
      <c r="BU419">
        <f>IF(ISNUMBER(BR419),AH419^2,"")</f>
        <v/>
      </c>
      <c r="BV419">
        <f>IF(ISNUMBER(BR419),(AH419-BS419)^2,"")</f>
        <v/>
      </c>
    </row>
    <row r="420">
      <c r="O420">
        <f>IF($R420="","",CHOOSE($Q$2,YEAR(R420)*12+MONTH(R420),INT((R420-2)/7),YEAR(R420)*4+ROUNDUP(MONTH(R420)/3)))</f>
        <v/>
      </c>
      <c r="P420">
        <f>IF($R420="","",IF($R421="",1,IF(O420&lt;&gt;O421,1,0)))</f>
        <v/>
      </c>
      <c r="Q420">
        <f>IF(P420=1,SUM($P$7:P420),"")</f>
        <v/>
      </c>
      <c r="R420">
        <f>IF($A420="","",IF(ISNUMBER($A420),$A420,IFERROR(DATEVALUE($A420),NA())))</f>
        <v/>
      </c>
      <c r="S420" s="7">
        <f>IFERROR(INDEX($R$7:$R$60000,MATCH(ROW()-6,$Q$7:$Q$60000,0)),"")</f>
        <v/>
      </c>
      <c r="T420">
        <f>IFERROR(INDEX($B$7:$B$60000,MATCH(ROW()-6,$Q$7:$Q$60000,0)),"")</f>
        <v/>
      </c>
      <c r="U420">
        <f>IFERROR(INDEX($C$7:$C$60000,MATCH(ROW()-6,$Q$7:$Q$60000,0)),"")</f>
        <v/>
      </c>
      <c r="V420">
        <f>IFERROR(INDEX($D$7:$D$60000,MATCH(ROW()-6,$Q$7:$Q$60000,0)),"")</f>
        <v/>
      </c>
      <c r="W420">
        <f>IFERROR(INDEX($E$7:$E$60000,MATCH(ROW()-6,$Q$7:$Q$60000,0)),"")</f>
        <v/>
      </c>
      <c r="X420">
        <f>IFERROR(INDEX($F$7:$F$60000,MATCH(ROW()-6,$Q$7:$Q$60000,0)),"")</f>
        <v/>
      </c>
      <c r="Y420">
        <f>IFERROR(INDEX($G$7:$G$60000,MATCH(ROW()-6,$Q$7:$Q$60000,0)),"")</f>
        <v/>
      </c>
      <c r="Z420">
        <f>IFERROR(INDEX($H$7:$H$60000,MATCH(ROW()-6,$Q$7:$Q$60000,0)),"")</f>
        <v/>
      </c>
      <c r="AA420">
        <f>IFERROR(INDEX($I$7:$I$60000,MATCH(ROW()-6,$Q$7:$Q$60000,0)),"")</f>
        <v/>
      </c>
      <c r="AB420">
        <f>IFERROR(INDEX($J$7:$J$60000,MATCH(ROW()-6,$Q$7:$Q$60000,0)),"")</f>
        <v/>
      </c>
      <c r="AC420">
        <f>IFERROR(INDEX($K$7:$K$60000,MATCH(ROW()-6,$Q$7:$Q$60000,0)),"")</f>
        <v/>
      </c>
      <c r="AD420">
        <f>IFERROR(INDEX($L$7:$L$60000,MATCH(ROW()-6,$Q$7:$Q$60000,0)),"")</f>
        <v/>
      </c>
      <c r="AE420">
        <f>IFERROR(INDEX($M$7:$M$60000,MATCH(ROW()-6,$Q$7:$Q$60000,0)),"")</f>
        <v/>
      </c>
      <c r="AF420">
        <f>IFERROR(INDEX($N$7:$N$60000,MATCH(ROW()-6,$Q$7:$Q$60000,0)),"")</f>
        <v/>
      </c>
      <c r="AH420" s="9">
        <f>IF(OR($S420="",$S419=""),"",LN($T420/$T419))</f>
        <v/>
      </c>
      <c r="AI420" s="9">
        <f>IF(OR($S420="",$S419=""),"",$C$2*LN(U420/U419))</f>
        <v/>
      </c>
      <c r="AJ420" s="9">
        <f>IF(OR($S420="",$S419=""),"",$D$2*(V420-V419))</f>
        <v/>
      </c>
      <c r="AK420" s="9">
        <f>IF(OR($S420="",$S419=""),"",$E$2*(W420-W419))</f>
        <v/>
      </c>
      <c r="AL420" s="9">
        <f>IF(OR($S420="",$S419=""),"",$F$2*LN(X420/X419))</f>
        <v/>
      </c>
      <c r="AM420" s="9">
        <f>IF(OR($S420="",$S419=""),"",$G$2*(Y420-Y419))</f>
        <v/>
      </c>
      <c r="AN420" s="9">
        <f>IF(OR($S420="",$S419=""),"",$H$2*LN(Z420/Z419))</f>
        <v/>
      </c>
      <c r="AO420" s="9">
        <f>IF(OR($S420="",$S419=""),"",$I$2*(AA420-AA419))</f>
        <v/>
      </c>
      <c r="AP420" s="9">
        <f>IF(OR($S420="",$S419=""),"",$J$2*LN(AB420/AB419))</f>
        <v/>
      </c>
      <c r="AQ420" s="9">
        <f>IF(OR($S420="",$S419=""),"",$K$2*(AC420-AC419))</f>
        <v/>
      </c>
      <c r="AR420" s="9">
        <f>IF(OR($S420="",$S419=""),"",$L$2*LN(AD420/AD419))</f>
        <v/>
      </c>
      <c r="AS420" s="9">
        <f>IF(OR($S420="",$S419=""),"",$M$2*LN(AE420/AE419))</f>
        <v/>
      </c>
      <c r="AT420" s="9">
        <f>IF(OR($S420="",$S419=""),"",$N$2*LN(AF420/AF419))</f>
        <v/>
      </c>
      <c r="AV420" s="9">
        <f>IF($AH420="","",$AY$16+$AY$4*AI420+$AY$5*AJ420+$AY$6*AK420+$AY$7*AL420+$AY$8*AM420+$AY$9*AN420+$AY$10*AO420+$AY$11*AP420+$AY$12*AQ420+$AY$13*AR420+$AY$14*AS420+$AY$15*AT420)</f>
        <v/>
      </c>
      <c r="BC420" s="10">
        <f>IF((ROW()-6)&lt;=$Q$3,INDEX(LINEST(AH361:AH420,AI361:AT420,TRUE,TRUE),1,13)*$Q$4,"")</f>
        <v/>
      </c>
      <c r="BD420" s="9">
        <f>IF((ROW()-6)&lt;=$Q$3,INDEX(LINEST(AH361:AH420,AI361:AT420,TRUE,TRUE),1,12),"")</f>
        <v/>
      </c>
      <c r="BE420" s="9">
        <f>IF((ROW()-6)&lt;=$Q$3,INDEX(LINEST(AH361:AH420,AI361:AT420,TRUE,TRUE),1,11),"")</f>
        <v/>
      </c>
      <c r="BF420" s="9">
        <f>IF((ROW()-6)&lt;=$Q$3,INDEX(LINEST(AH361:AH420,AI361:AT420,TRUE,TRUE),1,10),"")</f>
        <v/>
      </c>
      <c r="BG420" s="9">
        <f>IF((ROW()-6)&lt;=$Q$3,INDEX(LINEST(AH361:AH420,AI361:AT420,TRUE,TRUE),1,9),"")</f>
        <v/>
      </c>
      <c r="BH420" s="9">
        <f>IF((ROW()-6)&lt;=$Q$3,INDEX(LINEST(AH361:AH420,AI361:AT420,TRUE,TRUE),1,8),"")</f>
        <v/>
      </c>
      <c r="BI420" s="9">
        <f>IF((ROW()-6)&lt;=$Q$3,INDEX(LINEST(AH361:AH420,AI361:AT420,TRUE,TRUE),1,7),"")</f>
        <v/>
      </c>
      <c r="BJ420" s="9">
        <f>IF((ROW()-6)&lt;=$Q$3,INDEX(LINEST(AH361:AH420,AI361:AT420,TRUE,TRUE),1,6),"")</f>
        <v/>
      </c>
      <c r="BK420" s="9">
        <f>IF((ROW()-6)&lt;=$Q$3,INDEX(LINEST(AH361:AH420,AI361:AT420,TRUE,TRUE),1,5),"")</f>
        <v/>
      </c>
      <c r="BL420" s="9">
        <f>IF((ROW()-6)&lt;=$Q$3,INDEX(LINEST(AH361:AH420,AI361:AT420,TRUE,TRUE),1,4),"")</f>
        <v/>
      </c>
      <c r="BM420" s="9">
        <f>IF((ROW()-6)&lt;=$Q$3,INDEX(LINEST(AH361:AH420,AI361:AT420,TRUE,TRUE),1,3),"")</f>
        <v/>
      </c>
      <c r="BN420" s="9">
        <f>IF((ROW()-6)&lt;=$Q$3,INDEX(LINEST(AH361:AH420,AI361:AT420,TRUE,TRUE),1,2),"")</f>
        <v/>
      </c>
      <c r="BO420" s="9">
        <f>IF((ROW()-6)&lt;=$Q$3,INDEX(LINEST(AH361:AH420,AI361:AT420,TRUE,TRUE),1,1),"")</f>
        <v/>
      </c>
      <c r="BP420" s="10">
        <f>IF((ROW()-6)&lt;=$Q$3,INDEX(LINEST(AH361:AH420,AI361:AT420,TRUE,TRUE),3,1),"")</f>
        <v/>
      </c>
      <c r="BR420" s="9">
        <f>IF(AND((ROW()-6)&lt;=$Q$3,ISNUMBER(BC419)),BC419/$Q$4+BD419*AI420+BE419*AJ420+BF419*AK420+BG419*AL420+BH419*AM420+BI419*AN420+BJ419*AO420+BK419*AP420+BL419*AQ420+BM419*AR420+BN419*AS420+BO419*AT420,"")</f>
        <v/>
      </c>
      <c r="BS420">
        <f>IF(ISNUMBER(BR420),AVERAGE(AH360:AH419),"")</f>
        <v/>
      </c>
      <c r="BT420">
        <f>IF(ISNUMBER(BR420),(AH420-BR420)^2,"")</f>
        <v/>
      </c>
      <c r="BU420">
        <f>IF(ISNUMBER(BR420),AH420^2,"")</f>
        <v/>
      </c>
      <c r="BV420">
        <f>IF(ISNUMBER(BR420),(AH420-BS420)^2,"")</f>
        <v/>
      </c>
    </row>
    <row r="421">
      <c r="O421">
        <f>IF($R421="","",CHOOSE($Q$2,YEAR(R421)*12+MONTH(R421),INT((R421-2)/7),YEAR(R421)*4+ROUNDUP(MONTH(R421)/3)))</f>
        <v/>
      </c>
      <c r="P421">
        <f>IF($R421="","",IF($R422="",1,IF(O421&lt;&gt;O422,1,0)))</f>
        <v/>
      </c>
      <c r="Q421">
        <f>IF(P421=1,SUM($P$7:P421),"")</f>
        <v/>
      </c>
      <c r="R421">
        <f>IF($A421="","",IF(ISNUMBER($A421),$A421,IFERROR(DATEVALUE($A421),NA())))</f>
        <v/>
      </c>
      <c r="S421" s="7">
        <f>IFERROR(INDEX($R$7:$R$60000,MATCH(ROW()-6,$Q$7:$Q$60000,0)),"")</f>
        <v/>
      </c>
      <c r="T421">
        <f>IFERROR(INDEX($B$7:$B$60000,MATCH(ROW()-6,$Q$7:$Q$60000,0)),"")</f>
        <v/>
      </c>
      <c r="U421">
        <f>IFERROR(INDEX($C$7:$C$60000,MATCH(ROW()-6,$Q$7:$Q$60000,0)),"")</f>
        <v/>
      </c>
      <c r="V421">
        <f>IFERROR(INDEX($D$7:$D$60000,MATCH(ROW()-6,$Q$7:$Q$60000,0)),"")</f>
        <v/>
      </c>
      <c r="W421">
        <f>IFERROR(INDEX($E$7:$E$60000,MATCH(ROW()-6,$Q$7:$Q$60000,0)),"")</f>
        <v/>
      </c>
      <c r="X421">
        <f>IFERROR(INDEX($F$7:$F$60000,MATCH(ROW()-6,$Q$7:$Q$60000,0)),"")</f>
        <v/>
      </c>
      <c r="Y421">
        <f>IFERROR(INDEX($G$7:$G$60000,MATCH(ROW()-6,$Q$7:$Q$60000,0)),"")</f>
        <v/>
      </c>
      <c r="Z421">
        <f>IFERROR(INDEX($H$7:$H$60000,MATCH(ROW()-6,$Q$7:$Q$60000,0)),"")</f>
        <v/>
      </c>
      <c r="AA421">
        <f>IFERROR(INDEX($I$7:$I$60000,MATCH(ROW()-6,$Q$7:$Q$60000,0)),"")</f>
        <v/>
      </c>
      <c r="AB421">
        <f>IFERROR(INDEX($J$7:$J$60000,MATCH(ROW()-6,$Q$7:$Q$60000,0)),"")</f>
        <v/>
      </c>
      <c r="AC421">
        <f>IFERROR(INDEX($K$7:$K$60000,MATCH(ROW()-6,$Q$7:$Q$60000,0)),"")</f>
        <v/>
      </c>
      <c r="AD421">
        <f>IFERROR(INDEX($L$7:$L$60000,MATCH(ROW()-6,$Q$7:$Q$60000,0)),"")</f>
        <v/>
      </c>
      <c r="AE421">
        <f>IFERROR(INDEX($M$7:$M$60000,MATCH(ROW()-6,$Q$7:$Q$60000,0)),"")</f>
        <v/>
      </c>
      <c r="AF421">
        <f>IFERROR(INDEX($N$7:$N$60000,MATCH(ROW()-6,$Q$7:$Q$60000,0)),"")</f>
        <v/>
      </c>
      <c r="AH421" s="9">
        <f>IF(OR($S421="",$S420=""),"",LN($T421/$T420))</f>
        <v/>
      </c>
      <c r="AI421" s="9">
        <f>IF(OR($S421="",$S420=""),"",$C$2*LN(U421/U420))</f>
        <v/>
      </c>
      <c r="AJ421" s="9">
        <f>IF(OR($S421="",$S420=""),"",$D$2*(V421-V420))</f>
        <v/>
      </c>
      <c r="AK421" s="9">
        <f>IF(OR($S421="",$S420=""),"",$E$2*(W421-W420))</f>
        <v/>
      </c>
      <c r="AL421" s="9">
        <f>IF(OR($S421="",$S420=""),"",$F$2*LN(X421/X420))</f>
        <v/>
      </c>
      <c r="AM421" s="9">
        <f>IF(OR($S421="",$S420=""),"",$G$2*(Y421-Y420))</f>
        <v/>
      </c>
      <c r="AN421" s="9">
        <f>IF(OR($S421="",$S420=""),"",$H$2*LN(Z421/Z420))</f>
        <v/>
      </c>
      <c r="AO421" s="9">
        <f>IF(OR($S421="",$S420=""),"",$I$2*(AA421-AA420))</f>
        <v/>
      </c>
      <c r="AP421" s="9">
        <f>IF(OR($S421="",$S420=""),"",$J$2*LN(AB421/AB420))</f>
        <v/>
      </c>
      <c r="AQ421" s="9">
        <f>IF(OR($S421="",$S420=""),"",$K$2*(AC421-AC420))</f>
        <v/>
      </c>
      <c r="AR421" s="9">
        <f>IF(OR($S421="",$S420=""),"",$L$2*LN(AD421/AD420))</f>
        <v/>
      </c>
      <c r="AS421" s="9">
        <f>IF(OR($S421="",$S420=""),"",$M$2*LN(AE421/AE420))</f>
        <v/>
      </c>
      <c r="AT421" s="9">
        <f>IF(OR($S421="",$S420=""),"",$N$2*LN(AF421/AF420))</f>
        <v/>
      </c>
      <c r="AV421" s="9">
        <f>IF($AH421="","",$AY$16+$AY$4*AI421+$AY$5*AJ421+$AY$6*AK421+$AY$7*AL421+$AY$8*AM421+$AY$9*AN421+$AY$10*AO421+$AY$11*AP421+$AY$12*AQ421+$AY$13*AR421+$AY$14*AS421+$AY$15*AT421)</f>
        <v/>
      </c>
      <c r="BC421" s="10">
        <f>IF((ROW()-6)&lt;=$Q$3,INDEX(LINEST(AH362:AH421,AI362:AT421,TRUE,TRUE),1,13)*$Q$4,"")</f>
        <v/>
      </c>
      <c r="BD421" s="9">
        <f>IF((ROW()-6)&lt;=$Q$3,INDEX(LINEST(AH362:AH421,AI362:AT421,TRUE,TRUE),1,12),"")</f>
        <v/>
      </c>
      <c r="BE421" s="9">
        <f>IF((ROW()-6)&lt;=$Q$3,INDEX(LINEST(AH362:AH421,AI362:AT421,TRUE,TRUE),1,11),"")</f>
        <v/>
      </c>
      <c r="BF421" s="9">
        <f>IF((ROW()-6)&lt;=$Q$3,INDEX(LINEST(AH362:AH421,AI362:AT421,TRUE,TRUE),1,10),"")</f>
        <v/>
      </c>
      <c r="BG421" s="9">
        <f>IF((ROW()-6)&lt;=$Q$3,INDEX(LINEST(AH362:AH421,AI362:AT421,TRUE,TRUE),1,9),"")</f>
        <v/>
      </c>
      <c r="BH421" s="9">
        <f>IF((ROW()-6)&lt;=$Q$3,INDEX(LINEST(AH362:AH421,AI362:AT421,TRUE,TRUE),1,8),"")</f>
        <v/>
      </c>
      <c r="BI421" s="9">
        <f>IF((ROW()-6)&lt;=$Q$3,INDEX(LINEST(AH362:AH421,AI362:AT421,TRUE,TRUE),1,7),"")</f>
        <v/>
      </c>
      <c r="BJ421" s="9">
        <f>IF((ROW()-6)&lt;=$Q$3,INDEX(LINEST(AH362:AH421,AI362:AT421,TRUE,TRUE),1,6),"")</f>
        <v/>
      </c>
      <c r="BK421" s="9">
        <f>IF((ROW()-6)&lt;=$Q$3,INDEX(LINEST(AH362:AH421,AI362:AT421,TRUE,TRUE),1,5),"")</f>
        <v/>
      </c>
      <c r="BL421" s="9">
        <f>IF((ROW()-6)&lt;=$Q$3,INDEX(LINEST(AH362:AH421,AI362:AT421,TRUE,TRUE),1,4),"")</f>
        <v/>
      </c>
      <c r="BM421" s="9">
        <f>IF((ROW()-6)&lt;=$Q$3,INDEX(LINEST(AH362:AH421,AI362:AT421,TRUE,TRUE),1,3),"")</f>
        <v/>
      </c>
      <c r="BN421" s="9">
        <f>IF((ROW()-6)&lt;=$Q$3,INDEX(LINEST(AH362:AH421,AI362:AT421,TRUE,TRUE),1,2),"")</f>
        <v/>
      </c>
      <c r="BO421" s="9">
        <f>IF((ROW()-6)&lt;=$Q$3,INDEX(LINEST(AH362:AH421,AI362:AT421,TRUE,TRUE),1,1),"")</f>
        <v/>
      </c>
      <c r="BP421" s="10">
        <f>IF((ROW()-6)&lt;=$Q$3,INDEX(LINEST(AH362:AH421,AI362:AT421,TRUE,TRUE),3,1),"")</f>
        <v/>
      </c>
      <c r="BR421" s="9">
        <f>IF(AND((ROW()-6)&lt;=$Q$3,ISNUMBER(BC420)),BC420/$Q$4+BD420*AI421+BE420*AJ421+BF420*AK421+BG420*AL421+BH420*AM421+BI420*AN421+BJ420*AO421+BK420*AP421+BL420*AQ421+BM420*AR421+BN420*AS421+BO420*AT421,"")</f>
        <v/>
      </c>
      <c r="BS421">
        <f>IF(ISNUMBER(BR421),AVERAGE(AH361:AH420),"")</f>
        <v/>
      </c>
      <c r="BT421">
        <f>IF(ISNUMBER(BR421),(AH421-BR421)^2,"")</f>
        <v/>
      </c>
      <c r="BU421">
        <f>IF(ISNUMBER(BR421),AH421^2,"")</f>
        <v/>
      </c>
      <c r="BV421">
        <f>IF(ISNUMBER(BR421),(AH421-BS421)^2,"")</f>
        <v/>
      </c>
    </row>
    <row r="422">
      <c r="O422">
        <f>IF($R422="","",CHOOSE($Q$2,YEAR(R422)*12+MONTH(R422),INT((R422-2)/7),YEAR(R422)*4+ROUNDUP(MONTH(R422)/3)))</f>
        <v/>
      </c>
      <c r="P422">
        <f>IF($R422="","",IF($R423="",1,IF(O422&lt;&gt;O423,1,0)))</f>
        <v/>
      </c>
      <c r="Q422">
        <f>IF(P422=1,SUM($P$7:P422),"")</f>
        <v/>
      </c>
      <c r="R422">
        <f>IF($A422="","",IF(ISNUMBER($A422),$A422,IFERROR(DATEVALUE($A422),NA())))</f>
        <v/>
      </c>
      <c r="S422" s="7">
        <f>IFERROR(INDEX($R$7:$R$60000,MATCH(ROW()-6,$Q$7:$Q$60000,0)),"")</f>
        <v/>
      </c>
      <c r="T422">
        <f>IFERROR(INDEX($B$7:$B$60000,MATCH(ROW()-6,$Q$7:$Q$60000,0)),"")</f>
        <v/>
      </c>
      <c r="U422">
        <f>IFERROR(INDEX($C$7:$C$60000,MATCH(ROW()-6,$Q$7:$Q$60000,0)),"")</f>
        <v/>
      </c>
      <c r="V422">
        <f>IFERROR(INDEX($D$7:$D$60000,MATCH(ROW()-6,$Q$7:$Q$60000,0)),"")</f>
        <v/>
      </c>
      <c r="W422">
        <f>IFERROR(INDEX($E$7:$E$60000,MATCH(ROW()-6,$Q$7:$Q$60000,0)),"")</f>
        <v/>
      </c>
      <c r="X422">
        <f>IFERROR(INDEX($F$7:$F$60000,MATCH(ROW()-6,$Q$7:$Q$60000,0)),"")</f>
        <v/>
      </c>
      <c r="Y422">
        <f>IFERROR(INDEX($G$7:$G$60000,MATCH(ROW()-6,$Q$7:$Q$60000,0)),"")</f>
        <v/>
      </c>
      <c r="Z422">
        <f>IFERROR(INDEX($H$7:$H$60000,MATCH(ROW()-6,$Q$7:$Q$60000,0)),"")</f>
        <v/>
      </c>
      <c r="AA422">
        <f>IFERROR(INDEX($I$7:$I$60000,MATCH(ROW()-6,$Q$7:$Q$60000,0)),"")</f>
        <v/>
      </c>
      <c r="AB422">
        <f>IFERROR(INDEX($J$7:$J$60000,MATCH(ROW()-6,$Q$7:$Q$60000,0)),"")</f>
        <v/>
      </c>
      <c r="AC422">
        <f>IFERROR(INDEX($K$7:$K$60000,MATCH(ROW()-6,$Q$7:$Q$60000,0)),"")</f>
        <v/>
      </c>
      <c r="AD422">
        <f>IFERROR(INDEX($L$7:$L$60000,MATCH(ROW()-6,$Q$7:$Q$60000,0)),"")</f>
        <v/>
      </c>
      <c r="AE422">
        <f>IFERROR(INDEX($M$7:$M$60000,MATCH(ROW()-6,$Q$7:$Q$60000,0)),"")</f>
        <v/>
      </c>
      <c r="AF422">
        <f>IFERROR(INDEX($N$7:$N$60000,MATCH(ROW()-6,$Q$7:$Q$60000,0)),"")</f>
        <v/>
      </c>
      <c r="AH422" s="9">
        <f>IF(OR($S422="",$S421=""),"",LN($T422/$T421))</f>
        <v/>
      </c>
      <c r="AI422" s="9">
        <f>IF(OR($S422="",$S421=""),"",$C$2*LN(U422/U421))</f>
        <v/>
      </c>
      <c r="AJ422" s="9">
        <f>IF(OR($S422="",$S421=""),"",$D$2*(V422-V421))</f>
        <v/>
      </c>
      <c r="AK422" s="9">
        <f>IF(OR($S422="",$S421=""),"",$E$2*(W422-W421))</f>
        <v/>
      </c>
      <c r="AL422" s="9">
        <f>IF(OR($S422="",$S421=""),"",$F$2*LN(X422/X421))</f>
        <v/>
      </c>
      <c r="AM422" s="9">
        <f>IF(OR($S422="",$S421=""),"",$G$2*(Y422-Y421))</f>
        <v/>
      </c>
      <c r="AN422" s="9">
        <f>IF(OR($S422="",$S421=""),"",$H$2*LN(Z422/Z421))</f>
        <v/>
      </c>
      <c r="AO422" s="9">
        <f>IF(OR($S422="",$S421=""),"",$I$2*(AA422-AA421))</f>
        <v/>
      </c>
      <c r="AP422" s="9">
        <f>IF(OR($S422="",$S421=""),"",$J$2*LN(AB422/AB421))</f>
        <v/>
      </c>
      <c r="AQ422" s="9">
        <f>IF(OR($S422="",$S421=""),"",$K$2*(AC422-AC421))</f>
        <v/>
      </c>
      <c r="AR422" s="9">
        <f>IF(OR($S422="",$S421=""),"",$L$2*LN(AD422/AD421))</f>
        <v/>
      </c>
      <c r="AS422" s="9">
        <f>IF(OR($S422="",$S421=""),"",$M$2*LN(AE422/AE421))</f>
        <v/>
      </c>
      <c r="AT422" s="9">
        <f>IF(OR($S422="",$S421=""),"",$N$2*LN(AF422/AF421))</f>
        <v/>
      </c>
      <c r="AV422" s="9">
        <f>IF($AH422="","",$AY$16+$AY$4*AI422+$AY$5*AJ422+$AY$6*AK422+$AY$7*AL422+$AY$8*AM422+$AY$9*AN422+$AY$10*AO422+$AY$11*AP422+$AY$12*AQ422+$AY$13*AR422+$AY$14*AS422+$AY$15*AT422)</f>
        <v/>
      </c>
      <c r="BC422" s="10">
        <f>IF((ROW()-6)&lt;=$Q$3,INDEX(LINEST(AH363:AH422,AI363:AT422,TRUE,TRUE),1,13)*$Q$4,"")</f>
        <v/>
      </c>
      <c r="BD422" s="9">
        <f>IF((ROW()-6)&lt;=$Q$3,INDEX(LINEST(AH363:AH422,AI363:AT422,TRUE,TRUE),1,12),"")</f>
        <v/>
      </c>
      <c r="BE422" s="9">
        <f>IF((ROW()-6)&lt;=$Q$3,INDEX(LINEST(AH363:AH422,AI363:AT422,TRUE,TRUE),1,11),"")</f>
        <v/>
      </c>
      <c r="BF422" s="9">
        <f>IF((ROW()-6)&lt;=$Q$3,INDEX(LINEST(AH363:AH422,AI363:AT422,TRUE,TRUE),1,10),"")</f>
        <v/>
      </c>
      <c r="BG422" s="9">
        <f>IF((ROW()-6)&lt;=$Q$3,INDEX(LINEST(AH363:AH422,AI363:AT422,TRUE,TRUE),1,9),"")</f>
        <v/>
      </c>
      <c r="BH422" s="9">
        <f>IF((ROW()-6)&lt;=$Q$3,INDEX(LINEST(AH363:AH422,AI363:AT422,TRUE,TRUE),1,8),"")</f>
        <v/>
      </c>
      <c r="BI422" s="9">
        <f>IF((ROW()-6)&lt;=$Q$3,INDEX(LINEST(AH363:AH422,AI363:AT422,TRUE,TRUE),1,7),"")</f>
        <v/>
      </c>
      <c r="BJ422" s="9">
        <f>IF((ROW()-6)&lt;=$Q$3,INDEX(LINEST(AH363:AH422,AI363:AT422,TRUE,TRUE),1,6),"")</f>
        <v/>
      </c>
      <c r="BK422" s="9">
        <f>IF((ROW()-6)&lt;=$Q$3,INDEX(LINEST(AH363:AH422,AI363:AT422,TRUE,TRUE),1,5),"")</f>
        <v/>
      </c>
      <c r="BL422" s="9">
        <f>IF((ROW()-6)&lt;=$Q$3,INDEX(LINEST(AH363:AH422,AI363:AT422,TRUE,TRUE),1,4),"")</f>
        <v/>
      </c>
      <c r="BM422" s="9">
        <f>IF((ROW()-6)&lt;=$Q$3,INDEX(LINEST(AH363:AH422,AI363:AT422,TRUE,TRUE),1,3),"")</f>
        <v/>
      </c>
      <c r="BN422" s="9">
        <f>IF((ROW()-6)&lt;=$Q$3,INDEX(LINEST(AH363:AH422,AI363:AT422,TRUE,TRUE),1,2),"")</f>
        <v/>
      </c>
      <c r="BO422" s="9">
        <f>IF((ROW()-6)&lt;=$Q$3,INDEX(LINEST(AH363:AH422,AI363:AT422,TRUE,TRUE),1,1),"")</f>
        <v/>
      </c>
      <c r="BP422" s="10">
        <f>IF((ROW()-6)&lt;=$Q$3,INDEX(LINEST(AH363:AH422,AI363:AT422,TRUE,TRUE),3,1),"")</f>
        <v/>
      </c>
      <c r="BR422" s="9">
        <f>IF(AND((ROW()-6)&lt;=$Q$3,ISNUMBER(BC421)),BC421/$Q$4+BD421*AI422+BE421*AJ422+BF421*AK422+BG421*AL422+BH421*AM422+BI421*AN422+BJ421*AO422+BK421*AP422+BL421*AQ422+BM421*AR422+BN421*AS422+BO421*AT422,"")</f>
        <v/>
      </c>
      <c r="BS422">
        <f>IF(ISNUMBER(BR422),AVERAGE(AH362:AH421),"")</f>
        <v/>
      </c>
      <c r="BT422">
        <f>IF(ISNUMBER(BR422),(AH422-BR422)^2,"")</f>
        <v/>
      </c>
      <c r="BU422">
        <f>IF(ISNUMBER(BR422),AH422^2,"")</f>
        <v/>
      </c>
      <c r="BV422">
        <f>IF(ISNUMBER(BR422),(AH422-BS422)^2,"")</f>
        <v/>
      </c>
    </row>
    <row r="423">
      <c r="O423">
        <f>IF($R423="","",CHOOSE($Q$2,YEAR(R423)*12+MONTH(R423),INT((R423-2)/7),YEAR(R423)*4+ROUNDUP(MONTH(R423)/3)))</f>
        <v/>
      </c>
      <c r="P423">
        <f>IF($R423="","",IF($R424="",1,IF(O423&lt;&gt;O424,1,0)))</f>
        <v/>
      </c>
      <c r="Q423">
        <f>IF(P423=1,SUM($P$7:P423),"")</f>
        <v/>
      </c>
      <c r="R423">
        <f>IF($A423="","",IF(ISNUMBER($A423),$A423,IFERROR(DATEVALUE($A423),NA())))</f>
        <v/>
      </c>
      <c r="S423" s="7">
        <f>IFERROR(INDEX($R$7:$R$60000,MATCH(ROW()-6,$Q$7:$Q$60000,0)),"")</f>
        <v/>
      </c>
      <c r="T423">
        <f>IFERROR(INDEX($B$7:$B$60000,MATCH(ROW()-6,$Q$7:$Q$60000,0)),"")</f>
        <v/>
      </c>
      <c r="U423">
        <f>IFERROR(INDEX($C$7:$C$60000,MATCH(ROW()-6,$Q$7:$Q$60000,0)),"")</f>
        <v/>
      </c>
      <c r="V423">
        <f>IFERROR(INDEX($D$7:$D$60000,MATCH(ROW()-6,$Q$7:$Q$60000,0)),"")</f>
        <v/>
      </c>
      <c r="W423">
        <f>IFERROR(INDEX($E$7:$E$60000,MATCH(ROW()-6,$Q$7:$Q$60000,0)),"")</f>
        <v/>
      </c>
      <c r="X423">
        <f>IFERROR(INDEX($F$7:$F$60000,MATCH(ROW()-6,$Q$7:$Q$60000,0)),"")</f>
        <v/>
      </c>
      <c r="Y423">
        <f>IFERROR(INDEX($G$7:$G$60000,MATCH(ROW()-6,$Q$7:$Q$60000,0)),"")</f>
        <v/>
      </c>
      <c r="Z423">
        <f>IFERROR(INDEX($H$7:$H$60000,MATCH(ROW()-6,$Q$7:$Q$60000,0)),"")</f>
        <v/>
      </c>
      <c r="AA423">
        <f>IFERROR(INDEX($I$7:$I$60000,MATCH(ROW()-6,$Q$7:$Q$60000,0)),"")</f>
        <v/>
      </c>
      <c r="AB423">
        <f>IFERROR(INDEX($J$7:$J$60000,MATCH(ROW()-6,$Q$7:$Q$60000,0)),"")</f>
        <v/>
      </c>
      <c r="AC423">
        <f>IFERROR(INDEX($K$7:$K$60000,MATCH(ROW()-6,$Q$7:$Q$60000,0)),"")</f>
        <v/>
      </c>
      <c r="AD423">
        <f>IFERROR(INDEX($L$7:$L$60000,MATCH(ROW()-6,$Q$7:$Q$60000,0)),"")</f>
        <v/>
      </c>
      <c r="AE423">
        <f>IFERROR(INDEX($M$7:$M$60000,MATCH(ROW()-6,$Q$7:$Q$60000,0)),"")</f>
        <v/>
      </c>
      <c r="AF423">
        <f>IFERROR(INDEX($N$7:$N$60000,MATCH(ROW()-6,$Q$7:$Q$60000,0)),"")</f>
        <v/>
      </c>
      <c r="AH423" s="9">
        <f>IF(OR($S423="",$S422=""),"",LN($T423/$T422))</f>
        <v/>
      </c>
      <c r="AI423" s="9">
        <f>IF(OR($S423="",$S422=""),"",$C$2*LN(U423/U422))</f>
        <v/>
      </c>
      <c r="AJ423" s="9">
        <f>IF(OR($S423="",$S422=""),"",$D$2*(V423-V422))</f>
        <v/>
      </c>
      <c r="AK423" s="9">
        <f>IF(OR($S423="",$S422=""),"",$E$2*(W423-W422))</f>
        <v/>
      </c>
      <c r="AL423" s="9">
        <f>IF(OR($S423="",$S422=""),"",$F$2*LN(X423/X422))</f>
        <v/>
      </c>
      <c r="AM423" s="9">
        <f>IF(OR($S423="",$S422=""),"",$G$2*(Y423-Y422))</f>
        <v/>
      </c>
      <c r="AN423" s="9">
        <f>IF(OR($S423="",$S422=""),"",$H$2*LN(Z423/Z422))</f>
        <v/>
      </c>
      <c r="AO423" s="9">
        <f>IF(OR($S423="",$S422=""),"",$I$2*(AA423-AA422))</f>
        <v/>
      </c>
      <c r="AP423" s="9">
        <f>IF(OR($S423="",$S422=""),"",$J$2*LN(AB423/AB422))</f>
        <v/>
      </c>
      <c r="AQ423" s="9">
        <f>IF(OR($S423="",$S422=""),"",$K$2*(AC423-AC422))</f>
        <v/>
      </c>
      <c r="AR423" s="9">
        <f>IF(OR($S423="",$S422=""),"",$L$2*LN(AD423/AD422))</f>
        <v/>
      </c>
      <c r="AS423" s="9">
        <f>IF(OR($S423="",$S422=""),"",$M$2*LN(AE423/AE422))</f>
        <v/>
      </c>
      <c r="AT423" s="9">
        <f>IF(OR($S423="",$S422=""),"",$N$2*LN(AF423/AF422))</f>
        <v/>
      </c>
      <c r="AV423" s="9">
        <f>IF($AH423="","",$AY$16+$AY$4*AI423+$AY$5*AJ423+$AY$6*AK423+$AY$7*AL423+$AY$8*AM423+$AY$9*AN423+$AY$10*AO423+$AY$11*AP423+$AY$12*AQ423+$AY$13*AR423+$AY$14*AS423+$AY$15*AT423)</f>
        <v/>
      </c>
      <c r="BC423" s="10">
        <f>IF((ROW()-6)&lt;=$Q$3,INDEX(LINEST(AH364:AH423,AI364:AT423,TRUE,TRUE),1,13)*$Q$4,"")</f>
        <v/>
      </c>
      <c r="BD423" s="9">
        <f>IF((ROW()-6)&lt;=$Q$3,INDEX(LINEST(AH364:AH423,AI364:AT423,TRUE,TRUE),1,12),"")</f>
        <v/>
      </c>
      <c r="BE423" s="9">
        <f>IF((ROW()-6)&lt;=$Q$3,INDEX(LINEST(AH364:AH423,AI364:AT423,TRUE,TRUE),1,11),"")</f>
        <v/>
      </c>
      <c r="BF423" s="9">
        <f>IF((ROW()-6)&lt;=$Q$3,INDEX(LINEST(AH364:AH423,AI364:AT423,TRUE,TRUE),1,10),"")</f>
        <v/>
      </c>
      <c r="BG423" s="9">
        <f>IF((ROW()-6)&lt;=$Q$3,INDEX(LINEST(AH364:AH423,AI364:AT423,TRUE,TRUE),1,9),"")</f>
        <v/>
      </c>
      <c r="BH423" s="9">
        <f>IF((ROW()-6)&lt;=$Q$3,INDEX(LINEST(AH364:AH423,AI364:AT423,TRUE,TRUE),1,8),"")</f>
        <v/>
      </c>
      <c r="BI423" s="9">
        <f>IF((ROW()-6)&lt;=$Q$3,INDEX(LINEST(AH364:AH423,AI364:AT423,TRUE,TRUE),1,7),"")</f>
        <v/>
      </c>
      <c r="BJ423" s="9">
        <f>IF((ROW()-6)&lt;=$Q$3,INDEX(LINEST(AH364:AH423,AI364:AT423,TRUE,TRUE),1,6),"")</f>
        <v/>
      </c>
      <c r="BK423" s="9">
        <f>IF((ROW()-6)&lt;=$Q$3,INDEX(LINEST(AH364:AH423,AI364:AT423,TRUE,TRUE),1,5),"")</f>
        <v/>
      </c>
      <c r="BL423" s="9">
        <f>IF((ROW()-6)&lt;=$Q$3,INDEX(LINEST(AH364:AH423,AI364:AT423,TRUE,TRUE),1,4),"")</f>
        <v/>
      </c>
      <c r="BM423" s="9">
        <f>IF((ROW()-6)&lt;=$Q$3,INDEX(LINEST(AH364:AH423,AI364:AT423,TRUE,TRUE),1,3),"")</f>
        <v/>
      </c>
      <c r="BN423" s="9">
        <f>IF((ROW()-6)&lt;=$Q$3,INDEX(LINEST(AH364:AH423,AI364:AT423,TRUE,TRUE),1,2),"")</f>
        <v/>
      </c>
      <c r="BO423" s="9">
        <f>IF((ROW()-6)&lt;=$Q$3,INDEX(LINEST(AH364:AH423,AI364:AT423,TRUE,TRUE),1,1),"")</f>
        <v/>
      </c>
      <c r="BP423" s="10">
        <f>IF((ROW()-6)&lt;=$Q$3,INDEX(LINEST(AH364:AH423,AI364:AT423,TRUE,TRUE),3,1),"")</f>
        <v/>
      </c>
      <c r="BR423" s="9">
        <f>IF(AND((ROW()-6)&lt;=$Q$3,ISNUMBER(BC422)),BC422/$Q$4+BD422*AI423+BE422*AJ423+BF422*AK423+BG422*AL423+BH422*AM423+BI422*AN423+BJ422*AO423+BK422*AP423+BL422*AQ423+BM422*AR423+BN422*AS423+BO422*AT423,"")</f>
        <v/>
      </c>
      <c r="BS423">
        <f>IF(ISNUMBER(BR423),AVERAGE(AH363:AH422),"")</f>
        <v/>
      </c>
      <c r="BT423">
        <f>IF(ISNUMBER(BR423),(AH423-BR423)^2,"")</f>
        <v/>
      </c>
      <c r="BU423">
        <f>IF(ISNUMBER(BR423),AH423^2,"")</f>
        <v/>
      </c>
      <c r="BV423">
        <f>IF(ISNUMBER(BR423),(AH423-BS423)^2,"")</f>
        <v/>
      </c>
    </row>
    <row r="424">
      <c r="O424">
        <f>IF($R424="","",CHOOSE($Q$2,YEAR(R424)*12+MONTH(R424),INT((R424-2)/7),YEAR(R424)*4+ROUNDUP(MONTH(R424)/3)))</f>
        <v/>
      </c>
      <c r="P424">
        <f>IF($R424="","",IF($R425="",1,IF(O424&lt;&gt;O425,1,0)))</f>
        <v/>
      </c>
      <c r="Q424">
        <f>IF(P424=1,SUM($P$7:P424),"")</f>
        <v/>
      </c>
      <c r="R424">
        <f>IF($A424="","",IF(ISNUMBER($A424),$A424,IFERROR(DATEVALUE($A424),NA())))</f>
        <v/>
      </c>
      <c r="S424" s="7">
        <f>IFERROR(INDEX($R$7:$R$60000,MATCH(ROW()-6,$Q$7:$Q$60000,0)),"")</f>
        <v/>
      </c>
      <c r="T424">
        <f>IFERROR(INDEX($B$7:$B$60000,MATCH(ROW()-6,$Q$7:$Q$60000,0)),"")</f>
        <v/>
      </c>
      <c r="U424">
        <f>IFERROR(INDEX($C$7:$C$60000,MATCH(ROW()-6,$Q$7:$Q$60000,0)),"")</f>
        <v/>
      </c>
      <c r="V424">
        <f>IFERROR(INDEX($D$7:$D$60000,MATCH(ROW()-6,$Q$7:$Q$60000,0)),"")</f>
        <v/>
      </c>
      <c r="W424">
        <f>IFERROR(INDEX($E$7:$E$60000,MATCH(ROW()-6,$Q$7:$Q$60000,0)),"")</f>
        <v/>
      </c>
      <c r="X424">
        <f>IFERROR(INDEX($F$7:$F$60000,MATCH(ROW()-6,$Q$7:$Q$60000,0)),"")</f>
        <v/>
      </c>
      <c r="Y424">
        <f>IFERROR(INDEX($G$7:$G$60000,MATCH(ROW()-6,$Q$7:$Q$60000,0)),"")</f>
        <v/>
      </c>
      <c r="Z424">
        <f>IFERROR(INDEX($H$7:$H$60000,MATCH(ROW()-6,$Q$7:$Q$60000,0)),"")</f>
        <v/>
      </c>
      <c r="AA424">
        <f>IFERROR(INDEX($I$7:$I$60000,MATCH(ROW()-6,$Q$7:$Q$60000,0)),"")</f>
        <v/>
      </c>
      <c r="AB424">
        <f>IFERROR(INDEX($J$7:$J$60000,MATCH(ROW()-6,$Q$7:$Q$60000,0)),"")</f>
        <v/>
      </c>
      <c r="AC424">
        <f>IFERROR(INDEX($K$7:$K$60000,MATCH(ROW()-6,$Q$7:$Q$60000,0)),"")</f>
        <v/>
      </c>
      <c r="AD424">
        <f>IFERROR(INDEX($L$7:$L$60000,MATCH(ROW()-6,$Q$7:$Q$60000,0)),"")</f>
        <v/>
      </c>
      <c r="AE424">
        <f>IFERROR(INDEX($M$7:$M$60000,MATCH(ROW()-6,$Q$7:$Q$60000,0)),"")</f>
        <v/>
      </c>
      <c r="AF424">
        <f>IFERROR(INDEX($N$7:$N$60000,MATCH(ROW()-6,$Q$7:$Q$60000,0)),"")</f>
        <v/>
      </c>
      <c r="AH424" s="9">
        <f>IF(OR($S424="",$S423=""),"",LN($T424/$T423))</f>
        <v/>
      </c>
      <c r="AI424" s="9">
        <f>IF(OR($S424="",$S423=""),"",$C$2*LN(U424/U423))</f>
        <v/>
      </c>
      <c r="AJ424" s="9">
        <f>IF(OR($S424="",$S423=""),"",$D$2*(V424-V423))</f>
        <v/>
      </c>
      <c r="AK424" s="9">
        <f>IF(OR($S424="",$S423=""),"",$E$2*(W424-W423))</f>
        <v/>
      </c>
      <c r="AL424" s="9">
        <f>IF(OR($S424="",$S423=""),"",$F$2*LN(X424/X423))</f>
        <v/>
      </c>
      <c r="AM424" s="9">
        <f>IF(OR($S424="",$S423=""),"",$G$2*(Y424-Y423))</f>
        <v/>
      </c>
      <c r="AN424" s="9">
        <f>IF(OR($S424="",$S423=""),"",$H$2*LN(Z424/Z423))</f>
        <v/>
      </c>
      <c r="AO424" s="9">
        <f>IF(OR($S424="",$S423=""),"",$I$2*(AA424-AA423))</f>
        <v/>
      </c>
      <c r="AP424" s="9">
        <f>IF(OR($S424="",$S423=""),"",$J$2*LN(AB424/AB423))</f>
        <v/>
      </c>
      <c r="AQ424" s="9">
        <f>IF(OR($S424="",$S423=""),"",$K$2*(AC424-AC423))</f>
        <v/>
      </c>
      <c r="AR424" s="9">
        <f>IF(OR($S424="",$S423=""),"",$L$2*LN(AD424/AD423))</f>
        <v/>
      </c>
      <c r="AS424" s="9">
        <f>IF(OR($S424="",$S423=""),"",$M$2*LN(AE424/AE423))</f>
        <v/>
      </c>
      <c r="AT424" s="9">
        <f>IF(OR($S424="",$S423=""),"",$N$2*LN(AF424/AF423))</f>
        <v/>
      </c>
      <c r="AV424" s="9">
        <f>IF($AH424="","",$AY$16+$AY$4*AI424+$AY$5*AJ424+$AY$6*AK424+$AY$7*AL424+$AY$8*AM424+$AY$9*AN424+$AY$10*AO424+$AY$11*AP424+$AY$12*AQ424+$AY$13*AR424+$AY$14*AS424+$AY$15*AT424)</f>
        <v/>
      </c>
      <c r="BC424" s="10">
        <f>IF((ROW()-6)&lt;=$Q$3,INDEX(LINEST(AH365:AH424,AI365:AT424,TRUE,TRUE),1,13)*$Q$4,"")</f>
        <v/>
      </c>
      <c r="BD424" s="9">
        <f>IF((ROW()-6)&lt;=$Q$3,INDEX(LINEST(AH365:AH424,AI365:AT424,TRUE,TRUE),1,12),"")</f>
        <v/>
      </c>
      <c r="BE424" s="9">
        <f>IF((ROW()-6)&lt;=$Q$3,INDEX(LINEST(AH365:AH424,AI365:AT424,TRUE,TRUE),1,11),"")</f>
        <v/>
      </c>
      <c r="BF424" s="9">
        <f>IF((ROW()-6)&lt;=$Q$3,INDEX(LINEST(AH365:AH424,AI365:AT424,TRUE,TRUE),1,10),"")</f>
        <v/>
      </c>
      <c r="BG424" s="9">
        <f>IF((ROW()-6)&lt;=$Q$3,INDEX(LINEST(AH365:AH424,AI365:AT424,TRUE,TRUE),1,9),"")</f>
        <v/>
      </c>
      <c r="BH424" s="9">
        <f>IF((ROW()-6)&lt;=$Q$3,INDEX(LINEST(AH365:AH424,AI365:AT424,TRUE,TRUE),1,8),"")</f>
        <v/>
      </c>
      <c r="BI424" s="9">
        <f>IF((ROW()-6)&lt;=$Q$3,INDEX(LINEST(AH365:AH424,AI365:AT424,TRUE,TRUE),1,7),"")</f>
        <v/>
      </c>
      <c r="BJ424" s="9">
        <f>IF((ROW()-6)&lt;=$Q$3,INDEX(LINEST(AH365:AH424,AI365:AT424,TRUE,TRUE),1,6),"")</f>
        <v/>
      </c>
      <c r="BK424" s="9">
        <f>IF((ROW()-6)&lt;=$Q$3,INDEX(LINEST(AH365:AH424,AI365:AT424,TRUE,TRUE),1,5),"")</f>
        <v/>
      </c>
      <c r="BL424" s="9">
        <f>IF((ROW()-6)&lt;=$Q$3,INDEX(LINEST(AH365:AH424,AI365:AT424,TRUE,TRUE),1,4),"")</f>
        <v/>
      </c>
      <c r="BM424" s="9">
        <f>IF((ROW()-6)&lt;=$Q$3,INDEX(LINEST(AH365:AH424,AI365:AT424,TRUE,TRUE),1,3),"")</f>
        <v/>
      </c>
      <c r="BN424" s="9">
        <f>IF((ROW()-6)&lt;=$Q$3,INDEX(LINEST(AH365:AH424,AI365:AT424,TRUE,TRUE),1,2),"")</f>
        <v/>
      </c>
      <c r="BO424" s="9">
        <f>IF((ROW()-6)&lt;=$Q$3,INDEX(LINEST(AH365:AH424,AI365:AT424,TRUE,TRUE),1,1),"")</f>
        <v/>
      </c>
      <c r="BP424" s="10">
        <f>IF((ROW()-6)&lt;=$Q$3,INDEX(LINEST(AH365:AH424,AI365:AT424,TRUE,TRUE),3,1),"")</f>
        <v/>
      </c>
      <c r="BR424" s="9">
        <f>IF(AND((ROW()-6)&lt;=$Q$3,ISNUMBER(BC423)),BC423/$Q$4+BD423*AI424+BE423*AJ424+BF423*AK424+BG423*AL424+BH423*AM424+BI423*AN424+BJ423*AO424+BK423*AP424+BL423*AQ424+BM423*AR424+BN423*AS424+BO423*AT424,"")</f>
        <v/>
      </c>
      <c r="BS424">
        <f>IF(ISNUMBER(BR424),AVERAGE(AH364:AH423),"")</f>
        <v/>
      </c>
      <c r="BT424">
        <f>IF(ISNUMBER(BR424),(AH424-BR424)^2,"")</f>
        <v/>
      </c>
      <c r="BU424">
        <f>IF(ISNUMBER(BR424),AH424^2,"")</f>
        <v/>
      </c>
      <c r="BV424">
        <f>IF(ISNUMBER(BR424),(AH424-BS424)^2,"")</f>
        <v/>
      </c>
    </row>
    <row r="425">
      <c r="O425">
        <f>IF($R425="","",CHOOSE($Q$2,YEAR(R425)*12+MONTH(R425),INT((R425-2)/7),YEAR(R425)*4+ROUNDUP(MONTH(R425)/3)))</f>
        <v/>
      </c>
      <c r="P425">
        <f>IF($R425="","",IF($R426="",1,IF(O425&lt;&gt;O426,1,0)))</f>
        <v/>
      </c>
      <c r="Q425">
        <f>IF(P425=1,SUM($P$7:P425),"")</f>
        <v/>
      </c>
      <c r="R425">
        <f>IF($A425="","",IF(ISNUMBER($A425),$A425,IFERROR(DATEVALUE($A425),NA())))</f>
        <v/>
      </c>
      <c r="S425" s="7">
        <f>IFERROR(INDEX($R$7:$R$60000,MATCH(ROW()-6,$Q$7:$Q$60000,0)),"")</f>
        <v/>
      </c>
      <c r="T425">
        <f>IFERROR(INDEX($B$7:$B$60000,MATCH(ROW()-6,$Q$7:$Q$60000,0)),"")</f>
        <v/>
      </c>
      <c r="U425">
        <f>IFERROR(INDEX($C$7:$C$60000,MATCH(ROW()-6,$Q$7:$Q$60000,0)),"")</f>
        <v/>
      </c>
      <c r="V425">
        <f>IFERROR(INDEX($D$7:$D$60000,MATCH(ROW()-6,$Q$7:$Q$60000,0)),"")</f>
        <v/>
      </c>
      <c r="W425">
        <f>IFERROR(INDEX($E$7:$E$60000,MATCH(ROW()-6,$Q$7:$Q$60000,0)),"")</f>
        <v/>
      </c>
      <c r="X425">
        <f>IFERROR(INDEX($F$7:$F$60000,MATCH(ROW()-6,$Q$7:$Q$60000,0)),"")</f>
        <v/>
      </c>
      <c r="Y425">
        <f>IFERROR(INDEX($G$7:$G$60000,MATCH(ROW()-6,$Q$7:$Q$60000,0)),"")</f>
        <v/>
      </c>
      <c r="Z425">
        <f>IFERROR(INDEX($H$7:$H$60000,MATCH(ROW()-6,$Q$7:$Q$60000,0)),"")</f>
        <v/>
      </c>
      <c r="AA425">
        <f>IFERROR(INDEX($I$7:$I$60000,MATCH(ROW()-6,$Q$7:$Q$60000,0)),"")</f>
        <v/>
      </c>
      <c r="AB425">
        <f>IFERROR(INDEX($J$7:$J$60000,MATCH(ROW()-6,$Q$7:$Q$60000,0)),"")</f>
        <v/>
      </c>
      <c r="AC425">
        <f>IFERROR(INDEX($K$7:$K$60000,MATCH(ROW()-6,$Q$7:$Q$60000,0)),"")</f>
        <v/>
      </c>
      <c r="AD425">
        <f>IFERROR(INDEX($L$7:$L$60000,MATCH(ROW()-6,$Q$7:$Q$60000,0)),"")</f>
        <v/>
      </c>
      <c r="AE425">
        <f>IFERROR(INDEX($M$7:$M$60000,MATCH(ROW()-6,$Q$7:$Q$60000,0)),"")</f>
        <v/>
      </c>
      <c r="AF425">
        <f>IFERROR(INDEX($N$7:$N$60000,MATCH(ROW()-6,$Q$7:$Q$60000,0)),"")</f>
        <v/>
      </c>
      <c r="AH425" s="9">
        <f>IF(OR($S425="",$S424=""),"",LN($T425/$T424))</f>
        <v/>
      </c>
      <c r="AI425" s="9">
        <f>IF(OR($S425="",$S424=""),"",$C$2*LN(U425/U424))</f>
        <v/>
      </c>
      <c r="AJ425" s="9">
        <f>IF(OR($S425="",$S424=""),"",$D$2*(V425-V424))</f>
        <v/>
      </c>
      <c r="AK425" s="9">
        <f>IF(OR($S425="",$S424=""),"",$E$2*(W425-W424))</f>
        <v/>
      </c>
      <c r="AL425" s="9">
        <f>IF(OR($S425="",$S424=""),"",$F$2*LN(X425/X424))</f>
        <v/>
      </c>
      <c r="AM425" s="9">
        <f>IF(OR($S425="",$S424=""),"",$G$2*(Y425-Y424))</f>
        <v/>
      </c>
      <c r="AN425" s="9">
        <f>IF(OR($S425="",$S424=""),"",$H$2*LN(Z425/Z424))</f>
        <v/>
      </c>
      <c r="AO425" s="9">
        <f>IF(OR($S425="",$S424=""),"",$I$2*(AA425-AA424))</f>
        <v/>
      </c>
      <c r="AP425" s="9">
        <f>IF(OR($S425="",$S424=""),"",$J$2*LN(AB425/AB424))</f>
        <v/>
      </c>
      <c r="AQ425" s="9">
        <f>IF(OR($S425="",$S424=""),"",$K$2*(AC425-AC424))</f>
        <v/>
      </c>
      <c r="AR425" s="9">
        <f>IF(OR($S425="",$S424=""),"",$L$2*LN(AD425/AD424))</f>
        <v/>
      </c>
      <c r="AS425" s="9">
        <f>IF(OR($S425="",$S424=""),"",$M$2*LN(AE425/AE424))</f>
        <v/>
      </c>
      <c r="AT425" s="9">
        <f>IF(OR($S425="",$S424=""),"",$N$2*LN(AF425/AF424))</f>
        <v/>
      </c>
      <c r="AV425" s="9">
        <f>IF($AH425="","",$AY$16+$AY$4*AI425+$AY$5*AJ425+$AY$6*AK425+$AY$7*AL425+$AY$8*AM425+$AY$9*AN425+$AY$10*AO425+$AY$11*AP425+$AY$12*AQ425+$AY$13*AR425+$AY$14*AS425+$AY$15*AT425)</f>
        <v/>
      </c>
      <c r="BC425" s="10">
        <f>IF((ROW()-6)&lt;=$Q$3,INDEX(LINEST(AH366:AH425,AI366:AT425,TRUE,TRUE),1,13)*$Q$4,"")</f>
        <v/>
      </c>
      <c r="BD425" s="9">
        <f>IF((ROW()-6)&lt;=$Q$3,INDEX(LINEST(AH366:AH425,AI366:AT425,TRUE,TRUE),1,12),"")</f>
        <v/>
      </c>
      <c r="BE425" s="9">
        <f>IF((ROW()-6)&lt;=$Q$3,INDEX(LINEST(AH366:AH425,AI366:AT425,TRUE,TRUE),1,11),"")</f>
        <v/>
      </c>
      <c r="BF425" s="9">
        <f>IF((ROW()-6)&lt;=$Q$3,INDEX(LINEST(AH366:AH425,AI366:AT425,TRUE,TRUE),1,10),"")</f>
        <v/>
      </c>
      <c r="BG425" s="9">
        <f>IF((ROW()-6)&lt;=$Q$3,INDEX(LINEST(AH366:AH425,AI366:AT425,TRUE,TRUE),1,9),"")</f>
        <v/>
      </c>
      <c r="BH425" s="9">
        <f>IF((ROW()-6)&lt;=$Q$3,INDEX(LINEST(AH366:AH425,AI366:AT425,TRUE,TRUE),1,8),"")</f>
        <v/>
      </c>
      <c r="BI425" s="9">
        <f>IF((ROW()-6)&lt;=$Q$3,INDEX(LINEST(AH366:AH425,AI366:AT425,TRUE,TRUE),1,7),"")</f>
        <v/>
      </c>
      <c r="BJ425" s="9">
        <f>IF((ROW()-6)&lt;=$Q$3,INDEX(LINEST(AH366:AH425,AI366:AT425,TRUE,TRUE),1,6),"")</f>
        <v/>
      </c>
      <c r="BK425" s="9">
        <f>IF((ROW()-6)&lt;=$Q$3,INDEX(LINEST(AH366:AH425,AI366:AT425,TRUE,TRUE),1,5),"")</f>
        <v/>
      </c>
      <c r="BL425" s="9">
        <f>IF((ROW()-6)&lt;=$Q$3,INDEX(LINEST(AH366:AH425,AI366:AT425,TRUE,TRUE),1,4),"")</f>
        <v/>
      </c>
      <c r="BM425" s="9">
        <f>IF((ROW()-6)&lt;=$Q$3,INDEX(LINEST(AH366:AH425,AI366:AT425,TRUE,TRUE),1,3),"")</f>
        <v/>
      </c>
      <c r="BN425" s="9">
        <f>IF((ROW()-6)&lt;=$Q$3,INDEX(LINEST(AH366:AH425,AI366:AT425,TRUE,TRUE),1,2),"")</f>
        <v/>
      </c>
      <c r="BO425" s="9">
        <f>IF((ROW()-6)&lt;=$Q$3,INDEX(LINEST(AH366:AH425,AI366:AT425,TRUE,TRUE),1,1),"")</f>
        <v/>
      </c>
      <c r="BP425" s="10">
        <f>IF((ROW()-6)&lt;=$Q$3,INDEX(LINEST(AH366:AH425,AI366:AT425,TRUE,TRUE),3,1),"")</f>
        <v/>
      </c>
      <c r="BR425" s="9">
        <f>IF(AND((ROW()-6)&lt;=$Q$3,ISNUMBER(BC424)),BC424/$Q$4+BD424*AI425+BE424*AJ425+BF424*AK425+BG424*AL425+BH424*AM425+BI424*AN425+BJ424*AO425+BK424*AP425+BL424*AQ425+BM424*AR425+BN424*AS425+BO424*AT425,"")</f>
        <v/>
      </c>
      <c r="BS425">
        <f>IF(ISNUMBER(BR425),AVERAGE(AH365:AH424),"")</f>
        <v/>
      </c>
      <c r="BT425">
        <f>IF(ISNUMBER(BR425),(AH425-BR425)^2,"")</f>
        <v/>
      </c>
      <c r="BU425">
        <f>IF(ISNUMBER(BR425),AH425^2,"")</f>
        <v/>
      </c>
      <c r="BV425">
        <f>IF(ISNUMBER(BR425),(AH425-BS425)^2,"")</f>
        <v/>
      </c>
    </row>
    <row r="426">
      <c r="O426">
        <f>IF($R426="","",CHOOSE($Q$2,YEAR(R426)*12+MONTH(R426),INT((R426-2)/7),YEAR(R426)*4+ROUNDUP(MONTH(R426)/3)))</f>
        <v/>
      </c>
      <c r="P426">
        <f>IF($R426="","",IF($R427="",1,IF(O426&lt;&gt;O427,1,0)))</f>
        <v/>
      </c>
      <c r="Q426">
        <f>IF(P426=1,SUM($P$7:P426),"")</f>
        <v/>
      </c>
      <c r="R426">
        <f>IF($A426="","",IF(ISNUMBER($A426),$A426,IFERROR(DATEVALUE($A426),NA())))</f>
        <v/>
      </c>
      <c r="S426" s="7">
        <f>IFERROR(INDEX($R$7:$R$60000,MATCH(ROW()-6,$Q$7:$Q$60000,0)),"")</f>
        <v/>
      </c>
      <c r="T426">
        <f>IFERROR(INDEX($B$7:$B$60000,MATCH(ROW()-6,$Q$7:$Q$60000,0)),"")</f>
        <v/>
      </c>
      <c r="U426">
        <f>IFERROR(INDEX($C$7:$C$60000,MATCH(ROW()-6,$Q$7:$Q$60000,0)),"")</f>
        <v/>
      </c>
      <c r="V426">
        <f>IFERROR(INDEX($D$7:$D$60000,MATCH(ROW()-6,$Q$7:$Q$60000,0)),"")</f>
        <v/>
      </c>
      <c r="W426">
        <f>IFERROR(INDEX($E$7:$E$60000,MATCH(ROW()-6,$Q$7:$Q$60000,0)),"")</f>
        <v/>
      </c>
      <c r="X426">
        <f>IFERROR(INDEX($F$7:$F$60000,MATCH(ROW()-6,$Q$7:$Q$60000,0)),"")</f>
        <v/>
      </c>
      <c r="Y426">
        <f>IFERROR(INDEX($G$7:$G$60000,MATCH(ROW()-6,$Q$7:$Q$60000,0)),"")</f>
        <v/>
      </c>
      <c r="Z426">
        <f>IFERROR(INDEX($H$7:$H$60000,MATCH(ROW()-6,$Q$7:$Q$60000,0)),"")</f>
        <v/>
      </c>
      <c r="AA426">
        <f>IFERROR(INDEX($I$7:$I$60000,MATCH(ROW()-6,$Q$7:$Q$60000,0)),"")</f>
        <v/>
      </c>
      <c r="AB426">
        <f>IFERROR(INDEX($J$7:$J$60000,MATCH(ROW()-6,$Q$7:$Q$60000,0)),"")</f>
        <v/>
      </c>
      <c r="AC426">
        <f>IFERROR(INDEX($K$7:$K$60000,MATCH(ROW()-6,$Q$7:$Q$60000,0)),"")</f>
        <v/>
      </c>
      <c r="AD426">
        <f>IFERROR(INDEX($L$7:$L$60000,MATCH(ROW()-6,$Q$7:$Q$60000,0)),"")</f>
        <v/>
      </c>
      <c r="AE426">
        <f>IFERROR(INDEX($M$7:$M$60000,MATCH(ROW()-6,$Q$7:$Q$60000,0)),"")</f>
        <v/>
      </c>
      <c r="AF426">
        <f>IFERROR(INDEX($N$7:$N$60000,MATCH(ROW()-6,$Q$7:$Q$60000,0)),"")</f>
        <v/>
      </c>
      <c r="AH426" s="9">
        <f>IF(OR($S426="",$S425=""),"",LN($T426/$T425))</f>
        <v/>
      </c>
      <c r="AI426" s="9">
        <f>IF(OR($S426="",$S425=""),"",$C$2*LN(U426/U425))</f>
        <v/>
      </c>
      <c r="AJ426" s="9">
        <f>IF(OR($S426="",$S425=""),"",$D$2*(V426-V425))</f>
        <v/>
      </c>
      <c r="AK426" s="9">
        <f>IF(OR($S426="",$S425=""),"",$E$2*(W426-W425))</f>
        <v/>
      </c>
      <c r="AL426" s="9">
        <f>IF(OR($S426="",$S425=""),"",$F$2*LN(X426/X425))</f>
        <v/>
      </c>
      <c r="AM426" s="9">
        <f>IF(OR($S426="",$S425=""),"",$G$2*(Y426-Y425))</f>
        <v/>
      </c>
      <c r="AN426" s="9">
        <f>IF(OR($S426="",$S425=""),"",$H$2*LN(Z426/Z425))</f>
        <v/>
      </c>
      <c r="AO426" s="9">
        <f>IF(OR($S426="",$S425=""),"",$I$2*(AA426-AA425))</f>
        <v/>
      </c>
      <c r="AP426" s="9">
        <f>IF(OR($S426="",$S425=""),"",$J$2*LN(AB426/AB425))</f>
        <v/>
      </c>
      <c r="AQ426" s="9">
        <f>IF(OR($S426="",$S425=""),"",$K$2*(AC426-AC425))</f>
        <v/>
      </c>
      <c r="AR426" s="9">
        <f>IF(OR($S426="",$S425=""),"",$L$2*LN(AD426/AD425))</f>
        <v/>
      </c>
      <c r="AS426" s="9">
        <f>IF(OR($S426="",$S425=""),"",$M$2*LN(AE426/AE425))</f>
        <v/>
      </c>
      <c r="AT426" s="9">
        <f>IF(OR($S426="",$S425=""),"",$N$2*LN(AF426/AF425))</f>
        <v/>
      </c>
      <c r="AV426" s="9">
        <f>IF($AH426="","",$AY$16+$AY$4*AI426+$AY$5*AJ426+$AY$6*AK426+$AY$7*AL426+$AY$8*AM426+$AY$9*AN426+$AY$10*AO426+$AY$11*AP426+$AY$12*AQ426+$AY$13*AR426+$AY$14*AS426+$AY$15*AT426)</f>
        <v/>
      </c>
      <c r="BC426" s="10">
        <f>IF((ROW()-6)&lt;=$Q$3,INDEX(LINEST(AH367:AH426,AI367:AT426,TRUE,TRUE),1,13)*$Q$4,"")</f>
        <v/>
      </c>
      <c r="BD426" s="9">
        <f>IF((ROW()-6)&lt;=$Q$3,INDEX(LINEST(AH367:AH426,AI367:AT426,TRUE,TRUE),1,12),"")</f>
        <v/>
      </c>
      <c r="BE426" s="9">
        <f>IF((ROW()-6)&lt;=$Q$3,INDEX(LINEST(AH367:AH426,AI367:AT426,TRUE,TRUE),1,11),"")</f>
        <v/>
      </c>
      <c r="BF426" s="9">
        <f>IF((ROW()-6)&lt;=$Q$3,INDEX(LINEST(AH367:AH426,AI367:AT426,TRUE,TRUE),1,10),"")</f>
        <v/>
      </c>
      <c r="BG426" s="9">
        <f>IF((ROW()-6)&lt;=$Q$3,INDEX(LINEST(AH367:AH426,AI367:AT426,TRUE,TRUE),1,9),"")</f>
        <v/>
      </c>
      <c r="BH426" s="9">
        <f>IF((ROW()-6)&lt;=$Q$3,INDEX(LINEST(AH367:AH426,AI367:AT426,TRUE,TRUE),1,8),"")</f>
        <v/>
      </c>
      <c r="BI426" s="9">
        <f>IF((ROW()-6)&lt;=$Q$3,INDEX(LINEST(AH367:AH426,AI367:AT426,TRUE,TRUE),1,7),"")</f>
        <v/>
      </c>
      <c r="BJ426" s="9">
        <f>IF((ROW()-6)&lt;=$Q$3,INDEX(LINEST(AH367:AH426,AI367:AT426,TRUE,TRUE),1,6),"")</f>
        <v/>
      </c>
      <c r="BK426" s="9">
        <f>IF((ROW()-6)&lt;=$Q$3,INDEX(LINEST(AH367:AH426,AI367:AT426,TRUE,TRUE),1,5),"")</f>
        <v/>
      </c>
      <c r="BL426" s="9">
        <f>IF((ROW()-6)&lt;=$Q$3,INDEX(LINEST(AH367:AH426,AI367:AT426,TRUE,TRUE),1,4),"")</f>
        <v/>
      </c>
      <c r="BM426" s="9">
        <f>IF((ROW()-6)&lt;=$Q$3,INDEX(LINEST(AH367:AH426,AI367:AT426,TRUE,TRUE),1,3),"")</f>
        <v/>
      </c>
      <c r="BN426" s="9">
        <f>IF((ROW()-6)&lt;=$Q$3,INDEX(LINEST(AH367:AH426,AI367:AT426,TRUE,TRUE),1,2),"")</f>
        <v/>
      </c>
      <c r="BO426" s="9">
        <f>IF((ROW()-6)&lt;=$Q$3,INDEX(LINEST(AH367:AH426,AI367:AT426,TRUE,TRUE),1,1),"")</f>
        <v/>
      </c>
      <c r="BP426" s="10">
        <f>IF((ROW()-6)&lt;=$Q$3,INDEX(LINEST(AH367:AH426,AI367:AT426,TRUE,TRUE),3,1),"")</f>
        <v/>
      </c>
      <c r="BR426" s="9">
        <f>IF(AND((ROW()-6)&lt;=$Q$3,ISNUMBER(BC425)),BC425/$Q$4+BD425*AI426+BE425*AJ426+BF425*AK426+BG425*AL426+BH425*AM426+BI425*AN426+BJ425*AO426+BK425*AP426+BL425*AQ426+BM425*AR426+BN425*AS426+BO425*AT426,"")</f>
        <v/>
      </c>
      <c r="BS426">
        <f>IF(ISNUMBER(BR426),AVERAGE(AH366:AH425),"")</f>
        <v/>
      </c>
      <c r="BT426">
        <f>IF(ISNUMBER(BR426),(AH426-BR426)^2,"")</f>
        <v/>
      </c>
      <c r="BU426">
        <f>IF(ISNUMBER(BR426),AH426^2,"")</f>
        <v/>
      </c>
      <c r="BV426">
        <f>IF(ISNUMBER(BR426),(AH426-BS426)^2,"")</f>
        <v/>
      </c>
    </row>
    <row r="427">
      <c r="O427">
        <f>IF($R427="","",CHOOSE($Q$2,YEAR(R427)*12+MONTH(R427),INT((R427-2)/7),YEAR(R427)*4+ROUNDUP(MONTH(R427)/3)))</f>
        <v/>
      </c>
      <c r="P427">
        <f>IF($R427="","",IF($R428="",1,IF(O427&lt;&gt;O428,1,0)))</f>
        <v/>
      </c>
      <c r="Q427">
        <f>IF(P427=1,SUM($P$7:P427),"")</f>
        <v/>
      </c>
      <c r="R427">
        <f>IF($A427="","",IF(ISNUMBER($A427),$A427,IFERROR(DATEVALUE($A427),NA())))</f>
        <v/>
      </c>
      <c r="S427" s="7">
        <f>IFERROR(INDEX($R$7:$R$60000,MATCH(ROW()-6,$Q$7:$Q$60000,0)),"")</f>
        <v/>
      </c>
      <c r="T427">
        <f>IFERROR(INDEX($B$7:$B$60000,MATCH(ROW()-6,$Q$7:$Q$60000,0)),"")</f>
        <v/>
      </c>
      <c r="U427">
        <f>IFERROR(INDEX($C$7:$C$60000,MATCH(ROW()-6,$Q$7:$Q$60000,0)),"")</f>
        <v/>
      </c>
      <c r="V427">
        <f>IFERROR(INDEX($D$7:$D$60000,MATCH(ROW()-6,$Q$7:$Q$60000,0)),"")</f>
        <v/>
      </c>
      <c r="W427">
        <f>IFERROR(INDEX($E$7:$E$60000,MATCH(ROW()-6,$Q$7:$Q$60000,0)),"")</f>
        <v/>
      </c>
      <c r="X427">
        <f>IFERROR(INDEX($F$7:$F$60000,MATCH(ROW()-6,$Q$7:$Q$60000,0)),"")</f>
        <v/>
      </c>
      <c r="Y427">
        <f>IFERROR(INDEX($G$7:$G$60000,MATCH(ROW()-6,$Q$7:$Q$60000,0)),"")</f>
        <v/>
      </c>
      <c r="Z427">
        <f>IFERROR(INDEX($H$7:$H$60000,MATCH(ROW()-6,$Q$7:$Q$60000,0)),"")</f>
        <v/>
      </c>
      <c r="AA427">
        <f>IFERROR(INDEX($I$7:$I$60000,MATCH(ROW()-6,$Q$7:$Q$60000,0)),"")</f>
        <v/>
      </c>
      <c r="AB427">
        <f>IFERROR(INDEX($J$7:$J$60000,MATCH(ROW()-6,$Q$7:$Q$60000,0)),"")</f>
        <v/>
      </c>
      <c r="AC427">
        <f>IFERROR(INDEX($K$7:$K$60000,MATCH(ROW()-6,$Q$7:$Q$60000,0)),"")</f>
        <v/>
      </c>
      <c r="AD427">
        <f>IFERROR(INDEX($L$7:$L$60000,MATCH(ROW()-6,$Q$7:$Q$60000,0)),"")</f>
        <v/>
      </c>
      <c r="AE427">
        <f>IFERROR(INDEX($M$7:$M$60000,MATCH(ROW()-6,$Q$7:$Q$60000,0)),"")</f>
        <v/>
      </c>
      <c r="AF427">
        <f>IFERROR(INDEX($N$7:$N$60000,MATCH(ROW()-6,$Q$7:$Q$60000,0)),"")</f>
        <v/>
      </c>
      <c r="AH427" s="9">
        <f>IF(OR($S427="",$S426=""),"",LN($T427/$T426))</f>
        <v/>
      </c>
      <c r="AI427" s="9">
        <f>IF(OR($S427="",$S426=""),"",$C$2*LN(U427/U426))</f>
        <v/>
      </c>
      <c r="AJ427" s="9">
        <f>IF(OR($S427="",$S426=""),"",$D$2*(V427-V426))</f>
        <v/>
      </c>
      <c r="AK427" s="9">
        <f>IF(OR($S427="",$S426=""),"",$E$2*(W427-W426))</f>
        <v/>
      </c>
      <c r="AL427" s="9">
        <f>IF(OR($S427="",$S426=""),"",$F$2*LN(X427/X426))</f>
        <v/>
      </c>
      <c r="AM427" s="9">
        <f>IF(OR($S427="",$S426=""),"",$G$2*(Y427-Y426))</f>
        <v/>
      </c>
      <c r="AN427" s="9">
        <f>IF(OR($S427="",$S426=""),"",$H$2*LN(Z427/Z426))</f>
        <v/>
      </c>
      <c r="AO427" s="9">
        <f>IF(OR($S427="",$S426=""),"",$I$2*(AA427-AA426))</f>
        <v/>
      </c>
      <c r="AP427" s="9">
        <f>IF(OR($S427="",$S426=""),"",$J$2*LN(AB427/AB426))</f>
        <v/>
      </c>
      <c r="AQ427" s="9">
        <f>IF(OR($S427="",$S426=""),"",$K$2*(AC427-AC426))</f>
        <v/>
      </c>
      <c r="AR427" s="9">
        <f>IF(OR($S427="",$S426=""),"",$L$2*LN(AD427/AD426))</f>
        <v/>
      </c>
      <c r="AS427" s="9">
        <f>IF(OR($S427="",$S426=""),"",$M$2*LN(AE427/AE426))</f>
        <v/>
      </c>
      <c r="AT427" s="9">
        <f>IF(OR($S427="",$S426=""),"",$N$2*LN(AF427/AF426))</f>
        <v/>
      </c>
      <c r="AV427" s="9">
        <f>IF($AH427="","",$AY$16+$AY$4*AI427+$AY$5*AJ427+$AY$6*AK427+$AY$7*AL427+$AY$8*AM427+$AY$9*AN427+$AY$10*AO427+$AY$11*AP427+$AY$12*AQ427+$AY$13*AR427+$AY$14*AS427+$AY$15*AT427)</f>
        <v/>
      </c>
      <c r="BC427" s="10">
        <f>IF((ROW()-6)&lt;=$Q$3,INDEX(LINEST(AH368:AH427,AI368:AT427,TRUE,TRUE),1,13)*$Q$4,"")</f>
        <v/>
      </c>
      <c r="BD427" s="9">
        <f>IF((ROW()-6)&lt;=$Q$3,INDEX(LINEST(AH368:AH427,AI368:AT427,TRUE,TRUE),1,12),"")</f>
        <v/>
      </c>
      <c r="BE427" s="9">
        <f>IF((ROW()-6)&lt;=$Q$3,INDEX(LINEST(AH368:AH427,AI368:AT427,TRUE,TRUE),1,11),"")</f>
        <v/>
      </c>
      <c r="BF427" s="9">
        <f>IF((ROW()-6)&lt;=$Q$3,INDEX(LINEST(AH368:AH427,AI368:AT427,TRUE,TRUE),1,10),"")</f>
        <v/>
      </c>
      <c r="BG427" s="9">
        <f>IF((ROW()-6)&lt;=$Q$3,INDEX(LINEST(AH368:AH427,AI368:AT427,TRUE,TRUE),1,9),"")</f>
        <v/>
      </c>
      <c r="BH427" s="9">
        <f>IF((ROW()-6)&lt;=$Q$3,INDEX(LINEST(AH368:AH427,AI368:AT427,TRUE,TRUE),1,8),"")</f>
        <v/>
      </c>
      <c r="BI427" s="9">
        <f>IF((ROW()-6)&lt;=$Q$3,INDEX(LINEST(AH368:AH427,AI368:AT427,TRUE,TRUE),1,7),"")</f>
        <v/>
      </c>
      <c r="BJ427" s="9">
        <f>IF((ROW()-6)&lt;=$Q$3,INDEX(LINEST(AH368:AH427,AI368:AT427,TRUE,TRUE),1,6),"")</f>
        <v/>
      </c>
      <c r="BK427" s="9">
        <f>IF((ROW()-6)&lt;=$Q$3,INDEX(LINEST(AH368:AH427,AI368:AT427,TRUE,TRUE),1,5),"")</f>
        <v/>
      </c>
      <c r="BL427" s="9">
        <f>IF((ROW()-6)&lt;=$Q$3,INDEX(LINEST(AH368:AH427,AI368:AT427,TRUE,TRUE),1,4),"")</f>
        <v/>
      </c>
      <c r="BM427" s="9">
        <f>IF((ROW()-6)&lt;=$Q$3,INDEX(LINEST(AH368:AH427,AI368:AT427,TRUE,TRUE),1,3),"")</f>
        <v/>
      </c>
      <c r="BN427" s="9">
        <f>IF((ROW()-6)&lt;=$Q$3,INDEX(LINEST(AH368:AH427,AI368:AT427,TRUE,TRUE),1,2),"")</f>
        <v/>
      </c>
      <c r="BO427" s="9">
        <f>IF((ROW()-6)&lt;=$Q$3,INDEX(LINEST(AH368:AH427,AI368:AT427,TRUE,TRUE),1,1),"")</f>
        <v/>
      </c>
      <c r="BP427" s="10">
        <f>IF((ROW()-6)&lt;=$Q$3,INDEX(LINEST(AH368:AH427,AI368:AT427,TRUE,TRUE),3,1),"")</f>
        <v/>
      </c>
      <c r="BR427" s="9">
        <f>IF(AND((ROW()-6)&lt;=$Q$3,ISNUMBER(BC426)),BC426/$Q$4+BD426*AI427+BE426*AJ427+BF426*AK427+BG426*AL427+BH426*AM427+BI426*AN427+BJ426*AO427+BK426*AP427+BL426*AQ427+BM426*AR427+BN426*AS427+BO426*AT427,"")</f>
        <v/>
      </c>
      <c r="BS427">
        <f>IF(ISNUMBER(BR427),AVERAGE(AH367:AH426),"")</f>
        <v/>
      </c>
      <c r="BT427">
        <f>IF(ISNUMBER(BR427),(AH427-BR427)^2,"")</f>
        <v/>
      </c>
      <c r="BU427">
        <f>IF(ISNUMBER(BR427),AH427^2,"")</f>
        <v/>
      </c>
      <c r="BV427">
        <f>IF(ISNUMBER(BR427),(AH427-BS427)^2,"")</f>
        <v/>
      </c>
    </row>
    <row r="428">
      <c r="O428">
        <f>IF($R428="","",CHOOSE($Q$2,YEAR(R428)*12+MONTH(R428),INT((R428-2)/7),YEAR(R428)*4+ROUNDUP(MONTH(R428)/3)))</f>
        <v/>
      </c>
      <c r="P428">
        <f>IF($R428="","",IF($R429="",1,IF(O428&lt;&gt;O429,1,0)))</f>
        <v/>
      </c>
      <c r="Q428">
        <f>IF(P428=1,SUM($P$7:P428),"")</f>
        <v/>
      </c>
      <c r="R428">
        <f>IF($A428="","",IF(ISNUMBER($A428),$A428,IFERROR(DATEVALUE($A428),NA())))</f>
        <v/>
      </c>
      <c r="S428" s="7">
        <f>IFERROR(INDEX($R$7:$R$60000,MATCH(ROW()-6,$Q$7:$Q$60000,0)),"")</f>
        <v/>
      </c>
      <c r="T428">
        <f>IFERROR(INDEX($B$7:$B$60000,MATCH(ROW()-6,$Q$7:$Q$60000,0)),"")</f>
        <v/>
      </c>
      <c r="U428">
        <f>IFERROR(INDEX($C$7:$C$60000,MATCH(ROW()-6,$Q$7:$Q$60000,0)),"")</f>
        <v/>
      </c>
      <c r="V428">
        <f>IFERROR(INDEX($D$7:$D$60000,MATCH(ROW()-6,$Q$7:$Q$60000,0)),"")</f>
        <v/>
      </c>
      <c r="W428">
        <f>IFERROR(INDEX($E$7:$E$60000,MATCH(ROW()-6,$Q$7:$Q$60000,0)),"")</f>
        <v/>
      </c>
      <c r="X428">
        <f>IFERROR(INDEX($F$7:$F$60000,MATCH(ROW()-6,$Q$7:$Q$60000,0)),"")</f>
        <v/>
      </c>
      <c r="Y428">
        <f>IFERROR(INDEX($G$7:$G$60000,MATCH(ROW()-6,$Q$7:$Q$60000,0)),"")</f>
        <v/>
      </c>
      <c r="Z428">
        <f>IFERROR(INDEX($H$7:$H$60000,MATCH(ROW()-6,$Q$7:$Q$60000,0)),"")</f>
        <v/>
      </c>
      <c r="AA428">
        <f>IFERROR(INDEX($I$7:$I$60000,MATCH(ROW()-6,$Q$7:$Q$60000,0)),"")</f>
        <v/>
      </c>
      <c r="AB428">
        <f>IFERROR(INDEX($J$7:$J$60000,MATCH(ROW()-6,$Q$7:$Q$60000,0)),"")</f>
        <v/>
      </c>
      <c r="AC428">
        <f>IFERROR(INDEX($K$7:$K$60000,MATCH(ROW()-6,$Q$7:$Q$60000,0)),"")</f>
        <v/>
      </c>
      <c r="AD428">
        <f>IFERROR(INDEX($L$7:$L$60000,MATCH(ROW()-6,$Q$7:$Q$60000,0)),"")</f>
        <v/>
      </c>
      <c r="AE428">
        <f>IFERROR(INDEX($M$7:$M$60000,MATCH(ROW()-6,$Q$7:$Q$60000,0)),"")</f>
        <v/>
      </c>
      <c r="AF428">
        <f>IFERROR(INDEX($N$7:$N$60000,MATCH(ROW()-6,$Q$7:$Q$60000,0)),"")</f>
        <v/>
      </c>
      <c r="AH428" s="9">
        <f>IF(OR($S428="",$S427=""),"",LN($T428/$T427))</f>
        <v/>
      </c>
      <c r="AI428" s="9">
        <f>IF(OR($S428="",$S427=""),"",$C$2*LN(U428/U427))</f>
        <v/>
      </c>
      <c r="AJ428" s="9">
        <f>IF(OR($S428="",$S427=""),"",$D$2*(V428-V427))</f>
        <v/>
      </c>
      <c r="AK428" s="9">
        <f>IF(OR($S428="",$S427=""),"",$E$2*(W428-W427))</f>
        <v/>
      </c>
      <c r="AL428" s="9">
        <f>IF(OR($S428="",$S427=""),"",$F$2*LN(X428/X427))</f>
        <v/>
      </c>
      <c r="AM428" s="9">
        <f>IF(OR($S428="",$S427=""),"",$G$2*(Y428-Y427))</f>
        <v/>
      </c>
      <c r="AN428" s="9">
        <f>IF(OR($S428="",$S427=""),"",$H$2*LN(Z428/Z427))</f>
        <v/>
      </c>
      <c r="AO428" s="9">
        <f>IF(OR($S428="",$S427=""),"",$I$2*(AA428-AA427))</f>
        <v/>
      </c>
      <c r="AP428" s="9">
        <f>IF(OR($S428="",$S427=""),"",$J$2*LN(AB428/AB427))</f>
        <v/>
      </c>
      <c r="AQ428" s="9">
        <f>IF(OR($S428="",$S427=""),"",$K$2*(AC428-AC427))</f>
        <v/>
      </c>
      <c r="AR428" s="9">
        <f>IF(OR($S428="",$S427=""),"",$L$2*LN(AD428/AD427))</f>
        <v/>
      </c>
      <c r="AS428" s="9">
        <f>IF(OR($S428="",$S427=""),"",$M$2*LN(AE428/AE427))</f>
        <v/>
      </c>
      <c r="AT428" s="9">
        <f>IF(OR($S428="",$S427=""),"",$N$2*LN(AF428/AF427))</f>
        <v/>
      </c>
      <c r="AV428" s="9">
        <f>IF($AH428="","",$AY$16+$AY$4*AI428+$AY$5*AJ428+$AY$6*AK428+$AY$7*AL428+$AY$8*AM428+$AY$9*AN428+$AY$10*AO428+$AY$11*AP428+$AY$12*AQ428+$AY$13*AR428+$AY$14*AS428+$AY$15*AT428)</f>
        <v/>
      </c>
      <c r="BC428" s="10">
        <f>IF((ROW()-6)&lt;=$Q$3,INDEX(LINEST(AH369:AH428,AI369:AT428,TRUE,TRUE),1,13)*$Q$4,"")</f>
        <v/>
      </c>
      <c r="BD428" s="9">
        <f>IF((ROW()-6)&lt;=$Q$3,INDEX(LINEST(AH369:AH428,AI369:AT428,TRUE,TRUE),1,12),"")</f>
        <v/>
      </c>
      <c r="BE428" s="9">
        <f>IF((ROW()-6)&lt;=$Q$3,INDEX(LINEST(AH369:AH428,AI369:AT428,TRUE,TRUE),1,11),"")</f>
        <v/>
      </c>
      <c r="BF428" s="9">
        <f>IF((ROW()-6)&lt;=$Q$3,INDEX(LINEST(AH369:AH428,AI369:AT428,TRUE,TRUE),1,10),"")</f>
        <v/>
      </c>
      <c r="BG428" s="9">
        <f>IF((ROW()-6)&lt;=$Q$3,INDEX(LINEST(AH369:AH428,AI369:AT428,TRUE,TRUE),1,9),"")</f>
        <v/>
      </c>
      <c r="BH428" s="9">
        <f>IF((ROW()-6)&lt;=$Q$3,INDEX(LINEST(AH369:AH428,AI369:AT428,TRUE,TRUE),1,8),"")</f>
        <v/>
      </c>
      <c r="BI428" s="9">
        <f>IF((ROW()-6)&lt;=$Q$3,INDEX(LINEST(AH369:AH428,AI369:AT428,TRUE,TRUE),1,7),"")</f>
        <v/>
      </c>
      <c r="BJ428" s="9">
        <f>IF((ROW()-6)&lt;=$Q$3,INDEX(LINEST(AH369:AH428,AI369:AT428,TRUE,TRUE),1,6),"")</f>
        <v/>
      </c>
      <c r="BK428" s="9">
        <f>IF((ROW()-6)&lt;=$Q$3,INDEX(LINEST(AH369:AH428,AI369:AT428,TRUE,TRUE),1,5),"")</f>
        <v/>
      </c>
      <c r="BL428" s="9">
        <f>IF((ROW()-6)&lt;=$Q$3,INDEX(LINEST(AH369:AH428,AI369:AT428,TRUE,TRUE),1,4),"")</f>
        <v/>
      </c>
      <c r="BM428" s="9">
        <f>IF((ROW()-6)&lt;=$Q$3,INDEX(LINEST(AH369:AH428,AI369:AT428,TRUE,TRUE),1,3),"")</f>
        <v/>
      </c>
      <c r="BN428" s="9">
        <f>IF((ROW()-6)&lt;=$Q$3,INDEX(LINEST(AH369:AH428,AI369:AT428,TRUE,TRUE),1,2),"")</f>
        <v/>
      </c>
      <c r="BO428" s="9">
        <f>IF((ROW()-6)&lt;=$Q$3,INDEX(LINEST(AH369:AH428,AI369:AT428,TRUE,TRUE),1,1),"")</f>
        <v/>
      </c>
      <c r="BP428" s="10">
        <f>IF((ROW()-6)&lt;=$Q$3,INDEX(LINEST(AH369:AH428,AI369:AT428,TRUE,TRUE),3,1),"")</f>
        <v/>
      </c>
      <c r="BR428" s="9">
        <f>IF(AND((ROW()-6)&lt;=$Q$3,ISNUMBER(BC427)),BC427/$Q$4+BD427*AI428+BE427*AJ428+BF427*AK428+BG427*AL428+BH427*AM428+BI427*AN428+BJ427*AO428+BK427*AP428+BL427*AQ428+BM427*AR428+BN427*AS428+BO427*AT428,"")</f>
        <v/>
      </c>
      <c r="BS428">
        <f>IF(ISNUMBER(BR428),AVERAGE(AH368:AH427),"")</f>
        <v/>
      </c>
      <c r="BT428">
        <f>IF(ISNUMBER(BR428),(AH428-BR428)^2,"")</f>
        <v/>
      </c>
      <c r="BU428">
        <f>IF(ISNUMBER(BR428),AH428^2,"")</f>
        <v/>
      </c>
      <c r="BV428">
        <f>IF(ISNUMBER(BR428),(AH428-BS428)^2,"")</f>
        <v/>
      </c>
    </row>
    <row r="429">
      <c r="O429">
        <f>IF($R429="","",CHOOSE($Q$2,YEAR(R429)*12+MONTH(R429),INT((R429-2)/7),YEAR(R429)*4+ROUNDUP(MONTH(R429)/3)))</f>
        <v/>
      </c>
      <c r="P429">
        <f>IF($R429="","",IF($R430="",1,IF(O429&lt;&gt;O430,1,0)))</f>
        <v/>
      </c>
      <c r="Q429">
        <f>IF(P429=1,SUM($P$7:P429),"")</f>
        <v/>
      </c>
      <c r="R429">
        <f>IF($A429="","",IF(ISNUMBER($A429),$A429,IFERROR(DATEVALUE($A429),NA())))</f>
        <v/>
      </c>
      <c r="S429" s="7">
        <f>IFERROR(INDEX($R$7:$R$60000,MATCH(ROW()-6,$Q$7:$Q$60000,0)),"")</f>
        <v/>
      </c>
      <c r="T429">
        <f>IFERROR(INDEX($B$7:$B$60000,MATCH(ROW()-6,$Q$7:$Q$60000,0)),"")</f>
        <v/>
      </c>
      <c r="U429">
        <f>IFERROR(INDEX($C$7:$C$60000,MATCH(ROW()-6,$Q$7:$Q$60000,0)),"")</f>
        <v/>
      </c>
      <c r="V429">
        <f>IFERROR(INDEX($D$7:$D$60000,MATCH(ROW()-6,$Q$7:$Q$60000,0)),"")</f>
        <v/>
      </c>
      <c r="W429">
        <f>IFERROR(INDEX($E$7:$E$60000,MATCH(ROW()-6,$Q$7:$Q$60000,0)),"")</f>
        <v/>
      </c>
      <c r="X429">
        <f>IFERROR(INDEX($F$7:$F$60000,MATCH(ROW()-6,$Q$7:$Q$60000,0)),"")</f>
        <v/>
      </c>
      <c r="Y429">
        <f>IFERROR(INDEX($G$7:$G$60000,MATCH(ROW()-6,$Q$7:$Q$60000,0)),"")</f>
        <v/>
      </c>
      <c r="Z429">
        <f>IFERROR(INDEX($H$7:$H$60000,MATCH(ROW()-6,$Q$7:$Q$60000,0)),"")</f>
        <v/>
      </c>
      <c r="AA429">
        <f>IFERROR(INDEX($I$7:$I$60000,MATCH(ROW()-6,$Q$7:$Q$60000,0)),"")</f>
        <v/>
      </c>
      <c r="AB429">
        <f>IFERROR(INDEX($J$7:$J$60000,MATCH(ROW()-6,$Q$7:$Q$60000,0)),"")</f>
        <v/>
      </c>
      <c r="AC429">
        <f>IFERROR(INDEX($K$7:$K$60000,MATCH(ROW()-6,$Q$7:$Q$60000,0)),"")</f>
        <v/>
      </c>
      <c r="AD429">
        <f>IFERROR(INDEX($L$7:$L$60000,MATCH(ROW()-6,$Q$7:$Q$60000,0)),"")</f>
        <v/>
      </c>
      <c r="AE429">
        <f>IFERROR(INDEX($M$7:$M$60000,MATCH(ROW()-6,$Q$7:$Q$60000,0)),"")</f>
        <v/>
      </c>
      <c r="AF429">
        <f>IFERROR(INDEX($N$7:$N$60000,MATCH(ROW()-6,$Q$7:$Q$60000,0)),"")</f>
        <v/>
      </c>
      <c r="AH429" s="9">
        <f>IF(OR($S429="",$S428=""),"",LN($T429/$T428))</f>
        <v/>
      </c>
      <c r="AI429" s="9">
        <f>IF(OR($S429="",$S428=""),"",$C$2*LN(U429/U428))</f>
        <v/>
      </c>
      <c r="AJ429" s="9">
        <f>IF(OR($S429="",$S428=""),"",$D$2*(V429-V428))</f>
        <v/>
      </c>
      <c r="AK429" s="9">
        <f>IF(OR($S429="",$S428=""),"",$E$2*(W429-W428))</f>
        <v/>
      </c>
      <c r="AL429" s="9">
        <f>IF(OR($S429="",$S428=""),"",$F$2*LN(X429/X428))</f>
        <v/>
      </c>
      <c r="AM429" s="9">
        <f>IF(OR($S429="",$S428=""),"",$G$2*(Y429-Y428))</f>
        <v/>
      </c>
      <c r="AN429" s="9">
        <f>IF(OR($S429="",$S428=""),"",$H$2*LN(Z429/Z428))</f>
        <v/>
      </c>
      <c r="AO429" s="9">
        <f>IF(OR($S429="",$S428=""),"",$I$2*(AA429-AA428))</f>
        <v/>
      </c>
      <c r="AP429" s="9">
        <f>IF(OR($S429="",$S428=""),"",$J$2*LN(AB429/AB428))</f>
        <v/>
      </c>
      <c r="AQ429" s="9">
        <f>IF(OR($S429="",$S428=""),"",$K$2*(AC429-AC428))</f>
        <v/>
      </c>
      <c r="AR429" s="9">
        <f>IF(OR($S429="",$S428=""),"",$L$2*LN(AD429/AD428))</f>
        <v/>
      </c>
      <c r="AS429" s="9">
        <f>IF(OR($S429="",$S428=""),"",$M$2*LN(AE429/AE428))</f>
        <v/>
      </c>
      <c r="AT429" s="9">
        <f>IF(OR($S429="",$S428=""),"",$N$2*LN(AF429/AF428))</f>
        <v/>
      </c>
      <c r="AV429" s="9">
        <f>IF($AH429="","",$AY$16+$AY$4*AI429+$AY$5*AJ429+$AY$6*AK429+$AY$7*AL429+$AY$8*AM429+$AY$9*AN429+$AY$10*AO429+$AY$11*AP429+$AY$12*AQ429+$AY$13*AR429+$AY$14*AS429+$AY$15*AT429)</f>
        <v/>
      </c>
      <c r="BC429" s="10">
        <f>IF((ROW()-6)&lt;=$Q$3,INDEX(LINEST(AH370:AH429,AI370:AT429,TRUE,TRUE),1,13)*$Q$4,"")</f>
        <v/>
      </c>
      <c r="BD429" s="9">
        <f>IF((ROW()-6)&lt;=$Q$3,INDEX(LINEST(AH370:AH429,AI370:AT429,TRUE,TRUE),1,12),"")</f>
        <v/>
      </c>
      <c r="BE429" s="9">
        <f>IF((ROW()-6)&lt;=$Q$3,INDEX(LINEST(AH370:AH429,AI370:AT429,TRUE,TRUE),1,11),"")</f>
        <v/>
      </c>
      <c r="BF429" s="9">
        <f>IF((ROW()-6)&lt;=$Q$3,INDEX(LINEST(AH370:AH429,AI370:AT429,TRUE,TRUE),1,10),"")</f>
        <v/>
      </c>
      <c r="BG429" s="9">
        <f>IF((ROW()-6)&lt;=$Q$3,INDEX(LINEST(AH370:AH429,AI370:AT429,TRUE,TRUE),1,9),"")</f>
        <v/>
      </c>
      <c r="BH429" s="9">
        <f>IF((ROW()-6)&lt;=$Q$3,INDEX(LINEST(AH370:AH429,AI370:AT429,TRUE,TRUE),1,8),"")</f>
        <v/>
      </c>
      <c r="BI429" s="9">
        <f>IF((ROW()-6)&lt;=$Q$3,INDEX(LINEST(AH370:AH429,AI370:AT429,TRUE,TRUE),1,7),"")</f>
        <v/>
      </c>
      <c r="BJ429" s="9">
        <f>IF((ROW()-6)&lt;=$Q$3,INDEX(LINEST(AH370:AH429,AI370:AT429,TRUE,TRUE),1,6),"")</f>
        <v/>
      </c>
      <c r="BK429" s="9">
        <f>IF((ROW()-6)&lt;=$Q$3,INDEX(LINEST(AH370:AH429,AI370:AT429,TRUE,TRUE),1,5),"")</f>
        <v/>
      </c>
      <c r="BL429" s="9">
        <f>IF((ROW()-6)&lt;=$Q$3,INDEX(LINEST(AH370:AH429,AI370:AT429,TRUE,TRUE),1,4),"")</f>
        <v/>
      </c>
      <c r="BM429" s="9">
        <f>IF((ROW()-6)&lt;=$Q$3,INDEX(LINEST(AH370:AH429,AI370:AT429,TRUE,TRUE),1,3),"")</f>
        <v/>
      </c>
      <c r="BN429" s="9">
        <f>IF((ROW()-6)&lt;=$Q$3,INDEX(LINEST(AH370:AH429,AI370:AT429,TRUE,TRUE),1,2),"")</f>
        <v/>
      </c>
      <c r="BO429" s="9">
        <f>IF((ROW()-6)&lt;=$Q$3,INDEX(LINEST(AH370:AH429,AI370:AT429,TRUE,TRUE),1,1),"")</f>
        <v/>
      </c>
      <c r="BP429" s="10">
        <f>IF((ROW()-6)&lt;=$Q$3,INDEX(LINEST(AH370:AH429,AI370:AT429,TRUE,TRUE),3,1),"")</f>
        <v/>
      </c>
      <c r="BR429" s="9">
        <f>IF(AND((ROW()-6)&lt;=$Q$3,ISNUMBER(BC428)),BC428/$Q$4+BD428*AI429+BE428*AJ429+BF428*AK429+BG428*AL429+BH428*AM429+BI428*AN429+BJ428*AO429+BK428*AP429+BL428*AQ429+BM428*AR429+BN428*AS429+BO428*AT429,"")</f>
        <v/>
      </c>
      <c r="BS429">
        <f>IF(ISNUMBER(BR429),AVERAGE(AH369:AH428),"")</f>
        <v/>
      </c>
      <c r="BT429">
        <f>IF(ISNUMBER(BR429),(AH429-BR429)^2,"")</f>
        <v/>
      </c>
      <c r="BU429">
        <f>IF(ISNUMBER(BR429),AH429^2,"")</f>
        <v/>
      </c>
      <c r="BV429">
        <f>IF(ISNUMBER(BR429),(AH429-BS429)^2,"")</f>
        <v/>
      </c>
    </row>
    <row r="430">
      <c r="O430">
        <f>IF($R430="","",CHOOSE($Q$2,YEAR(R430)*12+MONTH(R430),INT((R430-2)/7),YEAR(R430)*4+ROUNDUP(MONTH(R430)/3)))</f>
        <v/>
      </c>
      <c r="P430">
        <f>IF($R430="","",IF($R431="",1,IF(O430&lt;&gt;O431,1,0)))</f>
        <v/>
      </c>
      <c r="Q430">
        <f>IF(P430=1,SUM($P$7:P430),"")</f>
        <v/>
      </c>
      <c r="R430">
        <f>IF($A430="","",IF(ISNUMBER($A430),$A430,IFERROR(DATEVALUE($A430),NA())))</f>
        <v/>
      </c>
      <c r="S430" s="7">
        <f>IFERROR(INDEX($R$7:$R$60000,MATCH(ROW()-6,$Q$7:$Q$60000,0)),"")</f>
        <v/>
      </c>
      <c r="T430">
        <f>IFERROR(INDEX($B$7:$B$60000,MATCH(ROW()-6,$Q$7:$Q$60000,0)),"")</f>
        <v/>
      </c>
      <c r="U430">
        <f>IFERROR(INDEX($C$7:$C$60000,MATCH(ROW()-6,$Q$7:$Q$60000,0)),"")</f>
        <v/>
      </c>
      <c r="V430">
        <f>IFERROR(INDEX($D$7:$D$60000,MATCH(ROW()-6,$Q$7:$Q$60000,0)),"")</f>
        <v/>
      </c>
      <c r="W430">
        <f>IFERROR(INDEX($E$7:$E$60000,MATCH(ROW()-6,$Q$7:$Q$60000,0)),"")</f>
        <v/>
      </c>
      <c r="X430">
        <f>IFERROR(INDEX($F$7:$F$60000,MATCH(ROW()-6,$Q$7:$Q$60000,0)),"")</f>
        <v/>
      </c>
      <c r="Y430">
        <f>IFERROR(INDEX($G$7:$G$60000,MATCH(ROW()-6,$Q$7:$Q$60000,0)),"")</f>
        <v/>
      </c>
      <c r="Z430">
        <f>IFERROR(INDEX($H$7:$H$60000,MATCH(ROW()-6,$Q$7:$Q$60000,0)),"")</f>
        <v/>
      </c>
      <c r="AA430">
        <f>IFERROR(INDEX($I$7:$I$60000,MATCH(ROW()-6,$Q$7:$Q$60000,0)),"")</f>
        <v/>
      </c>
      <c r="AB430">
        <f>IFERROR(INDEX($J$7:$J$60000,MATCH(ROW()-6,$Q$7:$Q$60000,0)),"")</f>
        <v/>
      </c>
      <c r="AC430">
        <f>IFERROR(INDEX($K$7:$K$60000,MATCH(ROW()-6,$Q$7:$Q$60000,0)),"")</f>
        <v/>
      </c>
      <c r="AD430">
        <f>IFERROR(INDEX($L$7:$L$60000,MATCH(ROW()-6,$Q$7:$Q$60000,0)),"")</f>
        <v/>
      </c>
      <c r="AE430">
        <f>IFERROR(INDEX($M$7:$M$60000,MATCH(ROW()-6,$Q$7:$Q$60000,0)),"")</f>
        <v/>
      </c>
      <c r="AF430">
        <f>IFERROR(INDEX($N$7:$N$60000,MATCH(ROW()-6,$Q$7:$Q$60000,0)),"")</f>
        <v/>
      </c>
      <c r="AH430" s="9">
        <f>IF(OR($S430="",$S429=""),"",LN($T430/$T429))</f>
        <v/>
      </c>
      <c r="AI430" s="9">
        <f>IF(OR($S430="",$S429=""),"",$C$2*LN(U430/U429))</f>
        <v/>
      </c>
      <c r="AJ430" s="9">
        <f>IF(OR($S430="",$S429=""),"",$D$2*(V430-V429))</f>
        <v/>
      </c>
      <c r="AK430" s="9">
        <f>IF(OR($S430="",$S429=""),"",$E$2*(W430-W429))</f>
        <v/>
      </c>
      <c r="AL430" s="9">
        <f>IF(OR($S430="",$S429=""),"",$F$2*LN(X430/X429))</f>
        <v/>
      </c>
      <c r="AM430" s="9">
        <f>IF(OR($S430="",$S429=""),"",$G$2*(Y430-Y429))</f>
        <v/>
      </c>
      <c r="AN430" s="9">
        <f>IF(OR($S430="",$S429=""),"",$H$2*LN(Z430/Z429))</f>
        <v/>
      </c>
      <c r="AO430" s="9">
        <f>IF(OR($S430="",$S429=""),"",$I$2*(AA430-AA429))</f>
        <v/>
      </c>
      <c r="AP430" s="9">
        <f>IF(OR($S430="",$S429=""),"",$J$2*LN(AB430/AB429))</f>
        <v/>
      </c>
      <c r="AQ430" s="9">
        <f>IF(OR($S430="",$S429=""),"",$K$2*(AC430-AC429))</f>
        <v/>
      </c>
      <c r="AR430" s="9">
        <f>IF(OR($S430="",$S429=""),"",$L$2*LN(AD430/AD429))</f>
        <v/>
      </c>
      <c r="AS430" s="9">
        <f>IF(OR($S430="",$S429=""),"",$M$2*LN(AE430/AE429))</f>
        <v/>
      </c>
      <c r="AT430" s="9">
        <f>IF(OR($S430="",$S429=""),"",$N$2*LN(AF430/AF429))</f>
        <v/>
      </c>
      <c r="AV430" s="9">
        <f>IF($AH430="","",$AY$16+$AY$4*AI430+$AY$5*AJ430+$AY$6*AK430+$AY$7*AL430+$AY$8*AM430+$AY$9*AN430+$AY$10*AO430+$AY$11*AP430+$AY$12*AQ430+$AY$13*AR430+$AY$14*AS430+$AY$15*AT430)</f>
        <v/>
      </c>
      <c r="BC430" s="10">
        <f>IF((ROW()-6)&lt;=$Q$3,INDEX(LINEST(AH371:AH430,AI371:AT430,TRUE,TRUE),1,13)*$Q$4,"")</f>
        <v/>
      </c>
      <c r="BD430" s="9">
        <f>IF((ROW()-6)&lt;=$Q$3,INDEX(LINEST(AH371:AH430,AI371:AT430,TRUE,TRUE),1,12),"")</f>
        <v/>
      </c>
      <c r="BE430" s="9">
        <f>IF((ROW()-6)&lt;=$Q$3,INDEX(LINEST(AH371:AH430,AI371:AT430,TRUE,TRUE),1,11),"")</f>
        <v/>
      </c>
      <c r="BF430" s="9">
        <f>IF((ROW()-6)&lt;=$Q$3,INDEX(LINEST(AH371:AH430,AI371:AT430,TRUE,TRUE),1,10),"")</f>
        <v/>
      </c>
      <c r="BG430" s="9">
        <f>IF((ROW()-6)&lt;=$Q$3,INDEX(LINEST(AH371:AH430,AI371:AT430,TRUE,TRUE),1,9),"")</f>
        <v/>
      </c>
      <c r="BH430" s="9">
        <f>IF((ROW()-6)&lt;=$Q$3,INDEX(LINEST(AH371:AH430,AI371:AT430,TRUE,TRUE),1,8),"")</f>
        <v/>
      </c>
      <c r="BI430" s="9">
        <f>IF((ROW()-6)&lt;=$Q$3,INDEX(LINEST(AH371:AH430,AI371:AT430,TRUE,TRUE),1,7),"")</f>
        <v/>
      </c>
      <c r="BJ430" s="9">
        <f>IF((ROW()-6)&lt;=$Q$3,INDEX(LINEST(AH371:AH430,AI371:AT430,TRUE,TRUE),1,6),"")</f>
        <v/>
      </c>
      <c r="BK430" s="9">
        <f>IF((ROW()-6)&lt;=$Q$3,INDEX(LINEST(AH371:AH430,AI371:AT430,TRUE,TRUE),1,5),"")</f>
        <v/>
      </c>
      <c r="BL430" s="9">
        <f>IF((ROW()-6)&lt;=$Q$3,INDEX(LINEST(AH371:AH430,AI371:AT430,TRUE,TRUE),1,4),"")</f>
        <v/>
      </c>
      <c r="BM430" s="9">
        <f>IF((ROW()-6)&lt;=$Q$3,INDEX(LINEST(AH371:AH430,AI371:AT430,TRUE,TRUE),1,3),"")</f>
        <v/>
      </c>
      <c r="BN430" s="9">
        <f>IF((ROW()-6)&lt;=$Q$3,INDEX(LINEST(AH371:AH430,AI371:AT430,TRUE,TRUE),1,2),"")</f>
        <v/>
      </c>
      <c r="BO430" s="9">
        <f>IF((ROW()-6)&lt;=$Q$3,INDEX(LINEST(AH371:AH430,AI371:AT430,TRUE,TRUE),1,1),"")</f>
        <v/>
      </c>
      <c r="BP430" s="10">
        <f>IF((ROW()-6)&lt;=$Q$3,INDEX(LINEST(AH371:AH430,AI371:AT430,TRUE,TRUE),3,1),"")</f>
        <v/>
      </c>
      <c r="BR430" s="9">
        <f>IF(AND((ROW()-6)&lt;=$Q$3,ISNUMBER(BC429)),BC429/$Q$4+BD429*AI430+BE429*AJ430+BF429*AK430+BG429*AL430+BH429*AM430+BI429*AN430+BJ429*AO430+BK429*AP430+BL429*AQ430+BM429*AR430+BN429*AS430+BO429*AT430,"")</f>
        <v/>
      </c>
      <c r="BS430">
        <f>IF(ISNUMBER(BR430),AVERAGE(AH370:AH429),"")</f>
        <v/>
      </c>
      <c r="BT430">
        <f>IF(ISNUMBER(BR430),(AH430-BR430)^2,"")</f>
        <v/>
      </c>
      <c r="BU430">
        <f>IF(ISNUMBER(BR430),AH430^2,"")</f>
        <v/>
      </c>
      <c r="BV430">
        <f>IF(ISNUMBER(BR430),(AH430-BS430)^2,"")</f>
        <v/>
      </c>
    </row>
    <row r="431">
      <c r="O431">
        <f>IF($R431="","",CHOOSE($Q$2,YEAR(R431)*12+MONTH(R431),INT((R431-2)/7),YEAR(R431)*4+ROUNDUP(MONTH(R431)/3)))</f>
        <v/>
      </c>
      <c r="P431">
        <f>IF($R431="","",IF($R432="",1,IF(O431&lt;&gt;O432,1,0)))</f>
        <v/>
      </c>
      <c r="Q431">
        <f>IF(P431=1,SUM($P$7:P431),"")</f>
        <v/>
      </c>
      <c r="R431">
        <f>IF($A431="","",IF(ISNUMBER($A431),$A431,IFERROR(DATEVALUE($A431),NA())))</f>
        <v/>
      </c>
      <c r="S431" s="7">
        <f>IFERROR(INDEX($R$7:$R$60000,MATCH(ROW()-6,$Q$7:$Q$60000,0)),"")</f>
        <v/>
      </c>
      <c r="T431">
        <f>IFERROR(INDEX($B$7:$B$60000,MATCH(ROW()-6,$Q$7:$Q$60000,0)),"")</f>
        <v/>
      </c>
      <c r="U431">
        <f>IFERROR(INDEX($C$7:$C$60000,MATCH(ROW()-6,$Q$7:$Q$60000,0)),"")</f>
        <v/>
      </c>
      <c r="V431">
        <f>IFERROR(INDEX($D$7:$D$60000,MATCH(ROW()-6,$Q$7:$Q$60000,0)),"")</f>
        <v/>
      </c>
      <c r="W431">
        <f>IFERROR(INDEX($E$7:$E$60000,MATCH(ROW()-6,$Q$7:$Q$60000,0)),"")</f>
        <v/>
      </c>
      <c r="X431">
        <f>IFERROR(INDEX($F$7:$F$60000,MATCH(ROW()-6,$Q$7:$Q$60000,0)),"")</f>
        <v/>
      </c>
      <c r="Y431">
        <f>IFERROR(INDEX($G$7:$G$60000,MATCH(ROW()-6,$Q$7:$Q$60000,0)),"")</f>
        <v/>
      </c>
      <c r="Z431">
        <f>IFERROR(INDEX($H$7:$H$60000,MATCH(ROW()-6,$Q$7:$Q$60000,0)),"")</f>
        <v/>
      </c>
      <c r="AA431">
        <f>IFERROR(INDEX($I$7:$I$60000,MATCH(ROW()-6,$Q$7:$Q$60000,0)),"")</f>
        <v/>
      </c>
      <c r="AB431">
        <f>IFERROR(INDEX($J$7:$J$60000,MATCH(ROW()-6,$Q$7:$Q$60000,0)),"")</f>
        <v/>
      </c>
      <c r="AC431">
        <f>IFERROR(INDEX($K$7:$K$60000,MATCH(ROW()-6,$Q$7:$Q$60000,0)),"")</f>
        <v/>
      </c>
      <c r="AD431">
        <f>IFERROR(INDEX($L$7:$L$60000,MATCH(ROW()-6,$Q$7:$Q$60000,0)),"")</f>
        <v/>
      </c>
      <c r="AE431">
        <f>IFERROR(INDEX($M$7:$M$60000,MATCH(ROW()-6,$Q$7:$Q$60000,0)),"")</f>
        <v/>
      </c>
      <c r="AF431">
        <f>IFERROR(INDEX($N$7:$N$60000,MATCH(ROW()-6,$Q$7:$Q$60000,0)),"")</f>
        <v/>
      </c>
      <c r="AH431" s="9">
        <f>IF(OR($S431="",$S430=""),"",LN($T431/$T430))</f>
        <v/>
      </c>
      <c r="AI431" s="9">
        <f>IF(OR($S431="",$S430=""),"",$C$2*LN(U431/U430))</f>
        <v/>
      </c>
      <c r="AJ431" s="9">
        <f>IF(OR($S431="",$S430=""),"",$D$2*(V431-V430))</f>
        <v/>
      </c>
      <c r="AK431" s="9">
        <f>IF(OR($S431="",$S430=""),"",$E$2*(W431-W430))</f>
        <v/>
      </c>
      <c r="AL431" s="9">
        <f>IF(OR($S431="",$S430=""),"",$F$2*LN(X431/X430))</f>
        <v/>
      </c>
      <c r="AM431" s="9">
        <f>IF(OR($S431="",$S430=""),"",$G$2*(Y431-Y430))</f>
        <v/>
      </c>
      <c r="AN431" s="9">
        <f>IF(OR($S431="",$S430=""),"",$H$2*LN(Z431/Z430))</f>
        <v/>
      </c>
      <c r="AO431" s="9">
        <f>IF(OR($S431="",$S430=""),"",$I$2*(AA431-AA430))</f>
        <v/>
      </c>
      <c r="AP431" s="9">
        <f>IF(OR($S431="",$S430=""),"",$J$2*LN(AB431/AB430))</f>
        <v/>
      </c>
      <c r="AQ431" s="9">
        <f>IF(OR($S431="",$S430=""),"",$K$2*(AC431-AC430))</f>
        <v/>
      </c>
      <c r="AR431" s="9">
        <f>IF(OR($S431="",$S430=""),"",$L$2*LN(AD431/AD430))</f>
        <v/>
      </c>
      <c r="AS431" s="9">
        <f>IF(OR($S431="",$S430=""),"",$M$2*LN(AE431/AE430))</f>
        <v/>
      </c>
      <c r="AT431" s="9">
        <f>IF(OR($S431="",$S430=""),"",$N$2*LN(AF431/AF430))</f>
        <v/>
      </c>
      <c r="AV431" s="9">
        <f>IF($AH431="","",$AY$16+$AY$4*AI431+$AY$5*AJ431+$AY$6*AK431+$AY$7*AL431+$AY$8*AM431+$AY$9*AN431+$AY$10*AO431+$AY$11*AP431+$AY$12*AQ431+$AY$13*AR431+$AY$14*AS431+$AY$15*AT431)</f>
        <v/>
      </c>
      <c r="BC431" s="10">
        <f>IF((ROW()-6)&lt;=$Q$3,INDEX(LINEST(AH372:AH431,AI372:AT431,TRUE,TRUE),1,13)*$Q$4,"")</f>
        <v/>
      </c>
      <c r="BD431" s="9">
        <f>IF((ROW()-6)&lt;=$Q$3,INDEX(LINEST(AH372:AH431,AI372:AT431,TRUE,TRUE),1,12),"")</f>
        <v/>
      </c>
      <c r="BE431" s="9">
        <f>IF((ROW()-6)&lt;=$Q$3,INDEX(LINEST(AH372:AH431,AI372:AT431,TRUE,TRUE),1,11),"")</f>
        <v/>
      </c>
      <c r="BF431" s="9">
        <f>IF((ROW()-6)&lt;=$Q$3,INDEX(LINEST(AH372:AH431,AI372:AT431,TRUE,TRUE),1,10),"")</f>
        <v/>
      </c>
      <c r="BG431" s="9">
        <f>IF((ROW()-6)&lt;=$Q$3,INDEX(LINEST(AH372:AH431,AI372:AT431,TRUE,TRUE),1,9),"")</f>
        <v/>
      </c>
      <c r="BH431" s="9">
        <f>IF((ROW()-6)&lt;=$Q$3,INDEX(LINEST(AH372:AH431,AI372:AT431,TRUE,TRUE),1,8),"")</f>
        <v/>
      </c>
      <c r="BI431" s="9">
        <f>IF((ROW()-6)&lt;=$Q$3,INDEX(LINEST(AH372:AH431,AI372:AT431,TRUE,TRUE),1,7),"")</f>
        <v/>
      </c>
      <c r="BJ431" s="9">
        <f>IF((ROW()-6)&lt;=$Q$3,INDEX(LINEST(AH372:AH431,AI372:AT431,TRUE,TRUE),1,6),"")</f>
        <v/>
      </c>
      <c r="BK431" s="9">
        <f>IF((ROW()-6)&lt;=$Q$3,INDEX(LINEST(AH372:AH431,AI372:AT431,TRUE,TRUE),1,5),"")</f>
        <v/>
      </c>
      <c r="BL431" s="9">
        <f>IF((ROW()-6)&lt;=$Q$3,INDEX(LINEST(AH372:AH431,AI372:AT431,TRUE,TRUE),1,4),"")</f>
        <v/>
      </c>
      <c r="BM431" s="9">
        <f>IF((ROW()-6)&lt;=$Q$3,INDEX(LINEST(AH372:AH431,AI372:AT431,TRUE,TRUE),1,3),"")</f>
        <v/>
      </c>
      <c r="BN431" s="9">
        <f>IF((ROW()-6)&lt;=$Q$3,INDEX(LINEST(AH372:AH431,AI372:AT431,TRUE,TRUE),1,2),"")</f>
        <v/>
      </c>
      <c r="BO431" s="9">
        <f>IF((ROW()-6)&lt;=$Q$3,INDEX(LINEST(AH372:AH431,AI372:AT431,TRUE,TRUE),1,1),"")</f>
        <v/>
      </c>
      <c r="BP431" s="10">
        <f>IF((ROW()-6)&lt;=$Q$3,INDEX(LINEST(AH372:AH431,AI372:AT431,TRUE,TRUE),3,1),"")</f>
        <v/>
      </c>
      <c r="BR431" s="9">
        <f>IF(AND((ROW()-6)&lt;=$Q$3,ISNUMBER(BC430)),BC430/$Q$4+BD430*AI431+BE430*AJ431+BF430*AK431+BG430*AL431+BH430*AM431+BI430*AN431+BJ430*AO431+BK430*AP431+BL430*AQ431+BM430*AR431+BN430*AS431+BO430*AT431,"")</f>
        <v/>
      </c>
      <c r="BS431">
        <f>IF(ISNUMBER(BR431),AVERAGE(AH371:AH430),"")</f>
        <v/>
      </c>
      <c r="BT431">
        <f>IF(ISNUMBER(BR431),(AH431-BR431)^2,"")</f>
        <v/>
      </c>
      <c r="BU431">
        <f>IF(ISNUMBER(BR431),AH431^2,"")</f>
        <v/>
      </c>
      <c r="BV431">
        <f>IF(ISNUMBER(BR431),(AH431-BS431)^2,"")</f>
        <v/>
      </c>
    </row>
    <row r="432">
      <c r="O432">
        <f>IF($R432="","",CHOOSE($Q$2,YEAR(R432)*12+MONTH(R432),INT((R432-2)/7),YEAR(R432)*4+ROUNDUP(MONTH(R432)/3)))</f>
        <v/>
      </c>
      <c r="P432">
        <f>IF($R432="","",IF($R433="",1,IF(O432&lt;&gt;O433,1,0)))</f>
        <v/>
      </c>
      <c r="Q432">
        <f>IF(P432=1,SUM($P$7:P432),"")</f>
        <v/>
      </c>
      <c r="R432">
        <f>IF($A432="","",IF(ISNUMBER($A432),$A432,IFERROR(DATEVALUE($A432),NA())))</f>
        <v/>
      </c>
      <c r="S432" s="7">
        <f>IFERROR(INDEX($R$7:$R$60000,MATCH(ROW()-6,$Q$7:$Q$60000,0)),"")</f>
        <v/>
      </c>
      <c r="T432">
        <f>IFERROR(INDEX($B$7:$B$60000,MATCH(ROW()-6,$Q$7:$Q$60000,0)),"")</f>
        <v/>
      </c>
      <c r="U432">
        <f>IFERROR(INDEX($C$7:$C$60000,MATCH(ROW()-6,$Q$7:$Q$60000,0)),"")</f>
        <v/>
      </c>
      <c r="V432">
        <f>IFERROR(INDEX($D$7:$D$60000,MATCH(ROW()-6,$Q$7:$Q$60000,0)),"")</f>
        <v/>
      </c>
      <c r="W432">
        <f>IFERROR(INDEX($E$7:$E$60000,MATCH(ROW()-6,$Q$7:$Q$60000,0)),"")</f>
        <v/>
      </c>
      <c r="X432">
        <f>IFERROR(INDEX($F$7:$F$60000,MATCH(ROW()-6,$Q$7:$Q$60000,0)),"")</f>
        <v/>
      </c>
      <c r="Y432">
        <f>IFERROR(INDEX($G$7:$G$60000,MATCH(ROW()-6,$Q$7:$Q$60000,0)),"")</f>
        <v/>
      </c>
      <c r="Z432">
        <f>IFERROR(INDEX($H$7:$H$60000,MATCH(ROW()-6,$Q$7:$Q$60000,0)),"")</f>
        <v/>
      </c>
      <c r="AA432">
        <f>IFERROR(INDEX($I$7:$I$60000,MATCH(ROW()-6,$Q$7:$Q$60000,0)),"")</f>
        <v/>
      </c>
      <c r="AB432">
        <f>IFERROR(INDEX($J$7:$J$60000,MATCH(ROW()-6,$Q$7:$Q$60000,0)),"")</f>
        <v/>
      </c>
      <c r="AC432">
        <f>IFERROR(INDEX($K$7:$K$60000,MATCH(ROW()-6,$Q$7:$Q$60000,0)),"")</f>
        <v/>
      </c>
      <c r="AD432">
        <f>IFERROR(INDEX($L$7:$L$60000,MATCH(ROW()-6,$Q$7:$Q$60000,0)),"")</f>
        <v/>
      </c>
      <c r="AE432">
        <f>IFERROR(INDEX($M$7:$M$60000,MATCH(ROW()-6,$Q$7:$Q$60000,0)),"")</f>
        <v/>
      </c>
      <c r="AF432">
        <f>IFERROR(INDEX($N$7:$N$60000,MATCH(ROW()-6,$Q$7:$Q$60000,0)),"")</f>
        <v/>
      </c>
      <c r="AH432" s="9">
        <f>IF(OR($S432="",$S431=""),"",LN($T432/$T431))</f>
        <v/>
      </c>
      <c r="AI432" s="9">
        <f>IF(OR($S432="",$S431=""),"",$C$2*LN(U432/U431))</f>
        <v/>
      </c>
      <c r="AJ432" s="9">
        <f>IF(OR($S432="",$S431=""),"",$D$2*(V432-V431))</f>
        <v/>
      </c>
      <c r="AK432" s="9">
        <f>IF(OR($S432="",$S431=""),"",$E$2*(W432-W431))</f>
        <v/>
      </c>
      <c r="AL432" s="9">
        <f>IF(OR($S432="",$S431=""),"",$F$2*LN(X432/X431))</f>
        <v/>
      </c>
      <c r="AM432" s="9">
        <f>IF(OR($S432="",$S431=""),"",$G$2*(Y432-Y431))</f>
        <v/>
      </c>
      <c r="AN432" s="9">
        <f>IF(OR($S432="",$S431=""),"",$H$2*LN(Z432/Z431))</f>
        <v/>
      </c>
      <c r="AO432" s="9">
        <f>IF(OR($S432="",$S431=""),"",$I$2*(AA432-AA431))</f>
        <v/>
      </c>
      <c r="AP432" s="9">
        <f>IF(OR($S432="",$S431=""),"",$J$2*LN(AB432/AB431))</f>
        <v/>
      </c>
      <c r="AQ432" s="9">
        <f>IF(OR($S432="",$S431=""),"",$K$2*(AC432-AC431))</f>
        <v/>
      </c>
      <c r="AR432" s="9">
        <f>IF(OR($S432="",$S431=""),"",$L$2*LN(AD432/AD431))</f>
        <v/>
      </c>
      <c r="AS432" s="9">
        <f>IF(OR($S432="",$S431=""),"",$M$2*LN(AE432/AE431))</f>
        <v/>
      </c>
      <c r="AT432" s="9">
        <f>IF(OR($S432="",$S431=""),"",$N$2*LN(AF432/AF431))</f>
        <v/>
      </c>
      <c r="AV432" s="9">
        <f>IF($AH432="","",$AY$16+$AY$4*AI432+$AY$5*AJ432+$AY$6*AK432+$AY$7*AL432+$AY$8*AM432+$AY$9*AN432+$AY$10*AO432+$AY$11*AP432+$AY$12*AQ432+$AY$13*AR432+$AY$14*AS432+$AY$15*AT432)</f>
        <v/>
      </c>
      <c r="BC432" s="10">
        <f>IF((ROW()-6)&lt;=$Q$3,INDEX(LINEST(AH373:AH432,AI373:AT432,TRUE,TRUE),1,13)*$Q$4,"")</f>
        <v/>
      </c>
      <c r="BD432" s="9">
        <f>IF((ROW()-6)&lt;=$Q$3,INDEX(LINEST(AH373:AH432,AI373:AT432,TRUE,TRUE),1,12),"")</f>
        <v/>
      </c>
      <c r="BE432" s="9">
        <f>IF((ROW()-6)&lt;=$Q$3,INDEX(LINEST(AH373:AH432,AI373:AT432,TRUE,TRUE),1,11),"")</f>
        <v/>
      </c>
      <c r="BF432" s="9">
        <f>IF((ROW()-6)&lt;=$Q$3,INDEX(LINEST(AH373:AH432,AI373:AT432,TRUE,TRUE),1,10),"")</f>
        <v/>
      </c>
      <c r="BG432" s="9">
        <f>IF((ROW()-6)&lt;=$Q$3,INDEX(LINEST(AH373:AH432,AI373:AT432,TRUE,TRUE),1,9),"")</f>
        <v/>
      </c>
      <c r="BH432" s="9">
        <f>IF((ROW()-6)&lt;=$Q$3,INDEX(LINEST(AH373:AH432,AI373:AT432,TRUE,TRUE),1,8),"")</f>
        <v/>
      </c>
      <c r="BI432" s="9">
        <f>IF((ROW()-6)&lt;=$Q$3,INDEX(LINEST(AH373:AH432,AI373:AT432,TRUE,TRUE),1,7),"")</f>
        <v/>
      </c>
      <c r="BJ432" s="9">
        <f>IF((ROW()-6)&lt;=$Q$3,INDEX(LINEST(AH373:AH432,AI373:AT432,TRUE,TRUE),1,6),"")</f>
        <v/>
      </c>
      <c r="BK432" s="9">
        <f>IF((ROW()-6)&lt;=$Q$3,INDEX(LINEST(AH373:AH432,AI373:AT432,TRUE,TRUE),1,5),"")</f>
        <v/>
      </c>
      <c r="BL432" s="9">
        <f>IF((ROW()-6)&lt;=$Q$3,INDEX(LINEST(AH373:AH432,AI373:AT432,TRUE,TRUE),1,4),"")</f>
        <v/>
      </c>
      <c r="BM432" s="9">
        <f>IF((ROW()-6)&lt;=$Q$3,INDEX(LINEST(AH373:AH432,AI373:AT432,TRUE,TRUE),1,3),"")</f>
        <v/>
      </c>
      <c r="BN432" s="9">
        <f>IF((ROW()-6)&lt;=$Q$3,INDEX(LINEST(AH373:AH432,AI373:AT432,TRUE,TRUE),1,2),"")</f>
        <v/>
      </c>
      <c r="BO432" s="9">
        <f>IF((ROW()-6)&lt;=$Q$3,INDEX(LINEST(AH373:AH432,AI373:AT432,TRUE,TRUE),1,1),"")</f>
        <v/>
      </c>
      <c r="BP432" s="10">
        <f>IF((ROW()-6)&lt;=$Q$3,INDEX(LINEST(AH373:AH432,AI373:AT432,TRUE,TRUE),3,1),"")</f>
        <v/>
      </c>
      <c r="BR432" s="9">
        <f>IF(AND((ROW()-6)&lt;=$Q$3,ISNUMBER(BC431)),BC431/$Q$4+BD431*AI432+BE431*AJ432+BF431*AK432+BG431*AL432+BH431*AM432+BI431*AN432+BJ431*AO432+BK431*AP432+BL431*AQ432+BM431*AR432+BN431*AS432+BO431*AT432,"")</f>
        <v/>
      </c>
      <c r="BS432">
        <f>IF(ISNUMBER(BR432),AVERAGE(AH372:AH431),"")</f>
        <v/>
      </c>
      <c r="BT432">
        <f>IF(ISNUMBER(BR432),(AH432-BR432)^2,"")</f>
        <v/>
      </c>
      <c r="BU432">
        <f>IF(ISNUMBER(BR432),AH432^2,"")</f>
        <v/>
      </c>
      <c r="BV432">
        <f>IF(ISNUMBER(BR432),(AH432-BS432)^2,"")</f>
        <v/>
      </c>
    </row>
    <row r="433">
      <c r="O433">
        <f>IF($R433="","",CHOOSE($Q$2,YEAR(R433)*12+MONTH(R433),INT((R433-2)/7),YEAR(R433)*4+ROUNDUP(MONTH(R433)/3)))</f>
        <v/>
      </c>
      <c r="P433">
        <f>IF($R433="","",IF($R434="",1,IF(O433&lt;&gt;O434,1,0)))</f>
        <v/>
      </c>
      <c r="Q433">
        <f>IF(P433=1,SUM($P$7:P433),"")</f>
        <v/>
      </c>
      <c r="R433">
        <f>IF($A433="","",IF(ISNUMBER($A433),$A433,IFERROR(DATEVALUE($A433),NA())))</f>
        <v/>
      </c>
      <c r="S433" s="7">
        <f>IFERROR(INDEX($R$7:$R$60000,MATCH(ROW()-6,$Q$7:$Q$60000,0)),"")</f>
        <v/>
      </c>
      <c r="T433">
        <f>IFERROR(INDEX($B$7:$B$60000,MATCH(ROW()-6,$Q$7:$Q$60000,0)),"")</f>
        <v/>
      </c>
      <c r="U433">
        <f>IFERROR(INDEX($C$7:$C$60000,MATCH(ROW()-6,$Q$7:$Q$60000,0)),"")</f>
        <v/>
      </c>
      <c r="V433">
        <f>IFERROR(INDEX($D$7:$D$60000,MATCH(ROW()-6,$Q$7:$Q$60000,0)),"")</f>
        <v/>
      </c>
      <c r="W433">
        <f>IFERROR(INDEX($E$7:$E$60000,MATCH(ROW()-6,$Q$7:$Q$60000,0)),"")</f>
        <v/>
      </c>
      <c r="X433">
        <f>IFERROR(INDEX($F$7:$F$60000,MATCH(ROW()-6,$Q$7:$Q$60000,0)),"")</f>
        <v/>
      </c>
      <c r="Y433">
        <f>IFERROR(INDEX($G$7:$G$60000,MATCH(ROW()-6,$Q$7:$Q$60000,0)),"")</f>
        <v/>
      </c>
      <c r="Z433">
        <f>IFERROR(INDEX($H$7:$H$60000,MATCH(ROW()-6,$Q$7:$Q$60000,0)),"")</f>
        <v/>
      </c>
      <c r="AA433">
        <f>IFERROR(INDEX($I$7:$I$60000,MATCH(ROW()-6,$Q$7:$Q$60000,0)),"")</f>
        <v/>
      </c>
      <c r="AB433">
        <f>IFERROR(INDEX($J$7:$J$60000,MATCH(ROW()-6,$Q$7:$Q$60000,0)),"")</f>
        <v/>
      </c>
      <c r="AC433">
        <f>IFERROR(INDEX($K$7:$K$60000,MATCH(ROW()-6,$Q$7:$Q$60000,0)),"")</f>
        <v/>
      </c>
      <c r="AD433">
        <f>IFERROR(INDEX($L$7:$L$60000,MATCH(ROW()-6,$Q$7:$Q$60000,0)),"")</f>
        <v/>
      </c>
      <c r="AE433">
        <f>IFERROR(INDEX($M$7:$M$60000,MATCH(ROW()-6,$Q$7:$Q$60000,0)),"")</f>
        <v/>
      </c>
      <c r="AF433">
        <f>IFERROR(INDEX($N$7:$N$60000,MATCH(ROW()-6,$Q$7:$Q$60000,0)),"")</f>
        <v/>
      </c>
      <c r="AH433" s="9">
        <f>IF(OR($S433="",$S432=""),"",LN($T433/$T432))</f>
        <v/>
      </c>
      <c r="AI433" s="9">
        <f>IF(OR($S433="",$S432=""),"",$C$2*LN(U433/U432))</f>
        <v/>
      </c>
      <c r="AJ433" s="9">
        <f>IF(OR($S433="",$S432=""),"",$D$2*(V433-V432))</f>
        <v/>
      </c>
      <c r="AK433" s="9">
        <f>IF(OR($S433="",$S432=""),"",$E$2*(W433-W432))</f>
        <v/>
      </c>
      <c r="AL433" s="9">
        <f>IF(OR($S433="",$S432=""),"",$F$2*LN(X433/X432))</f>
        <v/>
      </c>
      <c r="AM433" s="9">
        <f>IF(OR($S433="",$S432=""),"",$G$2*(Y433-Y432))</f>
        <v/>
      </c>
      <c r="AN433" s="9">
        <f>IF(OR($S433="",$S432=""),"",$H$2*LN(Z433/Z432))</f>
        <v/>
      </c>
      <c r="AO433" s="9">
        <f>IF(OR($S433="",$S432=""),"",$I$2*(AA433-AA432))</f>
        <v/>
      </c>
      <c r="AP433" s="9">
        <f>IF(OR($S433="",$S432=""),"",$J$2*LN(AB433/AB432))</f>
        <v/>
      </c>
      <c r="AQ433" s="9">
        <f>IF(OR($S433="",$S432=""),"",$K$2*(AC433-AC432))</f>
        <v/>
      </c>
      <c r="AR433" s="9">
        <f>IF(OR($S433="",$S432=""),"",$L$2*LN(AD433/AD432))</f>
        <v/>
      </c>
      <c r="AS433" s="9">
        <f>IF(OR($S433="",$S432=""),"",$M$2*LN(AE433/AE432))</f>
        <v/>
      </c>
      <c r="AT433" s="9">
        <f>IF(OR($S433="",$S432=""),"",$N$2*LN(AF433/AF432))</f>
        <v/>
      </c>
      <c r="AV433" s="9">
        <f>IF($AH433="","",$AY$16+$AY$4*AI433+$AY$5*AJ433+$AY$6*AK433+$AY$7*AL433+$AY$8*AM433+$AY$9*AN433+$AY$10*AO433+$AY$11*AP433+$AY$12*AQ433+$AY$13*AR433+$AY$14*AS433+$AY$15*AT433)</f>
        <v/>
      </c>
      <c r="BC433" s="10">
        <f>IF((ROW()-6)&lt;=$Q$3,INDEX(LINEST(AH374:AH433,AI374:AT433,TRUE,TRUE),1,13)*$Q$4,"")</f>
        <v/>
      </c>
      <c r="BD433" s="9">
        <f>IF((ROW()-6)&lt;=$Q$3,INDEX(LINEST(AH374:AH433,AI374:AT433,TRUE,TRUE),1,12),"")</f>
        <v/>
      </c>
      <c r="BE433" s="9">
        <f>IF((ROW()-6)&lt;=$Q$3,INDEX(LINEST(AH374:AH433,AI374:AT433,TRUE,TRUE),1,11),"")</f>
        <v/>
      </c>
      <c r="BF433" s="9">
        <f>IF((ROW()-6)&lt;=$Q$3,INDEX(LINEST(AH374:AH433,AI374:AT433,TRUE,TRUE),1,10),"")</f>
        <v/>
      </c>
      <c r="BG433" s="9">
        <f>IF((ROW()-6)&lt;=$Q$3,INDEX(LINEST(AH374:AH433,AI374:AT433,TRUE,TRUE),1,9),"")</f>
        <v/>
      </c>
      <c r="BH433" s="9">
        <f>IF((ROW()-6)&lt;=$Q$3,INDEX(LINEST(AH374:AH433,AI374:AT433,TRUE,TRUE),1,8),"")</f>
        <v/>
      </c>
      <c r="BI433" s="9">
        <f>IF((ROW()-6)&lt;=$Q$3,INDEX(LINEST(AH374:AH433,AI374:AT433,TRUE,TRUE),1,7),"")</f>
        <v/>
      </c>
      <c r="BJ433" s="9">
        <f>IF((ROW()-6)&lt;=$Q$3,INDEX(LINEST(AH374:AH433,AI374:AT433,TRUE,TRUE),1,6),"")</f>
        <v/>
      </c>
      <c r="BK433" s="9">
        <f>IF((ROW()-6)&lt;=$Q$3,INDEX(LINEST(AH374:AH433,AI374:AT433,TRUE,TRUE),1,5),"")</f>
        <v/>
      </c>
      <c r="BL433" s="9">
        <f>IF((ROW()-6)&lt;=$Q$3,INDEX(LINEST(AH374:AH433,AI374:AT433,TRUE,TRUE),1,4),"")</f>
        <v/>
      </c>
      <c r="BM433" s="9">
        <f>IF((ROW()-6)&lt;=$Q$3,INDEX(LINEST(AH374:AH433,AI374:AT433,TRUE,TRUE),1,3),"")</f>
        <v/>
      </c>
      <c r="BN433" s="9">
        <f>IF((ROW()-6)&lt;=$Q$3,INDEX(LINEST(AH374:AH433,AI374:AT433,TRUE,TRUE),1,2),"")</f>
        <v/>
      </c>
      <c r="BO433" s="9">
        <f>IF((ROW()-6)&lt;=$Q$3,INDEX(LINEST(AH374:AH433,AI374:AT433,TRUE,TRUE),1,1),"")</f>
        <v/>
      </c>
      <c r="BP433" s="10">
        <f>IF((ROW()-6)&lt;=$Q$3,INDEX(LINEST(AH374:AH433,AI374:AT433,TRUE,TRUE),3,1),"")</f>
        <v/>
      </c>
      <c r="BR433" s="9">
        <f>IF(AND((ROW()-6)&lt;=$Q$3,ISNUMBER(BC432)),BC432/$Q$4+BD432*AI433+BE432*AJ433+BF432*AK433+BG432*AL433+BH432*AM433+BI432*AN433+BJ432*AO433+BK432*AP433+BL432*AQ433+BM432*AR433+BN432*AS433+BO432*AT433,"")</f>
        <v/>
      </c>
      <c r="BS433">
        <f>IF(ISNUMBER(BR433),AVERAGE(AH373:AH432),"")</f>
        <v/>
      </c>
      <c r="BT433">
        <f>IF(ISNUMBER(BR433),(AH433-BR433)^2,"")</f>
        <v/>
      </c>
      <c r="BU433">
        <f>IF(ISNUMBER(BR433),AH433^2,"")</f>
        <v/>
      </c>
      <c r="BV433">
        <f>IF(ISNUMBER(BR433),(AH433-BS433)^2,"")</f>
        <v/>
      </c>
    </row>
    <row r="434">
      <c r="O434">
        <f>IF($R434="","",CHOOSE($Q$2,YEAR(R434)*12+MONTH(R434),INT((R434-2)/7),YEAR(R434)*4+ROUNDUP(MONTH(R434)/3)))</f>
        <v/>
      </c>
      <c r="P434">
        <f>IF($R434="","",IF($R435="",1,IF(O434&lt;&gt;O435,1,0)))</f>
        <v/>
      </c>
      <c r="Q434">
        <f>IF(P434=1,SUM($P$7:P434),"")</f>
        <v/>
      </c>
      <c r="R434">
        <f>IF($A434="","",IF(ISNUMBER($A434),$A434,IFERROR(DATEVALUE($A434),NA())))</f>
        <v/>
      </c>
      <c r="S434" s="7">
        <f>IFERROR(INDEX($R$7:$R$60000,MATCH(ROW()-6,$Q$7:$Q$60000,0)),"")</f>
        <v/>
      </c>
      <c r="T434">
        <f>IFERROR(INDEX($B$7:$B$60000,MATCH(ROW()-6,$Q$7:$Q$60000,0)),"")</f>
        <v/>
      </c>
      <c r="U434">
        <f>IFERROR(INDEX($C$7:$C$60000,MATCH(ROW()-6,$Q$7:$Q$60000,0)),"")</f>
        <v/>
      </c>
      <c r="V434">
        <f>IFERROR(INDEX($D$7:$D$60000,MATCH(ROW()-6,$Q$7:$Q$60000,0)),"")</f>
        <v/>
      </c>
      <c r="W434">
        <f>IFERROR(INDEX($E$7:$E$60000,MATCH(ROW()-6,$Q$7:$Q$60000,0)),"")</f>
        <v/>
      </c>
      <c r="X434">
        <f>IFERROR(INDEX($F$7:$F$60000,MATCH(ROW()-6,$Q$7:$Q$60000,0)),"")</f>
        <v/>
      </c>
      <c r="Y434">
        <f>IFERROR(INDEX($G$7:$G$60000,MATCH(ROW()-6,$Q$7:$Q$60000,0)),"")</f>
        <v/>
      </c>
      <c r="Z434">
        <f>IFERROR(INDEX($H$7:$H$60000,MATCH(ROW()-6,$Q$7:$Q$60000,0)),"")</f>
        <v/>
      </c>
      <c r="AA434">
        <f>IFERROR(INDEX($I$7:$I$60000,MATCH(ROW()-6,$Q$7:$Q$60000,0)),"")</f>
        <v/>
      </c>
      <c r="AB434">
        <f>IFERROR(INDEX($J$7:$J$60000,MATCH(ROW()-6,$Q$7:$Q$60000,0)),"")</f>
        <v/>
      </c>
      <c r="AC434">
        <f>IFERROR(INDEX($K$7:$K$60000,MATCH(ROW()-6,$Q$7:$Q$60000,0)),"")</f>
        <v/>
      </c>
      <c r="AD434">
        <f>IFERROR(INDEX($L$7:$L$60000,MATCH(ROW()-6,$Q$7:$Q$60000,0)),"")</f>
        <v/>
      </c>
      <c r="AE434">
        <f>IFERROR(INDEX($M$7:$M$60000,MATCH(ROW()-6,$Q$7:$Q$60000,0)),"")</f>
        <v/>
      </c>
      <c r="AF434">
        <f>IFERROR(INDEX($N$7:$N$60000,MATCH(ROW()-6,$Q$7:$Q$60000,0)),"")</f>
        <v/>
      </c>
      <c r="AH434" s="9">
        <f>IF(OR($S434="",$S433=""),"",LN($T434/$T433))</f>
        <v/>
      </c>
      <c r="AI434" s="9">
        <f>IF(OR($S434="",$S433=""),"",$C$2*LN(U434/U433))</f>
        <v/>
      </c>
      <c r="AJ434" s="9">
        <f>IF(OR($S434="",$S433=""),"",$D$2*(V434-V433))</f>
        <v/>
      </c>
      <c r="AK434" s="9">
        <f>IF(OR($S434="",$S433=""),"",$E$2*(W434-W433))</f>
        <v/>
      </c>
      <c r="AL434" s="9">
        <f>IF(OR($S434="",$S433=""),"",$F$2*LN(X434/X433))</f>
        <v/>
      </c>
      <c r="AM434" s="9">
        <f>IF(OR($S434="",$S433=""),"",$G$2*(Y434-Y433))</f>
        <v/>
      </c>
      <c r="AN434" s="9">
        <f>IF(OR($S434="",$S433=""),"",$H$2*LN(Z434/Z433))</f>
        <v/>
      </c>
      <c r="AO434" s="9">
        <f>IF(OR($S434="",$S433=""),"",$I$2*(AA434-AA433))</f>
        <v/>
      </c>
      <c r="AP434" s="9">
        <f>IF(OR($S434="",$S433=""),"",$J$2*LN(AB434/AB433))</f>
        <v/>
      </c>
      <c r="AQ434" s="9">
        <f>IF(OR($S434="",$S433=""),"",$K$2*(AC434-AC433))</f>
        <v/>
      </c>
      <c r="AR434" s="9">
        <f>IF(OR($S434="",$S433=""),"",$L$2*LN(AD434/AD433))</f>
        <v/>
      </c>
      <c r="AS434" s="9">
        <f>IF(OR($S434="",$S433=""),"",$M$2*LN(AE434/AE433))</f>
        <v/>
      </c>
      <c r="AT434" s="9">
        <f>IF(OR($S434="",$S433=""),"",$N$2*LN(AF434/AF433))</f>
        <v/>
      </c>
      <c r="AV434" s="9">
        <f>IF($AH434="","",$AY$16+$AY$4*AI434+$AY$5*AJ434+$AY$6*AK434+$AY$7*AL434+$AY$8*AM434+$AY$9*AN434+$AY$10*AO434+$AY$11*AP434+$AY$12*AQ434+$AY$13*AR434+$AY$14*AS434+$AY$15*AT434)</f>
        <v/>
      </c>
      <c r="BC434" s="10">
        <f>IF((ROW()-6)&lt;=$Q$3,INDEX(LINEST(AH375:AH434,AI375:AT434,TRUE,TRUE),1,13)*$Q$4,"")</f>
        <v/>
      </c>
      <c r="BD434" s="9">
        <f>IF((ROW()-6)&lt;=$Q$3,INDEX(LINEST(AH375:AH434,AI375:AT434,TRUE,TRUE),1,12),"")</f>
        <v/>
      </c>
      <c r="BE434" s="9">
        <f>IF((ROW()-6)&lt;=$Q$3,INDEX(LINEST(AH375:AH434,AI375:AT434,TRUE,TRUE),1,11),"")</f>
        <v/>
      </c>
      <c r="BF434" s="9">
        <f>IF((ROW()-6)&lt;=$Q$3,INDEX(LINEST(AH375:AH434,AI375:AT434,TRUE,TRUE),1,10),"")</f>
        <v/>
      </c>
      <c r="BG434" s="9">
        <f>IF((ROW()-6)&lt;=$Q$3,INDEX(LINEST(AH375:AH434,AI375:AT434,TRUE,TRUE),1,9),"")</f>
        <v/>
      </c>
      <c r="BH434" s="9">
        <f>IF((ROW()-6)&lt;=$Q$3,INDEX(LINEST(AH375:AH434,AI375:AT434,TRUE,TRUE),1,8),"")</f>
        <v/>
      </c>
      <c r="BI434" s="9">
        <f>IF((ROW()-6)&lt;=$Q$3,INDEX(LINEST(AH375:AH434,AI375:AT434,TRUE,TRUE),1,7),"")</f>
        <v/>
      </c>
      <c r="BJ434" s="9">
        <f>IF((ROW()-6)&lt;=$Q$3,INDEX(LINEST(AH375:AH434,AI375:AT434,TRUE,TRUE),1,6),"")</f>
        <v/>
      </c>
      <c r="BK434" s="9">
        <f>IF((ROW()-6)&lt;=$Q$3,INDEX(LINEST(AH375:AH434,AI375:AT434,TRUE,TRUE),1,5),"")</f>
        <v/>
      </c>
      <c r="BL434" s="9">
        <f>IF((ROW()-6)&lt;=$Q$3,INDEX(LINEST(AH375:AH434,AI375:AT434,TRUE,TRUE),1,4),"")</f>
        <v/>
      </c>
      <c r="BM434" s="9">
        <f>IF((ROW()-6)&lt;=$Q$3,INDEX(LINEST(AH375:AH434,AI375:AT434,TRUE,TRUE),1,3),"")</f>
        <v/>
      </c>
      <c r="BN434" s="9">
        <f>IF((ROW()-6)&lt;=$Q$3,INDEX(LINEST(AH375:AH434,AI375:AT434,TRUE,TRUE),1,2),"")</f>
        <v/>
      </c>
      <c r="BO434" s="9">
        <f>IF((ROW()-6)&lt;=$Q$3,INDEX(LINEST(AH375:AH434,AI375:AT434,TRUE,TRUE),1,1),"")</f>
        <v/>
      </c>
      <c r="BP434" s="10">
        <f>IF((ROW()-6)&lt;=$Q$3,INDEX(LINEST(AH375:AH434,AI375:AT434,TRUE,TRUE),3,1),"")</f>
        <v/>
      </c>
      <c r="BR434" s="9">
        <f>IF(AND((ROW()-6)&lt;=$Q$3,ISNUMBER(BC433)),BC433/$Q$4+BD433*AI434+BE433*AJ434+BF433*AK434+BG433*AL434+BH433*AM434+BI433*AN434+BJ433*AO434+BK433*AP434+BL433*AQ434+BM433*AR434+BN433*AS434+BO433*AT434,"")</f>
        <v/>
      </c>
      <c r="BS434">
        <f>IF(ISNUMBER(BR434),AVERAGE(AH374:AH433),"")</f>
        <v/>
      </c>
      <c r="BT434">
        <f>IF(ISNUMBER(BR434),(AH434-BR434)^2,"")</f>
        <v/>
      </c>
      <c r="BU434">
        <f>IF(ISNUMBER(BR434),AH434^2,"")</f>
        <v/>
      </c>
      <c r="BV434">
        <f>IF(ISNUMBER(BR434),(AH434-BS434)^2,"")</f>
        <v/>
      </c>
    </row>
    <row r="435">
      <c r="O435">
        <f>IF($R435="","",CHOOSE($Q$2,YEAR(R435)*12+MONTH(R435),INT((R435-2)/7),YEAR(R435)*4+ROUNDUP(MONTH(R435)/3)))</f>
        <v/>
      </c>
      <c r="P435">
        <f>IF($R435="","",IF($R436="",1,IF(O435&lt;&gt;O436,1,0)))</f>
        <v/>
      </c>
      <c r="Q435">
        <f>IF(P435=1,SUM($P$7:P435),"")</f>
        <v/>
      </c>
      <c r="R435">
        <f>IF($A435="","",IF(ISNUMBER($A435),$A435,IFERROR(DATEVALUE($A435),NA())))</f>
        <v/>
      </c>
      <c r="S435" s="7">
        <f>IFERROR(INDEX($R$7:$R$60000,MATCH(ROW()-6,$Q$7:$Q$60000,0)),"")</f>
        <v/>
      </c>
      <c r="T435">
        <f>IFERROR(INDEX($B$7:$B$60000,MATCH(ROW()-6,$Q$7:$Q$60000,0)),"")</f>
        <v/>
      </c>
      <c r="U435">
        <f>IFERROR(INDEX($C$7:$C$60000,MATCH(ROW()-6,$Q$7:$Q$60000,0)),"")</f>
        <v/>
      </c>
      <c r="V435">
        <f>IFERROR(INDEX($D$7:$D$60000,MATCH(ROW()-6,$Q$7:$Q$60000,0)),"")</f>
        <v/>
      </c>
      <c r="W435">
        <f>IFERROR(INDEX($E$7:$E$60000,MATCH(ROW()-6,$Q$7:$Q$60000,0)),"")</f>
        <v/>
      </c>
      <c r="X435">
        <f>IFERROR(INDEX($F$7:$F$60000,MATCH(ROW()-6,$Q$7:$Q$60000,0)),"")</f>
        <v/>
      </c>
      <c r="Y435">
        <f>IFERROR(INDEX($G$7:$G$60000,MATCH(ROW()-6,$Q$7:$Q$60000,0)),"")</f>
        <v/>
      </c>
      <c r="Z435">
        <f>IFERROR(INDEX($H$7:$H$60000,MATCH(ROW()-6,$Q$7:$Q$60000,0)),"")</f>
        <v/>
      </c>
      <c r="AA435">
        <f>IFERROR(INDEX($I$7:$I$60000,MATCH(ROW()-6,$Q$7:$Q$60000,0)),"")</f>
        <v/>
      </c>
      <c r="AB435">
        <f>IFERROR(INDEX($J$7:$J$60000,MATCH(ROW()-6,$Q$7:$Q$60000,0)),"")</f>
        <v/>
      </c>
      <c r="AC435">
        <f>IFERROR(INDEX($K$7:$K$60000,MATCH(ROW()-6,$Q$7:$Q$60000,0)),"")</f>
        <v/>
      </c>
      <c r="AD435">
        <f>IFERROR(INDEX($L$7:$L$60000,MATCH(ROW()-6,$Q$7:$Q$60000,0)),"")</f>
        <v/>
      </c>
      <c r="AE435">
        <f>IFERROR(INDEX($M$7:$M$60000,MATCH(ROW()-6,$Q$7:$Q$60000,0)),"")</f>
        <v/>
      </c>
      <c r="AF435">
        <f>IFERROR(INDEX($N$7:$N$60000,MATCH(ROW()-6,$Q$7:$Q$60000,0)),"")</f>
        <v/>
      </c>
      <c r="AH435" s="9">
        <f>IF(OR($S435="",$S434=""),"",LN($T435/$T434))</f>
        <v/>
      </c>
      <c r="AI435" s="9">
        <f>IF(OR($S435="",$S434=""),"",$C$2*LN(U435/U434))</f>
        <v/>
      </c>
      <c r="AJ435" s="9">
        <f>IF(OR($S435="",$S434=""),"",$D$2*(V435-V434))</f>
        <v/>
      </c>
      <c r="AK435" s="9">
        <f>IF(OR($S435="",$S434=""),"",$E$2*(W435-W434))</f>
        <v/>
      </c>
      <c r="AL435" s="9">
        <f>IF(OR($S435="",$S434=""),"",$F$2*LN(X435/X434))</f>
        <v/>
      </c>
      <c r="AM435" s="9">
        <f>IF(OR($S435="",$S434=""),"",$G$2*(Y435-Y434))</f>
        <v/>
      </c>
      <c r="AN435" s="9">
        <f>IF(OR($S435="",$S434=""),"",$H$2*LN(Z435/Z434))</f>
        <v/>
      </c>
      <c r="AO435" s="9">
        <f>IF(OR($S435="",$S434=""),"",$I$2*(AA435-AA434))</f>
        <v/>
      </c>
      <c r="AP435" s="9">
        <f>IF(OR($S435="",$S434=""),"",$J$2*LN(AB435/AB434))</f>
        <v/>
      </c>
      <c r="AQ435" s="9">
        <f>IF(OR($S435="",$S434=""),"",$K$2*(AC435-AC434))</f>
        <v/>
      </c>
      <c r="AR435" s="9">
        <f>IF(OR($S435="",$S434=""),"",$L$2*LN(AD435/AD434))</f>
        <v/>
      </c>
      <c r="AS435" s="9">
        <f>IF(OR($S435="",$S434=""),"",$M$2*LN(AE435/AE434))</f>
        <v/>
      </c>
      <c r="AT435" s="9">
        <f>IF(OR($S435="",$S434=""),"",$N$2*LN(AF435/AF434))</f>
        <v/>
      </c>
      <c r="AV435" s="9">
        <f>IF($AH435="","",$AY$16+$AY$4*AI435+$AY$5*AJ435+$AY$6*AK435+$AY$7*AL435+$AY$8*AM435+$AY$9*AN435+$AY$10*AO435+$AY$11*AP435+$AY$12*AQ435+$AY$13*AR435+$AY$14*AS435+$AY$15*AT435)</f>
        <v/>
      </c>
      <c r="BC435" s="10">
        <f>IF((ROW()-6)&lt;=$Q$3,INDEX(LINEST(AH376:AH435,AI376:AT435,TRUE,TRUE),1,13)*$Q$4,"")</f>
        <v/>
      </c>
      <c r="BD435" s="9">
        <f>IF((ROW()-6)&lt;=$Q$3,INDEX(LINEST(AH376:AH435,AI376:AT435,TRUE,TRUE),1,12),"")</f>
        <v/>
      </c>
      <c r="BE435" s="9">
        <f>IF((ROW()-6)&lt;=$Q$3,INDEX(LINEST(AH376:AH435,AI376:AT435,TRUE,TRUE),1,11),"")</f>
        <v/>
      </c>
      <c r="BF435" s="9">
        <f>IF((ROW()-6)&lt;=$Q$3,INDEX(LINEST(AH376:AH435,AI376:AT435,TRUE,TRUE),1,10),"")</f>
        <v/>
      </c>
      <c r="BG435" s="9">
        <f>IF((ROW()-6)&lt;=$Q$3,INDEX(LINEST(AH376:AH435,AI376:AT435,TRUE,TRUE),1,9),"")</f>
        <v/>
      </c>
      <c r="BH435" s="9">
        <f>IF((ROW()-6)&lt;=$Q$3,INDEX(LINEST(AH376:AH435,AI376:AT435,TRUE,TRUE),1,8),"")</f>
        <v/>
      </c>
      <c r="BI435" s="9">
        <f>IF((ROW()-6)&lt;=$Q$3,INDEX(LINEST(AH376:AH435,AI376:AT435,TRUE,TRUE),1,7),"")</f>
        <v/>
      </c>
      <c r="BJ435" s="9">
        <f>IF((ROW()-6)&lt;=$Q$3,INDEX(LINEST(AH376:AH435,AI376:AT435,TRUE,TRUE),1,6),"")</f>
        <v/>
      </c>
      <c r="BK435" s="9">
        <f>IF((ROW()-6)&lt;=$Q$3,INDEX(LINEST(AH376:AH435,AI376:AT435,TRUE,TRUE),1,5),"")</f>
        <v/>
      </c>
      <c r="BL435" s="9">
        <f>IF((ROW()-6)&lt;=$Q$3,INDEX(LINEST(AH376:AH435,AI376:AT435,TRUE,TRUE),1,4),"")</f>
        <v/>
      </c>
      <c r="BM435" s="9">
        <f>IF((ROW()-6)&lt;=$Q$3,INDEX(LINEST(AH376:AH435,AI376:AT435,TRUE,TRUE),1,3),"")</f>
        <v/>
      </c>
      <c r="BN435" s="9">
        <f>IF((ROW()-6)&lt;=$Q$3,INDEX(LINEST(AH376:AH435,AI376:AT435,TRUE,TRUE),1,2),"")</f>
        <v/>
      </c>
      <c r="BO435" s="9">
        <f>IF((ROW()-6)&lt;=$Q$3,INDEX(LINEST(AH376:AH435,AI376:AT435,TRUE,TRUE),1,1),"")</f>
        <v/>
      </c>
      <c r="BP435" s="10">
        <f>IF((ROW()-6)&lt;=$Q$3,INDEX(LINEST(AH376:AH435,AI376:AT435,TRUE,TRUE),3,1),"")</f>
        <v/>
      </c>
      <c r="BR435" s="9">
        <f>IF(AND((ROW()-6)&lt;=$Q$3,ISNUMBER(BC434)),BC434/$Q$4+BD434*AI435+BE434*AJ435+BF434*AK435+BG434*AL435+BH434*AM435+BI434*AN435+BJ434*AO435+BK434*AP435+BL434*AQ435+BM434*AR435+BN434*AS435+BO434*AT435,"")</f>
        <v/>
      </c>
      <c r="BS435">
        <f>IF(ISNUMBER(BR435),AVERAGE(AH375:AH434),"")</f>
        <v/>
      </c>
      <c r="BT435">
        <f>IF(ISNUMBER(BR435),(AH435-BR435)^2,"")</f>
        <v/>
      </c>
      <c r="BU435">
        <f>IF(ISNUMBER(BR435),AH435^2,"")</f>
        <v/>
      </c>
      <c r="BV435">
        <f>IF(ISNUMBER(BR435),(AH435-BS435)^2,"")</f>
        <v/>
      </c>
    </row>
    <row r="436">
      <c r="O436">
        <f>IF($R436="","",CHOOSE($Q$2,YEAR(R436)*12+MONTH(R436),INT((R436-2)/7),YEAR(R436)*4+ROUNDUP(MONTH(R436)/3)))</f>
        <v/>
      </c>
      <c r="P436">
        <f>IF($R436="","",IF($R437="",1,IF(O436&lt;&gt;O437,1,0)))</f>
        <v/>
      </c>
      <c r="Q436">
        <f>IF(P436=1,SUM($P$7:P436),"")</f>
        <v/>
      </c>
      <c r="R436">
        <f>IF($A436="","",IF(ISNUMBER($A436),$A436,IFERROR(DATEVALUE($A436),NA())))</f>
        <v/>
      </c>
      <c r="S436" s="7">
        <f>IFERROR(INDEX($R$7:$R$60000,MATCH(ROW()-6,$Q$7:$Q$60000,0)),"")</f>
        <v/>
      </c>
      <c r="T436">
        <f>IFERROR(INDEX($B$7:$B$60000,MATCH(ROW()-6,$Q$7:$Q$60000,0)),"")</f>
        <v/>
      </c>
      <c r="U436">
        <f>IFERROR(INDEX($C$7:$C$60000,MATCH(ROW()-6,$Q$7:$Q$60000,0)),"")</f>
        <v/>
      </c>
      <c r="V436">
        <f>IFERROR(INDEX($D$7:$D$60000,MATCH(ROW()-6,$Q$7:$Q$60000,0)),"")</f>
        <v/>
      </c>
      <c r="W436">
        <f>IFERROR(INDEX($E$7:$E$60000,MATCH(ROW()-6,$Q$7:$Q$60000,0)),"")</f>
        <v/>
      </c>
      <c r="X436">
        <f>IFERROR(INDEX($F$7:$F$60000,MATCH(ROW()-6,$Q$7:$Q$60000,0)),"")</f>
        <v/>
      </c>
      <c r="Y436">
        <f>IFERROR(INDEX($G$7:$G$60000,MATCH(ROW()-6,$Q$7:$Q$60000,0)),"")</f>
        <v/>
      </c>
      <c r="Z436">
        <f>IFERROR(INDEX($H$7:$H$60000,MATCH(ROW()-6,$Q$7:$Q$60000,0)),"")</f>
        <v/>
      </c>
      <c r="AA436">
        <f>IFERROR(INDEX($I$7:$I$60000,MATCH(ROW()-6,$Q$7:$Q$60000,0)),"")</f>
        <v/>
      </c>
      <c r="AB436">
        <f>IFERROR(INDEX($J$7:$J$60000,MATCH(ROW()-6,$Q$7:$Q$60000,0)),"")</f>
        <v/>
      </c>
      <c r="AC436">
        <f>IFERROR(INDEX($K$7:$K$60000,MATCH(ROW()-6,$Q$7:$Q$60000,0)),"")</f>
        <v/>
      </c>
      <c r="AD436">
        <f>IFERROR(INDEX($L$7:$L$60000,MATCH(ROW()-6,$Q$7:$Q$60000,0)),"")</f>
        <v/>
      </c>
      <c r="AE436">
        <f>IFERROR(INDEX($M$7:$M$60000,MATCH(ROW()-6,$Q$7:$Q$60000,0)),"")</f>
        <v/>
      </c>
      <c r="AF436">
        <f>IFERROR(INDEX($N$7:$N$60000,MATCH(ROW()-6,$Q$7:$Q$60000,0)),"")</f>
        <v/>
      </c>
      <c r="AH436" s="9">
        <f>IF(OR($S436="",$S435=""),"",LN($T436/$T435))</f>
        <v/>
      </c>
      <c r="AI436" s="9">
        <f>IF(OR($S436="",$S435=""),"",$C$2*LN(U436/U435))</f>
        <v/>
      </c>
      <c r="AJ436" s="9">
        <f>IF(OR($S436="",$S435=""),"",$D$2*(V436-V435))</f>
        <v/>
      </c>
      <c r="AK436" s="9">
        <f>IF(OR($S436="",$S435=""),"",$E$2*(W436-W435))</f>
        <v/>
      </c>
      <c r="AL436" s="9">
        <f>IF(OR($S436="",$S435=""),"",$F$2*LN(X436/X435))</f>
        <v/>
      </c>
      <c r="AM436" s="9">
        <f>IF(OR($S436="",$S435=""),"",$G$2*(Y436-Y435))</f>
        <v/>
      </c>
      <c r="AN436" s="9">
        <f>IF(OR($S436="",$S435=""),"",$H$2*LN(Z436/Z435))</f>
        <v/>
      </c>
      <c r="AO436" s="9">
        <f>IF(OR($S436="",$S435=""),"",$I$2*(AA436-AA435))</f>
        <v/>
      </c>
      <c r="AP436" s="9">
        <f>IF(OR($S436="",$S435=""),"",$J$2*LN(AB436/AB435))</f>
        <v/>
      </c>
      <c r="AQ436" s="9">
        <f>IF(OR($S436="",$S435=""),"",$K$2*(AC436-AC435))</f>
        <v/>
      </c>
      <c r="AR436" s="9">
        <f>IF(OR($S436="",$S435=""),"",$L$2*LN(AD436/AD435))</f>
        <v/>
      </c>
      <c r="AS436" s="9">
        <f>IF(OR($S436="",$S435=""),"",$M$2*LN(AE436/AE435))</f>
        <v/>
      </c>
      <c r="AT436" s="9">
        <f>IF(OR($S436="",$S435=""),"",$N$2*LN(AF436/AF435))</f>
        <v/>
      </c>
      <c r="AV436" s="9">
        <f>IF($AH436="","",$AY$16+$AY$4*AI436+$AY$5*AJ436+$AY$6*AK436+$AY$7*AL436+$AY$8*AM436+$AY$9*AN436+$AY$10*AO436+$AY$11*AP436+$AY$12*AQ436+$AY$13*AR436+$AY$14*AS436+$AY$15*AT436)</f>
        <v/>
      </c>
      <c r="BC436" s="10">
        <f>IF((ROW()-6)&lt;=$Q$3,INDEX(LINEST(AH377:AH436,AI377:AT436,TRUE,TRUE),1,13)*$Q$4,"")</f>
        <v/>
      </c>
      <c r="BD436" s="9">
        <f>IF((ROW()-6)&lt;=$Q$3,INDEX(LINEST(AH377:AH436,AI377:AT436,TRUE,TRUE),1,12),"")</f>
        <v/>
      </c>
      <c r="BE436" s="9">
        <f>IF((ROW()-6)&lt;=$Q$3,INDEX(LINEST(AH377:AH436,AI377:AT436,TRUE,TRUE),1,11),"")</f>
        <v/>
      </c>
      <c r="BF436" s="9">
        <f>IF((ROW()-6)&lt;=$Q$3,INDEX(LINEST(AH377:AH436,AI377:AT436,TRUE,TRUE),1,10),"")</f>
        <v/>
      </c>
      <c r="BG436" s="9">
        <f>IF((ROW()-6)&lt;=$Q$3,INDEX(LINEST(AH377:AH436,AI377:AT436,TRUE,TRUE),1,9),"")</f>
        <v/>
      </c>
      <c r="BH436" s="9">
        <f>IF((ROW()-6)&lt;=$Q$3,INDEX(LINEST(AH377:AH436,AI377:AT436,TRUE,TRUE),1,8),"")</f>
        <v/>
      </c>
      <c r="BI436" s="9">
        <f>IF((ROW()-6)&lt;=$Q$3,INDEX(LINEST(AH377:AH436,AI377:AT436,TRUE,TRUE),1,7),"")</f>
        <v/>
      </c>
      <c r="BJ436" s="9">
        <f>IF((ROW()-6)&lt;=$Q$3,INDEX(LINEST(AH377:AH436,AI377:AT436,TRUE,TRUE),1,6),"")</f>
        <v/>
      </c>
      <c r="BK436" s="9">
        <f>IF((ROW()-6)&lt;=$Q$3,INDEX(LINEST(AH377:AH436,AI377:AT436,TRUE,TRUE),1,5),"")</f>
        <v/>
      </c>
      <c r="BL436" s="9">
        <f>IF((ROW()-6)&lt;=$Q$3,INDEX(LINEST(AH377:AH436,AI377:AT436,TRUE,TRUE),1,4),"")</f>
        <v/>
      </c>
      <c r="BM436" s="9">
        <f>IF((ROW()-6)&lt;=$Q$3,INDEX(LINEST(AH377:AH436,AI377:AT436,TRUE,TRUE),1,3),"")</f>
        <v/>
      </c>
      <c r="BN436" s="9">
        <f>IF((ROW()-6)&lt;=$Q$3,INDEX(LINEST(AH377:AH436,AI377:AT436,TRUE,TRUE),1,2),"")</f>
        <v/>
      </c>
      <c r="BO436" s="9">
        <f>IF((ROW()-6)&lt;=$Q$3,INDEX(LINEST(AH377:AH436,AI377:AT436,TRUE,TRUE),1,1),"")</f>
        <v/>
      </c>
      <c r="BP436" s="10">
        <f>IF((ROW()-6)&lt;=$Q$3,INDEX(LINEST(AH377:AH436,AI377:AT436,TRUE,TRUE),3,1),"")</f>
        <v/>
      </c>
      <c r="BR436" s="9">
        <f>IF(AND((ROW()-6)&lt;=$Q$3,ISNUMBER(BC435)),BC435/$Q$4+BD435*AI436+BE435*AJ436+BF435*AK436+BG435*AL436+BH435*AM436+BI435*AN436+BJ435*AO436+BK435*AP436+BL435*AQ436+BM435*AR436+BN435*AS436+BO435*AT436,"")</f>
        <v/>
      </c>
      <c r="BS436">
        <f>IF(ISNUMBER(BR436),AVERAGE(AH376:AH435),"")</f>
        <v/>
      </c>
      <c r="BT436">
        <f>IF(ISNUMBER(BR436),(AH436-BR436)^2,"")</f>
        <v/>
      </c>
      <c r="BU436">
        <f>IF(ISNUMBER(BR436),AH436^2,"")</f>
        <v/>
      </c>
      <c r="BV436">
        <f>IF(ISNUMBER(BR436),(AH436-BS436)^2,"")</f>
        <v/>
      </c>
    </row>
    <row r="437">
      <c r="O437">
        <f>IF($R437="","",CHOOSE($Q$2,YEAR(R437)*12+MONTH(R437),INT((R437-2)/7),YEAR(R437)*4+ROUNDUP(MONTH(R437)/3)))</f>
        <v/>
      </c>
      <c r="P437">
        <f>IF($R437="","",IF($R438="",1,IF(O437&lt;&gt;O438,1,0)))</f>
        <v/>
      </c>
      <c r="Q437">
        <f>IF(P437=1,SUM($P$7:P437),"")</f>
        <v/>
      </c>
      <c r="R437">
        <f>IF($A437="","",IF(ISNUMBER($A437),$A437,IFERROR(DATEVALUE($A437),NA())))</f>
        <v/>
      </c>
      <c r="S437" s="7">
        <f>IFERROR(INDEX($R$7:$R$60000,MATCH(ROW()-6,$Q$7:$Q$60000,0)),"")</f>
        <v/>
      </c>
      <c r="T437">
        <f>IFERROR(INDEX($B$7:$B$60000,MATCH(ROW()-6,$Q$7:$Q$60000,0)),"")</f>
        <v/>
      </c>
      <c r="U437">
        <f>IFERROR(INDEX($C$7:$C$60000,MATCH(ROW()-6,$Q$7:$Q$60000,0)),"")</f>
        <v/>
      </c>
      <c r="V437">
        <f>IFERROR(INDEX($D$7:$D$60000,MATCH(ROW()-6,$Q$7:$Q$60000,0)),"")</f>
        <v/>
      </c>
      <c r="W437">
        <f>IFERROR(INDEX($E$7:$E$60000,MATCH(ROW()-6,$Q$7:$Q$60000,0)),"")</f>
        <v/>
      </c>
      <c r="X437">
        <f>IFERROR(INDEX($F$7:$F$60000,MATCH(ROW()-6,$Q$7:$Q$60000,0)),"")</f>
        <v/>
      </c>
      <c r="Y437">
        <f>IFERROR(INDEX($G$7:$G$60000,MATCH(ROW()-6,$Q$7:$Q$60000,0)),"")</f>
        <v/>
      </c>
      <c r="Z437">
        <f>IFERROR(INDEX($H$7:$H$60000,MATCH(ROW()-6,$Q$7:$Q$60000,0)),"")</f>
        <v/>
      </c>
      <c r="AA437">
        <f>IFERROR(INDEX($I$7:$I$60000,MATCH(ROW()-6,$Q$7:$Q$60000,0)),"")</f>
        <v/>
      </c>
      <c r="AB437">
        <f>IFERROR(INDEX($J$7:$J$60000,MATCH(ROW()-6,$Q$7:$Q$60000,0)),"")</f>
        <v/>
      </c>
      <c r="AC437">
        <f>IFERROR(INDEX($K$7:$K$60000,MATCH(ROW()-6,$Q$7:$Q$60000,0)),"")</f>
        <v/>
      </c>
      <c r="AD437">
        <f>IFERROR(INDEX($L$7:$L$60000,MATCH(ROW()-6,$Q$7:$Q$60000,0)),"")</f>
        <v/>
      </c>
      <c r="AE437">
        <f>IFERROR(INDEX($M$7:$M$60000,MATCH(ROW()-6,$Q$7:$Q$60000,0)),"")</f>
        <v/>
      </c>
      <c r="AF437">
        <f>IFERROR(INDEX($N$7:$N$60000,MATCH(ROW()-6,$Q$7:$Q$60000,0)),"")</f>
        <v/>
      </c>
      <c r="AH437" s="9">
        <f>IF(OR($S437="",$S436=""),"",LN($T437/$T436))</f>
        <v/>
      </c>
      <c r="AI437" s="9">
        <f>IF(OR($S437="",$S436=""),"",$C$2*LN(U437/U436))</f>
        <v/>
      </c>
      <c r="AJ437" s="9">
        <f>IF(OR($S437="",$S436=""),"",$D$2*(V437-V436))</f>
        <v/>
      </c>
      <c r="AK437" s="9">
        <f>IF(OR($S437="",$S436=""),"",$E$2*(W437-W436))</f>
        <v/>
      </c>
      <c r="AL437" s="9">
        <f>IF(OR($S437="",$S436=""),"",$F$2*LN(X437/X436))</f>
        <v/>
      </c>
      <c r="AM437" s="9">
        <f>IF(OR($S437="",$S436=""),"",$G$2*(Y437-Y436))</f>
        <v/>
      </c>
      <c r="AN437" s="9">
        <f>IF(OR($S437="",$S436=""),"",$H$2*LN(Z437/Z436))</f>
        <v/>
      </c>
      <c r="AO437" s="9">
        <f>IF(OR($S437="",$S436=""),"",$I$2*(AA437-AA436))</f>
        <v/>
      </c>
      <c r="AP437" s="9">
        <f>IF(OR($S437="",$S436=""),"",$J$2*LN(AB437/AB436))</f>
        <v/>
      </c>
      <c r="AQ437" s="9">
        <f>IF(OR($S437="",$S436=""),"",$K$2*(AC437-AC436))</f>
        <v/>
      </c>
      <c r="AR437" s="9">
        <f>IF(OR($S437="",$S436=""),"",$L$2*LN(AD437/AD436))</f>
        <v/>
      </c>
      <c r="AS437" s="9">
        <f>IF(OR($S437="",$S436=""),"",$M$2*LN(AE437/AE436))</f>
        <v/>
      </c>
      <c r="AT437" s="9">
        <f>IF(OR($S437="",$S436=""),"",$N$2*LN(AF437/AF436))</f>
        <v/>
      </c>
      <c r="AV437" s="9">
        <f>IF($AH437="","",$AY$16+$AY$4*AI437+$AY$5*AJ437+$AY$6*AK437+$AY$7*AL437+$AY$8*AM437+$AY$9*AN437+$AY$10*AO437+$AY$11*AP437+$AY$12*AQ437+$AY$13*AR437+$AY$14*AS437+$AY$15*AT437)</f>
        <v/>
      </c>
      <c r="BC437" s="10">
        <f>IF((ROW()-6)&lt;=$Q$3,INDEX(LINEST(AH378:AH437,AI378:AT437,TRUE,TRUE),1,13)*$Q$4,"")</f>
        <v/>
      </c>
      <c r="BD437" s="9">
        <f>IF((ROW()-6)&lt;=$Q$3,INDEX(LINEST(AH378:AH437,AI378:AT437,TRUE,TRUE),1,12),"")</f>
        <v/>
      </c>
      <c r="BE437" s="9">
        <f>IF((ROW()-6)&lt;=$Q$3,INDEX(LINEST(AH378:AH437,AI378:AT437,TRUE,TRUE),1,11),"")</f>
        <v/>
      </c>
      <c r="BF437" s="9">
        <f>IF((ROW()-6)&lt;=$Q$3,INDEX(LINEST(AH378:AH437,AI378:AT437,TRUE,TRUE),1,10),"")</f>
        <v/>
      </c>
      <c r="BG437" s="9">
        <f>IF((ROW()-6)&lt;=$Q$3,INDEX(LINEST(AH378:AH437,AI378:AT437,TRUE,TRUE),1,9),"")</f>
        <v/>
      </c>
      <c r="BH437" s="9">
        <f>IF((ROW()-6)&lt;=$Q$3,INDEX(LINEST(AH378:AH437,AI378:AT437,TRUE,TRUE),1,8),"")</f>
        <v/>
      </c>
      <c r="BI437" s="9">
        <f>IF((ROW()-6)&lt;=$Q$3,INDEX(LINEST(AH378:AH437,AI378:AT437,TRUE,TRUE),1,7),"")</f>
        <v/>
      </c>
      <c r="BJ437" s="9">
        <f>IF((ROW()-6)&lt;=$Q$3,INDEX(LINEST(AH378:AH437,AI378:AT437,TRUE,TRUE),1,6),"")</f>
        <v/>
      </c>
      <c r="BK437" s="9">
        <f>IF((ROW()-6)&lt;=$Q$3,INDEX(LINEST(AH378:AH437,AI378:AT437,TRUE,TRUE),1,5),"")</f>
        <v/>
      </c>
      <c r="BL437" s="9">
        <f>IF((ROW()-6)&lt;=$Q$3,INDEX(LINEST(AH378:AH437,AI378:AT437,TRUE,TRUE),1,4),"")</f>
        <v/>
      </c>
      <c r="BM437" s="9">
        <f>IF((ROW()-6)&lt;=$Q$3,INDEX(LINEST(AH378:AH437,AI378:AT437,TRUE,TRUE),1,3),"")</f>
        <v/>
      </c>
      <c r="BN437" s="9">
        <f>IF((ROW()-6)&lt;=$Q$3,INDEX(LINEST(AH378:AH437,AI378:AT437,TRUE,TRUE),1,2),"")</f>
        <v/>
      </c>
      <c r="BO437" s="9">
        <f>IF((ROW()-6)&lt;=$Q$3,INDEX(LINEST(AH378:AH437,AI378:AT437,TRUE,TRUE),1,1),"")</f>
        <v/>
      </c>
      <c r="BP437" s="10">
        <f>IF((ROW()-6)&lt;=$Q$3,INDEX(LINEST(AH378:AH437,AI378:AT437,TRUE,TRUE),3,1),"")</f>
        <v/>
      </c>
      <c r="BR437" s="9">
        <f>IF(AND((ROW()-6)&lt;=$Q$3,ISNUMBER(BC436)),BC436/$Q$4+BD436*AI437+BE436*AJ437+BF436*AK437+BG436*AL437+BH436*AM437+BI436*AN437+BJ436*AO437+BK436*AP437+BL436*AQ437+BM436*AR437+BN436*AS437+BO436*AT437,"")</f>
        <v/>
      </c>
      <c r="BS437">
        <f>IF(ISNUMBER(BR437),AVERAGE(AH377:AH436),"")</f>
        <v/>
      </c>
      <c r="BT437">
        <f>IF(ISNUMBER(BR437),(AH437-BR437)^2,"")</f>
        <v/>
      </c>
      <c r="BU437">
        <f>IF(ISNUMBER(BR437),AH437^2,"")</f>
        <v/>
      </c>
      <c r="BV437">
        <f>IF(ISNUMBER(BR437),(AH437-BS437)^2,"")</f>
        <v/>
      </c>
    </row>
    <row r="438">
      <c r="O438">
        <f>IF($R438="","",CHOOSE($Q$2,YEAR(R438)*12+MONTH(R438),INT((R438-2)/7),YEAR(R438)*4+ROUNDUP(MONTH(R438)/3)))</f>
        <v/>
      </c>
      <c r="P438">
        <f>IF($R438="","",IF($R439="",1,IF(O438&lt;&gt;O439,1,0)))</f>
        <v/>
      </c>
      <c r="Q438">
        <f>IF(P438=1,SUM($P$7:P438),"")</f>
        <v/>
      </c>
      <c r="R438">
        <f>IF($A438="","",IF(ISNUMBER($A438),$A438,IFERROR(DATEVALUE($A438),NA())))</f>
        <v/>
      </c>
      <c r="S438" s="7">
        <f>IFERROR(INDEX($R$7:$R$60000,MATCH(ROW()-6,$Q$7:$Q$60000,0)),"")</f>
        <v/>
      </c>
      <c r="T438">
        <f>IFERROR(INDEX($B$7:$B$60000,MATCH(ROW()-6,$Q$7:$Q$60000,0)),"")</f>
        <v/>
      </c>
      <c r="U438">
        <f>IFERROR(INDEX($C$7:$C$60000,MATCH(ROW()-6,$Q$7:$Q$60000,0)),"")</f>
        <v/>
      </c>
      <c r="V438">
        <f>IFERROR(INDEX($D$7:$D$60000,MATCH(ROW()-6,$Q$7:$Q$60000,0)),"")</f>
        <v/>
      </c>
      <c r="W438">
        <f>IFERROR(INDEX($E$7:$E$60000,MATCH(ROW()-6,$Q$7:$Q$60000,0)),"")</f>
        <v/>
      </c>
      <c r="X438">
        <f>IFERROR(INDEX($F$7:$F$60000,MATCH(ROW()-6,$Q$7:$Q$60000,0)),"")</f>
        <v/>
      </c>
      <c r="Y438">
        <f>IFERROR(INDEX($G$7:$G$60000,MATCH(ROW()-6,$Q$7:$Q$60000,0)),"")</f>
        <v/>
      </c>
      <c r="Z438">
        <f>IFERROR(INDEX($H$7:$H$60000,MATCH(ROW()-6,$Q$7:$Q$60000,0)),"")</f>
        <v/>
      </c>
      <c r="AA438">
        <f>IFERROR(INDEX($I$7:$I$60000,MATCH(ROW()-6,$Q$7:$Q$60000,0)),"")</f>
        <v/>
      </c>
      <c r="AB438">
        <f>IFERROR(INDEX($J$7:$J$60000,MATCH(ROW()-6,$Q$7:$Q$60000,0)),"")</f>
        <v/>
      </c>
      <c r="AC438">
        <f>IFERROR(INDEX($K$7:$K$60000,MATCH(ROW()-6,$Q$7:$Q$60000,0)),"")</f>
        <v/>
      </c>
      <c r="AD438">
        <f>IFERROR(INDEX($L$7:$L$60000,MATCH(ROW()-6,$Q$7:$Q$60000,0)),"")</f>
        <v/>
      </c>
      <c r="AE438">
        <f>IFERROR(INDEX($M$7:$M$60000,MATCH(ROW()-6,$Q$7:$Q$60000,0)),"")</f>
        <v/>
      </c>
      <c r="AF438">
        <f>IFERROR(INDEX($N$7:$N$60000,MATCH(ROW()-6,$Q$7:$Q$60000,0)),"")</f>
        <v/>
      </c>
      <c r="AH438" s="9">
        <f>IF(OR($S438="",$S437=""),"",LN($T438/$T437))</f>
        <v/>
      </c>
      <c r="AI438" s="9">
        <f>IF(OR($S438="",$S437=""),"",$C$2*LN(U438/U437))</f>
        <v/>
      </c>
      <c r="AJ438" s="9">
        <f>IF(OR($S438="",$S437=""),"",$D$2*(V438-V437))</f>
        <v/>
      </c>
      <c r="AK438" s="9">
        <f>IF(OR($S438="",$S437=""),"",$E$2*(W438-W437))</f>
        <v/>
      </c>
      <c r="AL438" s="9">
        <f>IF(OR($S438="",$S437=""),"",$F$2*LN(X438/X437))</f>
        <v/>
      </c>
      <c r="AM438" s="9">
        <f>IF(OR($S438="",$S437=""),"",$G$2*(Y438-Y437))</f>
        <v/>
      </c>
      <c r="AN438" s="9">
        <f>IF(OR($S438="",$S437=""),"",$H$2*LN(Z438/Z437))</f>
        <v/>
      </c>
      <c r="AO438" s="9">
        <f>IF(OR($S438="",$S437=""),"",$I$2*(AA438-AA437))</f>
        <v/>
      </c>
      <c r="AP438" s="9">
        <f>IF(OR($S438="",$S437=""),"",$J$2*LN(AB438/AB437))</f>
        <v/>
      </c>
      <c r="AQ438" s="9">
        <f>IF(OR($S438="",$S437=""),"",$K$2*(AC438-AC437))</f>
        <v/>
      </c>
      <c r="AR438" s="9">
        <f>IF(OR($S438="",$S437=""),"",$L$2*LN(AD438/AD437))</f>
        <v/>
      </c>
      <c r="AS438" s="9">
        <f>IF(OR($S438="",$S437=""),"",$M$2*LN(AE438/AE437))</f>
        <v/>
      </c>
      <c r="AT438" s="9">
        <f>IF(OR($S438="",$S437=""),"",$N$2*LN(AF438/AF437))</f>
        <v/>
      </c>
      <c r="AV438" s="9">
        <f>IF($AH438="","",$AY$16+$AY$4*AI438+$AY$5*AJ438+$AY$6*AK438+$AY$7*AL438+$AY$8*AM438+$AY$9*AN438+$AY$10*AO438+$AY$11*AP438+$AY$12*AQ438+$AY$13*AR438+$AY$14*AS438+$AY$15*AT438)</f>
        <v/>
      </c>
      <c r="BC438" s="10">
        <f>IF((ROW()-6)&lt;=$Q$3,INDEX(LINEST(AH379:AH438,AI379:AT438,TRUE,TRUE),1,13)*$Q$4,"")</f>
        <v/>
      </c>
      <c r="BD438" s="9">
        <f>IF((ROW()-6)&lt;=$Q$3,INDEX(LINEST(AH379:AH438,AI379:AT438,TRUE,TRUE),1,12),"")</f>
        <v/>
      </c>
      <c r="BE438" s="9">
        <f>IF((ROW()-6)&lt;=$Q$3,INDEX(LINEST(AH379:AH438,AI379:AT438,TRUE,TRUE),1,11),"")</f>
        <v/>
      </c>
      <c r="BF438" s="9">
        <f>IF((ROW()-6)&lt;=$Q$3,INDEX(LINEST(AH379:AH438,AI379:AT438,TRUE,TRUE),1,10),"")</f>
        <v/>
      </c>
      <c r="BG438" s="9">
        <f>IF((ROW()-6)&lt;=$Q$3,INDEX(LINEST(AH379:AH438,AI379:AT438,TRUE,TRUE),1,9),"")</f>
        <v/>
      </c>
      <c r="BH438" s="9">
        <f>IF((ROW()-6)&lt;=$Q$3,INDEX(LINEST(AH379:AH438,AI379:AT438,TRUE,TRUE),1,8),"")</f>
        <v/>
      </c>
      <c r="BI438" s="9">
        <f>IF((ROW()-6)&lt;=$Q$3,INDEX(LINEST(AH379:AH438,AI379:AT438,TRUE,TRUE),1,7),"")</f>
        <v/>
      </c>
      <c r="BJ438" s="9">
        <f>IF((ROW()-6)&lt;=$Q$3,INDEX(LINEST(AH379:AH438,AI379:AT438,TRUE,TRUE),1,6),"")</f>
        <v/>
      </c>
      <c r="BK438" s="9">
        <f>IF((ROW()-6)&lt;=$Q$3,INDEX(LINEST(AH379:AH438,AI379:AT438,TRUE,TRUE),1,5),"")</f>
        <v/>
      </c>
      <c r="BL438" s="9">
        <f>IF((ROW()-6)&lt;=$Q$3,INDEX(LINEST(AH379:AH438,AI379:AT438,TRUE,TRUE),1,4),"")</f>
        <v/>
      </c>
      <c r="BM438" s="9">
        <f>IF((ROW()-6)&lt;=$Q$3,INDEX(LINEST(AH379:AH438,AI379:AT438,TRUE,TRUE),1,3),"")</f>
        <v/>
      </c>
      <c r="BN438" s="9">
        <f>IF((ROW()-6)&lt;=$Q$3,INDEX(LINEST(AH379:AH438,AI379:AT438,TRUE,TRUE),1,2),"")</f>
        <v/>
      </c>
      <c r="BO438" s="9">
        <f>IF((ROW()-6)&lt;=$Q$3,INDEX(LINEST(AH379:AH438,AI379:AT438,TRUE,TRUE),1,1),"")</f>
        <v/>
      </c>
      <c r="BP438" s="10">
        <f>IF((ROW()-6)&lt;=$Q$3,INDEX(LINEST(AH379:AH438,AI379:AT438,TRUE,TRUE),3,1),"")</f>
        <v/>
      </c>
      <c r="BR438" s="9">
        <f>IF(AND((ROW()-6)&lt;=$Q$3,ISNUMBER(BC437)),BC437/$Q$4+BD437*AI438+BE437*AJ438+BF437*AK438+BG437*AL438+BH437*AM438+BI437*AN438+BJ437*AO438+BK437*AP438+BL437*AQ438+BM437*AR438+BN437*AS438+BO437*AT438,"")</f>
        <v/>
      </c>
      <c r="BS438">
        <f>IF(ISNUMBER(BR438),AVERAGE(AH378:AH437),"")</f>
        <v/>
      </c>
      <c r="BT438">
        <f>IF(ISNUMBER(BR438),(AH438-BR438)^2,"")</f>
        <v/>
      </c>
      <c r="BU438">
        <f>IF(ISNUMBER(BR438),AH438^2,"")</f>
        <v/>
      </c>
      <c r="BV438">
        <f>IF(ISNUMBER(BR438),(AH438-BS438)^2,"")</f>
        <v/>
      </c>
    </row>
    <row r="439">
      <c r="O439">
        <f>IF($R439="","",CHOOSE($Q$2,YEAR(R439)*12+MONTH(R439),INT((R439-2)/7),YEAR(R439)*4+ROUNDUP(MONTH(R439)/3)))</f>
        <v/>
      </c>
      <c r="P439">
        <f>IF($R439="","",IF($R440="",1,IF(O439&lt;&gt;O440,1,0)))</f>
        <v/>
      </c>
      <c r="Q439">
        <f>IF(P439=1,SUM($P$7:P439),"")</f>
        <v/>
      </c>
      <c r="R439">
        <f>IF($A439="","",IF(ISNUMBER($A439),$A439,IFERROR(DATEVALUE($A439),NA())))</f>
        <v/>
      </c>
      <c r="S439" s="7">
        <f>IFERROR(INDEX($R$7:$R$60000,MATCH(ROW()-6,$Q$7:$Q$60000,0)),"")</f>
        <v/>
      </c>
      <c r="T439">
        <f>IFERROR(INDEX($B$7:$B$60000,MATCH(ROW()-6,$Q$7:$Q$60000,0)),"")</f>
        <v/>
      </c>
      <c r="U439">
        <f>IFERROR(INDEX($C$7:$C$60000,MATCH(ROW()-6,$Q$7:$Q$60000,0)),"")</f>
        <v/>
      </c>
      <c r="V439">
        <f>IFERROR(INDEX($D$7:$D$60000,MATCH(ROW()-6,$Q$7:$Q$60000,0)),"")</f>
        <v/>
      </c>
      <c r="W439">
        <f>IFERROR(INDEX($E$7:$E$60000,MATCH(ROW()-6,$Q$7:$Q$60000,0)),"")</f>
        <v/>
      </c>
      <c r="X439">
        <f>IFERROR(INDEX($F$7:$F$60000,MATCH(ROW()-6,$Q$7:$Q$60000,0)),"")</f>
        <v/>
      </c>
      <c r="Y439">
        <f>IFERROR(INDEX($G$7:$G$60000,MATCH(ROW()-6,$Q$7:$Q$60000,0)),"")</f>
        <v/>
      </c>
      <c r="Z439">
        <f>IFERROR(INDEX($H$7:$H$60000,MATCH(ROW()-6,$Q$7:$Q$60000,0)),"")</f>
        <v/>
      </c>
      <c r="AA439">
        <f>IFERROR(INDEX($I$7:$I$60000,MATCH(ROW()-6,$Q$7:$Q$60000,0)),"")</f>
        <v/>
      </c>
      <c r="AB439">
        <f>IFERROR(INDEX($J$7:$J$60000,MATCH(ROW()-6,$Q$7:$Q$60000,0)),"")</f>
        <v/>
      </c>
      <c r="AC439">
        <f>IFERROR(INDEX($K$7:$K$60000,MATCH(ROW()-6,$Q$7:$Q$60000,0)),"")</f>
        <v/>
      </c>
      <c r="AD439">
        <f>IFERROR(INDEX($L$7:$L$60000,MATCH(ROW()-6,$Q$7:$Q$60000,0)),"")</f>
        <v/>
      </c>
      <c r="AE439">
        <f>IFERROR(INDEX($M$7:$M$60000,MATCH(ROW()-6,$Q$7:$Q$60000,0)),"")</f>
        <v/>
      </c>
      <c r="AF439">
        <f>IFERROR(INDEX($N$7:$N$60000,MATCH(ROW()-6,$Q$7:$Q$60000,0)),"")</f>
        <v/>
      </c>
      <c r="AH439" s="9">
        <f>IF(OR($S439="",$S438=""),"",LN($T439/$T438))</f>
        <v/>
      </c>
      <c r="AI439" s="9">
        <f>IF(OR($S439="",$S438=""),"",$C$2*LN(U439/U438))</f>
        <v/>
      </c>
      <c r="AJ439" s="9">
        <f>IF(OR($S439="",$S438=""),"",$D$2*(V439-V438))</f>
        <v/>
      </c>
      <c r="AK439" s="9">
        <f>IF(OR($S439="",$S438=""),"",$E$2*(W439-W438))</f>
        <v/>
      </c>
      <c r="AL439" s="9">
        <f>IF(OR($S439="",$S438=""),"",$F$2*LN(X439/X438))</f>
        <v/>
      </c>
      <c r="AM439" s="9">
        <f>IF(OR($S439="",$S438=""),"",$G$2*(Y439-Y438))</f>
        <v/>
      </c>
      <c r="AN439" s="9">
        <f>IF(OR($S439="",$S438=""),"",$H$2*LN(Z439/Z438))</f>
        <v/>
      </c>
      <c r="AO439" s="9">
        <f>IF(OR($S439="",$S438=""),"",$I$2*(AA439-AA438))</f>
        <v/>
      </c>
      <c r="AP439" s="9">
        <f>IF(OR($S439="",$S438=""),"",$J$2*LN(AB439/AB438))</f>
        <v/>
      </c>
      <c r="AQ439" s="9">
        <f>IF(OR($S439="",$S438=""),"",$K$2*(AC439-AC438))</f>
        <v/>
      </c>
      <c r="AR439" s="9">
        <f>IF(OR($S439="",$S438=""),"",$L$2*LN(AD439/AD438))</f>
        <v/>
      </c>
      <c r="AS439" s="9">
        <f>IF(OR($S439="",$S438=""),"",$M$2*LN(AE439/AE438))</f>
        <v/>
      </c>
      <c r="AT439" s="9">
        <f>IF(OR($S439="",$S438=""),"",$N$2*LN(AF439/AF438))</f>
        <v/>
      </c>
      <c r="AV439" s="9">
        <f>IF($AH439="","",$AY$16+$AY$4*AI439+$AY$5*AJ439+$AY$6*AK439+$AY$7*AL439+$AY$8*AM439+$AY$9*AN439+$AY$10*AO439+$AY$11*AP439+$AY$12*AQ439+$AY$13*AR439+$AY$14*AS439+$AY$15*AT439)</f>
        <v/>
      </c>
      <c r="BC439" s="10">
        <f>IF((ROW()-6)&lt;=$Q$3,INDEX(LINEST(AH380:AH439,AI380:AT439,TRUE,TRUE),1,13)*$Q$4,"")</f>
        <v/>
      </c>
      <c r="BD439" s="9">
        <f>IF((ROW()-6)&lt;=$Q$3,INDEX(LINEST(AH380:AH439,AI380:AT439,TRUE,TRUE),1,12),"")</f>
        <v/>
      </c>
      <c r="BE439" s="9">
        <f>IF((ROW()-6)&lt;=$Q$3,INDEX(LINEST(AH380:AH439,AI380:AT439,TRUE,TRUE),1,11),"")</f>
        <v/>
      </c>
      <c r="BF439" s="9">
        <f>IF((ROW()-6)&lt;=$Q$3,INDEX(LINEST(AH380:AH439,AI380:AT439,TRUE,TRUE),1,10),"")</f>
        <v/>
      </c>
      <c r="BG439" s="9">
        <f>IF((ROW()-6)&lt;=$Q$3,INDEX(LINEST(AH380:AH439,AI380:AT439,TRUE,TRUE),1,9),"")</f>
        <v/>
      </c>
      <c r="BH439" s="9">
        <f>IF((ROW()-6)&lt;=$Q$3,INDEX(LINEST(AH380:AH439,AI380:AT439,TRUE,TRUE),1,8),"")</f>
        <v/>
      </c>
      <c r="BI439" s="9">
        <f>IF((ROW()-6)&lt;=$Q$3,INDEX(LINEST(AH380:AH439,AI380:AT439,TRUE,TRUE),1,7),"")</f>
        <v/>
      </c>
      <c r="BJ439" s="9">
        <f>IF((ROW()-6)&lt;=$Q$3,INDEX(LINEST(AH380:AH439,AI380:AT439,TRUE,TRUE),1,6),"")</f>
        <v/>
      </c>
      <c r="BK439" s="9">
        <f>IF((ROW()-6)&lt;=$Q$3,INDEX(LINEST(AH380:AH439,AI380:AT439,TRUE,TRUE),1,5),"")</f>
        <v/>
      </c>
      <c r="BL439" s="9">
        <f>IF((ROW()-6)&lt;=$Q$3,INDEX(LINEST(AH380:AH439,AI380:AT439,TRUE,TRUE),1,4),"")</f>
        <v/>
      </c>
      <c r="BM439" s="9">
        <f>IF((ROW()-6)&lt;=$Q$3,INDEX(LINEST(AH380:AH439,AI380:AT439,TRUE,TRUE),1,3),"")</f>
        <v/>
      </c>
      <c r="BN439" s="9">
        <f>IF((ROW()-6)&lt;=$Q$3,INDEX(LINEST(AH380:AH439,AI380:AT439,TRUE,TRUE),1,2),"")</f>
        <v/>
      </c>
      <c r="BO439" s="9">
        <f>IF((ROW()-6)&lt;=$Q$3,INDEX(LINEST(AH380:AH439,AI380:AT439,TRUE,TRUE),1,1),"")</f>
        <v/>
      </c>
      <c r="BP439" s="10">
        <f>IF((ROW()-6)&lt;=$Q$3,INDEX(LINEST(AH380:AH439,AI380:AT439,TRUE,TRUE),3,1),"")</f>
        <v/>
      </c>
      <c r="BR439" s="9">
        <f>IF(AND((ROW()-6)&lt;=$Q$3,ISNUMBER(BC438)),BC438/$Q$4+BD438*AI439+BE438*AJ439+BF438*AK439+BG438*AL439+BH438*AM439+BI438*AN439+BJ438*AO439+BK438*AP439+BL438*AQ439+BM438*AR439+BN438*AS439+BO438*AT439,"")</f>
        <v/>
      </c>
      <c r="BS439">
        <f>IF(ISNUMBER(BR439),AVERAGE(AH379:AH438),"")</f>
        <v/>
      </c>
      <c r="BT439">
        <f>IF(ISNUMBER(BR439),(AH439-BR439)^2,"")</f>
        <v/>
      </c>
      <c r="BU439">
        <f>IF(ISNUMBER(BR439),AH439^2,"")</f>
        <v/>
      </c>
      <c r="BV439">
        <f>IF(ISNUMBER(BR439),(AH439-BS439)^2,"")</f>
        <v/>
      </c>
    </row>
    <row r="440">
      <c r="O440">
        <f>IF($R440="","",CHOOSE($Q$2,YEAR(R440)*12+MONTH(R440),INT((R440-2)/7),YEAR(R440)*4+ROUNDUP(MONTH(R440)/3)))</f>
        <v/>
      </c>
      <c r="P440">
        <f>IF($R440="","",IF($R441="",1,IF(O440&lt;&gt;O441,1,0)))</f>
        <v/>
      </c>
      <c r="Q440">
        <f>IF(P440=1,SUM($P$7:P440),"")</f>
        <v/>
      </c>
      <c r="R440">
        <f>IF($A440="","",IF(ISNUMBER($A440),$A440,IFERROR(DATEVALUE($A440),NA())))</f>
        <v/>
      </c>
      <c r="S440" s="7">
        <f>IFERROR(INDEX($R$7:$R$60000,MATCH(ROW()-6,$Q$7:$Q$60000,0)),"")</f>
        <v/>
      </c>
      <c r="T440">
        <f>IFERROR(INDEX($B$7:$B$60000,MATCH(ROW()-6,$Q$7:$Q$60000,0)),"")</f>
        <v/>
      </c>
      <c r="U440">
        <f>IFERROR(INDEX($C$7:$C$60000,MATCH(ROW()-6,$Q$7:$Q$60000,0)),"")</f>
        <v/>
      </c>
      <c r="V440">
        <f>IFERROR(INDEX($D$7:$D$60000,MATCH(ROW()-6,$Q$7:$Q$60000,0)),"")</f>
        <v/>
      </c>
      <c r="W440">
        <f>IFERROR(INDEX($E$7:$E$60000,MATCH(ROW()-6,$Q$7:$Q$60000,0)),"")</f>
        <v/>
      </c>
      <c r="X440">
        <f>IFERROR(INDEX($F$7:$F$60000,MATCH(ROW()-6,$Q$7:$Q$60000,0)),"")</f>
        <v/>
      </c>
      <c r="Y440">
        <f>IFERROR(INDEX($G$7:$G$60000,MATCH(ROW()-6,$Q$7:$Q$60000,0)),"")</f>
        <v/>
      </c>
      <c r="Z440">
        <f>IFERROR(INDEX($H$7:$H$60000,MATCH(ROW()-6,$Q$7:$Q$60000,0)),"")</f>
        <v/>
      </c>
      <c r="AA440">
        <f>IFERROR(INDEX($I$7:$I$60000,MATCH(ROW()-6,$Q$7:$Q$60000,0)),"")</f>
        <v/>
      </c>
      <c r="AB440">
        <f>IFERROR(INDEX($J$7:$J$60000,MATCH(ROW()-6,$Q$7:$Q$60000,0)),"")</f>
        <v/>
      </c>
      <c r="AC440">
        <f>IFERROR(INDEX($K$7:$K$60000,MATCH(ROW()-6,$Q$7:$Q$60000,0)),"")</f>
        <v/>
      </c>
      <c r="AD440">
        <f>IFERROR(INDEX($L$7:$L$60000,MATCH(ROW()-6,$Q$7:$Q$60000,0)),"")</f>
        <v/>
      </c>
      <c r="AE440">
        <f>IFERROR(INDEX($M$7:$M$60000,MATCH(ROW()-6,$Q$7:$Q$60000,0)),"")</f>
        <v/>
      </c>
      <c r="AF440">
        <f>IFERROR(INDEX($N$7:$N$60000,MATCH(ROW()-6,$Q$7:$Q$60000,0)),"")</f>
        <v/>
      </c>
      <c r="AH440" s="9">
        <f>IF(OR($S440="",$S439=""),"",LN($T440/$T439))</f>
        <v/>
      </c>
      <c r="AI440" s="9">
        <f>IF(OR($S440="",$S439=""),"",$C$2*LN(U440/U439))</f>
        <v/>
      </c>
      <c r="AJ440" s="9">
        <f>IF(OR($S440="",$S439=""),"",$D$2*(V440-V439))</f>
        <v/>
      </c>
      <c r="AK440" s="9">
        <f>IF(OR($S440="",$S439=""),"",$E$2*(W440-W439))</f>
        <v/>
      </c>
      <c r="AL440" s="9">
        <f>IF(OR($S440="",$S439=""),"",$F$2*LN(X440/X439))</f>
        <v/>
      </c>
      <c r="AM440" s="9">
        <f>IF(OR($S440="",$S439=""),"",$G$2*(Y440-Y439))</f>
        <v/>
      </c>
      <c r="AN440" s="9">
        <f>IF(OR($S440="",$S439=""),"",$H$2*LN(Z440/Z439))</f>
        <v/>
      </c>
      <c r="AO440" s="9">
        <f>IF(OR($S440="",$S439=""),"",$I$2*(AA440-AA439))</f>
        <v/>
      </c>
      <c r="AP440" s="9">
        <f>IF(OR($S440="",$S439=""),"",$J$2*LN(AB440/AB439))</f>
        <v/>
      </c>
      <c r="AQ440" s="9">
        <f>IF(OR($S440="",$S439=""),"",$K$2*(AC440-AC439))</f>
        <v/>
      </c>
      <c r="AR440" s="9">
        <f>IF(OR($S440="",$S439=""),"",$L$2*LN(AD440/AD439))</f>
        <v/>
      </c>
      <c r="AS440" s="9">
        <f>IF(OR($S440="",$S439=""),"",$M$2*LN(AE440/AE439))</f>
        <v/>
      </c>
      <c r="AT440" s="9">
        <f>IF(OR($S440="",$S439=""),"",$N$2*LN(AF440/AF439))</f>
        <v/>
      </c>
      <c r="AV440" s="9">
        <f>IF($AH440="","",$AY$16+$AY$4*AI440+$AY$5*AJ440+$AY$6*AK440+$AY$7*AL440+$AY$8*AM440+$AY$9*AN440+$AY$10*AO440+$AY$11*AP440+$AY$12*AQ440+$AY$13*AR440+$AY$14*AS440+$AY$15*AT440)</f>
        <v/>
      </c>
      <c r="BC440" s="10">
        <f>IF((ROW()-6)&lt;=$Q$3,INDEX(LINEST(AH381:AH440,AI381:AT440,TRUE,TRUE),1,13)*$Q$4,"")</f>
        <v/>
      </c>
      <c r="BD440" s="9">
        <f>IF((ROW()-6)&lt;=$Q$3,INDEX(LINEST(AH381:AH440,AI381:AT440,TRUE,TRUE),1,12),"")</f>
        <v/>
      </c>
      <c r="BE440" s="9">
        <f>IF((ROW()-6)&lt;=$Q$3,INDEX(LINEST(AH381:AH440,AI381:AT440,TRUE,TRUE),1,11),"")</f>
        <v/>
      </c>
      <c r="BF440" s="9">
        <f>IF((ROW()-6)&lt;=$Q$3,INDEX(LINEST(AH381:AH440,AI381:AT440,TRUE,TRUE),1,10),"")</f>
        <v/>
      </c>
      <c r="BG440" s="9">
        <f>IF((ROW()-6)&lt;=$Q$3,INDEX(LINEST(AH381:AH440,AI381:AT440,TRUE,TRUE),1,9),"")</f>
        <v/>
      </c>
      <c r="BH440" s="9">
        <f>IF((ROW()-6)&lt;=$Q$3,INDEX(LINEST(AH381:AH440,AI381:AT440,TRUE,TRUE),1,8),"")</f>
        <v/>
      </c>
      <c r="BI440" s="9">
        <f>IF((ROW()-6)&lt;=$Q$3,INDEX(LINEST(AH381:AH440,AI381:AT440,TRUE,TRUE),1,7),"")</f>
        <v/>
      </c>
      <c r="BJ440" s="9">
        <f>IF((ROW()-6)&lt;=$Q$3,INDEX(LINEST(AH381:AH440,AI381:AT440,TRUE,TRUE),1,6),"")</f>
        <v/>
      </c>
      <c r="BK440" s="9">
        <f>IF((ROW()-6)&lt;=$Q$3,INDEX(LINEST(AH381:AH440,AI381:AT440,TRUE,TRUE),1,5),"")</f>
        <v/>
      </c>
      <c r="BL440" s="9">
        <f>IF((ROW()-6)&lt;=$Q$3,INDEX(LINEST(AH381:AH440,AI381:AT440,TRUE,TRUE),1,4),"")</f>
        <v/>
      </c>
      <c r="BM440" s="9">
        <f>IF((ROW()-6)&lt;=$Q$3,INDEX(LINEST(AH381:AH440,AI381:AT440,TRUE,TRUE),1,3),"")</f>
        <v/>
      </c>
      <c r="BN440" s="9">
        <f>IF((ROW()-6)&lt;=$Q$3,INDEX(LINEST(AH381:AH440,AI381:AT440,TRUE,TRUE),1,2),"")</f>
        <v/>
      </c>
      <c r="BO440" s="9">
        <f>IF((ROW()-6)&lt;=$Q$3,INDEX(LINEST(AH381:AH440,AI381:AT440,TRUE,TRUE),1,1),"")</f>
        <v/>
      </c>
      <c r="BP440" s="10">
        <f>IF((ROW()-6)&lt;=$Q$3,INDEX(LINEST(AH381:AH440,AI381:AT440,TRUE,TRUE),3,1),"")</f>
        <v/>
      </c>
      <c r="BR440" s="9">
        <f>IF(AND((ROW()-6)&lt;=$Q$3,ISNUMBER(BC439)),BC439/$Q$4+BD439*AI440+BE439*AJ440+BF439*AK440+BG439*AL440+BH439*AM440+BI439*AN440+BJ439*AO440+BK439*AP440+BL439*AQ440+BM439*AR440+BN439*AS440+BO439*AT440,"")</f>
        <v/>
      </c>
      <c r="BS440">
        <f>IF(ISNUMBER(BR440),AVERAGE(AH380:AH439),"")</f>
        <v/>
      </c>
      <c r="BT440">
        <f>IF(ISNUMBER(BR440),(AH440-BR440)^2,"")</f>
        <v/>
      </c>
      <c r="BU440">
        <f>IF(ISNUMBER(BR440),AH440^2,"")</f>
        <v/>
      </c>
      <c r="BV440">
        <f>IF(ISNUMBER(BR440),(AH440-BS440)^2,"")</f>
        <v/>
      </c>
    </row>
    <row r="441">
      <c r="O441">
        <f>IF($R441="","",CHOOSE($Q$2,YEAR(R441)*12+MONTH(R441),INT((R441-2)/7),YEAR(R441)*4+ROUNDUP(MONTH(R441)/3)))</f>
        <v/>
      </c>
      <c r="P441">
        <f>IF($R441="","",IF($R442="",1,IF(O441&lt;&gt;O442,1,0)))</f>
        <v/>
      </c>
      <c r="Q441">
        <f>IF(P441=1,SUM($P$7:P441),"")</f>
        <v/>
      </c>
      <c r="R441">
        <f>IF($A441="","",IF(ISNUMBER($A441),$A441,IFERROR(DATEVALUE($A441),NA())))</f>
        <v/>
      </c>
      <c r="S441" s="7">
        <f>IFERROR(INDEX($R$7:$R$60000,MATCH(ROW()-6,$Q$7:$Q$60000,0)),"")</f>
        <v/>
      </c>
      <c r="T441">
        <f>IFERROR(INDEX($B$7:$B$60000,MATCH(ROW()-6,$Q$7:$Q$60000,0)),"")</f>
        <v/>
      </c>
      <c r="U441">
        <f>IFERROR(INDEX($C$7:$C$60000,MATCH(ROW()-6,$Q$7:$Q$60000,0)),"")</f>
        <v/>
      </c>
      <c r="V441">
        <f>IFERROR(INDEX($D$7:$D$60000,MATCH(ROW()-6,$Q$7:$Q$60000,0)),"")</f>
        <v/>
      </c>
      <c r="W441">
        <f>IFERROR(INDEX($E$7:$E$60000,MATCH(ROW()-6,$Q$7:$Q$60000,0)),"")</f>
        <v/>
      </c>
      <c r="X441">
        <f>IFERROR(INDEX($F$7:$F$60000,MATCH(ROW()-6,$Q$7:$Q$60000,0)),"")</f>
        <v/>
      </c>
      <c r="Y441">
        <f>IFERROR(INDEX($G$7:$G$60000,MATCH(ROW()-6,$Q$7:$Q$60000,0)),"")</f>
        <v/>
      </c>
      <c r="Z441">
        <f>IFERROR(INDEX($H$7:$H$60000,MATCH(ROW()-6,$Q$7:$Q$60000,0)),"")</f>
        <v/>
      </c>
      <c r="AA441">
        <f>IFERROR(INDEX($I$7:$I$60000,MATCH(ROW()-6,$Q$7:$Q$60000,0)),"")</f>
        <v/>
      </c>
      <c r="AB441">
        <f>IFERROR(INDEX($J$7:$J$60000,MATCH(ROW()-6,$Q$7:$Q$60000,0)),"")</f>
        <v/>
      </c>
      <c r="AC441">
        <f>IFERROR(INDEX($K$7:$K$60000,MATCH(ROW()-6,$Q$7:$Q$60000,0)),"")</f>
        <v/>
      </c>
      <c r="AD441">
        <f>IFERROR(INDEX($L$7:$L$60000,MATCH(ROW()-6,$Q$7:$Q$60000,0)),"")</f>
        <v/>
      </c>
      <c r="AE441">
        <f>IFERROR(INDEX($M$7:$M$60000,MATCH(ROW()-6,$Q$7:$Q$60000,0)),"")</f>
        <v/>
      </c>
      <c r="AF441">
        <f>IFERROR(INDEX($N$7:$N$60000,MATCH(ROW()-6,$Q$7:$Q$60000,0)),"")</f>
        <v/>
      </c>
      <c r="AH441" s="9">
        <f>IF(OR($S441="",$S440=""),"",LN($T441/$T440))</f>
        <v/>
      </c>
      <c r="AI441" s="9">
        <f>IF(OR($S441="",$S440=""),"",$C$2*LN(U441/U440))</f>
        <v/>
      </c>
      <c r="AJ441" s="9">
        <f>IF(OR($S441="",$S440=""),"",$D$2*(V441-V440))</f>
        <v/>
      </c>
      <c r="AK441" s="9">
        <f>IF(OR($S441="",$S440=""),"",$E$2*(W441-W440))</f>
        <v/>
      </c>
      <c r="AL441" s="9">
        <f>IF(OR($S441="",$S440=""),"",$F$2*LN(X441/X440))</f>
        <v/>
      </c>
      <c r="AM441" s="9">
        <f>IF(OR($S441="",$S440=""),"",$G$2*(Y441-Y440))</f>
        <v/>
      </c>
      <c r="AN441" s="9">
        <f>IF(OR($S441="",$S440=""),"",$H$2*LN(Z441/Z440))</f>
        <v/>
      </c>
      <c r="AO441" s="9">
        <f>IF(OR($S441="",$S440=""),"",$I$2*(AA441-AA440))</f>
        <v/>
      </c>
      <c r="AP441" s="9">
        <f>IF(OR($S441="",$S440=""),"",$J$2*LN(AB441/AB440))</f>
        <v/>
      </c>
      <c r="AQ441" s="9">
        <f>IF(OR($S441="",$S440=""),"",$K$2*(AC441-AC440))</f>
        <v/>
      </c>
      <c r="AR441" s="9">
        <f>IF(OR($S441="",$S440=""),"",$L$2*LN(AD441/AD440))</f>
        <v/>
      </c>
      <c r="AS441" s="9">
        <f>IF(OR($S441="",$S440=""),"",$M$2*LN(AE441/AE440))</f>
        <v/>
      </c>
      <c r="AT441" s="9">
        <f>IF(OR($S441="",$S440=""),"",$N$2*LN(AF441/AF440))</f>
        <v/>
      </c>
      <c r="AV441" s="9">
        <f>IF($AH441="","",$AY$16+$AY$4*AI441+$AY$5*AJ441+$AY$6*AK441+$AY$7*AL441+$AY$8*AM441+$AY$9*AN441+$AY$10*AO441+$AY$11*AP441+$AY$12*AQ441+$AY$13*AR441+$AY$14*AS441+$AY$15*AT441)</f>
        <v/>
      </c>
      <c r="BC441" s="10">
        <f>IF((ROW()-6)&lt;=$Q$3,INDEX(LINEST(AH382:AH441,AI382:AT441,TRUE,TRUE),1,13)*$Q$4,"")</f>
        <v/>
      </c>
      <c r="BD441" s="9">
        <f>IF((ROW()-6)&lt;=$Q$3,INDEX(LINEST(AH382:AH441,AI382:AT441,TRUE,TRUE),1,12),"")</f>
        <v/>
      </c>
      <c r="BE441" s="9">
        <f>IF((ROW()-6)&lt;=$Q$3,INDEX(LINEST(AH382:AH441,AI382:AT441,TRUE,TRUE),1,11),"")</f>
        <v/>
      </c>
      <c r="BF441" s="9">
        <f>IF((ROW()-6)&lt;=$Q$3,INDEX(LINEST(AH382:AH441,AI382:AT441,TRUE,TRUE),1,10),"")</f>
        <v/>
      </c>
      <c r="BG441" s="9">
        <f>IF((ROW()-6)&lt;=$Q$3,INDEX(LINEST(AH382:AH441,AI382:AT441,TRUE,TRUE),1,9),"")</f>
        <v/>
      </c>
      <c r="BH441" s="9">
        <f>IF((ROW()-6)&lt;=$Q$3,INDEX(LINEST(AH382:AH441,AI382:AT441,TRUE,TRUE),1,8),"")</f>
        <v/>
      </c>
      <c r="BI441" s="9">
        <f>IF((ROW()-6)&lt;=$Q$3,INDEX(LINEST(AH382:AH441,AI382:AT441,TRUE,TRUE),1,7),"")</f>
        <v/>
      </c>
      <c r="BJ441" s="9">
        <f>IF((ROW()-6)&lt;=$Q$3,INDEX(LINEST(AH382:AH441,AI382:AT441,TRUE,TRUE),1,6),"")</f>
        <v/>
      </c>
      <c r="BK441" s="9">
        <f>IF((ROW()-6)&lt;=$Q$3,INDEX(LINEST(AH382:AH441,AI382:AT441,TRUE,TRUE),1,5),"")</f>
        <v/>
      </c>
      <c r="BL441" s="9">
        <f>IF((ROW()-6)&lt;=$Q$3,INDEX(LINEST(AH382:AH441,AI382:AT441,TRUE,TRUE),1,4),"")</f>
        <v/>
      </c>
      <c r="BM441" s="9">
        <f>IF((ROW()-6)&lt;=$Q$3,INDEX(LINEST(AH382:AH441,AI382:AT441,TRUE,TRUE),1,3),"")</f>
        <v/>
      </c>
      <c r="BN441" s="9">
        <f>IF((ROW()-6)&lt;=$Q$3,INDEX(LINEST(AH382:AH441,AI382:AT441,TRUE,TRUE),1,2),"")</f>
        <v/>
      </c>
      <c r="BO441" s="9">
        <f>IF((ROW()-6)&lt;=$Q$3,INDEX(LINEST(AH382:AH441,AI382:AT441,TRUE,TRUE),1,1),"")</f>
        <v/>
      </c>
      <c r="BP441" s="10">
        <f>IF((ROW()-6)&lt;=$Q$3,INDEX(LINEST(AH382:AH441,AI382:AT441,TRUE,TRUE),3,1),"")</f>
        <v/>
      </c>
      <c r="BR441" s="9">
        <f>IF(AND((ROW()-6)&lt;=$Q$3,ISNUMBER(BC440)),BC440/$Q$4+BD440*AI441+BE440*AJ441+BF440*AK441+BG440*AL441+BH440*AM441+BI440*AN441+BJ440*AO441+BK440*AP441+BL440*AQ441+BM440*AR441+BN440*AS441+BO440*AT441,"")</f>
        <v/>
      </c>
      <c r="BS441">
        <f>IF(ISNUMBER(BR441),AVERAGE(AH381:AH440),"")</f>
        <v/>
      </c>
      <c r="BT441">
        <f>IF(ISNUMBER(BR441),(AH441-BR441)^2,"")</f>
        <v/>
      </c>
      <c r="BU441">
        <f>IF(ISNUMBER(BR441),AH441^2,"")</f>
        <v/>
      </c>
      <c r="BV441">
        <f>IF(ISNUMBER(BR441),(AH441-BS441)^2,"")</f>
        <v/>
      </c>
    </row>
    <row r="442">
      <c r="O442">
        <f>IF($R442="","",CHOOSE($Q$2,YEAR(R442)*12+MONTH(R442),INT((R442-2)/7),YEAR(R442)*4+ROUNDUP(MONTH(R442)/3)))</f>
        <v/>
      </c>
      <c r="P442">
        <f>IF($R442="","",IF($R443="",1,IF(O442&lt;&gt;O443,1,0)))</f>
        <v/>
      </c>
      <c r="Q442">
        <f>IF(P442=1,SUM($P$7:P442),"")</f>
        <v/>
      </c>
      <c r="R442">
        <f>IF($A442="","",IF(ISNUMBER($A442),$A442,IFERROR(DATEVALUE($A442),NA())))</f>
        <v/>
      </c>
      <c r="S442" s="7">
        <f>IFERROR(INDEX($R$7:$R$60000,MATCH(ROW()-6,$Q$7:$Q$60000,0)),"")</f>
        <v/>
      </c>
      <c r="T442">
        <f>IFERROR(INDEX($B$7:$B$60000,MATCH(ROW()-6,$Q$7:$Q$60000,0)),"")</f>
        <v/>
      </c>
      <c r="U442">
        <f>IFERROR(INDEX($C$7:$C$60000,MATCH(ROW()-6,$Q$7:$Q$60000,0)),"")</f>
        <v/>
      </c>
      <c r="V442">
        <f>IFERROR(INDEX($D$7:$D$60000,MATCH(ROW()-6,$Q$7:$Q$60000,0)),"")</f>
        <v/>
      </c>
      <c r="W442">
        <f>IFERROR(INDEX($E$7:$E$60000,MATCH(ROW()-6,$Q$7:$Q$60000,0)),"")</f>
        <v/>
      </c>
      <c r="X442">
        <f>IFERROR(INDEX($F$7:$F$60000,MATCH(ROW()-6,$Q$7:$Q$60000,0)),"")</f>
        <v/>
      </c>
      <c r="Y442">
        <f>IFERROR(INDEX($G$7:$G$60000,MATCH(ROW()-6,$Q$7:$Q$60000,0)),"")</f>
        <v/>
      </c>
      <c r="Z442">
        <f>IFERROR(INDEX($H$7:$H$60000,MATCH(ROW()-6,$Q$7:$Q$60000,0)),"")</f>
        <v/>
      </c>
      <c r="AA442">
        <f>IFERROR(INDEX($I$7:$I$60000,MATCH(ROW()-6,$Q$7:$Q$60000,0)),"")</f>
        <v/>
      </c>
      <c r="AB442">
        <f>IFERROR(INDEX($J$7:$J$60000,MATCH(ROW()-6,$Q$7:$Q$60000,0)),"")</f>
        <v/>
      </c>
      <c r="AC442">
        <f>IFERROR(INDEX($K$7:$K$60000,MATCH(ROW()-6,$Q$7:$Q$60000,0)),"")</f>
        <v/>
      </c>
      <c r="AD442">
        <f>IFERROR(INDEX($L$7:$L$60000,MATCH(ROW()-6,$Q$7:$Q$60000,0)),"")</f>
        <v/>
      </c>
      <c r="AE442">
        <f>IFERROR(INDEX($M$7:$M$60000,MATCH(ROW()-6,$Q$7:$Q$60000,0)),"")</f>
        <v/>
      </c>
      <c r="AF442">
        <f>IFERROR(INDEX($N$7:$N$60000,MATCH(ROW()-6,$Q$7:$Q$60000,0)),"")</f>
        <v/>
      </c>
      <c r="AH442" s="9">
        <f>IF(OR($S442="",$S441=""),"",LN($T442/$T441))</f>
        <v/>
      </c>
      <c r="AI442" s="9">
        <f>IF(OR($S442="",$S441=""),"",$C$2*LN(U442/U441))</f>
        <v/>
      </c>
      <c r="AJ442" s="9">
        <f>IF(OR($S442="",$S441=""),"",$D$2*(V442-V441))</f>
        <v/>
      </c>
      <c r="AK442" s="9">
        <f>IF(OR($S442="",$S441=""),"",$E$2*(W442-W441))</f>
        <v/>
      </c>
      <c r="AL442" s="9">
        <f>IF(OR($S442="",$S441=""),"",$F$2*LN(X442/X441))</f>
        <v/>
      </c>
      <c r="AM442" s="9">
        <f>IF(OR($S442="",$S441=""),"",$G$2*(Y442-Y441))</f>
        <v/>
      </c>
      <c r="AN442" s="9">
        <f>IF(OR($S442="",$S441=""),"",$H$2*LN(Z442/Z441))</f>
        <v/>
      </c>
      <c r="AO442" s="9">
        <f>IF(OR($S442="",$S441=""),"",$I$2*(AA442-AA441))</f>
        <v/>
      </c>
      <c r="AP442" s="9">
        <f>IF(OR($S442="",$S441=""),"",$J$2*LN(AB442/AB441))</f>
        <v/>
      </c>
      <c r="AQ442" s="9">
        <f>IF(OR($S442="",$S441=""),"",$K$2*(AC442-AC441))</f>
        <v/>
      </c>
      <c r="AR442" s="9">
        <f>IF(OR($S442="",$S441=""),"",$L$2*LN(AD442/AD441))</f>
        <v/>
      </c>
      <c r="AS442" s="9">
        <f>IF(OR($S442="",$S441=""),"",$M$2*LN(AE442/AE441))</f>
        <v/>
      </c>
      <c r="AT442" s="9">
        <f>IF(OR($S442="",$S441=""),"",$N$2*LN(AF442/AF441))</f>
        <v/>
      </c>
      <c r="AV442" s="9">
        <f>IF($AH442="","",$AY$16+$AY$4*AI442+$AY$5*AJ442+$AY$6*AK442+$AY$7*AL442+$AY$8*AM442+$AY$9*AN442+$AY$10*AO442+$AY$11*AP442+$AY$12*AQ442+$AY$13*AR442+$AY$14*AS442+$AY$15*AT442)</f>
        <v/>
      </c>
      <c r="BC442" s="10">
        <f>IF((ROW()-6)&lt;=$Q$3,INDEX(LINEST(AH383:AH442,AI383:AT442,TRUE,TRUE),1,13)*$Q$4,"")</f>
        <v/>
      </c>
      <c r="BD442" s="9">
        <f>IF((ROW()-6)&lt;=$Q$3,INDEX(LINEST(AH383:AH442,AI383:AT442,TRUE,TRUE),1,12),"")</f>
        <v/>
      </c>
      <c r="BE442" s="9">
        <f>IF((ROW()-6)&lt;=$Q$3,INDEX(LINEST(AH383:AH442,AI383:AT442,TRUE,TRUE),1,11),"")</f>
        <v/>
      </c>
      <c r="BF442" s="9">
        <f>IF((ROW()-6)&lt;=$Q$3,INDEX(LINEST(AH383:AH442,AI383:AT442,TRUE,TRUE),1,10),"")</f>
        <v/>
      </c>
      <c r="BG442" s="9">
        <f>IF((ROW()-6)&lt;=$Q$3,INDEX(LINEST(AH383:AH442,AI383:AT442,TRUE,TRUE),1,9),"")</f>
        <v/>
      </c>
      <c r="BH442" s="9">
        <f>IF((ROW()-6)&lt;=$Q$3,INDEX(LINEST(AH383:AH442,AI383:AT442,TRUE,TRUE),1,8),"")</f>
        <v/>
      </c>
      <c r="BI442" s="9">
        <f>IF((ROW()-6)&lt;=$Q$3,INDEX(LINEST(AH383:AH442,AI383:AT442,TRUE,TRUE),1,7),"")</f>
        <v/>
      </c>
      <c r="BJ442" s="9">
        <f>IF((ROW()-6)&lt;=$Q$3,INDEX(LINEST(AH383:AH442,AI383:AT442,TRUE,TRUE),1,6),"")</f>
        <v/>
      </c>
      <c r="BK442" s="9">
        <f>IF((ROW()-6)&lt;=$Q$3,INDEX(LINEST(AH383:AH442,AI383:AT442,TRUE,TRUE),1,5),"")</f>
        <v/>
      </c>
      <c r="BL442" s="9">
        <f>IF((ROW()-6)&lt;=$Q$3,INDEX(LINEST(AH383:AH442,AI383:AT442,TRUE,TRUE),1,4),"")</f>
        <v/>
      </c>
      <c r="BM442" s="9">
        <f>IF((ROW()-6)&lt;=$Q$3,INDEX(LINEST(AH383:AH442,AI383:AT442,TRUE,TRUE),1,3),"")</f>
        <v/>
      </c>
      <c r="BN442" s="9">
        <f>IF((ROW()-6)&lt;=$Q$3,INDEX(LINEST(AH383:AH442,AI383:AT442,TRUE,TRUE),1,2),"")</f>
        <v/>
      </c>
      <c r="BO442" s="9">
        <f>IF((ROW()-6)&lt;=$Q$3,INDEX(LINEST(AH383:AH442,AI383:AT442,TRUE,TRUE),1,1),"")</f>
        <v/>
      </c>
      <c r="BP442" s="10">
        <f>IF((ROW()-6)&lt;=$Q$3,INDEX(LINEST(AH383:AH442,AI383:AT442,TRUE,TRUE),3,1),"")</f>
        <v/>
      </c>
      <c r="BR442" s="9">
        <f>IF(AND((ROW()-6)&lt;=$Q$3,ISNUMBER(BC441)),BC441/$Q$4+BD441*AI442+BE441*AJ442+BF441*AK442+BG441*AL442+BH441*AM442+BI441*AN442+BJ441*AO442+BK441*AP442+BL441*AQ442+BM441*AR442+BN441*AS442+BO441*AT442,"")</f>
        <v/>
      </c>
      <c r="BS442">
        <f>IF(ISNUMBER(BR442),AVERAGE(AH382:AH441),"")</f>
        <v/>
      </c>
      <c r="BT442">
        <f>IF(ISNUMBER(BR442),(AH442-BR442)^2,"")</f>
        <v/>
      </c>
      <c r="BU442">
        <f>IF(ISNUMBER(BR442),AH442^2,"")</f>
        <v/>
      </c>
      <c r="BV442">
        <f>IF(ISNUMBER(BR442),(AH442-BS442)^2,"")</f>
        <v/>
      </c>
    </row>
    <row r="443">
      <c r="O443">
        <f>IF($R443="","",CHOOSE($Q$2,YEAR(R443)*12+MONTH(R443),INT((R443-2)/7),YEAR(R443)*4+ROUNDUP(MONTH(R443)/3)))</f>
        <v/>
      </c>
      <c r="P443">
        <f>IF($R443="","",IF($R444="",1,IF(O443&lt;&gt;O444,1,0)))</f>
        <v/>
      </c>
      <c r="Q443">
        <f>IF(P443=1,SUM($P$7:P443),"")</f>
        <v/>
      </c>
      <c r="R443">
        <f>IF($A443="","",IF(ISNUMBER($A443),$A443,IFERROR(DATEVALUE($A443),NA())))</f>
        <v/>
      </c>
      <c r="S443" s="7">
        <f>IFERROR(INDEX($R$7:$R$60000,MATCH(ROW()-6,$Q$7:$Q$60000,0)),"")</f>
        <v/>
      </c>
      <c r="T443">
        <f>IFERROR(INDEX($B$7:$B$60000,MATCH(ROW()-6,$Q$7:$Q$60000,0)),"")</f>
        <v/>
      </c>
      <c r="U443">
        <f>IFERROR(INDEX($C$7:$C$60000,MATCH(ROW()-6,$Q$7:$Q$60000,0)),"")</f>
        <v/>
      </c>
      <c r="V443">
        <f>IFERROR(INDEX($D$7:$D$60000,MATCH(ROW()-6,$Q$7:$Q$60000,0)),"")</f>
        <v/>
      </c>
      <c r="W443">
        <f>IFERROR(INDEX($E$7:$E$60000,MATCH(ROW()-6,$Q$7:$Q$60000,0)),"")</f>
        <v/>
      </c>
      <c r="X443">
        <f>IFERROR(INDEX($F$7:$F$60000,MATCH(ROW()-6,$Q$7:$Q$60000,0)),"")</f>
        <v/>
      </c>
      <c r="Y443">
        <f>IFERROR(INDEX($G$7:$G$60000,MATCH(ROW()-6,$Q$7:$Q$60000,0)),"")</f>
        <v/>
      </c>
      <c r="Z443">
        <f>IFERROR(INDEX($H$7:$H$60000,MATCH(ROW()-6,$Q$7:$Q$60000,0)),"")</f>
        <v/>
      </c>
      <c r="AA443">
        <f>IFERROR(INDEX($I$7:$I$60000,MATCH(ROW()-6,$Q$7:$Q$60000,0)),"")</f>
        <v/>
      </c>
      <c r="AB443">
        <f>IFERROR(INDEX($J$7:$J$60000,MATCH(ROW()-6,$Q$7:$Q$60000,0)),"")</f>
        <v/>
      </c>
      <c r="AC443">
        <f>IFERROR(INDEX($K$7:$K$60000,MATCH(ROW()-6,$Q$7:$Q$60000,0)),"")</f>
        <v/>
      </c>
      <c r="AD443">
        <f>IFERROR(INDEX($L$7:$L$60000,MATCH(ROW()-6,$Q$7:$Q$60000,0)),"")</f>
        <v/>
      </c>
      <c r="AE443">
        <f>IFERROR(INDEX($M$7:$M$60000,MATCH(ROW()-6,$Q$7:$Q$60000,0)),"")</f>
        <v/>
      </c>
      <c r="AF443">
        <f>IFERROR(INDEX($N$7:$N$60000,MATCH(ROW()-6,$Q$7:$Q$60000,0)),"")</f>
        <v/>
      </c>
      <c r="AH443" s="9">
        <f>IF(OR($S443="",$S442=""),"",LN($T443/$T442))</f>
        <v/>
      </c>
      <c r="AI443" s="9">
        <f>IF(OR($S443="",$S442=""),"",$C$2*LN(U443/U442))</f>
        <v/>
      </c>
      <c r="AJ443" s="9">
        <f>IF(OR($S443="",$S442=""),"",$D$2*(V443-V442))</f>
        <v/>
      </c>
      <c r="AK443" s="9">
        <f>IF(OR($S443="",$S442=""),"",$E$2*(W443-W442))</f>
        <v/>
      </c>
      <c r="AL443" s="9">
        <f>IF(OR($S443="",$S442=""),"",$F$2*LN(X443/X442))</f>
        <v/>
      </c>
      <c r="AM443" s="9">
        <f>IF(OR($S443="",$S442=""),"",$G$2*(Y443-Y442))</f>
        <v/>
      </c>
      <c r="AN443" s="9">
        <f>IF(OR($S443="",$S442=""),"",$H$2*LN(Z443/Z442))</f>
        <v/>
      </c>
      <c r="AO443" s="9">
        <f>IF(OR($S443="",$S442=""),"",$I$2*(AA443-AA442))</f>
        <v/>
      </c>
      <c r="AP443" s="9">
        <f>IF(OR($S443="",$S442=""),"",$J$2*LN(AB443/AB442))</f>
        <v/>
      </c>
      <c r="AQ443" s="9">
        <f>IF(OR($S443="",$S442=""),"",$K$2*(AC443-AC442))</f>
        <v/>
      </c>
      <c r="AR443" s="9">
        <f>IF(OR($S443="",$S442=""),"",$L$2*LN(AD443/AD442))</f>
        <v/>
      </c>
      <c r="AS443" s="9">
        <f>IF(OR($S443="",$S442=""),"",$M$2*LN(AE443/AE442))</f>
        <v/>
      </c>
      <c r="AT443" s="9">
        <f>IF(OR($S443="",$S442=""),"",$N$2*LN(AF443/AF442))</f>
        <v/>
      </c>
      <c r="AV443" s="9">
        <f>IF($AH443="","",$AY$16+$AY$4*AI443+$AY$5*AJ443+$AY$6*AK443+$AY$7*AL443+$AY$8*AM443+$AY$9*AN443+$AY$10*AO443+$AY$11*AP443+$AY$12*AQ443+$AY$13*AR443+$AY$14*AS443+$AY$15*AT443)</f>
        <v/>
      </c>
      <c r="BC443" s="10">
        <f>IF((ROW()-6)&lt;=$Q$3,INDEX(LINEST(AH384:AH443,AI384:AT443,TRUE,TRUE),1,13)*$Q$4,"")</f>
        <v/>
      </c>
      <c r="BD443" s="9">
        <f>IF((ROW()-6)&lt;=$Q$3,INDEX(LINEST(AH384:AH443,AI384:AT443,TRUE,TRUE),1,12),"")</f>
        <v/>
      </c>
      <c r="BE443" s="9">
        <f>IF((ROW()-6)&lt;=$Q$3,INDEX(LINEST(AH384:AH443,AI384:AT443,TRUE,TRUE),1,11),"")</f>
        <v/>
      </c>
      <c r="BF443" s="9">
        <f>IF((ROW()-6)&lt;=$Q$3,INDEX(LINEST(AH384:AH443,AI384:AT443,TRUE,TRUE),1,10),"")</f>
        <v/>
      </c>
      <c r="BG443" s="9">
        <f>IF((ROW()-6)&lt;=$Q$3,INDEX(LINEST(AH384:AH443,AI384:AT443,TRUE,TRUE),1,9),"")</f>
        <v/>
      </c>
      <c r="BH443" s="9">
        <f>IF((ROW()-6)&lt;=$Q$3,INDEX(LINEST(AH384:AH443,AI384:AT443,TRUE,TRUE),1,8),"")</f>
        <v/>
      </c>
      <c r="BI443" s="9">
        <f>IF((ROW()-6)&lt;=$Q$3,INDEX(LINEST(AH384:AH443,AI384:AT443,TRUE,TRUE),1,7),"")</f>
        <v/>
      </c>
      <c r="BJ443" s="9">
        <f>IF((ROW()-6)&lt;=$Q$3,INDEX(LINEST(AH384:AH443,AI384:AT443,TRUE,TRUE),1,6),"")</f>
        <v/>
      </c>
      <c r="BK443" s="9">
        <f>IF((ROW()-6)&lt;=$Q$3,INDEX(LINEST(AH384:AH443,AI384:AT443,TRUE,TRUE),1,5),"")</f>
        <v/>
      </c>
      <c r="BL443" s="9">
        <f>IF((ROW()-6)&lt;=$Q$3,INDEX(LINEST(AH384:AH443,AI384:AT443,TRUE,TRUE),1,4),"")</f>
        <v/>
      </c>
      <c r="BM443" s="9">
        <f>IF((ROW()-6)&lt;=$Q$3,INDEX(LINEST(AH384:AH443,AI384:AT443,TRUE,TRUE),1,3),"")</f>
        <v/>
      </c>
      <c r="BN443" s="9">
        <f>IF((ROW()-6)&lt;=$Q$3,INDEX(LINEST(AH384:AH443,AI384:AT443,TRUE,TRUE),1,2),"")</f>
        <v/>
      </c>
      <c r="BO443" s="9">
        <f>IF((ROW()-6)&lt;=$Q$3,INDEX(LINEST(AH384:AH443,AI384:AT443,TRUE,TRUE),1,1),"")</f>
        <v/>
      </c>
      <c r="BP443" s="10">
        <f>IF((ROW()-6)&lt;=$Q$3,INDEX(LINEST(AH384:AH443,AI384:AT443,TRUE,TRUE),3,1),"")</f>
        <v/>
      </c>
      <c r="BR443" s="9">
        <f>IF(AND((ROW()-6)&lt;=$Q$3,ISNUMBER(BC442)),BC442/$Q$4+BD442*AI443+BE442*AJ443+BF442*AK443+BG442*AL443+BH442*AM443+BI442*AN443+BJ442*AO443+BK442*AP443+BL442*AQ443+BM442*AR443+BN442*AS443+BO442*AT443,"")</f>
        <v/>
      </c>
      <c r="BS443">
        <f>IF(ISNUMBER(BR443),AVERAGE(AH383:AH442),"")</f>
        <v/>
      </c>
      <c r="BT443">
        <f>IF(ISNUMBER(BR443),(AH443-BR443)^2,"")</f>
        <v/>
      </c>
      <c r="BU443">
        <f>IF(ISNUMBER(BR443),AH443^2,"")</f>
        <v/>
      </c>
      <c r="BV443">
        <f>IF(ISNUMBER(BR443),(AH443-BS443)^2,"")</f>
        <v/>
      </c>
    </row>
    <row r="444">
      <c r="O444">
        <f>IF($R444="","",CHOOSE($Q$2,YEAR(R444)*12+MONTH(R444),INT((R444-2)/7),YEAR(R444)*4+ROUNDUP(MONTH(R444)/3)))</f>
        <v/>
      </c>
      <c r="P444">
        <f>IF($R444="","",IF($R445="",1,IF(O444&lt;&gt;O445,1,0)))</f>
        <v/>
      </c>
      <c r="Q444">
        <f>IF(P444=1,SUM($P$7:P444),"")</f>
        <v/>
      </c>
      <c r="R444">
        <f>IF($A444="","",IF(ISNUMBER($A444),$A444,IFERROR(DATEVALUE($A444),NA())))</f>
        <v/>
      </c>
      <c r="S444" s="7">
        <f>IFERROR(INDEX($R$7:$R$60000,MATCH(ROW()-6,$Q$7:$Q$60000,0)),"")</f>
        <v/>
      </c>
      <c r="T444">
        <f>IFERROR(INDEX($B$7:$B$60000,MATCH(ROW()-6,$Q$7:$Q$60000,0)),"")</f>
        <v/>
      </c>
      <c r="U444">
        <f>IFERROR(INDEX($C$7:$C$60000,MATCH(ROW()-6,$Q$7:$Q$60000,0)),"")</f>
        <v/>
      </c>
      <c r="V444">
        <f>IFERROR(INDEX($D$7:$D$60000,MATCH(ROW()-6,$Q$7:$Q$60000,0)),"")</f>
        <v/>
      </c>
      <c r="W444">
        <f>IFERROR(INDEX($E$7:$E$60000,MATCH(ROW()-6,$Q$7:$Q$60000,0)),"")</f>
        <v/>
      </c>
      <c r="X444">
        <f>IFERROR(INDEX($F$7:$F$60000,MATCH(ROW()-6,$Q$7:$Q$60000,0)),"")</f>
        <v/>
      </c>
      <c r="Y444">
        <f>IFERROR(INDEX($G$7:$G$60000,MATCH(ROW()-6,$Q$7:$Q$60000,0)),"")</f>
        <v/>
      </c>
      <c r="Z444">
        <f>IFERROR(INDEX($H$7:$H$60000,MATCH(ROW()-6,$Q$7:$Q$60000,0)),"")</f>
        <v/>
      </c>
      <c r="AA444">
        <f>IFERROR(INDEX($I$7:$I$60000,MATCH(ROW()-6,$Q$7:$Q$60000,0)),"")</f>
        <v/>
      </c>
      <c r="AB444">
        <f>IFERROR(INDEX($J$7:$J$60000,MATCH(ROW()-6,$Q$7:$Q$60000,0)),"")</f>
        <v/>
      </c>
      <c r="AC444">
        <f>IFERROR(INDEX($K$7:$K$60000,MATCH(ROW()-6,$Q$7:$Q$60000,0)),"")</f>
        <v/>
      </c>
      <c r="AD444">
        <f>IFERROR(INDEX($L$7:$L$60000,MATCH(ROW()-6,$Q$7:$Q$60000,0)),"")</f>
        <v/>
      </c>
      <c r="AE444">
        <f>IFERROR(INDEX($M$7:$M$60000,MATCH(ROW()-6,$Q$7:$Q$60000,0)),"")</f>
        <v/>
      </c>
      <c r="AF444">
        <f>IFERROR(INDEX($N$7:$N$60000,MATCH(ROW()-6,$Q$7:$Q$60000,0)),"")</f>
        <v/>
      </c>
      <c r="AH444" s="9">
        <f>IF(OR($S444="",$S443=""),"",LN($T444/$T443))</f>
        <v/>
      </c>
      <c r="AI444" s="9">
        <f>IF(OR($S444="",$S443=""),"",$C$2*LN(U444/U443))</f>
        <v/>
      </c>
      <c r="AJ444" s="9">
        <f>IF(OR($S444="",$S443=""),"",$D$2*(V444-V443))</f>
        <v/>
      </c>
      <c r="AK444" s="9">
        <f>IF(OR($S444="",$S443=""),"",$E$2*(W444-W443))</f>
        <v/>
      </c>
      <c r="AL444" s="9">
        <f>IF(OR($S444="",$S443=""),"",$F$2*LN(X444/X443))</f>
        <v/>
      </c>
      <c r="AM444" s="9">
        <f>IF(OR($S444="",$S443=""),"",$G$2*(Y444-Y443))</f>
        <v/>
      </c>
      <c r="AN444" s="9">
        <f>IF(OR($S444="",$S443=""),"",$H$2*LN(Z444/Z443))</f>
        <v/>
      </c>
      <c r="AO444" s="9">
        <f>IF(OR($S444="",$S443=""),"",$I$2*(AA444-AA443))</f>
        <v/>
      </c>
      <c r="AP444" s="9">
        <f>IF(OR($S444="",$S443=""),"",$J$2*LN(AB444/AB443))</f>
        <v/>
      </c>
      <c r="AQ444" s="9">
        <f>IF(OR($S444="",$S443=""),"",$K$2*(AC444-AC443))</f>
        <v/>
      </c>
      <c r="AR444" s="9">
        <f>IF(OR($S444="",$S443=""),"",$L$2*LN(AD444/AD443))</f>
        <v/>
      </c>
      <c r="AS444" s="9">
        <f>IF(OR($S444="",$S443=""),"",$M$2*LN(AE444/AE443))</f>
        <v/>
      </c>
      <c r="AT444" s="9">
        <f>IF(OR($S444="",$S443=""),"",$N$2*LN(AF444/AF443))</f>
        <v/>
      </c>
      <c r="AV444" s="9">
        <f>IF($AH444="","",$AY$16+$AY$4*AI444+$AY$5*AJ444+$AY$6*AK444+$AY$7*AL444+$AY$8*AM444+$AY$9*AN444+$AY$10*AO444+$AY$11*AP444+$AY$12*AQ444+$AY$13*AR444+$AY$14*AS444+$AY$15*AT444)</f>
        <v/>
      </c>
      <c r="BC444" s="10">
        <f>IF((ROW()-6)&lt;=$Q$3,INDEX(LINEST(AH385:AH444,AI385:AT444,TRUE,TRUE),1,13)*$Q$4,"")</f>
        <v/>
      </c>
      <c r="BD444" s="9">
        <f>IF((ROW()-6)&lt;=$Q$3,INDEX(LINEST(AH385:AH444,AI385:AT444,TRUE,TRUE),1,12),"")</f>
        <v/>
      </c>
      <c r="BE444" s="9">
        <f>IF((ROW()-6)&lt;=$Q$3,INDEX(LINEST(AH385:AH444,AI385:AT444,TRUE,TRUE),1,11),"")</f>
        <v/>
      </c>
      <c r="BF444" s="9">
        <f>IF((ROW()-6)&lt;=$Q$3,INDEX(LINEST(AH385:AH444,AI385:AT444,TRUE,TRUE),1,10),"")</f>
        <v/>
      </c>
      <c r="BG444" s="9">
        <f>IF((ROW()-6)&lt;=$Q$3,INDEX(LINEST(AH385:AH444,AI385:AT444,TRUE,TRUE),1,9),"")</f>
        <v/>
      </c>
      <c r="BH444" s="9">
        <f>IF((ROW()-6)&lt;=$Q$3,INDEX(LINEST(AH385:AH444,AI385:AT444,TRUE,TRUE),1,8),"")</f>
        <v/>
      </c>
      <c r="BI444" s="9">
        <f>IF((ROW()-6)&lt;=$Q$3,INDEX(LINEST(AH385:AH444,AI385:AT444,TRUE,TRUE),1,7),"")</f>
        <v/>
      </c>
      <c r="BJ444" s="9">
        <f>IF((ROW()-6)&lt;=$Q$3,INDEX(LINEST(AH385:AH444,AI385:AT444,TRUE,TRUE),1,6),"")</f>
        <v/>
      </c>
      <c r="BK444" s="9">
        <f>IF((ROW()-6)&lt;=$Q$3,INDEX(LINEST(AH385:AH444,AI385:AT444,TRUE,TRUE),1,5),"")</f>
        <v/>
      </c>
      <c r="BL444" s="9">
        <f>IF((ROW()-6)&lt;=$Q$3,INDEX(LINEST(AH385:AH444,AI385:AT444,TRUE,TRUE),1,4),"")</f>
        <v/>
      </c>
      <c r="BM444" s="9">
        <f>IF((ROW()-6)&lt;=$Q$3,INDEX(LINEST(AH385:AH444,AI385:AT444,TRUE,TRUE),1,3),"")</f>
        <v/>
      </c>
      <c r="BN444" s="9">
        <f>IF((ROW()-6)&lt;=$Q$3,INDEX(LINEST(AH385:AH444,AI385:AT444,TRUE,TRUE),1,2),"")</f>
        <v/>
      </c>
      <c r="BO444" s="9">
        <f>IF((ROW()-6)&lt;=$Q$3,INDEX(LINEST(AH385:AH444,AI385:AT444,TRUE,TRUE),1,1),"")</f>
        <v/>
      </c>
      <c r="BP444" s="10">
        <f>IF((ROW()-6)&lt;=$Q$3,INDEX(LINEST(AH385:AH444,AI385:AT444,TRUE,TRUE),3,1),"")</f>
        <v/>
      </c>
      <c r="BR444" s="9">
        <f>IF(AND((ROW()-6)&lt;=$Q$3,ISNUMBER(BC443)),BC443/$Q$4+BD443*AI444+BE443*AJ444+BF443*AK444+BG443*AL444+BH443*AM444+BI443*AN444+BJ443*AO444+BK443*AP444+BL443*AQ444+BM443*AR444+BN443*AS444+BO443*AT444,"")</f>
        <v/>
      </c>
      <c r="BS444">
        <f>IF(ISNUMBER(BR444),AVERAGE(AH384:AH443),"")</f>
        <v/>
      </c>
      <c r="BT444">
        <f>IF(ISNUMBER(BR444),(AH444-BR444)^2,"")</f>
        <v/>
      </c>
      <c r="BU444">
        <f>IF(ISNUMBER(BR444),AH444^2,"")</f>
        <v/>
      </c>
      <c r="BV444">
        <f>IF(ISNUMBER(BR444),(AH444-BS444)^2,"")</f>
        <v/>
      </c>
    </row>
    <row r="445">
      <c r="O445">
        <f>IF($R445="","",CHOOSE($Q$2,YEAR(R445)*12+MONTH(R445),INT((R445-2)/7),YEAR(R445)*4+ROUNDUP(MONTH(R445)/3)))</f>
        <v/>
      </c>
      <c r="P445">
        <f>IF($R445="","",IF($R446="",1,IF(O445&lt;&gt;O446,1,0)))</f>
        <v/>
      </c>
      <c r="Q445">
        <f>IF(P445=1,SUM($P$7:P445),"")</f>
        <v/>
      </c>
      <c r="R445">
        <f>IF($A445="","",IF(ISNUMBER($A445),$A445,IFERROR(DATEVALUE($A445),NA())))</f>
        <v/>
      </c>
      <c r="S445" s="7">
        <f>IFERROR(INDEX($R$7:$R$60000,MATCH(ROW()-6,$Q$7:$Q$60000,0)),"")</f>
        <v/>
      </c>
      <c r="T445">
        <f>IFERROR(INDEX($B$7:$B$60000,MATCH(ROW()-6,$Q$7:$Q$60000,0)),"")</f>
        <v/>
      </c>
      <c r="U445">
        <f>IFERROR(INDEX($C$7:$C$60000,MATCH(ROW()-6,$Q$7:$Q$60000,0)),"")</f>
        <v/>
      </c>
      <c r="V445">
        <f>IFERROR(INDEX($D$7:$D$60000,MATCH(ROW()-6,$Q$7:$Q$60000,0)),"")</f>
        <v/>
      </c>
      <c r="W445">
        <f>IFERROR(INDEX($E$7:$E$60000,MATCH(ROW()-6,$Q$7:$Q$60000,0)),"")</f>
        <v/>
      </c>
      <c r="X445">
        <f>IFERROR(INDEX($F$7:$F$60000,MATCH(ROW()-6,$Q$7:$Q$60000,0)),"")</f>
        <v/>
      </c>
      <c r="Y445">
        <f>IFERROR(INDEX($G$7:$G$60000,MATCH(ROW()-6,$Q$7:$Q$60000,0)),"")</f>
        <v/>
      </c>
      <c r="Z445">
        <f>IFERROR(INDEX($H$7:$H$60000,MATCH(ROW()-6,$Q$7:$Q$60000,0)),"")</f>
        <v/>
      </c>
      <c r="AA445">
        <f>IFERROR(INDEX($I$7:$I$60000,MATCH(ROW()-6,$Q$7:$Q$60000,0)),"")</f>
        <v/>
      </c>
      <c r="AB445">
        <f>IFERROR(INDEX($J$7:$J$60000,MATCH(ROW()-6,$Q$7:$Q$60000,0)),"")</f>
        <v/>
      </c>
      <c r="AC445">
        <f>IFERROR(INDEX($K$7:$K$60000,MATCH(ROW()-6,$Q$7:$Q$60000,0)),"")</f>
        <v/>
      </c>
      <c r="AD445">
        <f>IFERROR(INDEX($L$7:$L$60000,MATCH(ROW()-6,$Q$7:$Q$60000,0)),"")</f>
        <v/>
      </c>
      <c r="AE445">
        <f>IFERROR(INDEX($M$7:$M$60000,MATCH(ROW()-6,$Q$7:$Q$60000,0)),"")</f>
        <v/>
      </c>
      <c r="AF445">
        <f>IFERROR(INDEX($N$7:$N$60000,MATCH(ROW()-6,$Q$7:$Q$60000,0)),"")</f>
        <v/>
      </c>
      <c r="AH445" s="9">
        <f>IF(OR($S445="",$S444=""),"",LN($T445/$T444))</f>
        <v/>
      </c>
      <c r="AI445" s="9">
        <f>IF(OR($S445="",$S444=""),"",$C$2*LN(U445/U444))</f>
        <v/>
      </c>
      <c r="AJ445" s="9">
        <f>IF(OR($S445="",$S444=""),"",$D$2*(V445-V444))</f>
        <v/>
      </c>
      <c r="AK445" s="9">
        <f>IF(OR($S445="",$S444=""),"",$E$2*(W445-W444))</f>
        <v/>
      </c>
      <c r="AL445" s="9">
        <f>IF(OR($S445="",$S444=""),"",$F$2*LN(X445/X444))</f>
        <v/>
      </c>
      <c r="AM445" s="9">
        <f>IF(OR($S445="",$S444=""),"",$G$2*(Y445-Y444))</f>
        <v/>
      </c>
      <c r="AN445" s="9">
        <f>IF(OR($S445="",$S444=""),"",$H$2*LN(Z445/Z444))</f>
        <v/>
      </c>
      <c r="AO445" s="9">
        <f>IF(OR($S445="",$S444=""),"",$I$2*(AA445-AA444))</f>
        <v/>
      </c>
      <c r="AP445" s="9">
        <f>IF(OR($S445="",$S444=""),"",$J$2*LN(AB445/AB444))</f>
        <v/>
      </c>
      <c r="AQ445" s="9">
        <f>IF(OR($S445="",$S444=""),"",$K$2*(AC445-AC444))</f>
        <v/>
      </c>
      <c r="AR445" s="9">
        <f>IF(OR($S445="",$S444=""),"",$L$2*LN(AD445/AD444))</f>
        <v/>
      </c>
      <c r="AS445" s="9">
        <f>IF(OR($S445="",$S444=""),"",$M$2*LN(AE445/AE444))</f>
        <v/>
      </c>
      <c r="AT445" s="9">
        <f>IF(OR($S445="",$S444=""),"",$N$2*LN(AF445/AF444))</f>
        <v/>
      </c>
      <c r="AV445" s="9">
        <f>IF($AH445="","",$AY$16+$AY$4*AI445+$AY$5*AJ445+$AY$6*AK445+$AY$7*AL445+$AY$8*AM445+$AY$9*AN445+$AY$10*AO445+$AY$11*AP445+$AY$12*AQ445+$AY$13*AR445+$AY$14*AS445+$AY$15*AT445)</f>
        <v/>
      </c>
      <c r="BC445" s="10">
        <f>IF((ROW()-6)&lt;=$Q$3,INDEX(LINEST(AH386:AH445,AI386:AT445,TRUE,TRUE),1,13)*$Q$4,"")</f>
        <v/>
      </c>
      <c r="BD445" s="9">
        <f>IF((ROW()-6)&lt;=$Q$3,INDEX(LINEST(AH386:AH445,AI386:AT445,TRUE,TRUE),1,12),"")</f>
        <v/>
      </c>
      <c r="BE445" s="9">
        <f>IF((ROW()-6)&lt;=$Q$3,INDEX(LINEST(AH386:AH445,AI386:AT445,TRUE,TRUE),1,11),"")</f>
        <v/>
      </c>
      <c r="BF445" s="9">
        <f>IF((ROW()-6)&lt;=$Q$3,INDEX(LINEST(AH386:AH445,AI386:AT445,TRUE,TRUE),1,10),"")</f>
        <v/>
      </c>
      <c r="BG445" s="9">
        <f>IF((ROW()-6)&lt;=$Q$3,INDEX(LINEST(AH386:AH445,AI386:AT445,TRUE,TRUE),1,9),"")</f>
        <v/>
      </c>
      <c r="BH445" s="9">
        <f>IF((ROW()-6)&lt;=$Q$3,INDEX(LINEST(AH386:AH445,AI386:AT445,TRUE,TRUE),1,8),"")</f>
        <v/>
      </c>
      <c r="BI445" s="9">
        <f>IF((ROW()-6)&lt;=$Q$3,INDEX(LINEST(AH386:AH445,AI386:AT445,TRUE,TRUE),1,7),"")</f>
        <v/>
      </c>
      <c r="BJ445" s="9">
        <f>IF((ROW()-6)&lt;=$Q$3,INDEX(LINEST(AH386:AH445,AI386:AT445,TRUE,TRUE),1,6),"")</f>
        <v/>
      </c>
      <c r="BK445" s="9">
        <f>IF((ROW()-6)&lt;=$Q$3,INDEX(LINEST(AH386:AH445,AI386:AT445,TRUE,TRUE),1,5),"")</f>
        <v/>
      </c>
      <c r="BL445" s="9">
        <f>IF((ROW()-6)&lt;=$Q$3,INDEX(LINEST(AH386:AH445,AI386:AT445,TRUE,TRUE),1,4),"")</f>
        <v/>
      </c>
      <c r="BM445" s="9">
        <f>IF((ROW()-6)&lt;=$Q$3,INDEX(LINEST(AH386:AH445,AI386:AT445,TRUE,TRUE),1,3),"")</f>
        <v/>
      </c>
      <c r="BN445" s="9">
        <f>IF((ROW()-6)&lt;=$Q$3,INDEX(LINEST(AH386:AH445,AI386:AT445,TRUE,TRUE),1,2),"")</f>
        <v/>
      </c>
      <c r="BO445" s="9">
        <f>IF((ROW()-6)&lt;=$Q$3,INDEX(LINEST(AH386:AH445,AI386:AT445,TRUE,TRUE),1,1),"")</f>
        <v/>
      </c>
      <c r="BP445" s="10">
        <f>IF((ROW()-6)&lt;=$Q$3,INDEX(LINEST(AH386:AH445,AI386:AT445,TRUE,TRUE),3,1),"")</f>
        <v/>
      </c>
      <c r="BR445" s="9">
        <f>IF(AND((ROW()-6)&lt;=$Q$3,ISNUMBER(BC444)),BC444/$Q$4+BD444*AI445+BE444*AJ445+BF444*AK445+BG444*AL445+BH444*AM445+BI444*AN445+BJ444*AO445+BK444*AP445+BL444*AQ445+BM444*AR445+BN444*AS445+BO444*AT445,"")</f>
        <v/>
      </c>
      <c r="BS445">
        <f>IF(ISNUMBER(BR445),AVERAGE(AH385:AH444),"")</f>
        <v/>
      </c>
      <c r="BT445">
        <f>IF(ISNUMBER(BR445),(AH445-BR445)^2,"")</f>
        <v/>
      </c>
      <c r="BU445">
        <f>IF(ISNUMBER(BR445),AH445^2,"")</f>
        <v/>
      </c>
      <c r="BV445">
        <f>IF(ISNUMBER(BR445),(AH445-BS445)^2,"")</f>
        <v/>
      </c>
    </row>
    <row r="446">
      <c r="O446">
        <f>IF($R446="","",CHOOSE($Q$2,YEAR(R446)*12+MONTH(R446),INT((R446-2)/7),YEAR(R446)*4+ROUNDUP(MONTH(R446)/3)))</f>
        <v/>
      </c>
      <c r="P446">
        <f>IF($R446="","",IF($R447="",1,IF(O446&lt;&gt;O447,1,0)))</f>
        <v/>
      </c>
      <c r="Q446">
        <f>IF(P446=1,SUM($P$7:P446),"")</f>
        <v/>
      </c>
      <c r="R446">
        <f>IF($A446="","",IF(ISNUMBER($A446),$A446,IFERROR(DATEVALUE($A446),NA())))</f>
        <v/>
      </c>
      <c r="S446" s="7">
        <f>IFERROR(INDEX($R$7:$R$60000,MATCH(ROW()-6,$Q$7:$Q$60000,0)),"")</f>
        <v/>
      </c>
      <c r="T446">
        <f>IFERROR(INDEX($B$7:$B$60000,MATCH(ROW()-6,$Q$7:$Q$60000,0)),"")</f>
        <v/>
      </c>
      <c r="U446">
        <f>IFERROR(INDEX($C$7:$C$60000,MATCH(ROW()-6,$Q$7:$Q$60000,0)),"")</f>
        <v/>
      </c>
      <c r="V446">
        <f>IFERROR(INDEX($D$7:$D$60000,MATCH(ROW()-6,$Q$7:$Q$60000,0)),"")</f>
        <v/>
      </c>
      <c r="W446">
        <f>IFERROR(INDEX($E$7:$E$60000,MATCH(ROW()-6,$Q$7:$Q$60000,0)),"")</f>
        <v/>
      </c>
      <c r="X446">
        <f>IFERROR(INDEX($F$7:$F$60000,MATCH(ROW()-6,$Q$7:$Q$60000,0)),"")</f>
        <v/>
      </c>
      <c r="Y446">
        <f>IFERROR(INDEX($G$7:$G$60000,MATCH(ROW()-6,$Q$7:$Q$60000,0)),"")</f>
        <v/>
      </c>
      <c r="Z446">
        <f>IFERROR(INDEX($H$7:$H$60000,MATCH(ROW()-6,$Q$7:$Q$60000,0)),"")</f>
        <v/>
      </c>
      <c r="AA446">
        <f>IFERROR(INDEX($I$7:$I$60000,MATCH(ROW()-6,$Q$7:$Q$60000,0)),"")</f>
        <v/>
      </c>
      <c r="AB446">
        <f>IFERROR(INDEX($J$7:$J$60000,MATCH(ROW()-6,$Q$7:$Q$60000,0)),"")</f>
        <v/>
      </c>
      <c r="AC446">
        <f>IFERROR(INDEX($K$7:$K$60000,MATCH(ROW()-6,$Q$7:$Q$60000,0)),"")</f>
        <v/>
      </c>
      <c r="AD446">
        <f>IFERROR(INDEX($L$7:$L$60000,MATCH(ROW()-6,$Q$7:$Q$60000,0)),"")</f>
        <v/>
      </c>
      <c r="AE446">
        <f>IFERROR(INDEX($M$7:$M$60000,MATCH(ROW()-6,$Q$7:$Q$60000,0)),"")</f>
        <v/>
      </c>
      <c r="AF446">
        <f>IFERROR(INDEX($N$7:$N$60000,MATCH(ROW()-6,$Q$7:$Q$60000,0)),"")</f>
        <v/>
      </c>
      <c r="AH446" s="9">
        <f>IF(OR($S446="",$S445=""),"",LN($T446/$T445))</f>
        <v/>
      </c>
      <c r="AI446" s="9">
        <f>IF(OR($S446="",$S445=""),"",$C$2*LN(U446/U445))</f>
        <v/>
      </c>
      <c r="AJ446" s="9">
        <f>IF(OR($S446="",$S445=""),"",$D$2*(V446-V445))</f>
        <v/>
      </c>
      <c r="AK446" s="9">
        <f>IF(OR($S446="",$S445=""),"",$E$2*(W446-W445))</f>
        <v/>
      </c>
      <c r="AL446" s="9">
        <f>IF(OR($S446="",$S445=""),"",$F$2*LN(X446/X445))</f>
        <v/>
      </c>
      <c r="AM446" s="9">
        <f>IF(OR($S446="",$S445=""),"",$G$2*(Y446-Y445))</f>
        <v/>
      </c>
      <c r="AN446" s="9">
        <f>IF(OR($S446="",$S445=""),"",$H$2*LN(Z446/Z445))</f>
        <v/>
      </c>
      <c r="AO446" s="9">
        <f>IF(OR($S446="",$S445=""),"",$I$2*(AA446-AA445))</f>
        <v/>
      </c>
      <c r="AP446" s="9">
        <f>IF(OR($S446="",$S445=""),"",$J$2*LN(AB446/AB445))</f>
        <v/>
      </c>
      <c r="AQ446" s="9">
        <f>IF(OR($S446="",$S445=""),"",$K$2*(AC446-AC445))</f>
        <v/>
      </c>
      <c r="AR446" s="9">
        <f>IF(OR($S446="",$S445=""),"",$L$2*LN(AD446/AD445))</f>
        <v/>
      </c>
      <c r="AS446" s="9">
        <f>IF(OR($S446="",$S445=""),"",$M$2*LN(AE446/AE445))</f>
        <v/>
      </c>
      <c r="AT446" s="9">
        <f>IF(OR($S446="",$S445=""),"",$N$2*LN(AF446/AF445))</f>
        <v/>
      </c>
      <c r="AV446" s="9">
        <f>IF($AH446="","",$AY$16+$AY$4*AI446+$AY$5*AJ446+$AY$6*AK446+$AY$7*AL446+$AY$8*AM446+$AY$9*AN446+$AY$10*AO446+$AY$11*AP446+$AY$12*AQ446+$AY$13*AR446+$AY$14*AS446+$AY$15*AT446)</f>
        <v/>
      </c>
      <c r="BC446" s="10">
        <f>IF((ROW()-6)&lt;=$Q$3,INDEX(LINEST(AH387:AH446,AI387:AT446,TRUE,TRUE),1,13)*$Q$4,"")</f>
        <v/>
      </c>
      <c r="BD446" s="9">
        <f>IF((ROW()-6)&lt;=$Q$3,INDEX(LINEST(AH387:AH446,AI387:AT446,TRUE,TRUE),1,12),"")</f>
        <v/>
      </c>
      <c r="BE446" s="9">
        <f>IF((ROW()-6)&lt;=$Q$3,INDEX(LINEST(AH387:AH446,AI387:AT446,TRUE,TRUE),1,11),"")</f>
        <v/>
      </c>
      <c r="BF446" s="9">
        <f>IF((ROW()-6)&lt;=$Q$3,INDEX(LINEST(AH387:AH446,AI387:AT446,TRUE,TRUE),1,10),"")</f>
        <v/>
      </c>
      <c r="BG446" s="9">
        <f>IF((ROW()-6)&lt;=$Q$3,INDEX(LINEST(AH387:AH446,AI387:AT446,TRUE,TRUE),1,9),"")</f>
        <v/>
      </c>
      <c r="BH446" s="9">
        <f>IF((ROW()-6)&lt;=$Q$3,INDEX(LINEST(AH387:AH446,AI387:AT446,TRUE,TRUE),1,8),"")</f>
        <v/>
      </c>
      <c r="BI446" s="9">
        <f>IF((ROW()-6)&lt;=$Q$3,INDEX(LINEST(AH387:AH446,AI387:AT446,TRUE,TRUE),1,7),"")</f>
        <v/>
      </c>
      <c r="BJ446" s="9">
        <f>IF((ROW()-6)&lt;=$Q$3,INDEX(LINEST(AH387:AH446,AI387:AT446,TRUE,TRUE),1,6),"")</f>
        <v/>
      </c>
      <c r="BK446" s="9">
        <f>IF((ROW()-6)&lt;=$Q$3,INDEX(LINEST(AH387:AH446,AI387:AT446,TRUE,TRUE),1,5),"")</f>
        <v/>
      </c>
      <c r="BL446" s="9">
        <f>IF((ROW()-6)&lt;=$Q$3,INDEX(LINEST(AH387:AH446,AI387:AT446,TRUE,TRUE),1,4),"")</f>
        <v/>
      </c>
      <c r="BM446" s="9">
        <f>IF((ROW()-6)&lt;=$Q$3,INDEX(LINEST(AH387:AH446,AI387:AT446,TRUE,TRUE),1,3),"")</f>
        <v/>
      </c>
      <c r="BN446" s="9">
        <f>IF((ROW()-6)&lt;=$Q$3,INDEX(LINEST(AH387:AH446,AI387:AT446,TRUE,TRUE),1,2),"")</f>
        <v/>
      </c>
      <c r="BO446" s="9">
        <f>IF((ROW()-6)&lt;=$Q$3,INDEX(LINEST(AH387:AH446,AI387:AT446,TRUE,TRUE),1,1),"")</f>
        <v/>
      </c>
      <c r="BP446" s="10">
        <f>IF((ROW()-6)&lt;=$Q$3,INDEX(LINEST(AH387:AH446,AI387:AT446,TRUE,TRUE),3,1),"")</f>
        <v/>
      </c>
      <c r="BR446" s="9">
        <f>IF(AND((ROW()-6)&lt;=$Q$3,ISNUMBER(BC445)),BC445/$Q$4+BD445*AI446+BE445*AJ446+BF445*AK446+BG445*AL446+BH445*AM446+BI445*AN446+BJ445*AO446+BK445*AP446+BL445*AQ446+BM445*AR446+BN445*AS446+BO445*AT446,"")</f>
        <v/>
      </c>
      <c r="BS446">
        <f>IF(ISNUMBER(BR446),AVERAGE(AH386:AH445),"")</f>
        <v/>
      </c>
      <c r="BT446">
        <f>IF(ISNUMBER(BR446),(AH446-BR446)^2,"")</f>
        <v/>
      </c>
      <c r="BU446">
        <f>IF(ISNUMBER(BR446),AH446^2,"")</f>
        <v/>
      </c>
      <c r="BV446">
        <f>IF(ISNUMBER(BR446),(AH446-BS446)^2,"")</f>
        <v/>
      </c>
    </row>
    <row r="447">
      <c r="O447">
        <f>IF($R447="","",CHOOSE($Q$2,YEAR(R447)*12+MONTH(R447),INT((R447-2)/7),YEAR(R447)*4+ROUNDUP(MONTH(R447)/3)))</f>
        <v/>
      </c>
      <c r="P447">
        <f>IF($R447="","",IF($R448="",1,IF(O447&lt;&gt;O448,1,0)))</f>
        <v/>
      </c>
      <c r="Q447">
        <f>IF(P447=1,SUM($P$7:P447),"")</f>
        <v/>
      </c>
      <c r="R447">
        <f>IF($A447="","",IF(ISNUMBER($A447),$A447,IFERROR(DATEVALUE($A447),NA())))</f>
        <v/>
      </c>
      <c r="S447" s="7">
        <f>IFERROR(INDEX($R$7:$R$60000,MATCH(ROW()-6,$Q$7:$Q$60000,0)),"")</f>
        <v/>
      </c>
      <c r="T447">
        <f>IFERROR(INDEX($B$7:$B$60000,MATCH(ROW()-6,$Q$7:$Q$60000,0)),"")</f>
        <v/>
      </c>
      <c r="U447">
        <f>IFERROR(INDEX($C$7:$C$60000,MATCH(ROW()-6,$Q$7:$Q$60000,0)),"")</f>
        <v/>
      </c>
      <c r="V447">
        <f>IFERROR(INDEX($D$7:$D$60000,MATCH(ROW()-6,$Q$7:$Q$60000,0)),"")</f>
        <v/>
      </c>
      <c r="W447">
        <f>IFERROR(INDEX($E$7:$E$60000,MATCH(ROW()-6,$Q$7:$Q$60000,0)),"")</f>
        <v/>
      </c>
      <c r="X447">
        <f>IFERROR(INDEX($F$7:$F$60000,MATCH(ROW()-6,$Q$7:$Q$60000,0)),"")</f>
        <v/>
      </c>
      <c r="Y447">
        <f>IFERROR(INDEX($G$7:$G$60000,MATCH(ROW()-6,$Q$7:$Q$60000,0)),"")</f>
        <v/>
      </c>
      <c r="Z447">
        <f>IFERROR(INDEX($H$7:$H$60000,MATCH(ROW()-6,$Q$7:$Q$60000,0)),"")</f>
        <v/>
      </c>
      <c r="AA447">
        <f>IFERROR(INDEX($I$7:$I$60000,MATCH(ROW()-6,$Q$7:$Q$60000,0)),"")</f>
        <v/>
      </c>
      <c r="AB447">
        <f>IFERROR(INDEX($J$7:$J$60000,MATCH(ROW()-6,$Q$7:$Q$60000,0)),"")</f>
        <v/>
      </c>
      <c r="AC447">
        <f>IFERROR(INDEX($K$7:$K$60000,MATCH(ROW()-6,$Q$7:$Q$60000,0)),"")</f>
        <v/>
      </c>
      <c r="AD447">
        <f>IFERROR(INDEX($L$7:$L$60000,MATCH(ROW()-6,$Q$7:$Q$60000,0)),"")</f>
        <v/>
      </c>
      <c r="AE447">
        <f>IFERROR(INDEX($M$7:$M$60000,MATCH(ROW()-6,$Q$7:$Q$60000,0)),"")</f>
        <v/>
      </c>
      <c r="AF447">
        <f>IFERROR(INDEX($N$7:$N$60000,MATCH(ROW()-6,$Q$7:$Q$60000,0)),"")</f>
        <v/>
      </c>
      <c r="AH447" s="9">
        <f>IF(OR($S447="",$S446=""),"",LN($T447/$T446))</f>
        <v/>
      </c>
      <c r="AI447" s="9">
        <f>IF(OR($S447="",$S446=""),"",$C$2*LN(U447/U446))</f>
        <v/>
      </c>
      <c r="AJ447" s="9">
        <f>IF(OR($S447="",$S446=""),"",$D$2*(V447-V446))</f>
        <v/>
      </c>
      <c r="AK447" s="9">
        <f>IF(OR($S447="",$S446=""),"",$E$2*(W447-W446))</f>
        <v/>
      </c>
      <c r="AL447" s="9">
        <f>IF(OR($S447="",$S446=""),"",$F$2*LN(X447/X446))</f>
        <v/>
      </c>
      <c r="AM447" s="9">
        <f>IF(OR($S447="",$S446=""),"",$G$2*(Y447-Y446))</f>
        <v/>
      </c>
      <c r="AN447" s="9">
        <f>IF(OR($S447="",$S446=""),"",$H$2*LN(Z447/Z446))</f>
        <v/>
      </c>
      <c r="AO447" s="9">
        <f>IF(OR($S447="",$S446=""),"",$I$2*(AA447-AA446))</f>
        <v/>
      </c>
      <c r="AP447" s="9">
        <f>IF(OR($S447="",$S446=""),"",$J$2*LN(AB447/AB446))</f>
        <v/>
      </c>
      <c r="AQ447" s="9">
        <f>IF(OR($S447="",$S446=""),"",$K$2*(AC447-AC446))</f>
        <v/>
      </c>
      <c r="AR447" s="9">
        <f>IF(OR($S447="",$S446=""),"",$L$2*LN(AD447/AD446))</f>
        <v/>
      </c>
      <c r="AS447" s="9">
        <f>IF(OR($S447="",$S446=""),"",$M$2*LN(AE447/AE446))</f>
        <v/>
      </c>
      <c r="AT447" s="9">
        <f>IF(OR($S447="",$S446=""),"",$N$2*LN(AF447/AF446))</f>
        <v/>
      </c>
      <c r="AV447" s="9">
        <f>IF($AH447="","",$AY$16+$AY$4*AI447+$AY$5*AJ447+$AY$6*AK447+$AY$7*AL447+$AY$8*AM447+$AY$9*AN447+$AY$10*AO447+$AY$11*AP447+$AY$12*AQ447+$AY$13*AR447+$AY$14*AS447+$AY$15*AT447)</f>
        <v/>
      </c>
      <c r="BC447" s="10">
        <f>IF((ROW()-6)&lt;=$Q$3,INDEX(LINEST(AH388:AH447,AI388:AT447,TRUE,TRUE),1,13)*$Q$4,"")</f>
        <v/>
      </c>
      <c r="BD447" s="9">
        <f>IF((ROW()-6)&lt;=$Q$3,INDEX(LINEST(AH388:AH447,AI388:AT447,TRUE,TRUE),1,12),"")</f>
        <v/>
      </c>
      <c r="BE447" s="9">
        <f>IF((ROW()-6)&lt;=$Q$3,INDEX(LINEST(AH388:AH447,AI388:AT447,TRUE,TRUE),1,11),"")</f>
        <v/>
      </c>
      <c r="BF447" s="9">
        <f>IF((ROW()-6)&lt;=$Q$3,INDEX(LINEST(AH388:AH447,AI388:AT447,TRUE,TRUE),1,10),"")</f>
        <v/>
      </c>
      <c r="BG447" s="9">
        <f>IF((ROW()-6)&lt;=$Q$3,INDEX(LINEST(AH388:AH447,AI388:AT447,TRUE,TRUE),1,9),"")</f>
        <v/>
      </c>
      <c r="BH447" s="9">
        <f>IF((ROW()-6)&lt;=$Q$3,INDEX(LINEST(AH388:AH447,AI388:AT447,TRUE,TRUE),1,8),"")</f>
        <v/>
      </c>
      <c r="BI447" s="9">
        <f>IF((ROW()-6)&lt;=$Q$3,INDEX(LINEST(AH388:AH447,AI388:AT447,TRUE,TRUE),1,7),"")</f>
        <v/>
      </c>
      <c r="BJ447" s="9">
        <f>IF((ROW()-6)&lt;=$Q$3,INDEX(LINEST(AH388:AH447,AI388:AT447,TRUE,TRUE),1,6),"")</f>
        <v/>
      </c>
      <c r="BK447" s="9">
        <f>IF((ROW()-6)&lt;=$Q$3,INDEX(LINEST(AH388:AH447,AI388:AT447,TRUE,TRUE),1,5),"")</f>
        <v/>
      </c>
      <c r="BL447" s="9">
        <f>IF((ROW()-6)&lt;=$Q$3,INDEX(LINEST(AH388:AH447,AI388:AT447,TRUE,TRUE),1,4),"")</f>
        <v/>
      </c>
      <c r="BM447" s="9">
        <f>IF((ROW()-6)&lt;=$Q$3,INDEX(LINEST(AH388:AH447,AI388:AT447,TRUE,TRUE),1,3),"")</f>
        <v/>
      </c>
      <c r="BN447" s="9">
        <f>IF((ROW()-6)&lt;=$Q$3,INDEX(LINEST(AH388:AH447,AI388:AT447,TRUE,TRUE),1,2),"")</f>
        <v/>
      </c>
      <c r="BO447" s="9">
        <f>IF((ROW()-6)&lt;=$Q$3,INDEX(LINEST(AH388:AH447,AI388:AT447,TRUE,TRUE),1,1),"")</f>
        <v/>
      </c>
      <c r="BP447" s="10">
        <f>IF((ROW()-6)&lt;=$Q$3,INDEX(LINEST(AH388:AH447,AI388:AT447,TRUE,TRUE),3,1),"")</f>
        <v/>
      </c>
      <c r="BR447" s="9">
        <f>IF(AND((ROW()-6)&lt;=$Q$3,ISNUMBER(BC446)),BC446/$Q$4+BD446*AI447+BE446*AJ447+BF446*AK447+BG446*AL447+BH446*AM447+BI446*AN447+BJ446*AO447+BK446*AP447+BL446*AQ447+BM446*AR447+BN446*AS447+BO446*AT447,"")</f>
        <v/>
      </c>
      <c r="BS447">
        <f>IF(ISNUMBER(BR447),AVERAGE(AH387:AH446),"")</f>
        <v/>
      </c>
      <c r="BT447">
        <f>IF(ISNUMBER(BR447),(AH447-BR447)^2,"")</f>
        <v/>
      </c>
      <c r="BU447">
        <f>IF(ISNUMBER(BR447),AH447^2,"")</f>
        <v/>
      </c>
      <c r="BV447">
        <f>IF(ISNUMBER(BR447),(AH447-BS447)^2,"")</f>
        <v/>
      </c>
    </row>
    <row r="448">
      <c r="O448">
        <f>IF($R448="","",CHOOSE($Q$2,YEAR(R448)*12+MONTH(R448),INT((R448-2)/7),YEAR(R448)*4+ROUNDUP(MONTH(R448)/3)))</f>
        <v/>
      </c>
      <c r="P448">
        <f>IF($R448="","",IF($R449="",1,IF(O448&lt;&gt;O449,1,0)))</f>
        <v/>
      </c>
      <c r="Q448">
        <f>IF(P448=1,SUM($P$7:P448),"")</f>
        <v/>
      </c>
      <c r="R448">
        <f>IF($A448="","",IF(ISNUMBER($A448),$A448,IFERROR(DATEVALUE($A448),NA())))</f>
        <v/>
      </c>
      <c r="S448" s="7">
        <f>IFERROR(INDEX($R$7:$R$60000,MATCH(ROW()-6,$Q$7:$Q$60000,0)),"")</f>
        <v/>
      </c>
      <c r="T448">
        <f>IFERROR(INDEX($B$7:$B$60000,MATCH(ROW()-6,$Q$7:$Q$60000,0)),"")</f>
        <v/>
      </c>
      <c r="U448">
        <f>IFERROR(INDEX($C$7:$C$60000,MATCH(ROW()-6,$Q$7:$Q$60000,0)),"")</f>
        <v/>
      </c>
      <c r="V448">
        <f>IFERROR(INDEX($D$7:$D$60000,MATCH(ROW()-6,$Q$7:$Q$60000,0)),"")</f>
        <v/>
      </c>
      <c r="W448">
        <f>IFERROR(INDEX($E$7:$E$60000,MATCH(ROW()-6,$Q$7:$Q$60000,0)),"")</f>
        <v/>
      </c>
      <c r="X448">
        <f>IFERROR(INDEX($F$7:$F$60000,MATCH(ROW()-6,$Q$7:$Q$60000,0)),"")</f>
        <v/>
      </c>
      <c r="Y448">
        <f>IFERROR(INDEX($G$7:$G$60000,MATCH(ROW()-6,$Q$7:$Q$60000,0)),"")</f>
        <v/>
      </c>
      <c r="Z448">
        <f>IFERROR(INDEX($H$7:$H$60000,MATCH(ROW()-6,$Q$7:$Q$60000,0)),"")</f>
        <v/>
      </c>
      <c r="AA448">
        <f>IFERROR(INDEX($I$7:$I$60000,MATCH(ROW()-6,$Q$7:$Q$60000,0)),"")</f>
        <v/>
      </c>
      <c r="AB448">
        <f>IFERROR(INDEX($J$7:$J$60000,MATCH(ROW()-6,$Q$7:$Q$60000,0)),"")</f>
        <v/>
      </c>
      <c r="AC448">
        <f>IFERROR(INDEX($K$7:$K$60000,MATCH(ROW()-6,$Q$7:$Q$60000,0)),"")</f>
        <v/>
      </c>
      <c r="AD448">
        <f>IFERROR(INDEX($L$7:$L$60000,MATCH(ROW()-6,$Q$7:$Q$60000,0)),"")</f>
        <v/>
      </c>
      <c r="AE448">
        <f>IFERROR(INDEX($M$7:$M$60000,MATCH(ROW()-6,$Q$7:$Q$60000,0)),"")</f>
        <v/>
      </c>
      <c r="AF448">
        <f>IFERROR(INDEX($N$7:$N$60000,MATCH(ROW()-6,$Q$7:$Q$60000,0)),"")</f>
        <v/>
      </c>
      <c r="AH448" s="9">
        <f>IF(OR($S448="",$S447=""),"",LN($T448/$T447))</f>
        <v/>
      </c>
      <c r="AI448" s="9">
        <f>IF(OR($S448="",$S447=""),"",$C$2*LN(U448/U447))</f>
        <v/>
      </c>
      <c r="AJ448" s="9">
        <f>IF(OR($S448="",$S447=""),"",$D$2*(V448-V447))</f>
        <v/>
      </c>
      <c r="AK448" s="9">
        <f>IF(OR($S448="",$S447=""),"",$E$2*(W448-W447))</f>
        <v/>
      </c>
      <c r="AL448" s="9">
        <f>IF(OR($S448="",$S447=""),"",$F$2*LN(X448/X447))</f>
        <v/>
      </c>
      <c r="AM448" s="9">
        <f>IF(OR($S448="",$S447=""),"",$G$2*(Y448-Y447))</f>
        <v/>
      </c>
      <c r="AN448" s="9">
        <f>IF(OR($S448="",$S447=""),"",$H$2*LN(Z448/Z447))</f>
        <v/>
      </c>
      <c r="AO448" s="9">
        <f>IF(OR($S448="",$S447=""),"",$I$2*(AA448-AA447))</f>
        <v/>
      </c>
      <c r="AP448" s="9">
        <f>IF(OR($S448="",$S447=""),"",$J$2*LN(AB448/AB447))</f>
        <v/>
      </c>
      <c r="AQ448" s="9">
        <f>IF(OR($S448="",$S447=""),"",$K$2*(AC448-AC447))</f>
        <v/>
      </c>
      <c r="AR448" s="9">
        <f>IF(OR($S448="",$S447=""),"",$L$2*LN(AD448/AD447))</f>
        <v/>
      </c>
      <c r="AS448" s="9">
        <f>IF(OR($S448="",$S447=""),"",$M$2*LN(AE448/AE447))</f>
        <v/>
      </c>
      <c r="AT448" s="9">
        <f>IF(OR($S448="",$S447=""),"",$N$2*LN(AF448/AF447))</f>
        <v/>
      </c>
      <c r="AV448" s="9">
        <f>IF($AH448="","",$AY$16+$AY$4*AI448+$AY$5*AJ448+$AY$6*AK448+$AY$7*AL448+$AY$8*AM448+$AY$9*AN448+$AY$10*AO448+$AY$11*AP448+$AY$12*AQ448+$AY$13*AR448+$AY$14*AS448+$AY$15*AT448)</f>
        <v/>
      </c>
      <c r="BC448" s="10">
        <f>IF((ROW()-6)&lt;=$Q$3,INDEX(LINEST(AH389:AH448,AI389:AT448,TRUE,TRUE),1,13)*$Q$4,"")</f>
        <v/>
      </c>
      <c r="BD448" s="9">
        <f>IF((ROW()-6)&lt;=$Q$3,INDEX(LINEST(AH389:AH448,AI389:AT448,TRUE,TRUE),1,12),"")</f>
        <v/>
      </c>
      <c r="BE448" s="9">
        <f>IF((ROW()-6)&lt;=$Q$3,INDEX(LINEST(AH389:AH448,AI389:AT448,TRUE,TRUE),1,11),"")</f>
        <v/>
      </c>
      <c r="BF448" s="9">
        <f>IF((ROW()-6)&lt;=$Q$3,INDEX(LINEST(AH389:AH448,AI389:AT448,TRUE,TRUE),1,10),"")</f>
        <v/>
      </c>
      <c r="BG448" s="9">
        <f>IF((ROW()-6)&lt;=$Q$3,INDEX(LINEST(AH389:AH448,AI389:AT448,TRUE,TRUE),1,9),"")</f>
        <v/>
      </c>
      <c r="BH448" s="9">
        <f>IF((ROW()-6)&lt;=$Q$3,INDEX(LINEST(AH389:AH448,AI389:AT448,TRUE,TRUE),1,8),"")</f>
        <v/>
      </c>
      <c r="BI448" s="9">
        <f>IF((ROW()-6)&lt;=$Q$3,INDEX(LINEST(AH389:AH448,AI389:AT448,TRUE,TRUE),1,7),"")</f>
        <v/>
      </c>
      <c r="BJ448" s="9">
        <f>IF((ROW()-6)&lt;=$Q$3,INDEX(LINEST(AH389:AH448,AI389:AT448,TRUE,TRUE),1,6),"")</f>
        <v/>
      </c>
      <c r="BK448" s="9">
        <f>IF((ROW()-6)&lt;=$Q$3,INDEX(LINEST(AH389:AH448,AI389:AT448,TRUE,TRUE),1,5),"")</f>
        <v/>
      </c>
      <c r="BL448" s="9">
        <f>IF((ROW()-6)&lt;=$Q$3,INDEX(LINEST(AH389:AH448,AI389:AT448,TRUE,TRUE),1,4),"")</f>
        <v/>
      </c>
      <c r="BM448" s="9">
        <f>IF((ROW()-6)&lt;=$Q$3,INDEX(LINEST(AH389:AH448,AI389:AT448,TRUE,TRUE),1,3),"")</f>
        <v/>
      </c>
      <c r="BN448" s="9">
        <f>IF((ROW()-6)&lt;=$Q$3,INDEX(LINEST(AH389:AH448,AI389:AT448,TRUE,TRUE),1,2),"")</f>
        <v/>
      </c>
      <c r="BO448" s="9">
        <f>IF((ROW()-6)&lt;=$Q$3,INDEX(LINEST(AH389:AH448,AI389:AT448,TRUE,TRUE),1,1),"")</f>
        <v/>
      </c>
      <c r="BP448" s="10">
        <f>IF((ROW()-6)&lt;=$Q$3,INDEX(LINEST(AH389:AH448,AI389:AT448,TRUE,TRUE),3,1),"")</f>
        <v/>
      </c>
      <c r="BR448" s="9">
        <f>IF(AND((ROW()-6)&lt;=$Q$3,ISNUMBER(BC447)),BC447/$Q$4+BD447*AI448+BE447*AJ448+BF447*AK448+BG447*AL448+BH447*AM448+BI447*AN448+BJ447*AO448+BK447*AP448+BL447*AQ448+BM447*AR448+BN447*AS448+BO447*AT448,"")</f>
        <v/>
      </c>
      <c r="BS448">
        <f>IF(ISNUMBER(BR448),AVERAGE(AH388:AH447),"")</f>
        <v/>
      </c>
      <c r="BT448">
        <f>IF(ISNUMBER(BR448),(AH448-BR448)^2,"")</f>
        <v/>
      </c>
      <c r="BU448">
        <f>IF(ISNUMBER(BR448),AH448^2,"")</f>
        <v/>
      </c>
      <c r="BV448">
        <f>IF(ISNUMBER(BR448),(AH448-BS448)^2,"")</f>
        <v/>
      </c>
    </row>
    <row r="449">
      <c r="O449">
        <f>IF($R449="","",CHOOSE($Q$2,YEAR(R449)*12+MONTH(R449),INT((R449-2)/7),YEAR(R449)*4+ROUNDUP(MONTH(R449)/3)))</f>
        <v/>
      </c>
      <c r="P449">
        <f>IF($R449="","",IF($R450="",1,IF(O449&lt;&gt;O450,1,0)))</f>
        <v/>
      </c>
      <c r="Q449">
        <f>IF(P449=1,SUM($P$7:P449),"")</f>
        <v/>
      </c>
      <c r="R449">
        <f>IF($A449="","",IF(ISNUMBER($A449),$A449,IFERROR(DATEVALUE($A449),NA())))</f>
        <v/>
      </c>
      <c r="S449" s="7">
        <f>IFERROR(INDEX($R$7:$R$60000,MATCH(ROW()-6,$Q$7:$Q$60000,0)),"")</f>
        <v/>
      </c>
      <c r="T449">
        <f>IFERROR(INDEX($B$7:$B$60000,MATCH(ROW()-6,$Q$7:$Q$60000,0)),"")</f>
        <v/>
      </c>
      <c r="U449">
        <f>IFERROR(INDEX($C$7:$C$60000,MATCH(ROW()-6,$Q$7:$Q$60000,0)),"")</f>
        <v/>
      </c>
      <c r="V449">
        <f>IFERROR(INDEX($D$7:$D$60000,MATCH(ROW()-6,$Q$7:$Q$60000,0)),"")</f>
        <v/>
      </c>
      <c r="W449">
        <f>IFERROR(INDEX($E$7:$E$60000,MATCH(ROW()-6,$Q$7:$Q$60000,0)),"")</f>
        <v/>
      </c>
      <c r="X449">
        <f>IFERROR(INDEX($F$7:$F$60000,MATCH(ROW()-6,$Q$7:$Q$60000,0)),"")</f>
        <v/>
      </c>
      <c r="Y449">
        <f>IFERROR(INDEX($G$7:$G$60000,MATCH(ROW()-6,$Q$7:$Q$60000,0)),"")</f>
        <v/>
      </c>
      <c r="Z449">
        <f>IFERROR(INDEX($H$7:$H$60000,MATCH(ROW()-6,$Q$7:$Q$60000,0)),"")</f>
        <v/>
      </c>
      <c r="AA449">
        <f>IFERROR(INDEX($I$7:$I$60000,MATCH(ROW()-6,$Q$7:$Q$60000,0)),"")</f>
        <v/>
      </c>
      <c r="AB449">
        <f>IFERROR(INDEX($J$7:$J$60000,MATCH(ROW()-6,$Q$7:$Q$60000,0)),"")</f>
        <v/>
      </c>
      <c r="AC449">
        <f>IFERROR(INDEX($K$7:$K$60000,MATCH(ROW()-6,$Q$7:$Q$60000,0)),"")</f>
        <v/>
      </c>
      <c r="AD449">
        <f>IFERROR(INDEX($L$7:$L$60000,MATCH(ROW()-6,$Q$7:$Q$60000,0)),"")</f>
        <v/>
      </c>
      <c r="AE449">
        <f>IFERROR(INDEX($M$7:$M$60000,MATCH(ROW()-6,$Q$7:$Q$60000,0)),"")</f>
        <v/>
      </c>
      <c r="AF449">
        <f>IFERROR(INDEX($N$7:$N$60000,MATCH(ROW()-6,$Q$7:$Q$60000,0)),"")</f>
        <v/>
      </c>
      <c r="AH449" s="9">
        <f>IF(OR($S449="",$S448=""),"",LN($T449/$T448))</f>
        <v/>
      </c>
      <c r="AI449" s="9">
        <f>IF(OR($S449="",$S448=""),"",$C$2*LN(U449/U448))</f>
        <v/>
      </c>
      <c r="AJ449" s="9">
        <f>IF(OR($S449="",$S448=""),"",$D$2*(V449-V448))</f>
        <v/>
      </c>
      <c r="AK449" s="9">
        <f>IF(OR($S449="",$S448=""),"",$E$2*(W449-W448))</f>
        <v/>
      </c>
      <c r="AL449" s="9">
        <f>IF(OR($S449="",$S448=""),"",$F$2*LN(X449/X448))</f>
        <v/>
      </c>
      <c r="AM449" s="9">
        <f>IF(OR($S449="",$S448=""),"",$G$2*(Y449-Y448))</f>
        <v/>
      </c>
      <c r="AN449" s="9">
        <f>IF(OR($S449="",$S448=""),"",$H$2*LN(Z449/Z448))</f>
        <v/>
      </c>
      <c r="AO449" s="9">
        <f>IF(OR($S449="",$S448=""),"",$I$2*(AA449-AA448))</f>
        <v/>
      </c>
      <c r="AP449" s="9">
        <f>IF(OR($S449="",$S448=""),"",$J$2*LN(AB449/AB448))</f>
        <v/>
      </c>
      <c r="AQ449" s="9">
        <f>IF(OR($S449="",$S448=""),"",$K$2*(AC449-AC448))</f>
        <v/>
      </c>
      <c r="AR449" s="9">
        <f>IF(OR($S449="",$S448=""),"",$L$2*LN(AD449/AD448))</f>
        <v/>
      </c>
      <c r="AS449" s="9">
        <f>IF(OR($S449="",$S448=""),"",$M$2*LN(AE449/AE448))</f>
        <v/>
      </c>
      <c r="AT449" s="9">
        <f>IF(OR($S449="",$S448=""),"",$N$2*LN(AF449/AF448))</f>
        <v/>
      </c>
      <c r="AV449" s="9">
        <f>IF($AH449="","",$AY$16+$AY$4*AI449+$AY$5*AJ449+$AY$6*AK449+$AY$7*AL449+$AY$8*AM449+$AY$9*AN449+$AY$10*AO449+$AY$11*AP449+$AY$12*AQ449+$AY$13*AR449+$AY$14*AS449+$AY$15*AT449)</f>
        <v/>
      </c>
      <c r="BC449" s="10">
        <f>IF((ROW()-6)&lt;=$Q$3,INDEX(LINEST(AH390:AH449,AI390:AT449,TRUE,TRUE),1,13)*$Q$4,"")</f>
        <v/>
      </c>
      <c r="BD449" s="9">
        <f>IF((ROW()-6)&lt;=$Q$3,INDEX(LINEST(AH390:AH449,AI390:AT449,TRUE,TRUE),1,12),"")</f>
        <v/>
      </c>
      <c r="BE449" s="9">
        <f>IF((ROW()-6)&lt;=$Q$3,INDEX(LINEST(AH390:AH449,AI390:AT449,TRUE,TRUE),1,11),"")</f>
        <v/>
      </c>
      <c r="BF449" s="9">
        <f>IF((ROW()-6)&lt;=$Q$3,INDEX(LINEST(AH390:AH449,AI390:AT449,TRUE,TRUE),1,10),"")</f>
        <v/>
      </c>
      <c r="BG449" s="9">
        <f>IF((ROW()-6)&lt;=$Q$3,INDEX(LINEST(AH390:AH449,AI390:AT449,TRUE,TRUE),1,9),"")</f>
        <v/>
      </c>
      <c r="BH449" s="9">
        <f>IF((ROW()-6)&lt;=$Q$3,INDEX(LINEST(AH390:AH449,AI390:AT449,TRUE,TRUE),1,8),"")</f>
        <v/>
      </c>
      <c r="BI449" s="9">
        <f>IF((ROW()-6)&lt;=$Q$3,INDEX(LINEST(AH390:AH449,AI390:AT449,TRUE,TRUE),1,7),"")</f>
        <v/>
      </c>
      <c r="BJ449" s="9">
        <f>IF((ROW()-6)&lt;=$Q$3,INDEX(LINEST(AH390:AH449,AI390:AT449,TRUE,TRUE),1,6),"")</f>
        <v/>
      </c>
      <c r="BK449" s="9">
        <f>IF((ROW()-6)&lt;=$Q$3,INDEX(LINEST(AH390:AH449,AI390:AT449,TRUE,TRUE),1,5),"")</f>
        <v/>
      </c>
      <c r="BL449" s="9">
        <f>IF((ROW()-6)&lt;=$Q$3,INDEX(LINEST(AH390:AH449,AI390:AT449,TRUE,TRUE),1,4),"")</f>
        <v/>
      </c>
      <c r="BM449" s="9">
        <f>IF((ROW()-6)&lt;=$Q$3,INDEX(LINEST(AH390:AH449,AI390:AT449,TRUE,TRUE),1,3),"")</f>
        <v/>
      </c>
      <c r="BN449" s="9">
        <f>IF((ROW()-6)&lt;=$Q$3,INDEX(LINEST(AH390:AH449,AI390:AT449,TRUE,TRUE),1,2),"")</f>
        <v/>
      </c>
      <c r="BO449" s="9">
        <f>IF((ROW()-6)&lt;=$Q$3,INDEX(LINEST(AH390:AH449,AI390:AT449,TRUE,TRUE),1,1),"")</f>
        <v/>
      </c>
      <c r="BP449" s="10">
        <f>IF((ROW()-6)&lt;=$Q$3,INDEX(LINEST(AH390:AH449,AI390:AT449,TRUE,TRUE),3,1),"")</f>
        <v/>
      </c>
      <c r="BR449" s="9">
        <f>IF(AND((ROW()-6)&lt;=$Q$3,ISNUMBER(BC448)),BC448/$Q$4+BD448*AI449+BE448*AJ449+BF448*AK449+BG448*AL449+BH448*AM449+BI448*AN449+BJ448*AO449+BK448*AP449+BL448*AQ449+BM448*AR449+BN448*AS449+BO448*AT449,"")</f>
        <v/>
      </c>
      <c r="BS449">
        <f>IF(ISNUMBER(BR449),AVERAGE(AH389:AH448),"")</f>
        <v/>
      </c>
      <c r="BT449">
        <f>IF(ISNUMBER(BR449),(AH449-BR449)^2,"")</f>
        <v/>
      </c>
      <c r="BU449">
        <f>IF(ISNUMBER(BR449),AH449^2,"")</f>
        <v/>
      </c>
      <c r="BV449">
        <f>IF(ISNUMBER(BR449),(AH449-BS449)^2,"")</f>
        <v/>
      </c>
    </row>
    <row r="450">
      <c r="O450">
        <f>IF($R450="","",CHOOSE($Q$2,YEAR(R450)*12+MONTH(R450),INT((R450-2)/7),YEAR(R450)*4+ROUNDUP(MONTH(R450)/3)))</f>
        <v/>
      </c>
      <c r="P450">
        <f>IF($R450="","",IF($R451="",1,IF(O450&lt;&gt;O451,1,0)))</f>
        <v/>
      </c>
      <c r="Q450">
        <f>IF(P450=1,SUM($P$7:P450),"")</f>
        <v/>
      </c>
      <c r="R450">
        <f>IF($A450="","",IF(ISNUMBER($A450),$A450,IFERROR(DATEVALUE($A450),NA())))</f>
        <v/>
      </c>
      <c r="S450" s="7">
        <f>IFERROR(INDEX($R$7:$R$60000,MATCH(ROW()-6,$Q$7:$Q$60000,0)),"")</f>
        <v/>
      </c>
      <c r="T450">
        <f>IFERROR(INDEX($B$7:$B$60000,MATCH(ROW()-6,$Q$7:$Q$60000,0)),"")</f>
        <v/>
      </c>
      <c r="U450">
        <f>IFERROR(INDEX($C$7:$C$60000,MATCH(ROW()-6,$Q$7:$Q$60000,0)),"")</f>
        <v/>
      </c>
      <c r="V450">
        <f>IFERROR(INDEX($D$7:$D$60000,MATCH(ROW()-6,$Q$7:$Q$60000,0)),"")</f>
        <v/>
      </c>
      <c r="W450">
        <f>IFERROR(INDEX($E$7:$E$60000,MATCH(ROW()-6,$Q$7:$Q$60000,0)),"")</f>
        <v/>
      </c>
      <c r="X450">
        <f>IFERROR(INDEX($F$7:$F$60000,MATCH(ROW()-6,$Q$7:$Q$60000,0)),"")</f>
        <v/>
      </c>
      <c r="Y450">
        <f>IFERROR(INDEX($G$7:$G$60000,MATCH(ROW()-6,$Q$7:$Q$60000,0)),"")</f>
        <v/>
      </c>
      <c r="Z450">
        <f>IFERROR(INDEX($H$7:$H$60000,MATCH(ROW()-6,$Q$7:$Q$60000,0)),"")</f>
        <v/>
      </c>
      <c r="AA450">
        <f>IFERROR(INDEX($I$7:$I$60000,MATCH(ROW()-6,$Q$7:$Q$60000,0)),"")</f>
        <v/>
      </c>
      <c r="AB450">
        <f>IFERROR(INDEX($J$7:$J$60000,MATCH(ROW()-6,$Q$7:$Q$60000,0)),"")</f>
        <v/>
      </c>
      <c r="AC450">
        <f>IFERROR(INDEX($K$7:$K$60000,MATCH(ROW()-6,$Q$7:$Q$60000,0)),"")</f>
        <v/>
      </c>
      <c r="AD450">
        <f>IFERROR(INDEX($L$7:$L$60000,MATCH(ROW()-6,$Q$7:$Q$60000,0)),"")</f>
        <v/>
      </c>
      <c r="AE450">
        <f>IFERROR(INDEX($M$7:$M$60000,MATCH(ROW()-6,$Q$7:$Q$60000,0)),"")</f>
        <v/>
      </c>
      <c r="AF450">
        <f>IFERROR(INDEX($N$7:$N$60000,MATCH(ROW()-6,$Q$7:$Q$60000,0)),"")</f>
        <v/>
      </c>
      <c r="AH450" s="9">
        <f>IF(OR($S450="",$S449=""),"",LN($T450/$T449))</f>
        <v/>
      </c>
      <c r="AI450" s="9">
        <f>IF(OR($S450="",$S449=""),"",$C$2*LN(U450/U449))</f>
        <v/>
      </c>
      <c r="AJ450" s="9">
        <f>IF(OR($S450="",$S449=""),"",$D$2*(V450-V449))</f>
        <v/>
      </c>
      <c r="AK450" s="9">
        <f>IF(OR($S450="",$S449=""),"",$E$2*(W450-W449))</f>
        <v/>
      </c>
      <c r="AL450" s="9">
        <f>IF(OR($S450="",$S449=""),"",$F$2*LN(X450/X449))</f>
        <v/>
      </c>
      <c r="AM450" s="9">
        <f>IF(OR($S450="",$S449=""),"",$G$2*(Y450-Y449))</f>
        <v/>
      </c>
      <c r="AN450" s="9">
        <f>IF(OR($S450="",$S449=""),"",$H$2*LN(Z450/Z449))</f>
        <v/>
      </c>
      <c r="AO450" s="9">
        <f>IF(OR($S450="",$S449=""),"",$I$2*(AA450-AA449))</f>
        <v/>
      </c>
      <c r="AP450" s="9">
        <f>IF(OR($S450="",$S449=""),"",$J$2*LN(AB450/AB449))</f>
        <v/>
      </c>
      <c r="AQ450" s="9">
        <f>IF(OR($S450="",$S449=""),"",$K$2*(AC450-AC449))</f>
        <v/>
      </c>
      <c r="AR450" s="9">
        <f>IF(OR($S450="",$S449=""),"",$L$2*LN(AD450/AD449))</f>
        <v/>
      </c>
      <c r="AS450" s="9">
        <f>IF(OR($S450="",$S449=""),"",$M$2*LN(AE450/AE449))</f>
        <v/>
      </c>
      <c r="AT450" s="9">
        <f>IF(OR($S450="",$S449=""),"",$N$2*LN(AF450/AF449))</f>
        <v/>
      </c>
      <c r="AV450" s="9">
        <f>IF($AH450="","",$AY$16+$AY$4*AI450+$AY$5*AJ450+$AY$6*AK450+$AY$7*AL450+$AY$8*AM450+$AY$9*AN450+$AY$10*AO450+$AY$11*AP450+$AY$12*AQ450+$AY$13*AR450+$AY$14*AS450+$AY$15*AT450)</f>
        <v/>
      </c>
      <c r="BC450" s="10">
        <f>IF((ROW()-6)&lt;=$Q$3,INDEX(LINEST(AH391:AH450,AI391:AT450,TRUE,TRUE),1,13)*$Q$4,"")</f>
        <v/>
      </c>
      <c r="BD450" s="9">
        <f>IF((ROW()-6)&lt;=$Q$3,INDEX(LINEST(AH391:AH450,AI391:AT450,TRUE,TRUE),1,12),"")</f>
        <v/>
      </c>
      <c r="BE450" s="9">
        <f>IF((ROW()-6)&lt;=$Q$3,INDEX(LINEST(AH391:AH450,AI391:AT450,TRUE,TRUE),1,11),"")</f>
        <v/>
      </c>
      <c r="BF450" s="9">
        <f>IF((ROW()-6)&lt;=$Q$3,INDEX(LINEST(AH391:AH450,AI391:AT450,TRUE,TRUE),1,10),"")</f>
        <v/>
      </c>
      <c r="BG450" s="9">
        <f>IF((ROW()-6)&lt;=$Q$3,INDEX(LINEST(AH391:AH450,AI391:AT450,TRUE,TRUE),1,9),"")</f>
        <v/>
      </c>
      <c r="BH450" s="9">
        <f>IF((ROW()-6)&lt;=$Q$3,INDEX(LINEST(AH391:AH450,AI391:AT450,TRUE,TRUE),1,8),"")</f>
        <v/>
      </c>
      <c r="BI450" s="9">
        <f>IF((ROW()-6)&lt;=$Q$3,INDEX(LINEST(AH391:AH450,AI391:AT450,TRUE,TRUE),1,7),"")</f>
        <v/>
      </c>
      <c r="BJ450" s="9">
        <f>IF((ROW()-6)&lt;=$Q$3,INDEX(LINEST(AH391:AH450,AI391:AT450,TRUE,TRUE),1,6),"")</f>
        <v/>
      </c>
      <c r="BK450" s="9">
        <f>IF((ROW()-6)&lt;=$Q$3,INDEX(LINEST(AH391:AH450,AI391:AT450,TRUE,TRUE),1,5),"")</f>
        <v/>
      </c>
      <c r="BL450" s="9">
        <f>IF((ROW()-6)&lt;=$Q$3,INDEX(LINEST(AH391:AH450,AI391:AT450,TRUE,TRUE),1,4),"")</f>
        <v/>
      </c>
      <c r="BM450" s="9">
        <f>IF((ROW()-6)&lt;=$Q$3,INDEX(LINEST(AH391:AH450,AI391:AT450,TRUE,TRUE),1,3),"")</f>
        <v/>
      </c>
      <c r="BN450" s="9">
        <f>IF((ROW()-6)&lt;=$Q$3,INDEX(LINEST(AH391:AH450,AI391:AT450,TRUE,TRUE),1,2),"")</f>
        <v/>
      </c>
      <c r="BO450" s="9">
        <f>IF((ROW()-6)&lt;=$Q$3,INDEX(LINEST(AH391:AH450,AI391:AT450,TRUE,TRUE),1,1),"")</f>
        <v/>
      </c>
      <c r="BP450" s="10">
        <f>IF((ROW()-6)&lt;=$Q$3,INDEX(LINEST(AH391:AH450,AI391:AT450,TRUE,TRUE),3,1),"")</f>
        <v/>
      </c>
      <c r="BR450" s="9">
        <f>IF(AND((ROW()-6)&lt;=$Q$3,ISNUMBER(BC449)),BC449/$Q$4+BD449*AI450+BE449*AJ450+BF449*AK450+BG449*AL450+BH449*AM450+BI449*AN450+BJ449*AO450+BK449*AP450+BL449*AQ450+BM449*AR450+BN449*AS450+BO449*AT450,"")</f>
        <v/>
      </c>
      <c r="BS450">
        <f>IF(ISNUMBER(BR450),AVERAGE(AH390:AH449),"")</f>
        <v/>
      </c>
      <c r="BT450">
        <f>IF(ISNUMBER(BR450),(AH450-BR450)^2,"")</f>
        <v/>
      </c>
      <c r="BU450">
        <f>IF(ISNUMBER(BR450),AH450^2,"")</f>
        <v/>
      </c>
      <c r="BV450">
        <f>IF(ISNUMBER(BR450),(AH450-BS450)^2,"")</f>
        <v/>
      </c>
    </row>
    <row r="451">
      <c r="O451">
        <f>IF($R451="","",CHOOSE($Q$2,YEAR(R451)*12+MONTH(R451),INT((R451-2)/7),YEAR(R451)*4+ROUNDUP(MONTH(R451)/3)))</f>
        <v/>
      </c>
      <c r="P451">
        <f>IF($R451="","",IF($R452="",1,IF(O451&lt;&gt;O452,1,0)))</f>
        <v/>
      </c>
      <c r="Q451">
        <f>IF(P451=1,SUM($P$7:P451),"")</f>
        <v/>
      </c>
      <c r="R451">
        <f>IF($A451="","",IF(ISNUMBER($A451),$A451,IFERROR(DATEVALUE($A451),NA())))</f>
        <v/>
      </c>
      <c r="S451" s="7">
        <f>IFERROR(INDEX($R$7:$R$60000,MATCH(ROW()-6,$Q$7:$Q$60000,0)),"")</f>
        <v/>
      </c>
      <c r="T451">
        <f>IFERROR(INDEX($B$7:$B$60000,MATCH(ROW()-6,$Q$7:$Q$60000,0)),"")</f>
        <v/>
      </c>
      <c r="U451">
        <f>IFERROR(INDEX($C$7:$C$60000,MATCH(ROW()-6,$Q$7:$Q$60000,0)),"")</f>
        <v/>
      </c>
      <c r="V451">
        <f>IFERROR(INDEX($D$7:$D$60000,MATCH(ROW()-6,$Q$7:$Q$60000,0)),"")</f>
        <v/>
      </c>
      <c r="W451">
        <f>IFERROR(INDEX($E$7:$E$60000,MATCH(ROW()-6,$Q$7:$Q$60000,0)),"")</f>
        <v/>
      </c>
      <c r="X451">
        <f>IFERROR(INDEX($F$7:$F$60000,MATCH(ROW()-6,$Q$7:$Q$60000,0)),"")</f>
        <v/>
      </c>
      <c r="Y451">
        <f>IFERROR(INDEX($G$7:$G$60000,MATCH(ROW()-6,$Q$7:$Q$60000,0)),"")</f>
        <v/>
      </c>
      <c r="Z451">
        <f>IFERROR(INDEX($H$7:$H$60000,MATCH(ROW()-6,$Q$7:$Q$60000,0)),"")</f>
        <v/>
      </c>
      <c r="AA451">
        <f>IFERROR(INDEX($I$7:$I$60000,MATCH(ROW()-6,$Q$7:$Q$60000,0)),"")</f>
        <v/>
      </c>
      <c r="AB451">
        <f>IFERROR(INDEX($J$7:$J$60000,MATCH(ROW()-6,$Q$7:$Q$60000,0)),"")</f>
        <v/>
      </c>
      <c r="AC451">
        <f>IFERROR(INDEX($K$7:$K$60000,MATCH(ROW()-6,$Q$7:$Q$60000,0)),"")</f>
        <v/>
      </c>
      <c r="AD451">
        <f>IFERROR(INDEX($L$7:$L$60000,MATCH(ROW()-6,$Q$7:$Q$60000,0)),"")</f>
        <v/>
      </c>
      <c r="AE451">
        <f>IFERROR(INDEX($M$7:$M$60000,MATCH(ROW()-6,$Q$7:$Q$60000,0)),"")</f>
        <v/>
      </c>
      <c r="AF451">
        <f>IFERROR(INDEX($N$7:$N$60000,MATCH(ROW()-6,$Q$7:$Q$60000,0)),"")</f>
        <v/>
      </c>
      <c r="AH451" s="9">
        <f>IF(OR($S451="",$S450=""),"",LN($T451/$T450))</f>
        <v/>
      </c>
      <c r="AI451" s="9">
        <f>IF(OR($S451="",$S450=""),"",$C$2*LN(U451/U450))</f>
        <v/>
      </c>
      <c r="AJ451" s="9">
        <f>IF(OR($S451="",$S450=""),"",$D$2*(V451-V450))</f>
        <v/>
      </c>
      <c r="AK451" s="9">
        <f>IF(OR($S451="",$S450=""),"",$E$2*(W451-W450))</f>
        <v/>
      </c>
      <c r="AL451" s="9">
        <f>IF(OR($S451="",$S450=""),"",$F$2*LN(X451/X450))</f>
        <v/>
      </c>
      <c r="AM451" s="9">
        <f>IF(OR($S451="",$S450=""),"",$G$2*(Y451-Y450))</f>
        <v/>
      </c>
      <c r="AN451" s="9">
        <f>IF(OR($S451="",$S450=""),"",$H$2*LN(Z451/Z450))</f>
        <v/>
      </c>
      <c r="AO451" s="9">
        <f>IF(OR($S451="",$S450=""),"",$I$2*(AA451-AA450))</f>
        <v/>
      </c>
      <c r="AP451" s="9">
        <f>IF(OR($S451="",$S450=""),"",$J$2*LN(AB451/AB450))</f>
        <v/>
      </c>
      <c r="AQ451" s="9">
        <f>IF(OR($S451="",$S450=""),"",$K$2*(AC451-AC450))</f>
        <v/>
      </c>
      <c r="AR451" s="9">
        <f>IF(OR($S451="",$S450=""),"",$L$2*LN(AD451/AD450))</f>
        <v/>
      </c>
      <c r="AS451" s="9">
        <f>IF(OR($S451="",$S450=""),"",$M$2*LN(AE451/AE450))</f>
        <v/>
      </c>
      <c r="AT451" s="9">
        <f>IF(OR($S451="",$S450=""),"",$N$2*LN(AF451/AF450))</f>
        <v/>
      </c>
      <c r="AV451" s="9">
        <f>IF($AH451="","",$AY$16+$AY$4*AI451+$AY$5*AJ451+$AY$6*AK451+$AY$7*AL451+$AY$8*AM451+$AY$9*AN451+$AY$10*AO451+$AY$11*AP451+$AY$12*AQ451+$AY$13*AR451+$AY$14*AS451+$AY$15*AT451)</f>
        <v/>
      </c>
      <c r="BC451" s="10">
        <f>IF((ROW()-6)&lt;=$Q$3,INDEX(LINEST(AH392:AH451,AI392:AT451,TRUE,TRUE),1,13)*$Q$4,"")</f>
        <v/>
      </c>
      <c r="BD451" s="9">
        <f>IF((ROW()-6)&lt;=$Q$3,INDEX(LINEST(AH392:AH451,AI392:AT451,TRUE,TRUE),1,12),"")</f>
        <v/>
      </c>
      <c r="BE451" s="9">
        <f>IF((ROW()-6)&lt;=$Q$3,INDEX(LINEST(AH392:AH451,AI392:AT451,TRUE,TRUE),1,11),"")</f>
        <v/>
      </c>
      <c r="BF451" s="9">
        <f>IF((ROW()-6)&lt;=$Q$3,INDEX(LINEST(AH392:AH451,AI392:AT451,TRUE,TRUE),1,10),"")</f>
        <v/>
      </c>
      <c r="BG451" s="9">
        <f>IF((ROW()-6)&lt;=$Q$3,INDEX(LINEST(AH392:AH451,AI392:AT451,TRUE,TRUE),1,9),"")</f>
        <v/>
      </c>
      <c r="BH451" s="9">
        <f>IF((ROW()-6)&lt;=$Q$3,INDEX(LINEST(AH392:AH451,AI392:AT451,TRUE,TRUE),1,8),"")</f>
        <v/>
      </c>
      <c r="BI451" s="9">
        <f>IF((ROW()-6)&lt;=$Q$3,INDEX(LINEST(AH392:AH451,AI392:AT451,TRUE,TRUE),1,7),"")</f>
        <v/>
      </c>
      <c r="BJ451" s="9">
        <f>IF((ROW()-6)&lt;=$Q$3,INDEX(LINEST(AH392:AH451,AI392:AT451,TRUE,TRUE),1,6),"")</f>
        <v/>
      </c>
      <c r="BK451" s="9">
        <f>IF((ROW()-6)&lt;=$Q$3,INDEX(LINEST(AH392:AH451,AI392:AT451,TRUE,TRUE),1,5),"")</f>
        <v/>
      </c>
      <c r="BL451" s="9">
        <f>IF((ROW()-6)&lt;=$Q$3,INDEX(LINEST(AH392:AH451,AI392:AT451,TRUE,TRUE),1,4),"")</f>
        <v/>
      </c>
      <c r="BM451" s="9">
        <f>IF((ROW()-6)&lt;=$Q$3,INDEX(LINEST(AH392:AH451,AI392:AT451,TRUE,TRUE),1,3),"")</f>
        <v/>
      </c>
      <c r="BN451" s="9">
        <f>IF((ROW()-6)&lt;=$Q$3,INDEX(LINEST(AH392:AH451,AI392:AT451,TRUE,TRUE),1,2),"")</f>
        <v/>
      </c>
      <c r="BO451" s="9">
        <f>IF((ROW()-6)&lt;=$Q$3,INDEX(LINEST(AH392:AH451,AI392:AT451,TRUE,TRUE),1,1),"")</f>
        <v/>
      </c>
      <c r="BP451" s="10">
        <f>IF((ROW()-6)&lt;=$Q$3,INDEX(LINEST(AH392:AH451,AI392:AT451,TRUE,TRUE),3,1),"")</f>
        <v/>
      </c>
      <c r="BR451" s="9">
        <f>IF(AND((ROW()-6)&lt;=$Q$3,ISNUMBER(BC450)),BC450/$Q$4+BD450*AI451+BE450*AJ451+BF450*AK451+BG450*AL451+BH450*AM451+BI450*AN451+BJ450*AO451+BK450*AP451+BL450*AQ451+BM450*AR451+BN450*AS451+BO450*AT451,"")</f>
        <v/>
      </c>
      <c r="BS451">
        <f>IF(ISNUMBER(BR451),AVERAGE(AH391:AH450),"")</f>
        <v/>
      </c>
      <c r="BT451">
        <f>IF(ISNUMBER(BR451),(AH451-BR451)^2,"")</f>
        <v/>
      </c>
      <c r="BU451">
        <f>IF(ISNUMBER(BR451),AH451^2,"")</f>
        <v/>
      </c>
      <c r="BV451">
        <f>IF(ISNUMBER(BR451),(AH451-BS451)^2,"")</f>
        <v/>
      </c>
    </row>
    <row r="452">
      <c r="O452">
        <f>IF($R452="","",CHOOSE($Q$2,YEAR(R452)*12+MONTH(R452),INT((R452-2)/7),YEAR(R452)*4+ROUNDUP(MONTH(R452)/3)))</f>
        <v/>
      </c>
      <c r="P452">
        <f>IF($R452="","",IF($R453="",1,IF(O452&lt;&gt;O453,1,0)))</f>
        <v/>
      </c>
      <c r="Q452">
        <f>IF(P452=1,SUM($P$7:P452),"")</f>
        <v/>
      </c>
      <c r="R452">
        <f>IF($A452="","",IF(ISNUMBER($A452),$A452,IFERROR(DATEVALUE($A452),NA())))</f>
        <v/>
      </c>
      <c r="S452" s="7">
        <f>IFERROR(INDEX($R$7:$R$60000,MATCH(ROW()-6,$Q$7:$Q$60000,0)),"")</f>
        <v/>
      </c>
      <c r="T452">
        <f>IFERROR(INDEX($B$7:$B$60000,MATCH(ROW()-6,$Q$7:$Q$60000,0)),"")</f>
        <v/>
      </c>
      <c r="U452">
        <f>IFERROR(INDEX($C$7:$C$60000,MATCH(ROW()-6,$Q$7:$Q$60000,0)),"")</f>
        <v/>
      </c>
      <c r="V452">
        <f>IFERROR(INDEX($D$7:$D$60000,MATCH(ROW()-6,$Q$7:$Q$60000,0)),"")</f>
        <v/>
      </c>
      <c r="W452">
        <f>IFERROR(INDEX($E$7:$E$60000,MATCH(ROW()-6,$Q$7:$Q$60000,0)),"")</f>
        <v/>
      </c>
      <c r="X452">
        <f>IFERROR(INDEX($F$7:$F$60000,MATCH(ROW()-6,$Q$7:$Q$60000,0)),"")</f>
        <v/>
      </c>
      <c r="Y452">
        <f>IFERROR(INDEX($G$7:$G$60000,MATCH(ROW()-6,$Q$7:$Q$60000,0)),"")</f>
        <v/>
      </c>
      <c r="Z452">
        <f>IFERROR(INDEX($H$7:$H$60000,MATCH(ROW()-6,$Q$7:$Q$60000,0)),"")</f>
        <v/>
      </c>
      <c r="AA452">
        <f>IFERROR(INDEX($I$7:$I$60000,MATCH(ROW()-6,$Q$7:$Q$60000,0)),"")</f>
        <v/>
      </c>
      <c r="AB452">
        <f>IFERROR(INDEX($J$7:$J$60000,MATCH(ROW()-6,$Q$7:$Q$60000,0)),"")</f>
        <v/>
      </c>
      <c r="AC452">
        <f>IFERROR(INDEX($K$7:$K$60000,MATCH(ROW()-6,$Q$7:$Q$60000,0)),"")</f>
        <v/>
      </c>
      <c r="AD452">
        <f>IFERROR(INDEX($L$7:$L$60000,MATCH(ROW()-6,$Q$7:$Q$60000,0)),"")</f>
        <v/>
      </c>
      <c r="AE452">
        <f>IFERROR(INDEX($M$7:$M$60000,MATCH(ROW()-6,$Q$7:$Q$60000,0)),"")</f>
        <v/>
      </c>
      <c r="AF452">
        <f>IFERROR(INDEX($N$7:$N$60000,MATCH(ROW()-6,$Q$7:$Q$60000,0)),"")</f>
        <v/>
      </c>
      <c r="AH452" s="9">
        <f>IF(OR($S452="",$S451=""),"",LN($T452/$T451))</f>
        <v/>
      </c>
      <c r="AI452" s="9">
        <f>IF(OR($S452="",$S451=""),"",$C$2*LN(U452/U451))</f>
        <v/>
      </c>
      <c r="AJ452" s="9">
        <f>IF(OR($S452="",$S451=""),"",$D$2*(V452-V451))</f>
        <v/>
      </c>
      <c r="AK452" s="9">
        <f>IF(OR($S452="",$S451=""),"",$E$2*(W452-W451))</f>
        <v/>
      </c>
      <c r="AL452" s="9">
        <f>IF(OR($S452="",$S451=""),"",$F$2*LN(X452/X451))</f>
        <v/>
      </c>
      <c r="AM452" s="9">
        <f>IF(OR($S452="",$S451=""),"",$G$2*(Y452-Y451))</f>
        <v/>
      </c>
      <c r="AN452" s="9">
        <f>IF(OR($S452="",$S451=""),"",$H$2*LN(Z452/Z451))</f>
        <v/>
      </c>
      <c r="AO452" s="9">
        <f>IF(OR($S452="",$S451=""),"",$I$2*(AA452-AA451))</f>
        <v/>
      </c>
      <c r="AP452" s="9">
        <f>IF(OR($S452="",$S451=""),"",$J$2*LN(AB452/AB451))</f>
        <v/>
      </c>
      <c r="AQ452" s="9">
        <f>IF(OR($S452="",$S451=""),"",$K$2*(AC452-AC451))</f>
        <v/>
      </c>
      <c r="AR452" s="9">
        <f>IF(OR($S452="",$S451=""),"",$L$2*LN(AD452/AD451))</f>
        <v/>
      </c>
      <c r="AS452" s="9">
        <f>IF(OR($S452="",$S451=""),"",$M$2*LN(AE452/AE451))</f>
        <v/>
      </c>
      <c r="AT452" s="9">
        <f>IF(OR($S452="",$S451=""),"",$N$2*LN(AF452/AF451))</f>
        <v/>
      </c>
      <c r="AV452" s="9">
        <f>IF($AH452="","",$AY$16+$AY$4*AI452+$AY$5*AJ452+$AY$6*AK452+$AY$7*AL452+$AY$8*AM452+$AY$9*AN452+$AY$10*AO452+$AY$11*AP452+$AY$12*AQ452+$AY$13*AR452+$AY$14*AS452+$AY$15*AT452)</f>
        <v/>
      </c>
      <c r="BC452" s="10">
        <f>IF((ROW()-6)&lt;=$Q$3,INDEX(LINEST(AH393:AH452,AI393:AT452,TRUE,TRUE),1,13)*$Q$4,"")</f>
        <v/>
      </c>
      <c r="BD452" s="9">
        <f>IF((ROW()-6)&lt;=$Q$3,INDEX(LINEST(AH393:AH452,AI393:AT452,TRUE,TRUE),1,12),"")</f>
        <v/>
      </c>
      <c r="BE452" s="9">
        <f>IF((ROW()-6)&lt;=$Q$3,INDEX(LINEST(AH393:AH452,AI393:AT452,TRUE,TRUE),1,11),"")</f>
        <v/>
      </c>
      <c r="BF452" s="9">
        <f>IF((ROW()-6)&lt;=$Q$3,INDEX(LINEST(AH393:AH452,AI393:AT452,TRUE,TRUE),1,10),"")</f>
        <v/>
      </c>
      <c r="BG452" s="9">
        <f>IF((ROW()-6)&lt;=$Q$3,INDEX(LINEST(AH393:AH452,AI393:AT452,TRUE,TRUE),1,9),"")</f>
        <v/>
      </c>
      <c r="BH452" s="9">
        <f>IF((ROW()-6)&lt;=$Q$3,INDEX(LINEST(AH393:AH452,AI393:AT452,TRUE,TRUE),1,8),"")</f>
        <v/>
      </c>
      <c r="BI452" s="9">
        <f>IF((ROW()-6)&lt;=$Q$3,INDEX(LINEST(AH393:AH452,AI393:AT452,TRUE,TRUE),1,7),"")</f>
        <v/>
      </c>
      <c r="BJ452" s="9">
        <f>IF((ROW()-6)&lt;=$Q$3,INDEX(LINEST(AH393:AH452,AI393:AT452,TRUE,TRUE),1,6),"")</f>
        <v/>
      </c>
      <c r="BK452" s="9">
        <f>IF((ROW()-6)&lt;=$Q$3,INDEX(LINEST(AH393:AH452,AI393:AT452,TRUE,TRUE),1,5),"")</f>
        <v/>
      </c>
      <c r="BL452" s="9">
        <f>IF((ROW()-6)&lt;=$Q$3,INDEX(LINEST(AH393:AH452,AI393:AT452,TRUE,TRUE),1,4),"")</f>
        <v/>
      </c>
      <c r="BM452" s="9">
        <f>IF((ROW()-6)&lt;=$Q$3,INDEX(LINEST(AH393:AH452,AI393:AT452,TRUE,TRUE),1,3),"")</f>
        <v/>
      </c>
      <c r="BN452" s="9">
        <f>IF((ROW()-6)&lt;=$Q$3,INDEX(LINEST(AH393:AH452,AI393:AT452,TRUE,TRUE),1,2),"")</f>
        <v/>
      </c>
      <c r="BO452" s="9">
        <f>IF((ROW()-6)&lt;=$Q$3,INDEX(LINEST(AH393:AH452,AI393:AT452,TRUE,TRUE),1,1),"")</f>
        <v/>
      </c>
      <c r="BP452" s="10">
        <f>IF((ROW()-6)&lt;=$Q$3,INDEX(LINEST(AH393:AH452,AI393:AT452,TRUE,TRUE),3,1),"")</f>
        <v/>
      </c>
      <c r="BR452" s="9">
        <f>IF(AND((ROW()-6)&lt;=$Q$3,ISNUMBER(BC451)),BC451/$Q$4+BD451*AI452+BE451*AJ452+BF451*AK452+BG451*AL452+BH451*AM452+BI451*AN452+BJ451*AO452+BK451*AP452+BL451*AQ452+BM451*AR452+BN451*AS452+BO451*AT452,"")</f>
        <v/>
      </c>
      <c r="BS452">
        <f>IF(ISNUMBER(BR452),AVERAGE(AH392:AH451),"")</f>
        <v/>
      </c>
      <c r="BT452">
        <f>IF(ISNUMBER(BR452),(AH452-BR452)^2,"")</f>
        <v/>
      </c>
      <c r="BU452">
        <f>IF(ISNUMBER(BR452),AH452^2,"")</f>
        <v/>
      </c>
      <c r="BV452">
        <f>IF(ISNUMBER(BR452),(AH452-BS452)^2,"")</f>
        <v/>
      </c>
    </row>
    <row r="453">
      <c r="O453">
        <f>IF($R453="","",CHOOSE($Q$2,YEAR(R453)*12+MONTH(R453),INT((R453-2)/7),YEAR(R453)*4+ROUNDUP(MONTH(R453)/3)))</f>
        <v/>
      </c>
      <c r="P453">
        <f>IF($R453="","",IF($R454="",1,IF(O453&lt;&gt;O454,1,0)))</f>
        <v/>
      </c>
      <c r="Q453">
        <f>IF(P453=1,SUM($P$7:P453),"")</f>
        <v/>
      </c>
      <c r="R453">
        <f>IF($A453="","",IF(ISNUMBER($A453),$A453,IFERROR(DATEVALUE($A453),NA())))</f>
        <v/>
      </c>
      <c r="S453" s="7">
        <f>IFERROR(INDEX($R$7:$R$60000,MATCH(ROW()-6,$Q$7:$Q$60000,0)),"")</f>
        <v/>
      </c>
      <c r="T453">
        <f>IFERROR(INDEX($B$7:$B$60000,MATCH(ROW()-6,$Q$7:$Q$60000,0)),"")</f>
        <v/>
      </c>
      <c r="U453">
        <f>IFERROR(INDEX($C$7:$C$60000,MATCH(ROW()-6,$Q$7:$Q$60000,0)),"")</f>
        <v/>
      </c>
      <c r="V453">
        <f>IFERROR(INDEX($D$7:$D$60000,MATCH(ROW()-6,$Q$7:$Q$60000,0)),"")</f>
        <v/>
      </c>
      <c r="W453">
        <f>IFERROR(INDEX($E$7:$E$60000,MATCH(ROW()-6,$Q$7:$Q$60000,0)),"")</f>
        <v/>
      </c>
      <c r="X453">
        <f>IFERROR(INDEX($F$7:$F$60000,MATCH(ROW()-6,$Q$7:$Q$60000,0)),"")</f>
        <v/>
      </c>
      <c r="Y453">
        <f>IFERROR(INDEX($G$7:$G$60000,MATCH(ROW()-6,$Q$7:$Q$60000,0)),"")</f>
        <v/>
      </c>
      <c r="Z453">
        <f>IFERROR(INDEX($H$7:$H$60000,MATCH(ROW()-6,$Q$7:$Q$60000,0)),"")</f>
        <v/>
      </c>
      <c r="AA453">
        <f>IFERROR(INDEX($I$7:$I$60000,MATCH(ROW()-6,$Q$7:$Q$60000,0)),"")</f>
        <v/>
      </c>
      <c r="AB453">
        <f>IFERROR(INDEX($J$7:$J$60000,MATCH(ROW()-6,$Q$7:$Q$60000,0)),"")</f>
        <v/>
      </c>
      <c r="AC453">
        <f>IFERROR(INDEX($K$7:$K$60000,MATCH(ROW()-6,$Q$7:$Q$60000,0)),"")</f>
        <v/>
      </c>
      <c r="AD453">
        <f>IFERROR(INDEX($L$7:$L$60000,MATCH(ROW()-6,$Q$7:$Q$60000,0)),"")</f>
        <v/>
      </c>
      <c r="AE453">
        <f>IFERROR(INDEX($M$7:$M$60000,MATCH(ROW()-6,$Q$7:$Q$60000,0)),"")</f>
        <v/>
      </c>
      <c r="AF453">
        <f>IFERROR(INDEX($N$7:$N$60000,MATCH(ROW()-6,$Q$7:$Q$60000,0)),"")</f>
        <v/>
      </c>
      <c r="AH453" s="9">
        <f>IF(OR($S453="",$S452=""),"",LN($T453/$T452))</f>
        <v/>
      </c>
      <c r="AI453" s="9">
        <f>IF(OR($S453="",$S452=""),"",$C$2*LN(U453/U452))</f>
        <v/>
      </c>
      <c r="AJ453" s="9">
        <f>IF(OR($S453="",$S452=""),"",$D$2*(V453-V452))</f>
        <v/>
      </c>
      <c r="AK453" s="9">
        <f>IF(OR($S453="",$S452=""),"",$E$2*(W453-W452))</f>
        <v/>
      </c>
      <c r="AL453" s="9">
        <f>IF(OR($S453="",$S452=""),"",$F$2*LN(X453/X452))</f>
        <v/>
      </c>
      <c r="AM453" s="9">
        <f>IF(OR($S453="",$S452=""),"",$G$2*(Y453-Y452))</f>
        <v/>
      </c>
      <c r="AN453" s="9">
        <f>IF(OR($S453="",$S452=""),"",$H$2*LN(Z453/Z452))</f>
        <v/>
      </c>
      <c r="AO453" s="9">
        <f>IF(OR($S453="",$S452=""),"",$I$2*(AA453-AA452))</f>
        <v/>
      </c>
      <c r="AP453" s="9">
        <f>IF(OR($S453="",$S452=""),"",$J$2*LN(AB453/AB452))</f>
        <v/>
      </c>
      <c r="AQ453" s="9">
        <f>IF(OR($S453="",$S452=""),"",$K$2*(AC453-AC452))</f>
        <v/>
      </c>
      <c r="AR453" s="9">
        <f>IF(OR($S453="",$S452=""),"",$L$2*LN(AD453/AD452))</f>
        <v/>
      </c>
      <c r="AS453" s="9">
        <f>IF(OR($S453="",$S452=""),"",$M$2*LN(AE453/AE452))</f>
        <v/>
      </c>
      <c r="AT453" s="9">
        <f>IF(OR($S453="",$S452=""),"",$N$2*LN(AF453/AF452))</f>
        <v/>
      </c>
      <c r="AV453" s="9">
        <f>IF($AH453="","",$AY$16+$AY$4*AI453+$AY$5*AJ453+$AY$6*AK453+$AY$7*AL453+$AY$8*AM453+$AY$9*AN453+$AY$10*AO453+$AY$11*AP453+$AY$12*AQ453+$AY$13*AR453+$AY$14*AS453+$AY$15*AT453)</f>
        <v/>
      </c>
      <c r="BC453" s="10">
        <f>IF((ROW()-6)&lt;=$Q$3,INDEX(LINEST(AH394:AH453,AI394:AT453,TRUE,TRUE),1,13)*$Q$4,"")</f>
        <v/>
      </c>
      <c r="BD453" s="9">
        <f>IF((ROW()-6)&lt;=$Q$3,INDEX(LINEST(AH394:AH453,AI394:AT453,TRUE,TRUE),1,12),"")</f>
        <v/>
      </c>
      <c r="BE453" s="9">
        <f>IF((ROW()-6)&lt;=$Q$3,INDEX(LINEST(AH394:AH453,AI394:AT453,TRUE,TRUE),1,11),"")</f>
        <v/>
      </c>
      <c r="BF453" s="9">
        <f>IF((ROW()-6)&lt;=$Q$3,INDEX(LINEST(AH394:AH453,AI394:AT453,TRUE,TRUE),1,10),"")</f>
        <v/>
      </c>
      <c r="BG453" s="9">
        <f>IF((ROW()-6)&lt;=$Q$3,INDEX(LINEST(AH394:AH453,AI394:AT453,TRUE,TRUE),1,9),"")</f>
        <v/>
      </c>
      <c r="BH453" s="9">
        <f>IF((ROW()-6)&lt;=$Q$3,INDEX(LINEST(AH394:AH453,AI394:AT453,TRUE,TRUE),1,8),"")</f>
        <v/>
      </c>
      <c r="BI453" s="9">
        <f>IF((ROW()-6)&lt;=$Q$3,INDEX(LINEST(AH394:AH453,AI394:AT453,TRUE,TRUE),1,7),"")</f>
        <v/>
      </c>
      <c r="BJ453" s="9">
        <f>IF((ROW()-6)&lt;=$Q$3,INDEX(LINEST(AH394:AH453,AI394:AT453,TRUE,TRUE),1,6),"")</f>
        <v/>
      </c>
      <c r="BK453" s="9">
        <f>IF((ROW()-6)&lt;=$Q$3,INDEX(LINEST(AH394:AH453,AI394:AT453,TRUE,TRUE),1,5),"")</f>
        <v/>
      </c>
      <c r="BL453" s="9">
        <f>IF((ROW()-6)&lt;=$Q$3,INDEX(LINEST(AH394:AH453,AI394:AT453,TRUE,TRUE),1,4),"")</f>
        <v/>
      </c>
      <c r="BM453" s="9">
        <f>IF((ROW()-6)&lt;=$Q$3,INDEX(LINEST(AH394:AH453,AI394:AT453,TRUE,TRUE),1,3),"")</f>
        <v/>
      </c>
      <c r="BN453" s="9">
        <f>IF((ROW()-6)&lt;=$Q$3,INDEX(LINEST(AH394:AH453,AI394:AT453,TRUE,TRUE),1,2),"")</f>
        <v/>
      </c>
      <c r="BO453" s="9">
        <f>IF((ROW()-6)&lt;=$Q$3,INDEX(LINEST(AH394:AH453,AI394:AT453,TRUE,TRUE),1,1),"")</f>
        <v/>
      </c>
      <c r="BP453" s="10">
        <f>IF((ROW()-6)&lt;=$Q$3,INDEX(LINEST(AH394:AH453,AI394:AT453,TRUE,TRUE),3,1),"")</f>
        <v/>
      </c>
      <c r="BR453" s="9">
        <f>IF(AND((ROW()-6)&lt;=$Q$3,ISNUMBER(BC452)),BC452/$Q$4+BD452*AI453+BE452*AJ453+BF452*AK453+BG452*AL453+BH452*AM453+BI452*AN453+BJ452*AO453+BK452*AP453+BL452*AQ453+BM452*AR453+BN452*AS453+BO452*AT453,"")</f>
        <v/>
      </c>
      <c r="BS453">
        <f>IF(ISNUMBER(BR453),AVERAGE(AH393:AH452),"")</f>
        <v/>
      </c>
      <c r="BT453">
        <f>IF(ISNUMBER(BR453),(AH453-BR453)^2,"")</f>
        <v/>
      </c>
      <c r="BU453">
        <f>IF(ISNUMBER(BR453),AH453^2,"")</f>
        <v/>
      </c>
      <c r="BV453">
        <f>IF(ISNUMBER(BR453),(AH453-BS453)^2,"")</f>
        <v/>
      </c>
    </row>
    <row r="454">
      <c r="O454">
        <f>IF($R454="","",CHOOSE($Q$2,YEAR(R454)*12+MONTH(R454),INT((R454-2)/7),YEAR(R454)*4+ROUNDUP(MONTH(R454)/3)))</f>
        <v/>
      </c>
      <c r="P454">
        <f>IF($R454="","",IF($R455="",1,IF(O454&lt;&gt;O455,1,0)))</f>
        <v/>
      </c>
      <c r="Q454">
        <f>IF(P454=1,SUM($P$7:P454),"")</f>
        <v/>
      </c>
      <c r="R454">
        <f>IF($A454="","",IF(ISNUMBER($A454),$A454,IFERROR(DATEVALUE($A454),NA())))</f>
        <v/>
      </c>
      <c r="S454" s="7">
        <f>IFERROR(INDEX($R$7:$R$60000,MATCH(ROW()-6,$Q$7:$Q$60000,0)),"")</f>
        <v/>
      </c>
      <c r="T454">
        <f>IFERROR(INDEX($B$7:$B$60000,MATCH(ROW()-6,$Q$7:$Q$60000,0)),"")</f>
        <v/>
      </c>
      <c r="U454">
        <f>IFERROR(INDEX($C$7:$C$60000,MATCH(ROW()-6,$Q$7:$Q$60000,0)),"")</f>
        <v/>
      </c>
      <c r="V454">
        <f>IFERROR(INDEX($D$7:$D$60000,MATCH(ROW()-6,$Q$7:$Q$60000,0)),"")</f>
        <v/>
      </c>
      <c r="W454">
        <f>IFERROR(INDEX($E$7:$E$60000,MATCH(ROW()-6,$Q$7:$Q$60000,0)),"")</f>
        <v/>
      </c>
      <c r="X454">
        <f>IFERROR(INDEX($F$7:$F$60000,MATCH(ROW()-6,$Q$7:$Q$60000,0)),"")</f>
        <v/>
      </c>
      <c r="Y454">
        <f>IFERROR(INDEX($G$7:$G$60000,MATCH(ROW()-6,$Q$7:$Q$60000,0)),"")</f>
        <v/>
      </c>
      <c r="Z454">
        <f>IFERROR(INDEX($H$7:$H$60000,MATCH(ROW()-6,$Q$7:$Q$60000,0)),"")</f>
        <v/>
      </c>
      <c r="AA454">
        <f>IFERROR(INDEX($I$7:$I$60000,MATCH(ROW()-6,$Q$7:$Q$60000,0)),"")</f>
        <v/>
      </c>
      <c r="AB454">
        <f>IFERROR(INDEX($J$7:$J$60000,MATCH(ROW()-6,$Q$7:$Q$60000,0)),"")</f>
        <v/>
      </c>
      <c r="AC454">
        <f>IFERROR(INDEX($K$7:$K$60000,MATCH(ROW()-6,$Q$7:$Q$60000,0)),"")</f>
        <v/>
      </c>
      <c r="AD454">
        <f>IFERROR(INDEX($L$7:$L$60000,MATCH(ROW()-6,$Q$7:$Q$60000,0)),"")</f>
        <v/>
      </c>
      <c r="AE454">
        <f>IFERROR(INDEX($M$7:$M$60000,MATCH(ROW()-6,$Q$7:$Q$60000,0)),"")</f>
        <v/>
      </c>
      <c r="AF454">
        <f>IFERROR(INDEX($N$7:$N$60000,MATCH(ROW()-6,$Q$7:$Q$60000,0)),"")</f>
        <v/>
      </c>
      <c r="AH454" s="9">
        <f>IF(OR($S454="",$S453=""),"",LN($T454/$T453))</f>
        <v/>
      </c>
      <c r="AI454" s="9">
        <f>IF(OR($S454="",$S453=""),"",$C$2*LN(U454/U453))</f>
        <v/>
      </c>
      <c r="AJ454" s="9">
        <f>IF(OR($S454="",$S453=""),"",$D$2*(V454-V453))</f>
        <v/>
      </c>
      <c r="AK454" s="9">
        <f>IF(OR($S454="",$S453=""),"",$E$2*(W454-W453))</f>
        <v/>
      </c>
      <c r="AL454" s="9">
        <f>IF(OR($S454="",$S453=""),"",$F$2*LN(X454/X453))</f>
        <v/>
      </c>
      <c r="AM454" s="9">
        <f>IF(OR($S454="",$S453=""),"",$G$2*(Y454-Y453))</f>
        <v/>
      </c>
      <c r="AN454" s="9">
        <f>IF(OR($S454="",$S453=""),"",$H$2*LN(Z454/Z453))</f>
        <v/>
      </c>
      <c r="AO454" s="9">
        <f>IF(OR($S454="",$S453=""),"",$I$2*(AA454-AA453))</f>
        <v/>
      </c>
      <c r="AP454" s="9">
        <f>IF(OR($S454="",$S453=""),"",$J$2*LN(AB454/AB453))</f>
        <v/>
      </c>
      <c r="AQ454" s="9">
        <f>IF(OR($S454="",$S453=""),"",$K$2*(AC454-AC453))</f>
        <v/>
      </c>
      <c r="AR454" s="9">
        <f>IF(OR($S454="",$S453=""),"",$L$2*LN(AD454/AD453))</f>
        <v/>
      </c>
      <c r="AS454" s="9">
        <f>IF(OR($S454="",$S453=""),"",$M$2*LN(AE454/AE453))</f>
        <v/>
      </c>
      <c r="AT454" s="9">
        <f>IF(OR($S454="",$S453=""),"",$N$2*LN(AF454/AF453))</f>
        <v/>
      </c>
      <c r="AV454" s="9">
        <f>IF($AH454="","",$AY$16+$AY$4*AI454+$AY$5*AJ454+$AY$6*AK454+$AY$7*AL454+$AY$8*AM454+$AY$9*AN454+$AY$10*AO454+$AY$11*AP454+$AY$12*AQ454+$AY$13*AR454+$AY$14*AS454+$AY$15*AT454)</f>
        <v/>
      </c>
      <c r="BC454" s="10">
        <f>IF((ROW()-6)&lt;=$Q$3,INDEX(LINEST(AH395:AH454,AI395:AT454,TRUE,TRUE),1,13)*$Q$4,"")</f>
        <v/>
      </c>
      <c r="BD454" s="9">
        <f>IF((ROW()-6)&lt;=$Q$3,INDEX(LINEST(AH395:AH454,AI395:AT454,TRUE,TRUE),1,12),"")</f>
        <v/>
      </c>
      <c r="BE454" s="9">
        <f>IF((ROW()-6)&lt;=$Q$3,INDEX(LINEST(AH395:AH454,AI395:AT454,TRUE,TRUE),1,11),"")</f>
        <v/>
      </c>
      <c r="BF454" s="9">
        <f>IF((ROW()-6)&lt;=$Q$3,INDEX(LINEST(AH395:AH454,AI395:AT454,TRUE,TRUE),1,10),"")</f>
        <v/>
      </c>
      <c r="BG454" s="9">
        <f>IF((ROW()-6)&lt;=$Q$3,INDEX(LINEST(AH395:AH454,AI395:AT454,TRUE,TRUE),1,9),"")</f>
        <v/>
      </c>
      <c r="BH454" s="9">
        <f>IF((ROW()-6)&lt;=$Q$3,INDEX(LINEST(AH395:AH454,AI395:AT454,TRUE,TRUE),1,8),"")</f>
        <v/>
      </c>
      <c r="BI454" s="9">
        <f>IF((ROW()-6)&lt;=$Q$3,INDEX(LINEST(AH395:AH454,AI395:AT454,TRUE,TRUE),1,7),"")</f>
        <v/>
      </c>
      <c r="BJ454" s="9">
        <f>IF((ROW()-6)&lt;=$Q$3,INDEX(LINEST(AH395:AH454,AI395:AT454,TRUE,TRUE),1,6),"")</f>
        <v/>
      </c>
      <c r="BK454" s="9">
        <f>IF((ROW()-6)&lt;=$Q$3,INDEX(LINEST(AH395:AH454,AI395:AT454,TRUE,TRUE),1,5),"")</f>
        <v/>
      </c>
      <c r="BL454" s="9">
        <f>IF((ROW()-6)&lt;=$Q$3,INDEX(LINEST(AH395:AH454,AI395:AT454,TRUE,TRUE),1,4),"")</f>
        <v/>
      </c>
      <c r="BM454" s="9">
        <f>IF((ROW()-6)&lt;=$Q$3,INDEX(LINEST(AH395:AH454,AI395:AT454,TRUE,TRUE),1,3),"")</f>
        <v/>
      </c>
      <c r="BN454" s="9">
        <f>IF((ROW()-6)&lt;=$Q$3,INDEX(LINEST(AH395:AH454,AI395:AT454,TRUE,TRUE),1,2),"")</f>
        <v/>
      </c>
      <c r="BO454" s="9">
        <f>IF((ROW()-6)&lt;=$Q$3,INDEX(LINEST(AH395:AH454,AI395:AT454,TRUE,TRUE),1,1),"")</f>
        <v/>
      </c>
      <c r="BP454" s="10">
        <f>IF((ROW()-6)&lt;=$Q$3,INDEX(LINEST(AH395:AH454,AI395:AT454,TRUE,TRUE),3,1),"")</f>
        <v/>
      </c>
      <c r="BR454" s="9">
        <f>IF(AND((ROW()-6)&lt;=$Q$3,ISNUMBER(BC453)),BC453/$Q$4+BD453*AI454+BE453*AJ454+BF453*AK454+BG453*AL454+BH453*AM454+BI453*AN454+BJ453*AO454+BK453*AP454+BL453*AQ454+BM453*AR454+BN453*AS454+BO453*AT454,"")</f>
        <v/>
      </c>
      <c r="BS454">
        <f>IF(ISNUMBER(BR454),AVERAGE(AH394:AH453),"")</f>
        <v/>
      </c>
      <c r="BT454">
        <f>IF(ISNUMBER(BR454),(AH454-BR454)^2,"")</f>
        <v/>
      </c>
      <c r="BU454">
        <f>IF(ISNUMBER(BR454),AH454^2,"")</f>
        <v/>
      </c>
      <c r="BV454">
        <f>IF(ISNUMBER(BR454),(AH454-BS454)^2,"")</f>
        <v/>
      </c>
    </row>
    <row r="455">
      <c r="O455">
        <f>IF($R455="","",CHOOSE($Q$2,YEAR(R455)*12+MONTH(R455),INT((R455-2)/7),YEAR(R455)*4+ROUNDUP(MONTH(R455)/3)))</f>
        <v/>
      </c>
      <c r="P455">
        <f>IF($R455="","",IF($R456="",1,IF(O455&lt;&gt;O456,1,0)))</f>
        <v/>
      </c>
      <c r="Q455">
        <f>IF(P455=1,SUM($P$7:P455),"")</f>
        <v/>
      </c>
      <c r="R455">
        <f>IF($A455="","",IF(ISNUMBER($A455),$A455,IFERROR(DATEVALUE($A455),NA())))</f>
        <v/>
      </c>
      <c r="S455" s="7">
        <f>IFERROR(INDEX($R$7:$R$60000,MATCH(ROW()-6,$Q$7:$Q$60000,0)),"")</f>
        <v/>
      </c>
      <c r="T455">
        <f>IFERROR(INDEX($B$7:$B$60000,MATCH(ROW()-6,$Q$7:$Q$60000,0)),"")</f>
        <v/>
      </c>
      <c r="U455">
        <f>IFERROR(INDEX($C$7:$C$60000,MATCH(ROW()-6,$Q$7:$Q$60000,0)),"")</f>
        <v/>
      </c>
      <c r="V455">
        <f>IFERROR(INDEX($D$7:$D$60000,MATCH(ROW()-6,$Q$7:$Q$60000,0)),"")</f>
        <v/>
      </c>
      <c r="W455">
        <f>IFERROR(INDEX($E$7:$E$60000,MATCH(ROW()-6,$Q$7:$Q$60000,0)),"")</f>
        <v/>
      </c>
      <c r="X455">
        <f>IFERROR(INDEX($F$7:$F$60000,MATCH(ROW()-6,$Q$7:$Q$60000,0)),"")</f>
        <v/>
      </c>
      <c r="Y455">
        <f>IFERROR(INDEX($G$7:$G$60000,MATCH(ROW()-6,$Q$7:$Q$60000,0)),"")</f>
        <v/>
      </c>
      <c r="Z455">
        <f>IFERROR(INDEX($H$7:$H$60000,MATCH(ROW()-6,$Q$7:$Q$60000,0)),"")</f>
        <v/>
      </c>
      <c r="AA455">
        <f>IFERROR(INDEX($I$7:$I$60000,MATCH(ROW()-6,$Q$7:$Q$60000,0)),"")</f>
        <v/>
      </c>
      <c r="AB455">
        <f>IFERROR(INDEX($J$7:$J$60000,MATCH(ROW()-6,$Q$7:$Q$60000,0)),"")</f>
        <v/>
      </c>
      <c r="AC455">
        <f>IFERROR(INDEX($K$7:$K$60000,MATCH(ROW()-6,$Q$7:$Q$60000,0)),"")</f>
        <v/>
      </c>
      <c r="AD455">
        <f>IFERROR(INDEX($L$7:$L$60000,MATCH(ROW()-6,$Q$7:$Q$60000,0)),"")</f>
        <v/>
      </c>
      <c r="AE455">
        <f>IFERROR(INDEX($M$7:$M$60000,MATCH(ROW()-6,$Q$7:$Q$60000,0)),"")</f>
        <v/>
      </c>
      <c r="AF455">
        <f>IFERROR(INDEX($N$7:$N$60000,MATCH(ROW()-6,$Q$7:$Q$60000,0)),"")</f>
        <v/>
      </c>
      <c r="AH455" s="9">
        <f>IF(OR($S455="",$S454=""),"",LN($T455/$T454))</f>
        <v/>
      </c>
      <c r="AI455" s="9">
        <f>IF(OR($S455="",$S454=""),"",$C$2*LN(U455/U454))</f>
        <v/>
      </c>
      <c r="AJ455" s="9">
        <f>IF(OR($S455="",$S454=""),"",$D$2*(V455-V454))</f>
        <v/>
      </c>
      <c r="AK455" s="9">
        <f>IF(OR($S455="",$S454=""),"",$E$2*(W455-W454))</f>
        <v/>
      </c>
      <c r="AL455" s="9">
        <f>IF(OR($S455="",$S454=""),"",$F$2*LN(X455/X454))</f>
        <v/>
      </c>
      <c r="AM455" s="9">
        <f>IF(OR($S455="",$S454=""),"",$G$2*(Y455-Y454))</f>
        <v/>
      </c>
      <c r="AN455" s="9">
        <f>IF(OR($S455="",$S454=""),"",$H$2*LN(Z455/Z454))</f>
        <v/>
      </c>
      <c r="AO455" s="9">
        <f>IF(OR($S455="",$S454=""),"",$I$2*(AA455-AA454))</f>
        <v/>
      </c>
      <c r="AP455" s="9">
        <f>IF(OR($S455="",$S454=""),"",$J$2*LN(AB455/AB454))</f>
        <v/>
      </c>
      <c r="AQ455" s="9">
        <f>IF(OR($S455="",$S454=""),"",$K$2*(AC455-AC454))</f>
        <v/>
      </c>
      <c r="AR455" s="9">
        <f>IF(OR($S455="",$S454=""),"",$L$2*LN(AD455/AD454))</f>
        <v/>
      </c>
      <c r="AS455" s="9">
        <f>IF(OR($S455="",$S454=""),"",$M$2*LN(AE455/AE454))</f>
        <v/>
      </c>
      <c r="AT455" s="9">
        <f>IF(OR($S455="",$S454=""),"",$N$2*LN(AF455/AF454))</f>
        <v/>
      </c>
      <c r="AV455" s="9">
        <f>IF($AH455="","",$AY$16+$AY$4*AI455+$AY$5*AJ455+$AY$6*AK455+$AY$7*AL455+$AY$8*AM455+$AY$9*AN455+$AY$10*AO455+$AY$11*AP455+$AY$12*AQ455+$AY$13*AR455+$AY$14*AS455+$AY$15*AT455)</f>
        <v/>
      </c>
      <c r="BC455" s="10">
        <f>IF((ROW()-6)&lt;=$Q$3,INDEX(LINEST(AH396:AH455,AI396:AT455,TRUE,TRUE),1,13)*$Q$4,"")</f>
        <v/>
      </c>
      <c r="BD455" s="9">
        <f>IF((ROW()-6)&lt;=$Q$3,INDEX(LINEST(AH396:AH455,AI396:AT455,TRUE,TRUE),1,12),"")</f>
        <v/>
      </c>
      <c r="BE455" s="9">
        <f>IF((ROW()-6)&lt;=$Q$3,INDEX(LINEST(AH396:AH455,AI396:AT455,TRUE,TRUE),1,11),"")</f>
        <v/>
      </c>
      <c r="BF455" s="9">
        <f>IF((ROW()-6)&lt;=$Q$3,INDEX(LINEST(AH396:AH455,AI396:AT455,TRUE,TRUE),1,10),"")</f>
        <v/>
      </c>
      <c r="BG455" s="9">
        <f>IF((ROW()-6)&lt;=$Q$3,INDEX(LINEST(AH396:AH455,AI396:AT455,TRUE,TRUE),1,9),"")</f>
        <v/>
      </c>
      <c r="BH455" s="9">
        <f>IF((ROW()-6)&lt;=$Q$3,INDEX(LINEST(AH396:AH455,AI396:AT455,TRUE,TRUE),1,8),"")</f>
        <v/>
      </c>
      <c r="BI455" s="9">
        <f>IF((ROW()-6)&lt;=$Q$3,INDEX(LINEST(AH396:AH455,AI396:AT455,TRUE,TRUE),1,7),"")</f>
        <v/>
      </c>
      <c r="BJ455" s="9">
        <f>IF((ROW()-6)&lt;=$Q$3,INDEX(LINEST(AH396:AH455,AI396:AT455,TRUE,TRUE),1,6),"")</f>
        <v/>
      </c>
      <c r="BK455" s="9">
        <f>IF((ROW()-6)&lt;=$Q$3,INDEX(LINEST(AH396:AH455,AI396:AT455,TRUE,TRUE),1,5),"")</f>
        <v/>
      </c>
      <c r="BL455" s="9">
        <f>IF((ROW()-6)&lt;=$Q$3,INDEX(LINEST(AH396:AH455,AI396:AT455,TRUE,TRUE),1,4),"")</f>
        <v/>
      </c>
      <c r="BM455" s="9">
        <f>IF((ROW()-6)&lt;=$Q$3,INDEX(LINEST(AH396:AH455,AI396:AT455,TRUE,TRUE),1,3),"")</f>
        <v/>
      </c>
      <c r="BN455" s="9">
        <f>IF((ROW()-6)&lt;=$Q$3,INDEX(LINEST(AH396:AH455,AI396:AT455,TRUE,TRUE),1,2),"")</f>
        <v/>
      </c>
      <c r="BO455" s="9">
        <f>IF((ROW()-6)&lt;=$Q$3,INDEX(LINEST(AH396:AH455,AI396:AT455,TRUE,TRUE),1,1),"")</f>
        <v/>
      </c>
      <c r="BP455" s="10">
        <f>IF((ROW()-6)&lt;=$Q$3,INDEX(LINEST(AH396:AH455,AI396:AT455,TRUE,TRUE),3,1),"")</f>
        <v/>
      </c>
      <c r="BR455" s="9">
        <f>IF(AND((ROW()-6)&lt;=$Q$3,ISNUMBER(BC454)),BC454/$Q$4+BD454*AI455+BE454*AJ455+BF454*AK455+BG454*AL455+BH454*AM455+BI454*AN455+BJ454*AO455+BK454*AP455+BL454*AQ455+BM454*AR455+BN454*AS455+BO454*AT455,"")</f>
        <v/>
      </c>
      <c r="BS455">
        <f>IF(ISNUMBER(BR455),AVERAGE(AH395:AH454),"")</f>
        <v/>
      </c>
      <c r="BT455">
        <f>IF(ISNUMBER(BR455),(AH455-BR455)^2,"")</f>
        <v/>
      </c>
      <c r="BU455">
        <f>IF(ISNUMBER(BR455),AH455^2,"")</f>
        <v/>
      </c>
      <c r="BV455">
        <f>IF(ISNUMBER(BR455),(AH455-BS455)^2,"")</f>
        <v/>
      </c>
    </row>
    <row r="456">
      <c r="O456">
        <f>IF($R456="","",CHOOSE($Q$2,YEAR(R456)*12+MONTH(R456),INT((R456-2)/7),YEAR(R456)*4+ROUNDUP(MONTH(R456)/3)))</f>
        <v/>
      </c>
      <c r="P456">
        <f>IF($R456="","",IF($R457="",1,IF(O456&lt;&gt;O457,1,0)))</f>
        <v/>
      </c>
      <c r="Q456">
        <f>IF(P456=1,SUM($P$7:P456),"")</f>
        <v/>
      </c>
      <c r="R456">
        <f>IF($A456="","",IF(ISNUMBER($A456),$A456,IFERROR(DATEVALUE($A456),NA())))</f>
        <v/>
      </c>
      <c r="S456" s="7">
        <f>IFERROR(INDEX($R$7:$R$60000,MATCH(ROW()-6,$Q$7:$Q$60000,0)),"")</f>
        <v/>
      </c>
      <c r="T456">
        <f>IFERROR(INDEX($B$7:$B$60000,MATCH(ROW()-6,$Q$7:$Q$60000,0)),"")</f>
        <v/>
      </c>
      <c r="U456">
        <f>IFERROR(INDEX($C$7:$C$60000,MATCH(ROW()-6,$Q$7:$Q$60000,0)),"")</f>
        <v/>
      </c>
      <c r="V456">
        <f>IFERROR(INDEX($D$7:$D$60000,MATCH(ROW()-6,$Q$7:$Q$60000,0)),"")</f>
        <v/>
      </c>
      <c r="W456">
        <f>IFERROR(INDEX($E$7:$E$60000,MATCH(ROW()-6,$Q$7:$Q$60000,0)),"")</f>
        <v/>
      </c>
      <c r="X456">
        <f>IFERROR(INDEX($F$7:$F$60000,MATCH(ROW()-6,$Q$7:$Q$60000,0)),"")</f>
        <v/>
      </c>
      <c r="Y456">
        <f>IFERROR(INDEX($G$7:$G$60000,MATCH(ROW()-6,$Q$7:$Q$60000,0)),"")</f>
        <v/>
      </c>
      <c r="Z456">
        <f>IFERROR(INDEX($H$7:$H$60000,MATCH(ROW()-6,$Q$7:$Q$60000,0)),"")</f>
        <v/>
      </c>
      <c r="AA456">
        <f>IFERROR(INDEX($I$7:$I$60000,MATCH(ROW()-6,$Q$7:$Q$60000,0)),"")</f>
        <v/>
      </c>
      <c r="AB456">
        <f>IFERROR(INDEX($J$7:$J$60000,MATCH(ROW()-6,$Q$7:$Q$60000,0)),"")</f>
        <v/>
      </c>
      <c r="AC456">
        <f>IFERROR(INDEX($K$7:$K$60000,MATCH(ROW()-6,$Q$7:$Q$60000,0)),"")</f>
        <v/>
      </c>
      <c r="AD456">
        <f>IFERROR(INDEX($L$7:$L$60000,MATCH(ROW()-6,$Q$7:$Q$60000,0)),"")</f>
        <v/>
      </c>
      <c r="AE456">
        <f>IFERROR(INDEX($M$7:$M$60000,MATCH(ROW()-6,$Q$7:$Q$60000,0)),"")</f>
        <v/>
      </c>
      <c r="AF456">
        <f>IFERROR(INDEX($N$7:$N$60000,MATCH(ROW()-6,$Q$7:$Q$60000,0)),"")</f>
        <v/>
      </c>
      <c r="AH456" s="9">
        <f>IF(OR($S456="",$S455=""),"",LN($T456/$T455))</f>
        <v/>
      </c>
      <c r="AI456" s="9">
        <f>IF(OR($S456="",$S455=""),"",$C$2*LN(U456/U455))</f>
        <v/>
      </c>
      <c r="AJ456" s="9">
        <f>IF(OR($S456="",$S455=""),"",$D$2*(V456-V455))</f>
        <v/>
      </c>
      <c r="AK456" s="9">
        <f>IF(OR($S456="",$S455=""),"",$E$2*(W456-W455))</f>
        <v/>
      </c>
      <c r="AL456" s="9">
        <f>IF(OR($S456="",$S455=""),"",$F$2*LN(X456/X455))</f>
        <v/>
      </c>
      <c r="AM456" s="9">
        <f>IF(OR($S456="",$S455=""),"",$G$2*(Y456-Y455))</f>
        <v/>
      </c>
      <c r="AN456" s="9">
        <f>IF(OR($S456="",$S455=""),"",$H$2*LN(Z456/Z455))</f>
        <v/>
      </c>
      <c r="AO456" s="9">
        <f>IF(OR($S456="",$S455=""),"",$I$2*(AA456-AA455))</f>
        <v/>
      </c>
      <c r="AP456" s="9">
        <f>IF(OR($S456="",$S455=""),"",$J$2*LN(AB456/AB455))</f>
        <v/>
      </c>
      <c r="AQ456" s="9">
        <f>IF(OR($S456="",$S455=""),"",$K$2*(AC456-AC455))</f>
        <v/>
      </c>
      <c r="AR456" s="9">
        <f>IF(OR($S456="",$S455=""),"",$L$2*LN(AD456/AD455))</f>
        <v/>
      </c>
      <c r="AS456" s="9">
        <f>IF(OR($S456="",$S455=""),"",$M$2*LN(AE456/AE455))</f>
        <v/>
      </c>
      <c r="AT456" s="9">
        <f>IF(OR($S456="",$S455=""),"",$N$2*LN(AF456/AF455))</f>
        <v/>
      </c>
      <c r="AV456" s="9">
        <f>IF($AH456="","",$AY$16+$AY$4*AI456+$AY$5*AJ456+$AY$6*AK456+$AY$7*AL456+$AY$8*AM456+$AY$9*AN456+$AY$10*AO456+$AY$11*AP456+$AY$12*AQ456+$AY$13*AR456+$AY$14*AS456+$AY$15*AT456)</f>
        <v/>
      </c>
      <c r="BC456" s="10">
        <f>IF((ROW()-6)&lt;=$Q$3,INDEX(LINEST(AH397:AH456,AI397:AT456,TRUE,TRUE),1,13)*$Q$4,"")</f>
        <v/>
      </c>
      <c r="BD456" s="9">
        <f>IF((ROW()-6)&lt;=$Q$3,INDEX(LINEST(AH397:AH456,AI397:AT456,TRUE,TRUE),1,12),"")</f>
        <v/>
      </c>
      <c r="BE456" s="9">
        <f>IF((ROW()-6)&lt;=$Q$3,INDEX(LINEST(AH397:AH456,AI397:AT456,TRUE,TRUE),1,11),"")</f>
        <v/>
      </c>
      <c r="BF456" s="9">
        <f>IF((ROW()-6)&lt;=$Q$3,INDEX(LINEST(AH397:AH456,AI397:AT456,TRUE,TRUE),1,10),"")</f>
        <v/>
      </c>
      <c r="BG456" s="9">
        <f>IF((ROW()-6)&lt;=$Q$3,INDEX(LINEST(AH397:AH456,AI397:AT456,TRUE,TRUE),1,9),"")</f>
        <v/>
      </c>
      <c r="BH456" s="9">
        <f>IF((ROW()-6)&lt;=$Q$3,INDEX(LINEST(AH397:AH456,AI397:AT456,TRUE,TRUE),1,8),"")</f>
        <v/>
      </c>
      <c r="BI456" s="9">
        <f>IF((ROW()-6)&lt;=$Q$3,INDEX(LINEST(AH397:AH456,AI397:AT456,TRUE,TRUE),1,7),"")</f>
        <v/>
      </c>
      <c r="BJ456" s="9">
        <f>IF((ROW()-6)&lt;=$Q$3,INDEX(LINEST(AH397:AH456,AI397:AT456,TRUE,TRUE),1,6),"")</f>
        <v/>
      </c>
      <c r="BK456" s="9">
        <f>IF((ROW()-6)&lt;=$Q$3,INDEX(LINEST(AH397:AH456,AI397:AT456,TRUE,TRUE),1,5),"")</f>
        <v/>
      </c>
      <c r="BL456" s="9">
        <f>IF((ROW()-6)&lt;=$Q$3,INDEX(LINEST(AH397:AH456,AI397:AT456,TRUE,TRUE),1,4),"")</f>
        <v/>
      </c>
      <c r="BM456" s="9">
        <f>IF((ROW()-6)&lt;=$Q$3,INDEX(LINEST(AH397:AH456,AI397:AT456,TRUE,TRUE),1,3),"")</f>
        <v/>
      </c>
      <c r="BN456" s="9">
        <f>IF((ROW()-6)&lt;=$Q$3,INDEX(LINEST(AH397:AH456,AI397:AT456,TRUE,TRUE),1,2),"")</f>
        <v/>
      </c>
      <c r="BO456" s="9">
        <f>IF((ROW()-6)&lt;=$Q$3,INDEX(LINEST(AH397:AH456,AI397:AT456,TRUE,TRUE),1,1),"")</f>
        <v/>
      </c>
      <c r="BP456" s="10">
        <f>IF((ROW()-6)&lt;=$Q$3,INDEX(LINEST(AH397:AH456,AI397:AT456,TRUE,TRUE),3,1),"")</f>
        <v/>
      </c>
      <c r="BR456" s="9">
        <f>IF(AND((ROW()-6)&lt;=$Q$3,ISNUMBER(BC455)),BC455/$Q$4+BD455*AI456+BE455*AJ456+BF455*AK456+BG455*AL456+BH455*AM456+BI455*AN456+BJ455*AO456+BK455*AP456+BL455*AQ456+BM455*AR456+BN455*AS456+BO455*AT456,"")</f>
        <v/>
      </c>
      <c r="BS456">
        <f>IF(ISNUMBER(BR456),AVERAGE(AH396:AH455),"")</f>
        <v/>
      </c>
      <c r="BT456">
        <f>IF(ISNUMBER(BR456),(AH456-BR456)^2,"")</f>
        <v/>
      </c>
      <c r="BU456">
        <f>IF(ISNUMBER(BR456),AH456^2,"")</f>
        <v/>
      </c>
      <c r="BV456">
        <f>IF(ISNUMBER(BR456),(AH456-BS456)^2,"")</f>
        <v/>
      </c>
    </row>
    <row r="457">
      <c r="O457">
        <f>IF($R457="","",CHOOSE($Q$2,YEAR(R457)*12+MONTH(R457),INT((R457-2)/7),YEAR(R457)*4+ROUNDUP(MONTH(R457)/3)))</f>
        <v/>
      </c>
      <c r="P457">
        <f>IF($R457="","",IF($R458="",1,IF(O457&lt;&gt;O458,1,0)))</f>
        <v/>
      </c>
      <c r="Q457">
        <f>IF(P457=1,SUM($P$7:P457),"")</f>
        <v/>
      </c>
      <c r="R457">
        <f>IF($A457="","",IF(ISNUMBER($A457),$A457,IFERROR(DATEVALUE($A457),NA())))</f>
        <v/>
      </c>
      <c r="S457" s="7">
        <f>IFERROR(INDEX($R$7:$R$60000,MATCH(ROW()-6,$Q$7:$Q$60000,0)),"")</f>
        <v/>
      </c>
      <c r="T457">
        <f>IFERROR(INDEX($B$7:$B$60000,MATCH(ROW()-6,$Q$7:$Q$60000,0)),"")</f>
        <v/>
      </c>
      <c r="U457">
        <f>IFERROR(INDEX($C$7:$C$60000,MATCH(ROW()-6,$Q$7:$Q$60000,0)),"")</f>
        <v/>
      </c>
      <c r="V457">
        <f>IFERROR(INDEX($D$7:$D$60000,MATCH(ROW()-6,$Q$7:$Q$60000,0)),"")</f>
        <v/>
      </c>
      <c r="W457">
        <f>IFERROR(INDEX($E$7:$E$60000,MATCH(ROW()-6,$Q$7:$Q$60000,0)),"")</f>
        <v/>
      </c>
      <c r="X457">
        <f>IFERROR(INDEX($F$7:$F$60000,MATCH(ROW()-6,$Q$7:$Q$60000,0)),"")</f>
        <v/>
      </c>
      <c r="Y457">
        <f>IFERROR(INDEX($G$7:$G$60000,MATCH(ROW()-6,$Q$7:$Q$60000,0)),"")</f>
        <v/>
      </c>
      <c r="Z457">
        <f>IFERROR(INDEX($H$7:$H$60000,MATCH(ROW()-6,$Q$7:$Q$60000,0)),"")</f>
        <v/>
      </c>
      <c r="AA457">
        <f>IFERROR(INDEX($I$7:$I$60000,MATCH(ROW()-6,$Q$7:$Q$60000,0)),"")</f>
        <v/>
      </c>
      <c r="AB457">
        <f>IFERROR(INDEX($J$7:$J$60000,MATCH(ROW()-6,$Q$7:$Q$60000,0)),"")</f>
        <v/>
      </c>
      <c r="AC457">
        <f>IFERROR(INDEX($K$7:$K$60000,MATCH(ROW()-6,$Q$7:$Q$60000,0)),"")</f>
        <v/>
      </c>
      <c r="AD457">
        <f>IFERROR(INDEX($L$7:$L$60000,MATCH(ROW()-6,$Q$7:$Q$60000,0)),"")</f>
        <v/>
      </c>
      <c r="AE457">
        <f>IFERROR(INDEX($M$7:$M$60000,MATCH(ROW()-6,$Q$7:$Q$60000,0)),"")</f>
        <v/>
      </c>
      <c r="AF457">
        <f>IFERROR(INDEX($N$7:$N$60000,MATCH(ROW()-6,$Q$7:$Q$60000,0)),"")</f>
        <v/>
      </c>
      <c r="AH457" s="9">
        <f>IF(OR($S457="",$S456=""),"",LN($T457/$T456))</f>
        <v/>
      </c>
      <c r="AI457" s="9">
        <f>IF(OR($S457="",$S456=""),"",$C$2*LN(U457/U456))</f>
        <v/>
      </c>
      <c r="AJ457" s="9">
        <f>IF(OR($S457="",$S456=""),"",$D$2*(V457-V456))</f>
        <v/>
      </c>
      <c r="AK457" s="9">
        <f>IF(OR($S457="",$S456=""),"",$E$2*(W457-W456))</f>
        <v/>
      </c>
      <c r="AL457" s="9">
        <f>IF(OR($S457="",$S456=""),"",$F$2*LN(X457/X456))</f>
        <v/>
      </c>
      <c r="AM457" s="9">
        <f>IF(OR($S457="",$S456=""),"",$G$2*(Y457-Y456))</f>
        <v/>
      </c>
      <c r="AN457" s="9">
        <f>IF(OR($S457="",$S456=""),"",$H$2*LN(Z457/Z456))</f>
        <v/>
      </c>
      <c r="AO457" s="9">
        <f>IF(OR($S457="",$S456=""),"",$I$2*(AA457-AA456))</f>
        <v/>
      </c>
      <c r="AP457" s="9">
        <f>IF(OR($S457="",$S456=""),"",$J$2*LN(AB457/AB456))</f>
        <v/>
      </c>
      <c r="AQ457" s="9">
        <f>IF(OR($S457="",$S456=""),"",$K$2*(AC457-AC456))</f>
        <v/>
      </c>
      <c r="AR457" s="9">
        <f>IF(OR($S457="",$S456=""),"",$L$2*LN(AD457/AD456))</f>
        <v/>
      </c>
      <c r="AS457" s="9">
        <f>IF(OR($S457="",$S456=""),"",$M$2*LN(AE457/AE456))</f>
        <v/>
      </c>
      <c r="AT457" s="9">
        <f>IF(OR($S457="",$S456=""),"",$N$2*LN(AF457/AF456))</f>
        <v/>
      </c>
      <c r="AV457" s="9">
        <f>IF($AH457="","",$AY$16+$AY$4*AI457+$AY$5*AJ457+$AY$6*AK457+$AY$7*AL457+$AY$8*AM457+$AY$9*AN457+$AY$10*AO457+$AY$11*AP457+$AY$12*AQ457+$AY$13*AR457+$AY$14*AS457+$AY$15*AT457)</f>
        <v/>
      </c>
      <c r="BC457" s="10">
        <f>IF((ROW()-6)&lt;=$Q$3,INDEX(LINEST(AH398:AH457,AI398:AT457,TRUE,TRUE),1,13)*$Q$4,"")</f>
        <v/>
      </c>
      <c r="BD457" s="9">
        <f>IF((ROW()-6)&lt;=$Q$3,INDEX(LINEST(AH398:AH457,AI398:AT457,TRUE,TRUE),1,12),"")</f>
        <v/>
      </c>
      <c r="BE457" s="9">
        <f>IF((ROW()-6)&lt;=$Q$3,INDEX(LINEST(AH398:AH457,AI398:AT457,TRUE,TRUE),1,11),"")</f>
        <v/>
      </c>
      <c r="BF457" s="9">
        <f>IF((ROW()-6)&lt;=$Q$3,INDEX(LINEST(AH398:AH457,AI398:AT457,TRUE,TRUE),1,10),"")</f>
        <v/>
      </c>
      <c r="BG457" s="9">
        <f>IF((ROW()-6)&lt;=$Q$3,INDEX(LINEST(AH398:AH457,AI398:AT457,TRUE,TRUE),1,9),"")</f>
        <v/>
      </c>
      <c r="BH457" s="9">
        <f>IF((ROW()-6)&lt;=$Q$3,INDEX(LINEST(AH398:AH457,AI398:AT457,TRUE,TRUE),1,8),"")</f>
        <v/>
      </c>
      <c r="BI457" s="9">
        <f>IF((ROW()-6)&lt;=$Q$3,INDEX(LINEST(AH398:AH457,AI398:AT457,TRUE,TRUE),1,7),"")</f>
        <v/>
      </c>
      <c r="BJ457" s="9">
        <f>IF((ROW()-6)&lt;=$Q$3,INDEX(LINEST(AH398:AH457,AI398:AT457,TRUE,TRUE),1,6),"")</f>
        <v/>
      </c>
      <c r="BK457" s="9">
        <f>IF((ROW()-6)&lt;=$Q$3,INDEX(LINEST(AH398:AH457,AI398:AT457,TRUE,TRUE),1,5),"")</f>
        <v/>
      </c>
      <c r="BL457" s="9">
        <f>IF((ROW()-6)&lt;=$Q$3,INDEX(LINEST(AH398:AH457,AI398:AT457,TRUE,TRUE),1,4),"")</f>
        <v/>
      </c>
      <c r="BM457" s="9">
        <f>IF((ROW()-6)&lt;=$Q$3,INDEX(LINEST(AH398:AH457,AI398:AT457,TRUE,TRUE),1,3),"")</f>
        <v/>
      </c>
      <c r="BN457" s="9">
        <f>IF((ROW()-6)&lt;=$Q$3,INDEX(LINEST(AH398:AH457,AI398:AT457,TRUE,TRUE),1,2),"")</f>
        <v/>
      </c>
      <c r="BO457" s="9">
        <f>IF((ROW()-6)&lt;=$Q$3,INDEX(LINEST(AH398:AH457,AI398:AT457,TRUE,TRUE),1,1),"")</f>
        <v/>
      </c>
      <c r="BP457" s="10">
        <f>IF((ROW()-6)&lt;=$Q$3,INDEX(LINEST(AH398:AH457,AI398:AT457,TRUE,TRUE),3,1),"")</f>
        <v/>
      </c>
      <c r="BR457" s="9">
        <f>IF(AND((ROW()-6)&lt;=$Q$3,ISNUMBER(BC456)),BC456/$Q$4+BD456*AI457+BE456*AJ457+BF456*AK457+BG456*AL457+BH456*AM457+BI456*AN457+BJ456*AO457+BK456*AP457+BL456*AQ457+BM456*AR457+BN456*AS457+BO456*AT457,"")</f>
        <v/>
      </c>
      <c r="BS457">
        <f>IF(ISNUMBER(BR457),AVERAGE(AH397:AH456),"")</f>
        <v/>
      </c>
      <c r="BT457">
        <f>IF(ISNUMBER(BR457),(AH457-BR457)^2,"")</f>
        <v/>
      </c>
      <c r="BU457">
        <f>IF(ISNUMBER(BR457),AH457^2,"")</f>
        <v/>
      </c>
      <c r="BV457">
        <f>IF(ISNUMBER(BR457),(AH457-BS457)^2,"")</f>
        <v/>
      </c>
    </row>
    <row r="458">
      <c r="O458">
        <f>IF($R458="","",CHOOSE($Q$2,YEAR(R458)*12+MONTH(R458),INT((R458-2)/7),YEAR(R458)*4+ROUNDUP(MONTH(R458)/3)))</f>
        <v/>
      </c>
      <c r="P458">
        <f>IF($R458="","",IF($R459="",1,IF(O458&lt;&gt;O459,1,0)))</f>
        <v/>
      </c>
      <c r="Q458">
        <f>IF(P458=1,SUM($P$7:P458),"")</f>
        <v/>
      </c>
      <c r="R458">
        <f>IF($A458="","",IF(ISNUMBER($A458),$A458,IFERROR(DATEVALUE($A458),NA())))</f>
        <v/>
      </c>
      <c r="S458" s="7">
        <f>IFERROR(INDEX($R$7:$R$60000,MATCH(ROW()-6,$Q$7:$Q$60000,0)),"")</f>
        <v/>
      </c>
      <c r="T458">
        <f>IFERROR(INDEX($B$7:$B$60000,MATCH(ROW()-6,$Q$7:$Q$60000,0)),"")</f>
        <v/>
      </c>
      <c r="U458">
        <f>IFERROR(INDEX($C$7:$C$60000,MATCH(ROW()-6,$Q$7:$Q$60000,0)),"")</f>
        <v/>
      </c>
      <c r="V458">
        <f>IFERROR(INDEX($D$7:$D$60000,MATCH(ROW()-6,$Q$7:$Q$60000,0)),"")</f>
        <v/>
      </c>
      <c r="W458">
        <f>IFERROR(INDEX($E$7:$E$60000,MATCH(ROW()-6,$Q$7:$Q$60000,0)),"")</f>
        <v/>
      </c>
      <c r="X458">
        <f>IFERROR(INDEX($F$7:$F$60000,MATCH(ROW()-6,$Q$7:$Q$60000,0)),"")</f>
        <v/>
      </c>
      <c r="Y458">
        <f>IFERROR(INDEX($G$7:$G$60000,MATCH(ROW()-6,$Q$7:$Q$60000,0)),"")</f>
        <v/>
      </c>
      <c r="Z458">
        <f>IFERROR(INDEX($H$7:$H$60000,MATCH(ROW()-6,$Q$7:$Q$60000,0)),"")</f>
        <v/>
      </c>
      <c r="AA458">
        <f>IFERROR(INDEX($I$7:$I$60000,MATCH(ROW()-6,$Q$7:$Q$60000,0)),"")</f>
        <v/>
      </c>
      <c r="AB458">
        <f>IFERROR(INDEX($J$7:$J$60000,MATCH(ROW()-6,$Q$7:$Q$60000,0)),"")</f>
        <v/>
      </c>
      <c r="AC458">
        <f>IFERROR(INDEX($K$7:$K$60000,MATCH(ROW()-6,$Q$7:$Q$60000,0)),"")</f>
        <v/>
      </c>
      <c r="AD458">
        <f>IFERROR(INDEX($L$7:$L$60000,MATCH(ROW()-6,$Q$7:$Q$60000,0)),"")</f>
        <v/>
      </c>
      <c r="AE458">
        <f>IFERROR(INDEX($M$7:$M$60000,MATCH(ROW()-6,$Q$7:$Q$60000,0)),"")</f>
        <v/>
      </c>
      <c r="AF458">
        <f>IFERROR(INDEX($N$7:$N$60000,MATCH(ROW()-6,$Q$7:$Q$60000,0)),"")</f>
        <v/>
      </c>
      <c r="AH458" s="9">
        <f>IF(OR($S458="",$S457=""),"",LN($T458/$T457))</f>
        <v/>
      </c>
      <c r="AI458" s="9">
        <f>IF(OR($S458="",$S457=""),"",$C$2*LN(U458/U457))</f>
        <v/>
      </c>
      <c r="AJ458" s="9">
        <f>IF(OR($S458="",$S457=""),"",$D$2*(V458-V457))</f>
        <v/>
      </c>
      <c r="AK458" s="9">
        <f>IF(OR($S458="",$S457=""),"",$E$2*(W458-W457))</f>
        <v/>
      </c>
      <c r="AL458" s="9">
        <f>IF(OR($S458="",$S457=""),"",$F$2*LN(X458/X457))</f>
        <v/>
      </c>
      <c r="AM458" s="9">
        <f>IF(OR($S458="",$S457=""),"",$G$2*(Y458-Y457))</f>
        <v/>
      </c>
      <c r="AN458" s="9">
        <f>IF(OR($S458="",$S457=""),"",$H$2*LN(Z458/Z457))</f>
        <v/>
      </c>
      <c r="AO458" s="9">
        <f>IF(OR($S458="",$S457=""),"",$I$2*(AA458-AA457))</f>
        <v/>
      </c>
      <c r="AP458" s="9">
        <f>IF(OR($S458="",$S457=""),"",$J$2*LN(AB458/AB457))</f>
        <v/>
      </c>
      <c r="AQ458" s="9">
        <f>IF(OR($S458="",$S457=""),"",$K$2*(AC458-AC457))</f>
        <v/>
      </c>
      <c r="AR458" s="9">
        <f>IF(OR($S458="",$S457=""),"",$L$2*LN(AD458/AD457))</f>
        <v/>
      </c>
      <c r="AS458" s="9">
        <f>IF(OR($S458="",$S457=""),"",$M$2*LN(AE458/AE457))</f>
        <v/>
      </c>
      <c r="AT458" s="9">
        <f>IF(OR($S458="",$S457=""),"",$N$2*LN(AF458/AF457))</f>
        <v/>
      </c>
      <c r="AV458" s="9">
        <f>IF($AH458="","",$AY$16+$AY$4*AI458+$AY$5*AJ458+$AY$6*AK458+$AY$7*AL458+$AY$8*AM458+$AY$9*AN458+$AY$10*AO458+$AY$11*AP458+$AY$12*AQ458+$AY$13*AR458+$AY$14*AS458+$AY$15*AT458)</f>
        <v/>
      </c>
      <c r="BC458" s="10">
        <f>IF((ROW()-6)&lt;=$Q$3,INDEX(LINEST(AH399:AH458,AI399:AT458,TRUE,TRUE),1,13)*$Q$4,"")</f>
        <v/>
      </c>
      <c r="BD458" s="9">
        <f>IF((ROW()-6)&lt;=$Q$3,INDEX(LINEST(AH399:AH458,AI399:AT458,TRUE,TRUE),1,12),"")</f>
        <v/>
      </c>
      <c r="BE458" s="9">
        <f>IF((ROW()-6)&lt;=$Q$3,INDEX(LINEST(AH399:AH458,AI399:AT458,TRUE,TRUE),1,11),"")</f>
        <v/>
      </c>
      <c r="BF458" s="9">
        <f>IF((ROW()-6)&lt;=$Q$3,INDEX(LINEST(AH399:AH458,AI399:AT458,TRUE,TRUE),1,10),"")</f>
        <v/>
      </c>
      <c r="BG458" s="9">
        <f>IF((ROW()-6)&lt;=$Q$3,INDEX(LINEST(AH399:AH458,AI399:AT458,TRUE,TRUE),1,9),"")</f>
        <v/>
      </c>
      <c r="BH458" s="9">
        <f>IF((ROW()-6)&lt;=$Q$3,INDEX(LINEST(AH399:AH458,AI399:AT458,TRUE,TRUE),1,8),"")</f>
        <v/>
      </c>
      <c r="BI458" s="9">
        <f>IF((ROW()-6)&lt;=$Q$3,INDEX(LINEST(AH399:AH458,AI399:AT458,TRUE,TRUE),1,7),"")</f>
        <v/>
      </c>
      <c r="BJ458" s="9">
        <f>IF((ROW()-6)&lt;=$Q$3,INDEX(LINEST(AH399:AH458,AI399:AT458,TRUE,TRUE),1,6),"")</f>
        <v/>
      </c>
      <c r="BK458" s="9">
        <f>IF((ROW()-6)&lt;=$Q$3,INDEX(LINEST(AH399:AH458,AI399:AT458,TRUE,TRUE),1,5),"")</f>
        <v/>
      </c>
      <c r="BL458" s="9">
        <f>IF((ROW()-6)&lt;=$Q$3,INDEX(LINEST(AH399:AH458,AI399:AT458,TRUE,TRUE),1,4),"")</f>
        <v/>
      </c>
      <c r="BM458" s="9">
        <f>IF((ROW()-6)&lt;=$Q$3,INDEX(LINEST(AH399:AH458,AI399:AT458,TRUE,TRUE),1,3),"")</f>
        <v/>
      </c>
      <c r="BN458" s="9">
        <f>IF((ROW()-6)&lt;=$Q$3,INDEX(LINEST(AH399:AH458,AI399:AT458,TRUE,TRUE),1,2),"")</f>
        <v/>
      </c>
      <c r="BO458" s="9">
        <f>IF((ROW()-6)&lt;=$Q$3,INDEX(LINEST(AH399:AH458,AI399:AT458,TRUE,TRUE),1,1),"")</f>
        <v/>
      </c>
      <c r="BP458" s="10">
        <f>IF((ROW()-6)&lt;=$Q$3,INDEX(LINEST(AH399:AH458,AI399:AT458,TRUE,TRUE),3,1),"")</f>
        <v/>
      </c>
      <c r="BR458" s="9">
        <f>IF(AND((ROW()-6)&lt;=$Q$3,ISNUMBER(BC457)),BC457/$Q$4+BD457*AI458+BE457*AJ458+BF457*AK458+BG457*AL458+BH457*AM458+BI457*AN458+BJ457*AO458+BK457*AP458+BL457*AQ458+BM457*AR458+BN457*AS458+BO457*AT458,"")</f>
        <v/>
      </c>
      <c r="BS458">
        <f>IF(ISNUMBER(BR458),AVERAGE(AH398:AH457),"")</f>
        <v/>
      </c>
      <c r="BT458">
        <f>IF(ISNUMBER(BR458),(AH458-BR458)^2,"")</f>
        <v/>
      </c>
      <c r="BU458">
        <f>IF(ISNUMBER(BR458),AH458^2,"")</f>
        <v/>
      </c>
      <c r="BV458">
        <f>IF(ISNUMBER(BR458),(AH458-BS458)^2,"")</f>
        <v/>
      </c>
    </row>
    <row r="459">
      <c r="O459">
        <f>IF($R459="","",CHOOSE($Q$2,YEAR(R459)*12+MONTH(R459),INT((R459-2)/7),YEAR(R459)*4+ROUNDUP(MONTH(R459)/3)))</f>
        <v/>
      </c>
      <c r="P459">
        <f>IF($R459="","",IF($R460="",1,IF(O459&lt;&gt;O460,1,0)))</f>
        <v/>
      </c>
      <c r="Q459">
        <f>IF(P459=1,SUM($P$7:P459),"")</f>
        <v/>
      </c>
      <c r="R459">
        <f>IF($A459="","",IF(ISNUMBER($A459),$A459,IFERROR(DATEVALUE($A459),NA())))</f>
        <v/>
      </c>
      <c r="S459" s="7">
        <f>IFERROR(INDEX($R$7:$R$60000,MATCH(ROW()-6,$Q$7:$Q$60000,0)),"")</f>
        <v/>
      </c>
      <c r="T459">
        <f>IFERROR(INDEX($B$7:$B$60000,MATCH(ROW()-6,$Q$7:$Q$60000,0)),"")</f>
        <v/>
      </c>
      <c r="U459">
        <f>IFERROR(INDEX($C$7:$C$60000,MATCH(ROW()-6,$Q$7:$Q$60000,0)),"")</f>
        <v/>
      </c>
      <c r="V459">
        <f>IFERROR(INDEX($D$7:$D$60000,MATCH(ROW()-6,$Q$7:$Q$60000,0)),"")</f>
        <v/>
      </c>
      <c r="W459">
        <f>IFERROR(INDEX($E$7:$E$60000,MATCH(ROW()-6,$Q$7:$Q$60000,0)),"")</f>
        <v/>
      </c>
      <c r="X459">
        <f>IFERROR(INDEX($F$7:$F$60000,MATCH(ROW()-6,$Q$7:$Q$60000,0)),"")</f>
        <v/>
      </c>
      <c r="Y459">
        <f>IFERROR(INDEX($G$7:$G$60000,MATCH(ROW()-6,$Q$7:$Q$60000,0)),"")</f>
        <v/>
      </c>
      <c r="Z459">
        <f>IFERROR(INDEX($H$7:$H$60000,MATCH(ROW()-6,$Q$7:$Q$60000,0)),"")</f>
        <v/>
      </c>
      <c r="AA459">
        <f>IFERROR(INDEX($I$7:$I$60000,MATCH(ROW()-6,$Q$7:$Q$60000,0)),"")</f>
        <v/>
      </c>
      <c r="AB459">
        <f>IFERROR(INDEX($J$7:$J$60000,MATCH(ROW()-6,$Q$7:$Q$60000,0)),"")</f>
        <v/>
      </c>
      <c r="AC459">
        <f>IFERROR(INDEX($K$7:$K$60000,MATCH(ROW()-6,$Q$7:$Q$60000,0)),"")</f>
        <v/>
      </c>
      <c r="AD459">
        <f>IFERROR(INDEX($L$7:$L$60000,MATCH(ROW()-6,$Q$7:$Q$60000,0)),"")</f>
        <v/>
      </c>
      <c r="AE459">
        <f>IFERROR(INDEX($M$7:$M$60000,MATCH(ROW()-6,$Q$7:$Q$60000,0)),"")</f>
        <v/>
      </c>
      <c r="AF459">
        <f>IFERROR(INDEX($N$7:$N$60000,MATCH(ROW()-6,$Q$7:$Q$60000,0)),"")</f>
        <v/>
      </c>
      <c r="AH459" s="9">
        <f>IF(OR($S459="",$S458=""),"",LN($T459/$T458))</f>
        <v/>
      </c>
      <c r="AI459" s="9">
        <f>IF(OR($S459="",$S458=""),"",$C$2*LN(U459/U458))</f>
        <v/>
      </c>
      <c r="AJ459" s="9">
        <f>IF(OR($S459="",$S458=""),"",$D$2*(V459-V458))</f>
        <v/>
      </c>
      <c r="AK459" s="9">
        <f>IF(OR($S459="",$S458=""),"",$E$2*(W459-W458))</f>
        <v/>
      </c>
      <c r="AL459" s="9">
        <f>IF(OR($S459="",$S458=""),"",$F$2*LN(X459/X458))</f>
        <v/>
      </c>
      <c r="AM459" s="9">
        <f>IF(OR($S459="",$S458=""),"",$G$2*(Y459-Y458))</f>
        <v/>
      </c>
      <c r="AN459" s="9">
        <f>IF(OR($S459="",$S458=""),"",$H$2*LN(Z459/Z458))</f>
        <v/>
      </c>
      <c r="AO459" s="9">
        <f>IF(OR($S459="",$S458=""),"",$I$2*(AA459-AA458))</f>
        <v/>
      </c>
      <c r="AP459" s="9">
        <f>IF(OR($S459="",$S458=""),"",$J$2*LN(AB459/AB458))</f>
        <v/>
      </c>
      <c r="AQ459" s="9">
        <f>IF(OR($S459="",$S458=""),"",$K$2*(AC459-AC458))</f>
        <v/>
      </c>
      <c r="AR459" s="9">
        <f>IF(OR($S459="",$S458=""),"",$L$2*LN(AD459/AD458))</f>
        <v/>
      </c>
      <c r="AS459" s="9">
        <f>IF(OR($S459="",$S458=""),"",$M$2*LN(AE459/AE458))</f>
        <v/>
      </c>
      <c r="AT459" s="9">
        <f>IF(OR($S459="",$S458=""),"",$N$2*LN(AF459/AF458))</f>
        <v/>
      </c>
      <c r="AV459" s="9">
        <f>IF($AH459="","",$AY$16+$AY$4*AI459+$AY$5*AJ459+$AY$6*AK459+$AY$7*AL459+$AY$8*AM459+$AY$9*AN459+$AY$10*AO459+$AY$11*AP459+$AY$12*AQ459+$AY$13*AR459+$AY$14*AS459+$AY$15*AT459)</f>
        <v/>
      </c>
      <c r="BC459" s="10">
        <f>IF((ROW()-6)&lt;=$Q$3,INDEX(LINEST(AH400:AH459,AI400:AT459,TRUE,TRUE),1,13)*$Q$4,"")</f>
        <v/>
      </c>
      <c r="BD459" s="9">
        <f>IF((ROW()-6)&lt;=$Q$3,INDEX(LINEST(AH400:AH459,AI400:AT459,TRUE,TRUE),1,12),"")</f>
        <v/>
      </c>
      <c r="BE459" s="9">
        <f>IF((ROW()-6)&lt;=$Q$3,INDEX(LINEST(AH400:AH459,AI400:AT459,TRUE,TRUE),1,11),"")</f>
        <v/>
      </c>
      <c r="BF459" s="9">
        <f>IF((ROW()-6)&lt;=$Q$3,INDEX(LINEST(AH400:AH459,AI400:AT459,TRUE,TRUE),1,10),"")</f>
        <v/>
      </c>
      <c r="BG459" s="9">
        <f>IF((ROW()-6)&lt;=$Q$3,INDEX(LINEST(AH400:AH459,AI400:AT459,TRUE,TRUE),1,9),"")</f>
        <v/>
      </c>
      <c r="BH459" s="9">
        <f>IF((ROW()-6)&lt;=$Q$3,INDEX(LINEST(AH400:AH459,AI400:AT459,TRUE,TRUE),1,8),"")</f>
        <v/>
      </c>
      <c r="BI459" s="9">
        <f>IF((ROW()-6)&lt;=$Q$3,INDEX(LINEST(AH400:AH459,AI400:AT459,TRUE,TRUE),1,7),"")</f>
        <v/>
      </c>
      <c r="BJ459" s="9">
        <f>IF((ROW()-6)&lt;=$Q$3,INDEX(LINEST(AH400:AH459,AI400:AT459,TRUE,TRUE),1,6),"")</f>
        <v/>
      </c>
      <c r="BK459" s="9">
        <f>IF((ROW()-6)&lt;=$Q$3,INDEX(LINEST(AH400:AH459,AI400:AT459,TRUE,TRUE),1,5),"")</f>
        <v/>
      </c>
      <c r="BL459" s="9">
        <f>IF((ROW()-6)&lt;=$Q$3,INDEX(LINEST(AH400:AH459,AI400:AT459,TRUE,TRUE),1,4),"")</f>
        <v/>
      </c>
      <c r="BM459" s="9">
        <f>IF((ROW()-6)&lt;=$Q$3,INDEX(LINEST(AH400:AH459,AI400:AT459,TRUE,TRUE),1,3),"")</f>
        <v/>
      </c>
      <c r="BN459" s="9">
        <f>IF((ROW()-6)&lt;=$Q$3,INDEX(LINEST(AH400:AH459,AI400:AT459,TRUE,TRUE),1,2),"")</f>
        <v/>
      </c>
      <c r="BO459" s="9">
        <f>IF((ROW()-6)&lt;=$Q$3,INDEX(LINEST(AH400:AH459,AI400:AT459,TRUE,TRUE),1,1),"")</f>
        <v/>
      </c>
      <c r="BP459" s="10">
        <f>IF((ROW()-6)&lt;=$Q$3,INDEX(LINEST(AH400:AH459,AI400:AT459,TRUE,TRUE),3,1),"")</f>
        <v/>
      </c>
      <c r="BR459" s="9">
        <f>IF(AND((ROW()-6)&lt;=$Q$3,ISNUMBER(BC458)),BC458/$Q$4+BD458*AI459+BE458*AJ459+BF458*AK459+BG458*AL459+BH458*AM459+BI458*AN459+BJ458*AO459+BK458*AP459+BL458*AQ459+BM458*AR459+BN458*AS459+BO458*AT459,"")</f>
        <v/>
      </c>
      <c r="BS459">
        <f>IF(ISNUMBER(BR459),AVERAGE(AH399:AH458),"")</f>
        <v/>
      </c>
      <c r="BT459">
        <f>IF(ISNUMBER(BR459),(AH459-BR459)^2,"")</f>
        <v/>
      </c>
      <c r="BU459">
        <f>IF(ISNUMBER(BR459),AH459^2,"")</f>
        <v/>
      </c>
      <c r="BV459">
        <f>IF(ISNUMBER(BR459),(AH459-BS459)^2,"")</f>
        <v/>
      </c>
    </row>
    <row r="460">
      <c r="O460">
        <f>IF($R460="","",CHOOSE($Q$2,YEAR(R460)*12+MONTH(R460),INT((R460-2)/7),YEAR(R460)*4+ROUNDUP(MONTH(R460)/3)))</f>
        <v/>
      </c>
      <c r="P460">
        <f>IF($R460="","",IF($R461="",1,IF(O460&lt;&gt;O461,1,0)))</f>
        <v/>
      </c>
      <c r="Q460">
        <f>IF(P460=1,SUM($P$7:P460),"")</f>
        <v/>
      </c>
      <c r="R460">
        <f>IF($A460="","",IF(ISNUMBER($A460),$A460,IFERROR(DATEVALUE($A460),NA())))</f>
        <v/>
      </c>
      <c r="S460" s="7">
        <f>IFERROR(INDEX($R$7:$R$60000,MATCH(ROW()-6,$Q$7:$Q$60000,0)),"")</f>
        <v/>
      </c>
      <c r="T460">
        <f>IFERROR(INDEX($B$7:$B$60000,MATCH(ROW()-6,$Q$7:$Q$60000,0)),"")</f>
        <v/>
      </c>
      <c r="U460">
        <f>IFERROR(INDEX($C$7:$C$60000,MATCH(ROW()-6,$Q$7:$Q$60000,0)),"")</f>
        <v/>
      </c>
      <c r="V460">
        <f>IFERROR(INDEX($D$7:$D$60000,MATCH(ROW()-6,$Q$7:$Q$60000,0)),"")</f>
        <v/>
      </c>
      <c r="W460">
        <f>IFERROR(INDEX($E$7:$E$60000,MATCH(ROW()-6,$Q$7:$Q$60000,0)),"")</f>
        <v/>
      </c>
      <c r="X460">
        <f>IFERROR(INDEX($F$7:$F$60000,MATCH(ROW()-6,$Q$7:$Q$60000,0)),"")</f>
        <v/>
      </c>
      <c r="Y460">
        <f>IFERROR(INDEX($G$7:$G$60000,MATCH(ROW()-6,$Q$7:$Q$60000,0)),"")</f>
        <v/>
      </c>
      <c r="Z460">
        <f>IFERROR(INDEX($H$7:$H$60000,MATCH(ROW()-6,$Q$7:$Q$60000,0)),"")</f>
        <v/>
      </c>
      <c r="AA460">
        <f>IFERROR(INDEX($I$7:$I$60000,MATCH(ROW()-6,$Q$7:$Q$60000,0)),"")</f>
        <v/>
      </c>
      <c r="AB460">
        <f>IFERROR(INDEX($J$7:$J$60000,MATCH(ROW()-6,$Q$7:$Q$60000,0)),"")</f>
        <v/>
      </c>
      <c r="AC460">
        <f>IFERROR(INDEX($K$7:$K$60000,MATCH(ROW()-6,$Q$7:$Q$60000,0)),"")</f>
        <v/>
      </c>
      <c r="AD460">
        <f>IFERROR(INDEX($L$7:$L$60000,MATCH(ROW()-6,$Q$7:$Q$60000,0)),"")</f>
        <v/>
      </c>
      <c r="AE460">
        <f>IFERROR(INDEX($M$7:$M$60000,MATCH(ROW()-6,$Q$7:$Q$60000,0)),"")</f>
        <v/>
      </c>
      <c r="AF460">
        <f>IFERROR(INDEX($N$7:$N$60000,MATCH(ROW()-6,$Q$7:$Q$60000,0)),"")</f>
        <v/>
      </c>
      <c r="AH460" s="9">
        <f>IF(OR($S460="",$S459=""),"",LN($T460/$T459))</f>
        <v/>
      </c>
      <c r="AI460" s="9">
        <f>IF(OR($S460="",$S459=""),"",$C$2*LN(U460/U459))</f>
        <v/>
      </c>
      <c r="AJ460" s="9">
        <f>IF(OR($S460="",$S459=""),"",$D$2*(V460-V459))</f>
        <v/>
      </c>
      <c r="AK460" s="9">
        <f>IF(OR($S460="",$S459=""),"",$E$2*(W460-W459))</f>
        <v/>
      </c>
      <c r="AL460" s="9">
        <f>IF(OR($S460="",$S459=""),"",$F$2*LN(X460/X459))</f>
        <v/>
      </c>
      <c r="AM460" s="9">
        <f>IF(OR($S460="",$S459=""),"",$G$2*(Y460-Y459))</f>
        <v/>
      </c>
      <c r="AN460" s="9">
        <f>IF(OR($S460="",$S459=""),"",$H$2*LN(Z460/Z459))</f>
        <v/>
      </c>
      <c r="AO460" s="9">
        <f>IF(OR($S460="",$S459=""),"",$I$2*(AA460-AA459))</f>
        <v/>
      </c>
      <c r="AP460" s="9">
        <f>IF(OR($S460="",$S459=""),"",$J$2*LN(AB460/AB459))</f>
        <v/>
      </c>
      <c r="AQ460" s="9">
        <f>IF(OR($S460="",$S459=""),"",$K$2*(AC460-AC459))</f>
        <v/>
      </c>
      <c r="AR460" s="9">
        <f>IF(OR($S460="",$S459=""),"",$L$2*LN(AD460/AD459))</f>
        <v/>
      </c>
      <c r="AS460" s="9">
        <f>IF(OR($S460="",$S459=""),"",$M$2*LN(AE460/AE459))</f>
        <v/>
      </c>
      <c r="AT460" s="9">
        <f>IF(OR($S460="",$S459=""),"",$N$2*LN(AF460/AF459))</f>
        <v/>
      </c>
      <c r="AV460" s="9">
        <f>IF($AH460="","",$AY$16+$AY$4*AI460+$AY$5*AJ460+$AY$6*AK460+$AY$7*AL460+$AY$8*AM460+$AY$9*AN460+$AY$10*AO460+$AY$11*AP460+$AY$12*AQ460+$AY$13*AR460+$AY$14*AS460+$AY$15*AT460)</f>
        <v/>
      </c>
      <c r="BC460" s="10">
        <f>IF((ROW()-6)&lt;=$Q$3,INDEX(LINEST(AH401:AH460,AI401:AT460,TRUE,TRUE),1,13)*$Q$4,"")</f>
        <v/>
      </c>
      <c r="BD460" s="9">
        <f>IF((ROW()-6)&lt;=$Q$3,INDEX(LINEST(AH401:AH460,AI401:AT460,TRUE,TRUE),1,12),"")</f>
        <v/>
      </c>
      <c r="BE460" s="9">
        <f>IF((ROW()-6)&lt;=$Q$3,INDEX(LINEST(AH401:AH460,AI401:AT460,TRUE,TRUE),1,11),"")</f>
        <v/>
      </c>
      <c r="BF460" s="9">
        <f>IF((ROW()-6)&lt;=$Q$3,INDEX(LINEST(AH401:AH460,AI401:AT460,TRUE,TRUE),1,10),"")</f>
        <v/>
      </c>
      <c r="BG460" s="9">
        <f>IF((ROW()-6)&lt;=$Q$3,INDEX(LINEST(AH401:AH460,AI401:AT460,TRUE,TRUE),1,9),"")</f>
        <v/>
      </c>
      <c r="BH460" s="9">
        <f>IF((ROW()-6)&lt;=$Q$3,INDEX(LINEST(AH401:AH460,AI401:AT460,TRUE,TRUE),1,8),"")</f>
        <v/>
      </c>
      <c r="BI460" s="9">
        <f>IF((ROW()-6)&lt;=$Q$3,INDEX(LINEST(AH401:AH460,AI401:AT460,TRUE,TRUE),1,7),"")</f>
        <v/>
      </c>
      <c r="BJ460" s="9">
        <f>IF((ROW()-6)&lt;=$Q$3,INDEX(LINEST(AH401:AH460,AI401:AT460,TRUE,TRUE),1,6),"")</f>
        <v/>
      </c>
      <c r="BK460" s="9">
        <f>IF((ROW()-6)&lt;=$Q$3,INDEX(LINEST(AH401:AH460,AI401:AT460,TRUE,TRUE),1,5),"")</f>
        <v/>
      </c>
      <c r="BL460" s="9">
        <f>IF((ROW()-6)&lt;=$Q$3,INDEX(LINEST(AH401:AH460,AI401:AT460,TRUE,TRUE),1,4),"")</f>
        <v/>
      </c>
      <c r="BM460" s="9">
        <f>IF((ROW()-6)&lt;=$Q$3,INDEX(LINEST(AH401:AH460,AI401:AT460,TRUE,TRUE),1,3),"")</f>
        <v/>
      </c>
      <c r="BN460" s="9">
        <f>IF((ROW()-6)&lt;=$Q$3,INDEX(LINEST(AH401:AH460,AI401:AT460,TRUE,TRUE),1,2),"")</f>
        <v/>
      </c>
      <c r="BO460" s="9">
        <f>IF((ROW()-6)&lt;=$Q$3,INDEX(LINEST(AH401:AH460,AI401:AT460,TRUE,TRUE),1,1),"")</f>
        <v/>
      </c>
      <c r="BP460" s="10">
        <f>IF((ROW()-6)&lt;=$Q$3,INDEX(LINEST(AH401:AH460,AI401:AT460,TRUE,TRUE),3,1),"")</f>
        <v/>
      </c>
      <c r="BR460" s="9">
        <f>IF(AND((ROW()-6)&lt;=$Q$3,ISNUMBER(BC459)),BC459/$Q$4+BD459*AI460+BE459*AJ460+BF459*AK460+BG459*AL460+BH459*AM460+BI459*AN460+BJ459*AO460+BK459*AP460+BL459*AQ460+BM459*AR460+BN459*AS460+BO459*AT460,"")</f>
        <v/>
      </c>
      <c r="BS460">
        <f>IF(ISNUMBER(BR460),AVERAGE(AH400:AH459),"")</f>
        <v/>
      </c>
      <c r="BT460">
        <f>IF(ISNUMBER(BR460),(AH460-BR460)^2,"")</f>
        <v/>
      </c>
      <c r="BU460">
        <f>IF(ISNUMBER(BR460),AH460^2,"")</f>
        <v/>
      </c>
      <c r="BV460">
        <f>IF(ISNUMBER(BR460),(AH460-BS460)^2,"")</f>
        <v/>
      </c>
    </row>
    <row r="461">
      <c r="O461">
        <f>IF($R461="","",CHOOSE($Q$2,YEAR(R461)*12+MONTH(R461),INT((R461-2)/7),YEAR(R461)*4+ROUNDUP(MONTH(R461)/3)))</f>
        <v/>
      </c>
      <c r="P461">
        <f>IF($R461="","",IF($R462="",1,IF(O461&lt;&gt;O462,1,0)))</f>
        <v/>
      </c>
      <c r="Q461">
        <f>IF(P461=1,SUM($P$7:P461),"")</f>
        <v/>
      </c>
      <c r="R461">
        <f>IF($A461="","",IF(ISNUMBER($A461),$A461,IFERROR(DATEVALUE($A461),NA())))</f>
        <v/>
      </c>
      <c r="S461" s="7">
        <f>IFERROR(INDEX($R$7:$R$60000,MATCH(ROW()-6,$Q$7:$Q$60000,0)),"")</f>
        <v/>
      </c>
      <c r="T461">
        <f>IFERROR(INDEX($B$7:$B$60000,MATCH(ROW()-6,$Q$7:$Q$60000,0)),"")</f>
        <v/>
      </c>
      <c r="U461">
        <f>IFERROR(INDEX($C$7:$C$60000,MATCH(ROW()-6,$Q$7:$Q$60000,0)),"")</f>
        <v/>
      </c>
      <c r="V461">
        <f>IFERROR(INDEX($D$7:$D$60000,MATCH(ROW()-6,$Q$7:$Q$60000,0)),"")</f>
        <v/>
      </c>
      <c r="W461">
        <f>IFERROR(INDEX($E$7:$E$60000,MATCH(ROW()-6,$Q$7:$Q$60000,0)),"")</f>
        <v/>
      </c>
      <c r="X461">
        <f>IFERROR(INDEX($F$7:$F$60000,MATCH(ROW()-6,$Q$7:$Q$60000,0)),"")</f>
        <v/>
      </c>
      <c r="Y461">
        <f>IFERROR(INDEX($G$7:$G$60000,MATCH(ROW()-6,$Q$7:$Q$60000,0)),"")</f>
        <v/>
      </c>
      <c r="Z461">
        <f>IFERROR(INDEX($H$7:$H$60000,MATCH(ROW()-6,$Q$7:$Q$60000,0)),"")</f>
        <v/>
      </c>
      <c r="AA461">
        <f>IFERROR(INDEX($I$7:$I$60000,MATCH(ROW()-6,$Q$7:$Q$60000,0)),"")</f>
        <v/>
      </c>
      <c r="AB461">
        <f>IFERROR(INDEX($J$7:$J$60000,MATCH(ROW()-6,$Q$7:$Q$60000,0)),"")</f>
        <v/>
      </c>
      <c r="AC461">
        <f>IFERROR(INDEX($K$7:$K$60000,MATCH(ROW()-6,$Q$7:$Q$60000,0)),"")</f>
        <v/>
      </c>
      <c r="AD461">
        <f>IFERROR(INDEX($L$7:$L$60000,MATCH(ROW()-6,$Q$7:$Q$60000,0)),"")</f>
        <v/>
      </c>
      <c r="AE461">
        <f>IFERROR(INDEX($M$7:$M$60000,MATCH(ROW()-6,$Q$7:$Q$60000,0)),"")</f>
        <v/>
      </c>
      <c r="AF461">
        <f>IFERROR(INDEX($N$7:$N$60000,MATCH(ROW()-6,$Q$7:$Q$60000,0)),"")</f>
        <v/>
      </c>
      <c r="AH461" s="9">
        <f>IF(OR($S461="",$S460=""),"",LN($T461/$T460))</f>
        <v/>
      </c>
      <c r="AI461" s="9">
        <f>IF(OR($S461="",$S460=""),"",$C$2*LN(U461/U460))</f>
        <v/>
      </c>
      <c r="AJ461" s="9">
        <f>IF(OR($S461="",$S460=""),"",$D$2*(V461-V460))</f>
        <v/>
      </c>
      <c r="AK461" s="9">
        <f>IF(OR($S461="",$S460=""),"",$E$2*(W461-W460))</f>
        <v/>
      </c>
      <c r="AL461" s="9">
        <f>IF(OR($S461="",$S460=""),"",$F$2*LN(X461/X460))</f>
        <v/>
      </c>
      <c r="AM461" s="9">
        <f>IF(OR($S461="",$S460=""),"",$G$2*(Y461-Y460))</f>
        <v/>
      </c>
      <c r="AN461" s="9">
        <f>IF(OR($S461="",$S460=""),"",$H$2*LN(Z461/Z460))</f>
        <v/>
      </c>
      <c r="AO461" s="9">
        <f>IF(OR($S461="",$S460=""),"",$I$2*(AA461-AA460))</f>
        <v/>
      </c>
      <c r="AP461" s="9">
        <f>IF(OR($S461="",$S460=""),"",$J$2*LN(AB461/AB460))</f>
        <v/>
      </c>
      <c r="AQ461" s="9">
        <f>IF(OR($S461="",$S460=""),"",$K$2*(AC461-AC460))</f>
        <v/>
      </c>
      <c r="AR461" s="9">
        <f>IF(OR($S461="",$S460=""),"",$L$2*LN(AD461/AD460))</f>
        <v/>
      </c>
      <c r="AS461" s="9">
        <f>IF(OR($S461="",$S460=""),"",$M$2*LN(AE461/AE460))</f>
        <v/>
      </c>
      <c r="AT461" s="9">
        <f>IF(OR($S461="",$S460=""),"",$N$2*LN(AF461/AF460))</f>
        <v/>
      </c>
      <c r="AV461" s="9">
        <f>IF($AH461="","",$AY$16+$AY$4*AI461+$AY$5*AJ461+$AY$6*AK461+$AY$7*AL461+$AY$8*AM461+$AY$9*AN461+$AY$10*AO461+$AY$11*AP461+$AY$12*AQ461+$AY$13*AR461+$AY$14*AS461+$AY$15*AT461)</f>
        <v/>
      </c>
      <c r="BC461" s="10">
        <f>IF((ROW()-6)&lt;=$Q$3,INDEX(LINEST(AH402:AH461,AI402:AT461,TRUE,TRUE),1,13)*$Q$4,"")</f>
        <v/>
      </c>
      <c r="BD461" s="9">
        <f>IF((ROW()-6)&lt;=$Q$3,INDEX(LINEST(AH402:AH461,AI402:AT461,TRUE,TRUE),1,12),"")</f>
        <v/>
      </c>
      <c r="BE461" s="9">
        <f>IF((ROW()-6)&lt;=$Q$3,INDEX(LINEST(AH402:AH461,AI402:AT461,TRUE,TRUE),1,11),"")</f>
        <v/>
      </c>
      <c r="BF461" s="9">
        <f>IF((ROW()-6)&lt;=$Q$3,INDEX(LINEST(AH402:AH461,AI402:AT461,TRUE,TRUE),1,10),"")</f>
        <v/>
      </c>
      <c r="BG461" s="9">
        <f>IF((ROW()-6)&lt;=$Q$3,INDEX(LINEST(AH402:AH461,AI402:AT461,TRUE,TRUE),1,9),"")</f>
        <v/>
      </c>
      <c r="BH461" s="9">
        <f>IF((ROW()-6)&lt;=$Q$3,INDEX(LINEST(AH402:AH461,AI402:AT461,TRUE,TRUE),1,8),"")</f>
        <v/>
      </c>
      <c r="BI461" s="9">
        <f>IF((ROW()-6)&lt;=$Q$3,INDEX(LINEST(AH402:AH461,AI402:AT461,TRUE,TRUE),1,7),"")</f>
        <v/>
      </c>
      <c r="BJ461" s="9">
        <f>IF((ROW()-6)&lt;=$Q$3,INDEX(LINEST(AH402:AH461,AI402:AT461,TRUE,TRUE),1,6),"")</f>
        <v/>
      </c>
      <c r="BK461" s="9">
        <f>IF((ROW()-6)&lt;=$Q$3,INDEX(LINEST(AH402:AH461,AI402:AT461,TRUE,TRUE),1,5),"")</f>
        <v/>
      </c>
      <c r="BL461" s="9">
        <f>IF((ROW()-6)&lt;=$Q$3,INDEX(LINEST(AH402:AH461,AI402:AT461,TRUE,TRUE),1,4),"")</f>
        <v/>
      </c>
      <c r="BM461" s="9">
        <f>IF((ROW()-6)&lt;=$Q$3,INDEX(LINEST(AH402:AH461,AI402:AT461,TRUE,TRUE),1,3),"")</f>
        <v/>
      </c>
      <c r="BN461" s="9">
        <f>IF((ROW()-6)&lt;=$Q$3,INDEX(LINEST(AH402:AH461,AI402:AT461,TRUE,TRUE),1,2),"")</f>
        <v/>
      </c>
      <c r="BO461" s="9">
        <f>IF((ROW()-6)&lt;=$Q$3,INDEX(LINEST(AH402:AH461,AI402:AT461,TRUE,TRUE),1,1),"")</f>
        <v/>
      </c>
      <c r="BP461" s="10">
        <f>IF((ROW()-6)&lt;=$Q$3,INDEX(LINEST(AH402:AH461,AI402:AT461,TRUE,TRUE),3,1),"")</f>
        <v/>
      </c>
      <c r="BR461" s="9">
        <f>IF(AND((ROW()-6)&lt;=$Q$3,ISNUMBER(BC460)),BC460/$Q$4+BD460*AI461+BE460*AJ461+BF460*AK461+BG460*AL461+BH460*AM461+BI460*AN461+BJ460*AO461+BK460*AP461+BL460*AQ461+BM460*AR461+BN460*AS461+BO460*AT461,"")</f>
        <v/>
      </c>
      <c r="BS461">
        <f>IF(ISNUMBER(BR461),AVERAGE(AH401:AH460),"")</f>
        <v/>
      </c>
      <c r="BT461">
        <f>IF(ISNUMBER(BR461),(AH461-BR461)^2,"")</f>
        <v/>
      </c>
      <c r="BU461">
        <f>IF(ISNUMBER(BR461),AH461^2,"")</f>
        <v/>
      </c>
      <c r="BV461">
        <f>IF(ISNUMBER(BR461),(AH461-BS461)^2,"")</f>
        <v/>
      </c>
    </row>
    <row r="462">
      <c r="O462">
        <f>IF($R462="","",CHOOSE($Q$2,YEAR(R462)*12+MONTH(R462),INT((R462-2)/7),YEAR(R462)*4+ROUNDUP(MONTH(R462)/3)))</f>
        <v/>
      </c>
      <c r="P462">
        <f>IF($R462="","",IF($R463="",1,IF(O462&lt;&gt;O463,1,0)))</f>
        <v/>
      </c>
      <c r="Q462">
        <f>IF(P462=1,SUM($P$7:P462),"")</f>
        <v/>
      </c>
      <c r="R462">
        <f>IF($A462="","",IF(ISNUMBER($A462),$A462,IFERROR(DATEVALUE($A462),NA())))</f>
        <v/>
      </c>
      <c r="S462" s="7">
        <f>IFERROR(INDEX($R$7:$R$60000,MATCH(ROW()-6,$Q$7:$Q$60000,0)),"")</f>
        <v/>
      </c>
      <c r="T462">
        <f>IFERROR(INDEX($B$7:$B$60000,MATCH(ROW()-6,$Q$7:$Q$60000,0)),"")</f>
        <v/>
      </c>
      <c r="U462">
        <f>IFERROR(INDEX($C$7:$C$60000,MATCH(ROW()-6,$Q$7:$Q$60000,0)),"")</f>
        <v/>
      </c>
      <c r="V462">
        <f>IFERROR(INDEX($D$7:$D$60000,MATCH(ROW()-6,$Q$7:$Q$60000,0)),"")</f>
        <v/>
      </c>
      <c r="W462">
        <f>IFERROR(INDEX($E$7:$E$60000,MATCH(ROW()-6,$Q$7:$Q$60000,0)),"")</f>
        <v/>
      </c>
      <c r="X462">
        <f>IFERROR(INDEX($F$7:$F$60000,MATCH(ROW()-6,$Q$7:$Q$60000,0)),"")</f>
        <v/>
      </c>
      <c r="Y462">
        <f>IFERROR(INDEX($G$7:$G$60000,MATCH(ROW()-6,$Q$7:$Q$60000,0)),"")</f>
        <v/>
      </c>
      <c r="Z462">
        <f>IFERROR(INDEX($H$7:$H$60000,MATCH(ROW()-6,$Q$7:$Q$60000,0)),"")</f>
        <v/>
      </c>
      <c r="AA462">
        <f>IFERROR(INDEX($I$7:$I$60000,MATCH(ROW()-6,$Q$7:$Q$60000,0)),"")</f>
        <v/>
      </c>
      <c r="AB462">
        <f>IFERROR(INDEX($J$7:$J$60000,MATCH(ROW()-6,$Q$7:$Q$60000,0)),"")</f>
        <v/>
      </c>
      <c r="AC462">
        <f>IFERROR(INDEX($K$7:$K$60000,MATCH(ROW()-6,$Q$7:$Q$60000,0)),"")</f>
        <v/>
      </c>
      <c r="AD462">
        <f>IFERROR(INDEX($L$7:$L$60000,MATCH(ROW()-6,$Q$7:$Q$60000,0)),"")</f>
        <v/>
      </c>
      <c r="AE462">
        <f>IFERROR(INDEX($M$7:$M$60000,MATCH(ROW()-6,$Q$7:$Q$60000,0)),"")</f>
        <v/>
      </c>
      <c r="AF462">
        <f>IFERROR(INDEX($N$7:$N$60000,MATCH(ROW()-6,$Q$7:$Q$60000,0)),"")</f>
        <v/>
      </c>
      <c r="AH462" s="9">
        <f>IF(OR($S462="",$S461=""),"",LN($T462/$T461))</f>
        <v/>
      </c>
      <c r="AI462" s="9">
        <f>IF(OR($S462="",$S461=""),"",$C$2*LN(U462/U461))</f>
        <v/>
      </c>
      <c r="AJ462" s="9">
        <f>IF(OR($S462="",$S461=""),"",$D$2*(V462-V461))</f>
        <v/>
      </c>
      <c r="AK462" s="9">
        <f>IF(OR($S462="",$S461=""),"",$E$2*(W462-W461))</f>
        <v/>
      </c>
      <c r="AL462" s="9">
        <f>IF(OR($S462="",$S461=""),"",$F$2*LN(X462/X461))</f>
        <v/>
      </c>
      <c r="AM462" s="9">
        <f>IF(OR($S462="",$S461=""),"",$G$2*(Y462-Y461))</f>
        <v/>
      </c>
      <c r="AN462" s="9">
        <f>IF(OR($S462="",$S461=""),"",$H$2*LN(Z462/Z461))</f>
        <v/>
      </c>
      <c r="AO462" s="9">
        <f>IF(OR($S462="",$S461=""),"",$I$2*(AA462-AA461))</f>
        <v/>
      </c>
      <c r="AP462" s="9">
        <f>IF(OR($S462="",$S461=""),"",$J$2*LN(AB462/AB461))</f>
        <v/>
      </c>
      <c r="AQ462" s="9">
        <f>IF(OR($S462="",$S461=""),"",$K$2*(AC462-AC461))</f>
        <v/>
      </c>
      <c r="AR462" s="9">
        <f>IF(OR($S462="",$S461=""),"",$L$2*LN(AD462/AD461))</f>
        <v/>
      </c>
      <c r="AS462" s="9">
        <f>IF(OR($S462="",$S461=""),"",$M$2*LN(AE462/AE461))</f>
        <v/>
      </c>
      <c r="AT462" s="9">
        <f>IF(OR($S462="",$S461=""),"",$N$2*LN(AF462/AF461))</f>
        <v/>
      </c>
      <c r="AV462" s="9">
        <f>IF($AH462="","",$AY$16+$AY$4*AI462+$AY$5*AJ462+$AY$6*AK462+$AY$7*AL462+$AY$8*AM462+$AY$9*AN462+$AY$10*AO462+$AY$11*AP462+$AY$12*AQ462+$AY$13*AR462+$AY$14*AS462+$AY$15*AT462)</f>
        <v/>
      </c>
      <c r="BC462" s="10">
        <f>IF((ROW()-6)&lt;=$Q$3,INDEX(LINEST(AH403:AH462,AI403:AT462,TRUE,TRUE),1,13)*$Q$4,"")</f>
        <v/>
      </c>
      <c r="BD462" s="9">
        <f>IF((ROW()-6)&lt;=$Q$3,INDEX(LINEST(AH403:AH462,AI403:AT462,TRUE,TRUE),1,12),"")</f>
        <v/>
      </c>
      <c r="BE462" s="9">
        <f>IF((ROW()-6)&lt;=$Q$3,INDEX(LINEST(AH403:AH462,AI403:AT462,TRUE,TRUE),1,11),"")</f>
        <v/>
      </c>
      <c r="BF462" s="9">
        <f>IF((ROW()-6)&lt;=$Q$3,INDEX(LINEST(AH403:AH462,AI403:AT462,TRUE,TRUE),1,10),"")</f>
        <v/>
      </c>
      <c r="BG462" s="9">
        <f>IF((ROW()-6)&lt;=$Q$3,INDEX(LINEST(AH403:AH462,AI403:AT462,TRUE,TRUE),1,9),"")</f>
        <v/>
      </c>
      <c r="BH462" s="9">
        <f>IF((ROW()-6)&lt;=$Q$3,INDEX(LINEST(AH403:AH462,AI403:AT462,TRUE,TRUE),1,8),"")</f>
        <v/>
      </c>
      <c r="BI462" s="9">
        <f>IF((ROW()-6)&lt;=$Q$3,INDEX(LINEST(AH403:AH462,AI403:AT462,TRUE,TRUE),1,7),"")</f>
        <v/>
      </c>
      <c r="BJ462" s="9">
        <f>IF((ROW()-6)&lt;=$Q$3,INDEX(LINEST(AH403:AH462,AI403:AT462,TRUE,TRUE),1,6),"")</f>
        <v/>
      </c>
      <c r="BK462" s="9">
        <f>IF((ROW()-6)&lt;=$Q$3,INDEX(LINEST(AH403:AH462,AI403:AT462,TRUE,TRUE),1,5),"")</f>
        <v/>
      </c>
      <c r="BL462" s="9">
        <f>IF((ROW()-6)&lt;=$Q$3,INDEX(LINEST(AH403:AH462,AI403:AT462,TRUE,TRUE),1,4),"")</f>
        <v/>
      </c>
      <c r="BM462" s="9">
        <f>IF((ROW()-6)&lt;=$Q$3,INDEX(LINEST(AH403:AH462,AI403:AT462,TRUE,TRUE),1,3),"")</f>
        <v/>
      </c>
      <c r="BN462" s="9">
        <f>IF((ROW()-6)&lt;=$Q$3,INDEX(LINEST(AH403:AH462,AI403:AT462,TRUE,TRUE),1,2),"")</f>
        <v/>
      </c>
      <c r="BO462" s="9">
        <f>IF((ROW()-6)&lt;=$Q$3,INDEX(LINEST(AH403:AH462,AI403:AT462,TRUE,TRUE),1,1),"")</f>
        <v/>
      </c>
      <c r="BP462" s="10">
        <f>IF((ROW()-6)&lt;=$Q$3,INDEX(LINEST(AH403:AH462,AI403:AT462,TRUE,TRUE),3,1),"")</f>
        <v/>
      </c>
      <c r="BR462" s="9">
        <f>IF(AND((ROW()-6)&lt;=$Q$3,ISNUMBER(BC461)),BC461/$Q$4+BD461*AI462+BE461*AJ462+BF461*AK462+BG461*AL462+BH461*AM462+BI461*AN462+BJ461*AO462+BK461*AP462+BL461*AQ462+BM461*AR462+BN461*AS462+BO461*AT462,"")</f>
        <v/>
      </c>
      <c r="BS462">
        <f>IF(ISNUMBER(BR462),AVERAGE(AH402:AH461),"")</f>
        <v/>
      </c>
      <c r="BT462">
        <f>IF(ISNUMBER(BR462),(AH462-BR462)^2,"")</f>
        <v/>
      </c>
      <c r="BU462">
        <f>IF(ISNUMBER(BR462),AH462^2,"")</f>
        <v/>
      </c>
      <c r="BV462">
        <f>IF(ISNUMBER(BR462),(AH462-BS462)^2,"")</f>
        <v/>
      </c>
    </row>
    <row r="463">
      <c r="O463">
        <f>IF($R463="","",CHOOSE($Q$2,YEAR(R463)*12+MONTH(R463),INT((R463-2)/7),YEAR(R463)*4+ROUNDUP(MONTH(R463)/3)))</f>
        <v/>
      </c>
      <c r="P463">
        <f>IF($R463="","",IF($R464="",1,IF(O463&lt;&gt;O464,1,0)))</f>
        <v/>
      </c>
      <c r="Q463">
        <f>IF(P463=1,SUM($P$7:P463),"")</f>
        <v/>
      </c>
      <c r="R463">
        <f>IF($A463="","",IF(ISNUMBER($A463),$A463,IFERROR(DATEVALUE($A463),NA())))</f>
        <v/>
      </c>
      <c r="S463" s="7">
        <f>IFERROR(INDEX($R$7:$R$60000,MATCH(ROW()-6,$Q$7:$Q$60000,0)),"")</f>
        <v/>
      </c>
      <c r="T463">
        <f>IFERROR(INDEX($B$7:$B$60000,MATCH(ROW()-6,$Q$7:$Q$60000,0)),"")</f>
        <v/>
      </c>
      <c r="U463">
        <f>IFERROR(INDEX($C$7:$C$60000,MATCH(ROW()-6,$Q$7:$Q$60000,0)),"")</f>
        <v/>
      </c>
      <c r="V463">
        <f>IFERROR(INDEX($D$7:$D$60000,MATCH(ROW()-6,$Q$7:$Q$60000,0)),"")</f>
        <v/>
      </c>
      <c r="W463">
        <f>IFERROR(INDEX($E$7:$E$60000,MATCH(ROW()-6,$Q$7:$Q$60000,0)),"")</f>
        <v/>
      </c>
      <c r="X463">
        <f>IFERROR(INDEX($F$7:$F$60000,MATCH(ROW()-6,$Q$7:$Q$60000,0)),"")</f>
        <v/>
      </c>
      <c r="Y463">
        <f>IFERROR(INDEX($G$7:$G$60000,MATCH(ROW()-6,$Q$7:$Q$60000,0)),"")</f>
        <v/>
      </c>
      <c r="Z463">
        <f>IFERROR(INDEX($H$7:$H$60000,MATCH(ROW()-6,$Q$7:$Q$60000,0)),"")</f>
        <v/>
      </c>
      <c r="AA463">
        <f>IFERROR(INDEX($I$7:$I$60000,MATCH(ROW()-6,$Q$7:$Q$60000,0)),"")</f>
        <v/>
      </c>
      <c r="AB463">
        <f>IFERROR(INDEX($J$7:$J$60000,MATCH(ROW()-6,$Q$7:$Q$60000,0)),"")</f>
        <v/>
      </c>
      <c r="AC463">
        <f>IFERROR(INDEX($K$7:$K$60000,MATCH(ROW()-6,$Q$7:$Q$60000,0)),"")</f>
        <v/>
      </c>
      <c r="AD463">
        <f>IFERROR(INDEX($L$7:$L$60000,MATCH(ROW()-6,$Q$7:$Q$60000,0)),"")</f>
        <v/>
      </c>
      <c r="AE463">
        <f>IFERROR(INDEX($M$7:$M$60000,MATCH(ROW()-6,$Q$7:$Q$60000,0)),"")</f>
        <v/>
      </c>
      <c r="AF463">
        <f>IFERROR(INDEX($N$7:$N$60000,MATCH(ROW()-6,$Q$7:$Q$60000,0)),"")</f>
        <v/>
      </c>
      <c r="AH463" s="9">
        <f>IF(OR($S463="",$S462=""),"",LN($T463/$T462))</f>
        <v/>
      </c>
      <c r="AI463" s="9">
        <f>IF(OR($S463="",$S462=""),"",$C$2*LN(U463/U462))</f>
        <v/>
      </c>
      <c r="AJ463" s="9">
        <f>IF(OR($S463="",$S462=""),"",$D$2*(V463-V462))</f>
        <v/>
      </c>
      <c r="AK463" s="9">
        <f>IF(OR($S463="",$S462=""),"",$E$2*(W463-W462))</f>
        <v/>
      </c>
      <c r="AL463" s="9">
        <f>IF(OR($S463="",$S462=""),"",$F$2*LN(X463/X462))</f>
        <v/>
      </c>
      <c r="AM463" s="9">
        <f>IF(OR($S463="",$S462=""),"",$G$2*(Y463-Y462))</f>
        <v/>
      </c>
      <c r="AN463" s="9">
        <f>IF(OR($S463="",$S462=""),"",$H$2*LN(Z463/Z462))</f>
        <v/>
      </c>
      <c r="AO463" s="9">
        <f>IF(OR($S463="",$S462=""),"",$I$2*(AA463-AA462))</f>
        <v/>
      </c>
      <c r="AP463" s="9">
        <f>IF(OR($S463="",$S462=""),"",$J$2*LN(AB463/AB462))</f>
        <v/>
      </c>
      <c r="AQ463" s="9">
        <f>IF(OR($S463="",$S462=""),"",$K$2*(AC463-AC462))</f>
        <v/>
      </c>
      <c r="AR463" s="9">
        <f>IF(OR($S463="",$S462=""),"",$L$2*LN(AD463/AD462))</f>
        <v/>
      </c>
      <c r="AS463" s="9">
        <f>IF(OR($S463="",$S462=""),"",$M$2*LN(AE463/AE462))</f>
        <v/>
      </c>
      <c r="AT463" s="9">
        <f>IF(OR($S463="",$S462=""),"",$N$2*LN(AF463/AF462))</f>
        <v/>
      </c>
      <c r="AV463" s="9">
        <f>IF($AH463="","",$AY$16+$AY$4*AI463+$AY$5*AJ463+$AY$6*AK463+$AY$7*AL463+$AY$8*AM463+$AY$9*AN463+$AY$10*AO463+$AY$11*AP463+$AY$12*AQ463+$AY$13*AR463+$AY$14*AS463+$AY$15*AT463)</f>
        <v/>
      </c>
      <c r="BC463" s="10">
        <f>IF((ROW()-6)&lt;=$Q$3,INDEX(LINEST(AH404:AH463,AI404:AT463,TRUE,TRUE),1,13)*$Q$4,"")</f>
        <v/>
      </c>
      <c r="BD463" s="9">
        <f>IF((ROW()-6)&lt;=$Q$3,INDEX(LINEST(AH404:AH463,AI404:AT463,TRUE,TRUE),1,12),"")</f>
        <v/>
      </c>
      <c r="BE463" s="9">
        <f>IF((ROW()-6)&lt;=$Q$3,INDEX(LINEST(AH404:AH463,AI404:AT463,TRUE,TRUE),1,11),"")</f>
        <v/>
      </c>
      <c r="BF463" s="9">
        <f>IF((ROW()-6)&lt;=$Q$3,INDEX(LINEST(AH404:AH463,AI404:AT463,TRUE,TRUE),1,10),"")</f>
        <v/>
      </c>
      <c r="BG463" s="9">
        <f>IF((ROW()-6)&lt;=$Q$3,INDEX(LINEST(AH404:AH463,AI404:AT463,TRUE,TRUE),1,9),"")</f>
        <v/>
      </c>
      <c r="BH463" s="9">
        <f>IF((ROW()-6)&lt;=$Q$3,INDEX(LINEST(AH404:AH463,AI404:AT463,TRUE,TRUE),1,8),"")</f>
        <v/>
      </c>
      <c r="BI463" s="9">
        <f>IF((ROW()-6)&lt;=$Q$3,INDEX(LINEST(AH404:AH463,AI404:AT463,TRUE,TRUE),1,7),"")</f>
        <v/>
      </c>
      <c r="BJ463" s="9">
        <f>IF((ROW()-6)&lt;=$Q$3,INDEX(LINEST(AH404:AH463,AI404:AT463,TRUE,TRUE),1,6),"")</f>
        <v/>
      </c>
      <c r="BK463" s="9">
        <f>IF((ROW()-6)&lt;=$Q$3,INDEX(LINEST(AH404:AH463,AI404:AT463,TRUE,TRUE),1,5),"")</f>
        <v/>
      </c>
      <c r="BL463" s="9">
        <f>IF((ROW()-6)&lt;=$Q$3,INDEX(LINEST(AH404:AH463,AI404:AT463,TRUE,TRUE),1,4),"")</f>
        <v/>
      </c>
      <c r="BM463" s="9">
        <f>IF((ROW()-6)&lt;=$Q$3,INDEX(LINEST(AH404:AH463,AI404:AT463,TRUE,TRUE),1,3),"")</f>
        <v/>
      </c>
      <c r="BN463" s="9">
        <f>IF((ROW()-6)&lt;=$Q$3,INDEX(LINEST(AH404:AH463,AI404:AT463,TRUE,TRUE),1,2),"")</f>
        <v/>
      </c>
      <c r="BO463" s="9">
        <f>IF((ROW()-6)&lt;=$Q$3,INDEX(LINEST(AH404:AH463,AI404:AT463,TRUE,TRUE),1,1),"")</f>
        <v/>
      </c>
      <c r="BP463" s="10">
        <f>IF((ROW()-6)&lt;=$Q$3,INDEX(LINEST(AH404:AH463,AI404:AT463,TRUE,TRUE),3,1),"")</f>
        <v/>
      </c>
      <c r="BR463" s="9">
        <f>IF(AND((ROW()-6)&lt;=$Q$3,ISNUMBER(BC462)),BC462/$Q$4+BD462*AI463+BE462*AJ463+BF462*AK463+BG462*AL463+BH462*AM463+BI462*AN463+BJ462*AO463+BK462*AP463+BL462*AQ463+BM462*AR463+BN462*AS463+BO462*AT463,"")</f>
        <v/>
      </c>
      <c r="BS463">
        <f>IF(ISNUMBER(BR463),AVERAGE(AH403:AH462),"")</f>
        <v/>
      </c>
      <c r="BT463">
        <f>IF(ISNUMBER(BR463),(AH463-BR463)^2,"")</f>
        <v/>
      </c>
      <c r="BU463">
        <f>IF(ISNUMBER(BR463),AH463^2,"")</f>
        <v/>
      </c>
      <c r="BV463">
        <f>IF(ISNUMBER(BR463),(AH463-BS463)^2,"")</f>
        <v/>
      </c>
    </row>
    <row r="464">
      <c r="O464">
        <f>IF($R464="","",CHOOSE($Q$2,YEAR(R464)*12+MONTH(R464),INT((R464-2)/7),YEAR(R464)*4+ROUNDUP(MONTH(R464)/3)))</f>
        <v/>
      </c>
      <c r="P464">
        <f>IF($R464="","",IF($R465="",1,IF(O464&lt;&gt;O465,1,0)))</f>
        <v/>
      </c>
      <c r="Q464">
        <f>IF(P464=1,SUM($P$7:P464),"")</f>
        <v/>
      </c>
      <c r="R464">
        <f>IF($A464="","",IF(ISNUMBER($A464),$A464,IFERROR(DATEVALUE($A464),NA())))</f>
        <v/>
      </c>
      <c r="S464" s="7">
        <f>IFERROR(INDEX($R$7:$R$60000,MATCH(ROW()-6,$Q$7:$Q$60000,0)),"")</f>
        <v/>
      </c>
      <c r="T464">
        <f>IFERROR(INDEX($B$7:$B$60000,MATCH(ROW()-6,$Q$7:$Q$60000,0)),"")</f>
        <v/>
      </c>
      <c r="U464">
        <f>IFERROR(INDEX($C$7:$C$60000,MATCH(ROW()-6,$Q$7:$Q$60000,0)),"")</f>
        <v/>
      </c>
      <c r="V464">
        <f>IFERROR(INDEX($D$7:$D$60000,MATCH(ROW()-6,$Q$7:$Q$60000,0)),"")</f>
        <v/>
      </c>
      <c r="W464">
        <f>IFERROR(INDEX($E$7:$E$60000,MATCH(ROW()-6,$Q$7:$Q$60000,0)),"")</f>
        <v/>
      </c>
      <c r="X464">
        <f>IFERROR(INDEX($F$7:$F$60000,MATCH(ROW()-6,$Q$7:$Q$60000,0)),"")</f>
        <v/>
      </c>
      <c r="Y464">
        <f>IFERROR(INDEX($G$7:$G$60000,MATCH(ROW()-6,$Q$7:$Q$60000,0)),"")</f>
        <v/>
      </c>
      <c r="Z464">
        <f>IFERROR(INDEX($H$7:$H$60000,MATCH(ROW()-6,$Q$7:$Q$60000,0)),"")</f>
        <v/>
      </c>
      <c r="AA464">
        <f>IFERROR(INDEX($I$7:$I$60000,MATCH(ROW()-6,$Q$7:$Q$60000,0)),"")</f>
        <v/>
      </c>
      <c r="AB464">
        <f>IFERROR(INDEX($J$7:$J$60000,MATCH(ROW()-6,$Q$7:$Q$60000,0)),"")</f>
        <v/>
      </c>
      <c r="AC464">
        <f>IFERROR(INDEX($K$7:$K$60000,MATCH(ROW()-6,$Q$7:$Q$60000,0)),"")</f>
        <v/>
      </c>
      <c r="AD464">
        <f>IFERROR(INDEX($L$7:$L$60000,MATCH(ROW()-6,$Q$7:$Q$60000,0)),"")</f>
        <v/>
      </c>
      <c r="AE464">
        <f>IFERROR(INDEX($M$7:$M$60000,MATCH(ROW()-6,$Q$7:$Q$60000,0)),"")</f>
        <v/>
      </c>
      <c r="AF464">
        <f>IFERROR(INDEX($N$7:$N$60000,MATCH(ROW()-6,$Q$7:$Q$60000,0)),"")</f>
        <v/>
      </c>
      <c r="AH464" s="9">
        <f>IF(OR($S464="",$S463=""),"",LN($T464/$T463))</f>
        <v/>
      </c>
      <c r="AI464" s="9">
        <f>IF(OR($S464="",$S463=""),"",$C$2*LN(U464/U463))</f>
        <v/>
      </c>
      <c r="AJ464" s="9">
        <f>IF(OR($S464="",$S463=""),"",$D$2*(V464-V463))</f>
        <v/>
      </c>
      <c r="AK464" s="9">
        <f>IF(OR($S464="",$S463=""),"",$E$2*(W464-W463))</f>
        <v/>
      </c>
      <c r="AL464" s="9">
        <f>IF(OR($S464="",$S463=""),"",$F$2*LN(X464/X463))</f>
        <v/>
      </c>
      <c r="AM464" s="9">
        <f>IF(OR($S464="",$S463=""),"",$G$2*(Y464-Y463))</f>
        <v/>
      </c>
      <c r="AN464" s="9">
        <f>IF(OR($S464="",$S463=""),"",$H$2*LN(Z464/Z463))</f>
        <v/>
      </c>
      <c r="AO464" s="9">
        <f>IF(OR($S464="",$S463=""),"",$I$2*(AA464-AA463))</f>
        <v/>
      </c>
      <c r="AP464" s="9">
        <f>IF(OR($S464="",$S463=""),"",$J$2*LN(AB464/AB463))</f>
        <v/>
      </c>
      <c r="AQ464" s="9">
        <f>IF(OR($S464="",$S463=""),"",$K$2*(AC464-AC463))</f>
        <v/>
      </c>
      <c r="AR464" s="9">
        <f>IF(OR($S464="",$S463=""),"",$L$2*LN(AD464/AD463))</f>
        <v/>
      </c>
      <c r="AS464" s="9">
        <f>IF(OR($S464="",$S463=""),"",$M$2*LN(AE464/AE463))</f>
        <v/>
      </c>
      <c r="AT464" s="9">
        <f>IF(OR($S464="",$S463=""),"",$N$2*LN(AF464/AF463))</f>
        <v/>
      </c>
      <c r="AV464" s="9">
        <f>IF($AH464="","",$AY$16+$AY$4*AI464+$AY$5*AJ464+$AY$6*AK464+$AY$7*AL464+$AY$8*AM464+$AY$9*AN464+$AY$10*AO464+$AY$11*AP464+$AY$12*AQ464+$AY$13*AR464+$AY$14*AS464+$AY$15*AT464)</f>
        <v/>
      </c>
      <c r="BC464" s="10">
        <f>IF((ROW()-6)&lt;=$Q$3,INDEX(LINEST(AH405:AH464,AI405:AT464,TRUE,TRUE),1,13)*$Q$4,"")</f>
        <v/>
      </c>
      <c r="BD464" s="9">
        <f>IF((ROW()-6)&lt;=$Q$3,INDEX(LINEST(AH405:AH464,AI405:AT464,TRUE,TRUE),1,12),"")</f>
        <v/>
      </c>
      <c r="BE464" s="9">
        <f>IF((ROW()-6)&lt;=$Q$3,INDEX(LINEST(AH405:AH464,AI405:AT464,TRUE,TRUE),1,11),"")</f>
        <v/>
      </c>
      <c r="BF464" s="9">
        <f>IF((ROW()-6)&lt;=$Q$3,INDEX(LINEST(AH405:AH464,AI405:AT464,TRUE,TRUE),1,10),"")</f>
        <v/>
      </c>
      <c r="BG464" s="9">
        <f>IF((ROW()-6)&lt;=$Q$3,INDEX(LINEST(AH405:AH464,AI405:AT464,TRUE,TRUE),1,9),"")</f>
        <v/>
      </c>
      <c r="BH464" s="9">
        <f>IF((ROW()-6)&lt;=$Q$3,INDEX(LINEST(AH405:AH464,AI405:AT464,TRUE,TRUE),1,8),"")</f>
        <v/>
      </c>
      <c r="BI464" s="9">
        <f>IF((ROW()-6)&lt;=$Q$3,INDEX(LINEST(AH405:AH464,AI405:AT464,TRUE,TRUE),1,7),"")</f>
        <v/>
      </c>
      <c r="BJ464" s="9">
        <f>IF((ROW()-6)&lt;=$Q$3,INDEX(LINEST(AH405:AH464,AI405:AT464,TRUE,TRUE),1,6),"")</f>
        <v/>
      </c>
      <c r="BK464" s="9">
        <f>IF((ROW()-6)&lt;=$Q$3,INDEX(LINEST(AH405:AH464,AI405:AT464,TRUE,TRUE),1,5),"")</f>
        <v/>
      </c>
      <c r="BL464" s="9">
        <f>IF((ROW()-6)&lt;=$Q$3,INDEX(LINEST(AH405:AH464,AI405:AT464,TRUE,TRUE),1,4),"")</f>
        <v/>
      </c>
      <c r="BM464" s="9">
        <f>IF((ROW()-6)&lt;=$Q$3,INDEX(LINEST(AH405:AH464,AI405:AT464,TRUE,TRUE),1,3),"")</f>
        <v/>
      </c>
      <c r="BN464" s="9">
        <f>IF((ROW()-6)&lt;=$Q$3,INDEX(LINEST(AH405:AH464,AI405:AT464,TRUE,TRUE),1,2),"")</f>
        <v/>
      </c>
      <c r="BO464" s="9">
        <f>IF((ROW()-6)&lt;=$Q$3,INDEX(LINEST(AH405:AH464,AI405:AT464,TRUE,TRUE),1,1),"")</f>
        <v/>
      </c>
      <c r="BP464" s="10">
        <f>IF((ROW()-6)&lt;=$Q$3,INDEX(LINEST(AH405:AH464,AI405:AT464,TRUE,TRUE),3,1),"")</f>
        <v/>
      </c>
      <c r="BR464" s="9">
        <f>IF(AND((ROW()-6)&lt;=$Q$3,ISNUMBER(BC463)),BC463/$Q$4+BD463*AI464+BE463*AJ464+BF463*AK464+BG463*AL464+BH463*AM464+BI463*AN464+BJ463*AO464+BK463*AP464+BL463*AQ464+BM463*AR464+BN463*AS464+BO463*AT464,"")</f>
        <v/>
      </c>
      <c r="BS464">
        <f>IF(ISNUMBER(BR464),AVERAGE(AH404:AH463),"")</f>
        <v/>
      </c>
      <c r="BT464">
        <f>IF(ISNUMBER(BR464),(AH464-BR464)^2,"")</f>
        <v/>
      </c>
      <c r="BU464">
        <f>IF(ISNUMBER(BR464),AH464^2,"")</f>
        <v/>
      </c>
      <c r="BV464">
        <f>IF(ISNUMBER(BR464),(AH464-BS464)^2,"")</f>
        <v/>
      </c>
    </row>
    <row r="465">
      <c r="O465">
        <f>IF($R465="","",CHOOSE($Q$2,YEAR(R465)*12+MONTH(R465),INT((R465-2)/7),YEAR(R465)*4+ROUNDUP(MONTH(R465)/3)))</f>
        <v/>
      </c>
      <c r="P465">
        <f>IF($R465="","",IF($R466="",1,IF(O465&lt;&gt;O466,1,0)))</f>
        <v/>
      </c>
      <c r="Q465">
        <f>IF(P465=1,SUM($P$7:P465),"")</f>
        <v/>
      </c>
      <c r="R465">
        <f>IF($A465="","",IF(ISNUMBER($A465),$A465,IFERROR(DATEVALUE($A465),NA())))</f>
        <v/>
      </c>
      <c r="S465" s="7">
        <f>IFERROR(INDEX($R$7:$R$60000,MATCH(ROW()-6,$Q$7:$Q$60000,0)),"")</f>
        <v/>
      </c>
      <c r="T465">
        <f>IFERROR(INDEX($B$7:$B$60000,MATCH(ROW()-6,$Q$7:$Q$60000,0)),"")</f>
        <v/>
      </c>
      <c r="U465">
        <f>IFERROR(INDEX($C$7:$C$60000,MATCH(ROW()-6,$Q$7:$Q$60000,0)),"")</f>
        <v/>
      </c>
      <c r="V465">
        <f>IFERROR(INDEX($D$7:$D$60000,MATCH(ROW()-6,$Q$7:$Q$60000,0)),"")</f>
        <v/>
      </c>
      <c r="W465">
        <f>IFERROR(INDEX($E$7:$E$60000,MATCH(ROW()-6,$Q$7:$Q$60000,0)),"")</f>
        <v/>
      </c>
      <c r="X465">
        <f>IFERROR(INDEX($F$7:$F$60000,MATCH(ROW()-6,$Q$7:$Q$60000,0)),"")</f>
        <v/>
      </c>
      <c r="Y465">
        <f>IFERROR(INDEX($G$7:$G$60000,MATCH(ROW()-6,$Q$7:$Q$60000,0)),"")</f>
        <v/>
      </c>
      <c r="Z465">
        <f>IFERROR(INDEX($H$7:$H$60000,MATCH(ROW()-6,$Q$7:$Q$60000,0)),"")</f>
        <v/>
      </c>
      <c r="AA465">
        <f>IFERROR(INDEX($I$7:$I$60000,MATCH(ROW()-6,$Q$7:$Q$60000,0)),"")</f>
        <v/>
      </c>
      <c r="AB465">
        <f>IFERROR(INDEX($J$7:$J$60000,MATCH(ROW()-6,$Q$7:$Q$60000,0)),"")</f>
        <v/>
      </c>
      <c r="AC465">
        <f>IFERROR(INDEX($K$7:$K$60000,MATCH(ROW()-6,$Q$7:$Q$60000,0)),"")</f>
        <v/>
      </c>
      <c r="AD465">
        <f>IFERROR(INDEX($L$7:$L$60000,MATCH(ROW()-6,$Q$7:$Q$60000,0)),"")</f>
        <v/>
      </c>
      <c r="AE465">
        <f>IFERROR(INDEX($M$7:$M$60000,MATCH(ROW()-6,$Q$7:$Q$60000,0)),"")</f>
        <v/>
      </c>
      <c r="AF465">
        <f>IFERROR(INDEX($N$7:$N$60000,MATCH(ROW()-6,$Q$7:$Q$60000,0)),"")</f>
        <v/>
      </c>
      <c r="AH465" s="9">
        <f>IF(OR($S465="",$S464=""),"",LN($T465/$T464))</f>
        <v/>
      </c>
      <c r="AI465" s="9">
        <f>IF(OR($S465="",$S464=""),"",$C$2*LN(U465/U464))</f>
        <v/>
      </c>
      <c r="AJ465" s="9">
        <f>IF(OR($S465="",$S464=""),"",$D$2*(V465-V464))</f>
        <v/>
      </c>
      <c r="AK465" s="9">
        <f>IF(OR($S465="",$S464=""),"",$E$2*(W465-W464))</f>
        <v/>
      </c>
      <c r="AL465" s="9">
        <f>IF(OR($S465="",$S464=""),"",$F$2*LN(X465/X464))</f>
        <v/>
      </c>
      <c r="AM465" s="9">
        <f>IF(OR($S465="",$S464=""),"",$G$2*(Y465-Y464))</f>
        <v/>
      </c>
      <c r="AN465" s="9">
        <f>IF(OR($S465="",$S464=""),"",$H$2*LN(Z465/Z464))</f>
        <v/>
      </c>
      <c r="AO465" s="9">
        <f>IF(OR($S465="",$S464=""),"",$I$2*(AA465-AA464))</f>
        <v/>
      </c>
      <c r="AP465" s="9">
        <f>IF(OR($S465="",$S464=""),"",$J$2*LN(AB465/AB464))</f>
        <v/>
      </c>
      <c r="AQ465" s="9">
        <f>IF(OR($S465="",$S464=""),"",$K$2*(AC465-AC464))</f>
        <v/>
      </c>
      <c r="AR465" s="9">
        <f>IF(OR($S465="",$S464=""),"",$L$2*LN(AD465/AD464))</f>
        <v/>
      </c>
      <c r="AS465" s="9">
        <f>IF(OR($S465="",$S464=""),"",$M$2*LN(AE465/AE464))</f>
        <v/>
      </c>
      <c r="AT465" s="9">
        <f>IF(OR($S465="",$S464=""),"",$N$2*LN(AF465/AF464))</f>
        <v/>
      </c>
      <c r="AV465" s="9">
        <f>IF($AH465="","",$AY$16+$AY$4*AI465+$AY$5*AJ465+$AY$6*AK465+$AY$7*AL465+$AY$8*AM465+$AY$9*AN465+$AY$10*AO465+$AY$11*AP465+$AY$12*AQ465+$AY$13*AR465+$AY$14*AS465+$AY$15*AT465)</f>
        <v/>
      </c>
      <c r="BC465" s="10">
        <f>IF((ROW()-6)&lt;=$Q$3,INDEX(LINEST(AH406:AH465,AI406:AT465,TRUE,TRUE),1,13)*$Q$4,"")</f>
        <v/>
      </c>
      <c r="BD465" s="9">
        <f>IF((ROW()-6)&lt;=$Q$3,INDEX(LINEST(AH406:AH465,AI406:AT465,TRUE,TRUE),1,12),"")</f>
        <v/>
      </c>
      <c r="BE465" s="9">
        <f>IF((ROW()-6)&lt;=$Q$3,INDEX(LINEST(AH406:AH465,AI406:AT465,TRUE,TRUE),1,11),"")</f>
        <v/>
      </c>
      <c r="BF465" s="9">
        <f>IF((ROW()-6)&lt;=$Q$3,INDEX(LINEST(AH406:AH465,AI406:AT465,TRUE,TRUE),1,10),"")</f>
        <v/>
      </c>
      <c r="BG465" s="9">
        <f>IF((ROW()-6)&lt;=$Q$3,INDEX(LINEST(AH406:AH465,AI406:AT465,TRUE,TRUE),1,9),"")</f>
        <v/>
      </c>
      <c r="BH465" s="9">
        <f>IF((ROW()-6)&lt;=$Q$3,INDEX(LINEST(AH406:AH465,AI406:AT465,TRUE,TRUE),1,8),"")</f>
        <v/>
      </c>
      <c r="BI465" s="9">
        <f>IF((ROW()-6)&lt;=$Q$3,INDEX(LINEST(AH406:AH465,AI406:AT465,TRUE,TRUE),1,7),"")</f>
        <v/>
      </c>
      <c r="BJ465" s="9">
        <f>IF((ROW()-6)&lt;=$Q$3,INDEX(LINEST(AH406:AH465,AI406:AT465,TRUE,TRUE),1,6),"")</f>
        <v/>
      </c>
      <c r="BK465" s="9">
        <f>IF((ROW()-6)&lt;=$Q$3,INDEX(LINEST(AH406:AH465,AI406:AT465,TRUE,TRUE),1,5),"")</f>
        <v/>
      </c>
      <c r="BL465" s="9">
        <f>IF((ROW()-6)&lt;=$Q$3,INDEX(LINEST(AH406:AH465,AI406:AT465,TRUE,TRUE),1,4),"")</f>
        <v/>
      </c>
      <c r="BM465" s="9">
        <f>IF((ROW()-6)&lt;=$Q$3,INDEX(LINEST(AH406:AH465,AI406:AT465,TRUE,TRUE),1,3),"")</f>
        <v/>
      </c>
      <c r="BN465" s="9">
        <f>IF((ROW()-6)&lt;=$Q$3,INDEX(LINEST(AH406:AH465,AI406:AT465,TRUE,TRUE),1,2),"")</f>
        <v/>
      </c>
      <c r="BO465" s="9">
        <f>IF((ROW()-6)&lt;=$Q$3,INDEX(LINEST(AH406:AH465,AI406:AT465,TRUE,TRUE),1,1),"")</f>
        <v/>
      </c>
      <c r="BP465" s="10">
        <f>IF((ROW()-6)&lt;=$Q$3,INDEX(LINEST(AH406:AH465,AI406:AT465,TRUE,TRUE),3,1),"")</f>
        <v/>
      </c>
      <c r="BR465" s="9">
        <f>IF(AND((ROW()-6)&lt;=$Q$3,ISNUMBER(BC464)),BC464/$Q$4+BD464*AI465+BE464*AJ465+BF464*AK465+BG464*AL465+BH464*AM465+BI464*AN465+BJ464*AO465+BK464*AP465+BL464*AQ465+BM464*AR465+BN464*AS465+BO464*AT465,"")</f>
        <v/>
      </c>
      <c r="BS465">
        <f>IF(ISNUMBER(BR465),AVERAGE(AH405:AH464),"")</f>
        <v/>
      </c>
      <c r="BT465">
        <f>IF(ISNUMBER(BR465),(AH465-BR465)^2,"")</f>
        <v/>
      </c>
      <c r="BU465">
        <f>IF(ISNUMBER(BR465),AH465^2,"")</f>
        <v/>
      </c>
      <c r="BV465">
        <f>IF(ISNUMBER(BR465),(AH465-BS465)^2,"")</f>
        <v/>
      </c>
    </row>
    <row r="466">
      <c r="O466">
        <f>IF($R466="","",CHOOSE($Q$2,YEAR(R466)*12+MONTH(R466),INT((R466-2)/7),YEAR(R466)*4+ROUNDUP(MONTH(R466)/3)))</f>
        <v/>
      </c>
      <c r="P466">
        <f>IF($R466="","",IF($R467="",1,IF(O466&lt;&gt;O467,1,0)))</f>
        <v/>
      </c>
      <c r="Q466">
        <f>IF(P466=1,SUM($P$7:P466),"")</f>
        <v/>
      </c>
      <c r="R466">
        <f>IF($A466="","",IF(ISNUMBER($A466),$A466,IFERROR(DATEVALUE($A466),NA())))</f>
        <v/>
      </c>
      <c r="S466" s="7">
        <f>IFERROR(INDEX($R$7:$R$60000,MATCH(ROW()-6,$Q$7:$Q$60000,0)),"")</f>
        <v/>
      </c>
      <c r="T466">
        <f>IFERROR(INDEX($B$7:$B$60000,MATCH(ROW()-6,$Q$7:$Q$60000,0)),"")</f>
        <v/>
      </c>
      <c r="U466">
        <f>IFERROR(INDEX($C$7:$C$60000,MATCH(ROW()-6,$Q$7:$Q$60000,0)),"")</f>
        <v/>
      </c>
      <c r="V466">
        <f>IFERROR(INDEX($D$7:$D$60000,MATCH(ROW()-6,$Q$7:$Q$60000,0)),"")</f>
        <v/>
      </c>
      <c r="W466">
        <f>IFERROR(INDEX($E$7:$E$60000,MATCH(ROW()-6,$Q$7:$Q$60000,0)),"")</f>
        <v/>
      </c>
      <c r="X466">
        <f>IFERROR(INDEX($F$7:$F$60000,MATCH(ROW()-6,$Q$7:$Q$60000,0)),"")</f>
        <v/>
      </c>
      <c r="Y466">
        <f>IFERROR(INDEX($G$7:$G$60000,MATCH(ROW()-6,$Q$7:$Q$60000,0)),"")</f>
        <v/>
      </c>
      <c r="Z466">
        <f>IFERROR(INDEX($H$7:$H$60000,MATCH(ROW()-6,$Q$7:$Q$60000,0)),"")</f>
        <v/>
      </c>
      <c r="AA466">
        <f>IFERROR(INDEX($I$7:$I$60000,MATCH(ROW()-6,$Q$7:$Q$60000,0)),"")</f>
        <v/>
      </c>
      <c r="AB466">
        <f>IFERROR(INDEX($J$7:$J$60000,MATCH(ROW()-6,$Q$7:$Q$60000,0)),"")</f>
        <v/>
      </c>
      <c r="AC466">
        <f>IFERROR(INDEX($K$7:$K$60000,MATCH(ROW()-6,$Q$7:$Q$60000,0)),"")</f>
        <v/>
      </c>
      <c r="AD466">
        <f>IFERROR(INDEX($L$7:$L$60000,MATCH(ROW()-6,$Q$7:$Q$60000,0)),"")</f>
        <v/>
      </c>
      <c r="AE466">
        <f>IFERROR(INDEX($M$7:$M$60000,MATCH(ROW()-6,$Q$7:$Q$60000,0)),"")</f>
        <v/>
      </c>
      <c r="AF466">
        <f>IFERROR(INDEX($N$7:$N$60000,MATCH(ROW()-6,$Q$7:$Q$60000,0)),"")</f>
        <v/>
      </c>
      <c r="AH466" s="9">
        <f>IF(OR($S466="",$S465=""),"",LN($T466/$T465))</f>
        <v/>
      </c>
      <c r="AI466" s="9">
        <f>IF(OR($S466="",$S465=""),"",$C$2*LN(U466/U465))</f>
        <v/>
      </c>
      <c r="AJ466" s="9">
        <f>IF(OR($S466="",$S465=""),"",$D$2*(V466-V465))</f>
        <v/>
      </c>
      <c r="AK466" s="9">
        <f>IF(OR($S466="",$S465=""),"",$E$2*(W466-W465))</f>
        <v/>
      </c>
      <c r="AL466" s="9">
        <f>IF(OR($S466="",$S465=""),"",$F$2*LN(X466/X465))</f>
        <v/>
      </c>
      <c r="AM466" s="9">
        <f>IF(OR($S466="",$S465=""),"",$G$2*(Y466-Y465))</f>
        <v/>
      </c>
      <c r="AN466" s="9">
        <f>IF(OR($S466="",$S465=""),"",$H$2*LN(Z466/Z465))</f>
        <v/>
      </c>
      <c r="AO466" s="9">
        <f>IF(OR($S466="",$S465=""),"",$I$2*(AA466-AA465))</f>
        <v/>
      </c>
      <c r="AP466" s="9">
        <f>IF(OR($S466="",$S465=""),"",$J$2*LN(AB466/AB465))</f>
        <v/>
      </c>
      <c r="AQ466" s="9">
        <f>IF(OR($S466="",$S465=""),"",$K$2*(AC466-AC465))</f>
        <v/>
      </c>
      <c r="AR466" s="9">
        <f>IF(OR($S466="",$S465=""),"",$L$2*LN(AD466/AD465))</f>
        <v/>
      </c>
      <c r="AS466" s="9">
        <f>IF(OR($S466="",$S465=""),"",$M$2*LN(AE466/AE465))</f>
        <v/>
      </c>
      <c r="AT466" s="9">
        <f>IF(OR($S466="",$S465=""),"",$N$2*LN(AF466/AF465))</f>
        <v/>
      </c>
      <c r="AV466" s="9">
        <f>IF($AH466="","",$AY$16+$AY$4*AI466+$AY$5*AJ466+$AY$6*AK466+$AY$7*AL466+$AY$8*AM466+$AY$9*AN466+$AY$10*AO466+$AY$11*AP466+$AY$12*AQ466+$AY$13*AR466+$AY$14*AS466+$AY$15*AT466)</f>
        <v/>
      </c>
      <c r="BC466" s="10">
        <f>IF((ROW()-6)&lt;=$Q$3,INDEX(LINEST(AH407:AH466,AI407:AT466,TRUE,TRUE),1,13)*$Q$4,"")</f>
        <v/>
      </c>
      <c r="BD466" s="9">
        <f>IF((ROW()-6)&lt;=$Q$3,INDEX(LINEST(AH407:AH466,AI407:AT466,TRUE,TRUE),1,12),"")</f>
        <v/>
      </c>
      <c r="BE466" s="9">
        <f>IF((ROW()-6)&lt;=$Q$3,INDEX(LINEST(AH407:AH466,AI407:AT466,TRUE,TRUE),1,11),"")</f>
        <v/>
      </c>
      <c r="BF466" s="9">
        <f>IF((ROW()-6)&lt;=$Q$3,INDEX(LINEST(AH407:AH466,AI407:AT466,TRUE,TRUE),1,10),"")</f>
        <v/>
      </c>
      <c r="BG466" s="9">
        <f>IF((ROW()-6)&lt;=$Q$3,INDEX(LINEST(AH407:AH466,AI407:AT466,TRUE,TRUE),1,9),"")</f>
        <v/>
      </c>
      <c r="BH466" s="9">
        <f>IF((ROW()-6)&lt;=$Q$3,INDEX(LINEST(AH407:AH466,AI407:AT466,TRUE,TRUE),1,8),"")</f>
        <v/>
      </c>
      <c r="BI466" s="9">
        <f>IF((ROW()-6)&lt;=$Q$3,INDEX(LINEST(AH407:AH466,AI407:AT466,TRUE,TRUE),1,7),"")</f>
        <v/>
      </c>
      <c r="BJ466" s="9">
        <f>IF((ROW()-6)&lt;=$Q$3,INDEX(LINEST(AH407:AH466,AI407:AT466,TRUE,TRUE),1,6),"")</f>
        <v/>
      </c>
      <c r="BK466" s="9">
        <f>IF((ROW()-6)&lt;=$Q$3,INDEX(LINEST(AH407:AH466,AI407:AT466,TRUE,TRUE),1,5),"")</f>
        <v/>
      </c>
      <c r="BL466" s="9">
        <f>IF((ROW()-6)&lt;=$Q$3,INDEX(LINEST(AH407:AH466,AI407:AT466,TRUE,TRUE),1,4),"")</f>
        <v/>
      </c>
      <c r="BM466" s="9">
        <f>IF((ROW()-6)&lt;=$Q$3,INDEX(LINEST(AH407:AH466,AI407:AT466,TRUE,TRUE),1,3),"")</f>
        <v/>
      </c>
      <c r="BN466" s="9">
        <f>IF((ROW()-6)&lt;=$Q$3,INDEX(LINEST(AH407:AH466,AI407:AT466,TRUE,TRUE),1,2),"")</f>
        <v/>
      </c>
      <c r="BO466" s="9">
        <f>IF((ROW()-6)&lt;=$Q$3,INDEX(LINEST(AH407:AH466,AI407:AT466,TRUE,TRUE),1,1),"")</f>
        <v/>
      </c>
      <c r="BP466" s="10">
        <f>IF((ROW()-6)&lt;=$Q$3,INDEX(LINEST(AH407:AH466,AI407:AT466,TRUE,TRUE),3,1),"")</f>
        <v/>
      </c>
      <c r="BR466" s="9">
        <f>IF(AND((ROW()-6)&lt;=$Q$3,ISNUMBER(BC465)),BC465/$Q$4+BD465*AI466+BE465*AJ466+BF465*AK466+BG465*AL466+BH465*AM466+BI465*AN466+BJ465*AO466+BK465*AP466+BL465*AQ466+BM465*AR466+BN465*AS466+BO465*AT466,"")</f>
        <v/>
      </c>
      <c r="BS466">
        <f>IF(ISNUMBER(BR466),AVERAGE(AH406:AH465),"")</f>
        <v/>
      </c>
      <c r="BT466">
        <f>IF(ISNUMBER(BR466),(AH466-BR466)^2,"")</f>
        <v/>
      </c>
      <c r="BU466">
        <f>IF(ISNUMBER(BR466),AH466^2,"")</f>
        <v/>
      </c>
      <c r="BV466">
        <f>IF(ISNUMBER(BR466),(AH466-BS466)^2,"")</f>
        <v/>
      </c>
    </row>
    <row r="467">
      <c r="O467">
        <f>IF($R467="","",CHOOSE($Q$2,YEAR(R467)*12+MONTH(R467),INT((R467-2)/7),YEAR(R467)*4+ROUNDUP(MONTH(R467)/3)))</f>
        <v/>
      </c>
      <c r="P467">
        <f>IF($R467="","",IF($R468="",1,IF(O467&lt;&gt;O468,1,0)))</f>
        <v/>
      </c>
      <c r="Q467">
        <f>IF(P467=1,SUM($P$7:P467),"")</f>
        <v/>
      </c>
      <c r="R467">
        <f>IF($A467="","",IF(ISNUMBER($A467),$A467,IFERROR(DATEVALUE($A467),NA())))</f>
        <v/>
      </c>
      <c r="S467" s="7">
        <f>IFERROR(INDEX($R$7:$R$60000,MATCH(ROW()-6,$Q$7:$Q$60000,0)),"")</f>
        <v/>
      </c>
      <c r="T467">
        <f>IFERROR(INDEX($B$7:$B$60000,MATCH(ROW()-6,$Q$7:$Q$60000,0)),"")</f>
        <v/>
      </c>
      <c r="U467">
        <f>IFERROR(INDEX($C$7:$C$60000,MATCH(ROW()-6,$Q$7:$Q$60000,0)),"")</f>
        <v/>
      </c>
      <c r="V467">
        <f>IFERROR(INDEX($D$7:$D$60000,MATCH(ROW()-6,$Q$7:$Q$60000,0)),"")</f>
        <v/>
      </c>
      <c r="W467">
        <f>IFERROR(INDEX($E$7:$E$60000,MATCH(ROW()-6,$Q$7:$Q$60000,0)),"")</f>
        <v/>
      </c>
      <c r="X467">
        <f>IFERROR(INDEX($F$7:$F$60000,MATCH(ROW()-6,$Q$7:$Q$60000,0)),"")</f>
        <v/>
      </c>
      <c r="Y467">
        <f>IFERROR(INDEX($G$7:$G$60000,MATCH(ROW()-6,$Q$7:$Q$60000,0)),"")</f>
        <v/>
      </c>
      <c r="Z467">
        <f>IFERROR(INDEX($H$7:$H$60000,MATCH(ROW()-6,$Q$7:$Q$60000,0)),"")</f>
        <v/>
      </c>
      <c r="AA467">
        <f>IFERROR(INDEX($I$7:$I$60000,MATCH(ROW()-6,$Q$7:$Q$60000,0)),"")</f>
        <v/>
      </c>
      <c r="AB467">
        <f>IFERROR(INDEX($J$7:$J$60000,MATCH(ROW()-6,$Q$7:$Q$60000,0)),"")</f>
        <v/>
      </c>
      <c r="AC467">
        <f>IFERROR(INDEX($K$7:$K$60000,MATCH(ROW()-6,$Q$7:$Q$60000,0)),"")</f>
        <v/>
      </c>
      <c r="AD467">
        <f>IFERROR(INDEX($L$7:$L$60000,MATCH(ROW()-6,$Q$7:$Q$60000,0)),"")</f>
        <v/>
      </c>
      <c r="AE467">
        <f>IFERROR(INDEX($M$7:$M$60000,MATCH(ROW()-6,$Q$7:$Q$60000,0)),"")</f>
        <v/>
      </c>
      <c r="AF467">
        <f>IFERROR(INDEX($N$7:$N$60000,MATCH(ROW()-6,$Q$7:$Q$60000,0)),"")</f>
        <v/>
      </c>
      <c r="AH467" s="9">
        <f>IF(OR($S467="",$S466=""),"",LN($T467/$T466))</f>
        <v/>
      </c>
      <c r="AI467" s="9">
        <f>IF(OR($S467="",$S466=""),"",$C$2*LN(U467/U466))</f>
        <v/>
      </c>
      <c r="AJ467" s="9">
        <f>IF(OR($S467="",$S466=""),"",$D$2*(V467-V466))</f>
        <v/>
      </c>
      <c r="AK467" s="9">
        <f>IF(OR($S467="",$S466=""),"",$E$2*(W467-W466))</f>
        <v/>
      </c>
      <c r="AL467" s="9">
        <f>IF(OR($S467="",$S466=""),"",$F$2*LN(X467/X466))</f>
        <v/>
      </c>
      <c r="AM467" s="9">
        <f>IF(OR($S467="",$S466=""),"",$G$2*(Y467-Y466))</f>
        <v/>
      </c>
      <c r="AN467" s="9">
        <f>IF(OR($S467="",$S466=""),"",$H$2*LN(Z467/Z466))</f>
        <v/>
      </c>
      <c r="AO467" s="9">
        <f>IF(OR($S467="",$S466=""),"",$I$2*(AA467-AA466))</f>
        <v/>
      </c>
      <c r="AP467" s="9">
        <f>IF(OR($S467="",$S466=""),"",$J$2*LN(AB467/AB466))</f>
        <v/>
      </c>
      <c r="AQ467" s="9">
        <f>IF(OR($S467="",$S466=""),"",$K$2*(AC467-AC466))</f>
        <v/>
      </c>
      <c r="AR467" s="9">
        <f>IF(OR($S467="",$S466=""),"",$L$2*LN(AD467/AD466))</f>
        <v/>
      </c>
      <c r="AS467" s="9">
        <f>IF(OR($S467="",$S466=""),"",$M$2*LN(AE467/AE466))</f>
        <v/>
      </c>
      <c r="AT467" s="9">
        <f>IF(OR($S467="",$S466=""),"",$N$2*LN(AF467/AF466))</f>
        <v/>
      </c>
      <c r="AV467" s="9">
        <f>IF($AH467="","",$AY$16+$AY$4*AI467+$AY$5*AJ467+$AY$6*AK467+$AY$7*AL467+$AY$8*AM467+$AY$9*AN467+$AY$10*AO467+$AY$11*AP467+$AY$12*AQ467+$AY$13*AR467+$AY$14*AS467+$AY$15*AT467)</f>
        <v/>
      </c>
      <c r="BC467" s="10">
        <f>IF((ROW()-6)&lt;=$Q$3,INDEX(LINEST(AH408:AH467,AI408:AT467,TRUE,TRUE),1,13)*$Q$4,"")</f>
        <v/>
      </c>
      <c r="BD467" s="9">
        <f>IF((ROW()-6)&lt;=$Q$3,INDEX(LINEST(AH408:AH467,AI408:AT467,TRUE,TRUE),1,12),"")</f>
        <v/>
      </c>
      <c r="BE467" s="9">
        <f>IF((ROW()-6)&lt;=$Q$3,INDEX(LINEST(AH408:AH467,AI408:AT467,TRUE,TRUE),1,11),"")</f>
        <v/>
      </c>
      <c r="BF467" s="9">
        <f>IF((ROW()-6)&lt;=$Q$3,INDEX(LINEST(AH408:AH467,AI408:AT467,TRUE,TRUE),1,10),"")</f>
        <v/>
      </c>
      <c r="BG467" s="9">
        <f>IF((ROW()-6)&lt;=$Q$3,INDEX(LINEST(AH408:AH467,AI408:AT467,TRUE,TRUE),1,9),"")</f>
        <v/>
      </c>
      <c r="BH467" s="9">
        <f>IF((ROW()-6)&lt;=$Q$3,INDEX(LINEST(AH408:AH467,AI408:AT467,TRUE,TRUE),1,8),"")</f>
        <v/>
      </c>
      <c r="BI467" s="9">
        <f>IF((ROW()-6)&lt;=$Q$3,INDEX(LINEST(AH408:AH467,AI408:AT467,TRUE,TRUE),1,7),"")</f>
        <v/>
      </c>
      <c r="BJ467" s="9">
        <f>IF((ROW()-6)&lt;=$Q$3,INDEX(LINEST(AH408:AH467,AI408:AT467,TRUE,TRUE),1,6),"")</f>
        <v/>
      </c>
      <c r="BK467" s="9">
        <f>IF((ROW()-6)&lt;=$Q$3,INDEX(LINEST(AH408:AH467,AI408:AT467,TRUE,TRUE),1,5),"")</f>
        <v/>
      </c>
      <c r="BL467" s="9">
        <f>IF((ROW()-6)&lt;=$Q$3,INDEX(LINEST(AH408:AH467,AI408:AT467,TRUE,TRUE),1,4),"")</f>
        <v/>
      </c>
      <c r="BM467" s="9">
        <f>IF((ROW()-6)&lt;=$Q$3,INDEX(LINEST(AH408:AH467,AI408:AT467,TRUE,TRUE),1,3),"")</f>
        <v/>
      </c>
      <c r="BN467" s="9">
        <f>IF((ROW()-6)&lt;=$Q$3,INDEX(LINEST(AH408:AH467,AI408:AT467,TRUE,TRUE),1,2),"")</f>
        <v/>
      </c>
      <c r="BO467" s="9">
        <f>IF((ROW()-6)&lt;=$Q$3,INDEX(LINEST(AH408:AH467,AI408:AT467,TRUE,TRUE),1,1),"")</f>
        <v/>
      </c>
      <c r="BP467" s="10">
        <f>IF((ROW()-6)&lt;=$Q$3,INDEX(LINEST(AH408:AH467,AI408:AT467,TRUE,TRUE),3,1),"")</f>
        <v/>
      </c>
      <c r="BR467" s="9">
        <f>IF(AND((ROW()-6)&lt;=$Q$3,ISNUMBER(BC466)),BC466/$Q$4+BD466*AI467+BE466*AJ467+BF466*AK467+BG466*AL467+BH466*AM467+BI466*AN467+BJ466*AO467+BK466*AP467+BL466*AQ467+BM466*AR467+BN466*AS467+BO466*AT467,"")</f>
        <v/>
      </c>
      <c r="BS467">
        <f>IF(ISNUMBER(BR467),AVERAGE(AH407:AH466),"")</f>
        <v/>
      </c>
      <c r="BT467">
        <f>IF(ISNUMBER(BR467),(AH467-BR467)^2,"")</f>
        <v/>
      </c>
      <c r="BU467">
        <f>IF(ISNUMBER(BR467),AH467^2,"")</f>
        <v/>
      </c>
      <c r="BV467">
        <f>IF(ISNUMBER(BR467),(AH467-BS467)^2,"")</f>
        <v/>
      </c>
    </row>
    <row r="468">
      <c r="O468">
        <f>IF($R468="","",CHOOSE($Q$2,YEAR(R468)*12+MONTH(R468),INT((R468-2)/7),YEAR(R468)*4+ROUNDUP(MONTH(R468)/3)))</f>
        <v/>
      </c>
      <c r="P468">
        <f>IF($R468="","",IF($R469="",1,IF(O468&lt;&gt;O469,1,0)))</f>
        <v/>
      </c>
      <c r="Q468">
        <f>IF(P468=1,SUM($P$7:P468),"")</f>
        <v/>
      </c>
      <c r="R468">
        <f>IF($A468="","",IF(ISNUMBER($A468),$A468,IFERROR(DATEVALUE($A468),NA())))</f>
        <v/>
      </c>
      <c r="S468" s="7">
        <f>IFERROR(INDEX($R$7:$R$60000,MATCH(ROW()-6,$Q$7:$Q$60000,0)),"")</f>
        <v/>
      </c>
      <c r="T468">
        <f>IFERROR(INDEX($B$7:$B$60000,MATCH(ROW()-6,$Q$7:$Q$60000,0)),"")</f>
        <v/>
      </c>
      <c r="U468">
        <f>IFERROR(INDEX($C$7:$C$60000,MATCH(ROW()-6,$Q$7:$Q$60000,0)),"")</f>
        <v/>
      </c>
      <c r="V468">
        <f>IFERROR(INDEX($D$7:$D$60000,MATCH(ROW()-6,$Q$7:$Q$60000,0)),"")</f>
        <v/>
      </c>
      <c r="W468">
        <f>IFERROR(INDEX($E$7:$E$60000,MATCH(ROW()-6,$Q$7:$Q$60000,0)),"")</f>
        <v/>
      </c>
      <c r="X468">
        <f>IFERROR(INDEX($F$7:$F$60000,MATCH(ROW()-6,$Q$7:$Q$60000,0)),"")</f>
        <v/>
      </c>
      <c r="Y468">
        <f>IFERROR(INDEX($G$7:$G$60000,MATCH(ROW()-6,$Q$7:$Q$60000,0)),"")</f>
        <v/>
      </c>
      <c r="Z468">
        <f>IFERROR(INDEX($H$7:$H$60000,MATCH(ROW()-6,$Q$7:$Q$60000,0)),"")</f>
        <v/>
      </c>
      <c r="AA468">
        <f>IFERROR(INDEX($I$7:$I$60000,MATCH(ROW()-6,$Q$7:$Q$60000,0)),"")</f>
        <v/>
      </c>
      <c r="AB468">
        <f>IFERROR(INDEX($J$7:$J$60000,MATCH(ROW()-6,$Q$7:$Q$60000,0)),"")</f>
        <v/>
      </c>
      <c r="AC468">
        <f>IFERROR(INDEX($K$7:$K$60000,MATCH(ROW()-6,$Q$7:$Q$60000,0)),"")</f>
        <v/>
      </c>
      <c r="AD468">
        <f>IFERROR(INDEX($L$7:$L$60000,MATCH(ROW()-6,$Q$7:$Q$60000,0)),"")</f>
        <v/>
      </c>
      <c r="AE468">
        <f>IFERROR(INDEX($M$7:$M$60000,MATCH(ROW()-6,$Q$7:$Q$60000,0)),"")</f>
        <v/>
      </c>
      <c r="AF468">
        <f>IFERROR(INDEX($N$7:$N$60000,MATCH(ROW()-6,$Q$7:$Q$60000,0)),"")</f>
        <v/>
      </c>
      <c r="AH468" s="9">
        <f>IF(OR($S468="",$S467=""),"",LN($T468/$T467))</f>
        <v/>
      </c>
      <c r="AI468" s="9">
        <f>IF(OR($S468="",$S467=""),"",$C$2*LN(U468/U467))</f>
        <v/>
      </c>
      <c r="AJ468" s="9">
        <f>IF(OR($S468="",$S467=""),"",$D$2*(V468-V467))</f>
        <v/>
      </c>
      <c r="AK468" s="9">
        <f>IF(OR($S468="",$S467=""),"",$E$2*(W468-W467))</f>
        <v/>
      </c>
      <c r="AL468" s="9">
        <f>IF(OR($S468="",$S467=""),"",$F$2*LN(X468/X467))</f>
        <v/>
      </c>
      <c r="AM468" s="9">
        <f>IF(OR($S468="",$S467=""),"",$G$2*(Y468-Y467))</f>
        <v/>
      </c>
      <c r="AN468" s="9">
        <f>IF(OR($S468="",$S467=""),"",$H$2*LN(Z468/Z467))</f>
        <v/>
      </c>
      <c r="AO468" s="9">
        <f>IF(OR($S468="",$S467=""),"",$I$2*(AA468-AA467))</f>
        <v/>
      </c>
      <c r="AP468" s="9">
        <f>IF(OR($S468="",$S467=""),"",$J$2*LN(AB468/AB467))</f>
        <v/>
      </c>
      <c r="AQ468" s="9">
        <f>IF(OR($S468="",$S467=""),"",$K$2*(AC468-AC467))</f>
        <v/>
      </c>
      <c r="AR468" s="9">
        <f>IF(OR($S468="",$S467=""),"",$L$2*LN(AD468/AD467))</f>
        <v/>
      </c>
      <c r="AS468" s="9">
        <f>IF(OR($S468="",$S467=""),"",$M$2*LN(AE468/AE467))</f>
        <v/>
      </c>
      <c r="AT468" s="9">
        <f>IF(OR($S468="",$S467=""),"",$N$2*LN(AF468/AF467))</f>
        <v/>
      </c>
      <c r="AV468" s="9">
        <f>IF($AH468="","",$AY$16+$AY$4*AI468+$AY$5*AJ468+$AY$6*AK468+$AY$7*AL468+$AY$8*AM468+$AY$9*AN468+$AY$10*AO468+$AY$11*AP468+$AY$12*AQ468+$AY$13*AR468+$AY$14*AS468+$AY$15*AT468)</f>
        <v/>
      </c>
      <c r="BC468" s="10">
        <f>IF((ROW()-6)&lt;=$Q$3,INDEX(LINEST(AH409:AH468,AI409:AT468,TRUE,TRUE),1,13)*$Q$4,"")</f>
        <v/>
      </c>
      <c r="BD468" s="9">
        <f>IF((ROW()-6)&lt;=$Q$3,INDEX(LINEST(AH409:AH468,AI409:AT468,TRUE,TRUE),1,12),"")</f>
        <v/>
      </c>
      <c r="BE468" s="9">
        <f>IF((ROW()-6)&lt;=$Q$3,INDEX(LINEST(AH409:AH468,AI409:AT468,TRUE,TRUE),1,11),"")</f>
        <v/>
      </c>
      <c r="BF468" s="9">
        <f>IF((ROW()-6)&lt;=$Q$3,INDEX(LINEST(AH409:AH468,AI409:AT468,TRUE,TRUE),1,10),"")</f>
        <v/>
      </c>
      <c r="BG468" s="9">
        <f>IF((ROW()-6)&lt;=$Q$3,INDEX(LINEST(AH409:AH468,AI409:AT468,TRUE,TRUE),1,9),"")</f>
        <v/>
      </c>
      <c r="BH468" s="9">
        <f>IF((ROW()-6)&lt;=$Q$3,INDEX(LINEST(AH409:AH468,AI409:AT468,TRUE,TRUE),1,8),"")</f>
        <v/>
      </c>
      <c r="BI468" s="9">
        <f>IF((ROW()-6)&lt;=$Q$3,INDEX(LINEST(AH409:AH468,AI409:AT468,TRUE,TRUE),1,7),"")</f>
        <v/>
      </c>
      <c r="BJ468" s="9">
        <f>IF((ROW()-6)&lt;=$Q$3,INDEX(LINEST(AH409:AH468,AI409:AT468,TRUE,TRUE),1,6),"")</f>
        <v/>
      </c>
      <c r="BK468" s="9">
        <f>IF((ROW()-6)&lt;=$Q$3,INDEX(LINEST(AH409:AH468,AI409:AT468,TRUE,TRUE),1,5),"")</f>
        <v/>
      </c>
      <c r="BL468" s="9">
        <f>IF((ROW()-6)&lt;=$Q$3,INDEX(LINEST(AH409:AH468,AI409:AT468,TRUE,TRUE),1,4),"")</f>
        <v/>
      </c>
      <c r="BM468" s="9">
        <f>IF((ROW()-6)&lt;=$Q$3,INDEX(LINEST(AH409:AH468,AI409:AT468,TRUE,TRUE),1,3),"")</f>
        <v/>
      </c>
      <c r="BN468" s="9">
        <f>IF((ROW()-6)&lt;=$Q$3,INDEX(LINEST(AH409:AH468,AI409:AT468,TRUE,TRUE),1,2),"")</f>
        <v/>
      </c>
      <c r="BO468" s="9">
        <f>IF((ROW()-6)&lt;=$Q$3,INDEX(LINEST(AH409:AH468,AI409:AT468,TRUE,TRUE),1,1),"")</f>
        <v/>
      </c>
      <c r="BP468" s="10">
        <f>IF((ROW()-6)&lt;=$Q$3,INDEX(LINEST(AH409:AH468,AI409:AT468,TRUE,TRUE),3,1),"")</f>
        <v/>
      </c>
      <c r="BR468" s="9">
        <f>IF(AND((ROW()-6)&lt;=$Q$3,ISNUMBER(BC467)),BC467/$Q$4+BD467*AI468+BE467*AJ468+BF467*AK468+BG467*AL468+BH467*AM468+BI467*AN468+BJ467*AO468+BK467*AP468+BL467*AQ468+BM467*AR468+BN467*AS468+BO467*AT468,"")</f>
        <v/>
      </c>
      <c r="BS468">
        <f>IF(ISNUMBER(BR468),AVERAGE(AH408:AH467),"")</f>
        <v/>
      </c>
      <c r="BT468">
        <f>IF(ISNUMBER(BR468),(AH468-BR468)^2,"")</f>
        <v/>
      </c>
      <c r="BU468">
        <f>IF(ISNUMBER(BR468),AH468^2,"")</f>
        <v/>
      </c>
      <c r="BV468">
        <f>IF(ISNUMBER(BR468),(AH468-BS468)^2,"")</f>
        <v/>
      </c>
    </row>
    <row r="469">
      <c r="O469">
        <f>IF($R469="","",CHOOSE($Q$2,YEAR(R469)*12+MONTH(R469),INT((R469-2)/7),YEAR(R469)*4+ROUNDUP(MONTH(R469)/3)))</f>
        <v/>
      </c>
      <c r="P469">
        <f>IF($R469="","",IF($R470="",1,IF(O469&lt;&gt;O470,1,0)))</f>
        <v/>
      </c>
      <c r="Q469">
        <f>IF(P469=1,SUM($P$7:P469),"")</f>
        <v/>
      </c>
      <c r="R469">
        <f>IF($A469="","",IF(ISNUMBER($A469),$A469,IFERROR(DATEVALUE($A469),NA())))</f>
        <v/>
      </c>
      <c r="S469" s="7">
        <f>IFERROR(INDEX($R$7:$R$60000,MATCH(ROW()-6,$Q$7:$Q$60000,0)),"")</f>
        <v/>
      </c>
      <c r="T469">
        <f>IFERROR(INDEX($B$7:$B$60000,MATCH(ROW()-6,$Q$7:$Q$60000,0)),"")</f>
        <v/>
      </c>
      <c r="U469">
        <f>IFERROR(INDEX($C$7:$C$60000,MATCH(ROW()-6,$Q$7:$Q$60000,0)),"")</f>
        <v/>
      </c>
      <c r="V469">
        <f>IFERROR(INDEX($D$7:$D$60000,MATCH(ROW()-6,$Q$7:$Q$60000,0)),"")</f>
        <v/>
      </c>
      <c r="W469">
        <f>IFERROR(INDEX($E$7:$E$60000,MATCH(ROW()-6,$Q$7:$Q$60000,0)),"")</f>
        <v/>
      </c>
      <c r="X469">
        <f>IFERROR(INDEX($F$7:$F$60000,MATCH(ROW()-6,$Q$7:$Q$60000,0)),"")</f>
        <v/>
      </c>
      <c r="Y469">
        <f>IFERROR(INDEX($G$7:$G$60000,MATCH(ROW()-6,$Q$7:$Q$60000,0)),"")</f>
        <v/>
      </c>
      <c r="Z469">
        <f>IFERROR(INDEX($H$7:$H$60000,MATCH(ROW()-6,$Q$7:$Q$60000,0)),"")</f>
        <v/>
      </c>
      <c r="AA469">
        <f>IFERROR(INDEX($I$7:$I$60000,MATCH(ROW()-6,$Q$7:$Q$60000,0)),"")</f>
        <v/>
      </c>
      <c r="AB469">
        <f>IFERROR(INDEX($J$7:$J$60000,MATCH(ROW()-6,$Q$7:$Q$60000,0)),"")</f>
        <v/>
      </c>
      <c r="AC469">
        <f>IFERROR(INDEX($K$7:$K$60000,MATCH(ROW()-6,$Q$7:$Q$60000,0)),"")</f>
        <v/>
      </c>
      <c r="AD469">
        <f>IFERROR(INDEX($L$7:$L$60000,MATCH(ROW()-6,$Q$7:$Q$60000,0)),"")</f>
        <v/>
      </c>
      <c r="AE469">
        <f>IFERROR(INDEX($M$7:$M$60000,MATCH(ROW()-6,$Q$7:$Q$60000,0)),"")</f>
        <v/>
      </c>
      <c r="AF469">
        <f>IFERROR(INDEX($N$7:$N$60000,MATCH(ROW()-6,$Q$7:$Q$60000,0)),"")</f>
        <v/>
      </c>
      <c r="AH469" s="9">
        <f>IF(OR($S469="",$S468=""),"",LN($T469/$T468))</f>
        <v/>
      </c>
      <c r="AI469" s="9">
        <f>IF(OR($S469="",$S468=""),"",$C$2*LN(U469/U468))</f>
        <v/>
      </c>
      <c r="AJ469" s="9">
        <f>IF(OR($S469="",$S468=""),"",$D$2*(V469-V468))</f>
        <v/>
      </c>
      <c r="AK469" s="9">
        <f>IF(OR($S469="",$S468=""),"",$E$2*(W469-W468))</f>
        <v/>
      </c>
      <c r="AL469" s="9">
        <f>IF(OR($S469="",$S468=""),"",$F$2*LN(X469/X468))</f>
        <v/>
      </c>
      <c r="AM469" s="9">
        <f>IF(OR($S469="",$S468=""),"",$G$2*(Y469-Y468))</f>
        <v/>
      </c>
      <c r="AN469" s="9">
        <f>IF(OR($S469="",$S468=""),"",$H$2*LN(Z469/Z468))</f>
        <v/>
      </c>
      <c r="AO469" s="9">
        <f>IF(OR($S469="",$S468=""),"",$I$2*(AA469-AA468))</f>
        <v/>
      </c>
      <c r="AP469" s="9">
        <f>IF(OR($S469="",$S468=""),"",$J$2*LN(AB469/AB468))</f>
        <v/>
      </c>
      <c r="AQ469" s="9">
        <f>IF(OR($S469="",$S468=""),"",$K$2*(AC469-AC468))</f>
        <v/>
      </c>
      <c r="AR469" s="9">
        <f>IF(OR($S469="",$S468=""),"",$L$2*LN(AD469/AD468))</f>
        <v/>
      </c>
      <c r="AS469" s="9">
        <f>IF(OR($S469="",$S468=""),"",$M$2*LN(AE469/AE468))</f>
        <v/>
      </c>
      <c r="AT469" s="9">
        <f>IF(OR($S469="",$S468=""),"",$N$2*LN(AF469/AF468))</f>
        <v/>
      </c>
      <c r="AV469" s="9">
        <f>IF($AH469="","",$AY$16+$AY$4*AI469+$AY$5*AJ469+$AY$6*AK469+$AY$7*AL469+$AY$8*AM469+$AY$9*AN469+$AY$10*AO469+$AY$11*AP469+$AY$12*AQ469+$AY$13*AR469+$AY$14*AS469+$AY$15*AT469)</f>
        <v/>
      </c>
      <c r="BC469" s="10">
        <f>IF((ROW()-6)&lt;=$Q$3,INDEX(LINEST(AH410:AH469,AI410:AT469,TRUE,TRUE),1,13)*$Q$4,"")</f>
        <v/>
      </c>
      <c r="BD469" s="9">
        <f>IF((ROW()-6)&lt;=$Q$3,INDEX(LINEST(AH410:AH469,AI410:AT469,TRUE,TRUE),1,12),"")</f>
        <v/>
      </c>
      <c r="BE469" s="9">
        <f>IF((ROW()-6)&lt;=$Q$3,INDEX(LINEST(AH410:AH469,AI410:AT469,TRUE,TRUE),1,11),"")</f>
        <v/>
      </c>
      <c r="BF469" s="9">
        <f>IF((ROW()-6)&lt;=$Q$3,INDEX(LINEST(AH410:AH469,AI410:AT469,TRUE,TRUE),1,10),"")</f>
        <v/>
      </c>
      <c r="BG469" s="9">
        <f>IF((ROW()-6)&lt;=$Q$3,INDEX(LINEST(AH410:AH469,AI410:AT469,TRUE,TRUE),1,9),"")</f>
        <v/>
      </c>
      <c r="BH469" s="9">
        <f>IF((ROW()-6)&lt;=$Q$3,INDEX(LINEST(AH410:AH469,AI410:AT469,TRUE,TRUE),1,8),"")</f>
        <v/>
      </c>
      <c r="BI469" s="9">
        <f>IF((ROW()-6)&lt;=$Q$3,INDEX(LINEST(AH410:AH469,AI410:AT469,TRUE,TRUE),1,7),"")</f>
        <v/>
      </c>
      <c r="BJ469" s="9">
        <f>IF((ROW()-6)&lt;=$Q$3,INDEX(LINEST(AH410:AH469,AI410:AT469,TRUE,TRUE),1,6),"")</f>
        <v/>
      </c>
      <c r="BK469" s="9">
        <f>IF((ROW()-6)&lt;=$Q$3,INDEX(LINEST(AH410:AH469,AI410:AT469,TRUE,TRUE),1,5),"")</f>
        <v/>
      </c>
      <c r="BL469" s="9">
        <f>IF((ROW()-6)&lt;=$Q$3,INDEX(LINEST(AH410:AH469,AI410:AT469,TRUE,TRUE),1,4),"")</f>
        <v/>
      </c>
      <c r="BM469" s="9">
        <f>IF((ROW()-6)&lt;=$Q$3,INDEX(LINEST(AH410:AH469,AI410:AT469,TRUE,TRUE),1,3),"")</f>
        <v/>
      </c>
      <c r="BN469" s="9">
        <f>IF((ROW()-6)&lt;=$Q$3,INDEX(LINEST(AH410:AH469,AI410:AT469,TRUE,TRUE),1,2),"")</f>
        <v/>
      </c>
      <c r="BO469" s="9">
        <f>IF((ROW()-6)&lt;=$Q$3,INDEX(LINEST(AH410:AH469,AI410:AT469,TRUE,TRUE),1,1),"")</f>
        <v/>
      </c>
      <c r="BP469" s="10">
        <f>IF((ROW()-6)&lt;=$Q$3,INDEX(LINEST(AH410:AH469,AI410:AT469,TRUE,TRUE),3,1),"")</f>
        <v/>
      </c>
      <c r="BR469" s="9">
        <f>IF(AND((ROW()-6)&lt;=$Q$3,ISNUMBER(BC468)),BC468/$Q$4+BD468*AI469+BE468*AJ469+BF468*AK469+BG468*AL469+BH468*AM469+BI468*AN469+BJ468*AO469+BK468*AP469+BL468*AQ469+BM468*AR469+BN468*AS469+BO468*AT469,"")</f>
        <v/>
      </c>
      <c r="BS469">
        <f>IF(ISNUMBER(BR469),AVERAGE(AH409:AH468),"")</f>
        <v/>
      </c>
      <c r="BT469">
        <f>IF(ISNUMBER(BR469),(AH469-BR469)^2,"")</f>
        <v/>
      </c>
      <c r="BU469">
        <f>IF(ISNUMBER(BR469),AH469^2,"")</f>
        <v/>
      </c>
      <c r="BV469">
        <f>IF(ISNUMBER(BR469),(AH469-BS469)^2,"")</f>
        <v/>
      </c>
    </row>
    <row r="470">
      <c r="O470">
        <f>IF($R470="","",CHOOSE($Q$2,YEAR(R470)*12+MONTH(R470),INT((R470-2)/7),YEAR(R470)*4+ROUNDUP(MONTH(R470)/3)))</f>
        <v/>
      </c>
      <c r="P470">
        <f>IF($R470="","",IF($R471="",1,IF(O470&lt;&gt;O471,1,0)))</f>
        <v/>
      </c>
      <c r="Q470">
        <f>IF(P470=1,SUM($P$7:P470),"")</f>
        <v/>
      </c>
      <c r="R470">
        <f>IF($A470="","",IF(ISNUMBER($A470),$A470,IFERROR(DATEVALUE($A470),NA())))</f>
        <v/>
      </c>
      <c r="S470" s="7">
        <f>IFERROR(INDEX($R$7:$R$60000,MATCH(ROW()-6,$Q$7:$Q$60000,0)),"")</f>
        <v/>
      </c>
      <c r="T470">
        <f>IFERROR(INDEX($B$7:$B$60000,MATCH(ROW()-6,$Q$7:$Q$60000,0)),"")</f>
        <v/>
      </c>
      <c r="U470">
        <f>IFERROR(INDEX($C$7:$C$60000,MATCH(ROW()-6,$Q$7:$Q$60000,0)),"")</f>
        <v/>
      </c>
      <c r="V470">
        <f>IFERROR(INDEX($D$7:$D$60000,MATCH(ROW()-6,$Q$7:$Q$60000,0)),"")</f>
        <v/>
      </c>
      <c r="W470">
        <f>IFERROR(INDEX($E$7:$E$60000,MATCH(ROW()-6,$Q$7:$Q$60000,0)),"")</f>
        <v/>
      </c>
      <c r="X470">
        <f>IFERROR(INDEX($F$7:$F$60000,MATCH(ROW()-6,$Q$7:$Q$60000,0)),"")</f>
        <v/>
      </c>
      <c r="Y470">
        <f>IFERROR(INDEX($G$7:$G$60000,MATCH(ROW()-6,$Q$7:$Q$60000,0)),"")</f>
        <v/>
      </c>
      <c r="Z470">
        <f>IFERROR(INDEX($H$7:$H$60000,MATCH(ROW()-6,$Q$7:$Q$60000,0)),"")</f>
        <v/>
      </c>
      <c r="AA470">
        <f>IFERROR(INDEX($I$7:$I$60000,MATCH(ROW()-6,$Q$7:$Q$60000,0)),"")</f>
        <v/>
      </c>
      <c r="AB470">
        <f>IFERROR(INDEX($J$7:$J$60000,MATCH(ROW()-6,$Q$7:$Q$60000,0)),"")</f>
        <v/>
      </c>
      <c r="AC470">
        <f>IFERROR(INDEX($K$7:$K$60000,MATCH(ROW()-6,$Q$7:$Q$60000,0)),"")</f>
        <v/>
      </c>
      <c r="AD470">
        <f>IFERROR(INDEX($L$7:$L$60000,MATCH(ROW()-6,$Q$7:$Q$60000,0)),"")</f>
        <v/>
      </c>
      <c r="AE470">
        <f>IFERROR(INDEX($M$7:$M$60000,MATCH(ROW()-6,$Q$7:$Q$60000,0)),"")</f>
        <v/>
      </c>
      <c r="AF470">
        <f>IFERROR(INDEX($N$7:$N$60000,MATCH(ROW()-6,$Q$7:$Q$60000,0)),"")</f>
        <v/>
      </c>
      <c r="AH470" s="9">
        <f>IF(OR($S470="",$S469=""),"",LN($T470/$T469))</f>
        <v/>
      </c>
      <c r="AI470" s="9">
        <f>IF(OR($S470="",$S469=""),"",$C$2*LN(U470/U469))</f>
        <v/>
      </c>
      <c r="AJ470" s="9">
        <f>IF(OR($S470="",$S469=""),"",$D$2*(V470-V469))</f>
        <v/>
      </c>
      <c r="AK470" s="9">
        <f>IF(OR($S470="",$S469=""),"",$E$2*(W470-W469))</f>
        <v/>
      </c>
      <c r="AL470" s="9">
        <f>IF(OR($S470="",$S469=""),"",$F$2*LN(X470/X469))</f>
        <v/>
      </c>
      <c r="AM470" s="9">
        <f>IF(OR($S470="",$S469=""),"",$G$2*(Y470-Y469))</f>
        <v/>
      </c>
      <c r="AN470" s="9">
        <f>IF(OR($S470="",$S469=""),"",$H$2*LN(Z470/Z469))</f>
        <v/>
      </c>
      <c r="AO470" s="9">
        <f>IF(OR($S470="",$S469=""),"",$I$2*(AA470-AA469))</f>
        <v/>
      </c>
      <c r="AP470" s="9">
        <f>IF(OR($S470="",$S469=""),"",$J$2*LN(AB470/AB469))</f>
        <v/>
      </c>
      <c r="AQ470" s="9">
        <f>IF(OR($S470="",$S469=""),"",$K$2*(AC470-AC469))</f>
        <v/>
      </c>
      <c r="AR470" s="9">
        <f>IF(OR($S470="",$S469=""),"",$L$2*LN(AD470/AD469))</f>
        <v/>
      </c>
      <c r="AS470" s="9">
        <f>IF(OR($S470="",$S469=""),"",$M$2*LN(AE470/AE469))</f>
        <v/>
      </c>
      <c r="AT470" s="9">
        <f>IF(OR($S470="",$S469=""),"",$N$2*LN(AF470/AF469))</f>
        <v/>
      </c>
      <c r="AV470" s="9">
        <f>IF($AH470="","",$AY$16+$AY$4*AI470+$AY$5*AJ470+$AY$6*AK470+$AY$7*AL470+$AY$8*AM470+$AY$9*AN470+$AY$10*AO470+$AY$11*AP470+$AY$12*AQ470+$AY$13*AR470+$AY$14*AS470+$AY$15*AT470)</f>
        <v/>
      </c>
      <c r="BC470" s="10">
        <f>IF((ROW()-6)&lt;=$Q$3,INDEX(LINEST(AH411:AH470,AI411:AT470,TRUE,TRUE),1,13)*$Q$4,"")</f>
        <v/>
      </c>
      <c r="BD470" s="9">
        <f>IF((ROW()-6)&lt;=$Q$3,INDEX(LINEST(AH411:AH470,AI411:AT470,TRUE,TRUE),1,12),"")</f>
        <v/>
      </c>
      <c r="BE470" s="9">
        <f>IF((ROW()-6)&lt;=$Q$3,INDEX(LINEST(AH411:AH470,AI411:AT470,TRUE,TRUE),1,11),"")</f>
        <v/>
      </c>
      <c r="BF470" s="9">
        <f>IF((ROW()-6)&lt;=$Q$3,INDEX(LINEST(AH411:AH470,AI411:AT470,TRUE,TRUE),1,10),"")</f>
        <v/>
      </c>
      <c r="BG470" s="9">
        <f>IF((ROW()-6)&lt;=$Q$3,INDEX(LINEST(AH411:AH470,AI411:AT470,TRUE,TRUE),1,9),"")</f>
        <v/>
      </c>
      <c r="BH470" s="9">
        <f>IF((ROW()-6)&lt;=$Q$3,INDEX(LINEST(AH411:AH470,AI411:AT470,TRUE,TRUE),1,8),"")</f>
        <v/>
      </c>
      <c r="BI470" s="9">
        <f>IF((ROW()-6)&lt;=$Q$3,INDEX(LINEST(AH411:AH470,AI411:AT470,TRUE,TRUE),1,7),"")</f>
        <v/>
      </c>
      <c r="BJ470" s="9">
        <f>IF((ROW()-6)&lt;=$Q$3,INDEX(LINEST(AH411:AH470,AI411:AT470,TRUE,TRUE),1,6),"")</f>
        <v/>
      </c>
      <c r="BK470" s="9">
        <f>IF((ROW()-6)&lt;=$Q$3,INDEX(LINEST(AH411:AH470,AI411:AT470,TRUE,TRUE),1,5),"")</f>
        <v/>
      </c>
      <c r="BL470" s="9">
        <f>IF((ROW()-6)&lt;=$Q$3,INDEX(LINEST(AH411:AH470,AI411:AT470,TRUE,TRUE),1,4),"")</f>
        <v/>
      </c>
      <c r="BM470" s="9">
        <f>IF((ROW()-6)&lt;=$Q$3,INDEX(LINEST(AH411:AH470,AI411:AT470,TRUE,TRUE),1,3),"")</f>
        <v/>
      </c>
      <c r="BN470" s="9">
        <f>IF((ROW()-6)&lt;=$Q$3,INDEX(LINEST(AH411:AH470,AI411:AT470,TRUE,TRUE),1,2),"")</f>
        <v/>
      </c>
      <c r="BO470" s="9">
        <f>IF((ROW()-6)&lt;=$Q$3,INDEX(LINEST(AH411:AH470,AI411:AT470,TRUE,TRUE),1,1),"")</f>
        <v/>
      </c>
      <c r="BP470" s="10">
        <f>IF((ROW()-6)&lt;=$Q$3,INDEX(LINEST(AH411:AH470,AI411:AT470,TRUE,TRUE),3,1),"")</f>
        <v/>
      </c>
      <c r="BR470" s="9">
        <f>IF(AND((ROW()-6)&lt;=$Q$3,ISNUMBER(BC469)),BC469/$Q$4+BD469*AI470+BE469*AJ470+BF469*AK470+BG469*AL470+BH469*AM470+BI469*AN470+BJ469*AO470+BK469*AP470+BL469*AQ470+BM469*AR470+BN469*AS470+BO469*AT470,"")</f>
        <v/>
      </c>
      <c r="BS470">
        <f>IF(ISNUMBER(BR470),AVERAGE(AH410:AH469),"")</f>
        <v/>
      </c>
      <c r="BT470">
        <f>IF(ISNUMBER(BR470),(AH470-BR470)^2,"")</f>
        <v/>
      </c>
      <c r="BU470">
        <f>IF(ISNUMBER(BR470),AH470^2,"")</f>
        <v/>
      </c>
      <c r="BV470">
        <f>IF(ISNUMBER(BR470),(AH470-BS470)^2,"")</f>
        <v/>
      </c>
    </row>
    <row r="471">
      <c r="O471">
        <f>IF($R471="","",CHOOSE($Q$2,YEAR(R471)*12+MONTH(R471),INT((R471-2)/7),YEAR(R471)*4+ROUNDUP(MONTH(R471)/3)))</f>
        <v/>
      </c>
      <c r="P471">
        <f>IF($R471="","",IF($R472="",1,IF(O471&lt;&gt;O472,1,0)))</f>
        <v/>
      </c>
      <c r="Q471">
        <f>IF(P471=1,SUM($P$7:P471),"")</f>
        <v/>
      </c>
      <c r="R471">
        <f>IF($A471="","",IF(ISNUMBER($A471),$A471,IFERROR(DATEVALUE($A471),NA())))</f>
        <v/>
      </c>
      <c r="S471" s="7">
        <f>IFERROR(INDEX($R$7:$R$60000,MATCH(ROW()-6,$Q$7:$Q$60000,0)),"")</f>
        <v/>
      </c>
      <c r="T471">
        <f>IFERROR(INDEX($B$7:$B$60000,MATCH(ROW()-6,$Q$7:$Q$60000,0)),"")</f>
        <v/>
      </c>
      <c r="U471">
        <f>IFERROR(INDEX($C$7:$C$60000,MATCH(ROW()-6,$Q$7:$Q$60000,0)),"")</f>
        <v/>
      </c>
      <c r="V471">
        <f>IFERROR(INDEX($D$7:$D$60000,MATCH(ROW()-6,$Q$7:$Q$60000,0)),"")</f>
        <v/>
      </c>
      <c r="W471">
        <f>IFERROR(INDEX($E$7:$E$60000,MATCH(ROW()-6,$Q$7:$Q$60000,0)),"")</f>
        <v/>
      </c>
      <c r="X471">
        <f>IFERROR(INDEX($F$7:$F$60000,MATCH(ROW()-6,$Q$7:$Q$60000,0)),"")</f>
        <v/>
      </c>
      <c r="Y471">
        <f>IFERROR(INDEX($G$7:$G$60000,MATCH(ROW()-6,$Q$7:$Q$60000,0)),"")</f>
        <v/>
      </c>
      <c r="Z471">
        <f>IFERROR(INDEX($H$7:$H$60000,MATCH(ROW()-6,$Q$7:$Q$60000,0)),"")</f>
        <v/>
      </c>
      <c r="AA471">
        <f>IFERROR(INDEX($I$7:$I$60000,MATCH(ROW()-6,$Q$7:$Q$60000,0)),"")</f>
        <v/>
      </c>
      <c r="AB471">
        <f>IFERROR(INDEX($J$7:$J$60000,MATCH(ROW()-6,$Q$7:$Q$60000,0)),"")</f>
        <v/>
      </c>
      <c r="AC471">
        <f>IFERROR(INDEX($K$7:$K$60000,MATCH(ROW()-6,$Q$7:$Q$60000,0)),"")</f>
        <v/>
      </c>
      <c r="AD471">
        <f>IFERROR(INDEX($L$7:$L$60000,MATCH(ROW()-6,$Q$7:$Q$60000,0)),"")</f>
        <v/>
      </c>
      <c r="AE471">
        <f>IFERROR(INDEX($M$7:$M$60000,MATCH(ROW()-6,$Q$7:$Q$60000,0)),"")</f>
        <v/>
      </c>
      <c r="AF471">
        <f>IFERROR(INDEX($N$7:$N$60000,MATCH(ROW()-6,$Q$7:$Q$60000,0)),"")</f>
        <v/>
      </c>
      <c r="AH471" s="9">
        <f>IF(OR($S471="",$S470=""),"",LN($T471/$T470))</f>
        <v/>
      </c>
      <c r="AI471" s="9">
        <f>IF(OR($S471="",$S470=""),"",$C$2*LN(U471/U470))</f>
        <v/>
      </c>
      <c r="AJ471" s="9">
        <f>IF(OR($S471="",$S470=""),"",$D$2*(V471-V470))</f>
        <v/>
      </c>
      <c r="AK471" s="9">
        <f>IF(OR($S471="",$S470=""),"",$E$2*(W471-W470))</f>
        <v/>
      </c>
      <c r="AL471" s="9">
        <f>IF(OR($S471="",$S470=""),"",$F$2*LN(X471/X470))</f>
        <v/>
      </c>
      <c r="AM471" s="9">
        <f>IF(OR($S471="",$S470=""),"",$G$2*(Y471-Y470))</f>
        <v/>
      </c>
      <c r="AN471" s="9">
        <f>IF(OR($S471="",$S470=""),"",$H$2*LN(Z471/Z470))</f>
        <v/>
      </c>
      <c r="AO471" s="9">
        <f>IF(OR($S471="",$S470=""),"",$I$2*(AA471-AA470))</f>
        <v/>
      </c>
      <c r="AP471" s="9">
        <f>IF(OR($S471="",$S470=""),"",$J$2*LN(AB471/AB470))</f>
        <v/>
      </c>
      <c r="AQ471" s="9">
        <f>IF(OR($S471="",$S470=""),"",$K$2*(AC471-AC470))</f>
        <v/>
      </c>
      <c r="AR471" s="9">
        <f>IF(OR($S471="",$S470=""),"",$L$2*LN(AD471/AD470))</f>
        <v/>
      </c>
      <c r="AS471" s="9">
        <f>IF(OR($S471="",$S470=""),"",$M$2*LN(AE471/AE470))</f>
        <v/>
      </c>
      <c r="AT471" s="9">
        <f>IF(OR($S471="",$S470=""),"",$N$2*LN(AF471/AF470))</f>
        <v/>
      </c>
      <c r="AV471" s="9">
        <f>IF($AH471="","",$AY$16+$AY$4*AI471+$AY$5*AJ471+$AY$6*AK471+$AY$7*AL471+$AY$8*AM471+$AY$9*AN471+$AY$10*AO471+$AY$11*AP471+$AY$12*AQ471+$AY$13*AR471+$AY$14*AS471+$AY$15*AT471)</f>
        <v/>
      </c>
      <c r="BC471" s="10">
        <f>IF((ROW()-6)&lt;=$Q$3,INDEX(LINEST(AH412:AH471,AI412:AT471,TRUE,TRUE),1,13)*$Q$4,"")</f>
        <v/>
      </c>
      <c r="BD471" s="9">
        <f>IF((ROW()-6)&lt;=$Q$3,INDEX(LINEST(AH412:AH471,AI412:AT471,TRUE,TRUE),1,12),"")</f>
        <v/>
      </c>
      <c r="BE471" s="9">
        <f>IF((ROW()-6)&lt;=$Q$3,INDEX(LINEST(AH412:AH471,AI412:AT471,TRUE,TRUE),1,11),"")</f>
        <v/>
      </c>
      <c r="BF471" s="9">
        <f>IF((ROW()-6)&lt;=$Q$3,INDEX(LINEST(AH412:AH471,AI412:AT471,TRUE,TRUE),1,10),"")</f>
        <v/>
      </c>
      <c r="BG471" s="9">
        <f>IF((ROW()-6)&lt;=$Q$3,INDEX(LINEST(AH412:AH471,AI412:AT471,TRUE,TRUE),1,9),"")</f>
        <v/>
      </c>
      <c r="BH471" s="9">
        <f>IF((ROW()-6)&lt;=$Q$3,INDEX(LINEST(AH412:AH471,AI412:AT471,TRUE,TRUE),1,8),"")</f>
        <v/>
      </c>
      <c r="BI471" s="9">
        <f>IF((ROW()-6)&lt;=$Q$3,INDEX(LINEST(AH412:AH471,AI412:AT471,TRUE,TRUE),1,7),"")</f>
        <v/>
      </c>
      <c r="BJ471" s="9">
        <f>IF((ROW()-6)&lt;=$Q$3,INDEX(LINEST(AH412:AH471,AI412:AT471,TRUE,TRUE),1,6),"")</f>
        <v/>
      </c>
      <c r="BK471" s="9">
        <f>IF((ROW()-6)&lt;=$Q$3,INDEX(LINEST(AH412:AH471,AI412:AT471,TRUE,TRUE),1,5),"")</f>
        <v/>
      </c>
      <c r="BL471" s="9">
        <f>IF((ROW()-6)&lt;=$Q$3,INDEX(LINEST(AH412:AH471,AI412:AT471,TRUE,TRUE),1,4),"")</f>
        <v/>
      </c>
      <c r="BM471" s="9">
        <f>IF((ROW()-6)&lt;=$Q$3,INDEX(LINEST(AH412:AH471,AI412:AT471,TRUE,TRUE),1,3),"")</f>
        <v/>
      </c>
      <c r="BN471" s="9">
        <f>IF((ROW()-6)&lt;=$Q$3,INDEX(LINEST(AH412:AH471,AI412:AT471,TRUE,TRUE),1,2),"")</f>
        <v/>
      </c>
      <c r="BO471" s="9">
        <f>IF((ROW()-6)&lt;=$Q$3,INDEX(LINEST(AH412:AH471,AI412:AT471,TRUE,TRUE),1,1),"")</f>
        <v/>
      </c>
      <c r="BP471" s="10">
        <f>IF((ROW()-6)&lt;=$Q$3,INDEX(LINEST(AH412:AH471,AI412:AT471,TRUE,TRUE),3,1),"")</f>
        <v/>
      </c>
      <c r="BR471" s="9">
        <f>IF(AND((ROW()-6)&lt;=$Q$3,ISNUMBER(BC470)),BC470/$Q$4+BD470*AI471+BE470*AJ471+BF470*AK471+BG470*AL471+BH470*AM471+BI470*AN471+BJ470*AO471+BK470*AP471+BL470*AQ471+BM470*AR471+BN470*AS471+BO470*AT471,"")</f>
        <v/>
      </c>
      <c r="BS471">
        <f>IF(ISNUMBER(BR471),AVERAGE(AH411:AH470),"")</f>
        <v/>
      </c>
      <c r="BT471">
        <f>IF(ISNUMBER(BR471),(AH471-BR471)^2,"")</f>
        <v/>
      </c>
      <c r="BU471">
        <f>IF(ISNUMBER(BR471),AH471^2,"")</f>
        <v/>
      </c>
      <c r="BV471">
        <f>IF(ISNUMBER(BR471),(AH471-BS471)^2,"")</f>
        <v/>
      </c>
    </row>
    <row r="472">
      <c r="O472">
        <f>IF($R472="","",CHOOSE($Q$2,YEAR(R472)*12+MONTH(R472),INT((R472-2)/7),YEAR(R472)*4+ROUNDUP(MONTH(R472)/3)))</f>
        <v/>
      </c>
      <c r="P472">
        <f>IF($R472="","",IF($R473="",1,IF(O472&lt;&gt;O473,1,0)))</f>
        <v/>
      </c>
      <c r="Q472">
        <f>IF(P472=1,SUM($P$7:P472),"")</f>
        <v/>
      </c>
      <c r="R472">
        <f>IF($A472="","",IF(ISNUMBER($A472),$A472,IFERROR(DATEVALUE($A472),NA())))</f>
        <v/>
      </c>
      <c r="S472" s="7">
        <f>IFERROR(INDEX($R$7:$R$60000,MATCH(ROW()-6,$Q$7:$Q$60000,0)),"")</f>
        <v/>
      </c>
      <c r="T472">
        <f>IFERROR(INDEX($B$7:$B$60000,MATCH(ROW()-6,$Q$7:$Q$60000,0)),"")</f>
        <v/>
      </c>
      <c r="U472">
        <f>IFERROR(INDEX($C$7:$C$60000,MATCH(ROW()-6,$Q$7:$Q$60000,0)),"")</f>
        <v/>
      </c>
      <c r="V472">
        <f>IFERROR(INDEX($D$7:$D$60000,MATCH(ROW()-6,$Q$7:$Q$60000,0)),"")</f>
        <v/>
      </c>
      <c r="W472">
        <f>IFERROR(INDEX($E$7:$E$60000,MATCH(ROW()-6,$Q$7:$Q$60000,0)),"")</f>
        <v/>
      </c>
      <c r="X472">
        <f>IFERROR(INDEX($F$7:$F$60000,MATCH(ROW()-6,$Q$7:$Q$60000,0)),"")</f>
        <v/>
      </c>
      <c r="Y472">
        <f>IFERROR(INDEX($G$7:$G$60000,MATCH(ROW()-6,$Q$7:$Q$60000,0)),"")</f>
        <v/>
      </c>
      <c r="Z472">
        <f>IFERROR(INDEX($H$7:$H$60000,MATCH(ROW()-6,$Q$7:$Q$60000,0)),"")</f>
        <v/>
      </c>
      <c r="AA472">
        <f>IFERROR(INDEX($I$7:$I$60000,MATCH(ROW()-6,$Q$7:$Q$60000,0)),"")</f>
        <v/>
      </c>
      <c r="AB472">
        <f>IFERROR(INDEX($J$7:$J$60000,MATCH(ROW()-6,$Q$7:$Q$60000,0)),"")</f>
        <v/>
      </c>
      <c r="AC472">
        <f>IFERROR(INDEX($K$7:$K$60000,MATCH(ROW()-6,$Q$7:$Q$60000,0)),"")</f>
        <v/>
      </c>
      <c r="AD472">
        <f>IFERROR(INDEX($L$7:$L$60000,MATCH(ROW()-6,$Q$7:$Q$60000,0)),"")</f>
        <v/>
      </c>
      <c r="AE472">
        <f>IFERROR(INDEX($M$7:$M$60000,MATCH(ROW()-6,$Q$7:$Q$60000,0)),"")</f>
        <v/>
      </c>
      <c r="AF472">
        <f>IFERROR(INDEX($N$7:$N$60000,MATCH(ROW()-6,$Q$7:$Q$60000,0)),"")</f>
        <v/>
      </c>
      <c r="AH472" s="9">
        <f>IF(OR($S472="",$S471=""),"",LN($T472/$T471))</f>
        <v/>
      </c>
      <c r="AI472" s="9">
        <f>IF(OR($S472="",$S471=""),"",$C$2*LN(U472/U471))</f>
        <v/>
      </c>
      <c r="AJ472" s="9">
        <f>IF(OR($S472="",$S471=""),"",$D$2*(V472-V471))</f>
        <v/>
      </c>
      <c r="AK472" s="9">
        <f>IF(OR($S472="",$S471=""),"",$E$2*(W472-W471))</f>
        <v/>
      </c>
      <c r="AL472" s="9">
        <f>IF(OR($S472="",$S471=""),"",$F$2*LN(X472/X471))</f>
        <v/>
      </c>
      <c r="AM472" s="9">
        <f>IF(OR($S472="",$S471=""),"",$G$2*(Y472-Y471))</f>
        <v/>
      </c>
      <c r="AN472" s="9">
        <f>IF(OR($S472="",$S471=""),"",$H$2*LN(Z472/Z471))</f>
        <v/>
      </c>
      <c r="AO472" s="9">
        <f>IF(OR($S472="",$S471=""),"",$I$2*(AA472-AA471))</f>
        <v/>
      </c>
      <c r="AP472" s="9">
        <f>IF(OR($S472="",$S471=""),"",$J$2*LN(AB472/AB471))</f>
        <v/>
      </c>
      <c r="AQ472" s="9">
        <f>IF(OR($S472="",$S471=""),"",$K$2*(AC472-AC471))</f>
        <v/>
      </c>
      <c r="AR472" s="9">
        <f>IF(OR($S472="",$S471=""),"",$L$2*LN(AD472/AD471))</f>
        <v/>
      </c>
      <c r="AS472" s="9">
        <f>IF(OR($S472="",$S471=""),"",$M$2*LN(AE472/AE471))</f>
        <v/>
      </c>
      <c r="AT472" s="9">
        <f>IF(OR($S472="",$S471=""),"",$N$2*LN(AF472/AF471))</f>
        <v/>
      </c>
      <c r="AV472" s="9">
        <f>IF($AH472="","",$AY$16+$AY$4*AI472+$AY$5*AJ472+$AY$6*AK472+$AY$7*AL472+$AY$8*AM472+$AY$9*AN472+$AY$10*AO472+$AY$11*AP472+$AY$12*AQ472+$AY$13*AR472+$AY$14*AS472+$AY$15*AT472)</f>
        <v/>
      </c>
      <c r="BC472" s="10">
        <f>IF((ROW()-6)&lt;=$Q$3,INDEX(LINEST(AH413:AH472,AI413:AT472,TRUE,TRUE),1,13)*$Q$4,"")</f>
        <v/>
      </c>
      <c r="BD472" s="9">
        <f>IF((ROW()-6)&lt;=$Q$3,INDEX(LINEST(AH413:AH472,AI413:AT472,TRUE,TRUE),1,12),"")</f>
        <v/>
      </c>
      <c r="BE472" s="9">
        <f>IF((ROW()-6)&lt;=$Q$3,INDEX(LINEST(AH413:AH472,AI413:AT472,TRUE,TRUE),1,11),"")</f>
        <v/>
      </c>
      <c r="BF472" s="9">
        <f>IF((ROW()-6)&lt;=$Q$3,INDEX(LINEST(AH413:AH472,AI413:AT472,TRUE,TRUE),1,10),"")</f>
        <v/>
      </c>
      <c r="BG472" s="9">
        <f>IF((ROW()-6)&lt;=$Q$3,INDEX(LINEST(AH413:AH472,AI413:AT472,TRUE,TRUE),1,9),"")</f>
        <v/>
      </c>
      <c r="BH472" s="9">
        <f>IF((ROW()-6)&lt;=$Q$3,INDEX(LINEST(AH413:AH472,AI413:AT472,TRUE,TRUE),1,8),"")</f>
        <v/>
      </c>
      <c r="BI472" s="9">
        <f>IF((ROW()-6)&lt;=$Q$3,INDEX(LINEST(AH413:AH472,AI413:AT472,TRUE,TRUE),1,7),"")</f>
        <v/>
      </c>
      <c r="BJ472" s="9">
        <f>IF((ROW()-6)&lt;=$Q$3,INDEX(LINEST(AH413:AH472,AI413:AT472,TRUE,TRUE),1,6),"")</f>
        <v/>
      </c>
      <c r="BK472" s="9">
        <f>IF((ROW()-6)&lt;=$Q$3,INDEX(LINEST(AH413:AH472,AI413:AT472,TRUE,TRUE),1,5),"")</f>
        <v/>
      </c>
      <c r="BL472" s="9">
        <f>IF((ROW()-6)&lt;=$Q$3,INDEX(LINEST(AH413:AH472,AI413:AT472,TRUE,TRUE),1,4),"")</f>
        <v/>
      </c>
      <c r="BM472" s="9">
        <f>IF((ROW()-6)&lt;=$Q$3,INDEX(LINEST(AH413:AH472,AI413:AT472,TRUE,TRUE),1,3),"")</f>
        <v/>
      </c>
      <c r="BN472" s="9">
        <f>IF((ROW()-6)&lt;=$Q$3,INDEX(LINEST(AH413:AH472,AI413:AT472,TRUE,TRUE),1,2),"")</f>
        <v/>
      </c>
      <c r="BO472" s="9">
        <f>IF((ROW()-6)&lt;=$Q$3,INDEX(LINEST(AH413:AH472,AI413:AT472,TRUE,TRUE),1,1),"")</f>
        <v/>
      </c>
      <c r="BP472" s="10">
        <f>IF((ROW()-6)&lt;=$Q$3,INDEX(LINEST(AH413:AH472,AI413:AT472,TRUE,TRUE),3,1),"")</f>
        <v/>
      </c>
      <c r="BR472" s="9">
        <f>IF(AND((ROW()-6)&lt;=$Q$3,ISNUMBER(BC471)),BC471/$Q$4+BD471*AI472+BE471*AJ472+BF471*AK472+BG471*AL472+BH471*AM472+BI471*AN472+BJ471*AO472+BK471*AP472+BL471*AQ472+BM471*AR472+BN471*AS472+BO471*AT472,"")</f>
        <v/>
      </c>
      <c r="BS472">
        <f>IF(ISNUMBER(BR472),AVERAGE(AH412:AH471),"")</f>
        <v/>
      </c>
      <c r="BT472">
        <f>IF(ISNUMBER(BR472),(AH472-BR472)^2,"")</f>
        <v/>
      </c>
      <c r="BU472">
        <f>IF(ISNUMBER(BR472),AH472^2,"")</f>
        <v/>
      </c>
      <c r="BV472">
        <f>IF(ISNUMBER(BR472),(AH472-BS472)^2,"")</f>
        <v/>
      </c>
    </row>
    <row r="473">
      <c r="O473">
        <f>IF($R473="","",CHOOSE($Q$2,YEAR(R473)*12+MONTH(R473),INT((R473-2)/7),YEAR(R473)*4+ROUNDUP(MONTH(R473)/3)))</f>
        <v/>
      </c>
      <c r="P473">
        <f>IF($R473="","",IF($R474="",1,IF(O473&lt;&gt;O474,1,0)))</f>
        <v/>
      </c>
      <c r="Q473">
        <f>IF(P473=1,SUM($P$7:P473),"")</f>
        <v/>
      </c>
      <c r="R473">
        <f>IF($A473="","",IF(ISNUMBER($A473),$A473,IFERROR(DATEVALUE($A473),NA())))</f>
        <v/>
      </c>
      <c r="S473" s="7">
        <f>IFERROR(INDEX($R$7:$R$60000,MATCH(ROW()-6,$Q$7:$Q$60000,0)),"")</f>
        <v/>
      </c>
      <c r="T473">
        <f>IFERROR(INDEX($B$7:$B$60000,MATCH(ROW()-6,$Q$7:$Q$60000,0)),"")</f>
        <v/>
      </c>
      <c r="U473">
        <f>IFERROR(INDEX($C$7:$C$60000,MATCH(ROW()-6,$Q$7:$Q$60000,0)),"")</f>
        <v/>
      </c>
      <c r="V473">
        <f>IFERROR(INDEX($D$7:$D$60000,MATCH(ROW()-6,$Q$7:$Q$60000,0)),"")</f>
        <v/>
      </c>
      <c r="W473">
        <f>IFERROR(INDEX($E$7:$E$60000,MATCH(ROW()-6,$Q$7:$Q$60000,0)),"")</f>
        <v/>
      </c>
      <c r="X473">
        <f>IFERROR(INDEX($F$7:$F$60000,MATCH(ROW()-6,$Q$7:$Q$60000,0)),"")</f>
        <v/>
      </c>
      <c r="Y473">
        <f>IFERROR(INDEX($G$7:$G$60000,MATCH(ROW()-6,$Q$7:$Q$60000,0)),"")</f>
        <v/>
      </c>
      <c r="Z473">
        <f>IFERROR(INDEX($H$7:$H$60000,MATCH(ROW()-6,$Q$7:$Q$60000,0)),"")</f>
        <v/>
      </c>
      <c r="AA473">
        <f>IFERROR(INDEX($I$7:$I$60000,MATCH(ROW()-6,$Q$7:$Q$60000,0)),"")</f>
        <v/>
      </c>
      <c r="AB473">
        <f>IFERROR(INDEX($J$7:$J$60000,MATCH(ROW()-6,$Q$7:$Q$60000,0)),"")</f>
        <v/>
      </c>
      <c r="AC473">
        <f>IFERROR(INDEX($K$7:$K$60000,MATCH(ROW()-6,$Q$7:$Q$60000,0)),"")</f>
        <v/>
      </c>
      <c r="AD473">
        <f>IFERROR(INDEX($L$7:$L$60000,MATCH(ROW()-6,$Q$7:$Q$60000,0)),"")</f>
        <v/>
      </c>
      <c r="AE473">
        <f>IFERROR(INDEX($M$7:$M$60000,MATCH(ROW()-6,$Q$7:$Q$60000,0)),"")</f>
        <v/>
      </c>
      <c r="AF473">
        <f>IFERROR(INDEX($N$7:$N$60000,MATCH(ROW()-6,$Q$7:$Q$60000,0)),"")</f>
        <v/>
      </c>
      <c r="AH473" s="9">
        <f>IF(OR($S473="",$S472=""),"",LN($T473/$T472))</f>
        <v/>
      </c>
      <c r="AI473" s="9">
        <f>IF(OR($S473="",$S472=""),"",$C$2*LN(U473/U472))</f>
        <v/>
      </c>
      <c r="AJ473" s="9">
        <f>IF(OR($S473="",$S472=""),"",$D$2*(V473-V472))</f>
        <v/>
      </c>
      <c r="AK473" s="9">
        <f>IF(OR($S473="",$S472=""),"",$E$2*(W473-W472))</f>
        <v/>
      </c>
      <c r="AL473" s="9">
        <f>IF(OR($S473="",$S472=""),"",$F$2*LN(X473/X472))</f>
        <v/>
      </c>
      <c r="AM473" s="9">
        <f>IF(OR($S473="",$S472=""),"",$G$2*(Y473-Y472))</f>
        <v/>
      </c>
      <c r="AN473" s="9">
        <f>IF(OR($S473="",$S472=""),"",$H$2*LN(Z473/Z472))</f>
        <v/>
      </c>
      <c r="AO473" s="9">
        <f>IF(OR($S473="",$S472=""),"",$I$2*(AA473-AA472))</f>
        <v/>
      </c>
      <c r="AP473" s="9">
        <f>IF(OR($S473="",$S472=""),"",$J$2*LN(AB473/AB472))</f>
        <v/>
      </c>
      <c r="AQ473" s="9">
        <f>IF(OR($S473="",$S472=""),"",$K$2*(AC473-AC472))</f>
        <v/>
      </c>
      <c r="AR473" s="9">
        <f>IF(OR($S473="",$S472=""),"",$L$2*LN(AD473/AD472))</f>
        <v/>
      </c>
      <c r="AS473" s="9">
        <f>IF(OR($S473="",$S472=""),"",$M$2*LN(AE473/AE472))</f>
        <v/>
      </c>
      <c r="AT473" s="9">
        <f>IF(OR($S473="",$S472=""),"",$N$2*LN(AF473/AF472))</f>
        <v/>
      </c>
      <c r="AV473" s="9">
        <f>IF($AH473="","",$AY$16+$AY$4*AI473+$AY$5*AJ473+$AY$6*AK473+$AY$7*AL473+$AY$8*AM473+$AY$9*AN473+$AY$10*AO473+$AY$11*AP473+$AY$12*AQ473+$AY$13*AR473+$AY$14*AS473+$AY$15*AT473)</f>
        <v/>
      </c>
      <c r="BC473" s="10">
        <f>IF((ROW()-6)&lt;=$Q$3,INDEX(LINEST(AH414:AH473,AI414:AT473,TRUE,TRUE),1,13)*$Q$4,"")</f>
        <v/>
      </c>
      <c r="BD473" s="9">
        <f>IF((ROW()-6)&lt;=$Q$3,INDEX(LINEST(AH414:AH473,AI414:AT473,TRUE,TRUE),1,12),"")</f>
        <v/>
      </c>
      <c r="BE473" s="9">
        <f>IF((ROW()-6)&lt;=$Q$3,INDEX(LINEST(AH414:AH473,AI414:AT473,TRUE,TRUE),1,11),"")</f>
        <v/>
      </c>
      <c r="BF473" s="9">
        <f>IF((ROW()-6)&lt;=$Q$3,INDEX(LINEST(AH414:AH473,AI414:AT473,TRUE,TRUE),1,10),"")</f>
        <v/>
      </c>
      <c r="BG473" s="9">
        <f>IF((ROW()-6)&lt;=$Q$3,INDEX(LINEST(AH414:AH473,AI414:AT473,TRUE,TRUE),1,9),"")</f>
        <v/>
      </c>
      <c r="BH473" s="9">
        <f>IF((ROW()-6)&lt;=$Q$3,INDEX(LINEST(AH414:AH473,AI414:AT473,TRUE,TRUE),1,8),"")</f>
        <v/>
      </c>
      <c r="BI473" s="9">
        <f>IF((ROW()-6)&lt;=$Q$3,INDEX(LINEST(AH414:AH473,AI414:AT473,TRUE,TRUE),1,7),"")</f>
        <v/>
      </c>
      <c r="BJ473" s="9">
        <f>IF((ROW()-6)&lt;=$Q$3,INDEX(LINEST(AH414:AH473,AI414:AT473,TRUE,TRUE),1,6),"")</f>
        <v/>
      </c>
      <c r="BK473" s="9">
        <f>IF((ROW()-6)&lt;=$Q$3,INDEX(LINEST(AH414:AH473,AI414:AT473,TRUE,TRUE),1,5),"")</f>
        <v/>
      </c>
      <c r="BL473" s="9">
        <f>IF((ROW()-6)&lt;=$Q$3,INDEX(LINEST(AH414:AH473,AI414:AT473,TRUE,TRUE),1,4),"")</f>
        <v/>
      </c>
      <c r="BM473" s="9">
        <f>IF((ROW()-6)&lt;=$Q$3,INDEX(LINEST(AH414:AH473,AI414:AT473,TRUE,TRUE),1,3),"")</f>
        <v/>
      </c>
      <c r="BN473" s="9">
        <f>IF((ROW()-6)&lt;=$Q$3,INDEX(LINEST(AH414:AH473,AI414:AT473,TRUE,TRUE),1,2),"")</f>
        <v/>
      </c>
      <c r="BO473" s="9">
        <f>IF((ROW()-6)&lt;=$Q$3,INDEX(LINEST(AH414:AH473,AI414:AT473,TRUE,TRUE),1,1),"")</f>
        <v/>
      </c>
      <c r="BP473" s="10">
        <f>IF((ROW()-6)&lt;=$Q$3,INDEX(LINEST(AH414:AH473,AI414:AT473,TRUE,TRUE),3,1),"")</f>
        <v/>
      </c>
      <c r="BR473" s="9">
        <f>IF(AND((ROW()-6)&lt;=$Q$3,ISNUMBER(BC472)),BC472/$Q$4+BD472*AI473+BE472*AJ473+BF472*AK473+BG472*AL473+BH472*AM473+BI472*AN473+BJ472*AO473+BK472*AP473+BL472*AQ473+BM472*AR473+BN472*AS473+BO472*AT473,"")</f>
        <v/>
      </c>
      <c r="BS473">
        <f>IF(ISNUMBER(BR473),AVERAGE(AH413:AH472),"")</f>
        <v/>
      </c>
      <c r="BT473">
        <f>IF(ISNUMBER(BR473),(AH473-BR473)^2,"")</f>
        <v/>
      </c>
      <c r="BU473">
        <f>IF(ISNUMBER(BR473),AH473^2,"")</f>
        <v/>
      </c>
      <c r="BV473">
        <f>IF(ISNUMBER(BR473),(AH473-BS473)^2,"")</f>
        <v/>
      </c>
    </row>
    <row r="474">
      <c r="O474">
        <f>IF($R474="","",CHOOSE($Q$2,YEAR(R474)*12+MONTH(R474),INT((R474-2)/7),YEAR(R474)*4+ROUNDUP(MONTH(R474)/3)))</f>
        <v/>
      </c>
      <c r="P474">
        <f>IF($R474="","",IF($R475="",1,IF(O474&lt;&gt;O475,1,0)))</f>
        <v/>
      </c>
      <c r="Q474">
        <f>IF(P474=1,SUM($P$7:P474),"")</f>
        <v/>
      </c>
      <c r="R474">
        <f>IF($A474="","",IF(ISNUMBER($A474),$A474,IFERROR(DATEVALUE($A474),NA())))</f>
        <v/>
      </c>
      <c r="S474" s="7">
        <f>IFERROR(INDEX($R$7:$R$60000,MATCH(ROW()-6,$Q$7:$Q$60000,0)),"")</f>
        <v/>
      </c>
      <c r="T474">
        <f>IFERROR(INDEX($B$7:$B$60000,MATCH(ROW()-6,$Q$7:$Q$60000,0)),"")</f>
        <v/>
      </c>
      <c r="U474">
        <f>IFERROR(INDEX($C$7:$C$60000,MATCH(ROW()-6,$Q$7:$Q$60000,0)),"")</f>
        <v/>
      </c>
      <c r="V474">
        <f>IFERROR(INDEX($D$7:$D$60000,MATCH(ROW()-6,$Q$7:$Q$60000,0)),"")</f>
        <v/>
      </c>
      <c r="W474">
        <f>IFERROR(INDEX($E$7:$E$60000,MATCH(ROW()-6,$Q$7:$Q$60000,0)),"")</f>
        <v/>
      </c>
      <c r="X474">
        <f>IFERROR(INDEX($F$7:$F$60000,MATCH(ROW()-6,$Q$7:$Q$60000,0)),"")</f>
        <v/>
      </c>
      <c r="Y474">
        <f>IFERROR(INDEX($G$7:$G$60000,MATCH(ROW()-6,$Q$7:$Q$60000,0)),"")</f>
        <v/>
      </c>
      <c r="Z474">
        <f>IFERROR(INDEX($H$7:$H$60000,MATCH(ROW()-6,$Q$7:$Q$60000,0)),"")</f>
        <v/>
      </c>
      <c r="AA474">
        <f>IFERROR(INDEX($I$7:$I$60000,MATCH(ROW()-6,$Q$7:$Q$60000,0)),"")</f>
        <v/>
      </c>
      <c r="AB474">
        <f>IFERROR(INDEX($J$7:$J$60000,MATCH(ROW()-6,$Q$7:$Q$60000,0)),"")</f>
        <v/>
      </c>
      <c r="AC474">
        <f>IFERROR(INDEX($K$7:$K$60000,MATCH(ROW()-6,$Q$7:$Q$60000,0)),"")</f>
        <v/>
      </c>
      <c r="AD474">
        <f>IFERROR(INDEX($L$7:$L$60000,MATCH(ROW()-6,$Q$7:$Q$60000,0)),"")</f>
        <v/>
      </c>
      <c r="AE474">
        <f>IFERROR(INDEX($M$7:$M$60000,MATCH(ROW()-6,$Q$7:$Q$60000,0)),"")</f>
        <v/>
      </c>
      <c r="AF474">
        <f>IFERROR(INDEX($N$7:$N$60000,MATCH(ROW()-6,$Q$7:$Q$60000,0)),"")</f>
        <v/>
      </c>
      <c r="AH474" s="9">
        <f>IF(OR($S474="",$S473=""),"",LN($T474/$T473))</f>
        <v/>
      </c>
      <c r="AI474" s="9">
        <f>IF(OR($S474="",$S473=""),"",$C$2*LN(U474/U473))</f>
        <v/>
      </c>
      <c r="AJ474" s="9">
        <f>IF(OR($S474="",$S473=""),"",$D$2*(V474-V473))</f>
        <v/>
      </c>
      <c r="AK474" s="9">
        <f>IF(OR($S474="",$S473=""),"",$E$2*(W474-W473))</f>
        <v/>
      </c>
      <c r="AL474" s="9">
        <f>IF(OR($S474="",$S473=""),"",$F$2*LN(X474/X473))</f>
        <v/>
      </c>
      <c r="AM474" s="9">
        <f>IF(OR($S474="",$S473=""),"",$G$2*(Y474-Y473))</f>
        <v/>
      </c>
      <c r="AN474" s="9">
        <f>IF(OR($S474="",$S473=""),"",$H$2*LN(Z474/Z473))</f>
        <v/>
      </c>
      <c r="AO474" s="9">
        <f>IF(OR($S474="",$S473=""),"",$I$2*(AA474-AA473))</f>
        <v/>
      </c>
      <c r="AP474" s="9">
        <f>IF(OR($S474="",$S473=""),"",$J$2*LN(AB474/AB473))</f>
        <v/>
      </c>
      <c r="AQ474" s="9">
        <f>IF(OR($S474="",$S473=""),"",$K$2*(AC474-AC473))</f>
        <v/>
      </c>
      <c r="AR474" s="9">
        <f>IF(OR($S474="",$S473=""),"",$L$2*LN(AD474/AD473))</f>
        <v/>
      </c>
      <c r="AS474" s="9">
        <f>IF(OR($S474="",$S473=""),"",$M$2*LN(AE474/AE473))</f>
        <v/>
      </c>
      <c r="AT474" s="9">
        <f>IF(OR($S474="",$S473=""),"",$N$2*LN(AF474/AF473))</f>
        <v/>
      </c>
      <c r="AV474" s="9">
        <f>IF($AH474="","",$AY$16+$AY$4*AI474+$AY$5*AJ474+$AY$6*AK474+$AY$7*AL474+$AY$8*AM474+$AY$9*AN474+$AY$10*AO474+$AY$11*AP474+$AY$12*AQ474+$AY$13*AR474+$AY$14*AS474+$AY$15*AT474)</f>
        <v/>
      </c>
      <c r="BC474" s="10">
        <f>IF((ROW()-6)&lt;=$Q$3,INDEX(LINEST(AH415:AH474,AI415:AT474,TRUE,TRUE),1,13)*$Q$4,"")</f>
        <v/>
      </c>
      <c r="BD474" s="9">
        <f>IF((ROW()-6)&lt;=$Q$3,INDEX(LINEST(AH415:AH474,AI415:AT474,TRUE,TRUE),1,12),"")</f>
        <v/>
      </c>
      <c r="BE474" s="9">
        <f>IF((ROW()-6)&lt;=$Q$3,INDEX(LINEST(AH415:AH474,AI415:AT474,TRUE,TRUE),1,11),"")</f>
        <v/>
      </c>
      <c r="BF474" s="9">
        <f>IF((ROW()-6)&lt;=$Q$3,INDEX(LINEST(AH415:AH474,AI415:AT474,TRUE,TRUE),1,10),"")</f>
        <v/>
      </c>
      <c r="BG474" s="9">
        <f>IF((ROW()-6)&lt;=$Q$3,INDEX(LINEST(AH415:AH474,AI415:AT474,TRUE,TRUE),1,9),"")</f>
        <v/>
      </c>
      <c r="BH474" s="9">
        <f>IF((ROW()-6)&lt;=$Q$3,INDEX(LINEST(AH415:AH474,AI415:AT474,TRUE,TRUE),1,8),"")</f>
        <v/>
      </c>
      <c r="BI474" s="9">
        <f>IF((ROW()-6)&lt;=$Q$3,INDEX(LINEST(AH415:AH474,AI415:AT474,TRUE,TRUE),1,7),"")</f>
        <v/>
      </c>
      <c r="BJ474" s="9">
        <f>IF((ROW()-6)&lt;=$Q$3,INDEX(LINEST(AH415:AH474,AI415:AT474,TRUE,TRUE),1,6),"")</f>
        <v/>
      </c>
      <c r="BK474" s="9">
        <f>IF((ROW()-6)&lt;=$Q$3,INDEX(LINEST(AH415:AH474,AI415:AT474,TRUE,TRUE),1,5),"")</f>
        <v/>
      </c>
      <c r="BL474" s="9">
        <f>IF((ROW()-6)&lt;=$Q$3,INDEX(LINEST(AH415:AH474,AI415:AT474,TRUE,TRUE),1,4),"")</f>
        <v/>
      </c>
      <c r="BM474" s="9">
        <f>IF((ROW()-6)&lt;=$Q$3,INDEX(LINEST(AH415:AH474,AI415:AT474,TRUE,TRUE),1,3),"")</f>
        <v/>
      </c>
      <c r="BN474" s="9">
        <f>IF((ROW()-6)&lt;=$Q$3,INDEX(LINEST(AH415:AH474,AI415:AT474,TRUE,TRUE),1,2),"")</f>
        <v/>
      </c>
      <c r="BO474" s="9">
        <f>IF((ROW()-6)&lt;=$Q$3,INDEX(LINEST(AH415:AH474,AI415:AT474,TRUE,TRUE),1,1),"")</f>
        <v/>
      </c>
      <c r="BP474" s="10">
        <f>IF((ROW()-6)&lt;=$Q$3,INDEX(LINEST(AH415:AH474,AI415:AT474,TRUE,TRUE),3,1),"")</f>
        <v/>
      </c>
      <c r="BR474" s="9">
        <f>IF(AND((ROW()-6)&lt;=$Q$3,ISNUMBER(BC473)),BC473/$Q$4+BD473*AI474+BE473*AJ474+BF473*AK474+BG473*AL474+BH473*AM474+BI473*AN474+BJ473*AO474+BK473*AP474+BL473*AQ474+BM473*AR474+BN473*AS474+BO473*AT474,"")</f>
        <v/>
      </c>
      <c r="BS474">
        <f>IF(ISNUMBER(BR474),AVERAGE(AH414:AH473),"")</f>
        <v/>
      </c>
      <c r="BT474">
        <f>IF(ISNUMBER(BR474),(AH474-BR474)^2,"")</f>
        <v/>
      </c>
      <c r="BU474">
        <f>IF(ISNUMBER(BR474),AH474^2,"")</f>
        <v/>
      </c>
      <c r="BV474">
        <f>IF(ISNUMBER(BR474),(AH474-BS474)^2,"")</f>
        <v/>
      </c>
    </row>
    <row r="475">
      <c r="O475">
        <f>IF($R475="","",CHOOSE($Q$2,YEAR(R475)*12+MONTH(R475),INT((R475-2)/7),YEAR(R475)*4+ROUNDUP(MONTH(R475)/3)))</f>
        <v/>
      </c>
      <c r="P475">
        <f>IF($R475="","",IF($R476="",1,IF(O475&lt;&gt;O476,1,0)))</f>
        <v/>
      </c>
      <c r="Q475">
        <f>IF(P475=1,SUM($P$7:P475),"")</f>
        <v/>
      </c>
      <c r="R475">
        <f>IF($A475="","",IF(ISNUMBER($A475),$A475,IFERROR(DATEVALUE($A475),NA())))</f>
        <v/>
      </c>
      <c r="S475" s="7">
        <f>IFERROR(INDEX($R$7:$R$60000,MATCH(ROW()-6,$Q$7:$Q$60000,0)),"")</f>
        <v/>
      </c>
      <c r="T475">
        <f>IFERROR(INDEX($B$7:$B$60000,MATCH(ROW()-6,$Q$7:$Q$60000,0)),"")</f>
        <v/>
      </c>
      <c r="U475">
        <f>IFERROR(INDEX($C$7:$C$60000,MATCH(ROW()-6,$Q$7:$Q$60000,0)),"")</f>
        <v/>
      </c>
      <c r="V475">
        <f>IFERROR(INDEX($D$7:$D$60000,MATCH(ROW()-6,$Q$7:$Q$60000,0)),"")</f>
        <v/>
      </c>
      <c r="W475">
        <f>IFERROR(INDEX($E$7:$E$60000,MATCH(ROW()-6,$Q$7:$Q$60000,0)),"")</f>
        <v/>
      </c>
      <c r="X475">
        <f>IFERROR(INDEX($F$7:$F$60000,MATCH(ROW()-6,$Q$7:$Q$60000,0)),"")</f>
        <v/>
      </c>
      <c r="Y475">
        <f>IFERROR(INDEX($G$7:$G$60000,MATCH(ROW()-6,$Q$7:$Q$60000,0)),"")</f>
        <v/>
      </c>
      <c r="Z475">
        <f>IFERROR(INDEX($H$7:$H$60000,MATCH(ROW()-6,$Q$7:$Q$60000,0)),"")</f>
        <v/>
      </c>
      <c r="AA475">
        <f>IFERROR(INDEX($I$7:$I$60000,MATCH(ROW()-6,$Q$7:$Q$60000,0)),"")</f>
        <v/>
      </c>
      <c r="AB475">
        <f>IFERROR(INDEX($J$7:$J$60000,MATCH(ROW()-6,$Q$7:$Q$60000,0)),"")</f>
        <v/>
      </c>
      <c r="AC475">
        <f>IFERROR(INDEX($K$7:$K$60000,MATCH(ROW()-6,$Q$7:$Q$60000,0)),"")</f>
        <v/>
      </c>
      <c r="AD475">
        <f>IFERROR(INDEX($L$7:$L$60000,MATCH(ROW()-6,$Q$7:$Q$60000,0)),"")</f>
        <v/>
      </c>
      <c r="AE475">
        <f>IFERROR(INDEX($M$7:$M$60000,MATCH(ROW()-6,$Q$7:$Q$60000,0)),"")</f>
        <v/>
      </c>
      <c r="AF475">
        <f>IFERROR(INDEX($N$7:$N$60000,MATCH(ROW()-6,$Q$7:$Q$60000,0)),"")</f>
        <v/>
      </c>
      <c r="AH475" s="9">
        <f>IF(OR($S475="",$S474=""),"",LN($T475/$T474))</f>
        <v/>
      </c>
      <c r="AI475" s="9">
        <f>IF(OR($S475="",$S474=""),"",$C$2*LN(U475/U474))</f>
        <v/>
      </c>
      <c r="AJ475" s="9">
        <f>IF(OR($S475="",$S474=""),"",$D$2*(V475-V474))</f>
        <v/>
      </c>
      <c r="AK475" s="9">
        <f>IF(OR($S475="",$S474=""),"",$E$2*(W475-W474))</f>
        <v/>
      </c>
      <c r="AL475" s="9">
        <f>IF(OR($S475="",$S474=""),"",$F$2*LN(X475/X474))</f>
        <v/>
      </c>
      <c r="AM475" s="9">
        <f>IF(OR($S475="",$S474=""),"",$G$2*(Y475-Y474))</f>
        <v/>
      </c>
      <c r="AN475" s="9">
        <f>IF(OR($S475="",$S474=""),"",$H$2*LN(Z475/Z474))</f>
        <v/>
      </c>
      <c r="AO475" s="9">
        <f>IF(OR($S475="",$S474=""),"",$I$2*(AA475-AA474))</f>
        <v/>
      </c>
      <c r="AP475" s="9">
        <f>IF(OR($S475="",$S474=""),"",$J$2*LN(AB475/AB474))</f>
        <v/>
      </c>
      <c r="AQ475" s="9">
        <f>IF(OR($S475="",$S474=""),"",$K$2*(AC475-AC474))</f>
        <v/>
      </c>
      <c r="AR475" s="9">
        <f>IF(OR($S475="",$S474=""),"",$L$2*LN(AD475/AD474))</f>
        <v/>
      </c>
      <c r="AS475" s="9">
        <f>IF(OR($S475="",$S474=""),"",$M$2*LN(AE475/AE474))</f>
        <v/>
      </c>
      <c r="AT475" s="9">
        <f>IF(OR($S475="",$S474=""),"",$N$2*LN(AF475/AF474))</f>
        <v/>
      </c>
      <c r="AV475" s="9">
        <f>IF($AH475="","",$AY$16+$AY$4*AI475+$AY$5*AJ475+$AY$6*AK475+$AY$7*AL475+$AY$8*AM475+$AY$9*AN475+$AY$10*AO475+$AY$11*AP475+$AY$12*AQ475+$AY$13*AR475+$AY$14*AS475+$AY$15*AT475)</f>
        <v/>
      </c>
      <c r="BC475" s="10">
        <f>IF((ROW()-6)&lt;=$Q$3,INDEX(LINEST(AH416:AH475,AI416:AT475,TRUE,TRUE),1,13)*$Q$4,"")</f>
        <v/>
      </c>
      <c r="BD475" s="9">
        <f>IF((ROW()-6)&lt;=$Q$3,INDEX(LINEST(AH416:AH475,AI416:AT475,TRUE,TRUE),1,12),"")</f>
        <v/>
      </c>
      <c r="BE475" s="9">
        <f>IF((ROW()-6)&lt;=$Q$3,INDEX(LINEST(AH416:AH475,AI416:AT475,TRUE,TRUE),1,11),"")</f>
        <v/>
      </c>
      <c r="BF475" s="9">
        <f>IF((ROW()-6)&lt;=$Q$3,INDEX(LINEST(AH416:AH475,AI416:AT475,TRUE,TRUE),1,10),"")</f>
        <v/>
      </c>
      <c r="BG475" s="9">
        <f>IF((ROW()-6)&lt;=$Q$3,INDEX(LINEST(AH416:AH475,AI416:AT475,TRUE,TRUE),1,9),"")</f>
        <v/>
      </c>
      <c r="BH475" s="9">
        <f>IF((ROW()-6)&lt;=$Q$3,INDEX(LINEST(AH416:AH475,AI416:AT475,TRUE,TRUE),1,8),"")</f>
        <v/>
      </c>
      <c r="BI475" s="9">
        <f>IF((ROW()-6)&lt;=$Q$3,INDEX(LINEST(AH416:AH475,AI416:AT475,TRUE,TRUE),1,7),"")</f>
        <v/>
      </c>
      <c r="BJ475" s="9">
        <f>IF((ROW()-6)&lt;=$Q$3,INDEX(LINEST(AH416:AH475,AI416:AT475,TRUE,TRUE),1,6),"")</f>
        <v/>
      </c>
      <c r="BK475" s="9">
        <f>IF((ROW()-6)&lt;=$Q$3,INDEX(LINEST(AH416:AH475,AI416:AT475,TRUE,TRUE),1,5),"")</f>
        <v/>
      </c>
      <c r="BL475" s="9">
        <f>IF((ROW()-6)&lt;=$Q$3,INDEX(LINEST(AH416:AH475,AI416:AT475,TRUE,TRUE),1,4),"")</f>
        <v/>
      </c>
      <c r="BM475" s="9">
        <f>IF((ROW()-6)&lt;=$Q$3,INDEX(LINEST(AH416:AH475,AI416:AT475,TRUE,TRUE),1,3),"")</f>
        <v/>
      </c>
      <c r="BN475" s="9">
        <f>IF((ROW()-6)&lt;=$Q$3,INDEX(LINEST(AH416:AH475,AI416:AT475,TRUE,TRUE),1,2),"")</f>
        <v/>
      </c>
      <c r="BO475" s="9">
        <f>IF((ROW()-6)&lt;=$Q$3,INDEX(LINEST(AH416:AH475,AI416:AT475,TRUE,TRUE),1,1),"")</f>
        <v/>
      </c>
      <c r="BP475" s="10">
        <f>IF((ROW()-6)&lt;=$Q$3,INDEX(LINEST(AH416:AH475,AI416:AT475,TRUE,TRUE),3,1),"")</f>
        <v/>
      </c>
      <c r="BR475" s="9">
        <f>IF(AND((ROW()-6)&lt;=$Q$3,ISNUMBER(BC474)),BC474/$Q$4+BD474*AI475+BE474*AJ475+BF474*AK475+BG474*AL475+BH474*AM475+BI474*AN475+BJ474*AO475+BK474*AP475+BL474*AQ475+BM474*AR475+BN474*AS475+BO474*AT475,"")</f>
        <v/>
      </c>
      <c r="BS475">
        <f>IF(ISNUMBER(BR475),AVERAGE(AH415:AH474),"")</f>
        <v/>
      </c>
      <c r="BT475">
        <f>IF(ISNUMBER(BR475),(AH475-BR475)^2,"")</f>
        <v/>
      </c>
      <c r="BU475">
        <f>IF(ISNUMBER(BR475),AH475^2,"")</f>
        <v/>
      </c>
      <c r="BV475">
        <f>IF(ISNUMBER(BR475),(AH475-BS475)^2,"")</f>
        <v/>
      </c>
    </row>
    <row r="476">
      <c r="O476">
        <f>IF($R476="","",CHOOSE($Q$2,YEAR(R476)*12+MONTH(R476),INT((R476-2)/7),YEAR(R476)*4+ROUNDUP(MONTH(R476)/3)))</f>
        <v/>
      </c>
      <c r="P476">
        <f>IF($R476="","",IF($R477="",1,IF(O476&lt;&gt;O477,1,0)))</f>
        <v/>
      </c>
      <c r="Q476">
        <f>IF(P476=1,SUM($P$7:P476),"")</f>
        <v/>
      </c>
      <c r="R476">
        <f>IF($A476="","",IF(ISNUMBER($A476),$A476,IFERROR(DATEVALUE($A476),NA())))</f>
        <v/>
      </c>
      <c r="S476" s="7">
        <f>IFERROR(INDEX($R$7:$R$60000,MATCH(ROW()-6,$Q$7:$Q$60000,0)),"")</f>
        <v/>
      </c>
      <c r="T476">
        <f>IFERROR(INDEX($B$7:$B$60000,MATCH(ROW()-6,$Q$7:$Q$60000,0)),"")</f>
        <v/>
      </c>
      <c r="U476">
        <f>IFERROR(INDEX($C$7:$C$60000,MATCH(ROW()-6,$Q$7:$Q$60000,0)),"")</f>
        <v/>
      </c>
      <c r="V476">
        <f>IFERROR(INDEX($D$7:$D$60000,MATCH(ROW()-6,$Q$7:$Q$60000,0)),"")</f>
        <v/>
      </c>
      <c r="W476">
        <f>IFERROR(INDEX($E$7:$E$60000,MATCH(ROW()-6,$Q$7:$Q$60000,0)),"")</f>
        <v/>
      </c>
      <c r="X476">
        <f>IFERROR(INDEX($F$7:$F$60000,MATCH(ROW()-6,$Q$7:$Q$60000,0)),"")</f>
        <v/>
      </c>
      <c r="Y476">
        <f>IFERROR(INDEX($G$7:$G$60000,MATCH(ROW()-6,$Q$7:$Q$60000,0)),"")</f>
        <v/>
      </c>
      <c r="Z476">
        <f>IFERROR(INDEX($H$7:$H$60000,MATCH(ROW()-6,$Q$7:$Q$60000,0)),"")</f>
        <v/>
      </c>
      <c r="AA476">
        <f>IFERROR(INDEX($I$7:$I$60000,MATCH(ROW()-6,$Q$7:$Q$60000,0)),"")</f>
        <v/>
      </c>
      <c r="AB476">
        <f>IFERROR(INDEX($J$7:$J$60000,MATCH(ROW()-6,$Q$7:$Q$60000,0)),"")</f>
        <v/>
      </c>
      <c r="AC476">
        <f>IFERROR(INDEX($K$7:$K$60000,MATCH(ROW()-6,$Q$7:$Q$60000,0)),"")</f>
        <v/>
      </c>
      <c r="AD476">
        <f>IFERROR(INDEX($L$7:$L$60000,MATCH(ROW()-6,$Q$7:$Q$60000,0)),"")</f>
        <v/>
      </c>
      <c r="AE476">
        <f>IFERROR(INDEX($M$7:$M$60000,MATCH(ROW()-6,$Q$7:$Q$60000,0)),"")</f>
        <v/>
      </c>
      <c r="AF476">
        <f>IFERROR(INDEX($N$7:$N$60000,MATCH(ROW()-6,$Q$7:$Q$60000,0)),"")</f>
        <v/>
      </c>
      <c r="AH476" s="9">
        <f>IF(OR($S476="",$S475=""),"",LN($T476/$T475))</f>
        <v/>
      </c>
      <c r="AI476" s="9">
        <f>IF(OR($S476="",$S475=""),"",$C$2*LN(U476/U475))</f>
        <v/>
      </c>
      <c r="AJ476" s="9">
        <f>IF(OR($S476="",$S475=""),"",$D$2*(V476-V475))</f>
        <v/>
      </c>
      <c r="AK476" s="9">
        <f>IF(OR($S476="",$S475=""),"",$E$2*(W476-W475))</f>
        <v/>
      </c>
      <c r="AL476" s="9">
        <f>IF(OR($S476="",$S475=""),"",$F$2*LN(X476/X475))</f>
        <v/>
      </c>
      <c r="AM476" s="9">
        <f>IF(OR($S476="",$S475=""),"",$G$2*(Y476-Y475))</f>
        <v/>
      </c>
      <c r="AN476" s="9">
        <f>IF(OR($S476="",$S475=""),"",$H$2*LN(Z476/Z475))</f>
        <v/>
      </c>
      <c r="AO476" s="9">
        <f>IF(OR($S476="",$S475=""),"",$I$2*(AA476-AA475))</f>
        <v/>
      </c>
      <c r="AP476" s="9">
        <f>IF(OR($S476="",$S475=""),"",$J$2*LN(AB476/AB475))</f>
        <v/>
      </c>
      <c r="AQ476" s="9">
        <f>IF(OR($S476="",$S475=""),"",$K$2*(AC476-AC475))</f>
        <v/>
      </c>
      <c r="AR476" s="9">
        <f>IF(OR($S476="",$S475=""),"",$L$2*LN(AD476/AD475))</f>
        <v/>
      </c>
      <c r="AS476" s="9">
        <f>IF(OR($S476="",$S475=""),"",$M$2*LN(AE476/AE475))</f>
        <v/>
      </c>
      <c r="AT476" s="9">
        <f>IF(OR($S476="",$S475=""),"",$N$2*LN(AF476/AF475))</f>
        <v/>
      </c>
      <c r="AV476" s="9">
        <f>IF($AH476="","",$AY$16+$AY$4*AI476+$AY$5*AJ476+$AY$6*AK476+$AY$7*AL476+$AY$8*AM476+$AY$9*AN476+$AY$10*AO476+$AY$11*AP476+$AY$12*AQ476+$AY$13*AR476+$AY$14*AS476+$AY$15*AT476)</f>
        <v/>
      </c>
      <c r="BC476" s="10">
        <f>IF((ROW()-6)&lt;=$Q$3,INDEX(LINEST(AH417:AH476,AI417:AT476,TRUE,TRUE),1,13)*$Q$4,"")</f>
        <v/>
      </c>
      <c r="BD476" s="9">
        <f>IF((ROW()-6)&lt;=$Q$3,INDEX(LINEST(AH417:AH476,AI417:AT476,TRUE,TRUE),1,12),"")</f>
        <v/>
      </c>
      <c r="BE476" s="9">
        <f>IF((ROW()-6)&lt;=$Q$3,INDEX(LINEST(AH417:AH476,AI417:AT476,TRUE,TRUE),1,11),"")</f>
        <v/>
      </c>
      <c r="BF476" s="9">
        <f>IF((ROW()-6)&lt;=$Q$3,INDEX(LINEST(AH417:AH476,AI417:AT476,TRUE,TRUE),1,10),"")</f>
        <v/>
      </c>
      <c r="BG476" s="9">
        <f>IF((ROW()-6)&lt;=$Q$3,INDEX(LINEST(AH417:AH476,AI417:AT476,TRUE,TRUE),1,9),"")</f>
        <v/>
      </c>
      <c r="BH476" s="9">
        <f>IF((ROW()-6)&lt;=$Q$3,INDEX(LINEST(AH417:AH476,AI417:AT476,TRUE,TRUE),1,8),"")</f>
        <v/>
      </c>
      <c r="BI476" s="9">
        <f>IF((ROW()-6)&lt;=$Q$3,INDEX(LINEST(AH417:AH476,AI417:AT476,TRUE,TRUE),1,7),"")</f>
        <v/>
      </c>
      <c r="BJ476" s="9">
        <f>IF((ROW()-6)&lt;=$Q$3,INDEX(LINEST(AH417:AH476,AI417:AT476,TRUE,TRUE),1,6),"")</f>
        <v/>
      </c>
      <c r="BK476" s="9">
        <f>IF((ROW()-6)&lt;=$Q$3,INDEX(LINEST(AH417:AH476,AI417:AT476,TRUE,TRUE),1,5),"")</f>
        <v/>
      </c>
      <c r="BL476" s="9">
        <f>IF((ROW()-6)&lt;=$Q$3,INDEX(LINEST(AH417:AH476,AI417:AT476,TRUE,TRUE),1,4),"")</f>
        <v/>
      </c>
      <c r="BM476" s="9">
        <f>IF((ROW()-6)&lt;=$Q$3,INDEX(LINEST(AH417:AH476,AI417:AT476,TRUE,TRUE),1,3),"")</f>
        <v/>
      </c>
      <c r="BN476" s="9">
        <f>IF((ROW()-6)&lt;=$Q$3,INDEX(LINEST(AH417:AH476,AI417:AT476,TRUE,TRUE),1,2),"")</f>
        <v/>
      </c>
      <c r="BO476" s="9">
        <f>IF((ROW()-6)&lt;=$Q$3,INDEX(LINEST(AH417:AH476,AI417:AT476,TRUE,TRUE),1,1),"")</f>
        <v/>
      </c>
      <c r="BP476" s="10">
        <f>IF((ROW()-6)&lt;=$Q$3,INDEX(LINEST(AH417:AH476,AI417:AT476,TRUE,TRUE),3,1),"")</f>
        <v/>
      </c>
      <c r="BR476" s="9">
        <f>IF(AND((ROW()-6)&lt;=$Q$3,ISNUMBER(BC475)),BC475/$Q$4+BD475*AI476+BE475*AJ476+BF475*AK476+BG475*AL476+BH475*AM476+BI475*AN476+BJ475*AO476+BK475*AP476+BL475*AQ476+BM475*AR476+BN475*AS476+BO475*AT476,"")</f>
        <v/>
      </c>
      <c r="BS476">
        <f>IF(ISNUMBER(BR476),AVERAGE(AH416:AH475),"")</f>
        <v/>
      </c>
      <c r="BT476">
        <f>IF(ISNUMBER(BR476),(AH476-BR476)^2,"")</f>
        <v/>
      </c>
      <c r="BU476">
        <f>IF(ISNUMBER(BR476),AH476^2,"")</f>
        <v/>
      </c>
      <c r="BV476">
        <f>IF(ISNUMBER(BR476),(AH476-BS476)^2,"")</f>
        <v/>
      </c>
    </row>
    <row r="477">
      <c r="O477">
        <f>IF($R477="","",CHOOSE($Q$2,YEAR(R477)*12+MONTH(R477),INT((R477-2)/7),YEAR(R477)*4+ROUNDUP(MONTH(R477)/3)))</f>
        <v/>
      </c>
      <c r="P477">
        <f>IF($R477="","",IF($R478="",1,IF(O477&lt;&gt;O478,1,0)))</f>
        <v/>
      </c>
      <c r="Q477">
        <f>IF(P477=1,SUM($P$7:P477),"")</f>
        <v/>
      </c>
      <c r="R477">
        <f>IF($A477="","",IF(ISNUMBER($A477),$A477,IFERROR(DATEVALUE($A477),NA())))</f>
        <v/>
      </c>
      <c r="S477" s="7">
        <f>IFERROR(INDEX($R$7:$R$60000,MATCH(ROW()-6,$Q$7:$Q$60000,0)),"")</f>
        <v/>
      </c>
      <c r="T477">
        <f>IFERROR(INDEX($B$7:$B$60000,MATCH(ROW()-6,$Q$7:$Q$60000,0)),"")</f>
        <v/>
      </c>
      <c r="U477">
        <f>IFERROR(INDEX($C$7:$C$60000,MATCH(ROW()-6,$Q$7:$Q$60000,0)),"")</f>
        <v/>
      </c>
      <c r="V477">
        <f>IFERROR(INDEX($D$7:$D$60000,MATCH(ROW()-6,$Q$7:$Q$60000,0)),"")</f>
        <v/>
      </c>
      <c r="W477">
        <f>IFERROR(INDEX($E$7:$E$60000,MATCH(ROW()-6,$Q$7:$Q$60000,0)),"")</f>
        <v/>
      </c>
      <c r="X477">
        <f>IFERROR(INDEX($F$7:$F$60000,MATCH(ROW()-6,$Q$7:$Q$60000,0)),"")</f>
        <v/>
      </c>
      <c r="Y477">
        <f>IFERROR(INDEX($G$7:$G$60000,MATCH(ROW()-6,$Q$7:$Q$60000,0)),"")</f>
        <v/>
      </c>
      <c r="Z477">
        <f>IFERROR(INDEX($H$7:$H$60000,MATCH(ROW()-6,$Q$7:$Q$60000,0)),"")</f>
        <v/>
      </c>
      <c r="AA477">
        <f>IFERROR(INDEX($I$7:$I$60000,MATCH(ROW()-6,$Q$7:$Q$60000,0)),"")</f>
        <v/>
      </c>
      <c r="AB477">
        <f>IFERROR(INDEX($J$7:$J$60000,MATCH(ROW()-6,$Q$7:$Q$60000,0)),"")</f>
        <v/>
      </c>
      <c r="AC477">
        <f>IFERROR(INDEX($K$7:$K$60000,MATCH(ROW()-6,$Q$7:$Q$60000,0)),"")</f>
        <v/>
      </c>
      <c r="AD477">
        <f>IFERROR(INDEX($L$7:$L$60000,MATCH(ROW()-6,$Q$7:$Q$60000,0)),"")</f>
        <v/>
      </c>
      <c r="AE477">
        <f>IFERROR(INDEX($M$7:$M$60000,MATCH(ROW()-6,$Q$7:$Q$60000,0)),"")</f>
        <v/>
      </c>
      <c r="AF477">
        <f>IFERROR(INDEX($N$7:$N$60000,MATCH(ROW()-6,$Q$7:$Q$60000,0)),"")</f>
        <v/>
      </c>
      <c r="AH477" s="9">
        <f>IF(OR($S477="",$S476=""),"",LN($T477/$T476))</f>
        <v/>
      </c>
      <c r="AI477" s="9">
        <f>IF(OR($S477="",$S476=""),"",$C$2*LN(U477/U476))</f>
        <v/>
      </c>
      <c r="AJ477" s="9">
        <f>IF(OR($S477="",$S476=""),"",$D$2*(V477-V476))</f>
        <v/>
      </c>
      <c r="AK477" s="9">
        <f>IF(OR($S477="",$S476=""),"",$E$2*(W477-W476))</f>
        <v/>
      </c>
      <c r="AL477" s="9">
        <f>IF(OR($S477="",$S476=""),"",$F$2*LN(X477/X476))</f>
        <v/>
      </c>
      <c r="AM477" s="9">
        <f>IF(OR($S477="",$S476=""),"",$G$2*(Y477-Y476))</f>
        <v/>
      </c>
      <c r="AN477" s="9">
        <f>IF(OR($S477="",$S476=""),"",$H$2*LN(Z477/Z476))</f>
        <v/>
      </c>
      <c r="AO477" s="9">
        <f>IF(OR($S477="",$S476=""),"",$I$2*(AA477-AA476))</f>
        <v/>
      </c>
      <c r="AP477" s="9">
        <f>IF(OR($S477="",$S476=""),"",$J$2*LN(AB477/AB476))</f>
        <v/>
      </c>
      <c r="AQ477" s="9">
        <f>IF(OR($S477="",$S476=""),"",$K$2*(AC477-AC476))</f>
        <v/>
      </c>
      <c r="AR477" s="9">
        <f>IF(OR($S477="",$S476=""),"",$L$2*LN(AD477/AD476))</f>
        <v/>
      </c>
      <c r="AS477" s="9">
        <f>IF(OR($S477="",$S476=""),"",$M$2*LN(AE477/AE476))</f>
        <v/>
      </c>
      <c r="AT477" s="9">
        <f>IF(OR($S477="",$S476=""),"",$N$2*LN(AF477/AF476))</f>
        <v/>
      </c>
      <c r="AV477" s="9">
        <f>IF($AH477="","",$AY$16+$AY$4*AI477+$AY$5*AJ477+$AY$6*AK477+$AY$7*AL477+$AY$8*AM477+$AY$9*AN477+$AY$10*AO477+$AY$11*AP477+$AY$12*AQ477+$AY$13*AR477+$AY$14*AS477+$AY$15*AT477)</f>
        <v/>
      </c>
      <c r="BC477" s="10">
        <f>IF((ROW()-6)&lt;=$Q$3,INDEX(LINEST(AH418:AH477,AI418:AT477,TRUE,TRUE),1,13)*$Q$4,"")</f>
        <v/>
      </c>
      <c r="BD477" s="9">
        <f>IF((ROW()-6)&lt;=$Q$3,INDEX(LINEST(AH418:AH477,AI418:AT477,TRUE,TRUE),1,12),"")</f>
        <v/>
      </c>
      <c r="BE477" s="9">
        <f>IF((ROW()-6)&lt;=$Q$3,INDEX(LINEST(AH418:AH477,AI418:AT477,TRUE,TRUE),1,11),"")</f>
        <v/>
      </c>
      <c r="BF477" s="9">
        <f>IF((ROW()-6)&lt;=$Q$3,INDEX(LINEST(AH418:AH477,AI418:AT477,TRUE,TRUE),1,10),"")</f>
        <v/>
      </c>
      <c r="BG477" s="9">
        <f>IF((ROW()-6)&lt;=$Q$3,INDEX(LINEST(AH418:AH477,AI418:AT477,TRUE,TRUE),1,9),"")</f>
        <v/>
      </c>
      <c r="BH477" s="9">
        <f>IF((ROW()-6)&lt;=$Q$3,INDEX(LINEST(AH418:AH477,AI418:AT477,TRUE,TRUE),1,8),"")</f>
        <v/>
      </c>
      <c r="BI477" s="9">
        <f>IF((ROW()-6)&lt;=$Q$3,INDEX(LINEST(AH418:AH477,AI418:AT477,TRUE,TRUE),1,7),"")</f>
        <v/>
      </c>
      <c r="BJ477" s="9">
        <f>IF((ROW()-6)&lt;=$Q$3,INDEX(LINEST(AH418:AH477,AI418:AT477,TRUE,TRUE),1,6),"")</f>
        <v/>
      </c>
      <c r="BK477" s="9">
        <f>IF((ROW()-6)&lt;=$Q$3,INDEX(LINEST(AH418:AH477,AI418:AT477,TRUE,TRUE),1,5),"")</f>
        <v/>
      </c>
      <c r="BL477" s="9">
        <f>IF((ROW()-6)&lt;=$Q$3,INDEX(LINEST(AH418:AH477,AI418:AT477,TRUE,TRUE),1,4),"")</f>
        <v/>
      </c>
      <c r="BM477" s="9">
        <f>IF((ROW()-6)&lt;=$Q$3,INDEX(LINEST(AH418:AH477,AI418:AT477,TRUE,TRUE),1,3),"")</f>
        <v/>
      </c>
      <c r="BN477" s="9">
        <f>IF((ROW()-6)&lt;=$Q$3,INDEX(LINEST(AH418:AH477,AI418:AT477,TRUE,TRUE),1,2),"")</f>
        <v/>
      </c>
      <c r="BO477" s="9">
        <f>IF((ROW()-6)&lt;=$Q$3,INDEX(LINEST(AH418:AH477,AI418:AT477,TRUE,TRUE),1,1),"")</f>
        <v/>
      </c>
      <c r="BP477" s="10">
        <f>IF((ROW()-6)&lt;=$Q$3,INDEX(LINEST(AH418:AH477,AI418:AT477,TRUE,TRUE),3,1),"")</f>
        <v/>
      </c>
      <c r="BR477" s="9">
        <f>IF(AND((ROW()-6)&lt;=$Q$3,ISNUMBER(BC476)),BC476/$Q$4+BD476*AI477+BE476*AJ477+BF476*AK477+BG476*AL477+BH476*AM477+BI476*AN477+BJ476*AO477+BK476*AP477+BL476*AQ477+BM476*AR477+BN476*AS477+BO476*AT477,"")</f>
        <v/>
      </c>
      <c r="BS477">
        <f>IF(ISNUMBER(BR477),AVERAGE(AH417:AH476),"")</f>
        <v/>
      </c>
      <c r="BT477">
        <f>IF(ISNUMBER(BR477),(AH477-BR477)^2,"")</f>
        <v/>
      </c>
      <c r="BU477">
        <f>IF(ISNUMBER(BR477),AH477^2,"")</f>
        <v/>
      </c>
      <c r="BV477">
        <f>IF(ISNUMBER(BR477),(AH477-BS477)^2,"")</f>
        <v/>
      </c>
    </row>
    <row r="478">
      <c r="O478">
        <f>IF($R478="","",CHOOSE($Q$2,YEAR(R478)*12+MONTH(R478),INT((R478-2)/7),YEAR(R478)*4+ROUNDUP(MONTH(R478)/3)))</f>
        <v/>
      </c>
      <c r="P478">
        <f>IF($R478="","",IF($R479="",1,IF(O478&lt;&gt;O479,1,0)))</f>
        <v/>
      </c>
      <c r="Q478">
        <f>IF(P478=1,SUM($P$7:P478),"")</f>
        <v/>
      </c>
      <c r="R478">
        <f>IF($A478="","",IF(ISNUMBER($A478),$A478,IFERROR(DATEVALUE($A478),NA())))</f>
        <v/>
      </c>
      <c r="S478" s="7">
        <f>IFERROR(INDEX($R$7:$R$60000,MATCH(ROW()-6,$Q$7:$Q$60000,0)),"")</f>
        <v/>
      </c>
      <c r="T478">
        <f>IFERROR(INDEX($B$7:$B$60000,MATCH(ROW()-6,$Q$7:$Q$60000,0)),"")</f>
        <v/>
      </c>
      <c r="U478">
        <f>IFERROR(INDEX($C$7:$C$60000,MATCH(ROW()-6,$Q$7:$Q$60000,0)),"")</f>
        <v/>
      </c>
      <c r="V478">
        <f>IFERROR(INDEX($D$7:$D$60000,MATCH(ROW()-6,$Q$7:$Q$60000,0)),"")</f>
        <v/>
      </c>
      <c r="W478">
        <f>IFERROR(INDEX($E$7:$E$60000,MATCH(ROW()-6,$Q$7:$Q$60000,0)),"")</f>
        <v/>
      </c>
      <c r="X478">
        <f>IFERROR(INDEX($F$7:$F$60000,MATCH(ROW()-6,$Q$7:$Q$60000,0)),"")</f>
        <v/>
      </c>
      <c r="Y478">
        <f>IFERROR(INDEX($G$7:$G$60000,MATCH(ROW()-6,$Q$7:$Q$60000,0)),"")</f>
        <v/>
      </c>
      <c r="Z478">
        <f>IFERROR(INDEX($H$7:$H$60000,MATCH(ROW()-6,$Q$7:$Q$60000,0)),"")</f>
        <v/>
      </c>
      <c r="AA478">
        <f>IFERROR(INDEX($I$7:$I$60000,MATCH(ROW()-6,$Q$7:$Q$60000,0)),"")</f>
        <v/>
      </c>
      <c r="AB478">
        <f>IFERROR(INDEX($J$7:$J$60000,MATCH(ROW()-6,$Q$7:$Q$60000,0)),"")</f>
        <v/>
      </c>
      <c r="AC478">
        <f>IFERROR(INDEX($K$7:$K$60000,MATCH(ROW()-6,$Q$7:$Q$60000,0)),"")</f>
        <v/>
      </c>
      <c r="AD478">
        <f>IFERROR(INDEX($L$7:$L$60000,MATCH(ROW()-6,$Q$7:$Q$60000,0)),"")</f>
        <v/>
      </c>
      <c r="AE478">
        <f>IFERROR(INDEX($M$7:$M$60000,MATCH(ROW()-6,$Q$7:$Q$60000,0)),"")</f>
        <v/>
      </c>
      <c r="AF478">
        <f>IFERROR(INDEX($N$7:$N$60000,MATCH(ROW()-6,$Q$7:$Q$60000,0)),"")</f>
        <v/>
      </c>
      <c r="AH478" s="9">
        <f>IF(OR($S478="",$S477=""),"",LN($T478/$T477))</f>
        <v/>
      </c>
      <c r="AI478" s="9">
        <f>IF(OR($S478="",$S477=""),"",$C$2*LN(U478/U477))</f>
        <v/>
      </c>
      <c r="AJ478" s="9">
        <f>IF(OR($S478="",$S477=""),"",$D$2*(V478-V477))</f>
        <v/>
      </c>
      <c r="AK478" s="9">
        <f>IF(OR($S478="",$S477=""),"",$E$2*(W478-W477))</f>
        <v/>
      </c>
      <c r="AL478" s="9">
        <f>IF(OR($S478="",$S477=""),"",$F$2*LN(X478/X477))</f>
        <v/>
      </c>
      <c r="AM478" s="9">
        <f>IF(OR($S478="",$S477=""),"",$G$2*(Y478-Y477))</f>
        <v/>
      </c>
      <c r="AN478" s="9">
        <f>IF(OR($S478="",$S477=""),"",$H$2*LN(Z478/Z477))</f>
        <v/>
      </c>
      <c r="AO478" s="9">
        <f>IF(OR($S478="",$S477=""),"",$I$2*(AA478-AA477))</f>
        <v/>
      </c>
      <c r="AP478" s="9">
        <f>IF(OR($S478="",$S477=""),"",$J$2*LN(AB478/AB477))</f>
        <v/>
      </c>
      <c r="AQ478" s="9">
        <f>IF(OR($S478="",$S477=""),"",$K$2*(AC478-AC477))</f>
        <v/>
      </c>
      <c r="AR478" s="9">
        <f>IF(OR($S478="",$S477=""),"",$L$2*LN(AD478/AD477))</f>
        <v/>
      </c>
      <c r="AS478" s="9">
        <f>IF(OR($S478="",$S477=""),"",$M$2*LN(AE478/AE477))</f>
        <v/>
      </c>
      <c r="AT478" s="9">
        <f>IF(OR($S478="",$S477=""),"",$N$2*LN(AF478/AF477))</f>
        <v/>
      </c>
      <c r="AV478" s="9">
        <f>IF($AH478="","",$AY$16+$AY$4*AI478+$AY$5*AJ478+$AY$6*AK478+$AY$7*AL478+$AY$8*AM478+$AY$9*AN478+$AY$10*AO478+$AY$11*AP478+$AY$12*AQ478+$AY$13*AR478+$AY$14*AS478+$AY$15*AT478)</f>
        <v/>
      </c>
      <c r="BC478" s="10">
        <f>IF((ROW()-6)&lt;=$Q$3,INDEX(LINEST(AH419:AH478,AI419:AT478,TRUE,TRUE),1,13)*$Q$4,"")</f>
        <v/>
      </c>
      <c r="BD478" s="9">
        <f>IF((ROW()-6)&lt;=$Q$3,INDEX(LINEST(AH419:AH478,AI419:AT478,TRUE,TRUE),1,12),"")</f>
        <v/>
      </c>
      <c r="BE478" s="9">
        <f>IF((ROW()-6)&lt;=$Q$3,INDEX(LINEST(AH419:AH478,AI419:AT478,TRUE,TRUE),1,11),"")</f>
        <v/>
      </c>
      <c r="BF478" s="9">
        <f>IF((ROW()-6)&lt;=$Q$3,INDEX(LINEST(AH419:AH478,AI419:AT478,TRUE,TRUE),1,10),"")</f>
        <v/>
      </c>
      <c r="BG478" s="9">
        <f>IF((ROW()-6)&lt;=$Q$3,INDEX(LINEST(AH419:AH478,AI419:AT478,TRUE,TRUE),1,9),"")</f>
        <v/>
      </c>
      <c r="BH478" s="9">
        <f>IF((ROW()-6)&lt;=$Q$3,INDEX(LINEST(AH419:AH478,AI419:AT478,TRUE,TRUE),1,8),"")</f>
        <v/>
      </c>
      <c r="BI478" s="9">
        <f>IF((ROW()-6)&lt;=$Q$3,INDEX(LINEST(AH419:AH478,AI419:AT478,TRUE,TRUE),1,7),"")</f>
        <v/>
      </c>
      <c r="BJ478" s="9">
        <f>IF((ROW()-6)&lt;=$Q$3,INDEX(LINEST(AH419:AH478,AI419:AT478,TRUE,TRUE),1,6),"")</f>
        <v/>
      </c>
      <c r="BK478" s="9">
        <f>IF((ROW()-6)&lt;=$Q$3,INDEX(LINEST(AH419:AH478,AI419:AT478,TRUE,TRUE),1,5),"")</f>
        <v/>
      </c>
      <c r="BL478" s="9">
        <f>IF((ROW()-6)&lt;=$Q$3,INDEX(LINEST(AH419:AH478,AI419:AT478,TRUE,TRUE),1,4),"")</f>
        <v/>
      </c>
      <c r="BM478" s="9">
        <f>IF((ROW()-6)&lt;=$Q$3,INDEX(LINEST(AH419:AH478,AI419:AT478,TRUE,TRUE),1,3),"")</f>
        <v/>
      </c>
      <c r="BN478" s="9">
        <f>IF((ROW()-6)&lt;=$Q$3,INDEX(LINEST(AH419:AH478,AI419:AT478,TRUE,TRUE),1,2),"")</f>
        <v/>
      </c>
      <c r="BO478" s="9">
        <f>IF((ROW()-6)&lt;=$Q$3,INDEX(LINEST(AH419:AH478,AI419:AT478,TRUE,TRUE),1,1),"")</f>
        <v/>
      </c>
      <c r="BP478" s="10">
        <f>IF((ROW()-6)&lt;=$Q$3,INDEX(LINEST(AH419:AH478,AI419:AT478,TRUE,TRUE),3,1),"")</f>
        <v/>
      </c>
      <c r="BR478" s="9">
        <f>IF(AND((ROW()-6)&lt;=$Q$3,ISNUMBER(BC477)),BC477/$Q$4+BD477*AI478+BE477*AJ478+BF477*AK478+BG477*AL478+BH477*AM478+BI477*AN478+BJ477*AO478+BK477*AP478+BL477*AQ478+BM477*AR478+BN477*AS478+BO477*AT478,"")</f>
        <v/>
      </c>
      <c r="BS478">
        <f>IF(ISNUMBER(BR478),AVERAGE(AH418:AH477),"")</f>
        <v/>
      </c>
      <c r="BT478">
        <f>IF(ISNUMBER(BR478),(AH478-BR478)^2,"")</f>
        <v/>
      </c>
      <c r="BU478">
        <f>IF(ISNUMBER(BR478),AH478^2,"")</f>
        <v/>
      </c>
      <c r="BV478">
        <f>IF(ISNUMBER(BR478),(AH478-BS478)^2,"")</f>
        <v/>
      </c>
    </row>
    <row r="479">
      <c r="O479">
        <f>IF($R479="","",CHOOSE($Q$2,YEAR(R479)*12+MONTH(R479),INT((R479-2)/7),YEAR(R479)*4+ROUNDUP(MONTH(R479)/3)))</f>
        <v/>
      </c>
      <c r="P479">
        <f>IF($R479="","",IF($R480="",1,IF(O479&lt;&gt;O480,1,0)))</f>
        <v/>
      </c>
      <c r="Q479">
        <f>IF(P479=1,SUM($P$7:P479),"")</f>
        <v/>
      </c>
      <c r="R479">
        <f>IF($A479="","",IF(ISNUMBER($A479),$A479,IFERROR(DATEVALUE($A479),NA())))</f>
        <v/>
      </c>
      <c r="S479" s="7">
        <f>IFERROR(INDEX($R$7:$R$60000,MATCH(ROW()-6,$Q$7:$Q$60000,0)),"")</f>
        <v/>
      </c>
      <c r="T479">
        <f>IFERROR(INDEX($B$7:$B$60000,MATCH(ROW()-6,$Q$7:$Q$60000,0)),"")</f>
        <v/>
      </c>
      <c r="U479">
        <f>IFERROR(INDEX($C$7:$C$60000,MATCH(ROW()-6,$Q$7:$Q$60000,0)),"")</f>
        <v/>
      </c>
      <c r="V479">
        <f>IFERROR(INDEX($D$7:$D$60000,MATCH(ROW()-6,$Q$7:$Q$60000,0)),"")</f>
        <v/>
      </c>
      <c r="W479">
        <f>IFERROR(INDEX($E$7:$E$60000,MATCH(ROW()-6,$Q$7:$Q$60000,0)),"")</f>
        <v/>
      </c>
      <c r="X479">
        <f>IFERROR(INDEX($F$7:$F$60000,MATCH(ROW()-6,$Q$7:$Q$60000,0)),"")</f>
        <v/>
      </c>
      <c r="Y479">
        <f>IFERROR(INDEX($G$7:$G$60000,MATCH(ROW()-6,$Q$7:$Q$60000,0)),"")</f>
        <v/>
      </c>
      <c r="Z479">
        <f>IFERROR(INDEX($H$7:$H$60000,MATCH(ROW()-6,$Q$7:$Q$60000,0)),"")</f>
        <v/>
      </c>
      <c r="AA479">
        <f>IFERROR(INDEX($I$7:$I$60000,MATCH(ROW()-6,$Q$7:$Q$60000,0)),"")</f>
        <v/>
      </c>
      <c r="AB479">
        <f>IFERROR(INDEX($J$7:$J$60000,MATCH(ROW()-6,$Q$7:$Q$60000,0)),"")</f>
        <v/>
      </c>
      <c r="AC479">
        <f>IFERROR(INDEX($K$7:$K$60000,MATCH(ROW()-6,$Q$7:$Q$60000,0)),"")</f>
        <v/>
      </c>
      <c r="AD479">
        <f>IFERROR(INDEX($L$7:$L$60000,MATCH(ROW()-6,$Q$7:$Q$60000,0)),"")</f>
        <v/>
      </c>
      <c r="AE479">
        <f>IFERROR(INDEX($M$7:$M$60000,MATCH(ROW()-6,$Q$7:$Q$60000,0)),"")</f>
        <v/>
      </c>
      <c r="AF479">
        <f>IFERROR(INDEX($N$7:$N$60000,MATCH(ROW()-6,$Q$7:$Q$60000,0)),"")</f>
        <v/>
      </c>
      <c r="AH479" s="9">
        <f>IF(OR($S479="",$S478=""),"",LN($T479/$T478))</f>
        <v/>
      </c>
      <c r="AI479" s="9">
        <f>IF(OR($S479="",$S478=""),"",$C$2*LN(U479/U478))</f>
        <v/>
      </c>
      <c r="AJ479" s="9">
        <f>IF(OR($S479="",$S478=""),"",$D$2*(V479-V478))</f>
        <v/>
      </c>
      <c r="AK479" s="9">
        <f>IF(OR($S479="",$S478=""),"",$E$2*(W479-W478))</f>
        <v/>
      </c>
      <c r="AL479" s="9">
        <f>IF(OR($S479="",$S478=""),"",$F$2*LN(X479/X478))</f>
        <v/>
      </c>
      <c r="AM479" s="9">
        <f>IF(OR($S479="",$S478=""),"",$G$2*(Y479-Y478))</f>
        <v/>
      </c>
      <c r="AN479" s="9">
        <f>IF(OR($S479="",$S478=""),"",$H$2*LN(Z479/Z478))</f>
        <v/>
      </c>
      <c r="AO479" s="9">
        <f>IF(OR($S479="",$S478=""),"",$I$2*(AA479-AA478))</f>
        <v/>
      </c>
      <c r="AP479" s="9">
        <f>IF(OR($S479="",$S478=""),"",$J$2*LN(AB479/AB478))</f>
        <v/>
      </c>
      <c r="AQ479" s="9">
        <f>IF(OR($S479="",$S478=""),"",$K$2*(AC479-AC478))</f>
        <v/>
      </c>
      <c r="AR479" s="9">
        <f>IF(OR($S479="",$S478=""),"",$L$2*LN(AD479/AD478))</f>
        <v/>
      </c>
      <c r="AS479" s="9">
        <f>IF(OR($S479="",$S478=""),"",$M$2*LN(AE479/AE478))</f>
        <v/>
      </c>
      <c r="AT479" s="9">
        <f>IF(OR($S479="",$S478=""),"",$N$2*LN(AF479/AF478))</f>
        <v/>
      </c>
      <c r="AV479" s="9">
        <f>IF($AH479="","",$AY$16+$AY$4*AI479+$AY$5*AJ479+$AY$6*AK479+$AY$7*AL479+$AY$8*AM479+$AY$9*AN479+$AY$10*AO479+$AY$11*AP479+$AY$12*AQ479+$AY$13*AR479+$AY$14*AS479+$AY$15*AT479)</f>
        <v/>
      </c>
      <c r="BC479" s="10">
        <f>IF((ROW()-6)&lt;=$Q$3,INDEX(LINEST(AH420:AH479,AI420:AT479,TRUE,TRUE),1,13)*$Q$4,"")</f>
        <v/>
      </c>
      <c r="BD479" s="9">
        <f>IF((ROW()-6)&lt;=$Q$3,INDEX(LINEST(AH420:AH479,AI420:AT479,TRUE,TRUE),1,12),"")</f>
        <v/>
      </c>
      <c r="BE479" s="9">
        <f>IF((ROW()-6)&lt;=$Q$3,INDEX(LINEST(AH420:AH479,AI420:AT479,TRUE,TRUE),1,11),"")</f>
        <v/>
      </c>
      <c r="BF479" s="9">
        <f>IF((ROW()-6)&lt;=$Q$3,INDEX(LINEST(AH420:AH479,AI420:AT479,TRUE,TRUE),1,10),"")</f>
        <v/>
      </c>
      <c r="BG479" s="9">
        <f>IF((ROW()-6)&lt;=$Q$3,INDEX(LINEST(AH420:AH479,AI420:AT479,TRUE,TRUE),1,9),"")</f>
        <v/>
      </c>
      <c r="BH479" s="9">
        <f>IF((ROW()-6)&lt;=$Q$3,INDEX(LINEST(AH420:AH479,AI420:AT479,TRUE,TRUE),1,8),"")</f>
        <v/>
      </c>
      <c r="BI479" s="9">
        <f>IF((ROW()-6)&lt;=$Q$3,INDEX(LINEST(AH420:AH479,AI420:AT479,TRUE,TRUE),1,7),"")</f>
        <v/>
      </c>
      <c r="BJ479" s="9">
        <f>IF((ROW()-6)&lt;=$Q$3,INDEX(LINEST(AH420:AH479,AI420:AT479,TRUE,TRUE),1,6),"")</f>
        <v/>
      </c>
      <c r="BK479" s="9">
        <f>IF((ROW()-6)&lt;=$Q$3,INDEX(LINEST(AH420:AH479,AI420:AT479,TRUE,TRUE),1,5),"")</f>
        <v/>
      </c>
      <c r="BL479" s="9">
        <f>IF((ROW()-6)&lt;=$Q$3,INDEX(LINEST(AH420:AH479,AI420:AT479,TRUE,TRUE),1,4),"")</f>
        <v/>
      </c>
      <c r="BM479" s="9">
        <f>IF((ROW()-6)&lt;=$Q$3,INDEX(LINEST(AH420:AH479,AI420:AT479,TRUE,TRUE),1,3),"")</f>
        <v/>
      </c>
      <c r="BN479" s="9">
        <f>IF((ROW()-6)&lt;=$Q$3,INDEX(LINEST(AH420:AH479,AI420:AT479,TRUE,TRUE),1,2),"")</f>
        <v/>
      </c>
      <c r="BO479" s="9">
        <f>IF((ROW()-6)&lt;=$Q$3,INDEX(LINEST(AH420:AH479,AI420:AT479,TRUE,TRUE),1,1),"")</f>
        <v/>
      </c>
      <c r="BP479" s="10">
        <f>IF((ROW()-6)&lt;=$Q$3,INDEX(LINEST(AH420:AH479,AI420:AT479,TRUE,TRUE),3,1),"")</f>
        <v/>
      </c>
      <c r="BR479" s="9">
        <f>IF(AND((ROW()-6)&lt;=$Q$3,ISNUMBER(BC478)),BC478/$Q$4+BD478*AI479+BE478*AJ479+BF478*AK479+BG478*AL479+BH478*AM479+BI478*AN479+BJ478*AO479+BK478*AP479+BL478*AQ479+BM478*AR479+BN478*AS479+BO478*AT479,"")</f>
        <v/>
      </c>
      <c r="BS479">
        <f>IF(ISNUMBER(BR479),AVERAGE(AH419:AH478),"")</f>
        <v/>
      </c>
      <c r="BT479">
        <f>IF(ISNUMBER(BR479),(AH479-BR479)^2,"")</f>
        <v/>
      </c>
      <c r="BU479">
        <f>IF(ISNUMBER(BR479),AH479^2,"")</f>
        <v/>
      </c>
      <c r="BV479">
        <f>IF(ISNUMBER(BR479),(AH479-BS479)^2,"")</f>
        <v/>
      </c>
    </row>
    <row r="480">
      <c r="O480">
        <f>IF($R480="","",CHOOSE($Q$2,YEAR(R480)*12+MONTH(R480),INT((R480-2)/7),YEAR(R480)*4+ROUNDUP(MONTH(R480)/3)))</f>
        <v/>
      </c>
      <c r="P480">
        <f>IF($R480="","",IF($R481="",1,IF(O480&lt;&gt;O481,1,0)))</f>
        <v/>
      </c>
      <c r="Q480">
        <f>IF(P480=1,SUM($P$7:P480),"")</f>
        <v/>
      </c>
      <c r="R480">
        <f>IF($A480="","",IF(ISNUMBER($A480),$A480,IFERROR(DATEVALUE($A480),NA())))</f>
        <v/>
      </c>
      <c r="S480" s="7">
        <f>IFERROR(INDEX($R$7:$R$60000,MATCH(ROW()-6,$Q$7:$Q$60000,0)),"")</f>
        <v/>
      </c>
      <c r="T480">
        <f>IFERROR(INDEX($B$7:$B$60000,MATCH(ROW()-6,$Q$7:$Q$60000,0)),"")</f>
        <v/>
      </c>
      <c r="U480">
        <f>IFERROR(INDEX($C$7:$C$60000,MATCH(ROW()-6,$Q$7:$Q$60000,0)),"")</f>
        <v/>
      </c>
      <c r="V480">
        <f>IFERROR(INDEX($D$7:$D$60000,MATCH(ROW()-6,$Q$7:$Q$60000,0)),"")</f>
        <v/>
      </c>
      <c r="W480">
        <f>IFERROR(INDEX($E$7:$E$60000,MATCH(ROW()-6,$Q$7:$Q$60000,0)),"")</f>
        <v/>
      </c>
      <c r="X480">
        <f>IFERROR(INDEX($F$7:$F$60000,MATCH(ROW()-6,$Q$7:$Q$60000,0)),"")</f>
        <v/>
      </c>
      <c r="Y480">
        <f>IFERROR(INDEX($G$7:$G$60000,MATCH(ROW()-6,$Q$7:$Q$60000,0)),"")</f>
        <v/>
      </c>
      <c r="Z480">
        <f>IFERROR(INDEX($H$7:$H$60000,MATCH(ROW()-6,$Q$7:$Q$60000,0)),"")</f>
        <v/>
      </c>
      <c r="AA480">
        <f>IFERROR(INDEX($I$7:$I$60000,MATCH(ROW()-6,$Q$7:$Q$60000,0)),"")</f>
        <v/>
      </c>
      <c r="AB480">
        <f>IFERROR(INDEX($J$7:$J$60000,MATCH(ROW()-6,$Q$7:$Q$60000,0)),"")</f>
        <v/>
      </c>
      <c r="AC480">
        <f>IFERROR(INDEX($K$7:$K$60000,MATCH(ROW()-6,$Q$7:$Q$60000,0)),"")</f>
        <v/>
      </c>
      <c r="AD480">
        <f>IFERROR(INDEX($L$7:$L$60000,MATCH(ROW()-6,$Q$7:$Q$60000,0)),"")</f>
        <v/>
      </c>
      <c r="AE480">
        <f>IFERROR(INDEX($M$7:$M$60000,MATCH(ROW()-6,$Q$7:$Q$60000,0)),"")</f>
        <v/>
      </c>
      <c r="AF480">
        <f>IFERROR(INDEX($N$7:$N$60000,MATCH(ROW()-6,$Q$7:$Q$60000,0)),"")</f>
        <v/>
      </c>
      <c r="AH480" s="9">
        <f>IF(OR($S480="",$S479=""),"",LN($T480/$T479))</f>
        <v/>
      </c>
      <c r="AI480" s="9">
        <f>IF(OR($S480="",$S479=""),"",$C$2*LN(U480/U479))</f>
        <v/>
      </c>
      <c r="AJ480" s="9">
        <f>IF(OR($S480="",$S479=""),"",$D$2*(V480-V479))</f>
        <v/>
      </c>
      <c r="AK480" s="9">
        <f>IF(OR($S480="",$S479=""),"",$E$2*(W480-W479))</f>
        <v/>
      </c>
      <c r="AL480" s="9">
        <f>IF(OR($S480="",$S479=""),"",$F$2*LN(X480/X479))</f>
        <v/>
      </c>
      <c r="AM480" s="9">
        <f>IF(OR($S480="",$S479=""),"",$G$2*(Y480-Y479))</f>
        <v/>
      </c>
      <c r="AN480" s="9">
        <f>IF(OR($S480="",$S479=""),"",$H$2*LN(Z480/Z479))</f>
        <v/>
      </c>
      <c r="AO480" s="9">
        <f>IF(OR($S480="",$S479=""),"",$I$2*(AA480-AA479))</f>
        <v/>
      </c>
      <c r="AP480" s="9">
        <f>IF(OR($S480="",$S479=""),"",$J$2*LN(AB480/AB479))</f>
        <v/>
      </c>
      <c r="AQ480" s="9">
        <f>IF(OR($S480="",$S479=""),"",$K$2*(AC480-AC479))</f>
        <v/>
      </c>
      <c r="AR480" s="9">
        <f>IF(OR($S480="",$S479=""),"",$L$2*LN(AD480/AD479))</f>
        <v/>
      </c>
      <c r="AS480" s="9">
        <f>IF(OR($S480="",$S479=""),"",$M$2*LN(AE480/AE479))</f>
        <v/>
      </c>
      <c r="AT480" s="9">
        <f>IF(OR($S480="",$S479=""),"",$N$2*LN(AF480/AF479))</f>
        <v/>
      </c>
      <c r="AV480" s="9">
        <f>IF($AH480="","",$AY$16+$AY$4*AI480+$AY$5*AJ480+$AY$6*AK480+$AY$7*AL480+$AY$8*AM480+$AY$9*AN480+$AY$10*AO480+$AY$11*AP480+$AY$12*AQ480+$AY$13*AR480+$AY$14*AS480+$AY$15*AT480)</f>
        <v/>
      </c>
      <c r="BC480" s="10">
        <f>IF((ROW()-6)&lt;=$Q$3,INDEX(LINEST(AH421:AH480,AI421:AT480,TRUE,TRUE),1,13)*$Q$4,"")</f>
        <v/>
      </c>
      <c r="BD480" s="9">
        <f>IF((ROW()-6)&lt;=$Q$3,INDEX(LINEST(AH421:AH480,AI421:AT480,TRUE,TRUE),1,12),"")</f>
        <v/>
      </c>
      <c r="BE480" s="9">
        <f>IF((ROW()-6)&lt;=$Q$3,INDEX(LINEST(AH421:AH480,AI421:AT480,TRUE,TRUE),1,11),"")</f>
        <v/>
      </c>
      <c r="BF480" s="9">
        <f>IF((ROW()-6)&lt;=$Q$3,INDEX(LINEST(AH421:AH480,AI421:AT480,TRUE,TRUE),1,10),"")</f>
        <v/>
      </c>
      <c r="BG480" s="9">
        <f>IF((ROW()-6)&lt;=$Q$3,INDEX(LINEST(AH421:AH480,AI421:AT480,TRUE,TRUE),1,9),"")</f>
        <v/>
      </c>
      <c r="BH480" s="9">
        <f>IF((ROW()-6)&lt;=$Q$3,INDEX(LINEST(AH421:AH480,AI421:AT480,TRUE,TRUE),1,8),"")</f>
        <v/>
      </c>
      <c r="BI480" s="9">
        <f>IF((ROW()-6)&lt;=$Q$3,INDEX(LINEST(AH421:AH480,AI421:AT480,TRUE,TRUE),1,7),"")</f>
        <v/>
      </c>
      <c r="BJ480" s="9">
        <f>IF((ROW()-6)&lt;=$Q$3,INDEX(LINEST(AH421:AH480,AI421:AT480,TRUE,TRUE),1,6),"")</f>
        <v/>
      </c>
      <c r="BK480" s="9">
        <f>IF((ROW()-6)&lt;=$Q$3,INDEX(LINEST(AH421:AH480,AI421:AT480,TRUE,TRUE),1,5),"")</f>
        <v/>
      </c>
      <c r="BL480" s="9">
        <f>IF((ROW()-6)&lt;=$Q$3,INDEX(LINEST(AH421:AH480,AI421:AT480,TRUE,TRUE),1,4),"")</f>
        <v/>
      </c>
      <c r="BM480" s="9">
        <f>IF((ROW()-6)&lt;=$Q$3,INDEX(LINEST(AH421:AH480,AI421:AT480,TRUE,TRUE),1,3),"")</f>
        <v/>
      </c>
      <c r="BN480" s="9">
        <f>IF((ROW()-6)&lt;=$Q$3,INDEX(LINEST(AH421:AH480,AI421:AT480,TRUE,TRUE),1,2),"")</f>
        <v/>
      </c>
      <c r="BO480" s="9">
        <f>IF((ROW()-6)&lt;=$Q$3,INDEX(LINEST(AH421:AH480,AI421:AT480,TRUE,TRUE),1,1),"")</f>
        <v/>
      </c>
      <c r="BP480" s="10">
        <f>IF((ROW()-6)&lt;=$Q$3,INDEX(LINEST(AH421:AH480,AI421:AT480,TRUE,TRUE),3,1),"")</f>
        <v/>
      </c>
      <c r="BR480" s="9">
        <f>IF(AND((ROW()-6)&lt;=$Q$3,ISNUMBER(BC479)),BC479/$Q$4+BD479*AI480+BE479*AJ480+BF479*AK480+BG479*AL480+BH479*AM480+BI479*AN480+BJ479*AO480+BK479*AP480+BL479*AQ480+BM479*AR480+BN479*AS480+BO479*AT480,"")</f>
        <v/>
      </c>
      <c r="BS480">
        <f>IF(ISNUMBER(BR480),AVERAGE(AH420:AH479),"")</f>
        <v/>
      </c>
      <c r="BT480">
        <f>IF(ISNUMBER(BR480),(AH480-BR480)^2,"")</f>
        <v/>
      </c>
      <c r="BU480">
        <f>IF(ISNUMBER(BR480),AH480^2,"")</f>
        <v/>
      </c>
      <c r="BV480">
        <f>IF(ISNUMBER(BR480),(AH480-BS480)^2,"")</f>
        <v/>
      </c>
    </row>
    <row r="481">
      <c r="O481">
        <f>IF($R481="","",CHOOSE($Q$2,YEAR(R481)*12+MONTH(R481),INT((R481-2)/7),YEAR(R481)*4+ROUNDUP(MONTH(R481)/3)))</f>
        <v/>
      </c>
      <c r="P481">
        <f>IF($R481="","",IF($R482="",1,IF(O481&lt;&gt;O482,1,0)))</f>
        <v/>
      </c>
      <c r="Q481">
        <f>IF(P481=1,SUM($P$7:P481),"")</f>
        <v/>
      </c>
      <c r="R481">
        <f>IF($A481="","",IF(ISNUMBER($A481),$A481,IFERROR(DATEVALUE($A481),NA())))</f>
        <v/>
      </c>
      <c r="S481" s="7">
        <f>IFERROR(INDEX($R$7:$R$60000,MATCH(ROW()-6,$Q$7:$Q$60000,0)),"")</f>
        <v/>
      </c>
      <c r="T481">
        <f>IFERROR(INDEX($B$7:$B$60000,MATCH(ROW()-6,$Q$7:$Q$60000,0)),"")</f>
        <v/>
      </c>
      <c r="U481">
        <f>IFERROR(INDEX($C$7:$C$60000,MATCH(ROW()-6,$Q$7:$Q$60000,0)),"")</f>
        <v/>
      </c>
      <c r="V481">
        <f>IFERROR(INDEX($D$7:$D$60000,MATCH(ROW()-6,$Q$7:$Q$60000,0)),"")</f>
        <v/>
      </c>
      <c r="W481">
        <f>IFERROR(INDEX($E$7:$E$60000,MATCH(ROW()-6,$Q$7:$Q$60000,0)),"")</f>
        <v/>
      </c>
      <c r="X481">
        <f>IFERROR(INDEX($F$7:$F$60000,MATCH(ROW()-6,$Q$7:$Q$60000,0)),"")</f>
        <v/>
      </c>
      <c r="Y481">
        <f>IFERROR(INDEX($G$7:$G$60000,MATCH(ROW()-6,$Q$7:$Q$60000,0)),"")</f>
        <v/>
      </c>
      <c r="Z481">
        <f>IFERROR(INDEX($H$7:$H$60000,MATCH(ROW()-6,$Q$7:$Q$60000,0)),"")</f>
        <v/>
      </c>
      <c r="AA481">
        <f>IFERROR(INDEX($I$7:$I$60000,MATCH(ROW()-6,$Q$7:$Q$60000,0)),"")</f>
        <v/>
      </c>
      <c r="AB481">
        <f>IFERROR(INDEX($J$7:$J$60000,MATCH(ROW()-6,$Q$7:$Q$60000,0)),"")</f>
        <v/>
      </c>
      <c r="AC481">
        <f>IFERROR(INDEX($K$7:$K$60000,MATCH(ROW()-6,$Q$7:$Q$60000,0)),"")</f>
        <v/>
      </c>
      <c r="AD481">
        <f>IFERROR(INDEX($L$7:$L$60000,MATCH(ROW()-6,$Q$7:$Q$60000,0)),"")</f>
        <v/>
      </c>
      <c r="AE481">
        <f>IFERROR(INDEX($M$7:$M$60000,MATCH(ROW()-6,$Q$7:$Q$60000,0)),"")</f>
        <v/>
      </c>
      <c r="AF481">
        <f>IFERROR(INDEX($N$7:$N$60000,MATCH(ROW()-6,$Q$7:$Q$60000,0)),"")</f>
        <v/>
      </c>
      <c r="AH481" s="9">
        <f>IF(OR($S481="",$S480=""),"",LN($T481/$T480))</f>
        <v/>
      </c>
      <c r="AI481" s="9">
        <f>IF(OR($S481="",$S480=""),"",$C$2*LN(U481/U480))</f>
        <v/>
      </c>
      <c r="AJ481" s="9">
        <f>IF(OR($S481="",$S480=""),"",$D$2*(V481-V480))</f>
        <v/>
      </c>
      <c r="AK481" s="9">
        <f>IF(OR($S481="",$S480=""),"",$E$2*(W481-W480))</f>
        <v/>
      </c>
      <c r="AL481" s="9">
        <f>IF(OR($S481="",$S480=""),"",$F$2*LN(X481/X480))</f>
        <v/>
      </c>
      <c r="AM481" s="9">
        <f>IF(OR($S481="",$S480=""),"",$G$2*(Y481-Y480))</f>
        <v/>
      </c>
      <c r="AN481" s="9">
        <f>IF(OR($S481="",$S480=""),"",$H$2*LN(Z481/Z480))</f>
        <v/>
      </c>
      <c r="AO481" s="9">
        <f>IF(OR($S481="",$S480=""),"",$I$2*(AA481-AA480))</f>
        <v/>
      </c>
      <c r="AP481" s="9">
        <f>IF(OR($S481="",$S480=""),"",$J$2*LN(AB481/AB480))</f>
        <v/>
      </c>
      <c r="AQ481" s="9">
        <f>IF(OR($S481="",$S480=""),"",$K$2*(AC481-AC480))</f>
        <v/>
      </c>
      <c r="AR481" s="9">
        <f>IF(OR($S481="",$S480=""),"",$L$2*LN(AD481/AD480))</f>
        <v/>
      </c>
      <c r="AS481" s="9">
        <f>IF(OR($S481="",$S480=""),"",$M$2*LN(AE481/AE480))</f>
        <v/>
      </c>
      <c r="AT481" s="9">
        <f>IF(OR($S481="",$S480=""),"",$N$2*LN(AF481/AF480))</f>
        <v/>
      </c>
      <c r="AV481" s="9">
        <f>IF($AH481="","",$AY$16+$AY$4*AI481+$AY$5*AJ481+$AY$6*AK481+$AY$7*AL481+$AY$8*AM481+$AY$9*AN481+$AY$10*AO481+$AY$11*AP481+$AY$12*AQ481+$AY$13*AR481+$AY$14*AS481+$AY$15*AT481)</f>
        <v/>
      </c>
      <c r="BC481" s="10">
        <f>IF((ROW()-6)&lt;=$Q$3,INDEX(LINEST(AH422:AH481,AI422:AT481,TRUE,TRUE),1,13)*$Q$4,"")</f>
        <v/>
      </c>
      <c r="BD481" s="9">
        <f>IF((ROW()-6)&lt;=$Q$3,INDEX(LINEST(AH422:AH481,AI422:AT481,TRUE,TRUE),1,12),"")</f>
        <v/>
      </c>
      <c r="BE481" s="9">
        <f>IF((ROW()-6)&lt;=$Q$3,INDEX(LINEST(AH422:AH481,AI422:AT481,TRUE,TRUE),1,11),"")</f>
        <v/>
      </c>
      <c r="BF481" s="9">
        <f>IF((ROW()-6)&lt;=$Q$3,INDEX(LINEST(AH422:AH481,AI422:AT481,TRUE,TRUE),1,10),"")</f>
        <v/>
      </c>
      <c r="BG481" s="9">
        <f>IF((ROW()-6)&lt;=$Q$3,INDEX(LINEST(AH422:AH481,AI422:AT481,TRUE,TRUE),1,9),"")</f>
        <v/>
      </c>
      <c r="BH481" s="9">
        <f>IF((ROW()-6)&lt;=$Q$3,INDEX(LINEST(AH422:AH481,AI422:AT481,TRUE,TRUE),1,8),"")</f>
        <v/>
      </c>
      <c r="BI481" s="9">
        <f>IF((ROW()-6)&lt;=$Q$3,INDEX(LINEST(AH422:AH481,AI422:AT481,TRUE,TRUE),1,7),"")</f>
        <v/>
      </c>
      <c r="BJ481" s="9">
        <f>IF((ROW()-6)&lt;=$Q$3,INDEX(LINEST(AH422:AH481,AI422:AT481,TRUE,TRUE),1,6),"")</f>
        <v/>
      </c>
      <c r="BK481" s="9">
        <f>IF((ROW()-6)&lt;=$Q$3,INDEX(LINEST(AH422:AH481,AI422:AT481,TRUE,TRUE),1,5),"")</f>
        <v/>
      </c>
      <c r="BL481" s="9">
        <f>IF((ROW()-6)&lt;=$Q$3,INDEX(LINEST(AH422:AH481,AI422:AT481,TRUE,TRUE),1,4),"")</f>
        <v/>
      </c>
      <c r="BM481" s="9">
        <f>IF((ROW()-6)&lt;=$Q$3,INDEX(LINEST(AH422:AH481,AI422:AT481,TRUE,TRUE),1,3),"")</f>
        <v/>
      </c>
      <c r="BN481" s="9">
        <f>IF((ROW()-6)&lt;=$Q$3,INDEX(LINEST(AH422:AH481,AI422:AT481,TRUE,TRUE),1,2),"")</f>
        <v/>
      </c>
      <c r="BO481" s="9">
        <f>IF((ROW()-6)&lt;=$Q$3,INDEX(LINEST(AH422:AH481,AI422:AT481,TRUE,TRUE),1,1),"")</f>
        <v/>
      </c>
      <c r="BP481" s="10">
        <f>IF((ROW()-6)&lt;=$Q$3,INDEX(LINEST(AH422:AH481,AI422:AT481,TRUE,TRUE),3,1),"")</f>
        <v/>
      </c>
      <c r="BR481" s="9">
        <f>IF(AND((ROW()-6)&lt;=$Q$3,ISNUMBER(BC480)),BC480/$Q$4+BD480*AI481+BE480*AJ481+BF480*AK481+BG480*AL481+BH480*AM481+BI480*AN481+BJ480*AO481+BK480*AP481+BL480*AQ481+BM480*AR481+BN480*AS481+BO480*AT481,"")</f>
        <v/>
      </c>
      <c r="BS481">
        <f>IF(ISNUMBER(BR481),AVERAGE(AH421:AH480),"")</f>
        <v/>
      </c>
      <c r="BT481">
        <f>IF(ISNUMBER(BR481),(AH481-BR481)^2,"")</f>
        <v/>
      </c>
      <c r="BU481">
        <f>IF(ISNUMBER(BR481),AH481^2,"")</f>
        <v/>
      </c>
      <c r="BV481">
        <f>IF(ISNUMBER(BR481),(AH481-BS481)^2,"")</f>
        <v/>
      </c>
    </row>
    <row r="482">
      <c r="O482">
        <f>IF($R482="","",CHOOSE($Q$2,YEAR(R482)*12+MONTH(R482),INT((R482-2)/7),YEAR(R482)*4+ROUNDUP(MONTH(R482)/3)))</f>
        <v/>
      </c>
      <c r="P482">
        <f>IF($R482="","",IF($R483="",1,IF(O482&lt;&gt;O483,1,0)))</f>
        <v/>
      </c>
      <c r="Q482">
        <f>IF(P482=1,SUM($P$7:P482),"")</f>
        <v/>
      </c>
      <c r="R482">
        <f>IF($A482="","",IF(ISNUMBER($A482),$A482,IFERROR(DATEVALUE($A482),NA())))</f>
        <v/>
      </c>
      <c r="S482" s="7">
        <f>IFERROR(INDEX($R$7:$R$60000,MATCH(ROW()-6,$Q$7:$Q$60000,0)),"")</f>
        <v/>
      </c>
      <c r="T482">
        <f>IFERROR(INDEX($B$7:$B$60000,MATCH(ROW()-6,$Q$7:$Q$60000,0)),"")</f>
        <v/>
      </c>
      <c r="U482">
        <f>IFERROR(INDEX($C$7:$C$60000,MATCH(ROW()-6,$Q$7:$Q$60000,0)),"")</f>
        <v/>
      </c>
      <c r="V482">
        <f>IFERROR(INDEX($D$7:$D$60000,MATCH(ROW()-6,$Q$7:$Q$60000,0)),"")</f>
        <v/>
      </c>
      <c r="W482">
        <f>IFERROR(INDEX($E$7:$E$60000,MATCH(ROW()-6,$Q$7:$Q$60000,0)),"")</f>
        <v/>
      </c>
      <c r="X482">
        <f>IFERROR(INDEX($F$7:$F$60000,MATCH(ROW()-6,$Q$7:$Q$60000,0)),"")</f>
        <v/>
      </c>
      <c r="Y482">
        <f>IFERROR(INDEX($G$7:$G$60000,MATCH(ROW()-6,$Q$7:$Q$60000,0)),"")</f>
        <v/>
      </c>
      <c r="Z482">
        <f>IFERROR(INDEX($H$7:$H$60000,MATCH(ROW()-6,$Q$7:$Q$60000,0)),"")</f>
        <v/>
      </c>
      <c r="AA482">
        <f>IFERROR(INDEX($I$7:$I$60000,MATCH(ROW()-6,$Q$7:$Q$60000,0)),"")</f>
        <v/>
      </c>
      <c r="AB482">
        <f>IFERROR(INDEX($J$7:$J$60000,MATCH(ROW()-6,$Q$7:$Q$60000,0)),"")</f>
        <v/>
      </c>
      <c r="AC482">
        <f>IFERROR(INDEX($K$7:$K$60000,MATCH(ROW()-6,$Q$7:$Q$60000,0)),"")</f>
        <v/>
      </c>
      <c r="AD482">
        <f>IFERROR(INDEX($L$7:$L$60000,MATCH(ROW()-6,$Q$7:$Q$60000,0)),"")</f>
        <v/>
      </c>
      <c r="AE482">
        <f>IFERROR(INDEX($M$7:$M$60000,MATCH(ROW()-6,$Q$7:$Q$60000,0)),"")</f>
        <v/>
      </c>
      <c r="AF482">
        <f>IFERROR(INDEX($N$7:$N$60000,MATCH(ROW()-6,$Q$7:$Q$60000,0)),"")</f>
        <v/>
      </c>
      <c r="AH482" s="9">
        <f>IF(OR($S482="",$S481=""),"",LN($T482/$T481))</f>
        <v/>
      </c>
      <c r="AI482" s="9">
        <f>IF(OR($S482="",$S481=""),"",$C$2*LN(U482/U481))</f>
        <v/>
      </c>
      <c r="AJ482" s="9">
        <f>IF(OR($S482="",$S481=""),"",$D$2*(V482-V481))</f>
        <v/>
      </c>
      <c r="AK482" s="9">
        <f>IF(OR($S482="",$S481=""),"",$E$2*(W482-W481))</f>
        <v/>
      </c>
      <c r="AL482" s="9">
        <f>IF(OR($S482="",$S481=""),"",$F$2*LN(X482/X481))</f>
        <v/>
      </c>
      <c r="AM482" s="9">
        <f>IF(OR($S482="",$S481=""),"",$G$2*(Y482-Y481))</f>
        <v/>
      </c>
      <c r="AN482" s="9">
        <f>IF(OR($S482="",$S481=""),"",$H$2*LN(Z482/Z481))</f>
        <v/>
      </c>
      <c r="AO482" s="9">
        <f>IF(OR($S482="",$S481=""),"",$I$2*(AA482-AA481))</f>
        <v/>
      </c>
      <c r="AP482" s="9">
        <f>IF(OR($S482="",$S481=""),"",$J$2*LN(AB482/AB481))</f>
        <v/>
      </c>
      <c r="AQ482" s="9">
        <f>IF(OR($S482="",$S481=""),"",$K$2*(AC482-AC481))</f>
        <v/>
      </c>
      <c r="AR482" s="9">
        <f>IF(OR($S482="",$S481=""),"",$L$2*LN(AD482/AD481))</f>
        <v/>
      </c>
      <c r="AS482" s="9">
        <f>IF(OR($S482="",$S481=""),"",$M$2*LN(AE482/AE481))</f>
        <v/>
      </c>
      <c r="AT482" s="9">
        <f>IF(OR($S482="",$S481=""),"",$N$2*LN(AF482/AF481))</f>
        <v/>
      </c>
      <c r="AV482" s="9">
        <f>IF($AH482="","",$AY$16+$AY$4*AI482+$AY$5*AJ482+$AY$6*AK482+$AY$7*AL482+$AY$8*AM482+$AY$9*AN482+$AY$10*AO482+$AY$11*AP482+$AY$12*AQ482+$AY$13*AR482+$AY$14*AS482+$AY$15*AT482)</f>
        <v/>
      </c>
      <c r="BC482" s="10">
        <f>IF((ROW()-6)&lt;=$Q$3,INDEX(LINEST(AH423:AH482,AI423:AT482,TRUE,TRUE),1,13)*$Q$4,"")</f>
        <v/>
      </c>
      <c r="BD482" s="9">
        <f>IF((ROW()-6)&lt;=$Q$3,INDEX(LINEST(AH423:AH482,AI423:AT482,TRUE,TRUE),1,12),"")</f>
        <v/>
      </c>
      <c r="BE482" s="9">
        <f>IF((ROW()-6)&lt;=$Q$3,INDEX(LINEST(AH423:AH482,AI423:AT482,TRUE,TRUE),1,11),"")</f>
        <v/>
      </c>
      <c r="BF482" s="9">
        <f>IF((ROW()-6)&lt;=$Q$3,INDEX(LINEST(AH423:AH482,AI423:AT482,TRUE,TRUE),1,10),"")</f>
        <v/>
      </c>
      <c r="BG482" s="9">
        <f>IF((ROW()-6)&lt;=$Q$3,INDEX(LINEST(AH423:AH482,AI423:AT482,TRUE,TRUE),1,9),"")</f>
        <v/>
      </c>
      <c r="BH482" s="9">
        <f>IF((ROW()-6)&lt;=$Q$3,INDEX(LINEST(AH423:AH482,AI423:AT482,TRUE,TRUE),1,8),"")</f>
        <v/>
      </c>
      <c r="BI482" s="9">
        <f>IF((ROW()-6)&lt;=$Q$3,INDEX(LINEST(AH423:AH482,AI423:AT482,TRUE,TRUE),1,7),"")</f>
        <v/>
      </c>
      <c r="BJ482" s="9">
        <f>IF((ROW()-6)&lt;=$Q$3,INDEX(LINEST(AH423:AH482,AI423:AT482,TRUE,TRUE),1,6),"")</f>
        <v/>
      </c>
      <c r="BK482" s="9">
        <f>IF((ROW()-6)&lt;=$Q$3,INDEX(LINEST(AH423:AH482,AI423:AT482,TRUE,TRUE),1,5),"")</f>
        <v/>
      </c>
      <c r="BL482" s="9">
        <f>IF((ROW()-6)&lt;=$Q$3,INDEX(LINEST(AH423:AH482,AI423:AT482,TRUE,TRUE),1,4),"")</f>
        <v/>
      </c>
      <c r="BM482" s="9">
        <f>IF((ROW()-6)&lt;=$Q$3,INDEX(LINEST(AH423:AH482,AI423:AT482,TRUE,TRUE),1,3),"")</f>
        <v/>
      </c>
      <c r="BN482" s="9">
        <f>IF((ROW()-6)&lt;=$Q$3,INDEX(LINEST(AH423:AH482,AI423:AT482,TRUE,TRUE),1,2),"")</f>
        <v/>
      </c>
      <c r="BO482" s="9">
        <f>IF((ROW()-6)&lt;=$Q$3,INDEX(LINEST(AH423:AH482,AI423:AT482,TRUE,TRUE),1,1),"")</f>
        <v/>
      </c>
      <c r="BP482" s="10">
        <f>IF((ROW()-6)&lt;=$Q$3,INDEX(LINEST(AH423:AH482,AI423:AT482,TRUE,TRUE),3,1),"")</f>
        <v/>
      </c>
      <c r="BR482" s="9">
        <f>IF(AND((ROW()-6)&lt;=$Q$3,ISNUMBER(BC481)),BC481/$Q$4+BD481*AI482+BE481*AJ482+BF481*AK482+BG481*AL482+BH481*AM482+BI481*AN482+BJ481*AO482+BK481*AP482+BL481*AQ482+BM481*AR482+BN481*AS482+BO481*AT482,"")</f>
        <v/>
      </c>
      <c r="BS482">
        <f>IF(ISNUMBER(BR482),AVERAGE(AH422:AH481),"")</f>
        <v/>
      </c>
      <c r="BT482">
        <f>IF(ISNUMBER(BR482),(AH482-BR482)^2,"")</f>
        <v/>
      </c>
      <c r="BU482">
        <f>IF(ISNUMBER(BR482),AH482^2,"")</f>
        <v/>
      </c>
      <c r="BV482">
        <f>IF(ISNUMBER(BR482),(AH482-BS482)^2,"")</f>
        <v/>
      </c>
    </row>
    <row r="483">
      <c r="O483">
        <f>IF($R483="","",CHOOSE($Q$2,YEAR(R483)*12+MONTH(R483),INT((R483-2)/7),YEAR(R483)*4+ROUNDUP(MONTH(R483)/3)))</f>
        <v/>
      </c>
      <c r="P483">
        <f>IF($R483="","",IF($R484="",1,IF(O483&lt;&gt;O484,1,0)))</f>
        <v/>
      </c>
      <c r="Q483">
        <f>IF(P483=1,SUM($P$7:P483),"")</f>
        <v/>
      </c>
      <c r="R483">
        <f>IF($A483="","",IF(ISNUMBER($A483),$A483,IFERROR(DATEVALUE($A483),NA())))</f>
        <v/>
      </c>
      <c r="S483" s="7">
        <f>IFERROR(INDEX($R$7:$R$60000,MATCH(ROW()-6,$Q$7:$Q$60000,0)),"")</f>
        <v/>
      </c>
      <c r="T483">
        <f>IFERROR(INDEX($B$7:$B$60000,MATCH(ROW()-6,$Q$7:$Q$60000,0)),"")</f>
        <v/>
      </c>
      <c r="U483">
        <f>IFERROR(INDEX($C$7:$C$60000,MATCH(ROW()-6,$Q$7:$Q$60000,0)),"")</f>
        <v/>
      </c>
      <c r="V483">
        <f>IFERROR(INDEX($D$7:$D$60000,MATCH(ROW()-6,$Q$7:$Q$60000,0)),"")</f>
        <v/>
      </c>
      <c r="W483">
        <f>IFERROR(INDEX($E$7:$E$60000,MATCH(ROW()-6,$Q$7:$Q$60000,0)),"")</f>
        <v/>
      </c>
      <c r="X483">
        <f>IFERROR(INDEX($F$7:$F$60000,MATCH(ROW()-6,$Q$7:$Q$60000,0)),"")</f>
        <v/>
      </c>
      <c r="Y483">
        <f>IFERROR(INDEX($G$7:$G$60000,MATCH(ROW()-6,$Q$7:$Q$60000,0)),"")</f>
        <v/>
      </c>
      <c r="Z483">
        <f>IFERROR(INDEX($H$7:$H$60000,MATCH(ROW()-6,$Q$7:$Q$60000,0)),"")</f>
        <v/>
      </c>
      <c r="AA483">
        <f>IFERROR(INDEX($I$7:$I$60000,MATCH(ROW()-6,$Q$7:$Q$60000,0)),"")</f>
        <v/>
      </c>
      <c r="AB483">
        <f>IFERROR(INDEX($J$7:$J$60000,MATCH(ROW()-6,$Q$7:$Q$60000,0)),"")</f>
        <v/>
      </c>
      <c r="AC483">
        <f>IFERROR(INDEX($K$7:$K$60000,MATCH(ROW()-6,$Q$7:$Q$60000,0)),"")</f>
        <v/>
      </c>
      <c r="AD483">
        <f>IFERROR(INDEX($L$7:$L$60000,MATCH(ROW()-6,$Q$7:$Q$60000,0)),"")</f>
        <v/>
      </c>
      <c r="AE483">
        <f>IFERROR(INDEX($M$7:$M$60000,MATCH(ROW()-6,$Q$7:$Q$60000,0)),"")</f>
        <v/>
      </c>
      <c r="AF483">
        <f>IFERROR(INDEX($N$7:$N$60000,MATCH(ROW()-6,$Q$7:$Q$60000,0)),"")</f>
        <v/>
      </c>
      <c r="AH483" s="9">
        <f>IF(OR($S483="",$S482=""),"",LN($T483/$T482))</f>
        <v/>
      </c>
      <c r="AI483" s="9">
        <f>IF(OR($S483="",$S482=""),"",$C$2*LN(U483/U482))</f>
        <v/>
      </c>
      <c r="AJ483" s="9">
        <f>IF(OR($S483="",$S482=""),"",$D$2*(V483-V482))</f>
        <v/>
      </c>
      <c r="AK483" s="9">
        <f>IF(OR($S483="",$S482=""),"",$E$2*(W483-W482))</f>
        <v/>
      </c>
      <c r="AL483" s="9">
        <f>IF(OR($S483="",$S482=""),"",$F$2*LN(X483/X482))</f>
        <v/>
      </c>
      <c r="AM483" s="9">
        <f>IF(OR($S483="",$S482=""),"",$G$2*(Y483-Y482))</f>
        <v/>
      </c>
      <c r="AN483" s="9">
        <f>IF(OR($S483="",$S482=""),"",$H$2*LN(Z483/Z482))</f>
        <v/>
      </c>
      <c r="AO483" s="9">
        <f>IF(OR($S483="",$S482=""),"",$I$2*(AA483-AA482))</f>
        <v/>
      </c>
      <c r="AP483" s="9">
        <f>IF(OR($S483="",$S482=""),"",$J$2*LN(AB483/AB482))</f>
        <v/>
      </c>
      <c r="AQ483" s="9">
        <f>IF(OR($S483="",$S482=""),"",$K$2*(AC483-AC482))</f>
        <v/>
      </c>
      <c r="AR483" s="9">
        <f>IF(OR($S483="",$S482=""),"",$L$2*LN(AD483/AD482))</f>
        <v/>
      </c>
      <c r="AS483" s="9">
        <f>IF(OR($S483="",$S482=""),"",$M$2*LN(AE483/AE482))</f>
        <v/>
      </c>
      <c r="AT483" s="9">
        <f>IF(OR($S483="",$S482=""),"",$N$2*LN(AF483/AF482))</f>
        <v/>
      </c>
      <c r="AV483" s="9">
        <f>IF($AH483="","",$AY$16+$AY$4*AI483+$AY$5*AJ483+$AY$6*AK483+$AY$7*AL483+$AY$8*AM483+$AY$9*AN483+$AY$10*AO483+$AY$11*AP483+$AY$12*AQ483+$AY$13*AR483+$AY$14*AS483+$AY$15*AT483)</f>
        <v/>
      </c>
      <c r="BC483" s="10">
        <f>IF((ROW()-6)&lt;=$Q$3,INDEX(LINEST(AH424:AH483,AI424:AT483,TRUE,TRUE),1,13)*$Q$4,"")</f>
        <v/>
      </c>
      <c r="BD483" s="9">
        <f>IF((ROW()-6)&lt;=$Q$3,INDEX(LINEST(AH424:AH483,AI424:AT483,TRUE,TRUE),1,12),"")</f>
        <v/>
      </c>
      <c r="BE483" s="9">
        <f>IF((ROW()-6)&lt;=$Q$3,INDEX(LINEST(AH424:AH483,AI424:AT483,TRUE,TRUE),1,11),"")</f>
        <v/>
      </c>
      <c r="BF483" s="9">
        <f>IF((ROW()-6)&lt;=$Q$3,INDEX(LINEST(AH424:AH483,AI424:AT483,TRUE,TRUE),1,10),"")</f>
        <v/>
      </c>
      <c r="BG483" s="9">
        <f>IF((ROW()-6)&lt;=$Q$3,INDEX(LINEST(AH424:AH483,AI424:AT483,TRUE,TRUE),1,9),"")</f>
        <v/>
      </c>
      <c r="BH483" s="9">
        <f>IF((ROW()-6)&lt;=$Q$3,INDEX(LINEST(AH424:AH483,AI424:AT483,TRUE,TRUE),1,8),"")</f>
        <v/>
      </c>
      <c r="BI483" s="9">
        <f>IF((ROW()-6)&lt;=$Q$3,INDEX(LINEST(AH424:AH483,AI424:AT483,TRUE,TRUE),1,7),"")</f>
        <v/>
      </c>
      <c r="BJ483" s="9">
        <f>IF((ROW()-6)&lt;=$Q$3,INDEX(LINEST(AH424:AH483,AI424:AT483,TRUE,TRUE),1,6),"")</f>
        <v/>
      </c>
      <c r="BK483" s="9">
        <f>IF((ROW()-6)&lt;=$Q$3,INDEX(LINEST(AH424:AH483,AI424:AT483,TRUE,TRUE),1,5),"")</f>
        <v/>
      </c>
      <c r="BL483" s="9">
        <f>IF((ROW()-6)&lt;=$Q$3,INDEX(LINEST(AH424:AH483,AI424:AT483,TRUE,TRUE),1,4),"")</f>
        <v/>
      </c>
      <c r="BM483" s="9">
        <f>IF((ROW()-6)&lt;=$Q$3,INDEX(LINEST(AH424:AH483,AI424:AT483,TRUE,TRUE),1,3),"")</f>
        <v/>
      </c>
      <c r="BN483" s="9">
        <f>IF((ROW()-6)&lt;=$Q$3,INDEX(LINEST(AH424:AH483,AI424:AT483,TRUE,TRUE),1,2),"")</f>
        <v/>
      </c>
      <c r="BO483" s="9">
        <f>IF((ROW()-6)&lt;=$Q$3,INDEX(LINEST(AH424:AH483,AI424:AT483,TRUE,TRUE),1,1),"")</f>
        <v/>
      </c>
      <c r="BP483" s="10">
        <f>IF((ROW()-6)&lt;=$Q$3,INDEX(LINEST(AH424:AH483,AI424:AT483,TRUE,TRUE),3,1),"")</f>
        <v/>
      </c>
      <c r="BR483" s="9">
        <f>IF(AND((ROW()-6)&lt;=$Q$3,ISNUMBER(BC482)),BC482/$Q$4+BD482*AI483+BE482*AJ483+BF482*AK483+BG482*AL483+BH482*AM483+BI482*AN483+BJ482*AO483+BK482*AP483+BL482*AQ483+BM482*AR483+BN482*AS483+BO482*AT483,"")</f>
        <v/>
      </c>
      <c r="BS483">
        <f>IF(ISNUMBER(BR483),AVERAGE(AH423:AH482),"")</f>
        <v/>
      </c>
      <c r="BT483">
        <f>IF(ISNUMBER(BR483),(AH483-BR483)^2,"")</f>
        <v/>
      </c>
      <c r="BU483">
        <f>IF(ISNUMBER(BR483),AH483^2,"")</f>
        <v/>
      </c>
      <c r="BV483">
        <f>IF(ISNUMBER(BR483),(AH483-BS483)^2,"")</f>
        <v/>
      </c>
    </row>
    <row r="484">
      <c r="O484">
        <f>IF($R484="","",CHOOSE($Q$2,YEAR(R484)*12+MONTH(R484),INT((R484-2)/7),YEAR(R484)*4+ROUNDUP(MONTH(R484)/3)))</f>
        <v/>
      </c>
      <c r="P484">
        <f>IF($R484="","",IF($R485="",1,IF(O484&lt;&gt;O485,1,0)))</f>
        <v/>
      </c>
      <c r="Q484">
        <f>IF(P484=1,SUM($P$7:P484),"")</f>
        <v/>
      </c>
      <c r="R484">
        <f>IF($A484="","",IF(ISNUMBER($A484),$A484,IFERROR(DATEVALUE($A484),NA())))</f>
        <v/>
      </c>
      <c r="S484" s="7">
        <f>IFERROR(INDEX($R$7:$R$60000,MATCH(ROW()-6,$Q$7:$Q$60000,0)),"")</f>
        <v/>
      </c>
      <c r="T484">
        <f>IFERROR(INDEX($B$7:$B$60000,MATCH(ROW()-6,$Q$7:$Q$60000,0)),"")</f>
        <v/>
      </c>
      <c r="U484">
        <f>IFERROR(INDEX($C$7:$C$60000,MATCH(ROW()-6,$Q$7:$Q$60000,0)),"")</f>
        <v/>
      </c>
      <c r="V484">
        <f>IFERROR(INDEX($D$7:$D$60000,MATCH(ROW()-6,$Q$7:$Q$60000,0)),"")</f>
        <v/>
      </c>
      <c r="W484">
        <f>IFERROR(INDEX($E$7:$E$60000,MATCH(ROW()-6,$Q$7:$Q$60000,0)),"")</f>
        <v/>
      </c>
      <c r="X484">
        <f>IFERROR(INDEX($F$7:$F$60000,MATCH(ROW()-6,$Q$7:$Q$60000,0)),"")</f>
        <v/>
      </c>
      <c r="Y484">
        <f>IFERROR(INDEX($G$7:$G$60000,MATCH(ROW()-6,$Q$7:$Q$60000,0)),"")</f>
        <v/>
      </c>
      <c r="Z484">
        <f>IFERROR(INDEX($H$7:$H$60000,MATCH(ROW()-6,$Q$7:$Q$60000,0)),"")</f>
        <v/>
      </c>
      <c r="AA484">
        <f>IFERROR(INDEX($I$7:$I$60000,MATCH(ROW()-6,$Q$7:$Q$60000,0)),"")</f>
        <v/>
      </c>
      <c r="AB484">
        <f>IFERROR(INDEX($J$7:$J$60000,MATCH(ROW()-6,$Q$7:$Q$60000,0)),"")</f>
        <v/>
      </c>
      <c r="AC484">
        <f>IFERROR(INDEX($K$7:$K$60000,MATCH(ROW()-6,$Q$7:$Q$60000,0)),"")</f>
        <v/>
      </c>
      <c r="AD484">
        <f>IFERROR(INDEX($L$7:$L$60000,MATCH(ROW()-6,$Q$7:$Q$60000,0)),"")</f>
        <v/>
      </c>
      <c r="AE484">
        <f>IFERROR(INDEX($M$7:$M$60000,MATCH(ROW()-6,$Q$7:$Q$60000,0)),"")</f>
        <v/>
      </c>
      <c r="AF484">
        <f>IFERROR(INDEX($N$7:$N$60000,MATCH(ROW()-6,$Q$7:$Q$60000,0)),"")</f>
        <v/>
      </c>
      <c r="AH484" s="9">
        <f>IF(OR($S484="",$S483=""),"",LN($T484/$T483))</f>
        <v/>
      </c>
      <c r="AI484" s="9">
        <f>IF(OR($S484="",$S483=""),"",$C$2*LN(U484/U483))</f>
        <v/>
      </c>
      <c r="AJ484" s="9">
        <f>IF(OR($S484="",$S483=""),"",$D$2*(V484-V483))</f>
        <v/>
      </c>
      <c r="AK484" s="9">
        <f>IF(OR($S484="",$S483=""),"",$E$2*(W484-W483))</f>
        <v/>
      </c>
      <c r="AL484" s="9">
        <f>IF(OR($S484="",$S483=""),"",$F$2*LN(X484/X483))</f>
        <v/>
      </c>
      <c r="AM484" s="9">
        <f>IF(OR($S484="",$S483=""),"",$G$2*(Y484-Y483))</f>
        <v/>
      </c>
      <c r="AN484" s="9">
        <f>IF(OR($S484="",$S483=""),"",$H$2*LN(Z484/Z483))</f>
        <v/>
      </c>
      <c r="AO484" s="9">
        <f>IF(OR($S484="",$S483=""),"",$I$2*(AA484-AA483))</f>
        <v/>
      </c>
      <c r="AP484" s="9">
        <f>IF(OR($S484="",$S483=""),"",$J$2*LN(AB484/AB483))</f>
        <v/>
      </c>
      <c r="AQ484" s="9">
        <f>IF(OR($S484="",$S483=""),"",$K$2*(AC484-AC483))</f>
        <v/>
      </c>
      <c r="AR484" s="9">
        <f>IF(OR($S484="",$S483=""),"",$L$2*LN(AD484/AD483))</f>
        <v/>
      </c>
      <c r="AS484" s="9">
        <f>IF(OR($S484="",$S483=""),"",$M$2*LN(AE484/AE483))</f>
        <v/>
      </c>
      <c r="AT484" s="9">
        <f>IF(OR($S484="",$S483=""),"",$N$2*LN(AF484/AF483))</f>
        <v/>
      </c>
      <c r="AV484" s="9">
        <f>IF($AH484="","",$AY$16+$AY$4*AI484+$AY$5*AJ484+$AY$6*AK484+$AY$7*AL484+$AY$8*AM484+$AY$9*AN484+$AY$10*AO484+$AY$11*AP484+$AY$12*AQ484+$AY$13*AR484+$AY$14*AS484+$AY$15*AT484)</f>
        <v/>
      </c>
      <c r="BC484" s="10">
        <f>IF((ROW()-6)&lt;=$Q$3,INDEX(LINEST(AH425:AH484,AI425:AT484,TRUE,TRUE),1,13)*$Q$4,"")</f>
        <v/>
      </c>
      <c r="BD484" s="9">
        <f>IF((ROW()-6)&lt;=$Q$3,INDEX(LINEST(AH425:AH484,AI425:AT484,TRUE,TRUE),1,12),"")</f>
        <v/>
      </c>
      <c r="BE484" s="9">
        <f>IF((ROW()-6)&lt;=$Q$3,INDEX(LINEST(AH425:AH484,AI425:AT484,TRUE,TRUE),1,11),"")</f>
        <v/>
      </c>
      <c r="BF484" s="9">
        <f>IF((ROW()-6)&lt;=$Q$3,INDEX(LINEST(AH425:AH484,AI425:AT484,TRUE,TRUE),1,10),"")</f>
        <v/>
      </c>
      <c r="BG484" s="9">
        <f>IF((ROW()-6)&lt;=$Q$3,INDEX(LINEST(AH425:AH484,AI425:AT484,TRUE,TRUE),1,9),"")</f>
        <v/>
      </c>
      <c r="BH484" s="9">
        <f>IF((ROW()-6)&lt;=$Q$3,INDEX(LINEST(AH425:AH484,AI425:AT484,TRUE,TRUE),1,8),"")</f>
        <v/>
      </c>
      <c r="BI484" s="9">
        <f>IF((ROW()-6)&lt;=$Q$3,INDEX(LINEST(AH425:AH484,AI425:AT484,TRUE,TRUE),1,7),"")</f>
        <v/>
      </c>
      <c r="BJ484" s="9">
        <f>IF((ROW()-6)&lt;=$Q$3,INDEX(LINEST(AH425:AH484,AI425:AT484,TRUE,TRUE),1,6),"")</f>
        <v/>
      </c>
      <c r="BK484" s="9">
        <f>IF((ROW()-6)&lt;=$Q$3,INDEX(LINEST(AH425:AH484,AI425:AT484,TRUE,TRUE),1,5),"")</f>
        <v/>
      </c>
      <c r="BL484" s="9">
        <f>IF((ROW()-6)&lt;=$Q$3,INDEX(LINEST(AH425:AH484,AI425:AT484,TRUE,TRUE),1,4),"")</f>
        <v/>
      </c>
      <c r="BM484" s="9">
        <f>IF((ROW()-6)&lt;=$Q$3,INDEX(LINEST(AH425:AH484,AI425:AT484,TRUE,TRUE),1,3),"")</f>
        <v/>
      </c>
      <c r="BN484" s="9">
        <f>IF((ROW()-6)&lt;=$Q$3,INDEX(LINEST(AH425:AH484,AI425:AT484,TRUE,TRUE),1,2),"")</f>
        <v/>
      </c>
      <c r="BO484" s="9">
        <f>IF((ROW()-6)&lt;=$Q$3,INDEX(LINEST(AH425:AH484,AI425:AT484,TRUE,TRUE),1,1),"")</f>
        <v/>
      </c>
      <c r="BP484" s="10">
        <f>IF((ROW()-6)&lt;=$Q$3,INDEX(LINEST(AH425:AH484,AI425:AT484,TRUE,TRUE),3,1),"")</f>
        <v/>
      </c>
      <c r="BR484" s="9">
        <f>IF(AND((ROW()-6)&lt;=$Q$3,ISNUMBER(BC483)),BC483/$Q$4+BD483*AI484+BE483*AJ484+BF483*AK484+BG483*AL484+BH483*AM484+BI483*AN484+BJ483*AO484+BK483*AP484+BL483*AQ484+BM483*AR484+BN483*AS484+BO483*AT484,"")</f>
        <v/>
      </c>
      <c r="BS484">
        <f>IF(ISNUMBER(BR484),AVERAGE(AH424:AH483),"")</f>
        <v/>
      </c>
      <c r="BT484">
        <f>IF(ISNUMBER(BR484),(AH484-BR484)^2,"")</f>
        <v/>
      </c>
      <c r="BU484">
        <f>IF(ISNUMBER(BR484),AH484^2,"")</f>
        <v/>
      </c>
      <c r="BV484">
        <f>IF(ISNUMBER(BR484),(AH484-BS484)^2,"")</f>
        <v/>
      </c>
    </row>
    <row r="485">
      <c r="O485">
        <f>IF($R485="","",CHOOSE($Q$2,YEAR(R485)*12+MONTH(R485),INT((R485-2)/7),YEAR(R485)*4+ROUNDUP(MONTH(R485)/3)))</f>
        <v/>
      </c>
      <c r="P485">
        <f>IF($R485="","",IF($R486="",1,IF(O485&lt;&gt;O486,1,0)))</f>
        <v/>
      </c>
      <c r="Q485">
        <f>IF(P485=1,SUM($P$7:P485),"")</f>
        <v/>
      </c>
      <c r="R485">
        <f>IF($A485="","",IF(ISNUMBER($A485),$A485,IFERROR(DATEVALUE($A485),NA())))</f>
        <v/>
      </c>
      <c r="S485" s="7">
        <f>IFERROR(INDEX($R$7:$R$60000,MATCH(ROW()-6,$Q$7:$Q$60000,0)),"")</f>
        <v/>
      </c>
      <c r="T485">
        <f>IFERROR(INDEX($B$7:$B$60000,MATCH(ROW()-6,$Q$7:$Q$60000,0)),"")</f>
        <v/>
      </c>
      <c r="U485">
        <f>IFERROR(INDEX($C$7:$C$60000,MATCH(ROW()-6,$Q$7:$Q$60000,0)),"")</f>
        <v/>
      </c>
      <c r="V485">
        <f>IFERROR(INDEX($D$7:$D$60000,MATCH(ROW()-6,$Q$7:$Q$60000,0)),"")</f>
        <v/>
      </c>
      <c r="W485">
        <f>IFERROR(INDEX($E$7:$E$60000,MATCH(ROW()-6,$Q$7:$Q$60000,0)),"")</f>
        <v/>
      </c>
      <c r="X485">
        <f>IFERROR(INDEX($F$7:$F$60000,MATCH(ROW()-6,$Q$7:$Q$60000,0)),"")</f>
        <v/>
      </c>
      <c r="Y485">
        <f>IFERROR(INDEX($G$7:$G$60000,MATCH(ROW()-6,$Q$7:$Q$60000,0)),"")</f>
        <v/>
      </c>
      <c r="Z485">
        <f>IFERROR(INDEX($H$7:$H$60000,MATCH(ROW()-6,$Q$7:$Q$60000,0)),"")</f>
        <v/>
      </c>
      <c r="AA485">
        <f>IFERROR(INDEX($I$7:$I$60000,MATCH(ROW()-6,$Q$7:$Q$60000,0)),"")</f>
        <v/>
      </c>
      <c r="AB485">
        <f>IFERROR(INDEX($J$7:$J$60000,MATCH(ROW()-6,$Q$7:$Q$60000,0)),"")</f>
        <v/>
      </c>
      <c r="AC485">
        <f>IFERROR(INDEX($K$7:$K$60000,MATCH(ROW()-6,$Q$7:$Q$60000,0)),"")</f>
        <v/>
      </c>
      <c r="AD485">
        <f>IFERROR(INDEX($L$7:$L$60000,MATCH(ROW()-6,$Q$7:$Q$60000,0)),"")</f>
        <v/>
      </c>
      <c r="AE485">
        <f>IFERROR(INDEX($M$7:$M$60000,MATCH(ROW()-6,$Q$7:$Q$60000,0)),"")</f>
        <v/>
      </c>
      <c r="AF485">
        <f>IFERROR(INDEX($N$7:$N$60000,MATCH(ROW()-6,$Q$7:$Q$60000,0)),"")</f>
        <v/>
      </c>
      <c r="AH485" s="9">
        <f>IF(OR($S485="",$S484=""),"",LN($T485/$T484))</f>
        <v/>
      </c>
      <c r="AI485" s="9">
        <f>IF(OR($S485="",$S484=""),"",$C$2*LN(U485/U484))</f>
        <v/>
      </c>
      <c r="AJ485" s="9">
        <f>IF(OR($S485="",$S484=""),"",$D$2*(V485-V484))</f>
        <v/>
      </c>
      <c r="AK485" s="9">
        <f>IF(OR($S485="",$S484=""),"",$E$2*(W485-W484))</f>
        <v/>
      </c>
      <c r="AL485" s="9">
        <f>IF(OR($S485="",$S484=""),"",$F$2*LN(X485/X484))</f>
        <v/>
      </c>
      <c r="AM485" s="9">
        <f>IF(OR($S485="",$S484=""),"",$G$2*(Y485-Y484))</f>
        <v/>
      </c>
      <c r="AN485" s="9">
        <f>IF(OR($S485="",$S484=""),"",$H$2*LN(Z485/Z484))</f>
        <v/>
      </c>
      <c r="AO485" s="9">
        <f>IF(OR($S485="",$S484=""),"",$I$2*(AA485-AA484))</f>
        <v/>
      </c>
      <c r="AP485" s="9">
        <f>IF(OR($S485="",$S484=""),"",$J$2*LN(AB485/AB484))</f>
        <v/>
      </c>
      <c r="AQ485" s="9">
        <f>IF(OR($S485="",$S484=""),"",$K$2*(AC485-AC484))</f>
        <v/>
      </c>
      <c r="AR485" s="9">
        <f>IF(OR($S485="",$S484=""),"",$L$2*LN(AD485/AD484))</f>
        <v/>
      </c>
      <c r="AS485" s="9">
        <f>IF(OR($S485="",$S484=""),"",$M$2*LN(AE485/AE484))</f>
        <v/>
      </c>
      <c r="AT485" s="9">
        <f>IF(OR($S485="",$S484=""),"",$N$2*LN(AF485/AF484))</f>
        <v/>
      </c>
      <c r="AV485" s="9">
        <f>IF($AH485="","",$AY$16+$AY$4*AI485+$AY$5*AJ485+$AY$6*AK485+$AY$7*AL485+$AY$8*AM485+$AY$9*AN485+$AY$10*AO485+$AY$11*AP485+$AY$12*AQ485+$AY$13*AR485+$AY$14*AS485+$AY$15*AT485)</f>
        <v/>
      </c>
      <c r="BC485" s="10">
        <f>IF((ROW()-6)&lt;=$Q$3,INDEX(LINEST(AH426:AH485,AI426:AT485,TRUE,TRUE),1,13)*$Q$4,"")</f>
        <v/>
      </c>
      <c r="BD485" s="9">
        <f>IF((ROW()-6)&lt;=$Q$3,INDEX(LINEST(AH426:AH485,AI426:AT485,TRUE,TRUE),1,12),"")</f>
        <v/>
      </c>
      <c r="BE485" s="9">
        <f>IF((ROW()-6)&lt;=$Q$3,INDEX(LINEST(AH426:AH485,AI426:AT485,TRUE,TRUE),1,11),"")</f>
        <v/>
      </c>
      <c r="BF485" s="9">
        <f>IF((ROW()-6)&lt;=$Q$3,INDEX(LINEST(AH426:AH485,AI426:AT485,TRUE,TRUE),1,10),"")</f>
        <v/>
      </c>
      <c r="BG485" s="9">
        <f>IF((ROW()-6)&lt;=$Q$3,INDEX(LINEST(AH426:AH485,AI426:AT485,TRUE,TRUE),1,9),"")</f>
        <v/>
      </c>
      <c r="BH485" s="9">
        <f>IF((ROW()-6)&lt;=$Q$3,INDEX(LINEST(AH426:AH485,AI426:AT485,TRUE,TRUE),1,8),"")</f>
        <v/>
      </c>
      <c r="BI485" s="9">
        <f>IF((ROW()-6)&lt;=$Q$3,INDEX(LINEST(AH426:AH485,AI426:AT485,TRUE,TRUE),1,7),"")</f>
        <v/>
      </c>
      <c r="BJ485" s="9">
        <f>IF((ROW()-6)&lt;=$Q$3,INDEX(LINEST(AH426:AH485,AI426:AT485,TRUE,TRUE),1,6),"")</f>
        <v/>
      </c>
      <c r="BK485" s="9">
        <f>IF((ROW()-6)&lt;=$Q$3,INDEX(LINEST(AH426:AH485,AI426:AT485,TRUE,TRUE),1,5),"")</f>
        <v/>
      </c>
      <c r="BL485" s="9">
        <f>IF((ROW()-6)&lt;=$Q$3,INDEX(LINEST(AH426:AH485,AI426:AT485,TRUE,TRUE),1,4),"")</f>
        <v/>
      </c>
      <c r="BM485" s="9">
        <f>IF((ROW()-6)&lt;=$Q$3,INDEX(LINEST(AH426:AH485,AI426:AT485,TRUE,TRUE),1,3),"")</f>
        <v/>
      </c>
      <c r="BN485" s="9">
        <f>IF((ROW()-6)&lt;=$Q$3,INDEX(LINEST(AH426:AH485,AI426:AT485,TRUE,TRUE),1,2),"")</f>
        <v/>
      </c>
      <c r="BO485" s="9">
        <f>IF((ROW()-6)&lt;=$Q$3,INDEX(LINEST(AH426:AH485,AI426:AT485,TRUE,TRUE),1,1),"")</f>
        <v/>
      </c>
      <c r="BP485" s="10">
        <f>IF((ROW()-6)&lt;=$Q$3,INDEX(LINEST(AH426:AH485,AI426:AT485,TRUE,TRUE),3,1),"")</f>
        <v/>
      </c>
      <c r="BR485" s="9">
        <f>IF(AND((ROW()-6)&lt;=$Q$3,ISNUMBER(BC484)),BC484/$Q$4+BD484*AI485+BE484*AJ485+BF484*AK485+BG484*AL485+BH484*AM485+BI484*AN485+BJ484*AO485+BK484*AP485+BL484*AQ485+BM484*AR485+BN484*AS485+BO484*AT485,"")</f>
        <v/>
      </c>
      <c r="BS485">
        <f>IF(ISNUMBER(BR485),AVERAGE(AH425:AH484),"")</f>
        <v/>
      </c>
      <c r="BT485">
        <f>IF(ISNUMBER(BR485),(AH485-BR485)^2,"")</f>
        <v/>
      </c>
      <c r="BU485">
        <f>IF(ISNUMBER(BR485),AH485^2,"")</f>
        <v/>
      </c>
      <c r="BV485">
        <f>IF(ISNUMBER(BR485),(AH485-BS485)^2,"")</f>
        <v/>
      </c>
    </row>
    <row r="486">
      <c r="O486">
        <f>IF($R486="","",CHOOSE($Q$2,YEAR(R486)*12+MONTH(R486),INT((R486-2)/7),YEAR(R486)*4+ROUNDUP(MONTH(R486)/3)))</f>
        <v/>
      </c>
      <c r="P486">
        <f>IF($R486="","",IF($R487="",1,IF(O486&lt;&gt;O487,1,0)))</f>
        <v/>
      </c>
      <c r="Q486">
        <f>IF(P486=1,SUM($P$7:P486),"")</f>
        <v/>
      </c>
      <c r="R486">
        <f>IF($A486="","",IF(ISNUMBER($A486),$A486,IFERROR(DATEVALUE($A486),NA())))</f>
        <v/>
      </c>
      <c r="S486" s="7">
        <f>IFERROR(INDEX($R$7:$R$60000,MATCH(ROW()-6,$Q$7:$Q$60000,0)),"")</f>
        <v/>
      </c>
      <c r="T486">
        <f>IFERROR(INDEX($B$7:$B$60000,MATCH(ROW()-6,$Q$7:$Q$60000,0)),"")</f>
        <v/>
      </c>
      <c r="U486">
        <f>IFERROR(INDEX($C$7:$C$60000,MATCH(ROW()-6,$Q$7:$Q$60000,0)),"")</f>
        <v/>
      </c>
      <c r="V486">
        <f>IFERROR(INDEX($D$7:$D$60000,MATCH(ROW()-6,$Q$7:$Q$60000,0)),"")</f>
        <v/>
      </c>
      <c r="W486">
        <f>IFERROR(INDEX($E$7:$E$60000,MATCH(ROW()-6,$Q$7:$Q$60000,0)),"")</f>
        <v/>
      </c>
      <c r="X486">
        <f>IFERROR(INDEX($F$7:$F$60000,MATCH(ROW()-6,$Q$7:$Q$60000,0)),"")</f>
        <v/>
      </c>
      <c r="Y486">
        <f>IFERROR(INDEX($G$7:$G$60000,MATCH(ROW()-6,$Q$7:$Q$60000,0)),"")</f>
        <v/>
      </c>
      <c r="Z486">
        <f>IFERROR(INDEX($H$7:$H$60000,MATCH(ROW()-6,$Q$7:$Q$60000,0)),"")</f>
        <v/>
      </c>
      <c r="AA486">
        <f>IFERROR(INDEX($I$7:$I$60000,MATCH(ROW()-6,$Q$7:$Q$60000,0)),"")</f>
        <v/>
      </c>
      <c r="AB486">
        <f>IFERROR(INDEX($J$7:$J$60000,MATCH(ROW()-6,$Q$7:$Q$60000,0)),"")</f>
        <v/>
      </c>
      <c r="AC486">
        <f>IFERROR(INDEX($K$7:$K$60000,MATCH(ROW()-6,$Q$7:$Q$60000,0)),"")</f>
        <v/>
      </c>
      <c r="AD486">
        <f>IFERROR(INDEX($L$7:$L$60000,MATCH(ROW()-6,$Q$7:$Q$60000,0)),"")</f>
        <v/>
      </c>
      <c r="AE486">
        <f>IFERROR(INDEX($M$7:$M$60000,MATCH(ROW()-6,$Q$7:$Q$60000,0)),"")</f>
        <v/>
      </c>
      <c r="AF486">
        <f>IFERROR(INDEX($N$7:$N$60000,MATCH(ROW()-6,$Q$7:$Q$60000,0)),"")</f>
        <v/>
      </c>
      <c r="AH486" s="9">
        <f>IF(OR($S486="",$S485=""),"",LN($T486/$T485))</f>
        <v/>
      </c>
      <c r="AI486" s="9">
        <f>IF(OR($S486="",$S485=""),"",$C$2*LN(U486/U485))</f>
        <v/>
      </c>
      <c r="AJ486" s="9">
        <f>IF(OR($S486="",$S485=""),"",$D$2*(V486-V485))</f>
        <v/>
      </c>
      <c r="AK486" s="9">
        <f>IF(OR($S486="",$S485=""),"",$E$2*(W486-W485))</f>
        <v/>
      </c>
      <c r="AL486" s="9">
        <f>IF(OR($S486="",$S485=""),"",$F$2*LN(X486/X485))</f>
        <v/>
      </c>
      <c r="AM486" s="9">
        <f>IF(OR($S486="",$S485=""),"",$G$2*(Y486-Y485))</f>
        <v/>
      </c>
      <c r="AN486" s="9">
        <f>IF(OR($S486="",$S485=""),"",$H$2*LN(Z486/Z485))</f>
        <v/>
      </c>
      <c r="AO486" s="9">
        <f>IF(OR($S486="",$S485=""),"",$I$2*(AA486-AA485))</f>
        <v/>
      </c>
      <c r="AP486" s="9">
        <f>IF(OR($S486="",$S485=""),"",$J$2*LN(AB486/AB485))</f>
        <v/>
      </c>
      <c r="AQ486" s="9">
        <f>IF(OR($S486="",$S485=""),"",$K$2*(AC486-AC485))</f>
        <v/>
      </c>
      <c r="AR486" s="9">
        <f>IF(OR($S486="",$S485=""),"",$L$2*LN(AD486/AD485))</f>
        <v/>
      </c>
      <c r="AS486" s="9">
        <f>IF(OR($S486="",$S485=""),"",$M$2*LN(AE486/AE485))</f>
        <v/>
      </c>
      <c r="AT486" s="9">
        <f>IF(OR($S486="",$S485=""),"",$N$2*LN(AF486/AF485))</f>
        <v/>
      </c>
      <c r="AV486" s="9">
        <f>IF($AH486="","",$AY$16+$AY$4*AI486+$AY$5*AJ486+$AY$6*AK486+$AY$7*AL486+$AY$8*AM486+$AY$9*AN486+$AY$10*AO486+$AY$11*AP486+$AY$12*AQ486+$AY$13*AR486+$AY$14*AS486+$AY$15*AT486)</f>
        <v/>
      </c>
      <c r="BC486" s="10">
        <f>IF((ROW()-6)&lt;=$Q$3,INDEX(LINEST(AH427:AH486,AI427:AT486,TRUE,TRUE),1,13)*$Q$4,"")</f>
        <v/>
      </c>
      <c r="BD486" s="9">
        <f>IF((ROW()-6)&lt;=$Q$3,INDEX(LINEST(AH427:AH486,AI427:AT486,TRUE,TRUE),1,12),"")</f>
        <v/>
      </c>
      <c r="BE486" s="9">
        <f>IF((ROW()-6)&lt;=$Q$3,INDEX(LINEST(AH427:AH486,AI427:AT486,TRUE,TRUE),1,11),"")</f>
        <v/>
      </c>
      <c r="BF486" s="9">
        <f>IF((ROW()-6)&lt;=$Q$3,INDEX(LINEST(AH427:AH486,AI427:AT486,TRUE,TRUE),1,10),"")</f>
        <v/>
      </c>
      <c r="BG486" s="9">
        <f>IF((ROW()-6)&lt;=$Q$3,INDEX(LINEST(AH427:AH486,AI427:AT486,TRUE,TRUE),1,9),"")</f>
        <v/>
      </c>
      <c r="BH486" s="9">
        <f>IF((ROW()-6)&lt;=$Q$3,INDEX(LINEST(AH427:AH486,AI427:AT486,TRUE,TRUE),1,8),"")</f>
        <v/>
      </c>
      <c r="BI486" s="9">
        <f>IF((ROW()-6)&lt;=$Q$3,INDEX(LINEST(AH427:AH486,AI427:AT486,TRUE,TRUE),1,7),"")</f>
        <v/>
      </c>
      <c r="BJ486" s="9">
        <f>IF((ROW()-6)&lt;=$Q$3,INDEX(LINEST(AH427:AH486,AI427:AT486,TRUE,TRUE),1,6),"")</f>
        <v/>
      </c>
      <c r="BK486" s="9">
        <f>IF((ROW()-6)&lt;=$Q$3,INDEX(LINEST(AH427:AH486,AI427:AT486,TRUE,TRUE),1,5),"")</f>
        <v/>
      </c>
      <c r="BL486" s="9">
        <f>IF((ROW()-6)&lt;=$Q$3,INDEX(LINEST(AH427:AH486,AI427:AT486,TRUE,TRUE),1,4),"")</f>
        <v/>
      </c>
      <c r="BM486" s="9">
        <f>IF((ROW()-6)&lt;=$Q$3,INDEX(LINEST(AH427:AH486,AI427:AT486,TRUE,TRUE),1,3),"")</f>
        <v/>
      </c>
      <c r="BN486" s="9">
        <f>IF((ROW()-6)&lt;=$Q$3,INDEX(LINEST(AH427:AH486,AI427:AT486,TRUE,TRUE),1,2),"")</f>
        <v/>
      </c>
      <c r="BO486" s="9">
        <f>IF((ROW()-6)&lt;=$Q$3,INDEX(LINEST(AH427:AH486,AI427:AT486,TRUE,TRUE),1,1),"")</f>
        <v/>
      </c>
      <c r="BP486" s="10">
        <f>IF((ROW()-6)&lt;=$Q$3,INDEX(LINEST(AH427:AH486,AI427:AT486,TRUE,TRUE),3,1),"")</f>
        <v/>
      </c>
      <c r="BR486" s="9">
        <f>IF(AND((ROW()-6)&lt;=$Q$3,ISNUMBER(BC485)),BC485/$Q$4+BD485*AI486+BE485*AJ486+BF485*AK486+BG485*AL486+BH485*AM486+BI485*AN486+BJ485*AO486+BK485*AP486+BL485*AQ486+BM485*AR486+BN485*AS486+BO485*AT486,"")</f>
        <v/>
      </c>
      <c r="BS486">
        <f>IF(ISNUMBER(BR486),AVERAGE(AH426:AH485),"")</f>
        <v/>
      </c>
      <c r="BT486">
        <f>IF(ISNUMBER(BR486),(AH486-BR486)^2,"")</f>
        <v/>
      </c>
      <c r="BU486">
        <f>IF(ISNUMBER(BR486),AH486^2,"")</f>
        <v/>
      </c>
      <c r="BV486">
        <f>IF(ISNUMBER(BR486),(AH486-BS486)^2,"")</f>
        <v/>
      </c>
    </row>
    <row r="487">
      <c r="O487">
        <f>IF($R487="","",CHOOSE($Q$2,YEAR(R487)*12+MONTH(R487),INT((R487-2)/7),YEAR(R487)*4+ROUNDUP(MONTH(R487)/3)))</f>
        <v/>
      </c>
      <c r="P487">
        <f>IF($R487="","",IF($R488="",1,IF(O487&lt;&gt;O488,1,0)))</f>
        <v/>
      </c>
      <c r="Q487">
        <f>IF(P487=1,SUM($P$7:P487),"")</f>
        <v/>
      </c>
      <c r="R487">
        <f>IF($A487="","",IF(ISNUMBER($A487),$A487,IFERROR(DATEVALUE($A487),NA())))</f>
        <v/>
      </c>
      <c r="S487" s="7">
        <f>IFERROR(INDEX($R$7:$R$60000,MATCH(ROW()-6,$Q$7:$Q$60000,0)),"")</f>
        <v/>
      </c>
      <c r="T487">
        <f>IFERROR(INDEX($B$7:$B$60000,MATCH(ROW()-6,$Q$7:$Q$60000,0)),"")</f>
        <v/>
      </c>
      <c r="U487">
        <f>IFERROR(INDEX($C$7:$C$60000,MATCH(ROW()-6,$Q$7:$Q$60000,0)),"")</f>
        <v/>
      </c>
      <c r="V487">
        <f>IFERROR(INDEX($D$7:$D$60000,MATCH(ROW()-6,$Q$7:$Q$60000,0)),"")</f>
        <v/>
      </c>
      <c r="W487">
        <f>IFERROR(INDEX($E$7:$E$60000,MATCH(ROW()-6,$Q$7:$Q$60000,0)),"")</f>
        <v/>
      </c>
      <c r="X487">
        <f>IFERROR(INDEX($F$7:$F$60000,MATCH(ROW()-6,$Q$7:$Q$60000,0)),"")</f>
        <v/>
      </c>
      <c r="Y487">
        <f>IFERROR(INDEX($G$7:$G$60000,MATCH(ROW()-6,$Q$7:$Q$60000,0)),"")</f>
        <v/>
      </c>
      <c r="Z487">
        <f>IFERROR(INDEX($H$7:$H$60000,MATCH(ROW()-6,$Q$7:$Q$60000,0)),"")</f>
        <v/>
      </c>
      <c r="AA487">
        <f>IFERROR(INDEX($I$7:$I$60000,MATCH(ROW()-6,$Q$7:$Q$60000,0)),"")</f>
        <v/>
      </c>
      <c r="AB487">
        <f>IFERROR(INDEX($J$7:$J$60000,MATCH(ROW()-6,$Q$7:$Q$60000,0)),"")</f>
        <v/>
      </c>
      <c r="AC487">
        <f>IFERROR(INDEX($K$7:$K$60000,MATCH(ROW()-6,$Q$7:$Q$60000,0)),"")</f>
        <v/>
      </c>
      <c r="AD487">
        <f>IFERROR(INDEX($L$7:$L$60000,MATCH(ROW()-6,$Q$7:$Q$60000,0)),"")</f>
        <v/>
      </c>
      <c r="AE487">
        <f>IFERROR(INDEX($M$7:$M$60000,MATCH(ROW()-6,$Q$7:$Q$60000,0)),"")</f>
        <v/>
      </c>
      <c r="AF487">
        <f>IFERROR(INDEX($N$7:$N$60000,MATCH(ROW()-6,$Q$7:$Q$60000,0)),"")</f>
        <v/>
      </c>
      <c r="AH487" s="9">
        <f>IF(OR($S487="",$S486=""),"",LN($T487/$T486))</f>
        <v/>
      </c>
      <c r="AI487" s="9">
        <f>IF(OR($S487="",$S486=""),"",$C$2*LN(U487/U486))</f>
        <v/>
      </c>
      <c r="AJ487" s="9">
        <f>IF(OR($S487="",$S486=""),"",$D$2*(V487-V486))</f>
        <v/>
      </c>
      <c r="AK487" s="9">
        <f>IF(OR($S487="",$S486=""),"",$E$2*(W487-W486))</f>
        <v/>
      </c>
      <c r="AL487" s="9">
        <f>IF(OR($S487="",$S486=""),"",$F$2*LN(X487/X486))</f>
        <v/>
      </c>
      <c r="AM487" s="9">
        <f>IF(OR($S487="",$S486=""),"",$G$2*(Y487-Y486))</f>
        <v/>
      </c>
      <c r="AN487" s="9">
        <f>IF(OR($S487="",$S486=""),"",$H$2*LN(Z487/Z486))</f>
        <v/>
      </c>
      <c r="AO487" s="9">
        <f>IF(OR($S487="",$S486=""),"",$I$2*(AA487-AA486))</f>
        <v/>
      </c>
      <c r="AP487" s="9">
        <f>IF(OR($S487="",$S486=""),"",$J$2*LN(AB487/AB486))</f>
        <v/>
      </c>
      <c r="AQ487" s="9">
        <f>IF(OR($S487="",$S486=""),"",$K$2*(AC487-AC486))</f>
        <v/>
      </c>
      <c r="AR487" s="9">
        <f>IF(OR($S487="",$S486=""),"",$L$2*LN(AD487/AD486))</f>
        <v/>
      </c>
      <c r="AS487" s="9">
        <f>IF(OR($S487="",$S486=""),"",$M$2*LN(AE487/AE486))</f>
        <v/>
      </c>
      <c r="AT487" s="9">
        <f>IF(OR($S487="",$S486=""),"",$N$2*LN(AF487/AF486))</f>
        <v/>
      </c>
      <c r="AV487" s="9">
        <f>IF($AH487="","",$AY$16+$AY$4*AI487+$AY$5*AJ487+$AY$6*AK487+$AY$7*AL487+$AY$8*AM487+$AY$9*AN487+$AY$10*AO487+$AY$11*AP487+$AY$12*AQ487+$AY$13*AR487+$AY$14*AS487+$AY$15*AT487)</f>
        <v/>
      </c>
      <c r="BC487" s="10">
        <f>IF((ROW()-6)&lt;=$Q$3,INDEX(LINEST(AH428:AH487,AI428:AT487,TRUE,TRUE),1,13)*$Q$4,"")</f>
        <v/>
      </c>
      <c r="BD487" s="9">
        <f>IF((ROW()-6)&lt;=$Q$3,INDEX(LINEST(AH428:AH487,AI428:AT487,TRUE,TRUE),1,12),"")</f>
        <v/>
      </c>
      <c r="BE487" s="9">
        <f>IF((ROW()-6)&lt;=$Q$3,INDEX(LINEST(AH428:AH487,AI428:AT487,TRUE,TRUE),1,11),"")</f>
        <v/>
      </c>
      <c r="BF487" s="9">
        <f>IF((ROW()-6)&lt;=$Q$3,INDEX(LINEST(AH428:AH487,AI428:AT487,TRUE,TRUE),1,10),"")</f>
        <v/>
      </c>
      <c r="BG487" s="9">
        <f>IF((ROW()-6)&lt;=$Q$3,INDEX(LINEST(AH428:AH487,AI428:AT487,TRUE,TRUE),1,9),"")</f>
        <v/>
      </c>
      <c r="BH487" s="9">
        <f>IF((ROW()-6)&lt;=$Q$3,INDEX(LINEST(AH428:AH487,AI428:AT487,TRUE,TRUE),1,8),"")</f>
        <v/>
      </c>
      <c r="BI487" s="9">
        <f>IF((ROW()-6)&lt;=$Q$3,INDEX(LINEST(AH428:AH487,AI428:AT487,TRUE,TRUE),1,7),"")</f>
        <v/>
      </c>
      <c r="BJ487" s="9">
        <f>IF((ROW()-6)&lt;=$Q$3,INDEX(LINEST(AH428:AH487,AI428:AT487,TRUE,TRUE),1,6),"")</f>
        <v/>
      </c>
      <c r="BK487" s="9">
        <f>IF((ROW()-6)&lt;=$Q$3,INDEX(LINEST(AH428:AH487,AI428:AT487,TRUE,TRUE),1,5),"")</f>
        <v/>
      </c>
      <c r="BL487" s="9">
        <f>IF((ROW()-6)&lt;=$Q$3,INDEX(LINEST(AH428:AH487,AI428:AT487,TRUE,TRUE),1,4),"")</f>
        <v/>
      </c>
      <c r="BM487" s="9">
        <f>IF((ROW()-6)&lt;=$Q$3,INDEX(LINEST(AH428:AH487,AI428:AT487,TRUE,TRUE),1,3),"")</f>
        <v/>
      </c>
      <c r="BN487" s="9">
        <f>IF((ROW()-6)&lt;=$Q$3,INDEX(LINEST(AH428:AH487,AI428:AT487,TRUE,TRUE),1,2),"")</f>
        <v/>
      </c>
      <c r="BO487" s="9">
        <f>IF((ROW()-6)&lt;=$Q$3,INDEX(LINEST(AH428:AH487,AI428:AT487,TRUE,TRUE),1,1),"")</f>
        <v/>
      </c>
      <c r="BP487" s="10">
        <f>IF((ROW()-6)&lt;=$Q$3,INDEX(LINEST(AH428:AH487,AI428:AT487,TRUE,TRUE),3,1),"")</f>
        <v/>
      </c>
      <c r="BR487" s="9">
        <f>IF(AND((ROW()-6)&lt;=$Q$3,ISNUMBER(BC486)),BC486/$Q$4+BD486*AI487+BE486*AJ487+BF486*AK487+BG486*AL487+BH486*AM487+BI486*AN487+BJ486*AO487+BK486*AP487+BL486*AQ487+BM486*AR487+BN486*AS487+BO486*AT487,"")</f>
        <v/>
      </c>
      <c r="BS487">
        <f>IF(ISNUMBER(BR487),AVERAGE(AH427:AH486),"")</f>
        <v/>
      </c>
      <c r="BT487">
        <f>IF(ISNUMBER(BR487),(AH487-BR487)^2,"")</f>
        <v/>
      </c>
      <c r="BU487">
        <f>IF(ISNUMBER(BR487),AH487^2,"")</f>
        <v/>
      </c>
      <c r="BV487">
        <f>IF(ISNUMBER(BR487),(AH487-BS487)^2,"")</f>
        <v/>
      </c>
    </row>
    <row r="488">
      <c r="O488">
        <f>IF($R488="","",CHOOSE($Q$2,YEAR(R488)*12+MONTH(R488),INT((R488-2)/7),YEAR(R488)*4+ROUNDUP(MONTH(R488)/3)))</f>
        <v/>
      </c>
      <c r="P488">
        <f>IF($R488="","",IF($R489="",1,IF(O488&lt;&gt;O489,1,0)))</f>
        <v/>
      </c>
      <c r="Q488">
        <f>IF(P488=1,SUM($P$7:P488),"")</f>
        <v/>
      </c>
      <c r="R488">
        <f>IF($A488="","",IF(ISNUMBER($A488),$A488,IFERROR(DATEVALUE($A488),NA())))</f>
        <v/>
      </c>
      <c r="S488" s="7">
        <f>IFERROR(INDEX($R$7:$R$60000,MATCH(ROW()-6,$Q$7:$Q$60000,0)),"")</f>
        <v/>
      </c>
      <c r="T488">
        <f>IFERROR(INDEX($B$7:$B$60000,MATCH(ROW()-6,$Q$7:$Q$60000,0)),"")</f>
        <v/>
      </c>
      <c r="U488">
        <f>IFERROR(INDEX($C$7:$C$60000,MATCH(ROW()-6,$Q$7:$Q$60000,0)),"")</f>
        <v/>
      </c>
      <c r="V488">
        <f>IFERROR(INDEX($D$7:$D$60000,MATCH(ROW()-6,$Q$7:$Q$60000,0)),"")</f>
        <v/>
      </c>
      <c r="W488">
        <f>IFERROR(INDEX($E$7:$E$60000,MATCH(ROW()-6,$Q$7:$Q$60000,0)),"")</f>
        <v/>
      </c>
      <c r="X488">
        <f>IFERROR(INDEX($F$7:$F$60000,MATCH(ROW()-6,$Q$7:$Q$60000,0)),"")</f>
        <v/>
      </c>
      <c r="Y488">
        <f>IFERROR(INDEX($G$7:$G$60000,MATCH(ROW()-6,$Q$7:$Q$60000,0)),"")</f>
        <v/>
      </c>
      <c r="Z488">
        <f>IFERROR(INDEX($H$7:$H$60000,MATCH(ROW()-6,$Q$7:$Q$60000,0)),"")</f>
        <v/>
      </c>
      <c r="AA488">
        <f>IFERROR(INDEX($I$7:$I$60000,MATCH(ROW()-6,$Q$7:$Q$60000,0)),"")</f>
        <v/>
      </c>
      <c r="AB488">
        <f>IFERROR(INDEX($J$7:$J$60000,MATCH(ROW()-6,$Q$7:$Q$60000,0)),"")</f>
        <v/>
      </c>
      <c r="AC488">
        <f>IFERROR(INDEX($K$7:$K$60000,MATCH(ROW()-6,$Q$7:$Q$60000,0)),"")</f>
        <v/>
      </c>
      <c r="AD488">
        <f>IFERROR(INDEX($L$7:$L$60000,MATCH(ROW()-6,$Q$7:$Q$60000,0)),"")</f>
        <v/>
      </c>
      <c r="AE488">
        <f>IFERROR(INDEX($M$7:$M$60000,MATCH(ROW()-6,$Q$7:$Q$60000,0)),"")</f>
        <v/>
      </c>
      <c r="AF488">
        <f>IFERROR(INDEX($N$7:$N$60000,MATCH(ROW()-6,$Q$7:$Q$60000,0)),"")</f>
        <v/>
      </c>
      <c r="AH488" s="9">
        <f>IF(OR($S488="",$S487=""),"",LN($T488/$T487))</f>
        <v/>
      </c>
      <c r="AI488" s="9">
        <f>IF(OR($S488="",$S487=""),"",$C$2*LN(U488/U487))</f>
        <v/>
      </c>
      <c r="AJ488" s="9">
        <f>IF(OR($S488="",$S487=""),"",$D$2*(V488-V487))</f>
        <v/>
      </c>
      <c r="AK488" s="9">
        <f>IF(OR($S488="",$S487=""),"",$E$2*(W488-W487))</f>
        <v/>
      </c>
      <c r="AL488" s="9">
        <f>IF(OR($S488="",$S487=""),"",$F$2*LN(X488/X487))</f>
        <v/>
      </c>
      <c r="AM488" s="9">
        <f>IF(OR($S488="",$S487=""),"",$G$2*(Y488-Y487))</f>
        <v/>
      </c>
      <c r="AN488" s="9">
        <f>IF(OR($S488="",$S487=""),"",$H$2*LN(Z488/Z487))</f>
        <v/>
      </c>
      <c r="AO488" s="9">
        <f>IF(OR($S488="",$S487=""),"",$I$2*(AA488-AA487))</f>
        <v/>
      </c>
      <c r="AP488" s="9">
        <f>IF(OR($S488="",$S487=""),"",$J$2*LN(AB488/AB487))</f>
        <v/>
      </c>
      <c r="AQ488" s="9">
        <f>IF(OR($S488="",$S487=""),"",$K$2*(AC488-AC487))</f>
        <v/>
      </c>
      <c r="AR488" s="9">
        <f>IF(OR($S488="",$S487=""),"",$L$2*LN(AD488/AD487))</f>
        <v/>
      </c>
      <c r="AS488" s="9">
        <f>IF(OR($S488="",$S487=""),"",$M$2*LN(AE488/AE487))</f>
        <v/>
      </c>
      <c r="AT488" s="9">
        <f>IF(OR($S488="",$S487=""),"",$N$2*LN(AF488/AF487))</f>
        <v/>
      </c>
      <c r="AV488" s="9">
        <f>IF($AH488="","",$AY$16+$AY$4*AI488+$AY$5*AJ488+$AY$6*AK488+$AY$7*AL488+$AY$8*AM488+$AY$9*AN488+$AY$10*AO488+$AY$11*AP488+$AY$12*AQ488+$AY$13*AR488+$AY$14*AS488+$AY$15*AT488)</f>
        <v/>
      </c>
      <c r="BC488" s="10">
        <f>IF((ROW()-6)&lt;=$Q$3,INDEX(LINEST(AH429:AH488,AI429:AT488,TRUE,TRUE),1,13)*$Q$4,"")</f>
        <v/>
      </c>
      <c r="BD488" s="9">
        <f>IF((ROW()-6)&lt;=$Q$3,INDEX(LINEST(AH429:AH488,AI429:AT488,TRUE,TRUE),1,12),"")</f>
        <v/>
      </c>
      <c r="BE488" s="9">
        <f>IF((ROW()-6)&lt;=$Q$3,INDEX(LINEST(AH429:AH488,AI429:AT488,TRUE,TRUE),1,11),"")</f>
        <v/>
      </c>
      <c r="BF488" s="9">
        <f>IF((ROW()-6)&lt;=$Q$3,INDEX(LINEST(AH429:AH488,AI429:AT488,TRUE,TRUE),1,10),"")</f>
        <v/>
      </c>
      <c r="BG488" s="9">
        <f>IF((ROW()-6)&lt;=$Q$3,INDEX(LINEST(AH429:AH488,AI429:AT488,TRUE,TRUE),1,9),"")</f>
        <v/>
      </c>
      <c r="BH488" s="9">
        <f>IF((ROW()-6)&lt;=$Q$3,INDEX(LINEST(AH429:AH488,AI429:AT488,TRUE,TRUE),1,8),"")</f>
        <v/>
      </c>
      <c r="BI488" s="9">
        <f>IF((ROW()-6)&lt;=$Q$3,INDEX(LINEST(AH429:AH488,AI429:AT488,TRUE,TRUE),1,7),"")</f>
        <v/>
      </c>
      <c r="BJ488" s="9">
        <f>IF((ROW()-6)&lt;=$Q$3,INDEX(LINEST(AH429:AH488,AI429:AT488,TRUE,TRUE),1,6),"")</f>
        <v/>
      </c>
      <c r="BK488" s="9">
        <f>IF((ROW()-6)&lt;=$Q$3,INDEX(LINEST(AH429:AH488,AI429:AT488,TRUE,TRUE),1,5),"")</f>
        <v/>
      </c>
      <c r="BL488" s="9">
        <f>IF((ROW()-6)&lt;=$Q$3,INDEX(LINEST(AH429:AH488,AI429:AT488,TRUE,TRUE),1,4),"")</f>
        <v/>
      </c>
      <c r="BM488" s="9">
        <f>IF((ROW()-6)&lt;=$Q$3,INDEX(LINEST(AH429:AH488,AI429:AT488,TRUE,TRUE),1,3),"")</f>
        <v/>
      </c>
      <c r="BN488" s="9">
        <f>IF((ROW()-6)&lt;=$Q$3,INDEX(LINEST(AH429:AH488,AI429:AT488,TRUE,TRUE),1,2),"")</f>
        <v/>
      </c>
      <c r="BO488" s="9">
        <f>IF((ROW()-6)&lt;=$Q$3,INDEX(LINEST(AH429:AH488,AI429:AT488,TRUE,TRUE),1,1),"")</f>
        <v/>
      </c>
      <c r="BP488" s="10">
        <f>IF((ROW()-6)&lt;=$Q$3,INDEX(LINEST(AH429:AH488,AI429:AT488,TRUE,TRUE),3,1),"")</f>
        <v/>
      </c>
      <c r="BR488" s="9">
        <f>IF(AND((ROW()-6)&lt;=$Q$3,ISNUMBER(BC487)),BC487/$Q$4+BD487*AI488+BE487*AJ488+BF487*AK488+BG487*AL488+BH487*AM488+BI487*AN488+BJ487*AO488+BK487*AP488+BL487*AQ488+BM487*AR488+BN487*AS488+BO487*AT488,"")</f>
        <v/>
      </c>
      <c r="BS488">
        <f>IF(ISNUMBER(BR488),AVERAGE(AH428:AH487),"")</f>
        <v/>
      </c>
      <c r="BT488">
        <f>IF(ISNUMBER(BR488),(AH488-BR488)^2,"")</f>
        <v/>
      </c>
      <c r="BU488">
        <f>IF(ISNUMBER(BR488),AH488^2,"")</f>
        <v/>
      </c>
      <c r="BV488">
        <f>IF(ISNUMBER(BR488),(AH488-BS488)^2,"")</f>
        <v/>
      </c>
    </row>
    <row r="489">
      <c r="O489">
        <f>IF($R489="","",CHOOSE($Q$2,YEAR(R489)*12+MONTH(R489),INT((R489-2)/7),YEAR(R489)*4+ROUNDUP(MONTH(R489)/3)))</f>
        <v/>
      </c>
      <c r="P489">
        <f>IF($R489="","",IF($R490="",1,IF(O489&lt;&gt;O490,1,0)))</f>
        <v/>
      </c>
      <c r="Q489">
        <f>IF(P489=1,SUM($P$7:P489),"")</f>
        <v/>
      </c>
      <c r="R489">
        <f>IF($A489="","",IF(ISNUMBER($A489),$A489,IFERROR(DATEVALUE($A489),NA())))</f>
        <v/>
      </c>
      <c r="S489" s="7">
        <f>IFERROR(INDEX($R$7:$R$60000,MATCH(ROW()-6,$Q$7:$Q$60000,0)),"")</f>
        <v/>
      </c>
      <c r="T489">
        <f>IFERROR(INDEX($B$7:$B$60000,MATCH(ROW()-6,$Q$7:$Q$60000,0)),"")</f>
        <v/>
      </c>
      <c r="U489">
        <f>IFERROR(INDEX($C$7:$C$60000,MATCH(ROW()-6,$Q$7:$Q$60000,0)),"")</f>
        <v/>
      </c>
      <c r="V489">
        <f>IFERROR(INDEX($D$7:$D$60000,MATCH(ROW()-6,$Q$7:$Q$60000,0)),"")</f>
        <v/>
      </c>
      <c r="W489">
        <f>IFERROR(INDEX($E$7:$E$60000,MATCH(ROW()-6,$Q$7:$Q$60000,0)),"")</f>
        <v/>
      </c>
      <c r="X489">
        <f>IFERROR(INDEX($F$7:$F$60000,MATCH(ROW()-6,$Q$7:$Q$60000,0)),"")</f>
        <v/>
      </c>
      <c r="Y489">
        <f>IFERROR(INDEX($G$7:$G$60000,MATCH(ROW()-6,$Q$7:$Q$60000,0)),"")</f>
        <v/>
      </c>
      <c r="Z489">
        <f>IFERROR(INDEX($H$7:$H$60000,MATCH(ROW()-6,$Q$7:$Q$60000,0)),"")</f>
        <v/>
      </c>
      <c r="AA489">
        <f>IFERROR(INDEX($I$7:$I$60000,MATCH(ROW()-6,$Q$7:$Q$60000,0)),"")</f>
        <v/>
      </c>
      <c r="AB489">
        <f>IFERROR(INDEX($J$7:$J$60000,MATCH(ROW()-6,$Q$7:$Q$60000,0)),"")</f>
        <v/>
      </c>
      <c r="AC489">
        <f>IFERROR(INDEX($K$7:$K$60000,MATCH(ROW()-6,$Q$7:$Q$60000,0)),"")</f>
        <v/>
      </c>
      <c r="AD489">
        <f>IFERROR(INDEX($L$7:$L$60000,MATCH(ROW()-6,$Q$7:$Q$60000,0)),"")</f>
        <v/>
      </c>
      <c r="AE489">
        <f>IFERROR(INDEX($M$7:$M$60000,MATCH(ROW()-6,$Q$7:$Q$60000,0)),"")</f>
        <v/>
      </c>
      <c r="AF489">
        <f>IFERROR(INDEX($N$7:$N$60000,MATCH(ROW()-6,$Q$7:$Q$60000,0)),"")</f>
        <v/>
      </c>
      <c r="AH489" s="9">
        <f>IF(OR($S489="",$S488=""),"",LN($T489/$T488))</f>
        <v/>
      </c>
      <c r="AI489" s="9">
        <f>IF(OR($S489="",$S488=""),"",$C$2*LN(U489/U488))</f>
        <v/>
      </c>
      <c r="AJ489" s="9">
        <f>IF(OR($S489="",$S488=""),"",$D$2*(V489-V488))</f>
        <v/>
      </c>
      <c r="AK489" s="9">
        <f>IF(OR($S489="",$S488=""),"",$E$2*(W489-W488))</f>
        <v/>
      </c>
      <c r="AL489" s="9">
        <f>IF(OR($S489="",$S488=""),"",$F$2*LN(X489/X488))</f>
        <v/>
      </c>
      <c r="AM489" s="9">
        <f>IF(OR($S489="",$S488=""),"",$G$2*(Y489-Y488))</f>
        <v/>
      </c>
      <c r="AN489" s="9">
        <f>IF(OR($S489="",$S488=""),"",$H$2*LN(Z489/Z488))</f>
        <v/>
      </c>
      <c r="AO489" s="9">
        <f>IF(OR($S489="",$S488=""),"",$I$2*(AA489-AA488))</f>
        <v/>
      </c>
      <c r="AP489" s="9">
        <f>IF(OR($S489="",$S488=""),"",$J$2*LN(AB489/AB488))</f>
        <v/>
      </c>
      <c r="AQ489" s="9">
        <f>IF(OR($S489="",$S488=""),"",$K$2*(AC489-AC488))</f>
        <v/>
      </c>
      <c r="AR489" s="9">
        <f>IF(OR($S489="",$S488=""),"",$L$2*LN(AD489/AD488))</f>
        <v/>
      </c>
      <c r="AS489" s="9">
        <f>IF(OR($S489="",$S488=""),"",$M$2*LN(AE489/AE488))</f>
        <v/>
      </c>
      <c r="AT489" s="9">
        <f>IF(OR($S489="",$S488=""),"",$N$2*LN(AF489/AF488))</f>
        <v/>
      </c>
      <c r="AV489" s="9">
        <f>IF($AH489="","",$AY$16+$AY$4*AI489+$AY$5*AJ489+$AY$6*AK489+$AY$7*AL489+$AY$8*AM489+$AY$9*AN489+$AY$10*AO489+$AY$11*AP489+$AY$12*AQ489+$AY$13*AR489+$AY$14*AS489+$AY$15*AT489)</f>
        <v/>
      </c>
      <c r="BC489" s="10">
        <f>IF((ROW()-6)&lt;=$Q$3,INDEX(LINEST(AH430:AH489,AI430:AT489,TRUE,TRUE),1,13)*$Q$4,"")</f>
        <v/>
      </c>
      <c r="BD489" s="9">
        <f>IF((ROW()-6)&lt;=$Q$3,INDEX(LINEST(AH430:AH489,AI430:AT489,TRUE,TRUE),1,12),"")</f>
        <v/>
      </c>
      <c r="BE489" s="9">
        <f>IF((ROW()-6)&lt;=$Q$3,INDEX(LINEST(AH430:AH489,AI430:AT489,TRUE,TRUE),1,11),"")</f>
        <v/>
      </c>
      <c r="BF489" s="9">
        <f>IF((ROW()-6)&lt;=$Q$3,INDEX(LINEST(AH430:AH489,AI430:AT489,TRUE,TRUE),1,10),"")</f>
        <v/>
      </c>
      <c r="BG489" s="9">
        <f>IF((ROW()-6)&lt;=$Q$3,INDEX(LINEST(AH430:AH489,AI430:AT489,TRUE,TRUE),1,9),"")</f>
        <v/>
      </c>
      <c r="BH489" s="9">
        <f>IF((ROW()-6)&lt;=$Q$3,INDEX(LINEST(AH430:AH489,AI430:AT489,TRUE,TRUE),1,8),"")</f>
        <v/>
      </c>
      <c r="BI489" s="9">
        <f>IF((ROW()-6)&lt;=$Q$3,INDEX(LINEST(AH430:AH489,AI430:AT489,TRUE,TRUE),1,7),"")</f>
        <v/>
      </c>
      <c r="BJ489" s="9">
        <f>IF((ROW()-6)&lt;=$Q$3,INDEX(LINEST(AH430:AH489,AI430:AT489,TRUE,TRUE),1,6),"")</f>
        <v/>
      </c>
      <c r="BK489" s="9">
        <f>IF((ROW()-6)&lt;=$Q$3,INDEX(LINEST(AH430:AH489,AI430:AT489,TRUE,TRUE),1,5),"")</f>
        <v/>
      </c>
      <c r="BL489" s="9">
        <f>IF((ROW()-6)&lt;=$Q$3,INDEX(LINEST(AH430:AH489,AI430:AT489,TRUE,TRUE),1,4),"")</f>
        <v/>
      </c>
      <c r="BM489" s="9">
        <f>IF((ROW()-6)&lt;=$Q$3,INDEX(LINEST(AH430:AH489,AI430:AT489,TRUE,TRUE),1,3),"")</f>
        <v/>
      </c>
      <c r="BN489" s="9">
        <f>IF((ROW()-6)&lt;=$Q$3,INDEX(LINEST(AH430:AH489,AI430:AT489,TRUE,TRUE),1,2),"")</f>
        <v/>
      </c>
      <c r="BO489" s="9">
        <f>IF((ROW()-6)&lt;=$Q$3,INDEX(LINEST(AH430:AH489,AI430:AT489,TRUE,TRUE),1,1),"")</f>
        <v/>
      </c>
      <c r="BP489" s="10">
        <f>IF((ROW()-6)&lt;=$Q$3,INDEX(LINEST(AH430:AH489,AI430:AT489,TRUE,TRUE),3,1),"")</f>
        <v/>
      </c>
      <c r="BR489" s="9">
        <f>IF(AND((ROW()-6)&lt;=$Q$3,ISNUMBER(BC488)),BC488/$Q$4+BD488*AI489+BE488*AJ489+BF488*AK489+BG488*AL489+BH488*AM489+BI488*AN489+BJ488*AO489+BK488*AP489+BL488*AQ489+BM488*AR489+BN488*AS489+BO488*AT489,"")</f>
        <v/>
      </c>
      <c r="BS489">
        <f>IF(ISNUMBER(BR489),AVERAGE(AH429:AH488),"")</f>
        <v/>
      </c>
      <c r="BT489">
        <f>IF(ISNUMBER(BR489),(AH489-BR489)^2,"")</f>
        <v/>
      </c>
      <c r="BU489">
        <f>IF(ISNUMBER(BR489),AH489^2,"")</f>
        <v/>
      </c>
      <c r="BV489">
        <f>IF(ISNUMBER(BR489),(AH489-BS489)^2,"")</f>
        <v/>
      </c>
    </row>
    <row r="490">
      <c r="O490">
        <f>IF($R490="","",CHOOSE($Q$2,YEAR(R490)*12+MONTH(R490),INT((R490-2)/7),YEAR(R490)*4+ROUNDUP(MONTH(R490)/3)))</f>
        <v/>
      </c>
      <c r="P490">
        <f>IF($R490="","",IF($R491="",1,IF(O490&lt;&gt;O491,1,0)))</f>
        <v/>
      </c>
      <c r="Q490">
        <f>IF(P490=1,SUM($P$7:P490),"")</f>
        <v/>
      </c>
      <c r="R490">
        <f>IF($A490="","",IF(ISNUMBER($A490),$A490,IFERROR(DATEVALUE($A490),NA())))</f>
        <v/>
      </c>
      <c r="S490" s="7">
        <f>IFERROR(INDEX($R$7:$R$60000,MATCH(ROW()-6,$Q$7:$Q$60000,0)),"")</f>
        <v/>
      </c>
      <c r="T490">
        <f>IFERROR(INDEX($B$7:$B$60000,MATCH(ROW()-6,$Q$7:$Q$60000,0)),"")</f>
        <v/>
      </c>
      <c r="U490">
        <f>IFERROR(INDEX($C$7:$C$60000,MATCH(ROW()-6,$Q$7:$Q$60000,0)),"")</f>
        <v/>
      </c>
      <c r="V490">
        <f>IFERROR(INDEX($D$7:$D$60000,MATCH(ROW()-6,$Q$7:$Q$60000,0)),"")</f>
        <v/>
      </c>
      <c r="W490">
        <f>IFERROR(INDEX($E$7:$E$60000,MATCH(ROW()-6,$Q$7:$Q$60000,0)),"")</f>
        <v/>
      </c>
      <c r="X490">
        <f>IFERROR(INDEX($F$7:$F$60000,MATCH(ROW()-6,$Q$7:$Q$60000,0)),"")</f>
        <v/>
      </c>
      <c r="Y490">
        <f>IFERROR(INDEX($G$7:$G$60000,MATCH(ROW()-6,$Q$7:$Q$60000,0)),"")</f>
        <v/>
      </c>
      <c r="Z490">
        <f>IFERROR(INDEX($H$7:$H$60000,MATCH(ROW()-6,$Q$7:$Q$60000,0)),"")</f>
        <v/>
      </c>
      <c r="AA490">
        <f>IFERROR(INDEX($I$7:$I$60000,MATCH(ROW()-6,$Q$7:$Q$60000,0)),"")</f>
        <v/>
      </c>
      <c r="AB490">
        <f>IFERROR(INDEX($J$7:$J$60000,MATCH(ROW()-6,$Q$7:$Q$60000,0)),"")</f>
        <v/>
      </c>
      <c r="AC490">
        <f>IFERROR(INDEX($K$7:$K$60000,MATCH(ROW()-6,$Q$7:$Q$60000,0)),"")</f>
        <v/>
      </c>
      <c r="AD490">
        <f>IFERROR(INDEX($L$7:$L$60000,MATCH(ROW()-6,$Q$7:$Q$60000,0)),"")</f>
        <v/>
      </c>
      <c r="AE490">
        <f>IFERROR(INDEX($M$7:$M$60000,MATCH(ROW()-6,$Q$7:$Q$60000,0)),"")</f>
        <v/>
      </c>
      <c r="AF490">
        <f>IFERROR(INDEX($N$7:$N$60000,MATCH(ROW()-6,$Q$7:$Q$60000,0)),"")</f>
        <v/>
      </c>
      <c r="AH490" s="9">
        <f>IF(OR($S490="",$S489=""),"",LN($T490/$T489))</f>
        <v/>
      </c>
      <c r="AI490" s="9">
        <f>IF(OR($S490="",$S489=""),"",$C$2*LN(U490/U489))</f>
        <v/>
      </c>
      <c r="AJ490" s="9">
        <f>IF(OR($S490="",$S489=""),"",$D$2*(V490-V489))</f>
        <v/>
      </c>
      <c r="AK490" s="9">
        <f>IF(OR($S490="",$S489=""),"",$E$2*(W490-W489))</f>
        <v/>
      </c>
      <c r="AL490" s="9">
        <f>IF(OR($S490="",$S489=""),"",$F$2*LN(X490/X489))</f>
        <v/>
      </c>
      <c r="AM490" s="9">
        <f>IF(OR($S490="",$S489=""),"",$G$2*(Y490-Y489))</f>
        <v/>
      </c>
      <c r="AN490" s="9">
        <f>IF(OR($S490="",$S489=""),"",$H$2*LN(Z490/Z489))</f>
        <v/>
      </c>
      <c r="AO490" s="9">
        <f>IF(OR($S490="",$S489=""),"",$I$2*(AA490-AA489))</f>
        <v/>
      </c>
      <c r="AP490" s="9">
        <f>IF(OR($S490="",$S489=""),"",$J$2*LN(AB490/AB489))</f>
        <v/>
      </c>
      <c r="AQ490" s="9">
        <f>IF(OR($S490="",$S489=""),"",$K$2*(AC490-AC489))</f>
        <v/>
      </c>
      <c r="AR490" s="9">
        <f>IF(OR($S490="",$S489=""),"",$L$2*LN(AD490/AD489))</f>
        <v/>
      </c>
      <c r="AS490" s="9">
        <f>IF(OR($S490="",$S489=""),"",$M$2*LN(AE490/AE489))</f>
        <v/>
      </c>
      <c r="AT490" s="9">
        <f>IF(OR($S490="",$S489=""),"",$N$2*LN(AF490/AF489))</f>
        <v/>
      </c>
      <c r="AV490" s="9">
        <f>IF($AH490="","",$AY$16+$AY$4*AI490+$AY$5*AJ490+$AY$6*AK490+$AY$7*AL490+$AY$8*AM490+$AY$9*AN490+$AY$10*AO490+$AY$11*AP490+$AY$12*AQ490+$AY$13*AR490+$AY$14*AS490+$AY$15*AT490)</f>
        <v/>
      </c>
      <c r="BC490" s="10">
        <f>IF((ROW()-6)&lt;=$Q$3,INDEX(LINEST(AH431:AH490,AI431:AT490,TRUE,TRUE),1,13)*$Q$4,"")</f>
        <v/>
      </c>
      <c r="BD490" s="9">
        <f>IF((ROW()-6)&lt;=$Q$3,INDEX(LINEST(AH431:AH490,AI431:AT490,TRUE,TRUE),1,12),"")</f>
        <v/>
      </c>
      <c r="BE490" s="9">
        <f>IF((ROW()-6)&lt;=$Q$3,INDEX(LINEST(AH431:AH490,AI431:AT490,TRUE,TRUE),1,11),"")</f>
        <v/>
      </c>
      <c r="BF490" s="9">
        <f>IF((ROW()-6)&lt;=$Q$3,INDEX(LINEST(AH431:AH490,AI431:AT490,TRUE,TRUE),1,10),"")</f>
        <v/>
      </c>
      <c r="BG490" s="9">
        <f>IF((ROW()-6)&lt;=$Q$3,INDEX(LINEST(AH431:AH490,AI431:AT490,TRUE,TRUE),1,9),"")</f>
        <v/>
      </c>
      <c r="BH490" s="9">
        <f>IF((ROW()-6)&lt;=$Q$3,INDEX(LINEST(AH431:AH490,AI431:AT490,TRUE,TRUE),1,8),"")</f>
        <v/>
      </c>
      <c r="BI490" s="9">
        <f>IF((ROW()-6)&lt;=$Q$3,INDEX(LINEST(AH431:AH490,AI431:AT490,TRUE,TRUE),1,7),"")</f>
        <v/>
      </c>
      <c r="BJ490" s="9">
        <f>IF((ROW()-6)&lt;=$Q$3,INDEX(LINEST(AH431:AH490,AI431:AT490,TRUE,TRUE),1,6),"")</f>
        <v/>
      </c>
      <c r="BK490" s="9">
        <f>IF((ROW()-6)&lt;=$Q$3,INDEX(LINEST(AH431:AH490,AI431:AT490,TRUE,TRUE),1,5),"")</f>
        <v/>
      </c>
      <c r="BL490" s="9">
        <f>IF((ROW()-6)&lt;=$Q$3,INDEX(LINEST(AH431:AH490,AI431:AT490,TRUE,TRUE),1,4),"")</f>
        <v/>
      </c>
      <c r="BM490" s="9">
        <f>IF((ROW()-6)&lt;=$Q$3,INDEX(LINEST(AH431:AH490,AI431:AT490,TRUE,TRUE),1,3),"")</f>
        <v/>
      </c>
      <c r="BN490" s="9">
        <f>IF((ROW()-6)&lt;=$Q$3,INDEX(LINEST(AH431:AH490,AI431:AT490,TRUE,TRUE),1,2),"")</f>
        <v/>
      </c>
      <c r="BO490" s="9">
        <f>IF((ROW()-6)&lt;=$Q$3,INDEX(LINEST(AH431:AH490,AI431:AT490,TRUE,TRUE),1,1),"")</f>
        <v/>
      </c>
      <c r="BP490" s="10">
        <f>IF((ROW()-6)&lt;=$Q$3,INDEX(LINEST(AH431:AH490,AI431:AT490,TRUE,TRUE),3,1),"")</f>
        <v/>
      </c>
      <c r="BR490" s="9">
        <f>IF(AND((ROW()-6)&lt;=$Q$3,ISNUMBER(BC489)),BC489/$Q$4+BD489*AI490+BE489*AJ490+BF489*AK490+BG489*AL490+BH489*AM490+BI489*AN490+BJ489*AO490+BK489*AP490+BL489*AQ490+BM489*AR490+BN489*AS490+BO489*AT490,"")</f>
        <v/>
      </c>
      <c r="BS490">
        <f>IF(ISNUMBER(BR490),AVERAGE(AH430:AH489),"")</f>
        <v/>
      </c>
      <c r="BT490">
        <f>IF(ISNUMBER(BR490),(AH490-BR490)^2,"")</f>
        <v/>
      </c>
      <c r="BU490">
        <f>IF(ISNUMBER(BR490),AH490^2,"")</f>
        <v/>
      </c>
      <c r="BV490">
        <f>IF(ISNUMBER(BR490),(AH490-BS490)^2,"")</f>
        <v/>
      </c>
    </row>
    <row r="491">
      <c r="O491">
        <f>IF($R491="","",CHOOSE($Q$2,YEAR(R491)*12+MONTH(R491),INT((R491-2)/7),YEAR(R491)*4+ROUNDUP(MONTH(R491)/3)))</f>
        <v/>
      </c>
      <c r="P491">
        <f>IF($R491="","",IF($R492="",1,IF(O491&lt;&gt;O492,1,0)))</f>
        <v/>
      </c>
      <c r="Q491">
        <f>IF(P491=1,SUM($P$7:P491),"")</f>
        <v/>
      </c>
      <c r="R491">
        <f>IF($A491="","",IF(ISNUMBER($A491),$A491,IFERROR(DATEVALUE($A491),NA())))</f>
        <v/>
      </c>
      <c r="S491" s="7">
        <f>IFERROR(INDEX($R$7:$R$60000,MATCH(ROW()-6,$Q$7:$Q$60000,0)),"")</f>
        <v/>
      </c>
      <c r="T491">
        <f>IFERROR(INDEX($B$7:$B$60000,MATCH(ROW()-6,$Q$7:$Q$60000,0)),"")</f>
        <v/>
      </c>
      <c r="U491">
        <f>IFERROR(INDEX($C$7:$C$60000,MATCH(ROW()-6,$Q$7:$Q$60000,0)),"")</f>
        <v/>
      </c>
      <c r="V491">
        <f>IFERROR(INDEX($D$7:$D$60000,MATCH(ROW()-6,$Q$7:$Q$60000,0)),"")</f>
        <v/>
      </c>
      <c r="W491">
        <f>IFERROR(INDEX($E$7:$E$60000,MATCH(ROW()-6,$Q$7:$Q$60000,0)),"")</f>
        <v/>
      </c>
      <c r="X491">
        <f>IFERROR(INDEX($F$7:$F$60000,MATCH(ROW()-6,$Q$7:$Q$60000,0)),"")</f>
        <v/>
      </c>
      <c r="Y491">
        <f>IFERROR(INDEX($G$7:$G$60000,MATCH(ROW()-6,$Q$7:$Q$60000,0)),"")</f>
        <v/>
      </c>
      <c r="Z491">
        <f>IFERROR(INDEX($H$7:$H$60000,MATCH(ROW()-6,$Q$7:$Q$60000,0)),"")</f>
        <v/>
      </c>
      <c r="AA491">
        <f>IFERROR(INDEX($I$7:$I$60000,MATCH(ROW()-6,$Q$7:$Q$60000,0)),"")</f>
        <v/>
      </c>
      <c r="AB491">
        <f>IFERROR(INDEX($J$7:$J$60000,MATCH(ROW()-6,$Q$7:$Q$60000,0)),"")</f>
        <v/>
      </c>
      <c r="AC491">
        <f>IFERROR(INDEX($K$7:$K$60000,MATCH(ROW()-6,$Q$7:$Q$60000,0)),"")</f>
        <v/>
      </c>
      <c r="AD491">
        <f>IFERROR(INDEX($L$7:$L$60000,MATCH(ROW()-6,$Q$7:$Q$60000,0)),"")</f>
        <v/>
      </c>
      <c r="AE491">
        <f>IFERROR(INDEX($M$7:$M$60000,MATCH(ROW()-6,$Q$7:$Q$60000,0)),"")</f>
        <v/>
      </c>
      <c r="AF491">
        <f>IFERROR(INDEX($N$7:$N$60000,MATCH(ROW()-6,$Q$7:$Q$60000,0)),"")</f>
        <v/>
      </c>
      <c r="AH491" s="9">
        <f>IF(OR($S491="",$S490=""),"",LN($T491/$T490))</f>
        <v/>
      </c>
      <c r="AI491" s="9">
        <f>IF(OR($S491="",$S490=""),"",$C$2*LN(U491/U490))</f>
        <v/>
      </c>
      <c r="AJ491" s="9">
        <f>IF(OR($S491="",$S490=""),"",$D$2*(V491-V490))</f>
        <v/>
      </c>
      <c r="AK491" s="9">
        <f>IF(OR($S491="",$S490=""),"",$E$2*(W491-W490))</f>
        <v/>
      </c>
      <c r="AL491" s="9">
        <f>IF(OR($S491="",$S490=""),"",$F$2*LN(X491/X490))</f>
        <v/>
      </c>
      <c r="AM491" s="9">
        <f>IF(OR($S491="",$S490=""),"",$G$2*(Y491-Y490))</f>
        <v/>
      </c>
      <c r="AN491" s="9">
        <f>IF(OR($S491="",$S490=""),"",$H$2*LN(Z491/Z490))</f>
        <v/>
      </c>
      <c r="AO491" s="9">
        <f>IF(OR($S491="",$S490=""),"",$I$2*(AA491-AA490))</f>
        <v/>
      </c>
      <c r="AP491" s="9">
        <f>IF(OR($S491="",$S490=""),"",$J$2*LN(AB491/AB490))</f>
        <v/>
      </c>
      <c r="AQ491" s="9">
        <f>IF(OR($S491="",$S490=""),"",$K$2*(AC491-AC490))</f>
        <v/>
      </c>
      <c r="AR491" s="9">
        <f>IF(OR($S491="",$S490=""),"",$L$2*LN(AD491/AD490))</f>
        <v/>
      </c>
      <c r="AS491" s="9">
        <f>IF(OR($S491="",$S490=""),"",$M$2*LN(AE491/AE490))</f>
        <v/>
      </c>
      <c r="AT491" s="9">
        <f>IF(OR($S491="",$S490=""),"",$N$2*LN(AF491/AF490))</f>
        <v/>
      </c>
      <c r="AV491" s="9">
        <f>IF($AH491="","",$AY$16+$AY$4*AI491+$AY$5*AJ491+$AY$6*AK491+$AY$7*AL491+$AY$8*AM491+$AY$9*AN491+$AY$10*AO491+$AY$11*AP491+$AY$12*AQ491+$AY$13*AR491+$AY$14*AS491+$AY$15*AT491)</f>
        <v/>
      </c>
      <c r="BC491" s="10">
        <f>IF((ROW()-6)&lt;=$Q$3,INDEX(LINEST(AH432:AH491,AI432:AT491,TRUE,TRUE),1,13)*$Q$4,"")</f>
        <v/>
      </c>
      <c r="BD491" s="9">
        <f>IF((ROW()-6)&lt;=$Q$3,INDEX(LINEST(AH432:AH491,AI432:AT491,TRUE,TRUE),1,12),"")</f>
        <v/>
      </c>
      <c r="BE491" s="9">
        <f>IF((ROW()-6)&lt;=$Q$3,INDEX(LINEST(AH432:AH491,AI432:AT491,TRUE,TRUE),1,11),"")</f>
        <v/>
      </c>
      <c r="BF491" s="9">
        <f>IF((ROW()-6)&lt;=$Q$3,INDEX(LINEST(AH432:AH491,AI432:AT491,TRUE,TRUE),1,10),"")</f>
        <v/>
      </c>
      <c r="BG491" s="9">
        <f>IF((ROW()-6)&lt;=$Q$3,INDEX(LINEST(AH432:AH491,AI432:AT491,TRUE,TRUE),1,9),"")</f>
        <v/>
      </c>
      <c r="BH491" s="9">
        <f>IF((ROW()-6)&lt;=$Q$3,INDEX(LINEST(AH432:AH491,AI432:AT491,TRUE,TRUE),1,8),"")</f>
        <v/>
      </c>
      <c r="BI491" s="9">
        <f>IF((ROW()-6)&lt;=$Q$3,INDEX(LINEST(AH432:AH491,AI432:AT491,TRUE,TRUE),1,7),"")</f>
        <v/>
      </c>
      <c r="BJ491" s="9">
        <f>IF((ROW()-6)&lt;=$Q$3,INDEX(LINEST(AH432:AH491,AI432:AT491,TRUE,TRUE),1,6),"")</f>
        <v/>
      </c>
      <c r="BK491" s="9">
        <f>IF((ROW()-6)&lt;=$Q$3,INDEX(LINEST(AH432:AH491,AI432:AT491,TRUE,TRUE),1,5),"")</f>
        <v/>
      </c>
      <c r="BL491" s="9">
        <f>IF((ROW()-6)&lt;=$Q$3,INDEX(LINEST(AH432:AH491,AI432:AT491,TRUE,TRUE),1,4),"")</f>
        <v/>
      </c>
      <c r="BM491" s="9">
        <f>IF((ROW()-6)&lt;=$Q$3,INDEX(LINEST(AH432:AH491,AI432:AT491,TRUE,TRUE),1,3),"")</f>
        <v/>
      </c>
      <c r="BN491" s="9">
        <f>IF((ROW()-6)&lt;=$Q$3,INDEX(LINEST(AH432:AH491,AI432:AT491,TRUE,TRUE),1,2),"")</f>
        <v/>
      </c>
      <c r="BO491" s="9">
        <f>IF((ROW()-6)&lt;=$Q$3,INDEX(LINEST(AH432:AH491,AI432:AT491,TRUE,TRUE),1,1),"")</f>
        <v/>
      </c>
      <c r="BP491" s="10">
        <f>IF((ROW()-6)&lt;=$Q$3,INDEX(LINEST(AH432:AH491,AI432:AT491,TRUE,TRUE),3,1),"")</f>
        <v/>
      </c>
      <c r="BR491" s="9">
        <f>IF(AND((ROW()-6)&lt;=$Q$3,ISNUMBER(BC490)),BC490/$Q$4+BD490*AI491+BE490*AJ491+BF490*AK491+BG490*AL491+BH490*AM491+BI490*AN491+BJ490*AO491+BK490*AP491+BL490*AQ491+BM490*AR491+BN490*AS491+BO490*AT491,"")</f>
        <v/>
      </c>
      <c r="BS491">
        <f>IF(ISNUMBER(BR491),AVERAGE(AH431:AH490),"")</f>
        <v/>
      </c>
      <c r="BT491">
        <f>IF(ISNUMBER(BR491),(AH491-BR491)^2,"")</f>
        <v/>
      </c>
      <c r="BU491">
        <f>IF(ISNUMBER(BR491),AH491^2,"")</f>
        <v/>
      </c>
      <c r="BV491">
        <f>IF(ISNUMBER(BR491),(AH491-BS491)^2,"")</f>
        <v/>
      </c>
    </row>
    <row r="492">
      <c r="O492">
        <f>IF($R492="","",CHOOSE($Q$2,YEAR(R492)*12+MONTH(R492),INT((R492-2)/7),YEAR(R492)*4+ROUNDUP(MONTH(R492)/3)))</f>
        <v/>
      </c>
      <c r="P492">
        <f>IF($R492="","",IF($R493="",1,IF(O492&lt;&gt;O493,1,0)))</f>
        <v/>
      </c>
      <c r="Q492">
        <f>IF(P492=1,SUM($P$7:P492),"")</f>
        <v/>
      </c>
      <c r="R492">
        <f>IF($A492="","",IF(ISNUMBER($A492),$A492,IFERROR(DATEVALUE($A492),NA())))</f>
        <v/>
      </c>
      <c r="S492" s="7">
        <f>IFERROR(INDEX($R$7:$R$60000,MATCH(ROW()-6,$Q$7:$Q$60000,0)),"")</f>
        <v/>
      </c>
      <c r="T492">
        <f>IFERROR(INDEX($B$7:$B$60000,MATCH(ROW()-6,$Q$7:$Q$60000,0)),"")</f>
        <v/>
      </c>
      <c r="U492">
        <f>IFERROR(INDEX($C$7:$C$60000,MATCH(ROW()-6,$Q$7:$Q$60000,0)),"")</f>
        <v/>
      </c>
      <c r="V492">
        <f>IFERROR(INDEX($D$7:$D$60000,MATCH(ROW()-6,$Q$7:$Q$60000,0)),"")</f>
        <v/>
      </c>
      <c r="W492">
        <f>IFERROR(INDEX($E$7:$E$60000,MATCH(ROW()-6,$Q$7:$Q$60000,0)),"")</f>
        <v/>
      </c>
      <c r="X492">
        <f>IFERROR(INDEX($F$7:$F$60000,MATCH(ROW()-6,$Q$7:$Q$60000,0)),"")</f>
        <v/>
      </c>
      <c r="Y492">
        <f>IFERROR(INDEX($G$7:$G$60000,MATCH(ROW()-6,$Q$7:$Q$60000,0)),"")</f>
        <v/>
      </c>
      <c r="Z492">
        <f>IFERROR(INDEX($H$7:$H$60000,MATCH(ROW()-6,$Q$7:$Q$60000,0)),"")</f>
        <v/>
      </c>
      <c r="AA492">
        <f>IFERROR(INDEX($I$7:$I$60000,MATCH(ROW()-6,$Q$7:$Q$60000,0)),"")</f>
        <v/>
      </c>
      <c r="AB492">
        <f>IFERROR(INDEX($J$7:$J$60000,MATCH(ROW()-6,$Q$7:$Q$60000,0)),"")</f>
        <v/>
      </c>
      <c r="AC492">
        <f>IFERROR(INDEX($K$7:$K$60000,MATCH(ROW()-6,$Q$7:$Q$60000,0)),"")</f>
        <v/>
      </c>
      <c r="AD492">
        <f>IFERROR(INDEX($L$7:$L$60000,MATCH(ROW()-6,$Q$7:$Q$60000,0)),"")</f>
        <v/>
      </c>
      <c r="AE492">
        <f>IFERROR(INDEX($M$7:$M$60000,MATCH(ROW()-6,$Q$7:$Q$60000,0)),"")</f>
        <v/>
      </c>
      <c r="AF492">
        <f>IFERROR(INDEX($N$7:$N$60000,MATCH(ROW()-6,$Q$7:$Q$60000,0)),"")</f>
        <v/>
      </c>
      <c r="AH492" s="9">
        <f>IF(OR($S492="",$S491=""),"",LN($T492/$T491))</f>
        <v/>
      </c>
      <c r="AI492" s="9">
        <f>IF(OR($S492="",$S491=""),"",$C$2*LN(U492/U491))</f>
        <v/>
      </c>
      <c r="AJ492" s="9">
        <f>IF(OR($S492="",$S491=""),"",$D$2*(V492-V491))</f>
        <v/>
      </c>
      <c r="AK492" s="9">
        <f>IF(OR($S492="",$S491=""),"",$E$2*(W492-W491))</f>
        <v/>
      </c>
      <c r="AL492" s="9">
        <f>IF(OR($S492="",$S491=""),"",$F$2*LN(X492/X491))</f>
        <v/>
      </c>
      <c r="AM492" s="9">
        <f>IF(OR($S492="",$S491=""),"",$G$2*(Y492-Y491))</f>
        <v/>
      </c>
      <c r="AN492" s="9">
        <f>IF(OR($S492="",$S491=""),"",$H$2*LN(Z492/Z491))</f>
        <v/>
      </c>
      <c r="AO492" s="9">
        <f>IF(OR($S492="",$S491=""),"",$I$2*(AA492-AA491))</f>
        <v/>
      </c>
      <c r="AP492" s="9">
        <f>IF(OR($S492="",$S491=""),"",$J$2*LN(AB492/AB491))</f>
        <v/>
      </c>
      <c r="AQ492" s="9">
        <f>IF(OR($S492="",$S491=""),"",$K$2*(AC492-AC491))</f>
        <v/>
      </c>
      <c r="AR492" s="9">
        <f>IF(OR($S492="",$S491=""),"",$L$2*LN(AD492/AD491))</f>
        <v/>
      </c>
      <c r="AS492" s="9">
        <f>IF(OR($S492="",$S491=""),"",$M$2*LN(AE492/AE491))</f>
        <v/>
      </c>
      <c r="AT492" s="9">
        <f>IF(OR($S492="",$S491=""),"",$N$2*LN(AF492/AF491))</f>
        <v/>
      </c>
      <c r="AV492" s="9">
        <f>IF($AH492="","",$AY$16+$AY$4*AI492+$AY$5*AJ492+$AY$6*AK492+$AY$7*AL492+$AY$8*AM492+$AY$9*AN492+$AY$10*AO492+$AY$11*AP492+$AY$12*AQ492+$AY$13*AR492+$AY$14*AS492+$AY$15*AT492)</f>
        <v/>
      </c>
      <c r="BC492" s="10">
        <f>IF((ROW()-6)&lt;=$Q$3,INDEX(LINEST(AH433:AH492,AI433:AT492,TRUE,TRUE),1,13)*$Q$4,"")</f>
        <v/>
      </c>
      <c r="BD492" s="9">
        <f>IF((ROW()-6)&lt;=$Q$3,INDEX(LINEST(AH433:AH492,AI433:AT492,TRUE,TRUE),1,12),"")</f>
        <v/>
      </c>
      <c r="BE492" s="9">
        <f>IF((ROW()-6)&lt;=$Q$3,INDEX(LINEST(AH433:AH492,AI433:AT492,TRUE,TRUE),1,11),"")</f>
        <v/>
      </c>
      <c r="BF492" s="9">
        <f>IF((ROW()-6)&lt;=$Q$3,INDEX(LINEST(AH433:AH492,AI433:AT492,TRUE,TRUE),1,10),"")</f>
        <v/>
      </c>
      <c r="BG492" s="9">
        <f>IF((ROW()-6)&lt;=$Q$3,INDEX(LINEST(AH433:AH492,AI433:AT492,TRUE,TRUE),1,9),"")</f>
        <v/>
      </c>
      <c r="BH492" s="9">
        <f>IF((ROW()-6)&lt;=$Q$3,INDEX(LINEST(AH433:AH492,AI433:AT492,TRUE,TRUE),1,8),"")</f>
        <v/>
      </c>
      <c r="BI492" s="9">
        <f>IF((ROW()-6)&lt;=$Q$3,INDEX(LINEST(AH433:AH492,AI433:AT492,TRUE,TRUE),1,7),"")</f>
        <v/>
      </c>
      <c r="BJ492" s="9">
        <f>IF((ROW()-6)&lt;=$Q$3,INDEX(LINEST(AH433:AH492,AI433:AT492,TRUE,TRUE),1,6),"")</f>
        <v/>
      </c>
      <c r="BK492" s="9">
        <f>IF((ROW()-6)&lt;=$Q$3,INDEX(LINEST(AH433:AH492,AI433:AT492,TRUE,TRUE),1,5),"")</f>
        <v/>
      </c>
      <c r="BL492" s="9">
        <f>IF((ROW()-6)&lt;=$Q$3,INDEX(LINEST(AH433:AH492,AI433:AT492,TRUE,TRUE),1,4),"")</f>
        <v/>
      </c>
      <c r="BM492" s="9">
        <f>IF((ROW()-6)&lt;=$Q$3,INDEX(LINEST(AH433:AH492,AI433:AT492,TRUE,TRUE),1,3),"")</f>
        <v/>
      </c>
      <c r="BN492" s="9">
        <f>IF((ROW()-6)&lt;=$Q$3,INDEX(LINEST(AH433:AH492,AI433:AT492,TRUE,TRUE),1,2),"")</f>
        <v/>
      </c>
      <c r="BO492" s="9">
        <f>IF((ROW()-6)&lt;=$Q$3,INDEX(LINEST(AH433:AH492,AI433:AT492,TRUE,TRUE),1,1),"")</f>
        <v/>
      </c>
      <c r="BP492" s="10">
        <f>IF((ROW()-6)&lt;=$Q$3,INDEX(LINEST(AH433:AH492,AI433:AT492,TRUE,TRUE),3,1),"")</f>
        <v/>
      </c>
      <c r="BR492" s="9">
        <f>IF(AND((ROW()-6)&lt;=$Q$3,ISNUMBER(BC491)),BC491/$Q$4+BD491*AI492+BE491*AJ492+BF491*AK492+BG491*AL492+BH491*AM492+BI491*AN492+BJ491*AO492+BK491*AP492+BL491*AQ492+BM491*AR492+BN491*AS492+BO491*AT492,"")</f>
        <v/>
      </c>
      <c r="BS492">
        <f>IF(ISNUMBER(BR492),AVERAGE(AH432:AH491),"")</f>
        <v/>
      </c>
      <c r="BT492">
        <f>IF(ISNUMBER(BR492),(AH492-BR492)^2,"")</f>
        <v/>
      </c>
      <c r="BU492">
        <f>IF(ISNUMBER(BR492),AH492^2,"")</f>
        <v/>
      </c>
      <c r="BV492">
        <f>IF(ISNUMBER(BR492),(AH492-BS492)^2,"")</f>
        <v/>
      </c>
    </row>
    <row r="493">
      <c r="O493">
        <f>IF($R493="","",CHOOSE($Q$2,YEAR(R493)*12+MONTH(R493),INT((R493-2)/7),YEAR(R493)*4+ROUNDUP(MONTH(R493)/3)))</f>
        <v/>
      </c>
      <c r="P493">
        <f>IF($R493="","",IF($R494="",1,IF(O493&lt;&gt;O494,1,0)))</f>
        <v/>
      </c>
      <c r="Q493">
        <f>IF(P493=1,SUM($P$7:P493),"")</f>
        <v/>
      </c>
      <c r="R493">
        <f>IF($A493="","",IF(ISNUMBER($A493),$A493,IFERROR(DATEVALUE($A493),NA())))</f>
        <v/>
      </c>
      <c r="S493" s="7">
        <f>IFERROR(INDEX($R$7:$R$60000,MATCH(ROW()-6,$Q$7:$Q$60000,0)),"")</f>
        <v/>
      </c>
      <c r="T493">
        <f>IFERROR(INDEX($B$7:$B$60000,MATCH(ROW()-6,$Q$7:$Q$60000,0)),"")</f>
        <v/>
      </c>
      <c r="U493">
        <f>IFERROR(INDEX($C$7:$C$60000,MATCH(ROW()-6,$Q$7:$Q$60000,0)),"")</f>
        <v/>
      </c>
      <c r="V493">
        <f>IFERROR(INDEX($D$7:$D$60000,MATCH(ROW()-6,$Q$7:$Q$60000,0)),"")</f>
        <v/>
      </c>
      <c r="W493">
        <f>IFERROR(INDEX($E$7:$E$60000,MATCH(ROW()-6,$Q$7:$Q$60000,0)),"")</f>
        <v/>
      </c>
      <c r="X493">
        <f>IFERROR(INDEX($F$7:$F$60000,MATCH(ROW()-6,$Q$7:$Q$60000,0)),"")</f>
        <v/>
      </c>
      <c r="Y493">
        <f>IFERROR(INDEX($G$7:$G$60000,MATCH(ROW()-6,$Q$7:$Q$60000,0)),"")</f>
        <v/>
      </c>
      <c r="Z493">
        <f>IFERROR(INDEX($H$7:$H$60000,MATCH(ROW()-6,$Q$7:$Q$60000,0)),"")</f>
        <v/>
      </c>
      <c r="AA493">
        <f>IFERROR(INDEX($I$7:$I$60000,MATCH(ROW()-6,$Q$7:$Q$60000,0)),"")</f>
        <v/>
      </c>
      <c r="AB493">
        <f>IFERROR(INDEX($J$7:$J$60000,MATCH(ROW()-6,$Q$7:$Q$60000,0)),"")</f>
        <v/>
      </c>
      <c r="AC493">
        <f>IFERROR(INDEX($K$7:$K$60000,MATCH(ROW()-6,$Q$7:$Q$60000,0)),"")</f>
        <v/>
      </c>
      <c r="AD493">
        <f>IFERROR(INDEX($L$7:$L$60000,MATCH(ROW()-6,$Q$7:$Q$60000,0)),"")</f>
        <v/>
      </c>
      <c r="AE493">
        <f>IFERROR(INDEX($M$7:$M$60000,MATCH(ROW()-6,$Q$7:$Q$60000,0)),"")</f>
        <v/>
      </c>
      <c r="AF493">
        <f>IFERROR(INDEX($N$7:$N$60000,MATCH(ROW()-6,$Q$7:$Q$60000,0)),"")</f>
        <v/>
      </c>
      <c r="AH493" s="9">
        <f>IF(OR($S493="",$S492=""),"",LN($T493/$T492))</f>
        <v/>
      </c>
      <c r="AI493" s="9">
        <f>IF(OR($S493="",$S492=""),"",$C$2*LN(U493/U492))</f>
        <v/>
      </c>
      <c r="AJ493" s="9">
        <f>IF(OR($S493="",$S492=""),"",$D$2*(V493-V492))</f>
        <v/>
      </c>
      <c r="AK493" s="9">
        <f>IF(OR($S493="",$S492=""),"",$E$2*(W493-W492))</f>
        <v/>
      </c>
      <c r="AL493" s="9">
        <f>IF(OR($S493="",$S492=""),"",$F$2*LN(X493/X492))</f>
        <v/>
      </c>
      <c r="AM493" s="9">
        <f>IF(OR($S493="",$S492=""),"",$G$2*(Y493-Y492))</f>
        <v/>
      </c>
      <c r="AN493" s="9">
        <f>IF(OR($S493="",$S492=""),"",$H$2*LN(Z493/Z492))</f>
        <v/>
      </c>
      <c r="AO493" s="9">
        <f>IF(OR($S493="",$S492=""),"",$I$2*(AA493-AA492))</f>
        <v/>
      </c>
      <c r="AP493" s="9">
        <f>IF(OR($S493="",$S492=""),"",$J$2*LN(AB493/AB492))</f>
        <v/>
      </c>
      <c r="AQ493" s="9">
        <f>IF(OR($S493="",$S492=""),"",$K$2*(AC493-AC492))</f>
        <v/>
      </c>
      <c r="AR493" s="9">
        <f>IF(OR($S493="",$S492=""),"",$L$2*LN(AD493/AD492))</f>
        <v/>
      </c>
      <c r="AS493" s="9">
        <f>IF(OR($S493="",$S492=""),"",$M$2*LN(AE493/AE492))</f>
        <v/>
      </c>
      <c r="AT493" s="9">
        <f>IF(OR($S493="",$S492=""),"",$N$2*LN(AF493/AF492))</f>
        <v/>
      </c>
      <c r="AV493" s="9">
        <f>IF($AH493="","",$AY$16+$AY$4*AI493+$AY$5*AJ493+$AY$6*AK493+$AY$7*AL493+$AY$8*AM493+$AY$9*AN493+$AY$10*AO493+$AY$11*AP493+$AY$12*AQ493+$AY$13*AR493+$AY$14*AS493+$AY$15*AT493)</f>
        <v/>
      </c>
      <c r="BC493" s="10">
        <f>IF((ROW()-6)&lt;=$Q$3,INDEX(LINEST(AH434:AH493,AI434:AT493,TRUE,TRUE),1,13)*$Q$4,"")</f>
        <v/>
      </c>
      <c r="BD493" s="9">
        <f>IF((ROW()-6)&lt;=$Q$3,INDEX(LINEST(AH434:AH493,AI434:AT493,TRUE,TRUE),1,12),"")</f>
        <v/>
      </c>
      <c r="BE493" s="9">
        <f>IF((ROW()-6)&lt;=$Q$3,INDEX(LINEST(AH434:AH493,AI434:AT493,TRUE,TRUE),1,11),"")</f>
        <v/>
      </c>
      <c r="BF493" s="9">
        <f>IF((ROW()-6)&lt;=$Q$3,INDEX(LINEST(AH434:AH493,AI434:AT493,TRUE,TRUE),1,10),"")</f>
        <v/>
      </c>
      <c r="BG493" s="9">
        <f>IF((ROW()-6)&lt;=$Q$3,INDEX(LINEST(AH434:AH493,AI434:AT493,TRUE,TRUE),1,9),"")</f>
        <v/>
      </c>
      <c r="BH493" s="9">
        <f>IF((ROW()-6)&lt;=$Q$3,INDEX(LINEST(AH434:AH493,AI434:AT493,TRUE,TRUE),1,8),"")</f>
        <v/>
      </c>
      <c r="BI493" s="9">
        <f>IF((ROW()-6)&lt;=$Q$3,INDEX(LINEST(AH434:AH493,AI434:AT493,TRUE,TRUE),1,7),"")</f>
        <v/>
      </c>
      <c r="BJ493" s="9">
        <f>IF((ROW()-6)&lt;=$Q$3,INDEX(LINEST(AH434:AH493,AI434:AT493,TRUE,TRUE),1,6),"")</f>
        <v/>
      </c>
      <c r="BK493" s="9">
        <f>IF((ROW()-6)&lt;=$Q$3,INDEX(LINEST(AH434:AH493,AI434:AT493,TRUE,TRUE),1,5),"")</f>
        <v/>
      </c>
      <c r="BL493" s="9">
        <f>IF((ROW()-6)&lt;=$Q$3,INDEX(LINEST(AH434:AH493,AI434:AT493,TRUE,TRUE),1,4),"")</f>
        <v/>
      </c>
      <c r="BM493" s="9">
        <f>IF((ROW()-6)&lt;=$Q$3,INDEX(LINEST(AH434:AH493,AI434:AT493,TRUE,TRUE),1,3),"")</f>
        <v/>
      </c>
      <c r="BN493" s="9">
        <f>IF((ROW()-6)&lt;=$Q$3,INDEX(LINEST(AH434:AH493,AI434:AT493,TRUE,TRUE),1,2),"")</f>
        <v/>
      </c>
      <c r="BO493" s="9">
        <f>IF((ROW()-6)&lt;=$Q$3,INDEX(LINEST(AH434:AH493,AI434:AT493,TRUE,TRUE),1,1),"")</f>
        <v/>
      </c>
      <c r="BP493" s="10">
        <f>IF((ROW()-6)&lt;=$Q$3,INDEX(LINEST(AH434:AH493,AI434:AT493,TRUE,TRUE),3,1),"")</f>
        <v/>
      </c>
      <c r="BR493" s="9">
        <f>IF(AND((ROW()-6)&lt;=$Q$3,ISNUMBER(BC492)),BC492/$Q$4+BD492*AI493+BE492*AJ493+BF492*AK493+BG492*AL493+BH492*AM493+BI492*AN493+BJ492*AO493+BK492*AP493+BL492*AQ493+BM492*AR493+BN492*AS493+BO492*AT493,"")</f>
        <v/>
      </c>
      <c r="BS493">
        <f>IF(ISNUMBER(BR493),AVERAGE(AH433:AH492),"")</f>
        <v/>
      </c>
      <c r="BT493">
        <f>IF(ISNUMBER(BR493),(AH493-BR493)^2,"")</f>
        <v/>
      </c>
      <c r="BU493">
        <f>IF(ISNUMBER(BR493),AH493^2,"")</f>
        <v/>
      </c>
      <c r="BV493">
        <f>IF(ISNUMBER(BR493),(AH493-BS493)^2,"")</f>
        <v/>
      </c>
    </row>
    <row r="494">
      <c r="O494">
        <f>IF($R494="","",CHOOSE($Q$2,YEAR(R494)*12+MONTH(R494),INT((R494-2)/7),YEAR(R494)*4+ROUNDUP(MONTH(R494)/3)))</f>
        <v/>
      </c>
      <c r="P494">
        <f>IF($R494="","",IF($R495="",1,IF(O494&lt;&gt;O495,1,0)))</f>
        <v/>
      </c>
      <c r="Q494">
        <f>IF(P494=1,SUM($P$7:P494),"")</f>
        <v/>
      </c>
      <c r="R494">
        <f>IF($A494="","",IF(ISNUMBER($A494),$A494,IFERROR(DATEVALUE($A494),NA())))</f>
        <v/>
      </c>
      <c r="S494" s="7">
        <f>IFERROR(INDEX($R$7:$R$60000,MATCH(ROW()-6,$Q$7:$Q$60000,0)),"")</f>
        <v/>
      </c>
      <c r="T494">
        <f>IFERROR(INDEX($B$7:$B$60000,MATCH(ROW()-6,$Q$7:$Q$60000,0)),"")</f>
        <v/>
      </c>
      <c r="U494">
        <f>IFERROR(INDEX($C$7:$C$60000,MATCH(ROW()-6,$Q$7:$Q$60000,0)),"")</f>
        <v/>
      </c>
      <c r="V494">
        <f>IFERROR(INDEX($D$7:$D$60000,MATCH(ROW()-6,$Q$7:$Q$60000,0)),"")</f>
        <v/>
      </c>
      <c r="W494">
        <f>IFERROR(INDEX($E$7:$E$60000,MATCH(ROW()-6,$Q$7:$Q$60000,0)),"")</f>
        <v/>
      </c>
      <c r="X494">
        <f>IFERROR(INDEX($F$7:$F$60000,MATCH(ROW()-6,$Q$7:$Q$60000,0)),"")</f>
        <v/>
      </c>
      <c r="Y494">
        <f>IFERROR(INDEX($G$7:$G$60000,MATCH(ROW()-6,$Q$7:$Q$60000,0)),"")</f>
        <v/>
      </c>
      <c r="Z494">
        <f>IFERROR(INDEX($H$7:$H$60000,MATCH(ROW()-6,$Q$7:$Q$60000,0)),"")</f>
        <v/>
      </c>
      <c r="AA494">
        <f>IFERROR(INDEX($I$7:$I$60000,MATCH(ROW()-6,$Q$7:$Q$60000,0)),"")</f>
        <v/>
      </c>
      <c r="AB494">
        <f>IFERROR(INDEX($J$7:$J$60000,MATCH(ROW()-6,$Q$7:$Q$60000,0)),"")</f>
        <v/>
      </c>
      <c r="AC494">
        <f>IFERROR(INDEX($K$7:$K$60000,MATCH(ROW()-6,$Q$7:$Q$60000,0)),"")</f>
        <v/>
      </c>
      <c r="AD494">
        <f>IFERROR(INDEX($L$7:$L$60000,MATCH(ROW()-6,$Q$7:$Q$60000,0)),"")</f>
        <v/>
      </c>
      <c r="AE494">
        <f>IFERROR(INDEX($M$7:$M$60000,MATCH(ROW()-6,$Q$7:$Q$60000,0)),"")</f>
        <v/>
      </c>
      <c r="AF494">
        <f>IFERROR(INDEX($N$7:$N$60000,MATCH(ROW()-6,$Q$7:$Q$60000,0)),"")</f>
        <v/>
      </c>
      <c r="AH494" s="9">
        <f>IF(OR($S494="",$S493=""),"",LN($T494/$T493))</f>
        <v/>
      </c>
      <c r="AI494" s="9">
        <f>IF(OR($S494="",$S493=""),"",$C$2*LN(U494/U493))</f>
        <v/>
      </c>
      <c r="AJ494" s="9">
        <f>IF(OR($S494="",$S493=""),"",$D$2*(V494-V493))</f>
        <v/>
      </c>
      <c r="AK494" s="9">
        <f>IF(OR($S494="",$S493=""),"",$E$2*(W494-W493))</f>
        <v/>
      </c>
      <c r="AL494" s="9">
        <f>IF(OR($S494="",$S493=""),"",$F$2*LN(X494/X493))</f>
        <v/>
      </c>
      <c r="AM494" s="9">
        <f>IF(OR($S494="",$S493=""),"",$G$2*(Y494-Y493))</f>
        <v/>
      </c>
      <c r="AN494" s="9">
        <f>IF(OR($S494="",$S493=""),"",$H$2*LN(Z494/Z493))</f>
        <v/>
      </c>
      <c r="AO494" s="9">
        <f>IF(OR($S494="",$S493=""),"",$I$2*(AA494-AA493))</f>
        <v/>
      </c>
      <c r="AP494" s="9">
        <f>IF(OR($S494="",$S493=""),"",$J$2*LN(AB494/AB493))</f>
        <v/>
      </c>
      <c r="AQ494" s="9">
        <f>IF(OR($S494="",$S493=""),"",$K$2*(AC494-AC493))</f>
        <v/>
      </c>
      <c r="AR494" s="9">
        <f>IF(OR($S494="",$S493=""),"",$L$2*LN(AD494/AD493))</f>
        <v/>
      </c>
      <c r="AS494" s="9">
        <f>IF(OR($S494="",$S493=""),"",$M$2*LN(AE494/AE493))</f>
        <v/>
      </c>
      <c r="AT494" s="9">
        <f>IF(OR($S494="",$S493=""),"",$N$2*LN(AF494/AF493))</f>
        <v/>
      </c>
      <c r="AV494" s="9">
        <f>IF($AH494="","",$AY$16+$AY$4*AI494+$AY$5*AJ494+$AY$6*AK494+$AY$7*AL494+$AY$8*AM494+$AY$9*AN494+$AY$10*AO494+$AY$11*AP494+$AY$12*AQ494+$AY$13*AR494+$AY$14*AS494+$AY$15*AT494)</f>
        <v/>
      </c>
      <c r="BC494" s="10">
        <f>IF((ROW()-6)&lt;=$Q$3,INDEX(LINEST(AH435:AH494,AI435:AT494,TRUE,TRUE),1,13)*$Q$4,"")</f>
        <v/>
      </c>
      <c r="BD494" s="9">
        <f>IF((ROW()-6)&lt;=$Q$3,INDEX(LINEST(AH435:AH494,AI435:AT494,TRUE,TRUE),1,12),"")</f>
        <v/>
      </c>
      <c r="BE494" s="9">
        <f>IF((ROW()-6)&lt;=$Q$3,INDEX(LINEST(AH435:AH494,AI435:AT494,TRUE,TRUE),1,11),"")</f>
        <v/>
      </c>
      <c r="BF494" s="9">
        <f>IF((ROW()-6)&lt;=$Q$3,INDEX(LINEST(AH435:AH494,AI435:AT494,TRUE,TRUE),1,10),"")</f>
        <v/>
      </c>
      <c r="BG494" s="9">
        <f>IF((ROW()-6)&lt;=$Q$3,INDEX(LINEST(AH435:AH494,AI435:AT494,TRUE,TRUE),1,9),"")</f>
        <v/>
      </c>
      <c r="BH494" s="9">
        <f>IF((ROW()-6)&lt;=$Q$3,INDEX(LINEST(AH435:AH494,AI435:AT494,TRUE,TRUE),1,8),"")</f>
        <v/>
      </c>
      <c r="BI494" s="9">
        <f>IF((ROW()-6)&lt;=$Q$3,INDEX(LINEST(AH435:AH494,AI435:AT494,TRUE,TRUE),1,7),"")</f>
        <v/>
      </c>
      <c r="BJ494" s="9">
        <f>IF((ROW()-6)&lt;=$Q$3,INDEX(LINEST(AH435:AH494,AI435:AT494,TRUE,TRUE),1,6),"")</f>
        <v/>
      </c>
      <c r="BK494" s="9">
        <f>IF((ROW()-6)&lt;=$Q$3,INDEX(LINEST(AH435:AH494,AI435:AT494,TRUE,TRUE),1,5),"")</f>
        <v/>
      </c>
      <c r="BL494" s="9">
        <f>IF((ROW()-6)&lt;=$Q$3,INDEX(LINEST(AH435:AH494,AI435:AT494,TRUE,TRUE),1,4),"")</f>
        <v/>
      </c>
      <c r="BM494" s="9">
        <f>IF((ROW()-6)&lt;=$Q$3,INDEX(LINEST(AH435:AH494,AI435:AT494,TRUE,TRUE),1,3),"")</f>
        <v/>
      </c>
      <c r="BN494" s="9">
        <f>IF((ROW()-6)&lt;=$Q$3,INDEX(LINEST(AH435:AH494,AI435:AT494,TRUE,TRUE),1,2),"")</f>
        <v/>
      </c>
      <c r="BO494" s="9">
        <f>IF((ROW()-6)&lt;=$Q$3,INDEX(LINEST(AH435:AH494,AI435:AT494,TRUE,TRUE),1,1),"")</f>
        <v/>
      </c>
      <c r="BP494" s="10">
        <f>IF((ROW()-6)&lt;=$Q$3,INDEX(LINEST(AH435:AH494,AI435:AT494,TRUE,TRUE),3,1),"")</f>
        <v/>
      </c>
      <c r="BR494" s="9">
        <f>IF(AND((ROW()-6)&lt;=$Q$3,ISNUMBER(BC493)),BC493/$Q$4+BD493*AI494+BE493*AJ494+BF493*AK494+BG493*AL494+BH493*AM494+BI493*AN494+BJ493*AO494+BK493*AP494+BL493*AQ494+BM493*AR494+BN493*AS494+BO493*AT494,"")</f>
        <v/>
      </c>
      <c r="BS494">
        <f>IF(ISNUMBER(BR494),AVERAGE(AH434:AH493),"")</f>
        <v/>
      </c>
      <c r="BT494">
        <f>IF(ISNUMBER(BR494),(AH494-BR494)^2,"")</f>
        <v/>
      </c>
      <c r="BU494">
        <f>IF(ISNUMBER(BR494),AH494^2,"")</f>
        <v/>
      </c>
      <c r="BV494">
        <f>IF(ISNUMBER(BR494),(AH494-BS494)^2,"")</f>
        <v/>
      </c>
    </row>
    <row r="495">
      <c r="O495">
        <f>IF($R495="","",CHOOSE($Q$2,YEAR(R495)*12+MONTH(R495),INT((R495-2)/7),YEAR(R495)*4+ROUNDUP(MONTH(R495)/3)))</f>
        <v/>
      </c>
      <c r="P495">
        <f>IF($R495="","",IF($R496="",1,IF(O495&lt;&gt;O496,1,0)))</f>
        <v/>
      </c>
      <c r="Q495">
        <f>IF(P495=1,SUM($P$7:P495),"")</f>
        <v/>
      </c>
      <c r="R495">
        <f>IF($A495="","",IF(ISNUMBER($A495),$A495,IFERROR(DATEVALUE($A495),NA())))</f>
        <v/>
      </c>
      <c r="S495" s="7">
        <f>IFERROR(INDEX($R$7:$R$60000,MATCH(ROW()-6,$Q$7:$Q$60000,0)),"")</f>
        <v/>
      </c>
      <c r="T495">
        <f>IFERROR(INDEX($B$7:$B$60000,MATCH(ROW()-6,$Q$7:$Q$60000,0)),"")</f>
        <v/>
      </c>
      <c r="U495">
        <f>IFERROR(INDEX($C$7:$C$60000,MATCH(ROW()-6,$Q$7:$Q$60000,0)),"")</f>
        <v/>
      </c>
      <c r="V495">
        <f>IFERROR(INDEX($D$7:$D$60000,MATCH(ROW()-6,$Q$7:$Q$60000,0)),"")</f>
        <v/>
      </c>
      <c r="W495">
        <f>IFERROR(INDEX($E$7:$E$60000,MATCH(ROW()-6,$Q$7:$Q$60000,0)),"")</f>
        <v/>
      </c>
      <c r="X495">
        <f>IFERROR(INDEX($F$7:$F$60000,MATCH(ROW()-6,$Q$7:$Q$60000,0)),"")</f>
        <v/>
      </c>
      <c r="Y495">
        <f>IFERROR(INDEX($G$7:$G$60000,MATCH(ROW()-6,$Q$7:$Q$60000,0)),"")</f>
        <v/>
      </c>
      <c r="Z495">
        <f>IFERROR(INDEX($H$7:$H$60000,MATCH(ROW()-6,$Q$7:$Q$60000,0)),"")</f>
        <v/>
      </c>
      <c r="AA495">
        <f>IFERROR(INDEX($I$7:$I$60000,MATCH(ROW()-6,$Q$7:$Q$60000,0)),"")</f>
        <v/>
      </c>
      <c r="AB495">
        <f>IFERROR(INDEX($J$7:$J$60000,MATCH(ROW()-6,$Q$7:$Q$60000,0)),"")</f>
        <v/>
      </c>
      <c r="AC495">
        <f>IFERROR(INDEX($K$7:$K$60000,MATCH(ROW()-6,$Q$7:$Q$60000,0)),"")</f>
        <v/>
      </c>
      <c r="AD495">
        <f>IFERROR(INDEX($L$7:$L$60000,MATCH(ROW()-6,$Q$7:$Q$60000,0)),"")</f>
        <v/>
      </c>
      <c r="AE495">
        <f>IFERROR(INDEX($M$7:$M$60000,MATCH(ROW()-6,$Q$7:$Q$60000,0)),"")</f>
        <v/>
      </c>
      <c r="AF495">
        <f>IFERROR(INDEX($N$7:$N$60000,MATCH(ROW()-6,$Q$7:$Q$60000,0)),"")</f>
        <v/>
      </c>
      <c r="AH495" s="9">
        <f>IF(OR($S495="",$S494=""),"",LN($T495/$T494))</f>
        <v/>
      </c>
      <c r="AI495" s="9">
        <f>IF(OR($S495="",$S494=""),"",$C$2*LN(U495/U494))</f>
        <v/>
      </c>
      <c r="AJ495" s="9">
        <f>IF(OR($S495="",$S494=""),"",$D$2*(V495-V494))</f>
        <v/>
      </c>
      <c r="AK495" s="9">
        <f>IF(OR($S495="",$S494=""),"",$E$2*(W495-W494))</f>
        <v/>
      </c>
      <c r="AL495" s="9">
        <f>IF(OR($S495="",$S494=""),"",$F$2*LN(X495/X494))</f>
        <v/>
      </c>
      <c r="AM495" s="9">
        <f>IF(OR($S495="",$S494=""),"",$G$2*(Y495-Y494))</f>
        <v/>
      </c>
      <c r="AN495" s="9">
        <f>IF(OR($S495="",$S494=""),"",$H$2*LN(Z495/Z494))</f>
        <v/>
      </c>
      <c r="AO495" s="9">
        <f>IF(OR($S495="",$S494=""),"",$I$2*(AA495-AA494))</f>
        <v/>
      </c>
      <c r="AP495" s="9">
        <f>IF(OR($S495="",$S494=""),"",$J$2*LN(AB495/AB494))</f>
        <v/>
      </c>
      <c r="AQ495" s="9">
        <f>IF(OR($S495="",$S494=""),"",$K$2*(AC495-AC494))</f>
        <v/>
      </c>
      <c r="AR495" s="9">
        <f>IF(OR($S495="",$S494=""),"",$L$2*LN(AD495/AD494))</f>
        <v/>
      </c>
      <c r="AS495" s="9">
        <f>IF(OR($S495="",$S494=""),"",$M$2*LN(AE495/AE494))</f>
        <v/>
      </c>
      <c r="AT495" s="9">
        <f>IF(OR($S495="",$S494=""),"",$N$2*LN(AF495/AF494))</f>
        <v/>
      </c>
      <c r="AV495" s="9">
        <f>IF($AH495="","",$AY$16+$AY$4*AI495+$AY$5*AJ495+$AY$6*AK495+$AY$7*AL495+$AY$8*AM495+$AY$9*AN495+$AY$10*AO495+$AY$11*AP495+$AY$12*AQ495+$AY$13*AR495+$AY$14*AS495+$AY$15*AT495)</f>
        <v/>
      </c>
      <c r="BC495" s="10">
        <f>IF((ROW()-6)&lt;=$Q$3,INDEX(LINEST(AH436:AH495,AI436:AT495,TRUE,TRUE),1,13)*$Q$4,"")</f>
        <v/>
      </c>
      <c r="BD495" s="9">
        <f>IF((ROW()-6)&lt;=$Q$3,INDEX(LINEST(AH436:AH495,AI436:AT495,TRUE,TRUE),1,12),"")</f>
        <v/>
      </c>
      <c r="BE495" s="9">
        <f>IF((ROW()-6)&lt;=$Q$3,INDEX(LINEST(AH436:AH495,AI436:AT495,TRUE,TRUE),1,11),"")</f>
        <v/>
      </c>
      <c r="BF495" s="9">
        <f>IF((ROW()-6)&lt;=$Q$3,INDEX(LINEST(AH436:AH495,AI436:AT495,TRUE,TRUE),1,10),"")</f>
        <v/>
      </c>
      <c r="BG495" s="9">
        <f>IF((ROW()-6)&lt;=$Q$3,INDEX(LINEST(AH436:AH495,AI436:AT495,TRUE,TRUE),1,9),"")</f>
        <v/>
      </c>
      <c r="BH495" s="9">
        <f>IF((ROW()-6)&lt;=$Q$3,INDEX(LINEST(AH436:AH495,AI436:AT495,TRUE,TRUE),1,8),"")</f>
        <v/>
      </c>
      <c r="BI495" s="9">
        <f>IF((ROW()-6)&lt;=$Q$3,INDEX(LINEST(AH436:AH495,AI436:AT495,TRUE,TRUE),1,7),"")</f>
        <v/>
      </c>
      <c r="BJ495" s="9">
        <f>IF((ROW()-6)&lt;=$Q$3,INDEX(LINEST(AH436:AH495,AI436:AT495,TRUE,TRUE),1,6),"")</f>
        <v/>
      </c>
      <c r="BK495" s="9">
        <f>IF((ROW()-6)&lt;=$Q$3,INDEX(LINEST(AH436:AH495,AI436:AT495,TRUE,TRUE),1,5),"")</f>
        <v/>
      </c>
      <c r="BL495" s="9">
        <f>IF((ROW()-6)&lt;=$Q$3,INDEX(LINEST(AH436:AH495,AI436:AT495,TRUE,TRUE),1,4),"")</f>
        <v/>
      </c>
      <c r="BM495" s="9">
        <f>IF((ROW()-6)&lt;=$Q$3,INDEX(LINEST(AH436:AH495,AI436:AT495,TRUE,TRUE),1,3),"")</f>
        <v/>
      </c>
      <c r="BN495" s="9">
        <f>IF((ROW()-6)&lt;=$Q$3,INDEX(LINEST(AH436:AH495,AI436:AT495,TRUE,TRUE),1,2),"")</f>
        <v/>
      </c>
      <c r="BO495" s="9">
        <f>IF((ROW()-6)&lt;=$Q$3,INDEX(LINEST(AH436:AH495,AI436:AT495,TRUE,TRUE),1,1),"")</f>
        <v/>
      </c>
      <c r="BP495" s="10">
        <f>IF((ROW()-6)&lt;=$Q$3,INDEX(LINEST(AH436:AH495,AI436:AT495,TRUE,TRUE),3,1),"")</f>
        <v/>
      </c>
      <c r="BR495" s="9">
        <f>IF(AND((ROW()-6)&lt;=$Q$3,ISNUMBER(BC494)),BC494/$Q$4+BD494*AI495+BE494*AJ495+BF494*AK495+BG494*AL495+BH494*AM495+BI494*AN495+BJ494*AO495+BK494*AP495+BL494*AQ495+BM494*AR495+BN494*AS495+BO494*AT495,"")</f>
        <v/>
      </c>
      <c r="BS495">
        <f>IF(ISNUMBER(BR495),AVERAGE(AH435:AH494),"")</f>
        <v/>
      </c>
      <c r="BT495">
        <f>IF(ISNUMBER(BR495),(AH495-BR495)^2,"")</f>
        <v/>
      </c>
      <c r="BU495">
        <f>IF(ISNUMBER(BR495),AH495^2,"")</f>
        <v/>
      </c>
      <c r="BV495">
        <f>IF(ISNUMBER(BR495),(AH495-BS495)^2,"")</f>
        <v/>
      </c>
    </row>
    <row r="496">
      <c r="O496">
        <f>IF($R496="","",CHOOSE($Q$2,YEAR(R496)*12+MONTH(R496),INT((R496-2)/7),YEAR(R496)*4+ROUNDUP(MONTH(R496)/3)))</f>
        <v/>
      </c>
      <c r="P496">
        <f>IF($R496="","",IF($R497="",1,IF(O496&lt;&gt;O497,1,0)))</f>
        <v/>
      </c>
      <c r="Q496">
        <f>IF(P496=1,SUM($P$7:P496),"")</f>
        <v/>
      </c>
      <c r="R496">
        <f>IF($A496="","",IF(ISNUMBER($A496),$A496,IFERROR(DATEVALUE($A496),NA())))</f>
        <v/>
      </c>
      <c r="S496" s="7">
        <f>IFERROR(INDEX($R$7:$R$60000,MATCH(ROW()-6,$Q$7:$Q$60000,0)),"")</f>
        <v/>
      </c>
      <c r="T496">
        <f>IFERROR(INDEX($B$7:$B$60000,MATCH(ROW()-6,$Q$7:$Q$60000,0)),"")</f>
        <v/>
      </c>
      <c r="U496">
        <f>IFERROR(INDEX($C$7:$C$60000,MATCH(ROW()-6,$Q$7:$Q$60000,0)),"")</f>
        <v/>
      </c>
      <c r="V496">
        <f>IFERROR(INDEX($D$7:$D$60000,MATCH(ROW()-6,$Q$7:$Q$60000,0)),"")</f>
        <v/>
      </c>
      <c r="W496">
        <f>IFERROR(INDEX($E$7:$E$60000,MATCH(ROW()-6,$Q$7:$Q$60000,0)),"")</f>
        <v/>
      </c>
      <c r="X496">
        <f>IFERROR(INDEX($F$7:$F$60000,MATCH(ROW()-6,$Q$7:$Q$60000,0)),"")</f>
        <v/>
      </c>
      <c r="Y496">
        <f>IFERROR(INDEX($G$7:$G$60000,MATCH(ROW()-6,$Q$7:$Q$60000,0)),"")</f>
        <v/>
      </c>
      <c r="Z496">
        <f>IFERROR(INDEX($H$7:$H$60000,MATCH(ROW()-6,$Q$7:$Q$60000,0)),"")</f>
        <v/>
      </c>
      <c r="AA496">
        <f>IFERROR(INDEX($I$7:$I$60000,MATCH(ROW()-6,$Q$7:$Q$60000,0)),"")</f>
        <v/>
      </c>
      <c r="AB496">
        <f>IFERROR(INDEX($J$7:$J$60000,MATCH(ROW()-6,$Q$7:$Q$60000,0)),"")</f>
        <v/>
      </c>
      <c r="AC496">
        <f>IFERROR(INDEX($K$7:$K$60000,MATCH(ROW()-6,$Q$7:$Q$60000,0)),"")</f>
        <v/>
      </c>
      <c r="AD496">
        <f>IFERROR(INDEX($L$7:$L$60000,MATCH(ROW()-6,$Q$7:$Q$60000,0)),"")</f>
        <v/>
      </c>
      <c r="AE496">
        <f>IFERROR(INDEX($M$7:$M$60000,MATCH(ROW()-6,$Q$7:$Q$60000,0)),"")</f>
        <v/>
      </c>
      <c r="AF496">
        <f>IFERROR(INDEX($N$7:$N$60000,MATCH(ROW()-6,$Q$7:$Q$60000,0)),"")</f>
        <v/>
      </c>
      <c r="AH496" s="9">
        <f>IF(OR($S496="",$S495=""),"",LN($T496/$T495))</f>
        <v/>
      </c>
      <c r="AI496" s="9">
        <f>IF(OR($S496="",$S495=""),"",$C$2*LN(U496/U495))</f>
        <v/>
      </c>
      <c r="AJ496" s="9">
        <f>IF(OR($S496="",$S495=""),"",$D$2*(V496-V495))</f>
        <v/>
      </c>
      <c r="AK496" s="9">
        <f>IF(OR($S496="",$S495=""),"",$E$2*(W496-W495))</f>
        <v/>
      </c>
      <c r="AL496" s="9">
        <f>IF(OR($S496="",$S495=""),"",$F$2*LN(X496/X495))</f>
        <v/>
      </c>
      <c r="AM496" s="9">
        <f>IF(OR($S496="",$S495=""),"",$G$2*(Y496-Y495))</f>
        <v/>
      </c>
      <c r="AN496" s="9">
        <f>IF(OR($S496="",$S495=""),"",$H$2*LN(Z496/Z495))</f>
        <v/>
      </c>
      <c r="AO496" s="9">
        <f>IF(OR($S496="",$S495=""),"",$I$2*(AA496-AA495))</f>
        <v/>
      </c>
      <c r="AP496" s="9">
        <f>IF(OR($S496="",$S495=""),"",$J$2*LN(AB496/AB495))</f>
        <v/>
      </c>
      <c r="AQ496" s="9">
        <f>IF(OR($S496="",$S495=""),"",$K$2*(AC496-AC495))</f>
        <v/>
      </c>
      <c r="AR496" s="9">
        <f>IF(OR($S496="",$S495=""),"",$L$2*LN(AD496/AD495))</f>
        <v/>
      </c>
      <c r="AS496" s="9">
        <f>IF(OR($S496="",$S495=""),"",$M$2*LN(AE496/AE495))</f>
        <v/>
      </c>
      <c r="AT496" s="9">
        <f>IF(OR($S496="",$S495=""),"",$N$2*LN(AF496/AF495))</f>
        <v/>
      </c>
      <c r="AV496" s="9">
        <f>IF($AH496="","",$AY$16+$AY$4*AI496+$AY$5*AJ496+$AY$6*AK496+$AY$7*AL496+$AY$8*AM496+$AY$9*AN496+$AY$10*AO496+$AY$11*AP496+$AY$12*AQ496+$AY$13*AR496+$AY$14*AS496+$AY$15*AT496)</f>
        <v/>
      </c>
      <c r="BC496" s="10">
        <f>IF((ROW()-6)&lt;=$Q$3,INDEX(LINEST(AH437:AH496,AI437:AT496,TRUE,TRUE),1,13)*$Q$4,"")</f>
        <v/>
      </c>
      <c r="BD496" s="9">
        <f>IF((ROW()-6)&lt;=$Q$3,INDEX(LINEST(AH437:AH496,AI437:AT496,TRUE,TRUE),1,12),"")</f>
        <v/>
      </c>
      <c r="BE496" s="9">
        <f>IF((ROW()-6)&lt;=$Q$3,INDEX(LINEST(AH437:AH496,AI437:AT496,TRUE,TRUE),1,11),"")</f>
        <v/>
      </c>
      <c r="BF496" s="9">
        <f>IF((ROW()-6)&lt;=$Q$3,INDEX(LINEST(AH437:AH496,AI437:AT496,TRUE,TRUE),1,10),"")</f>
        <v/>
      </c>
      <c r="BG496" s="9">
        <f>IF((ROW()-6)&lt;=$Q$3,INDEX(LINEST(AH437:AH496,AI437:AT496,TRUE,TRUE),1,9),"")</f>
        <v/>
      </c>
      <c r="BH496" s="9">
        <f>IF((ROW()-6)&lt;=$Q$3,INDEX(LINEST(AH437:AH496,AI437:AT496,TRUE,TRUE),1,8),"")</f>
        <v/>
      </c>
      <c r="BI496" s="9">
        <f>IF((ROW()-6)&lt;=$Q$3,INDEX(LINEST(AH437:AH496,AI437:AT496,TRUE,TRUE),1,7),"")</f>
        <v/>
      </c>
      <c r="BJ496" s="9">
        <f>IF((ROW()-6)&lt;=$Q$3,INDEX(LINEST(AH437:AH496,AI437:AT496,TRUE,TRUE),1,6),"")</f>
        <v/>
      </c>
      <c r="BK496" s="9">
        <f>IF((ROW()-6)&lt;=$Q$3,INDEX(LINEST(AH437:AH496,AI437:AT496,TRUE,TRUE),1,5),"")</f>
        <v/>
      </c>
      <c r="BL496" s="9">
        <f>IF((ROW()-6)&lt;=$Q$3,INDEX(LINEST(AH437:AH496,AI437:AT496,TRUE,TRUE),1,4),"")</f>
        <v/>
      </c>
      <c r="BM496" s="9">
        <f>IF((ROW()-6)&lt;=$Q$3,INDEX(LINEST(AH437:AH496,AI437:AT496,TRUE,TRUE),1,3),"")</f>
        <v/>
      </c>
      <c r="BN496" s="9">
        <f>IF((ROW()-6)&lt;=$Q$3,INDEX(LINEST(AH437:AH496,AI437:AT496,TRUE,TRUE),1,2),"")</f>
        <v/>
      </c>
      <c r="BO496" s="9">
        <f>IF((ROW()-6)&lt;=$Q$3,INDEX(LINEST(AH437:AH496,AI437:AT496,TRUE,TRUE),1,1),"")</f>
        <v/>
      </c>
      <c r="BP496" s="10">
        <f>IF((ROW()-6)&lt;=$Q$3,INDEX(LINEST(AH437:AH496,AI437:AT496,TRUE,TRUE),3,1),"")</f>
        <v/>
      </c>
      <c r="BR496" s="9">
        <f>IF(AND((ROW()-6)&lt;=$Q$3,ISNUMBER(BC495)),BC495/$Q$4+BD495*AI496+BE495*AJ496+BF495*AK496+BG495*AL496+BH495*AM496+BI495*AN496+BJ495*AO496+BK495*AP496+BL495*AQ496+BM495*AR496+BN495*AS496+BO495*AT496,"")</f>
        <v/>
      </c>
      <c r="BS496">
        <f>IF(ISNUMBER(BR496),AVERAGE(AH436:AH495),"")</f>
        <v/>
      </c>
      <c r="BT496">
        <f>IF(ISNUMBER(BR496),(AH496-BR496)^2,"")</f>
        <v/>
      </c>
      <c r="BU496">
        <f>IF(ISNUMBER(BR496),AH496^2,"")</f>
        <v/>
      </c>
      <c r="BV496">
        <f>IF(ISNUMBER(BR496),(AH496-BS496)^2,"")</f>
        <v/>
      </c>
    </row>
    <row r="497">
      <c r="O497">
        <f>IF($R497="","",CHOOSE($Q$2,YEAR(R497)*12+MONTH(R497),INT((R497-2)/7),YEAR(R497)*4+ROUNDUP(MONTH(R497)/3)))</f>
        <v/>
      </c>
      <c r="P497">
        <f>IF($R497="","",IF($R498="",1,IF(O497&lt;&gt;O498,1,0)))</f>
        <v/>
      </c>
      <c r="Q497">
        <f>IF(P497=1,SUM($P$7:P497),"")</f>
        <v/>
      </c>
      <c r="R497">
        <f>IF($A497="","",IF(ISNUMBER($A497),$A497,IFERROR(DATEVALUE($A497),NA())))</f>
        <v/>
      </c>
      <c r="S497" s="7">
        <f>IFERROR(INDEX($R$7:$R$60000,MATCH(ROW()-6,$Q$7:$Q$60000,0)),"")</f>
        <v/>
      </c>
      <c r="T497">
        <f>IFERROR(INDEX($B$7:$B$60000,MATCH(ROW()-6,$Q$7:$Q$60000,0)),"")</f>
        <v/>
      </c>
      <c r="U497">
        <f>IFERROR(INDEX($C$7:$C$60000,MATCH(ROW()-6,$Q$7:$Q$60000,0)),"")</f>
        <v/>
      </c>
      <c r="V497">
        <f>IFERROR(INDEX($D$7:$D$60000,MATCH(ROW()-6,$Q$7:$Q$60000,0)),"")</f>
        <v/>
      </c>
      <c r="W497">
        <f>IFERROR(INDEX($E$7:$E$60000,MATCH(ROW()-6,$Q$7:$Q$60000,0)),"")</f>
        <v/>
      </c>
      <c r="X497">
        <f>IFERROR(INDEX($F$7:$F$60000,MATCH(ROW()-6,$Q$7:$Q$60000,0)),"")</f>
        <v/>
      </c>
      <c r="Y497">
        <f>IFERROR(INDEX($G$7:$G$60000,MATCH(ROW()-6,$Q$7:$Q$60000,0)),"")</f>
        <v/>
      </c>
      <c r="Z497">
        <f>IFERROR(INDEX($H$7:$H$60000,MATCH(ROW()-6,$Q$7:$Q$60000,0)),"")</f>
        <v/>
      </c>
      <c r="AA497">
        <f>IFERROR(INDEX($I$7:$I$60000,MATCH(ROW()-6,$Q$7:$Q$60000,0)),"")</f>
        <v/>
      </c>
      <c r="AB497">
        <f>IFERROR(INDEX($J$7:$J$60000,MATCH(ROW()-6,$Q$7:$Q$60000,0)),"")</f>
        <v/>
      </c>
      <c r="AC497">
        <f>IFERROR(INDEX($K$7:$K$60000,MATCH(ROW()-6,$Q$7:$Q$60000,0)),"")</f>
        <v/>
      </c>
      <c r="AD497">
        <f>IFERROR(INDEX($L$7:$L$60000,MATCH(ROW()-6,$Q$7:$Q$60000,0)),"")</f>
        <v/>
      </c>
      <c r="AE497">
        <f>IFERROR(INDEX($M$7:$M$60000,MATCH(ROW()-6,$Q$7:$Q$60000,0)),"")</f>
        <v/>
      </c>
      <c r="AF497">
        <f>IFERROR(INDEX($N$7:$N$60000,MATCH(ROW()-6,$Q$7:$Q$60000,0)),"")</f>
        <v/>
      </c>
      <c r="AH497" s="9">
        <f>IF(OR($S497="",$S496=""),"",LN($T497/$T496))</f>
        <v/>
      </c>
      <c r="AI497" s="9">
        <f>IF(OR($S497="",$S496=""),"",$C$2*LN(U497/U496))</f>
        <v/>
      </c>
      <c r="AJ497" s="9">
        <f>IF(OR($S497="",$S496=""),"",$D$2*(V497-V496))</f>
        <v/>
      </c>
      <c r="AK497" s="9">
        <f>IF(OR($S497="",$S496=""),"",$E$2*(W497-W496))</f>
        <v/>
      </c>
      <c r="AL497" s="9">
        <f>IF(OR($S497="",$S496=""),"",$F$2*LN(X497/X496))</f>
        <v/>
      </c>
      <c r="AM497" s="9">
        <f>IF(OR($S497="",$S496=""),"",$G$2*(Y497-Y496))</f>
        <v/>
      </c>
      <c r="AN497" s="9">
        <f>IF(OR($S497="",$S496=""),"",$H$2*LN(Z497/Z496))</f>
        <v/>
      </c>
      <c r="AO497" s="9">
        <f>IF(OR($S497="",$S496=""),"",$I$2*(AA497-AA496))</f>
        <v/>
      </c>
      <c r="AP497" s="9">
        <f>IF(OR($S497="",$S496=""),"",$J$2*LN(AB497/AB496))</f>
        <v/>
      </c>
      <c r="AQ497" s="9">
        <f>IF(OR($S497="",$S496=""),"",$K$2*(AC497-AC496))</f>
        <v/>
      </c>
      <c r="AR497" s="9">
        <f>IF(OR($S497="",$S496=""),"",$L$2*LN(AD497/AD496))</f>
        <v/>
      </c>
      <c r="AS497" s="9">
        <f>IF(OR($S497="",$S496=""),"",$M$2*LN(AE497/AE496))</f>
        <v/>
      </c>
      <c r="AT497" s="9">
        <f>IF(OR($S497="",$S496=""),"",$N$2*LN(AF497/AF496))</f>
        <v/>
      </c>
      <c r="AV497" s="9">
        <f>IF($AH497="","",$AY$16+$AY$4*AI497+$AY$5*AJ497+$AY$6*AK497+$AY$7*AL497+$AY$8*AM497+$AY$9*AN497+$AY$10*AO497+$AY$11*AP497+$AY$12*AQ497+$AY$13*AR497+$AY$14*AS497+$AY$15*AT497)</f>
        <v/>
      </c>
      <c r="BC497" s="10">
        <f>IF((ROW()-6)&lt;=$Q$3,INDEX(LINEST(AH438:AH497,AI438:AT497,TRUE,TRUE),1,13)*$Q$4,"")</f>
        <v/>
      </c>
      <c r="BD497" s="9">
        <f>IF((ROW()-6)&lt;=$Q$3,INDEX(LINEST(AH438:AH497,AI438:AT497,TRUE,TRUE),1,12),"")</f>
        <v/>
      </c>
      <c r="BE497" s="9">
        <f>IF((ROW()-6)&lt;=$Q$3,INDEX(LINEST(AH438:AH497,AI438:AT497,TRUE,TRUE),1,11),"")</f>
        <v/>
      </c>
      <c r="BF497" s="9">
        <f>IF((ROW()-6)&lt;=$Q$3,INDEX(LINEST(AH438:AH497,AI438:AT497,TRUE,TRUE),1,10),"")</f>
        <v/>
      </c>
      <c r="BG497" s="9">
        <f>IF((ROW()-6)&lt;=$Q$3,INDEX(LINEST(AH438:AH497,AI438:AT497,TRUE,TRUE),1,9),"")</f>
        <v/>
      </c>
      <c r="BH497" s="9">
        <f>IF((ROW()-6)&lt;=$Q$3,INDEX(LINEST(AH438:AH497,AI438:AT497,TRUE,TRUE),1,8),"")</f>
        <v/>
      </c>
      <c r="BI497" s="9">
        <f>IF((ROW()-6)&lt;=$Q$3,INDEX(LINEST(AH438:AH497,AI438:AT497,TRUE,TRUE),1,7),"")</f>
        <v/>
      </c>
      <c r="BJ497" s="9">
        <f>IF((ROW()-6)&lt;=$Q$3,INDEX(LINEST(AH438:AH497,AI438:AT497,TRUE,TRUE),1,6),"")</f>
        <v/>
      </c>
      <c r="BK497" s="9">
        <f>IF((ROW()-6)&lt;=$Q$3,INDEX(LINEST(AH438:AH497,AI438:AT497,TRUE,TRUE),1,5),"")</f>
        <v/>
      </c>
      <c r="BL497" s="9">
        <f>IF((ROW()-6)&lt;=$Q$3,INDEX(LINEST(AH438:AH497,AI438:AT497,TRUE,TRUE),1,4),"")</f>
        <v/>
      </c>
      <c r="BM497" s="9">
        <f>IF((ROW()-6)&lt;=$Q$3,INDEX(LINEST(AH438:AH497,AI438:AT497,TRUE,TRUE),1,3),"")</f>
        <v/>
      </c>
      <c r="BN497" s="9">
        <f>IF((ROW()-6)&lt;=$Q$3,INDEX(LINEST(AH438:AH497,AI438:AT497,TRUE,TRUE),1,2),"")</f>
        <v/>
      </c>
      <c r="BO497" s="9">
        <f>IF((ROW()-6)&lt;=$Q$3,INDEX(LINEST(AH438:AH497,AI438:AT497,TRUE,TRUE),1,1),"")</f>
        <v/>
      </c>
      <c r="BP497" s="10">
        <f>IF((ROW()-6)&lt;=$Q$3,INDEX(LINEST(AH438:AH497,AI438:AT497,TRUE,TRUE),3,1),"")</f>
        <v/>
      </c>
      <c r="BR497" s="9">
        <f>IF(AND((ROW()-6)&lt;=$Q$3,ISNUMBER(BC496)),BC496/$Q$4+BD496*AI497+BE496*AJ497+BF496*AK497+BG496*AL497+BH496*AM497+BI496*AN497+BJ496*AO497+BK496*AP497+BL496*AQ497+BM496*AR497+BN496*AS497+BO496*AT497,"")</f>
        <v/>
      </c>
      <c r="BS497">
        <f>IF(ISNUMBER(BR497),AVERAGE(AH437:AH496),"")</f>
        <v/>
      </c>
      <c r="BT497">
        <f>IF(ISNUMBER(BR497),(AH497-BR497)^2,"")</f>
        <v/>
      </c>
      <c r="BU497">
        <f>IF(ISNUMBER(BR497),AH497^2,"")</f>
        <v/>
      </c>
      <c r="BV497">
        <f>IF(ISNUMBER(BR497),(AH497-BS497)^2,"")</f>
        <v/>
      </c>
    </row>
    <row r="498">
      <c r="O498">
        <f>IF($R498="","",CHOOSE($Q$2,YEAR(R498)*12+MONTH(R498),INT((R498-2)/7),YEAR(R498)*4+ROUNDUP(MONTH(R498)/3)))</f>
        <v/>
      </c>
      <c r="P498">
        <f>IF($R498="","",IF($R499="",1,IF(O498&lt;&gt;O499,1,0)))</f>
        <v/>
      </c>
      <c r="Q498">
        <f>IF(P498=1,SUM($P$7:P498),"")</f>
        <v/>
      </c>
      <c r="R498">
        <f>IF($A498="","",IF(ISNUMBER($A498),$A498,IFERROR(DATEVALUE($A498),NA())))</f>
        <v/>
      </c>
      <c r="S498" s="7">
        <f>IFERROR(INDEX($R$7:$R$60000,MATCH(ROW()-6,$Q$7:$Q$60000,0)),"")</f>
        <v/>
      </c>
      <c r="T498">
        <f>IFERROR(INDEX($B$7:$B$60000,MATCH(ROW()-6,$Q$7:$Q$60000,0)),"")</f>
        <v/>
      </c>
      <c r="U498">
        <f>IFERROR(INDEX($C$7:$C$60000,MATCH(ROW()-6,$Q$7:$Q$60000,0)),"")</f>
        <v/>
      </c>
      <c r="V498">
        <f>IFERROR(INDEX($D$7:$D$60000,MATCH(ROW()-6,$Q$7:$Q$60000,0)),"")</f>
        <v/>
      </c>
      <c r="W498">
        <f>IFERROR(INDEX($E$7:$E$60000,MATCH(ROW()-6,$Q$7:$Q$60000,0)),"")</f>
        <v/>
      </c>
      <c r="X498">
        <f>IFERROR(INDEX($F$7:$F$60000,MATCH(ROW()-6,$Q$7:$Q$60000,0)),"")</f>
        <v/>
      </c>
      <c r="Y498">
        <f>IFERROR(INDEX($G$7:$G$60000,MATCH(ROW()-6,$Q$7:$Q$60000,0)),"")</f>
        <v/>
      </c>
      <c r="Z498">
        <f>IFERROR(INDEX($H$7:$H$60000,MATCH(ROW()-6,$Q$7:$Q$60000,0)),"")</f>
        <v/>
      </c>
      <c r="AA498">
        <f>IFERROR(INDEX($I$7:$I$60000,MATCH(ROW()-6,$Q$7:$Q$60000,0)),"")</f>
        <v/>
      </c>
      <c r="AB498">
        <f>IFERROR(INDEX($J$7:$J$60000,MATCH(ROW()-6,$Q$7:$Q$60000,0)),"")</f>
        <v/>
      </c>
      <c r="AC498">
        <f>IFERROR(INDEX($K$7:$K$60000,MATCH(ROW()-6,$Q$7:$Q$60000,0)),"")</f>
        <v/>
      </c>
      <c r="AD498">
        <f>IFERROR(INDEX($L$7:$L$60000,MATCH(ROW()-6,$Q$7:$Q$60000,0)),"")</f>
        <v/>
      </c>
      <c r="AE498">
        <f>IFERROR(INDEX($M$7:$M$60000,MATCH(ROW()-6,$Q$7:$Q$60000,0)),"")</f>
        <v/>
      </c>
      <c r="AF498">
        <f>IFERROR(INDEX($N$7:$N$60000,MATCH(ROW()-6,$Q$7:$Q$60000,0)),"")</f>
        <v/>
      </c>
      <c r="AH498" s="9">
        <f>IF(OR($S498="",$S497=""),"",LN($T498/$T497))</f>
        <v/>
      </c>
      <c r="AI498" s="9">
        <f>IF(OR($S498="",$S497=""),"",$C$2*LN(U498/U497))</f>
        <v/>
      </c>
      <c r="AJ498" s="9">
        <f>IF(OR($S498="",$S497=""),"",$D$2*(V498-V497))</f>
        <v/>
      </c>
      <c r="AK498" s="9">
        <f>IF(OR($S498="",$S497=""),"",$E$2*(W498-W497))</f>
        <v/>
      </c>
      <c r="AL498" s="9">
        <f>IF(OR($S498="",$S497=""),"",$F$2*LN(X498/X497))</f>
        <v/>
      </c>
      <c r="AM498" s="9">
        <f>IF(OR($S498="",$S497=""),"",$G$2*(Y498-Y497))</f>
        <v/>
      </c>
      <c r="AN498" s="9">
        <f>IF(OR($S498="",$S497=""),"",$H$2*LN(Z498/Z497))</f>
        <v/>
      </c>
      <c r="AO498" s="9">
        <f>IF(OR($S498="",$S497=""),"",$I$2*(AA498-AA497))</f>
        <v/>
      </c>
      <c r="AP498" s="9">
        <f>IF(OR($S498="",$S497=""),"",$J$2*LN(AB498/AB497))</f>
        <v/>
      </c>
      <c r="AQ498" s="9">
        <f>IF(OR($S498="",$S497=""),"",$K$2*(AC498-AC497))</f>
        <v/>
      </c>
      <c r="AR498" s="9">
        <f>IF(OR($S498="",$S497=""),"",$L$2*LN(AD498/AD497))</f>
        <v/>
      </c>
      <c r="AS498" s="9">
        <f>IF(OR($S498="",$S497=""),"",$M$2*LN(AE498/AE497))</f>
        <v/>
      </c>
      <c r="AT498" s="9">
        <f>IF(OR($S498="",$S497=""),"",$N$2*LN(AF498/AF497))</f>
        <v/>
      </c>
      <c r="AV498" s="9">
        <f>IF($AH498="","",$AY$16+$AY$4*AI498+$AY$5*AJ498+$AY$6*AK498+$AY$7*AL498+$AY$8*AM498+$AY$9*AN498+$AY$10*AO498+$AY$11*AP498+$AY$12*AQ498+$AY$13*AR498+$AY$14*AS498+$AY$15*AT498)</f>
        <v/>
      </c>
      <c r="BC498" s="10">
        <f>IF((ROW()-6)&lt;=$Q$3,INDEX(LINEST(AH439:AH498,AI439:AT498,TRUE,TRUE),1,13)*$Q$4,"")</f>
        <v/>
      </c>
      <c r="BD498" s="9">
        <f>IF((ROW()-6)&lt;=$Q$3,INDEX(LINEST(AH439:AH498,AI439:AT498,TRUE,TRUE),1,12),"")</f>
        <v/>
      </c>
      <c r="BE498" s="9">
        <f>IF((ROW()-6)&lt;=$Q$3,INDEX(LINEST(AH439:AH498,AI439:AT498,TRUE,TRUE),1,11),"")</f>
        <v/>
      </c>
      <c r="BF498" s="9">
        <f>IF((ROW()-6)&lt;=$Q$3,INDEX(LINEST(AH439:AH498,AI439:AT498,TRUE,TRUE),1,10),"")</f>
        <v/>
      </c>
      <c r="BG498" s="9">
        <f>IF((ROW()-6)&lt;=$Q$3,INDEX(LINEST(AH439:AH498,AI439:AT498,TRUE,TRUE),1,9),"")</f>
        <v/>
      </c>
      <c r="BH498" s="9">
        <f>IF((ROW()-6)&lt;=$Q$3,INDEX(LINEST(AH439:AH498,AI439:AT498,TRUE,TRUE),1,8),"")</f>
        <v/>
      </c>
      <c r="BI498" s="9">
        <f>IF((ROW()-6)&lt;=$Q$3,INDEX(LINEST(AH439:AH498,AI439:AT498,TRUE,TRUE),1,7),"")</f>
        <v/>
      </c>
      <c r="BJ498" s="9">
        <f>IF((ROW()-6)&lt;=$Q$3,INDEX(LINEST(AH439:AH498,AI439:AT498,TRUE,TRUE),1,6),"")</f>
        <v/>
      </c>
      <c r="BK498" s="9">
        <f>IF((ROW()-6)&lt;=$Q$3,INDEX(LINEST(AH439:AH498,AI439:AT498,TRUE,TRUE),1,5),"")</f>
        <v/>
      </c>
      <c r="BL498" s="9">
        <f>IF((ROW()-6)&lt;=$Q$3,INDEX(LINEST(AH439:AH498,AI439:AT498,TRUE,TRUE),1,4),"")</f>
        <v/>
      </c>
      <c r="BM498" s="9">
        <f>IF((ROW()-6)&lt;=$Q$3,INDEX(LINEST(AH439:AH498,AI439:AT498,TRUE,TRUE),1,3),"")</f>
        <v/>
      </c>
      <c r="BN498" s="9">
        <f>IF((ROW()-6)&lt;=$Q$3,INDEX(LINEST(AH439:AH498,AI439:AT498,TRUE,TRUE),1,2),"")</f>
        <v/>
      </c>
      <c r="BO498" s="9">
        <f>IF((ROW()-6)&lt;=$Q$3,INDEX(LINEST(AH439:AH498,AI439:AT498,TRUE,TRUE),1,1),"")</f>
        <v/>
      </c>
      <c r="BP498" s="10">
        <f>IF((ROW()-6)&lt;=$Q$3,INDEX(LINEST(AH439:AH498,AI439:AT498,TRUE,TRUE),3,1),"")</f>
        <v/>
      </c>
      <c r="BR498" s="9">
        <f>IF(AND((ROW()-6)&lt;=$Q$3,ISNUMBER(BC497)),BC497/$Q$4+BD497*AI498+BE497*AJ498+BF497*AK498+BG497*AL498+BH497*AM498+BI497*AN498+BJ497*AO498+BK497*AP498+BL497*AQ498+BM497*AR498+BN497*AS498+BO497*AT498,"")</f>
        <v/>
      </c>
      <c r="BS498">
        <f>IF(ISNUMBER(BR498),AVERAGE(AH438:AH497),"")</f>
        <v/>
      </c>
      <c r="BT498">
        <f>IF(ISNUMBER(BR498),(AH498-BR498)^2,"")</f>
        <v/>
      </c>
      <c r="BU498">
        <f>IF(ISNUMBER(BR498),AH498^2,"")</f>
        <v/>
      </c>
      <c r="BV498">
        <f>IF(ISNUMBER(BR498),(AH498-BS498)^2,"")</f>
        <v/>
      </c>
    </row>
    <row r="499">
      <c r="O499">
        <f>IF($R499="","",CHOOSE($Q$2,YEAR(R499)*12+MONTH(R499),INT((R499-2)/7),YEAR(R499)*4+ROUNDUP(MONTH(R499)/3)))</f>
        <v/>
      </c>
      <c r="P499">
        <f>IF($R499="","",IF($R500="",1,IF(O499&lt;&gt;O500,1,0)))</f>
        <v/>
      </c>
      <c r="Q499">
        <f>IF(P499=1,SUM($P$7:P499),"")</f>
        <v/>
      </c>
      <c r="R499">
        <f>IF($A499="","",IF(ISNUMBER($A499),$A499,IFERROR(DATEVALUE($A499),NA())))</f>
        <v/>
      </c>
      <c r="S499" s="7">
        <f>IFERROR(INDEX($R$7:$R$60000,MATCH(ROW()-6,$Q$7:$Q$60000,0)),"")</f>
        <v/>
      </c>
      <c r="T499">
        <f>IFERROR(INDEX($B$7:$B$60000,MATCH(ROW()-6,$Q$7:$Q$60000,0)),"")</f>
        <v/>
      </c>
      <c r="U499">
        <f>IFERROR(INDEX($C$7:$C$60000,MATCH(ROW()-6,$Q$7:$Q$60000,0)),"")</f>
        <v/>
      </c>
      <c r="V499">
        <f>IFERROR(INDEX($D$7:$D$60000,MATCH(ROW()-6,$Q$7:$Q$60000,0)),"")</f>
        <v/>
      </c>
      <c r="W499">
        <f>IFERROR(INDEX($E$7:$E$60000,MATCH(ROW()-6,$Q$7:$Q$60000,0)),"")</f>
        <v/>
      </c>
      <c r="X499">
        <f>IFERROR(INDEX($F$7:$F$60000,MATCH(ROW()-6,$Q$7:$Q$60000,0)),"")</f>
        <v/>
      </c>
      <c r="Y499">
        <f>IFERROR(INDEX($G$7:$G$60000,MATCH(ROW()-6,$Q$7:$Q$60000,0)),"")</f>
        <v/>
      </c>
      <c r="Z499">
        <f>IFERROR(INDEX($H$7:$H$60000,MATCH(ROW()-6,$Q$7:$Q$60000,0)),"")</f>
        <v/>
      </c>
      <c r="AA499">
        <f>IFERROR(INDEX($I$7:$I$60000,MATCH(ROW()-6,$Q$7:$Q$60000,0)),"")</f>
        <v/>
      </c>
      <c r="AB499">
        <f>IFERROR(INDEX($J$7:$J$60000,MATCH(ROW()-6,$Q$7:$Q$60000,0)),"")</f>
        <v/>
      </c>
      <c r="AC499">
        <f>IFERROR(INDEX($K$7:$K$60000,MATCH(ROW()-6,$Q$7:$Q$60000,0)),"")</f>
        <v/>
      </c>
      <c r="AD499">
        <f>IFERROR(INDEX($L$7:$L$60000,MATCH(ROW()-6,$Q$7:$Q$60000,0)),"")</f>
        <v/>
      </c>
      <c r="AE499">
        <f>IFERROR(INDEX($M$7:$M$60000,MATCH(ROW()-6,$Q$7:$Q$60000,0)),"")</f>
        <v/>
      </c>
      <c r="AF499">
        <f>IFERROR(INDEX($N$7:$N$60000,MATCH(ROW()-6,$Q$7:$Q$60000,0)),"")</f>
        <v/>
      </c>
      <c r="AH499" s="9">
        <f>IF(OR($S499="",$S498=""),"",LN($T499/$T498))</f>
        <v/>
      </c>
      <c r="AI499" s="9">
        <f>IF(OR($S499="",$S498=""),"",$C$2*LN(U499/U498))</f>
        <v/>
      </c>
      <c r="AJ499" s="9">
        <f>IF(OR($S499="",$S498=""),"",$D$2*(V499-V498))</f>
        <v/>
      </c>
      <c r="AK499" s="9">
        <f>IF(OR($S499="",$S498=""),"",$E$2*(W499-W498))</f>
        <v/>
      </c>
      <c r="AL499" s="9">
        <f>IF(OR($S499="",$S498=""),"",$F$2*LN(X499/X498))</f>
        <v/>
      </c>
      <c r="AM499" s="9">
        <f>IF(OR($S499="",$S498=""),"",$G$2*(Y499-Y498))</f>
        <v/>
      </c>
      <c r="AN499" s="9">
        <f>IF(OR($S499="",$S498=""),"",$H$2*LN(Z499/Z498))</f>
        <v/>
      </c>
      <c r="AO499" s="9">
        <f>IF(OR($S499="",$S498=""),"",$I$2*(AA499-AA498))</f>
        <v/>
      </c>
      <c r="AP499" s="9">
        <f>IF(OR($S499="",$S498=""),"",$J$2*LN(AB499/AB498))</f>
        <v/>
      </c>
      <c r="AQ499" s="9">
        <f>IF(OR($S499="",$S498=""),"",$K$2*(AC499-AC498))</f>
        <v/>
      </c>
      <c r="AR499" s="9">
        <f>IF(OR($S499="",$S498=""),"",$L$2*LN(AD499/AD498))</f>
        <v/>
      </c>
      <c r="AS499" s="9">
        <f>IF(OR($S499="",$S498=""),"",$M$2*LN(AE499/AE498))</f>
        <v/>
      </c>
      <c r="AT499" s="9">
        <f>IF(OR($S499="",$S498=""),"",$N$2*LN(AF499/AF498))</f>
        <v/>
      </c>
      <c r="AV499" s="9">
        <f>IF($AH499="","",$AY$16+$AY$4*AI499+$AY$5*AJ499+$AY$6*AK499+$AY$7*AL499+$AY$8*AM499+$AY$9*AN499+$AY$10*AO499+$AY$11*AP499+$AY$12*AQ499+$AY$13*AR499+$AY$14*AS499+$AY$15*AT499)</f>
        <v/>
      </c>
      <c r="BC499" s="10">
        <f>IF((ROW()-6)&lt;=$Q$3,INDEX(LINEST(AH440:AH499,AI440:AT499,TRUE,TRUE),1,13)*$Q$4,"")</f>
        <v/>
      </c>
      <c r="BD499" s="9">
        <f>IF((ROW()-6)&lt;=$Q$3,INDEX(LINEST(AH440:AH499,AI440:AT499,TRUE,TRUE),1,12),"")</f>
        <v/>
      </c>
      <c r="BE499" s="9">
        <f>IF((ROW()-6)&lt;=$Q$3,INDEX(LINEST(AH440:AH499,AI440:AT499,TRUE,TRUE),1,11),"")</f>
        <v/>
      </c>
      <c r="BF499" s="9">
        <f>IF((ROW()-6)&lt;=$Q$3,INDEX(LINEST(AH440:AH499,AI440:AT499,TRUE,TRUE),1,10),"")</f>
        <v/>
      </c>
      <c r="BG499" s="9">
        <f>IF((ROW()-6)&lt;=$Q$3,INDEX(LINEST(AH440:AH499,AI440:AT499,TRUE,TRUE),1,9),"")</f>
        <v/>
      </c>
      <c r="BH499" s="9">
        <f>IF((ROW()-6)&lt;=$Q$3,INDEX(LINEST(AH440:AH499,AI440:AT499,TRUE,TRUE),1,8),"")</f>
        <v/>
      </c>
      <c r="BI499" s="9">
        <f>IF((ROW()-6)&lt;=$Q$3,INDEX(LINEST(AH440:AH499,AI440:AT499,TRUE,TRUE),1,7),"")</f>
        <v/>
      </c>
      <c r="BJ499" s="9">
        <f>IF((ROW()-6)&lt;=$Q$3,INDEX(LINEST(AH440:AH499,AI440:AT499,TRUE,TRUE),1,6),"")</f>
        <v/>
      </c>
      <c r="BK499" s="9">
        <f>IF((ROW()-6)&lt;=$Q$3,INDEX(LINEST(AH440:AH499,AI440:AT499,TRUE,TRUE),1,5),"")</f>
        <v/>
      </c>
      <c r="BL499" s="9">
        <f>IF((ROW()-6)&lt;=$Q$3,INDEX(LINEST(AH440:AH499,AI440:AT499,TRUE,TRUE),1,4),"")</f>
        <v/>
      </c>
      <c r="BM499" s="9">
        <f>IF((ROW()-6)&lt;=$Q$3,INDEX(LINEST(AH440:AH499,AI440:AT499,TRUE,TRUE),1,3),"")</f>
        <v/>
      </c>
      <c r="BN499" s="9">
        <f>IF((ROW()-6)&lt;=$Q$3,INDEX(LINEST(AH440:AH499,AI440:AT499,TRUE,TRUE),1,2),"")</f>
        <v/>
      </c>
      <c r="BO499" s="9">
        <f>IF((ROW()-6)&lt;=$Q$3,INDEX(LINEST(AH440:AH499,AI440:AT499,TRUE,TRUE),1,1),"")</f>
        <v/>
      </c>
      <c r="BP499" s="10">
        <f>IF((ROW()-6)&lt;=$Q$3,INDEX(LINEST(AH440:AH499,AI440:AT499,TRUE,TRUE),3,1),"")</f>
        <v/>
      </c>
      <c r="BR499" s="9">
        <f>IF(AND((ROW()-6)&lt;=$Q$3,ISNUMBER(BC498)),BC498/$Q$4+BD498*AI499+BE498*AJ499+BF498*AK499+BG498*AL499+BH498*AM499+BI498*AN499+BJ498*AO499+BK498*AP499+BL498*AQ499+BM498*AR499+BN498*AS499+BO498*AT499,"")</f>
        <v/>
      </c>
      <c r="BS499">
        <f>IF(ISNUMBER(BR499),AVERAGE(AH439:AH498),"")</f>
        <v/>
      </c>
      <c r="BT499">
        <f>IF(ISNUMBER(BR499),(AH499-BR499)^2,"")</f>
        <v/>
      </c>
      <c r="BU499">
        <f>IF(ISNUMBER(BR499),AH499^2,"")</f>
        <v/>
      </c>
      <c r="BV499">
        <f>IF(ISNUMBER(BR499),(AH499-BS499)^2,"")</f>
        <v/>
      </c>
    </row>
    <row r="500">
      <c r="O500">
        <f>IF($R500="","",CHOOSE($Q$2,YEAR(R500)*12+MONTH(R500),INT((R500-2)/7),YEAR(R500)*4+ROUNDUP(MONTH(R500)/3)))</f>
        <v/>
      </c>
      <c r="P500">
        <f>IF($R500="","",IF($R501="",1,IF(O500&lt;&gt;O501,1,0)))</f>
        <v/>
      </c>
      <c r="Q500">
        <f>IF(P500=1,SUM($P$7:P500),"")</f>
        <v/>
      </c>
      <c r="R500">
        <f>IF($A500="","",IF(ISNUMBER($A500),$A500,IFERROR(DATEVALUE($A500),NA())))</f>
        <v/>
      </c>
      <c r="S500" s="7">
        <f>IFERROR(INDEX($R$7:$R$60000,MATCH(ROW()-6,$Q$7:$Q$60000,0)),"")</f>
        <v/>
      </c>
      <c r="T500">
        <f>IFERROR(INDEX($B$7:$B$60000,MATCH(ROW()-6,$Q$7:$Q$60000,0)),"")</f>
        <v/>
      </c>
      <c r="U500">
        <f>IFERROR(INDEX($C$7:$C$60000,MATCH(ROW()-6,$Q$7:$Q$60000,0)),"")</f>
        <v/>
      </c>
      <c r="V500">
        <f>IFERROR(INDEX($D$7:$D$60000,MATCH(ROW()-6,$Q$7:$Q$60000,0)),"")</f>
        <v/>
      </c>
      <c r="W500">
        <f>IFERROR(INDEX($E$7:$E$60000,MATCH(ROW()-6,$Q$7:$Q$60000,0)),"")</f>
        <v/>
      </c>
      <c r="X500">
        <f>IFERROR(INDEX($F$7:$F$60000,MATCH(ROW()-6,$Q$7:$Q$60000,0)),"")</f>
        <v/>
      </c>
      <c r="Y500">
        <f>IFERROR(INDEX($G$7:$G$60000,MATCH(ROW()-6,$Q$7:$Q$60000,0)),"")</f>
        <v/>
      </c>
      <c r="Z500">
        <f>IFERROR(INDEX($H$7:$H$60000,MATCH(ROW()-6,$Q$7:$Q$60000,0)),"")</f>
        <v/>
      </c>
      <c r="AA500">
        <f>IFERROR(INDEX($I$7:$I$60000,MATCH(ROW()-6,$Q$7:$Q$60000,0)),"")</f>
        <v/>
      </c>
      <c r="AB500">
        <f>IFERROR(INDEX($J$7:$J$60000,MATCH(ROW()-6,$Q$7:$Q$60000,0)),"")</f>
        <v/>
      </c>
      <c r="AC500">
        <f>IFERROR(INDEX($K$7:$K$60000,MATCH(ROW()-6,$Q$7:$Q$60000,0)),"")</f>
        <v/>
      </c>
      <c r="AD500">
        <f>IFERROR(INDEX($L$7:$L$60000,MATCH(ROW()-6,$Q$7:$Q$60000,0)),"")</f>
        <v/>
      </c>
      <c r="AE500">
        <f>IFERROR(INDEX($M$7:$M$60000,MATCH(ROW()-6,$Q$7:$Q$60000,0)),"")</f>
        <v/>
      </c>
      <c r="AF500">
        <f>IFERROR(INDEX($N$7:$N$60000,MATCH(ROW()-6,$Q$7:$Q$60000,0)),"")</f>
        <v/>
      </c>
      <c r="AH500" s="9">
        <f>IF(OR($S500="",$S499=""),"",LN($T500/$T499))</f>
        <v/>
      </c>
      <c r="AI500" s="9">
        <f>IF(OR($S500="",$S499=""),"",$C$2*LN(U500/U499))</f>
        <v/>
      </c>
      <c r="AJ500" s="9">
        <f>IF(OR($S500="",$S499=""),"",$D$2*(V500-V499))</f>
        <v/>
      </c>
      <c r="AK500" s="9">
        <f>IF(OR($S500="",$S499=""),"",$E$2*(W500-W499))</f>
        <v/>
      </c>
      <c r="AL500" s="9">
        <f>IF(OR($S500="",$S499=""),"",$F$2*LN(X500/X499))</f>
        <v/>
      </c>
      <c r="AM500" s="9">
        <f>IF(OR($S500="",$S499=""),"",$G$2*(Y500-Y499))</f>
        <v/>
      </c>
      <c r="AN500" s="9">
        <f>IF(OR($S500="",$S499=""),"",$H$2*LN(Z500/Z499))</f>
        <v/>
      </c>
      <c r="AO500" s="9">
        <f>IF(OR($S500="",$S499=""),"",$I$2*(AA500-AA499))</f>
        <v/>
      </c>
      <c r="AP500" s="9">
        <f>IF(OR($S500="",$S499=""),"",$J$2*LN(AB500/AB499))</f>
        <v/>
      </c>
      <c r="AQ500" s="9">
        <f>IF(OR($S500="",$S499=""),"",$K$2*(AC500-AC499))</f>
        <v/>
      </c>
      <c r="AR500" s="9">
        <f>IF(OR($S500="",$S499=""),"",$L$2*LN(AD500/AD499))</f>
        <v/>
      </c>
      <c r="AS500" s="9">
        <f>IF(OR($S500="",$S499=""),"",$M$2*LN(AE500/AE499))</f>
        <v/>
      </c>
      <c r="AT500" s="9">
        <f>IF(OR($S500="",$S499=""),"",$N$2*LN(AF500/AF499))</f>
        <v/>
      </c>
      <c r="AV500" s="9">
        <f>IF($AH500="","",$AY$16+$AY$4*AI500+$AY$5*AJ500+$AY$6*AK500+$AY$7*AL500+$AY$8*AM500+$AY$9*AN500+$AY$10*AO500+$AY$11*AP500+$AY$12*AQ500+$AY$13*AR500+$AY$14*AS500+$AY$15*AT500)</f>
        <v/>
      </c>
      <c r="BC500" s="10">
        <f>IF((ROW()-6)&lt;=$Q$3,INDEX(LINEST(AH441:AH500,AI441:AT500,TRUE,TRUE),1,13)*$Q$4,"")</f>
        <v/>
      </c>
      <c r="BD500" s="9">
        <f>IF((ROW()-6)&lt;=$Q$3,INDEX(LINEST(AH441:AH500,AI441:AT500,TRUE,TRUE),1,12),"")</f>
        <v/>
      </c>
      <c r="BE500" s="9">
        <f>IF((ROW()-6)&lt;=$Q$3,INDEX(LINEST(AH441:AH500,AI441:AT500,TRUE,TRUE),1,11),"")</f>
        <v/>
      </c>
      <c r="BF500" s="9">
        <f>IF((ROW()-6)&lt;=$Q$3,INDEX(LINEST(AH441:AH500,AI441:AT500,TRUE,TRUE),1,10),"")</f>
        <v/>
      </c>
      <c r="BG500" s="9">
        <f>IF((ROW()-6)&lt;=$Q$3,INDEX(LINEST(AH441:AH500,AI441:AT500,TRUE,TRUE),1,9),"")</f>
        <v/>
      </c>
      <c r="BH500" s="9">
        <f>IF((ROW()-6)&lt;=$Q$3,INDEX(LINEST(AH441:AH500,AI441:AT500,TRUE,TRUE),1,8),"")</f>
        <v/>
      </c>
      <c r="BI500" s="9">
        <f>IF((ROW()-6)&lt;=$Q$3,INDEX(LINEST(AH441:AH500,AI441:AT500,TRUE,TRUE),1,7),"")</f>
        <v/>
      </c>
      <c r="BJ500" s="9">
        <f>IF((ROW()-6)&lt;=$Q$3,INDEX(LINEST(AH441:AH500,AI441:AT500,TRUE,TRUE),1,6),"")</f>
        <v/>
      </c>
      <c r="BK500" s="9">
        <f>IF((ROW()-6)&lt;=$Q$3,INDEX(LINEST(AH441:AH500,AI441:AT500,TRUE,TRUE),1,5),"")</f>
        <v/>
      </c>
      <c r="BL500" s="9">
        <f>IF((ROW()-6)&lt;=$Q$3,INDEX(LINEST(AH441:AH500,AI441:AT500,TRUE,TRUE),1,4),"")</f>
        <v/>
      </c>
      <c r="BM500" s="9">
        <f>IF((ROW()-6)&lt;=$Q$3,INDEX(LINEST(AH441:AH500,AI441:AT500,TRUE,TRUE),1,3),"")</f>
        <v/>
      </c>
      <c r="BN500" s="9">
        <f>IF((ROW()-6)&lt;=$Q$3,INDEX(LINEST(AH441:AH500,AI441:AT500,TRUE,TRUE),1,2),"")</f>
        <v/>
      </c>
      <c r="BO500" s="9">
        <f>IF((ROW()-6)&lt;=$Q$3,INDEX(LINEST(AH441:AH500,AI441:AT500,TRUE,TRUE),1,1),"")</f>
        <v/>
      </c>
      <c r="BP500" s="10">
        <f>IF((ROW()-6)&lt;=$Q$3,INDEX(LINEST(AH441:AH500,AI441:AT500,TRUE,TRUE),3,1),"")</f>
        <v/>
      </c>
      <c r="BR500" s="9">
        <f>IF(AND((ROW()-6)&lt;=$Q$3,ISNUMBER(BC499)),BC499/$Q$4+BD499*AI500+BE499*AJ500+BF499*AK500+BG499*AL500+BH499*AM500+BI499*AN500+BJ499*AO500+BK499*AP500+BL499*AQ500+BM499*AR500+BN499*AS500+BO499*AT500,"")</f>
        <v/>
      </c>
      <c r="BS500">
        <f>IF(ISNUMBER(BR500),AVERAGE(AH440:AH499),"")</f>
        <v/>
      </c>
      <c r="BT500">
        <f>IF(ISNUMBER(BR500),(AH500-BR500)^2,"")</f>
        <v/>
      </c>
      <c r="BU500">
        <f>IF(ISNUMBER(BR500),AH500^2,"")</f>
        <v/>
      </c>
      <c r="BV500">
        <f>IF(ISNUMBER(BR500),(AH500-BS500)^2,"")</f>
        <v/>
      </c>
    </row>
    <row r="501">
      <c r="O501">
        <f>IF($R501="","",CHOOSE($Q$2,YEAR(R501)*12+MONTH(R501),INT((R501-2)/7),YEAR(R501)*4+ROUNDUP(MONTH(R501)/3)))</f>
        <v/>
      </c>
      <c r="P501">
        <f>IF($R501="","",IF($R502="",1,IF(O501&lt;&gt;O502,1,0)))</f>
        <v/>
      </c>
      <c r="Q501">
        <f>IF(P501=1,SUM($P$7:P501),"")</f>
        <v/>
      </c>
      <c r="R501">
        <f>IF($A501="","",IF(ISNUMBER($A501),$A501,IFERROR(DATEVALUE($A501),NA())))</f>
        <v/>
      </c>
      <c r="S501" s="7">
        <f>IFERROR(INDEX($R$7:$R$60000,MATCH(ROW()-6,$Q$7:$Q$60000,0)),"")</f>
        <v/>
      </c>
      <c r="T501">
        <f>IFERROR(INDEX($B$7:$B$60000,MATCH(ROW()-6,$Q$7:$Q$60000,0)),"")</f>
        <v/>
      </c>
      <c r="U501">
        <f>IFERROR(INDEX($C$7:$C$60000,MATCH(ROW()-6,$Q$7:$Q$60000,0)),"")</f>
        <v/>
      </c>
      <c r="V501">
        <f>IFERROR(INDEX($D$7:$D$60000,MATCH(ROW()-6,$Q$7:$Q$60000,0)),"")</f>
        <v/>
      </c>
      <c r="W501">
        <f>IFERROR(INDEX($E$7:$E$60000,MATCH(ROW()-6,$Q$7:$Q$60000,0)),"")</f>
        <v/>
      </c>
      <c r="X501">
        <f>IFERROR(INDEX($F$7:$F$60000,MATCH(ROW()-6,$Q$7:$Q$60000,0)),"")</f>
        <v/>
      </c>
      <c r="Y501">
        <f>IFERROR(INDEX($G$7:$G$60000,MATCH(ROW()-6,$Q$7:$Q$60000,0)),"")</f>
        <v/>
      </c>
      <c r="Z501">
        <f>IFERROR(INDEX($H$7:$H$60000,MATCH(ROW()-6,$Q$7:$Q$60000,0)),"")</f>
        <v/>
      </c>
      <c r="AA501">
        <f>IFERROR(INDEX($I$7:$I$60000,MATCH(ROW()-6,$Q$7:$Q$60000,0)),"")</f>
        <v/>
      </c>
      <c r="AB501">
        <f>IFERROR(INDEX($J$7:$J$60000,MATCH(ROW()-6,$Q$7:$Q$60000,0)),"")</f>
        <v/>
      </c>
      <c r="AC501">
        <f>IFERROR(INDEX($K$7:$K$60000,MATCH(ROW()-6,$Q$7:$Q$60000,0)),"")</f>
        <v/>
      </c>
      <c r="AD501">
        <f>IFERROR(INDEX($L$7:$L$60000,MATCH(ROW()-6,$Q$7:$Q$60000,0)),"")</f>
        <v/>
      </c>
      <c r="AE501">
        <f>IFERROR(INDEX($M$7:$M$60000,MATCH(ROW()-6,$Q$7:$Q$60000,0)),"")</f>
        <v/>
      </c>
      <c r="AF501">
        <f>IFERROR(INDEX($N$7:$N$60000,MATCH(ROW()-6,$Q$7:$Q$60000,0)),"")</f>
        <v/>
      </c>
      <c r="AH501" s="9">
        <f>IF(OR($S501="",$S500=""),"",LN($T501/$T500))</f>
        <v/>
      </c>
      <c r="AI501" s="9">
        <f>IF(OR($S501="",$S500=""),"",$C$2*LN(U501/U500))</f>
        <v/>
      </c>
      <c r="AJ501" s="9">
        <f>IF(OR($S501="",$S500=""),"",$D$2*(V501-V500))</f>
        <v/>
      </c>
      <c r="AK501" s="9">
        <f>IF(OR($S501="",$S500=""),"",$E$2*(W501-W500))</f>
        <v/>
      </c>
      <c r="AL501" s="9">
        <f>IF(OR($S501="",$S500=""),"",$F$2*LN(X501/X500))</f>
        <v/>
      </c>
      <c r="AM501" s="9">
        <f>IF(OR($S501="",$S500=""),"",$G$2*(Y501-Y500))</f>
        <v/>
      </c>
      <c r="AN501" s="9">
        <f>IF(OR($S501="",$S500=""),"",$H$2*LN(Z501/Z500))</f>
        <v/>
      </c>
      <c r="AO501" s="9">
        <f>IF(OR($S501="",$S500=""),"",$I$2*(AA501-AA500))</f>
        <v/>
      </c>
      <c r="AP501" s="9">
        <f>IF(OR($S501="",$S500=""),"",$J$2*LN(AB501/AB500))</f>
        <v/>
      </c>
      <c r="AQ501" s="9">
        <f>IF(OR($S501="",$S500=""),"",$K$2*(AC501-AC500))</f>
        <v/>
      </c>
      <c r="AR501" s="9">
        <f>IF(OR($S501="",$S500=""),"",$L$2*LN(AD501/AD500))</f>
        <v/>
      </c>
      <c r="AS501" s="9">
        <f>IF(OR($S501="",$S500=""),"",$M$2*LN(AE501/AE500))</f>
        <v/>
      </c>
      <c r="AT501" s="9">
        <f>IF(OR($S501="",$S500=""),"",$N$2*LN(AF501/AF500))</f>
        <v/>
      </c>
      <c r="AV501" s="9">
        <f>IF($AH501="","",$AY$16+$AY$4*AI501+$AY$5*AJ501+$AY$6*AK501+$AY$7*AL501+$AY$8*AM501+$AY$9*AN501+$AY$10*AO501+$AY$11*AP501+$AY$12*AQ501+$AY$13*AR501+$AY$14*AS501+$AY$15*AT501)</f>
        <v/>
      </c>
      <c r="BC501" s="10">
        <f>IF((ROW()-6)&lt;=$Q$3,INDEX(LINEST(AH442:AH501,AI442:AT501,TRUE,TRUE),1,13)*$Q$4,"")</f>
        <v/>
      </c>
      <c r="BD501" s="9">
        <f>IF((ROW()-6)&lt;=$Q$3,INDEX(LINEST(AH442:AH501,AI442:AT501,TRUE,TRUE),1,12),"")</f>
        <v/>
      </c>
      <c r="BE501" s="9">
        <f>IF((ROW()-6)&lt;=$Q$3,INDEX(LINEST(AH442:AH501,AI442:AT501,TRUE,TRUE),1,11),"")</f>
        <v/>
      </c>
      <c r="BF501" s="9">
        <f>IF((ROW()-6)&lt;=$Q$3,INDEX(LINEST(AH442:AH501,AI442:AT501,TRUE,TRUE),1,10),"")</f>
        <v/>
      </c>
      <c r="BG501" s="9">
        <f>IF((ROW()-6)&lt;=$Q$3,INDEX(LINEST(AH442:AH501,AI442:AT501,TRUE,TRUE),1,9),"")</f>
        <v/>
      </c>
      <c r="BH501" s="9">
        <f>IF((ROW()-6)&lt;=$Q$3,INDEX(LINEST(AH442:AH501,AI442:AT501,TRUE,TRUE),1,8),"")</f>
        <v/>
      </c>
      <c r="BI501" s="9">
        <f>IF((ROW()-6)&lt;=$Q$3,INDEX(LINEST(AH442:AH501,AI442:AT501,TRUE,TRUE),1,7),"")</f>
        <v/>
      </c>
      <c r="BJ501" s="9">
        <f>IF((ROW()-6)&lt;=$Q$3,INDEX(LINEST(AH442:AH501,AI442:AT501,TRUE,TRUE),1,6),"")</f>
        <v/>
      </c>
      <c r="BK501" s="9">
        <f>IF((ROW()-6)&lt;=$Q$3,INDEX(LINEST(AH442:AH501,AI442:AT501,TRUE,TRUE),1,5),"")</f>
        <v/>
      </c>
      <c r="BL501" s="9">
        <f>IF((ROW()-6)&lt;=$Q$3,INDEX(LINEST(AH442:AH501,AI442:AT501,TRUE,TRUE),1,4),"")</f>
        <v/>
      </c>
      <c r="BM501" s="9">
        <f>IF((ROW()-6)&lt;=$Q$3,INDEX(LINEST(AH442:AH501,AI442:AT501,TRUE,TRUE),1,3),"")</f>
        <v/>
      </c>
      <c r="BN501" s="9">
        <f>IF((ROW()-6)&lt;=$Q$3,INDEX(LINEST(AH442:AH501,AI442:AT501,TRUE,TRUE),1,2),"")</f>
        <v/>
      </c>
      <c r="BO501" s="9">
        <f>IF((ROW()-6)&lt;=$Q$3,INDEX(LINEST(AH442:AH501,AI442:AT501,TRUE,TRUE),1,1),"")</f>
        <v/>
      </c>
      <c r="BP501" s="10">
        <f>IF((ROW()-6)&lt;=$Q$3,INDEX(LINEST(AH442:AH501,AI442:AT501,TRUE,TRUE),3,1),"")</f>
        <v/>
      </c>
      <c r="BR501" s="9">
        <f>IF(AND((ROW()-6)&lt;=$Q$3,ISNUMBER(BC500)),BC500/$Q$4+BD500*AI501+BE500*AJ501+BF500*AK501+BG500*AL501+BH500*AM501+BI500*AN501+BJ500*AO501+BK500*AP501+BL500*AQ501+BM500*AR501+BN500*AS501+BO500*AT501,"")</f>
        <v/>
      </c>
      <c r="BS501">
        <f>IF(ISNUMBER(BR501),AVERAGE(AH441:AH500),"")</f>
        <v/>
      </c>
      <c r="BT501">
        <f>IF(ISNUMBER(BR501),(AH501-BR501)^2,"")</f>
        <v/>
      </c>
      <c r="BU501">
        <f>IF(ISNUMBER(BR501),AH501^2,"")</f>
        <v/>
      </c>
      <c r="BV501">
        <f>IF(ISNUMBER(BR501),(AH501-BS501)^2,"")</f>
        <v/>
      </c>
    </row>
    <row r="502">
      <c r="O502">
        <f>IF($R502="","",CHOOSE($Q$2,YEAR(R502)*12+MONTH(R502),INT((R502-2)/7),YEAR(R502)*4+ROUNDUP(MONTH(R502)/3)))</f>
        <v/>
      </c>
      <c r="P502">
        <f>IF($R502="","",IF($R503="",1,IF(O502&lt;&gt;O503,1,0)))</f>
        <v/>
      </c>
      <c r="Q502">
        <f>IF(P502=1,SUM($P$7:P502),"")</f>
        <v/>
      </c>
      <c r="R502">
        <f>IF($A502="","",IF(ISNUMBER($A502),$A502,IFERROR(DATEVALUE($A502),NA())))</f>
        <v/>
      </c>
      <c r="S502" s="7">
        <f>IFERROR(INDEX($R$7:$R$60000,MATCH(ROW()-6,$Q$7:$Q$60000,0)),"")</f>
        <v/>
      </c>
      <c r="T502">
        <f>IFERROR(INDEX($B$7:$B$60000,MATCH(ROW()-6,$Q$7:$Q$60000,0)),"")</f>
        <v/>
      </c>
      <c r="U502">
        <f>IFERROR(INDEX($C$7:$C$60000,MATCH(ROW()-6,$Q$7:$Q$60000,0)),"")</f>
        <v/>
      </c>
      <c r="V502">
        <f>IFERROR(INDEX($D$7:$D$60000,MATCH(ROW()-6,$Q$7:$Q$60000,0)),"")</f>
        <v/>
      </c>
      <c r="W502">
        <f>IFERROR(INDEX($E$7:$E$60000,MATCH(ROW()-6,$Q$7:$Q$60000,0)),"")</f>
        <v/>
      </c>
      <c r="X502">
        <f>IFERROR(INDEX($F$7:$F$60000,MATCH(ROW()-6,$Q$7:$Q$60000,0)),"")</f>
        <v/>
      </c>
      <c r="Y502">
        <f>IFERROR(INDEX($G$7:$G$60000,MATCH(ROW()-6,$Q$7:$Q$60000,0)),"")</f>
        <v/>
      </c>
      <c r="Z502">
        <f>IFERROR(INDEX($H$7:$H$60000,MATCH(ROW()-6,$Q$7:$Q$60000,0)),"")</f>
        <v/>
      </c>
      <c r="AA502">
        <f>IFERROR(INDEX($I$7:$I$60000,MATCH(ROW()-6,$Q$7:$Q$60000,0)),"")</f>
        <v/>
      </c>
      <c r="AB502">
        <f>IFERROR(INDEX($J$7:$J$60000,MATCH(ROW()-6,$Q$7:$Q$60000,0)),"")</f>
        <v/>
      </c>
      <c r="AC502">
        <f>IFERROR(INDEX($K$7:$K$60000,MATCH(ROW()-6,$Q$7:$Q$60000,0)),"")</f>
        <v/>
      </c>
      <c r="AD502">
        <f>IFERROR(INDEX($L$7:$L$60000,MATCH(ROW()-6,$Q$7:$Q$60000,0)),"")</f>
        <v/>
      </c>
      <c r="AE502">
        <f>IFERROR(INDEX($M$7:$M$60000,MATCH(ROW()-6,$Q$7:$Q$60000,0)),"")</f>
        <v/>
      </c>
      <c r="AF502">
        <f>IFERROR(INDEX($N$7:$N$60000,MATCH(ROW()-6,$Q$7:$Q$60000,0)),"")</f>
        <v/>
      </c>
      <c r="AH502" s="9">
        <f>IF(OR($S502="",$S501=""),"",LN($T502/$T501))</f>
        <v/>
      </c>
      <c r="AI502" s="9">
        <f>IF(OR($S502="",$S501=""),"",$C$2*LN(U502/U501))</f>
        <v/>
      </c>
      <c r="AJ502" s="9">
        <f>IF(OR($S502="",$S501=""),"",$D$2*(V502-V501))</f>
        <v/>
      </c>
      <c r="AK502" s="9">
        <f>IF(OR($S502="",$S501=""),"",$E$2*(W502-W501))</f>
        <v/>
      </c>
      <c r="AL502" s="9">
        <f>IF(OR($S502="",$S501=""),"",$F$2*LN(X502/X501))</f>
        <v/>
      </c>
      <c r="AM502" s="9">
        <f>IF(OR($S502="",$S501=""),"",$G$2*(Y502-Y501))</f>
        <v/>
      </c>
      <c r="AN502" s="9">
        <f>IF(OR($S502="",$S501=""),"",$H$2*LN(Z502/Z501))</f>
        <v/>
      </c>
      <c r="AO502" s="9">
        <f>IF(OR($S502="",$S501=""),"",$I$2*(AA502-AA501))</f>
        <v/>
      </c>
      <c r="AP502" s="9">
        <f>IF(OR($S502="",$S501=""),"",$J$2*LN(AB502/AB501))</f>
        <v/>
      </c>
      <c r="AQ502" s="9">
        <f>IF(OR($S502="",$S501=""),"",$K$2*(AC502-AC501))</f>
        <v/>
      </c>
      <c r="AR502" s="9">
        <f>IF(OR($S502="",$S501=""),"",$L$2*LN(AD502/AD501))</f>
        <v/>
      </c>
      <c r="AS502" s="9">
        <f>IF(OR($S502="",$S501=""),"",$M$2*LN(AE502/AE501))</f>
        <v/>
      </c>
      <c r="AT502" s="9">
        <f>IF(OR($S502="",$S501=""),"",$N$2*LN(AF502/AF501))</f>
        <v/>
      </c>
      <c r="AV502" s="9">
        <f>IF($AH502="","",$AY$16+$AY$4*AI502+$AY$5*AJ502+$AY$6*AK502+$AY$7*AL502+$AY$8*AM502+$AY$9*AN502+$AY$10*AO502+$AY$11*AP502+$AY$12*AQ502+$AY$13*AR502+$AY$14*AS502+$AY$15*AT502)</f>
        <v/>
      </c>
      <c r="BC502" s="10">
        <f>IF((ROW()-6)&lt;=$Q$3,INDEX(LINEST(AH443:AH502,AI443:AT502,TRUE,TRUE),1,13)*$Q$4,"")</f>
        <v/>
      </c>
      <c r="BD502" s="9">
        <f>IF((ROW()-6)&lt;=$Q$3,INDEX(LINEST(AH443:AH502,AI443:AT502,TRUE,TRUE),1,12),"")</f>
        <v/>
      </c>
      <c r="BE502" s="9">
        <f>IF((ROW()-6)&lt;=$Q$3,INDEX(LINEST(AH443:AH502,AI443:AT502,TRUE,TRUE),1,11),"")</f>
        <v/>
      </c>
      <c r="BF502" s="9">
        <f>IF((ROW()-6)&lt;=$Q$3,INDEX(LINEST(AH443:AH502,AI443:AT502,TRUE,TRUE),1,10),"")</f>
        <v/>
      </c>
      <c r="BG502" s="9">
        <f>IF((ROW()-6)&lt;=$Q$3,INDEX(LINEST(AH443:AH502,AI443:AT502,TRUE,TRUE),1,9),"")</f>
        <v/>
      </c>
      <c r="BH502" s="9">
        <f>IF((ROW()-6)&lt;=$Q$3,INDEX(LINEST(AH443:AH502,AI443:AT502,TRUE,TRUE),1,8),"")</f>
        <v/>
      </c>
      <c r="BI502" s="9">
        <f>IF((ROW()-6)&lt;=$Q$3,INDEX(LINEST(AH443:AH502,AI443:AT502,TRUE,TRUE),1,7),"")</f>
        <v/>
      </c>
      <c r="BJ502" s="9">
        <f>IF((ROW()-6)&lt;=$Q$3,INDEX(LINEST(AH443:AH502,AI443:AT502,TRUE,TRUE),1,6),"")</f>
        <v/>
      </c>
      <c r="BK502" s="9">
        <f>IF((ROW()-6)&lt;=$Q$3,INDEX(LINEST(AH443:AH502,AI443:AT502,TRUE,TRUE),1,5),"")</f>
        <v/>
      </c>
      <c r="BL502" s="9">
        <f>IF((ROW()-6)&lt;=$Q$3,INDEX(LINEST(AH443:AH502,AI443:AT502,TRUE,TRUE),1,4),"")</f>
        <v/>
      </c>
      <c r="BM502" s="9">
        <f>IF((ROW()-6)&lt;=$Q$3,INDEX(LINEST(AH443:AH502,AI443:AT502,TRUE,TRUE),1,3),"")</f>
        <v/>
      </c>
      <c r="BN502" s="9">
        <f>IF((ROW()-6)&lt;=$Q$3,INDEX(LINEST(AH443:AH502,AI443:AT502,TRUE,TRUE),1,2),"")</f>
        <v/>
      </c>
      <c r="BO502" s="9">
        <f>IF((ROW()-6)&lt;=$Q$3,INDEX(LINEST(AH443:AH502,AI443:AT502,TRUE,TRUE),1,1),"")</f>
        <v/>
      </c>
      <c r="BP502" s="10">
        <f>IF((ROW()-6)&lt;=$Q$3,INDEX(LINEST(AH443:AH502,AI443:AT502,TRUE,TRUE),3,1),"")</f>
        <v/>
      </c>
      <c r="BR502" s="9">
        <f>IF(AND((ROW()-6)&lt;=$Q$3,ISNUMBER(BC501)),BC501/$Q$4+BD501*AI502+BE501*AJ502+BF501*AK502+BG501*AL502+BH501*AM502+BI501*AN502+BJ501*AO502+BK501*AP502+BL501*AQ502+BM501*AR502+BN501*AS502+BO501*AT502,"")</f>
        <v/>
      </c>
      <c r="BS502">
        <f>IF(ISNUMBER(BR502),AVERAGE(AH442:AH501),"")</f>
        <v/>
      </c>
      <c r="BT502">
        <f>IF(ISNUMBER(BR502),(AH502-BR502)^2,"")</f>
        <v/>
      </c>
      <c r="BU502">
        <f>IF(ISNUMBER(BR502),AH502^2,"")</f>
        <v/>
      </c>
      <c r="BV502">
        <f>IF(ISNUMBER(BR502),(AH502-BS502)^2,"")</f>
        <v/>
      </c>
    </row>
    <row r="503">
      <c r="O503">
        <f>IF($R503="","",CHOOSE($Q$2,YEAR(R503)*12+MONTH(R503),INT((R503-2)/7),YEAR(R503)*4+ROUNDUP(MONTH(R503)/3)))</f>
        <v/>
      </c>
      <c r="P503">
        <f>IF($R503="","",IF($R504="",1,IF(O503&lt;&gt;O504,1,0)))</f>
        <v/>
      </c>
      <c r="Q503">
        <f>IF(P503=1,SUM($P$7:P503),"")</f>
        <v/>
      </c>
      <c r="R503">
        <f>IF($A503="","",IF(ISNUMBER($A503),$A503,IFERROR(DATEVALUE($A503),NA())))</f>
        <v/>
      </c>
      <c r="S503" s="7">
        <f>IFERROR(INDEX($R$7:$R$60000,MATCH(ROW()-6,$Q$7:$Q$60000,0)),"")</f>
        <v/>
      </c>
      <c r="T503">
        <f>IFERROR(INDEX($B$7:$B$60000,MATCH(ROW()-6,$Q$7:$Q$60000,0)),"")</f>
        <v/>
      </c>
      <c r="U503">
        <f>IFERROR(INDEX($C$7:$C$60000,MATCH(ROW()-6,$Q$7:$Q$60000,0)),"")</f>
        <v/>
      </c>
      <c r="V503">
        <f>IFERROR(INDEX($D$7:$D$60000,MATCH(ROW()-6,$Q$7:$Q$60000,0)),"")</f>
        <v/>
      </c>
      <c r="W503">
        <f>IFERROR(INDEX($E$7:$E$60000,MATCH(ROW()-6,$Q$7:$Q$60000,0)),"")</f>
        <v/>
      </c>
      <c r="X503">
        <f>IFERROR(INDEX($F$7:$F$60000,MATCH(ROW()-6,$Q$7:$Q$60000,0)),"")</f>
        <v/>
      </c>
      <c r="Y503">
        <f>IFERROR(INDEX($G$7:$G$60000,MATCH(ROW()-6,$Q$7:$Q$60000,0)),"")</f>
        <v/>
      </c>
      <c r="Z503">
        <f>IFERROR(INDEX($H$7:$H$60000,MATCH(ROW()-6,$Q$7:$Q$60000,0)),"")</f>
        <v/>
      </c>
      <c r="AA503">
        <f>IFERROR(INDEX($I$7:$I$60000,MATCH(ROW()-6,$Q$7:$Q$60000,0)),"")</f>
        <v/>
      </c>
      <c r="AB503">
        <f>IFERROR(INDEX($J$7:$J$60000,MATCH(ROW()-6,$Q$7:$Q$60000,0)),"")</f>
        <v/>
      </c>
      <c r="AC503">
        <f>IFERROR(INDEX($K$7:$K$60000,MATCH(ROW()-6,$Q$7:$Q$60000,0)),"")</f>
        <v/>
      </c>
      <c r="AD503">
        <f>IFERROR(INDEX($L$7:$L$60000,MATCH(ROW()-6,$Q$7:$Q$60000,0)),"")</f>
        <v/>
      </c>
      <c r="AE503">
        <f>IFERROR(INDEX($M$7:$M$60000,MATCH(ROW()-6,$Q$7:$Q$60000,0)),"")</f>
        <v/>
      </c>
      <c r="AF503">
        <f>IFERROR(INDEX($N$7:$N$60000,MATCH(ROW()-6,$Q$7:$Q$60000,0)),"")</f>
        <v/>
      </c>
      <c r="AH503" s="9">
        <f>IF(OR($S503="",$S502=""),"",LN($T503/$T502))</f>
        <v/>
      </c>
      <c r="AI503" s="9">
        <f>IF(OR($S503="",$S502=""),"",$C$2*LN(U503/U502))</f>
        <v/>
      </c>
      <c r="AJ503" s="9">
        <f>IF(OR($S503="",$S502=""),"",$D$2*(V503-V502))</f>
        <v/>
      </c>
      <c r="AK503" s="9">
        <f>IF(OR($S503="",$S502=""),"",$E$2*(W503-W502))</f>
        <v/>
      </c>
      <c r="AL503" s="9">
        <f>IF(OR($S503="",$S502=""),"",$F$2*LN(X503/X502))</f>
        <v/>
      </c>
      <c r="AM503" s="9">
        <f>IF(OR($S503="",$S502=""),"",$G$2*(Y503-Y502))</f>
        <v/>
      </c>
      <c r="AN503" s="9">
        <f>IF(OR($S503="",$S502=""),"",$H$2*LN(Z503/Z502))</f>
        <v/>
      </c>
      <c r="AO503" s="9">
        <f>IF(OR($S503="",$S502=""),"",$I$2*(AA503-AA502))</f>
        <v/>
      </c>
      <c r="AP503" s="9">
        <f>IF(OR($S503="",$S502=""),"",$J$2*LN(AB503/AB502))</f>
        <v/>
      </c>
      <c r="AQ503" s="9">
        <f>IF(OR($S503="",$S502=""),"",$K$2*(AC503-AC502))</f>
        <v/>
      </c>
      <c r="AR503" s="9">
        <f>IF(OR($S503="",$S502=""),"",$L$2*LN(AD503/AD502))</f>
        <v/>
      </c>
      <c r="AS503" s="9">
        <f>IF(OR($S503="",$S502=""),"",$M$2*LN(AE503/AE502))</f>
        <v/>
      </c>
      <c r="AT503" s="9">
        <f>IF(OR($S503="",$S502=""),"",$N$2*LN(AF503/AF502))</f>
        <v/>
      </c>
      <c r="AV503" s="9">
        <f>IF($AH503="","",$AY$16+$AY$4*AI503+$AY$5*AJ503+$AY$6*AK503+$AY$7*AL503+$AY$8*AM503+$AY$9*AN503+$AY$10*AO503+$AY$11*AP503+$AY$12*AQ503+$AY$13*AR503+$AY$14*AS503+$AY$15*AT503)</f>
        <v/>
      </c>
      <c r="BC503" s="10">
        <f>IF((ROW()-6)&lt;=$Q$3,INDEX(LINEST(AH444:AH503,AI444:AT503,TRUE,TRUE),1,13)*$Q$4,"")</f>
        <v/>
      </c>
      <c r="BD503" s="9">
        <f>IF((ROW()-6)&lt;=$Q$3,INDEX(LINEST(AH444:AH503,AI444:AT503,TRUE,TRUE),1,12),"")</f>
        <v/>
      </c>
      <c r="BE503" s="9">
        <f>IF((ROW()-6)&lt;=$Q$3,INDEX(LINEST(AH444:AH503,AI444:AT503,TRUE,TRUE),1,11),"")</f>
        <v/>
      </c>
      <c r="BF503" s="9">
        <f>IF((ROW()-6)&lt;=$Q$3,INDEX(LINEST(AH444:AH503,AI444:AT503,TRUE,TRUE),1,10),"")</f>
        <v/>
      </c>
      <c r="BG503" s="9">
        <f>IF((ROW()-6)&lt;=$Q$3,INDEX(LINEST(AH444:AH503,AI444:AT503,TRUE,TRUE),1,9),"")</f>
        <v/>
      </c>
      <c r="BH503" s="9">
        <f>IF((ROW()-6)&lt;=$Q$3,INDEX(LINEST(AH444:AH503,AI444:AT503,TRUE,TRUE),1,8),"")</f>
        <v/>
      </c>
      <c r="BI503" s="9">
        <f>IF((ROW()-6)&lt;=$Q$3,INDEX(LINEST(AH444:AH503,AI444:AT503,TRUE,TRUE),1,7),"")</f>
        <v/>
      </c>
      <c r="BJ503" s="9">
        <f>IF((ROW()-6)&lt;=$Q$3,INDEX(LINEST(AH444:AH503,AI444:AT503,TRUE,TRUE),1,6),"")</f>
        <v/>
      </c>
      <c r="BK503" s="9">
        <f>IF((ROW()-6)&lt;=$Q$3,INDEX(LINEST(AH444:AH503,AI444:AT503,TRUE,TRUE),1,5),"")</f>
        <v/>
      </c>
      <c r="BL503" s="9">
        <f>IF((ROW()-6)&lt;=$Q$3,INDEX(LINEST(AH444:AH503,AI444:AT503,TRUE,TRUE),1,4),"")</f>
        <v/>
      </c>
      <c r="BM503" s="9">
        <f>IF((ROW()-6)&lt;=$Q$3,INDEX(LINEST(AH444:AH503,AI444:AT503,TRUE,TRUE),1,3),"")</f>
        <v/>
      </c>
      <c r="BN503" s="9">
        <f>IF((ROW()-6)&lt;=$Q$3,INDEX(LINEST(AH444:AH503,AI444:AT503,TRUE,TRUE),1,2),"")</f>
        <v/>
      </c>
      <c r="BO503" s="9">
        <f>IF((ROW()-6)&lt;=$Q$3,INDEX(LINEST(AH444:AH503,AI444:AT503,TRUE,TRUE),1,1),"")</f>
        <v/>
      </c>
      <c r="BP503" s="10">
        <f>IF((ROW()-6)&lt;=$Q$3,INDEX(LINEST(AH444:AH503,AI444:AT503,TRUE,TRUE),3,1),"")</f>
        <v/>
      </c>
      <c r="BR503" s="9">
        <f>IF(AND((ROW()-6)&lt;=$Q$3,ISNUMBER(BC502)),BC502/$Q$4+BD502*AI503+BE502*AJ503+BF502*AK503+BG502*AL503+BH502*AM503+BI502*AN503+BJ502*AO503+BK502*AP503+BL502*AQ503+BM502*AR503+BN502*AS503+BO502*AT503,"")</f>
        <v/>
      </c>
      <c r="BS503">
        <f>IF(ISNUMBER(BR503),AVERAGE(AH443:AH502),"")</f>
        <v/>
      </c>
      <c r="BT503">
        <f>IF(ISNUMBER(BR503),(AH503-BR503)^2,"")</f>
        <v/>
      </c>
      <c r="BU503">
        <f>IF(ISNUMBER(BR503),AH503^2,"")</f>
        <v/>
      </c>
      <c r="BV503">
        <f>IF(ISNUMBER(BR503),(AH503-BS503)^2,"")</f>
        <v/>
      </c>
    </row>
    <row r="504">
      <c r="O504">
        <f>IF($R504="","",CHOOSE($Q$2,YEAR(R504)*12+MONTH(R504),INT((R504-2)/7),YEAR(R504)*4+ROUNDUP(MONTH(R504)/3)))</f>
        <v/>
      </c>
      <c r="P504">
        <f>IF($R504="","",IF($R505="",1,IF(O504&lt;&gt;O505,1,0)))</f>
        <v/>
      </c>
      <c r="Q504">
        <f>IF(P504=1,SUM($P$7:P504),"")</f>
        <v/>
      </c>
      <c r="R504">
        <f>IF($A504="","",IF(ISNUMBER($A504),$A504,IFERROR(DATEVALUE($A504),NA())))</f>
        <v/>
      </c>
      <c r="S504" s="7">
        <f>IFERROR(INDEX($R$7:$R$60000,MATCH(ROW()-6,$Q$7:$Q$60000,0)),"")</f>
        <v/>
      </c>
      <c r="T504">
        <f>IFERROR(INDEX($B$7:$B$60000,MATCH(ROW()-6,$Q$7:$Q$60000,0)),"")</f>
        <v/>
      </c>
      <c r="U504">
        <f>IFERROR(INDEX($C$7:$C$60000,MATCH(ROW()-6,$Q$7:$Q$60000,0)),"")</f>
        <v/>
      </c>
      <c r="V504">
        <f>IFERROR(INDEX($D$7:$D$60000,MATCH(ROW()-6,$Q$7:$Q$60000,0)),"")</f>
        <v/>
      </c>
      <c r="W504">
        <f>IFERROR(INDEX($E$7:$E$60000,MATCH(ROW()-6,$Q$7:$Q$60000,0)),"")</f>
        <v/>
      </c>
      <c r="X504">
        <f>IFERROR(INDEX($F$7:$F$60000,MATCH(ROW()-6,$Q$7:$Q$60000,0)),"")</f>
        <v/>
      </c>
      <c r="Y504">
        <f>IFERROR(INDEX($G$7:$G$60000,MATCH(ROW()-6,$Q$7:$Q$60000,0)),"")</f>
        <v/>
      </c>
      <c r="Z504">
        <f>IFERROR(INDEX($H$7:$H$60000,MATCH(ROW()-6,$Q$7:$Q$60000,0)),"")</f>
        <v/>
      </c>
      <c r="AA504">
        <f>IFERROR(INDEX($I$7:$I$60000,MATCH(ROW()-6,$Q$7:$Q$60000,0)),"")</f>
        <v/>
      </c>
      <c r="AB504">
        <f>IFERROR(INDEX($J$7:$J$60000,MATCH(ROW()-6,$Q$7:$Q$60000,0)),"")</f>
        <v/>
      </c>
      <c r="AC504">
        <f>IFERROR(INDEX($K$7:$K$60000,MATCH(ROW()-6,$Q$7:$Q$60000,0)),"")</f>
        <v/>
      </c>
      <c r="AD504">
        <f>IFERROR(INDEX($L$7:$L$60000,MATCH(ROW()-6,$Q$7:$Q$60000,0)),"")</f>
        <v/>
      </c>
      <c r="AE504">
        <f>IFERROR(INDEX($M$7:$M$60000,MATCH(ROW()-6,$Q$7:$Q$60000,0)),"")</f>
        <v/>
      </c>
      <c r="AF504">
        <f>IFERROR(INDEX($N$7:$N$60000,MATCH(ROW()-6,$Q$7:$Q$60000,0)),"")</f>
        <v/>
      </c>
      <c r="AH504" s="9">
        <f>IF(OR($S504="",$S503=""),"",LN($T504/$T503))</f>
        <v/>
      </c>
      <c r="AI504" s="9">
        <f>IF(OR($S504="",$S503=""),"",$C$2*LN(U504/U503))</f>
        <v/>
      </c>
      <c r="AJ504" s="9">
        <f>IF(OR($S504="",$S503=""),"",$D$2*(V504-V503))</f>
        <v/>
      </c>
      <c r="AK504" s="9">
        <f>IF(OR($S504="",$S503=""),"",$E$2*(W504-W503))</f>
        <v/>
      </c>
      <c r="AL504" s="9">
        <f>IF(OR($S504="",$S503=""),"",$F$2*LN(X504/X503))</f>
        <v/>
      </c>
      <c r="AM504" s="9">
        <f>IF(OR($S504="",$S503=""),"",$G$2*(Y504-Y503))</f>
        <v/>
      </c>
      <c r="AN504" s="9">
        <f>IF(OR($S504="",$S503=""),"",$H$2*LN(Z504/Z503))</f>
        <v/>
      </c>
      <c r="AO504" s="9">
        <f>IF(OR($S504="",$S503=""),"",$I$2*(AA504-AA503))</f>
        <v/>
      </c>
      <c r="AP504" s="9">
        <f>IF(OR($S504="",$S503=""),"",$J$2*LN(AB504/AB503))</f>
        <v/>
      </c>
      <c r="AQ504" s="9">
        <f>IF(OR($S504="",$S503=""),"",$K$2*(AC504-AC503))</f>
        <v/>
      </c>
      <c r="AR504" s="9">
        <f>IF(OR($S504="",$S503=""),"",$L$2*LN(AD504/AD503))</f>
        <v/>
      </c>
      <c r="AS504" s="9">
        <f>IF(OR($S504="",$S503=""),"",$M$2*LN(AE504/AE503))</f>
        <v/>
      </c>
      <c r="AT504" s="9">
        <f>IF(OR($S504="",$S503=""),"",$N$2*LN(AF504/AF503))</f>
        <v/>
      </c>
      <c r="AV504" s="9">
        <f>IF($AH504="","",$AY$16+$AY$4*AI504+$AY$5*AJ504+$AY$6*AK504+$AY$7*AL504+$AY$8*AM504+$AY$9*AN504+$AY$10*AO504+$AY$11*AP504+$AY$12*AQ504+$AY$13*AR504+$AY$14*AS504+$AY$15*AT504)</f>
        <v/>
      </c>
      <c r="BC504" s="10">
        <f>IF((ROW()-6)&lt;=$Q$3,INDEX(LINEST(AH445:AH504,AI445:AT504,TRUE,TRUE),1,13)*$Q$4,"")</f>
        <v/>
      </c>
      <c r="BD504" s="9">
        <f>IF((ROW()-6)&lt;=$Q$3,INDEX(LINEST(AH445:AH504,AI445:AT504,TRUE,TRUE),1,12),"")</f>
        <v/>
      </c>
      <c r="BE504" s="9">
        <f>IF((ROW()-6)&lt;=$Q$3,INDEX(LINEST(AH445:AH504,AI445:AT504,TRUE,TRUE),1,11),"")</f>
        <v/>
      </c>
      <c r="BF504" s="9">
        <f>IF((ROW()-6)&lt;=$Q$3,INDEX(LINEST(AH445:AH504,AI445:AT504,TRUE,TRUE),1,10),"")</f>
        <v/>
      </c>
      <c r="BG504" s="9">
        <f>IF((ROW()-6)&lt;=$Q$3,INDEX(LINEST(AH445:AH504,AI445:AT504,TRUE,TRUE),1,9),"")</f>
        <v/>
      </c>
      <c r="BH504" s="9">
        <f>IF((ROW()-6)&lt;=$Q$3,INDEX(LINEST(AH445:AH504,AI445:AT504,TRUE,TRUE),1,8),"")</f>
        <v/>
      </c>
      <c r="BI504" s="9">
        <f>IF((ROW()-6)&lt;=$Q$3,INDEX(LINEST(AH445:AH504,AI445:AT504,TRUE,TRUE),1,7),"")</f>
        <v/>
      </c>
      <c r="BJ504" s="9">
        <f>IF((ROW()-6)&lt;=$Q$3,INDEX(LINEST(AH445:AH504,AI445:AT504,TRUE,TRUE),1,6),"")</f>
        <v/>
      </c>
      <c r="BK504" s="9">
        <f>IF((ROW()-6)&lt;=$Q$3,INDEX(LINEST(AH445:AH504,AI445:AT504,TRUE,TRUE),1,5),"")</f>
        <v/>
      </c>
      <c r="BL504" s="9">
        <f>IF((ROW()-6)&lt;=$Q$3,INDEX(LINEST(AH445:AH504,AI445:AT504,TRUE,TRUE),1,4),"")</f>
        <v/>
      </c>
      <c r="BM504" s="9">
        <f>IF((ROW()-6)&lt;=$Q$3,INDEX(LINEST(AH445:AH504,AI445:AT504,TRUE,TRUE),1,3),"")</f>
        <v/>
      </c>
      <c r="BN504" s="9">
        <f>IF((ROW()-6)&lt;=$Q$3,INDEX(LINEST(AH445:AH504,AI445:AT504,TRUE,TRUE),1,2),"")</f>
        <v/>
      </c>
      <c r="BO504" s="9">
        <f>IF((ROW()-6)&lt;=$Q$3,INDEX(LINEST(AH445:AH504,AI445:AT504,TRUE,TRUE),1,1),"")</f>
        <v/>
      </c>
      <c r="BP504" s="10">
        <f>IF((ROW()-6)&lt;=$Q$3,INDEX(LINEST(AH445:AH504,AI445:AT504,TRUE,TRUE),3,1),"")</f>
        <v/>
      </c>
      <c r="BR504" s="9">
        <f>IF(AND((ROW()-6)&lt;=$Q$3,ISNUMBER(BC503)),BC503/$Q$4+BD503*AI504+BE503*AJ504+BF503*AK504+BG503*AL504+BH503*AM504+BI503*AN504+BJ503*AO504+BK503*AP504+BL503*AQ504+BM503*AR504+BN503*AS504+BO503*AT504,"")</f>
        <v/>
      </c>
      <c r="BS504">
        <f>IF(ISNUMBER(BR504),AVERAGE(AH444:AH503),"")</f>
        <v/>
      </c>
      <c r="BT504">
        <f>IF(ISNUMBER(BR504),(AH504-BR504)^2,"")</f>
        <v/>
      </c>
      <c r="BU504">
        <f>IF(ISNUMBER(BR504),AH504^2,"")</f>
        <v/>
      </c>
      <c r="BV504">
        <f>IF(ISNUMBER(BR504),(AH504-BS504)^2,"")</f>
        <v/>
      </c>
    </row>
    <row r="505">
      <c r="O505">
        <f>IF($R505="","",CHOOSE($Q$2,YEAR(R505)*12+MONTH(R505),INT((R505-2)/7),YEAR(R505)*4+ROUNDUP(MONTH(R505)/3)))</f>
        <v/>
      </c>
      <c r="P505">
        <f>IF($R505="","",IF($R506="",1,IF(O505&lt;&gt;O506,1,0)))</f>
        <v/>
      </c>
      <c r="Q505">
        <f>IF(P505=1,SUM($P$7:P505),"")</f>
        <v/>
      </c>
      <c r="R505">
        <f>IF($A505="","",IF(ISNUMBER($A505),$A505,IFERROR(DATEVALUE($A505),NA())))</f>
        <v/>
      </c>
      <c r="S505" s="7">
        <f>IFERROR(INDEX($R$7:$R$60000,MATCH(ROW()-6,$Q$7:$Q$60000,0)),"")</f>
        <v/>
      </c>
      <c r="T505">
        <f>IFERROR(INDEX($B$7:$B$60000,MATCH(ROW()-6,$Q$7:$Q$60000,0)),"")</f>
        <v/>
      </c>
      <c r="U505">
        <f>IFERROR(INDEX($C$7:$C$60000,MATCH(ROW()-6,$Q$7:$Q$60000,0)),"")</f>
        <v/>
      </c>
      <c r="V505">
        <f>IFERROR(INDEX($D$7:$D$60000,MATCH(ROW()-6,$Q$7:$Q$60000,0)),"")</f>
        <v/>
      </c>
      <c r="W505">
        <f>IFERROR(INDEX($E$7:$E$60000,MATCH(ROW()-6,$Q$7:$Q$60000,0)),"")</f>
        <v/>
      </c>
      <c r="X505">
        <f>IFERROR(INDEX($F$7:$F$60000,MATCH(ROW()-6,$Q$7:$Q$60000,0)),"")</f>
        <v/>
      </c>
      <c r="Y505">
        <f>IFERROR(INDEX($G$7:$G$60000,MATCH(ROW()-6,$Q$7:$Q$60000,0)),"")</f>
        <v/>
      </c>
      <c r="Z505">
        <f>IFERROR(INDEX($H$7:$H$60000,MATCH(ROW()-6,$Q$7:$Q$60000,0)),"")</f>
        <v/>
      </c>
      <c r="AA505">
        <f>IFERROR(INDEX($I$7:$I$60000,MATCH(ROW()-6,$Q$7:$Q$60000,0)),"")</f>
        <v/>
      </c>
      <c r="AB505">
        <f>IFERROR(INDEX($J$7:$J$60000,MATCH(ROW()-6,$Q$7:$Q$60000,0)),"")</f>
        <v/>
      </c>
      <c r="AC505">
        <f>IFERROR(INDEX($K$7:$K$60000,MATCH(ROW()-6,$Q$7:$Q$60000,0)),"")</f>
        <v/>
      </c>
      <c r="AD505">
        <f>IFERROR(INDEX($L$7:$L$60000,MATCH(ROW()-6,$Q$7:$Q$60000,0)),"")</f>
        <v/>
      </c>
      <c r="AE505">
        <f>IFERROR(INDEX($M$7:$M$60000,MATCH(ROW()-6,$Q$7:$Q$60000,0)),"")</f>
        <v/>
      </c>
      <c r="AF505">
        <f>IFERROR(INDEX($N$7:$N$60000,MATCH(ROW()-6,$Q$7:$Q$60000,0)),"")</f>
        <v/>
      </c>
      <c r="AH505" s="9">
        <f>IF(OR($S505="",$S504=""),"",LN($T505/$T504))</f>
        <v/>
      </c>
      <c r="AI505" s="9">
        <f>IF(OR($S505="",$S504=""),"",$C$2*LN(U505/U504))</f>
        <v/>
      </c>
      <c r="AJ505" s="9">
        <f>IF(OR($S505="",$S504=""),"",$D$2*(V505-V504))</f>
        <v/>
      </c>
      <c r="AK505" s="9">
        <f>IF(OR($S505="",$S504=""),"",$E$2*(W505-W504))</f>
        <v/>
      </c>
      <c r="AL505" s="9">
        <f>IF(OR($S505="",$S504=""),"",$F$2*LN(X505/X504))</f>
        <v/>
      </c>
      <c r="AM505" s="9">
        <f>IF(OR($S505="",$S504=""),"",$G$2*(Y505-Y504))</f>
        <v/>
      </c>
      <c r="AN505" s="9">
        <f>IF(OR($S505="",$S504=""),"",$H$2*LN(Z505/Z504))</f>
        <v/>
      </c>
      <c r="AO505" s="9">
        <f>IF(OR($S505="",$S504=""),"",$I$2*(AA505-AA504))</f>
        <v/>
      </c>
      <c r="AP505" s="9">
        <f>IF(OR($S505="",$S504=""),"",$J$2*LN(AB505/AB504))</f>
        <v/>
      </c>
      <c r="AQ505" s="9">
        <f>IF(OR($S505="",$S504=""),"",$K$2*(AC505-AC504))</f>
        <v/>
      </c>
      <c r="AR505" s="9">
        <f>IF(OR($S505="",$S504=""),"",$L$2*LN(AD505/AD504))</f>
        <v/>
      </c>
      <c r="AS505" s="9">
        <f>IF(OR($S505="",$S504=""),"",$M$2*LN(AE505/AE504))</f>
        <v/>
      </c>
      <c r="AT505" s="9">
        <f>IF(OR($S505="",$S504=""),"",$N$2*LN(AF505/AF504))</f>
        <v/>
      </c>
      <c r="AV505" s="9">
        <f>IF($AH505="","",$AY$16+$AY$4*AI505+$AY$5*AJ505+$AY$6*AK505+$AY$7*AL505+$AY$8*AM505+$AY$9*AN505+$AY$10*AO505+$AY$11*AP505+$AY$12*AQ505+$AY$13*AR505+$AY$14*AS505+$AY$15*AT505)</f>
        <v/>
      </c>
      <c r="BC505" s="10">
        <f>IF((ROW()-6)&lt;=$Q$3,INDEX(LINEST(AH446:AH505,AI446:AT505,TRUE,TRUE),1,13)*$Q$4,"")</f>
        <v/>
      </c>
      <c r="BD505" s="9">
        <f>IF((ROW()-6)&lt;=$Q$3,INDEX(LINEST(AH446:AH505,AI446:AT505,TRUE,TRUE),1,12),"")</f>
        <v/>
      </c>
      <c r="BE505" s="9">
        <f>IF((ROW()-6)&lt;=$Q$3,INDEX(LINEST(AH446:AH505,AI446:AT505,TRUE,TRUE),1,11),"")</f>
        <v/>
      </c>
      <c r="BF505" s="9">
        <f>IF((ROW()-6)&lt;=$Q$3,INDEX(LINEST(AH446:AH505,AI446:AT505,TRUE,TRUE),1,10),"")</f>
        <v/>
      </c>
      <c r="BG505" s="9">
        <f>IF((ROW()-6)&lt;=$Q$3,INDEX(LINEST(AH446:AH505,AI446:AT505,TRUE,TRUE),1,9),"")</f>
        <v/>
      </c>
      <c r="BH505" s="9">
        <f>IF((ROW()-6)&lt;=$Q$3,INDEX(LINEST(AH446:AH505,AI446:AT505,TRUE,TRUE),1,8),"")</f>
        <v/>
      </c>
      <c r="BI505" s="9">
        <f>IF((ROW()-6)&lt;=$Q$3,INDEX(LINEST(AH446:AH505,AI446:AT505,TRUE,TRUE),1,7),"")</f>
        <v/>
      </c>
      <c r="BJ505" s="9">
        <f>IF((ROW()-6)&lt;=$Q$3,INDEX(LINEST(AH446:AH505,AI446:AT505,TRUE,TRUE),1,6),"")</f>
        <v/>
      </c>
      <c r="BK505" s="9">
        <f>IF((ROW()-6)&lt;=$Q$3,INDEX(LINEST(AH446:AH505,AI446:AT505,TRUE,TRUE),1,5),"")</f>
        <v/>
      </c>
      <c r="BL505" s="9">
        <f>IF((ROW()-6)&lt;=$Q$3,INDEX(LINEST(AH446:AH505,AI446:AT505,TRUE,TRUE),1,4),"")</f>
        <v/>
      </c>
      <c r="BM505" s="9">
        <f>IF((ROW()-6)&lt;=$Q$3,INDEX(LINEST(AH446:AH505,AI446:AT505,TRUE,TRUE),1,3),"")</f>
        <v/>
      </c>
      <c r="BN505" s="9">
        <f>IF((ROW()-6)&lt;=$Q$3,INDEX(LINEST(AH446:AH505,AI446:AT505,TRUE,TRUE),1,2),"")</f>
        <v/>
      </c>
      <c r="BO505" s="9">
        <f>IF((ROW()-6)&lt;=$Q$3,INDEX(LINEST(AH446:AH505,AI446:AT505,TRUE,TRUE),1,1),"")</f>
        <v/>
      </c>
      <c r="BP505" s="10">
        <f>IF((ROW()-6)&lt;=$Q$3,INDEX(LINEST(AH446:AH505,AI446:AT505,TRUE,TRUE),3,1),"")</f>
        <v/>
      </c>
      <c r="BR505" s="9">
        <f>IF(AND((ROW()-6)&lt;=$Q$3,ISNUMBER(BC504)),BC504/$Q$4+BD504*AI505+BE504*AJ505+BF504*AK505+BG504*AL505+BH504*AM505+BI504*AN505+BJ504*AO505+BK504*AP505+BL504*AQ505+BM504*AR505+BN504*AS505+BO504*AT505,"")</f>
        <v/>
      </c>
      <c r="BS505">
        <f>IF(ISNUMBER(BR505),AVERAGE(AH445:AH504),"")</f>
        <v/>
      </c>
      <c r="BT505">
        <f>IF(ISNUMBER(BR505),(AH505-BR505)^2,"")</f>
        <v/>
      </c>
      <c r="BU505">
        <f>IF(ISNUMBER(BR505),AH505^2,"")</f>
        <v/>
      </c>
      <c r="BV505">
        <f>IF(ISNUMBER(BR505),(AH505-BS505)^2,"")</f>
        <v/>
      </c>
    </row>
    <row r="506">
      <c r="O506">
        <f>IF($R506="","",CHOOSE($Q$2,YEAR(R506)*12+MONTH(R506),INT((R506-2)/7),YEAR(R506)*4+ROUNDUP(MONTH(R506)/3)))</f>
        <v/>
      </c>
      <c r="P506">
        <f>IF($R506="","",IF($R507="",1,IF(O506&lt;&gt;O507,1,0)))</f>
        <v/>
      </c>
      <c r="Q506">
        <f>IF(P506=1,SUM($P$7:P506),"")</f>
        <v/>
      </c>
      <c r="R506">
        <f>IF($A506="","",IF(ISNUMBER($A506),$A506,IFERROR(DATEVALUE($A506),NA())))</f>
        <v/>
      </c>
      <c r="S506" s="7">
        <f>IFERROR(INDEX($R$7:$R$60000,MATCH(ROW()-6,$Q$7:$Q$60000,0)),"")</f>
        <v/>
      </c>
      <c r="T506">
        <f>IFERROR(INDEX($B$7:$B$60000,MATCH(ROW()-6,$Q$7:$Q$60000,0)),"")</f>
        <v/>
      </c>
      <c r="U506">
        <f>IFERROR(INDEX($C$7:$C$60000,MATCH(ROW()-6,$Q$7:$Q$60000,0)),"")</f>
        <v/>
      </c>
      <c r="V506">
        <f>IFERROR(INDEX($D$7:$D$60000,MATCH(ROW()-6,$Q$7:$Q$60000,0)),"")</f>
        <v/>
      </c>
      <c r="W506">
        <f>IFERROR(INDEX($E$7:$E$60000,MATCH(ROW()-6,$Q$7:$Q$60000,0)),"")</f>
        <v/>
      </c>
      <c r="X506">
        <f>IFERROR(INDEX($F$7:$F$60000,MATCH(ROW()-6,$Q$7:$Q$60000,0)),"")</f>
        <v/>
      </c>
      <c r="Y506">
        <f>IFERROR(INDEX($G$7:$G$60000,MATCH(ROW()-6,$Q$7:$Q$60000,0)),"")</f>
        <v/>
      </c>
      <c r="Z506">
        <f>IFERROR(INDEX($H$7:$H$60000,MATCH(ROW()-6,$Q$7:$Q$60000,0)),"")</f>
        <v/>
      </c>
      <c r="AA506">
        <f>IFERROR(INDEX($I$7:$I$60000,MATCH(ROW()-6,$Q$7:$Q$60000,0)),"")</f>
        <v/>
      </c>
      <c r="AB506">
        <f>IFERROR(INDEX($J$7:$J$60000,MATCH(ROW()-6,$Q$7:$Q$60000,0)),"")</f>
        <v/>
      </c>
      <c r="AC506">
        <f>IFERROR(INDEX($K$7:$K$60000,MATCH(ROW()-6,$Q$7:$Q$60000,0)),"")</f>
        <v/>
      </c>
      <c r="AD506">
        <f>IFERROR(INDEX($L$7:$L$60000,MATCH(ROW()-6,$Q$7:$Q$60000,0)),"")</f>
        <v/>
      </c>
      <c r="AE506">
        <f>IFERROR(INDEX($M$7:$M$60000,MATCH(ROW()-6,$Q$7:$Q$60000,0)),"")</f>
        <v/>
      </c>
      <c r="AF506">
        <f>IFERROR(INDEX($N$7:$N$60000,MATCH(ROW()-6,$Q$7:$Q$60000,0)),"")</f>
        <v/>
      </c>
      <c r="AH506" s="9">
        <f>IF(OR($S506="",$S505=""),"",LN($T506/$T505))</f>
        <v/>
      </c>
      <c r="AI506" s="9">
        <f>IF(OR($S506="",$S505=""),"",$C$2*LN(U506/U505))</f>
        <v/>
      </c>
      <c r="AJ506" s="9">
        <f>IF(OR($S506="",$S505=""),"",$D$2*(V506-V505))</f>
        <v/>
      </c>
      <c r="AK506" s="9">
        <f>IF(OR($S506="",$S505=""),"",$E$2*(W506-W505))</f>
        <v/>
      </c>
      <c r="AL506" s="9">
        <f>IF(OR($S506="",$S505=""),"",$F$2*LN(X506/X505))</f>
        <v/>
      </c>
      <c r="AM506" s="9">
        <f>IF(OR($S506="",$S505=""),"",$G$2*(Y506-Y505))</f>
        <v/>
      </c>
      <c r="AN506" s="9">
        <f>IF(OR($S506="",$S505=""),"",$H$2*LN(Z506/Z505))</f>
        <v/>
      </c>
      <c r="AO506" s="9">
        <f>IF(OR($S506="",$S505=""),"",$I$2*(AA506-AA505))</f>
        <v/>
      </c>
      <c r="AP506" s="9">
        <f>IF(OR($S506="",$S505=""),"",$J$2*LN(AB506/AB505))</f>
        <v/>
      </c>
      <c r="AQ506" s="9">
        <f>IF(OR($S506="",$S505=""),"",$K$2*(AC506-AC505))</f>
        <v/>
      </c>
      <c r="AR506" s="9">
        <f>IF(OR($S506="",$S505=""),"",$L$2*LN(AD506/AD505))</f>
        <v/>
      </c>
      <c r="AS506" s="9">
        <f>IF(OR($S506="",$S505=""),"",$M$2*LN(AE506/AE505))</f>
        <v/>
      </c>
      <c r="AT506" s="9">
        <f>IF(OR($S506="",$S505=""),"",$N$2*LN(AF506/AF505))</f>
        <v/>
      </c>
      <c r="AV506" s="9">
        <f>IF($AH506="","",$AY$16+$AY$4*AI506+$AY$5*AJ506+$AY$6*AK506+$AY$7*AL506+$AY$8*AM506+$AY$9*AN506+$AY$10*AO506+$AY$11*AP506+$AY$12*AQ506+$AY$13*AR506+$AY$14*AS506+$AY$15*AT506)</f>
        <v/>
      </c>
      <c r="BC506" s="10">
        <f>IF((ROW()-6)&lt;=$Q$3,INDEX(LINEST(AH447:AH506,AI447:AT506,TRUE,TRUE),1,13)*$Q$4,"")</f>
        <v/>
      </c>
      <c r="BD506" s="9">
        <f>IF((ROW()-6)&lt;=$Q$3,INDEX(LINEST(AH447:AH506,AI447:AT506,TRUE,TRUE),1,12),"")</f>
        <v/>
      </c>
      <c r="BE506" s="9">
        <f>IF((ROW()-6)&lt;=$Q$3,INDEX(LINEST(AH447:AH506,AI447:AT506,TRUE,TRUE),1,11),"")</f>
        <v/>
      </c>
      <c r="BF506" s="9">
        <f>IF((ROW()-6)&lt;=$Q$3,INDEX(LINEST(AH447:AH506,AI447:AT506,TRUE,TRUE),1,10),"")</f>
        <v/>
      </c>
      <c r="BG506" s="9">
        <f>IF((ROW()-6)&lt;=$Q$3,INDEX(LINEST(AH447:AH506,AI447:AT506,TRUE,TRUE),1,9),"")</f>
        <v/>
      </c>
      <c r="BH506" s="9">
        <f>IF((ROW()-6)&lt;=$Q$3,INDEX(LINEST(AH447:AH506,AI447:AT506,TRUE,TRUE),1,8),"")</f>
        <v/>
      </c>
      <c r="BI506" s="9">
        <f>IF((ROW()-6)&lt;=$Q$3,INDEX(LINEST(AH447:AH506,AI447:AT506,TRUE,TRUE),1,7),"")</f>
        <v/>
      </c>
      <c r="BJ506" s="9">
        <f>IF((ROW()-6)&lt;=$Q$3,INDEX(LINEST(AH447:AH506,AI447:AT506,TRUE,TRUE),1,6),"")</f>
        <v/>
      </c>
      <c r="BK506" s="9">
        <f>IF((ROW()-6)&lt;=$Q$3,INDEX(LINEST(AH447:AH506,AI447:AT506,TRUE,TRUE),1,5),"")</f>
        <v/>
      </c>
      <c r="BL506" s="9">
        <f>IF((ROW()-6)&lt;=$Q$3,INDEX(LINEST(AH447:AH506,AI447:AT506,TRUE,TRUE),1,4),"")</f>
        <v/>
      </c>
      <c r="BM506" s="9">
        <f>IF((ROW()-6)&lt;=$Q$3,INDEX(LINEST(AH447:AH506,AI447:AT506,TRUE,TRUE),1,3),"")</f>
        <v/>
      </c>
      <c r="BN506" s="9">
        <f>IF((ROW()-6)&lt;=$Q$3,INDEX(LINEST(AH447:AH506,AI447:AT506,TRUE,TRUE),1,2),"")</f>
        <v/>
      </c>
      <c r="BO506" s="9">
        <f>IF((ROW()-6)&lt;=$Q$3,INDEX(LINEST(AH447:AH506,AI447:AT506,TRUE,TRUE),1,1),"")</f>
        <v/>
      </c>
      <c r="BP506" s="10">
        <f>IF((ROW()-6)&lt;=$Q$3,INDEX(LINEST(AH447:AH506,AI447:AT506,TRUE,TRUE),3,1),"")</f>
        <v/>
      </c>
      <c r="BR506" s="9">
        <f>IF(AND((ROW()-6)&lt;=$Q$3,ISNUMBER(BC505)),BC505/$Q$4+BD505*AI506+BE505*AJ506+BF505*AK506+BG505*AL506+BH505*AM506+BI505*AN506+BJ505*AO506+BK505*AP506+BL505*AQ506+BM505*AR506+BN505*AS506+BO505*AT506,"")</f>
        <v/>
      </c>
      <c r="BS506">
        <f>IF(ISNUMBER(BR506),AVERAGE(AH446:AH505),"")</f>
        <v/>
      </c>
      <c r="BT506">
        <f>IF(ISNUMBER(BR506),(AH506-BR506)^2,"")</f>
        <v/>
      </c>
      <c r="BU506">
        <f>IF(ISNUMBER(BR506),AH506^2,"")</f>
        <v/>
      </c>
      <c r="BV506">
        <f>IF(ISNUMBER(BR506),(AH506-BS506)^2,"")</f>
        <v/>
      </c>
    </row>
    <row r="507">
      <c r="O507">
        <f>IF($R507="","",CHOOSE($Q$2,YEAR(R507)*12+MONTH(R507),INT((R507-2)/7),YEAR(R507)*4+ROUNDUP(MONTH(R507)/3)))</f>
        <v/>
      </c>
      <c r="P507">
        <f>IF($R507="","",IF($R508="",1,IF(O507&lt;&gt;O508,1,0)))</f>
        <v/>
      </c>
      <c r="Q507">
        <f>IF(P507=1,SUM($P$7:P507),"")</f>
        <v/>
      </c>
      <c r="R507">
        <f>IF($A507="","",IF(ISNUMBER($A507),$A507,IFERROR(DATEVALUE($A507),NA())))</f>
        <v/>
      </c>
      <c r="S507" s="7">
        <f>IFERROR(INDEX($R$7:$R$60000,MATCH(ROW()-6,$Q$7:$Q$60000,0)),"")</f>
        <v/>
      </c>
      <c r="T507">
        <f>IFERROR(INDEX($B$7:$B$60000,MATCH(ROW()-6,$Q$7:$Q$60000,0)),"")</f>
        <v/>
      </c>
      <c r="U507">
        <f>IFERROR(INDEX($C$7:$C$60000,MATCH(ROW()-6,$Q$7:$Q$60000,0)),"")</f>
        <v/>
      </c>
      <c r="V507">
        <f>IFERROR(INDEX($D$7:$D$60000,MATCH(ROW()-6,$Q$7:$Q$60000,0)),"")</f>
        <v/>
      </c>
      <c r="W507">
        <f>IFERROR(INDEX($E$7:$E$60000,MATCH(ROW()-6,$Q$7:$Q$60000,0)),"")</f>
        <v/>
      </c>
      <c r="X507">
        <f>IFERROR(INDEX($F$7:$F$60000,MATCH(ROW()-6,$Q$7:$Q$60000,0)),"")</f>
        <v/>
      </c>
      <c r="Y507">
        <f>IFERROR(INDEX($G$7:$G$60000,MATCH(ROW()-6,$Q$7:$Q$60000,0)),"")</f>
        <v/>
      </c>
      <c r="Z507">
        <f>IFERROR(INDEX($H$7:$H$60000,MATCH(ROW()-6,$Q$7:$Q$60000,0)),"")</f>
        <v/>
      </c>
      <c r="AA507">
        <f>IFERROR(INDEX($I$7:$I$60000,MATCH(ROW()-6,$Q$7:$Q$60000,0)),"")</f>
        <v/>
      </c>
      <c r="AB507">
        <f>IFERROR(INDEX($J$7:$J$60000,MATCH(ROW()-6,$Q$7:$Q$60000,0)),"")</f>
        <v/>
      </c>
      <c r="AC507">
        <f>IFERROR(INDEX($K$7:$K$60000,MATCH(ROW()-6,$Q$7:$Q$60000,0)),"")</f>
        <v/>
      </c>
      <c r="AD507">
        <f>IFERROR(INDEX($L$7:$L$60000,MATCH(ROW()-6,$Q$7:$Q$60000,0)),"")</f>
        <v/>
      </c>
      <c r="AE507">
        <f>IFERROR(INDEX($M$7:$M$60000,MATCH(ROW()-6,$Q$7:$Q$60000,0)),"")</f>
        <v/>
      </c>
      <c r="AF507">
        <f>IFERROR(INDEX($N$7:$N$60000,MATCH(ROW()-6,$Q$7:$Q$60000,0)),"")</f>
        <v/>
      </c>
      <c r="AH507" s="9">
        <f>IF(OR($S507="",$S506=""),"",LN($T507/$T506))</f>
        <v/>
      </c>
      <c r="AI507" s="9">
        <f>IF(OR($S507="",$S506=""),"",$C$2*LN(U507/U506))</f>
        <v/>
      </c>
      <c r="AJ507" s="9">
        <f>IF(OR($S507="",$S506=""),"",$D$2*(V507-V506))</f>
        <v/>
      </c>
      <c r="AK507" s="9">
        <f>IF(OR($S507="",$S506=""),"",$E$2*(W507-W506))</f>
        <v/>
      </c>
      <c r="AL507" s="9">
        <f>IF(OR($S507="",$S506=""),"",$F$2*LN(X507/X506))</f>
        <v/>
      </c>
      <c r="AM507" s="9">
        <f>IF(OR($S507="",$S506=""),"",$G$2*(Y507-Y506))</f>
        <v/>
      </c>
      <c r="AN507" s="9">
        <f>IF(OR($S507="",$S506=""),"",$H$2*LN(Z507/Z506))</f>
        <v/>
      </c>
      <c r="AO507" s="9">
        <f>IF(OR($S507="",$S506=""),"",$I$2*(AA507-AA506))</f>
        <v/>
      </c>
      <c r="AP507" s="9">
        <f>IF(OR($S507="",$S506=""),"",$J$2*LN(AB507/AB506))</f>
        <v/>
      </c>
      <c r="AQ507" s="9">
        <f>IF(OR($S507="",$S506=""),"",$K$2*(AC507-AC506))</f>
        <v/>
      </c>
      <c r="AR507" s="9">
        <f>IF(OR($S507="",$S506=""),"",$L$2*LN(AD507/AD506))</f>
        <v/>
      </c>
      <c r="AS507" s="9">
        <f>IF(OR($S507="",$S506=""),"",$M$2*LN(AE507/AE506))</f>
        <v/>
      </c>
      <c r="AT507" s="9">
        <f>IF(OR($S507="",$S506=""),"",$N$2*LN(AF507/AF506))</f>
        <v/>
      </c>
      <c r="AV507" s="9">
        <f>IF($AH507="","",$AY$16+$AY$4*AI507+$AY$5*AJ507+$AY$6*AK507+$AY$7*AL507+$AY$8*AM507+$AY$9*AN507+$AY$10*AO507+$AY$11*AP507+$AY$12*AQ507+$AY$13*AR507+$AY$14*AS507+$AY$15*AT507)</f>
        <v/>
      </c>
      <c r="BC507" s="10">
        <f>IF((ROW()-6)&lt;=$Q$3,INDEX(LINEST(AH448:AH507,AI448:AT507,TRUE,TRUE),1,13)*$Q$4,"")</f>
        <v/>
      </c>
      <c r="BD507" s="9">
        <f>IF((ROW()-6)&lt;=$Q$3,INDEX(LINEST(AH448:AH507,AI448:AT507,TRUE,TRUE),1,12),"")</f>
        <v/>
      </c>
      <c r="BE507" s="9">
        <f>IF((ROW()-6)&lt;=$Q$3,INDEX(LINEST(AH448:AH507,AI448:AT507,TRUE,TRUE),1,11),"")</f>
        <v/>
      </c>
      <c r="BF507" s="9">
        <f>IF((ROW()-6)&lt;=$Q$3,INDEX(LINEST(AH448:AH507,AI448:AT507,TRUE,TRUE),1,10),"")</f>
        <v/>
      </c>
      <c r="BG507" s="9">
        <f>IF((ROW()-6)&lt;=$Q$3,INDEX(LINEST(AH448:AH507,AI448:AT507,TRUE,TRUE),1,9),"")</f>
        <v/>
      </c>
      <c r="BH507" s="9">
        <f>IF((ROW()-6)&lt;=$Q$3,INDEX(LINEST(AH448:AH507,AI448:AT507,TRUE,TRUE),1,8),"")</f>
        <v/>
      </c>
      <c r="BI507" s="9">
        <f>IF((ROW()-6)&lt;=$Q$3,INDEX(LINEST(AH448:AH507,AI448:AT507,TRUE,TRUE),1,7),"")</f>
        <v/>
      </c>
      <c r="BJ507" s="9">
        <f>IF((ROW()-6)&lt;=$Q$3,INDEX(LINEST(AH448:AH507,AI448:AT507,TRUE,TRUE),1,6),"")</f>
        <v/>
      </c>
      <c r="BK507" s="9">
        <f>IF((ROW()-6)&lt;=$Q$3,INDEX(LINEST(AH448:AH507,AI448:AT507,TRUE,TRUE),1,5),"")</f>
        <v/>
      </c>
      <c r="BL507" s="9">
        <f>IF((ROW()-6)&lt;=$Q$3,INDEX(LINEST(AH448:AH507,AI448:AT507,TRUE,TRUE),1,4),"")</f>
        <v/>
      </c>
      <c r="BM507" s="9">
        <f>IF((ROW()-6)&lt;=$Q$3,INDEX(LINEST(AH448:AH507,AI448:AT507,TRUE,TRUE),1,3),"")</f>
        <v/>
      </c>
      <c r="BN507" s="9">
        <f>IF((ROW()-6)&lt;=$Q$3,INDEX(LINEST(AH448:AH507,AI448:AT507,TRUE,TRUE),1,2),"")</f>
        <v/>
      </c>
      <c r="BO507" s="9">
        <f>IF((ROW()-6)&lt;=$Q$3,INDEX(LINEST(AH448:AH507,AI448:AT507,TRUE,TRUE),1,1),"")</f>
        <v/>
      </c>
      <c r="BP507" s="10">
        <f>IF((ROW()-6)&lt;=$Q$3,INDEX(LINEST(AH448:AH507,AI448:AT507,TRUE,TRUE),3,1),"")</f>
        <v/>
      </c>
      <c r="BR507" s="9">
        <f>IF(AND((ROW()-6)&lt;=$Q$3,ISNUMBER(BC506)),BC506/$Q$4+BD506*AI507+BE506*AJ507+BF506*AK507+BG506*AL507+BH506*AM507+BI506*AN507+BJ506*AO507+BK506*AP507+BL506*AQ507+BM506*AR507+BN506*AS507+BO506*AT507,"")</f>
        <v/>
      </c>
      <c r="BS507">
        <f>IF(ISNUMBER(BR507),AVERAGE(AH447:AH506),"")</f>
        <v/>
      </c>
      <c r="BT507">
        <f>IF(ISNUMBER(BR507),(AH507-BR507)^2,"")</f>
        <v/>
      </c>
      <c r="BU507">
        <f>IF(ISNUMBER(BR507),AH507^2,"")</f>
        <v/>
      </c>
      <c r="BV507">
        <f>IF(ISNUMBER(BR507),(AH507-BS507)^2,"")</f>
        <v/>
      </c>
    </row>
    <row r="508">
      <c r="O508">
        <f>IF($R508="","",CHOOSE($Q$2,YEAR(R508)*12+MONTH(R508),INT((R508-2)/7),YEAR(R508)*4+ROUNDUP(MONTH(R508)/3)))</f>
        <v/>
      </c>
      <c r="P508">
        <f>IF($R508="","",IF($R509="",1,IF(O508&lt;&gt;O509,1,0)))</f>
        <v/>
      </c>
      <c r="Q508">
        <f>IF(P508=1,SUM($P$7:P508),"")</f>
        <v/>
      </c>
      <c r="R508">
        <f>IF($A508="","",IF(ISNUMBER($A508),$A508,IFERROR(DATEVALUE($A508),NA())))</f>
        <v/>
      </c>
      <c r="S508" s="7">
        <f>IFERROR(INDEX($R$7:$R$60000,MATCH(ROW()-6,$Q$7:$Q$60000,0)),"")</f>
        <v/>
      </c>
      <c r="T508">
        <f>IFERROR(INDEX($B$7:$B$60000,MATCH(ROW()-6,$Q$7:$Q$60000,0)),"")</f>
        <v/>
      </c>
      <c r="U508">
        <f>IFERROR(INDEX($C$7:$C$60000,MATCH(ROW()-6,$Q$7:$Q$60000,0)),"")</f>
        <v/>
      </c>
      <c r="V508">
        <f>IFERROR(INDEX($D$7:$D$60000,MATCH(ROW()-6,$Q$7:$Q$60000,0)),"")</f>
        <v/>
      </c>
      <c r="W508">
        <f>IFERROR(INDEX($E$7:$E$60000,MATCH(ROW()-6,$Q$7:$Q$60000,0)),"")</f>
        <v/>
      </c>
      <c r="X508">
        <f>IFERROR(INDEX($F$7:$F$60000,MATCH(ROW()-6,$Q$7:$Q$60000,0)),"")</f>
        <v/>
      </c>
      <c r="Y508">
        <f>IFERROR(INDEX($G$7:$G$60000,MATCH(ROW()-6,$Q$7:$Q$60000,0)),"")</f>
        <v/>
      </c>
      <c r="Z508">
        <f>IFERROR(INDEX($H$7:$H$60000,MATCH(ROW()-6,$Q$7:$Q$60000,0)),"")</f>
        <v/>
      </c>
      <c r="AA508">
        <f>IFERROR(INDEX($I$7:$I$60000,MATCH(ROW()-6,$Q$7:$Q$60000,0)),"")</f>
        <v/>
      </c>
      <c r="AB508">
        <f>IFERROR(INDEX($J$7:$J$60000,MATCH(ROW()-6,$Q$7:$Q$60000,0)),"")</f>
        <v/>
      </c>
      <c r="AC508">
        <f>IFERROR(INDEX($K$7:$K$60000,MATCH(ROW()-6,$Q$7:$Q$60000,0)),"")</f>
        <v/>
      </c>
      <c r="AD508">
        <f>IFERROR(INDEX($L$7:$L$60000,MATCH(ROW()-6,$Q$7:$Q$60000,0)),"")</f>
        <v/>
      </c>
      <c r="AE508">
        <f>IFERROR(INDEX($M$7:$M$60000,MATCH(ROW()-6,$Q$7:$Q$60000,0)),"")</f>
        <v/>
      </c>
      <c r="AF508">
        <f>IFERROR(INDEX($N$7:$N$60000,MATCH(ROW()-6,$Q$7:$Q$60000,0)),"")</f>
        <v/>
      </c>
      <c r="AH508" s="9">
        <f>IF(OR($S508="",$S507=""),"",LN($T508/$T507))</f>
        <v/>
      </c>
      <c r="AI508" s="9">
        <f>IF(OR($S508="",$S507=""),"",$C$2*LN(U508/U507))</f>
        <v/>
      </c>
      <c r="AJ508" s="9">
        <f>IF(OR($S508="",$S507=""),"",$D$2*(V508-V507))</f>
        <v/>
      </c>
      <c r="AK508" s="9">
        <f>IF(OR($S508="",$S507=""),"",$E$2*(W508-W507))</f>
        <v/>
      </c>
      <c r="AL508" s="9">
        <f>IF(OR($S508="",$S507=""),"",$F$2*LN(X508/X507))</f>
        <v/>
      </c>
      <c r="AM508" s="9">
        <f>IF(OR($S508="",$S507=""),"",$G$2*(Y508-Y507))</f>
        <v/>
      </c>
      <c r="AN508" s="9">
        <f>IF(OR($S508="",$S507=""),"",$H$2*LN(Z508/Z507))</f>
        <v/>
      </c>
      <c r="AO508" s="9">
        <f>IF(OR($S508="",$S507=""),"",$I$2*(AA508-AA507))</f>
        <v/>
      </c>
      <c r="AP508" s="9">
        <f>IF(OR($S508="",$S507=""),"",$J$2*LN(AB508/AB507))</f>
        <v/>
      </c>
      <c r="AQ508" s="9">
        <f>IF(OR($S508="",$S507=""),"",$K$2*(AC508-AC507))</f>
        <v/>
      </c>
      <c r="AR508" s="9">
        <f>IF(OR($S508="",$S507=""),"",$L$2*LN(AD508/AD507))</f>
        <v/>
      </c>
      <c r="AS508" s="9">
        <f>IF(OR($S508="",$S507=""),"",$M$2*LN(AE508/AE507))</f>
        <v/>
      </c>
      <c r="AT508" s="9">
        <f>IF(OR($S508="",$S507=""),"",$N$2*LN(AF508/AF507))</f>
        <v/>
      </c>
      <c r="AV508" s="9">
        <f>IF($AH508="","",$AY$16+$AY$4*AI508+$AY$5*AJ508+$AY$6*AK508+$AY$7*AL508+$AY$8*AM508+$AY$9*AN508+$AY$10*AO508+$AY$11*AP508+$AY$12*AQ508+$AY$13*AR508+$AY$14*AS508+$AY$15*AT508)</f>
        <v/>
      </c>
      <c r="BC508" s="10">
        <f>IF((ROW()-6)&lt;=$Q$3,INDEX(LINEST(AH449:AH508,AI449:AT508,TRUE,TRUE),1,13)*$Q$4,"")</f>
        <v/>
      </c>
      <c r="BD508" s="9">
        <f>IF((ROW()-6)&lt;=$Q$3,INDEX(LINEST(AH449:AH508,AI449:AT508,TRUE,TRUE),1,12),"")</f>
        <v/>
      </c>
      <c r="BE508" s="9">
        <f>IF((ROW()-6)&lt;=$Q$3,INDEX(LINEST(AH449:AH508,AI449:AT508,TRUE,TRUE),1,11),"")</f>
        <v/>
      </c>
      <c r="BF508" s="9">
        <f>IF((ROW()-6)&lt;=$Q$3,INDEX(LINEST(AH449:AH508,AI449:AT508,TRUE,TRUE),1,10),"")</f>
        <v/>
      </c>
      <c r="BG508" s="9">
        <f>IF((ROW()-6)&lt;=$Q$3,INDEX(LINEST(AH449:AH508,AI449:AT508,TRUE,TRUE),1,9),"")</f>
        <v/>
      </c>
      <c r="BH508" s="9">
        <f>IF((ROW()-6)&lt;=$Q$3,INDEX(LINEST(AH449:AH508,AI449:AT508,TRUE,TRUE),1,8),"")</f>
        <v/>
      </c>
      <c r="BI508" s="9">
        <f>IF((ROW()-6)&lt;=$Q$3,INDEX(LINEST(AH449:AH508,AI449:AT508,TRUE,TRUE),1,7),"")</f>
        <v/>
      </c>
      <c r="BJ508" s="9">
        <f>IF((ROW()-6)&lt;=$Q$3,INDEX(LINEST(AH449:AH508,AI449:AT508,TRUE,TRUE),1,6),"")</f>
        <v/>
      </c>
      <c r="BK508" s="9">
        <f>IF((ROW()-6)&lt;=$Q$3,INDEX(LINEST(AH449:AH508,AI449:AT508,TRUE,TRUE),1,5),"")</f>
        <v/>
      </c>
      <c r="BL508" s="9">
        <f>IF((ROW()-6)&lt;=$Q$3,INDEX(LINEST(AH449:AH508,AI449:AT508,TRUE,TRUE),1,4),"")</f>
        <v/>
      </c>
      <c r="BM508" s="9">
        <f>IF((ROW()-6)&lt;=$Q$3,INDEX(LINEST(AH449:AH508,AI449:AT508,TRUE,TRUE),1,3),"")</f>
        <v/>
      </c>
      <c r="BN508" s="9">
        <f>IF((ROW()-6)&lt;=$Q$3,INDEX(LINEST(AH449:AH508,AI449:AT508,TRUE,TRUE),1,2),"")</f>
        <v/>
      </c>
      <c r="BO508" s="9">
        <f>IF((ROW()-6)&lt;=$Q$3,INDEX(LINEST(AH449:AH508,AI449:AT508,TRUE,TRUE),1,1),"")</f>
        <v/>
      </c>
      <c r="BP508" s="10">
        <f>IF((ROW()-6)&lt;=$Q$3,INDEX(LINEST(AH449:AH508,AI449:AT508,TRUE,TRUE),3,1),"")</f>
        <v/>
      </c>
      <c r="BR508" s="9">
        <f>IF(AND((ROW()-6)&lt;=$Q$3,ISNUMBER(BC507)),BC507/$Q$4+BD507*AI508+BE507*AJ508+BF507*AK508+BG507*AL508+BH507*AM508+BI507*AN508+BJ507*AO508+BK507*AP508+BL507*AQ508+BM507*AR508+BN507*AS508+BO507*AT508,"")</f>
        <v/>
      </c>
      <c r="BS508">
        <f>IF(ISNUMBER(BR508),AVERAGE(AH448:AH507),"")</f>
        <v/>
      </c>
      <c r="BT508">
        <f>IF(ISNUMBER(BR508),(AH508-BR508)^2,"")</f>
        <v/>
      </c>
      <c r="BU508">
        <f>IF(ISNUMBER(BR508),AH508^2,"")</f>
        <v/>
      </c>
      <c r="BV508">
        <f>IF(ISNUMBER(BR508),(AH508-BS508)^2,"")</f>
        <v/>
      </c>
    </row>
    <row r="509">
      <c r="O509">
        <f>IF($R509="","",CHOOSE($Q$2,YEAR(R509)*12+MONTH(R509),INT((R509-2)/7),YEAR(R509)*4+ROUNDUP(MONTH(R509)/3)))</f>
        <v/>
      </c>
      <c r="P509">
        <f>IF($R509="","",IF($R510="",1,IF(O509&lt;&gt;O510,1,0)))</f>
        <v/>
      </c>
      <c r="Q509">
        <f>IF(P509=1,SUM($P$7:P509),"")</f>
        <v/>
      </c>
      <c r="R509">
        <f>IF($A509="","",IF(ISNUMBER($A509),$A509,IFERROR(DATEVALUE($A509),NA())))</f>
        <v/>
      </c>
      <c r="S509" s="7">
        <f>IFERROR(INDEX($R$7:$R$60000,MATCH(ROW()-6,$Q$7:$Q$60000,0)),"")</f>
        <v/>
      </c>
      <c r="T509">
        <f>IFERROR(INDEX($B$7:$B$60000,MATCH(ROW()-6,$Q$7:$Q$60000,0)),"")</f>
        <v/>
      </c>
      <c r="U509">
        <f>IFERROR(INDEX($C$7:$C$60000,MATCH(ROW()-6,$Q$7:$Q$60000,0)),"")</f>
        <v/>
      </c>
      <c r="V509">
        <f>IFERROR(INDEX($D$7:$D$60000,MATCH(ROW()-6,$Q$7:$Q$60000,0)),"")</f>
        <v/>
      </c>
      <c r="W509">
        <f>IFERROR(INDEX($E$7:$E$60000,MATCH(ROW()-6,$Q$7:$Q$60000,0)),"")</f>
        <v/>
      </c>
      <c r="X509">
        <f>IFERROR(INDEX($F$7:$F$60000,MATCH(ROW()-6,$Q$7:$Q$60000,0)),"")</f>
        <v/>
      </c>
      <c r="Y509">
        <f>IFERROR(INDEX($G$7:$G$60000,MATCH(ROW()-6,$Q$7:$Q$60000,0)),"")</f>
        <v/>
      </c>
      <c r="Z509">
        <f>IFERROR(INDEX($H$7:$H$60000,MATCH(ROW()-6,$Q$7:$Q$60000,0)),"")</f>
        <v/>
      </c>
      <c r="AA509">
        <f>IFERROR(INDEX($I$7:$I$60000,MATCH(ROW()-6,$Q$7:$Q$60000,0)),"")</f>
        <v/>
      </c>
      <c r="AB509">
        <f>IFERROR(INDEX($J$7:$J$60000,MATCH(ROW()-6,$Q$7:$Q$60000,0)),"")</f>
        <v/>
      </c>
      <c r="AC509">
        <f>IFERROR(INDEX($K$7:$K$60000,MATCH(ROW()-6,$Q$7:$Q$60000,0)),"")</f>
        <v/>
      </c>
      <c r="AD509">
        <f>IFERROR(INDEX($L$7:$L$60000,MATCH(ROW()-6,$Q$7:$Q$60000,0)),"")</f>
        <v/>
      </c>
      <c r="AE509">
        <f>IFERROR(INDEX($M$7:$M$60000,MATCH(ROW()-6,$Q$7:$Q$60000,0)),"")</f>
        <v/>
      </c>
      <c r="AF509">
        <f>IFERROR(INDEX($N$7:$N$60000,MATCH(ROW()-6,$Q$7:$Q$60000,0)),"")</f>
        <v/>
      </c>
      <c r="AH509" s="9">
        <f>IF(OR($S509="",$S508=""),"",LN($T509/$T508))</f>
        <v/>
      </c>
      <c r="AI509" s="9">
        <f>IF(OR($S509="",$S508=""),"",$C$2*LN(U509/U508))</f>
        <v/>
      </c>
      <c r="AJ509" s="9">
        <f>IF(OR($S509="",$S508=""),"",$D$2*(V509-V508))</f>
        <v/>
      </c>
      <c r="AK509" s="9">
        <f>IF(OR($S509="",$S508=""),"",$E$2*(W509-W508))</f>
        <v/>
      </c>
      <c r="AL509" s="9">
        <f>IF(OR($S509="",$S508=""),"",$F$2*LN(X509/X508))</f>
        <v/>
      </c>
      <c r="AM509" s="9">
        <f>IF(OR($S509="",$S508=""),"",$G$2*(Y509-Y508))</f>
        <v/>
      </c>
      <c r="AN509" s="9">
        <f>IF(OR($S509="",$S508=""),"",$H$2*LN(Z509/Z508))</f>
        <v/>
      </c>
      <c r="AO509" s="9">
        <f>IF(OR($S509="",$S508=""),"",$I$2*(AA509-AA508))</f>
        <v/>
      </c>
      <c r="AP509" s="9">
        <f>IF(OR($S509="",$S508=""),"",$J$2*LN(AB509/AB508))</f>
        <v/>
      </c>
      <c r="AQ509" s="9">
        <f>IF(OR($S509="",$S508=""),"",$K$2*(AC509-AC508))</f>
        <v/>
      </c>
      <c r="AR509" s="9">
        <f>IF(OR($S509="",$S508=""),"",$L$2*LN(AD509/AD508))</f>
        <v/>
      </c>
      <c r="AS509" s="9">
        <f>IF(OR($S509="",$S508=""),"",$M$2*LN(AE509/AE508))</f>
        <v/>
      </c>
      <c r="AT509" s="9">
        <f>IF(OR($S509="",$S508=""),"",$N$2*LN(AF509/AF508))</f>
        <v/>
      </c>
      <c r="AV509" s="9">
        <f>IF($AH509="","",$AY$16+$AY$4*AI509+$AY$5*AJ509+$AY$6*AK509+$AY$7*AL509+$AY$8*AM509+$AY$9*AN509+$AY$10*AO509+$AY$11*AP509+$AY$12*AQ509+$AY$13*AR509+$AY$14*AS509+$AY$15*AT509)</f>
        <v/>
      </c>
      <c r="BC509" s="10">
        <f>IF((ROW()-6)&lt;=$Q$3,INDEX(LINEST(AH450:AH509,AI450:AT509,TRUE,TRUE),1,13)*$Q$4,"")</f>
        <v/>
      </c>
      <c r="BD509" s="9">
        <f>IF((ROW()-6)&lt;=$Q$3,INDEX(LINEST(AH450:AH509,AI450:AT509,TRUE,TRUE),1,12),"")</f>
        <v/>
      </c>
      <c r="BE509" s="9">
        <f>IF((ROW()-6)&lt;=$Q$3,INDEX(LINEST(AH450:AH509,AI450:AT509,TRUE,TRUE),1,11),"")</f>
        <v/>
      </c>
      <c r="BF509" s="9">
        <f>IF((ROW()-6)&lt;=$Q$3,INDEX(LINEST(AH450:AH509,AI450:AT509,TRUE,TRUE),1,10),"")</f>
        <v/>
      </c>
      <c r="BG509" s="9">
        <f>IF((ROW()-6)&lt;=$Q$3,INDEX(LINEST(AH450:AH509,AI450:AT509,TRUE,TRUE),1,9),"")</f>
        <v/>
      </c>
      <c r="BH509" s="9">
        <f>IF((ROW()-6)&lt;=$Q$3,INDEX(LINEST(AH450:AH509,AI450:AT509,TRUE,TRUE),1,8),"")</f>
        <v/>
      </c>
      <c r="BI509" s="9">
        <f>IF((ROW()-6)&lt;=$Q$3,INDEX(LINEST(AH450:AH509,AI450:AT509,TRUE,TRUE),1,7),"")</f>
        <v/>
      </c>
      <c r="BJ509" s="9">
        <f>IF((ROW()-6)&lt;=$Q$3,INDEX(LINEST(AH450:AH509,AI450:AT509,TRUE,TRUE),1,6),"")</f>
        <v/>
      </c>
      <c r="BK509" s="9">
        <f>IF((ROW()-6)&lt;=$Q$3,INDEX(LINEST(AH450:AH509,AI450:AT509,TRUE,TRUE),1,5),"")</f>
        <v/>
      </c>
      <c r="BL509" s="9">
        <f>IF((ROW()-6)&lt;=$Q$3,INDEX(LINEST(AH450:AH509,AI450:AT509,TRUE,TRUE),1,4),"")</f>
        <v/>
      </c>
      <c r="BM509" s="9">
        <f>IF((ROW()-6)&lt;=$Q$3,INDEX(LINEST(AH450:AH509,AI450:AT509,TRUE,TRUE),1,3),"")</f>
        <v/>
      </c>
      <c r="BN509" s="9">
        <f>IF((ROW()-6)&lt;=$Q$3,INDEX(LINEST(AH450:AH509,AI450:AT509,TRUE,TRUE),1,2),"")</f>
        <v/>
      </c>
      <c r="BO509" s="9">
        <f>IF((ROW()-6)&lt;=$Q$3,INDEX(LINEST(AH450:AH509,AI450:AT509,TRUE,TRUE),1,1),"")</f>
        <v/>
      </c>
      <c r="BP509" s="10">
        <f>IF((ROW()-6)&lt;=$Q$3,INDEX(LINEST(AH450:AH509,AI450:AT509,TRUE,TRUE),3,1),"")</f>
        <v/>
      </c>
      <c r="BR509" s="9">
        <f>IF(AND((ROW()-6)&lt;=$Q$3,ISNUMBER(BC508)),BC508/$Q$4+BD508*AI509+BE508*AJ509+BF508*AK509+BG508*AL509+BH508*AM509+BI508*AN509+BJ508*AO509+BK508*AP509+BL508*AQ509+BM508*AR509+BN508*AS509+BO508*AT509,"")</f>
        <v/>
      </c>
      <c r="BS509">
        <f>IF(ISNUMBER(BR509),AVERAGE(AH449:AH508),"")</f>
        <v/>
      </c>
      <c r="BT509">
        <f>IF(ISNUMBER(BR509),(AH509-BR509)^2,"")</f>
        <v/>
      </c>
      <c r="BU509">
        <f>IF(ISNUMBER(BR509),AH509^2,"")</f>
        <v/>
      </c>
      <c r="BV509">
        <f>IF(ISNUMBER(BR509),(AH509-BS509)^2,"")</f>
        <v/>
      </c>
    </row>
    <row r="510">
      <c r="O510">
        <f>IF($R510="","",CHOOSE($Q$2,YEAR(R510)*12+MONTH(R510),INT((R510-2)/7),YEAR(R510)*4+ROUNDUP(MONTH(R510)/3)))</f>
        <v/>
      </c>
      <c r="P510">
        <f>IF($R510="","",IF($R511="",1,IF(O510&lt;&gt;O511,1,0)))</f>
        <v/>
      </c>
      <c r="Q510">
        <f>IF(P510=1,SUM($P$7:P510),"")</f>
        <v/>
      </c>
      <c r="R510">
        <f>IF($A510="","",IF(ISNUMBER($A510),$A510,IFERROR(DATEVALUE($A510),NA())))</f>
        <v/>
      </c>
      <c r="S510" s="7">
        <f>IFERROR(INDEX($R$7:$R$60000,MATCH(ROW()-6,$Q$7:$Q$60000,0)),"")</f>
        <v/>
      </c>
      <c r="T510">
        <f>IFERROR(INDEX($B$7:$B$60000,MATCH(ROW()-6,$Q$7:$Q$60000,0)),"")</f>
        <v/>
      </c>
      <c r="U510">
        <f>IFERROR(INDEX($C$7:$C$60000,MATCH(ROW()-6,$Q$7:$Q$60000,0)),"")</f>
        <v/>
      </c>
      <c r="V510">
        <f>IFERROR(INDEX($D$7:$D$60000,MATCH(ROW()-6,$Q$7:$Q$60000,0)),"")</f>
        <v/>
      </c>
      <c r="W510">
        <f>IFERROR(INDEX($E$7:$E$60000,MATCH(ROW()-6,$Q$7:$Q$60000,0)),"")</f>
        <v/>
      </c>
      <c r="X510">
        <f>IFERROR(INDEX($F$7:$F$60000,MATCH(ROW()-6,$Q$7:$Q$60000,0)),"")</f>
        <v/>
      </c>
      <c r="Y510">
        <f>IFERROR(INDEX($G$7:$G$60000,MATCH(ROW()-6,$Q$7:$Q$60000,0)),"")</f>
        <v/>
      </c>
      <c r="Z510">
        <f>IFERROR(INDEX($H$7:$H$60000,MATCH(ROW()-6,$Q$7:$Q$60000,0)),"")</f>
        <v/>
      </c>
      <c r="AA510">
        <f>IFERROR(INDEX($I$7:$I$60000,MATCH(ROW()-6,$Q$7:$Q$60000,0)),"")</f>
        <v/>
      </c>
      <c r="AB510">
        <f>IFERROR(INDEX($J$7:$J$60000,MATCH(ROW()-6,$Q$7:$Q$60000,0)),"")</f>
        <v/>
      </c>
      <c r="AC510">
        <f>IFERROR(INDEX($K$7:$K$60000,MATCH(ROW()-6,$Q$7:$Q$60000,0)),"")</f>
        <v/>
      </c>
      <c r="AD510">
        <f>IFERROR(INDEX($L$7:$L$60000,MATCH(ROW()-6,$Q$7:$Q$60000,0)),"")</f>
        <v/>
      </c>
      <c r="AE510">
        <f>IFERROR(INDEX($M$7:$M$60000,MATCH(ROW()-6,$Q$7:$Q$60000,0)),"")</f>
        <v/>
      </c>
      <c r="AF510">
        <f>IFERROR(INDEX($N$7:$N$60000,MATCH(ROW()-6,$Q$7:$Q$60000,0)),"")</f>
        <v/>
      </c>
      <c r="AH510" s="9">
        <f>IF(OR($S510="",$S509=""),"",LN($T510/$T509))</f>
        <v/>
      </c>
      <c r="AI510" s="9">
        <f>IF(OR($S510="",$S509=""),"",$C$2*LN(U510/U509))</f>
        <v/>
      </c>
      <c r="AJ510" s="9">
        <f>IF(OR($S510="",$S509=""),"",$D$2*(V510-V509))</f>
        <v/>
      </c>
      <c r="AK510" s="9">
        <f>IF(OR($S510="",$S509=""),"",$E$2*(W510-W509))</f>
        <v/>
      </c>
      <c r="AL510" s="9">
        <f>IF(OR($S510="",$S509=""),"",$F$2*LN(X510/X509))</f>
        <v/>
      </c>
      <c r="AM510" s="9">
        <f>IF(OR($S510="",$S509=""),"",$G$2*(Y510-Y509))</f>
        <v/>
      </c>
      <c r="AN510" s="9">
        <f>IF(OR($S510="",$S509=""),"",$H$2*LN(Z510/Z509))</f>
        <v/>
      </c>
      <c r="AO510" s="9">
        <f>IF(OR($S510="",$S509=""),"",$I$2*(AA510-AA509))</f>
        <v/>
      </c>
      <c r="AP510" s="9">
        <f>IF(OR($S510="",$S509=""),"",$J$2*LN(AB510/AB509))</f>
        <v/>
      </c>
      <c r="AQ510" s="9">
        <f>IF(OR($S510="",$S509=""),"",$K$2*(AC510-AC509))</f>
        <v/>
      </c>
      <c r="AR510" s="9">
        <f>IF(OR($S510="",$S509=""),"",$L$2*LN(AD510/AD509))</f>
        <v/>
      </c>
      <c r="AS510" s="9">
        <f>IF(OR($S510="",$S509=""),"",$M$2*LN(AE510/AE509))</f>
        <v/>
      </c>
      <c r="AT510" s="9">
        <f>IF(OR($S510="",$S509=""),"",$N$2*LN(AF510/AF509))</f>
        <v/>
      </c>
      <c r="AV510" s="9">
        <f>IF($AH510="","",$AY$16+$AY$4*AI510+$AY$5*AJ510+$AY$6*AK510+$AY$7*AL510+$AY$8*AM510+$AY$9*AN510+$AY$10*AO510+$AY$11*AP510+$AY$12*AQ510+$AY$13*AR510+$AY$14*AS510+$AY$15*AT510)</f>
        <v/>
      </c>
      <c r="BC510" s="10">
        <f>IF((ROW()-6)&lt;=$Q$3,INDEX(LINEST(AH451:AH510,AI451:AT510,TRUE,TRUE),1,13)*$Q$4,"")</f>
        <v/>
      </c>
      <c r="BD510" s="9">
        <f>IF((ROW()-6)&lt;=$Q$3,INDEX(LINEST(AH451:AH510,AI451:AT510,TRUE,TRUE),1,12),"")</f>
        <v/>
      </c>
      <c r="BE510" s="9">
        <f>IF((ROW()-6)&lt;=$Q$3,INDEX(LINEST(AH451:AH510,AI451:AT510,TRUE,TRUE),1,11),"")</f>
        <v/>
      </c>
      <c r="BF510" s="9">
        <f>IF((ROW()-6)&lt;=$Q$3,INDEX(LINEST(AH451:AH510,AI451:AT510,TRUE,TRUE),1,10),"")</f>
        <v/>
      </c>
      <c r="BG510" s="9">
        <f>IF((ROW()-6)&lt;=$Q$3,INDEX(LINEST(AH451:AH510,AI451:AT510,TRUE,TRUE),1,9),"")</f>
        <v/>
      </c>
      <c r="BH510" s="9">
        <f>IF((ROW()-6)&lt;=$Q$3,INDEX(LINEST(AH451:AH510,AI451:AT510,TRUE,TRUE),1,8),"")</f>
        <v/>
      </c>
      <c r="BI510" s="9">
        <f>IF((ROW()-6)&lt;=$Q$3,INDEX(LINEST(AH451:AH510,AI451:AT510,TRUE,TRUE),1,7),"")</f>
        <v/>
      </c>
      <c r="BJ510" s="9">
        <f>IF((ROW()-6)&lt;=$Q$3,INDEX(LINEST(AH451:AH510,AI451:AT510,TRUE,TRUE),1,6),"")</f>
        <v/>
      </c>
      <c r="BK510" s="9">
        <f>IF((ROW()-6)&lt;=$Q$3,INDEX(LINEST(AH451:AH510,AI451:AT510,TRUE,TRUE),1,5),"")</f>
        <v/>
      </c>
      <c r="BL510" s="9">
        <f>IF((ROW()-6)&lt;=$Q$3,INDEX(LINEST(AH451:AH510,AI451:AT510,TRUE,TRUE),1,4),"")</f>
        <v/>
      </c>
      <c r="BM510" s="9">
        <f>IF((ROW()-6)&lt;=$Q$3,INDEX(LINEST(AH451:AH510,AI451:AT510,TRUE,TRUE),1,3),"")</f>
        <v/>
      </c>
      <c r="BN510" s="9">
        <f>IF((ROW()-6)&lt;=$Q$3,INDEX(LINEST(AH451:AH510,AI451:AT510,TRUE,TRUE),1,2),"")</f>
        <v/>
      </c>
      <c r="BO510" s="9">
        <f>IF((ROW()-6)&lt;=$Q$3,INDEX(LINEST(AH451:AH510,AI451:AT510,TRUE,TRUE),1,1),"")</f>
        <v/>
      </c>
      <c r="BP510" s="10">
        <f>IF((ROW()-6)&lt;=$Q$3,INDEX(LINEST(AH451:AH510,AI451:AT510,TRUE,TRUE),3,1),"")</f>
        <v/>
      </c>
      <c r="BR510" s="9">
        <f>IF(AND((ROW()-6)&lt;=$Q$3,ISNUMBER(BC509)),BC509/$Q$4+BD509*AI510+BE509*AJ510+BF509*AK510+BG509*AL510+BH509*AM510+BI509*AN510+BJ509*AO510+BK509*AP510+BL509*AQ510+BM509*AR510+BN509*AS510+BO509*AT510,"")</f>
        <v/>
      </c>
      <c r="BS510">
        <f>IF(ISNUMBER(BR510),AVERAGE(AH450:AH509),"")</f>
        <v/>
      </c>
      <c r="BT510">
        <f>IF(ISNUMBER(BR510),(AH510-BR510)^2,"")</f>
        <v/>
      </c>
      <c r="BU510">
        <f>IF(ISNUMBER(BR510),AH510^2,"")</f>
        <v/>
      </c>
      <c r="BV510">
        <f>IF(ISNUMBER(BR510),(AH510-BS510)^2,"")</f>
        <v/>
      </c>
    </row>
    <row r="511">
      <c r="O511">
        <f>IF($R511="","",CHOOSE($Q$2,YEAR(R511)*12+MONTH(R511),INT((R511-2)/7),YEAR(R511)*4+ROUNDUP(MONTH(R511)/3)))</f>
        <v/>
      </c>
      <c r="P511">
        <f>IF($R511="","",IF($R512="",1,IF(O511&lt;&gt;O512,1,0)))</f>
        <v/>
      </c>
      <c r="Q511">
        <f>IF(P511=1,SUM($P$7:P511),"")</f>
        <v/>
      </c>
      <c r="R511">
        <f>IF($A511="","",IF(ISNUMBER($A511),$A511,IFERROR(DATEVALUE($A511),NA())))</f>
        <v/>
      </c>
      <c r="S511" s="7">
        <f>IFERROR(INDEX($R$7:$R$60000,MATCH(ROW()-6,$Q$7:$Q$60000,0)),"")</f>
        <v/>
      </c>
      <c r="T511">
        <f>IFERROR(INDEX($B$7:$B$60000,MATCH(ROW()-6,$Q$7:$Q$60000,0)),"")</f>
        <v/>
      </c>
      <c r="U511">
        <f>IFERROR(INDEX($C$7:$C$60000,MATCH(ROW()-6,$Q$7:$Q$60000,0)),"")</f>
        <v/>
      </c>
      <c r="V511">
        <f>IFERROR(INDEX($D$7:$D$60000,MATCH(ROW()-6,$Q$7:$Q$60000,0)),"")</f>
        <v/>
      </c>
      <c r="W511">
        <f>IFERROR(INDEX($E$7:$E$60000,MATCH(ROW()-6,$Q$7:$Q$60000,0)),"")</f>
        <v/>
      </c>
      <c r="X511">
        <f>IFERROR(INDEX($F$7:$F$60000,MATCH(ROW()-6,$Q$7:$Q$60000,0)),"")</f>
        <v/>
      </c>
      <c r="Y511">
        <f>IFERROR(INDEX($G$7:$G$60000,MATCH(ROW()-6,$Q$7:$Q$60000,0)),"")</f>
        <v/>
      </c>
      <c r="Z511">
        <f>IFERROR(INDEX($H$7:$H$60000,MATCH(ROW()-6,$Q$7:$Q$60000,0)),"")</f>
        <v/>
      </c>
      <c r="AA511">
        <f>IFERROR(INDEX($I$7:$I$60000,MATCH(ROW()-6,$Q$7:$Q$60000,0)),"")</f>
        <v/>
      </c>
      <c r="AB511">
        <f>IFERROR(INDEX($J$7:$J$60000,MATCH(ROW()-6,$Q$7:$Q$60000,0)),"")</f>
        <v/>
      </c>
      <c r="AC511">
        <f>IFERROR(INDEX($K$7:$K$60000,MATCH(ROW()-6,$Q$7:$Q$60000,0)),"")</f>
        <v/>
      </c>
      <c r="AD511">
        <f>IFERROR(INDEX($L$7:$L$60000,MATCH(ROW()-6,$Q$7:$Q$60000,0)),"")</f>
        <v/>
      </c>
      <c r="AE511">
        <f>IFERROR(INDEX($M$7:$M$60000,MATCH(ROW()-6,$Q$7:$Q$60000,0)),"")</f>
        <v/>
      </c>
      <c r="AF511">
        <f>IFERROR(INDEX($N$7:$N$60000,MATCH(ROW()-6,$Q$7:$Q$60000,0)),"")</f>
        <v/>
      </c>
      <c r="AH511" s="9">
        <f>IF(OR($S511="",$S510=""),"",LN($T511/$T510))</f>
        <v/>
      </c>
      <c r="AI511" s="9">
        <f>IF(OR($S511="",$S510=""),"",$C$2*LN(U511/U510))</f>
        <v/>
      </c>
      <c r="AJ511" s="9">
        <f>IF(OR($S511="",$S510=""),"",$D$2*(V511-V510))</f>
        <v/>
      </c>
      <c r="AK511" s="9">
        <f>IF(OR($S511="",$S510=""),"",$E$2*(W511-W510))</f>
        <v/>
      </c>
      <c r="AL511" s="9">
        <f>IF(OR($S511="",$S510=""),"",$F$2*LN(X511/X510))</f>
        <v/>
      </c>
      <c r="AM511" s="9">
        <f>IF(OR($S511="",$S510=""),"",$G$2*(Y511-Y510))</f>
        <v/>
      </c>
      <c r="AN511" s="9">
        <f>IF(OR($S511="",$S510=""),"",$H$2*LN(Z511/Z510))</f>
        <v/>
      </c>
      <c r="AO511" s="9">
        <f>IF(OR($S511="",$S510=""),"",$I$2*(AA511-AA510))</f>
        <v/>
      </c>
      <c r="AP511" s="9">
        <f>IF(OR($S511="",$S510=""),"",$J$2*LN(AB511/AB510))</f>
        <v/>
      </c>
      <c r="AQ511" s="9">
        <f>IF(OR($S511="",$S510=""),"",$K$2*(AC511-AC510))</f>
        <v/>
      </c>
      <c r="AR511" s="9">
        <f>IF(OR($S511="",$S510=""),"",$L$2*LN(AD511/AD510))</f>
        <v/>
      </c>
      <c r="AS511" s="9">
        <f>IF(OR($S511="",$S510=""),"",$M$2*LN(AE511/AE510))</f>
        <v/>
      </c>
      <c r="AT511" s="9">
        <f>IF(OR($S511="",$S510=""),"",$N$2*LN(AF511/AF510))</f>
        <v/>
      </c>
      <c r="AV511" s="9">
        <f>IF($AH511="","",$AY$16+$AY$4*AI511+$AY$5*AJ511+$AY$6*AK511+$AY$7*AL511+$AY$8*AM511+$AY$9*AN511+$AY$10*AO511+$AY$11*AP511+$AY$12*AQ511+$AY$13*AR511+$AY$14*AS511+$AY$15*AT511)</f>
        <v/>
      </c>
      <c r="BC511" s="10">
        <f>IF((ROW()-6)&lt;=$Q$3,INDEX(LINEST(AH452:AH511,AI452:AT511,TRUE,TRUE),1,13)*$Q$4,"")</f>
        <v/>
      </c>
      <c r="BD511" s="9">
        <f>IF((ROW()-6)&lt;=$Q$3,INDEX(LINEST(AH452:AH511,AI452:AT511,TRUE,TRUE),1,12),"")</f>
        <v/>
      </c>
      <c r="BE511" s="9">
        <f>IF((ROW()-6)&lt;=$Q$3,INDEX(LINEST(AH452:AH511,AI452:AT511,TRUE,TRUE),1,11),"")</f>
        <v/>
      </c>
      <c r="BF511" s="9">
        <f>IF((ROW()-6)&lt;=$Q$3,INDEX(LINEST(AH452:AH511,AI452:AT511,TRUE,TRUE),1,10),"")</f>
        <v/>
      </c>
      <c r="BG511" s="9">
        <f>IF((ROW()-6)&lt;=$Q$3,INDEX(LINEST(AH452:AH511,AI452:AT511,TRUE,TRUE),1,9),"")</f>
        <v/>
      </c>
      <c r="BH511" s="9">
        <f>IF((ROW()-6)&lt;=$Q$3,INDEX(LINEST(AH452:AH511,AI452:AT511,TRUE,TRUE),1,8),"")</f>
        <v/>
      </c>
      <c r="BI511" s="9">
        <f>IF((ROW()-6)&lt;=$Q$3,INDEX(LINEST(AH452:AH511,AI452:AT511,TRUE,TRUE),1,7),"")</f>
        <v/>
      </c>
      <c r="BJ511" s="9">
        <f>IF((ROW()-6)&lt;=$Q$3,INDEX(LINEST(AH452:AH511,AI452:AT511,TRUE,TRUE),1,6),"")</f>
        <v/>
      </c>
      <c r="BK511" s="9">
        <f>IF((ROW()-6)&lt;=$Q$3,INDEX(LINEST(AH452:AH511,AI452:AT511,TRUE,TRUE),1,5),"")</f>
        <v/>
      </c>
      <c r="BL511" s="9">
        <f>IF((ROW()-6)&lt;=$Q$3,INDEX(LINEST(AH452:AH511,AI452:AT511,TRUE,TRUE),1,4),"")</f>
        <v/>
      </c>
      <c r="BM511" s="9">
        <f>IF((ROW()-6)&lt;=$Q$3,INDEX(LINEST(AH452:AH511,AI452:AT511,TRUE,TRUE),1,3),"")</f>
        <v/>
      </c>
      <c r="BN511" s="9">
        <f>IF((ROW()-6)&lt;=$Q$3,INDEX(LINEST(AH452:AH511,AI452:AT511,TRUE,TRUE),1,2),"")</f>
        <v/>
      </c>
      <c r="BO511" s="9">
        <f>IF((ROW()-6)&lt;=$Q$3,INDEX(LINEST(AH452:AH511,AI452:AT511,TRUE,TRUE),1,1),"")</f>
        <v/>
      </c>
      <c r="BP511" s="10">
        <f>IF((ROW()-6)&lt;=$Q$3,INDEX(LINEST(AH452:AH511,AI452:AT511,TRUE,TRUE),3,1),"")</f>
        <v/>
      </c>
      <c r="BR511" s="9">
        <f>IF(AND((ROW()-6)&lt;=$Q$3,ISNUMBER(BC510)),BC510/$Q$4+BD510*AI511+BE510*AJ511+BF510*AK511+BG510*AL511+BH510*AM511+BI510*AN511+BJ510*AO511+BK510*AP511+BL510*AQ511+BM510*AR511+BN510*AS511+BO510*AT511,"")</f>
        <v/>
      </c>
      <c r="BS511">
        <f>IF(ISNUMBER(BR511),AVERAGE(AH451:AH510),"")</f>
        <v/>
      </c>
      <c r="BT511">
        <f>IF(ISNUMBER(BR511),(AH511-BR511)^2,"")</f>
        <v/>
      </c>
      <c r="BU511">
        <f>IF(ISNUMBER(BR511),AH511^2,"")</f>
        <v/>
      </c>
      <c r="BV511">
        <f>IF(ISNUMBER(BR511),(AH511-BS511)^2,"")</f>
        <v/>
      </c>
    </row>
    <row r="512">
      <c r="O512">
        <f>IF($R512="","",CHOOSE($Q$2,YEAR(R512)*12+MONTH(R512),INT((R512-2)/7),YEAR(R512)*4+ROUNDUP(MONTH(R512)/3)))</f>
        <v/>
      </c>
      <c r="P512">
        <f>IF($R512="","",IF($R513="",1,IF(O512&lt;&gt;O513,1,0)))</f>
        <v/>
      </c>
      <c r="Q512">
        <f>IF(P512=1,SUM($P$7:P512),"")</f>
        <v/>
      </c>
      <c r="R512">
        <f>IF($A512="","",IF(ISNUMBER($A512),$A512,IFERROR(DATEVALUE($A512),NA())))</f>
        <v/>
      </c>
      <c r="S512" s="7">
        <f>IFERROR(INDEX($R$7:$R$60000,MATCH(ROW()-6,$Q$7:$Q$60000,0)),"")</f>
        <v/>
      </c>
      <c r="T512">
        <f>IFERROR(INDEX($B$7:$B$60000,MATCH(ROW()-6,$Q$7:$Q$60000,0)),"")</f>
        <v/>
      </c>
      <c r="U512">
        <f>IFERROR(INDEX($C$7:$C$60000,MATCH(ROW()-6,$Q$7:$Q$60000,0)),"")</f>
        <v/>
      </c>
      <c r="V512">
        <f>IFERROR(INDEX($D$7:$D$60000,MATCH(ROW()-6,$Q$7:$Q$60000,0)),"")</f>
        <v/>
      </c>
      <c r="W512">
        <f>IFERROR(INDEX($E$7:$E$60000,MATCH(ROW()-6,$Q$7:$Q$60000,0)),"")</f>
        <v/>
      </c>
      <c r="X512">
        <f>IFERROR(INDEX($F$7:$F$60000,MATCH(ROW()-6,$Q$7:$Q$60000,0)),"")</f>
        <v/>
      </c>
      <c r="Y512">
        <f>IFERROR(INDEX($G$7:$G$60000,MATCH(ROW()-6,$Q$7:$Q$60000,0)),"")</f>
        <v/>
      </c>
      <c r="Z512">
        <f>IFERROR(INDEX($H$7:$H$60000,MATCH(ROW()-6,$Q$7:$Q$60000,0)),"")</f>
        <v/>
      </c>
      <c r="AA512">
        <f>IFERROR(INDEX($I$7:$I$60000,MATCH(ROW()-6,$Q$7:$Q$60000,0)),"")</f>
        <v/>
      </c>
      <c r="AB512">
        <f>IFERROR(INDEX($J$7:$J$60000,MATCH(ROW()-6,$Q$7:$Q$60000,0)),"")</f>
        <v/>
      </c>
      <c r="AC512">
        <f>IFERROR(INDEX($K$7:$K$60000,MATCH(ROW()-6,$Q$7:$Q$60000,0)),"")</f>
        <v/>
      </c>
      <c r="AD512">
        <f>IFERROR(INDEX($L$7:$L$60000,MATCH(ROW()-6,$Q$7:$Q$60000,0)),"")</f>
        <v/>
      </c>
      <c r="AE512">
        <f>IFERROR(INDEX($M$7:$M$60000,MATCH(ROW()-6,$Q$7:$Q$60000,0)),"")</f>
        <v/>
      </c>
      <c r="AF512">
        <f>IFERROR(INDEX($N$7:$N$60000,MATCH(ROW()-6,$Q$7:$Q$60000,0)),"")</f>
        <v/>
      </c>
      <c r="AH512" s="9">
        <f>IF(OR($S512="",$S511=""),"",LN($T512/$T511))</f>
        <v/>
      </c>
      <c r="AI512" s="9">
        <f>IF(OR($S512="",$S511=""),"",$C$2*LN(U512/U511))</f>
        <v/>
      </c>
      <c r="AJ512" s="9">
        <f>IF(OR($S512="",$S511=""),"",$D$2*(V512-V511))</f>
        <v/>
      </c>
      <c r="AK512" s="9">
        <f>IF(OR($S512="",$S511=""),"",$E$2*(W512-W511))</f>
        <v/>
      </c>
      <c r="AL512" s="9">
        <f>IF(OR($S512="",$S511=""),"",$F$2*LN(X512/X511))</f>
        <v/>
      </c>
      <c r="AM512" s="9">
        <f>IF(OR($S512="",$S511=""),"",$G$2*(Y512-Y511))</f>
        <v/>
      </c>
      <c r="AN512" s="9">
        <f>IF(OR($S512="",$S511=""),"",$H$2*LN(Z512/Z511))</f>
        <v/>
      </c>
      <c r="AO512" s="9">
        <f>IF(OR($S512="",$S511=""),"",$I$2*(AA512-AA511))</f>
        <v/>
      </c>
      <c r="AP512" s="9">
        <f>IF(OR($S512="",$S511=""),"",$J$2*LN(AB512/AB511))</f>
        <v/>
      </c>
      <c r="AQ512" s="9">
        <f>IF(OR($S512="",$S511=""),"",$K$2*(AC512-AC511))</f>
        <v/>
      </c>
      <c r="AR512" s="9">
        <f>IF(OR($S512="",$S511=""),"",$L$2*LN(AD512/AD511))</f>
        <v/>
      </c>
      <c r="AS512" s="9">
        <f>IF(OR($S512="",$S511=""),"",$M$2*LN(AE512/AE511))</f>
        <v/>
      </c>
      <c r="AT512" s="9">
        <f>IF(OR($S512="",$S511=""),"",$N$2*LN(AF512/AF511))</f>
        <v/>
      </c>
      <c r="AV512" s="9">
        <f>IF($AH512="","",$AY$16+$AY$4*AI512+$AY$5*AJ512+$AY$6*AK512+$AY$7*AL512+$AY$8*AM512+$AY$9*AN512+$AY$10*AO512+$AY$11*AP512+$AY$12*AQ512+$AY$13*AR512+$AY$14*AS512+$AY$15*AT512)</f>
        <v/>
      </c>
      <c r="BC512" s="10">
        <f>IF((ROW()-6)&lt;=$Q$3,INDEX(LINEST(AH453:AH512,AI453:AT512,TRUE,TRUE),1,13)*$Q$4,"")</f>
        <v/>
      </c>
      <c r="BD512" s="9">
        <f>IF((ROW()-6)&lt;=$Q$3,INDEX(LINEST(AH453:AH512,AI453:AT512,TRUE,TRUE),1,12),"")</f>
        <v/>
      </c>
      <c r="BE512" s="9">
        <f>IF((ROW()-6)&lt;=$Q$3,INDEX(LINEST(AH453:AH512,AI453:AT512,TRUE,TRUE),1,11),"")</f>
        <v/>
      </c>
      <c r="BF512" s="9">
        <f>IF((ROW()-6)&lt;=$Q$3,INDEX(LINEST(AH453:AH512,AI453:AT512,TRUE,TRUE),1,10),"")</f>
        <v/>
      </c>
      <c r="BG512" s="9">
        <f>IF((ROW()-6)&lt;=$Q$3,INDEX(LINEST(AH453:AH512,AI453:AT512,TRUE,TRUE),1,9),"")</f>
        <v/>
      </c>
      <c r="BH512" s="9">
        <f>IF((ROW()-6)&lt;=$Q$3,INDEX(LINEST(AH453:AH512,AI453:AT512,TRUE,TRUE),1,8),"")</f>
        <v/>
      </c>
      <c r="BI512" s="9">
        <f>IF((ROW()-6)&lt;=$Q$3,INDEX(LINEST(AH453:AH512,AI453:AT512,TRUE,TRUE),1,7),"")</f>
        <v/>
      </c>
      <c r="BJ512" s="9">
        <f>IF((ROW()-6)&lt;=$Q$3,INDEX(LINEST(AH453:AH512,AI453:AT512,TRUE,TRUE),1,6),"")</f>
        <v/>
      </c>
      <c r="BK512" s="9">
        <f>IF((ROW()-6)&lt;=$Q$3,INDEX(LINEST(AH453:AH512,AI453:AT512,TRUE,TRUE),1,5),"")</f>
        <v/>
      </c>
      <c r="BL512" s="9">
        <f>IF((ROW()-6)&lt;=$Q$3,INDEX(LINEST(AH453:AH512,AI453:AT512,TRUE,TRUE),1,4),"")</f>
        <v/>
      </c>
      <c r="BM512" s="9">
        <f>IF((ROW()-6)&lt;=$Q$3,INDEX(LINEST(AH453:AH512,AI453:AT512,TRUE,TRUE),1,3),"")</f>
        <v/>
      </c>
      <c r="BN512" s="9">
        <f>IF((ROW()-6)&lt;=$Q$3,INDEX(LINEST(AH453:AH512,AI453:AT512,TRUE,TRUE),1,2),"")</f>
        <v/>
      </c>
      <c r="BO512" s="9">
        <f>IF((ROW()-6)&lt;=$Q$3,INDEX(LINEST(AH453:AH512,AI453:AT512,TRUE,TRUE),1,1),"")</f>
        <v/>
      </c>
      <c r="BP512" s="10">
        <f>IF((ROW()-6)&lt;=$Q$3,INDEX(LINEST(AH453:AH512,AI453:AT512,TRUE,TRUE),3,1),"")</f>
        <v/>
      </c>
      <c r="BR512" s="9">
        <f>IF(AND((ROW()-6)&lt;=$Q$3,ISNUMBER(BC511)),BC511/$Q$4+BD511*AI512+BE511*AJ512+BF511*AK512+BG511*AL512+BH511*AM512+BI511*AN512+BJ511*AO512+BK511*AP512+BL511*AQ512+BM511*AR512+BN511*AS512+BO511*AT512,"")</f>
        <v/>
      </c>
      <c r="BS512">
        <f>IF(ISNUMBER(BR512),AVERAGE(AH452:AH511),"")</f>
        <v/>
      </c>
      <c r="BT512">
        <f>IF(ISNUMBER(BR512),(AH512-BR512)^2,"")</f>
        <v/>
      </c>
      <c r="BU512">
        <f>IF(ISNUMBER(BR512),AH512^2,"")</f>
        <v/>
      </c>
      <c r="BV512">
        <f>IF(ISNUMBER(BR512),(AH512-BS512)^2,"")</f>
        <v/>
      </c>
    </row>
    <row r="513">
      <c r="O513">
        <f>IF($R513="","",CHOOSE($Q$2,YEAR(R513)*12+MONTH(R513),INT((R513-2)/7),YEAR(R513)*4+ROUNDUP(MONTH(R513)/3)))</f>
        <v/>
      </c>
      <c r="P513">
        <f>IF($R513="","",IF($R514="",1,IF(O513&lt;&gt;O514,1,0)))</f>
        <v/>
      </c>
      <c r="Q513">
        <f>IF(P513=1,SUM($P$7:P513),"")</f>
        <v/>
      </c>
      <c r="R513">
        <f>IF($A513="","",IF(ISNUMBER($A513),$A513,IFERROR(DATEVALUE($A513),NA())))</f>
        <v/>
      </c>
      <c r="S513" s="7">
        <f>IFERROR(INDEX($R$7:$R$60000,MATCH(ROW()-6,$Q$7:$Q$60000,0)),"")</f>
        <v/>
      </c>
      <c r="T513">
        <f>IFERROR(INDEX($B$7:$B$60000,MATCH(ROW()-6,$Q$7:$Q$60000,0)),"")</f>
        <v/>
      </c>
      <c r="U513">
        <f>IFERROR(INDEX($C$7:$C$60000,MATCH(ROW()-6,$Q$7:$Q$60000,0)),"")</f>
        <v/>
      </c>
      <c r="V513">
        <f>IFERROR(INDEX($D$7:$D$60000,MATCH(ROW()-6,$Q$7:$Q$60000,0)),"")</f>
        <v/>
      </c>
      <c r="W513">
        <f>IFERROR(INDEX($E$7:$E$60000,MATCH(ROW()-6,$Q$7:$Q$60000,0)),"")</f>
        <v/>
      </c>
      <c r="X513">
        <f>IFERROR(INDEX($F$7:$F$60000,MATCH(ROW()-6,$Q$7:$Q$60000,0)),"")</f>
        <v/>
      </c>
      <c r="Y513">
        <f>IFERROR(INDEX($G$7:$G$60000,MATCH(ROW()-6,$Q$7:$Q$60000,0)),"")</f>
        <v/>
      </c>
      <c r="Z513">
        <f>IFERROR(INDEX($H$7:$H$60000,MATCH(ROW()-6,$Q$7:$Q$60000,0)),"")</f>
        <v/>
      </c>
      <c r="AA513">
        <f>IFERROR(INDEX($I$7:$I$60000,MATCH(ROW()-6,$Q$7:$Q$60000,0)),"")</f>
        <v/>
      </c>
      <c r="AB513">
        <f>IFERROR(INDEX($J$7:$J$60000,MATCH(ROW()-6,$Q$7:$Q$60000,0)),"")</f>
        <v/>
      </c>
      <c r="AC513">
        <f>IFERROR(INDEX($K$7:$K$60000,MATCH(ROW()-6,$Q$7:$Q$60000,0)),"")</f>
        <v/>
      </c>
      <c r="AD513">
        <f>IFERROR(INDEX($L$7:$L$60000,MATCH(ROW()-6,$Q$7:$Q$60000,0)),"")</f>
        <v/>
      </c>
      <c r="AE513">
        <f>IFERROR(INDEX($M$7:$M$60000,MATCH(ROW()-6,$Q$7:$Q$60000,0)),"")</f>
        <v/>
      </c>
      <c r="AF513">
        <f>IFERROR(INDEX($N$7:$N$60000,MATCH(ROW()-6,$Q$7:$Q$60000,0)),"")</f>
        <v/>
      </c>
      <c r="AH513" s="9">
        <f>IF(OR($S513="",$S512=""),"",LN($T513/$T512))</f>
        <v/>
      </c>
      <c r="AI513" s="9">
        <f>IF(OR($S513="",$S512=""),"",$C$2*LN(U513/U512))</f>
        <v/>
      </c>
      <c r="AJ513" s="9">
        <f>IF(OR($S513="",$S512=""),"",$D$2*(V513-V512))</f>
        <v/>
      </c>
      <c r="AK513" s="9">
        <f>IF(OR($S513="",$S512=""),"",$E$2*(W513-W512))</f>
        <v/>
      </c>
      <c r="AL513" s="9">
        <f>IF(OR($S513="",$S512=""),"",$F$2*LN(X513/X512))</f>
        <v/>
      </c>
      <c r="AM513" s="9">
        <f>IF(OR($S513="",$S512=""),"",$G$2*(Y513-Y512))</f>
        <v/>
      </c>
      <c r="AN513" s="9">
        <f>IF(OR($S513="",$S512=""),"",$H$2*LN(Z513/Z512))</f>
        <v/>
      </c>
      <c r="AO513" s="9">
        <f>IF(OR($S513="",$S512=""),"",$I$2*(AA513-AA512))</f>
        <v/>
      </c>
      <c r="AP513" s="9">
        <f>IF(OR($S513="",$S512=""),"",$J$2*LN(AB513/AB512))</f>
        <v/>
      </c>
      <c r="AQ513" s="9">
        <f>IF(OR($S513="",$S512=""),"",$K$2*(AC513-AC512))</f>
        <v/>
      </c>
      <c r="AR513" s="9">
        <f>IF(OR($S513="",$S512=""),"",$L$2*LN(AD513/AD512))</f>
        <v/>
      </c>
      <c r="AS513" s="9">
        <f>IF(OR($S513="",$S512=""),"",$M$2*LN(AE513/AE512))</f>
        <v/>
      </c>
      <c r="AT513" s="9">
        <f>IF(OR($S513="",$S512=""),"",$N$2*LN(AF513/AF512))</f>
        <v/>
      </c>
      <c r="AV513" s="9">
        <f>IF($AH513="","",$AY$16+$AY$4*AI513+$AY$5*AJ513+$AY$6*AK513+$AY$7*AL513+$AY$8*AM513+$AY$9*AN513+$AY$10*AO513+$AY$11*AP513+$AY$12*AQ513+$AY$13*AR513+$AY$14*AS513+$AY$15*AT513)</f>
        <v/>
      </c>
      <c r="BC513" s="10">
        <f>IF((ROW()-6)&lt;=$Q$3,INDEX(LINEST(AH454:AH513,AI454:AT513,TRUE,TRUE),1,13)*$Q$4,"")</f>
        <v/>
      </c>
      <c r="BD513" s="9">
        <f>IF((ROW()-6)&lt;=$Q$3,INDEX(LINEST(AH454:AH513,AI454:AT513,TRUE,TRUE),1,12),"")</f>
        <v/>
      </c>
      <c r="BE513" s="9">
        <f>IF((ROW()-6)&lt;=$Q$3,INDEX(LINEST(AH454:AH513,AI454:AT513,TRUE,TRUE),1,11),"")</f>
        <v/>
      </c>
      <c r="BF513" s="9">
        <f>IF((ROW()-6)&lt;=$Q$3,INDEX(LINEST(AH454:AH513,AI454:AT513,TRUE,TRUE),1,10),"")</f>
        <v/>
      </c>
      <c r="BG513" s="9">
        <f>IF((ROW()-6)&lt;=$Q$3,INDEX(LINEST(AH454:AH513,AI454:AT513,TRUE,TRUE),1,9),"")</f>
        <v/>
      </c>
      <c r="BH513" s="9">
        <f>IF((ROW()-6)&lt;=$Q$3,INDEX(LINEST(AH454:AH513,AI454:AT513,TRUE,TRUE),1,8),"")</f>
        <v/>
      </c>
      <c r="BI513" s="9">
        <f>IF((ROW()-6)&lt;=$Q$3,INDEX(LINEST(AH454:AH513,AI454:AT513,TRUE,TRUE),1,7),"")</f>
        <v/>
      </c>
      <c r="BJ513" s="9">
        <f>IF((ROW()-6)&lt;=$Q$3,INDEX(LINEST(AH454:AH513,AI454:AT513,TRUE,TRUE),1,6),"")</f>
        <v/>
      </c>
      <c r="BK513" s="9">
        <f>IF((ROW()-6)&lt;=$Q$3,INDEX(LINEST(AH454:AH513,AI454:AT513,TRUE,TRUE),1,5),"")</f>
        <v/>
      </c>
      <c r="BL513" s="9">
        <f>IF((ROW()-6)&lt;=$Q$3,INDEX(LINEST(AH454:AH513,AI454:AT513,TRUE,TRUE),1,4),"")</f>
        <v/>
      </c>
      <c r="BM513" s="9">
        <f>IF((ROW()-6)&lt;=$Q$3,INDEX(LINEST(AH454:AH513,AI454:AT513,TRUE,TRUE),1,3),"")</f>
        <v/>
      </c>
      <c r="BN513" s="9">
        <f>IF((ROW()-6)&lt;=$Q$3,INDEX(LINEST(AH454:AH513,AI454:AT513,TRUE,TRUE),1,2),"")</f>
        <v/>
      </c>
      <c r="BO513" s="9">
        <f>IF((ROW()-6)&lt;=$Q$3,INDEX(LINEST(AH454:AH513,AI454:AT513,TRUE,TRUE),1,1),"")</f>
        <v/>
      </c>
      <c r="BP513" s="10">
        <f>IF((ROW()-6)&lt;=$Q$3,INDEX(LINEST(AH454:AH513,AI454:AT513,TRUE,TRUE),3,1),"")</f>
        <v/>
      </c>
      <c r="BR513" s="9">
        <f>IF(AND((ROW()-6)&lt;=$Q$3,ISNUMBER(BC512)),BC512/$Q$4+BD512*AI513+BE512*AJ513+BF512*AK513+BG512*AL513+BH512*AM513+BI512*AN513+BJ512*AO513+BK512*AP513+BL512*AQ513+BM512*AR513+BN512*AS513+BO512*AT513,"")</f>
        <v/>
      </c>
      <c r="BS513">
        <f>IF(ISNUMBER(BR513),AVERAGE(AH453:AH512),"")</f>
        <v/>
      </c>
      <c r="BT513">
        <f>IF(ISNUMBER(BR513),(AH513-BR513)^2,"")</f>
        <v/>
      </c>
      <c r="BU513">
        <f>IF(ISNUMBER(BR513),AH513^2,"")</f>
        <v/>
      </c>
      <c r="BV513">
        <f>IF(ISNUMBER(BR513),(AH513-BS513)^2,"")</f>
        <v/>
      </c>
    </row>
    <row r="514">
      <c r="O514">
        <f>IF($R514="","",CHOOSE($Q$2,YEAR(R514)*12+MONTH(R514),INT((R514-2)/7),YEAR(R514)*4+ROUNDUP(MONTH(R514)/3)))</f>
        <v/>
      </c>
      <c r="P514">
        <f>IF($R514="","",IF($R515="",1,IF(O514&lt;&gt;O515,1,0)))</f>
        <v/>
      </c>
      <c r="Q514">
        <f>IF(P514=1,SUM($P$7:P514),"")</f>
        <v/>
      </c>
      <c r="R514">
        <f>IF($A514="","",IF(ISNUMBER($A514),$A514,IFERROR(DATEVALUE($A514),NA())))</f>
        <v/>
      </c>
      <c r="S514" s="7">
        <f>IFERROR(INDEX($R$7:$R$60000,MATCH(ROW()-6,$Q$7:$Q$60000,0)),"")</f>
        <v/>
      </c>
      <c r="T514">
        <f>IFERROR(INDEX($B$7:$B$60000,MATCH(ROW()-6,$Q$7:$Q$60000,0)),"")</f>
        <v/>
      </c>
      <c r="U514">
        <f>IFERROR(INDEX($C$7:$C$60000,MATCH(ROW()-6,$Q$7:$Q$60000,0)),"")</f>
        <v/>
      </c>
      <c r="V514">
        <f>IFERROR(INDEX($D$7:$D$60000,MATCH(ROW()-6,$Q$7:$Q$60000,0)),"")</f>
        <v/>
      </c>
      <c r="W514">
        <f>IFERROR(INDEX($E$7:$E$60000,MATCH(ROW()-6,$Q$7:$Q$60000,0)),"")</f>
        <v/>
      </c>
      <c r="X514">
        <f>IFERROR(INDEX($F$7:$F$60000,MATCH(ROW()-6,$Q$7:$Q$60000,0)),"")</f>
        <v/>
      </c>
      <c r="Y514">
        <f>IFERROR(INDEX($G$7:$G$60000,MATCH(ROW()-6,$Q$7:$Q$60000,0)),"")</f>
        <v/>
      </c>
      <c r="Z514">
        <f>IFERROR(INDEX($H$7:$H$60000,MATCH(ROW()-6,$Q$7:$Q$60000,0)),"")</f>
        <v/>
      </c>
      <c r="AA514">
        <f>IFERROR(INDEX($I$7:$I$60000,MATCH(ROW()-6,$Q$7:$Q$60000,0)),"")</f>
        <v/>
      </c>
      <c r="AB514">
        <f>IFERROR(INDEX($J$7:$J$60000,MATCH(ROW()-6,$Q$7:$Q$60000,0)),"")</f>
        <v/>
      </c>
      <c r="AC514">
        <f>IFERROR(INDEX($K$7:$K$60000,MATCH(ROW()-6,$Q$7:$Q$60000,0)),"")</f>
        <v/>
      </c>
      <c r="AD514">
        <f>IFERROR(INDEX($L$7:$L$60000,MATCH(ROW()-6,$Q$7:$Q$60000,0)),"")</f>
        <v/>
      </c>
      <c r="AE514">
        <f>IFERROR(INDEX($M$7:$M$60000,MATCH(ROW()-6,$Q$7:$Q$60000,0)),"")</f>
        <v/>
      </c>
      <c r="AF514">
        <f>IFERROR(INDEX($N$7:$N$60000,MATCH(ROW()-6,$Q$7:$Q$60000,0)),"")</f>
        <v/>
      </c>
      <c r="AH514" s="9">
        <f>IF(OR($S514="",$S513=""),"",LN($T514/$T513))</f>
        <v/>
      </c>
      <c r="AI514" s="9">
        <f>IF(OR($S514="",$S513=""),"",$C$2*LN(U514/U513))</f>
        <v/>
      </c>
      <c r="AJ514" s="9">
        <f>IF(OR($S514="",$S513=""),"",$D$2*(V514-V513))</f>
        <v/>
      </c>
      <c r="AK514" s="9">
        <f>IF(OR($S514="",$S513=""),"",$E$2*(W514-W513))</f>
        <v/>
      </c>
      <c r="AL514" s="9">
        <f>IF(OR($S514="",$S513=""),"",$F$2*LN(X514/X513))</f>
        <v/>
      </c>
      <c r="AM514" s="9">
        <f>IF(OR($S514="",$S513=""),"",$G$2*(Y514-Y513))</f>
        <v/>
      </c>
      <c r="AN514" s="9">
        <f>IF(OR($S514="",$S513=""),"",$H$2*LN(Z514/Z513))</f>
        <v/>
      </c>
      <c r="AO514" s="9">
        <f>IF(OR($S514="",$S513=""),"",$I$2*(AA514-AA513))</f>
        <v/>
      </c>
      <c r="AP514" s="9">
        <f>IF(OR($S514="",$S513=""),"",$J$2*LN(AB514/AB513))</f>
        <v/>
      </c>
      <c r="AQ514" s="9">
        <f>IF(OR($S514="",$S513=""),"",$K$2*(AC514-AC513))</f>
        <v/>
      </c>
      <c r="AR514" s="9">
        <f>IF(OR($S514="",$S513=""),"",$L$2*LN(AD514/AD513))</f>
        <v/>
      </c>
      <c r="AS514" s="9">
        <f>IF(OR($S514="",$S513=""),"",$M$2*LN(AE514/AE513))</f>
        <v/>
      </c>
      <c r="AT514" s="9">
        <f>IF(OR($S514="",$S513=""),"",$N$2*LN(AF514/AF513))</f>
        <v/>
      </c>
      <c r="AV514" s="9">
        <f>IF($AH514="","",$AY$16+$AY$4*AI514+$AY$5*AJ514+$AY$6*AK514+$AY$7*AL514+$AY$8*AM514+$AY$9*AN514+$AY$10*AO514+$AY$11*AP514+$AY$12*AQ514+$AY$13*AR514+$AY$14*AS514+$AY$15*AT514)</f>
        <v/>
      </c>
      <c r="BC514" s="10">
        <f>IF((ROW()-6)&lt;=$Q$3,INDEX(LINEST(AH455:AH514,AI455:AT514,TRUE,TRUE),1,13)*$Q$4,"")</f>
        <v/>
      </c>
      <c r="BD514" s="9">
        <f>IF((ROW()-6)&lt;=$Q$3,INDEX(LINEST(AH455:AH514,AI455:AT514,TRUE,TRUE),1,12),"")</f>
        <v/>
      </c>
      <c r="BE514" s="9">
        <f>IF((ROW()-6)&lt;=$Q$3,INDEX(LINEST(AH455:AH514,AI455:AT514,TRUE,TRUE),1,11),"")</f>
        <v/>
      </c>
      <c r="BF514" s="9">
        <f>IF((ROW()-6)&lt;=$Q$3,INDEX(LINEST(AH455:AH514,AI455:AT514,TRUE,TRUE),1,10),"")</f>
        <v/>
      </c>
      <c r="BG514" s="9">
        <f>IF((ROW()-6)&lt;=$Q$3,INDEX(LINEST(AH455:AH514,AI455:AT514,TRUE,TRUE),1,9),"")</f>
        <v/>
      </c>
      <c r="BH514" s="9">
        <f>IF((ROW()-6)&lt;=$Q$3,INDEX(LINEST(AH455:AH514,AI455:AT514,TRUE,TRUE),1,8),"")</f>
        <v/>
      </c>
      <c r="BI514" s="9">
        <f>IF((ROW()-6)&lt;=$Q$3,INDEX(LINEST(AH455:AH514,AI455:AT514,TRUE,TRUE),1,7),"")</f>
        <v/>
      </c>
      <c r="BJ514" s="9">
        <f>IF((ROW()-6)&lt;=$Q$3,INDEX(LINEST(AH455:AH514,AI455:AT514,TRUE,TRUE),1,6),"")</f>
        <v/>
      </c>
      <c r="BK514" s="9">
        <f>IF((ROW()-6)&lt;=$Q$3,INDEX(LINEST(AH455:AH514,AI455:AT514,TRUE,TRUE),1,5),"")</f>
        <v/>
      </c>
      <c r="BL514" s="9">
        <f>IF((ROW()-6)&lt;=$Q$3,INDEX(LINEST(AH455:AH514,AI455:AT514,TRUE,TRUE),1,4),"")</f>
        <v/>
      </c>
      <c r="BM514" s="9">
        <f>IF((ROW()-6)&lt;=$Q$3,INDEX(LINEST(AH455:AH514,AI455:AT514,TRUE,TRUE),1,3),"")</f>
        <v/>
      </c>
      <c r="BN514" s="9">
        <f>IF((ROW()-6)&lt;=$Q$3,INDEX(LINEST(AH455:AH514,AI455:AT514,TRUE,TRUE),1,2),"")</f>
        <v/>
      </c>
      <c r="BO514" s="9">
        <f>IF((ROW()-6)&lt;=$Q$3,INDEX(LINEST(AH455:AH514,AI455:AT514,TRUE,TRUE),1,1),"")</f>
        <v/>
      </c>
      <c r="BP514" s="10">
        <f>IF((ROW()-6)&lt;=$Q$3,INDEX(LINEST(AH455:AH514,AI455:AT514,TRUE,TRUE),3,1),"")</f>
        <v/>
      </c>
      <c r="BR514" s="9">
        <f>IF(AND((ROW()-6)&lt;=$Q$3,ISNUMBER(BC513)),BC513/$Q$4+BD513*AI514+BE513*AJ514+BF513*AK514+BG513*AL514+BH513*AM514+BI513*AN514+BJ513*AO514+BK513*AP514+BL513*AQ514+BM513*AR514+BN513*AS514+BO513*AT514,"")</f>
        <v/>
      </c>
      <c r="BS514">
        <f>IF(ISNUMBER(BR514),AVERAGE(AH454:AH513),"")</f>
        <v/>
      </c>
      <c r="BT514">
        <f>IF(ISNUMBER(BR514),(AH514-BR514)^2,"")</f>
        <v/>
      </c>
      <c r="BU514">
        <f>IF(ISNUMBER(BR514),AH514^2,"")</f>
        <v/>
      </c>
      <c r="BV514">
        <f>IF(ISNUMBER(BR514),(AH514-BS514)^2,"")</f>
        <v/>
      </c>
    </row>
    <row r="515">
      <c r="O515">
        <f>IF($R515="","",CHOOSE($Q$2,YEAR(R515)*12+MONTH(R515),INT((R515-2)/7),YEAR(R515)*4+ROUNDUP(MONTH(R515)/3)))</f>
        <v/>
      </c>
      <c r="P515">
        <f>IF($R515="","",IF($R516="",1,IF(O515&lt;&gt;O516,1,0)))</f>
        <v/>
      </c>
      <c r="Q515">
        <f>IF(P515=1,SUM($P$7:P515),"")</f>
        <v/>
      </c>
      <c r="R515">
        <f>IF($A515="","",IF(ISNUMBER($A515),$A515,IFERROR(DATEVALUE($A515),NA())))</f>
        <v/>
      </c>
      <c r="S515" s="7">
        <f>IFERROR(INDEX($R$7:$R$60000,MATCH(ROW()-6,$Q$7:$Q$60000,0)),"")</f>
        <v/>
      </c>
      <c r="T515">
        <f>IFERROR(INDEX($B$7:$B$60000,MATCH(ROW()-6,$Q$7:$Q$60000,0)),"")</f>
        <v/>
      </c>
      <c r="U515">
        <f>IFERROR(INDEX($C$7:$C$60000,MATCH(ROW()-6,$Q$7:$Q$60000,0)),"")</f>
        <v/>
      </c>
      <c r="V515">
        <f>IFERROR(INDEX($D$7:$D$60000,MATCH(ROW()-6,$Q$7:$Q$60000,0)),"")</f>
        <v/>
      </c>
      <c r="W515">
        <f>IFERROR(INDEX($E$7:$E$60000,MATCH(ROW()-6,$Q$7:$Q$60000,0)),"")</f>
        <v/>
      </c>
      <c r="X515">
        <f>IFERROR(INDEX($F$7:$F$60000,MATCH(ROW()-6,$Q$7:$Q$60000,0)),"")</f>
        <v/>
      </c>
      <c r="Y515">
        <f>IFERROR(INDEX($G$7:$G$60000,MATCH(ROW()-6,$Q$7:$Q$60000,0)),"")</f>
        <v/>
      </c>
      <c r="Z515">
        <f>IFERROR(INDEX($H$7:$H$60000,MATCH(ROW()-6,$Q$7:$Q$60000,0)),"")</f>
        <v/>
      </c>
      <c r="AA515">
        <f>IFERROR(INDEX($I$7:$I$60000,MATCH(ROW()-6,$Q$7:$Q$60000,0)),"")</f>
        <v/>
      </c>
      <c r="AB515">
        <f>IFERROR(INDEX($J$7:$J$60000,MATCH(ROW()-6,$Q$7:$Q$60000,0)),"")</f>
        <v/>
      </c>
      <c r="AC515">
        <f>IFERROR(INDEX($K$7:$K$60000,MATCH(ROW()-6,$Q$7:$Q$60000,0)),"")</f>
        <v/>
      </c>
      <c r="AD515">
        <f>IFERROR(INDEX($L$7:$L$60000,MATCH(ROW()-6,$Q$7:$Q$60000,0)),"")</f>
        <v/>
      </c>
      <c r="AE515">
        <f>IFERROR(INDEX($M$7:$M$60000,MATCH(ROW()-6,$Q$7:$Q$60000,0)),"")</f>
        <v/>
      </c>
      <c r="AF515">
        <f>IFERROR(INDEX($N$7:$N$60000,MATCH(ROW()-6,$Q$7:$Q$60000,0)),"")</f>
        <v/>
      </c>
      <c r="AH515" s="9">
        <f>IF(OR($S515="",$S514=""),"",LN($T515/$T514))</f>
        <v/>
      </c>
      <c r="AI515" s="9">
        <f>IF(OR($S515="",$S514=""),"",$C$2*LN(U515/U514))</f>
        <v/>
      </c>
      <c r="AJ515" s="9">
        <f>IF(OR($S515="",$S514=""),"",$D$2*(V515-V514))</f>
        <v/>
      </c>
      <c r="AK515" s="9">
        <f>IF(OR($S515="",$S514=""),"",$E$2*(W515-W514))</f>
        <v/>
      </c>
      <c r="AL515" s="9">
        <f>IF(OR($S515="",$S514=""),"",$F$2*LN(X515/X514))</f>
        <v/>
      </c>
      <c r="AM515" s="9">
        <f>IF(OR($S515="",$S514=""),"",$G$2*(Y515-Y514))</f>
        <v/>
      </c>
      <c r="AN515" s="9">
        <f>IF(OR($S515="",$S514=""),"",$H$2*LN(Z515/Z514))</f>
        <v/>
      </c>
      <c r="AO515" s="9">
        <f>IF(OR($S515="",$S514=""),"",$I$2*(AA515-AA514))</f>
        <v/>
      </c>
      <c r="AP515" s="9">
        <f>IF(OR($S515="",$S514=""),"",$J$2*LN(AB515/AB514))</f>
        <v/>
      </c>
      <c r="AQ515" s="9">
        <f>IF(OR($S515="",$S514=""),"",$K$2*(AC515-AC514))</f>
        <v/>
      </c>
      <c r="AR515" s="9">
        <f>IF(OR($S515="",$S514=""),"",$L$2*LN(AD515/AD514))</f>
        <v/>
      </c>
      <c r="AS515" s="9">
        <f>IF(OR($S515="",$S514=""),"",$M$2*LN(AE515/AE514))</f>
        <v/>
      </c>
      <c r="AT515" s="9">
        <f>IF(OR($S515="",$S514=""),"",$N$2*LN(AF515/AF514))</f>
        <v/>
      </c>
      <c r="AV515" s="9">
        <f>IF($AH515="","",$AY$16+$AY$4*AI515+$AY$5*AJ515+$AY$6*AK515+$AY$7*AL515+$AY$8*AM515+$AY$9*AN515+$AY$10*AO515+$AY$11*AP515+$AY$12*AQ515+$AY$13*AR515+$AY$14*AS515+$AY$15*AT515)</f>
        <v/>
      </c>
      <c r="BC515" s="10">
        <f>IF((ROW()-6)&lt;=$Q$3,INDEX(LINEST(AH456:AH515,AI456:AT515,TRUE,TRUE),1,13)*$Q$4,"")</f>
        <v/>
      </c>
      <c r="BD515" s="9">
        <f>IF((ROW()-6)&lt;=$Q$3,INDEX(LINEST(AH456:AH515,AI456:AT515,TRUE,TRUE),1,12),"")</f>
        <v/>
      </c>
      <c r="BE515" s="9">
        <f>IF((ROW()-6)&lt;=$Q$3,INDEX(LINEST(AH456:AH515,AI456:AT515,TRUE,TRUE),1,11),"")</f>
        <v/>
      </c>
      <c r="BF515" s="9">
        <f>IF((ROW()-6)&lt;=$Q$3,INDEX(LINEST(AH456:AH515,AI456:AT515,TRUE,TRUE),1,10),"")</f>
        <v/>
      </c>
      <c r="BG515" s="9">
        <f>IF((ROW()-6)&lt;=$Q$3,INDEX(LINEST(AH456:AH515,AI456:AT515,TRUE,TRUE),1,9),"")</f>
        <v/>
      </c>
      <c r="BH515" s="9">
        <f>IF((ROW()-6)&lt;=$Q$3,INDEX(LINEST(AH456:AH515,AI456:AT515,TRUE,TRUE),1,8),"")</f>
        <v/>
      </c>
      <c r="BI515" s="9">
        <f>IF((ROW()-6)&lt;=$Q$3,INDEX(LINEST(AH456:AH515,AI456:AT515,TRUE,TRUE),1,7),"")</f>
        <v/>
      </c>
      <c r="BJ515" s="9">
        <f>IF((ROW()-6)&lt;=$Q$3,INDEX(LINEST(AH456:AH515,AI456:AT515,TRUE,TRUE),1,6),"")</f>
        <v/>
      </c>
      <c r="BK515" s="9">
        <f>IF((ROW()-6)&lt;=$Q$3,INDEX(LINEST(AH456:AH515,AI456:AT515,TRUE,TRUE),1,5),"")</f>
        <v/>
      </c>
      <c r="BL515" s="9">
        <f>IF((ROW()-6)&lt;=$Q$3,INDEX(LINEST(AH456:AH515,AI456:AT515,TRUE,TRUE),1,4),"")</f>
        <v/>
      </c>
      <c r="BM515" s="9">
        <f>IF((ROW()-6)&lt;=$Q$3,INDEX(LINEST(AH456:AH515,AI456:AT515,TRUE,TRUE),1,3),"")</f>
        <v/>
      </c>
      <c r="BN515" s="9">
        <f>IF((ROW()-6)&lt;=$Q$3,INDEX(LINEST(AH456:AH515,AI456:AT515,TRUE,TRUE),1,2),"")</f>
        <v/>
      </c>
      <c r="BO515" s="9">
        <f>IF((ROW()-6)&lt;=$Q$3,INDEX(LINEST(AH456:AH515,AI456:AT515,TRUE,TRUE),1,1),"")</f>
        <v/>
      </c>
      <c r="BP515" s="10">
        <f>IF((ROW()-6)&lt;=$Q$3,INDEX(LINEST(AH456:AH515,AI456:AT515,TRUE,TRUE),3,1),"")</f>
        <v/>
      </c>
      <c r="BR515" s="9">
        <f>IF(AND((ROW()-6)&lt;=$Q$3,ISNUMBER(BC514)),BC514/$Q$4+BD514*AI515+BE514*AJ515+BF514*AK515+BG514*AL515+BH514*AM515+BI514*AN515+BJ514*AO515+BK514*AP515+BL514*AQ515+BM514*AR515+BN514*AS515+BO514*AT515,"")</f>
        <v/>
      </c>
      <c r="BS515">
        <f>IF(ISNUMBER(BR515),AVERAGE(AH455:AH514),"")</f>
        <v/>
      </c>
      <c r="BT515">
        <f>IF(ISNUMBER(BR515),(AH515-BR515)^2,"")</f>
        <v/>
      </c>
      <c r="BU515">
        <f>IF(ISNUMBER(BR515),AH515^2,"")</f>
        <v/>
      </c>
      <c r="BV515">
        <f>IF(ISNUMBER(BR515),(AH515-BS515)^2,"")</f>
        <v/>
      </c>
    </row>
    <row r="516">
      <c r="O516">
        <f>IF($R516="","",CHOOSE($Q$2,YEAR(R516)*12+MONTH(R516),INT((R516-2)/7),YEAR(R516)*4+ROUNDUP(MONTH(R516)/3)))</f>
        <v/>
      </c>
      <c r="P516">
        <f>IF($R516="","",IF($R517="",1,IF(O516&lt;&gt;O517,1,0)))</f>
        <v/>
      </c>
      <c r="Q516">
        <f>IF(P516=1,SUM($P$7:P516),"")</f>
        <v/>
      </c>
      <c r="R516">
        <f>IF($A516="","",IF(ISNUMBER($A516),$A516,IFERROR(DATEVALUE($A516),NA())))</f>
        <v/>
      </c>
      <c r="S516" s="7">
        <f>IFERROR(INDEX($R$7:$R$60000,MATCH(ROW()-6,$Q$7:$Q$60000,0)),"")</f>
        <v/>
      </c>
      <c r="T516">
        <f>IFERROR(INDEX($B$7:$B$60000,MATCH(ROW()-6,$Q$7:$Q$60000,0)),"")</f>
        <v/>
      </c>
      <c r="U516">
        <f>IFERROR(INDEX($C$7:$C$60000,MATCH(ROW()-6,$Q$7:$Q$60000,0)),"")</f>
        <v/>
      </c>
      <c r="V516">
        <f>IFERROR(INDEX($D$7:$D$60000,MATCH(ROW()-6,$Q$7:$Q$60000,0)),"")</f>
        <v/>
      </c>
      <c r="W516">
        <f>IFERROR(INDEX($E$7:$E$60000,MATCH(ROW()-6,$Q$7:$Q$60000,0)),"")</f>
        <v/>
      </c>
      <c r="X516">
        <f>IFERROR(INDEX($F$7:$F$60000,MATCH(ROW()-6,$Q$7:$Q$60000,0)),"")</f>
        <v/>
      </c>
      <c r="Y516">
        <f>IFERROR(INDEX($G$7:$G$60000,MATCH(ROW()-6,$Q$7:$Q$60000,0)),"")</f>
        <v/>
      </c>
      <c r="Z516">
        <f>IFERROR(INDEX($H$7:$H$60000,MATCH(ROW()-6,$Q$7:$Q$60000,0)),"")</f>
        <v/>
      </c>
      <c r="AA516">
        <f>IFERROR(INDEX($I$7:$I$60000,MATCH(ROW()-6,$Q$7:$Q$60000,0)),"")</f>
        <v/>
      </c>
      <c r="AB516">
        <f>IFERROR(INDEX($J$7:$J$60000,MATCH(ROW()-6,$Q$7:$Q$60000,0)),"")</f>
        <v/>
      </c>
      <c r="AC516">
        <f>IFERROR(INDEX($K$7:$K$60000,MATCH(ROW()-6,$Q$7:$Q$60000,0)),"")</f>
        <v/>
      </c>
      <c r="AD516">
        <f>IFERROR(INDEX($L$7:$L$60000,MATCH(ROW()-6,$Q$7:$Q$60000,0)),"")</f>
        <v/>
      </c>
      <c r="AE516">
        <f>IFERROR(INDEX($M$7:$M$60000,MATCH(ROW()-6,$Q$7:$Q$60000,0)),"")</f>
        <v/>
      </c>
      <c r="AF516">
        <f>IFERROR(INDEX($N$7:$N$60000,MATCH(ROW()-6,$Q$7:$Q$60000,0)),"")</f>
        <v/>
      </c>
      <c r="AH516" s="9">
        <f>IF(OR($S516="",$S515=""),"",LN($T516/$T515))</f>
        <v/>
      </c>
      <c r="AI516" s="9">
        <f>IF(OR($S516="",$S515=""),"",$C$2*LN(U516/U515))</f>
        <v/>
      </c>
      <c r="AJ516" s="9">
        <f>IF(OR($S516="",$S515=""),"",$D$2*(V516-V515))</f>
        <v/>
      </c>
      <c r="AK516" s="9">
        <f>IF(OR($S516="",$S515=""),"",$E$2*(W516-W515))</f>
        <v/>
      </c>
      <c r="AL516" s="9">
        <f>IF(OR($S516="",$S515=""),"",$F$2*LN(X516/X515))</f>
        <v/>
      </c>
      <c r="AM516" s="9">
        <f>IF(OR($S516="",$S515=""),"",$G$2*(Y516-Y515))</f>
        <v/>
      </c>
      <c r="AN516" s="9">
        <f>IF(OR($S516="",$S515=""),"",$H$2*LN(Z516/Z515))</f>
        <v/>
      </c>
      <c r="AO516" s="9">
        <f>IF(OR($S516="",$S515=""),"",$I$2*(AA516-AA515))</f>
        <v/>
      </c>
      <c r="AP516" s="9">
        <f>IF(OR($S516="",$S515=""),"",$J$2*LN(AB516/AB515))</f>
        <v/>
      </c>
      <c r="AQ516" s="9">
        <f>IF(OR($S516="",$S515=""),"",$K$2*(AC516-AC515))</f>
        <v/>
      </c>
      <c r="AR516" s="9">
        <f>IF(OR($S516="",$S515=""),"",$L$2*LN(AD516/AD515))</f>
        <v/>
      </c>
      <c r="AS516" s="9">
        <f>IF(OR($S516="",$S515=""),"",$M$2*LN(AE516/AE515))</f>
        <v/>
      </c>
      <c r="AT516" s="9">
        <f>IF(OR($S516="",$S515=""),"",$N$2*LN(AF516/AF515))</f>
        <v/>
      </c>
      <c r="AV516" s="9">
        <f>IF($AH516="","",$AY$16+$AY$4*AI516+$AY$5*AJ516+$AY$6*AK516+$AY$7*AL516+$AY$8*AM516+$AY$9*AN516+$AY$10*AO516+$AY$11*AP516+$AY$12*AQ516+$AY$13*AR516+$AY$14*AS516+$AY$15*AT516)</f>
        <v/>
      </c>
      <c r="BC516" s="10">
        <f>IF((ROW()-6)&lt;=$Q$3,INDEX(LINEST(AH457:AH516,AI457:AT516,TRUE,TRUE),1,13)*$Q$4,"")</f>
        <v/>
      </c>
      <c r="BD516" s="9">
        <f>IF((ROW()-6)&lt;=$Q$3,INDEX(LINEST(AH457:AH516,AI457:AT516,TRUE,TRUE),1,12),"")</f>
        <v/>
      </c>
      <c r="BE516" s="9">
        <f>IF((ROW()-6)&lt;=$Q$3,INDEX(LINEST(AH457:AH516,AI457:AT516,TRUE,TRUE),1,11),"")</f>
        <v/>
      </c>
      <c r="BF516" s="9">
        <f>IF((ROW()-6)&lt;=$Q$3,INDEX(LINEST(AH457:AH516,AI457:AT516,TRUE,TRUE),1,10),"")</f>
        <v/>
      </c>
      <c r="BG516" s="9">
        <f>IF((ROW()-6)&lt;=$Q$3,INDEX(LINEST(AH457:AH516,AI457:AT516,TRUE,TRUE),1,9),"")</f>
        <v/>
      </c>
      <c r="BH516" s="9">
        <f>IF((ROW()-6)&lt;=$Q$3,INDEX(LINEST(AH457:AH516,AI457:AT516,TRUE,TRUE),1,8),"")</f>
        <v/>
      </c>
      <c r="BI516" s="9">
        <f>IF((ROW()-6)&lt;=$Q$3,INDEX(LINEST(AH457:AH516,AI457:AT516,TRUE,TRUE),1,7),"")</f>
        <v/>
      </c>
      <c r="BJ516" s="9">
        <f>IF((ROW()-6)&lt;=$Q$3,INDEX(LINEST(AH457:AH516,AI457:AT516,TRUE,TRUE),1,6),"")</f>
        <v/>
      </c>
      <c r="BK516" s="9">
        <f>IF((ROW()-6)&lt;=$Q$3,INDEX(LINEST(AH457:AH516,AI457:AT516,TRUE,TRUE),1,5),"")</f>
        <v/>
      </c>
      <c r="BL516" s="9">
        <f>IF((ROW()-6)&lt;=$Q$3,INDEX(LINEST(AH457:AH516,AI457:AT516,TRUE,TRUE),1,4),"")</f>
        <v/>
      </c>
      <c r="BM516" s="9">
        <f>IF((ROW()-6)&lt;=$Q$3,INDEX(LINEST(AH457:AH516,AI457:AT516,TRUE,TRUE),1,3),"")</f>
        <v/>
      </c>
      <c r="BN516" s="9">
        <f>IF((ROW()-6)&lt;=$Q$3,INDEX(LINEST(AH457:AH516,AI457:AT516,TRUE,TRUE),1,2),"")</f>
        <v/>
      </c>
      <c r="BO516" s="9">
        <f>IF((ROW()-6)&lt;=$Q$3,INDEX(LINEST(AH457:AH516,AI457:AT516,TRUE,TRUE),1,1),"")</f>
        <v/>
      </c>
      <c r="BP516" s="10">
        <f>IF((ROW()-6)&lt;=$Q$3,INDEX(LINEST(AH457:AH516,AI457:AT516,TRUE,TRUE),3,1),"")</f>
        <v/>
      </c>
      <c r="BR516" s="9">
        <f>IF(AND((ROW()-6)&lt;=$Q$3,ISNUMBER(BC515)),BC515/$Q$4+BD515*AI516+BE515*AJ516+BF515*AK516+BG515*AL516+BH515*AM516+BI515*AN516+BJ515*AO516+BK515*AP516+BL515*AQ516+BM515*AR516+BN515*AS516+BO515*AT516,"")</f>
        <v/>
      </c>
      <c r="BS516">
        <f>IF(ISNUMBER(BR516),AVERAGE(AH456:AH515),"")</f>
        <v/>
      </c>
      <c r="BT516">
        <f>IF(ISNUMBER(BR516),(AH516-BR516)^2,"")</f>
        <v/>
      </c>
      <c r="BU516">
        <f>IF(ISNUMBER(BR516),AH516^2,"")</f>
        <v/>
      </c>
      <c r="BV516">
        <f>IF(ISNUMBER(BR516),(AH516-BS516)^2,"")</f>
        <v/>
      </c>
    </row>
    <row r="517">
      <c r="O517">
        <f>IF($R517="","",CHOOSE($Q$2,YEAR(R517)*12+MONTH(R517),INT((R517-2)/7),YEAR(R517)*4+ROUNDUP(MONTH(R517)/3)))</f>
        <v/>
      </c>
      <c r="P517">
        <f>IF($R517="","",IF($R518="",1,IF(O517&lt;&gt;O518,1,0)))</f>
        <v/>
      </c>
      <c r="Q517">
        <f>IF(P517=1,SUM($P$7:P517),"")</f>
        <v/>
      </c>
      <c r="R517">
        <f>IF($A517="","",IF(ISNUMBER($A517),$A517,IFERROR(DATEVALUE($A517),NA())))</f>
        <v/>
      </c>
      <c r="S517" s="7">
        <f>IFERROR(INDEX($R$7:$R$60000,MATCH(ROW()-6,$Q$7:$Q$60000,0)),"")</f>
        <v/>
      </c>
      <c r="T517">
        <f>IFERROR(INDEX($B$7:$B$60000,MATCH(ROW()-6,$Q$7:$Q$60000,0)),"")</f>
        <v/>
      </c>
      <c r="U517">
        <f>IFERROR(INDEX($C$7:$C$60000,MATCH(ROW()-6,$Q$7:$Q$60000,0)),"")</f>
        <v/>
      </c>
      <c r="V517">
        <f>IFERROR(INDEX($D$7:$D$60000,MATCH(ROW()-6,$Q$7:$Q$60000,0)),"")</f>
        <v/>
      </c>
      <c r="W517">
        <f>IFERROR(INDEX($E$7:$E$60000,MATCH(ROW()-6,$Q$7:$Q$60000,0)),"")</f>
        <v/>
      </c>
      <c r="X517">
        <f>IFERROR(INDEX($F$7:$F$60000,MATCH(ROW()-6,$Q$7:$Q$60000,0)),"")</f>
        <v/>
      </c>
      <c r="Y517">
        <f>IFERROR(INDEX($G$7:$G$60000,MATCH(ROW()-6,$Q$7:$Q$60000,0)),"")</f>
        <v/>
      </c>
      <c r="Z517">
        <f>IFERROR(INDEX($H$7:$H$60000,MATCH(ROW()-6,$Q$7:$Q$60000,0)),"")</f>
        <v/>
      </c>
      <c r="AA517">
        <f>IFERROR(INDEX($I$7:$I$60000,MATCH(ROW()-6,$Q$7:$Q$60000,0)),"")</f>
        <v/>
      </c>
      <c r="AB517">
        <f>IFERROR(INDEX($J$7:$J$60000,MATCH(ROW()-6,$Q$7:$Q$60000,0)),"")</f>
        <v/>
      </c>
      <c r="AC517">
        <f>IFERROR(INDEX($K$7:$K$60000,MATCH(ROW()-6,$Q$7:$Q$60000,0)),"")</f>
        <v/>
      </c>
      <c r="AD517">
        <f>IFERROR(INDEX($L$7:$L$60000,MATCH(ROW()-6,$Q$7:$Q$60000,0)),"")</f>
        <v/>
      </c>
      <c r="AE517">
        <f>IFERROR(INDEX($M$7:$M$60000,MATCH(ROW()-6,$Q$7:$Q$60000,0)),"")</f>
        <v/>
      </c>
      <c r="AF517">
        <f>IFERROR(INDEX($N$7:$N$60000,MATCH(ROW()-6,$Q$7:$Q$60000,0)),"")</f>
        <v/>
      </c>
      <c r="AH517" s="9">
        <f>IF(OR($S517="",$S516=""),"",LN($T517/$T516))</f>
        <v/>
      </c>
      <c r="AI517" s="9">
        <f>IF(OR($S517="",$S516=""),"",$C$2*LN(U517/U516))</f>
        <v/>
      </c>
      <c r="AJ517" s="9">
        <f>IF(OR($S517="",$S516=""),"",$D$2*(V517-V516))</f>
        <v/>
      </c>
      <c r="AK517" s="9">
        <f>IF(OR($S517="",$S516=""),"",$E$2*(W517-W516))</f>
        <v/>
      </c>
      <c r="AL517" s="9">
        <f>IF(OR($S517="",$S516=""),"",$F$2*LN(X517/X516))</f>
        <v/>
      </c>
      <c r="AM517" s="9">
        <f>IF(OR($S517="",$S516=""),"",$G$2*(Y517-Y516))</f>
        <v/>
      </c>
      <c r="AN517" s="9">
        <f>IF(OR($S517="",$S516=""),"",$H$2*LN(Z517/Z516))</f>
        <v/>
      </c>
      <c r="AO517" s="9">
        <f>IF(OR($S517="",$S516=""),"",$I$2*(AA517-AA516))</f>
        <v/>
      </c>
      <c r="AP517" s="9">
        <f>IF(OR($S517="",$S516=""),"",$J$2*LN(AB517/AB516))</f>
        <v/>
      </c>
      <c r="AQ517" s="9">
        <f>IF(OR($S517="",$S516=""),"",$K$2*(AC517-AC516))</f>
        <v/>
      </c>
      <c r="AR517" s="9">
        <f>IF(OR($S517="",$S516=""),"",$L$2*LN(AD517/AD516))</f>
        <v/>
      </c>
      <c r="AS517" s="9">
        <f>IF(OR($S517="",$S516=""),"",$M$2*LN(AE517/AE516))</f>
        <v/>
      </c>
      <c r="AT517" s="9">
        <f>IF(OR($S517="",$S516=""),"",$N$2*LN(AF517/AF516))</f>
        <v/>
      </c>
      <c r="AV517" s="9">
        <f>IF($AH517="","",$AY$16+$AY$4*AI517+$AY$5*AJ517+$AY$6*AK517+$AY$7*AL517+$AY$8*AM517+$AY$9*AN517+$AY$10*AO517+$AY$11*AP517+$AY$12*AQ517+$AY$13*AR517+$AY$14*AS517+$AY$15*AT517)</f>
        <v/>
      </c>
      <c r="BC517" s="10">
        <f>IF((ROW()-6)&lt;=$Q$3,INDEX(LINEST(AH458:AH517,AI458:AT517,TRUE,TRUE),1,13)*$Q$4,"")</f>
        <v/>
      </c>
      <c r="BD517" s="9">
        <f>IF((ROW()-6)&lt;=$Q$3,INDEX(LINEST(AH458:AH517,AI458:AT517,TRUE,TRUE),1,12),"")</f>
        <v/>
      </c>
      <c r="BE517" s="9">
        <f>IF((ROW()-6)&lt;=$Q$3,INDEX(LINEST(AH458:AH517,AI458:AT517,TRUE,TRUE),1,11),"")</f>
        <v/>
      </c>
      <c r="BF517" s="9">
        <f>IF((ROW()-6)&lt;=$Q$3,INDEX(LINEST(AH458:AH517,AI458:AT517,TRUE,TRUE),1,10),"")</f>
        <v/>
      </c>
      <c r="BG517" s="9">
        <f>IF((ROW()-6)&lt;=$Q$3,INDEX(LINEST(AH458:AH517,AI458:AT517,TRUE,TRUE),1,9),"")</f>
        <v/>
      </c>
      <c r="BH517" s="9">
        <f>IF((ROW()-6)&lt;=$Q$3,INDEX(LINEST(AH458:AH517,AI458:AT517,TRUE,TRUE),1,8),"")</f>
        <v/>
      </c>
      <c r="BI517" s="9">
        <f>IF((ROW()-6)&lt;=$Q$3,INDEX(LINEST(AH458:AH517,AI458:AT517,TRUE,TRUE),1,7),"")</f>
        <v/>
      </c>
      <c r="BJ517" s="9">
        <f>IF((ROW()-6)&lt;=$Q$3,INDEX(LINEST(AH458:AH517,AI458:AT517,TRUE,TRUE),1,6),"")</f>
        <v/>
      </c>
      <c r="BK517" s="9">
        <f>IF((ROW()-6)&lt;=$Q$3,INDEX(LINEST(AH458:AH517,AI458:AT517,TRUE,TRUE),1,5),"")</f>
        <v/>
      </c>
      <c r="BL517" s="9">
        <f>IF((ROW()-6)&lt;=$Q$3,INDEX(LINEST(AH458:AH517,AI458:AT517,TRUE,TRUE),1,4),"")</f>
        <v/>
      </c>
      <c r="BM517" s="9">
        <f>IF((ROW()-6)&lt;=$Q$3,INDEX(LINEST(AH458:AH517,AI458:AT517,TRUE,TRUE),1,3),"")</f>
        <v/>
      </c>
      <c r="BN517" s="9">
        <f>IF((ROW()-6)&lt;=$Q$3,INDEX(LINEST(AH458:AH517,AI458:AT517,TRUE,TRUE),1,2),"")</f>
        <v/>
      </c>
      <c r="BO517" s="9">
        <f>IF((ROW()-6)&lt;=$Q$3,INDEX(LINEST(AH458:AH517,AI458:AT517,TRUE,TRUE),1,1),"")</f>
        <v/>
      </c>
      <c r="BP517" s="10">
        <f>IF((ROW()-6)&lt;=$Q$3,INDEX(LINEST(AH458:AH517,AI458:AT517,TRUE,TRUE),3,1),"")</f>
        <v/>
      </c>
      <c r="BR517" s="9">
        <f>IF(AND((ROW()-6)&lt;=$Q$3,ISNUMBER(BC516)),BC516/$Q$4+BD516*AI517+BE516*AJ517+BF516*AK517+BG516*AL517+BH516*AM517+BI516*AN517+BJ516*AO517+BK516*AP517+BL516*AQ517+BM516*AR517+BN516*AS517+BO516*AT517,"")</f>
        <v/>
      </c>
      <c r="BS517">
        <f>IF(ISNUMBER(BR517),AVERAGE(AH457:AH516),"")</f>
        <v/>
      </c>
      <c r="BT517">
        <f>IF(ISNUMBER(BR517),(AH517-BR517)^2,"")</f>
        <v/>
      </c>
      <c r="BU517">
        <f>IF(ISNUMBER(BR517),AH517^2,"")</f>
        <v/>
      </c>
      <c r="BV517">
        <f>IF(ISNUMBER(BR517),(AH517-BS517)^2,"")</f>
        <v/>
      </c>
    </row>
    <row r="518">
      <c r="O518">
        <f>IF($R518="","",CHOOSE($Q$2,YEAR(R518)*12+MONTH(R518),INT((R518-2)/7),YEAR(R518)*4+ROUNDUP(MONTH(R518)/3)))</f>
        <v/>
      </c>
      <c r="P518">
        <f>IF($R518="","",IF($R519="",1,IF(O518&lt;&gt;O519,1,0)))</f>
        <v/>
      </c>
      <c r="Q518">
        <f>IF(P518=1,SUM($P$7:P518),"")</f>
        <v/>
      </c>
      <c r="R518">
        <f>IF($A518="","",IF(ISNUMBER($A518),$A518,IFERROR(DATEVALUE($A518),NA())))</f>
        <v/>
      </c>
      <c r="S518" s="7">
        <f>IFERROR(INDEX($R$7:$R$60000,MATCH(ROW()-6,$Q$7:$Q$60000,0)),"")</f>
        <v/>
      </c>
      <c r="T518">
        <f>IFERROR(INDEX($B$7:$B$60000,MATCH(ROW()-6,$Q$7:$Q$60000,0)),"")</f>
        <v/>
      </c>
      <c r="U518">
        <f>IFERROR(INDEX($C$7:$C$60000,MATCH(ROW()-6,$Q$7:$Q$60000,0)),"")</f>
        <v/>
      </c>
      <c r="V518">
        <f>IFERROR(INDEX($D$7:$D$60000,MATCH(ROW()-6,$Q$7:$Q$60000,0)),"")</f>
        <v/>
      </c>
      <c r="W518">
        <f>IFERROR(INDEX($E$7:$E$60000,MATCH(ROW()-6,$Q$7:$Q$60000,0)),"")</f>
        <v/>
      </c>
      <c r="X518">
        <f>IFERROR(INDEX($F$7:$F$60000,MATCH(ROW()-6,$Q$7:$Q$60000,0)),"")</f>
        <v/>
      </c>
      <c r="Y518">
        <f>IFERROR(INDEX($G$7:$G$60000,MATCH(ROW()-6,$Q$7:$Q$60000,0)),"")</f>
        <v/>
      </c>
      <c r="Z518">
        <f>IFERROR(INDEX($H$7:$H$60000,MATCH(ROW()-6,$Q$7:$Q$60000,0)),"")</f>
        <v/>
      </c>
      <c r="AA518">
        <f>IFERROR(INDEX($I$7:$I$60000,MATCH(ROW()-6,$Q$7:$Q$60000,0)),"")</f>
        <v/>
      </c>
      <c r="AB518">
        <f>IFERROR(INDEX($J$7:$J$60000,MATCH(ROW()-6,$Q$7:$Q$60000,0)),"")</f>
        <v/>
      </c>
      <c r="AC518">
        <f>IFERROR(INDEX($K$7:$K$60000,MATCH(ROW()-6,$Q$7:$Q$60000,0)),"")</f>
        <v/>
      </c>
      <c r="AD518">
        <f>IFERROR(INDEX($L$7:$L$60000,MATCH(ROW()-6,$Q$7:$Q$60000,0)),"")</f>
        <v/>
      </c>
      <c r="AE518">
        <f>IFERROR(INDEX($M$7:$M$60000,MATCH(ROW()-6,$Q$7:$Q$60000,0)),"")</f>
        <v/>
      </c>
      <c r="AF518">
        <f>IFERROR(INDEX($N$7:$N$60000,MATCH(ROW()-6,$Q$7:$Q$60000,0)),"")</f>
        <v/>
      </c>
      <c r="AH518" s="9">
        <f>IF(OR($S518="",$S517=""),"",LN($T518/$T517))</f>
        <v/>
      </c>
      <c r="AI518" s="9">
        <f>IF(OR($S518="",$S517=""),"",$C$2*LN(U518/U517))</f>
        <v/>
      </c>
      <c r="AJ518" s="9">
        <f>IF(OR($S518="",$S517=""),"",$D$2*(V518-V517))</f>
        <v/>
      </c>
      <c r="AK518" s="9">
        <f>IF(OR($S518="",$S517=""),"",$E$2*(W518-W517))</f>
        <v/>
      </c>
      <c r="AL518" s="9">
        <f>IF(OR($S518="",$S517=""),"",$F$2*LN(X518/X517))</f>
        <v/>
      </c>
      <c r="AM518" s="9">
        <f>IF(OR($S518="",$S517=""),"",$G$2*(Y518-Y517))</f>
        <v/>
      </c>
      <c r="AN518" s="9">
        <f>IF(OR($S518="",$S517=""),"",$H$2*LN(Z518/Z517))</f>
        <v/>
      </c>
      <c r="AO518" s="9">
        <f>IF(OR($S518="",$S517=""),"",$I$2*(AA518-AA517))</f>
        <v/>
      </c>
      <c r="AP518" s="9">
        <f>IF(OR($S518="",$S517=""),"",$J$2*LN(AB518/AB517))</f>
        <v/>
      </c>
      <c r="AQ518" s="9">
        <f>IF(OR($S518="",$S517=""),"",$K$2*(AC518-AC517))</f>
        <v/>
      </c>
      <c r="AR518" s="9">
        <f>IF(OR($S518="",$S517=""),"",$L$2*LN(AD518/AD517))</f>
        <v/>
      </c>
      <c r="AS518" s="9">
        <f>IF(OR($S518="",$S517=""),"",$M$2*LN(AE518/AE517))</f>
        <v/>
      </c>
      <c r="AT518" s="9">
        <f>IF(OR($S518="",$S517=""),"",$N$2*LN(AF518/AF517))</f>
        <v/>
      </c>
      <c r="AV518" s="9">
        <f>IF($AH518="","",$AY$16+$AY$4*AI518+$AY$5*AJ518+$AY$6*AK518+$AY$7*AL518+$AY$8*AM518+$AY$9*AN518+$AY$10*AO518+$AY$11*AP518+$AY$12*AQ518+$AY$13*AR518+$AY$14*AS518+$AY$15*AT518)</f>
        <v/>
      </c>
      <c r="BC518" s="10">
        <f>IF((ROW()-6)&lt;=$Q$3,INDEX(LINEST(AH459:AH518,AI459:AT518,TRUE,TRUE),1,13)*$Q$4,"")</f>
        <v/>
      </c>
      <c r="BD518" s="9">
        <f>IF((ROW()-6)&lt;=$Q$3,INDEX(LINEST(AH459:AH518,AI459:AT518,TRUE,TRUE),1,12),"")</f>
        <v/>
      </c>
      <c r="BE518" s="9">
        <f>IF((ROW()-6)&lt;=$Q$3,INDEX(LINEST(AH459:AH518,AI459:AT518,TRUE,TRUE),1,11),"")</f>
        <v/>
      </c>
      <c r="BF518" s="9">
        <f>IF((ROW()-6)&lt;=$Q$3,INDEX(LINEST(AH459:AH518,AI459:AT518,TRUE,TRUE),1,10),"")</f>
        <v/>
      </c>
      <c r="BG518" s="9">
        <f>IF((ROW()-6)&lt;=$Q$3,INDEX(LINEST(AH459:AH518,AI459:AT518,TRUE,TRUE),1,9),"")</f>
        <v/>
      </c>
      <c r="BH518" s="9">
        <f>IF((ROW()-6)&lt;=$Q$3,INDEX(LINEST(AH459:AH518,AI459:AT518,TRUE,TRUE),1,8),"")</f>
        <v/>
      </c>
      <c r="BI518" s="9">
        <f>IF((ROW()-6)&lt;=$Q$3,INDEX(LINEST(AH459:AH518,AI459:AT518,TRUE,TRUE),1,7),"")</f>
        <v/>
      </c>
      <c r="BJ518" s="9">
        <f>IF((ROW()-6)&lt;=$Q$3,INDEX(LINEST(AH459:AH518,AI459:AT518,TRUE,TRUE),1,6),"")</f>
        <v/>
      </c>
      <c r="BK518" s="9">
        <f>IF((ROW()-6)&lt;=$Q$3,INDEX(LINEST(AH459:AH518,AI459:AT518,TRUE,TRUE),1,5),"")</f>
        <v/>
      </c>
      <c r="BL518" s="9">
        <f>IF((ROW()-6)&lt;=$Q$3,INDEX(LINEST(AH459:AH518,AI459:AT518,TRUE,TRUE),1,4),"")</f>
        <v/>
      </c>
      <c r="BM518" s="9">
        <f>IF((ROW()-6)&lt;=$Q$3,INDEX(LINEST(AH459:AH518,AI459:AT518,TRUE,TRUE),1,3),"")</f>
        <v/>
      </c>
      <c r="BN518" s="9">
        <f>IF((ROW()-6)&lt;=$Q$3,INDEX(LINEST(AH459:AH518,AI459:AT518,TRUE,TRUE),1,2),"")</f>
        <v/>
      </c>
      <c r="BO518" s="9">
        <f>IF((ROW()-6)&lt;=$Q$3,INDEX(LINEST(AH459:AH518,AI459:AT518,TRUE,TRUE),1,1),"")</f>
        <v/>
      </c>
      <c r="BP518" s="10">
        <f>IF((ROW()-6)&lt;=$Q$3,INDEX(LINEST(AH459:AH518,AI459:AT518,TRUE,TRUE),3,1),"")</f>
        <v/>
      </c>
      <c r="BR518" s="9">
        <f>IF(AND((ROW()-6)&lt;=$Q$3,ISNUMBER(BC517)),BC517/$Q$4+BD517*AI518+BE517*AJ518+BF517*AK518+BG517*AL518+BH517*AM518+BI517*AN518+BJ517*AO518+BK517*AP518+BL517*AQ518+BM517*AR518+BN517*AS518+BO517*AT518,"")</f>
        <v/>
      </c>
      <c r="BS518">
        <f>IF(ISNUMBER(BR518),AVERAGE(AH458:AH517),"")</f>
        <v/>
      </c>
      <c r="BT518">
        <f>IF(ISNUMBER(BR518),(AH518-BR518)^2,"")</f>
        <v/>
      </c>
      <c r="BU518">
        <f>IF(ISNUMBER(BR518),AH518^2,"")</f>
        <v/>
      </c>
      <c r="BV518">
        <f>IF(ISNUMBER(BR518),(AH518-BS518)^2,"")</f>
        <v/>
      </c>
    </row>
    <row r="519">
      <c r="O519">
        <f>IF($R519="","",CHOOSE($Q$2,YEAR(R519)*12+MONTH(R519),INT((R519-2)/7),YEAR(R519)*4+ROUNDUP(MONTH(R519)/3)))</f>
        <v/>
      </c>
      <c r="P519">
        <f>IF($R519="","",IF($R520="",1,IF(O519&lt;&gt;O520,1,0)))</f>
        <v/>
      </c>
      <c r="Q519">
        <f>IF(P519=1,SUM($P$7:P519),"")</f>
        <v/>
      </c>
      <c r="R519">
        <f>IF($A519="","",IF(ISNUMBER($A519),$A519,IFERROR(DATEVALUE($A519),NA())))</f>
        <v/>
      </c>
      <c r="S519" s="7">
        <f>IFERROR(INDEX($R$7:$R$60000,MATCH(ROW()-6,$Q$7:$Q$60000,0)),"")</f>
        <v/>
      </c>
      <c r="T519">
        <f>IFERROR(INDEX($B$7:$B$60000,MATCH(ROW()-6,$Q$7:$Q$60000,0)),"")</f>
        <v/>
      </c>
      <c r="U519">
        <f>IFERROR(INDEX($C$7:$C$60000,MATCH(ROW()-6,$Q$7:$Q$60000,0)),"")</f>
        <v/>
      </c>
      <c r="V519">
        <f>IFERROR(INDEX($D$7:$D$60000,MATCH(ROW()-6,$Q$7:$Q$60000,0)),"")</f>
        <v/>
      </c>
      <c r="W519">
        <f>IFERROR(INDEX($E$7:$E$60000,MATCH(ROW()-6,$Q$7:$Q$60000,0)),"")</f>
        <v/>
      </c>
      <c r="X519">
        <f>IFERROR(INDEX($F$7:$F$60000,MATCH(ROW()-6,$Q$7:$Q$60000,0)),"")</f>
        <v/>
      </c>
      <c r="Y519">
        <f>IFERROR(INDEX($G$7:$G$60000,MATCH(ROW()-6,$Q$7:$Q$60000,0)),"")</f>
        <v/>
      </c>
      <c r="Z519">
        <f>IFERROR(INDEX($H$7:$H$60000,MATCH(ROW()-6,$Q$7:$Q$60000,0)),"")</f>
        <v/>
      </c>
      <c r="AA519">
        <f>IFERROR(INDEX($I$7:$I$60000,MATCH(ROW()-6,$Q$7:$Q$60000,0)),"")</f>
        <v/>
      </c>
      <c r="AB519">
        <f>IFERROR(INDEX($J$7:$J$60000,MATCH(ROW()-6,$Q$7:$Q$60000,0)),"")</f>
        <v/>
      </c>
      <c r="AC519">
        <f>IFERROR(INDEX($K$7:$K$60000,MATCH(ROW()-6,$Q$7:$Q$60000,0)),"")</f>
        <v/>
      </c>
      <c r="AD519">
        <f>IFERROR(INDEX($L$7:$L$60000,MATCH(ROW()-6,$Q$7:$Q$60000,0)),"")</f>
        <v/>
      </c>
      <c r="AE519">
        <f>IFERROR(INDEX($M$7:$M$60000,MATCH(ROW()-6,$Q$7:$Q$60000,0)),"")</f>
        <v/>
      </c>
      <c r="AF519">
        <f>IFERROR(INDEX($N$7:$N$60000,MATCH(ROW()-6,$Q$7:$Q$60000,0)),"")</f>
        <v/>
      </c>
      <c r="AH519" s="9">
        <f>IF(OR($S519="",$S518=""),"",LN($T519/$T518))</f>
        <v/>
      </c>
      <c r="AI519" s="9">
        <f>IF(OR($S519="",$S518=""),"",$C$2*LN(U519/U518))</f>
        <v/>
      </c>
      <c r="AJ519" s="9">
        <f>IF(OR($S519="",$S518=""),"",$D$2*(V519-V518))</f>
        <v/>
      </c>
      <c r="AK519" s="9">
        <f>IF(OR($S519="",$S518=""),"",$E$2*(W519-W518))</f>
        <v/>
      </c>
      <c r="AL519" s="9">
        <f>IF(OR($S519="",$S518=""),"",$F$2*LN(X519/X518))</f>
        <v/>
      </c>
      <c r="AM519" s="9">
        <f>IF(OR($S519="",$S518=""),"",$G$2*(Y519-Y518))</f>
        <v/>
      </c>
      <c r="AN519" s="9">
        <f>IF(OR($S519="",$S518=""),"",$H$2*LN(Z519/Z518))</f>
        <v/>
      </c>
      <c r="AO519" s="9">
        <f>IF(OR($S519="",$S518=""),"",$I$2*(AA519-AA518))</f>
        <v/>
      </c>
      <c r="AP519" s="9">
        <f>IF(OR($S519="",$S518=""),"",$J$2*LN(AB519/AB518))</f>
        <v/>
      </c>
      <c r="AQ519" s="9">
        <f>IF(OR($S519="",$S518=""),"",$K$2*(AC519-AC518))</f>
        <v/>
      </c>
      <c r="AR519" s="9">
        <f>IF(OR($S519="",$S518=""),"",$L$2*LN(AD519/AD518))</f>
        <v/>
      </c>
      <c r="AS519" s="9">
        <f>IF(OR($S519="",$S518=""),"",$M$2*LN(AE519/AE518))</f>
        <v/>
      </c>
      <c r="AT519" s="9">
        <f>IF(OR($S519="",$S518=""),"",$N$2*LN(AF519/AF518))</f>
        <v/>
      </c>
      <c r="AV519" s="9">
        <f>IF($AH519="","",$AY$16+$AY$4*AI519+$AY$5*AJ519+$AY$6*AK519+$AY$7*AL519+$AY$8*AM519+$AY$9*AN519+$AY$10*AO519+$AY$11*AP519+$AY$12*AQ519+$AY$13*AR519+$AY$14*AS519+$AY$15*AT519)</f>
        <v/>
      </c>
      <c r="BC519" s="10">
        <f>IF((ROW()-6)&lt;=$Q$3,INDEX(LINEST(AH460:AH519,AI460:AT519,TRUE,TRUE),1,13)*$Q$4,"")</f>
        <v/>
      </c>
      <c r="BD519" s="9">
        <f>IF((ROW()-6)&lt;=$Q$3,INDEX(LINEST(AH460:AH519,AI460:AT519,TRUE,TRUE),1,12),"")</f>
        <v/>
      </c>
      <c r="BE519" s="9">
        <f>IF((ROW()-6)&lt;=$Q$3,INDEX(LINEST(AH460:AH519,AI460:AT519,TRUE,TRUE),1,11),"")</f>
        <v/>
      </c>
      <c r="BF519" s="9">
        <f>IF((ROW()-6)&lt;=$Q$3,INDEX(LINEST(AH460:AH519,AI460:AT519,TRUE,TRUE),1,10),"")</f>
        <v/>
      </c>
      <c r="BG519" s="9">
        <f>IF((ROW()-6)&lt;=$Q$3,INDEX(LINEST(AH460:AH519,AI460:AT519,TRUE,TRUE),1,9),"")</f>
        <v/>
      </c>
      <c r="BH519" s="9">
        <f>IF((ROW()-6)&lt;=$Q$3,INDEX(LINEST(AH460:AH519,AI460:AT519,TRUE,TRUE),1,8),"")</f>
        <v/>
      </c>
      <c r="BI519" s="9">
        <f>IF((ROW()-6)&lt;=$Q$3,INDEX(LINEST(AH460:AH519,AI460:AT519,TRUE,TRUE),1,7),"")</f>
        <v/>
      </c>
      <c r="BJ519" s="9">
        <f>IF((ROW()-6)&lt;=$Q$3,INDEX(LINEST(AH460:AH519,AI460:AT519,TRUE,TRUE),1,6),"")</f>
        <v/>
      </c>
      <c r="BK519" s="9">
        <f>IF((ROW()-6)&lt;=$Q$3,INDEX(LINEST(AH460:AH519,AI460:AT519,TRUE,TRUE),1,5),"")</f>
        <v/>
      </c>
      <c r="BL519" s="9">
        <f>IF((ROW()-6)&lt;=$Q$3,INDEX(LINEST(AH460:AH519,AI460:AT519,TRUE,TRUE),1,4),"")</f>
        <v/>
      </c>
      <c r="BM519" s="9">
        <f>IF((ROW()-6)&lt;=$Q$3,INDEX(LINEST(AH460:AH519,AI460:AT519,TRUE,TRUE),1,3),"")</f>
        <v/>
      </c>
      <c r="BN519" s="9">
        <f>IF((ROW()-6)&lt;=$Q$3,INDEX(LINEST(AH460:AH519,AI460:AT519,TRUE,TRUE),1,2),"")</f>
        <v/>
      </c>
      <c r="BO519" s="9">
        <f>IF((ROW()-6)&lt;=$Q$3,INDEX(LINEST(AH460:AH519,AI460:AT519,TRUE,TRUE),1,1),"")</f>
        <v/>
      </c>
      <c r="BP519" s="10">
        <f>IF((ROW()-6)&lt;=$Q$3,INDEX(LINEST(AH460:AH519,AI460:AT519,TRUE,TRUE),3,1),"")</f>
        <v/>
      </c>
      <c r="BR519" s="9">
        <f>IF(AND((ROW()-6)&lt;=$Q$3,ISNUMBER(BC518)),BC518/$Q$4+BD518*AI519+BE518*AJ519+BF518*AK519+BG518*AL519+BH518*AM519+BI518*AN519+BJ518*AO519+BK518*AP519+BL518*AQ519+BM518*AR519+BN518*AS519+BO518*AT519,"")</f>
        <v/>
      </c>
      <c r="BS519">
        <f>IF(ISNUMBER(BR519),AVERAGE(AH459:AH518),"")</f>
        <v/>
      </c>
      <c r="BT519">
        <f>IF(ISNUMBER(BR519),(AH519-BR519)^2,"")</f>
        <v/>
      </c>
      <c r="BU519">
        <f>IF(ISNUMBER(BR519),AH519^2,"")</f>
        <v/>
      </c>
      <c r="BV519">
        <f>IF(ISNUMBER(BR519),(AH519-BS519)^2,"")</f>
        <v/>
      </c>
    </row>
    <row r="520">
      <c r="O520">
        <f>IF($R520="","",CHOOSE($Q$2,YEAR(R520)*12+MONTH(R520),INT((R520-2)/7),YEAR(R520)*4+ROUNDUP(MONTH(R520)/3)))</f>
        <v/>
      </c>
      <c r="P520">
        <f>IF($R520="","",IF($R521="",1,IF(O520&lt;&gt;O521,1,0)))</f>
        <v/>
      </c>
      <c r="Q520">
        <f>IF(P520=1,SUM($P$7:P520),"")</f>
        <v/>
      </c>
      <c r="R520">
        <f>IF($A520="","",IF(ISNUMBER($A520),$A520,IFERROR(DATEVALUE($A520),NA())))</f>
        <v/>
      </c>
      <c r="S520" s="7">
        <f>IFERROR(INDEX($R$7:$R$60000,MATCH(ROW()-6,$Q$7:$Q$60000,0)),"")</f>
        <v/>
      </c>
      <c r="T520">
        <f>IFERROR(INDEX($B$7:$B$60000,MATCH(ROW()-6,$Q$7:$Q$60000,0)),"")</f>
        <v/>
      </c>
      <c r="U520">
        <f>IFERROR(INDEX($C$7:$C$60000,MATCH(ROW()-6,$Q$7:$Q$60000,0)),"")</f>
        <v/>
      </c>
      <c r="V520">
        <f>IFERROR(INDEX($D$7:$D$60000,MATCH(ROW()-6,$Q$7:$Q$60000,0)),"")</f>
        <v/>
      </c>
      <c r="W520">
        <f>IFERROR(INDEX($E$7:$E$60000,MATCH(ROW()-6,$Q$7:$Q$60000,0)),"")</f>
        <v/>
      </c>
      <c r="X520">
        <f>IFERROR(INDEX($F$7:$F$60000,MATCH(ROW()-6,$Q$7:$Q$60000,0)),"")</f>
        <v/>
      </c>
      <c r="Y520">
        <f>IFERROR(INDEX($G$7:$G$60000,MATCH(ROW()-6,$Q$7:$Q$60000,0)),"")</f>
        <v/>
      </c>
      <c r="Z520">
        <f>IFERROR(INDEX($H$7:$H$60000,MATCH(ROW()-6,$Q$7:$Q$60000,0)),"")</f>
        <v/>
      </c>
      <c r="AA520">
        <f>IFERROR(INDEX($I$7:$I$60000,MATCH(ROW()-6,$Q$7:$Q$60000,0)),"")</f>
        <v/>
      </c>
      <c r="AB520">
        <f>IFERROR(INDEX($J$7:$J$60000,MATCH(ROW()-6,$Q$7:$Q$60000,0)),"")</f>
        <v/>
      </c>
      <c r="AC520">
        <f>IFERROR(INDEX($K$7:$K$60000,MATCH(ROW()-6,$Q$7:$Q$60000,0)),"")</f>
        <v/>
      </c>
      <c r="AD520">
        <f>IFERROR(INDEX($L$7:$L$60000,MATCH(ROW()-6,$Q$7:$Q$60000,0)),"")</f>
        <v/>
      </c>
      <c r="AE520">
        <f>IFERROR(INDEX($M$7:$M$60000,MATCH(ROW()-6,$Q$7:$Q$60000,0)),"")</f>
        <v/>
      </c>
      <c r="AF520">
        <f>IFERROR(INDEX($N$7:$N$60000,MATCH(ROW()-6,$Q$7:$Q$60000,0)),"")</f>
        <v/>
      </c>
      <c r="AH520" s="9">
        <f>IF(OR($S520="",$S519=""),"",LN($T520/$T519))</f>
        <v/>
      </c>
      <c r="AI520" s="9">
        <f>IF(OR($S520="",$S519=""),"",$C$2*LN(U520/U519))</f>
        <v/>
      </c>
      <c r="AJ520" s="9">
        <f>IF(OR($S520="",$S519=""),"",$D$2*(V520-V519))</f>
        <v/>
      </c>
      <c r="AK520" s="9">
        <f>IF(OR($S520="",$S519=""),"",$E$2*(W520-W519))</f>
        <v/>
      </c>
      <c r="AL520" s="9">
        <f>IF(OR($S520="",$S519=""),"",$F$2*LN(X520/X519))</f>
        <v/>
      </c>
      <c r="AM520" s="9">
        <f>IF(OR($S520="",$S519=""),"",$G$2*(Y520-Y519))</f>
        <v/>
      </c>
      <c r="AN520" s="9">
        <f>IF(OR($S520="",$S519=""),"",$H$2*LN(Z520/Z519))</f>
        <v/>
      </c>
      <c r="AO520" s="9">
        <f>IF(OR($S520="",$S519=""),"",$I$2*(AA520-AA519))</f>
        <v/>
      </c>
      <c r="AP520" s="9">
        <f>IF(OR($S520="",$S519=""),"",$J$2*LN(AB520/AB519))</f>
        <v/>
      </c>
      <c r="AQ520" s="9">
        <f>IF(OR($S520="",$S519=""),"",$K$2*(AC520-AC519))</f>
        <v/>
      </c>
      <c r="AR520" s="9">
        <f>IF(OR($S520="",$S519=""),"",$L$2*LN(AD520/AD519))</f>
        <v/>
      </c>
      <c r="AS520" s="9">
        <f>IF(OR($S520="",$S519=""),"",$M$2*LN(AE520/AE519))</f>
        <v/>
      </c>
      <c r="AT520" s="9">
        <f>IF(OR($S520="",$S519=""),"",$N$2*LN(AF520/AF519))</f>
        <v/>
      </c>
      <c r="AV520" s="9">
        <f>IF($AH520="","",$AY$16+$AY$4*AI520+$AY$5*AJ520+$AY$6*AK520+$AY$7*AL520+$AY$8*AM520+$AY$9*AN520+$AY$10*AO520+$AY$11*AP520+$AY$12*AQ520+$AY$13*AR520+$AY$14*AS520+$AY$15*AT520)</f>
        <v/>
      </c>
      <c r="BC520" s="10">
        <f>IF((ROW()-6)&lt;=$Q$3,INDEX(LINEST(AH461:AH520,AI461:AT520,TRUE,TRUE),1,13)*$Q$4,"")</f>
        <v/>
      </c>
      <c r="BD520" s="9">
        <f>IF((ROW()-6)&lt;=$Q$3,INDEX(LINEST(AH461:AH520,AI461:AT520,TRUE,TRUE),1,12),"")</f>
        <v/>
      </c>
      <c r="BE520" s="9">
        <f>IF((ROW()-6)&lt;=$Q$3,INDEX(LINEST(AH461:AH520,AI461:AT520,TRUE,TRUE),1,11),"")</f>
        <v/>
      </c>
      <c r="BF520" s="9">
        <f>IF((ROW()-6)&lt;=$Q$3,INDEX(LINEST(AH461:AH520,AI461:AT520,TRUE,TRUE),1,10),"")</f>
        <v/>
      </c>
      <c r="BG520" s="9">
        <f>IF((ROW()-6)&lt;=$Q$3,INDEX(LINEST(AH461:AH520,AI461:AT520,TRUE,TRUE),1,9),"")</f>
        <v/>
      </c>
      <c r="BH520" s="9">
        <f>IF((ROW()-6)&lt;=$Q$3,INDEX(LINEST(AH461:AH520,AI461:AT520,TRUE,TRUE),1,8),"")</f>
        <v/>
      </c>
      <c r="BI520" s="9">
        <f>IF((ROW()-6)&lt;=$Q$3,INDEX(LINEST(AH461:AH520,AI461:AT520,TRUE,TRUE),1,7),"")</f>
        <v/>
      </c>
      <c r="BJ520" s="9">
        <f>IF((ROW()-6)&lt;=$Q$3,INDEX(LINEST(AH461:AH520,AI461:AT520,TRUE,TRUE),1,6),"")</f>
        <v/>
      </c>
      <c r="BK520" s="9">
        <f>IF((ROW()-6)&lt;=$Q$3,INDEX(LINEST(AH461:AH520,AI461:AT520,TRUE,TRUE),1,5),"")</f>
        <v/>
      </c>
      <c r="BL520" s="9">
        <f>IF((ROW()-6)&lt;=$Q$3,INDEX(LINEST(AH461:AH520,AI461:AT520,TRUE,TRUE),1,4),"")</f>
        <v/>
      </c>
      <c r="BM520" s="9">
        <f>IF((ROW()-6)&lt;=$Q$3,INDEX(LINEST(AH461:AH520,AI461:AT520,TRUE,TRUE),1,3),"")</f>
        <v/>
      </c>
      <c r="BN520" s="9">
        <f>IF((ROW()-6)&lt;=$Q$3,INDEX(LINEST(AH461:AH520,AI461:AT520,TRUE,TRUE),1,2),"")</f>
        <v/>
      </c>
      <c r="BO520" s="9">
        <f>IF((ROW()-6)&lt;=$Q$3,INDEX(LINEST(AH461:AH520,AI461:AT520,TRUE,TRUE),1,1),"")</f>
        <v/>
      </c>
      <c r="BP520" s="10">
        <f>IF((ROW()-6)&lt;=$Q$3,INDEX(LINEST(AH461:AH520,AI461:AT520,TRUE,TRUE),3,1),"")</f>
        <v/>
      </c>
      <c r="BR520" s="9">
        <f>IF(AND((ROW()-6)&lt;=$Q$3,ISNUMBER(BC519)),BC519/$Q$4+BD519*AI520+BE519*AJ520+BF519*AK520+BG519*AL520+BH519*AM520+BI519*AN520+BJ519*AO520+BK519*AP520+BL519*AQ520+BM519*AR520+BN519*AS520+BO519*AT520,"")</f>
        <v/>
      </c>
      <c r="BS520">
        <f>IF(ISNUMBER(BR520),AVERAGE(AH460:AH519),"")</f>
        <v/>
      </c>
      <c r="BT520">
        <f>IF(ISNUMBER(BR520),(AH520-BR520)^2,"")</f>
        <v/>
      </c>
      <c r="BU520">
        <f>IF(ISNUMBER(BR520),AH520^2,"")</f>
        <v/>
      </c>
      <c r="BV520">
        <f>IF(ISNUMBER(BR520),(AH520-BS520)^2,"")</f>
        <v/>
      </c>
    </row>
    <row r="521">
      <c r="O521">
        <f>IF($R521="","",CHOOSE($Q$2,YEAR(R521)*12+MONTH(R521),INT((R521-2)/7),YEAR(R521)*4+ROUNDUP(MONTH(R521)/3)))</f>
        <v/>
      </c>
      <c r="P521">
        <f>IF($R521="","",IF($R522="",1,IF(O521&lt;&gt;O522,1,0)))</f>
        <v/>
      </c>
      <c r="Q521">
        <f>IF(P521=1,SUM($P$7:P521),"")</f>
        <v/>
      </c>
      <c r="R521">
        <f>IF($A521="","",IF(ISNUMBER($A521),$A521,IFERROR(DATEVALUE($A521),NA())))</f>
        <v/>
      </c>
      <c r="S521" s="7">
        <f>IFERROR(INDEX($R$7:$R$60000,MATCH(ROW()-6,$Q$7:$Q$60000,0)),"")</f>
        <v/>
      </c>
      <c r="T521">
        <f>IFERROR(INDEX($B$7:$B$60000,MATCH(ROW()-6,$Q$7:$Q$60000,0)),"")</f>
        <v/>
      </c>
      <c r="U521">
        <f>IFERROR(INDEX($C$7:$C$60000,MATCH(ROW()-6,$Q$7:$Q$60000,0)),"")</f>
        <v/>
      </c>
      <c r="V521">
        <f>IFERROR(INDEX($D$7:$D$60000,MATCH(ROW()-6,$Q$7:$Q$60000,0)),"")</f>
        <v/>
      </c>
      <c r="W521">
        <f>IFERROR(INDEX($E$7:$E$60000,MATCH(ROW()-6,$Q$7:$Q$60000,0)),"")</f>
        <v/>
      </c>
      <c r="X521">
        <f>IFERROR(INDEX($F$7:$F$60000,MATCH(ROW()-6,$Q$7:$Q$60000,0)),"")</f>
        <v/>
      </c>
      <c r="Y521">
        <f>IFERROR(INDEX($G$7:$G$60000,MATCH(ROW()-6,$Q$7:$Q$60000,0)),"")</f>
        <v/>
      </c>
      <c r="Z521">
        <f>IFERROR(INDEX($H$7:$H$60000,MATCH(ROW()-6,$Q$7:$Q$60000,0)),"")</f>
        <v/>
      </c>
      <c r="AA521">
        <f>IFERROR(INDEX($I$7:$I$60000,MATCH(ROW()-6,$Q$7:$Q$60000,0)),"")</f>
        <v/>
      </c>
      <c r="AB521">
        <f>IFERROR(INDEX($J$7:$J$60000,MATCH(ROW()-6,$Q$7:$Q$60000,0)),"")</f>
        <v/>
      </c>
      <c r="AC521">
        <f>IFERROR(INDEX($K$7:$K$60000,MATCH(ROW()-6,$Q$7:$Q$60000,0)),"")</f>
        <v/>
      </c>
      <c r="AD521">
        <f>IFERROR(INDEX($L$7:$L$60000,MATCH(ROW()-6,$Q$7:$Q$60000,0)),"")</f>
        <v/>
      </c>
      <c r="AE521">
        <f>IFERROR(INDEX($M$7:$M$60000,MATCH(ROW()-6,$Q$7:$Q$60000,0)),"")</f>
        <v/>
      </c>
      <c r="AF521">
        <f>IFERROR(INDEX($N$7:$N$60000,MATCH(ROW()-6,$Q$7:$Q$60000,0)),"")</f>
        <v/>
      </c>
      <c r="AH521" s="9">
        <f>IF(OR($S521="",$S520=""),"",LN($T521/$T520))</f>
        <v/>
      </c>
      <c r="AI521" s="9">
        <f>IF(OR($S521="",$S520=""),"",$C$2*LN(U521/U520))</f>
        <v/>
      </c>
      <c r="AJ521" s="9">
        <f>IF(OR($S521="",$S520=""),"",$D$2*(V521-V520))</f>
        <v/>
      </c>
      <c r="AK521" s="9">
        <f>IF(OR($S521="",$S520=""),"",$E$2*(W521-W520))</f>
        <v/>
      </c>
      <c r="AL521" s="9">
        <f>IF(OR($S521="",$S520=""),"",$F$2*LN(X521/X520))</f>
        <v/>
      </c>
      <c r="AM521" s="9">
        <f>IF(OR($S521="",$S520=""),"",$G$2*(Y521-Y520))</f>
        <v/>
      </c>
      <c r="AN521" s="9">
        <f>IF(OR($S521="",$S520=""),"",$H$2*LN(Z521/Z520))</f>
        <v/>
      </c>
      <c r="AO521" s="9">
        <f>IF(OR($S521="",$S520=""),"",$I$2*(AA521-AA520))</f>
        <v/>
      </c>
      <c r="AP521" s="9">
        <f>IF(OR($S521="",$S520=""),"",$J$2*LN(AB521/AB520))</f>
        <v/>
      </c>
      <c r="AQ521" s="9">
        <f>IF(OR($S521="",$S520=""),"",$K$2*(AC521-AC520))</f>
        <v/>
      </c>
      <c r="AR521" s="9">
        <f>IF(OR($S521="",$S520=""),"",$L$2*LN(AD521/AD520))</f>
        <v/>
      </c>
      <c r="AS521" s="9">
        <f>IF(OR($S521="",$S520=""),"",$M$2*LN(AE521/AE520))</f>
        <v/>
      </c>
      <c r="AT521" s="9">
        <f>IF(OR($S521="",$S520=""),"",$N$2*LN(AF521/AF520))</f>
        <v/>
      </c>
      <c r="AV521" s="9">
        <f>IF($AH521="","",$AY$16+$AY$4*AI521+$AY$5*AJ521+$AY$6*AK521+$AY$7*AL521+$AY$8*AM521+$AY$9*AN521+$AY$10*AO521+$AY$11*AP521+$AY$12*AQ521+$AY$13*AR521+$AY$14*AS521+$AY$15*AT521)</f>
        <v/>
      </c>
      <c r="BC521" s="10">
        <f>IF((ROW()-6)&lt;=$Q$3,INDEX(LINEST(AH462:AH521,AI462:AT521,TRUE,TRUE),1,13)*$Q$4,"")</f>
        <v/>
      </c>
      <c r="BD521" s="9">
        <f>IF((ROW()-6)&lt;=$Q$3,INDEX(LINEST(AH462:AH521,AI462:AT521,TRUE,TRUE),1,12),"")</f>
        <v/>
      </c>
      <c r="BE521" s="9">
        <f>IF((ROW()-6)&lt;=$Q$3,INDEX(LINEST(AH462:AH521,AI462:AT521,TRUE,TRUE),1,11),"")</f>
        <v/>
      </c>
      <c r="BF521" s="9">
        <f>IF((ROW()-6)&lt;=$Q$3,INDEX(LINEST(AH462:AH521,AI462:AT521,TRUE,TRUE),1,10),"")</f>
        <v/>
      </c>
      <c r="BG521" s="9">
        <f>IF((ROW()-6)&lt;=$Q$3,INDEX(LINEST(AH462:AH521,AI462:AT521,TRUE,TRUE),1,9),"")</f>
        <v/>
      </c>
      <c r="BH521" s="9">
        <f>IF((ROW()-6)&lt;=$Q$3,INDEX(LINEST(AH462:AH521,AI462:AT521,TRUE,TRUE),1,8),"")</f>
        <v/>
      </c>
      <c r="BI521" s="9">
        <f>IF((ROW()-6)&lt;=$Q$3,INDEX(LINEST(AH462:AH521,AI462:AT521,TRUE,TRUE),1,7),"")</f>
        <v/>
      </c>
      <c r="BJ521" s="9">
        <f>IF((ROW()-6)&lt;=$Q$3,INDEX(LINEST(AH462:AH521,AI462:AT521,TRUE,TRUE),1,6),"")</f>
        <v/>
      </c>
      <c r="BK521" s="9">
        <f>IF((ROW()-6)&lt;=$Q$3,INDEX(LINEST(AH462:AH521,AI462:AT521,TRUE,TRUE),1,5),"")</f>
        <v/>
      </c>
      <c r="BL521" s="9">
        <f>IF((ROW()-6)&lt;=$Q$3,INDEX(LINEST(AH462:AH521,AI462:AT521,TRUE,TRUE),1,4),"")</f>
        <v/>
      </c>
      <c r="BM521" s="9">
        <f>IF((ROW()-6)&lt;=$Q$3,INDEX(LINEST(AH462:AH521,AI462:AT521,TRUE,TRUE),1,3),"")</f>
        <v/>
      </c>
      <c r="BN521" s="9">
        <f>IF((ROW()-6)&lt;=$Q$3,INDEX(LINEST(AH462:AH521,AI462:AT521,TRUE,TRUE),1,2),"")</f>
        <v/>
      </c>
      <c r="BO521" s="9">
        <f>IF((ROW()-6)&lt;=$Q$3,INDEX(LINEST(AH462:AH521,AI462:AT521,TRUE,TRUE),1,1),"")</f>
        <v/>
      </c>
      <c r="BP521" s="10">
        <f>IF((ROW()-6)&lt;=$Q$3,INDEX(LINEST(AH462:AH521,AI462:AT521,TRUE,TRUE),3,1),"")</f>
        <v/>
      </c>
      <c r="BR521" s="9">
        <f>IF(AND((ROW()-6)&lt;=$Q$3,ISNUMBER(BC520)),BC520/$Q$4+BD520*AI521+BE520*AJ521+BF520*AK521+BG520*AL521+BH520*AM521+BI520*AN521+BJ520*AO521+BK520*AP521+BL520*AQ521+BM520*AR521+BN520*AS521+BO520*AT521,"")</f>
        <v/>
      </c>
      <c r="BS521">
        <f>IF(ISNUMBER(BR521),AVERAGE(AH461:AH520),"")</f>
        <v/>
      </c>
      <c r="BT521">
        <f>IF(ISNUMBER(BR521),(AH521-BR521)^2,"")</f>
        <v/>
      </c>
      <c r="BU521">
        <f>IF(ISNUMBER(BR521),AH521^2,"")</f>
        <v/>
      </c>
      <c r="BV521">
        <f>IF(ISNUMBER(BR521),(AH521-BS521)^2,"")</f>
        <v/>
      </c>
    </row>
    <row r="522">
      <c r="O522">
        <f>IF($R522="","",CHOOSE($Q$2,YEAR(R522)*12+MONTH(R522),INT((R522-2)/7),YEAR(R522)*4+ROUNDUP(MONTH(R522)/3)))</f>
        <v/>
      </c>
      <c r="P522">
        <f>IF($R522="","",IF($R523="",1,IF(O522&lt;&gt;O523,1,0)))</f>
        <v/>
      </c>
      <c r="Q522">
        <f>IF(P522=1,SUM($P$7:P522),"")</f>
        <v/>
      </c>
      <c r="R522">
        <f>IF($A522="","",IF(ISNUMBER($A522),$A522,IFERROR(DATEVALUE($A522),NA())))</f>
        <v/>
      </c>
      <c r="S522" s="7">
        <f>IFERROR(INDEX($R$7:$R$60000,MATCH(ROW()-6,$Q$7:$Q$60000,0)),"")</f>
        <v/>
      </c>
      <c r="T522">
        <f>IFERROR(INDEX($B$7:$B$60000,MATCH(ROW()-6,$Q$7:$Q$60000,0)),"")</f>
        <v/>
      </c>
      <c r="U522">
        <f>IFERROR(INDEX($C$7:$C$60000,MATCH(ROW()-6,$Q$7:$Q$60000,0)),"")</f>
        <v/>
      </c>
      <c r="V522">
        <f>IFERROR(INDEX($D$7:$D$60000,MATCH(ROW()-6,$Q$7:$Q$60000,0)),"")</f>
        <v/>
      </c>
      <c r="W522">
        <f>IFERROR(INDEX($E$7:$E$60000,MATCH(ROW()-6,$Q$7:$Q$60000,0)),"")</f>
        <v/>
      </c>
      <c r="X522">
        <f>IFERROR(INDEX($F$7:$F$60000,MATCH(ROW()-6,$Q$7:$Q$60000,0)),"")</f>
        <v/>
      </c>
      <c r="Y522">
        <f>IFERROR(INDEX($G$7:$G$60000,MATCH(ROW()-6,$Q$7:$Q$60000,0)),"")</f>
        <v/>
      </c>
      <c r="Z522">
        <f>IFERROR(INDEX($H$7:$H$60000,MATCH(ROW()-6,$Q$7:$Q$60000,0)),"")</f>
        <v/>
      </c>
      <c r="AA522">
        <f>IFERROR(INDEX($I$7:$I$60000,MATCH(ROW()-6,$Q$7:$Q$60000,0)),"")</f>
        <v/>
      </c>
      <c r="AB522">
        <f>IFERROR(INDEX($J$7:$J$60000,MATCH(ROW()-6,$Q$7:$Q$60000,0)),"")</f>
        <v/>
      </c>
      <c r="AC522">
        <f>IFERROR(INDEX($K$7:$K$60000,MATCH(ROW()-6,$Q$7:$Q$60000,0)),"")</f>
        <v/>
      </c>
      <c r="AD522">
        <f>IFERROR(INDEX($L$7:$L$60000,MATCH(ROW()-6,$Q$7:$Q$60000,0)),"")</f>
        <v/>
      </c>
      <c r="AE522">
        <f>IFERROR(INDEX($M$7:$M$60000,MATCH(ROW()-6,$Q$7:$Q$60000,0)),"")</f>
        <v/>
      </c>
      <c r="AF522">
        <f>IFERROR(INDEX($N$7:$N$60000,MATCH(ROW()-6,$Q$7:$Q$60000,0)),"")</f>
        <v/>
      </c>
      <c r="AH522" s="9">
        <f>IF(OR($S522="",$S521=""),"",LN($T522/$T521))</f>
        <v/>
      </c>
      <c r="AI522" s="9">
        <f>IF(OR($S522="",$S521=""),"",$C$2*LN(U522/U521))</f>
        <v/>
      </c>
      <c r="AJ522" s="9">
        <f>IF(OR($S522="",$S521=""),"",$D$2*(V522-V521))</f>
        <v/>
      </c>
      <c r="AK522" s="9">
        <f>IF(OR($S522="",$S521=""),"",$E$2*(W522-W521))</f>
        <v/>
      </c>
      <c r="AL522" s="9">
        <f>IF(OR($S522="",$S521=""),"",$F$2*LN(X522/X521))</f>
        <v/>
      </c>
      <c r="AM522" s="9">
        <f>IF(OR($S522="",$S521=""),"",$G$2*(Y522-Y521))</f>
        <v/>
      </c>
      <c r="AN522" s="9">
        <f>IF(OR($S522="",$S521=""),"",$H$2*LN(Z522/Z521))</f>
        <v/>
      </c>
      <c r="AO522" s="9">
        <f>IF(OR($S522="",$S521=""),"",$I$2*(AA522-AA521))</f>
        <v/>
      </c>
      <c r="AP522" s="9">
        <f>IF(OR($S522="",$S521=""),"",$J$2*LN(AB522/AB521))</f>
        <v/>
      </c>
      <c r="AQ522" s="9">
        <f>IF(OR($S522="",$S521=""),"",$K$2*(AC522-AC521))</f>
        <v/>
      </c>
      <c r="AR522" s="9">
        <f>IF(OR($S522="",$S521=""),"",$L$2*LN(AD522/AD521))</f>
        <v/>
      </c>
      <c r="AS522" s="9">
        <f>IF(OR($S522="",$S521=""),"",$M$2*LN(AE522/AE521))</f>
        <v/>
      </c>
      <c r="AT522" s="9">
        <f>IF(OR($S522="",$S521=""),"",$N$2*LN(AF522/AF521))</f>
        <v/>
      </c>
      <c r="AV522" s="9">
        <f>IF($AH522="","",$AY$16+$AY$4*AI522+$AY$5*AJ522+$AY$6*AK522+$AY$7*AL522+$AY$8*AM522+$AY$9*AN522+$AY$10*AO522+$AY$11*AP522+$AY$12*AQ522+$AY$13*AR522+$AY$14*AS522+$AY$15*AT522)</f>
        <v/>
      </c>
      <c r="BC522" s="10">
        <f>IF((ROW()-6)&lt;=$Q$3,INDEX(LINEST(AH463:AH522,AI463:AT522,TRUE,TRUE),1,13)*$Q$4,"")</f>
        <v/>
      </c>
      <c r="BD522" s="9">
        <f>IF((ROW()-6)&lt;=$Q$3,INDEX(LINEST(AH463:AH522,AI463:AT522,TRUE,TRUE),1,12),"")</f>
        <v/>
      </c>
      <c r="BE522" s="9">
        <f>IF((ROW()-6)&lt;=$Q$3,INDEX(LINEST(AH463:AH522,AI463:AT522,TRUE,TRUE),1,11),"")</f>
        <v/>
      </c>
      <c r="BF522" s="9">
        <f>IF((ROW()-6)&lt;=$Q$3,INDEX(LINEST(AH463:AH522,AI463:AT522,TRUE,TRUE),1,10),"")</f>
        <v/>
      </c>
      <c r="BG522" s="9">
        <f>IF((ROW()-6)&lt;=$Q$3,INDEX(LINEST(AH463:AH522,AI463:AT522,TRUE,TRUE),1,9),"")</f>
        <v/>
      </c>
      <c r="BH522" s="9">
        <f>IF((ROW()-6)&lt;=$Q$3,INDEX(LINEST(AH463:AH522,AI463:AT522,TRUE,TRUE),1,8),"")</f>
        <v/>
      </c>
      <c r="BI522" s="9">
        <f>IF((ROW()-6)&lt;=$Q$3,INDEX(LINEST(AH463:AH522,AI463:AT522,TRUE,TRUE),1,7),"")</f>
        <v/>
      </c>
      <c r="BJ522" s="9">
        <f>IF((ROW()-6)&lt;=$Q$3,INDEX(LINEST(AH463:AH522,AI463:AT522,TRUE,TRUE),1,6),"")</f>
        <v/>
      </c>
      <c r="BK522" s="9">
        <f>IF((ROW()-6)&lt;=$Q$3,INDEX(LINEST(AH463:AH522,AI463:AT522,TRUE,TRUE),1,5),"")</f>
        <v/>
      </c>
      <c r="BL522" s="9">
        <f>IF((ROW()-6)&lt;=$Q$3,INDEX(LINEST(AH463:AH522,AI463:AT522,TRUE,TRUE),1,4),"")</f>
        <v/>
      </c>
      <c r="BM522" s="9">
        <f>IF((ROW()-6)&lt;=$Q$3,INDEX(LINEST(AH463:AH522,AI463:AT522,TRUE,TRUE),1,3),"")</f>
        <v/>
      </c>
      <c r="BN522" s="9">
        <f>IF((ROW()-6)&lt;=$Q$3,INDEX(LINEST(AH463:AH522,AI463:AT522,TRUE,TRUE),1,2),"")</f>
        <v/>
      </c>
      <c r="BO522" s="9">
        <f>IF((ROW()-6)&lt;=$Q$3,INDEX(LINEST(AH463:AH522,AI463:AT522,TRUE,TRUE),1,1),"")</f>
        <v/>
      </c>
      <c r="BP522" s="10">
        <f>IF((ROW()-6)&lt;=$Q$3,INDEX(LINEST(AH463:AH522,AI463:AT522,TRUE,TRUE),3,1),"")</f>
        <v/>
      </c>
      <c r="BR522" s="9">
        <f>IF(AND((ROW()-6)&lt;=$Q$3,ISNUMBER(BC521)),BC521/$Q$4+BD521*AI522+BE521*AJ522+BF521*AK522+BG521*AL522+BH521*AM522+BI521*AN522+BJ521*AO522+BK521*AP522+BL521*AQ522+BM521*AR522+BN521*AS522+BO521*AT522,"")</f>
        <v/>
      </c>
      <c r="BS522">
        <f>IF(ISNUMBER(BR522),AVERAGE(AH462:AH521),"")</f>
        <v/>
      </c>
      <c r="BT522">
        <f>IF(ISNUMBER(BR522),(AH522-BR522)^2,"")</f>
        <v/>
      </c>
      <c r="BU522">
        <f>IF(ISNUMBER(BR522),AH522^2,"")</f>
        <v/>
      </c>
      <c r="BV522">
        <f>IF(ISNUMBER(BR522),(AH522-BS522)^2,"")</f>
        <v/>
      </c>
    </row>
    <row r="523">
      <c r="O523">
        <f>IF($R523="","",CHOOSE($Q$2,YEAR(R523)*12+MONTH(R523),INT((R523-2)/7),YEAR(R523)*4+ROUNDUP(MONTH(R523)/3)))</f>
        <v/>
      </c>
      <c r="P523">
        <f>IF($R523="","",IF($R524="",1,IF(O523&lt;&gt;O524,1,0)))</f>
        <v/>
      </c>
      <c r="Q523">
        <f>IF(P523=1,SUM($P$7:P523),"")</f>
        <v/>
      </c>
      <c r="R523">
        <f>IF($A523="","",IF(ISNUMBER($A523),$A523,IFERROR(DATEVALUE($A523),NA())))</f>
        <v/>
      </c>
      <c r="S523" s="7">
        <f>IFERROR(INDEX($R$7:$R$60000,MATCH(ROW()-6,$Q$7:$Q$60000,0)),"")</f>
        <v/>
      </c>
      <c r="T523">
        <f>IFERROR(INDEX($B$7:$B$60000,MATCH(ROW()-6,$Q$7:$Q$60000,0)),"")</f>
        <v/>
      </c>
      <c r="U523">
        <f>IFERROR(INDEX($C$7:$C$60000,MATCH(ROW()-6,$Q$7:$Q$60000,0)),"")</f>
        <v/>
      </c>
      <c r="V523">
        <f>IFERROR(INDEX($D$7:$D$60000,MATCH(ROW()-6,$Q$7:$Q$60000,0)),"")</f>
        <v/>
      </c>
      <c r="W523">
        <f>IFERROR(INDEX($E$7:$E$60000,MATCH(ROW()-6,$Q$7:$Q$60000,0)),"")</f>
        <v/>
      </c>
      <c r="X523">
        <f>IFERROR(INDEX($F$7:$F$60000,MATCH(ROW()-6,$Q$7:$Q$60000,0)),"")</f>
        <v/>
      </c>
      <c r="Y523">
        <f>IFERROR(INDEX($G$7:$G$60000,MATCH(ROW()-6,$Q$7:$Q$60000,0)),"")</f>
        <v/>
      </c>
      <c r="Z523">
        <f>IFERROR(INDEX($H$7:$H$60000,MATCH(ROW()-6,$Q$7:$Q$60000,0)),"")</f>
        <v/>
      </c>
      <c r="AA523">
        <f>IFERROR(INDEX($I$7:$I$60000,MATCH(ROW()-6,$Q$7:$Q$60000,0)),"")</f>
        <v/>
      </c>
      <c r="AB523">
        <f>IFERROR(INDEX($J$7:$J$60000,MATCH(ROW()-6,$Q$7:$Q$60000,0)),"")</f>
        <v/>
      </c>
      <c r="AC523">
        <f>IFERROR(INDEX($K$7:$K$60000,MATCH(ROW()-6,$Q$7:$Q$60000,0)),"")</f>
        <v/>
      </c>
      <c r="AD523">
        <f>IFERROR(INDEX($L$7:$L$60000,MATCH(ROW()-6,$Q$7:$Q$60000,0)),"")</f>
        <v/>
      </c>
      <c r="AE523">
        <f>IFERROR(INDEX($M$7:$M$60000,MATCH(ROW()-6,$Q$7:$Q$60000,0)),"")</f>
        <v/>
      </c>
      <c r="AF523">
        <f>IFERROR(INDEX($N$7:$N$60000,MATCH(ROW()-6,$Q$7:$Q$60000,0)),"")</f>
        <v/>
      </c>
      <c r="AH523" s="9">
        <f>IF(OR($S523="",$S522=""),"",LN($T523/$T522))</f>
        <v/>
      </c>
      <c r="AI523" s="9">
        <f>IF(OR($S523="",$S522=""),"",$C$2*LN(U523/U522))</f>
        <v/>
      </c>
      <c r="AJ523" s="9">
        <f>IF(OR($S523="",$S522=""),"",$D$2*(V523-V522))</f>
        <v/>
      </c>
      <c r="AK523" s="9">
        <f>IF(OR($S523="",$S522=""),"",$E$2*(W523-W522))</f>
        <v/>
      </c>
      <c r="AL523" s="9">
        <f>IF(OR($S523="",$S522=""),"",$F$2*LN(X523/X522))</f>
        <v/>
      </c>
      <c r="AM523" s="9">
        <f>IF(OR($S523="",$S522=""),"",$G$2*(Y523-Y522))</f>
        <v/>
      </c>
      <c r="AN523" s="9">
        <f>IF(OR($S523="",$S522=""),"",$H$2*LN(Z523/Z522))</f>
        <v/>
      </c>
      <c r="AO523" s="9">
        <f>IF(OR($S523="",$S522=""),"",$I$2*(AA523-AA522))</f>
        <v/>
      </c>
      <c r="AP523" s="9">
        <f>IF(OR($S523="",$S522=""),"",$J$2*LN(AB523/AB522))</f>
        <v/>
      </c>
      <c r="AQ523" s="9">
        <f>IF(OR($S523="",$S522=""),"",$K$2*(AC523-AC522))</f>
        <v/>
      </c>
      <c r="AR523" s="9">
        <f>IF(OR($S523="",$S522=""),"",$L$2*LN(AD523/AD522))</f>
        <v/>
      </c>
      <c r="AS523" s="9">
        <f>IF(OR($S523="",$S522=""),"",$M$2*LN(AE523/AE522))</f>
        <v/>
      </c>
      <c r="AT523" s="9">
        <f>IF(OR($S523="",$S522=""),"",$N$2*LN(AF523/AF522))</f>
        <v/>
      </c>
      <c r="AV523" s="9">
        <f>IF($AH523="","",$AY$16+$AY$4*AI523+$AY$5*AJ523+$AY$6*AK523+$AY$7*AL523+$AY$8*AM523+$AY$9*AN523+$AY$10*AO523+$AY$11*AP523+$AY$12*AQ523+$AY$13*AR523+$AY$14*AS523+$AY$15*AT523)</f>
        <v/>
      </c>
      <c r="BC523" s="10">
        <f>IF((ROW()-6)&lt;=$Q$3,INDEX(LINEST(AH464:AH523,AI464:AT523,TRUE,TRUE),1,13)*$Q$4,"")</f>
        <v/>
      </c>
      <c r="BD523" s="9">
        <f>IF((ROW()-6)&lt;=$Q$3,INDEX(LINEST(AH464:AH523,AI464:AT523,TRUE,TRUE),1,12),"")</f>
        <v/>
      </c>
      <c r="BE523" s="9">
        <f>IF((ROW()-6)&lt;=$Q$3,INDEX(LINEST(AH464:AH523,AI464:AT523,TRUE,TRUE),1,11),"")</f>
        <v/>
      </c>
      <c r="BF523" s="9">
        <f>IF((ROW()-6)&lt;=$Q$3,INDEX(LINEST(AH464:AH523,AI464:AT523,TRUE,TRUE),1,10),"")</f>
        <v/>
      </c>
      <c r="BG523" s="9">
        <f>IF((ROW()-6)&lt;=$Q$3,INDEX(LINEST(AH464:AH523,AI464:AT523,TRUE,TRUE),1,9),"")</f>
        <v/>
      </c>
      <c r="BH523" s="9">
        <f>IF((ROW()-6)&lt;=$Q$3,INDEX(LINEST(AH464:AH523,AI464:AT523,TRUE,TRUE),1,8),"")</f>
        <v/>
      </c>
      <c r="BI523" s="9">
        <f>IF((ROW()-6)&lt;=$Q$3,INDEX(LINEST(AH464:AH523,AI464:AT523,TRUE,TRUE),1,7),"")</f>
        <v/>
      </c>
      <c r="BJ523" s="9">
        <f>IF((ROW()-6)&lt;=$Q$3,INDEX(LINEST(AH464:AH523,AI464:AT523,TRUE,TRUE),1,6),"")</f>
        <v/>
      </c>
      <c r="BK523" s="9">
        <f>IF((ROW()-6)&lt;=$Q$3,INDEX(LINEST(AH464:AH523,AI464:AT523,TRUE,TRUE),1,5),"")</f>
        <v/>
      </c>
      <c r="BL523" s="9">
        <f>IF((ROW()-6)&lt;=$Q$3,INDEX(LINEST(AH464:AH523,AI464:AT523,TRUE,TRUE),1,4),"")</f>
        <v/>
      </c>
      <c r="BM523" s="9">
        <f>IF((ROW()-6)&lt;=$Q$3,INDEX(LINEST(AH464:AH523,AI464:AT523,TRUE,TRUE),1,3),"")</f>
        <v/>
      </c>
      <c r="BN523" s="9">
        <f>IF((ROW()-6)&lt;=$Q$3,INDEX(LINEST(AH464:AH523,AI464:AT523,TRUE,TRUE),1,2),"")</f>
        <v/>
      </c>
      <c r="BO523" s="9">
        <f>IF((ROW()-6)&lt;=$Q$3,INDEX(LINEST(AH464:AH523,AI464:AT523,TRUE,TRUE),1,1),"")</f>
        <v/>
      </c>
      <c r="BP523" s="10">
        <f>IF((ROW()-6)&lt;=$Q$3,INDEX(LINEST(AH464:AH523,AI464:AT523,TRUE,TRUE),3,1),"")</f>
        <v/>
      </c>
      <c r="BR523" s="9">
        <f>IF(AND((ROW()-6)&lt;=$Q$3,ISNUMBER(BC522)),BC522/$Q$4+BD522*AI523+BE522*AJ523+BF522*AK523+BG522*AL523+BH522*AM523+BI522*AN523+BJ522*AO523+BK522*AP523+BL522*AQ523+BM522*AR523+BN522*AS523+BO522*AT523,"")</f>
        <v/>
      </c>
      <c r="BS523">
        <f>IF(ISNUMBER(BR523),AVERAGE(AH463:AH522),"")</f>
        <v/>
      </c>
      <c r="BT523">
        <f>IF(ISNUMBER(BR523),(AH523-BR523)^2,"")</f>
        <v/>
      </c>
      <c r="BU523">
        <f>IF(ISNUMBER(BR523),AH523^2,"")</f>
        <v/>
      </c>
      <c r="BV523">
        <f>IF(ISNUMBER(BR523),(AH523-BS523)^2,"")</f>
        <v/>
      </c>
    </row>
    <row r="524">
      <c r="O524">
        <f>IF($R524="","",CHOOSE($Q$2,YEAR(R524)*12+MONTH(R524),INT((R524-2)/7),YEAR(R524)*4+ROUNDUP(MONTH(R524)/3)))</f>
        <v/>
      </c>
      <c r="P524">
        <f>IF($R524="","",IF($R525="",1,IF(O524&lt;&gt;O525,1,0)))</f>
        <v/>
      </c>
      <c r="Q524">
        <f>IF(P524=1,SUM($P$7:P524),"")</f>
        <v/>
      </c>
      <c r="R524">
        <f>IF($A524="","",IF(ISNUMBER($A524),$A524,IFERROR(DATEVALUE($A524),NA())))</f>
        <v/>
      </c>
      <c r="S524" s="7">
        <f>IFERROR(INDEX($R$7:$R$60000,MATCH(ROW()-6,$Q$7:$Q$60000,0)),"")</f>
        <v/>
      </c>
      <c r="T524">
        <f>IFERROR(INDEX($B$7:$B$60000,MATCH(ROW()-6,$Q$7:$Q$60000,0)),"")</f>
        <v/>
      </c>
      <c r="U524">
        <f>IFERROR(INDEX($C$7:$C$60000,MATCH(ROW()-6,$Q$7:$Q$60000,0)),"")</f>
        <v/>
      </c>
      <c r="V524">
        <f>IFERROR(INDEX($D$7:$D$60000,MATCH(ROW()-6,$Q$7:$Q$60000,0)),"")</f>
        <v/>
      </c>
      <c r="W524">
        <f>IFERROR(INDEX($E$7:$E$60000,MATCH(ROW()-6,$Q$7:$Q$60000,0)),"")</f>
        <v/>
      </c>
      <c r="X524">
        <f>IFERROR(INDEX($F$7:$F$60000,MATCH(ROW()-6,$Q$7:$Q$60000,0)),"")</f>
        <v/>
      </c>
      <c r="Y524">
        <f>IFERROR(INDEX($G$7:$G$60000,MATCH(ROW()-6,$Q$7:$Q$60000,0)),"")</f>
        <v/>
      </c>
      <c r="Z524">
        <f>IFERROR(INDEX($H$7:$H$60000,MATCH(ROW()-6,$Q$7:$Q$60000,0)),"")</f>
        <v/>
      </c>
      <c r="AA524">
        <f>IFERROR(INDEX($I$7:$I$60000,MATCH(ROW()-6,$Q$7:$Q$60000,0)),"")</f>
        <v/>
      </c>
      <c r="AB524">
        <f>IFERROR(INDEX($J$7:$J$60000,MATCH(ROW()-6,$Q$7:$Q$60000,0)),"")</f>
        <v/>
      </c>
      <c r="AC524">
        <f>IFERROR(INDEX($K$7:$K$60000,MATCH(ROW()-6,$Q$7:$Q$60000,0)),"")</f>
        <v/>
      </c>
      <c r="AD524">
        <f>IFERROR(INDEX($L$7:$L$60000,MATCH(ROW()-6,$Q$7:$Q$60000,0)),"")</f>
        <v/>
      </c>
      <c r="AE524">
        <f>IFERROR(INDEX($M$7:$M$60000,MATCH(ROW()-6,$Q$7:$Q$60000,0)),"")</f>
        <v/>
      </c>
      <c r="AF524">
        <f>IFERROR(INDEX($N$7:$N$60000,MATCH(ROW()-6,$Q$7:$Q$60000,0)),"")</f>
        <v/>
      </c>
      <c r="AH524" s="9">
        <f>IF(OR($S524="",$S523=""),"",LN($T524/$T523))</f>
        <v/>
      </c>
      <c r="AI524" s="9">
        <f>IF(OR($S524="",$S523=""),"",$C$2*LN(U524/U523))</f>
        <v/>
      </c>
      <c r="AJ524" s="9">
        <f>IF(OR($S524="",$S523=""),"",$D$2*(V524-V523))</f>
        <v/>
      </c>
      <c r="AK524" s="9">
        <f>IF(OR($S524="",$S523=""),"",$E$2*(W524-W523))</f>
        <v/>
      </c>
      <c r="AL524" s="9">
        <f>IF(OR($S524="",$S523=""),"",$F$2*LN(X524/X523))</f>
        <v/>
      </c>
      <c r="AM524" s="9">
        <f>IF(OR($S524="",$S523=""),"",$G$2*(Y524-Y523))</f>
        <v/>
      </c>
      <c r="AN524" s="9">
        <f>IF(OR($S524="",$S523=""),"",$H$2*LN(Z524/Z523))</f>
        <v/>
      </c>
      <c r="AO524" s="9">
        <f>IF(OR($S524="",$S523=""),"",$I$2*(AA524-AA523))</f>
        <v/>
      </c>
      <c r="AP524" s="9">
        <f>IF(OR($S524="",$S523=""),"",$J$2*LN(AB524/AB523))</f>
        <v/>
      </c>
      <c r="AQ524" s="9">
        <f>IF(OR($S524="",$S523=""),"",$K$2*(AC524-AC523))</f>
        <v/>
      </c>
      <c r="AR524" s="9">
        <f>IF(OR($S524="",$S523=""),"",$L$2*LN(AD524/AD523))</f>
        <v/>
      </c>
      <c r="AS524" s="9">
        <f>IF(OR($S524="",$S523=""),"",$M$2*LN(AE524/AE523))</f>
        <v/>
      </c>
      <c r="AT524" s="9">
        <f>IF(OR($S524="",$S523=""),"",$N$2*LN(AF524/AF523))</f>
        <v/>
      </c>
      <c r="AV524" s="9">
        <f>IF($AH524="","",$AY$16+$AY$4*AI524+$AY$5*AJ524+$AY$6*AK524+$AY$7*AL524+$AY$8*AM524+$AY$9*AN524+$AY$10*AO524+$AY$11*AP524+$AY$12*AQ524+$AY$13*AR524+$AY$14*AS524+$AY$15*AT524)</f>
        <v/>
      </c>
      <c r="BC524" s="10">
        <f>IF((ROW()-6)&lt;=$Q$3,INDEX(LINEST(AH465:AH524,AI465:AT524,TRUE,TRUE),1,13)*$Q$4,"")</f>
        <v/>
      </c>
      <c r="BD524" s="9">
        <f>IF((ROW()-6)&lt;=$Q$3,INDEX(LINEST(AH465:AH524,AI465:AT524,TRUE,TRUE),1,12),"")</f>
        <v/>
      </c>
      <c r="BE524" s="9">
        <f>IF((ROW()-6)&lt;=$Q$3,INDEX(LINEST(AH465:AH524,AI465:AT524,TRUE,TRUE),1,11),"")</f>
        <v/>
      </c>
      <c r="BF524" s="9">
        <f>IF((ROW()-6)&lt;=$Q$3,INDEX(LINEST(AH465:AH524,AI465:AT524,TRUE,TRUE),1,10),"")</f>
        <v/>
      </c>
      <c r="BG524" s="9">
        <f>IF((ROW()-6)&lt;=$Q$3,INDEX(LINEST(AH465:AH524,AI465:AT524,TRUE,TRUE),1,9),"")</f>
        <v/>
      </c>
      <c r="BH524" s="9">
        <f>IF((ROW()-6)&lt;=$Q$3,INDEX(LINEST(AH465:AH524,AI465:AT524,TRUE,TRUE),1,8),"")</f>
        <v/>
      </c>
      <c r="BI524" s="9">
        <f>IF((ROW()-6)&lt;=$Q$3,INDEX(LINEST(AH465:AH524,AI465:AT524,TRUE,TRUE),1,7),"")</f>
        <v/>
      </c>
      <c r="BJ524" s="9">
        <f>IF((ROW()-6)&lt;=$Q$3,INDEX(LINEST(AH465:AH524,AI465:AT524,TRUE,TRUE),1,6),"")</f>
        <v/>
      </c>
      <c r="BK524" s="9">
        <f>IF((ROW()-6)&lt;=$Q$3,INDEX(LINEST(AH465:AH524,AI465:AT524,TRUE,TRUE),1,5),"")</f>
        <v/>
      </c>
      <c r="BL524" s="9">
        <f>IF((ROW()-6)&lt;=$Q$3,INDEX(LINEST(AH465:AH524,AI465:AT524,TRUE,TRUE),1,4),"")</f>
        <v/>
      </c>
      <c r="BM524" s="9">
        <f>IF((ROW()-6)&lt;=$Q$3,INDEX(LINEST(AH465:AH524,AI465:AT524,TRUE,TRUE),1,3),"")</f>
        <v/>
      </c>
      <c r="BN524" s="9">
        <f>IF((ROW()-6)&lt;=$Q$3,INDEX(LINEST(AH465:AH524,AI465:AT524,TRUE,TRUE),1,2),"")</f>
        <v/>
      </c>
      <c r="BO524" s="9">
        <f>IF((ROW()-6)&lt;=$Q$3,INDEX(LINEST(AH465:AH524,AI465:AT524,TRUE,TRUE),1,1),"")</f>
        <v/>
      </c>
      <c r="BP524" s="10">
        <f>IF((ROW()-6)&lt;=$Q$3,INDEX(LINEST(AH465:AH524,AI465:AT524,TRUE,TRUE),3,1),"")</f>
        <v/>
      </c>
      <c r="BR524" s="9">
        <f>IF(AND((ROW()-6)&lt;=$Q$3,ISNUMBER(BC523)),BC523/$Q$4+BD523*AI524+BE523*AJ524+BF523*AK524+BG523*AL524+BH523*AM524+BI523*AN524+BJ523*AO524+BK523*AP524+BL523*AQ524+BM523*AR524+BN523*AS524+BO523*AT524,"")</f>
        <v/>
      </c>
      <c r="BS524">
        <f>IF(ISNUMBER(BR524),AVERAGE(AH464:AH523),"")</f>
        <v/>
      </c>
      <c r="BT524">
        <f>IF(ISNUMBER(BR524),(AH524-BR524)^2,"")</f>
        <v/>
      </c>
      <c r="BU524">
        <f>IF(ISNUMBER(BR524),AH524^2,"")</f>
        <v/>
      </c>
      <c r="BV524">
        <f>IF(ISNUMBER(BR524),(AH524-BS524)^2,"")</f>
        <v/>
      </c>
    </row>
    <row r="525">
      <c r="O525">
        <f>IF($R525="","",CHOOSE($Q$2,YEAR(R525)*12+MONTH(R525),INT((R525-2)/7),YEAR(R525)*4+ROUNDUP(MONTH(R525)/3)))</f>
        <v/>
      </c>
      <c r="P525">
        <f>IF($R525="","",IF($R526="",1,IF(O525&lt;&gt;O526,1,0)))</f>
        <v/>
      </c>
      <c r="Q525">
        <f>IF(P525=1,SUM($P$7:P525),"")</f>
        <v/>
      </c>
      <c r="R525">
        <f>IF($A525="","",IF(ISNUMBER($A525),$A525,IFERROR(DATEVALUE($A525),NA())))</f>
        <v/>
      </c>
      <c r="S525" s="7">
        <f>IFERROR(INDEX($R$7:$R$60000,MATCH(ROW()-6,$Q$7:$Q$60000,0)),"")</f>
        <v/>
      </c>
      <c r="T525">
        <f>IFERROR(INDEX($B$7:$B$60000,MATCH(ROW()-6,$Q$7:$Q$60000,0)),"")</f>
        <v/>
      </c>
      <c r="U525">
        <f>IFERROR(INDEX($C$7:$C$60000,MATCH(ROW()-6,$Q$7:$Q$60000,0)),"")</f>
        <v/>
      </c>
      <c r="V525">
        <f>IFERROR(INDEX($D$7:$D$60000,MATCH(ROW()-6,$Q$7:$Q$60000,0)),"")</f>
        <v/>
      </c>
      <c r="W525">
        <f>IFERROR(INDEX($E$7:$E$60000,MATCH(ROW()-6,$Q$7:$Q$60000,0)),"")</f>
        <v/>
      </c>
      <c r="X525">
        <f>IFERROR(INDEX($F$7:$F$60000,MATCH(ROW()-6,$Q$7:$Q$60000,0)),"")</f>
        <v/>
      </c>
      <c r="Y525">
        <f>IFERROR(INDEX($G$7:$G$60000,MATCH(ROW()-6,$Q$7:$Q$60000,0)),"")</f>
        <v/>
      </c>
      <c r="Z525">
        <f>IFERROR(INDEX($H$7:$H$60000,MATCH(ROW()-6,$Q$7:$Q$60000,0)),"")</f>
        <v/>
      </c>
      <c r="AA525">
        <f>IFERROR(INDEX($I$7:$I$60000,MATCH(ROW()-6,$Q$7:$Q$60000,0)),"")</f>
        <v/>
      </c>
      <c r="AB525">
        <f>IFERROR(INDEX($J$7:$J$60000,MATCH(ROW()-6,$Q$7:$Q$60000,0)),"")</f>
        <v/>
      </c>
      <c r="AC525">
        <f>IFERROR(INDEX($K$7:$K$60000,MATCH(ROW()-6,$Q$7:$Q$60000,0)),"")</f>
        <v/>
      </c>
      <c r="AD525">
        <f>IFERROR(INDEX($L$7:$L$60000,MATCH(ROW()-6,$Q$7:$Q$60000,0)),"")</f>
        <v/>
      </c>
      <c r="AE525">
        <f>IFERROR(INDEX($M$7:$M$60000,MATCH(ROW()-6,$Q$7:$Q$60000,0)),"")</f>
        <v/>
      </c>
      <c r="AF525">
        <f>IFERROR(INDEX($N$7:$N$60000,MATCH(ROW()-6,$Q$7:$Q$60000,0)),"")</f>
        <v/>
      </c>
      <c r="AH525" s="9">
        <f>IF(OR($S525="",$S524=""),"",LN($T525/$T524))</f>
        <v/>
      </c>
      <c r="AI525" s="9">
        <f>IF(OR($S525="",$S524=""),"",$C$2*LN(U525/U524))</f>
        <v/>
      </c>
      <c r="AJ525" s="9">
        <f>IF(OR($S525="",$S524=""),"",$D$2*(V525-V524))</f>
        <v/>
      </c>
      <c r="AK525" s="9">
        <f>IF(OR($S525="",$S524=""),"",$E$2*(W525-W524))</f>
        <v/>
      </c>
      <c r="AL525" s="9">
        <f>IF(OR($S525="",$S524=""),"",$F$2*LN(X525/X524))</f>
        <v/>
      </c>
      <c r="AM525" s="9">
        <f>IF(OR($S525="",$S524=""),"",$G$2*(Y525-Y524))</f>
        <v/>
      </c>
      <c r="AN525" s="9">
        <f>IF(OR($S525="",$S524=""),"",$H$2*LN(Z525/Z524))</f>
        <v/>
      </c>
      <c r="AO525" s="9">
        <f>IF(OR($S525="",$S524=""),"",$I$2*(AA525-AA524))</f>
        <v/>
      </c>
      <c r="AP525" s="9">
        <f>IF(OR($S525="",$S524=""),"",$J$2*LN(AB525/AB524))</f>
        <v/>
      </c>
      <c r="AQ525" s="9">
        <f>IF(OR($S525="",$S524=""),"",$K$2*(AC525-AC524))</f>
        <v/>
      </c>
      <c r="AR525" s="9">
        <f>IF(OR($S525="",$S524=""),"",$L$2*LN(AD525/AD524))</f>
        <v/>
      </c>
      <c r="AS525" s="9">
        <f>IF(OR($S525="",$S524=""),"",$M$2*LN(AE525/AE524))</f>
        <v/>
      </c>
      <c r="AT525" s="9">
        <f>IF(OR($S525="",$S524=""),"",$N$2*LN(AF525/AF524))</f>
        <v/>
      </c>
      <c r="AV525" s="9">
        <f>IF($AH525="","",$AY$16+$AY$4*AI525+$AY$5*AJ525+$AY$6*AK525+$AY$7*AL525+$AY$8*AM525+$AY$9*AN525+$AY$10*AO525+$AY$11*AP525+$AY$12*AQ525+$AY$13*AR525+$AY$14*AS525+$AY$15*AT525)</f>
        <v/>
      </c>
      <c r="BC525" s="10">
        <f>IF((ROW()-6)&lt;=$Q$3,INDEX(LINEST(AH466:AH525,AI466:AT525,TRUE,TRUE),1,13)*$Q$4,"")</f>
        <v/>
      </c>
      <c r="BD525" s="9">
        <f>IF((ROW()-6)&lt;=$Q$3,INDEX(LINEST(AH466:AH525,AI466:AT525,TRUE,TRUE),1,12),"")</f>
        <v/>
      </c>
      <c r="BE525" s="9">
        <f>IF((ROW()-6)&lt;=$Q$3,INDEX(LINEST(AH466:AH525,AI466:AT525,TRUE,TRUE),1,11),"")</f>
        <v/>
      </c>
      <c r="BF525" s="9">
        <f>IF((ROW()-6)&lt;=$Q$3,INDEX(LINEST(AH466:AH525,AI466:AT525,TRUE,TRUE),1,10),"")</f>
        <v/>
      </c>
      <c r="BG525" s="9">
        <f>IF((ROW()-6)&lt;=$Q$3,INDEX(LINEST(AH466:AH525,AI466:AT525,TRUE,TRUE),1,9),"")</f>
        <v/>
      </c>
      <c r="BH525" s="9">
        <f>IF((ROW()-6)&lt;=$Q$3,INDEX(LINEST(AH466:AH525,AI466:AT525,TRUE,TRUE),1,8),"")</f>
        <v/>
      </c>
      <c r="BI525" s="9">
        <f>IF((ROW()-6)&lt;=$Q$3,INDEX(LINEST(AH466:AH525,AI466:AT525,TRUE,TRUE),1,7),"")</f>
        <v/>
      </c>
      <c r="BJ525" s="9">
        <f>IF((ROW()-6)&lt;=$Q$3,INDEX(LINEST(AH466:AH525,AI466:AT525,TRUE,TRUE),1,6),"")</f>
        <v/>
      </c>
      <c r="BK525" s="9">
        <f>IF((ROW()-6)&lt;=$Q$3,INDEX(LINEST(AH466:AH525,AI466:AT525,TRUE,TRUE),1,5),"")</f>
        <v/>
      </c>
      <c r="BL525" s="9">
        <f>IF((ROW()-6)&lt;=$Q$3,INDEX(LINEST(AH466:AH525,AI466:AT525,TRUE,TRUE),1,4),"")</f>
        <v/>
      </c>
      <c r="BM525" s="9">
        <f>IF((ROW()-6)&lt;=$Q$3,INDEX(LINEST(AH466:AH525,AI466:AT525,TRUE,TRUE),1,3),"")</f>
        <v/>
      </c>
      <c r="BN525" s="9">
        <f>IF((ROW()-6)&lt;=$Q$3,INDEX(LINEST(AH466:AH525,AI466:AT525,TRUE,TRUE),1,2),"")</f>
        <v/>
      </c>
      <c r="BO525" s="9">
        <f>IF((ROW()-6)&lt;=$Q$3,INDEX(LINEST(AH466:AH525,AI466:AT525,TRUE,TRUE),1,1),"")</f>
        <v/>
      </c>
      <c r="BP525" s="10">
        <f>IF((ROW()-6)&lt;=$Q$3,INDEX(LINEST(AH466:AH525,AI466:AT525,TRUE,TRUE),3,1),"")</f>
        <v/>
      </c>
      <c r="BR525" s="9">
        <f>IF(AND((ROW()-6)&lt;=$Q$3,ISNUMBER(BC524)),BC524/$Q$4+BD524*AI525+BE524*AJ525+BF524*AK525+BG524*AL525+BH524*AM525+BI524*AN525+BJ524*AO525+BK524*AP525+BL524*AQ525+BM524*AR525+BN524*AS525+BO524*AT525,"")</f>
        <v/>
      </c>
      <c r="BS525">
        <f>IF(ISNUMBER(BR525),AVERAGE(AH465:AH524),"")</f>
        <v/>
      </c>
      <c r="BT525">
        <f>IF(ISNUMBER(BR525),(AH525-BR525)^2,"")</f>
        <v/>
      </c>
      <c r="BU525">
        <f>IF(ISNUMBER(BR525),AH525^2,"")</f>
        <v/>
      </c>
      <c r="BV525">
        <f>IF(ISNUMBER(BR525),(AH525-BS525)^2,"")</f>
        <v/>
      </c>
    </row>
    <row r="526">
      <c r="O526">
        <f>IF($R526="","",CHOOSE($Q$2,YEAR(R526)*12+MONTH(R526),INT((R526-2)/7),YEAR(R526)*4+ROUNDUP(MONTH(R526)/3)))</f>
        <v/>
      </c>
      <c r="P526">
        <f>IF($R526="","",IF($R527="",1,IF(O526&lt;&gt;O527,1,0)))</f>
        <v/>
      </c>
      <c r="Q526">
        <f>IF(P526=1,SUM($P$7:P526),"")</f>
        <v/>
      </c>
      <c r="R526">
        <f>IF($A526="","",IF(ISNUMBER($A526),$A526,IFERROR(DATEVALUE($A526),NA())))</f>
        <v/>
      </c>
      <c r="S526" s="7">
        <f>IFERROR(INDEX($R$7:$R$60000,MATCH(ROW()-6,$Q$7:$Q$60000,0)),"")</f>
        <v/>
      </c>
      <c r="T526">
        <f>IFERROR(INDEX($B$7:$B$60000,MATCH(ROW()-6,$Q$7:$Q$60000,0)),"")</f>
        <v/>
      </c>
      <c r="U526">
        <f>IFERROR(INDEX($C$7:$C$60000,MATCH(ROW()-6,$Q$7:$Q$60000,0)),"")</f>
        <v/>
      </c>
      <c r="V526">
        <f>IFERROR(INDEX($D$7:$D$60000,MATCH(ROW()-6,$Q$7:$Q$60000,0)),"")</f>
        <v/>
      </c>
      <c r="W526">
        <f>IFERROR(INDEX($E$7:$E$60000,MATCH(ROW()-6,$Q$7:$Q$60000,0)),"")</f>
        <v/>
      </c>
      <c r="X526">
        <f>IFERROR(INDEX($F$7:$F$60000,MATCH(ROW()-6,$Q$7:$Q$60000,0)),"")</f>
        <v/>
      </c>
      <c r="Y526">
        <f>IFERROR(INDEX($G$7:$G$60000,MATCH(ROW()-6,$Q$7:$Q$60000,0)),"")</f>
        <v/>
      </c>
      <c r="Z526">
        <f>IFERROR(INDEX($H$7:$H$60000,MATCH(ROW()-6,$Q$7:$Q$60000,0)),"")</f>
        <v/>
      </c>
      <c r="AA526">
        <f>IFERROR(INDEX($I$7:$I$60000,MATCH(ROW()-6,$Q$7:$Q$60000,0)),"")</f>
        <v/>
      </c>
      <c r="AB526">
        <f>IFERROR(INDEX($J$7:$J$60000,MATCH(ROW()-6,$Q$7:$Q$60000,0)),"")</f>
        <v/>
      </c>
      <c r="AC526">
        <f>IFERROR(INDEX($K$7:$K$60000,MATCH(ROW()-6,$Q$7:$Q$60000,0)),"")</f>
        <v/>
      </c>
      <c r="AD526">
        <f>IFERROR(INDEX($L$7:$L$60000,MATCH(ROW()-6,$Q$7:$Q$60000,0)),"")</f>
        <v/>
      </c>
      <c r="AE526">
        <f>IFERROR(INDEX($M$7:$M$60000,MATCH(ROW()-6,$Q$7:$Q$60000,0)),"")</f>
        <v/>
      </c>
      <c r="AF526">
        <f>IFERROR(INDEX($N$7:$N$60000,MATCH(ROW()-6,$Q$7:$Q$60000,0)),"")</f>
        <v/>
      </c>
      <c r="AH526" s="9">
        <f>IF(OR($S526="",$S525=""),"",LN($T526/$T525))</f>
        <v/>
      </c>
      <c r="AI526" s="9">
        <f>IF(OR($S526="",$S525=""),"",$C$2*LN(U526/U525))</f>
        <v/>
      </c>
      <c r="AJ526" s="9">
        <f>IF(OR($S526="",$S525=""),"",$D$2*(V526-V525))</f>
        <v/>
      </c>
      <c r="AK526" s="9">
        <f>IF(OR($S526="",$S525=""),"",$E$2*(W526-W525))</f>
        <v/>
      </c>
      <c r="AL526" s="9">
        <f>IF(OR($S526="",$S525=""),"",$F$2*LN(X526/X525))</f>
        <v/>
      </c>
      <c r="AM526" s="9">
        <f>IF(OR($S526="",$S525=""),"",$G$2*(Y526-Y525))</f>
        <v/>
      </c>
      <c r="AN526" s="9">
        <f>IF(OR($S526="",$S525=""),"",$H$2*LN(Z526/Z525))</f>
        <v/>
      </c>
      <c r="AO526" s="9">
        <f>IF(OR($S526="",$S525=""),"",$I$2*(AA526-AA525))</f>
        <v/>
      </c>
      <c r="AP526" s="9">
        <f>IF(OR($S526="",$S525=""),"",$J$2*LN(AB526/AB525))</f>
        <v/>
      </c>
      <c r="AQ526" s="9">
        <f>IF(OR($S526="",$S525=""),"",$K$2*(AC526-AC525))</f>
        <v/>
      </c>
      <c r="AR526" s="9">
        <f>IF(OR($S526="",$S525=""),"",$L$2*LN(AD526/AD525))</f>
        <v/>
      </c>
      <c r="AS526" s="9">
        <f>IF(OR($S526="",$S525=""),"",$M$2*LN(AE526/AE525))</f>
        <v/>
      </c>
      <c r="AT526" s="9">
        <f>IF(OR($S526="",$S525=""),"",$N$2*LN(AF526/AF525))</f>
        <v/>
      </c>
      <c r="AV526" s="9">
        <f>IF($AH526="","",$AY$16+$AY$4*AI526+$AY$5*AJ526+$AY$6*AK526+$AY$7*AL526+$AY$8*AM526+$AY$9*AN526+$AY$10*AO526+$AY$11*AP526+$AY$12*AQ526+$AY$13*AR526+$AY$14*AS526+$AY$15*AT526)</f>
        <v/>
      </c>
      <c r="BC526" s="10">
        <f>IF((ROW()-6)&lt;=$Q$3,INDEX(LINEST(AH467:AH526,AI467:AT526,TRUE,TRUE),1,13)*$Q$4,"")</f>
        <v/>
      </c>
      <c r="BD526" s="9">
        <f>IF((ROW()-6)&lt;=$Q$3,INDEX(LINEST(AH467:AH526,AI467:AT526,TRUE,TRUE),1,12),"")</f>
        <v/>
      </c>
      <c r="BE526" s="9">
        <f>IF((ROW()-6)&lt;=$Q$3,INDEX(LINEST(AH467:AH526,AI467:AT526,TRUE,TRUE),1,11),"")</f>
        <v/>
      </c>
      <c r="BF526" s="9">
        <f>IF((ROW()-6)&lt;=$Q$3,INDEX(LINEST(AH467:AH526,AI467:AT526,TRUE,TRUE),1,10),"")</f>
        <v/>
      </c>
      <c r="BG526" s="9">
        <f>IF((ROW()-6)&lt;=$Q$3,INDEX(LINEST(AH467:AH526,AI467:AT526,TRUE,TRUE),1,9),"")</f>
        <v/>
      </c>
      <c r="BH526" s="9">
        <f>IF((ROW()-6)&lt;=$Q$3,INDEX(LINEST(AH467:AH526,AI467:AT526,TRUE,TRUE),1,8),"")</f>
        <v/>
      </c>
      <c r="BI526" s="9">
        <f>IF((ROW()-6)&lt;=$Q$3,INDEX(LINEST(AH467:AH526,AI467:AT526,TRUE,TRUE),1,7),"")</f>
        <v/>
      </c>
      <c r="BJ526" s="9">
        <f>IF((ROW()-6)&lt;=$Q$3,INDEX(LINEST(AH467:AH526,AI467:AT526,TRUE,TRUE),1,6),"")</f>
        <v/>
      </c>
      <c r="BK526" s="9">
        <f>IF((ROW()-6)&lt;=$Q$3,INDEX(LINEST(AH467:AH526,AI467:AT526,TRUE,TRUE),1,5),"")</f>
        <v/>
      </c>
      <c r="BL526" s="9">
        <f>IF((ROW()-6)&lt;=$Q$3,INDEX(LINEST(AH467:AH526,AI467:AT526,TRUE,TRUE),1,4),"")</f>
        <v/>
      </c>
      <c r="BM526" s="9">
        <f>IF((ROW()-6)&lt;=$Q$3,INDEX(LINEST(AH467:AH526,AI467:AT526,TRUE,TRUE),1,3),"")</f>
        <v/>
      </c>
      <c r="BN526" s="9">
        <f>IF((ROW()-6)&lt;=$Q$3,INDEX(LINEST(AH467:AH526,AI467:AT526,TRUE,TRUE),1,2),"")</f>
        <v/>
      </c>
      <c r="BO526" s="9">
        <f>IF((ROW()-6)&lt;=$Q$3,INDEX(LINEST(AH467:AH526,AI467:AT526,TRUE,TRUE),1,1),"")</f>
        <v/>
      </c>
      <c r="BP526" s="10">
        <f>IF((ROW()-6)&lt;=$Q$3,INDEX(LINEST(AH467:AH526,AI467:AT526,TRUE,TRUE),3,1),"")</f>
        <v/>
      </c>
      <c r="BR526" s="9">
        <f>IF(AND((ROW()-6)&lt;=$Q$3,ISNUMBER(BC525)),BC525/$Q$4+BD525*AI526+BE525*AJ526+BF525*AK526+BG525*AL526+BH525*AM526+BI525*AN526+BJ525*AO526+BK525*AP526+BL525*AQ526+BM525*AR526+BN525*AS526+BO525*AT526,"")</f>
        <v/>
      </c>
      <c r="BS526">
        <f>IF(ISNUMBER(BR526),AVERAGE(AH466:AH525),"")</f>
        <v/>
      </c>
      <c r="BT526">
        <f>IF(ISNUMBER(BR526),(AH526-BR526)^2,"")</f>
        <v/>
      </c>
      <c r="BU526">
        <f>IF(ISNUMBER(BR526),AH526^2,"")</f>
        <v/>
      </c>
      <c r="BV526">
        <f>IF(ISNUMBER(BR526),(AH526-BS526)^2,"")</f>
        <v/>
      </c>
    </row>
    <row r="527">
      <c r="O527">
        <f>IF($R527="","",CHOOSE($Q$2,YEAR(R527)*12+MONTH(R527),INT((R527-2)/7),YEAR(R527)*4+ROUNDUP(MONTH(R527)/3)))</f>
        <v/>
      </c>
      <c r="P527">
        <f>IF($R527="","",IF($R528="",1,IF(O527&lt;&gt;O528,1,0)))</f>
        <v/>
      </c>
      <c r="Q527">
        <f>IF(P527=1,SUM($P$7:P527),"")</f>
        <v/>
      </c>
      <c r="R527">
        <f>IF($A527="","",IF(ISNUMBER($A527),$A527,IFERROR(DATEVALUE($A527),NA())))</f>
        <v/>
      </c>
      <c r="S527" s="7">
        <f>IFERROR(INDEX($R$7:$R$60000,MATCH(ROW()-6,$Q$7:$Q$60000,0)),"")</f>
        <v/>
      </c>
      <c r="T527">
        <f>IFERROR(INDEX($B$7:$B$60000,MATCH(ROW()-6,$Q$7:$Q$60000,0)),"")</f>
        <v/>
      </c>
      <c r="U527">
        <f>IFERROR(INDEX($C$7:$C$60000,MATCH(ROW()-6,$Q$7:$Q$60000,0)),"")</f>
        <v/>
      </c>
      <c r="V527">
        <f>IFERROR(INDEX($D$7:$D$60000,MATCH(ROW()-6,$Q$7:$Q$60000,0)),"")</f>
        <v/>
      </c>
      <c r="W527">
        <f>IFERROR(INDEX($E$7:$E$60000,MATCH(ROW()-6,$Q$7:$Q$60000,0)),"")</f>
        <v/>
      </c>
      <c r="X527">
        <f>IFERROR(INDEX($F$7:$F$60000,MATCH(ROW()-6,$Q$7:$Q$60000,0)),"")</f>
        <v/>
      </c>
      <c r="Y527">
        <f>IFERROR(INDEX($G$7:$G$60000,MATCH(ROW()-6,$Q$7:$Q$60000,0)),"")</f>
        <v/>
      </c>
      <c r="Z527">
        <f>IFERROR(INDEX($H$7:$H$60000,MATCH(ROW()-6,$Q$7:$Q$60000,0)),"")</f>
        <v/>
      </c>
      <c r="AA527">
        <f>IFERROR(INDEX($I$7:$I$60000,MATCH(ROW()-6,$Q$7:$Q$60000,0)),"")</f>
        <v/>
      </c>
      <c r="AB527">
        <f>IFERROR(INDEX($J$7:$J$60000,MATCH(ROW()-6,$Q$7:$Q$60000,0)),"")</f>
        <v/>
      </c>
      <c r="AC527">
        <f>IFERROR(INDEX($K$7:$K$60000,MATCH(ROW()-6,$Q$7:$Q$60000,0)),"")</f>
        <v/>
      </c>
      <c r="AD527">
        <f>IFERROR(INDEX($L$7:$L$60000,MATCH(ROW()-6,$Q$7:$Q$60000,0)),"")</f>
        <v/>
      </c>
      <c r="AE527">
        <f>IFERROR(INDEX($M$7:$M$60000,MATCH(ROW()-6,$Q$7:$Q$60000,0)),"")</f>
        <v/>
      </c>
      <c r="AF527">
        <f>IFERROR(INDEX($N$7:$N$60000,MATCH(ROW()-6,$Q$7:$Q$60000,0)),"")</f>
        <v/>
      </c>
      <c r="AH527" s="9">
        <f>IF(OR($S527="",$S526=""),"",LN($T527/$T526))</f>
        <v/>
      </c>
      <c r="AI527" s="9">
        <f>IF(OR($S527="",$S526=""),"",$C$2*LN(U527/U526))</f>
        <v/>
      </c>
      <c r="AJ527" s="9">
        <f>IF(OR($S527="",$S526=""),"",$D$2*(V527-V526))</f>
        <v/>
      </c>
      <c r="AK527" s="9">
        <f>IF(OR($S527="",$S526=""),"",$E$2*(W527-W526))</f>
        <v/>
      </c>
      <c r="AL527" s="9">
        <f>IF(OR($S527="",$S526=""),"",$F$2*LN(X527/X526))</f>
        <v/>
      </c>
      <c r="AM527" s="9">
        <f>IF(OR($S527="",$S526=""),"",$G$2*(Y527-Y526))</f>
        <v/>
      </c>
      <c r="AN527" s="9">
        <f>IF(OR($S527="",$S526=""),"",$H$2*LN(Z527/Z526))</f>
        <v/>
      </c>
      <c r="AO527" s="9">
        <f>IF(OR($S527="",$S526=""),"",$I$2*(AA527-AA526))</f>
        <v/>
      </c>
      <c r="AP527" s="9">
        <f>IF(OR($S527="",$S526=""),"",$J$2*LN(AB527/AB526))</f>
        <v/>
      </c>
      <c r="AQ527" s="9">
        <f>IF(OR($S527="",$S526=""),"",$K$2*(AC527-AC526))</f>
        <v/>
      </c>
      <c r="AR527" s="9">
        <f>IF(OR($S527="",$S526=""),"",$L$2*LN(AD527/AD526))</f>
        <v/>
      </c>
      <c r="AS527" s="9">
        <f>IF(OR($S527="",$S526=""),"",$M$2*LN(AE527/AE526))</f>
        <v/>
      </c>
      <c r="AT527" s="9">
        <f>IF(OR($S527="",$S526=""),"",$N$2*LN(AF527/AF526))</f>
        <v/>
      </c>
      <c r="AV527" s="9">
        <f>IF($AH527="","",$AY$16+$AY$4*AI527+$AY$5*AJ527+$AY$6*AK527+$AY$7*AL527+$AY$8*AM527+$AY$9*AN527+$AY$10*AO527+$AY$11*AP527+$AY$12*AQ527+$AY$13*AR527+$AY$14*AS527+$AY$15*AT527)</f>
        <v/>
      </c>
      <c r="BC527" s="10">
        <f>IF((ROW()-6)&lt;=$Q$3,INDEX(LINEST(AH468:AH527,AI468:AT527,TRUE,TRUE),1,13)*$Q$4,"")</f>
        <v/>
      </c>
      <c r="BD527" s="9">
        <f>IF((ROW()-6)&lt;=$Q$3,INDEX(LINEST(AH468:AH527,AI468:AT527,TRUE,TRUE),1,12),"")</f>
        <v/>
      </c>
      <c r="BE527" s="9">
        <f>IF((ROW()-6)&lt;=$Q$3,INDEX(LINEST(AH468:AH527,AI468:AT527,TRUE,TRUE),1,11),"")</f>
        <v/>
      </c>
      <c r="BF527" s="9">
        <f>IF((ROW()-6)&lt;=$Q$3,INDEX(LINEST(AH468:AH527,AI468:AT527,TRUE,TRUE),1,10),"")</f>
        <v/>
      </c>
      <c r="BG527" s="9">
        <f>IF((ROW()-6)&lt;=$Q$3,INDEX(LINEST(AH468:AH527,AI468:AT527,TRUE,TRUE),1,9),"")</f>
        <v/>
      </c>
      <c r="BH527" s="9">
        <f>IF((ROW()-6)&lt;=$Q$3,INDEX(LINEST(AH468:AH527,AI468:AT527,TRUE,TRUE),1,8),"")</f>
        <v/>
      </c>
      <c r="BI527" s="9">
        <f>IF((ROW()-6)&lt;=$Q$3,INDEX(LINEST(AH468:AH527,AI468:AT527,TRUE,TRUE),1,7),"")</f>
        <v/>
      </c>
      <c r="BJ527" s="9">
        <f>IF((ROW()-6)&lt;=$Q$3,INDEX(LINEST(AH468:AH527,AI468:AT527,TRUE,TRUE),1,6),"")</f>
        <v/>
      </c>
      <c r="BK527" s="9">
        <f>IF((ROW()-6)&lt;=$Q$3,INDEX(LINEST(AH468:AH527,AI468:AT527,TRUE,TRUE),1,5),"")</f>
        <v/>
      </c>
      <c r="BL527" s="9">
        <f>IF((ROW()-6)&lt;=$Q$3,INDEX(LINEST(AH468:AH527,AI468:AT527,TRUE,TRUE),1,4),"")</f>
        <v/>
      </c>
      <c r="BM527" s="9">
        <f>IF((ROW()-6)&lt;=$Q$3,INDEX(LINEST(AH468:AH527,AI468:AT527,TRUE,TRUE),1,3),"")</f>
        <v/>
      </c>
      <c r="BN527" s="9">
        <f>IF((ROW()-6)&lt;=$Q$3,INDEX(LINEST(AH468:AH527,AI468:AT527,TRUE,TRUE),1,2),"")</f>
        <v/>
      </c>
      <c r="BO527" s="9">
        <f>IF((ROW()-6)&lt;=$Q$3,INDEX(LINEST(AH468:AH527,AI468:AT527,TRUE,TRUE),1,1),"")</f>
        <v/>
      </c>
      <c r="BP527" s="10">
        <f>IF((ROW()-6)&lt;=$Q$3,INDEX(LINEST(AH468:AH527,AI468:AT527,TRUE,TRUE),3,1),"")</f>
        <v/>
      </c>
      <c r="BR527" s="9">
        <f>IF(AND((ROW()-6)&lt;=$Q$3,ISNUMBER(BC526)),BC526/$Q$4+BD526*AI527+BE526*AJ527+BF526*AK527+BG526*AL527+BH526*AM527+BI526*AN527+BJ526*AO527+BK526*AP527+BL526*AQ527+BM526*AR527+BN526*AS527+BO526*AT527,"")</f>
        <v/>
      </c>
      <c r="BS527">
        <f>IF(ISNUMBER(BR527),AVERAGE(AH467:AH526),"")</f>
        <v/>
      </c>
      <c r="BT527">
        <f>IF(ISNUMBER(BR527),(AH527-BR527)^2,"")</f>
        <v/>
      </c>
      <c r="BU527">
        <f>IF(ISNUMBER(BR527),AH527^2,"")</f>
        <v/>
      </c>
      <c r="BV527">
        <f>IF(ISNUMBER(BR527),(AH527-BS527)^2,"")</f>
        <v/>
      </c>
    </row>
    <row r="528">
      <c r="O528">
        <f>IF($R528="","",CHOOSE($Q$2,YEAR(R528)*12+MONTH(R528),INT((R528-2)/7),YEAR(R528)*4+ROUNDUP(MONTH(R528)/3)))</f>
        <v/>
      </c>
      <c r="P528">
        <f>IF($R528="","",IF($R529="",1,IF(O528&lt;&gt;O529,1,0)))</f>
        <v/>
      </c>
      <c r="Q528">
        <f>IF(P528=1,SUM($P$7:P528),"")</f>
        <v/>
      </c>
      <c r="R528">
        <f>IF($A528="","",IF(ISNUMBER($A528),$A528,IFERROR(DATEVALUE($A528),NA())))</f>
        <v/>
      </c>
      <c r="S528" s="7">
        <f>IFERROR(INDEX($R$7:$R$60000,MATCH(ROW()-6,$Q$7:$Q$60000,0)),"")</f>
        <v/>
      </c>
      <c r="T528">
        <f>IFERROR(INDEX($B$7:$B$60000,MATCH(ROW()-6,$Q$7:$Q$60000,0)),"")</f>
        <v/>
      </c>
      <c r="U528">
        <f>IFERROR(INDEX($C$7:$C$60000,MATCH(ROW()-6,$Q$7:$Q$60000,0)),"")</f>
        <v/>
      </c>
      <c r="V528">
        <f>IFERROR(INDEX($D$7:$D$60000,MATCH(ROW()-6,$Q$7:$Q$60000,0)),"")</f>
        <v/>
      </c>
      <c r="W528">
        <f>IFERROR(INDEX($E$7:$E$60000,MATCH(ROW()-6,$Q$7:$Q$60000,0)),"")</f>
        <v/>
      </c>
      <c r="X528">
        <f>IFERROR(INDEX($F$7:$F$60000,MATCH(ROW()-6,$Q$7:$Q$60000,0)),"")</f>
        <v/>
      </c>
      <c r="Y528">
        <f>IFERROR(INDEX($G$7:$G$60000,MATCH(ROW()-6,$Q$7:$Q$60000,0)),"")</f>
        <v/>
      </c>
      <c r="Z528">
        <f>IFERROR(INDEX($H$7:$H$60000,MATCH(ROW()-6,$Q$7:$Q$60000,0)),"")</f>
        <v/>
      </c>
      <c r="AA528">
        <f>IFERROR(INDEX($I$7:$I$60000,MATCH(ROW()-6,$Q$7:$Q$60000,0)),"")</f>
        <v/>
      </c>
      <c r="AB528">
        <f>IFERROR(INDEX($J$7:$J$60000,MATCH(ROW()-6,$Q$7:$Q$60000,0)),"")</f>
        <v/>
      </c>
      <c r="AC528">
        <f>IFERROR(INDEX($K$7:$K$60000,MATCH(ROW()-6,$Q$7:$Q$60000,0)),"")</f>
        <v/>
      </c>
      <c r="AD528">
        <f>IFERROR(INDEX($L$7:$L$60000,MATCH(ROW()-6,$Q$7:$Q$60000,0)),"")</f>
        <v/>
      </c>
      <c r="AE528">
        <f>IFERROR(INDEX($M$7:$M$60000,MATCH(ROW()-6,$Q$7:$Q$60000,0)),"")</f>
        <v/>
      </c>
      <c r="AF528">
        <f>IFERROR(INDEX($N$7:$N$60000,MATCH(ROW()-6,$Q$7:$Q$60000,0)),"")</f>
        <v/>
      </c>
      <c r="AH528" s="9">
        <f>IF(OR($S528="",$S527=""),"",LN($T528/$T527))</f>
        <v/>
      </c>
      <c r="AI528" s="9">
        <f>IF(OR($S528="",$S527=""),"",$C$2*LN(U528/U527))</f>
        <v/>
      </c>
      <c r="AJ528" s="9">
        <f>IF(OR($S528="",$S527=""),"",$D$2*(V528-V527))</f>
        <v/>
      </c>
      <c r="AK528" s="9">
        <f>IF(OR($S528="",$S527=""),"",$E$2*(W528-W527))</f>
        <v/>
      </c>
      <c r="AL528" s="9">
        <f>IF(OR($S528="",$S527=""),"",$F$2*LN(X528/X527))</f>
        <v/>
      </c>
      <c r="AM528" s="9">
        <f>IF(OR($S528="",$S527=""),"",$G$2*(Y528-Y527))</f>
        <v/>
      </c>
      <c r="AN528" s="9">
        <f>IF(OR($S528="",$S527=""),"",$H$2*LN(Z528/Z527))</f>
        <v/>
      </c>
      <c r="AO528" s="9">
        <f>IF(OR($S528="",$S527=""),"",$I$2*(AA528-AA527))</f>
        <v/>
      </c>
      <c r="AP528" s="9">
        <f>IF(OR($S528="",$S527=""),"",$J$2*LN(AB528/AB527))</f>
        <v/>
      </c>
      <c r="AQ528" s="9">
        <f>IF(OR($S528="",$S527=""),"",$K$2*(AC528-AC527))</f>
        <v/>
      </c>
      <c r="AR528" s="9">
        <f>IF(OR($S528="",$S527=""),"",$L$2*LN(AD528/AD527))</f>
        <v/>
      </c>
      <c r="AS528" s="9">
        <f>IF(OR($S528="",$S527=""),"",$M$2*LN(AE528/AE527))</f>
        <v/>
      </c>
      <c r="AT528" s="9">
        <f>IF(OR($S528="",$S527=""),"",$N$2*LN(AF528/AF527))</f>
        <v/>
      </c>
      <c r="AV528" s="9">
        <f>IF($AH528="","",$AY$16+$AY$4*AI528+$AY$5*AJ528+$AY$6*AK528+$AY$7*AL528+$AY$8*AM528+$AY$9*AN528+$AY$10*AO528+$AY$11*AP528+$AY$12*AQ528+$AY$13*AR528+$AY$14*AS528+$AY$15*AT528)</f>
        <v/>
      </c>
      <c r="BC528" s="10">
        <f>IF((ROW()-6)&lt;=$Q$3,INDEX(LINEST(AH469:AH528,AI469:AT528,TRUE,TRUE),1,13)*$Q$4,"")</f>
        <v/>
      </c>
      <c r="BD528" s="9">
        <f>IF((ROW()-6)&lt;=$Q$3,INDEX(LINEST(AH469:AH528,AI469:AT528,TRUE,TRUE),1,12),"")</f>
        <v/>
      </c>
      <c r="BE528" s="9">
        <f>IF((ROW()-6)&lt;=$Q$3,INDEX(LINEST(AH469:AH528,AI469:AT528,TRUE,TRUE),1,11),"")</f>
        <v/>
      </c>
      <c r="BF528" s="9">
        <f>IF((ROW()-6)&lt;=$Q$3,INDEX(LINEST(AH469:AH528,AI469:AT528,TRUE,TRUE),1,10),"")</f>
        <v/>
      </c>
      <c r="BG528" s="9">
        <f>IF((ROW()-6)&lt;=$Q$3,INDEX(LINEST(AH469:AH528,AI469:AT528,TRUE,TRUE),1,9),"")</f>
        <v/>
      </c>
      <c r="BH528" s="9">
        <f>IF((ROW()-6)&lt;=$Q$3,INDEX(LINEST(AH469:AH528,AI469:AT528,TRUE,TRUE),1,8),"")</f>
        <v/>
      </c>
      <c r="BI528" s="9">
        <f>IF((ROW()-6)&lt;=$Q$3,INDEX(LINEST(AH469:AH528,AI469:AT528,TRUE,TRUE),1,7),"")</f>
        <v/>
      </c>
      <c r="BJ528" s="9">
        <f>IF((ROW()-6)&lt;=$Q$3,INDEX(LINEST(AH469:AH528,AI469:AT528,TRUE,TRUE),1,6),"")</f>
        <v/>
      </c>
      <c r="BK528" s="9">
        <f>IF((ROW()-6)&lt;=$Q$3,INDEX(LINEST(AH469:AH528,AI469:AT528,TRUE,TRUE),1,5),"")</f>
        <v/>
      </c>
      <c r="BL528" s="9">
        <f>IF((ROW()-6)&lt;=$Q$3,INDEX(LINEST(AH469:AH528,AI469:AT528,TRUE,TRUE),1,4),"")</f>
        <v/>
      </c>
      <c r="BM528" s="9">
        <f>IF((ROW()-6)&lt;=$Q$3,INDEX(LINEST(AH469:AH528,AI469:AT528,TRUE,TRUE),1,3),"")</f>
        <v/>
      </c>
      <c r="BN528" s="9">
        <f>IF((ROW()-6)&lt;=$Q$3,INDEX(LINEST(AH469:AH528,AI469:AT528,TRUE,TRUE),1,2),"")</f>
        <v/>
      </c>
      <c r="BO528" s="9">
        <f>IF((ROW()-6)&lt;=$Q$3,INDEX(LINEST(AH469:AH528,AI469:AT528,TRUE,TRUE),1,1),"")</f>
        <v/>
      </c>
      <c r="BP528" s="10">
        <f>IF((ROW()-6)&lt;=$Q$3,INDEX(LINEST(AH469:AH528,AI469:AT528,TRUE,TRUE),3,1),"")</f>
        <v/>
      </c>
      <c r="BR528" s="9">
        <f>IF(AND((ROW()-6)&lt;=$Q$3,ISNUMBER(BC527)),BC527/$Q$4+BD527*AI528+BE527*AJ528+BF527*AK528+BG527*AL528+BH527*AM528+BI527*AN528+BJ527*AO528+BK527*AP528+BL527*AQ528+BM527*AR528+BN527*AS528+BO527*AT528,"")</f>
        <v/>
      </c>
      <c r="BS528">
        <f>IF(ISNUMBER(BR528),AVERAGE(AH468:AH527),"")</f>
        <v/>
      </c>
      <c r="BT528">
        <f>IF(ISNUMBER(BR528),(AH528-BR528)^2,"")</f>
        <v/>
      </c>
      <c r="BU528">
        <f>IF(ISNUMBER(BR528),AH528^2,"")</f>
        <v/>
      </c>
      <c r="BV528">
        <f>IF(ISNUMBER(BR528),(AH528-BS528)^2,"")</f>
        <v/>
      </c>
    </row>
    <row r="529">
      <c r="O529">
        <f>IF($R529="","",CHOOSE($Q$2,YEAR(R529)*12+MONTH(R529),INT((R529-2)/7),YEAR(R529)*4+ROUNDUP(MONTH(R529)/3)))</f>
        <v/>
      </c>
      <c r="P529">
        <f>IF($R529="","",IF($R530="",1,IF(O529&lt;&gt;O530,1,0)))</f>
        <v/>
      </c>
      <c r="Q529">
        <f>IF(P529=1,SUM($P$7:P529),"")</f>
        <v/>
      </c>
      <c r="R529">
        <f>IF($A529="","",IF(ISNUMBER($A529),$A529,IFERROR(DATEVALUE($A529),NA())))</f>
        <v/>
      </c>
      <c r="S529" s="7">
        <f>IFERROR(INDEX($R$7:$R$60000,MATCH(ROW()-6,$Q$7:$Q$60000,0)),"")</f>
        <v/>
      </c>
      <c r="T529">
        <f>IFERROR(INDEX($B$7:$B$60000,MATCH(ROW()-6,$Q$7:$Q$60000,0)),"")</f>
        <v/>
      </c>
      <c r="U529">
        <f>IFERROR(INDEX($C$7:$C$60000,MATCH(ROW()-6,$Q$7:$Q$60000,0)),"")</f>
        <v/>
      </c>
      <c r="V529">
        <f>IFERROR(INDEX($D$7:$D$60000,MATCH(ROW()-6,$Q$7:$Q$60000,0)),"")</f>
        <v/>
      </c>
      <c r="W529">
        <f>IFERROR(INDEX($E$7:$E$60000,MATCH(ROW()-6,$Q$7:$Q$60000,0)),"")</f>
        <v/>
      </c>
      <c r="X529">
        <f>IFERROR(INDEX($F$7:$F$60000,MATCH(ROW()-6,$Q$7:$Q$60000,0)),"")</f>
        <v/>
      </c>
      <c r="Y529">
        <f>IFERROR(INDEX($G$7:$G$60000,MATCH(ROW()-6,$Q$7:$Q$60000,0)),"")</f>
        <v/>
      </c>
      <c r="Z529">
        <f>IFERROR(INDEX($H$7:$H$60000,MATCH(ROW()-6,$Q$7:$Q$60000,0)),"")</f>
        <v/>
      </c>
      <c r="AA529">
        <f>IFERROR(INDEX($I$7:$I$60000,MATCH(ROW()-6,$Q$7:$Q$60000,0)),"")</f>
        <v/>
      </c>
      <c r="AB529">
        <f>IFERROR(INDEX($J$7:$J$60000,MATCH(ROW()-6,$Q$7:$Q$60000,0)),"")</f>
        <v/>
      </c>
      <c r="AC529">
        <f>IFERROR(INDEX($K$7:$K$60000,MATCH(ROW()-6,$Q$7:$Q$60000,0)),"")</f>
        <v/>
      </c>
      <c r="AD529">
        <f>IFERROR(INDEX($L$7:$L$60000,MATCH(ROW()-6,$Q$7:$Q$60000,0)),"")</f>
        <v/>
      </c>
      <c r="AE529">
        <f>IFERROR(INDEX($M$7:$M$60000,MATCH(ROW()-6,$Q$7:$Q$60000,0)),"")</f>
        <v/>
      </c>
      <c r="AF529">
        <f>IFERROR(INDEX($N$7:$N$60000,MATCH(ROW()-6,$Q$7:$Q$60000,0)),"")</f>
        <v/>
      </c>
      <c r="AH529" s="9">
        <f>IF(OR($S529="",$S528=""),"",LN($T529/$T528))</f>
        <v/>
      </c>
      <c r="AI529" s="9">
        <f>IF(OR($S529="",$S528=""),"",$C$2*LN(U529/U528))</f>
        <v/>
      </c>
      <c r="AJ529" s="9">
        <f>IF(OR($S529="",$S528=""),"",$D$2*(V529-V528))</f>
        <v/>
      </c>
      <c r="AK529" s="9">
        <f>IF(OR($S529="",$S528=""),"",$E$2*(W529-W528))</f>
        <v/>
      </c>
      <c r="AL529" s="9">
        <f>IF(OR($S529="",$S528=""),"",$F$2*LN(X529/X528))</f>
        <v/>
      </c>
      <c r="AM529" s="9">
        <f>IF(OR($S529="",$S528=""),"",$G$2*(Y529-Y528))</f>
        <v/>
      </c>
      <c r="AN529" s="9">
        <f>IF(OR($S529="",$S528=""),"",$H$2*LN(Z529/Z528))</f>
        <v/>
      </c>
      <c r="AO529" s="9">
        <f>IF(OR($S529="",$S528=""),"",$I$2*(AA529-AA528))</f>
        <v/>
      </c>
      <c r="AP529" s="9">
        <f>IF(OR($S529="",$S528=""),"",$J$2*LN(AB529/AB528))</f>
        <v/>
      </c>
      <c r="AQ529" s="9">
        <f>IF(OR($S529="",$S528=""),"",$K$2*(AC529-AC528))</f>
        <v/>
      </c>
      <c r="AR529" s="9">
        <f>IF(OR($S529="",$S528=""),"",$L$2*LN(AD529/AD528))</f>
        <v/>
      </c>
      <c r="AS529" s="9">
        <f>IF(OR($S529="",$S528=""),"",$M$2*LN(AE529/AE528))</f>
        <v/>
      </c>
      <c r="AT529" s="9">
        <f>IF(OR($S529="",$S528=""),"",$N$2*LN(AF529/AF528))</f>
        <v/>
      </c>
      <c r="AV529" s="9">
        <f>IF($AH529="","",$AY$16+$AY$4*AI529+$AY$5*AJ529+$AY$6*AK529+$AY$7*AL529+$AY$8*AM529+$AY$9*AN529+$AY$10*AO529+$AY$11*AP529+$AY$12*AQ529+$AY$13*AR529+$AY$14*AS529+$AY$15*AT529)</f>
        <v/>
      </c>
      <c r="BC529" s="10">
        <f>IF((ROW()-6)&lt;=$Q$3,INDEX(LINEST(AH470:AH529,AI470:AT529,TRUE,TRUE),1,13)*$Q$4,"")</f>
        <v/>
      </c>
      <c r="BD529" s="9">
        <f>IF((ROW()-6)&lt;=$Q$3,INDEX(LINEST(AH470:AH529,AI470:AT529,TRUE,TRUE),1,12),"")</f>
        <v/>
      </c>
      <c r="BE529" s="9">
        <f>IF((ROW()-6)&lt;=$Q$3,INDEX(LINEST(AH470:AH529,AI470:AT529,TRUE,TRUE),1,11),"")</f>
        <v/>
      </c>
      <c r="BF529" s="9">
        <f>IF((ROW()-6)&lt;=$Q$3,INDEX(LINEST(AH470:AH529,AI470:AT529,TRUE,TRUE),1,10),"")</f>
        <v/>
      </c>
      <c r="BG529" s="9">
        <f>IF((ROW()-6)&lt;=$Q$3,INDEX(LINEST(AH470:AH529,AI470:AT529,TRUE,TRUE),1,9),"")</f>
        <v/>
      </c>
      <c r="BH529" s="9">
        <f>IF((ROW()-6)&lt;=$Q$3,INDEX(LINEST(AH470:AH529,AI470:AT529,TRUE,TRUE),1,8),"")</f>
        <v/>
      </c>
      <c r="BI529" s="9">
        <f>IF((ROW()-6)&lt;=$Q$3,INDEX(LINEST(AH470:AH529,AI470:AT529,TRUE,TRUE),1,7),"")</f>
        <v/>
      </c>
      <c r="BJ529" s="9">
        <f>IF((ROW()-6)&lt;=$Q$3,INDEX(LINEST(AH470:AH529,AI470:AT529,TRUE,TRUE),1,6),"")</f>
        <v/>
      </c>
      <c r="BK529" s="9">
        <f>IF((ROW()-6)&lt;=$Q$3,INDEX(LINEST(AH470:AH529,AI470:AT529,TRUE,TRUE),1,5),"")</f>
        <v/>
      </c>
      <c r="BL529" s="9">
        <f>IF((ROW()-6)&lt;=$Q$3,INDEX(LINEST(AH470:AH529,AI470:AT529,TRUE,TRUE),1,4),"")</f>
        <v/>
      </c>
      <c r="BM529" s="9">
        <f>IF((ROW()-6)&lt;=$Q$3,INDEX(LINEST(AH470:AH529,AI470:AT529,TRUE,TRUE),1,3),"")</f>
        <v/>
      </c>
      <c r="BN529" s="9">
        <f>IF((ROW()-6)&lt;=$Q$3,INDEX(LINEST(AH470:AH529,AI470:AT529,TRUE,TRUE),1,2),"")</f>
        <v/>
      </c>
      <c r="BO529" s="9">
        <f>IF((ROW()-6)&lt;=$Q$3,INDEX(LINEST(AH470:AH529,AI470:AT529,TRUE,TRUE),1,1),"")</f>
        <v/>
      </c>
      <c r="BP529" s="10">
        <f>IF((ROW()-6)&lt;=$Q$3,INDEX(LINEST(AH470:AH529,AI470:AT529,TRUE,TRUE),3,1),"")</f>
        <v/>
      </c>
      <c r="BR529" s="9">
        <f>IF(AND((ROW()-6)&lt;=$Q$3,ISNUMBER(BC528)),BC528/$Q$4+BD528*AI529+BE528*AJ529+BF528*AK529+BG528*AL529+BH528*AM529+BI528*AN529+BJ528*AO529+BK528*AP529+BL528*AQ529+BM528*AR529+BN528*AS529+BO528*AT529,"")</f>
        <v/>
      </c>
      <c r="BS529">
        <f>IF(ISNUMBER(BR529),AVERAGE(AH469:AH528),"")</f>
        <v/>
      </c>
      <c r="BT529">
        <f>IF(ISNUMBER(BR529),(AH529-BR529)^2,"")</f>
        <v/>
      </c>
      <c r="BU529">
        <f>IF(ISNUMBER(BR529),AH529^2,"")</f>
        <v/>
      </c>
      <c r="BV529">
        <f>IF(ISNUMBER(BR529),(AH529-BS529)^2,"")</f>
        <v/>
      </c>
    </row>
    <row r="530">
      <c r="O530">
        <f>IF($R530="","",CHOOSE($Q$2,YEAR(R530)*12+MONTH(R530),INT((R530-2)/7),YEAR(R530)*4+ROUNDUP(MONTH(R530)/3)))</f>
        <v/>
      </c>
      <c r="P530">
        <f>IF($R530="","",IF($R531="",1,IF(O530&lt;&gt;O531,1,0)))</f>
        <v/>
      </c>
      <c r="Q530">
        <f>IF(P530=1,SUM($P$7:P530),"")</f>
        <v/>
      </c>
      <c r="R530">
        <f>IF($A530="","",IF(ISNUMBER($A530),$A530,IFERROR(DATEVALUE($A530),NA())))</f>
        <v/>
      </c>
      <c r="S530" s="7">
        <f>IFERROR(INDEX($R$7:$R$60000,MATCH(ROW()-6,$Q$7:$Q$60000,0)),"")</f>
        <v/>
      </c>
      <c r="T530">
        <f>IFERROR(INDEX($B$7:$B$60000,MATCH(ROW()-6,$Q$7:$Q$60000,0)),"")</f>
        <v/>
      </c>
      <c r="U530">
        <f>IFERROR(INDEX($C$7:$C$60000,MATCH(ROW()-6,$Q$7:$Q$60000,0)),"")</f>
        <v/>
      </c>
      <c r="V530">
        <f>IFERROR(INDEX($D$7:$D$60000,MATCH(ROW()-6,$Q$7:$Q$60000,0)),"")</f>
        <v/>
      </c>
      <c r="W530">
        <f>IFERROR(INDEX($E$7:$E$60000,MATCH(ROW()-6,$Q$7:$Q$60000,0)),"")</f>
        <v/>
      </c>
      <c r="X530">
        <f>IFERROR(INDEX($F$7:$F$60000,MATCH(ROW()-6,$Q$7:$Q$60000,0)),"")</f>
        <v/>
      </c>
      <c r="Y530">
        <f>IFERROR(INDEX($G$7:$G$60000,MATCH(ROW()-6,$Q$7:$Q$60000,0)),"")</f>
        <v/>
      </c>
      <c r="Z530">
        <f>IFERROR(INDEX($H$7:$H$60000,MATCH(ROW()-6,$Q$7:$Q$60000,0)),"")</f>
        <v/>
      </c>
      <c r="AA530">
        <f>IFERROR(INDEX($I$7:$I$60000,MATCH(ROW()-6,$Q$7:$Q$60000,0)),"")</f>
        <v/>
      </c>
      <c r="AB530">
        <f>IFERROR(INDEX($J$7:$J$60000,MATCH(ROW()-6,$Q$7:$Q$60000,0)),"")</f>
        <v/>
      </c>
      <c r="AC530">
        <f>IFERROR(INDEX($K$7:$K$60000,MATCH(ROW()-6,$Q$7:$Q$60000,0)),"")</f>
        <v/>
      </c>
      <c r="AD530">
        <f>IFERROR(INDEX($L$7:$L$60000,MATCH(ROW()-6,$Q$7:$Q$60000,0)),"")</f>
        <v/>
      </c>
      <c r="AE530">
        <f>IFERROR(INDEX($M$7:$M$60000,MATCH(ROW()-6,$Q$7:$Q$60000,0)),"")</f>
        <v/>
      </c>
      <c r="AF530">
        <f>IFERROR(INDEX($N$7:$N$60000,MATCH(ROW()-6,$Q$7:$Q$60000,0)),"")</f>
        <v/>
      </c>
      <c r="AH530" s="9">
        <f>IF(OR($S530="",$S529=""),"",LN($T530/$T529))</f>
        <v/>
      </c>
      <c r="AI530" s="9">
        <f>IF(OR($S530="",$S529=""),"",$C$2*LN(U530/U529))</f>
        <v/>
      </c>
      <c r="AJ530" s="9">
        <f>IF(OR($S530="",$S529=""),"",$D$2*(V530-V529))</f>
        <v/>
      </c>
      <c r="AK530" s="9">
        <f>IF(OR($S530="",$S529=""),"",$E$2*(W530-W529))</f>
        <v/>
      </c>
      <c r="AL530" s="9">
        <f>IF(OR($S530="",$S529=""),"",$F$2*LN(X530/X529))</f>
        <v/>
      </c>
      <c r="AM530" s="9">
        <f>IF(OR($S530="",$S529=""),"",$G$2*(Y530-Y529))</f>
        <v/>
      </c>
      <c r="AN530" s="9">
        <f>IF(OR($S530="",$S529=""),"",$H$2*LN(Z530/Z529))</f>
        <v/>
      </c>
      <c r="AO530" s="9">
        <f>IF(OR($S530="",$S529=""),"",$I$2*(AA530-AA529))</f>
        <v/>
      </c>
      <c r="AP530" s="9">
        <f>IF(OR($S530="",$S529=""),"",$J$2*LN(AB530/AB529))</f>
        <v/>
      </c>
      <c r="AQ530" s="9">
        <f>IF(OR($S530="",$S529=""),"",$K$2*(AC530-AC529))</f>
        <v/>
      </c>
      <c r="AR530" s="9">
        <f>IF(OR($S530="",$S529=""),"",$L$2*LN(AD530/AD529))</f>
        <v/>
      </c>
      <c r="AS530" s="9">
        <f>IF(OR($S530="",$S529=""),"",$M$2*LN(AE530/AE529))</f>
        <v/>
      </c>
      <c r="AT530" s="9">
        <f>IF(OR($S530="",$S529=""),"",$N$2*LN(AF530/AF529))</f>
        <v/>
      </c>
      <c r="AV530" s="9">
        <f>IF($AH530="","",$AY$16+$AY$4*AI530+$AY$5*AJ530+$AY$6*AK530+$AY$7*AL530+$AY$8*AM530+$AY$9*AN530+$AY$10*AO530+$AY$11*AP530+$AY$12*AQ530+$AY$13*AR530+$AY$14*AS530+$AY$15*AT530)</f>
        <v/>
      </c>
      <c r="BC530" s="10">
        <f>IF((ROW()-6)&lt;=$Q$3,INDEX(LINEST(AH471:AH530,AI471:AT530,TRUE,TRUE),1,13)*$Q$4,"")</f>
        <v/>
      </c>
      <c r="BD530" s="9">
        <f>IF((ROW()-6)&lt;=$Q$3,INDEX(LINEST(AH471:AH530,AI471:AT530,TRUE,TRUE),1,12),"")</f>
        <v/>
      </c>
      <c r="BE530" s="9">
        <f>IF((ROW()-6)&lt;=$Q$3,INDEX(LINEST(AH471:AH530,AI471:AT530,TRUE,TRUE),1,11),"")</f>
        <v/>
      </c>
      <c r="BF530" s="9">
        <f>IF((ROW()-6)&lt;=$Q$3,INDEX(LINEST(AH471:AH530,AI471:AT530,TRUE,TRUE),1,10),"")</f>
        <v/>
      </c>
      <c r="BG530" s="9">
        <f>IF((ROW()-6)&lt;=$Q$3,INDEX(LINEST(AH471:AH530,AI471:AT530,TRUE,TRUE),1,9),"")</f>
        <v/>
      </c>
      <c r="BH530" s="9">
        <f>IF((ROW()-6)&lt;=$Q$3,INDEX(LINEST(AH471:AH530,AI471:AT530,TRUE,TRUE),1,8),"")</f>
        <v/>
      </c>
      <c r="BI530" s="9">
        <f>IF((ROW()-6)&lt;=$Q$3,INDEX(LINEST(AH471:AH530,AI471:AT530,TRUE,TRUE),1,7),"")</f>
        <v/>
      </c>
      <c r="BJ530" s="9">
        <f>IF((ROW()-6)&lt;=$Q$3,INDEX(LINEST(AH471:AH530,AI471:AT530,TRUE,TRUE),1,6),"")</f>
        <v/>
      </c>
      <c r="BK530" s="9">
        <f>IF((ROW()-6)&lt;=$Q$3,INDEX(LINEST(AH471:AH530,AI471:AT530,TRUE,TRUE),1,5),"")</f>
        <v/>
      </c>
      <c r="BL530" s="9">
        <f>IF((ROW()-6)&lt;=$Q$3,INDEX(LINEST(AH471:AH530,AI471:AT530,TRUE,TRUE),1,4),"")</f>
        <v/>
      </c>
      <c r="BM530" s="9">
        <f>IF((ROW()-6)&lt;=$Q$3,INDEX(LINEST(AH471:AH530,AI471:AT530,TRUE,TRUE),1,3),"")</f>
        <v/>
      </c>
      <c r="BN530" s="9">
        <f>IF((ROW()-6)&lt;=$Q$3,INDEX(LINEST(AH471:AH530,AI471:AT530,TRUE,TRUE),1,2),"")</f>
        <v/>
      </c>
      <c r="BO530" s="9">
        <f>IF((ROW()-6)&lt;=$Q$3,INDEX(LINEST(AH471:AH530,AI471:AT530,TRUE,TRUE),1,1),"")</f>
        <v/>
      </c>
      <c r="BP530" s="10">
        <f>IF((ROW()-6)&lt;=$Q$3,INDEX(LINEST(AH471:AH530,AI471:AT530,TRUE,TRUE),3,1),"")</f>
        <v/>
      </c>
      <c r="BR530" s="9">
        <f>IF(AND((ROW()-6)&lt;=$Q$3,ISNUMBER(BC529)),BC529/$Q$4+BD529*AI530+BE529*AJ530+BF529*AK530+BG529*AL530+BH529*AM530+BI529*AN530+BJ529*AO530+BK529*AP530+BL529*AQ530+BM529*AR530+BN529*AS530+BO529*AT530,"")</f>
        <v/>
      </c>
      <c r="BS530">
        <f>IF(ISNUMBER(BR530),AVERAGE(AH470:AH529),"")</f>
        <v/>
      </c>
      <c r="BT530">
        <f>IF(ISNUMBER(BR530),(AH530-BR530)^2,"")</f>
        <v/>
      </c>
      <c r="BU530">
        <f>IF(ISNUMBER(BR530),AH530^2,"")</f>
        <v/>
      </c>
      <c r="BV530">
        <f>IF(ISNUMBER(BR530),(AH530-BS530)^2,"")</f>
        <v/>
      </c>
    </row>
    <row r="531">
      <c r="O531">
        <f>IF($R531="","",CHOOSE($Q$2,YEAR(R531)*12+MONTH(R531),INT((R531-2)/7),YEAR(R531)*4+ROUNDUP(MONTH(R531)/3)))</f>
        <v/>
      </c>
      <c r="P531">
        <f>IF($R531="","",IF($R532="",1,IF(O531&lt;&gt;O532,1,0)))</f>
        <v/>
      </c>
      <c r="Q531">
        <f>IF(P531=1,SUM($P$7:P531),"")</f>
        <v/>
      </c>
      <c r="R531">
        <f>IF($A531="","",IF(ISNUMBER($A531),$A531,IFERROR(DATEVALUE($A531),NA())))</f>
        <v/>
      </c>
      <c r="S531" s="7">
        <f>IFERROR(INDEX($R$7:$R$60000,MATCH(ROW()-6,$Q$7:$Q$60000,0)),"")</f>
        <v/>
      </c>
      <c r="T531">
        <f>IFERROR(INDEX($B$7:$B$60000,MATCH(ROW()-6,$Q$7:$Q$60000,0)),"")</f>
        <v/>
      </c>
      <c r="U531">
        <f>IFERROR(INDEX($C$7:$C$60000,MATCH(ROW()-6,$Q$7:$Q$60000,0)),"")</f>
        <v/>
      </c>
      <c r="V531">
        <f>IFERROR(INDEX($D$7:$D$60000,MATCH(ROW()-6,$Q$7:$Q$60000,0)),"")</f>
        <v/>
      </c>
      <c r="W531">
        <f>IFERROR(INDEX($E$7:$E$60000,MATCH(ROW()-6,$Q$7:$Q$60000,0)),"")</f>
        <v/>
      </c>
      <c r="X531">
        <f>IFERROR(INDEX($F$7:$F$60000,MATCH(ROW()-6,$Q$7:$Q$60000,0)),"")</f>
        <v/>
      </c>
      <c r="Y531">
        <f>IFERROR(INDEX($G$7:$G$60000,MATCH(ROW()-6,$Q$7:$Q$60000,0)),"")</f>
        <v/>
      </c>
      <c r="Z531">
        <f>IFERROR(INDEX($H$7:$H$60000,MATCH(ROW()-6,$Q$7:$Q$60000,0)),"")</f>
        <v/>
      </c>
      <c r="AA531">
        <f>IFERROR(INDEX($I$7:$I$60000,MATCH(ROW()-6,$Q$7:$Q$60000,0)),"")</f>
        <v/>
      </c>
      <c r="AB531">
        <f>IFERROR(INDEX($J$7:$J$60000,MATCH(ROW()-6,$Q$7:$Q$60000,0)),"")</f>
        <v/>
      </c>
      <c r="AC531">
        <f>IFERROR(INDEX($K$7:$K$60000,MATCH(ROW()-6,$Q$7:$Q$60000,0)),"")</f>
        <v/>
      </c>
      <c r="AD531">
        <f>IFERROR(INDEX($L$7:$L$60000,MATCH(ROW()-6,$Q$7:$Q$60000,0)),"")</f>
        <v/>
      </c>
      <c r="AE531">
        <f>IFERROR(INDEX($M$7:$M$60000,MATCH(ROW()-6,$Q$7:$Q$60000,0)),"")</f>
        <v/>
      </c>
      <c r="AF531">
        <f>IFERROR(INDEX($N$7:$N$60000,MATCH(ROW()-6,$Q$7:$Q$60000,0)),"")</f>
        <v/>
      </c>
      <c r="AH531" s="9">
        <f>IF(OR($S531="",$S530=""),"",LN($T531/$T530))</f>
        <v/>
      </c>
      <c r="AI531" s="9">
        <f>IF(OR($S531="",$S530=""),"",$C$2*LN(U531/U530))</f>
        <v/>
      </c>
      <c r="AJ531" s="9">
        <f>IF(OR($S531="",$S530=""),"",$D$2*(V531-V530))</f>
        <v/>
      </c>
      <c r="AK531" s="9">
        <f>IF(OR($S531="",$S530=""),"",$E$2*(W531-W530))</f>
        <v/>
      </c>
      <c r="AL531" s="9">
        <f>IF(OR($S531="",$S530=""),"",$F$2*LN(X531/X530))</f>
        <v/>
      </c>
      <c r="AM531" s="9">
        <f>IF(OR($S531="",$S530=""),"",$G$2*(Y531-Y530))</f>
        <v/>
      </c>
      <c r="AN531" s="9">
        <f>IF(OR($S531="",$S530=""),"",$H$2*LN(Z531/Z530))</f>
        <v/>
      </c>
      <c r="AO531" s="9">
        <f>IF(OR($S531="",$S530=""),"",$I$2*(AA531-AA530))</f>
        <v/>
      </c>
      <c r="AP531" s="9">
        <f>IF(OR($S531="",$S530=""),"",$J$2*LN(AB531/AB530))</f>
        <v/>
      </c>
      <c r="AQ531" s="9">
        <f>IF(OR($S531="",$S530=""),"",$K$2*(AC531-AC530))</f>
        <v/>
      </c>
      <c r="AR531" s="9">
        <f>IF(OR($S531="",$S530=""),"",$L$2*LN(AD531/AD530))</f>
        <v/>
      </c>
      <c r="AS531" s="9">
        <f>IF(OR($S531="",$S530=""),"",$M$2*LN(AE531/AE530))</f>
        <v/>
      </c>
      <c r="AT531" s="9">
        <f>IF(OR($S531="",$S530=""),"",$N$2*LN(AF531/AF530))</f>
        <v/>
      </c>
      <c r="AV531" s="9">
        <f>IF($AH531="","",$AY$16+$AY$4*AI531+$AY$5*AJ531+$AY$6*AK531+$AY$7*AL531+$AY$8*AM531+$AY$9*AN531+$AY$10*AO531+$AY$11*AP531+$AY$12*AQ531+$AY$13*AR531+$AY$14*AS531+$AY$15*AT531)</f>
        <v/>
      </c>
      <c r="BC531" s="10">
        <f>IF((ROW()-6)&lt;=$Q$3,INDEX(LINEST(AH472:AH531,AI472:AT531,TRUE,TRUE),1,13)*$Q$4,"")</f>
        <v/>
      </c>
      <c r="BD531" s="9">
        <f>IF((ROW()-6)&lt;=$Q$3,INDEX(LINEST(AH472:AH531,AI472:AT531,TRUE,TRUE),1,12),"")</f>
        <v/>
      </c>
      <c r="BE531" s="9">
        <f>IF((ROW()-6)&lt;=$Q$3,INDEX(LINEST(AH472:AH531,AI472:AT531,TRUE,TRUE),1,11),"")</f>
        <v/>
      </c>
      <c r="BF531" s="9">
        <f>IF((ROW()-6)&lt;=$Q$3,INDEX(LINEST(AH472:AH531,AI472:AT531,TRUE,TRUE),1,10),"")</f>
        <v/>
      </c>
      <c r="BG531" s="9">
        <f>IF((ROW()-6)&lt;=$Q$3,INDEX(LINEST(AH472:AH531,AI472:AT531,TRUE,TRUE),1,9),"")</f>
        <v/>
      </c>
      <c r="BH531" s="9">
        <f>IF((ROW()-6)&lt;=$Q$3,INDEX(LINEST(AH472:AH531,AI472:AT531,TRUE,TRUE),1,8),"")</f>
        <v/>
      </c>
      <c r="BI531" s="9">
        <f>IF((ROW()-6)&lt;=$Q$3,INDEX(LINEST(AH472:AH531,AI472:AT531,TRUE,TRUE),1,7),"")</f>
        <v/>
      </c>
      <c r="BJ531" s="9">
        <f>IF((ROW()-6)&lt;=$Q$3,INDEX(LINEST(AH472:AH531,AI472:AT531,TRUE,TRUE),1,6),"")</f>
        <v/>
      </c>
      <c r="BK531" s="9">
        <f>IF((ROW()-6)&lt;=$Q$3,INDEX(LINEST(AH472:AH531,AI472:AT531,TRUE,TRUE),1,5),"")</f>
        <v/>
      </c>
      <c r="BL531" s="9">
        <f>IF((ROW()-6)&lt;=$Q$3,INDEX(LINEST(AH472:AH531,AI472:AT531,TRUE,TRUE),1,4),"")</f>
        <v/>
      </c>
      <c r="BM531" s="9">
        <f>IF((ROW()-6)&lt;=$Q$3,INDEX(LINEST(AH472:AH531,AI472:AT531,TRUE,TRUE),1,3),"")</f>
        <v/>
      </c>
      <c r="BN531" s="9">
        <f>IF((ROW()-6)&lt;=$Q$3,INDEX(LINEST(AH472:AH531,AI472:AT531,TRUE,TRUE),1,2),"")</f>
        <v/>
      </c>
      <c r="BO531" s="9">
        <f>IF((ROW()-6)&lt;=$Q$3,INDEX(LINEST(AH472:AH531,AI472:AT531,TRUE,TRUE),1,1),"")</f>
        <v/>
      </c>
      <c r="BP531" s="10">
        <f>IF((ROW()-6)&lt;=$Q$3,INDEX(LINEST(AH472:AH531,AI472:AT531,TRUE,TRUE),3,1),"")</f>
        <v/>
      </c>
      <c r="BR531" s="9">
        <f>IF(AND((ROW()-6)&lt;=$Q$3,ISNUMBER(BC530)),BC530/$Q$4+BD530*AI531+BE530*AJ531+BF530*AK531+BG530*AL531+BH530*AM531+BI530*AN531+BJ530*AO531+BK530*AP531+BL530*AQ531+BM530*AR531+BN530*AS531+BO530*AT531,"")</f>
        <v/>
      </c>
      <c r="BS531">
        <f>IF(ISNUMBER(BR531),AVERAGE(AH471:AH530),"")</f>
        <v/>
      </c>
      <c r="BT531">
        <f>IF(ISNUMBER(BR531),(AH531-BR531)^2,"")</f>
        <v/>
      </c>
      <c r="BU531">
        <f>IF(ISNUMBER(BR531),AH531^2,"")</f>
        <v/>
      </c>
      <c r="BV531">
        <f>IF(ISNUMBER(BR531),(AH531-BS531)^2,"")</f>
        <v/>
      </c>
    </row>
    <row r="532">
      <c r="O532">
        <f>IF($R532="","",CHOOSE($Q$2,YEAR(R532)*12+MONTH(R532),INT((R532-2)/7),YEAR(R532)*4+ROUNDUP(MONTH(R532)/3)))</f>
        <v/>
      </c>
      <c r="P532">
        <f>IF($R532="","",IF($R533="",1,IF(O532&lt;&gt;O533,1,0)))</f>
        <v/>
      </c>
      <c r="Q532">
        <f>IF(P532=1,SUM($P$7:P532),"")</f>
        <v/>
      </c>
      <c r="R532">
        <f>IF($A532="","",IF(ISNUMBER($A532),$A532,IFERROR(DATEVALUE($A532),NA())))</f>
        <v/>
      </c>
      <c r="S532" s="7">
        <f>IFERROR(INDEX($R$7:$R$60000,MATCH(ROW()-6,$Q$7:$Q$60000,0)),"")</f>
        <v/>
      </c>
      <c r="T532">
        <f>IFERROR(INDEX($B$7:$B$60000,MATCH(ROW()-6,$Q$7:$Q$60000,0)),"")</f>
        <v/>
      </c>
      <c r="U532">
        <f>IFERROR(INDEX($C$7:$C$60000,MATCH(ROW()-6,$Q$7:$Q$60000,0)),"")</f>
        <v/>
      </c>
      <c r="V532">
        <f>IFERROR(INDEX($D$7:$D$60000,MATCH(ROW()-6,$Q$7:$Q$60000,0)),"")</f>
        <v/>
      </c>
      <c r="W532">
        <f>IFERROR(INDEX($E$7:$E$60000,MATCH(ROW()-6,$Q$7:$Q$60000,0)),"")</f>
        <v/>
      </c>
      <c r="X532">
        <f>IFERROR(INDEX($F$7:$F$60000,MATCH(ROW()-6,$Q$7:$Q$60000,0)),"")</f>
        <v/>
      </c>
      <c r="Y532">
        <f>IFERROR(INDEX($G$7:$G$60000,MATCH(ROW()-6,$Q$7:$Q$60000,0)),"")</f>
        <v/>
      </c>
      <c r="Z532">
        <f>IFERROR(INDEX($H$7:$H$60000,MATCH(ROW()-6,$Q$7:$Q$60000,0)),"")</f>
        <v/>
      </c>
      <c r="AA532">
        <f>IFERROR(INDEX($I$7:$I$60000,MATCH(ROW()-6,$Q$7:$Q$60000,0)),"")</f>
        <v/>
      </c>
      <c r="AB532">
        <f>IFERROR(INDEX($J$7:$J$60000,MATCH(ROW()-6,$Q$7:$Q$60000,0)),"")</f>
        <v/>
      </c>
      <c r="AC532">
        <f>IFERROR(INDEX($K$7:$K$60000,MATCH(ROW()-6,$Q$7:$Q$60000,0)),"")</f>
        <v/>
      </c>
      <c r="AD532">
        <f>IFERROR(INDEX($L$7:$L$60000,MATCH(ROW()-6,$Q$7:$Q$60000,0)),"")</f>
        <v/>
      </c>
      <c r="AE532">
        <f>IFERROR(INDEX($M$7:$M$60000,MATCH(ROW()-6,$Q$7:$Q$60000,0)),"")</f>
        <v/>
      </c>
      <c r="AF532">
        <f>IFERROR(INDEX($N$7:$N$60000,MATCH(ROW()-6,$Q$7:$Q$60000,0)),"")</f>
        <v/>
      </c>
      <c r="AH532" s="9">
        <f>IF(OR($S532="",$S531=""),"",LN($T532/$T531))</f>
        <v/>
      </c>
      <c r="AI532" s="9">
        <f>IF(OR($S532="",$S531=""),"",$C$2*LN(U532/U531))</f>
        <v/>
      </c>
      <c r="AJ532" s="9">
        <f>IF(OR($S532="",$S531=""),"",$D$2*(V532-V531))</f>
        <v/>
      </c>
      <c r="AK532" s="9">
        <f>IF(OR($S532="",$S531=""),"",$E$2*(W532-W531))</f>
        <v/>
      </c>
      <c r="AL532" s="9">
        <f>IF(OR($S532="",$S531=""),"",$F$2*LN(X532/X531))</f>
        <v/>
      </c>
      <c r="AM532" s="9">
        <f>IF(OR($S532="",$S531=""),"",$G$2*(Y532-Y531))</f>
        <v/>
      </c>
      <c r="AN532" s="9">
        <f>IF(OR($S532="",$S531=""),"",$H$2*LN(Z532/Z531))</f>
        <v/>
      </c>
      <c r="AO532" s="9">
        <f>IF(OR($S532="",$S531=""),"",$I$2*(AA532-AA531))</f>
        <v/>
      </c>
      <c r="AP532" s="9">
        <f>IF(OR($S532="",$S531=""),"",$J$2*LN(AB532/AB531))</f>
        <v/>
      </c>
      <c r="AQ532" s="9">
        <f>IF(OR($S532="",$S531=""),"",$K$2*(AC532-AC531))</f>
        <v/>
      </c>
      <c r="AR532" s="9">
        <f>IF(OR($S532="",$S531=""),"",$L$2*LN(AD532/AD531))</f>
        <v/>
      </c>
      <c r="AS532" s="9">
        <f>IF(OR($S532="",$S531=""),"",$M$2*LN(AE532/AE531))</f>
        <v/>
      </c>
      <c r="AT532" s="9">
        <f>IF(OR($S532="",$S531=""),"",$N$2*LN(AF532/AF531))</f>
        <v/>
      </c>
      <c r="AV532" s="9">
        <f>IF($AH532="","",$AY$16+$AY$4*AI532+$AY$5*AJ532+$AY$6*AK532+$AY$7*AL532+$AY$8*AM532+$AY$9*AN532+$AY$10*AO532+$AY$11*AP532+$AY$12*AQ532+$AY$13*AR532+$AY$14*AS532+$AY$15*AT532)</f>
        <v/>
      </c>
      <c r="BC532" s="10">
        <f>IF((ROW()-6)&lt;=$Q$3,INDEX(LINEST(AH473:AH532,AI473:AT532,TRUE,TRUE),1,13)*$Q$4,"")</f>
        <v/>
      </c>
      <c r="BD532" s="9">
        <f>IF((ROW()-6)&lt;=$Q$3,INDEX(LINEST(AH473:AH532,AI473:AT532,TRUE,TRUE),1,12),"")</f>
        <v/>
      </c>
      <c r="BE532" s="9">
        <f>IF((ROW()-6)&lt;=$Q$3,INDEX(LINEST(AH473:AH532,AI473:AT532,TRUE,TRUE),1,11),"")</f>
        <v/>
      </c>
      <c r="BF532" s="9">
        <f>IF((ROW()-6)&lt;=$Q$3,INDEX(LINEST(AH473:AH532,AI473:AT532,TRUE,TRUE),1,10),"")</f>
        <v/>
      </c>
      <c r="BG532" s="9">
        <f>IF((ROW()-6)&lt;=$Q$3,INDEX(LINEST(AH473:AH532,AI473:AT532,TRUE,TRUE),1,9),"")</f>
        <v/>
      </c>
      <c r="BH532" s="9">
        <f>IF((ROW()-6)&lt;=$Q$3,INDEX(LINEST(AH473:AH532,AI473:AT532,TRUE,TRUE),1,8),"")</f>
        <v/>
      </c>
      <c r="BI532" s="9">
        <f>IF((ROW()-6)&lt;=$Q$3,INDEX(LINEST(AH473:AH532,AI473:AT532,TRUE,TRUE),1,7),"")</f>
        <v/>
      </c>
      <c r="BJ532" s="9">
        <f>IF((ROW()-6)&lt;=$Q$3,INDEX(LINEST(AH473:AH532,AI473:AT532,TRUE,TRUE),1,6),"")</f>
        <v/>
      </c>
      <c r="BK532" s="9">
        <f>IF((ROW()-6)&lt;=$Q$3,INDEX(LINEST(AH473:AH532,AI473:AT532,TRUE,TRUE),1,5),"")</f>
        <v/>
      </c>
      <c r="BL532" s="9">
        <f>IF((ROW()-6)&lt;=$Q$3,INDEX(LINEST(AH473:AH532,AI473:AT532,TRUE,TRUE),1,4),"")</f>
        <v/>
      </c>
      <c r="BM532" s="9">
        <f>IF((ROW()-6)&lt;=$Q$3,INDEX(LINEST(AH473:AH532,AI473:AT532,TRUE,TRUE),1,3),"")</f>
        <v/>
      </c>
      <c r="BN532" s="9">
        <f>IF((ROW()-6)&lt;=$Q$3,INDEX(LINEST(AH473:AH532,AI473:AT532,TRUE,TRUE),1,2),"")</f>
        <v/>
      </c>
      <c r="BO532" s="9">
        <f>IF((ROW()-6)&lt;=$Q$3,INDEX(LINEST(AH473:AH532,AI473:AT532,TRUE,TRUE),1,1),"")</f>
        <v/>
      </c>
      <c r="BP532" s="10">
        <f>IF((ROW()-6)&lt;=$Q$3,INDEX(LINEST(AH473:AH532,AI473:AT532,TRUE,TRUE),3,1),"")</f>
        <v/>
      </c>
      <c r="BR532" s="9">
        <f>IF(AND((ROW()-6)&lt;=$Q$3,ISNUMBER(BC531)),BC531/$Q$4+BD531*AI532+BE531*AJ532+BF531*AK532+BG531*AL532+BH531*AM532+BI531*AN532+BJ531*AO532+BK531*AP532+BL531*AQ532+BM531*AR532+BN531*AS532+BO531*AT532,"")</f>
        <v/>
      </c>
      <c r="BS532">
        <f>IF(ISNUMBER(BR532),AVERAGE(AH472:AH531),"")</f>
        <v/>
      </c>
      <c r="BT532">
        <f>IF(ISNUMBER(BR532),(AH532-BR532)^2,"")</f>
        <v/>
      </c>
      <c r="BU532">
        <f>IF(ISNUMBER(BR532),AH532^2,"")</f>
        <v/>
      </c>
      <c r="BV532">
        <f>IF(ISNUMBER(BR532),(AH532-BS532)^2,"")</f>
        <v/>
      </c>
    </row>
    <row r="533">
      <c r="O533">
        <f>IF($R533="","",CHOOSE($Q$2,YEAR(R533)*12+MONTH(R533),INT((R533-2)/7),YEAR(R533)*4+ROUNDUP(MONTH(R533)/3)))</f>
        <v/>
      </c>
      <c r="P533">
        <f>IF($R533="","",IF($R534="",1,IF(O533&lt;&gt;O534,1,0)))</f>
        <v/>
      </c>
      <c r="Q533">
        <f>IF(P533=1,SUM($P$7:P533),"")</f>
        <v/>
      </c>
      <c r="R533">
        <f>IF($A533="","",IF(ISNUMBER($A533),$A533,IFERROR(DATEVALUE($A533),NA())))</f>
        <v/>
      </c>
      <c r="S533" s="7">
        <f>IFERROR(INDEX($R$7:$R$60000,MATCH(ROW()-6,$Q$7:$Q$60000,0)),"")</f>
        <v/>
      </c>
      <c r="T533">
        <f>IFERROR(INDEX($B$7:$B$60000,MATCH(ROW()-6,$Q$7:$Q$60000,0)),"")</f>
        <v/>
      </c>
      <c r="U533">
        <f>IFERROR(INDEX($C$7:$C$60000,MATCH(ROW()-6,$Q$7:$Q$60000,0)),"")</f>
        <v/>
      </c>
      <c r="V533">
        <f>IFERROR(INDEX($D$7:$D$60000,MATCH(ROW()-6,$Q$7:$Q$60000,0)),"")</f>
        <v/>
      </c>
      <c r="W533">
        <f>IFERROR(INDEX($E$7:$E$60000,MATCH(ROW()-6,$Q$7:$Q$60000,0)),"")</f>
        <v/>
      </c>
      <c r="X533">
        <f>IFERROR(INDEX($F$7:$F$60000,MATCH(ROW()-6,$Q$7:$Q$60000,0)),"")</f>
        <v/>
      </c>
      <c r="Y533">
        <f>IFERROR(INDEX($G$7:$G$60000,MATCH(ROW()-6,$Q$7:$Q$60000,0)),"")</f>
        <v/>
      </c>
      <c r="Z533">
        <f>IFERROR(INDEX($H$7:$H$60000,MATCH(ROW()-6,$Q$7:$Q$60000,0)),"")</f>
        <v/>
      </c>
      <c r="AA533">
        <f>IFERROR(INDEX($I$7:$I$60000,MATCH(ROW()-6,$Q$7:$Q$60000,0)),"")</f>
        <v/>
      </c>
      <c r="AB533">
        <f>IFERROR(INDEX($J$7:$J$60000,MATCH(ROW()-6,$Q$7:$Q$60000,0)),"")</f>
        <v/>
      </c>
      <c r="AC533">
        <f>IFERROR(INDEX($K$7:$K$60000,MATCH(ROW()-6,$Q$7:$Q$60000,0)),"")</f>
        <v/>
      </c>
      <c r="AD533">
        <f>IFERROR(INDEX($L$7:$L$60000,MATCH(ROW()-6,$Q$7:$Q$60000,0)),"")</f>
        <v/>
      </c>
      <c r="AE533">
        <f>IFERROR(INDEX($M$7:$M$60000,MATCH(ROW()-6,$Q$7:$Q$60000,0)),"")</f>
        <v/>
      </c>
      <c r="AF533">
        <f>IFERROR(INDEX($N$7:$N$60000,MATCH(ROW()-6,$Q$7:$Q$60000,0)),"")</f>
        <v/>
      </c>
      <c r="AH533" s="9">
        <f>IF(OR($S533="",$S532=""),"",LN($T533/$T532))</f>
        <v/>
      </c>
      <c r="AI533" s="9">
        <f>IF(OR($S533="",$S532=""),"",$C$2*LN(U533/U532))</f>
        <v/>
      </c>
      <c r="AJ533" s="9">
        <f>IF(OR($S533="",$S532=""),"",$D$2*(V533-V532))</f>
        <v/>
      </c>
      <c r="AK533" s="9">
        <f>IF(OR($S533="",$S532=""),"",$E$2*(W533-W532))</f>
        <v/>
      </c>
      <c r="AL533" s="9">
        <f>IF(OR($S533="",$S532=""),"",$F$2*LN(X533/X532))</f>
        <v/>
      </c>
      <c r="AM533" s="9">
        <f>IF(OR($S533="",$S532=""),"",$G$2*(Y533-Y532))</f>
        <v/>
      </c>
      <c r="AN533" s="9">
        <f>IF(OR($S533="",$S532=""),"",$H$2*LN(Z533/Z532))</f>
        <v/>
      </c>
      <c r="AO533" s="9">
        <f>IF(OR($S533="",$S532=""),"",$I$2*(AA533-AA532))</f>
        <v/>
      </c>
      <c r="AP533" s="9">
        <f>IF(OR($S533="",$S532=""),"",$J$2*LN(AB533/AB532))</f>
        <v/>
      </c>
      <c r="AQ533" s="9">
        <f>IF(OR($S533="",$S532=""),"",$K$2*(AC533-AC532))</f>
        <v/>
      </c>
      <c r="AR533" s="9">
        <f>IF(OR($S533="",$S532=""),"",$L$2*LN(AD533/AD532))</f>
        <v/>
      </c>
      <c r="AS533" s="9">
        <f>IF(OR($S533="",$S532=""),"",$M$2*LN(AE533/AE532))</f>
        <v/>
      </c>
      <c r="AT533" s="9">
        <f>IF(OR($S533="",$S532=""),"",$N$2*LN(AF533/AF532))</f>
        <v/>
      </c>
      <c r="AV533" s="9">
        <f>IF($AH533="","",$AY$16+$AY$4*AI533+$AY$5*AJ533+$AY$6*AK533+$AY$7*AL533+$AY$8*AM533+$AY$9*AN533+$AY$10*AO533+$AY$11*AP533+$AY$12*AQ533+$AY$13*AR533+$AY$14*AS533+$AY$15*AT533)</f>
        <v/>
      </c>
      <c r="BC533" s="10">
        <f>IF((ROW()-6)&lt;=$Q$3,INDEX(LINEST(AH474:AH533,AI474:AT533,TRUE,TRUE),1,13)*$Q$4,"")</f>
        <v/>
      </c>
      <c r="BD533" s="9">
        <f>IF((ROW()-6)&lt;=$Q$3,INDEX(LINEST(AH474:AH533,AI474:AT533,TRUE,TRUE),1,12),"")</f>
        <v/>
      </c>
      <c r="BE533" s="9">
        <f>IF((ROW()-6)&lt;=$Q$3,INDEX(LINEST(AH474:AH533,AI474:AT533,TRUE,TRUE),1,11),"")</f>
        <v/>
      </c>
      <c r="BF533" s="9">
        <f>IF((ROW()-6)&lt;=$Q$3,INDEX(LINEST(AH474:AH533,AI474:AT533,TRUE,TRUE),1,10),"")</f>
        <v/>
      </c>
      <c r="BG533" s="9">
        <f>IF((ROW()-6)&lt;=$Q$3,INDEX(LINEST(AH474:AH533,AI474:AT533,TRUE,TRUE),1,9),"")</f>
        <v/>
      </c>
      <c r="BH533" s="9">
        <f>IF((ROW()-6)&lt;=$Q$3,INDEX(LINEST(AH474:AH533,AI474:AT533,TRUE,TRUE),1,8),"")</f>
        <v/>
      </c>
      <c r="BI533" s="9">
        <f>IF((ROW()-6)&lt;=$Q$3,INDEX(LINEST(AH474:AH533,AI474:AT533,TRUE,TRUE),1,7),"")</f>
        <v/>
      </c>
      <c r="BJ533" s="9">
        <f>IF((ROW()-6)&lt;=$Q$3,INDEX(LINEST(AH474:AH533,AI474:AT533,TRUE,TRUE),1,6),"")</f>
        <v/>
      </c>
      <c r="BK533" s="9">
        <f>IF((ROW()-6)&lt;=$Q$3,INDEX(LINEST(AH474:AH533,AI474:AT533,TRUE,TRUE),1,5),"")</f>
        <v/>
      </c>
      <c r="BL533" s="9">
        <f>IF((ROW()-6)&lt;=$Q$3,INDEX(LINEST(AH474:AH533,AI474:AT533,TRUE,TRUE),1,4),"")</f>
        <v/>
      </c>
      <c r="BM533" s="9">
        <f>IF((ROW()-6)&lt;=$Q$3,INDEX(LINEST(AH474:AH533,AI474:AT533,TRUE,TRUE),1,3),"")</f>
        <v/>
      </c>
      <c r="BN533" s="9">
        <f>IF((ROW()-6)&lt;=$Q$3,INDEX(LINEST(AH474:AH533,AI474:AT533,TRUE,TRUE),1,2),"")</f>
        <v/>
      </c>
      <c r="BO533" s="9">
        <f>IF((ROW()-6)&lt;=$Q$3,INDEX(LINEST(AH474:AH533,AI474:AT533,TRUE,TRUE),1,1),"")</f>
        <v/>
      </c>
      <c r="BP533" s="10">
        <f>IF((ROW()-6)&lt;=$Q$3,INDEX(LINEST(AH474:AH533,AI474:AT533,TRUE,TRUE),3,1),"")</f>
        <v/>
      </c>
      <c r="BR533" s="9">
        <f>IF(AND((ROW()-6)&lt;=$Q$3,ISNUMBER(BC532)),BC532/$Q$4+BD532*AI533+BE532*AJ533+BF532*AK533+BG532*AL533+BH532*AM533+BI532*AN533+BJ532*AO533+BK532*AP533+BL532*AQ533+BM532*AR533+BN532*AS533+BO532*AT533,"")</f>
        <v/>
      </c>
      <c r="BS533">
        <f>IF(ISNUMBER(BR533),AVERAGE(AH473:AH532),"")</f>
        <v/>
      </c>
      <c r="BT533">
        <f>IF(ISNUMBER(BR533),(AH533-BR533)^2,"")</f>
        <v/>
      </c>
      <c r="BU533">
        <f>IF(ISNUMBER(BR533),AH533^2,"")</f>
        <v/>
      </c>
      <c r="BV533">
        <f>IF(ISNUMBER(BR533),(AH533-BS533)^2,"")</f>
        <v/>
      </c>
    </row>
    <row r="534">
      <c r="O534">
        <f>IF($R534="","",CHOOSE($Q$2,YEAR(R534)*12+MONTH(R534),INT((R534-2)/7),YEAR(R534)*4+ROUNDUP(MONTH(R534)/3)))</f>
        <v/>
      </c>
      <c r="P534">
        <f>IF($R534="","",IF($R535="",1,IF(O534&lt;&gt;O535,1,0)))</f>
        <v/>
      </c>
      <c r="Q534">
        <f>IF(P534=1,SUM($P$7:P534),"")</f>
        <v/>
      </c>
      <c r="R534">
        <f>IF($A534="","",IF(ISNUMBER($A534),$A534,IFERROR(DATEVALUE($A534),NA())))</f>
        <v/>
      </c>
      <c r="S534" s="7">
        <f>IFERROR(INDEX($R$7:$R$60000,MATCH(ROW()-6,$Q$7:$Q$60000,0)),"")</f>
        <v/>
      </c>
      <c r="T534">
        <f>IFERROR(INDEX($B$7:$B$60000,MATCH(ROW()-6,$Q$7:$Q$60000,0)),"")</f>
        <v/>
      </c>
      <c r="U534">
        <f>IFERROR(INDEX($C$7:$C$60000,MATCH(ROW()-6,$Q$7:$Q$60000,0)),"")</f>
        <v/>
      </c>
      <c r="V534">
        <f>IFERROR(INDEX($D$7:$D$60000,MATCH(ROW()-6,$Q$7:$Q$60000,0)),"")</f>
        <v/>
      </c>
      <c r="W534">
        <f>IFERROR(INDEX($E$7:$E$60000,MATCH(ROW()-6,$Q$7:$Q$60000,0)),"")</f>
        <v/>
      </c>
      <c r="X534">
        <f>IFERROR(INDEX($F$7:$F$60000,MATCH(ROW()-6,$Q$7:$Q$60000,0)),"")</f>
        <v/>
      </c>
      <c r="Y534">
        <f>IFERROR(INDEX($G$7:$G$60000,MATCH(ROW()-6,$Q$7:$Q$60000,0)),"")</f>
        <v/>
      </c>
      <c r="Z534">
        <f>IFERROR(INDEX($H$7:$H$60000,MATCH(ROW()-6,$Q$7:$Q$60000,0)),"")</f>
        <v/>
      </c>
      <c r="AA534">
        <f>IFERROR(INDEX($I$7:$I$60000,MATCH(ROW()-6,$Q$7:$Q$60000,0)),"")</f>
        <v/>
      </c>
      <c r="AB534">
        <f>IFERROR(INDEX($J$7:$J$60000,MATCH(ROW()-6,$Q$7:$Q$60000,0)),"")</f>
        <v/>
      </c>
      <c r="AC534">
        <f>IFERROR(INDEX($K$7:$K$60000,MATCH(ROW()-6,$Q$7:$Q$60000,0)),"")</f>
        <v/>
      </c>
      <c r="AD534">
        <f>IFERROR(INDEX($L$7:$L$60000,MATCH(ROW()-6,$Q$7:$Q$60000,0)),"")</f>
        <v/>
      </c>
      <c r="AE534">
        <f>IFERROR(INDEX($M$7:$M$60000,MATCH(ROW()-6,$Q$7:$Q$60000,0)),"")</f>
        <v/>
      </c>
      <c r="AF534">
        <f>IFERROR(INDEX($N$7:$N$60000,MATCH(ROW()-6,$Q$7:$Q$60000,0)),"")</f>
        <v/>
      </c>
      <c r="AH534" s="9">
        <f>IF(OR($S534="",$S533=""),"",LN($T534/$T533))</f>
        <v/>
      </c>
      <c r="AI534" s="9">
        <f>IF(OR($S534="",$S533=""),"",$C$2*LN(U534/U533))</f>
        <v/>
      </c>
      <c r="AJ534" s="9">
        <f>IF(OR($S534="",$S533=""),"",$D$2*(V534-V533))</f>
        <v/>
      </c>
      <c r="AK534" s="9">
        <f>IF(OR($S534="",$S533=""),"",$E$2*(W534-W533))</f>
        <v/>
      </c>
      <c r="AL534" s="9">
        <f>IF(OR($S534="",$S533=""),"",$F$2*LN(X534/X533))</f>
        <v/>
      </c>
      <c r="AM534" s="9">
        <f>IF(OR($S534="",$S533=""),"",$G$2*(Y534-Y533))</f>
        <v/>
      </c>
      <c r="AN534" s="9">
        <f>IF(OR($S534="",$S533=""),"",$H$2*LN(Z534/Z533))</f>
        <v/>
      </c>
      <c r="AO534" s="9">
        <f>IF(OR($S534="",$S533=""),"",$I$2*(AA534-AA533))</f>
        <v/>
      </c>
      <c r="AP534" s="9">
        <f>IF(OR($S534="",$S533=""),"",$J$2*LN(AB534/AB533))</f>
        <v/>
      </c>
      <c r="AQ534" s="9">
        <f>IF(OR($S534="",$S533=""),"",$K$2*(AC534-AC533))</f>
        <v/>
      </c>
      <c r="AR534" s="9">
        <f>IF(OR($S534="",$S533=""),"",$L$2*LN(AD534/AD533))</f>
        <v/>
      </c>
      <c r="AS534" s="9">
        <f>IF(OR($S534="",$S533=""),"",$M$2*LN(AE534/AE533))</f>
        <v/>
      </c>
      <c r="AT534" s="9">
        <f>IF(OR($S534="",$S533=""),"",$N$2*LN(AF534/AF533))</f>
        <v/>
      </c>
      <c r="AV534" s="9">
        <f>IF($AH534="","",$AY$16+$AY$4*AI534+$AY$5*AJ534+$AY$6*AK534+$AY$7*AL534+$AY$8*AM534+$AY$9*AN534+$AY$10*AO534+$AY$11*AP534+$AY$12*AQ534+$AY$13*AR534+$AY$14*AS534+$AY$15*AT534)</f>
        <v/>
      </c>
      <c r="BC534" s="10">
        <f>IF((ROW()-6)&lt;=$Q$3,INDEX(LINEST(AH475:AH534,AI475:AT534,TRUE,TRUE),1,13)*$Q$4,"")</f>
        <v/>
      </c>
      <c r="BD534" s="9">
        <f>IF((ROW()-6)&lt;=$Q$3,INDEX(LINEST(AH475:AH534,AI475:AT534,TRUE,TRUE),1,12),"")</f>
        <v/>
      </c>
      <c r="BE534" s="9">
        <f>IF((ROW()-6)&lt;=$Q$3,INDEX(LINEST(AH475:AH534,AI475:AT534,TRUE,TRUE),1,11),"")</f>
        <v/>
      </c>
      <c r="BF534" s="9">
        <f>IF((ROW()-6)&lt;=$Q$3,INDEX(LINEST(AH475:AH534,AI475:AT534,TRUE,TRUE),1,10),"")</f>
        <v/>
      </c>
      <c r="BG534" s="9">
        <f>IF((ROW()-6)&lt;=$Q$3,INDEX(LINEST(AH475:AH534,AI475:AT534,TRUE,TRUE),1,9),"")</f>
        <v/>
      </c>
      <c r="BH534" s="9">
        <f>IF((ROW()-6)&lt;=$Q$3,INDEX(LINEST(AH475:AH534,AI475:AT534,TRUE,TRUE),1,8),"")</f>
        <v/>
      </c>
      <c r="BI534" s="9">
        <f>IF((ROW()-6)&lt;=$Q$3,INDEX(LINEST(AH475:AH534,AI475:AT534,TRUE,TRUE),1,7),"")</f>
        <v/>
      </c>
      <c r="BJ534" s="9">
        <f>IF((ROW()-6)&lt;=$Q$3,INDEX(LINEST(AH475:AH534,AI475:AT534,TRUE,TRUE),1,6),"")</f>
        <v/>
      </c>
      <c r="BK534" s="9">
        <f>IF((ROW()-6)&lt;=$Q$3,INDEX(LINEST(AH475:AH534,AI475:AT534,TRUE,TRUE),1,5),"")</f>
        <v/>
      </c>
      <c r="BL534" s="9">
        <f>IF((ROW()-6)&lt;=$Q$3,INDEX(LINEST(AH475:AH534,AI475:AT534,TRUE,TRUE),1,4),"")</f>
        <v/>
      </c>
      <c r="BM534" s="9">
        <f>IF((ROW()-6)&lt;=$Q$3,INDEX(LINEST(AH475:AH534,AI475:AT534,TRUE,TRUE),1,3),"")</f>
        <v/>
      </c>
      <c r="BN534" s="9">
        <f>IF((ROW()-6)&lt;=$Q$3,INDEX(LINEST(AH475:AH534,AI475:AT534,TRUE,TRUE),1,2),"")</f>
        <v/>
      </c>
      <c r="BO534" s="9">
        <f>IF((ROW()-6)&lt;=$Q$3,INDEX(LINEST(AH475:AH534,AI475:AT534,TRUE,TRUE),1,1),"")</f>
        <v/>
      </c>
      <c r="BP534" s="10">
        <f>IF((ROW()-6)&lt;=$Q$3,INDEX(LINEST(AH475:AH534,AI475:AT534,TRUE,TRUE),3,1),"")</f>
        <v/>
      </c>
      <c r="BR534" s="9">
        <f>IF(AND((ROW()-6)&lt;=$Q$3,ISNUMBER(BC533)),BC533/$Q$4+BD533*AI534+BE533*AJ534+BF533*AK534+BG533*AL534+BH533*AM534+BI533*AN534+BJ533*AO534+BK533*AP534+BL533*AQ534+BM533*AR534+BN533*AS534+BO533*AT534,"")</f>
        <v/>
      </c>
      <c r="BS534">
        <f>IF(ISNUMBER(BR534),AVERAGE(AH474:AH533),"")</f>
        <v/>
      </c>
      <c r="BT534">
        <f>IF(ISNUMBER(BR534),(AH534-BR534)^2,"")</f>
        <v/>
      </c>
      <c r="BU534">
        <f>IF(ISNUMBER(BR534),AH534^2,"")</f>
        <v/>
      </c>
      <c r="BV534">
        <f>IF(ISNUMBER(BR534),(AH534-BS534)^2,"")</f>
        <v/>
      </c>
    </row>
    <row r="535">
      <c r="O535">
        <f>IF($R535="","",CHOOSE($Q$2,YEAR(R535)*12+MONTH(R535),INT((R535-2)/7),YEAR(R535)*4+ROUNDUP(MONTH(R535)/3)))</f>
        <v/>
      </c>
      <c r="P535">
        <f>IF($R535="","",IF($R536="",1,IF(O535&lt;&gt;O536,1,0)))</f>
        <v/>
      </c>
      <c r="Q535">
        <f>IF(P535=1,SUM($P$7:P535),"")</f>
        <v/>
      </c>
      <c r="R535">
        <f>IF($A535="","",IF(ISNUMBER($A535),$A535,IFERROR(DATEVALUE($A535),NA())))</f>
        <v/>
      </c>
      <c r="S535" s="7">
        <f>IFERROR(INDEX($R$7:$R$60000,MATCH(ROW()-6,$Q$7:$Q$60000,0)),"")</f>
        <v/>
      </c>
      <c r="T535">
        <f>IFERROR(INDEX($B$7:$B$60000,MATCH(ROW()-6,$Q$7:$Q$60000,0)),"")</f>
        <v/>
      </c>
      <c r="U535">
        <f>IFERROR(INDEX($C$7:$C$60000,MATCH(ROW()-6,$Q$7:$Q$60000,0)),"")</f>
        <v/>
      </c>
      <c r="V535">
        <f>IFERROR(INDEX($D$7:$D$60000,MATCH(ROW()-6,$Q$7:$Q$60000,0)),"")</f>
        <v/>
      </c>
      <c r="W535">
        <f>IFERROR(INDEX($E$7:$E$60000,MATCH(ROW()-6,$Q$7:$Q$60000,0)),"")</f>
        <v/>
      </c>
      <c r="X535">
        <f>IFERROR(INDEX($F$7:$F$60000,MATCH(ROW()-6,$Q$7:$Q$60000,0)),"")</f>
        <v/>
      </c>
      <c r="Y535">
        <f>IFERROR(INDEX($G$7:$G$60000,MATCH(ROW()-6,$Q$7:$Q$60000,0)),"")</f>
        <v/>
      </c>
      <c r="Z535">
        <f>IFERROR(INDEX($H$7:$H$60000,MATCH(ROW()-6,$Q$7:$Q$60000,0)),"")</f>
        <v/>
      </c>
      <c r="AA535">
        <f>IFERROR(INDEX($I$7:$I$60000,MATCH(ROW()-6,$Q$7:$Q$60000,0)),"")</f>
        <v/>
      </c>
      <c r="AB535">
        <f>IFERROR(INDEX($J$7:$J$60000,MATCH(ROW()-6,$Q$7:$Q$60000,0)),"")</f>
        <v/>
      </c>
      <c r="AC535">
        <f>IFERROR(INDEX($K$7:$K$60000,MATCH(ROW()-6,$Q$7:$Q$60000,0)),"")</f>
        <v/>
      </c>
      <c r="AD535">
        <f>IFERROR(INDEX($L$7:$L$60000,MATCH(ROW()-6,$Q$7:$Q$60000,0)),"")</f>
        <v/>
      </c>
      <c r="AE535">
        <f>IFERROR(INDEX($M$7:$M$60000,MATCH(ROW()-6,$Q$7:$Q$60000,0)),"")</f>
        <v/>
      </c>
      <c r="AF535">
        <f>IFERROR(INDEX($N$7:$N$60000,MATCH(ROW()-6,$Q$7:$Q$60000,0)),"")</f>
        <v/>
      </c>
      <c r="AH535" s="9">
        <f>IF(OR($S535="",$S534=""),"",LN($T535/$T534))</f>
        <v/>
      </c>
      <c r="AI535" s="9">
        <f>IF(OR($S535="",$S534=""),"",$C$2*LN(U535/U534))</f>
        <v/>
      </c>
      <c r="AJ535" s="9">
        <f>IF(OR($S535="",$S534=""),"",$D$2*(V535-V534))</f>
        <v/>
      </c>
      <c r="AK535" s="9">
        <f>IF(OR($S535="",$S534=""),"",$E$2*(W535-W534))</f>
        <v/>
      </c>
      <c r="AL535" s="9">
        <f>IF(OR($S535="",$S534=""),"",$F$2*LN(X535/X534))</f>
        <v/>
      </c>
      <c r="AM535" s="9">
        <f>IF(OR($S535="",$S534=""),"",$G$2*(Y535-Y534))</f>
        <v/>
      </c>
      <c r="AN535" s="9">
        <f>IF(OR($S535="",$S534=""),"",$H$2*LN(Z535/Z534))</f>
        <v/>
      </c>
      <c r="AO535" s="9">
        <f>IF(OR($S535="",$S534=""),"",$I$2*(AA535-AA534))</f>
        <v/>
      </c>
      <c r="AP535" s="9">
        <f>IF(OR($S535="",$S534=""),"",$J$2*LN(AB535/AB534))</f>
        <v/>
      </c>
      <c r="AQ535" s="9">
        <f>IF(OR($S535="",$S534=""),"",$K$2*(AC535-AC534))</f>
        <v/>
      </c>
      <c r="AR535" s="9">
        <f>IF(OR($S535="",$S534=""),"",$L$2*LN(AD535/AD534))</f>
        <v/>
      </c>
      <c r="AS535" s="9">
        <f>IF(OR($S535="",$S534=""),"",$M$2*LN(AE535/AE534))</f>
        <v/>
      </c>
      <c r="AT535" s="9">
        <f>IF(OR($S535="",$S534=""),"",$N$2*LN(AF535/AF534))</f>
        <v/>
      </c>
      <c r="AV535" s="9">
        <f>IF($AH535="","",$AY$16+$AY$4*AI535+$AY$5*AJ535+$AY$6*AK535+$AY$7*AL535+$AY$8*AM535+$AY$9*AN535+$AY$10*AO535+$AY$11*AP535+$AY$12*AQ535+$AY$13*AR535+$AY$14*AS535+$AY$15*AT535)</f>
        <v/>
      </c>
      <c r="BC535" s="10">
        <f>IF((ROW()-6)&lt;=$Q$3,INDEX(LINEST(AH476:AH535,AI476:AT535,TRUE,TRUE),1,13)*$Q$4,"")</f>
        <v/>
      </c>
      <c r="BD535" s="9">
        <f>IF((ROW()-6)&lt;=$Q$3,INDEX(LINEST(AH476:AH535,AI476:AT535,TRUE,TRUE),1,12),"")</f>
        <v/>
      </c>
      <c r="BE535" s="9">
        <f>IF((ROW()-6)&lt;=$Q$3,INDEX(LINEST(AH476:AH535,AI476:AT535,TRUE,TRUE),1,11),"")</f>
        <v/>
      </c>
      <c r="BF535" s="9">
        <f>IF((ROW()-6)&lt;=$Q$3,INDEX(LINEST(AH476:AH535,AI476:AT535,TRUE,TRUE),1,10),"")</f>
        <v/>
      </c>
      <c r="BG535" s="9">
        <f>IF((ROW()-6)&lt;=$Q$3,INDEX(LINEST(AH476:AH535,AI476:AT535,TRUE,TRUE),1,9),"")</f>
        <v/>
      </c>
      <c r="BH535" s="9">
        <f>IF((ROW()-6)&lt;=$Q$3,INDEX(LINEST(AH476:AH535,AI476:AT535,TRUE,TRUE),1,8),"")</f>
        <v/>
      </c>
      <c r="BI535" s="9">
        <f>IF((ROW()-6)&lt;=$Q$3,INDEX(LINEST(AH476:AH535,AI476:AT535,TRUE,TRUE),1,7),"")</f>
        <v/>
      </c>
      <c r="BJ535" s="9">
        <f>IF((ROW()-6)&lt;=$Q$3,INDEX(LINEST(AH476:AH535,AI476:AT535,TRUE,TRUE),1,6),"")</f>
        <v/>
      </c>
      <c r="BK535" s="9">
        <f>IF((ROW()-6)&lt;=$Q$3,INDEX(LINEST(AH476:AH535,AI476:AT535,TRUE,TRUE),1,5),"")</f>
        <v/>
      </c>
      <c r="BL535" s="9">
        <f>IF((ROW()-6)&lt;=$Q$3,INDEX(LINEST(AH476:AH535,AI476:AT535,TRUE,TRUE),1,4),"")</f>
        <v/>
      </c>
      <c r="BM535" s="9">
        <f>IF((ROW()-6)&lt;=$Q$3,INDEX(LINEST(AH476:AH535,AI476:AT535,TRUE,TRUE),1,3),"")</f>
        <v/>
      </c>
      <c r="BN535" s="9">
        <f>IF((ROW()-6)&lt;=$Q$3,INDEX(LINEST(AH476:AH535,AI476:AT535,TRUE,TRUE),1,2),"")</f>
        <v/>
      </c>
      <c r="BO535" s="9">
        <f>IF((ROW()-6)&lt;=$Q$3,INDEX(LINEST(AH476:AH535,AI476:AT535,TRUE,TRUE),1,1),"")</f>
        <v/>
      </c>
      <c r="BP535" s="10">
        <f>IF((ROW()-6)&lt;=$Q$3,INDEX(LINEST(AH476:AH535,AI476:AT535,TRUE,TRUE),3,1),"")</f>
        <v/>
      </c>
      <c r="BR535" s="9">
        <f>IF(AND((ROW()-6)&lt;=$Q$3,ISNUMBER(BC534)),BC534/$Q$4+BD534*AI535+BE534*AJ535+BF534*AK535+BG534*AL535+BH534*AM535+BI534*AN535+BJ534*AO535+BK534*AP535+BL534*AQ535+BM534*AR535+BN534*AS535+BO534*AT535,"")</f>
        <v/>
      </c>
      <c r="BS535">
        <f>IF(ISNUMBER(BR535),AVERAGE(AH475:AH534),"")</f>
        <v/>
      </c>
      <c r="BT535">
        <f>IF(ISNUMBER(BR535),(AH535-BR535)^2,"")</f>
        <v/>
      </c>
      <c r="BU535">
        <f>IF(ISNUMBER(BR535),AH535^2,"")</f>
        <v/>
      </c>
      <c r="BV535">
        <f>IF(ISNUMBER(BR535),(AH535-BS535)^2,"")</f>
        <v/>
      </c>
    </row>
    <row r="536">
      <c r="O536">
        <f>IF($R536="","",CHOOSE($Q$2,YEAR(R536)*12+MONTH(R536),INT((R536-2)/7),YEAR(R536)*4+ROUNDUP(MONTH(R536)/3)))</f>
        <v/>
      </c>
      <c r="P536">
        <f>IF($R536="","",IF($R537="",1,IF(O536&lt;&gt;O537,1,0)))</f>
        <v/>
      </c>
      <c r="Q536">
        <f>IF(P536=1,SUM($P$7:P536),"")</f>
        <v/>
      </c>
      <c r="R536">
        <f>IF($A536="","",IF(ISNUMBER($A536),$A536,IFERROR(DATEVALUE($A536),NA())))</f>
        <v/>
      </c>
      <c r="S536" s="7">
        <f>IFERROR(INDEX($R$7:$R$60000,MATCH(ROW()-6,$Q$7:$Q$60000,0)),"")</f>
        <v/>
      </c>
      <c r="T536">
        <f>IFERROR(INDEX($B$7:$B$60000,MATCH(ROW()-6,$Q$7:$Q$60000,0)),"")</f>
        <v/>
      </c>
      <c r="U536">
        <f>IFERROR(INDEX($C$7:$C$60000,MATCH(ROW()-6,$Q$7:$Q$60000,0)),"")</f>
        <v/>
      </c>
      <c r="V536">
        <f>IFERROR(INDEX($D$7:$D$60000,MATCH(ROW()-6,$Q$7:$Q$60000,0)),"")</f>
        <v/>
      </c>
      <c r="W536">
        <f>IFERROR(INDEX($E$7:$E$60000,MATCH(ROW()-6,$Q$7:$Q$60000,0)),"")</f>
        <v/>
      </c>
      <c r="X536">
        <f>IFERROR(INDEX($F$7:$F$60000,MATCH(ROW()-6,$Q$7:$Q$60000,0)),"")</f>
        <v/>
      </c>
      <c r="Y536">
        <f>IFERROR(INDEX($G$7:$G$60000,MATCH(ROW()-6,$Q$7:$Q$60000,0)),"")</f>
        <v/>
      </c>
      <c r="Z536">
        <f>IFERROR(INDEX($H$7:$H$60000,MATCH(ROW()-6,$Q$7:$Q$60000,0)),"")</f>
        <v/>
      </c>
      <c r="AA536">
        <f>IFERROR(INDEX($I$7:$I$60000,MATCH(ROW()-6,$Q$7:$Q$60000,0)),"")</f>
        <v/>
      </c>
      <c r="AB536">
        <f>IFERROR(INDEX($J$7:$J$60000,MATCH(ROW()-6,$Q$7:$Q$60000,0)),"")</f>
        <v/>
      </c>
      <c r="AC536">
        <f>IFERROR(INDEX($K$7:$K$60000,MATCH(ROW()-6,$Q$7:$Q$60000,0)),"")</f>
        <v/>
      </c>
      <c r="AD536">
        <f>IFERROR(INDEX($L$7:$L$60000,MATCH(ROW()-6,$Q$7:$Q$60000,0)),"")</f>
        <v/>
      </c>
      <c r="AE536">
        <f>IFERROR(INDEX($M$7:$M$60000,MATCH(ROW()-6,$Q$7:$Q$60000,0)),"")</f>
        <v/>
      </c>
      <c r="AF536">
        <f>IFERROR(INDEX($N$7:$N$60000,MATCH(ROW()-6,$Q$7:$Q$60000,0)),"")</f>
        <v/>
      </c>
      <c r="AH536" s="9">
        <f>IF(OR($S536="",$S535=""),"",LN($T536/$T535))</f>
        <v/>
      </c>
      <c r="AI536" s="9">
        <f>IF(OR($S536="",$S535=""),"",$C$2*LN(U536/U535))</f>
        <v/>
      </c>
      <c r="AJ536" s="9">
        <f>IF(OR($S536="",$S535=""),"",$D$2*(V536-V535))</f>
        <v/>
      </c>
      <c r="AK536" s="9">
        <f>IF(OR($S536="",$S535=""),"",$E$2*(W536-W535))</f>
        <v/>
      </c>
      <c r="AL536" s="9">
        <f>IF(OR($S536="",$S535=""),"",$F$2*LN(X536/X535))</f>
        <v/>
      </c>
      <c r="AM536" s="9">
        <f>IF(OR($S536="",$S535=""),"",$G$2*(Y536-Y535))</f>
        <v/>
      </c>
      <c r="AN536" s="9">
        <f>IF(OR($S536="",$S535=""),"",$H$2*LN(Z536/Z535))</f>
        <v/>
      </c>
      <c r="AO536" s="9">
        <f>IF(OR($S536="",$S535=""),"",$I$2*(AA536-AA535))</f>
        <v/>
      </c>
      <c r="AP536" s="9">
        <f>IF(OR($S536="",$S535=""),"",$J$2*LN(AB536/AB535))</f>
        <v/>
      </c>
      <c r="AQ536" s="9">
        <f>IF(OR($S536="",$S535=""),"",$K$2*(AC536-AC535))</f>
        <v/>
      </c>
      <c r="AR536" s="9">
        <f>IF(OR($S536="",$S535=""),"",$L$2*LN(AD536/AD535))</f>
        <v/>
      </c>
      <c r="AS536" s="9">
        <f>IF(OR($S536="",$S535=""),"",$M$2*LN(AE536/AE535))</f>
        <v/>
      </c>
      <c r="AT536" s="9">
        <f>IF(OR($S536="",$S535=""),"",$N$2*LN(AF536/AF535))</f>
        <v/>
      </c>
      <c r="AV536" s="9">
        <f>IF($AH536="","",$AY$16+$AY$4*AI536+$AY$5*AJ536+$AY$6*AK536+$AY$7*AL536+$AY$8*AM536+$AY$9*AN536+$AY$10*AO536+$AY$11*AP536+$AY$12*AQ536+$AY$13*AR536+$AY$14*AS536+$AY$15*AT536)</f>
        <v/>
      </c>
      <c r="BC536" s="10">
        <f>IF((ROW()-6)&lt;=$Q$3,INDEX(LINEST(AH477:AH536,AI477:AT536,TRUE,TRUE),1,13)*$Q$4,"")</f>
        <v/>
      </c>
      <c r="BD536" s="9">
        <f>IF((ROW()-6)&lt;=$Q$3,INDEX(LINEST(AH477:AH536,AI477:AT536,TRUE,TRUE),1,12),"")</f>
        <v/>
      </c>
      <c r="BE536" s="9">
        <f>IF((ROW()-6)&lt;=$Q$3,INDEX(LINEST(AH477:AH536,AI477:AT536,TRUE,TRUE),1,11),"")</f>
        <v/>
      </c>
      <c r="BF536" s="9">
        <f>IF((ROW()-6)&lt;=$Q$3,INDEX(LINEST(AH477:AH536,AI477:AT536,TRUE,TRUE),1,10),"")</f>
        <v/>
      </c>
      <c r="BG536" s="9">
        <f>IF((ROW()-6)&lt;=$Q$3,INDEX(LINEST(AH477:AH536,AI477:AT536,TRUE,TRUE),1,9),"")</f>
        <v/>
      </c>
      <c r="BH536" s="9">
        <f>IF((ROW()-6)&lt;=$Q$3,INDEX(LINEST(AH477:AH536,AI477:AT536,TRUE,TRUE),1,8),"")</f>
        <v/>
      </c>
      <c r="BI536" s="9">
        <f>IF((ROW()-6)&lt;=$Q$3,INDEX(LINEST(AH477:AH536,AI477:AT536,TRUE,TRUE),1,7),"")</f>
        <v/>
      </c>
      <c r="BJ536" s="9">
        <f>IF((ROW()-6)&lt;=$Q$3,INDEX(LINEST(AH477:AH536,AI477:AT536,TRUE,TRUE),1,6),"")</f>
        <v/>
      </c>
      <c r="BK536" s="9">
        <f>IF((ROW()-6)&lt;=$Q$3,INDEX(LINEST(AH477:AH536,AI477:AT536,TRUE,TRUE),1,5),"")</f>
        <v/>
      </c>
      <c r="BL536" s="9">
        <f>IF((ROW()-6)&lt;=$Q$3,INDEX(LINEST(AH477:AH536,AI477:AT536,TRUE,TRUE),1,4),"")</f>
        <v/>
      </c>
      <c r="BM536" s="9">
        <f>IF((ROW()-6)&lt;=$Q$3,INDEX(LINEST(AH477:AH536,AI477:AT536,TRUE,TRUE),1,3),"")</f>
        <v/>
      </c>
      <c r="BN536" s="9">
        <f>IF((ROW()-6)&lt;=$Q$3,INDEX(LINEST(AH477:AH536,AI477:AT536,TRUE,TRUE),1,2),"")</f>
        <v/>
      </c>
      <c r="BO536" s="9">
        <f>IF((ROW()-6)&lt;=$Q$3,INDEX(LINEST(AH477:AH536,AI477:AT536,TRUE,TRUE),1,1),"")</f>
        <v/>
      </c>
      <c r="BP536" s="10">
        <f>IF((ROW()-6)&lt;=$Q$3,INDEX(LINEST(AH477:AH536,AI477:AT536,TRUE,TRUE),3,1),"")</f>
        <v/>
      </c>
      <c r="BR536" s="9">
        <f>IF(AND((ROW()-6)&lt;=$Q$3,ISNUMBER(BC535)),BC535/$Q$4+BD535*AI536+BE535*AJ536+BF535*AK536+BG535*AL536+BH535*AM536+BI535*AN536+BJ535*AO536+BK535*AP536+BL535*AQ536+BM535*AR536+BN535*AS536+BO535*AT536,"")</f>
        <v/>
      </c>
      <c r="BS536">
        <f>IF(ISNUMBER(BR536),AVERAGE(AH476:AH535),"")</f>
        <v/>
      </c>
      <c r="BT536">
        <f>IF(ISNUMBER(BR536),(AH536-BR536)^2,"")</f>
        <v/>
      </c>
      <c r="BU536">
        <f>IF(ISNUMBER(BR536),AH536^2,"")</f>
        <v/>
      </c>
      <c r="BV536">
        <f>IF(ISNUMBER(BR536),(AH536-BS536)^2,"")</f>
        <v/>
      </c>
    </row>
    <row r="537">
      <c r="O537">
        <f>IF($R537="","",CHOOSE($Q$2,YEAR(R537)*12+MONTH(R537),INT((R537-2)/7),YEAR(R537)*4+ROUNDUP(MONTH(R537)/3)))</f>
        <v/>
      </c>
      <c r="P537">
        <f>IF($R537="","",IF($R538="",1,IF(O537&lt;&gt;O538,1,0)))</f>
        <v/>
      </c>
      <c r="Q537">
        <f>IF(P537=1,SUM($P$7:P537),"")</f>
        <v/>
      </c>
      <c r="R537">
        <f>IF($A537="","",IF(ISNUMBER($A537),$A537,IFERROR(DATEVALUE($A537),NA())))</f>
        <v/>
      </c>
      <c r="S537" s="7">
        <f>IFERROR(INDEX($R$7:$R$60000,MATCH(ROW()-6,$Q$7:$Q$60000,0)),"")</f>
        <v/>
      </c>
      <c r="T537">
        <f>IFERROR(INDEX($B$7:$B$60000,MATCH(ROW()-6,$Q$7:$Q$60000,0)),"")</f>
        <v/>
      </c>
      <c r="U537">
        <f>IFERROR(INDEX($C$7:$C$60000,MATCH(ROW()-6,$Q$7:$Q$60000,0)),"")</f>
        <v/>
      </c>
      <c r="V537">
        <f>IFERROR(INDEX($D$7:$D$60000,MATCH(ROW()-6,$Q$7:$Q$60000,0)),"")</f>
        <v/>
      </c>
      <c r="W537">
        <f>IFERROR(INDEX($E$7:$E$60000,MATCH(ROW()-6,$Q$7:$Q$60000,0)),"")</f>
        <v/>
      </c>
      <c r="X537">
        <f>IFERROR(INDEX($F$7:$F$60000,MATCH(ROW()-6,$Q$7:$Q$60000,0)),"")</f>
        <v/>
      </c>
      <c r="Y537">
        <f>IFERROR(INDEX($G$7:$G$60000,MATCH(ROW()-6,$Q$7:$Q$60000,0)),"")</f>
        <v/>
      </c>
      <c r="Z537">
        <f>IFERROR(INDEX($H$7:$H$60000,MATCH(ROW()-6,$Q$7:$Q$60000,0)),"")</f>
        <v/>
      </c>
      <c r="AA537">
        <f>IFERROR(INDEX($I$7:$I$60000,MATCH(ROW()-6,$Q$7:$Q$60000,0)),"")</f>
        <v/>
      </c>
      <c r="AB537">
        <f>IFERROR(INDEX($J$7:$J$60000,MATCH(ROW()-6,$Q$7:$Q$60000,0)),"")</f>
        <v/>
      </c>
      <c r="AC537">
        <f>IFERROR(INDEX($K$7:$K$60000,MATCH(ROW()-6,$Q$7:$Q$60000,0)),"")</f>
        <v/>
      </c>
      <c r="AD537">
        <f>IFERROR(INDEX($L$7:$L$60000,MATCH(ROW()-6,$Q$7:$Q$60000,0)),"")</f>
        <v/>
      </c>
      <c r="AE537">
        <f>IFERROR(INDEX($M$7:$M$60000,MATCH(ROW()-6,$Q$7:$Q$60000,0)),"")</f>
        <v/>
      </c>
      <c r="AF537">
        <f>IFERROR(INDEX($N$7:$N$60000,MATCH(ROW()-6,$Q$7:$Q$60000,0)),"")</f>
        <v/>
      </c>
      <c r="AH537" s="9">
        <f>IF(OR($S537="",$S536=""),"",LN($T537/$T536))</f>
        <v/>
      </c>
      <c r="AI537" s="9">
        <f>IF(OR($S537="",$S536=""),"",$C$2*LN(U537/U536))</f>
        <v/>
      </c>
      <c r="AJ537" s="9">
        <f>IF(OR($S537="",$S536=""),"",$D$2*(V537-V536))</f>
        <v/>
      </c>
      <c r="AK537" s="9">
        <f>IF(OR($S537="",$S536=""),"",$E$2*(W537-W536))</f>
        <v/>
      </c>
      <c r="AL537" s="9">
        <f>IF(OR($S537="",$S536=""),"",$F$2*LN(X537/X536))</f>
        <v/>
      </c>
      <c r="AM537" s="9">
        <f>IF(OR($S537="",$S536=""),"",$G$2*(Y537-Y536))</f>
        <v/>
      </c>
      <c r="AN537" s="9">
        <f>IF(OR($S537="",$S536=""),"",$H$2*LN(Z537/Z536))</f>
        <v/>
      </c>
      <c r="AO537" s="9">
        <f>IF(OR($S537="",$S536=""),"",$I$2*(AA537-AA536))</f>
        <v/>
      </c>
      <c r="AP537" s="9">
        <f>IF(OR($S537="",$S536=""),"",$J$2*LN(AB537/AB536))</f>
        <v/>
      </c>
      <c r="AQ537" s="9">
        <f>IF(OR($S537="",$S536=""),"",$K$2*(AC537-AC536))</f>
        <v/>
      </c>
      <c r="AR537" s="9">
        <f>IF(OR($S537="",$S536=""),"",$L$2*LN(AD537/AD536))</f>
        <v/>
      </c>
      <c r="AS537" s="9">
        <f>IF(OR($S537="",$S536=""),"",$M$2*LN(AE537/AE536))</f>
        <v/>
      </c>
      <c r="AT537" s="9">
        <f>IF(OR($S537="",$S536=""),"",$N$2*LN(AF537/AF536))</f>
        <v/>
      </c>
      <c r="AV537" s="9">
        <f>IF($AH537="","",$AY$16+$AY$4*AI537+$AY$5*AJ537+$AY$6*AK537+$AY$7*AL537+$AY$8*AM537+$AY$9*AN537+$AY$10*AO537+$AY$11*AP537+$AY$12*AQ537+$AY$13*AR537+$AY$14*AS537+$AY$15*AT537)</f>
        <v/>
      </c>
      <c r="BC537" s="10">
        <f>IF((ROW()-6)&lt;=$Q$3,INDEX(LINEST(AH478:AH537,AI478:AT537,TRUE,TRUE),1,13)*$Q$4,"")</f>
        <v/>
      </c>
      <c r="BD537" s="9">
        <f>IF((ROW()-6)&lt;=$Q$3,INDEX(LINEST(AH478:AH537,AI478:AT537,TRUE,TRUE),1,12),"")</f>
        <v/>
      </c>
      <c r="BE537" s="9">
        <f>IF((ROW()-6)&lt;=$Q$3,INDEX(LINEST(AH478:AH537,AI478:AT537,TRUE,TRUE),1,11),"")</f>
        <v/>
      </c>
      <c r="BF537" s="9">
        <f>IF((ROW()-6)&lt;=$Q$3,INDEX(LINEST(AH478:AH537,AI478:AT537,TRUE,TRUE),1,10),"")</f>
        <v/>
      </c>
      <c r="BG537" s="9">
        <f>IF((ROW()-6)&lt;=$Q$3,INDEX(LINEST(AH478:AH537,AI478:AT537,TRUE,TRUE),1,9),"")</f>
        <v/>
      </c>
      <c r="BH537" s="9">
        <f>IF((ROW()-6)&lt;=$Q$3,INDEX(LINEST(AH478:AH537,AI478:AT537,TRUE,TRUE),1,8),"")</f>
        <v/>
      </c>
      <c r="BI537" s="9">
        <f>IF((ROW()-6)&lt;=$Q$3,INDEX(LINEST(AH478:AH537,AI478:AT537,TRUE,TRUE),1,7),"")</f>
        <v/>
      </c>
      <c r="BJ537" s="9">
        <f>IF((ROW()-6)&lt;=$Q$3,INDEX(LINEST(AH478:AH537,AI478:AT537,TRUE,TRUE),1,6),"")</f>
        <v/>
      </c>
      <c r="BK537" s="9">
        <f>IF((ROW()-6)&lt;=$Q$3,INDEX(LINEST(AH478:AH537,AI478:AT537,TRUE,TRUE),1,5),"")</f>
        <v/>
      </c>
      <c r="BL537" s="9">
        <f>IF((ROW()-6)&lt;=$Q$3,INDEX(LINEST(AH478:AH537,AI478:AT537,TRUE,TRUE),1,4),"")</f>
        <v/>
      </c>
      <c r="BM537" s="9">
        <f>IF((ROW()-6)&lt;=$Q$3,INDEX(LINEST(AH478:AH537,AI478:AT537,TRUE,TRUE),1,3),"")</f>
        <v/>
      </c>
      <c r="BN537" s="9">
        <f>IF((ROW()-6)&lt;=$Q$3,INDEX(LINEST(AH478:AH537,AI478:AT537,TRUE,TRUE),1,2),"")</f>
        <v/>
      </c>
      <c r="BO537" s="9">
        <f>IF((ROW()-6)&lt;=$Q$3,INDEX(LINEST(AH478:AH537,AI478:AT537,TRUE,TRUE),1,1),"")</f>
        <v/>
      </c>
      <c r="BP537" s="10">
        <f>IF((ROW()-6)&lt;=$Q$3,INDEX(LINEST(AH478:AH537,AI478:AT537,TRUE,TRUE),3,1),"")</f>
        <v/>
      </c>
      <c r="BR537" s="9">
        <f>IF(AND((ROW()-6)&lt;=$Q$3,ISNUMBER(BC536)),BC536/$Q$4+BD536*AI537+BE536*AJ537+BF536*AK537+BG536*AL537+BH536*AM537+BI536*AN537+BJ536*AO537+BK536*AP537+BL536*AQ537+BM536*AR537+BN536*AS537+BO536*AT537,"")</f>
        <v/>
      </c>
      <c r="BS537">
        <f>IF(ISNUMBER(BR537),AVERAGE(AH477:AH536),"")</f>
        <v/>
      </c>
      <c r="BT537">
        <f>IF(ISNUMBER(BR537),(AH537-BR537)^2,"")</f>
        <v/>
      </c>
      <c r="BU537">
        <f>IF(ISNUMBER(BR537),AH537^2,"")</f>
        <v/>
      </c>
      <c r="BV537">
        <f>IF(ISNUMBER(BR537),(AH537-BS537)^2,"")</f>
        <v/>
      </c>
    </row>
    <row r="538">
      <c r="O538">
        <f>IF($R538="","",CHOOSE($Q$2,YEAR(R538)*12+MONTH(R538),INT((R538-2)/7),YEAR(R538)*4+ROUNDUP(MONTH(R538)/3)))</f>
        <v/>
      </c>
      <c r="P538">
        <f>IF($R538="","",IF($R539="",1,IF(O538&lt;&gt;O539,1,0)))</f>
        <v/>
      </c>
      <c r="Q538">
        <f>IF(P538=1,SUM($P$7:P538),"")</f>
        <v/>
      </c>
      <c r="R538">
        <f>IF($A538="","",IF(ISNUMBER($A538),$A538,IFERROR(DATEVALUE($A538),NA())))</f>
        <v/>
      </c>
      <c r="S538" s="7">
        <f>IFERROR(INDEX($R$7:$R$60000,MATCH(ROW()-6,$Q$7:$Q$60000,0)),"")</f>
        <v/>
      </c>
      <c r="T538">
        <f>IFERROR(INDEX($B$7:$B$60000,MATCH(ROW()-6,$Q$7:$Q$60000,0)),"")</f>
        <v/>
      </c>
      <c r="U538">
        <f>IFERROR(INDEX($C$7:$C$60000,MATCH(ROW()-6,$Q$7:$Q$60000,0)),"")</f>
        <v/>
      </c>
      <c r="V538">
        <f>IFERROR(INDEX($D$7:$D$60000,MATCH(ROW()-6,$Q$7:$Q$60000,0)),"")</f>
        <v/>
      </c>
      <c r="W538">
        <f>IFERROR(INDEX($E$7:$E$60000,MATCH(ROW()-6,$Q$7:$Q$60000,0)),"")</f>
        <v/>
      </c>
      <c r="X538">
        <f>IFERROR(INDEX($F$7:$F$60000,MATCH(ROW()-6,$Q$7:$Q$60000,0)),"")</f>
        <v/>
      </c>
      <c r="Y538">
        <f>IFERROR(INDEX($G$7:$G$60000,MATCH(ROW()-6,$Q$7:$Q$60000,0)),"")</f>
        <v/>
      </c>
      <c r="Z538">
        <f>IFERROR(INDEX($H$7:$H$60000,MATCH(ROW()-6,$Q$7:$Q$60000,0)),"")</f>
        <v/>
      </c>
      <c r="AA538">
        <f>IFERROR(INDEX($I$7:$I$60000,MATCH(ROW()-6,$Q$7:$Q$60000,0)),"")</f>
        <v/>
      </c>
      <c r="AB538">
        <f>IFERROR(INDEX($J$7:$J$60000,MATCH(ROW()-6,$Q$7:$Q$60000,0)),"")</f>
        <v/>
      </c>
      <c r="AC538">
        <f>IFERROR(INDEX($K$7:$K$60000,MATCH(ROW()-6,$Q$7:$Q$60000,0)),"")</f>
        <v/>
      </c>
      <c r="AD538">
        <f>IFERROR(INDEX($L$7:$L$60000,MATCH(ROW()-6,$Q$7:$Q$60000,0)),"")</f>
        <v/>
      </c>
      <c r="AE538">
        <f>IFERROR(INDEX($M$7:$M$60000,MATCH(ROW()-6,$Q$7:$Q$60000,0)),"")</f>
        <v/>
      </c>
      <c r="AF538">
        <f>IFERROR(INDEX($N$7:$N$60000,MATCH(ROW()-6,$Q$7:$Q$60000,0)),"")</f>
        <v/>
      </c>
      <c r="AH538" s="9">
        <f>IF(OR($S538="",$S537=""),"",LN($T538/$T537))</f>
        <v/>
      </c>
      <c r="AI538" s="9">
        <f>IF(OR($S538="",$S537=""),"",$C$2*LN(U538/U537))</f>
        <v/>
      </c>
      <c r="AJ538" s="9">
        <f>IF(OR($S538="",$S537=""),"",$D$2*(V538-V537))</f>
        <v/>
      </c>
      <c r="AK538" s="9">
        <f>IF(OR($S538="",$S537=""),"",$E$2*(W538-W537))</f>
        <v/>
      </c>
      <c r="AL538" s="9">
        <f>IF(OR($S538="",$S537=""),"",$F$2*LN(X538/X537))</f>
        <v/>
      </c>
      <c r="AM538" s="9">
        <f>IF(OR($S538="",$S537=""),"",$G$2*(Y538-Y537))</f>
        <v/>
      </c>
      <c r="AN538" s="9">
        <f>IF(OR($S538="",$S537=""),"",$H$2*LN(Z538/Z537))</f>
        <v/>
      </c>
      <c r="AO538" s="9">
        <f>IF(OR($S538="",$S537=""),"",$I$2*(AA538-AA537))</f>
        <v/>
      </c>
      <c r="AP538" s="9">
        <f>IF(OR($S538="",$S537=""),"",$J$2*LN(AB538/AB537))</f>
        <v/>
      </c>
      <c r="AQ538" s="9">
        <f>IF(OR($S538="",$S537=""),"",$K$2*(AC538-AC537))</f>
        <v/>
      </c>
      <c r="AR538" s="9">
        <f>IF(OR($S538="",$S537=""),"",$L$2*LN(AD538/AD537))</f>
        <v/>
      </c>
      <c r="AS538" s="9">
        <f>IF(OR($S538="",$S537=""),"",$M$2*LN(AE538/AE537))</f>
        <v/>
      </c>
      <c r="AT538" s="9">
        <f>IF(OR($S538="",$S537=""),"",$N$2*LN(AF538/AF537))</f>
        <v/>
      </c>
      <c r="AV538" s="9">
        <f>IF($AH538="","",$AY$16+$AY$4*AI538+$AY$5*AJ538+$AY$6*AK538+$AY$7*AL538+$AY$8*AM538+$AY$9*AN538+$AY$10*AO538+$AY$11*AP538+$AY$12*AQ538+$AY$13*AR538+$AY$14*AS538+$AY$15*AT538)</f>
        <v/>
      </c>
      <c r="BC538" s="10">
        <f>IF((ROW()-6)&lt;=$Q$3,INDEX(LINEST(AH479:AH538,AI479:AT538,TRUE,TRUE),1,13)*$Q$4,"")</f>
        <v/>
      </c>
      <c r="BD538" s="9">
        <f>IF((ROW()-6)&lt;=$Q$3,INDEX(LINEST(AH479:AH538,AI479:AT538,TRUE,TRUE),1,12),"")</f>
        <v/>
      </c>
      <c r="BE538" s="9">
        <f>IF((ROW()-6)&lt;=$Q$3,INDEX(LINEST(AH479:AH538,AI479:AT538,TRUE,TRUE),1,11),"")</f>
        <v/>
      </c>
      <c r="BF538" s="9">
        <f>IF((ROW()-6)&lt;=$Q$3,INDEX(LINEST(AH479:AH538,AI479:AT538,TRUE,TRUE),1,10),"")</f>
        <v/>
      </c>
      <c r="BG538" s="9">
        <f>IF((ROW()-6)&lt;=$Q$3,INDEX(LINEST(AH479:AH538,AI479:AT538,TRUE,TRUE),1,9),"")</f>
        <v/>
      </c>
      <c r="BH538" s="9">
        <f>IF((ROW()-6)&lt;=$Q$3,INDEX(LINEST(AH479:AH538,AI479:AT538,TRUE,TRUE),1,8),"")</f>
        <v/>
      </c>
      <c r="BI538" s="9">
        <f>IF((ROW()-6)&lt;=$Q$3,INDEX(LINEST(AH479:AH538,AI479:AT538,TRUE,TRUE),1,7),"")</f>
        <v/>
      </c>
      <c r="BJ538" s="9">
        <f>IF((ROW()-6)&lt;=$Q$3,INDEX(LINEST(AH479:AH538,AI479:AT538,TRUE,TRUE),1,6),"")</f>
        <v/>
      </c>
      <c r="BK538" s="9">
        <f>IF((ROW()-6)&lt;=$Q$3,INDEX(LINEST(AH479:AH538,AI479:AT538,TRUE,TRUE),1,5),"")</f>
        <v/>
      </c>
      <c r="BL538" s="9">
        <f>IF((ROW()-6)&lt;=$Q$3,INDEX(LINEST(AH479:AH538,AI479:AT538,TRUE,TRUE),1,4),"")</f>
        <v/>
      </c>
      <c r="BM538" s="9">
        <f>IF((ROW()-6)&lt;=$Q$3,INDEX(LINEST(AH479:AH538,AI479:AT538,TRUE,TRUE),1,3),"")</f>
        <v/>
      </c>
      <c r="BN538" s="9">
        <f>IF((ROW()-6)&lt;=$Q$3,INDEX(LINEST(AH479:AH538,AI479:AT538,TRUE,TRUE),1,2),"")</f>
        <v/>
      </c>
      <c r="BO538" s="9">
        <f>IF((ROW()-6)&lt;=$Q$3,INDEX(LINEST(AH479:AH538,AI479:AT538,TRUE,TRUE),1,1),"")</f>
        <v/>
      </c>
      <c r="BP538" s="10">
        <f>IF((ROW()-6)&lt;=$Q$3,INDEX(LINEST(AH479:AH538,AI479:AT538,TRUE,TRUE),3,1),"")</f>
        <v/>
      </c>
      <c r="BR538" s="9">
        <f>IF(AND((ROW()-6)&lt;=$Q$3,ISNUMBER(BC537)),BC537/$Q$4+BD537*AI538+BE537*AJ538+BF537*AK538+BG537*AL538+BH537*AM538+BI537*AN538+BJ537*AO538+BK537*AP538+BL537*AQ538+BM537*AR538+BN537*AS538+BO537*AT538,"")</f>
        <v/>
      </c>
      <c r="BS538">
        <f>IF(ISNUMBER(BR538),AVERAGE(AH478:AH537),"")</f>
        <v/>
      </c>
      <c r="BT538">
        <f>IF(ISNUMBER(BR538),(AH538-BR538)^2,"")</f>
        <v/>
      </c>
      <c r="BU538">
        <f>IF(ISNUMBER(BR538),AH538^2,"")</f>
        <v/>
      </c>
      <c r="BV538">
        <f>IF(ISNUMBER(BR538),(AH538-BS538)^2,"")</f>
        <v/>
      </c>
    </row>
    <row r="539">
      <c r="O539">
        <f>IF($R539="","",CHOOSE($Q$2,YEAR(R539)*12+MONTH(R539),INT((R539-2)/7),YEAR(R539)*4+ROUNDUP(MONTH(R539)/3)))</f>
        <v/>
      </c>
      <c r="P539">
        <f>IF($R539="","",IF($R540="",1,IF(O539&lt;&gt;O540,1,0)))</f>
        <v/>
      </c>
      <c r="Q539">
        <f>IF(P539=1,SUM($P$7:P539),"")</f>
        <v/>
      </c>
      <c r="R539">
        <f>IF($A539="","",IF(ISNUMBER($A539),$A539,IFERROR(DATEVALUE($A539),NA())))</f>
        <v/>
      </c>
      <c r="S539" s="7">
        <f>IFERROR(INDEX($R$7:$R$60000,MATCH(ROW()-6,$Q$7:$Q$60000,0)),"")</f>
        <v/>
      </c>
      <c r="T539">
        <f>IFERROR(INDEX($B$7:$B$60000,MATCH(ROW()-6,$Q$7:$Q$60000,0)),"")</f>
        <v/>
      </c>
      <c r="U539">
        <f>IFERROR(INDEX($C$7:$C$60000,MATCH(ROW()-6,$Q$7:$Q$60000,0)),"")</f>
        <v/>
      </c>
      <c r="V539">
        <f>IFERROR(INDEX($D$7:$D$60000,MATCH(ROW()-6,$Q$7:$Q$60000,0)),"")</f>
        <v/>
      </c>
      <c r="W539">
        <f>IFERROR(INDEX($E$7:$E$60000,MATCH(ROW()-6,$Q$7:$Q$60000,0)),"")</f>
        <v/>
      </c>
      <c r="X539">
        <f>IFERROR(INDEX($F$7:$F$60000,MATCH(ROW()-6,$Q$7:$Q$60000,0)),"")</f>
        <v/>
      </c>
      <c r="Y539">
        <f>IFERROR(INDEX($G$7:$G$60000,MATCH(ROW()-6,$Q$7:$Q$60000,0)),"")</f>
        <v/>
      </c>
      <c r="Z539">
        <f>IFERROR(INDEX($H$7:$H$60000,MATCH(ROW()-6,$Q$7:$Q$60000,0)),"")</f>
        <v/>
      </c>
      <c r="AA539">
        <f>IFERROR(INDEX($I$7:$I$60000,MATCH(ROW()-6,$Q$7:$Q$60000,0)),"")</f>
        <v/>
      </c>
      <c r="AB539">
        <f>IFERROR(INDEX($J$7:$J$60000,MATCH(ROW()-6,$Q$7:$Q$60000,0)),"")</f>
        <v/>
      </c>
      <c r="AC539">
        <f>IFERROR(INDEX($K$7:$K$60000,MATCH(ROW()-6,$Q$7:$Q$60000,0)),"")</f>
        <v/>
      </c>
      <c r="AD539">
        <f>IFERROR(INDEX($L$7:$L$60000,MATCH(ROW()-6,$Q$7:$Q$60000,0)),"")</f>
        <v/>
      </c>
      <c r="AE539">
        <f>IFERROR(INDEX($M$7:$M$60000,MATCH(ROW()-6,$Q$7:$Q$60000,0)),"")</f>
        <v/>
      </c>
      <c r="AF539">
        <f>IFERROR(INDEX($N$7:$N$60000,MATCH(ROW()-6,$Q$7:$Q$60000,0)),"")</f>
        <v/>
      </c>
      <c r="AH539" s="9">
        <f>IF(OR($S539="",$S538=""),"",LN($T539/$T538))</f>
        <v/>
      </c>
      <c r="AI539" s="9">
        <f>IF(OR($S539="",$S538=""),"",$C$2*LN(U539/U538))</f>
        <v/>
      </c>
      <c r="AJ539" s="9">
        <f>IF(OR($S539="",$S538=""),"",$D$2*(V539-V538))</f>
        <v/>
      </c>
      <c r="AK539" s="9">
        <f>IF(OR($S539="",$S538=""),"",$E$2*(W539-W538))</f>
        <v/>
      </c>
      <c r="AL539" s="9">
        <f>IF(OR($S539="",$S538=""),"",$F$2*LN(X539/X538))</f>
        <v/>
      </c>
      <c r="AM539" s="9">
        <f>IF(OR($S539="",$S538=""),"",$G$2*(Y539-Y538))</f>
        <v/>
      </c>
      <c r="AN539" s="9">
        <f>IF(OR($S539="",$S538=""),"",$H$2*LN(Z539/Z538))</f>
        <v/>
      </c>
      <c r="AO539" s="9">
        <f>IF(OR($S539="",$S538=""),"",$I$2*(AA539-AA538))</f>
        <v/>
      </c>
      <c r="AP539" s="9">
        <f>IF(OR($S539="",$S538=""),"",$J$2*LN(AB539/AB538))</f>
        <v/>
      </c>
      <c r="AQ539" s="9">
        <f>IF(OR($S539="",$S538=""),"",$K$2*(AC539-AC538))</f>
        <v/>
      </c>
      <c r="AR539" s="9">
        <f>IF(OR($S539="",$S538=""),"",$L$2*LN(AD539/AD538))</f>
        <v/>
      </c>
      <c r="AS539" s="9">
        <f>IF(OR($S539="",$S538=""),"",$M$2*LN(AE539/AE538))</f>
        <v/>
      </c>
      <c r="AT539" s="9">
        <f>IF(OR($S539="",$S538=""),"",$N$2*LN(AF539/AF538))</f>
        <v/>
      </c>
      <c r="AV539" s="9">
        <f>IF($AH539="","",$AY$16+$AY$4*AI539+$AY$5*AJ539+$AY$6*AK539+$AY$7*AL539+$AY$8*AM539+$AY$9*AN539+$AY$10*AO539+$AY$11*AP539+$AY$12*AQ539+$AY$13*AR539+$AY$14*AS539+$AY$15*AT539)</f>
        <v/>
      </c>
      <c r="BC539" s="10">
        <f>IF((ROW()-6)&lt;=$Q$3,INDEX(LINEST(AH480:AH539,AI480:AT539,TRUE,TRUE),1,13)*$Q$4,"")</f>
        <v/>
      </c>
      <c r="BD539" s="9">
        <f>IF((ROW()-6)&lt;=$Q$3,INDEX(LINEST(AH480:AH539,AI480:AT539,TRUE,TRUE),1,12),"")</f>
        <v/>
      </c>
      <c r="BE539" s="9">
        <f>IF((ROW()-6)&lt;=$Q$3,INDEX(LINEST(AH480:AH539,AI480:AT539,TRUE,TRUE),1,11),"")</f>
        <v/>
      </c>
      <c r="BF539" s="9">
        <f>IF((ROW()-6)&lt;=$Q$3,INDEX(LINEST(AH480:AH539,AI480:AT539,TRUE,TRUE),1,10),"")</f>
        <v/>
      </c>
      <c r="BG539" s="9">
        <f>IF((ROW()-6)&lt;=$Q$3,INDEX(LINEST(AH480:AH539,AI480:AT539,TRUE,TRUE),1,9),"")</f>
        <v/>
      </c>
      <c r="BH539" s="9">
        <f>IF((ROW()-6)&lt;=$Q$3,INDEX(LINEST(AH480:AH539,AI480:AT539,TRUE,TRUE),1,8),"")</f>
        <v/>
      </c>
      <c r="BI539" s="9">
        <f>IF((ROW()-6)&lt;=$Q$3,INDEX(LINEST(AH480:AH539,AI480:AT539,TRUE,TRUE),1,7),"")</f>
        <v/>
      </c>
      <c r="BJ539" s="9">
        <f>IF((ROW()-6)&lt;=$Q$3,INDEX(LINEST(AH480:AH539,AI480:AT539,TRUE,TRUE),1,6),"")</f>
        <v/>
      </c>
      <c r="BK539" s="9">
        <f>IF((ROW()-6)&lt;=$Q$3,INDEX(LINEST(AH480:AH539,AI480:AT539,TRUE,TRUE),1,5),"")</f>
        <v/>
      </c>
      <c r="BL539" s="9">
        <f>IF((ROW()-6)&lt;=$Q$3,INDEX(LINEST(AH480:AH539,AI480:AT539,TRUE,TRUE),1,4),"")</f>
        <v/>
      </c>
      <c r="BM539" s="9">
        <f>IF((ROW()-6)&lt;=$Q$3,INDEX(LINEST(AH480:AH539,AI480:AT539,TRUE,TRUE),1,3),"")</f>
        <v/>
      </c>
      <c r="BN539" s="9">
        <f>IF((ROW()-6)&lt;=$Q$3,INDEX(LINEST(AH480:AH539,AI480:AT539,TRUE,TRUE),1,2),"")</f>
        <v/>
      </c>
      <c r="BO539" s="9">
        <f>IF((ROW()-6)&lt;=$Q$3,INDEX(LINEST(AH480:AH539,AI480:AT539,TRUE,TRUE),1,1),"")</f>
        <v/>
      </c>
      <c r="BP539" s="10">
        <f>IF((ROW()-6)&lt;=$Q$3,INDEX(LINEST(AH480:AH539,AI480:AT539,TRUE,TRUE),3,1),"")</f>
        <v/>
      </c>
      <c r="BR539" s="9">
        <f>IF(AND((ROW()-6)&lt;=$Q$3,ISNUMBER(BC538)),BC538/$Q$4+BD538*AI539+BE538*AJ539+BF538*AK539+BG538*AL539+BH538*AM539+BI538*AN539+BJ538*AO539+BK538*AP539+BL538*AQ539+BM538*AR539+BN538*AS539+BO538*AT539,"")</f>
        <v/>
      </c>
      <c r="BS539">
        <f>IF(ISNUMBER(BR539),AVERAGE(AH479:AH538),"")</f>
        <v/>
      </c>
      <c r="BT539">
        <f>IF(ISNUMBER(BR539),(AH539-BR539)^2,"")</f>
        <v/>
      </c>
      <c r="BU539">
        <f>IF(ISNUMBER(BR539),AH539^2,"")</f>
        <v/>
      </c>
      <c r="BV539">
        <f>IF(ISNUMBER(BR539),(AH539-BS539)^2,"")</f>
        <v/>
      </c>
    </row>
    <row r="540">
      <c r="O540">
        <f>IF($R540="","",CHOOSE($Q$2,YEAR(R540)*12+MONTH(R540),INT((R540-2)/7),YEAR(R540)*4+ROUNDUP(MONTH(R540)/3)))</f>
        <v/>
      </c>
      <c r="P540">
        <f>IF($R540="","",IF($R541="",1,IF(O540&lt;&gt;O541,1,0)))</f>
        <v/>
      </c>
      <c r="Q540">
        <f>IF(P540=1,SUM($P$7:P540),"")</f>
        <v/>
      </c>
      <c r="R540">
        <f>IF($A540="","",IF(ISNUMBER($A540),$A540,IFERROR(DATEVALUE($A540),NA())))</f>
        <v/>
      </c>
      <c r="S540" s="7">
        <f>IFERROR(INDEX($R$7:$R$60000,MATCH(ROW()-6,$Q$7:$Q$60000,0)),"")</f>
        <v/>
      </c>
      <c r="T540">
        <f>IFERROR(INDEX($B$7:$B$60000,MATCH(ROW()-6,$Q$7:$Q$60000,0)),"")</f>
        <v/>
      </c>
      <c r="U540">
        <f>IFERROR(INDEX($C$7:$C$60000,MATCH(ROW()-6,$Q$7:$Q$60000,0)),"")</f>
        <v/>
      </c>
      <c r="V540">
        <f>IFERROR(INDEX($D$7:$D$60000,MATCH(ROW()-6,$Q$7:$Q$60000,0)),"")</f>
        <v/>
      </c>
      <c r="W540">
        <f>IFERROR(INDEX($E$7:$E$60000,MATCH(ROW()-6,$Q$7:$Q$60000,0)),"")</f>
        <v/>
      </c>
      <c r="X540">
        <f>IFERROR(INDEX($F$7:$F$60000,MATCH(ROW()-6,$Q$7:$Q$60000,0)),"")</f>
        <v/>
      </c>
      <c r="Y540">
        <f>IFERROR(INDEX($G$7:$G$60000,MATCH(ROW()-6,$Q$7:$Q$60000,0)),"")</f>
        <v/>
      </c>
      <c r="Z540">
        <f>IFERROR(INDEX($H$7:$H$60000,MATCH(ROW()-6,$Q$7:$Q$60000,0)),"")</f>
        <v/>
      </c>
      <c r="AA540">
        <f>IFERROR(INDEX($I$7:$I$60000,MATCH(ROW()-6,$Q$7:$Q$60000,0)),"")</f>
        <v/>
      </c>
      <c r="AB540">
        <f>IFERROR(INDEX($J$7:$J$60000,MATCH(ROW()-6,$Q$7:$Q$60000,0)),"")</f>
        <v/>
      </c>
      <c r="AC540">
        <f>IFERROR(INDEX($K$7:$K$60000,MATCH(ROW()-6,$Q$7:$Q$60000,0)),"")</f>
        <v/>
      </c>
      <c r="AD540">
        <f>IFERROR(INDEX($L$7:$L$60000,MATCH(ROW()-6,$Q$7:$Q$60000,0)),"")</f>
        <v/>
      </c>
      <c r="AE540">
        <f>IFERROR(INDEX($M$7:$M$60000,MATCH(ROW()-6,$Q$7:$Q$60000,0)),"")</f>
        <v/>
      </c>
      <c r="AF540">
        <f>IFERROR(INDEX($N$7:$N$60000,MATCH(ROW()-6,$Q$7:$Q$60000,0)),"")</f>
        <v/>
      </c>
      <c r="AH540" s="9">
        <f>IF(OR($S540="",$S539=""),"",LN($T540/$T539))</f>
        <v/>
      </c>
      <c r="AI540" s="9">
        <f>IF(OR($S540="",$S539=""),"",$C$2*LN(U540/U539))</f>
        <v/>
      </c>
      <c r="AJ540" s="9">
        <f>IF(OR($S540="",$S539=""),"",$D$2*(V540-V539))</f>
        <v/>
      </c>
      <c r="AK540" s="9">
        <f>IF(OR($S540="",$S539=""),"",$E$2*(W540-W539))</f>
        <v/>
      </c>
      <c r="AL540" s="9">
        <f>IF(OR($S540="",$S539=""),"",$F$2*LN(X540/X539))</f>
        <v/>
      </c>
      <c r="AM540" s="9">
        <f>IF(OR($S540="",$S539=""),"",$G$2*(Y540-Y539))</f>
        <v/>
      </c>
      <c r="AN540" s="9">
        <f>IF(OR($S540="",$S539=""),"",$H$2*LN(Z540/Z539))</f>
        <v/>
      </c>
      <c r="AO540" s="9">
        <f>IF(OR($S540="",$S539=""),"",$I$2*(AA540-AA539))</f>
        <v/>
      </c>
      <c r="AP540" s="9">
        <f>IF(OR($S540="",$S539=""),"",$J$2*LN(AB540/AB539))</f>
        <v/>
      </c>
      <c r="AQ540" s="9">
        <f>IF(OR($S540="",$S539=""),"",$K$2*(AC540-AC539))</f>
        <v/>
      </c>
      <c r="AR540" s="9">
        <f>IF(OR($S540="",$S539=""),"",$L$2*LN(AD540/AD539))</f>
        <v/>
      </c>
      <c r="AS540" s="9">
        <f>IF(OR($S540="",$S539=""),"",$M$2*LN(AE540/AE539))</f>
        <v/>
      </c>
      <c r="AT540" s="9">
        <f>IF(OR($S540="",$S539=""),"",$N$2*LN(AF540/AF539))</f>
        <v/>
      </c>
      <c r="AV540" s="9">
        <f>IF($AH540="","",$AY$16+$AY$4*AI540+$AY$5*AJ540+$AY$6*AK540+$AY$7*AL540+$AY$8*AM540+$AY$9*AN540+$AY$10*AO540+$AY$11*AP540+$AY$12*AQ540+$AY$13*AR540+$AY$14*AS540+$AY$15*AT540)</f>
        <v/>
      </c>
      <c r="BC540" s="10">
        <f>IF((ROW()-6)&lt;=$Q$3,INDEX(LINEST(AH481:AH540,AI481:AT540,TRUE,TRUE),1,13)*$Q$4,"")</f>
        <v/>
      </c>
      <c r="BD540" s="9">
        <f>IF((ROW()-6)&lt;=$Q$3,INDEX(LINEST(AH481:AH540,AI481:AT540,TRUE,TRUE),1,12),"")</f>
        <v/>
      </c>
      <c r="BE540" s="9">
        <f>IF((ROW()-6)&lt;=$Q$3,INDEX(LINEST(AH481:AH540,AI481:AT540,TRUE,TRUE),1,11),"")</f>
        <v/>
      </c>
      <c r="BF540" s="9">
        <f>IF((ROW()-6)&lt;=$Q$3,INDEX(LINEST(AH481:AH540,AI481:AT540,TRUE,TRUE),1,10),"")</f>
        <v/>
      </c>
      <c r="BG540" s="9">
        <f>IF((ROW()-6)&lt;=$Q$3,INDEX(LINEST(AH481:AH540,AI481:AT540,TRUE,TRUE),1,9),"")</f>
        <v/>
      </c>
      <c r="BH540" s="9">
        <f>IF((ROW()-6)&lt;=$Q$3,INDEX(LINEST(AH481:AH540,AI481:AT540,TRUE,TRUE),1,8),"")</f>
        <v/>
      </c>
      <c r="BI540" s="9">
        <f>IF((ROW()-6)&lt;=$Q$3,INDEX(LINEST(AH481:AH540,AI481:AT540,TRUE,TRUE),1,7),"")</f>
        <v/>
      </c>
      <c r="BJ540" s="9">
        <f>IF((ROW()-6)&lt;=$Q$3,INDEX(LINEST(AH481:AH540,AI481:AT540,TRUE,TRUE),1,6),"")</f>
        <v/>
      </c>
      <c r="BK540" s="9">
        <f>IF((ROW()-6)&lt;=$Q$3,INDEX(LINEST(AH481:AH540,AI481:AT540,TRUE,TRUE),1,5),"")</f>
        <v/>
      </c>
      <c r="BL540" s="9">
        <f>IF((ROW()-6)&lt;=$Q$3,INDEX(LINEST(AH481:AH540,AI481:AT540,TRUE,TRUE),1,4),"")</f>
        <v/>
      </c>
      <c r="BM540" s="9">
        <f>IF((ROW()-6)&lt;=$Q$3,INDEX(LINEST(AH481:AH540,AI481:AT540,TRUE,TRUE),1,3),"")</f>
        <v/>
      </c>
      <c r="BN540" s="9">
        <f>IF((ROW()-6)&lt;=$Q$3,INDEX(LINEST(AH481:AH540,AI481:AT540,TRUE,TRUE),1,2),"")</f>
        <v/>
      </c>
      <c r="BO540" s="9">
        <f>IF((ROW()-6)&lt;=$Q$3,INDEX(LINEST(AH481:AH540,AI481:AT540,TRUE,TRUE),1,1),"")</f>
        <v/>
      </c>
      <c r="BP540" s="10">
        <f>IF((ROW()-6)&lt;=$Q$3,INDEX(LINEST(AH481:AH540,AI481:AT540,TRUE,TRUE),3,1),"")</f>
        <v/>
      </c>
      <c r="BR540" s="9">
        <f>IF(AND((ROW()-6)&lt;=$Q$3,ISNUMBER(BC539)),BC539/$Q$4+BD539*AI540+BE539*AJ540+BF539*AK540+BG539*AL540+BH539*AM540+BI539*AN540+BJ539*AO540+BK539*AP540+BL539*AQ540+BM539*AR540+BN539*AS540+BO539*AT540,"")</f>
        <v/>
      </c>
      <c r="BS540">
        <f>IF(ISNUMBER(BR540),AVERAGE(AH480:AH539),"")</f>
        <v/>
      </c>
      <c r="BT540">
        <f>IF(ISNUMBER(BR540),(AH540-BR540)^2,"")</f>
        <v/>
      </c>
      <c r="BU540">
        <f>IF(ISNUMBER(BR540),AH540^2,"")</f>
        <v/>
      </c>
      <c r="BV540">
        <f>IF(ISNUMBER(BR540),(AH540-BS540)^2,"")</f>
        <v/>
      </c>
    </row>
    <row r="541">
      <c r="O541">
        <f>IF($R541="","",CHOOSE($Q$2,YEAR(R541)*12+MONTH(R541),INT((R541-2)/7),YEAR(R541)*4+ROUNDUP(MONTH(R541)/3)))</f>
        <v/>
      </c>
      <c r="P541">
        <f>IF($R541="","",IF($R542="",1,IF(O541&lt;&gt;O542,1,0)))</f>
        <v/>
      </c>
      <c r="Q541">
        <f>IF(P541=1,SUM($P$7:P541),"")</f>
        <v/>
      </c>
      <c r="R541">
        <f>IF($A541="","",IF(ISNUMBER($A541),$A541,IFERROR(DATEVALUE($A541),NA())))</f>
        <v/>
      </c>
      <c r="S541" s="7">
        <f>IFERROR(INDEX($R$7:$R$60000,MATCH(ROW()-6,$Q$7:$Q$60000,0)),"")</f>
        <v/>
      </c>
      <c r="T541">
        <f>IFERROR(INDEX($B$7:$B$60000,MATCH(ROW()-6,$Q$7:$Q$60000,0)),"")</f>
        <v/>
      </c>
      <c r="U541">
        <f>IFERROR(INDEX($C$7:$C$60000,MATCH(ROW()-6,$Q$7:$Q$60000,0)),"")</f>
        <v/>
      </c>
      <c r="V541">
        <f>IFERROR(INDEX($D$7:$D$60000,MATCH(ROW()-6,$Q$7:$Q$60000,0)),"")</f>
        <v/>
      </c>
      <c r="W541">
        <f>IFERROR(INDEX($E$7:$E$60000,MATCH(ROW()-6,$Q$7:$Q$60000,0)),"")</f>
        <v/>
      </c>
      <c r="X541">
        <f>IFERROR(INDEX($F$7:$F$60000,MATCH(ROW()-6,$Q$7:$Q$60000,0)),"")</f>
        <v/>
      </c>
      <c r="Y541">
        <f>IFERROR(INDEX($G$7:$G$60000,MATCH(ROW()-6,$Q$7:$Q$60000,0)),"")</f>
        <v/>
      </c>
      <c r="Z541">
        <f>IFERROR(INDEX($H$7:$H$60000,MATCH(ROW()-6,$Q$7:$Q$60000,0)),"")</f>
        <v/>
      </c>
      <c r="AA541">
        <f>IFERROR(INDEX($I$7:$I$60000,MATCH(ROW()-6,$Q$7:$Q$60000,0)),"")</f>
        <v/>
      </c>
      <c r="AB541">
        <f>IFERROR(INDEX($J$7:$J$60000,MATCH(ROW()-6,$Q$7:$Q$60000,0)),"")</f>
        <v/>
      </c>
      <c r="AC541">
        <f>IFERROR(INDEX($K$7:$K$60000,MATCH(ROW()-6,$Q$7:$Q$60000,0)),"")</f>
        <v/>
      </c>
      <c r="AD541">
        <f>IFERROR(INDEX($L$7:$L$60000,MATCH(ROW()-6,$Q$7:$Q$60000,0)),"")</f>
        <v/>
      </c>
      <c r="AE541">
        <f>IFERROR(INDEX($M$7:$M$60000,MATCH(ROW()-6,$Q$7:$Q$60000,0)),"")</f>
        <v/>
      </c>
      <c r="AF541">
        <f>IFERROR(INDEX($N$7:$N$60000,MATCH(ROW()-6,$Q$7:$Q$60000,0)),"")</f>
        <v/>
      </c>
      <c r="AH541" s="9">
        <f>IF(OR($S541="",$S540=""),"",LN($T541/$T540))</f>
        <v/>
      </c>
      <c r="AI541" s="9">
        <f>IF(OR($S541="",$S540=""),"",$C$2*LN(U541/U540))</f>
        <v/>
      </c>
      <c r="AJ541" s="9">
        <f>IF(OR($S541="",$S540=""),"",$D$2*(V541-V540))</f>
        <v/>
      </c>
      <c r="AK541" s="9">
        <f>IF(OR($S541="",$S540=""),"",$E$2*(W541-W540))</f>
        <v/>
      </c>
      <c r="AL541" s="9">
        <f>IF(OR($S541="",$S540=""),"",$F$2*LN(X541/X540))</f>
        <v/>
      </c>
      <c r="AM541" s="9">
        <f>IF(OR($S541="",$S540=""),"",$G$2*(Y541-Y540))</f>
        <v/>
      </c>
      <c r="AN541" s="9">
        <f>IF(OR($S541="",$S540=""),"",$H$2*LN(Z541/Z540))</f>
        <v/>
      </c>
      <c r="AO541" s="9">
        <f>IF(OR($S541="",$S540=""),"",$I$2*(AA541-AA540))</f>
        <v/>
      </c>
      <c r="AP541" s="9">
        <f>IF(OR($S541="",$S540=""),"",$J$2*LN(AB541/AB540))</f>
        <v/>
      </c>
      <c r="AQ541" s="9">
        <f>IF(OR($S541="",$S540=""),"",$K$2*(AC541-AC540))</f>
        <v/>
      </c>
      <c r="AR541" s="9">
        <f>IF(OR($S541="",$S540=""),"",$L$2*LN(AD541/AD540))</f>
        <v/>
      </c>
      <c r="AS541" s="9">
        <f>IF(OR($S541="",$S540=""),"",$M$2*LN(AE541/AE540))</f>
        <v/>
      </c>
      <c r="AT541" s="9">
        <f>IF(OR($S541="",$S540=""),"",$N$2*LN(AF541/AF540))</f>
        <v/>
      </c>
      <c r="AV541" s="9">
        <f>IF($AH541="","",$AY$16+$AY$4*AI541+$AY$5*AJ541+$AY$6*AK541+$AY$7*AL541+$AY$8*AM541+$AY$9*AN541+$AY$10*AO541+$AY$11*AP541+$AY$12*AQ541+$AY$13*AR541+$AY$14*AS541+$AY$15*AT541)</f>
        <v/>
      </c>
      <c r="BC541" s="10">
        <f>IF((ROW()-6)&lt;=$Q$3,INDEX(LINEST(AH482:AH541,AI482:AT541,TRUE,TRUE),1,13)*$Q$4,"")</f>
        <v/>
      </c>
      <c r="BD541" s="9">
        <f>IF((ROW()-6)&lt;=$Q$3,INDEX(LINEST(AH482:AH541,AI482:AT541,TRUE,TRUE),1,12),"")</f>
        <v/>
      </c>
      <c r="BE541" s="9">
        <f>IF((ROW()-6)&lt;=$Q$3,INDEX(LINEST(AH482:AH541,AI482:AT541,TRUE,TRUE),1,11),"")</f>
        <v/>
      </c>
      <c r="BF541" s="9">
        <f>IF((ROW()-6)&lt;=$Q$3,INDEX(LINEST(AH482:AH541,AI482:AT541,TRUE,TRUE),1,10),"")</f>
        <v/>
      </c>
      <c r="BG541" s="9">
        <f>IF((ROW()-6)&lt;=$Q$3,INDEX(LINEST(AH482:AH541,AI482:AT541,TRUE,TRUE),1,9),"")</f>
        <v/>
      </c>
      <c r="BH541" s="9">
        <f>IF((ROW()-6)&lt;=$Q$3,INDEX(LINEST(AH482:AH541,AI482:AT541,TRUE,TRUE),1,8),"")</f>
        <v/>
      </c>
      <c r="BI541" s="9">
        <f>IF((ROW()-6)&lt;=$Q$3,INDEX(LINEST(AH482:AH541,AI482:AT541,TRUE,TRUE),1,7),"")</f>
        <v/>
      </c>
      <c r="BJ541" s="9">
        <f>IF((ROW()-6)&lt;=$Q$3,INDEX(LINEST(AH482:AH541,AI482:AT541,TRUE,TRUE),1,6),"")</f>
        <v/>
      </c>
      <c r="BK541" s="9">
        <f>IF((ROW()-6)&lt;=$Q$3,INDEX(LINEST(AH482:AH541,AI482:AT541,TRUE,TRUE),1,5),"")</f>
        <v/>
      </c>
      <c r="BL541" s="9">
        <f>IF((ROW()-6)&lt;=$Q$3,INDEX(LINEST(AH482:AH541,AI482:AT541,TRUE,TRUE),1,4),"")</f>
        <v/>
      </c>
      <c r="BM541" s="9">
        <f>IF((ROW()-6)&lt;=$Q$3,INDEX(LINEST(AH482:AH541,AI482:AT541,TRUE,TRUE),1,3),"")</f>
        <v/>
      </c>
      <c r="BN541" s="9">
        <f>IF((ROW()-6)&lt;=$Q$3,INDEX(LINEST(AH482:AH541,AI482:AT541,TRUE,TRUE),1,2),"")</f>
        <v/>
      </c>
      <c r="BO541" s="9">
        <f>IF((ROW()-6)&lt;=$Q$3,INDEX(LINEST(AH482:AH541,AI482:AT541,TRUE,TRUE),1,1),"")</f>
        <v/>
      </c>
      <c r="BP541" s="10">
        <f>IF((ROW()-6)&lt;=$Q$3,INDEX(LINEST(AH482:AH541,AI482:AT541,TRUE,TRUE),3,1),"")</f>
        <v/>
      </c>
      <c r="BR541" s="9">
        <f>IF(AND((ROW()-6)&lt;=$Q$3,ISNUMBER(BC540)),BC540/$Q$4+BD540*AI541+BE540*AJ541+BF540*AK541+BG540*AL541+BH540*AM541+BI540*AN541+BJ540*AO541+BK540*AP541+BL540*AQ541+BM540*AR541+BN540*AS541+BO540*AT541,"")</f>
        <v/>
      </c>
      <c r="BS541">
        <f>IF(ISNUMBER(BR541),AVERAGE(AH481:AH540),"")</f>
        <v/>
      </c>
      <c r="BT541">
        <f>IF(ISNUMBER(BR541),(AH541-BR541)^2,"")</f>
        <v/>
      </c>
      <c r="BU541">
        <f>IF(ISNUMBER(BR541),AH541^2,"")</f>
        <v/>
      </c>
      <c r="BV541">
        <f>IF(ISNUMBER(BR541),(AH541-BS541)^2,"")</f>
        <v/>
      </c>
    </row>
    <row r="542">
      <c r="O542">
        <f>IF($R542="","",CHOOSE($Q$2,YEAR(R542)*12+MONTH(R542),INT((R542-2)/7),YEAR(R542)*4+ROUNDUP(MONTH(R542)/3)))</f>
        <v/>
      </c>
      <c r="P542">
        <f>IF($R542="","",IF($R543="",1,IF(O542&lt;&gt;O543,1,0)))</f>
        <v/>
      </c>
      <c r="Q542">
        <f>IF(P542=1,SUM($P$7:P542),"")</f>
        <v/>
      </c>
      <c r="R542">
        <f>IF($A542="","",IF(ISNUMBER($A542),$A542,IFERROR(DATEVALUE($A542),NA())))</f>
        <v/>
      </c>
      <c r="S542" s="7">
        <f>IFERROR(INDEX($R$7:$R$60000,MATCH(ROW()-6,$Q$7:$Q$60000,0)),"")</f>
        <v/>
      </c>
      <c r="T542">
        <f>IFERROR(INDEX($B$7:$B$60000,MATCH(ROW()-6,$Q$7:$Q$60000,0)),"")</f>
        <v/>
      </c>
      <c r="U542">
        <f>IFERROR(INDEX($C$7:$C$60000,MATCH(ROW()-6,$Q$7:$Q$60000,0)),"")</f>
        <v/>
      </c>
      <c r="V542">
        <f>IFERROR(INDEX($D$7:$D$60000,MATCH(ROW()-6,$Q$7:$Q$60000,0)),"")</f>
        <v/>
      </c>
      <c r="W542">
        <f>IFERROR(INDEX($E$7:$E$60000,MATCH(ROW()-6,$Q$7:$Q$60000,0)),"")</f>
        <v/>
      </c>
      <c r="X542">
        <f>IFERROR(INDEX($F$7:$F$60000,MATCH(ROW()-6,$Q$7:$Q$60000,0)),"")</f>
        <v/>
      </c>
      <c r="Y542">
        <f>IFERROR(INDEX($G$7:$G$60000,MATCH(ROW()-6,$Q$7:$Q$60000,0)),"")</f>
        <v/>
      </c>
      <c r="Z542">
        <f>IFERROR(INDEX($H$7:$H$60000,MATCH(ROW()-6,$Q$7:$Q$60000,0)),"")</f>
        <v/>
      </c>
      <c r="AA542">
        <f>IFERROR(INDEX($I$7:$I$60000,MATCH(ROW()-6,$Q$7:$Q$60000,0)),"")</f>
        <v/>
      </c>
      <c r="AB542">
        <f>IFERROR(INDEX($J$7:$J$60000,MATCH(ROW()-6,$Q$7:$Q$60000,0)),"")</f>
        <v/>
      </c>
      <c r="AC542">
        <f>IFERROR(INDEX($K$7:$K$60000,MATCH(ROW()-6,$Q$7:$Q$60000,0)),"")</f>
        <v/>
      </c>
      <c r="AD542">
        <f>IFERROR(INDEX($L$7:$L$60000,MATCH(ROW()-6,$Q$7:$Q$60000,0)),"")</f>
        <v/>
      </c>
      <c r="AE542">
        <f>IFERROR(INDEX($M$7:$M$60000,MATCH(ROW()-6,$Q$7:$Q$60000,0)),"")</f>
        <v/>
      </c>
      <c r="AF542">
        <f>IFERROR(INDEX($N$7:$N$60000,MATCH(ROW()-6,$Q$7:$Q$60000,0)),"")</f>
        <v/>
      </c>
      <c r="AH542" s="9">
        <f>IF(OR($S542="",$S541=""),"",LN($T542/$T541))</f>
        <v/>
      </c>
      <c r="AI542" s="9">
        <f>IF(OR($S542="",$S541=""),"",$C$2*LN(U542/U541))</f>
        <v/>
      </c>
      <c r="AJ542" s="9">
        <f>IF(OR($S542="",$S541=""),"",$D$2*(V542-V541))</f>
        <v/>
      </c>
      <c r="AK542" s="9">
        <f>IF(OR($S542="",$S541=""),"",$E$2*(W542-W541))</f>
        <v/>
      </c>
      <c r="AL542" s="9">
        <f>IF(OR($S542="",$S541=""),"",$F$2*LN(X542/X541))</f>
        <v/>
      </c>
      <c r="AM542" s="9">
        <f>IF(OR($S542="",$S541=""),"",$G$2*(Y542-Y541))</f>
        <v/>
      </c>
      <c r="AN542" s="9">
        <f>IF(OR($S542="",$S541=""),"",$H$2*LN(Z542/Z541))</f>
        <v/>
      </c>
      <c r="AO542" s="9">
        <f>IF(OR($S542="",$S541=""),"",$I$2*(AA542-AA541))</f>
        <v/>
      </c>
      <c r="AP542" s="9">
        <f>IF(OR($S542="",$S541=""),"",$J$2*LN(AB542/AB541))</f>
        <v/>
      </c>
      <c r="AQ542" s="9">
        <f>IF(OR($S542="",$S541=""),"",$K$2*(AC542-AC541))</f>
        <v/>
      </c>
      <c r="AR542" s="9">
        <f>IF(OR($S542="",$S541=""),"",$L$2*LN(AD542/AD541))</f>
        <v/>
      </c>
      <c r="AS542" s="9">
        <f>IF(OR($S542="",$S541=""),"",$M$2*LN(AE542/AE541))</f>
        <v/>
      </c>
      <c r="AT542" s="9">
        <f>IF(OR($S542="",$S541=""),"",$N$2*LN(AF542/AF541))</f>
        <v/>
      </c>
      <c r="AV542" s="9">
        <f>IF($AH542="","",$AY$16+$AY$4*AI542+$AY$5*AJ542+$AY$6*AK542+$AY$7*AL542+$AY$8*AM542+$AY$9*AN542+$AY$10*AO542+$AY$11*AP542+$AY$12*AQ542+$AY$13*AR542+$AY$14*AS542+$AY$15*AT542)</f>
        <v/>
      </c>
      <c r="BC542" s="10">
        <f>IF((ROW()-6)&lt;=$Q$3,INDEX(LINEST(AH483:AH542,AI483:AT542,TRUE,TRUE),1,13)*$Q$4,"")</f>
        <v/>
      </c>
      <c r="BD542" s="9">
        <f>IF((ROW()-6)&lt;=$Q$3,INDEX(LINEST(AH483:AH542,AI483:AT542,TRUE,TRUE),1,12),"")</f>
        <v/>
      </c>
      <c r="BE542" s="9">
        <f>IF((ROW()-6)&lt;=$Q$3,INDEX(LINEST(AH483:AH542,AI483:AT542,TRUE,TRUE),1,11),"")</f>
        <v/>
      </c>
      <c r="BF542" s="9">
        <f>IF((ROW()-6)&lt;=$Q$3,INDEX(LINEST(AH483:AH542,AI483:AT542,TRUE,TRUE),1,10),"")</f>
        <v/>
      </c>
      <c r="BG542" s="9">
        <f>IF((ROW()-6)&lt;=$Q$3,INDEX(LINEST(AH483:AH542,AI483:AT542,TRUE,TRUE),1,9),"")</f>
        <v/>
      </c>
      <c r="BH542" s="9">
        <f>IF((ROW()-6)&lt;=$Q$3,INDEX(LINEST(AH483:AH542,AI483:AT542,TRUE,TRUE),1,8),"")</f>
        <v/>
      </c>
      <c r="BI542" s="9">
        <f>IF((ROW()-6)&lt;=$Q$3,INDEX(LINEST(AH483:AH542,AI483:AT542,TRUE,TRUE),1,7),"")</f>
        <v/>
      </c>
      <c r="BJ542" s="9">
        <f>IF((ROW()-6)&lt;=$Q$3,INDEX(LINEST(AH483:AH542,AI483:AT542,TRUE,TRUE),1,6),"")</f>
        <v/>
      </c>
      <c r="BK542" s="9">
        <f>IF((ROW()-6)&lt;=$Q$3,INDEX(LINEST(AH483:AH542,AI483:AT542,TRUE,TRUE),1,5),"")</f>
        <v/>
      </c>
      <c r="BL542" s="9">
        <f>IF((ROW()-6)&lt;=$Q$3,INDEX(LINEST(AH483:AH542,AI483:AT542,TRUE,TRUE),1,4),"")</f>
        <v/>
      </c>
      <c r="BM542" s="9">
        <f>IF((ROW()-6)&lt;=$Q$3,INDEX(LINEST(AH483:AH542,AI483:AT542,TRUE,TRUE),1,3),"")</f>
        <v/>
      </c>
      <c r="BN542" s="9">
        <f>IF((ROW()-6)&lt;=$Q$3,INDEX(LINEST(AH483:AH542,AI483:AT542,TRUE,TRUE),1,2),"")</f>
        <v/>
      </c>
      <c r="BO542" s="9">
        <f>IF((ROW()-6)&lt;=$Q$3,INDEX(LINEST(AH483:AH542,AI483:AT542,TRUE,TRUE),1,1),"")</f>
        <v/>
      </c>
      <c r="BP542" s="10">
        <f>IF((ROW()-6)&lt;=$Q$3,INDEX(LINEST(AH483:AH542,AI483:AT542,TRUE,TRUE),3,1),"")</f>
        <v/>
      </c>
      <c r="BR542" s="9">
        <f>IF(AND((ROW()-6)&lt;=$Q$3,ISNUMBER(BC541)),BC541/$Q$4+BD541*AI542+BE541*AJ542+BF541*AK542+BG541*AL542+BH541*AM542+BI541*AN542+BJ541*AO542+BK541*AP542+BL541*AQ542+BM541*AR542+BN541*AS542+BO541*AT542,"")</f>
        <v/>
      </c>
      <c r="BS542">
        <f>IF(ISNUMBER(BR542),AVERAGE(AH482:AH541),"")</f>
        <v/>
      </c>
      <c r="BT542">
        <f>IF(ISNUMBER(BR542),(AH542-BR542)^2,"")</f>
        <v/>
      </c>
      <c r="BU542">
        <f>IF(ISNUMBER(BR542),AH542^2,"")</f>
        <v/>
      </c>
      <c r="BV542">
        <f>IF(ISNUMBER(BR542),(AH542-BS542)^2,"")</f>
        <v/>
      </c>
    </row>
    <row r="543">
      <c r="O543">
        <f>IF($R543="","",CHOOSE($Q$2,YEAR(R543)*12+MONTH(R543),INT((R543-2)/7),YEAR(R543)*4+ROUNDUP(MONTH(R543)/3)))</f>
        <v/>
      </c>
      <c r="P543">
        <f>IF($R543="","",IF($R544="",1,IF(O543&lt;&gt;O544,1,0)))</f>
        <v/>
      </c>
      <c r="Q543">
        <f>IF(P543=1,SUM($P$7:P543),"")</f>
        <v/>
      </c>
      <c r="R543">
        <f>IF($A543="","",IF(ISNUMBER($A543),$A543,IFERROR(DATEVALUE($A543),NA())))</f>
        <v/>
      </c>
      <c r="S543" s="7">
        <f>IFERROR(INDEX($R$7:$R$60000,MATCH(ROW()-6,$Q$7:$Q$60000,0)),"")</f>
        <v/>
      </c>
      <c r="T543">
        <f>IFERROR(INDEX($B$7:$B$60000,MATCH(ROW()-6,$Q$7:$Q$60000,0)),"")</f>
        <v/>
      </c>
      <c r="U543">
        <f>IFERROR(INDEX($C$7:$C$60000,MATCH(ROW()-6,$Q$7:$Q$60000,0)),"")</f>
        <v/>
      </c>
      <c r="V543">
        <f>IFERROR(INDEX($D$7:$D$60000,MATCH(ROW()-6,$Q$7:$Q$60000,0)),"")</f>
        <v/>
      </c>
      <c r="W543">
        <f>IFERROR(INDEX($E$7:$E$60000,MATCH(ROW()-6,$Q$7:$Q$60000,0)),"")</f>
        <v/>
      </c>
      <c r="X543">
        <f>IFERROR(INDEX($F$7:$F$60000,MATCH(ROW()-6,$Q$7:$Q$60000,0)),"")</f>
        <v/>
      </c>
      <c r="Y543">
        <f>IFERROR(INDEX($G$7:$G$60000,MATCH(ROW()-6,$Q$7:$Q$60000,0)),"")</f>
        <v/>
      </c>
      <c r="Z543">
        <f>IFERROR(INDEX($H$7:$H$60000,MATCH(ROW()-6,$Q$7:$Q$60000,0)),"")</f>
        <v/>
      </c>
      <c r="AA543">
        <f>IFERROR(INDEX($I$7:$I$60000,MATCH(ROW()-6,$Q$7:$Q$60000,0)),"")</f>
        <v/>
      </c>
      <c r="AB543">
        <f>IFERROR(INDEX($J$7:$J$60000,MATCH(ROW()-6,$Q$7:$Q$60000,0)),"")</f>
        <v/>
      </c>
      <c r="AC543">
        <f>IFERROR(INDEX($K$7:$K$60000,MATCH(ROW()-6,$Q$7:$Q$60000,0)),"")</f>
        <v/>
      </c>
      <c r="AD543">
        <f>IFERROR(INDEX($L$7:$L$60000,MATCH(ROW()-6,$Q$7:$Q$60000,0)),"")</f>
        <v/>
      </c>
      <c r="AE543">
        <f>IFERROR(INDEX($M$7:$M$60000,MATCH(ROW()-6,$Q$7:$Q$60000,0)),"")</f>
        <v/>
      </c>
      <c r="AF543">
        <f>IFERROR(INDEX($N$7:$N$60000,MATCH(ROW()-6,$Q$7:$Q$60000,0)),"")</f>
        <v/>
      </c>
      <c r="AH543" s="9">
        <f>IF(OR($S543="",$S542=""),"",LN($T543/$T542))</f>
        <v/>
      </c>
      <c r="AI543" s="9">
        <f>IF(OR($S543="",$S542=""),"",$C$2*LN(U543/U542))</f>
        <v/>
      </c>
      <c r="AJ543" s="9">
        <f>IF(OR($S543="",$S542=""),"",$D$2*(V543-V542))</f>
        <v/>
      </c>
      <c r="AK543" s="9">
        <f>IF(OR($S543="",$S542=""),"",$E$2*(W543-W542))</f>
        <v/>
      </c>
      <c r="AL543" s="9">
        <f>IF(OR($S543="",$S542=""),"",$F$2*LN(X543/X542))</f>
        <v/>
      </c>
      <c r="AM543" s="9">
        <f>IF(OR($S543="",$S542=""),"",$G$2*(Y543-Y542))</f>
        <v/>
      </c>
      <c r="AN543" s="9">
        <f>IF(OR($S543="",$S542=""),"",$H$2*LN(Z543/Z542))</f>
        <v/>
      </c>
      <c r="AO543" s="9">
        <f>IF(OR($S543="",$S542=""),"",$I$2*(AA543-AA542))</f>
        <v/>
      </c>
      <c r="AP543" s="9">
        <f>IF(OR($S543="",$S542=""),"",$J$2*LN(AB543/AB542))</f>
        <v/>
      </c>
      <c r="AQ543" s="9">
        <f>IF(OR($S543="",$S542=""),"",$K$2*(AC543-AC542))</f>
        <v/>
      </c>
      <c r="AR543" s="9">
        <f>IF(OR($S543="",$S542=""),"",$L$2*LN(AD543/AD542))</f>
        <v/>
      </c>
      <c r="AS543" s="9">
        <f>IF(OR($S543="",$S542=""),"",$M$2*LN(AE543/AE542))</f>
        <v/>
      </c>
      <c r="AT543" s="9">
        <f>IF(OR($S543="",$S542=""),"",$N$2*LN(AF543/AF542))</f>
        <v/>
      </c>
      <c r="AV543" s="9">
        <f>IF($AH543="","",$AY$16+$AY$4*AI543+$AY$5*AJ543+$AY$6*AK543+$AY$7*AL543+$AY$8*AM543+$AY$9*AN543+$AY$10*AO543+$AY$11*AP543+$AY$12*AQ543+$AY$13*AR543+$AY$14*AS543+$AY$15*AT543)</f>
        <v/>
      </c>
      <c r="BC543" s="10">
        <f>IF((ROW()-6)&lt;=$Q$3,INDEX(LINEST(AH484:AH543,AI484:AT543,TRUE,TRUE),1,13)*$Q$4,"")</f>
        <v/>
      </c>
      <c r="BD543" s="9">
        <f>IF((ROW()-6)&lt;=$Q$3,INDEX(LINEST(AH484:AH543,AI484:AT543,TRUE,TRUE),1,12),"")</f>
        <v/>
      </c>
      <c r="BE543" s="9">
        <f>IF((ROW()-6)&lt;=$Q$3,INDEX(LINEST(AH484:AH543,AI484:AT543,TRUE,TRUE),1,11),"")</f>
        <v/>
      </c>
      <c r="BF543" s="9">
        <f>IF((ROW()-6)&lt;=$Q$3,INDEX(LINEST(AH484:AH543,AI484:AT543,TRUE,TRUE),1,10),"")</f>
        <v/>
      </c>
      <c r="BG543" s="9">
        <f>IF((ROW()-6)&lt;=$Q$3,INDEX(LINEST(AH484:AH543,AI484:AT543,TRUE,TRUE),1,9),"")</f>
        <v/>
      </c>
      <c r="BH543" s="9">
        <f>IF((ROW()-6)&lt;=$Q$3,INDEX(LINEST(AH484:AH543,AI484:AT543,TRUE,TRUE),1,8),"")</f>
        <v/>
      </c>
      <c r="BI543" s="9">
        <f>IF((ROW()-6)&lt;=$Q$3,INDEX(LINEST(AH484:AH543,AI484:AT543,TRUE,TRUE),1,7),"")</f>
        <v/>
      </c>
      <c r="BJ543" s="9">
        <f>IF((ROW()-6)&lt;=$Q$3,INDEX(LINEST(AH484:AH543,AI484:AT543,TRUE,TRUE),1,6),"")</f>
        <v/>
      </c>
      <c r="BK543" s="9">
        <f>IF((ROW()-6)&lt;=$Q$3,INDEX(LINEST(AH484:AH543,AI484:AT543,TRUE,TRUE),1,5),"")</f>
        <v/>
      </c>
      <c r="BL543" s="9">
        <f>IF((ROW()-6)&lt;=$Q$3,INDEX(LINEST(AH484:AH543,AI484:AT543,TRUE,TRUE),1,4),"")</f>
        <v/>
      </c>
      <c r="BM543" s="9">
        <f>IF((ROW()-6)&lt;=$Q$3,INDEX(LINEST(AH484:AH543,AI484:AT543,TRUE,TRUE),1,3),"")</f>
        <v/>
      </c>
      <c r="BN543" s="9">
        <f>IF((ROW()-6)&lt;=$Q$3,INDEX(LINEST(AH484:AH543,AI484:AT543,TRUE,TRUE),1,2),"")</f>
        <v/>
      </c>
      <c r="BO543" s="9">
        <f>IF((ROW()-6)&lt;=$Q$3,INDEX(LINEST(AH484:AH543,AI484:AT543,TRUE,TRUE),1,1),"")</f>
        <v/>
      </c>
      <c r="BP543" s="10">
        <f>IF((ROW()-6)&lt;=$Q$3,INDEX(LINEST(AH484:AH543,AI484:AT543,TRUE,TRUE),3,1),"")</f>
        <v/>
      </c>
      <c r="BR543" s="9">
        <f>IF(AND((ROW()-6)&lt;=$Q$3,ISNUMBER(BC542)),BC542/$Q$4+BD542*AI543+BE542*AJ543+BF542*AK543+BG542*AL543+BH542*AM543+BI542*AN543+BJ542*AO543+BK542*AP543+BL542*AQ543+BM542*AR543+BN542*AS543+BO542*AT543,"")</f>
        <v/>
      </c>
      <c r="BS543">
        <f>IF(ISNUMBER(BR543),AVERAGE(AH483:AH542),"")</f>
        <v/>
      </c>
      <c r="BT543">
        <f>IF(ISNUMBER(BR543),(AH543-BR543)^2,"")</f>
        <v/>
      </c>
      <c r="BU543">
        <f>IF(ISNUMBER(BR543),AH543^2,"")</f>
        <v/>
      </c>
      <c r="BV543">
        <f>IF(ISNUMBER(BR543),(AH543-BS543)^2,"")</f>
        <v/>
      </c>
    </row>
    <row r="544">
      <c r="O544">
        <f>IF($R544="","",CHOOSE($Q$2,YEAR(R544)*12+MONTH(R544),INT((R544-2)/7),YEAR(R544)*4+ROUNDUP(MONTH(R544)/3)))</f>
        <v/>
      </c>
      <c r="P544">
        <f>IF($R544="","",IF($R545="",1,IF(O544&lt;&gt;O545,1,0)))</f>
        <v/>
      </c>
      <c r="Q544">
        <f>IF(P544=1,SUM($P$7:P544),"")</f>
        <v/>
      </c>
      <c r="R544">
        <f>IF($A544="","",IF(ISNUMBER($A544),$A544,IFERROR(DATEVALUE($A544),NA())))</f>
        <v/>
      </c>
      <c r="S544" s="7">
        <f>IFERROR(INDEX($R$7:$R$60000,MATCH(ROW()-6,$Q$7:$Q$60000,0)),"")</f>
        <v/>
      </c>
      <c r="T544">
        <f>IFERROR(INDEX($B$7:$B$60000,MATCH(ROW()-6,$Q$7:$Q$60000,0)),"")</f>
        <v/>
      </c>
      <c r="U544">
        <f>IFERROR(INDEX($C$7:$C$60000,MATCH(ROW()-6,$Q$7:$Q$60000,0)),"")</f>
        <v/>
      </c>
      <c r="V544">
        <f>IFERROR(INDEX($D$7:$D$60000,MATCH(ROW()-6,$Q$7:$Q$60000,0)),"")</f>
        <v/>
      </c>
      <c r="W544">
        <f>IFERROR(INDEX($E$7:$E$60000,MATCH(ROW()-6,$Q$7:$Q$60000,0)),"")</f>
        <v/>
      </c>
      <c r="X544">
        <f>IFERROR(INDEX($F$7:$F$60000,MATCH(ROW()-6,$Q$7:$Q$60000,0)),"")</f>
        <v/>
      </c>
      <c r="Y544">
        <f>IFERROR(INDEX($G$7:$G$60000,MATCH(ROW()-6,$Q$7:$Q$60000,0)),"")</f>
        <v/>
      </c>
      <c r="Z544">
        <f>IFERROR(INDEX($H$7:$H$60000,MATCH(ROW()-6,$Q$7:$Q$60000,0)),"")</f>
        <v/>
      </c>
      <c r="AA544">
        <f>IFERROR(INDEX($I$7:$I$60000,MATCH(ROW()-6,$Q$7:$Q$60000,0)),"")</f>
        <v/>
      </c>
      <c r="AB544">
        <f>IFERROR(INDEX($J$7:$J$60000,MATCH(ROW()-6,$Q$7:$Q$60000,0)),"")</f>
        <v/>
      </c>
      <c r="AC544">
        <f>IFERROR(INDEX($K$7:$K$60000,MATCH(ROW()-6,$Q$7:$Q$60000,0)),"")</f>
        <v/>
      </c>
      <c r="AD544">
        <f>IFERROR(INDEX($L$7:$L$60000,MATCH(ROW()-6,$Q$7:$Q$60000,0)),"")</f>
        <v/>
      </c>
      <c r="AE544">
        <f>IFERROR(INDEX($M$7:$M$60000,MATCH(ROW()-6,$Q$7:$Q$60000,0)),"")</f>
        <v/>
      </c>
      <c r="AF544">
        <f>IFERROR(INDEX($N$7:$N$60000,MATCH(ROW()-6,$Q$7:$Q$60000,0)),"")</f>
        <v/>
      </c>
      <c r="AH544" s="9">
        <f>IF(OR($S544="",$S543=""),"",LN($T544/$T543))</f>
        <v/>
      </c>
      <c r="AI544" s="9">
        <f>IF(OR($S544="",$S543=""),"",$C$2*LN(U544/U543))</f>
        <v/>
      </c>
      <c r="AJ544" s="9">
        <f>IF(OR($S544="",$S543=""),"",$D$2*(V544-V543))</f>
        <v/>
      </c>
      <c r="AK544" s="9">
        <f>IF(OR($S544="",$S543=""),"",$E$2*(W544-W543))</f>
        <v/>
      </c>
      <c r="AL544" s="9">
        <f>IF(OR($S544="",$S543=""),"",$F$2*LN(X544/X543))</f>
        <v/>
      </c>
      <c r="AM544" s="9">
        <f>IF(OR($S544="",$S543=""),"",$G$2*(Y544-Y543))</f>
        <v/>
      </c>
      <c r="AN544" s="9">
        <f>IF(OR($S544="",$S543=""),"",$H$2*LN(Z544/Z543))</f>
        <v/>
      </c>
      <c r="AO544" s="9">
        <f>IF(OR($S544="",$S543=""),"",$I$2*(AA544-AA543))</f>
        <v/>
      </c>
      <c r="AP544" s="9">
        <f>IF(OR($S544="",$S543=""),"",$J$2*LN(AB544/AB543))</f>
        <v/>
      </c>
      <c r="AQ544" s="9">
        <f>IF(OR($S544="",$S543=""),"",$K$2*(AC544-AC543))</f>
        <v/>
      </c>
      <c r="AR544" s="9">
        <f>IF(OR($S544="",$S543=""),"",$L$2*LN(AD544/AD543))</f>
        <v/>
      </c>
      <c r="AS544" s="9">
        <f>IF(OR($S544="",$S543=""),"",$M$2*LN(AE544/AE543))</f>
        <v/>
      </c>
      <c r="AT544" s="9">
        <f>IF(OR($S544="",$S543=""),"",$N$2*LN(AF544/AF543))</f>
        <v/>
      </c>
      <c r="AV544" s="9">
        <f>IF($AH544="","",$AY$16+$AY$4*AI544+$AY$5*AJ544+$AY$6*AK544+$AY$7*AL544+$AY$8*AM544+$AY$9*AN544+$AY$10*AO544+$AY$11*AP544+$AY$12*AQ544+$AY$13*AR544+$AY$14*AS544+$AY$15*AT544)</f>
        <v/>
      </c>
      <c r="BC544" s="10">
        <f>IF((ROW()-6)&lt;=$Q$3,INDEX(LINEST(AH485:AH544,AI485:AT544,TRUE,TRUE),1,13)*$Q$4,"")</f>
        <v/>
      </c>
      <c r="BD544" s="9">
        <f>IF((ROW()-6)&lt;=$Q$3,INDEX(LINEST(AH485:AH544,AI485:AT544,TRUE,TRUE),1,12),"")</f>
        <v/>
      </c>
      <c r="BE544" s="9">
        <f>IF((ROW()-6)&lt;=$Q$3,INDEX(LINEST(AH485:AH544,AI485:AT544,TRUE,TRUE),1,11),"")</f>
        <v/>
      </c>
      <c r="BF544" s="9">
        <f>IF((ROW()-6)&lt;=$Q$3,INDEX(LINEST(AH485:AH544,AI485:AT544,TRUE,TRUE),1,10),"")</f>
        <v/>
      </c>
      <c r="BG544" s="9">
        <f>IF((ROW()-6)&lt;=$Q$3,INDEX(LINEST(AH485:AH544,AI485:AT544,TRUE,TRUE),1,9),"")</f>
        <v/>
      </c>
      <c r="BH544" s="9">
        <f>IF((ROW()-6)&lt;=$Q$3,INDEX(LINEST(AH485:AH544,AI485:AT544,TRUE,TRUE),1,8),"")</f>
        <v/>
      </c>
      <c r="BI544" s="9">
        <f>IF((ROW()-6)&lt;=$Q$3,INDEX(LINEST(AH485:AH544,AI485:AT544,TRUE,TRUE),1,7),"")</f>
        <v/>
      </c>
      <c r="BJ544" s="9">
        <f>IF((ROW()-6)&lt;=$Q$3,INDEX(LINEST(AH485:AH544,AI485:AT544,TRUE,TRUE),1,6),"")</f>
        <v/>
      </c>
      <c r="BK544" s="9">
        <f>IF((ROW()-6)&lt;=$Q$3,INDEX(LINEST(AH485:AH544,AI485:AT544,TRUE,TRUE),1,5),"")</f>
        <v/>
      </c>
      <c r="BL544" s="9">
        <f>IF((ROW()-6)&lt;=$Q$3,INDEX(LINEST(AH485:AH544,AI485:AT544,TRUE,TRUE),1,4),"")</f>
        <v/>
      </c>
      <c r="BM544" s="9">
        <f>IF((ROW()-6)&lt;=$Q$3,INDEX(LINEST(AH485:AH544,AI485:AT544,TRUE,TRUE),1,3),"")</f>
        <v/>
      </c>
      <c r="BN544" s="9">
        <f>IF((ROW()-6)&lt;=$Q$3,INDEX(LINEST(AH485:AH544,AI485:AT544,TRUE,TRUE),1,2),"")</f>
        <v/>
      </c>
      <c r="BO544" s="9">
        <f>IF((ROW()-6)&lt;=$Q$3,INDEX(LINEST(AH485:AH544,AI485:AT544,TRUE,TRUE),1,1),"")</f>
        <v/>
      </c>
      <c r="BP544" s="10">
        <f>IF((ROW()-6)&lt;=$Q$3,INDEX(LINEST(AH485:AH544,AI485:AT544,TRUE,TRUE),3,1),"")</f>
        <v/>
      </c>
      <c r="BR544" s="9">
        <f>IF(AND((ROW()-6)&lt;=$Q$3,ISNUMBER(BC543)),BC543/$Q$4+BD543*AI544+BE543*AJ544+BF543*AK544+BG543*AL544+BH543*AM544+BI543*AN544+BJ543*AO544+BK543*AP544+BL543*AQ544+BM543*AR544+BN543*AS544+BO543*AT544,"")</f>
        <v/>
      </c>
      <c r="BS544">
        <f>IF(ISNUMBER(BR544),AVERAGE(AH484:AH543),"")</f>
        <v/>
      </c>
      <c r="BT544">
        <f>IF(ISNUMBER(BR544),(AH544-BR544)^2,"")</f>
        <v/>
      </c>
      <c r="BU544">
        <f>IF(ISNUMBER(BR544),AH544^2,"")</f>
        <v/>
      </c>
      <c r="BV544">
        <f>IF(ISNUMBER(BR544),(AH544-BS544)^2,"")</f>
        <v/>
      </c>
    </row>
    <row r="545">
      <c r="O545">
        <f>IF($R545="","",CHOOSE($Q$2,YEAR(R545)*12+MONTH(R545),INT((R545-2)/7),YEAR(R545)*4+ROUNDUP(MONTH(R545)/3)))</f>
        <v/>
      </c>
      <c r="P545">
        <f>IF($R545="","",IF($R546="",1,IF(O545&lt;&gt;O546,1,0)))</f>
        <v/>
      </c>
      <c r="Q545">
        <f>IF(P545=1,SUM($P$7:P545),"")</f>
        <v/>
      </c>
      <c r="R545">
        <f>IF($A545="","",IF(ISNUMBER($A545),$A545,IFERROR(DATEVALUE($A545),NA())))</f>
        <v/>
      </c>
      <c r="S545" s="7">
        <f>IFERROR(INDEX($R$7:$R$60000,MATCH(ROW()-6,$Q$7:$Q$60000,0)),"")</f>
        <v/>
      </c>
      <c r="T545">
        <f>IFERROR(INDEX($B$7:$B$60000,MATCH(ROW()-6,$Q$7:$Q$60000,0)),"")</f>
        <v/>
      </c>
      <c r="U545">
        <f>IFERROR(INDEX($C$7:$C$60000,MATCH(ROW()-6,$Q$7:$Q$60000,0)),"")</f>
        <v/>
      </c>
      <c r="V545">
        <f>IFERROR(INDEX($D$7:$D$60000,MATCH(ROW()-6,$Q$7:$Q$60000,0)),"")</f>
        <v/>
      </c>
      <c r="W545">
        <f>IFERROR(INDEX($E$7:$E$60000,MATCH(ROW()-6,$Q$7:$Q$60000,0)),"")</f>
        <v/>
      </c>
      <c r="X545">
        <f>IFERROR(INDEX($F$7:$F$60000,MATCH(ROW()-6,$Q$7:$Q$60000,0)),"")</f>
        <v/>
      </c>
      <c r="Y545">
        <f>IFERROR(INDEX($G$7:$G$60000,MATCH(ROW()-6,$Q$7:$Q$60000,0)),"")</f>
        <v/>
      </c>
      <c r="Z545">
        <f>IFERROR(INDEX($H$7:$H$60000,MATCH(ROW()-6,$Q$7:$Q$60000,0)),"")</f>
        <v/>
      </c>
      <c r="AA545">
        <f>IFERROR(INDEX($I$7:$I$60000,MATCH(ROW()-6,$Q$7:$Q$60000,0)),"")</f>
        <v/>
      </c>
      <c r="AB545">
        <f>IFERROR(INDEX($J$7:$J$60000,MATCH(ROW()-6,$Q$7:$Q$60000,0)),"")</f>
        <v/>
      </c>
      <c r="AC545">
        <f>IFERROR(INDEX($K$7:$K$60000,MATCH(ROW()-6,$Q$7:$Q$60000,0)),"")</f>
        <v/>
      </c>
      <c r="AD545">
        <f>IFERROR(INDEX($L$7:$L$60000,MATCH(ROW()-6,$Q$7:$Q$60000,0)),"")</f>
        <v/>
      </c>
      <c r="AE545">
        <f>IFERROR(INDEX($M$7:$M$60000,MATCH(ROW()-6,$Q$7:$Q$60000,0)),"")</f>
        <v/>
      </c>
      <c r="AF545">
        <f>IFERROR(INDEX($N$7:$N$60000,MATCH(ROW()-6,$Q$7:$Q$60000,0)),"")</f>
        <v/>
      </c>
      <c r="AH545" s="9">
        <f>IF(OR($S545="",$S544=""),"",LN($T545/$T544))</f>
        <v/>
      </c>
      <c r="AI545" s="9">
        <f>IF(OR($S545="",$S544=""),"",$C$2*LN(U545/U544))</f>
        <v/>
      </c>
      <c r="AJ545" s="9">
        <f>IF(OR($S545="",$S544=""),"",$D$2*(V545-V544))</f>
        <v/>
      </c>
      <c r="AK545" s="9">
        <f>IF(OR($S545="",$S544=""),"",$E$2*(W545-W544))</f>
        <v/>
      </c>
      <c r="AL545" s="9">
        <f>IF(OR($S545="",$S544=""),"",$F$2*LN(X545/X544))</f>
        <v/>
      </c>
      <c r="AM545" s="9">
        <f>IF(OR($S545="",$S544=""),"",$G$2*(Y545-Y544))</f>
        <v/>
      </c>
      <c r="AN545" s="9">
        <f>IF(OR($S545="",$S544=""),"",$H$2*LN(Z545/Z544))</f>
        <v/>
      </c>
      <c r="AO545" s="9">
        <f>IF(OR($S545="",$S544=""),"",$I$2*(AA545-AA544))</f>
        <v/>
      </c>
      <c r="AP545" s="9">
        <f>IF(OR($S545="",$S544=""),"",$J$2*LN(AB545/AB544))</f>
        <v/>
      </c>
      <c r="AQ545" s="9">
        <f>IF(OR($S545="",$S544=""),"",$K$2*(AC545-AC544))</f>
        <v/>
      </c>
      <c r="AR545" s="9">
        <f>IF(OR($S545="",$S544=""),"",$L$2*LN(AD545/AD544))</f>
        <v/>
      </c>
      <c r="AS545" s="9">
        <f>IF(OR($S545="",$S544=""),"",$M$2*LN(AE545/AE544))</f>
        <v/>
      </c>
      <c r="AT545" s="9">
        <f>IF(OR($S545="",$S544=""),"",$N$2*LN(AF545/AF544))</f>
        <v/>
      </c>
      <c r="AV545" s="9">
        <f>IF($AH545="","",$AY$16+$AY$4*AI545+$AY$5*AJ545+$AY$6*AK545+$AY$7*AL545+$AY$8*AM545+$AY$9*AN545+$AY$10*AO545+$AY$11*AP545+$AY$12*AQ545+$AY$13*AR545+$AY$14*AS545+$AY$15*AT545)</f>
        <v/>
      </c>
      <c r="BC545" s="10">
        <f>IF((ROW()-6)&lt;=$Q$3,INDEX(LINEST(AH486:AH545,AI486:AT545,TRUE,TRUE),1,13)*$Q$4,"")</f>
        <v/>
      </c>
      <c r="BD545" s="9">
        <f>IF((ROW()-6)&lt;=$Q$3,INDEX(LINEST(AH486:AH545,AI486:AT545,TRUE,TRUE),1,12),"")</f>
        <v/>
      </c>
      <c r="BE545" s="9">
        <f>IF((ROW()-6)&lt;=$Q$3,INDEX(LINEST(AH486:AH545,AI486:AT545,TRUE,TRUE),1,11),"")</f>
        <v/>
      </c>
      <c r="BF545" s="9">
        <f>IF((ROW()-6)&lt;=$Q$3,INDEX(LINEST(AH486:AH545,AI486:AT545,TRUE,TRUE),1,10),"")</f>
        <v/>
      </c>
      <c r="BG545" s="9">
        <f>IF((ROW()-6)&lt;=$Q$3,INDEX(LINEST(AH486:AH545,AI486:AT545,TRUE,TRUE),1,9),"")</f>
        <v/>
      </c>
      <c r="BH545" s="9">
        <f>IF((ROW()-6)&lt;=$Q$3,INDEX(LINEST(AH486:AH545,AI486:AT545,TRUE,TRUE),1,8),"")</f>
        <v/>
      </c>
      <c r="BI545" s="9">
        <f>IF((ROW()-6)&lt;=$Q$3,INDEX(LINEST(AH486:AH545,AI486:AT545,TRUE,TRUE),1,7),"")</f>
        <v/>
      </c>
      <c r="BJ545" s="9">
        <f>IF((ROW()-6)&lt;=$Q$3,INDEX(LINEST(AH486:AH545,AI486:AT545,TRUE,TRUE),1,6),"")</f>
        <v/>
      </c>
      <c r="BK545" s="9">
        <f>IF((ROW()-6)&lt;=$Q$3,INDEX(LINEST(AH486:AH545,AI486:AT545,TRUE,TRUE),1,5),"")</f>
        <v/>
      </c>
      <c r="BL545" s="9">
        <f>IF((ROW()-6)&lt;=$Q$3,INDEX(LINEST(AH486:AH545,AI486:AT545,TRUE,TRUE),1,4),"")</f>
        <v/>
      </c>
      <c r="BM545" s="9">
        <f>IF((ROW()-6)&lt;=$Q$3,INDEX(LINEST(AH486:AH545,AI486:AT545,TRUE,TRUE),1,3),"")</f>
        <v/>
      </c>
      <c r="BN545" s="9">
        <f>IF((ROW()-6)&lt;=$Q$3,INDEX(LINEST(AH486:AH545,AI486:AT545,TRUE,TRUE),1,2),"")</f>
        <v/>
      </c>
      <c r="BO545" s="9">
        <f>IF((ROW()-6)&lt;=$Q$3,INDEX(LINEST(AH486:AH545,AI486:AT545,TRUE,TRUE),1,1),"")</f>
        <v/>
      </c>
      <c r="BP545" s="10">
        <f>IF((ROW()-6)&lt;=$Q$3,INDEX(LINEST(AH486:AH545,AI486:AT545,TRUE,TRUE),3,1),"")</f>
        <v/>
      </c>
      <c r="BR545" s="9">
        <f>IF(AND((ROW()-6)&lt;=$Q$3,ISNUMBER(BC544)),BC544/$Q$4+BD544*AI545+BE544*AJ545+BF544*AK545+BG544*AL545+BH544*AM545+BI544*AN545+BJ544*AO545+BK544*AP545+BL544*AQ545+BM544*AR545+BN544*AS545+BO544*AT545,"")</f>
        <v/>
      </c>
      <c r="BS545">
        <f>IF(ISNUMBER(BR545),AVERAGE(AH485:AH544),"")</f>
        <v/>
      </c>
      <c r="BT545">
        <f>IF(ISNUMBER(BR545),(AH545-BR545)^2,"")</f>
        <v/>
      </c>
      <c r="BU545">
        <f>IF(ISNUMBER(BR545),AH545^2,"")</f>
        <v/>
      </c>
      <c r="BV545">
        <f>IF(ISNUMBER(BR545),(AH545-BS545)^2,"")</f>
        <v/>
      </c>
    </row>
    <row r="546">
      <c r="O546">
        <f>IF($R546="","",CHOOSE($Q$2,YEAR(R546)*12+MONTH(R546),INT((R546-2)/7),YEAR(R546)*4+ROUNDUP(MONTH(R546)/3)))</f>
        <v/>
      </c>
      <c r="P546">
        <f>IF($R546="","",IF($R547="",1,IF(O546&lt;&gt;O547,1,0)))</f>
        <v/>
      </c>
      <c r="Q546">
        <f>IF(P546=1,SUM($P$7:P546),"")</f>
        <v/>
      </c>
      <c r="R546">
        <f>IF($A546="","",IF(ISNUMBER($A546),$A546,IFERROR(DATEVALUE($A546),NA())))</f>
        <v/>
      </c>
      <c r="S546" s="7">
        <f>IFERROR(INDEX($R$7:$R$60000,MATCH(ROW()-6,$Q$7:$Q$60000,0)),"")</f>
        <v/>
      </c>
      <c r="T546">
        <f>IFERROR(INDEX($B$7:$B$60000,MATCH(ROW()-6,$Q$7:$Q$60000,0)),"")</f>
        <v/>
      </c>
      <c r="U546">
        <f>IFERROR(INDEX($C$7:$C$60000,MATCH(ROW()-6,$Q$7:$Q$60000,0)),"")</f>
        <v/>
      </c>
      <c r="V546">
        <f>IFERROR(INDEX($D$7:$D$60000,MATCH(ROW()-6,$Q$7:$Q$60000,0)),"")</f>
        <v/>
      </c>
      <c r="W546">
        <f>IFERROR(INDEX($E$7:$E$60000,MATCH(ROW()-6,$Q$7:$Q$60000,0)),"")</f>
        <v/>
      </c>
      <c r="X546">
        <f>IFERROR(INDEX($F$7:$F$60000,MATCH(ROW()-6,$Q$7:$Q$60000,0)),"")</f>
        <v/>
      </c>
      <c r="Y546">
        <f>IFERROR(INDEX($G$7:$G$60000,MATCH(ROW()-6,$Q$7:$Q$60000,0)),"")</f>
        <v/>
      </c>
      <c r="Z546">
        <f>IFERROR(INDEX($H$7:$H$60000,MATCH(ROW()-6,$Q$7:$Q$60000,0)),"")</f>
        <v/>
      </c>
      <c r="AA546">
        <f>IFERROR(INDEX($I$7:$I$60000,MATCH(ROW()-6,$Q$7:$Q$60000,0)),"")</f>
        <v/>
      </c>
      <c r="AB546">
        <f>IFERROR(INDEX($J$7:$J$60000,MATCH(ROW()-6,$Q$7:$Q$60000,0)),"")</f>
        <v/>
      </c>
      <c r="AC546">
        <f>IFERROR(INDEX($K$7:$K$60000,MATCH(ROW()-6,$Q$7:$Q$60000,0)),"")</f>
        <v/>
      </c>
      <c r="AD546">
        <f>IFERROR(INDEX($L$7:$L$60000,MATCH(ROW()-6,$Q$7:$Q$60000,0)),"")</f>
        <v/>
      </c>
      <c r="AE546">
        <f>IFERROR(INDEX($M$7:$M$60000,MATCH(ROW()-6,$Q$7:$Q$60000,0)),"")</f>
        <v/>
      </c>
      <c r="AF546">
        <f>IFERROR(INDEX($N$7:$N$60000,MATCH(ROW()-6,$Q$7:$Q$60000,0)),"")</f>
        <v/>
      </c>
      <c r="AH546" s="9">
        <f>IF(OR($S546="",$S545=""),"",LN($T546/$T545))</f>
        <v/>
      </c>
      <c r="AI546" s="9">
        <f>IF(OR($S546="",$S545=""),"",$C$2*LN(U546/U545))</f>
        <v/>
      </c>
      <c r="AJ546" s="9">
        <f>IF(OR($S546="",$S545=""),"",$D$2*(V546-V545))</f>
        <v/>
      </c>
      <c r="AK546" s="9">
        <f>IF(OR($S546="",$S545=""),"",$E$2*(W546-W545))</f>
        <v/>
      </c>
      <c r="AL546" s="9">
        <f>IF(OR($S546="",$S545=""),"",$F$2*LN(X546/X545))</f>
        <v/>
      </c>
      <c r="AM546" s="9">
        <f>IF(OR($S546="",$S545=""),"",$G$2*(Y546-Y545))</f>
        <v/>
      </c>
      <c r="AN546" s="9">
        <f>IF(OR($S546="",$S545=""),"",$H$2*LN(Z546/Z545))</f>
        <v/>
      </c>
      <c r="AO546" s="9">
        <f>IF(OR($S546="",$S545=""),"",$I$2*(AA546-AA545))</f>
        <v/>
      </c>
      <c r="AP546" s="9">
        <f>IF(OR($S546="",$S545=""),"",$J$2*LN(AB546/AB545))</f>
        <v/>
      </c>
      <c r="AQ546" s="9">
        <f>IF(OR($S546="",$S545=""),"",$K$2*(AC546-AC545))</f>
        <v/>
      </c>
      <c r="AR546" s="9">
        <f>IF(OR($S546="",$S545=""),"",$L$2*LN(AD546/AD545))</f>
        <v/>
      </c>
      <c r="AS546" s="9">
        <f>IF(OR($S546="",$S545=""),"",$M$2*LN(AE546/AE545))</f>
        <v/>
      </c>
      <c r="AT546" s="9">
        <f>IF(OR($S546="",$S545=""),"",$N$2*LN(AF546/AF545))</f>
        <v/>
      </c>
      <c r="AV546" s="9">
        <f>IF($AH546="","",$AY$16+$AY$4*AI546+$AY$5*AJ546+$AY$6*AK546+$AY$7*AL546+$AY$8*AM546+$AY$9*AN546+$AY$10*AO546+$AY$11*AP546+$AY$12*AQ546+$AY$13*AR546+$AY$14*AS546+$AY$15*AT546)</f>
        <v/>
      </c>
      <c r="BC546" s="10">
        <f>IF((ROW()-6)&lt;=$Q$3,INDEX(LINEST(AH487:AH546,AI487:AT546,TRUE,TRUE),1,13)*$Q$4,"")</f>
        <v/>
      </c>
      <c r="BD546" s="9">
        <f>IF((ROW()-6)&lt;=$Q$3,INDEX(LINEST(AH487:AH546,AI487:AT546,TRUE,TRUE),1,12),"")</f>
        <v/>
      </c>
      <c r="BE546" s="9">
        <f>IF((ROW()-6)&lt;=$Q$3,INDEX(LINEST(AH487:AH546,AI487:AT546,TRUE,TRUE),1,11),"")</f>
        <v/>
      </c>
      <c r="BF546" s="9">
        <f>IF((ROW()-6)&lt;=$Q$3,INDEX(LINEST(AH487:AH546,AI487:AT546,TRUE,TRUE),1,10),"")</f>
        <v/>
      </c>
      <c r="BG546" s="9">
        <f>IF((ROW()-6)&lt;=$Q$3,INDEX(LINEST(AH487:AH546,AI487:AT546,TRUE,TRUE),1,9),"")</f>
        <v/>
      </c>
      <c r="BH546" s="9">
        <f>IF((ROW()-6)&lt;=$Q$3,INDEX(LINEST(AH487:AH546,AI487:AT546,TRUE,TRUE),1,8),"")</f>
        <v/>
      </c>
      <c r="BI546" s="9">
        <f>IF((ROW()-6)&lt;=$Q$3,INDEX(LINEST(AH487:AH546,AI487:AT546,TRUE,TRUE),1,7),"")</f>
        <v/>
      </c>
      <c r="BJ546" s="9">
        <f>IF((ROW()-6)&lt;=$Q$3,INDEX(LINEST(AH487:AH546,AI487:AT546,TRUE,TRUE),1,6),"")</f>
        <v/>
      </c>
      <c r="BK546" s="9">
        <f>IF((ROW()-6)&lt;=$Q$3,INDEX(LINEST(AH487:AH546,AI487:AT546,TRUE,TRUE),1,5),"")</f>
        <v/>
      </c>
      <c r="BL546" s="9">
        <f>IF((ROW()-6)&lt;=$Q$3,INDEX(LINEST(AH487:AH546,AI487:AT546,TRUE,TRUE),1,4),"")</f>
        <v/>
      </c>
      <c r="BM546" s="9">
        <f>IF((ROW()-6)&lt;=$Q$3,INDEX(LINEST(AH487:AH546,AI487:AT546,TRUE,TRUE),1,3),"")</f>
        <v/>
      </c>
      <c r="BN546" s="9">
        <f>IF((ROW()-6)&lt;=$Q$3,INDEX(LINEST(AH487:AH546,AI487:AT546,TRUE,TRUE),1,2),"")</f>
        <v/>
      </c>
      <c r="BO546" s="9">
        <f>IF((ROW()-6)&lt;=$Q$3,INDEX(LINEST(AH487:AH546,AI487:AT546,TRUE,TRUE),1,1),"")</f>
        <v/>
      </c>
      <c r="BP546" s="10">
        <f>IF((ROW()-6)&lt;=$Q$3,INDEX(LINEST(AH487:AH546,AI487:AT546,TRUE,TRUE),3,1),"")</f>
        <v/>
      </c>
      <c r="BR546" s="9">
        <f>IF(AND((ROW()-6)&lt;=$Q$3,ISNUMBER(BC545)),BC545/$Q$4+BD545*AI546+BE545*AJ546+BF545*AK546+BG545*AL546+BH545*AM546+BI545*AN546+BJ545*AO546+BK545*AP546+BL545*AQ546+BM545*AR546+BN545*AS546+BO545*AT546,"")</f>
        <v/>
      </c>
      <c r="BS546">
        <f>IF(ISNUMBER(BR546),AVERAGE(AH486:AH545),"")</f>
        <v/>
      </c>
      <c r="BT546">
        <f>IF(ISNUMBER(BR546),(AH546-BR546)^2,"")</f>
        <v/>
      </c>
      <c r="BU546">
        <f>IF(ISNUMBER(BR546),AH546^2,"")</f>
        <v/>
      </c>
      <c r="BV546">
        <f>IF(ISNUMBER(BR546),(AH546-BS546)^2,"")</f>
        <v/>
      </c>
    </row>
    <row r="547">
      <c r="O547">
        <f>IF($R547="","",CHOOSE($Q$2,YEAR(R547)*12+MONTH(R547),INT((R547-2)/7),YEAR(R547)*4+ROUNDUP(MONTH(R547)/3)))</f>
        <v/>
      </c>
      <c r="P547">
        <f>IF($R547="","",IF($R548="",1,IF(O547&lt;&gt;O548,1,0)))</f>
        <v/>
      </c>
      <c r="Q547">
        <f>IF(P547=1,SUM($P$7:P547),"")</f>
        <v/>
      </c>
      <c r="R547">
        <f>IF($A547="","",IF(ISNUMBER($A547),$A547,IFERROR(DATEVALUE($A547),NA())))</f>
        <v/>
      </c>
      <c r="S547" s="7">
        <f>IFERROR(INDEX($R$7:$R$60000,MATCH(ROW()-6,$Q$7:$Q$60000,0)),"")</f>
        <v/>
      </c>
      <c r="T547">
        <f>IFERROR(INDEX($B$7:$B$60000,MATCH(ROW()-6,$Q$7:$Q$60000,0)),"")</f>
        <v/>
      </c>
      <c r="U547">
        <f>IFERROR(INDEX($C$7:$C$60000,MATCH(ROW()-6,$Q$7:$Q$60000,0)),"")</f>
        <v/>
      </c>
      <c r="V547">
        <f>IFERROR(INDEX($D$7:$D$60000,MATCH(ROW()-6,$Q$7:$Q$60000,0)),"")</f>
        <v/>
      </c>
      <c r="W547">
        <f>IFERROR(INDEX($E$7:$E$60000,MATCH(ROW()-6,$Q$7:$Q$60000,0)),"")</f>
        <v/>
      </c>
      <c r="X547">
        <f>IFERROR(INDEX($F$7:$F$60000,MATCH(ROW()-6,$Q$7:$Q$60000,0)),"")</f>
        <v/>
      </c>
      <c r="Y547">
        <f>IFERROR(INDEX($G$7:$G$60000,MATCH(ROW()-6,$Q$7:$Q$60000,0)),"")</f>
        <v/>
      </c>
      <c r="Z547">
        <f>IFERROR(INDEX($H$7:$H$60000,MATCH(ROW()-6,$Q$7:$Q$60000,0)),"")</f>
        <v/>
      </c>
      <c r="AA547">
        <f>IFERROR(INDEX($I$7:$I$60000,MATCH(ROW()-6,$Q$7:$Q$60000,0)),"")</f>
        <v/>
      </c>
      <c r="AB547">
        <f>IFERROR(INDEX($J$7:$J$60000,MATCH(ROW()-6,$Q$7:$Q$60000,0)),"")</f>
        <v/>
      </c>
      <c r="AC547">
        <f>IFERROR(INDEX($K$7:$K$60000,MATCH(ROW()-6,$Q$7:$Q$60000,0)),"")</f>
        <v/>
      </c>
      <c r="AD547">
        <f>IFERROR(INDEX($L$7:$L$60000,MATCH(ROW()-6,$Q$7:$Q$60000,0)),"")</f>
        <v/>
      </c>
      <c r="AE547">
        <f>IFERROR(INDEX($M$7:$M$60000,MATCH(ROW()-6,$Q$7:$Q$60000,0)),"")</f>
        <v/>
      </c>
      <c r="AF547">
        <f>IFERROR(INDEX($N$7:$N$60000,MATCH(ROW()-6,$Q$7:$Q$60000,0)),"")</f>
        <v/>
      </c>
      <c r="AH547" s="9">
        <f>IF(OR($S547="",$S546=""),"",LN($T547/$T546))</f>
        <v/>
      </c>
      <c r="AI547" s="9">
        <f>IF(OR($S547="",$S546=""),"",$C$2*LN(U547/U546))</f>
        <v/>
      </c>
      <c r="AJ547" s="9">
        <f>IF(OR($S547="",$S546=""),"",$D$2*(V547-V546))</f>
        <v/>
      </c>
      <c r="AK547" s="9">
        <f>IF(OR($S547="",$S546=""),"",$E$2*(W547-W546))</f>
        <v/>
      </c>
      <c r="AL547" s="9">
        <f>IF(OR($S547="",$S546=""),"",$F$2*LN(X547/X546))</f>
        <v/>
      </c>
      <c r="AM547" s="9">
        <f>IF(OR($S547="",$S546=""),"",$G$2*(Y547-Y546))</f>
        <v/>
      </c>
      <c r="AN547" s="9">
        <f>IF(OR($S547="",$S546=""),"",$H$2*LN(Z547/Z546))</f>
        <v/>
      </c>
      <c r="AO547" s="9">
        <f>IF(OR($S547="",$S546=""),"",$I$2*(AA547-AA546))</f>
        <v/>
      </c>
      <c r="AP547" s="9">
        <f>IF(OR($S547="",$S546=""),"",$J$2*LN(AB547/AB546))</f>
        <v/>
      </c>
      <c r="AQ547" s="9">
        <f>IF(OR($S547="",$S546=""),"",$K$2*(AC547-AC546))</f>
        <v/>
      </c>
      <c r="AR547" s="9">
        <f>IF(OR($S547="",$S546=""),"",$L$2*LN(AD547/AD546))</f>
        <v/>
      </c>
      <c r="AS547" s="9">
        <f>IF(OR($S547="",$S546=""),"",$M$2*LN(AE547/AE546))</f>
        <v/>
      </c>
      <c r="AT547" s="9">
        <f>IF(OR($S547="",$S546=""),"",$N$2*LN(AF547/AF546))</f>
        <v/>
      </c>
      <c r="AV547" s="9">
        <f>IF($AH547="","",$AY$16+$AY$4*AI547+$AY$5*AJ547+$AY$6*AK547+$AY$7*AL547+$AY$8*AM547+$AY$9*AN547+$AY$10*AO547+$AY$11*AP547+$AY$12*AQ547+$AY$13*AR547+$AY$14*AS547+$AY$15*AT547)</f>
        <v/>
      </c>
      <c r="BC547" s="10">
        <f>IF((ROW()-6)&lt;=$Q$3,INDEX(LINEST(AH488:AH547,AI488:AT547,TRUE,TRUE),1,13)*$Q$4,"")</f>
        <v/>
      </c>
      <c r="BD547" s="9">
        <f>IF((ROW()-6)&lt;=$Q$3,INDEX(LINEST(AH488:AH547,AI488:AT547,TRUE,TRUE),1,12),"")</f>
        <v/>
      </c>
      <c r="BE547" s="9">
        <f>IF((ROW()-6)&lt;=$Q$3,INDEX(LINEST(AH488:AH547,AI488:AT547,TRUE,TRUE),1,11),"")</f>
        <v/>
      </c>
      <c r="BF547" s="9">
        <f>IF((ROW()-6)&lt;=$Q$3,INDEX(LINEST(AH488:AH547,AI488:AT547,TRUE,TRUE),1,10),"")</f>
        <v/>
      </c>
      <c r="BG547" s="9">
        <f>IF((ROW()-6)&lt;=$Q$3,INDEX(LINEST(AH488:AH547,AI488:AT547,TRUE,TRUE),1,9),"")</f>
        <v/>
      </c>
      <c r="BH547" s="9">
        <f>IF((ROW()-6)&lt;=$Q$3,INDEX(LINEST(AH488:AH547,AI488:AT547,TRUE,TRUE),1,8),"")</f>
        <v/>
      </c>
      <c r="BI547" s="9">
        <f>IF((ROW()-6)&lt;=$Q$3,INDEX(LINEST(AH488:AH547,AI488:AT547,TRUE,TRUE),1,7),"")</f>
        <v/>
      </c>
      <c r="BJ547" s="9">
        <f>IF((ROW()-6)&lt;=$Q$3,INDEX(LINEST(AH488:AH547,AI488:AT547,TRUE,TRUE),1,6),"")</f>
        <v/>
      </c>
      <c r="BK547" s="9">
        <f>IF((ROW()-6)&lt;=$Q$3,INDEX(LINEST(AH488:AH547,AI488:AT547,TRUE,TRUE),1,5),"")</f>
        <v/>
      </c>
      <c r="BL547" s="9">
        <f>IF((ROW()-6)&lt;=$Q$3,INDEX(LINEST(AH488:AH547,AI488:AT547,TRUE,TRUE),1,4),"")</f>
        <v/>
      </c>
      <c r="BM547" s="9">
        <f>IF((ROW()-6)&lt;=$Q$3,INDEX(LINEST(AH488:AH547,AI488:AT547,TRUE,TRUE),1,3),"")</f>
        <v/>
      </c>
      <c r="BN547" s="9">
        <f>IF((ROW()-6)&lt;=$Q$3,INDEX(LINEST(AH488:AH547,AI488:AT547,TRUE,TRUE),1,2),"")</f>
        <v/>
      </c>
      <c r="BO547" s="9">
        <f>IF((ROW()-6)&lt;=$Q$3,INDEX(LINEST(AH488:AH547,AI488:AT547,TRUE,TRUE),1,1),"")</f>
        <v/>
      </c>
      <c r="BP547" s="10">
        <f>IF((ROW()-6)&lt;=$Q$3,INDEX(LINEST(AH488:AH547,AI488:AT547,TRUE,TRUE),3,1),"")</f>
        <v/>
      </c>
      <c r="BR547" s="9">
        <f>IF(AND((ROW()-6)&lt;=$Q$3,ISNUMBER(BC546)),BC546/$Q$4+BD546*AI547+BE546*AJ547+BF546*AK547+BG546*AL547+BH546*AM547+BI546*AN547+BJ546*AO547+BK546*AP547+BL546*AQ547+BM546*AR547+BN546*AS547+BO546*AT547,"")</f>
        <v/>
      </c>
      <c r="BS547">
        <f>IF(ISNUMBER(BR547),AVERAGE(AH487:AH546),"")</f>
        <v/>
      </c>
      <c r="BT547">
        <f>IF(ISNUMBER(BR547),(AH547-BR547)^2,"")</f>
        <v/>
      </c>
      <c r="BU547">
        <f>IF(ISNUMBER(BR547),AH547^2,"")</f>
        <v/>
      </c>
      <c r="BV547">
        <f>IF(ISNUMBER(BR547),(AH547-BS547)^2,"")</f>
        <v/>
      </c>
    </row>
    <row r="548">
      <c r="O548">
        <f>IF($R548="","",CHOOSE($Q$2,YEAR(R548)*12+MONTH(R548),INT((R548-2)/7),YEAR(R548)*4+ROUNDUP(MONTH(R548)/3)))</f>
        <v/>
      </c>
      <c r="P548">
        <f>IF($R548="","",IF($R549="",1,IF(O548&lt;&gt;O549,1,0)))</f>
        <v/>
      </c>
      <c r="Q548">
        <f>IF(P548=1,SUM($P$7:P548),"")</f>
        <v/>
      </c>
      <c r="R548">
        <f>IF($A548="","",IF(ISNUMBER($A548),$A548,IFERROR(DATEVALUE($A548),NA())))</f>
        <v/>
      </c>
      <c r="S548" s="7">
        <f>IFERROR(INDEX($R$7:$R$60000,MATCH(ROW()-6,$Q$7:$Q$60000,0)),"")</f>
        <v/>
      </c>
      <c r="T548">
        <f>IFERROR(INDEX($B$7:$B$60000,MATCH(ROW()-6,$Q$7:$Q$60000,0)),"")</f>
        <v/>
      </c>
      <c r="U548">
        <f>IFERROR(INDEX($C$7:$C$60000,MATCH(ROW()-6,$Q$7:$Q$60000,0)),"")</f>
        <v/>
      </c>
      <c r="V548">
        <f>IFERROR(INDEX($D$7:$D$60000,MATCH(ROW()-6,$Q$7:$Q$60000,0)),"")</f>
        <v/>
      </c>
      <c r="W548">
        <f>IFERROR(INDEX($E$7:$E$60000,MATCH(ROW()-6,$Q$7:$Q$60000,0)),"")</f>
        <v/>
      </c>
      <c r="X548">
        <f>IFERROR(INDEX($F$7:$F$60000,MATCH(ROW()-6,$Q$7:$Q$60000,0)),"")</f>
        <v/>
      </c>
      <c r="Y548">
        <f>IFERROR(INDEX($G$7:$G$60000,MATCH(ROW()-6,$Q$7:$Q$60000,0)),"")</f>
        <v/>
      </c>
      <c r="Z548">
        <f>IFERROR(INDEX($H$7:$H$60000,MATCH(ROW()-6,$Q$7:$Q$60000,0)),"")</f>
        <v/>
      </c>
      <c r="AA548">
        <f>IFERROR(INDEX($I$7:$I$60000,MATCH(ROW()-6,$Q$7:$Q$60000,0)),"")</f>
        <v/>
      </c>
      <c r="AB548">
        <f>IFERROR(INDEX($J$7:$J$60000,MATCH(ROW()-6,$Q$7:$Q$60000,0)),"")</f>
        <v/>
      </c>
      <c r="AC548">
        <f>IFERROR(INDEX($K$7:$K$60000,MATCH(ROW()-6,$Q$7:$Q$60000,0)),"")</f>
        <v/>
      </c>
      <c r="AD548">
        <f>IFERROR(INDEX($L$7:$L$60000,MATCH(ROW()-6,$Q$7:$Q$60000,0)),"")</f>
        <v/>
      </c>
      <c r="AE548">
        <f>IFERROR(INDEX($M$7:$M$60000,MATCH(ROW()-6,$Q$7:$Q$60000,0)),"")</f>
        <v/>
      </c>
      <c r="AF548">
        <f>IFERROR(INDEX($N$7:$N$60000,MATCH(ROW()-6,$Q$7:$Q$60000,0)),"")</f>
        <v/>
      </c>
      <c r="AH548" s="9">
        <f>IF(OR($S548="",$S547=""),"",LN($T548/$T547))</f>
        <v/>
      </c>
      <c r="AI548" s="9">
        <f>IF(OR($S548="",$S547=""),"",$C$2*LN(U548/U547))</f>
        <v/>
      </c>
      <c r="AJ548" s="9">
        <f>IF(OR($S548="",$S547=""),"",$D$2*(V548-V547))</f>
        <v/>
      </c>
      <c r="AK548" s="9">
        <f>IF(OR($S548="",$S547=""),"",$E$2*(W548-W547))</f>
        <v/>
      </c>
      <c r="AL548" s="9">
        <f>IF(OR($S548="",$S547=""),"",$F$2*LN(X548/X547))</f>
        <v/>
      </c>
      <c r="AM548" s="9">
        <f>IF(OR($S548="",$S547=""),"",$G$2*(Y548-Y547))</f>
        <v/>
      </c>
      <c r="AN548" s="9">
        <f>IF(OR($S548="",$S547=""),"",$H$2*LN(Z548/Z547))</f>
        <v/>
      </c>
      <c r="AO548" s="9">
        <f>IF(OR($S548="",$S547=""),"",$I$2*(AA548-AA547))</f>
        <v/>
      </c>
      <c r="AP548" s="9">
        <f>IF(OR($S548="",$S547=""),"",$J$2*LN(AB548/AB547))</f>
        <v/>
      </c>
      <c r="AQ548" s="9">
        <f>IF(OR($S548="",$S547=""),"",$K$2*(AC548-AC547))</f>
        <v/>
      </c>
      <c r="AR548" s="9">
        <f>IF(OR($S548="",$S547=""),"",$L$2*LN(AD548/AD547))</f>
        <v/>
      </c>
      <c r="AS548" s="9">
        <f>IF(OR($S548="",$S547=""),"",$M$2*LN(AE548/AE547))</f>
        <v/>
      </c>
      <c r="AT548" s="9">
        <f>IF(OR($S548="",$S547=""),"",$N$2*LN(AF548/AF547))</f>
        <v/>
      </c>
      <c r="AV548" s="9">
        <f>IF($AH548="","",$AY$16+$AY$4*AI548+$AY$5*AJ548+$AY$6*AK548+$AY$7*AL548+$AY$8*AM548+$AY$9*AN548+$AY$10*AO548+$AY$11*AP548+$AY$12*AQ548+$AY$13*AR548+$AY$14*AS548+$AY$15*AT548)</f>
        <v/>
      </c>
      <c r="BC548" s="10">
        <f>IF((ROW()-6)&lt;=$Q$3,INDEX(LINEST(AH489:AH548,AI489:AT548,TRUE,TRUE),1,13)*$Q$4,"")</f>
        <v/>
      </c>
      <c r="BD548" s="9">
        <f>IF((ROW()-6)&lt;=$Q$3,INDEX(LINEST(AH489:AH548,AI489:AT548,TRUE,TRUE),1,12),"")</f>
        <v/>
      </c>
      <c r="BE548" s="9">
        <f>IF((ROW()-6)&lt;=$Q$3,INDEX(LINEST(AH489:AH548,AI489:AT548,TRUE,TRUE),1,11),"")</f>
        <v/>
      </c>
      <c r="BF548" s="9">
        <f>IF((ROW()-6)&lt;=$Q$3,INDEX(LINEST(AH489:AH548,AI489:AT548,TRUE,TRUE),1,10),"")</f>
        <v/>
      </c>
      <c r="BG548" s="9">
        <f>IF((ROW()-6)&lt;=$Q$3,INDEX(LINEST(AH489:AH548,AI489:AT548,TRUE,TRUE),1,9),"")</f>
        <v/>
      </c>
      <c r="BH548" s="9">
        <f>IF((ROW()-6)&lt;=$Q$3,INDEX(LINEST(AH489:AH548,AI489:AT548,TRUE,TRUE),1,8),"")</f>
        <v/>
      </c>
      <c r="BI548" s="9">
        <f>IF((ROW()-6)&lt;=$Q$3,INDEX(LINEST(AH489:AH548,AI489:AT548,TRUE,TRUE),1,7),"")</f>
        <v/>
      </c>
      <c r="BJ548" s="9">
        <f>IF((ROW()-6)&lt;=$Q$3,INDEX(LINEST(AH489:AH548,AI489:AT548,TRUE,TRUE),1,6),"")</f>
        <v/>
      </c>
      <c r="BK548" s="9">
        <f>IF((ROW()-6)&lt;=$Q$3,INDEX(LINEST(AH489:AH548,AI489:AT548,TRUE,TRUE),1,5),"")</f>
        <v/>
      </c>
      <c r="BL548" s="9">
        <f>IF((ROW()-6)&lt;=$Q$3,INDEX(LINEST(AH489:AH548,AI489:AT548,TRUE,TRUE),1,4),"")</f>
        <v/>
      </c>
      <c r="BM548" s="9">
        <f>IF((ROW()-6)&lt;=$Q$3,INDEX(LINEST(AH489:AH548,AI489:AT548,TRUE,TRUE),1,3),"")</f>
        <v/>
      </c>
      <c r="BN548" s="9">
        <f>IF((ROW()-6)&lt;=$Q$3,INDEX(LINEST(AH489:AH548,AI489:AT548,TRUE,TRUE),1,2),"")</f>
        <v/>
      </c>
      <c r="BO548" s="9">
        <f>IF((ROW()-6)&lt;=$Q$3,INDEX(LINEST(AH489:AH548,AI489:AT548,TRUE,TRUE),1,1),"")</f>
        <v/>
      </c>
      <c r="BP548" s="10">
        <f>IF((ROW()-6)&lt;=$Q$3,INDEX(LINEST(AH489:AH548,AI489:AT548,TRUE,TRUE),3,1),"")</f>
        <v/>
      </c>
      <c r="BR548" s="9">
        <f>IF(AND((ROW()-6)&lt;=$Q$3,ISNUMBER(BC547)),BC547/$Q$4+BD547*AI548+BE547*AJ548+BF547*AK548+BG547*AL548+BH547*AM548+BI547*AN548+BJ547*AO548+BK547*AP548+BL547*AQ548+BM547*AR548+BN547*AS548+BO547*AT548,"")</f>
        <v/>
      </c>
      <c r="BS548">
        <f>IF(ISNUMBER(BR548),AVERAGE(AH488:AH547),"")</f>
        <v/>
      </c>
      <c r="BT548">
        <f>IF(ISNUMBER(BR548),(AH548-BR548)^2,"")</f>
        <v/>
      </c>
      <c r="BU548">
        <f>IF(ISNUMBER(BR548),AH548^2,"")</f>
        <v/>
      </c>
      <c r="BV548">
        <f>IF(ISNUMBER(BR548),(AH548-BS548)^2,"")</f>
        <v/>
      </c>
    </row>
    <row r="549">
      <c r="O549">
        <f>IF($R549="","",CHOOSE($Q$2,YEAR(R549)*12+MONTH(R549),INT((R549-2)/7),YEAR(R549)*4+ROUNDUP(MONTH(R549)/3)))</f>
        <v/>
      </c>
      <c r="P549">
        <f>IF($R549="","",IF($R550="",1,IF(O549&lt;&gt;O550,1,0)))</f>
        <v/>
      </c>
      <c r="Q549">
        <f>IF(P549=1,SUM($P$7:P549),"")</f>
        <v/>
      </c>
      <c r="R549">
        <f>IF($A549="","",IF(ISNUMBER($A549),$A549,IFERROR(DATEVALUE($A549),NA())))</f>
        <v/>
      </c>
      <c r="S549" s="7">
        <f>IFERROR(INDEX($R$7:$R$60000,MATCH(ROW()-6,$Q$7:$Q$60000,0)),"")</f>
        <v/>
      </c>
      <c r="T549">
        <f>IFERROR(INDEX($B$7:$B$60000,MATCH(ROW()-6,$Q$7:$Q$60000,0)),"")</f>
        <v/>
      </c>
      <c r="U549">
        <f>IFERROR(INDEX($C$7:$C$60000,MATCH(ROW()-6,$Q$7:$Q$60000,0)),"")</f>
        <v/>
      </c>
      <c r="V549">
        <f>IFERROR(INDEX($D$7:$D$60000,MATCH(ROW()-6,$Q$7:$Q$60000,0)),"")</f>
        <v/>
      </c>
      <c r="W549">
        <f>IFERROR(INDEX($E$7:$E$60000,MATCH(ROW()-6,$Q$7:$Q$60000,0)),"")</f>
        <v/>
      </c>
      <c r="X549">
        <f>IFERROR(INDEX($F$7:$F$60000,MATCH(ROW()-6,$Q$7:$Q$60000,0)),"")</f>
        <v/>
      </c>
      <c r="Y549">
        <f>IFERROR(INDEX($G$7:$G$60000,MATCH(ROW()-6,$Q$7:$Q$60000,0)),"")</f>
        <v/>
      </c>
      <c r="Z549">
        <f>IFERROR(INDEX($H$7:$H$60000,MATCH(ROW()-6,$Q$7:$Q$60000,0)),"")</f>
        <v/>
      </c>
      <c r="AA549">
        <f>IFERROR(INDEX($I$7:$I$60000,MATCH(ROW()-6,$Q$7:$Q$60000,0)),"")</f>
        <v/>
      </c>
      <c r="AB549">
        <f>IFERROR(INDEX($J$7:$J$60000,MATCH(ROW()-6,$Q$7:$Q$60000,0)),"")</f>
        <v/>
      </c>
      <c r="AC549">
        <f>IFERROR(INDEX($K$7:$K$60000,MATCH(ROW()-6,$Q$7:$Q$60000,0)),"")</f>
        <v/>
      </c>
      <c r="AD549">
        <f>IFERROR(INDEX($L$7:$L$60000,MATCH(ROW()-6,$Q$7:$Q$60000,0)),"")</f>
        <v/>
      </c>
      <c r="AE549">
        <f>IFERROR(INDEX($M$7:$M$60000,MATCH(ROW()-6,$Q$7:$Q$60000,0)),"")</f>
        <v/>
      </c>
      <c r="AF549">
        <f>IFERROR(INDEX($N$7:$N$60000,MATCH(ROW()-6,$Q$7:$Q$60000,0)),"")</f>
        <v/>
      </c>
      <c r="AH549" s="9">
        <f>IF(OR($S549="",$S548=""),"",LN($T549/$T548))</f>
        <v/>
      </c>
      <c r="AI549" s="9">
        <f>IF(OR($S549="",$S548=""),"",$C$2*LN(U549/U548))</f>
        <v/>
      </c>
      <c r="AJ549" s="9">
        <f>IF(OR($S549="",$S548=""),"",$D$2*(V549-V548))</f>
        <v/>
      </c>
      <c r="AK549" s="9">
        <f>IF(OR($S549="",$S548=""),"",$E$2*(W549-W548))</f>
        <v/>
      </c>
      <c r="AL549" s="9">
        <f>IF(OR($S549="",$S548=""),"",$F$2*LN(X549/X548))</f>
        <v/>
      </c>
      <c r="AM549" s="9">
        <f>IF(OR($S549="",$S548=""),"",$G$2*(Y549-Y548))</f>
        <v/>
      </c>
      <c r="AN549" s="9">
        <f>IF(OR($S549="",$S548=""),"",$H$2*LN(Z549/Z548))</f>
        <v/>
      </c>
      <c r="AO549" s="9">
        <f>IF(OR($S549="",$S548=""),"",$I$2*(AA549-AA548))</f>
        <v/>
      </c>
      <c r="AP549" s="9">
        <f>IF(OR($S549="",$S548=""),"",$J$2*LN(AB549/AB548))</f>
        <v/>
      </c>
      <c r="AQ549" s="9">
        <f>IF(OR($S549="",$S548=""),"",$K$2*(AC549-AC548))</f>
        <v/>
      </c>
      <c r="AR549" s="9">
        <f>IF(OR($S549="",$S548=""),"",$L$2*LN(AD549/AD548))</f>
        <v/>
      </c>
      <c r="AS549" s="9">
        <f>IF(OR($S549="",$S548=""),"",$M$2*LN(AE549/AE548))</f>
        <v/>
      </c>
      <c r="AT549" s="9">
        <f>IF(OR($S549="",$S548=""),"",$N$2*LN(AF549/AF548))</f>
        <v/>
      </c>
      <c r="AV549" s="9">
        <f>IF($AH549="","",$AY$16+$AY$4*AI549+$AY$5*AJ549+$AY$6*AK549+$AY$7*AL549+$AY$8*AM549+$AY$9*AN549+$AY$10*AO549+$AY$11*AP549+$AY$12*AQ549+$AY$13*AR549+$AY$14*AS549+$AY$15*AT549)</f>
        <v/>
      </c>
      <c r="BC549" s="10">
        <f>IF((ROW()-6)&lt;=$Q$3,INDEX(LINEST(AH490:AH549,AI490:AT549,TRUE,TRUE),1,13)*$Q$4,"")</f>
        <v/>
      </c>
      <c r="BD549" s="9">
        <f>IF((ROW()-6)&lt;=$Q$3,INDEX(LINEST(AH490:AH549,AI490:AT549,TRUE,TRUE),1,12),"")</f>
        <v/>
      </c>
      <c r="BE549" s="9">
        <f>IF((ROW()-6)&lt;=$Q$3,INDEX(LINEST(AH490:AH549,AI490:AT549,TRUE,TRUE),1,11),"")</f>
        <v/>
      </c>
      <c r="BF549" s="9">
        <f>IF((ROW()-6)&lt;=$Q$3,INDEX(LINEST(AH490:AH549,AI490:AT549,TRUE,TRUE),1,10),"")</f>
        <v/>
      </c>
      <c r="BG549" s="9">
        <f>IF((ROW()-6)&lt;=$Q$3,INDEX(LINEST(AH490:AH549,AI490:AT549,TRUE,TRUE),1,9),"")</f>
        <v/>
      </c>
      <c r="BH549" s="9">
        <f>IF((ROW()-6)&lt;=$Q$3,INDEX(LINEST(AH490:AH549,AI490:AT549,TRUE,TRUE),1,8),"")</f>
        <v/>
      </c>
      <c r="BI549" s="9">
        <f>IF((ROW()-6)&lt;=$Q$3,INDEX(LINEST(AH490:AH549,AI490:AT549,TRUE,TRUE),1,7),"")</f>
        <v/>
      </c>
      <c r="BJ549" s="9">
        <f>IF((ROW()-6)&lt;=$Q$3,INDEX(LINEST(AH490:AH549,AI490:AT549,TRUE,TRUE),1,6),"")</f>
        <v/>
      </c>
      <c r="BK549" s="9">
        <f>IF((ROW()-6)&lt;=$Q$3,INDEX(LINEST(AH490:AH549,AI490:AT549,TRUE,TRUE),1,5),"")</f>
        <v/>
      </c>
      <c r="BL549" s="9">
        <f>IF((ROW()-6)&lt;=$Q$3,INDEX(LINEST(AH490:AH549,AI490:AT549,TRUE,TRUE),1,4),"")</f>
        <v/>
      </c>
      <c r="BM549" s="9">
        <f>IF((ROW()-6)&lt;=$Q$3,INDEX(LINEST(AH490:AH549,AI490:AT549,TRUE,TRUE),1,3),"")</f>
        <v/>
      </c>
      <c r="BN549" s="9">
        <f>IF((ROW()-6)&lt;=$Q$3,INDEX(LINEST(AH490:AH549,AI490:AT549,TRUE,TRUE),1,2),"")</f>
        <v/>
      </c>
      <c r="BO549" s="9">
        <f>IF((ROW()-6)&lt;=$Q$3,INDEX(LINEST(AH490:AH549,AI490:AT549,TRUE,TRUE),1,1),"")</f>
        <v/>
      </c>
      <c r="BP549" s="10">
        <f>IF((ROW()-6)&lt;=$Q$3,INDEX(LINEST(AH490:AH549,AI490:AT549,TRUE,TRUE),3,1),"")</f>
        <v/>
      </c>
      <c r="BR549" s="9">
        <f>IF(AND((ROW()-6)&lt;=$Q$3,ISNUMBER(BC548)),BC548/$Q$4+BD548*AI549+BE548*AJ549+BF548*AK549+BG548*AL549+BH548*AM549+BI548*AN549+BJ548*AO549+BK548*AP549+BL548*AQ549+BM548*AR549+BN548*AS549+BO548*AT549,"")</f>
        <v/>
      </c>
      <c r="BS549">
        <f>IF(ISNUMBER(BR549),AVERAGE(AH489:AH548),"")</f>
        <v/>
      </c>
      <c r="BT549">
        <f>IF(ISNUMBER(BR549),(AH549-BR549)^2,"")</f>
        <v/>
      </c>
      <c r="BU549">
        <f>IF(ISNUMBER(BR549),AH549^2,"")</f>
        <v/>
      </c>
      <c r="BV549">
        <f>IF(ISNUMBER(BR549),(AH549-BS549)^2,"")</f>
        <v/>
      </c>
    </row>
    <row r="550">
      <c r="O550">
        <f>IF($R550="","",CHOOSE($Q$2,YEAR(R550)*12+MONTH(R550),INT((R550-2)/7),YEAR(R550)*4+ROUNDUP(MONTH(R550)/3)))</f>
        <v/>
      </c>
      <c r="P550">
        <f>IF($R550="","",IF($R551="",1,IF(O550&lt;&gt;O551,1,0)))</f>
        <v/>
      </c>
      <c r="Q550">
        <f>IF(P550=1,SUM($P$7:P550),"")</f>
        <v/>
      </c>
      <c r="R550">
        <f>IF($A550="","",IF(ISNUMBER($A550),$A550,IFERROR(DATEVALUE($A550),NA())))</f>
        <v/>
      </c>
      <c r="S550" s="7">
        <f>IFERROR(INDEX($R$7:$R$60000,MATCH(ROW()-6,$Q$7:$Q$60000,0)),"")</f>
        <v/>
      </c>
      <c r="T550">
        <f>IFERROR(INDEX($B$7:$B$60000,MATCH(ROW()-6,$Q$7:$Q$60000,0)),"")</f>
        <v/>
      </c>
      <c r="U550">
        <f>IFERROR(INDEX($C$7:$C$60000,MATCH(ROW()-6,$Q$7:$Q$60000,0)),"")</f>
        <v/>
      </c>
      <c r="V550">
        <f>IFERROR(INDEX($D$7:$D$60000,MATCH(ROW()-6,$Q$7:$Q$60000,0)),"")</f>
        <v/>
      </c>
      <c r="W550">
        <f>IFERROR(INDEX($E$7:$E$60000,MATCH(ROW()-6,$Q$7:$Q$60000,0)),"")</f>
        <v/>
      </c>
      <c r="X550">
        <f>IFERROR(INDEX($F$7:$F$60000,MATCH(ROW()-6,$Q$7:$Q$60000,0)),"")</f>
        <v/>
      </c>
      <c r="Y550">
        <f>IFERROR(INDEX($G$7:$G$60000,MATCH(ROW()-6,$Q$7:$Q$60000,0)),"")</f>
        <v/>
      </c>
      <c r="Z550">
        <f>IFERROR(INDEX($H$7:$H$60000,MATCH(ROW()-6,$Q$7:$Q$60000,0)),"")</f>
        <v/>
      </c>
      <c r="AA550">
        <f>IFERROR(INDEX($I$7:$I$60000,MATCH(ROW()-6,$Q$7:$Q$60000,0)),"")</f>
        <v/>
      </c>
      <c r="AB550">
        <f>IFERROR(INDEX($J$7:$J$60000,MATCH(ROW()-6,$Q$7:$Q$60000,0)),"")</f>
        <v/>
      </c>
      <c r="AC550">
        <f>IFERROR(INDEX($K$7:$K$60000,MATCH(ROW()-6,$Q$7:$Q$60000,0)),"")</f>
        <v/>
      </c>
      <c r="AD550">
        <f>IFERROR(INDEX($L$7:$L$60000,MATCH(ROW()-6,$Q$7:$Q$60000,0)),"")</f>
        <v/>
      </c>
      <c r="AE550">
        <f>IFERROR(INDEX($M$7:$M$60000,MATCH(ROW()-6,$Q$7:$Q$60000,0)),"")</f>
        <v/>
      </c>
      <c r="AF550">
        <f>IFERROR(INDEX($N$7:$N$60000,MATCH(ROW()-6,$Q$7:$Q$60000,0)),"")</f>
        <v/>
      </c>
      <c r="AH550" s="9">
        <f>IF(OR($S550="",$S549=""),"",LN($T550/$T549))</f>
        <v/>
      </c>
      <c r="AI550" s="9">
        <f>IF(OR($S550="",$S549=""),"",$C$2*LN(U550/U549))</f>
        <v/>
      </c>
      <c r="AJ550" s="9">
        <f>IF(OR($S550="",$S549=""),"",$D$2*(V550-V549))</f>
        <v/>
      </c>
      <c r="AK550" s="9">
        <f>IF(OR($S550="",$S549=""),"",$E$2*(W550-W549))</f>
        <v/>
      </c>
      <c r="AL550" s="9">
        <f>IF(OR($S550="",$S549=""),"",$F$2*LN(X550/X549))</f>
        <v/>
      </c>
      <c r="AM550" s="9">
        <f>IF(OR($S550="",$S549=""),"",$G$2*(Y550-Y549))</f>
        <v/>
      </c>
      <c r="AN550" s="9">
        <f>IF(OR($S550="",$S549=""),"",$H$2*LN(Z550/Z549))</f>
        <v/>
      </c>
      <c r="AO550" s="9">
        <f>IF(OR($S550="",$S549=""),"",$I$2*(AA550-AA549))</f>
        <v/>
      </c>
      <c r="AP550" s="9">
        <f>IF(OR($S550="",$S549=""),"",$J$2*LN(AB550/AB549))</f>
        <v/>
      </c>
      <c r="AQ550" s="9">
        <f>IF(OR($S550="",$S549=""),"",$K$2*(AC550-AC549))</f>
        <v/>
      </c>
      <c r="AR550" s="9">
        <f>IF(OR($S550="",$S549=""),"",$L$2*LN(AD550/AD549))</f>
        <v/>
      </c>
      <c r="AS550" s="9">
        <f>IF(OR($S550="",$S549=""),"",$M$2*LN(AE550/AE549))</f>
        <v/>
      </c>
      <c r="AT550" s="9">
        <f>IF(OR($S550="",$S549=""),"",$N$2*LN(AF550/AF549))</f>
        <v/>
      </c>
      <c r="AV550" s="9">
        <f>IF($AH550="","",$AY$16+$AY$4*AI550+$AY$5*AJ550+$AY$6*AK550+$AY$7*AL550+$AY$8*AM550+$AY$9*AN550+$AY$10*AO550+$AY$11*AP550+$AY$12*AQ550+$AY$13*AR550+$AY$14*AS550+$AY$15*AT550)</f>
        <v/>
      </c>
      <c r="BC550" s="10">
        <f>IF((ROW()-6)&lt;=$Q$3,INDEX(LINEST(AH491:AH550,AI491:AT550,TRUE,TRUE),1,13)*$Q$4,"")</f>
        <v/>
      </c>
      <c r="BD550" s="9">
        <f>IF((ROW()-6)&lt;=$Q$3,INDEX(LINEST(AH491:AH550,AI491:AT550,TRUE,TRUE),1,12),"")</f>
        <v/>
      </c>
      <c r="BE550" s="9">
        <f>IF((ROW()-6)&lt;=$Q$3,INDEX(LINEST(AH491:AH550,AI491:AT550,TRUE,TRUE),1,11),"")</f>
        <v/>
      </c>
      <c r="BF550" s="9">
        <f>IF((ROW()-6)&lt;=$Q$3,INDEX(LINEST(AH491:AH550,AI491:AT550,TRUE,TRUE),1,10),"")</f>
        <v/>
      </c>
      <c r="BG550" s="9">
        <f>IF((ROW()-6)&lt;=$Q$3,INDEX(LINEST(AH491:AH550,AI491:AT550,TRUE,TRUE),1,9),"")</f>
        <v/>
      </c>
      <c r="BH550" s="9">
        <f>IF((ROW()-6)&lt;=$Q$3,INDEX(LINEST(AH491:AH550,AI491:AT550,TRUE,TRUE),1,8),"")</f>
        <v/>
      </c>
      <c r="BI550" s="9">
        <f>IF((ROW()-6)&lt;=$Q$3,INDEX(LINEST(AH491:AH550,AI491:AT550,TRUE,TRUE),1,7),"")</f>
        <v/>
      </c>
      <c r="BJ550" s="9">
        <f>IF((ROW()-6)&lt;=$Q$3,INDEX(LINEST(AH491:AH550,AI491:AT550,TRUE,TRUE),1,6),"")</f>
        <v/>
      </c>
      <c r="BK550" s="9">
        <f>IF((ROW()-6)&lt;=$Q$3,INDEX(LINEST(AH491:AH550,AI491:AT550,TRUE,TRUE),1,5),"")</f>
        <v/>
      </c>
      <c r="BL550" s="9">
        <f>IF((ROW()-6)&lt;=$Q$3,INDEX(LINEST(AH491:AH550,AI491:AT550,TRUE,TRUE),1,4),"")</f>
        <v/>
      </c>
      <c r="BM550" s="9">
        <f>IF((ROW()-6)&lt;=$Q$3,INDEX(LINEST(AH491:AH550,AI491:AT550,TRUE,TRUE),1,3),"")</f>
        <v/>
      </c>
      <c r="BN550" s="9">
        <f>IF((ROW()-6)&lt;=$Q$3,INDEX(LINEST(AH491:AH550,AI491:AT550,TRUE,TRUE),1,2),"")</f>
        <v/>
      </c>
      <c r="BO550" s="9">
        <f>IF((ROW()-6)&lt;=$Q$3,INDEX(LINEST(AH491:AH550,AI491:AT550,TRUE,TRUE),1,1),"")</f>
        <v/>
      </c>
      <c r="BP550" s="10">
        <f>IF((ROW()-6)&lt;=$Q$3,INDEX(LINEST(AH491:AH550,AI491:AT550,TRUE,TRUE),3,1),"")</f>
        <v/>
      </c>
      <c r="BR550" s="9">
        <f>IF(AND((ROW()-6)&lt;=$Q$3,ISNUMBER(BC549)),BC549/$Q$4+BD549*AI550+BE549*AJ550+BF549*AK550+BG549*AL550+BH549*AM550+BI549*AN550+BJ549*AO550+BK549*AP550+BL549*AQ550+BM549*AR550+BN549*AS550+BO549*AT550,"")</f>
        <v/>
      </c>
      <c r="BS550">
        <f>IF(ISNUMBER(BR550),AVERAGE(AH490:AH549),"")</f>
        <v/>
      </c>
      <c r="BT550">
        <f>IF(ISNUMBER(BR550),(AH550-BR550)^2,"")</f>
        <v/>
      </c>
      <c r="BU550">
        <f>IF(ISNUMBER(BR550),AH550^2,"")</f>
        <v/>
      </c>
      <c r="BV550">
        <f>IF(ISNUMBER(BR550),(AH550-BS550)^2,"")</f>
        <v/>
      </c>
    </row>
    <row r="551">
      <c r="O551">
        <f>IF($R551="","",CHOOSE($Q$2,YEAR(R551)*12+MONTH(R551),INT((R551-2)/7),YEAR(R551)*4+ROUNDUP(MONTH(R551)/3)))</f>
        <v/>
      </c>
      <c r="P551">
        <f>IF($R551="","",IF($R552="",1,IF(O551&lt;&gt;O552,1,0)))</f>
        <v/>
      </c>
      <c r="Q551">
        <f>IF(P551=1,SUM($P$7:P551),"")</f>
        <v/>
      </c>
      <c r="R551">
        <f>IF($A551="","",IF(ISNUMBER($A551),$A551,IFERROR(DATEVALUE($A551),NA())))</f>
        <v/>
      </c>
      <c r="S551" s="7">
        <f>IFERROR(INDEX($R$7:$R$60000,MATCH(ROW()-6,$Q$7:$Q$60000,0)),"")</f>
        <v/>
      </c>
      <c r="T551">
        <f>IFERROR(INDEX($B$7:$B$60000,MATCH(ROW()-6,$Q$7:$Q$60000,0)),"")</f>
        <v/>
      </c>
      <c r="U551">
        <f>IFERROR(INDEX($C$7:$C$60000,MATCH(ROW()-6,$Q$7:$Q$60000,0)),"")</f>
        <v/>
      </c>
      <c r="V551">
        <f>IFERROR(INDEX($D$7:$D$60000,MATCH(ROW()-6,$Q$7:$Q$60000,0)),"")</f>
        <v/>
      </c>
      <c r="W551">
        <f>IFERROR(INDEX($E$7:$E$60000,MATCH(ROW()-6,$Q$7:$Q$60000,0)),"")</f>
        <v/>
      </c>
      <c r="X551">
        <f>IFERROR(INDEX($F$7:$F$60000,MATCH(ROW()-6,$Q$7:$Q$60000,0)),"")</f>
        <v/>
      </c>
      <c r="Y551">
        <f>IFERROR(INDEX($G$7:$G$60000,MATCH(ROW()-6,$Q$7:$Q$60000,0)),"")</f>
        <v/>
      </c>
      <c r="Z551">
        <f>IFERROR(INDEX($H$7:$H$60000,MATCH(ROW()-6,$Q$7:$Q$60000,0)),"")</f>
        <v/>
      </c>
      <c r="AA551">
        <f>IFERROR(INDEX($I$7:$I$60000,MATCH(ROW()-6,$Q$7:$Q$60000,0)),"")</f>
        <v/>
      </c>
      <c r="AB551">
        <f>IFERROR(INDEX($J$7:$J$60000,MATCH(ROW()-6,$Q$7:$Q$60000,0)),"")</f>
        <v/>
      </c>
      <c r="AC551">
        <f>IFERROR(INDEX($K$7:$K$60000,MATCH(ROW()-6,$Q$7:$Q$60000,0)),"")</f>
        <v/>
      </c>
      <c r="AD551">
        <f>IFERROR(INDEX($L$7:$L$60000,MATCH(ROW()-6,$Q$7:$Q$60000,0)),"")</f>
        <v/>
      </c>
      <c r="AE551">
        <f>IFERROR(INDEX($M$7:$M$60000,MATCH(ROW()-6,$Q$7:$Q$60000,0)),"")</f>
        <v/>
      </c>
      <c r="AF551">
        <f>IFERROR(INDEX($N$7:$N$60000,MATCH(ROW()-6,$Q$7:$Q$60000,0)),"")</f>
        <v/>
      </c>
      <c r="AH551" s="9">
        <f>IF(OR($S551="",$S550=""),"",LN($T551/$T550))</f>
        <v/>
      </c>
      <c r="AI551" s="9">
        <f>IF(OR($S551="",$S550=""),"",$C$2*LN(U551/U550))</f>
        <v/>
      </c>
      <c r="AJ551" s="9">
        <f>IF(OR($S551="",$S550=""),"",$D$2*(V551-V550))</f>
        <v/>
      </c>
      <c r="AK551" s="9">
        <f>IF(OR($S551="",$S550=""),"",$E$2*(W551-W550))</f>
        <v/>
      </c>
      <c r="AL551" s="9">
        <f>IF(OR($S551="",$S550=""),"",$F$2*LN(X551/X550))</f>
        <v/>
      </c>
      <c r="AM551" s="9">
        <f>IF(OR($S551="",$S550=""),"",$G$2*(Y551-Y550))</f>
        <v/>
      </c>
      <c r="AN551" s="9">
        <f>IF(OR($S551="",$S550=""),"",$H$2*LN(Z551/Z550))</f>
        <v/>
      </c>
      <c r="AO551" s="9">
        <f>IF(OR($S551="",$S550=""),"",$I$2*(AA551-AA550))</f>
        <v/>
      </c>
      <c r="AP551" s="9">
        <f>IF(OR($S551="",$S550=""),"",$J$2*LN(AB551/AB550))</f>
        <v/>
      </c>
      <c r="AQ551" s="9">
        <f>IF(OR($S551="",$S550=""),"",$K$2*(AC551-AC550))</f>
        <v/>
      </c>
      <c r="AR551" s="9">
        <f>IF(OR($S551="",$S550=""),"",$L$2*LN(AD551/AD550))</f>
        <v/>
      </c>
      <c r="AS551" s="9">
        <f>IF(OR($S551="",$S550=""),"",$M$2*LN(AE551/AE550))</f>
        <v/>
      </c>
      <c r="AT551" s="9">
        <f>IF(OR($S551="",$S550=""),"",$N$2*LN(AF551/AF550))</f>
        <v/>
      </c>
      <c r="AV551" s="9">
        <f>IF($AH551="","",$AY$16+$AY$4*AI551+$AY$5*AJ551+$AY$6*AK551+$AY$7*AL551+$AY$8*AM551+$AY$9*AN551+$AY$10*AO551+$AY$11*AP551+$AY$12*AQ551+$AY$13*AR551+$AY$14*AS551+$AY$15*AT551)</f>
        <v/>
      </c>
      <c r="BC551" s="10">
        <f>IF((ROW()-6)&lt;=$Q$3,INDEX(LINEST(AH492:AH551,AI492:AT551,TRUE,TRUE),1,13)*$Q$4,"")</f>
        <v/>
      </c>
      <c r="BD551" s="9">
        <f>IF((ROW()-6)&lt;=$Q$3,INDEX(LINEST(AH492:AH551,AI492:AT551,TRUE,TRUE),1,12),"")</f>
        <v/>
      </c>
      <c r="BE551" s="9">
        <f>IF((ROW()-6)&lt;=$Q$3,INDEX(LINEST(AH492:AH551,AI492:AT551,TRUE,TRUE),1,11),"")</f>
        <v/>
      </c>
      <c r="BF551" s="9">
        <f>IF((ROW()-6)&lt;=$Q$3,INDEX(LINEST(AH492:AH551,AI492:AT551,TRUE,TRUE),1,10),"")</f>
        <v/>
      </c>
      <c r="BG551" s="9">
        <f>IF((ROW()-6)&lt;=$Q$3,INDEX(LINEST(AH492:AH551,AI492:AT551,TRUE,TRUE),1,9),"")</f>
        <v/>
      </c>
      <c r="BH551" s="9">
        <f>IF((ROW()-6)&lt;=$Q$3,INDEX(LINEST(AH492:AH551,AI492:AT551,TRUE,TRUE),1,8),"")</f>
        <v/>
      </c>
      <c r="BI551" s="9">
        <f>IF((ROW()-6)&lt;=$Q$3,INDEX(LINEST(AH492:AH551,AI492:AT551,TRUE,TRUE),1,7),"")</f>
        <v/>
      </c>
      <c r="BJ551" s="9">
        <f>IF((ROW()-6)&lt;=$Q$3,INDEX(LINEST(AH492:AH551,AI492:AT551,TRUE,TRUE),1,6),"")</f>
        <v/>
      </c>
      <c r="BK551" s="9">
        <f>IF((ROW()-6)&lt;=$Q$3,INDEX(LINEST(AH492:AH551,AI492:AT551,TRUE,TRUE),1,5),"")</f>
        <v/>
      </c>
      <c r="BL551" s="9">
        <f>IF((ROW()-6)&lt;=$Q$3,INDEX(LINEST(AH492:AH551,AI492:AT551,TRUE,TRUE),1,4),"")</f>
        <v/>
      </c>
      <c r="BM551" s="9">
        <f>IF((ROW()-6)&lt;=$Q$3,INDEX(LINEST(AH492:AH551,AI492:AT551,TRUE,TRUE),1,3),"")</f>
        <v/>
      </c>
      <c r="BN551" s="9">
        <f>IF((ROW()-6)&lt;=$Q$3,INDEX(LINEST(AH492:AH551,AI492:AT551,TRUE,TRUE),1,2),"")</f>
        <v/>
      </c>
      <c r="BO551" s="9">
        <f>IF((ROW()-6)&lt;=$Q$3,INDEX(LINEST(AH492:AH551,AI492:AT551,TRUE,TRUE),1,1),"")</f>
        <v/>
      </c>
      <c r="BP551" s="10">
        <f>IF((ROW()-6)&lt;=$Q$3,INDEX(LINEST(AH492:AH551,AI492:AT551,TRUE,TRUE),3,1),"")</f>
        <v/>
      </c>
      <c r="BR551" s="9">
        <f>IF(AND((ROW()-6)&lt;=$Q$3,ISNUMBER(BC550)),BC550/$Q$4+BD550*AI551+BE550*AJ551+BF550*AK551+BG550*AL551+BH550*AM551+BI550*AN551+BJ550*AO551+BK550*AP551+BL550*AQ551+BM550*AR551+BN550*AS551+BO550*AT551,"")</f>
        <v/>
      </c>
      <c r="BS551">
        <f>IF(ISNUMBER(BR551),AVERAGE(AH491:AH550),"")</f>
        <v/>
      </c>
      <c r="BT551">
        <f>IF(ISNUMBER(BR551),(AH551-BR551)^2,"")</f>
        <v/>
      </c>
      <c r="BU551">
        <f>IF(ISNUMBER(BR551),AH551^2,"")</f>
        <v/>
      </c>
      <c r="BV551">
        <f>IF(ISNUMBER(BR551),(AH551-BS551)^2,"")</f>
        <v/>
      </c>
    </row>
    <row r="552">
      <c r="O552">
        <f>IF($R552="","",CHOOSE($Q$2,YEAR(R552)*12+MONTH(R552),INT((R552-2)/7),YEAR(R552)*4+ROUNDUP(MONTH(R552)/3)))</f>
        <v/>
      </c>
      <c r="P552">
        <f>IF($R552="","",IF($R553="",1,IF(O552&lt;&gt;O553,1,0)))</f>
        <v/>
      </c>
      <c r="Q552">
        <f>IF(P552=1,SUM($P$7:P552),"")</f>
        <v/>
      </c>
      <c r="R552">
        <f>IF($A552="","",IF(ISNUMBER($A552),$A552,IFERROR(DATEVALUE($A552),NA())))</f>
        <v/>
      </c>
      <c r="S552" s="7">
        <f>IFERROR(INDEX($R$7:$R$60000,MATCH(ROW()-6,$Q$7:$Q$60000,0)),"")</f>
        <v/>
      </c>
      <c r="T552">
        <f>IFERROR(INDEX($B$7:$B$60000,MATCH(ROW()-6,$Q$7:$Q$60000,0)),"")</f>
        <v/>
      </c>
      <c r="U552">
        <f>IFERROR(INDEX($C$7:$C$60000,MATCH(ROW()-6,$Q$7:$Q$60000,0)),"")</f>
        <v/>
      </c>
      <c r="V552">
        <f>IFERROR(INDEX($D$7:$D$60000,MATCH(ROW()-6,$Q$7:$Q$60000,0)),"")</f>
        <v/>
      </c>
      <c r="W552">
        <f>IFERROR(INDEX($E$7:$E$60000,MATCH(ROW()-6,$Q$7:$Q$60000,0)),"")</f>
        <v/>
      </c>
      <c r="X552">
        <f>IFERROR(INDEX($F$7:$F$60000,MATCH(ROW()-6,$Q$7:$Q$60000,0)),"")</f>
        <v/>
      </c>
      <c r="Y552">
        <f>IFERROR(INDEX($G$7:$G$60000,MATCH(ROW()-6,$Q$7:$Q$60000,0)),"")</f>
        <v/>
      </c>
      <c r="Z552">
        <f>IFERROR(INDEX($H$7:$H$60000,MATCH(ROW()-6,$Q$7:$Q$60000,0)),"")</f>
        <v/>
      </c>
      <c r="AA552">
        <f>IFERROR(INDEX($I$7:$I$60000,MATCH(ROW()-6,$Q$7:$Q$60000,0)),"")</f>
        <v/>
      </c>
      <c r="AB552">
        <f>IFERROR(INDEX($J$7:$J$60000,MATCH(ROW()-6,$Q$7:$Q$60000,0)),"")</f>
        <v/>
      </c>
      <c r="AC552">
        <f>IFERROR(INDEX($K$7:$K$60000,MATCH(ROW()-6,$Q$7:$Q$60000,0)),"")</f>
        <v/>
      </c>
      <c r="AD552">
        <f>IFERROR(INDEX($L$7:$L$60000,MATCH(ROW()-6,$Q$7:$Q$60000,0)),"")</f>
        <v/>
      </c>
      <c r="AE552">
        <f>IFERROR(INDEX($M$7:$M$60000,MATCH(ROW()-6,$Q$7:$Q$60000,0)),"")</f>
        <v/>
      </c>
      <c r="AF552">
        <f>IFERROR(INDEX($N$7:$N$60000,MATCH(ROW()-6,$Q$7:$Q$60000,0)),"")</f>
        <v/>
      </c>
      <c r="AH552" s="9">
        <f>IF(OR($S552="",$S551=""),"",LN($T552/$T551))</f>
        <v/>
      </c>
      <c r="AI552" s="9">
        <f>IF(OR($S552="",$S551=""),"",$C$2*LN(U552/U551))</f>
        <v/>
      </c>
      <c r="AJ552" s="9">
        <f>IF(OR($S552="",$S551=""),"",$D$2*(V552-V551))</f>
        <v/>
      </c>
      <c r="AK552" s="9">
        <f>IF(OR($S552="",$S551=""),"",$E$2*(W552-W551))</f>
        <v/>
      </c>
      <c r="AL552" s="9">
        <f>IF(OR($S552="",$S551=""),"",$F$2*LN(X552/X551))</f>
        <v/>
      </c>
      <c r="AM552" s="9">
        <f>IF(OR($S552="",$S551=""),"",$G$2*(Y552-Y551))</f>
        <v/>
      </c>
      <c r="AN552" s="9">
        <f>IF(OR($S552="",$S551=""),"",$H$2*LN(Z552/Z551))</f>
        <v/>
      </c>
      <c r="AO552" s="9">
        <f>IF(OR($S552="",$S551=""),"",$I$2*(AA552-AA551))</f>
        <v/>
      </c>
      <c r="AP552" s="9">
        <f>IF(OR($S552="",$S551=""),"",$J$2*LN(AB552/AB551))</f>
        <v/>
      </c>
      <c r="AQ552" s="9">
        <f>IF(OR($S552="",$S551=""),"",$K$2*(AC552-AC551))</f>
        <v/>
      </c>
      <c r="AR552" s="9">
        <f>IF(OR($S552="",$S551=""),"",$L$2*LN(AD552/AD551))</f>
        <v/>
      </c>
      <c r="AS552" s="9">
        <f>IF(OR($S552="",$S551=""),"",$M$2*LN(AE552/AE551))</f>
        <v/>
      </c>
      <c r="AT552" s="9">
        <f>IF(OR($S552="",$S551=""),"",$N$2*LN(AF552/AF551))</f>
        <v/>
      </c>
      <c r="AV552" s="9">
        <f>IF($AH552="","",$AY$16+$AY$4*AI552+$AY$5*AJ552+$AY$6*AK552+$AY$7*AL552+$AY$8*AM552+$AY$9*AN552+$AY$10*AO552+$AY$11*AP552+$AY$12*AQ552+$AY$13*AR552+$AY$14*AS552+$AY$15*AT552)</f>
        <v/>
      </c>
      <c r="BC552" s="10">
        <f>IF((ROW()-6)&lt;=$Q$3,INDEX(LINEST(AH493:AH552,AI493:AT552,TRUE,TRUE),1,13)*$Q$4,"")</f>
        <v/>
      </c>
      <c r="BD552" s="9">
        <f>IF((ROW()-6)&lt;=$Q$3,INDEX(LINEST(AH493:AH552,AI493:AT552,TRUE,TRUE),1,12),"")</f>
        <v/>
      </c>
      <c r="BE552" s="9">
        <f>IF((ROW()-6)&lt;=$Q$3,INDEX(LINEST(AH493:AH552,AI493:AT552,TRUE,TRUE),1,11),"")</f>
        <v/>
      </c>
      <c r="BF552" s="9">
        <f>IF((ROW()-6)&lt;=$Q$3,INDEX(LINEST(AH493:AH552,AI493:AT552,TRUE,TRUE),1,10),"")</f>
        <v/>
      </c>
      <c r="BG552" s="9">
        <f>IF((ROW()-6)&lt;=$Q$3,INDEX(LINEST(AH493:AH552,AI493:AT552,TRUE,TRUE),1,9),"")</f>
        <v/>
      </c>
      <c r="BH552" s="9">
        <f>IF((ROW()-6)&lt;=$Q$3,INDEX(LINEST(AH493:AH552,AI493:AT552,TRUE,TRUE),1,8),"")</f>
        <v/>
      </c>
      <c r="BI552" s="9">
        <f>IF((ROW()-6)&lt;=$Q$3,INDEX(LINEST(AH493:AH552,AI493:AT552,TRUE,TRUE),1,7),"")</f>
        <v/>
      </c>
      <c r="BJ552" s="9">
        <f>IF((ROW()-6)&lt;=$Q$3,INDEX(LINEST(AH493:AH552,AI493:AT552,TRUE,TRUE),1,6),"")</f>
        <v/>
      </c>
      <c r="BK552" s="9">
        <f>IF((ROW()-6)&lt;=$Q$3,INDEX(LINEST(AH493:AH552,AI493:AT552,TRUE,TRUE),1,5),"")</f>
        <v/>
      </c>
      <c r="BL552" s="9">
        <f>IF((ROW()-6)&lt;=$Q$3,INDEX(LINEST(AH493:AH552,AI493:AT552,TRUE,TRUE),1,4),"")</f>
        <v/>
      </c>
      <c r="BM552" s="9">
        <f>IF((ROW()-6)&lt;=$Q$3,INDEX(LINEST(AH493:AH552,AI493:AT552,TRUE,TRUE),1,3),"")</f>
        <v/>
      </c>
      <c r="BN552" s="9">
        <f>IF((ROW()-6)&lt;=$Q$3,INDEX(LINEST(AH493:AH552,AI493:AT552,TRUE,TRUE),1,2),"")</f>
        <v/>
      </c>
      <c r="BO552" s="9">
        <f>IF((ROW()-6)&lt;=$Q$3,INDEX(LINEST(AH493:AH552,AI493:AT552,TRUE,TRUE),1,1),"")</f>
        <v/>
      </c>
      <c r="BP552" s="10">
        <f>IF((ROW()-6)&lt;=$Q$3,INDEX(LINEST(AH493:AH552,AI493:AT552,TRUE,TRUE),3,1),"")</f>
        <v/>
      </c>
      <c r="BR552" s="9">
        <f>IF(AND((ROW()-6)&lt;=$Q$3,ISNUMBER(BC551)),BC551/$Q$4+BD551*AI552+BE551*AJ552+BF551*AK552+BG551*AL552+BH551*AM552+BI551*AN552+BJ551*AO552+BK551*AP552+BL551*AQ552+BM551*AR552+BN551*AS552+BO551*AT552,"")</f>
        <v/>
      </c>
      <c r="BS552">
        <f>IF(ISNUMBER(BR552),AVERAGE(AH492:AH551),"")</f>
        <v/>
      </c>
      <c r="BT552">
        <f>IF(ISNUMBER(BR552),(AH552-BR552)^2,"")</f>
        <v/>
      </c>
      <c r="BU552">
        <f>IF(ISNUMBER(BR552),AH552^2,"")</f>
        <v/>
      </c>
      <c r="BV552">
        <f>IF(ISNUMBER(BR552),(AH552-BS552)^2,"")</f>
        <v/>
      </c>
    </row>
    <row r="553">
      <c r="O553">
        <f>IF($R553="","",CHOOSE($Q$2,YEAR(R553)*12+MONTH(R553),INT((R553-2)/7),YEAR(R553)*4+ROUNDUP(MONTH(R553)/3)))</f>
        <v/>
      </c>
      <c r="P553">
        <f>IF($R553="","",IF($R554="",1,IF(O553&lt;&gt;O554,1,0)))</f>
        <v/>
      </c>
      <c r="Q553">
        <f>IF(P553=1,SUM($P$7:P553),"")</f>
        <v/>
      </c>
      <c r="R553">
        <f>IF($A553="","",IF(ISNUMBER($A553),$A553,IFERROR(DATEVALUE($A553),NA())))</f>
        <v/>
      </c>
      <c r="S553" s="7">
        <f>IFERROR(INDEX($R$7:$R$60000,MATCH(ROW()-6,$Q$7:$Q$60000,0)),"")</f>
        <v/>
      </c>
      <c r="T553">
        <f>IFERROR(INDEX($B$7:$B$60000,MATCH(ROW()-6,$Q$7:$Q$60000,0)),"")</f>
        <v/>
      </c>
      <c r="U553">
        <f>IFERROR(INDEX($C$7:$C$60000,MATCH(ROW()-6,$Q$7:$Q$60000,0)),"")</f>
        <v/>
      </c>
      <c r="V553">
        <f>IFERROR(INDEX($D$7:$D$60000,MATCH(ROW()-6,$Q$7:$Q$60000,0)),"")</f>
        <v/>
      </c>
      <c r="W553">
        <f>IFERROR(INDEX($E$7:$E$60000,MATCH(ROW()-6,$Q$7:$Q$60000,0)),"")</f>
        <v/>
      </c>
      <c r="X553">
        <f>IFERROR(INDEX($F$7:$F$60000,MATCH(ROW()-6,$Q$7:$Q$60000,0)),"")</f>
        <v/>
      </c>
      <c r="Y553">
        <f>IFERROR(INDEX($G$7:$G$60000,MATCH(ROW()-6,$Q$7:$Q$60000,0)),"")</f>
        <v/>
      </c>
      <c r="Z553">
        <f>IFERROR(INDEX($H$7:$H$60000,MATCH(ROW()-6,$Q$7:$Q$60000,0)),"")</f>
        <v/>
      </c>
      <c r="AA553">
        <f>IFERROR(INDEX($I$7:$I$60000,MATCH(ROW()-6,$Q$7:$Q$60000,0)),"")</f>
        <v/>
      </c>
      <c r="AB553">
        <f>IFERROR(INDEX($J$7:$J$60000,MATCH(ROW()-6,$Q$7:$Q$60000,0)),"")</f>
        <v/>
      </c>
      <c r="AC553">
        <f>IFERROR(INDEX($K$7:$K$60000,MATCH(ROW()-6,$Q$7:$Q$60000,0)),"")</f>
        <v/>
      </c>
      <c r="AD553">
        <f>IFERROR(INDEX($L$7:$L$60000,MATCH(ROW()-6,$Q$7:$Q$60000,0)),"")</f>
        <v/>
      </c>
      <c r="AE553">
        <f>IFERROR(INDEX($M$7:$M$60000,MATCH(ROW()-6,$Q$7:$Q$60000,0)),"")</f>
        <v/>
      </c>
      <c r="AF553">
        <f>IFERROR(INDEX($N$7:$N$60000,MATCH(ROW()-6,$Q$7:$Q$60000,0)),"")</f>
        <v/>
      </c>
      <c r="AH553" s="9">
        <f>IF(OR($S553="",$S552=""),"",LN($T553/$T552))</f>
        <v/>
      </c>
      <c r="AI553" s="9">
        <f>IF(OR($S553="",$S552=""),"",$C$2*LN(U553/U552))</f>
        <v/>
      </c>
      <c r="AJ553" s="9">
        <f>IF(OR($S553="",$S552=""),"",$D$2*(V553-V552))</f>
        <v/>
      </c>
      <c r="AK553" s="9">
        <f>IF(OR($S553="",$S552=""),"",$E$2*(W553-W552))</f>
        <v/>
      </c>
      <c r="AL553" s="9">
        <f>IF(OR($S553="",$S552=""),"",$F$2*LN(X553/X552))</f>
        <v/>
      </c>
      <c r="AM553" s="9">
        <f>IF(OR($S553="",$S552=""),"",$G$2*(Y553-Y552))</f>
        <v/>
      </c>
      <c r="AN553" s="9">
        <f>IF(OR($S553="",$S552=""),"",$H$2*LN(Z553/Z552))</f>
        <v/>
      </c>
      <c r="AO553" s="9">
        <f>IF(OR($S553="",$S552=""),"",$I$2*(AA553-AA552))</f>
        <v/>
      </c>
      <c r="AP553" s="9">
        <f>IF(OR($S553="",$S552=""),"",$J$2*LN(AB553/AB552))</f>
        <v/>
      </c>
      <c r="AQ553" s="9">
        <f>IF(OR($S553="",$S552=""),"",$K$2*(AC553-AC552))</f>
        <v/>
      </c>
      <c r="AR553" s="9">
        <f>IF(OR($S553="",$S552=""),"",$L$2*LN(AD553/AD552))</f>
        <v/>
      </c>
      <c r="AS553" s="9">
        <f>IF(OR($S553="",$S552=""),"",$M$2*LN(AE553/AE552))</f>
        <v/>
      </c>
      <c r="AT553" s="9">
        <f>IF(OR($S553="",$S552=""),"",$N$2*LN(AF553/AF552))</f>
        <v/>
      </c>
      <c r="AV553" s="9">
        <f>IF($AH553="","",$AY$16+$AY$4*AI553+$AY$5*AJ553+$AY$6*AK553+$AY$7*AL553+$AY$8*AM553+$AY$9*AN553+$AY$10*AO553+$AY$11*AP553+$AY$12*AQ553+$AY$13*AR553+$AY$14*AS553+$AY$15*AT553)</f>
        <v/>
      </c>
      <c r="BC553" s="10">
        <f>IF((ROW()-6)&lt;=$Q$3,INDEX(LINEST(AH494:AH553,AI494:AT553,TRUE,TRUE),1,13)*$Q$4,"")</f>
        <v/>
      </c>
      <c r="BD553" s="9">
        <f>IF((ROW()-6)&lt;=$Q$3,INDEX(LINEST(AH494:AH553,AI494:AT553,TRUE,TRUE),1,12),"")</f>
        <v/>
      </c>
      <c r="BE553" s="9">
        <f>IF((ROW()-6)&lt;=$Q$3,INDEX(LINEST(AH494:AH553,AI494:AT553,TRUE,TRUE),1,11),"")</f>
        <v/>
      </c>
      <c r="BF553" s="9">
        <f>IF((ROW()-6)&lt;=$Q$3,INDEX(LINEST(AH494:AH553,AI494:AT553,TRUE,TRUE),1,10),"")</f>
        <v/>
      </c>
      <c r="BG553" s="9">
        <f>IF((ROW()-6)&lt;=$Q$3,INDEX(LINEST(AH494:AH553,AI494:AT553,TRUE,TRUE),1,9),"")</f>
        <v/>
      </c>
      <c r="BH553" s="9">
        <f>IF((ROW()-6)&lt;=$Q$3,INDEX(LINEST(AH494:AH553,AI494:AT553,TRUE,TRUE),1,8),"")</f>
        <v/>
      </c>
      <c r="BI553" s="9">
        <f>IF((ROW()-6)&lt;=$Q$3,INDEX(LINEST(AH494:AH553,AI494:AT553,TRUE,TRUE),1,7),"")</f>
        <v/>
      </c>
      <c r="BJ553" s="9">
        <f>IF((ROW()-6)&lt;=$Q$3,INDEX(LINEST(AH494:AH553,AI494:AT553,TRUE,TRUE),1,6),"")</f>
        <v/>
      </c>
      <c r="BK553" s="9">
        <f>IF((ROW()-6)&lt;=$Q$3,INDEX(LINEST(AH494:AH553,AI494:AT553,TRUE,TRUE),1,5),"")</f>
        <v/>
      </c>
      <c r="BL553" s="9">
        <f>IF((ROW()-6)&lt;=$Q$3,INDEX(LINEST(AH494:AH553,AI494:AT553,TRUE,TRUE),1,4),"")</f>
        <v/>
      </c>
      <c r="BM553" s="9">
        <f>IF((ROW()-6)&lt;=$Q$3,INDEX(LINEST(AH494:AH553,AI494:AT553,TRUE,TRUE),1,3),"")</f>
        <v/>
      </c>
      <c r="BN553" s="9">
        <f>IF((ROW()-6)&lt;=$Q$3,INDEX(LINEST(AH494:AH553,AI494:AT553,TRUE,TRUE),1,2),"")</f>
        <v/>
      </c>
      <c r="BO553" s="9">
        <f>IF((ROW()-6)&lt;=$Q$3,INDEX(LINEST(AH494:AH553,AI494:AT553,TRUE,TRUE),1,1),"")</f>
        <v/>
      </c>
      <c r="BP553" s="10">
        <f>IF((ROW()-6)&lt;=$Q$3,INDEX(LINEST(AH494:AH553,AI494:AT553,TRUE,TRUE),3,1),"")</f>
        <v/>
      </c>
      <c r="BR553" s="9">
        <f>IF(AND((ROW()-6)&lt;=$Q$3,ISNUMBER(BC552)),BC552/$Q$4+BD552*AI553+BE552*AJ553+BF552*AK553+BG552*AL553+BH552*AM553+BI552*AN553+BJ552*AO553+BK552*AP553+BL552*AQ553+BM552*AR553+BN552*AS553+BO552*AT553,"")</f>
        <v/>
      </c>
      <c r="BS553">
        <f>IF(ISNUMBER(BR553),AVERAGE(AH493:AH552),"")</f>
        <v/>
      </c>
      <c r="BT553">
        <f>IF(ISNUMBER(BR553),(AH553-BR553)^2,"")</f>
        <v/>
      </c>
      <c r="BU553">
        <f>IF(ISNUMBER(BR553),AH553^2,"")</f>
        <v/>
      </c>
      <c r="BV553">
        <f>IF(ISNUMBER(BR553),(AH553-BS553)^2,"")</f>
        <v/>
      </c>
    </row>
    <row r="554">
      <c r="O554">
        <f>IF($R554="","",CHOOSE($Q$2,YEAR(R554)*12+MONTH(R554),INT((R554-2)/7),YEAR(R554)*4+ROUNDUP(MONTH(R554)/3)))</f>
        <v/>
      </c>
      <c r="P554">
        <f>IF($R554="","",IF($R555="",1,IF(O554&lt;&gt;O555,1,0)))</f>
        <v/>
      </c>
      <c r="Q554">
        <f>IF(P554=1,SUM($P$7:P554),"")</f>
        <v/>
      </c>
      <c r="R554">
        <f>IF($A554="","",IF(ISNUMBER($A554),$A554,IFERROR(DATEVALUE($A554),NA())))</f>
        <v/>
      </c>
      <c r="S554" s="7">
        <f>IFERROR(INDEX($R$7:$R$60000,MATCH(ROW()-6,$Q$7:$Q$60000,0)),"")</f>
        <v/>
      </c>
      <c r="T554">
        <f>IFERROR(INDEX($B$7:$B$60000,MATCH(ROW()-6,$Q$7:$Q$60000,0)),"")</f>
        <v/>
      </c>
      <c r="U554">
        <f>IFERROR(INDEX($C$7:$C$60000,MATCH(ROW()-6,$Q$7:$Q$60000,0)),"")</f>
        <v/>
      </c>
      <c r="V554">
        <f>IFERROR(INDEX($D$7:$D$60000,MATCH(ROW()-6,$Q$7:$Q$60000,0)),"")</f>
        <v/>
      </c>
      <c r="W554">
        <f>IFERROR(INDEX($E$7:$E$60000,MATCH(ROW()-6,$Q$7:$Q$60000,0)),"")</f>
        <v/>
      </c>
      <c r="X554">
        <f>IFERROR(INDEX($F$7:$F$60000,MATCH(ROW()-6,$Q$7:$Q$60000,0)),"")</f>
        <v/>
      </c>
      <c r="Y554">
        <f>IFERROR(INDEX($G$7:$G$60000,MATCH(ROW()-6,$Q$7:$Q$60000,0)),"")</f>
        <v/>
      </c>
      <c r="Z554">
        <f>IFERROR(INDEX($H$7:$H$60000,MATCH(ROW()-6,$Q$7:$Q$60000,0)),"")</f>
        <v/>
      </c>
      <c r="AA554">
        <f>IFERROR(INDEX($I$7:$I$60000,MATCH(ROW()-6,$Q$7:$Q$60000,0)),"")</f>
        <v/>
      </c>
      <c r="AB554">
        <f>IFERROR(INDEX($J$7:$J$60000,MATCH(ROW()-6,$Q$7:$Q$60000,0)),"")</f>
        <v/>
      </c>
      <c r="AC554">
        <f>IFERROR(INDEX($K$7:$K$60000,MATCH(ROW()-6,$Q$7:$Q$60000,0)),"")</f>
        <v/>
      </c>
      <c r="AD554">
        <f>IFERROR(INDEX($L$7:$L$60000,MATCH(ROW()-6,$Q$7:$Q$60000,0)),"")</f>
        <v/>
      </c>
      <c r="AE554">
        <f>IFERROR(INDEX($M$7:$M$60000,MATCH(ROW()-6,$Q$7:$Q$60000,0)),"")</f>
        <v/>
      </c>
      <c r="AF554">
        <f>IFERROR(INDEX($N$7:$N$60000,MATCH(ROW()-6,$Q$7:$Q$60000,0)),"")</f>
        <v/>
      </c>
      <c r="AH554" s="9">
        <f>IF(OR($S554="",$S553=""),"",LN($T554/$T553))</f>
        <v/>
      </c>
      <c r="AI554" s="9">
        <f>IF(OR($S554="",$S553=""),"",$C$2*LN(U554/U553))</f>
        <v/>
      </c>
      <c r="AJ554" s="9">
        <f>IF(OR($S554="",$S553=""),"",$D$2*(V554-V553))</f>
        <v/>
      </c>
      <c r="AK554" s="9">
        <f>IF(OR($S554="",$S553=""),"",$E$2*(W554-W553))</f>
        <v/>
      </c>
      <c r="AL554" s="9">
        <f>IF(OR($S554="",$S553=""),"",$F$2*LN(X554/X553))</f>
        <v/>
      </c>
      <c r="AM554" s="9">
        <f>IF(OR($S554="",$S553=""),"",$G$2*(Y554-Y553))</f>
        <v/>
      </c>
      <c r="AN554" s="9">
        <f>IF(OR($S554="",$S553=""),"",$H$2*LN(Z554/Z553))</f>
        <v/>
      </c>
      <c r="AO554" s="9">
        <f>IF(OR($S554="",$S553=""),"",$I$2*(AA554-AA553))</f>
        <v/>
      </c>
      <c r="AP554" s="9">
        <f>IF(OR($S554="",$S553=""),"",$J$2*LN(AB554/AB553))</f>
        <v/>
      </c>
      <c r="AQ554" s="9">
        <f>IF(OR($S554="",$S553=""),"",$K$2*(AC554-AC553))</f>
        <v/>
      </c>
      <c r="AR554" s="9">
        <f>IF(OR($S554="",$S553=""),"",$L$2*LN(AD554/AD553))</f>
        <v/>
      </c>
      <c r="AS554" s="9">
        <f>IF(OR($S554="",$S553=""),"",$M$2*LN(AE554/AE553))</f>
        <v/>
      </c>
      <c r="AT554" s="9">
        <f>IF(OR($S554="",$S553=""),"",$N$2*LN(AF554/AF553))</f>
        <v/>
      </c>
      <c r="AV554" s="9">
        <f>IF($AH554="","",$AY$16+$AY$4*AI554+$AY$5*AJ554+$AY$6*AK554+$AY$7*AL554+$AY$8*AM554+$AY$9*AN554+$AY$10*AO554+$AY$11*AP554+$AY$12*AQ554+$AY$13*AR554+$AY$14*AS554+$AY$15*AT554)</f>
        <v/>
      </c>
      <c r="BC554" s="10">
        <f>IF((ROW()-6)&lt;=$Q$3,INDEX(LINEST(AH495:AH554,AI495:AT554,TRUE,TRUE),1,13)*$Q$4,"")</f>
        <v/>
      </c>
      <c r="BD554" s="9">
        <f>IF((ROW()-6)&lt;=$Q$3,INDEX(LINEST(AH495:AH554,AI495:AT554,TRUE,TRUE),1,12),"")</f>
        <v/>
      </c>
      <c r="BE554" s="9">
        <f>IF((ROW()-6)&lt;=$Q$3,INDEX(LINEST(AH495:AH554,AI495:AT554,TRUE,TRUE),1,11),"")</f>
        <v/>
      </c>
      <c r="BF554" s="9">
        <f>IF((ROW()-6)&lt;=$Q$3,INDEX(LINEST(AH495:AH554,AI495:AT554,TRUE,TRUE),1,10),"")</f>
        <v/>
      </c>
      <c r="BG554" s="9">
        <f>IF((ROW()-6)&lt;=$Q$3,INDEX(LINEST(AH495:AH554,AI495:AT554,TRUE,TRUE),1,9),"")</f>
        <v/>
      </c>
      <c r="BH554" s="9">
        <f>IF((ROW()-6)&lt;=$Q$3,INDEX(LINEST(AH495:AH554,AI495:AT554,TRUE,TRUE),1,8),"")</f>
        <v/>
      </c>
      <c r="BI554" s="9">
        <f>IF((ROW()-6)&lt;=$Q$3,INDEX(LINEST(AH495:AH554,AI495:AT554,TRUE,TRUE),1,7),"")</f>
        <v/>
      </c>
      <c r="BJ554" s="9">
        <f>IF((ROW()-6)&lt;=$Q$3,INDEX(LINEST(AH495:AH554,AI495:AT554,TRUE,TRUE),1,6),"")</f>
        <v/>
      </c>
      <c r="BK554" s="9">
        <f>IF((ROW()-6)&lt;=$Q$3,INDEX(LINEST(AH495:AH554,AI495:AT554,TRUE,TRUE),1,5),"")</f>
        <v/>
      </c>
      <c r="BL554" s="9">
        <f>IF((ROW()-6)&lt;=$Q$3,INDEX(LINEST(AH495:AH554,AI495:AT554,TRUE,TRUE),1,4),"")</f>
        <v/>
      </c>
      <c r="BM554" s="9">
        <f>IF((ROW()-6)&lt;=$Q$3,INDEX(LINEST(AH495:AH554,AI495:AT554,TRUE,TRUE),1,3),"")</f>
        <v/>
      </c>
      <c r="BN554" s="9">
        <f>IF((ROW()-6)&lt;=$Q$3,INDEX(LINEST(AH495:AH554,AI495:AT554,TRUE,TRUE),1,2),"")</f>
        <v/>
      </c>
      <c r="BO554" s="9">
        <f>IF((ROW()-6)&lt;=$Q$3,INDEX(LINEST(AH495:AH554,AI495:AT554,TRUE,TRUE),1,1),"")</f>
        <v/>
      </c>
      <c r="BP554" s="10">
        <f>IF((ROW()-6)&lt;=$Q$3,INDEX(LINEST(AH495:AH554,AI495:AT554,TRUE,TRUE),3,1),"")</f>
        <v/>
      </c>
      <c r="BR554" s="9">
        <f>IF(AND((ROW()-6)&lt;=$Q$3,ISNUMBER(BC553)),BC553/$Q$4+BD553*AI554+BE553*AJ554+BF553*AK554+BG553*AL554+BH553*AM554+BI553*AN554+BJ553*AO554+BK553*AP554+BL553*AQ554+BM553*AR554+BN553*AS554+BO553*AT554,"")</f>
        <v/>
      </c>
      <c r="BS554">
        <f>IF(ISNUMBER(BR554),AVERAGE(AH494:AH553),"")</f>
        <v/>
      </c>
      <c r="BT554">
        <f>IF(ISNUMBER(BR554),(AH554-BR554)^2,"")</f>
        <v/>
      </c>
      <c r="BU554">
        <f>IF(ISNUMBER(BR554),AH554^2,"")</f>
        <v/>
      </c>
      <c r="BV554">
        <f>IF(ISNUMBER(BR554),(AH554-BS554)^2,"")</f>
        <v/>
      </c>
    </row>
    <row r="555">
      <c r="O555">
        <f>IF($R555="","",CHOOSE($Q$2,YEAR(R555)*12+MONTH(R555),INT((R555-2)/7),YEAR(R555)*4+ROUNDUP(MONTH(R555)/3)))</f>
        <v/>
      </c>
      <c r="P555">
        <f>IF($R555="","",IF($R556="",1,IF(O555&lt;&gt;O556,1,0)))</f>
        <v/>
      </c>
      <c r="Q555">
        <f>IF(P555=1,SUM($P$7:P555),"")</f>
        <v/>
      </c>
      <c r="R555">
        <f>IF($A555="","",IF(ISNUMBER($A555),$A555,IFERROR(DATEVALUE($A555),NA())))</f>
        <v/>
      </c>
      <c r="S555" s="7">
        <f>IFERROR(INDEX($R$7:$R$60000,MATCH(ROW()-6,$Q$7:$Q$60000,0)),"")</f>
        <v/>
      </c>
      <c r="T555">
        <f>IFERROR(INDEX($B$7:$B$60000,MATCH(ROW()-6,$Q$7:$Q$60000,0)),"")</f>
        <v/>
      </c>
      <c r="U555">
        <f>IFERROR(INDEX($C$7:$C$60000,MATCH(ROW()-6,$Q$7:$Q$60000,0)),"")</f>
        <v/>
      </c>
      <c r="V555">
        <f>IFERROR(INDEX($D$7:$D$60000,MATCH(ROW()-6,$Q$7:$Q$60000,0)),"")</f>
        <v/>
      </c>
      <c r="W555">
        <f>IFERROR(INDEX($E$7:$E$60000,MATCH(ROW()-6,$Q$7:$Q$60000,0)),"")</f>
        <v/>
      </c>
      <c r="X555">
        <f>IFERROR(INDEX($F$7:$F$60000,MATCH(ROW()-6,$Q$7:$Q$60000,0)),"")</f>
        <v/>
      </c>
      <c r="Y555">
        <f>IFERROR(INDEX($G$7:$G$60000,MATCH(ROW()-6,$Q$7:$Q$60000,0)),"")</f>
        <v/>
      </c>
      <c r="Z555">
        <f>IFERROR(INDEX($H$7:$H$60000,MATCH(ROW()-6,$Q$7:$Q$60000,0)),"")</f>
        <v/>
      </c>
      <c r="AA555">
        <f>IFERROR(INDEX($I$7:$I$60000,MATCH(ROW()-6,$Q$7:$Q$60000,0)),"")</f>
        <v/>
      </c>
      <c r="AB555">
        <f>IFERROR(INDEX($J$7:$J$60000,MATCH(ROW()-6,$Q$7:$Q$60000,0)),"")</f>
        <v/>
      </c>
      <c r="AC555">
        <f>IFERROR(INDEX($K$7:$K$60000,MATCH(ROW()-6,$Q$7:$Q$60000,0)),"")</f>
        <v/>
      </c>
      <c r="AD555">
        <f>IFERROR(INDEX($L$7:$L$60000,MATCH(ROW()-6,$Q$7:$Q$60000,0)),"")</f>
        <v/>
      </c>
      <c r="AE555">
        <f>IFERROR(INDEX($M$7:$M$60000,MATCH(ROW()-6,$Q$7:$Q$60000,0)),"")</f>
        <v/>
      </c>
      <c r="AF555">
        <f>IFERROR(INDEX($N$7:$N$60000,MATCH(ROW()-6,$Q$7:$Q$60000,0)),"")</f>
        <v/>
      </c>
      <c r="AH555" s="9">
        <f>IF(OR($S555="",$S554=""),"",LN($T555/$T554))</f>
        <v/>
      </c>
      <c r="AI555" s="9">
        <f>IF(OR($S555="",$S554=""),"",$C$2*LN(U555/U554))</f>
        <v/>
      </c>
      <c r="AJ555" s="9">
        <f>IF(OR($S555="",$S554=""),"",$D$2*(V555-V554))</f>
        <v/>
      </c>
      <c r="AK555" s="9">
        <f>IF(OR($S555="",$S554=""),"",$E$2*(W555-W554))</f>
        <v/>
      </c>
      <c r="AL555" s="9">
        <f>IF(OR($S555="",$S554=""),"",$F$2*LN(X555/X554))</f>
        <v/>
      </c>
      <c r="AM555" s="9">
        <f>IF(OR($S555="",$S554=""),"",$G$2*(Y555-Y554))</f>
        <v/>
      </c>
      <c r="AN555" s="9">
        <f>IF(OR($S555="",$S554=""),"",$H$2*LN(Z555/Z554))</f>
        <v/>
      </c>
      <c r="AO555" s="9">
        <f>IF(OR($S555="",$S554=""),"",$I$2*(AA555-AA554))</f>
        <v/>
      </c>
      <c r="AP555" s="9">
        <f>IF(OR($S555="",$S554=""),"",$J$2*LN(AB555/AB554))</f>
        <v/>
      </c>
      <c r="AQ555" s="9">
        <f>IF(OR($S555="",$S554=""),"",$K$2*(AC555-AC554))</f>
        <v/>
      </c>
      <c r="AR555" s="9">
        <f>IF(OR($S555="",$S554=""),"",$L$2*LN(AD555/AD554))</f>
        <v/>
      </c>
      <c r="AS555" s="9">
        <f>IF(OR($S555="",$S554=""),"",$M$2*LN(AE555/AE554))</f>
        <v/>
      </c>
      <c r="AT555" s="9">
        <f>IF(OR($S555="",$S554=""),"",$N$2*LN(AF555/AF554))</f>
        <v/>
      </c>
      <c r="AV555" s="9">
        <f>IF($AH555="","",$AY$16+$AY$4*AI555+$AY$5*AJ555+$AY$6*AK555+$AY$7*AL555+$AY$8*AM555+$AY$9*AN555+$AY$10*AO555+$AY$11*AP555+$AY$12*AQ555+$AY$13*AR555+$AY$14*AS555+$AY$15*AT555)</f>
        <v/>
      </c>
      <c r="BC555" s="10">
        <f>IF((ROW()-6)&lt;=$Q$3,INDEX(LINEST(AH496:AH555,AI496:AT555,TRUE,TRUE),1,13)*$Q$4,"")</f>
        <v/>
      </c>
      <c r="BD555" s="9">
        <f>IF((ROW()-6)&lt;=$Q$3,INDEX(LINEST(AH496:AH555,AI496:AT555,TRUE,TRUE),1,12),"")</f>
        <v/>
      </c>
      <c r="BE555" s="9">
        <f>IF((ROW()-6)&lt;=$Q$3,INDEX(LINEST(AH496:AH555,AI496:AT555,TRUE,TRUE),1,11),"")</f>
        <v/>
      </c>
      <c r="BF555" s="9">
        <f>IF((ROW()-6)&lt;=$Q$3,INDEX(LINEST(AH496:AH555,AI496:AT555,TRUE,TRUE),1,10),"")</f>
        <v/>
      </c>
      <c r="BG555" s="9">
        <f>IF((ROW()-6)&lt;=$Q$3,INDEX(LINEST(AH496:AH555,AI496:AT555,TRUE,TRUE),1,9),"")</f>
        <v/>
      </c>
      <c r="BH555" s="9">
        <f>IF((ROW()-6)&lt;=$Q$3,INDEX(LINEST(AH496:AH555,AI496:AT555,TRUE,TRUE),1,8),"")</f>
        <v/>
      </c>
      <c r="BI555" s="9">
        <f>IF((ROW()-6)&lt;=$Q$3,INDEX(LINEST(AH496:AH555,AI496:AT555,TRUE,TRUE),1,7),"")</f>
        <v/>
      </c>
      <c r="BJ555" s="9">
        <f>IF((ROW()-6)&lt;=$Q$3,INDEX(LINEST(AH496:AH555,AI496:AT555,TRUE,TRUE),1,6),"")</f>
        <v/>
      </c>
      <c r="BK555" s="9">
        <f>IF((ROW()-6)&lt;=$Q$3,INDEX(LINEST(AH496:AH555,AI496:AT555,TRUE,TRUE),1,5),"")</f>
        <v/>
      </c>
      <c r="BL555" s="9">
        <f>IF((ROW()-6)&lt;=$Q$3,INDEX(LINEST(AH496:AH555,AI496:AT555,TRUE,TRUE),1,4),"")</f>
        <v/>
      </c>
      <c r="BM555" s="9">
        <f>IF((ROW()-6)&lt;=$Q$3,INDEX(LINEST(AH496:AH555,AI496:AT555,TRUE,TRUE),1,3),"")</f>
        <v/>
      </c>
      <c r="BN555" s="9">
        <f>IF((ROW()-6)&lt;=$Q$3,INDEX(LINEST(AH496:AH555,AI496:AT555,TRUE,TRUE),1,2),"")</f>
        <v/>
      </c>
      <c r="BO555" s="9">
        <f>IF((ROW()-6)&lt;=$Q$3,INDEX(LINEST(AH496:AH555,AI496:AT555,TRUE,TRUE),1,1),"")</f>
        <v/>
      </c>
      <c r="BP555" s="10">
        <f>IF((ROW()-6)&lt;=$Q$3,INDEX(LINEST(AH496:AH555,AI496:AT555,TRUE,TRUE),3,1),"")</f>
        <v/>
      </c>
      <c r="BR555" s="9">
        <f>IF(AND((ROW()-6)&lt;=$Q$3,ISNUMBER(BC554)),BC554/$Q$4+BD554*AI555+BE554*AJ555+BF554*AK555+BG554*AL555+BH554*AM555+BI554*AN555+BJ554*AO555+BK554*AP555+BL554*AQ555+BM554*AR555+BN554*AS555+BO554*AT555,"")</f>
        <v/>
      </c>
      <c r="BS555">
        <f>IF(ISNUMBER(BR555),AVERAGE(AH495:AH554),"")</f>
        <v/>
      </c>
      <c r="BT555">
        <f>IF(ISNUMBER(BR555),(AH555-BR555)^2,"")</f>
        <v/>
      </c>
      <c r="BU555">
        <f>IF(ISNUMBER(BR555),AH555^2,"")</f>
        <v/>
      </c>
      <c r="BV555">
        <f>IF(ISNUMBER(BR555),(AH555-BS555)^2,"")</f>
        <v/>
      </c>
    </row>
    <row r="556">
      <c r="O556">
        <f>IF($R556="","",CHOOSE($Q$2,YEAR(R556)*12+MONTH(R556),INT((R556-2)/7),YEAR(R556)*4+ROUNDUP(MONTH(R556)/3)))</f>
        <v/>
      </c>
      <c r="P556">
        <f>IF($R556="","",IF($R557="",1,IF(O556&lt;&gt;O557,1,0)))</f>
        <v/>
      </c>
      <c r="Q556">
        <f>IF(P556=1,SUM($P$7:P556),"")</f>
        <v/>
      </c>
      <c r="R556">
        <f>IF($A556="","",IF(ISNUMBER($A556),$A556,IFERROR(DATEVALUE($A556),NA())))</f>
        <v/>
      </c>
      <c r="S556" s="7">
        <f>IFERROR(INDEX($R$7:$R$60000,MATCH(ROW()-6,$Q$7:$Q$60000,0)),"")</f>
        <v/>
      </c>
      <c r="T556">
        <f>IFERROR(INDEX($B$7:$B$60000,MATCH(ROW()-6,$Q$7:$Q$60000,0)),"")</f>
        <v/>
      </c>
      <c r="U556">
        <f>IFERROR(INDEX($C$7:$C$60000,MATCH(ROW()-6,$Q$7:$Q$60000,0)),"")</f>
        <v/>
      </c>
      <c r="V556">
        <f>IFERROR(INDEX($D$7:$D$60000,MATCH(ROW()-6,$Q$7:$Q$60000,0)),"")</f>
        <v/>
      </c>
      <c r="W556">
        <f>IFERROR(INDEX($E$7:$E$60000,MATCH(ROW()-6,$Q$7:$Q$60000,0)),"")</f>
        <v/>
      </c>
      <c r="X556">
        <f>IFERROR(INDEX($F$7:$F$60000,MATCH(ROW()-6,$Q$7:$Q$60000,0)),"")</f>
        <v/>
      </c>
      <c r="Y556">
        <f>IFERROR(INDEX($G$7:$G$60000,MATCH(ROW()-6,$Q$7:$Q$60000,0)),"")</f>
        <v/>
      </c>
      <c r="Z556">
        <f>IFERROR(INDEX($H$7:$H$60000,MATCH(ROW()-6,$Q$7:$Q$60000,0)),"")</f>
        <v/>
      </c>
      <c r="AA556">
        <f>IFERROR(INDEX($I$7:$I$60000,MATCH(ROW()-6,$Q$7:$Q$60000,0)),"")</f>
        <v/>
      </c>
      <c r="AB556">
        <f>IFERROR(INDEX($J$7:$J$60000,MATCH(ROW()-6,$Q$7:$Q$60000,0)),"")</f>
        <v/>
      </c>
      <c r="AC556">
        <f>IFERROR(INDEX($K$7:$K$60000,MATCH(ROW()-6,$Q$7:$Q$60000,0)),"")</f>
        <v/>
      </c>
      <c r="AD556">
        <f>IFERROR(INDEX($L$7:$L$60000,MATCH(ROW()-6,$Q$7:$Q$60000,0)),"")</f>
        <v/>
      </c>
      <c r="AE556">
        <f>IFERROR(INDEX($M$7:$M$60000,MATCH(ROW()-6,$Q$7:$Q$60000,0)),"")</f>
        <v/>
      </c>
      <c r="AF556">
        <f>IFERROR(INDEX($N$7:$N$60000,MATCH(ROW()-6,$Q$7:$Q$60000,0)),"")</f>
        <v/>
      </c>
      <c r="AH556" s="9">
        <f>IF(OR($S556="",$S555=""),"",LN($T556/$T555))</f>
        <v/>
      </c>
      <c r="AI556" s="9">
        <f>IF(OR($S556="",$S555=""),"",$C$2*LN(U556/U555))</f>
        <v/>
      </c>
      <c r="AJ556" s="9">
        <f>IF(OR($S556="",$S555=""),"",$D$2*(V556-V555))</f>
        <v/>
      </c>
      <c r="AK556" s="9">
        <f>IF(OR($S556="",$S555=""),"",$E$2*(W556-W555))</f>
        <v/>
      </c>
      <c r="AL556" s="9">
        <f>IF(OR($S556="",$S555=""),"",$F$2*LN(X556/X555))</f>
        <v/>
      </c>
      <c r="AM556" s="9">
        <f>IF(OR($S556="",$S555=""),"",$G$2*(Y556-Y555))</f>
        <v/>
      </c>
      <c r="AN556" s="9">
        <f>IF(OR($S556="",$S555=""),"",$H$2*LN(Z556/Z555))</f>
        <v/>
      </c>
      <c r="AO556" s="9">
        <f>IF(OR($S556="",$S555=""),"",$I$2*(AA556-AA555))</f>
        <v/>
      </c>
      <c r="AP556" s="9">
        <f>IF(OR($S556="",$S555=""),"",$J$2*LN(AB556/AB555))</f>
        <v/>
      </c>
      <c r="AQ556" s="9">
        <f>IF(OR($S556="",$S555=""),"",$K$2*(AC556-AC555))</f>
        <v/>
      </c>
      <c r="AR556" s="9">
        <f>IF(OR($S556="",$S555=""),"",$L$2*LN(AD556/AD555))</f>
        <v/>
      </c>
      <c r="AS556" s="9">
        <f>IF(OR($S556="",$S555=""),"",$M$2*LN(AE556/AE555))</f>
        <v/>
      </c>
      <c r="AT556" s="9">
        <f>IF(OR($S556="",$S555=""),"",$N$2*LN(AF556/AF555))</f>
        <v/>
      </c>
      <c r="AV556" s="9">
        <f>IF($AH556="","",$AY$16+$AY$4*AI556+$AY$5*AJ556+$AY$6*AK556+$AY$7*AL556+$AY$8*AM556+$AY$9*AN556+$AY$10*AO556+$AY$11*AP556+$AY$12*AQ556+$AY$13*AR556+$AY$14*AS556+$AY$15*AT556)</f>
        <v/>
      </c>
      <c r="BC556" s="10">
        <f>IF((ROW()-6)&lt;=$Q$3,INDEX(LINEST(AH497:AH556,AI497:AT556,TRUE,TRUE),1,13)*$Q$4,"")</f>
        <v/>
      </c>
      <c r="BD556" s="9">
        <f>IF((ROW()-6)&lt;=$Q$3,INDEX(LINEST(AH497:AH556,AI497:AT556,TRUE,TRUE),1,12),"")</f>
        <v/>
      </c>
      <c r="BE556" s="9">
        <f>IF((ROW()-6)&lt;=$Q$3,INDEX(LINEST(AH497:AH556,AI497:AT556,TRUE,TRUE),1,11),"")</f>
        <v/>
      </c>
      <c r="BF556" s="9">
        <f>IF((ROW()-6)&lt;=$Q$3,INDEX(LINEST(AH497:AH556,AI497:AT556,TRUE,TRUE),1,10),"")</f>
        <v/>
      </c>
      <c r="BG556" s="9">
        <f>IF((ROW()-6)&lt;=$Q$3,INDEX(LINEST(AH497:AH556,AI497:AT556,TRUE,TRUE),1,9),"")</f>
        <v/>
      </c>
      <c r="BH556" s="9">
        <f>IF((ROW()-6)&lt;=$Q$3,INDEX(LINEST(AH497:AH556,AI497:AT556,TRUE,TRUE),1,8),"")</f>
        <v/>
      </c>
      <c r="BI556" s="9">
        <f>IF((ROW()-6)&lt;=$Q$3,INDEX(LINEST(AH497:AH556,AI497:AT556,TRUE,TRUE),1,7),"")</f>
        <v/>
      </c>
      <c r="BJ556" s="9">
        <f>IF((ROW()-6)&lt;=$Q$3,INDEX(LINEST(AH497:AH556,AI497:AT556,TRUE,TRUE),1,6),"")</f>
        <v/>
      </c>
      <c r="BK556" s="9">
        <f>IF((ROW()-6)&lt;=$Q$3,INDEX(LINEST(AH497:AH556,AI497:AT556,TRUE,TRUE),1,5),"")</f>
        <v/>
      </c>
      <c r="BL556" s="9">
        <f>IF((ROW()-6)&lt;=$Q$3,INDEX(LINEST(AH497:AH556,AI497:AT556,TRUE,TRUE),1,4),"")</f>
        <v/>
      </c>
      <c r="BM556" s="9">
        <f>IF((ROW()-6)&lt;=$Q$3,INDEX(LINEST(AH497:AH556,AI497:AT556,TRUE,TRUE),1,3),"")</f>
        <v/>
      </c>
      <c r="BN556" s="9">
        <f>IF((ROW()-6)&lt;=$Q$3,INDEX(LINEST(AH497:AH556,AI497:AT556,TRUE,TRUE),1,2),"")</f>
        <v/>
      </c>
      <c r="BO556" s="9">
        <f>IF((ROW()-6)&lt;=$Q$3,INDEX(LINEST(AH497:AH556,AI497:AT556,TRUE,TRUE),1,1),"")</f>
        <v/>
      </c>
      <c r="BP556" s="10">
        <f>IF((ROW()-6)&lt;=$Q$3,INDEX(LINEST(AH497:AH556,AI497:AT556,TRUE,TRUE),3,1),"")</f>
        <v/>
      </c>
      <c r="BR556" s="9">
        <f>IF(AND((ROW()-6)&lt;=$Q$3,ISNUMBER(BC555)),BC555/$Q$4+BD555*AI556+BE555*AJ556+BF555*AK556+BG555*AL556+BH555*AM556+BI555*AN556+BJ555*AO556+BK555*AP556+BL555*AQ556+BM555*AR556+BN555*AS556+BO555*AT556,"")</f>
        <v/>
      </c>
      <c r="BS556">
        <f>IF(ISNUMBER(BR556),AVERAGE(AH496:AH555),"")</f>
        <v/>
      </c>
      <c r="BT556">
        <f>IF(ISNUMBER(BR556),(AH556-BR556)^2,"")</f>
        <v/>
      </c>
      <c r="BU556">
        <f>IF(ISNUMBER(BR556),AH556^2,"")</f>
        <v/>
      </c>
      <c r="BV556">
        <f>IF(ISNUMBER(BR556),(AH556-BS556)^2,"")</f>
        <v/>
      </c>
    </row>
    <row r="557">
      <c r="O557">
        <f>IF($R557="","",CHOOSE($Q$2,YEAR(R557)*12+MONTH(R557),INT((R557-2)/7),YEAR(R557)*4+ROUNDUP(MONTH(R557)/3)))</f>
        <v/>
      </c>
      <c r="P557">
        <f>IF($R557="","",IF($R558="",1,IF(O557&lt;&gt;O558,1,0)))</f>
        <v/>
      </c>
      <c r="Q557">
        <f>IF(P557=1,SUM($P$7:P557),"")</f>
        <v/>
      </c>
      <c r="R557">
        <f>IF($A557="","",IF(ISNUMBER($A557),$A557,IFERROR(DATEVALUE($A557),NA())))</f>
        <v/>
      </c>
      <c r="S557" s="7">
        <f>IFERROR(INDEX($R$7:$R$60000,MATCH(ROW()-6,$Q$7:$Q$60000,0)),"")</f>
        <v/>
      </c>
      <c r="T557">
        <f>IFERROR(INDEX($B$7:$B$60000,MATCH(ROW()-6,$Q$7:$Q$60000,0)),"")</f>
        <v/>
      </c>
      <c r="U557">
        <f>IFERROR(INDEX($C$7:$C$60000,MATCH(ROW()-6,$Q$7:$Q$60000,0)),"")</f>
        <v/>
      </c>
      <c r="V557">
        <f>IFERROR(INDEX($D$7:$D$60000,MATCH(ROW()-6,$Q$7:$Q$60000,0)),"")</f>
        <v/>
      </c>
      <c r="W557">
        <f>IFERROR(INDEX($E$7:$E$60000,MATCH(ROW()-6,$Q$7:$Q$60000,0)),"")</f>
        <v/>
      </c>
      <c r="X557">
        <f>IFERROR(INDEX($F$7:$F$60000,MATCH(ROW()-6,$Q$7:$Q$60000,0)),"")</f>
        <v/>
      </c>
      <c r="Y557">
        <f>IFERROR(INDEX($G$7:$G$60000,MATCH(ROW()-6,$Q$7:$Q$60000,0)),"")</f>
        <v/>
      </c>
      <c r="Z557">
        <f>IFERROR(INDEX($H$7:$H$60000,MATCH(ROW()-6,$Q$7:$Q$60000,0)),"")</f>
        <v/>
      </c>
      <c r="AA557">
        <f>IFERROR(INDEX($I$7:$I$60000,MATCH(ROW()-6,$Q$7:$Q$60000,0)),"")</f>
        <v/>
      </c>
      <c r="AB557">
        <f>IFERROR(INDEX($J$7:$J$60000,MATCH(ROW()-6,$Q$7:$Q$60000,0)),"")</f>
        <v/>
      </c>
      <c r="AC557">
        <f>IFERROR(INDEX($K$7:$K$60000,MATCH(ROW()-6,$Q$7:$Q$60000,0)),"")</f>
        <v/>
      </c>
      <c r="AD557">
        <f>IFERROR(INDEX($L$7:$L$60000,MATCH(ROW()-6,$Q$7:$Q$60000,0)),"")</f>
        <v/>
      </c>
      <c r="AE557">
        <f>IFERROR(INDEX($M$7:$M$60000,MATCH(ROW()-6,$Q$7:$Q$60000,0)),"")</f>
        <v/>
      </c>
      <c r="AF557">
        <f>IFERROR(INDEX($N$7:$N$60000,MATCH(ROW()-6,$Q$7:$Q$60000,0)),"")</f>
        <v/>
      </c>
      <c r="AH557" s="9">
        <f>IF(OR($S557="",$S556=""),"",LN($T557/$T556))</f>
        <v/>
      </c>
      <c r="AI557" s="9">
        <f>IF(OR($S557="",$S556=""),"",$C$2*LN(U557/U556))</f>
        <v/>
      </c>
      <c r="AJ557" s="9">
        <f>IF(OR($S557="",$S556=""),"",$D$2*(V557-V556))</f>
        <v/>
      </c>
      <c r="AK557" s="9">
        <f>IF(OR($S557="",$S556=""),"",$E$2*(W557-W556))</f>
        <v/>
      </c>
      <c r="AL557" s="9">
        <f>IF(OR($S557="",$S556=""),"",$F$2*LN(X557/X556))</f>
        <v/>
      </c>
      <c r="AM557" s="9">
        <f>IF(OR($S557="",$S556=""),"",$G$2*(Y557-Y556))</f>
        <v/>
      </c>
      <c r="AN557" s="9">
        <f>IF(OR($S557="",$S556=""),"",$H$2*LN(Z557/Z556))</f>
        <v/>
      </c>
      <c r="AO557" s="9">
        <f>IF(OR($S557="",$S556=""),"",$I$2*(AA557-AA556))</f>
        <v/>
      </c>
      <c r="AP557" s="9">
        <f>IF(OR($S557="",$S556=""),"",$J$2*LN(AB557/AB556))</f>
        <v/>
      </c>
      <c r="AQ557" s="9">
        <f>IF(OR($S557="",$S556=""),"",$K$2*(AC557-AC556))</f>
        <v/>
      </c>
      <c r="AR557" s="9">
        <f>IF(OR($S557="",$S556=""),"",$L$2*LN(AD557/AD556))</f>
        <v/>
      </c>
      <c r="AS557" s="9">
        <f>IF(OR($S557="",$S556=""),"",$M$2*LN(AE557/AE556))</f>
        <v/>
      </c>
      <c r="AT557" s="9">
        <f>IF(OR($S557="",$S556=""),"",$N$2*LN(AF557/AF556))</f>
        <v/>
      </c>
      <c r="AV557" s="9">
        <f>IF($AH557="","",$AY$16+$AY$4*AI557+$AY$5*AJ557+$AY$6*AK557+$AY$7*AL557+$AY$8*AM557+$AY$9*AN557+$AY$10*AO557+$AY$11*AP557+$AY$12*AQ557+$AY$13*AR557+$AY$14*AS557+$AY$15*AT557)</f>
        <v/>
      </c>
      <c r="BC557" s="10">
        <f>IF((ROW()-6)&lt;=$Q$3,INDEX(LINEST(AH498:AH557,AI498:AT557,TRUE,TRUE),1,13)*$Q$4,"")</f>
        <v/>
      </c>
      <c r="BD557" s="9">
        <f>IF((ROW()-6)&lt;=$Q$3,INDEX(LINEST(AH498:AH557,AI498:AT557,TRUE,TRUE),1,12),"")</f>
        <v/>
      </c>
      <c r="BE557" s="9">
        <f>IF((ROW()-6)&lt;=$Q$3,INDEX(LINEST(AH498:AH557,AI498:AT557,TRUE,TRUE),1,11),"")</f>
        <v/>
      </c>
      <c r="BF557" s="9">
        <f>IF((ROW()-6)&lt;=$Q$3,INDEX(LINEST(AH498:AH557,AI498:AT557,TRUE,TRUE),1,10),"")</f>
        <v/>
      </c>
      <c r="BG557" s="9">
        <f>IF((ROW()-6)&lt;=$Q$3,INDEX(LINEST(AH498:AH557,AI498:AT557,TRUE,TRUE),1,9),"")</f>
        <v/>
      </c>
      <c r="BH557" s="9">
        <f>IF((ROW()-6)&lt;=$Q$3,INDEX(LINEST(AH498:AH557,AI498:AT557,TRUE,TRUE),1,8),"")</f>
        <v/>
      </c>
      <c r="BI557" s="9">
        <f>IF((ROW()-6)&lt;=$Q$3,INDEX(LINEST(AH498:AH557,AI498:AT557,TRUE,TRUE),1,7),"")</f>
        <v/>
      </c>
      <c r="BJ557" s="9">
        <f>IF((ROW()-6)&lt;=$Q$3,INDEX(LINEST(AH498:AH557,AI498:AT557,TRUE,TRUE),1,6),"")</f>
        <v/>
      </c>
      <c r="BK557" s="9">
        <f>IF((ROW()-6)&lt;=$Q$3,INDEX(LINEST(AH498:AH557,AI498:AT557,TRUE,TRUE),1,5),"")</f>
        <v/>
      </c>
      <c r="BL557" s="9">
        <f>IF((ROW()-6)&lt;=$Q$3,INDEX(LINEST(AH498:AH557,AI498:AT557,TRUE,TRUE),1,4),"")</f>
        <v/>
      </c>
      <c r="BM557" s="9">
        <f>IF((ROW()-6)&lt;=$Q$3,INDEX(LINEST(AH498:AH557,AI498:AT557,TRUE,TRUE),1,3),"")</f>
        <v/>
      </c>
      <c r="BN557" s="9">
        <f>IF((ROW()-6)&lt;=$Q$3,INDEX(LINEST(AH498:AH557,AI498:AT557,TRUE,TRUE),1,2),"")</f>
        <v/>
      </c>
      <c r="BO557" s="9">
        <f>IF((ROW()-6)&lt;=$Q$3,INDEX(LINEST(AH498:AH557,AI498:AT557,TRUE,TRUE),1,1),"")</f>
        <v/>
      </c>
      <c r="BP557" s="10">
        <f>IF((ROW()-6)&lt;=$Q$3,INDEX(LINEST(AH498:AH557,AI498:AT557,TRUE,TRUE),3,1),"")</f>
        <v/>
      </c>
      <c r="BR557" s="9">
        <f>IF(AND((ROW()-6)&lt;=$Q$3,ISNUMBER(BC556)),BC556/$Q$4+BD556*AI557+BE556*AJ557+BF556*AK557+BG556*AL557+BH556*AM557+BI556*AN557+BJ556*AO557+BK556*AP557+BL556*AQ557+BM556*AR557+BN556*AS557+BO556*AT557,"")</f>
        <v/>
      </c>
      <c r="BS557">
        <f>IF(ISNUMBER(BR557),AVERAGE(AH497:AH556),"")</f>
        <v/>
      </c>
      <c r="BT557">
        <f>IF(ISNUMBER(BR557),(AH557-BR557)^2,"")</f>
        <v/>
      </c>
      <c r="BU557">
        <f>IF(ISNUMBER(BR557),AH557^2,"")</f>
        <v/>
      </c>
      <c r="BV557">
        <f>IF(ISNUMBER(BR557),(AH557-BS557)^2,"")</f>
        <v/>
      </c>
    </row>
    <row r="558">
      <c r="O558">
        <f>IF($R558="","",CHOOSE($Q$2,YEAR(R558)*12+MONTH(R558),INT((R558-2)/7),YEAR(R558)*4+ROUNDUP(MONTH(R558)/3)))</f>
        <v/>
      </c>
      <c r="P558">
        <f>IF($R558="","",IF($R559="",1,IF(O558&lt;&gt;O559,1,0)))</f>
        <v/>
      </c>
      <c r="Q558">
        <f>IF(P558=1,SUM($P$7:P558),"")</f>
        <v/>
      </c>
      <c r="R558">
        <f>IF($A558="","",IF(ISNUMBER($A558),$A558,IFERROR(DATEVALUE($A558),NA())))</f>
        <v/>
      </c>
      <c r="S558" s="7">
        <f>IFERROR(INDEX($R$7:$R$60000,MATCH(ROW()-6,$Q$7:$Q$60000,0)),"")</f>
        <v/>
      </c>
      <c r="T558">
        <f>IFERROR(INDEX($B$7:$B$60000,MATCH(ROW()-6,$Q$7:$Q$60000,0)),"")</f>
        <v/>
      </c>
      <c r="U558">
        <f>IFERROR(INDEX($C$7:$C$60000,MATCH(ROW()-6,$Q$7:$Q$60000,0)),"")</f>
        <v/>
      </c>
      <c r="V558">
        <f>IFERROR(INDEX($D$7:$D$60000,MATCH(ROW()-6,$Q$7:$Q$60000,0)),"")</f>
        <v/>
      </c>
      <c r="W558">
        <f>IFERROR(INDEX($E$7:$E$60000,MATCH(ROW()-6,$Q$7:$Q$60000,0)),"")</f>
        <v/>
      </c>
      <c r="X558">
        <f>IFERROR(INDEX($F$7:$F$60000,MATCH(ROW()-6,$Q$7:$Q$60000,0)),"")</f>
        <v/>
      </c>
      <c r="Y558">
        <f>IFERROR(INDEX($G$7:$G$60000,MATCH(ROW()-6,$Q$7:$Q$60000,0)),"")</f>
        <v/>
      </c>
      <c r="Z558">
        <f>IFERROR(INDEX($H$7:$H$60000,MATCH(ROW()-6,$Q$7:$Q$60000,0)),"")</f>
        <v/>
      </c>
      <c r="AA558">
        <f>IFERROR(INDEX($I$7:$I$60000,MATCH(ROW()-6,$Q$7:$Q$60000,0)),"")</f>
        <v/>
      </c>
      <c r="AB558">
        <f>IFERROR(INDEX($J$7:$J$60000,MATCH(ROW()-6,$Q$7:$Q$60000,0)),"")</f>
        <v/>
      </c>
      <c r="AC558">
        <f>IFERROR(INDEX($K$7:$K$60000,MATCH(ROW()-6,$Q$7:$Q$60000,0)),"")</f>
        <v/>
      </c>
      <c r="AD558">
        <f>IFERROR(INDEX($L$7:$L$60000,MATCH(ROW()-6,$Q$7:$Q$60000,0)),"")</f>
        <v/>
      </c>
      <c r="AE558">
        <f>IFERROR(INDEX($M$7:$M$60000,MATCH(ROW()-6,$Q$7:$Q$60000,0)),"")</f>
        <v/>
      </c>
      <c r="AF558">
        <f>IFERROR(INDEX($N$7:$N$60000,MATCH(ROW()-6,$Q$7:$Q$60000,0)),"")</f>
        <v/>
      </c>
      <c r="AH558" s="9">
        <f>IF(OR($S558="",$S557=""),"",LN($T558/$T557))</f>
        <v/>
      </c>
      <c r="AI558" s="9">
        <f>IF(OR($S558="",$S557=""),"",$C$2*LN(U558/U557))</f>
        <v/>
      </c>
      <c r="AJ558" s="9">
        <f>IF(OR($S558="",$S557=""),"",$D$2*(V558-V557))</f>
        <v/>
      </c>
      <c r="AK558" s="9">
        <f>IF(OR($S558="",$S557=""),"",$E$2*(W558-W557))</f>
        <v/>
      </c>
      <c r="AL558" s="9">
        <f>IF(OR($S558="",$S557=""),"",$F$2*LN(X558/X557))</f>
        <v/>
      </c>
      <c r="AM558" s="9">
        <f>IF(OR($S558="",$S557=""),"",$G$2*(Y558-Y557))</f>
        <v/>
      </c>
      <c r="AN558" s="9">
        <f>IF(OR($S558="",$S557=""),"",$H$2*LN(Z558/Z557))</f>
        <v/>
      </c>
      <c r="AO558" s="9">
        <f>IF(OR($S558="",$S557=""),"",$I$2*(AA558-AA557))</f>
        <v/>
      </c>
      <c r="AP558" s="9">
        <f>IF(OR($S558="",$S557=""),"",$J$2*LN(AB558/AB557))</f>
        <v/>
      </c>
      <c r="AQ558" s="9">
        <f>IF(OR($S558="",$S557=""),"",$K$2*(AC558-AC557))</f>
        <v/>
      </c>
      <c r="AR558" s="9">
        <f>IF(OR($S558="",$S557=""),"",$L$2*LN(AD558/AD557))</f>
        <v/>
      </c>
      <c r="AS558" s="9">
        <f>IF(OR($S558="",$S557=""),"",$M$2*LN(AE558/AE557))</f>
        <v/>
      </c>
      <c r="AT558" s="9">
        <f>IF(OR($S558="",$S557=""),"",$N$2*LN(AF558/AF557))</f>
        <v/>
      </c>
      <c r="AV558" s="9">
        <f>IF($AH558="","",$AY$16+$AY$4*AI558+$AY$5*AJ558+$AY$6*AK558+$AY$7*AL558+$AY$8*AM558+$AY$9*AN558+$AY$10*AO558+$AY$11*AP558+$AY$12*AQ558+$AY$13*AR558+$AY$14*AS558+$AY$15*AT558)</f>
        <v/>
      </c>
      <c r="BC558" s="10">
        <f>IF((ROW()-6)&lt;=$Q$3,INDEX(LINEST(AH499:AH558,AI499:AT558,TRUE,TRUE),1,13)*$Q$4,"")</f>
        <v/>
      </c>
      <c r="BD558" s="9">
        <f>IF((ROW()-6)&lt;=$Q$3,INDEX(LINEST(AH499:AH558,AI499:AT558,TRUE,TRUE),1,12),"")</f>
        <v/>
      </c>
      <c r="BE558" s="9">
        <f>IF((ROW()-6)&lt;=$Q$3,INDEX(LINEST(AH499:AH558,AI499:AT558,TRUE,TRUE),1,11),"")</f>
        <v/>
      </c>
      <c r="BF558" s="9">
        <f>IF((ROW()-6)&lt;=$Q$3,INDEX(LINEST(AH499:AH558,AI499:AT558,TRUE,TRUE),1,10),"")</f>
        <v/>
      </c>
      <c r="BG558" s="9">
        <f>IF((ROW()-6)&lt;=$Q$3,INDEX(LINEST(AH499:AH558,AI499:AT558,TRUE,TRUE),1,9),"")</f>
        <v/>
      </c>
      <c r="BH558" s="9">
        <f>IF((ROW()-6)&lt;=$Q$3,INDEX(LINEST(AH499:AH558,AI499:AT558,TRUE,TRUE),1,8),"")</f>
        <v/>
      </c>
      <c r="BI558" s="9">
        <f>IF((ROW()-6)&lt;=$Q$3,INDEX(LINEST(AH499:AH558,AI499:AT558,TRUE,TRUE),1,7),"")</f>
        <v/>
      </c>
      <c r="BJ558" s="9">
        <f>IF((ROW()-6)&lt;=$Q$3,INDEX(LINEST(AH499:AH558,AI499:AT558,TRUE,TRUE),1,6),"")</f>
        <v/>
      </c>
      <c r="BK558" s="9">
        <f>IF((ROW()-6)&lt;=$Q$3,INDEX(LINEST(AH499:AH558,AI499:AT558,TRUE,TRUE),1,5),"")</f>
        <v/>
      </c>
      <c r="BL558" s="9">
        <f>IF((ROW()-6)&lt;=$Q$3,INDEX(LINEST(AH499:AH558,AI499:AT558,TRUE,TRUE),1,4),"")</f>
        <v/>
      </c>
      <c r="BM558" s="9">
        <f>IF((ROW()-6)&lt;=$Q$3,INDEX(LINEST(AH499:AH558,AI499:AT558,TRUE,TRUE),1,3),"")</f>
        <v/>
      </c>
      <c r="BN558" s="9">
        <f>IF((ROW()-6)&lt;=$Q$3,INDEX(LINEST(AH499:AH558,AI499:AT558,TRUE,TRUE),1,2),"")</f>
        <v/>
      </c>
      <c r="BO558" s="9">
        <f>IF((ROW()-6)&lt;=$Q$3,INDEX(LINEST(AH499:AH558,AI499:AT558,TRUE,TRUE),1,1),"")</f>
        <v/>
      </c>
      <c r="BP558" s="10">
        <f>IF((ROW()-6)&lt;=$Q$3,INDEX(LINEST(AH499:AH558,AI499:AT558,TRUE,TRUE),3,1),"")</f>
        <v/>
      </c>
      <c r="BR558" s="9">
        <f>IF(AND((ROW()-6)&lt;=$Q$3,ISNUMBER(BC557)),BC557/$Q$4+BD557*AI558+BE557*AJ558+BF557*AK558+BG557*AL558+BH557*AM558+BI557*AN558+BJ557*AO558+BK557*AP558+BL557*AQ558+BM557*AR558+BN557*AS558+BO557*AT558,"")</f>
        <v/>
      </c>
      <c r="BS558">
        <f>IF(ISNUMBER(BR558),AVERAGE(AH498:AH557),"")</f>
        <v/>
      </c>
      <c r="BT558">
        <f>IF(ISNUMBER(BR558),(AH558-BR558)^2,"")</f>
        <v/>
      </c>
      <c r="BU558">
        <f>IF(ISNUMBER(BR558),AH558^2,"")</f>
        <v/>
      </c>
      <c r="BV558">
        <f>IF(ISNUMBER(BR558),(AH558-BS558)^2,"")</f>
        <v/>
      </c>
    </row>
    <row r="559">
      <c r="O559">
        <f>IF($R559="","",CHOOSE($Q$2,YEAR(R559)*12+MONTH(R559),INT((R559-2)/7),YEAR(R559)*4+ROUNDUP(MONTH(R559)/3)))</f>
        <v/>
      </c>
      <c r="P559">
        <f>IF($R559="","",IF($R560="",1,IF(O559&lt;&gt;O560,1,0)))</f>
        <v/>
      </c>
      <c r="Q559">
        <f>IF(P559=1,SUM($P$7:P559),"")</f>
        <v/>
      </c>
      <c r="R559">
        <f>IF($A559="","",IF(ISNUMBER($A559),$A559,IFERROR(DATEVALUE($A559),NA())))</f>
        <v/>
      </c>
      <c r="S559" s="7">
        <f>IFERROR(INDEX($R$7:$R$60000,MATCH(ROW()-6,$Q$7:$Q$60000,0)),"")</f>
        <v/>
      </c>
      <c r="T559">
        <f>IFERROR(INDEX($B$7:$B$60000,MATCH(ROW()-6,$Q$7:$Q$60000,0)),"")</f>
        <v/>
      </c>
      <c r="U559">
        <f>IFERROR(INDEX($C$7:$C$60000,MATCH(ROW()-6,$Q$7:$Q$60000,0)),"")</f>
        <v/>
      </c>
      <c r="V559">
        <f>IFERROR(INDEX($D$7:$D$60000,MATCH(ROW()-6,$Q$7:$Q$60000,0)),"")</f>
        <v/>
      </c>
      <c r="W559">
        <f>IFERROR(INDEX($E$7:$E$60000,MATCH(ROW()-6,$Q$7:$Q$60000,0)),"")</f>
        <v/>
      </c>
      <c r="X559">
        <f>IFERROR(INDEX($F$7:$F$60000,MATCH(ROW()-6,$Q$7:$Q$60000,0)),"")</f>
        <v/>
      </c>
      <c r="Y559">
        <f>IFERROR(INDEX($G$7:$G$60000,MATCH(ROW()-6,$Q$7:$Q$60000,0)),"")</f>
        <v/>
      </c>
      <c r="Z559">
        <f>IFERROR(INDEX($H$7:$H$60000,MATCH(ROW()-6,$Q$7:$Q$60000,0)),"")</f>
        <v/>
      </c>
      <c r="AA559">
        <f>IFERROR(INDEX($I$7:$I$60000,MATCH(ROW()-6,$Q$7:$Q$60000,0)),"")</f>
        <v/>
      </c>
      <c r="AB559">
        <f>IFERROR(INDEX($J$7:$J$60000,MATCH(ROW()-6,$Q$7:$Q$60000,0)),"")</f>
        <v/>
      </c>
      <c r="AC559">
        <f>IFERROR(INDEX($K$7:$K$60000,MATCH(ROW()-6,$Q$7:$Q$60000,0)),"")</f>
        <v/>
      </c>
      <c r="AD559">
        <f>IFERROR(INDEX($L$7:$L$60000,MATCH(ROW()-6,$Q$7:$Q$60000,0)),"")</f>
        <v/>
      </c>
      <c r="AE559">
        <f>IFERROR(INDEX($M$7:$M$60000,MATCH(ROW()-6,$Q$7:$Q$60000,0)),"")</f>
        <v/>
      </c>
      <c r="AF559">
        <f>IFERROR(INDEX($N$7:$N$60000,MATCH(ROW()-6,$Q$7:$Q$60000,0)),"")</f>
        <v/>
      </c>
      <c r="AH559" s="9">
        <f>IF(OR($S559="",$S558=""),"",LN($T559/$T558))</f>
        <v/>
      </c>
      <c r="AI559" s="9">
        <f>IF(OR($S559="",$S558=""),"",$C$2*LN(U559/U558))</f>
        <v/>
      </c>
      <c r="AJ559" s="9">
        <f>IF(OR($S559="",$S558=""),"",$D$2*(V559-V558))</f>
        <v/>
      </c>
      <c r="AK559" s="9">
        <f>IF(OR($S559="",$S558=""),"",$E$2*(W559-W558))</f>
        <v/>
      </c>
      <c r="AL559" s="9">
        <f>IF(OR($S559="",$S558=""),"",$F$2*LN(X559/X558))</f>
        <v/>
      </c>
      <c r="AM559" s="9">
        <f>IF(OR($S559="",$S558=""),"",$G$2*(Y559-Y558))</f>
        <v/>
      </c>
      <c r="AN559" s="9">
        <f>IF(OR($S559="",$S558=""),"",$H$2*LN(Z559/Z558))</f>
        <v/>
      </c>
      <c r="AO559" s="9">
        <f>IF(OR($S559="",$S558=""),"",$I$2*(AA559-AA558))</f>
        <v/>
      </c>
      <c r="AP559" s="9">
        <f>IF(OR($S559="",$S558=""),"",$J$2*LN(AB559/AB558))</f>
        <v/>
      </c>
      <c r="AQ559" s="9">
        <f>IF(OR($S559="",$S558=""),"",$K$2*(AC559-AC558))</f>
        <v/>
      </c>
      <c r="AR559" s="9">
        <f>IF(OR($S559="",$S558=""),"",$L$2*LN(AD559/AD558))</f>
        <v/>
      </c>
      <c r="AS559" s="9">
        <f>IF(OR($S559="",$S558=""),"",$M$2*LN(AE559/AE558))</f>
        <v/>
      </c>
      <c r="AT559" s="9">
        <f>IF(OR($S559="",$S558=""),"",$N$2*LN(AF559/AF558))</f>
        <v/>
      </c>
      <c r="AV559" s="9">
        <f>IF($AH559="","",$AY$16+$AY$4*AI559+$AY$5*AJ559+$AY$6*AK559+$AY$7*AL559+$AY$8*AM559+$AY$9*AN559+$AY$10*AO559+$AY$11*AP559+$AY$12*AQ559+$AY$13*AR559+$AY$14*AS559+$AY$15*AT559)</f>
        <v/>
      </c>
      <c r="BC559" s="10">
        <f>IF((ROW()-6)&lt;=$Q$3,INDEX(LINEST(AH500:AH559,AI500:AT559,TRUE,TRUE),1,13)*$Q$4,"")</f>
        <v/>
      </c>
      <c r="BD559" s="9">
        <f>IF((ROW()-6)&lt;=$Q$3,INDEX(LINEST(AH500:AH559,AI500:AT559,TRUE,TRUE),1,12),"")</f>
        <v/>
      </c>
      <c r="BE559" s="9">
        <f>IF((ROW()-6)&lt;=$Q$3,INDEX(LINEST(AH500:AH559,AI500:AT559,TRUE,TRUE),1,11),"")</f>
        <v/>
      </c>
      <c r="BF559" s="9">
        <f>IF((ROW()-6)&lt;=$Q$3,INDEX(LINEST(AH500:AH559,AI500:AT559,TRUE,TRUE),1,10),"")</f>
        <v/>
      </c>
      <c r="BG559" s="9">
        <f>IF((ROW()-6)&lt;=$Q$3,INDEX(LINEST(AH500:AH559,AI500:AT559,TRUE,TRUE),1,9),"")</f>
        <v/>
      </c>
      <c r="BH559" s="9">
        <f>IF((ROW()-6)&lt;=$Q$3,INDEX(LINEST(AH500:AH559,AI500:AT559,TRUE,TRUE),1,8),"")</f>
        <v/>
      </c>
      <c r="BI559" s="9">
        <f>IF((ROW()-6)&lt;=$Q$3,INDEX(LINEST(AH500:AH559,AI500:AT559,TRUE,TRUE),1,7),"")</f>
        <v/>
      </c>
      <c r="BJ559" s="9">
        <f>IF((ROW()-6)&lt;=$Q$3,INDEX(LINEST(AH500:AH559,AI500:AT559,TRUE,TRUE),1,6),"")</f>
        <v/>
      </c>
      <c r="BK559" s="9">
        <f>IF((ROW()-6)&lt;=$Q$3,INDEX(LINEST(AH500:AH559,AI500:AT559,TRUE,TRUE),1,5),"")</f>
        <v/>
      </c>
      <c r="BL559" s="9">
        <f>IF((ROW()-6)&lt;=$Q$3,INDEX(LINEST(AH500:AH559,AI500:AT559,TRUE,TRUE),1,4),"")</f>
        <v/>
      </c>
      <c r="BM559" s="9">
        <f>IF((ROW()-6)&lt;=$Q$3,INDEX(LINEST(AH500:AH559,AI500:AT559,TRUE,TRUE),1,3),"")</f>
        <v/>
      </c>
      <c r="BN559" s="9">
        <f>IF((ROW()-6)&lt;=$Q$3,INDEX(LINEST(AH500:AH559,AI500:AT559,TRUE,TRUE),1,2),"")</f>
        <v/>
      </c>
      <c r="BO559" s="9">
        <f>IF((ROW()-6)&lt;=$Q$3,INDEX(LINEST(AH500:AH559,AI500:AT559,TRUE,TRUE),1,1),"")</f>
        <v/>
      </c>
      <c r="BP559" s="10">
        <f>IF((ROW()-6)&lt;=$Q$3,INDEX(LINEST(AH500:AH559,AI500:AT559,TRUE,TRUE),3,1),"")</f>
        <v/>
      </c>
      <c r="BR559" s="9">
        <f>IF(AND((ROW()-6)&lt;=$Q$3,ISNUMBER(BC558)),BC558/$Q$4+BD558*AI559+BE558*AJ559+BF558*AK559+BG558*AL559+BH558*AM559+BI558*AN559+BJ558*AO559+BK558*AP559+BL558*AQ559+BM558*AR559+BN558*AS559+BO558*AT559,"")</f>
        <v/>
      </c>
      <c r="BS559">
        <f>IF(ISNUMBER(BR559),AVERAGE(AH499:AH558),"")</f>
        <v/>
      </c>
      <c r="BT559">
        <f>IF(ISNUMBER(BR559),(AH559-BR559)^2,"")</f>
        <v/>
      </c>
      <c r="BU559">
        <f>IF(ISNUMBER(BR559),AH559^2,"")</f>
        <v/>
      </c>
      <c r="BV559">
        <f>IF(ISNUMBER(BR559),(AH559-BS559)^2,"")</f>
        <v/>
      </c>
    </row>
    <row r="560">
      <c r="O560">
        <f>IF($R560="","",CHOOSE($Q$2,YEAR(R560)*12+MONTH(R560),INT((R560-2)/7),YEAR(R560)*4+ROUNDUP(MONTH(R560)/3)))</f>
        <v/>
      </c>
      <c r="P560">
        <f>IF($R560="","",IF($R561="",1,IF(O560&lt;&gt;O561,1,0)))</f>
        <v/>
      </c>
      <c r="Q560">
        <f>IF(P560=1,SUM($P$7:P560),"")</f>
        <v/>
      </c>
      <c r="R560">
        <f>IF($A560="","",IF(ISNUMBER($A560),$A560,IFERROR(DATEVALUE($A560),NA())))</f>
        <v/>
      </c>
      <c r="S560" s="7">
        <f>IFERROR(INDEX($R$7:$R$60000,MATCH(ROW()-6,$Q$7:$Q$60000,0)),"")</f>
        <v/>
      </c>
      <c r="T560">
        <f>IFERROR(INDEX($B$7:$B$60000,MATCH(ROW()-6,$Q$7:$Q$60000,0)),"")</f>
        <v/>
      </c>
      <c r="U560">
        <f>IFERROR(INDEX($C$7:$C$60000,MATCH(ROW()-6,$Q$7:$Q$60000,0)),"")</f>
        <v/>
      </c>
      <c r="V560">
        <f>IFERROR(INDEX($D$7:$D$60000,MATCH(ROW()-6,$Q$7:$Q$60000,0)),"")</f>
        <v/>
      </c>
      <c r="W560">
        <f>IFERROR(INDEX($E$7:$E$60000,MATCH(ROW()-6,$Q$7:$Q$60000,0)),"")</f>
        <v/>
      </c>
      <c r="X560">
        <f>IFERROR(INDEX($F$7:$F$60000,MATCH(ROW()-6,$Q$7:$Q$60000,0)),"")</f>
        <v/>
      </c>
      <c r="Y560">
        <f>IFERROR(INDEX($G$7:$G$60000,MATCH(ROW()-6,$Q$7:$Q$60000,0)),"")</f>
        <v/>
      </c>
      <c r="Z560">
        <f>IFERROR(INDEX($H$7:$H$60000,MATCH(ROW()-6,$Q$7:$Q$60000,0)),"")</f>
        <v/>
      </c>
      <c r="AA560">
        <f>IFERROR(INDEX($I$7:$I$60000,MATCH(ROW()-6,$Q$7:$Q$60000,0)),"")</f>
        <v/>
      </c>
      <c r="AB560">
        <f>IFERROR(INDEX($J$7:$J$60000,MATCH(ROW()-6,$Q$7:$Q$60000,0)),"")</f>
        <v/>
      </c>
      <c r="AC560">
        <f>IFERROR(INDEX($K$7:$K$60000,MATCH(ROW()-6,$Q$7:$Q$60000,0)),"")</f>
        <v/>
      </c>
      <c r="AD560">
        <f>IFERROR(INDEX($L$7:$L$60000,MATCH(ROW()-6,$Q$7:$Q$60000,0)),"")</f>
        <v/>
      </c>
      <c r="AE560">
        <f>IFERROR(INDEX($M$7:$M$60000,MATCH(ROW()-6,$Q$7:$Q$60000,0)),"")</f>
        <v/>
      </c>
      <c r="AF560">
        <f>IFERROR(INDEX($N$7:$N$60000,MATCH(ROW()-6,$Q$7:$Q$60000,0)),"")</f>
        <v/>
      </c>
      <c r="AH560" s="9">
        <f>IF(OR($S560="",$S559=""),"",LN($T560/$T559))</f>
        <v/>
      </c>
      <c r="AI560" s="9">
        <f>IF(OR($S560="",$S559=""),"",$C$2*LN(U560/U559))</f>
        <v/>
      </c>
      <c r="AJ560" s="9">
        <f>IF(OR($S560="",$S559=""),"",$D$2*(V560-V559))</f>
        <v/>
      </c>
      <c r="AK560" s="9">
        <f>IF(OR($S560="",$S559=""),"",$E$2*(W560-W559))</f>
        <v/>
      </c>
      <c r="AL560" s="9">
        <f>IF(OR($S560="",$S559=""),"",$F$2*LN(X560/X559))</f>
        <v/>
      </c>
      <c r="AM560" s="9">
        <f>IF(OR($S560="",$S559=""),"",$G$2*(Y560-Y559))</f>
        <v/>
      </c>
      <c r="AN560" s="9">
        <f>IF(OR($S560="",$S559=""),"",$H$2*LN(Z560/Z559))</f>
        <v/>
      </c>
      <c r="AO560" s="9">
        <f>IF(OR($S560="",$S559=""),"",$I$2*(AA560-AA559))</f>
        <v/>
      </c>
      <c r="AP560" s="9">
        <f>IF(OR($S560="",$S559=""),"",$J$2*LN(AB560/AB559))</f>
        <v/>
      </c>
      <c r="AQ560" s="9">
        <f>IF(OR($S560="",$S559=""),"",$K$2*(AC560-AC559))</f>
        <v/>
      </c>
      <c r="AR560" s="9">
        <f>IF(OR($S560="",$S559=""),"",$L$2*LN(AD560/AD559))</f>
        <v/>
      </c>
      <c r="AS560" s="9">
        <f>IF(OR($S560="",$S559=""),"",$M$2*LN(AE560/AE559))</f>
        <v/>
      </c>
      <c r="AT560" s="9">
        <f>IF(OR($S560="",$S559=""),"",$N$2*LN(AF560/AF559))</f>
        <v/>
      </c>
      <c r="AV560" s="9">
        <f>IF($AH560="","",$AY$16+$AY$4*AI560+$AY$5*AJ560+$AY$6*AK560+$AY$7*AL560+$AY$8*AM560+$AY$9*AN560+$AY$10*AO560+$AY$11*AP560+$AY$12*AQ560+$AY$13*AR560+$AY$14*AS560+$AY$15*AT560)</f>
        <v/>
      </c>
      <c r="BC560" s="10">
        <f>IF((ROW()-6)&lt;=$Q$3,INDEX(LINEST(AH501:AH560,AI501:AT560,TRUE,TRUE),1,13)*$Q$4,"")</f>
        <v/>
      </c>
      <c r="BD560" s="9">
        <f>IF((ROW()-6)&lt;=$Q$3,INDEX(LINEST(AH501:AH560,AI501:AT560,TRUE,TRUE),1,12),"")</f>
        <v/>
      </c>
      <c r="BE560" s="9">
        <f>IF((ROW()-6)&lt;=$Q$3,INDEX(LINEST(AH501:AH560,AI501:AT560,TRUE,TRUE),1,11),"")</f>
        <v/>
      </c>
      <c r="BF560" s="9">
        <f>IF((ROW()-6)&lt;=$Q$3,INDEX(LINEST(AH501:AH560,AI501:AT560,TRUE,TRUE),1,10),"")</f>
        <v/>
      </c>
      <c r="BG560" s="9">
        <f>IF((ROW()-6)&lt;=$Q$3,INDEX(LINEST(AH501:AH560,AI501:AT560,TRUE,TRUE),1,9),"")</f>
        <v/>
      </c>
      <c r="BH560" s="9">
        <f>IF((ROW()-6)&lt;=$Q$3,INDEX(LINEST(AH501:AH560,AI501:AT560,TRUE,TRUE),1,8),"")</f>
        <v/>
      </c>
      <c r="BI560" s="9">
        <f>IF((ROW()-6)&lt;=$Q$3,INDEX(LINEST(AH501:AH560,AI501:AT560,TRUE,TRUE),1,7),"")</f>
        <v/>
      </c>
      <c r="BJ560" s="9">
        <f>IF((ROW()-6)&lt;=$Q$3,INDEX(LINEST(AH501:AH560,AI501:AT560,TRUE,TRUE),1,6),"")</f>
        <v/>
      </c>
      <c r="BK560" s="9">
        <f>IF((ROW()-6)&lt;=$Q$3,INDEX(LINEST(AH501:AH560,AI501:AT560,TRUE,TRUE),1,5),"")</f>
        <v/>
      </c>
      <c r="BL560" s="9">
        <f>IF((ROW()-6)&lt;=$Q$3,INDEX(LINEST(AH501:AH560,AI501:AT560,TRUE,TRUE),1,4),"")</f>
        <v/>
      </c>
      <c r="BM560" s="9">
        <f>IF((ROW()-6)&lt;=$Q$3,INDEX(LINEST(AH501:AH560,AI501:AT560,TRUE,TRUE),1,3),"")</f>
        <v/>
      </c>
      <c r="BN560" s="9">
        <f>IF((ROW()-6)&lt;=$Q$3,INDEX(LINEST(AH501:AH560,AI501:AT560,TRUE,TRUE),1,2),"")</f>
        <v/>
      </c>
      <c r="BO560" s="9">
        <f>IF((ROW()-6)&lt;=$Q$3,INDEX(LINEST(AH501:AH560,AI501:AT560,TRUE,TRUE),1,1),"")</f>
        <v/>
      </c>
      <c r="BP560" s="10">
        <f>IF((ROW()-6)&lt;=$Q$3,INDEX(LINEST(AH501:AH560,AI501:AT560,TRUE,TRUE),3,1),"")</f>
        <v/>
      </c>
      <c r="BR560" s="9">
        <f>IF(AND((ROW()-6)&lt;=$Q$3,ISNUMBER(BC559)),BC559/$Q$4+BD559*AI560+BE559*AJ560+BF559*AK560+BG559*AL560+BH559*AM560+BI559*AN560+BJ559*AO560+BK559*AP560+BL559*AQ560+BM559*AR560+BN559*AS560+BO559*AT560,"")</f>
        <v/>
      </c>
      <c r="BS560">
        <f>IF(ISNUMBER(BR560),AVERAGE(AH500:AH559),"")</f>
        <v/>
      </c>
      <c r="BT560">
        <f>IF(ISNUMBER(BR560),(AH560-BR560)^2,"")</f>
        <v/>
      </c>
      <c r="BU560">
        <f>IF(ISNUMBER(BR560),AH560^2,"")</f>
        <v/>
      </c>
      <c r="BV560">
        <f>IF(ISNUMBER(BR560),(AH560-BS560)^2,"")</f>
        <v/>
      </c>
    </row>
    <row r="561">
      <c r="O561">
        <f>IF($R561="","",CHOOSE($Q$2,YEAR(R561)*12+MONTH(R561),INT((R561-2)/7),YEAR(R561)*4+ROUNDUP(MONTH(R561)/3)))</f>
        <v/>
      </c>
      <c r="P561">
        <f>IF($R561="","",IF($R562="",1,IF(O561&lt;&gt;O562,1,0)))</f>
        <v/>
      </c>
      <c r="Q561">
        <f>IF(P561=1,SUM($P$7:P561),"")</f>
        <v/>
      </c>
      <c r="R561">
        <f>IF($A561="","",IF(ISNUMBER($A561),$A561,IFERROR(DATEVALUE($A561),NA())))</f>
        <v/>
      </c>
      <c r="S561" s="7">
        <f>IFERROR(INDEX($R$7:$R$60000,MATCH(ROW()-6,$Q$7:$Q$60000,0)),"")</f>
        <v/>
      </c>
      <c r="T561">
        <f>IFERROR(INDEX($B$7:$B$60000,MATCH(ROW()-6,$Q$7:$Q$60000,0)),"")</f>
        <v/>
      </c>
      <c r="U561">
        <f>IFERROR(INDEX($C$7:$C$60000,MATCH(ROW()-6,$Q$7:$Q$60000,0)),"")</f>
        <v/>
      </c>
      <c r="V561">
        <f>IFERROR(INDEX($D$7:$D$60000,MATCH(ROW()-6,$Q$7:$Q$60000,0)),"")</f>
        <v/>
      </c>
      <c r="W561">
        <f>IFERROR(INDEX($E$7:$E$60000,MATCH(ROW()-6,$Q$7:$Q$60000,0)),"")</f>
        <v/>
      </c>
      <c r="X561">
        <f>IFERROR(INDEX($F$7:$F$60000,MATCH(ROW()-6,$Q$7:$Q$60000,0)),"")</f>
        <v/>
      </c>
      <c r="Y561">
        <f>IFERROR(INDEX($G$7:$G$60000,MATCH(ROW()-6,$Q$7:$Q$60000,0)),"")</f>
        <v/>
      </c>
      <c r="Z561">
        <f>IFERROR(INDEX($H$7:$H$60000,MATCH(ROW()-6,$Q$7:$Q$60000,0)),"")</f>
        <v/>
      </c>
      <c r="AA561">
        <f>IFERROR(INDEX($I$7:$I$60000,MATCH(ROW()-6,$Q$7:$Q$60000,0)),"")</f>
        <v/>
      </c>
      <c r="AB561">
        <f>IFERROR(INDEX($J$7:$J$60000,MATCH(ROW()-6,$Q$7:$Q$60000,0)),"")</f>
        <v/>
      </c>
      <c r="AC561">
        <f>IFERROR(INDEX($K$7:$K$60000,MATCH(ROW()-6,$Q$7:$Q$60000,0)),"")</f>
        <v/>
      </c>
      <c r="AD561">
        <f>IFERROR(INDEX($L$7:$L$60000,MATCH(ROW()-6,$Q$7:$Q$60000,0)),"")</f>
        <v/>
      </c>
      <c r="AE561">
        <f>IFERROR(INDEX($M$7:$M$60000,MATCH(ROW()-6,$Q$7:$Q$60000,0)),"")</f>
        <v/>
      </c>
      <c r="AF561">
        <f>IFERROR(INDEX($N$7:$N$60000,MATCH(ROW()-6,$Q$7:$Q$60000,0)),"")</f>
        <v/>
      </c>
      <c r="AH561" s="9">
        <f>IF(OR($S561="",$S560=""),"",LN($T561/$T560))</f>
        <v/>
      </c>
      <c r="AI561" s="9">
        <f>IF(OR($S561="",$S560=""),"",$C$2*LN(U561/U560))</f>
        <v/>
      </c>
      <c r="AJ561" s="9">
        <f>IF(OR($S561="",$S560=""),"",$D$2*(V561-V560))</f>
        <v/>
      </c>
      <c r="AK561" s="9">
        <f>IF(OR($S561="",$S560=""),"",$E$2*(W561-W560))</f>
        <v/>
      </c>
      <c r="AL561" s="9">
        <f>IF(OR($S561="",$S560=""),"",$F$2*LN(X561/X560))</f>
        <v/>
      </c>
      <c r="AM561" s="9">
        <f>IF(OR($S561="",$S560=""),"",$G$2*(Y561-Y560))</f>
        <v/>
      </c>
      <c r="AN561" s="9">
        <f>IF(OR($S561="",$S560=""),"",$H$2*LN(Z561/Z560))</f>
        <v/>
      </c>
      <c r="AO561" s="9">
        <f>IF(OR($S561="",$S560=""),"",$I$2*(AA561-AA560))</f>
        <v/>
      </c>
      <c r="AP561" s="9">
        <f>IF(OR($S561="",$S560=""),"",$J$2*LN(AB561/AB560))</f>
        <v/>
      </c>
      <c r="AQ561" s="9">
        <f>IF(OR($S561="",$S560=""),"",$K$2*(AC561-AC560))</f>
        <v/>
      </c>
      <c r="AR561" s="9">
        <f>IF(OR($S561="",$S560=""),"",$L$2*LN(AD561/AD560))</f>
        <v/>
      </c>
      <c r="AS561" s="9">
        <f>IF(OR($S561="",$S560=""),"",$M$2*LN(AE561/AE560))</f>
        <v/>
      </c>
      <c r="AT561" s="9">
        <f>IF(OR($S561="",$S560=""),"",$N$2*LN(AF561/AF560))</f>
        <v/>
      </c>
      <c r="AV561" s="9">
        <f>IF($AH561="","",$AY$16+$AY$4*AI561+$AY$5*AJ561+$AY$6*AK561+$AY$7*AL561+$AY$8*AM561+$AY$9*AN561+$AY$10*AO561+$AY$11*AP561+$AY$12*AQ561+$AY$13*AR561+$AY$14*AS561+$AY$15*AT561)</f>
        <v/>
      </c>
      <c r="BC561" s="10">
        <f>IF((ROW()-6)&lt;=$Q$3,INDEX(LINEST(AH502:AH561,AI502:AT561,TRUE,TRUE),1,13)*$Q$4,"")</f>
        <v/>
      </c>
      <c r="BD561" s="9">
        <f>IF((ROW()-6)&lt;=$Q$3,INDEX(LINEST(AH502:AH561,AI502:AT561,TRUE,TRUE),1,12),"")</f>
        <v/>
      </c>
      <c r="BE561" s="9">
        <f>IF((ROW()-6)&lt;=$Q$3,INDEX(LINEST(AH502:AH561,AI502:AT561,TRUE,TRUE),1,11),"")</f>
        <v/>
      </c>
      <c r="BF561" s="9">
        <f>IF((ROW()-6)&lt;=$Q$3,INDEX(LINEST(AH502:AH561,AI502:AT561,TRUE,TRUE),1,10),"")</f>
        <v/>
      </c>
      <c r="BG561" s="9">
        <f>IF((ROW()-6)&lt;=$Q$3,INDEX(LINEST(AH502:AH561,AI502:AT561,TRUE,TRUE),1,9),"")</f>
        <v/>
      </c>
      <c r="BH561" s="9">
        <f>IF((ROW()-6)&lt;=$Q$3,INDEX(LINEST(AH502:AH561,AI502:AT561,TRUE,TRUE),1,8),"")</f>
        <v/>
      </c>
      <c r="BI561" s="9">
        <f>IF((ROW()-6)&lt;=$Q$3,INDEX(LINEST(AH502:AH561,AI502:AT561,TRUE,TRUE),1,7),"")</f>
        <v/>
      </c>
      <c r="BJ561" s="9">
        <f>IF((ROW()-6)&lt;=$Q$3,INDEX(LINEST(AH502:AH561,AI502:AT561,TRUE,TRUE),1,6),"")</f>
        <v/>
      </c>
      <c r="BK561" s="9">
        <f>IF((ROW()-6)&lt;=$Q$3,INDEX(LINEST(AH502:AH561,AI502:AT561,TRUE,TRUE),1,5),"")</f>
        <v/>
      </c>
      <c r="BL561" s="9">
        <f>IF((ROW()-6)&lt;=$Q$3,INDEX(LINEST(AH502:AH561,AI502:AT561,TRUE,TRUE),1,4),"")</f>
        <v/>
      </c>
      <c r="BM561" s="9">
        <f>IF((ROW()-6)&lt;=$Q$3,INDEX(LINEST(AH502:AH561,AI502:AT561,TRUE,TRUE),1,3),"")</f>
        <v/>
      </c>
      <c r="BN561" s="9">
        <f>IF((ROW()-6)&lt;=$Q$3,INDEX(LINEST(AH502:AH561,AI502:AT561,TRUE,TRUE),1,2),"")</f>
        <v/>
      </c>
      <c r="BO561" s="9">
        <f>IF((ROW()-6)&lt;=$Q$3,INDEX(LINEST(AH502:AH561,AI502:AT561,TRUE,TRUE),1,1),"")</f>
        <v/>
      </c>
      <c r="BP561" s="10">
        <f>IF((ROW()-6)&lt;=$Q$3,INDEX(LINEST(AH502:AH561,AI502:AT561,TRUE,TRUE),3,1),"")</f>
        <v/>
      </c>
      <c r="BR561" s="9">
        <f>IF(AND((ROW()-6)&lt;=$Q$3,ISNUMBER(BC560)),BC560/$Q$4+BD560*AI561+BE560*AJ561+BF560*AK561+BG560*AL561+BH560*AM561+BI560*AN561+BJ560*AO561+BK560*AP561+BL560*AQ561+BM560*AR561+BN560*AS561+BO560*AT561,"")</f>
        <v/>
      </c>
      <c r="BS561">
        <f>IF(ISNUMBER(BR561),AVERAGE(AH501:AH560),"")</f>
        <v/>
      </c>
      <c r="BT561">
        <f>IF(ISNUMBER(BR561),(AH561-BR561)^2,"")</f>
        <v/>
      </c>
      <c r="BU561">
        <f>IF(ISNUMBER(BR561),AH561^2,"")</f>
        <v/>
      </c>
      <c r="BV561">
        <f>IF(ISNUMBER(BR561),(AH561-BS561)^2,"")</f>
        <v/>
      </c>
    </row>
    <row r="562">
      <c r="O562">
        <f>IF($R562="","",CHOOSE($Q$2,YEAR(R562)*12+MONTH(R562),INT((R562-2)/7),YEAR(R562)*4+ROUNDUP(MONTH(R562)/3)))</f>
        <v/>
      </c>
      <c r="P562">
        <f>IF($R562="","",IF($R563="",1,IF(O562&lt;&gt;O563,1,0)))</f>
        <v/>
      </c>
      <c r="Q562">
        <f>IF(P562=1,SUM($P$7:P562),"")</f>
        <v/>
      </c>
      <c r="R562">
        <f>IF($A562="","",IF(ISNUMBER($A562),$A562,IFERROR(DATEVALUE($A562),NA())))</f>
        <v/>
      </c>
      <c r="S562" s="7">
        <f>IFERROR(INDEX($R$7:$R$60000,MATCH(ROW()-6,$Q$7:$Q$60000,0)),"")</f>
        <v/>
      </c>
      <c r="T562">
        <f>IFERROR(INDEX($B$7:$B$60000,MATCH(ROW()-6,$Q$7:$Q$60000,0)),"")</f>
        <v/>
      </c>
      <c r="U562">
        <f>IFERROR(INDEX($C$7:$C$60000,MATCH(ROW()-6,$Q$7:$Q$60000,0)),"")</f>
        <v/>
      </c>
      <c r="V562">
        <f>IFERROR(INDEX($D$7:$D$60000,MATCH(ROW()-6,$Q$7:$Q$60000,0)),"")</f>
        <v/>
      </c>
      <c r="W562">
        <f>IFERROR(INDEX($E$7:$E$60000,MATCH(ROW()-6,$Q$7:$Q$60000,0)),"")</f>
        <v/>
      </c>
      <c r="X562">
        <f>IFERROR(INDEX($F$7:$F$60000,MATCH(ROW()-6,$Q$7:$Q$60000,0)),"")</f>
        <v/>
      </c>
      <c r="Y562">
        <f>IFERROR(INDEX($G$7:$G$60000,MATCH(ROW()-6,$Q$7:$Q$60000,0)),"")</f>
        <v/>
      </c>
      <c r="Z562">
        <f>IFERROR(INDEX($H$7:$H$60000,MATCH(ROW()-6,$Q$7:$Q$60000,0)),"")</f>
        <v/>
      </c>
      <c r="AA562">
        <f>IFERROR(INDEX($I$7:$I$60000,MATCH(ROW()-6,$Q$7:$Q$60000,0)),"")</f>
        <v/>
      </c>
      <c r="AB562">
        <f>IFERROR(INDEX($J$7:$J$60000,MATCH(ROW()-6,$Q$7:$Q$60000,0)),"")</f>
        <v/>
      </c>
      <c r="AC562">
        <f>IFERROR(INDEX($K$7:$K$60000,MATCH(ROW()-6,$Q$7:$Q$60000,0)),"")</f>
        <v/>
      </c>
      <c r="AD562">
        <f>IFERROR(INDEX($L$7:$L$60000,MATCH(ROW()-6,$Q$7:$Q$60000,0)),"")</f>
        <v/>
      </c>
      <c r="AE562">
        <f>IFERROR(INDEX($M$7:$M$60000,MATCH(ROW()-6,$Q$7:$Q$60000,0)),"")</f>
        <v/>
      </c>
      <c r="AF562">
        <f>IFERROR(INDEX($N$7:$N$60000,MATCH(ROW()-6,$Q$7:$Q$60000,0)),"")</f>
        <v/>
      </c>
      <c r="AH562" s="9">
        <f>IF(OR($S562="",$S561=""),"",LN($T562/$T561))</f>
        <v/>
      </c>
      <c r="AI562" s="9">
        <f>IF(OR($S562="",$S561=""),"",$C$2*LN(U562/U561))</f>
        <v/>
      </c>
      <c r="AJ562" s="9">
        <f>IF(OR($S562="",$S561=""),"",$D$2*(V562-V561))</f>
        <v/>
      </c>
      <c r="AK562" s="9">
        <f>IF(OR($S562="",$S561=""),"",$E$2*(W562-W561))</f>
        <v/>
      </c>
      <c r="AL562" s="9">
        <f>IF(OR($S562="",$S561=""),"",$F$2*LN(X562/X561))</f>
        <v/>
      </c>
      <c r="AM562" s="9">
        <f>IF(OR($S562="",$S561=""),"",$G$2*(Y562-Y561))</f>
        <v/>
      </c>
      <c r="AN562" s="9">
        <f>IF(OR($S562="",$S561=""),"",$H$2*LN(Z562/Z561))</f>
        <v/>
      </c>
      <c r="AO562" s="9">
        <f>IF(OR($S562="",$S561=""),"",$I$2*(AA562-AA561))</f>
        <v/>
      </c>
      <c r="AP562" s="9">
        <f>IF(OR($S562="",$S561=""),"",$J$2*LN(AB562/AB561))</f>
        <v/>
      </c>
      <c r="AQ562" s="9">
        <f>IF(OR($S562="",$S561=""),"",$K$2*(AC562-AC561))</f>
        <v/>
      </c>
      <c r="AR562" s="9">
        <f>IF(OR($S562="",$S561=""),"",$L$2*LN(AD562/AD561))</f>
        <v/>
      </c>
      <c r="AS562" s="9">
        <f>IF(OR($S562="",$S561=""),"",$M$2*LN(AE562/AE561))</f>
        <v/>
      </c>
      <c r="AT562" s="9">
        <f>IF(OR($S562="",$S561=""),"",$N$2*LN(AF562/AF561))</f>
        <v/>
      </c>
      <c r="AV562" s="9">
        <f>IF($AH562="","",$AY$16+$AY$4*AI562+$AY$5*AJ562+$AY$6*AK562+$AY$7*AL562+$AY$8*AM562+$AY$9*AN562+$AY$10*AO562+$AY$11*AP562+$AY$12*AQ562+$AY$13*AR562+$AY$14*AS562+$AY$15*AT562)</f>
        <v/>
      </c>
      <c r="BC562" s="10">
        <f>IF((ROW()-6)&lt;=$Q$3,INDEX(LINEST(AH503:AH562,AI503:AT562,TRUE,TRUE),1,13)*$Q$4,"")</f>
        <v/>
      </c>
      <c r="BD562" s="9">
        <f>IF((ROW()-6)&lt;=$Q$3,INDEX(LINEST(AH503:AH562,AI503:AT562,TRUE,TRUE),1,12),"")</f>
        <v/>
      </c>
      <c r="BE562" s="9">
        <f>IF((ROW()-6)&lt;=$Q$3,INDEX(LINEST(AH503:AH562,AI503:AT562,TRUE,TRUE),1,11),"")</f>
        <v/>
      </c>
      <c r="BF562" s="9">
        <f>IF((ROW()-6)&lt;=$Q$3,INDEX(LINEST(AH503:AH562,AI503:AT562,TRUE,TRUE),1,10),"")</f>
        <v/>
      </c>
      <c r="BG562" s="9">
        <f>IF((ROW()-6)&lt;=$Q$3,INDEX(LINEST(AH503:AH562,AI503:AT562,TRUE,TRUE),1,9),"")</f>
        <v/>
      </c>
      <c r="BH562" s="9">
        <f>IF((ROW()-6)&lt;=$Q$3,INDEX(LINEST(AH503:AH562,AI503:AT562,TRUE,TRUE),1,8),"")</f>
        <v/>
      </c>
      <c r="BI562" s="9">
        <f>IF((ROW()-6)&lt;=$Q$3,INDEX(LINEST(AH503:AH562,AI503:AT562,TRUE,TRUE),1,7),"")</f>
        <v/>
      </c>
      <c r="BJ562" s="9">
        <f>IF((ROW()-6)&lt;=$Q$3,INDEX(LINEST(AH503:AH562,AI503:AT562,TRUE,TRUE),1,6),"")</f>
        <v/>
      </c>
      <c r="BK562" s="9">
        <f>IF((ROW()-6)&lt;=$Q$3,INDEX(LINEST(AH503:AH562,AI503:AT562,TRUE,TRUE),1,5),"")</f>
        <v/>
      </c>
      <c r="BL562" s="9">
        <f>IF((ROW()-6)&lt;=$Q$3,INDEX(LINEST(AH503:AH562,AI503:AT562,TRUE,TRUE),1,4),"")</f>
        <v/>
      </c>
      <c r="BM562" s="9">
        <f>IF((ROW()-6)&lt;=$Q$3,INDEX(LINEST(AH503:AH562,AI503:AT562,TRUE,TRUE),1,3),"")</f>
        <v/>
      </c>
      <c r="BN562" s="9">
        <f>IF((ROW()-6)&lt;=$Q$3,INDEX(LINEST(AH503:AH562,AI503:AT562,TRUE,TRUE),1,2),"")</f>
        <v/>
      </c>
      <c r="BO562" s="9">
        <f>IF((ROW()-6)&lt;=$Q$3,INDEX(LINEST(AH503:AH562,AI503:AT562,TRUE,TRUE),1,1),"")</f>
        <v/>
      </c>
      <c r="BP562" s="10">
        <f>IF((ROW()-6)&lt;=$Q$3,INDEX(LINEST(AH503:AH562,AI503:AT562,TRUE,TRUE),3,1),"")</f>
        <v/>
      </c>
      <c r="BR562" s="9">
        <f>IF(AND((ROW()-6)&lt;=$Q$3,ISNUMBER(BC561)),BC561/$Q$4+BD561*AI562+BE561*AJ562+BF561*AK562+BG561*AL562+BH561*AM562+BI561*AN562+BJ561*AO562+BK561*AP562+BL561*AQ562+BM561*AR562+BN561*AS562+BO561*AT562,"")</f>
        <v/>
      </c>
      <c r="BS562">
        <f>IF(ISNUMBER(BR562),AVERAGE(AH502:AH561),"")</f>
        <v/>
      </c>
      <c r="BT562">
        <f>IF(ISNUMBER(BR562),(AH562-BR562)^2,"")</f>
        <v/>
      </c>
      <c r="BU562">
        <f>IF(ISNUMBER(BR562),AH562^2,"")</f>
        <v/>
      </c>
      <c r="BV562">
        <f>IF(ISNUMBER(BR562),(AH562-BS562)^2,"")</f>
        <v/>
      </c>
    </row>
    <row r="563">
      <c r="O563">
        <f>IF($R563="","",CHOOSE($Q$2,YEAR(R563)*12+MONTH(R563),INT((R563-2)/7),YEAR(R563)*4+ROUNDUP(MONTH(R563)/3)))</f>
        <v/>
      </c>
      <c r="P563">
        <f>IF($R563="","",IF($R564="",1,IF(O563&lt;&gt;O564,1,0)))</f>
        <v/>
      </c>
      <c r="Q563">
        <f>IF(P563=1,SUM($P$7:P563),"")</f>
        <v/>
      </c>
      <c r="R563">
        <f>IF($A563="","",IF(ISNUMBER($A563),$A563,IFERROR(DATEVALUE($A563),NA())))</f>
        <v/>
      </c>
      <c r="S563" s="7">
        <f>IFERROR(INDEX($R$7:$R$60000,MATCH(ROW()-6,$Q$7:$Q$60000,0)),"")</f>
        <v/>
      </c>
      <c r="T563">
        <f>IFERROR(INDEX($B$7:$B$60000,MATCH(ROW()-6,$Q$7:$Q$60000,0)),"")</f>
        <v/>
      </c>
      <c r="U563">
        <f>IFERROR(INDEX($C$7:$C$60000,MATCH(ROW()-6,$Q$7:$Q$60000,0)),"")</f>
        <v/>
      </c>
      <c r="V563">
        <f>IFERROR(INDEX($D$7:$D$60000,MATCH(ROW()-6,$Q$7:$Q$60000,0)),"")</f>
        <v/>
      </c>
      <c r="W563">
        <f>IFERROR(INDEX($E$7:$E$60000,MATCH(ROW()-6,$Q$7:$Q$60000,0)),"")</f>
        <v/>
      </c>
      <c r="X563">
        <f>IFERROR(INDEX($F$7:$F$60000,MATCH(ROW()-6,$Q$7:$Q$60000,0)),"")</f>
        <v/>
      </c>
      <c r="Y563">
        <f>IFERROR(INDEX($G$7:$G$60000,MATCH(ROW()-6,$Q$7:$Q$60000,0)),"")</f>
        <v/>
      </c>
      <c r="Z563">
        <f>IFERROR(INDEX($H$7:$H$60000,MATCH(ROW()-6,$Q$7:$Q$60000,0)),"")</f>
        <v/>
      </c>
      <c r="AA563">
        <f>IFERROR(INDEX($I$7:$I$60000,MATCH(ROW()-6,$Q$7:$Q$60000,0)),"")</f>
        <v/>
      </c>
      <c r="AB563">
        <f>IFERROR(INDEX($J$7:$J$60000,MATCH(ROW()-6,$Q$7:$Q$60000,0)),"")</f>
        <v/>
      </c>
      <c r="AC563">
        <f>IFERROR(INDEX($K$7:$K$60000,MATCH(ROW()-6,$Q$7:$Q$60000,0)),"")</f>
        <v/>
      </c>
      <c r="AD563">
        <f>IFERROR(INDEX($L$7:$L$60000,MATCH(ROW()-6,$Q$7:$Q$60000,0)),"")</f>
        <v/>
      </c>
      <c r="AE563">
        <f>IFERROR(INDEX($M$7:$M$60000,MATCH(ROW()-6,$Q$7:$Q$60000,0)),"")</f>
        <v/>
      </c>
      <c r="AF563">
        <f>IFERROR(INDEX($N$7:$N$60000,MATCH(ROW()-6,$Q$7:$Q$60000,0)),"")</f>
        <v/>
      </c>
      <c r="AH563" s="9">
        <f>IF(OR($S563="",$S562=""),"",LN($T563/$T562))</f>
        <v/>
      </c>
      <c r="AI563" s="9">
        <f>IF(OR($S563="",$S562=""),"",$C$2*LN(U563/U562))</f>
        <v/>
      </c>
      <c r="AJ563" s="9">
        <f>IF(OR($S563="",$S562=""),"",$D$2*(V563-V562))</f>
        <v/>
      </c>
      <c r="AK563" s="9">
        <f>IF(OR($S563="",$S562=""),"",$E$2*(W563-W562))</f>
        <v/>
      </c>
      <c r="AL563" s="9">
        <f>IF(OR($S563="",$S562=""),"",$F$2*LN(X563/X562))</f>
        <v/>
      </c>
      <c r="AM563" s="9">
        <f>IF(OR($S563="",$S562=""),"",$G$2*(Y563-Y562))</f>
        <v/>
      </c>
      <c r="AN563" s="9">
        <f>IF(OR($S563="",$S562=""),"",$H$2*LN(Z563/Z562))</f>
        <v/>
      </c>
      <c r="AO563" s="9">
        <f>IF(OR($S563="",$S562=""),"",$I$2*(AA563-AA562))</f>
        <v/>
      </c>
      <c r="AP563" s="9">
        <f>IF(OR($S563="",$S562=""),"",$J$2*LN(AB563/AB562))</f>
        <v/>
      </c>
      <c r="AQ563" s="9">
        <f>IF(OR($S563="",$S562=""),"",$K$2*(AC563-AC562))</f>
        <v/>
      </c>
      <c r="AR563" s="9">
        <f>IF(OR($S563="",$S562=""),"",$L$2*LN(AD563/AD562))</f>
        <v/>
      </c>
      <c r="AS563" s="9">
        <f>IF(OR($S563="",$S562=""),"",$M$2*LN(AE563/AE562))</f>
        <v/>
      </c>
      <c r="AT563" s="9">
        <f>IF(OR($S563="",$S562=""),"",$N$2*LN(AF563/AF562))</f>
        <v/>
      </c>
      <c r="AV563" s="9">
        <f>IF($AH563="","",$AY$16+$AY$4*AI563+$AY$5*AJ563+$AY$6*AK563+$AY$7*AL563+$AY$8*AM563+$AY$9*AN563+$AY$10*AO563+$AY$11*AP563+$AY$12*AQ563+$AY$13*AR563+$AY$14*AS563+$AY$15*AT563)</f>
        <v/>
      </c>
      <c r="BC563" s="10">
        <f>IF((ROW()-6)&lt;=$Q$3,INDEX(LINEST(AH504:AH563,AI504:AT563,TRUE,TRUE),1,13)*$Q$4,"")</f>
        <v/>
      </c>
      <c r="BD563" s="9">
        <f>IF((ROW()-6)&lt;=$Q$3,INDEX(LINEST(AH504:AH563,AI504:AT563,TRUE,TRUE),1,12),"")</f>
        <v/>
      </c>
      <c r="BE563" s="9">
        <f>IF((ROW()-6)&lt;=$Q$3,INDEX(LINEST(AH504:AH563,AI504:AT563,TRUE,TRUE),1,11),"")</f>
        <v/>
      </c>
      <c r="BF563" s="9">
        <f>IF((ROW()-6)&lt;=$Q$3,INDEX(LINEST(AH504:AH563,AI504:AT563,TRUE,TRUE),1,10),"")</f>
        <v/>
      </c>
      <c r="BG563" s="9">
        <f>IF((ROW()-6)&lt;=$Q$3,INDEX(LINEST(AH504:AH563,AI504:AT563,TRUE,TRUE),1,9),"")</f>
        <v/>
      </c>
      <c r="BH563" s="9">
        <f>IF((ROW()-6)&lt;=$Q$3,INDEX(LINEST(AH504:AH563,AI504:AT563,TRUE,TRUE),1,8),"")</f>
        <v/>
      </c>
      <c r="BI563" s="9">
        <f>IF((ROW()-6)&lt;=$Q$3,INDEX(LINEST(AH504:AH563,AI504:AT563,TRUE,TRUE),1,7),"")</f>
        <v/>
      </c>
      <c r="BJ563" s="9">
        <f>IF((ROW()-6)&lt;=$Q$3,INDEX(LINEST(AH504:AH563,AI504:AT563,TRUE,TRUE),1,6),"")</f>
        <v/>
      </c>
      <c r="BK563" s="9">
        <f>IF((ROW()-6)&lt;=$Q$3,INDEX(LINEST(AH504:AH563,AI504:AT563,TRUE,TRUE),1,5),"")</f>
        <v/>
      </c>
      <c r="BL563" s="9">
        <f>IF((ROW()-6)&lt;=$Q$3,INDEX(LINEST(AH504:AH563,AI504:AT563,TRUE,TRUE),1,4),"")</f>
        <v/>
      </c>
      <c r="BM563" s="9">
        <f>IF((ROW()-6)&lt;=$Q$3,INDEX(LINEST(AH504:AH563,AI504:AT563,TRUE,TRUE),1,3),"")</f>
        <v/>
      </c>
      <c r="BN563" s="9">
        <f>IF((ROW()-6)&lt;=$Q$3,INDEX(LINEST(AH504:AH563,AI504:AT563,TRUE,TRUE),1,2),"")</f>
        <v/>
      </c>
      <c r="BO563" s="9">
        <f>IF((ROW()-6)&lt;=$Q$3,INDEX(LINEST(AH504:AH563,AI504:AT563,TRUE,TRUE),1,1),"")</f>
        <v/>
      </c>
      <c r="BP563" s="10">
        <f>IF((ROW()-6)&lt;=$Q$3,INDEX(LINEST(AH504:AH563,AI504:AT563,TRUE,TRUE),3,1),"")</f>
        <v/>
      </c>
      <c r="BR563" s="9">
        <f>IF(AND((ROW()-6)&lt;=$Q$3,ISNUMBER(BC562)),BC562/$Q$4+BD562*AI563+BE562*AJ563+BF562*AK563+BG562*AL563+BH562*AM563+BI562*AN563+BJ562*AO563+BK562*AP563+BL562*AQ563+BM562*AR563+BN562*AS563+BO562*AT563,"")</f>
        <v/>
      </c>
      <c r="BS563">
        <f>IF(ISNUMBER(BR563),AVERAGE(AH503:AH562),"")</f>
        <v/>
      </c>
      <c r="BT563">
        <f>IF(ISNUMBER(BR563),(AH563-BR563)^2,"")</f>
        <v/>
      </c>
      <c r="BU563">
        <f>IF(ISNUMBER(BR563),AH563^2,"")</f>
        <v/>
      </c>
      <c r="BV563">
        <f>IF(ISNUMBER(BR563),(AH563-BS563)^2,"")</f>
        <v/>
      </c>
    </row>
    <row r="564">
      <c r="O564">
        <f>IF($R564="","",CHOOSE($Q$2,YEAR(R564)*12+MONTH(R564),INT((R564-2)/7),YEAR(R564)*4+ROUNDUP(MONTH(R564)/3)))</f>
        <v/>
      </c>
      <c r="P564">
        <f>IF($R564="","",IF($R565="",1,IF(O564&lt;&gt;O565,1,0)))</f>
        <v/>
      </c>
      <c r="Q564">
        <f>IF(P564=1,SUM($P$7:P564),"")</f>
        <v/>
      </c>
      <c r="R564">
        <f>IF($A564="","",IF(ISNUMBER($A564),$A564,IFERROR(DATEVALUE($A564),NA())))</f>
        <v/>
      </c>
      <c r="S564" s="7">
        <f>IFERROR(INDEX($R$7:$R$60000,MATCH(ROW()-6,$Q$7:$Q$60000,0)),"")</f>
        <v/>
      </c>
      <c r="T564">
        <f>IFERROR(INDEX($B$7:$B$60000,MATCH(ROW()-6,$Q$7:$Q$60000,0)),"")</f>
        <v/>
      </c>
      <c r="U564">
        <f>IFERROR(INDEX($C$7:$C$60000,MATCH(ROW()-6,$Q$7:$Q$60000,0)),"")</f>
        <v/>
      </c>
      <c r="V564">
        <f>IFERROR(INDEX($D$7:$D$60000,MATCH(ROW()-6,$Q$7:$Q$60000,0)),"")</f>
        <v/>
      </c>
      <c r="W564">
        <f>IFERROR(INDEX($E$7:$E$60000,MATCH(ROW()-6,$Q$7:$Q$60000,0)),"")</f>
        <v/>
      </c>
      <c r="X564">
        <f>IFERROR(INDEX($F$7:$F$60000,MATCH(ROW()-6,$Q$7:$Q$60000,0)),"")</f>
        <v/>
      </c>
      <c r="Y564">
        <f>IFERROR(INDEX($G$7:$G$60000,MATCH(ROW()-6,$Q$7:$Q$60000,0)),"")</f>
        <v/>
      </c>
      <c r="Z564">
        <f>IFERROR(INDEX($H$7:$H$60000,MATCH(ROW()-6,$Q$7:$Q$60000,0)),"")</f>
        <v/>
      </c>
      <c r="AA564">
        <f>IFERROR(INDEX($I$7:$I$60000,MATCH(ROW()-6,$Q$7:$Q$60000,0)),"")</f>
        <v/>
      </c>
      <c r="AB564">
        <f>IFERROR(INDEX($J$7:$J$60000,MATCH(ROW()-6,$Q$7:$Q$60000,0)),"")</f>
        <v/>
      </c>
      <c r="AC564">
        <f>IFERROR(INDEX($K$7:$K$60000,MATCH(ROW()-6,$Q$7:$Q$60000,0)),"")</f>
        <v/>
      </c>
      <c r="AD564">
        <f>IFERROR(INDEX($L$7:$L$60000,MATCH(ROW()-6,$Q$7:$Q$60000,0)),"")</f>
        <v/>
      </c>
      <c r="AE564">
        <f>IFERROR(INDEX($M$7:$M$60000,MATCH(ROW()-6,$Q$7:$Q$60000,0)),"")</f>
        <v/>
      </c>
      <c r="AF564">
        <f>IFERROR(INDEX($N$7:$N$60000,MATCH(ROW()-6,$Q$7:$Q$60000,0)),"")</f>
        <v/>
      </c>
      <c r="AH564" s="9">
        <f>IF(OR($S564="",$S563=""),"",LN($T564/$T563))</f>
        <v/>
      </c>
      <c r="AI564" s="9">
        <f>IF(OR($S564="",$S563=""),"",$C$2*LN(U564/U563))</f>
        <v/>
      </c>
      <c r="AJ564" s="9">
        <f>IF(OR($S564="",$S563=""),"",$D$2*(V564-V563))</f>
        <v/>
      </c>
      <c r="AK564" s="9">
        <f>IF(OR($S564="",$S563=""),"",$E$2*(W564-W563))</f>
        <v/>
      </c>
      <c r="AL564" s="9">
        <f>IF(OR($S564="",$S563=""),"",$F$2*LN(X564/X563))</f>
        <v/>
      </c>
      <c r="AM564" s="9">
        <f>IF(OR($S564="",$S563=""),"",$G$2*(Y564-Y563))</f>
        <v/>
      </c>
      <c r="AN564" s="9">
        <f>IF(OR($S564="",$S563=""),"",$H$2*LN(Z564/Z563))</f>
        <v/>
      </c>
      <c r="AO564" s="9">
        <f>IF(OR($S564="",$S563=""),"",$I$2*(AA564-AA563))</f>
        <v/>
      </c>
      <c r="AP564" s="9">
        <f>IF(OR($S564="",$S563=""),"",$J$2*LN(AB564/AB563))</f>
        <v/>
      </c>
      <c r="AQ564" s="9">
        <f>IF(OR($S564="",$S563=""),"",$K$2*(AC564-AC563))</f>
        <v/>
      </c>
      <c r="AR564" s="9">
        <f>IF(OR($S564="",$S563=""),"",$L$2*LN(AD564/AD563))</f>
        <v/>
      </c>
      <c r="AS564" s="9">
        <f>IF(OR($S564="",$S563=""),"",$M$2*LN(AE564/AE563))</f>
        <v/>
      </c>
      <c r="AT564" s="9">
        <f>IF(OR($S564="",$S563=""),"",$N$2*LN(AF564/AF563))</f>
        <v/>
      </c>
      <c r="AV564" s="9">
        <f>IF($AH564="","",$AY$16+$AY$4*AI564+$AY$5*AJ564+$AY$6*AK564+$AY$7*AL564+$AY$8*AM564+$AY$9*AN564+$AY$10*AO564+$AY$11*AP564+$AY$12*AQ564+$AY$13*AR564+$AY$14*AS564+$AY$15*AT564)</f>
        <v/>
      </c>
      <c r="BC564" s="10">
        <f>IF((ROW()-6)&lt;=$Q$3,INDEX(LINEST(AH505:AH564,AI505:AT564,TRUE,TRUE),1,13)*$Q$4,"")</f>
        <v/>
      </c>
      <c r="BD564" s="9">
        <f>IF((ROW()-6)&lt;=$Q$3,INDEX(LINEST(AH505:AH564,AI505:AT564,TRUE,TRUE),1,12),"")</f>
        <v/>
      </c>
      <c r="BE564" s="9">
        <f>IF((ROW()-6)&lt;=$Q$3,INDEX(LINEST(AH505:AH564,AI505:AT564,TRUE,TRUE),1,11),"")</f>
        <v/>
      </c>
      <c r="BF564" s="9">
        <f>IF((ROW()-6)&lt;=$Q$3,INDEX(LINEST(AH505:AH564,AI505:AT564,TRUE,TRUE),1,10),"")</f>
        <v/>
      </c>
      <c r="BG564" s="9">
        <f>IF((ROW()-6)&lt;=$Q$3,INDEX(LINEST(AH505:AH564,AI505:AT564,TRUE,TRUE),1,9),"")</f>
        <v/>
      </c>
      <c r="BH564" s="9">
        <f>IF((ROW()-6)&lt;=$Q$3,INDEX(LINEST(AH505:AH564,AI505:AT564,TRUE,TRUE),1,8),"")</f>
        <v/>
      </c>
      <c r="BI564" s="9">
        <f>IF((ROW()-6)&lt;=$Q$3,INDEX(LINEST(AH505:AH564,AI505:AT564,TRUE,TRUE),1,7),"")</f>
        <v/>
      </c>
      <c r="BJ564" s="9">
        <f>IF((ROW()-6)&lt;=$Q$3,INDEX(LINEST(AH505:AH564,AI505:AT564,TRUE,TRUE),1,6),"")</f>
        <v/>
      </c>
      <c r="BK564" s="9">
        <f>IF((ROW()-6)&lt;=$Q$3,INDEX(LINEST(AH505:AH564,AI505:AT564,TRUE,TRUE),1,5),"")</f>
        <v/>
      </c>
      <c r="BL564" s="9">
        <f>IF((ROW()-6)&lt;=$Q$3,INDEX(LINEST(AH505:AH564,AI505:AT564,TRUE,TRUE),1,4),"")</f>
        <v/>
      </c>
      <c r="BM564" s="9">
        <f>IF((ROW()-6)&lt;=$Q$3,INDEX(LINEST(AH505:AH564,AI505:AT564,TRUE,TRUE),1,3),"")</f>
        <v/>
      </c>
      <c r="BN564" s="9">
        <f>IF((ROW()-6)&lt;=$Q$3,INDEX(LINEST(AH505:AH564,AI505:AT564,TRUE,TRUE),1,2),"")</f>
        <v/>
      </c>
      <c r="BO564" s="9">
        <f>IF((ROW()-6)&lt;=$Q$3,INDEX(LINEST(AH505:AH564,AI505:AT564,TRUE,TRUE),1,1),"")</f>
        <v/>
      </c>
      <c r="BP564" s="10">
        <f>IF((ROW()-6)&lt;=$Q$3,INDEX(LINEST(AH505:AH564,AI505:AT564,TRUE,TRUE),3,1),"")</f>
        <v/>
      </c>
      <c r="BR564" s="9">
        <f>IF(AND((ROW()-6)&lt;=$Q$3,ISNUMBER(BC563)),BC563/$Q$4+BD563*AI564+BE563*AJ564+BF563*AK564+BG563*AL564+BH563*AM564+BI563*AN564+BJ563*AO564+BK563*AP564+BL563*AQ564+BM563*AR564+BN563*AS564+BO563*AT564,"")</f>
        <v/>
      </c>
      <c r="BS564">
        <f>IF(ISNUMBER(BR564),AVERAGE(AH504:AH563),"")</f>
        <v/>
      </c>
      <c r="BT564">
        <f>IF(ISNUMBER(BR564),(AH564-BR564)^2,"")</f>
        <v/>
      </c>
      <c r="BU564">
        <f>IF(ISNUMBER(BR564),AH564^2,"")</f>
        <v/>
      </c>
      <c r="BV564">
        <f>IF(ISNUMBER(BR564),(AH564-BS564)^2,"")</f>
        <v/>
      </c>
    </row>
    <row r="565">
      <c r="O565">
        <f>IF($R565="","",CHOOSE($Q$2,YEAR(R565)*12+MONTH(R565),INT((R565-2)/7),YEAR(R565)*4+ROUNDUP(MONTH(R565)/3)))</f>
        <v/>
      </c>
      <c r="P565">
        <f>IF($R565="","",IF($R566="",1,IF(O565&lt;&gt;O566,1,0)))</f>
        <v/>
      </c>
      <c r="Q565">
        <f>IF(P565=1,SUM($P$7:P565),"")</f>
        <v/>
      </c>
      <c r="R565">
        <f>IF($A565="","",IF(ISNUMBER($A565),$A565,IFERROR(DATEVALUE($A565),NA())))</f>
        <v/>
      </c>
      <c r="S565" s="7">
        <f>IFERROR(INDEX($R$7:$R$60000,MATCH(ROW()-6,$Q$7:$Q$60000,0)),"")</f>
        <v/>
      </c>
      <c r="T565">
        <f>IFERROR(INDEX($B$7:$B$60000,MATCH(ROW()-6,$Q$7:$Q$60000,0)),"")</f>
        <v/>
      </c>
      <c r="U565">
        <f>IFERROR(INDEX($C$7:$C$60000,MATCH(ROW()-6,$Q$7:$Q$60000,0)),"")</f>
        <v/>
      </c>
      <c r="V565">
        <f>IFERROR(INDEX($D$7:$D$60000,MATCH(ROW()-6,$Q$7:$Q$60000,0)),"")</f>
        <v/>
      </c>
      <c r="W565">
        <f>IFERROR(INDEX($E$7:$E$60000,MATCH(ROW()-6,$Q$7:$Q$60000,0)),"")</f>
        <v/>
      </c>
      <c r="X565">
        <f>IFERROR(INDEX($F$7:$F$60000,MATCH(ROW()-6,$Q$7:$Q$60000,0)),"")</f>
        <v/>
      </c>
      <c r="Y565">
        <f>IFERROR(INDEX($G$7:$G$60000,MATCH(ROW()-6,$Q$7:$Q$60000,0)),"")</f>
        <v/>
      </c>
      <c r="Z565">
        <f>IFERROR(INDEX($H$7:$H$60000,MATCH(ROW()-6,$Q$7:$Q$60000,0)),"")</f>
        <v/>
      </c>
      <c r="AA565">
        <f>IFERROR(INDEX($I$7:$I$60000,MATCH(ROW()-6,$Q$7:$Q$60000,0)),"")</f>
        <v/>
      </c>
      <c r="AB565">
        <f>IFERROR(INDEX($J$7:$J$60000,MATCH(ROW()-6,$Q$7:$Q$60000,0)),"")</f>
        <v/>
      </c>
      <c r="AC565">
        <f>IFERROR(INDEX($K$7:$K$60000,MATCH(ROW()-6,$Q$7:$Q$60000,0)),"")</f>
        <v/>
      </c>
      <c r="AD565">
        <f>IFERROR(INDEX($L$7:$L$60000,MATCH(ROW()-6,$Q$7:$Q$60000,0)),"")</f>
        <v/>
      </c>
      <c r="AE565">
        <f>IFERROR(INDEX($M$7:$M$60000,MATCH(ROW()-6,$Q$7:$Q$60000,0)),"")</f>
        <v/>
      </c>
      <c r="AF565">
        <f>IFERROR(INDEX($N$7:$N$60000,MATCH(ROW()-6,$Q$7:$Q$60000,0)),"")</f>
        <v/>
      </c>
      <c r="AH565" s="9">
        <f>IF(OR($S565="",$S564=""),"",LN($T565/$T564))</f>
        <v/>
      </c>
      <c r="AI565" s="9">
        <f>IF(OR($S565="",$S564=""),"",$C$2*LN(U565/U564))</f>
        <v/>
      </c>
      <c r="AJ565" s="9">
        <f>IF(OR($S565="",$S564=""),"",$D$2*(V565-V564))</f>
        <v/>
      </c>
      <c r="AK565" s="9">
        <f>IF(OR($S565="",$S564=""),"",$E$2*(W565-W564))</f>
        <v/>
      </c>
      <c r="AL565" s="9">
        <f>IF(OR($S565="",$S564=""),"",$F$2*LN(X565/X564))</f>
        <v/>
      </c>
      <c r="AM565" s="9">
        <f>IF(OR($S565="",$S564=""),"",$G$2*(Y565-Y564))</f>
        <v/>
      </c>
      <c r="AN565" s="9">
        <f>IF(OR($S565="",$S564=""),"",$H$2*LN(Z565/Z564))</f>
        <v/>
      </c>
      <c r="AO565" s="9">
        <f>IF(OR($S565="",$S564=""),"",$I$2*(AA565-AA564))</f>
        <v/>
      </c>
      <c r="AP565" s="9">
        <f>IF(OR($S565="",$S564=""),"",$J$2*LN(AB565/AB564))</f>
        <v/>
      </c>
      <c r="AQ565" s="9">
        <f>IF(OR($S565="",$S564=""),"",$K$2*(AC565-AC564))</f>
        <v/>
      </c>
      <c r="AR565" s="9">
        <f>IF(OR($S565="",$S564=""),"",$L$2*LN(AD565/AD564))</f>
        <v/>
      </c>
      <c r="AS565" s="9">
        <f>IF(OR($S565="",$S564=""),"",$M$2*LN(AE565/AE564))</f>
        <v/>
      </c>
      <c r="AT565" s="9">
        <f>IF(OR($S565="",$S564=""),"",$N$2*LN(AF565/AF564))</f>
        <v/>
      </c>
      <c r="AV565" s="9">
        <f>IF($AH565="","",$AY$16+$AY$4*AI565+$AY$5*AJ565+$AY$6*AK565+$AY$7*AL565+$AY$8*AM565+$AY$9*AN565+$AY$10*AO565+$AY$11*AP565+$AY$12*AQ565+$AY$13*AR565+$AY$14*AS565+$AY$15*AT565)</f>
        <v/>
      </c>
      <c r="BC565" s="10">
        <f>IF((ROW()-6)&lt;=$Q$3,INDEX(LINEST(AH506:AH565,AI506:AT565,TRUE,TRUE),1,13)*$Q$4,"")</f>
        <v/>
      </c>
      <c r="BD565" s="9">
        <f>IF((ROW()-6)&lt;=$Q$3,INDEX(LINEST(AH506:AH565,AI506:AT565,TRUE,TRUE),1,12),"")</f>
        <v/>
      </c>
      <c r="BE565" s="9">
        <f>IF((ROW()-6)&lt;=$Q$3,INDEX(LINEST(AH506:AH565,AI506:AT565,TRUE,TRUE),1,11),"")</f>
        <v/>
      </c>
      <c r="BF565" s="9">
        <f>IF((ROW()-6)&lt;=$Q$3,INDEX(LINEST(AH506:AH565,AI506:AT565,TRUE,TRUE),1,10),"")</f>
        <v/>
      </c>
      <c r="BG565" s="9">
        <f>IF((ROW()-6)&lt;=$Q$3,INDEX(LINEST(AH506:AH565,AI506:AT565,TRUE,TRUE),1,9),"")</f>
        <v/>
      </c>
      <c r="BH565" s="9">
        <f>IF((ROW()-6)&lt;=$Q$3,INDEX(LINEST(AH506:AH565,AI506:AT565,TRUE,TRUE),1,8),"")</f>
        <v/>
      </c>
      <c r="BI565" s="9">
        <f>IF((ROW()-6)&lt;=$Q$3,INDEX(LINEST(AH506:AH565,AI506:AT565,TRUE,TRUE),1,7),"")</f>
        <v/>
      </c>
      <c r="BJ565" s="9">
        <f>IF((ROW()-6)&lt;=$Q$3,INDEX(LINEST(AH506:AH565,AI506:AT565,TRUE,TRUE),1,6),"")</f>
        <v/>
      </c>
      <c r="BK565" s="9">
        <f>IF((ROW()-6)&lt;=$Q$3,INDEX(LINEST(AH506:AH565,AI506:AT565,TRUE,TRUE),1,5),"")</f>
        <v/>
      </c>
      <c r="BL565" s="9">
        <f>IF((ROW()-6)&lt;=$Q$3,INDEX(LINEST(AH506:AH565,AI506:AT565,TRUE,TRUE),1,4),"")</f>
        <v/>
      </c>
      <c r="BM565" s="9">
        <f>IF((ROW()-6)&lt;=$Q$3,INDEX(LINEST(AH506:AH565,AI506:AT565,TRUE,TRUE),1,3),"")</f>
        <v/>
      </c>
      <c r="BN565" s="9">
        <f>IF((ROW()-6)&lt;=$Q$3,INDEX(LINEST(AH506:AH565,AI506:AT565,TRUE,TRUE),1,2),"")</f>
        <v/>
      </c>
      <c r="BO565" s="9">
        <f>IF((ROW()-6)&lt;=$Q$3,INDEX(LINEST(AH506:AH565,AI506:AT565,TRUE,TRUE),1,1),"")</f>
        <v/>
      </c>
      <c r="BP565" s="10">
        <f>IF((ROW()-6)&lt;=$Q$3,INDEX(LINEST(AH506:AH565,AI506:AT565,TRUE,TRUE),3,1),"")</f>
        <v/>
      </c>
      <c r="BR565" s="9">
        <f>IF(AND((ROW()-6)&lt;=$Q$3,ISNUMBER(BC564)),BC564/$Q$4+BD564*AI565+BE564*AJ565+BF564*AK565+BG564*AL565+BH564*AM565+BI564*AN565+BJ564*AO565+BK564*AP565+BL564*AQ565+BM564*AR565+BN564*AS565+BO564*AT565,"")</f>
        <v/>
      </c>
      <c r="BS565">
        <f>IF(ISNUMBER(BR565),AVERAGE(AH505:AH564),"")</f>
        <v/>
      </c>
      <c r="BT565">
        <f>IF(ISNUMBER(BR565),(AH565-BR565)^2,"")</f>
        <v/>
      </c>
      <c r="BU565">
        <f>IF(ISNUMBER(BR565),AH565^2,"")</f>
        <v/>
      </c>
      <c r="BV565">
        <f>IF(ISNUMBER(BR565),(AH565-BS565)^2,"")</f>
        <v/>
      </c>
    </row>
    <row r="566">
      <c r="O566">
        <f>IF($R566="","",CHOOSE($Q$2,YEAR(R566)*12+MONTH(R566),INT((R566-2)/7),YEAR(R566)*4+ROUNDUP(MONTH(R566)/3)))</f>
        <v/>
      </c>
      <c r="P566">
        <f>IF($R566="","",IF($R567="",1,IF(O566&lt;&gt;O567,1,0)))</f>
        <v/>
      </c>
      <c r="Q566">
        <f>IF(P566=1,SUM($P$7:P566),"")</f>
        <v/>
      </c>
      <c r="R566">
        <f>IF($A566="","",IF(ISNUMBER($A566),$A566,IFERROR(DATEVALUE($A566),NA())))</f>
        <v/>
      </c>
      <c r="S566" s="7">
        <f>IFERROR(INDEX($R$7:$R$60000,MATCH(ROW()-6,$Q$7:$Q$60000,0)),"")</f>
        <v/>
      </c>
      <c r="T566">
        <f>IFERROR(INDEX($B$7:$B$60000,MATCH(ROW()-6,$Q$7:$Q$60000,0)),"")</f>
        <v/>
      </c>
      <c r="U566">
        <f>IFERROR(INDEX($C$7:$C$60000,MATCH(ROW()-6,$Q$7:$Q$60000,0)),"")</f>
        <v/>
      </c>
      <c r="V566">
        <f>IFERROR(INDEX($D$7:$D$60000,MATCH(ROW()-6,$Q$7:$Q$60000,0)),"")</f>
        <v/>
      </c>
      <c r="W566">
        <f>IFERROR(INDEX($E$7:$E$60000,MATCH(ROW()-6,$Q$7:$Q$60000,0)),"")</f>
        <v/>
      </c>
      <c r="X566">
        <f>IFERROR(INDEX($F$7:$F$60000,MATCH(ROW()-6,$Q$7:$Q$60000,0)),"")</f>
        <v/>
      </c>
      <c r="Y566">
        <f>IFERROR(INDEX($G$7:$G$60000,MATCH(ROW()-6,$Q$7:$Q$60000,0)),"")</f>
        <v/>
      </c>
      <c r="Z566">
        <f>IFERROR(INDEX($H$7:$H$60000,MATCH(ROW()-6,$Q$7:$Q$60000,0)),"")</f>
        <v/>
      </c>
      <c r="AA566">
        <f>IFERROR(INDEX($I$7:$I$60000,MATCH(ROW()-6,$Q$7:$Q$60000,0)),"")</f>
        <v/>
      </c>
      <c r="AB566">
        <f>IFERROR(INDEX($J$7:$J$60000,MATCH(ROW()-6,$Q$7:$Q$60000,0)),"")</f>
        <v/>
      </c>
      <c r="AC566">
        <f>IFERROR(INDEX($K$7:$K$60000,MATCH(ROW()-6,$Q$7:$Q$60000,0)),"")</f>
        <v/>
      </c>
      <c r="AD566">
        <f>IFERROR(INDEX($L$7:$L$60000,MATCH(ROW()-6,$Q$7:$Q$60000,0)),"")</f>
        <v/>
      </c>
      <c r="AE566">
        <f>IFERROR(INDEX($M$7:$M$60000,MATCH(ROW()-6,$Q$7:$Q$60000,0)),"")</f>
        <v/>
      </c>
      <c r="AF566">
        <f>IFERROR(INDEX($N$7:$N$60000,MATCH(ROW()-6,$Q$7:$Q$60000,0)),"")</f>
        <v/>
      </c>
      <c r="AH566" s="9">
        <f>IF(OR($S566="",$S565=""),"",LN($T566/$T565))</f>
        <v/>
      </c>
      <c r="AI566" s="9">
        <f>IF(OR($S566="",$S565=""),"",$C$2*LN(U566/U565))</f>
        <v/>
      </c>
      <c r="AJ566" s="9">
        <f>IF(OR($S566="",$S565=""),"",$D$2*(V566-V565))</f>
        <v/>
      </c>
      <c r="AK566" s="9">
        <f>IF(OR($S566="",$S565=""),"",$E$2*(W566-W565))</f>
        <v/>
      </c>
      <c r="AL566" s="9">
        <f>IF(OR($S566="",$S565=""),"",$F$2*LN(X566/X565))</f>
        <v/>
      </c>
      <c r="AM566" s="9">
        <f>IF(OR($S566="",$S565=""),"",$G$2*(Y566-Y565))</f>
        <v/>
      </c>
      <c r="AN566" s="9">
        <f>IF(OR($S566="",$S565=""),"",$H$2*LN(Z566/Z565))</f>
        <v/>
      </c>
      <c r="AO566" s="9">
        <f>IF(OR($S566="",$S565=""),"",$I$2*(AA566-AA565))</f>
        <v/>
      </c>
      <c r="AP566" s="9">
        <f>IF(OR($S566="",$S565=""),"",$J$2*LN(AB566/AB565))</f>
        <v/>
      </c>
      <c r="AQ566" s="9">
        <f>IF(OR($S566="",$S565=""),"",$K$2*(AC566-AC565))</f>
        <v/>
      </c>
      <c r="AR566" s="9">
        <f>IF(OR($S566="",$S565=""),"",$L$2*LN(AD566/AD565))</f>
        <v/>
      </c>
      <c r="AS566" s="9">
        <f>IF(OR($S566="",$S565=""),"",$M$2*LN(AE566/AE565))</f>
        <v/>
      </c>
      <c r="AT566" s="9">
        <f>IF(OR($S566="",$S565=""),"",$N$2*LN(AF566/AF565))</f>
        <v/>
      </c>
      <c r="AV566" s="9">
        <f>IF($AH566="","",$AY$16+$AY$4*AI566+$AY$5*AJ566+$AY$6*AK566+$AY$7*AL566+$AY$8*AM566+$AY$9*AN566+$AY$10*AO566+$AY$11*AP566+$AY$12*AQ566+$AY$13*AR566+$AY$14*AS566+$AY$15*AT566)</f>
        <v/>
      </c>
      <c r="BC566" s="10">
        <f>IF((ROW()-6)&lt;=$Q$3,INDEX(LINEST(AH507:AH566,AI507:AT566,TRUE,TRUE),1,13)*$Q$4,"")</f>
        <v/>
      </c>
      <c r="BD566" s="9">
        <f>IF((ROW()-6)&lt;=$Q$3,INDEX(LINEST(AH507:AH566,AI507:AT566,TRUE,TRUE),1,12),"")</f>
        <v/>
      </c>
      <c r="BE566" s="9">
        <f>IF((ROW()-6)&lt;=$Q$3,INDEX(LINEST(AH507:AH566,AI507:AT566,TRUE,TRUE),1,11),"")</f>
        <v/>
      </c>
      <c r="BF566" s="9">
        <f>IF((ROW()-6)&lt;=$Q$3,INDEX(LINEST(AH507:AH566,AI507:AT566,TRUE,TRUE),1,10),"")</f>
        <v/>
      </c>
      <c r="BG566" s="9">
        <f>IF((ROW()-6)&lt;=$Q$3,INDEX(LINEST(AH507:AH566,AI507:AT566,TRUE,TRUE),1,9),"")</f>
        <v/>
      </c>
      <c r="BH566" s="9">
        <f>IF((ROW()-6)&lt;=$Q$3,INDEX(LINEST(AH507:AH566,AI507:AT566,TRUE,TRUE),1,8),"")</f>
        <v/>
      </c>
      <c r="BI566" s="9">
        <f>IF((ROW()-6)&lt;=$Q$3,INDEX(LINEST(AH507:AH566,AI507:AT566,TRUE,TRUE),1,7),"")</f>
        <v/>
      </c>
      <c r="BJ566" s="9">
        <f>IF((ROW()-6)&lt;=$Q$3,INDEX(LINEST(AH507:AH566,AI507:AT566,TRUE,TRUE),1,6),"")</f>
        <v/>
      </c>
      <c r="BK566" s="9">
        <f>IF((ROW()-6)&lt;=$Q$3,INDEX(LINEST(AH507:AH566,AI507:AT566,TRUE,TRUE),1,5),"")</f>
        <v/>
      </c>
      <c r="BL566" s="9">
        <f>IF((ROW()-6)&lt;=$Q$3,INDEX(LINEST(AH507:AH566,AI507:AT566,TRUE,TRUE),1,4),"")</f>
        <v/>
      </c>
      <c r="BM566" s="9">
        <f>IF((ROW()-6)&lt;=$Q$3,INDEX(LINEST(AH507:AH566,AI507:AT566,TRUE,TRUE),1,3),"")</f>
        <v/>
      </c>
      <c r="BN566" s="9">
        <f>IF((ROW()-6)&lt;=$Q$3,INDEX(LINEST(AH507:AH566,AI507:AT566,TRUE,TRUE),1,2),"")</f>
        <v/>
      </c>
      <c r="BO566" s="9">
        <f>IF((ROW()-6)&lt;=$Q$3,INDEX(LINEST(AH507:AH566,AI507:AT566,TRUE,TRUE),1,1),"")</f>
        <v/>
      </c>
      <c r="BP566" s="10">
        <f>IF((ROW()-6)&lt;=$Q$3,INDEX(LINEST(AH507:AH566,AI507:AT566,TRUE,TRUE),3,1),"")</f>
        <v/>
      </c>
      <c r="BR566" s="9">
        <f>IF(AND((ROW()-6)&lt;=$Q$3,ISNUMBER(BC565)),BC565/$Q$4+BD565*AI566+BE565*AJ566+BF565*AK566+BG565*AL566+BH565*AM566+BI565*AN566+BJ565*AO566+BK565*AP566+BL565*AQ566+BM565*AR566+BN565*AS566+BO565*AT566,"")</f>
        <v/>
      </c>
      <c r="BS566">
        <f>IF(ISNUMBER(BR566),AVERAGE(AH506:AH565),"")</f>
        <v/>
      </c>
      <c r="BT566">
        <f>IF(ISNUMBER(BR566),(AH566-BR566)^2,"")</f>
        <v/>
      </c>
      <c r="BU566">
        <f>IF(ISNUMBER(BR566),AH566^2,"")</f>
        <v/>
      </c>
      <c r="BV566">
        <f>IF(ISNUMBER(BR566),(AH566-BS566)^2,"")</f>
        <v/>
      </c>
    </row>
    <row r="567">
      <c r="O567">
        <f>IF($R567="","",CHOOSE($Q$2,YEAR(R567)*12+MONTH(R567),INT((R567-2)/7),YEAR(R567)*4+ROUNDUP(MONTH(R567)/3)))</f>
        <v/>
      </c>
      <c r="P567">
        <f>IF($R567="","",IF($R568="",1,IF(O567&lt;&gt;O568,1,0)))</f>
        <v/>
      </c>
      <c r="Q567">
        <f>IF(P567=1,SUM($P$7:P567),"")</f>
        <v/>
      </c>
      <c r="R567">
        <f>IF($A567="","",IF(ISNUMBER($A567),$A567,IFERROR(DATEVALUE($A567),NA())))</f>
        <v/>
      </c>
      <c r="S567" s="7">
        <f>IFERROR(INDEX($R$7:$R$60000,MATCH(ROW()-6,$Q$7:$Q$60000,0)),"")</f>
        <v/>
      </c>
      <c r="T567">
        <f>IFERROR(INDEX($B$7:$B$60000,MATCH(ROW()-6,$Q$7:$Q$60000,0)),"")</f>
        <v/>
      </c>
      <c r="U567">
        <f>IFERROR(INDEX($C$7:$C$60000,MATCH(ROW()-6,$Q$7:$Q$60000,0)),"")</f>
        <v/>
      </c>
      <c r="V567">
        <f>IFERROR(INDEX($D$7:$D$60000,MATCH(ROW()-6,$Q$7:$Q$60000,0)),"")</f>
        <v/>
      </c>
      <c r="W567">
        <f>IFERROR(INDEX($E$7:$E$60000,MATCH(ROW()-6,$Q$7:$Q$60000,0)),"")</f>
        <v/>
      </c>
      <c r="X567">
        <f>IFERROR(INDEX($F$7:$F$60000,MATCH(ROW()-6,$Q$7:$Q$60000,0)),"")</f>
        <v/>
      </c>
      <c r="Y567">
        <f>IFERROR(INDEX($G$7:$G$60000,MATCH(ROW()-6,$Q$7:$Q$60000,0)),"")</f>
        <v/>
      </c>
      <c r="Z567">
        <f>IFERROR(INDEX($H$7:$H$60000,MATCH(ROW()-6,$Q$7:$Q$60000,0)),"")</f>
        <v/>
      </c>
      <c r="AA567">
        <f>IFERROR(INDEX($I$7:$I$60000,MATCH(ROW()-6,$Q$7:$Q$60000,0)),"")</f>
        <v/>
      </c>
      <c r="AB567">
        <f>IFERROR(INDEX($J$7:$J$60000,MATCH(ROW()-6,$Q$7:$Q$60000,0)),"")</f>
        <v/>
      </c>
      <c r="AC567">
        <f>IFERROR(INDEX($K$7:$K$60000,MATCH(ROW()-6,$Q$7:$Q$60000,0)),"")</f>
        <v/>
      </c>
      <c r="AD567">
        <f>IFERROR(INDEX($L$7:$L$60000,MATCH(ROW()-6,$Q$7:$Q$60000,0)),"")</f>
        <v/>
      </c>
      <c r="AE567">
        <f>IFERROR(INDEX($M$7:$M$60000,MATCH(ROW()-6,$Q$7:$Q$60000,0)),"")</f>
        <v/>
      </c>
      <c r="AF567">
        <f>IFERROR(INDEX($N$7:$N$60000,MATCH(ROW()-6,$Q$7:$Q$60000,0)),"")</f>
        <v/>
      </c>
      <c r="AH567" s="9">
        <f>IF(OR($S567="",$S566=""),"",LN($T567/$T566))</f>
        <v/>
      </c>
      <c r="AI567" s="9">
        <f>IF(OR($S567="",$S566=""),"",$C$2*LN(U567/U566))</f>
        <v/>
      </c>
      <c r="AJ567" s="9">
        <f>IF(OR($S567="",$S566=""),"",$D$2*(V567-V566))</f>
        <v/>
      </c>
      <c r="AK567" s="9">
        <f>IF(OR($S567="",$S566=""),"",$E$2*(W567-W566))</f>
        <v/>
      </c>
      <c r="AL567" s="9">
        <f>IF(OR($S567="",$S566=""),"",$F$2*LN(X567/X566))</f>
        <v/>
      </c>
      <c r="AM567" s="9">
        <f>IF(OR($S567="",$S566=""),"",$G$2*(Y567-Y566))</f>
        <v/>
      </c>
      <c r="AN567" s="9">
        <f>IF(OR($S567="",$S566=""),"",$H$2*LN(Z567/Z566))</f>
        <v/>
      </c>
      <c r="AO567" s="9">
        <f>IF(OR($S567="",$S566=""),"",$I$2*(AA567-AA566))</f>
        <v/>
      </c>
      <c r="AP567" s="9">
        <f>IF(OR($S567="",$S566=""),"",$J$2*LN(AB567/AB566))</f>
        <v/>
      </c>
      <c r="AQ567" s="9">
        <f>IF(OR($S567="",$S566=""),"",$K$2*(AC567-AC566))</f>
        <v/>
      </c>
      <c r="AR567" s="9">
        <f>IF(OR($S567="",$S566=""),"",$L$2*LN(AD567/AD566))</f>
        <v/>
      </c>
      <c r="AS567" s="9">
        <f>IF(OR($S567="",$S566=""),"",$M$2*LN(AE567/AE566))</f>
        <v/>
      </c>
      <c r="AT567" s="9">
        <f>IF(OR($S567="",$S566=""),"",$N$2*LN(AF567/AF566))</f>
        <v/>
      </c>
      <c r="AV567" s="9">
        <f>IF($AH567="","",$AY$16+$AY$4*AI567+$AY$5*AJ567+$AY$6*AK567+$AY$7*AL567+$AY$8*AM567+$AY$9*AN567+$AY$10*AO567+$AY$11*AP567+$AY$12*AQ567+$AY$13*AR567+$AY$14*AS567+$AY$15*AT567)</f>
        <v/>
      </c>
      <c r="BC567" s="10">
        <f>IF((ROW()-6)&lt;=$Q$3,INDEX(LINEST(AH508:AH567,AI508:AT567,TRUE,TRUE),1,13)*$Q$4,"")</f>
        <v/>
      </c>
      <c r="BD567" s="9">
        <f>IF((ROW()-6)&lt;=$Q$3,INDEX(LINEST(AH508:AH567,AI508:AT567,TRUE,TRUE),1,12),"")</f>
        <v/>
      </c>
      <c r="BE567" s="9">
        <f>IF((ROW()-6)&lt;=$Q$3,INDEX(LINEST(AH508:AH567,AI508:AT567,TRUE,TRUE),1,11),"")</f>
        <v/>
      </c>
      <c r="BF567" s="9">
        <f>IF((ROW()-6)&lt;=$Q$3,INDEX(LINEST(AH508:AH567,AI508:AT567,TRUE,TRUE),1,10),"")</f>
        <v/>
      </c>
      <c r="BG567" s="9">
        <f>IF((ROW()-6)&lt;=$Q$3,INDEX(LINEST(AH508:AH567,AI508:AT567,TRUE,TRUE),1,9),"")</f>
        <v/>
      </c>
      <c r="BH567" s="9">
        <f>IF((ROW()-6)&lt;=$Q$3,INDEX(LINEST(AH508:AH567,AI508:AT567,TRUE,TRUE),1,8),"")</f>
        <v/>
      </c>
      <c r="BI567" s="9">
        <f>IF((ROW()-6)&lt;=$Q$3,INDEX(LINEST(AH508:AH567,AI508:AT567,TRUE,TRUE),1,7),"")</f>
        <v/>
      </c>
      <c r="BJ567" s="9">
        <f>IF((ROW()-6)&lt;=$Q$3,INDEX(LINEST(AH508:AH567,AI508:AT567,TRUE,TRUE),1,6),"")</f>
        <v/>
      </c>
      <c r="BK567" s="9">
        <f>IF((ROW()-6)&lt;=$Q$3,INDEX(LINEST(AH508:AH567,AI508:AT567,TRUE,TRUE),1,5),"")</f>
        <v/>
      </c>
      <c r="BL567" s="9">
        <f>IF((ROW()-6)&lt;=$Q$3,INDEX(LINEST(AH508:AH567,AI508:AT567,TRUE,TRUE),1,4),"")</f>
        <v/>
      </c>
      <c r="BM567" s="9">
        <f>IF((ROW()-6)&lt;=$Q$3,INDEX(LINEST(AH508:AH567,AI508:AT567,TRUE,TRUE),1,3),"")</f>
        <v/>
      </c>
      <c r="BN567" s="9">
        <f>IF((ROW()-6)&lt;=$Q$3,INDEX(LINEST(AH508:AH567,AI508:AT567,TRUE,TRUE),1,2),"")</f>
        <v/>
      </c>
      <c r="BO567" s="9">
        <f>IF((ROW()-6)&lt;=$Q$3,INDEX(LINEST(AH508:AH567,AI508:AT567,TRUE,TRUE),1,1),"")</f>
        <v/>
      </c>
      <c r="BP567" s="10">
        <f>IF((ROW()-6)&lt;=$Q$3,INDEX(LINEST(AH508:AH567,AI508:AT567,TRUE,TRUE),3,1),"")</f>
        <v/>
      </c>
      <c r="BR567" s="9">
        <f>IF(AND((ROW()-6)&lt;=$Q$3,ISNUMBER(BC566)),BC566/$Q$4+BD566*AI567+BE566*AJ567+BF566*AK567+BG566*AL567+BH566*AM567+BI566*AN567+BJ566*AO567+BK566*AP567+BL566*AQ567+BM566*AR567+BN566*AS567+BO566*AT567,"")</f>
        <v/>
      </c>
      <c r="BS567">
        <f>IF(ISNUMBER(BR567),AVERAGE(AH507:AH566),"")</f>
        <v/>
      </c>
      <c r="BT567">
        <f>IF(ISNUMBER(BR567),(AH567-BR567)^2,"")</f>
        <v/>
      </c>
      <c r="BU567">
        <f>IF(ISNUMBER(BR567),AH567^2,"")</f>
        <v/>
      </c>
      <c r="BV567">
        <f>IF(ISNUMBER(BR567),(AH567-BS567)^2,"")</f>
        <v/>
      </c>
    </row>
    <row r="568">
      <c r="O568">
        <f>IF($R568="","",CHOOSE($Q$2,YEAR(R568)*12+MONTH(R568),INT((R568-2)/7),YEAR(R568)*4+ROUNDUP(MONTH(R568)/3)))</f>
        <v/>
      </c>
      <c r="P568">
        <f>IF($R568="","",IF($R569="",1,IF(O568&lt;&gt;O569,1,0)))</f>
        <v/>
      </c>
      <c r="Q568">
        <f>IF(P568=1,SUM($P$7:P568),"")</f>
        <v/>
      </c>
      <c r="R568">
        <f>IF($A568="","",IF(ISNUMBER($A568),$A568,IFERROR(DATEVALUE($A568),NA())))</f>
        <v/>
      </c>
      <c r="S568" s="7">
        <f>IFERROR(INDEX($R$7:$R$60000,MATCH(ROW()-6,$Q$7:$Q$60000,0)),"")</f>
        <v/>
      </c>
      <c r="T568">
        <f>IFERROR(INDEX($B$7:$B$60000,MATCH(ROW()-6,$Q$7:$Q$60000,0)),"")</f>
        <v/>
      </c>
      <c r="U568">
        <f>IFERROR(INDEX($C$7:$C$60000,MATCH(ROW()-6,$Q$7:$Q$60000,0)),"")</f>
        <v/>
      </c>
      <c r="V568">
        <f>IFERROR(INDEX($D$7:$D$60000,MATCH(ROW()-6,$Q$7:$Q$60000,0)),"")</f>
        <v/>
      </c>
      <c r="W568">
        <f>IFERROR(INDEX($E$7:$E$60000,MATCH(ROW()-6,$Q$7:$Q$60000,0)),"")</f>
        <v/>
      </c>
      <c r="X568">
        <f>IFERROR(INDEX($F$7:$F$60000,MATCH(ROW()-6,$Q$7:$Q$60000,0)),"")</f>
        <v/>
      </c>
      <c r="Y568">
        <f>IFERROR(INDEX($G$7:$G$60000,MATCH(ROW()-6,$Q$7:$Q$60000,0)),"")</f>
        <v/>
      </c>
      <c r="Z568">
        <f>IFERROR(INDEX($H$7:$H$60000,MATCH(ROW()-6,$Q$7:$Q$60000,0)),"")</f>
        <v/>
      </c>
      <c r="AA568">
        <f>IFERROR(INDEX($I$7:$I$60000,MATCH(ROW()-6,$Q$7:$Q$60000,0)),"")</f>
        <v/>
      </c>
      <c r="AB568">
        <f>IFERROR(INDEX($J$7:$J$60000,MATCH(ROW()-6,$Q$7:$Q$60000,0)),"")</f>
        <v/>
      </c>
      <c r="AC568">
        <f>IFERROR(INDEX($K$7:$K$60000,MATCH(ROW()-6,$Q$7:$Q$60000,0)),"")</f>
        <v/>
      </c>
      <c r="AD568">
        <f>IFERROR(INDEX($L$7:$L$60000,MATCH(ROW()-6,$Q$7:$Q$60000,0)),"")</f>
        <v/>
      </c>
      <c r="AE568">
        <f>IFERROR(INDEX($M$7:$M$60000,MATCH(ROW()-6,$Q$7:$Q$60000,0)),"")</f>
        <v/>
      </c>
      <c r="AF568">
        <f>IFERROR(INDEX($N$7:$N$60000,MATCH(ROW()-6,$Q$7:$Q$60000,0)),"")</f>
        <v/>
      </c>
      <c r="AH568" s="9">
        <f>IF(OR($S568="",$S567=""),"",LN($T568/$T567))</f>
        <v/>
      </c>
      <c r="AI568" s="9">
        <f>IF(OR($S568="",$S567=""),"",$C$2*LN(U568/U567))</f>
        <v/>
      </c>
      <c r="AJ568" s="9">
        <f>IF(OR($S568="",$S567=""),"",$D$2*(V568-V567))</f>
        <v/>
      </c>
      <c r="AK568" s="9">
        <f>IF(OR($S568="",$S567=""),"",$E$2*(W568-W567))</f>
        <v/>
      </c>
      <c r="AL568" s="9">
        <f>IF(OR($S568="",$S567=""),"",$F$2*LN(X568/X567))</f>
        <v/>
      </c>
      <c r="AM568" s="9">
        <f>IF(OR($S568="",$S567=""),"",$G$2*(Y568-Y567))</f>
        <v/>
      </c>
      <c r="AN568" s="9">
        <f>IF(OR($S568="",$S567=""),"",$H$2*LN(Z568/Z567))</f>
        <v/>
      </c>
      <c r="AO568" s="9">
        <f>IF(OR($S568="",$S567=""),"",$I$2*(AA568-AA567))</f>
        <v/>
      </c>
      <c r="AP568" s="9">
        <f>IF(OR($S568="",$S567=""),"",$J$2*LN(AB568/AB567))</f>
        <v/>
      </c>
      <c r="AQ568" s="9">
        <f>IF(OR($S568="",$S567=""),"",$K$2*(AC568-AC567))</f>
        <v/>
      </c>
      <c r="AR568" s="9">
        <f>IF(OR($S568="",$S567=""),"",$L$2*LN(AD568/AD567))</f>
        <v/>
      </c>
      <c r="AS568" s="9">
        <f>IF(OR($S568="",$S567=""),"",$M$2*LN(AE568/AE567))</f>
        <v/>
      </c>
      <c r="AT568" s="9">
        <f>IF(OR($S568="",$S567=""),"",$N$2*LN(AF568/AF567))</f>
        <v/>
      </c>
      <c r="AV568" s="9">
        <f>IF($AH568="","",$AY$16+$AY$4*AI568+$AY$5*AJ568+$AY$6*AK568+$AY$7*AL568+$AY$8*AM568+$AY$9*AN568+$AY$10*AO568+$AY$11*AP568+$AY$12*AQ568+$AY$13*AR568+$AY$14*AS568+$AY$15*AT568)</f>
        <v/>
      </c>
      <c r="BC568" s="10">
        <f>IF((ROW()-6)&lt;=$Q$3,INDEX(LINEST(AH509:AH568,AI509:AT568,TRUE,TRUE),1,13)*$Q$4,"")</f>
        <v/>
      </c>
      <c r="BD568" s="9">
        <f>IF((ROW()-6)&lt;=$Q$3,INDEX(LINEST(AH509:AH568,AI509:AT568,TRUE,TRUE),1,12),"")</f>
        <v/>
      </c>
      <c r="BE568" s="9">
        <f>IF((ROW()-6)&lt;=$Q$3,INDEX(LINEST(AH509:AH568,AI509:AT568,TRUE,TRUE),1,11),"")</f>
        <v/>
      </c>
      <c r="BF568" s="9">
        <f>IF((ROW()-6)&lt;=$Q$3,INDEX(LINEST(AH509:AH568,AI509:AT568,TRUE,TRUE),1,10),"")</f>
        <v/>
      </c>
      <c r="BG568" s="9">
        <f>IF((ROW()-6)&lt;=$Q$3,INDEX(LINEST(AH509:AH568,AI509:AT568,TRUE,TRUE),1,9),"")</f>
        <v/>
      </c>
      <c r="BH568" s="9">
        <f>IF((ROW()-6)&lt;=$Q$3,INDEX(LINEST(AH509:AH568,AI509:AT568,TRUE,TRUE),1,8),"")</f>
        <v/>
      </c>
      <c r="BI568" s="9">
        <f>IF((ROW()-6)&lt;=$Q$3,INDEX(LINEST(AH509:AH568,AI509:AT568,TRUE,TRUE),1,7),"")</f>
        <v/>
      </c>
      <c r="BJ568" s="9">
        <f>IF((ROW()-6)&lt;=$Q$3,INDEX(LINEST(AH509:AH568,AI509:AT568,TRUE,TRUE),1,6),"")</f>
        <v/>
      </c>
      <c r="BK568" s="9">
        <f>IF((ROW()-6)&lt;=$Q$3,INDEX(LINEST(AH509:AH568,AI509:AT568,TRUE,TRUE),1,5),"")</f>
        <v/>
      </c>
      <c r="BL568" s="9">
        <f>IF((ROW()-6)&lt;=$Q$3,INDEX(LINEST(AH509:AH568,AI509:AT568,TRUE,TRUE),1,4),"")</f>
        <v/>
      </c>
      <c r="BM568" s="9">
        <f>IF((ROW()-6)&lt;=$Q$3,INDEX(LINEST(AH509:AH568,AI509:AT568,TRUE,TRUE),1,3),"")</f>
        <v/>
      </c>
      <c r="BN568" s="9">
        <f>IF((ROW()-6)&lt;=$Q$3,INDEX(LINEST(AH509:AH568,AI509:AT568,TRUE,TRUE),1,2),"")</f>
        <v/>
      </c>
      <c r="BO568" s="9">
        <f>IF((ROW()-6)&lt;=$Q$3,INDEX(LINEST(AH509:AH568,AI509:AT568,TRUE,TRUE),1,1),"")</f>
        <v/>
      </c>
      <c r="BP568" s="10">
        <f>IF((ROW()-6)&lt;=$Q$3,INDEX(LINEST(AH509:AH568,AI509:AT568,TRUE,TRUE),3,1),"")</f>
        <v/>
      </c>
      <c r="BR568" s="9">
        <f>IF(AND((ROW()-6)&lt;=$Q$3,ISNUMBER(BC567)),BC567/$Q$4+BD567*AI568+BE567*AJ568+BF567*AK568+BG567*AL568+BH567*AM568+BI567*AN568+BJ567*AO568+BK567*AP568+BL567*AQ568+BM567*AR568+BN567*AS568+BO567*AT568,"")</f>
        <v/>
      </c>
      <c r="BS568">
        <f>IF(ISNUMBER(BR568),AVERAGE(AH508:AH567),"")</f>
        <v/>
      </c>
      <c r="BT568">
        <f>IF(ISNUMBER(BR568),(AH568-BR568)^2,"")</f>
        <v/>
      </c>
      <c r="BU568">
        <f>IF(ISNUMBER(BR568),AH568^2,"")</f>
        <v/>
      </c>
      <c r="BV568">
        <f>IF(ISNUMBER(BR568),(AH568-BS568)^2,"")</f>
        <v/>
      </c>
    </row>
    <row r="569">
      <c r="O569">
        <f>IF($R569="","",CHOOSE($Q$2,YEAR(R569)*12+MONTH(R569),INT((R569-2)/7),YEAR(R569)*4+ROUNDUP(MONTH(R569)/3)))</f>
        <v/>
      </c>
      <c r="P569">
        <f>IF($R569="","",IF($R570="",1,IF(O569&lt;&gt;O570,1,0)))</f>
        <v/>
      </c>
      <c r="Q569">
        <f>IF(P569=1,SUM($P$7:P569),"")</f>
        <v/>
      </c>
      <c r="R569">
        <f>IF($A569="","",IF(ISNUMBER($A569),$A569,IFERROR(DATEVALUE($A569),NA())))</f>
        <v/>
      </c>
      <c r="S569" s="7">
        <f>IFERROR(INDEX($R$7:$R$60000,MATCH(ROW()-6,$Q$7:$Q$60000,0)),"")</f>
        <v/>
      </c>
      <c r="T569">
        <f>IFERROR(INDEX($B$7:$B$60000,MATCH(ROW()-6,$Q$7:$Q$60000,0)),"")</f>
        <v/>
      </c>
      <c r="U569">
        <f>IFERROR(INDEX($C$7:$C$60000,MATCH(ROW()-6,$Q$7:$Q$60000,0)),"")</f>
        <v/>
      </c>
      <c r="V569">
        <f>IFERROR(INDEX($D$7:$D$60000,MATCH(ROW()-6,$Q$7:$Q$60000,0)),"")</f>
        <v/>
      </c>
      <c r="W569">
        <f>IFERROR(INDEX($E$7:$E$60000,MATCH(ROW()-6,$Q$7:$Q$60000,0)),"")</f>
        <v/>
      </c>
      <c r="X569">
        <f>IFERROR(INDEX($F$7:$F$60000,MATCH(ROW()-6,$Q$7:$Q$60000,0)),"")</f>
        <v/>
      </c>
      <c r="Y569">
        <f>IFERROR(INDEX($G$7:$G$60000,MATCH(ROW()-6,$Q$7:$Q$60000,0)),"")</f>
        <v/>
      </c>
      <c r="Z569">
        <f>IFERROR(INDEX($H$7:$H$60000,MATCH(ROW()-6,$Q$7:$Q$60000,0)),"")</f>
        <v/>
      </c>
      <c r="AA569">
        <f>IFERROR(INDEX($I$7:$I$60000,MATCH(ROW()-6,$Q$7:$Q$60000,0)),"")</f>
        <v/>
      </c>
      <c r="AB569">
        <f>IFERROR(INDEX($J$7:$J$60000,MATCH(ROW()-6,$Q$7:$Q$60000,0)),"")</f>
        <v/>
      </c>
      <c r="AC569">
        <f>IFERROR(INDEX($K$7:$K$60000,MATCH(ROW()-6,$Q$7:$Q$60000,0)),"")</f>
        <v/>
      </c>
      <c r="AD569">
        <f>IFERROR(INDEX($L$7:$L$60000,MATCH(ROW()-6,$Q$7:$Q$60000,0)),"")</f>
        <v/>
      </c>
      <c r="AE569">
        <f>IFERROR(INDEX($M$7:$M$60000,MATCH(ROW()-6,$Q$7:$Q$60000,0)),"")</f>
        <v/>
      </c>
      <c r="AF569">
        <f>IFERROR(INDEX($N$7:$N$60000,MATCH(ROW()-6,$Q$7:$Q$60000,0)),"")</f>
        <v/>
      </c>
      <c r="AH569" s="9">
        <f>IF(OR($S569="",$S568=""),"",LN($T569/$T568))</f>
        <v/>
      </c>
      <c r="AI569" s="9">
        <f>IF(OR($S569="",$S568=""),"",$C$2*LN(U569/U568))</f>
        <v/>
      </c>
      <c r="AJ569" s="9">
        <f>IF(OR($S569="",$S568=""),"",$D$2*(V569-V568))</f>
        <v/>
      </c>
      <c r="AK569" s="9">
        <f>IF(OR($S569="",$S568=""),"",$E$2*(W569-W568))</f>
        <v/>
      </c>
      <c r="AL569" s="9">
        <f>IF(OR($S569="",$S568=""),"",$F$2*LN(X569/X568))</f>
        <v/>
      </c>
      <c r="AM569" s="9">
        <f>IF(OR($S569="",$S568=""),"",$G$2*(Y569-Y568))</f>
        <v/>
      </c>
      <c r="AN569" s="9">
        <f>IF(OR($S569="",$S568=""),"",$H$2*LN(Z569/Z568))</f>
        <v/>
      </c>
      <c r="AO569" s="9">
        <f>IF(OR($S569="",$S568=""),"",$I$2*(AA569-AA568))</f>
        <v/>
      </c>
      <c r="AP569" s="9">
        <f>IF(OR($S569="",$S568=""),"",$J$2*LN(AB569/AB568))</f>
        <v/>
      </c>
      <c r="AQ569" s="9">
        <f>IF(OR($S569="",$S568=""),"",$K$2*(AC569-AC568))</f>
        <v/>
      </c>
      <c r="AR569" s="9">
        <f>IF(OR($S569="",$S568=""),"",$L$2*LN(AD569/AD568))</f>
        <v/>
      </c>
      <c r="AS569" s="9">
        <f>IF(OR($S569="",$S568=""),"",$M$2*LN(AE569/AE568))</f>
        <v/>
      </c>
      <c r="AT569" s="9">
        <f>IF(OR($S569="",$S568=""),"",$N$2*LN(AF569/AF568))</f>
        <v/>
      </c>
      <c r="AV569" s="9">
        <f>IF($AH569="","",$AY$16+$AY$4*AI569+$AY$5*AJ569+$AY$6*AK569+$AY$7*AL569+$AY$8*AM569+$AY$9*AN569+$AY$10*AO569+$AY$11*AP569+$AY$12*AQ569+$AY$13*AR569+$AY$14*AS569+$AY$15*AT569)</f>
        <v/>
      </c>
      <c r="BC569" s="10">
        <f>IF((ROW()-6)&lt;=$Q$3,INDEX(LINEST(AH510:AH569,AI510:AT569,TRUE,TRUE),1,13)*$Q$4,"")</f>
        <v/>
      </c>
      <c r="BD569" s="9">
        <f>IF((ROW()-6)&lt;=$Q$3,INDEX(LINEST(AH510:AH569,AI510:AT569,TRUE,TRUE),1,12),"")</f>
        <v/>
      </c>
      <c r="BE569" s="9">
        <f>IF((ROW()-6)&lt;=$Q$3,INDEX(LINEST(AH510:AH569,AI510:AT569,TRUE,TRUE),1,11),"")</f>
        <v/>
      </c>
      <c r="BF569" s="9">
        <f>IF((ROW()-6)&lt;=$Q$3,INDEX(LINEST(AH510:AH569,AI510:AT569,TRUE,TRUE),1,10),"")</f>
        <v/>
      </c>
      <c r="BG569" s="9">
        <f>IF((ROW()-6)&lt;=$Q$3,INDEX(LINEST(AH510:AH569,AI510:AT569,TRUE,TRUE),1,9),"")</f>
        <v/>
      </c>
      <c r="BH569" s="9">
        <f>IF((ROW()-6)&lt;=$Q$3,INDEX(LINEST(AH510:AH569,AI510:AT569,TRUE,TRUE),1,8),"")</f>
        <v/>
      </c>
      <c r="BI569" s="9">
        <f>IF((ROW()-6)&lt;=$Q$3,INDEX(LINEST(AH510:AH569,AI510:AT569,TRUE,TRUE),1,7),"")</f>
        <v/>
      </c>
      <c r="BJ569" s="9">
        <f>IF((ROW()-6)&lt;=$Q$3,INDEX(LINEST(AH510:AH569,AI510:AT569,TRUE,TRUE),1,6),"")</f>
        <v/>
      </c>
      <c r="BK569" s="9">
        <f>IF((ROW()-6)&lt;=$Q$3,INDEX(LINEST(AH510:AH569,AI510:AT569,TRUE,TRUE),1,5),"")</f>
        <v/>
      </c>
      <c r="BL569" s="9">
        <f>IF((ROW()-6)&lt;=$Q$3,INDEX(LINEST(AH510:AH569,AI510:AT569,TRUE,TRUE),1,4),"")</f>
        <v/>
      </c>
      <c r="BM569" s="9">
        <f>IF((ROW()-6)&lt;=$Q$3,INDEX(LINEST(AH510:AH569,AI510:AT569,TRUE,TRUE),1,3),"")</f>
        <v/>
      </c>
      <c r="BN569" s="9">
        <f>IF((ROW()-6)&lt;=$Q$3,INDEX(LINEST(AH510:AH569,AI510:AT569,TRUE,TRUE),1,2),"")</f>
        <v/>
      </c>
      <c r="BO569" s="9">
        <f>IF((ROW()-6)&lt;=$Q$3,INDEX(LINEST(AH510:AH569,AI510:AT569,TRUE,TRUE),1,1),"")</f>
        <v/>
      </c>
      <c r="BP569" s="10">
        <f>IF((ROW()-6)&lt;=$Q$3,INDEX(LINEST(AH510:AH569,AI510:AT569,TRUE,TRUE),3,1),"")</f>
        <v/>
      </c>
      <c r="BR569" s="9">
        <f>IF(AND((ROW()-6)&lt;=$Q$3,ISNUMBER(BC568)),BC568/$Q$4+BD568*AI569+BE568*AJ569+BF568*AK569+BG568*AL569+BH568*AM569+BI568*AN569+BJ568*AO569+BK568*AP569+BL568*AQ569+BM568*AR569+BN568*AS569+BO568*AT569,"")</f>
        <v/>
      </c>
      <c r="BS569">
        <f>IF(ISNUMBER(BR569),AVERAGE(AH509:AH568),"")</f>
        <v/>
      </c>
      <c r="BT569">
        <f>IF(ISNUMBER(BR569),(AH569-BR569)^2,"")</f>
        <v/>
      </c>
      <c r="BU569">
        <f>IF(ISNUMBER(BR569),AH569^2,"")</f>
        <v/>
      </c>
      <c r="BV569">
        <f>IF(ISNUMBER(BR569),(AH569-BS569)^2,"")</f>
        <v/>
      </c>
    </row>
    <row r="570">
      <c r="O570">
        <f>IF($R570="","",CHOOSE($Q$2,YEAR(R570)*12+MONTH(R570),INT((R570-2)/7),YEAR(R570)*4+ROUNDUP(MONTH(R570)/3)))</f>
        <v/>
      </c>
      <c r="P570">
        <f>IF($R570="","",IF($R571="",1,IF(O570&lt;&gt;O571,1,0)))</f>
        <v/>
      </c>
      <c r="Q570">
        <f>IF(P570=1,SUM($P$7:P570),"")</f>
        <v/>
      </c>
      <c r="R570">
        <f>IF($A570="","",IF(ISNUMBER($A570),$A570,IFERROR(DATEVALUE($A570),NA())))</f>
        <v/>
      </c>
      <c r="S570" s="7">
        <f>IFERROR(INDEX($R$7:$R$60000,MATCH(ROW()-6,$Q$7:$Q$60000,0)),"")</f>
        <v/>
      </c>
      <c r="T570">
        <f>IFERROR(INDEX($B$7:$B$60000,MATCH(ROW()-6,$Q$7:$Q$60000,0)),"")</f>
        <v/>
      </c>
      <c r="U570">
        <f>IFERROR(INDEX($C$7:$C$60000,MATCH(ROW()-6,$Q$7:$Q$60000,0)),"")</f>
        <v/>
      </c>
      <c r="V570">
        <f>IFERROR(INDEX($D$7:$D$60000,MATCH(ROW()-6,$Q$7:$Q$60000,0)),"")</f>
        <v/>
      </c>
      <c r="W570">
        <f>IFERROR(INDEX($E$7:$E$60000,MATCH(ROW()-6,$Q$7:$Q$60000,0)),"")</f>
        <v/>
      </c>
      <c r="X570">
        <f>IFERROR(INDEX($F$7:$F$60000,MATCH(ROW()-6,$Q$7:$Q$60000,0)),"")</f>
        <v/>
      </c>
      <c r="Y570">
        <f>IFERROR(INDEX($G$7:$G$60000,MATCH(ROW()-6,$Q$7:$Q$60000,0)),"")</f>
        <v/>
      </c>
      <c r="Z570">
        <f>IFERROR(INDEX($H$7:$H$60000,MATCH(ROW()-6,$Q$7:$Q$60000,0)),"")</f>
        <v/>
      </c>
      <c r="AA570">
        <f>IFERROR(INDEX($I$7:$I$60000,MATCH(ROW()-6,$Q$7:$Q$60000,0)),"")</f>
        <v/>
      </c>
      <c r="AB570">
        <f>IFERROR(INDEX($J$7:$J$60000,MATCH(ROW()-6,$Q$7:$Q$60000,0)),"")</f>
        <v/>
      </c>
      <c r="AC570">
        <f>IFERROR(INDEX($K$7:$K$60000,MATCH(ROW()-6,$Q$7:$Q$60000,0)),"")</f>
        <v/>
      </c>
      <c r="AD570">
        <f>IFERROR(INDEX($L$7:$L$60000,MATCH(ROW()-6,$Q$7:$Q$60000,0)),"")</f>
        <v/>
      </c>
      <c r="AE570">
        <f>IFERROR(INDEX($M$7:$M$60000,MATCH(ROW()-6,$Q$7:$Q$60000,0)),"")</f>
        <v/>
      </c>
      <c r="AF570">
        <f>IFERROR(INDEX($N$7:$N$60000,MATCH(ROW()-6,$Q$7:$Q$60000,0)),"")</f>
        <v/>
      </c>
      <c r="AH570" s="9">
        <f>IF(OR($S570="",$S569=""),"",LN($T570/$T569))</f>
        <v/>
      </c>
      <c r="AI570" s="9">
        <f>IF(OR($S570="",$S569=""),"",$C$2*LN(U570/U569))</f>
        <v/>
      </c>
      <c r="AJ570" s="9">
        <f>IF(OR($S570="",$S569=""),"",$D$2*(V570-V569))</f>
        <v/>
      </c>
      <c r="AK570" s="9">
        <f>IF(OR($S570="",$S569=""),"",$E$2*(W570-W569))</f>
        <v/>
      </c>
      <c r="AL570" s="9">
        <f>IF(OR($S570="",$S569=""),"",$F$2*LN(X570/X569))</f>
        <v/>
      </c>
      <c r="AM570" s="9">
        <f>IF(OR($S570="",$S569=""),"",$G$2*(Y570-Y569))</f>
        <v/>
      </c>
      <c r="AN570" s="9">
        <f>IF(OR($S570="",$S569=""),"",$H$2*LN(Z570/Z569))</f>
        <v/>
      </c>
      <c r="AO570" s="9">
        <f>IF(OR($S570="",$S569=""),"",$I$2*(AA570-AA569))</f>
        <v/>
      </c>
      <c r="AP570" s="9">
        <f>IF(OR($S570="",$S569=""),"",$J$2*LN(AB570/AB569))</f>
        <v/>
      </c>
      <c r="AQ570" s="9">
        <f>IF(OR($S570="",$S569=""),"",$K$2*(AC570-AC569))</f>
        <v/>
      </c>
      <c r="AR570" s="9">
        <f>IF(OR($S570="",$S569=""),"",$L$2*LN(AD570/AD569))</f>
        <v/>
      </c>
      <c r="AS570" s="9">
        <f>IF(OR($S570="",$S569=""),"",$M$2*LN(AE570/AE569))</f>
        <v/>
      </c>
      <c r="AT570" s="9">
        <f>IF(OR($S570="",$S569=""),"",$N$2*LN(AF570/AF569))</f>
        <v/>
      </c>
      <c r="AV570" s="9">
        <f>IF($AH570="","",$AY$16+$AY$4*AI570+$AY$5*AJ570+$AY$6*AK570+$AY$7*AL570+$AY$8*AM570+$AY$9*AN570+$AY$10*AO570+$AY$11*AP570+$AY$12*AQ570+$AY$13*AR570+$AY$14*AS570+$AY$15*AT570)</f>
        <v/>
      </c>
      <c r="BC570" s="10">
        <f>IF((ROW()-6)&lt;=$Q$3,INDEX(LINEST(AH511:AH570,AI511:AT570,TRUE,TRUE),1,13)*$Q$4,"")</f>
        <v/>
      </c>
      <c r="BD570" s="9">
        <f>IF((ROW()-6)&lt;=$Q$3,INDEX(LINEST(AH511:AH570,AI511:AT570,TRUE,TRUE),1,12),"")</f>
        <v/>
      </c>
      <c r="BE570" s="9">
        <f>IF((ROW()-6)&lt;=$Q$3,INDEX(LINEST(AH511:AH570,AI511:AT570,TRUE,TRUE),1,11),"")</f>
        <v/>
      </c>
      <c r="BF570" s="9">
        <f>IF((ROW()-6)&lt;=$Q$3,INDEX(LINEST(AH511:AH570,AI511:AT570,TRUE,TRUE),1,10),"")</f>
        <v/>
      </c>
      <c r="BG570" s="9">
        <f>IF((ROW()-6)&lt;=$Q$3,INDEX(LINEST(AH511:AH570,AI511:AT570,TRUE,TRUE),1,9),"")</f>
        <v/>
      </c>
      <c r="BH570" s="9">
        <f>IF((ROW()-6)&lt;=$Q$3,INDEX(LINEST(AH511:AH570,AI511:AT570,TRUE,TRUE),1,8),"")</f>
        <v/>
      </c>
      <c r="BI570" s="9">
        <f>IF((ROW()-6)&lt;=$Q$3,INDEX(LINEST(AH511:AH570,AI511:AT570,TRUE,TRUE),1,7),"")</f>
        <v/>
      </c>
      <c r="BJ570" s="9">
        <f>IF((ROW()-6)&lt;=$Q$3,INDEX(LINEST(AH511:AH570,AI511:AT570,TRUE,TRUE),1,6),"")</f>
        <v/>
      </c>
      <c r="BK570" s="9">
        <f>IF((ROW()-6)&lt;=$Q$3,INDEX(LINEST(AH511:AH570,AI511:AT570,TRUE,TRUE),1,5),"")</f>
        <v/>
      </c>
      <c r="BL570" s="9">
        <f>IF((ROW()-6)&lt;=$Q$3,INDEX(LINEST(AH511:AH570,AI511:AT570,TRUE,TRUE),1,4),"")</f>
        <v/>
      </c>
      <c r="BM570" s="9">
        <f>IF((ROW()-6)&lt;=$Q$3,INDEX(LINEST(AH511:AH570,AI511:AT570,TRUE,TRUE),1,3),"")</f>
        <v/>
      </c>
      <c r="BN570" s="9">
        <f>IF((ROW()-6)&lt;=$Q$3,INDEX(LINEST(AH511:AH570,AI511:AT570,TRUE,TRUE),1,2),"")</f>
        <v/>
      </c>
      <c r="BO570" s="9">
        <f>IF((ROW()-6)&lt;=$Q$3,INDEX(LINEST(AH511:AH570,AI511:AT570,TRUE,TRUE),1,1),"")</f>
        <v/>
      </c>
      <c r="BP570" s="10">
        <f>IF((ROW()-6)&lt;=$Q$3,INDEX(LINEST(AH511:AH570,AI511:AT570,TRUE,TRUE),3,1),"")</f>
        <v/>
      </c>
      <c r="BR570" s="9">
        <f>IF(AND((ROW()-6)&lt;=$Q$3,ISNUMBER(BC569)),BC569/$Q$4+BD569*AI570+BE569*AJ570+BF569*AK570+BG569*AL570+BH569*AM570+BI569*AN570+BJ569*AO570+BK569*AP570+BL569*AQ570+BM569*AR570+BN569*AS570+BO569*AT570,"")</f>
        <v/>
      </c>
      <c r="BS570">
        <f>IF(ISNUMBER(BR570),AVERAGE(AH510:AH569),"")</f>
        <v/>
      </c>
      <c r="BT570">
        <f>IF(ISNUMBER(BR570),(AH570-BR570)^2,"")</f>
        <v/>
      </c>
      <c r="BU570">
        <f>IF(ISNUMBER(BR570),AH570^2,"")</f>
        <v/>
      </c>
      <c r="BV570">
        <f>IF(ISNUMBER(BR570),(AH570-BS570)^2,"")</f>
        <v/>
      </c>
    </row>
    <row r="571">
      <c r="O571">
        <f>IF($R571="","",CHOOSE($Q$2,YEAR(R571)*12+MONTH(R571),INT((R571-2)/7),YEAR(R571)*4+ROUNDUP(MONTH(R571)/3)))</f>
        <v/>
      </c>
      <c r="P571">
        <f>IF($R571="","",IF($R572="",1,IF(O571&lt;&gt;O572,1,0)))</f>
        <v/>
      </c>
      <c r="Q571">
        <f>IF(P571=1,SUM($P$7:P571),"")</f>
        <v/>
      </c>
      <c r="R571">
        <f>IF($A571="","",IF(ISNUMBER($A571),$A571,IFERROR(DATEVALUE($A571),NA())))</f>
        <v/>
      </c>
      <c r="S571" s="7">
        <f>IFERROR(INDEX($R$7:$R$60000,MATCH(ROW()-6,$Q$7:$Q$60000,0)),"")</f>
        <v/>
      </c>
      <c r="T571">
        <f>IFERROR(INDEX($B$7:$B$60000,MATCH(ROW()-6,$Q$7:$Q$60000,0)),"")</f>
        <v/>
      </c>
      <c r="U571">
        <f>IFERROR(INDEX($C$7:$C$60000,MATCH(ROW()-6,$Q$7:$Q$60000,0)),"")</f>
        <v/>
      </c>
      <c r="V571">
        <f>IFERROR(INDEX($D$7:$D$60000,MATCH(ROW()-6,$Q$7:$Q$60000,0)),"")</f>
        <v/>
      </c>
      <c r="W571">
        <f>IFERROR(INDEX($E$7:$E$60000,MATCH(ROW()-6,$Q$7:$Q$60000,0)),"")</f>
        <v/>
      </c>
      <c r="X571">
        <f>IFERROR(INDEX($F$7:$F$60000,MATCH(ROW()-6,$Q$7:$Q$60000,0)),"")</f>
        <v/>
      </c>
      <c r="Y571">
        <f>IFERROR(INDEX($G$7:$G$60000,MATCH(ROW()-6,$Q$7:$Q$60000,0)),"")</f>
        <v/>
      </c>
      <c r="Z571">
        <f>IFERROR(INDEX($H$7:$H$60000,MATCH(ROW()-6,$Q$7:$Q$60000,0)),"")</f>
        <v/>
      </c>
      <c r="AA571">
        <f>IFERROR(INDEX($I$7:$I$60000,MATCH(ROW()-6,$Q$7:$Q$60000,0)),"")</f>
        <v/>
      </c>
      <c r="AB571">
        <f>IFERROR(INDEX($J$7:$J$60000,MATCH(ROW()-6,$Q$7:$Q$60000,0)),"")</f>
        <v/>
      </c>
      <c r="AC571">
        <f>IFERROR(INDEX($K$7:$K$60000,MATCH(ROW()-6,$Q$7:$Q$60000,0)),"")</f>
        <v/>
      </c>
      <c r="AD571">
        <f>IFERROR(INDEX($L$7:$L$60000,MATCH(ROW()-6,$Q$7:$Q$60000,0)),"")</f>
        <v/>
      </c>
      <c r="AE571">
        <f>IFERROR(INDEX($M$7:$M$60000,MATCH(ROW()-6,$Q$7:$Q$60000,0)),"")</f>
        <v/>
      </c>
      <c r="AF571">
        <f>IFERROR(INDEX($N$7:$N$60000,MATCH(ROW()-6,$Q$7:$Q$60000,0)),"")</f>
        <v/>
      </c>
      <c r="AH571" s="9">
        <f>IF(OR($S571="",$S570=""),"",LN($T571/$T570))</f>
        <v/>
      </c>
      <c r="AI571" s="9">
        <f>IF(OR($S571="",$S570=""),"",$C$2*LN(U571/U570))</f>
        <v/>
      </c>
      <c r="AJ571" s="9">
        <f>IF(OR($S571="",$S570=""),"",$D$2*(V571-V570))</f>
        <v/>
      </c>
      <c r="AK571" s="9">
        <f>IF(OR($S571="",$S570=""),"",$E$2*(W571-W570))</f>
        <v/>
      </c>
      <c r="AL571" s="9">
        <f>IF(OR($S571="",$S570=""),"",$F$2*LN(X571/X570))</f>
        <v/>
      </c>
      <c r="AM571" s="9">
        <f>IF(OR($S571="",$S570=""),"",$G$2*(Y571-Y570))</f>
        <v/>
      </c>
      <c r="AN571" s="9">
        <f>IF(OR($S571="",$S570=""),"",$H$2*LN(Z571/Z570))</f>
        <v/>
      </c>
      <c r="AO571" s="9">
        <f>IF(OR($S571="",$S570=""),"",$I$2*(AA571-AA570))</f>
        <v/>
      </c>
      <c r="AP571" s="9">
        <f>IF(OR($S571="",$S570=""),"",$J$2*LN(AB571/AB570))</f>
        <v/>
      </c>
      <c r="AQ571" s="9">
        <f>IF(OR($S571="",$S570=""),"",$K$2*(AC571-AC570))</f>
        <v/>
      </c>
      <c r="AR571" s="9">
        <f>IF(OR($S571="",$S570=""),"",$L$2*LN(AD571/AD570))</f>
        <v/>
      </c>
      <c r="AS571" s="9">
        <f>IF(OR($S571="",$S570=""),"",$M$2*LN(AE571/AE570))</f>
        <v/>
      </c>
      <c r="AT571" s="9">
        <f>IF(OR($S571="",$S570=""),"",$N$2*LN(AF571/AF570))</f>
        <v/>
      </c>
      <c r="AV571" s="9">
        <f>IF($AH571="","",$AY$16+$AY$4*AI571+$AY$5*AJ571+$AY$6*AK571+$AY$7*AL571+$AY$8*AM571+$AY$9*AN571+$AY$10*AO571+$AY$11*AP571+$AY$12*AQ571+$AY$13*AR571+$AY$14*AS571+$AY$15*AT571)</f>
        <v/>
      </c>
      <c r="BC571" s="10">
        <f>IF((ROW()-6)&lt;=$Q$3,INDEX(LINEST(AH512:AH571,AI512:AT571,TRUE,TRUE),1,13)*$Q$4,"")</f>
        <v/>
      </c>
      <c r="BD571" s="9">
        <f>IF((ROW()-6)&lt;=$Q$3,INDEX(LINEST(AH512:AH571,AI512:AT571,TRUE,TRUE),1,12),"")</f>
        <v/>
      </c>
      <c r="BE571" s="9">
        <f>IF((ROW()-6)&lt;=$Q$3,INDEX(LINEST(AH512:AH571,AI512:AT571,TRUE,TRUE),1,11),"")</f>
        <v/>
      </c>
      <c r="BF571" s="9">
        <f>IF((ROW()-6)&lt;=$Q$3,INDEX(LINEST(AH512:AH571,AI512:AT571,TRUE,TRUE),1,10),"")</f>
        <v/>
      </c>
      <c r="BG571" s="9">
        <f>IF((ROW()-6)&lt;=$Q$3,INDEX(LINEST(AH512:AH571,AI512:AT571,TRUE,TRUE),1,9),"")</f>
        <v/>
      </c>
      <c r="BH571" s="9">
        <f>IF((ROW()-6)&lt;=$Q$3,INDEX(LINEST(AH512:AH571,AI512:AT571,TRUE,TRUE),1,8),"")</f>
        <v/>
      </c>
      <c r="BI571" s="9">
        <f>IF((ROW()-6)&lt;=$Q$3,INDEX(LINEST(AH512:AH571,AI512:AT571,TRUE,TRUE),1,7),"")</f>
        <v/>
      </c>
      <c r="BJ571" s="9">
        <f>IF((ROW()-6)&lt;=$Q$3,INDEX(LINEST(AH512:AH571,AI512:AT571,TRUE,TRUE),1,6),"")</f>
        <v/>
      </c>
      <c r="BK571" s="9">
        <f>IF((ROW()-6)&lt;=$Q$3,INDEX(LINEST(AH512:AH571,AI512:AT571,TRUE,TRUE),1,5),"")</f>
        <v/>
      </c>
      <c r="BL571" s="9">
        <f>IF((ROW()-6)&lt;=$Q$3,INDEX(LINEST(AH512:AH571,AI512:AT571,TRUE,TRUE),1,4),"")</f>
        <v/>
      </c>
      <c r="BM571" s="9">
        <f>IF((ROW()-6)&lt;=$Q$3,INDEX(LINEST(AH512:AH571,AI512:AT571,TRUE,TRUE),1,3),"")</f>
        <v/>
      </c>
      <c r="BN571" s="9">
        <f>IF((ROW()-6)&lt;=$Q$3,INDEX(LINEST(AH512:AH571,AI512:AT571,TRUE,TRUE),1,2),"")</f>
        <v/>
      </c>
      <c r="BO571" s="9">
        <f>IF((ROW()-6)&lt;=$Q$3,INDEX(LINEST(AH512:AH571,AI512:AT571,TRUE,TRUE),1,1),"")</f>
        <v/>
      </c>
      <c r="BP571" s="10">
        <f>IF((ROW()-6)&lt;=$Q$3,INDEX(LINEST(AH512:AH571,AI512:AT571,TRUE,TRUE),3,1),"")</f>
        <v/>
      </c>
      <c r="BR571" s="9">
        <f>IF(AND((ROW()-6)&lt;=$Q$3,ISNUMBER(BC570)),BC570/$Q$4+BD570*AI571+BE570*AJ571+BF570*AK571+BG570*AL571+BH570*AM571+BI570*AN571+BJ570*AO571+BK570*AP571+BL570*AQ571+BM570*AR571+BN570*AS571+BO570*AT571,"")</f>
        <v/>
      </c>
      <c r="BS571">
        <f>IF(ISNUMBER(BR571),AVERAGE(AH511:AH570),"")</f>
        <v/>
      </c>
      <c r="BT571">
        <f>IF(ISNUMBER(BR571),(AH571-BR571)^2,"")</f>
        <v/>
      </c>
      <c r="BU571">
        <f>IF(ISNUMBER(BR571),AH571^2,"")</f>
        <v/>
      </c>
      <c r="BV571">
        <f>IF(ISNUMBER(BR571),(AH571-BS571)^2,"")</f>
        <v/>
      </c>
    </row>
    <row r="572">
      <c r="O572">
        <f>IF($R572="","",CHOOSE($Q$2,YEAR(R572)*12+MONTH(R572),INT((R572-2)/7),YEAR(R572)*4+ROUNDUP(MONTH(R572)/3)))</f>
        <v/>
      </c>
      <c r="P572">
        <f>IF($R572="","",IF($R573="",1,IF(O572&lt;&gt;O573,1,0)))</f>
        <v/>
      </c>
      <c r="Q572">
        <f>IF(P572=1,SUM($P$7:P572),"")</f>
        <v/>
      </c>
      <c r="R572">
        <f>IF($A572="","",IF(ISNUMBER($A572),$A572,IFERROR(DATEVALUE($A572),NA())))</f>
        <v/>
      </c>
      <c r="S572" s="7">
        <f>IFERROR(INDEX($R$7:$R$60000,MATCH(ROW()-6,$Q$7:$Q$60000,0)),"")</f>
        <v/>
      </c>
      <c r="T572">
        <f>IFERROR(INDEX($B$7:$B$60000,MATCH(ROW()-6,$Q$7:$Q$60000,0)),"")</f>
        <v/>
      </c>
      <c r="U572">
        <f>IFERROR(INDEX($C$7:$C$60000,MATCH(ROW()-6,$Q$7:$Q$60000,0)),"")</f>
        <v/>
      </c>
      <c r="V572">
        <f>IFERROR(INDEX($D$7:$D$60000,MATCH(ROW()-6,$Q$7:$Q$60000,0)),"")</f>
        <v/>
      </c>
      <c r="W572">
        <f>IFERROR(INDEX($E$7:$E$60000,MATCH(ROW()-6,$Q$7:$Q$60000,0)),"")</f>
        <v/>
      </c>
      <c r="X572">
        <f>IFERROR(INDEX($F$7:$F$60000,MATCH(ROW()-6,$Q$7:$Q$60000,0)),"")</f>
        <v/>
      </c>
      <c r="Y572">
        <f>IFERROR(INDEX($G$7:$G$60000,MATCH(ROW()-6,$Q$7:$Q$60000,0)),"")</f>
        <v/>
      </c>
      <c r="Z572">
        <f>IFERROR(INDEX($H$7:$H$60000,MATCH(ROW()-6,$Q$7:$Q$60000,0)),"")</f>
        <v/>
      </c>
      <c r="AA572">
        <f>IFERROR(INDEX($I$7:$I$60000,MATCH(ROW()-6,$Q$7:$Q$60000,0)),"")</f>
        <v/>
      </c>
      <c r="AB572">
        <f>IFERROR(INDEX($J$7:$J$60000,MATCH(ROW()-6,$Q$7:$Q$60000,0)),"")</f>
        <v/>
      </c>
      <c r="AC572">
        <f>IFERROR(INDEX($K$7:$K$60000,MATCH(ROW()-6,$Q$7:$Q$60000,0)),"")</f>
        <v/>
      </c>
      <c r="AD572">
        <f>IFERROR(INDEX($L$7:$L$60000,MATCH(ROW()-6,$Q$7:$Q$60000,0)),"")</f>
        <v/>
      </c>
      <c r="AE572">
        <f>IFERROR(INDEX($M$7:$M$60000,MATCH(ROW()-6,$Q$7:$Q$60000,0)),"")</f>
        <v/>
      </c>
      <c r="AF572">
        <f>IFERROR(INDEX($N$7:$N$60000,MATCH(ROW()-6,$Q$7:$Q$60000,0)),"")</f>
        <v/>
      </c>
      <c r="AH572" s="9">
        <f>IF(OR($S572="",$S571=""),"",LN($T572/$T571))</f>
        <v/>
      </c>
      <c r="AI572" s="9">
        <f>IF(OR($S572="",$S571=""),"",$C$2*LN(U572/U571))</f>
        <v/>
      </c>
      <c r="AJ572" s="9">
        <f>IF(OR($S572="",$S571=""),"",$D$2*(V572-V571))</f>
        <v/>
      </c>
      <c r="AK572" s="9">
        <f>IF(OR($S572="",$S571=""),"",$E$2*(W572-W571))</f>
        <v/>
      </c>
      <c r="AL572" s="9">
        <f>IF(OR($S572="",$S571=""),"",$F$2*LN(X572/X571))</f>
        <v/>
      </c>
      <c r="AM572" s="9">
        <f>IF(OR($S572="",$S571=""),"",$G$2*(Y572-Y571))</f>
        <v/>
      </c>
      <c r="AN572" s="9">
        <f>IF(OR($S572="",$S571=""),"",$H$2*LN(Z572/Z571))</f>
        <v/>
      </c>
      <c r="AO572" s="9">
        <f>IF(OR($S572="",$S571=""),"",$I$2*(AA572-AA571))</f>
        <v/>
      </c>
      <c r="AP572" s="9">
        <f>IF(OR($S572="",$S571=""),"",$J$2*LN(AB572/AB571))</f>
        <v/>
      </c>
      <c r="AQ572" s="9">
        <f>IF(OR($S572="",$S571=""),"",$K$2*(AC572-AC571))</f>
        <v/>
      </c>
      <c r="AR572" s="9">
        <f>IF(OR($S572="",$S571=""),"",$L$2*LN(AD572/AD571))</f>
        <v/>
      </c>
      <c r="AS572" s="9">
        <f>IF(OR($S572="",$S571=""),"",$M$2*LN(AE572/AE571))</f>
        <v/>
      </c>
      <c r="AT572" s="9">
        <f>IF(OR($S572="",$S571=""),"",$N$2*LN(AF572/AF571))</f>
        <v/>
      </c>
      <c r="AV572" s="9">
        <f>IF($AH572="","",$AY$16+$AY$4*AI572+$AY$5*AJ572+$AY$6*AK572+$AY$7*AL572+$AY$8*AM572+$AY$9*AN572+$AY$10*AO572+$AY$11*AP572+$AY$12*AQ572+$AY$13*AR572+$AY$14*AS572+$AY$15*AT572)</f>
        <v/>
      </c>
      <c r="BC572" s="10">
        <f>IF((ROW()-6)&lt;=$Q$3,INDEX(LINEST(AH513:AH572,AI513:AT572,TRUE,TRUE),1,13)*$Q$4,"")</f>
        <v/>
      </c>
      <c r="BD572" s="9">
        <f>IF((ROW()-6)&lt;=$Q$3,INDEX(LINEST(AH513:AH572,AI513:AT572,TRUE,TRUE),1,12),"")</f>
        <v/>
      </c>
      <c r="BE572" s="9">
        <f>IF((ROW()-6)&lt;=$Q$3,INDEX(LINEST(AH513:AH572,AI513:AT572,TRUE,TRUE),1,11),"")</f>
        <v/>
      </c>
      <c r="BF572" s="9">
        <f>IF((ROW()-6)&lt;=$Q$3,INDEX(LINEST(AH513:AH572,AI513:AT572,TRUE,TRUE),1,10),"")</f>
        <v/>
      </c>
      <c r="BG572" s="9">
        <f>IF((ROW()-6)&lt;=$Q$3,INDEX(LINEST(AH513:AH572,AI513:AT572,TRUE,TRUE),1,9),"")</f>
        <v/>
      </c>
      <c r="BH572" s="9">
        <f>IF((ROW()-6)&lt;=$Q$3,INDEX(LINEST(AH513:AH572,AI513:AT572,TRUE,TRUE),1,8),"")</f>
        <v/>
      </c>
      <c r="BI572" s="9">
        <f>IF((ROW()-6)&lt;=$Q$3,INDEX(LINEST(AH513:AH572,AI513:AT572,TRUE,TRUE),1,7),"")</f>
        <v/>
      </c>
      <c r="BJ572" s="9">
        <f>IF((ROW()-6)&lt;=$Q$3,INDEX(LINEST(AH513:AH572,AI513:AT572,TRUE,TRUE),1,6),"")</f>
        <v/>
      </c>
      <c r="BK572" s="9">
        <f>IF((ROW()-6)&lt;=$Q$3,INDEX(LINEST(AH513:AH572,AI513:AT572,TRUE,TRUE),1,5),"")</f>
        <v/>
      </c>
      <c r="BL572" s="9">
        <f>IF((ROW()-6)&lt;=$Q$3,INDEX(LINEST(AH513:AH572,AI513:AT572,TRUE,TRUE),1,4),"")</f>
        <v/>
      </c>
      <c r="BM572" s="9">
        <f>IF((ROW()-6)&lt;=$Q$3,INDEX(LINEST(AH513:AH572,AI513:AT572,TRUE,TRUE),1,3),"")</f>
        <v/>
      </c>
      <c r="BN572" s="9">
        <f>IF((ROW()-6)&lt;=$Q$3,INDEX(LINEST(AH513:AH572,AI513:AT572,TRUE,TRUE),1,2),"")</f>
        <v/>
      </c>
      <c r="BO572" s="9">
        <f>IF((ROW()-6)&lt;=$Q$3,INDEX(LINEST(AH513:AH572,AI513:AT572,TRUE,TRUE),1,1),"")</f>
        <v/>
      </c>
      <c r="BP572" s="10">
        <f>IF((ROW()-6)&lt;=$Q$3,INDEX(LINEST(AH513:AH572,AI513:AT572,TRUE,TRUE),3,1),"")</f>
        <v/>
      </c>
      <c r="BR572" s="9">
        <f>IF(AND((ROW()-6)&lt;=$Q$3,ISNUMBER(BC571)),BC571/$Q$4+BD571*AI572+BE571*AJ572+BF571*AK572+BG571*AL572+BH571*AM572+BI571*AN572+BJ571*AO572+BK571*AP572+BL571*AQ572+BM571*AR572+BN571*AS572+BO571*AT572,"")</f>
        <v/>
      </c>
      <c r="BS572">
        <f>IF(ISNUMBER(BR572),AVERAGE(AH512:AH571),"")</f>
        <v/>
      </c>
      <c r="BT572">
        <f>IF(ISNUMBER(BR572),(AH572-BR572)^2,"")</f>
        <v/>
      </c>
      <c r="BU572">
        <f>IF(ISNUMBER(BR572),AH572^2,"")</f>
        <v/>
      </c>
      <c r="BV572">
        <f>IF(ISNUMBER(BR572),(AH572-BS572)^2,"")</f>
        <v/>
      </c>
    </row>
    <row r="573">
      <c r="O573">
        <f>IF($R573="","",CHOOSE($Q$2,YEAR(R573)*12+MONTH(R573),INT((R573-2)/7),YEAR(R573)*4+ROUNDUP(MONTH(R573)/3)))</f>
        <v/>
      </c>
      <c r="P573">
        <f>IF($R573="","",IF($R574="",1,IF(O573&lt;&gt;O574,1,0)))</f>
        <v/>
      </c>
      <c r="Q573">
        <f>IF(P573=1,SUM($P$7:P573),"")</f>
        <v/>
      </c>
      <c r="R573">
        <f>IF($A573="","",IF(ISNUMBER($A573),$A573,IFERROR(DATEVALUE($A573),NA())))</f>
        <v/>
      </c>
      <c r="S573" s="7">
        <f>IFERROR(INDEX($R$7:$R$60000,MATCH(ROW()-6,$Q$7:$Q$60000,0)),"")</f>
        <v/>
      </c>
      <c r="T573">
        <f>IFERROR(INDEX($B$7:$B$60000,MATCH(ROW()-6,$Q$7:$Q$60000,0)),"")</f>
        <v/>
      </c>
      <c r="U573">
        <f>IFERROR(INDEX($C$7:$C$60000,MATCH(ROW()-6,$Q$7:$Q$60000,0)),"")</f>
        <v/>
      </c>
      <c r="V573">
        <f>IFERROR(INDEX($D$7:$D$60000,MATCH(ROW()-6,$Q$7:$Q$60000,0)),"")</f>
        <v/>
      </c>
      <c r="W573">
        <f>IFERROR(INDEX($E$7:$E$60000,MATCH(ROW()-6,$Q$7:$Q$60000,0)),"")</f>
        <v/>
      </c>
      <c r="X573">
        <f>IFERROR(INDEX($F$7:$F$60000,MATCH(ROW()-6,$Q$7:$Q$60000,0)),"")</f>
        <v/>
      </c>
      <c r="Y573">
        <f>IFERROR(INDEX($G$7:$G$60000,MATCH(ROW()-6,$Q$7:$Q$60000,0)),"")</f>
        <v/>
      </c>
      <c r="Z573">
        <f>IFERROR(INDEX($H$7:$H$60000,MATCH(ROW()-6,$Q$7:$Q$60000,0)),"")</f>
        <v/>
      </c>
      <c r="AA573">
        <f>IFERROR(INDEX($I$7:$I$60000,MATCH(ROW()-6,$Q$7:$Q$60000,0)),"")</f>
        <v/>
      </c>
      <c r="AB573">
        <f>IFERROR(INDEX($J$7:$J$60000,MATCH(ROW()-6,$Q$7:$Q$60000,0)),"")</f>
        <v/>
      </c>
      <c r="AC573">
        <f>IFERROR(INDEX($K$7:$K$60000,MATCH(ROW()-6,$Q$7:$Q$60000,0)),"")</f>
        <v/>
      </c>
      <c r="AD573">
        <f>IFERROR(INDEX($L$7:$L$60000,MATCH(ROW()-6,$Q$7:$Q$60000,0)),"")</f>
        <v/>
      </c>
      <c r="AE573">
        <f>IFERROR(INDEX($M$7:$M$60000,MATCH(ROW()-6,$Q$7:$Q$60000,0)),"")</f>
        <v/>
      </c>
      <c r="AF573">
        <f>IFERROR(INDEX($N$7:$N$60000,MATCH(ROW()-6,$Q$7:$Q$60000,0)),"")</f>
        <v/>
      </c>
      <c r="AH573" s="9">
        <f>IF(OR($S573="",$S572=""),"",LN($T573/$T572))</f>
        <v/>
      </c>
      <c r="AI573" s="9">
        <f>IF(OR($S573="",$S572=""),"",$C$2*LN(U573/U572))</f>
        <v/>
      </c>
      <c r="AJ573" s="9">
        <f>IF(OR($S573="",$S572=""),"",$D$2*(V573-V572))</f>
        <v/>
      </c>
      <c r="AK573" s="9">
        <f>IF(OR($S573="",$S572=""),"",$E$2*(W573-W572))</f>
        <v/>
      </c>
      <c r="AL573" s="9">
        <f>IF(OR($S573="",$S572=""),"",$F$2*LN(X573/X572))</f>
        <v/>
      </c>
      <c r="AM573" s="9">
        <f>IF(OR($S573="",$S572=""),"",$G$2*(Y573-Y572))</f>
        <v/>
      </c>
      <c r="AN573" s="9">
        <f>IF(OR($S573="",$S572=""),"",$H$2*LN(Z573/Z572))</f>
        <v/>
      </c>
      <c r="AO573" s="9">
        <f>IF(OR($S573="",$S572=""),"",$I$2*(AA573-AA572))</f>
        <v/>
      </c>
      <c r="AP573" s="9">
        <f>IF(OR($S573="",$S572=""),"",$J$2*LN(AB573/AB572))</f>
        <v/>
      </c>
      <c r="AQ573" s="9">
        <f>IF(OR($S573="",$S572=""),"",$K$2*(AC573-AC572))</f>
        <v/>
      </c>
      <c r="AR573" s="9">
        <f>IF(OR($S573="",$S572=""),"",$L$2*LN(AD573/AD572))</f>
        <v/>
      </c>
      <c r="AS573" s="9">
        <f>IF(OR($S573="",$S572=""),"",$M$2*LN(AE573/AE572))</f>
        <v/>
      </c>
      <c r="AT573" s="9">
        <f>IF(OR($S573="",$S572=""),"",$N$2*LN(AF573/AF572))</f>
        <v/>
      </c>
      <c r="AV573" s="9">
        <f>IF($AH573="","",$AY$16+$AY$4*AI573+$AY$5*AJ573+$AY$6*AK573+$AY$7*AL573+$AY$8*AM573+$AY$9*AN573+$AY$10*AO573+$AY$11*AP573+$AY$12*AQ573+$AY$13*AR573+$AY$14*AS573+$AY$15*AT573)</f>
        <v/>
      </c>
      <c r="BC573" s="10">
        <f>IF((ROW()-6)&lt;=$Q$3,INDEX(LINEST(AH514:AH573,AI514:AT573,TRUE,TRUE),1,13)*$Q$4,"")</f>
        <v/>
      </c>
      <c r="BD573" s="9">
        <f>IF((ROW()-6)&lt;=$Q$3,INDEX(LINEST(AH514:AH573,AI514:AT573,TRUE,TRUE),1,12),"")</f>
        <v/>
      </c>
      <c r="BE573" s="9">
        <f>IF((ROW()-6)&lt;=$Q$3,INDEX(LINEST(AH514:AH573,AI514:AT573,TRUE,TRUE),1,11),"")</f>
        <v/>
      </c>
      <c r="BF573" s="9">
        <f>IF((ROW()-6)&lt;=$Q$3,INDEX(LINEST(AH514:AH573,AI514:AT573,TRUE,TRUE),1,10),"")</f>
        <v/>
      </c>
      <c r="BG573" s="9">
        <f>IF((ROW()-6)&lt;=$Q$3,INDEX(LINEST(AH514:AH573,AI514:AT573,TRUE,TRUE),1,9),"")</f>
        <v/>
      </c>
      <c r="BH573" s="9">
        <f>IF((ROW()-6)&lt;=$Q$3,INDEX(LINEST(AH514:AH573,AI514:AT573,TRUE,TRUE),1,8),"")</f>
        <v/>
      </c>
      <c r="BI573" s="9">
        <f>IF((ROW()-6)&lt;=$Q$3,INDEX(LINEST(AH514:AH573,AI514:AT573,TRUE,TRUE),1,7),"")</f>
        <v/>
      </c>
      <c r="BJ573" s="9">
        <f>IF((ROW()-6)&lt;=$Q$3,INDEX(LINEST(AH514:AH573,AI514:AT573,TRUE,TRUE),1,6),"")</f>
        <v/>
      </c>
      <c r="BK573" s="9">
        <f>IF((ROW()-6)&lt;=$Q$3,INDEX(LINEST(AH514:AH573,AI514:AT573,TRUE,TRUE),1,5),"")</f>
        <v/>
      </c>
      <c r="BL573" s="9">
        <f>IF((ROW()-6)&lt;=$Q$3,INDEX(LINEST(AH514:AH573,AI514:AT573,TRUE,TRUE),1,4),"")</f>
        <v/>
      </c>
      <c r="BM573" s="9">
        <f>IF((ROW()-6)&lt;=$Q$3,INDEX(LINEST(AH514:AH573,AI514:AT573,TRUE,TRUE),1,3),"")</f>
        <v/>
      </c>
      <c r="BN573" s="9">
        <f>IF((ROW()-6)&lt;=$Q$3,INDEX(LINEST(AH514:AH573,AI514:AT573,TRUE,TRUE),1,2),"")</f>
        <v/>
      </c>
      <c r="BO573" s="9">
        <f>IF((ROW()-6)&lt;=$Q$3,INDEX(LINEST(AH514:AH573,AI514:AT573,TRUE,TRUE),1,1),"")</f>
        <v/>
      </c>
      <c r="BP573" s="10">
        <f>IF((ROW()-6)&lt;=$Q$3,INDEX(LINEST(AH514:AH573,AI514:AT573,TRUE,TRUE),3,1),"")</f>
        <v/>
      </c>
      <c r="BR573" s="9">
        <f>IF(AND((ROW()-6)&lt;=$Q$3,ISNUMBER(BC572)),BC572/$Q$4+BD572*AI573+BE572*AJ573+BF572*AK573+BG572*AL573+BH572*AM573+BI572*AN573+BJ572*AO573+BK572*AP573+BL572*AQ573+BM572*AR573+BN572*AS573+BO572*AT573,"")</f>
        <v/>
      </c>
      <c r="BS573">
        <f>IF(ISNUMBER(BR573),AVERAGE(AH513:AH572),"")</f>
        <v/>
      </c>
      <c r="BT573">
        <f>IF(ISNUMBER(BR573),(AH573-BR573)^2,"")</f>
        <v/>
      </c>
      <c r="BU573">
        <f>IF(ISNUMBER(BR573),AH573^2,"")</f>
        <v/>
      </c>
      <c r="BV573">
        <f>IF(ISNUMBER(BR573),(AH573-BS573)^2,"")</f>
        <v/>
      </c>
    </row>
    <row r="574">
      <c r="O574">
        <f>IF($R574="","",CHOOSE($Q$2,YEAR(R574)*12+MONTH(R574),INT((R574-2)/7),YEAR(R574)*4+ROUNDUP(MONTH(R574)/3)))</f>
        <v/>
      </c>
      <c r="P574">
        <f>IF($R574="","",IF($R575="",1,IF(O574&lt;&gt;O575,1,0)))</f>
        <v/>
      </c>
      <c r="Q574">
        <f>IF(P574=1,SUM($P$7:P574),"")</f>
        <v/>
      </c>
      <c r="R574">
        <f>IF($A574="","",IF(ISNUMBER($A574),$A574,IFERROR(DATEVALUE($A574),NA())))</f>
        <v/>
      </c>
      <c r="S574" s="7">
        <f>IFERROR(INDEX($R$7:$R$60000,MATCH(ROW()-6,$Q$7:$Q$60000,0)),"")</f>
        <v/>
      </c>
      <c r="T574">
        <f>IFERROR(INDEX($B$7:$B$60000,MATCH(ROW()-6,$Q$7:$Q$60000,0)),"")</f>
        <v/>
      </c>
      <c r="U574">
        <f>IFERROR(INDEX($C$7:$C$60000,MATCH(ROW()-6,$Q$7:$Q$60000,0)),"")</f>
        <v/>
      </c>
      <c r="V574">
        <f>IFERROR(INDEX($D$7:$D$60000,MATCH(ROW()-6,$Q$7:$Q$60000,0)),"")</f>
        <v/>
      </c>
      <c r="W574">
        <f>IFERROR(INDEX($E$7:$E$60000,MATCH(ROW()-6,$Q$7:$Q$60000,0)),"")</f>
        <v/>
      </c>
      <c r="X574">
        <f>IFERROR(INDEX($F$7:$F$60000,MATCH(ROW()-6,$Q$7:$Q$60000,0)),"")</f>
        <v/>
      </c>
      <c r="Y574">
        <f>IFERROR(INDEX($G$7:$G$60000,MATCH(ROW()-6,$Q$7:$Q$60000,0)),"")</f>
        <v/>
      </c>
      <c r="Z574">
        <f>IFERROR(INDEX($H$7:$H$60000,MATCH(ROW()-6,$Q$7:$Q$60000,0)),"")</f>
        <v/>
      </c>
      <c r="AA574">
        <f>IFERROR(INDEX($I$7:$I$60000,MATCH(ROW()-6,$Q$7:$Q$60000,0)),"")</f>
        <v/>
      </c>
      <c r="AB574">
        <f>IFERROR(INDEX($J$7:$J$60000,MATCH(ROW()-6,$Q$7:$Q$60000,0)),"")</f>
        <v/>
      </c>
      <c r="AC574">
        <f>IFERROR(INDEX($K$7:$K$60000,MATCH(ROW()-6,$Q$7:$Q$60000,0)),"")</f>
        <v/>
      </c>
      <c r="AD574">
        <f>IFERROR(INDEX($L$7:$L$60000,MATCH(ROW()-6,$Q$7:$Q$60000,0)),"")</f>
        <v/>
      </c>
      <c r="AE574">
        <f>IFERROR(INDEX($M$7:$M$60000,MATCH(ROW()-6,$Q$7:$Q$60000,0)),"")</f>
        <v/>
      </c>
      <c r="AF574">
        <f>IFERROR(INDEX($N$7:$N$60000,MATCH(ROW()-6,$Q$7:$Q$60000,0)),"")</f>
        <v/>
      </c>
      <c r="AH574" s="9">
        <f>IF(OR($S574="",$S573=""),"",LN($T574/$T573))</f>
        <v/>
      </c>
      <c r="AI574" s="9">
        <f>IF(OR($S574="",$S573=""),"",$C$2*LN(U574/U573))</f>
        <v/>
      </c>
      <c r="AJ574" s="9">
        <f>IF(OR($S574="",$S573=""),"",$D$2*(V574-V573))</f>
        <v/>
      </c>
      <c r="AK574" s="9">
        <f>IF(OR($S574="",$S573=""),"",$E$2*(W574-W573))</f>
        <v/>
      </c>
      <c r="AL574" s="9">
        <f>IF(OR($S574="",$S573=""),"",$F$2*LN(X574/X573))</f>
        <v/>
      </c>
      <c r="AM574" s="9">
        <f>IF(OR($S574="",$S573=""),"",$G$2*(Y574-Y573))</f>
        <v/>
      </c>
      <c r="AN574" s="9">
        <f>IF(OR($S574="",$S573=""),"",$H$2*LN(Z574/Z573))</f>
        <v/>
      </c>
      <c r="AO574" s="9">
        <f>IF(OR($S574="",$S573=""),"",$I$2*(AA574-AA573))</f>
        <v/>
      </c>
      <c r="AP574" s="9">
        <f>IF(OR($S574="",$S573=""),"",$J$2*LN(AB574/AB573))</f>
        <v/>
      </c>
      <c r="AQ574" s="9">
        <f>IF(OR($S574="",$S573=""),"",$K$2*(AC574-AC573))</f>
        <v/>
      </c>
      <c r="AR574" s="9">
        <f>IF(OR($S574="",$S573=""),"",$L$2*LN(AD574/AD573))</f>
        <v/>
      </c>
      <c r="AS574" s="9">
        <f>IF(OR($S574="",$S573=""),"",$M$2*LN(AE574/AE573))</f>
        <v/>
      </c>
      <c r="AT574" s="9">
        <f>IF(OR($S574="",$S573=""),"",$N$2*LN(AF574/AF573))</f>
        <v/>
      </c>
      <c r="AV574" s="9">
        <f>IF($AH574="","",$AY$16+$AY$4*AI574+$AY$5*AJ574+$AY$6*AK574+$AY$7*AL574+$AY$8*AM574+$AY$9*AN574+$AY$10*AO574+$AY$11*AP574+$AY$12*AQ574+$AY$13*AR574+$AY$14*AS574+$AY$15*AT574)</f>
        <v/>
      </c>
      <c r="BC574" s="10">
        <f>IF((ROW()-6)&lt;=$Q$3,INDEX(LINEST(AH515:AH574,AI515:AT574,TRUE,TRUE),1,13)*$Q$4,"")</f>
        <v/>
      </c>
      <c r="BD574" s="9">
        <f>IF((ROW()-6)&lt;=$Q$3,INDEX(LINEST(AH515:AH574,AI515:AT574,TRUE,TRUE),1,12),"")</f>
        <v/>
      </c>
      <c r="BE574" s="9">
        <f>IF((ROW()-6)&lt;=$Q$3,INDEX(LINEST(AH515:AH574,AI515:AT574,TRUE,TRUE),1,11),"")</f>
        <v/>
      </c>
      <c r="BF574" s="9">
        <f>IF((ROW()-6)&lt;=$Q$3,INDEX(LINEST(AH515:AH574,AI515:AT574,TRUE,TRUE),1,10),"")</f>
        <v/>
      </c>
      <c r="BG574" s="9">
        <f>IF((ROW()-6)&lt;=$Q$3,INDEX(LINEST(AH515:AH574,AI515:AT574,TRUE,TRUE),1,9),"")</f>
        <v/>
      </c>
      <c r="BH574" s="9">
        <f>IF((ROW()-6)&lt;=$Q$3,INDEX(LINEST(AH515:AH574,AI515:AT574,TRUE,TRUE),1,8),"")</f>
        <v/>
      </c>
      <c r="BI574" s="9">
        <f>IF((ROW()-6)&lt;=$Q$3,INDEX(LINEST(AH515:AH574,AI515:AT574,TRUE,TRUE),1,7),"")</f>
        <v/>
      </c>
      <c r="BJ574" s="9">
        <f>IF((ROW()-6)&lt;=$Q$3,INDEX(LINEST(AH515:AH574,AI515:AT574,TRUE,TRUE),1,6),"")</f>
        <v/>
      </c>
      <c r="BK574" s="9">
        <f>IF((ROW()-6)&lt;=$Q$3,INDEX(LINEST(AH515:AH574,AI515:AT574,TRUE,TRUE),1,5),"")</f>
        <v/>
      </c>
      <c r="BL574" s="9">
        <f>IF((ROW()-6)&lt;=$Q$3,INDEX(LINEST(AH515:AH574,AI515:AT574,TRUE,TRUE),1,4),"")</f>
        <v/>
      </c>
      <c r="BM574" s="9">
        <f>IF((ROW()-6)&lt;=$Q$3,INDEX(LINEST(AH515:AH574,AI515:AT574,TRUE,TRUE),1,3),"")</f>
        <v/>
      </c>
      <c r="BN574" s="9">
        <f>IF((ROW()-6)&lt;=$Q$3,INDEX(LINEST(AH515:AH574,AI515:AT574,TRUE,TRUE),1,2),"")</f>
        <v/>
      </c>
      <c r="BO574" s="9">
        <f>IF((ROW()-6)&lt;=$Q$3,INDEX(LINEST(AH515:AH574,AI515:AT574,TRUE,TRUE),1,1),"")</f>
        <v/>
      </c>
      <c r="BP574" s="10">
        <f>IF((ROW()-6)&lt;=$Q$3,INDEX(LINEST(AH515:AH574,AI515:AT574,TRUE,TRUE),3,1),"")</f>
        <v/>
      </c>
      <c r="BR574" s="9">
        <f>IF(AND((ROW()-6)&lt;=$Q$3,ISNUMBER(BC573)),BC573/$Q$4+BD573*AI574+BE573*AJ574+BF573*AK574+BG573*AL574+BH573*AM574+BI573*AN574+BJ573*AO574+BK573*AP574+BL573*AQ574+BM573*AR574+BN573*AS574+BO573*AT574,"")</f>
        <v/>
      </c>
      <c r="BS574">
        <f>IF(ISNUMBER(BR574),AVERAGE(AH514:AH573),"")</f>
        <v/>
      </c>
      <c r="BT574">
        <f>IF(ISNUMBER(BR574),(AH574-BR574)^2,"")</f>
        <v/>
      </c>
      <c r="BU574">
        <f>IF(ISNUMBER(BR574),AH574^2,"")</f>
        <v/>
      </c>
      <c r="BV574">
        <f>IF(ISNUMBER(BR574),(AH574-BS574)^2,"")</f>
        <v/>
      </c>
    </row>
    <row r="575">
      <c r="O575">
        <f>IF($R575="","",CHOOSE($Q$2,YEAR(R575)*12+MONTH(R575),INT((R575-2)/7),YEAR(R575)*4+ROUNDUP(MONTH(R575)/3)))</f>
        <v/>
      </c>
      <c r="P575">
        <f>IF($R575="","",IF($R576="",1,IF(O575&lt;&gt;O576,1,0)))</f>
        <v/>
      </c>
      <c r="Q575">
        <f>IF(P575=1,SUM($P$7:P575),"")</f>
        <v/>
      </c>
      <c r="R575">
        <f>IF($A575="","",IF(ISNUMBER($A575),$A575,IFERROR(DATEVALUE($A575),NA())))</f>
        <v/>
      </c>
      <c r="S575" s="7">
        <f>IFERROR(INDEX($R$7:$R$60000,MATCH(ROW()-6,$Q$7:$Q$60000,0)),"")</f>
        <v/>
      </c>
      <c r="T575">
        <f>IFERROR(INDEX($B$7:$B$60000,MATCH(ROW()-6,$Q$7:$Q$60000,0)),"")</f>
        <v/>
      </c>
      <c r="U575">
        <f>IFERROR(INDEX($C$7:$C$60000,MATCH(ROW()-6,$Q$7:$Q$60000,0)),"")</f>
        <v/>
      </c>
      <c r="V575">
        <f>IFERROR(INDEX($D$7:$D$60000,MATCH(ROW()-6,$Q$7:$Q$60000,0)),"")</f>
        <v/>
      </c>
      <c r="W575">
        <f>IFERROR(INDEX($E$7:$E$60000,MATCH(ROW()-6,$Q$7:$Q$60000,0)),"")</f>
        <v/>
      </c>
      <c r="X575">
        <f>IFERROR(INDEX($F$7:$F$60000,MATCH(ROW()-6,$Q$7:$Q$60000,0)),"")</f>
        <v/>
      </c>
      <c r="Y575">
        <f>IFERROR(INDEX($G$7:$G$60000,MATCH(ROW()-6,$Q$7:$Q$60000,0)),"")</f>
        <v/>
      </c>
      <c r="Z575">
        <f>IFERROR(INDEX($H$7:$H$60000,MATCH(ROW()-6,$Q$7:$Q$60000,0)),"")</f>
        <v/>
      </c>
      <c r="AA575">
        <f>IFERROR(INDEX($I$7:$I$60000,MATCH(ROW()-6,$Q$7:$Q$60000,0)),"")</f>
        <v/>
      </c>
      <c r="AB575">
        <f>IFERROR(INDEX($J$7:$J$60000,MATCH(ROW()-6,$Q$7:$Q$60000,0)),"")</f>
        <v/>
      </c>
      <c r="AC575">
        <f>IFERROR(INDEX($K$7:$K$60000,MATCH(ROW()-6,$Q$7:$Q$60000,0)),"")</f>
        <v/>
      </c>
      <c r="AD575">
        <f>IFERROR(INDEX($L$7:$L$60000,MATCH(ROW()-6,$Q$7:$Q$60000,0)),"")</f>
        <v/>
      </c>
      <c r="AE575">
        <f>IFERROR(INDEX($M$7:$M$60000,MATCH(ROW()-6,$Q$7:$Q$60000,0)),"")</f>
        <v/>
      </c>
      <c r="AF575">
        <f>IFERROR(INDEX($N$7:$N$60000,MATCH(ROW()-6,$Q$7:$Q$60000,0)),"")</f>
        <v/>
      </c>
      <c r="AH575" s="9">
        <f>IF(OR($S575="",$S574=""),"",LN($T575/$T574))</f>
        <v/>
      </c>
      <c r="AI575" s="9">
        <f>IF(OR($S575="",$S574=""),"",$C$2*LN(U575/U574))</f>
        <v/>
      </c>
      <c r="AJ575" s="9">
        <f>IF(OR($S575="",$S574=""),"",$D$2*(V575-V574))</f>
        <v/>
      </c>
      <c r="AK575" s="9">
        <f>IF(OR($S575="",$S574=""),"",$E$2*(W575-W574))</f>
        <v/>
      </c>
      <c r="AL575" s="9">
        <f>IF(OR($S575="",$S574=""),"",$F$2*LN(X575/X574))</f>
        <v/>
      </c>
      <c r="AM575" s="9">
        <f>IF(OR($S575="",$S574=""),"",$G$2*(Y575-Y574))</f>
        <v/>
      </c>
      <c r="AN575" s="9">
        <f>IF(OR($S575="",$S574=""),"",$H$2*LN(Z575/Z574))</f>
        <v/>
      </c>
      <c r="AO575" s="9">
        <f>IF(OR($S575="",$S574=""),"",$I$2*(AA575-AA574))</f>
        <v/>
      </c>
      <c r="AP575" s="9">
        <f>IF(OR($S575="",$S574=""),"",$J$2*LN(AB575/AB574))</f>
        <v/>
      </c>
      <c r="AQ575" s="9">
        <f>IF(OR($S575="",$S574=""),"",$K$2*(AC575-AC574))</f>
        <v/>
      </c>
      <c r="AR575" s="9">
        <f>IF(OR($S575="",$S574=""),"",$L$2*LN(AD575/AD574))</f>
        <v/>
      </c>
      <c r="AS575" s="9">
        <f>IF(OR($S575="",$S574=""),"",$M$2*LN(AE575/AE574))</f>
        <v/>
      </c>
      <c r="AT575" s="9">
        <f>IF(OR($S575="",$S574=""),"",$N$2*LN(AF575/AF574))</f>
        <v/>
      </c>
      <c r="AV575" s="9">
        <f>IF($AH575="","",$AY$16+$AY$4*AI575+$AY$5*AJ575+$AY$6*AK575+$AY$7*AL575+$AY$8*AM575+$AY$9*AN575+$AY$10*AO575+$AY$11*AP575+$AY$12*AQ575+$AY$13*AR575+$AY$14*AS575+$AY$15*AT575)</f>
        <v/>
      </c>
      <c r="BC575" s="10">
        <f>IF((ROW()-6)&lt;=$Q$3,INDEX(LINEST(AH516:AH575,AI516:AT575,TRUE,TRUE),1,13)*$Q$4,"")</f>
        <v/>
      </c>
      <c r="BD575" s="9">
        <f>IF((ROW()-6)&lt;=$Q$3,INDEX(LINEST(AH516:AH575,AI516:AT575,TRUE,TRUE),1,12),"")</f>
        <v/>
      </c>
      <c r="BE575" s="9">
        <f>IF((ROW()-6)&lt;=$Q$3,INDEX(LINEST(AH516:AH575,AI516:AT575,TRUE,TRUE),1,11),"")</f>
        <v/>
      </c>
      <c r="BF575" s="9">
        <f>IF((ROW()-6)&lt;=$Q$3,INDEX(LINEST(AH516:AH575,AI516:AT575,TRUE,TRUE),1,10),"")</f>
        <v/>
      </c>
      <c r="BG575" s="9">
        <f>IF((ROW()-6)&lt;=$Q$3,INDEX(LINEST(AH516:AH575,AI516:AT575,TRUE,TRUE),1,9),"")</f>
        <v/>
      </c>
      <c r="BH575" s="9">
        <f>IF((ROW()-6)&lt;=$Q$3,INDEX(LINEST(AH516:AH575,AI516:AT575,TRUE,TRUE),1,8),"")</f>
        <v/>
      </c>
      <c r="BI575" s="9">
        <f>IF((ROW()-6)&lt;=$Q$3,INDEX(LINEST(AH516:AH575,AI516:AT575,TRUE,TRUE),1,7),"")</f>
        <v/>
      </c>
      <c r="BJ575" s="9">
        <f>IF((ROW()-6)&lt;=$Q$3,INDEX(LINEST(AH516:AH575,AI516:AT575,TRUE,TRUE),1,6),"")</f>
        <v/>
      </c>
      <c r="BK575" s="9">
        <f>IF((ROW()-6)&lt;=$Q$3,INDEX(LINEST(AH516:AH575,AI516:AT575,TRUE,TRUE),1,5),"")</f>
        <v/>
      </c>
      <c r="BL575" s="9">
        <f>IF((ROW()-6)&lt;=$Q$3,INDEX(LINEST(AH516:AH575,AI516:AT575,TRUE,TRUE),1,4),"")</f>
        <v/>
      </c>
      <c r="BM575" s="9">
        <f>IF((ROW()-6)&lt;=$Q$3,INDEX(LINEST(AH516:AH575,AI516:AT575,TRUE,TRUE),1,3),"")</f>
        <v/>
      </c>
      <c r="BN575" s="9">
        <f>IF((ROW()-6)&lt;=$Q$3,INDEX(LINEST(AH516:AH575,AI516:AT575,TRUE,TRUE),1,2),"")</f>
        <v/>
      </c>
      <c r="BO575" s="9">
        <f>IF((ROW()-6)&lt;=$Q$3,INDEX(LINEST(AH516:AH575,AI516:AT575,TRUE,TRUE),1,1),"")</f>
        <v/>
      </c>
      <c r="BP575" s="10">
        <f>IF((ROW()-6)&lt;=$Q$3,INDEX(LINEST(AH516:AH575,AI516:AT575,TRUE,TRUE),3,1),"")</f>
        <v/>
      </c>
      <c r="BR575" s="9">
        <f>IF(AND((ROW()-6)&lt;=$Q$3,ISNUMBER(BC574)),BC574/$Q$4+BD574*AI575+BE574*AJ575+BF574*AK575+BG574*AL575+BH574*AM575+BI574*AN575+BJ574*AO575+BK574*AP575+BL574*AQ575+BM574*AR575+BN574*AS575+BO574*AT575,"")</f>
        <v/>
      </c>
      <c r="BS575">
        <f>IF(ISNUMBER(BR575),AVERAGE(AH515:AH574),"")</f>
        <v/>
      </c>
      <c r="BT575">
        <f>IF(ISNUMBER(BR575),(AH575-BR575)^2,"")</f>
        <v/>
      </c>
      <c r="BU575">
        <f>IF(ISNUMBER(BR575),AH575^2,"")</f>
        <v/>
      </c>
      <c r="BV575">
        <f>IF(ISNUMBER(BR575),(AH575-BS575)^2,"")</f>
        <v/>
      </c>
    </row>
    <row r="576">
      <c r="O576">
        <f>IF($R576="","",CHOOSE($Q$2,YEAR(R576)*12+MONTH(R576),INT((R576-2)/7),YEAR(R576)*4+ROUNDUP(MONTH(R576)/3)))</f>
        <v/>
      </c>
      <c r="P576">
        <f>IF($R576="","",IF($R577="",1,IF(O576&lt;&gt;O577,1,0)))</f>
        <v/>
      </c>
      <c r="Q576">
        <f>IF(P576=1,SUM($P$7:P576),"")</f>
        <v/>
      </c>
      <c r="R576">
        <f>IF($A576="","",IF(ISNUMBER($A576),$A576,IFERROR(DATEVALUE($A576),NA())))</f>
        <v/>
      </c>
      <c r="S576" s="7">
        <f>IFERROR(INDEX($R$7:$R$60000,MATCH(ROW()-6,$Q$7:$Q$60000,0)),"")</f>
        <v/>
      </c>
      <c r="T576">
        <f>IFERROR(INDEX($B$7:$B$60000,MATCH(ROW()-6,$Q$7:$Q$60000,0)),"")</f>
        <v/>
      </c>
      <c r="U576">
        <f>IFERROR(INDEX($C$7:$C$60000,MATCH(ROW()-6,$Q$7:$Q$60000,0)),"")</f>
        <v/>
      </c>
      <c r="V576">
        <f>IFERROR(INDEX($D$7:$D$60000,MATCH(ROW()-6,$Q$7:$Q$60000,0)),"")</f>
        <v/>
      </c>
      <c r="W576">
        <f>IFERROR(INDEX($E$7:$E$60000,MATCH(ROW()-6,$Q$7:$Q$60000,0)),"")</f>
        <v/>
      </c>
      <c r="X576">
        <f>IFERROR(INDEX($F$7:$F$60000,MATCH(ROW()-6,$Q$7:$Q$60000,0)),"")</f>
        <v/>
      </c>
      <c r="Y576">
        <f>IFERROR(INDEX($G$7:$G$60000,MATCH(ROW()-6,$Q$7:$Q$60000,0)),"")</f>
        <v/>
      </c>
      <c r="Z576">
        <f>IFERROR(INDEX($H$7:$H$60000,MATCH(ROW()-6,$Q$7:$Q$60000,0)),"")</f>
        <v/>
      </c>
      <c r="AA576">
        <f>IFERROR(INDEX($I$7:$I$60000,MATCH(ROW()-6,$Q$7:$Q$60000,0)),"")</f>
        <v/>
      </c>
      <c r="AB576">
        <f>IFERROR(INDEX($J$7:$J$60000,MATCH(ROW()-6,$Q$7:$Q$60000,0)),"")</f>
        <v/>
      </c>
      <c r="AC576">
        <f>IFERROR(INDEX($K$7:$K$60000,MATCH(ROW()-6,$Q$7:$Q$60000,0)),"")</f>
        <v/>
      </c>
      <c r="AD576">
        <f>IFERROR(INDEX($L$7:$L$60000,MATCH(ROW()-6,$Q$7:$Q$60000,0)),"")</f>
        <v/>
      </c>
      <c r="AE576">
        <f>IFERROR(INDEX($M$7:$M$60000,MATCH(ROW()-6,$Q$7:$Q$60000,0)),"")</f>
        <v/>
      </c>
      <c r="AF576">
        <f>IFERROR(INDEX($N$7:$N$60000,MATCH(ROW()-6,$Q$7:$Q$60000,0)),"")</f>
        <v/>
      </c>
      <c r="AH576" s="9">
        <f>IF(OR($S576="",$S575=""),"",LN($T576/$T575))</f>
        <v/>
      </c>
      <c r="AI576" s="9">
        <f>IF(OR($S576="",$S575=""),"",$C$2*LN(U576/U575))</f>
        <v/>
      </c>
      <c r="AJ576" s="9">
        <f>IF(OR($S576="",$S575=""),"",$D$2*(V576-V575))</f>
        <v/>
      </c>
      <c r="AK576" s="9">
        <f>IF(OR($S576="",$S575=""),"",$E$2*(W576-W575))</f>
        <v/>
      </c>
      <c r="AL576" s="9">
        <f>IF(OR($S576="",$S575=""),"",$F$2*LN(X576/X575))</f>
        <v/>
      </c>
      <c r="AM576" s="9">
        <f>IF(OR($S576="",$S575=""),"",$G$2*(Y576-Y575))</f>
        <v/>
      </c>
      <c r="AN576" s="9">
        <f>IF(OR($S576="",$S575=""),"",$H$2*LN(Z576/Z575))</f>
        <v/>
      </c>
      <c r="AO576" s="9">
        <f>IF(OR($S576="",$S575=""),"",$I$2*(AA576-AA575))</f>
        <v/>
      </c>
      <c r="AP576" s="9">
        <f>IF(OR($S576="",$S575=""),"",$J$2*LN(AB576/AB575))</f>
        <v/>
      </c>
      <c r="AQ576" s="9">
        <f>IF(OR($S576="",$S575=""),"",$K$2*(AC576-AC575))</f>
        <v/>
      </c>
      <c r="AR576" s="9">
        <f>IF(OR($S576="",$S575=""),"",$L$2*LN(AD576/AD575))</f>
        <v/>
      </c>
      <c r="AS576" s="9">
        <f>IF(OR($S576="",$S575=""),"",$M$2*LN(AE576/AE575))</f>
        <v/>
      </c>
      <c r="AT576" s="9">
        <f>IF(OR($S576="",$S575=""),"",$N$2*LN(AF576/AF575))</f>
        <v/>
      </c>
      <c r="AV576" s="9">
        <f>IF($AH576="","",$AY$16+$AY$4*AI576+$AY$5*AJ576+$AY$6*AK576+$AY$7*AL576+$AY$8*AM576+$AY$9*AN576+$AY$10*AO576+$AY$11*AP576+$AY$12*AQ576+$AY$13*AR576+$AY$14*AS576+$AY$15*AT576)</f>
        <v/>
      </c>
      <c r="BC576" s="10">
        <f>IF((ROW()-6)&lt;=$Q$3,INDEX(LINEST(AH517:AH576,AI517:AT576,TRUE,TRUE),1,13)*$Q$4,"")</f>
        <v/>
      </c>
      <c r="BD576" s="9">
        <f>IF((ROW()-6)&lt;=$Q$3,INDEX(LINEST(AH517:AH576,AI517:AT576,TRUE,TRUE),1,12),"")</f>
        <v/>
      </c>
      <c r="BE576" s="9">
        <f>IF((ROW()-6)&lt;=$Q$3,INDEX(LINEST(AH517:AH576,AI517:AT576,TRUE,TRUE),1,11),"")</f>
        <v/>
      </c>
      <c r="BF576" s="9">
        <f>IF((ROW()-6)&lt;=$Q$3,INDEX(LINEST(AH517:AH576,AI517:AT576,TRUE,TRUE),1,10),"")</f>
        <v/>
      </c>
      <c r="BG576" s="9">
        <f>IF((ROW()-6)&lt;=$Q$3,INDEX(LINEST(AH517:AH576,AI517:AT576,TRUE,TRUE),1,9),"")</f>
        <v/>
      </c>
      <c r="BH576" s="9">
        <f>IF((ROW()-6)&lt;=$Q$3,INDEX(LINEST(AH517:AH576,AI517:AT576,TRUE,TRUE),1,8),"")</f>
        <v/>
      </c>
      <c r="BI576" s="9">
        <f>IF((ROW()-6)&lt;=$Q$3,INDEX(LINEST(AH517:AH576,AI517:AT576,TRUE,TRUE),1,7),"")</f>
        <v/>
      </c>
      <c r="BJ576" s="9">
        <f>IF((ROW()-6)&lt;=$Q$3,INDEX(LINEST(AH517:AH576,AI517:AT576,TRUE,TRUE),1,6),"")</f>
        <v/>
      </c>
      <c r="BK576" s="9">
        <f>IF((ROW()-6)&lt;=$Q$3,INDEX(LINEST(AH517:AH576,AI517:AT576,TRUE,TRUE),1,5),"")</f>
        <v/>
      </c>
      <c r="BL576" s="9">
        <f>IF((ROW()-6)&lt;=$Q$3,INDEX(LINEST(AH517:AH576,AI517:AT576,TRUE,TRUE),1,4),"")</f>
        <v/>
      </c>
      <c r="BM576" s="9">
        <f>IF((ROW()-6)&lt;=$Q$3,INDEX(LINEST(AH517:AH576,AI517:AT576,TRUE,TRUE),1,3),"")</f>
        <v/>
      </c>
      <c r="BN576" s="9">
        <f>IF((ROW()-6)&lt;=$Q$3,INDEX(LINEST(AH517:AH576,AI517:AT576,TRUE,TRUE),1,2),"")</f>
        <v/>
      </c>
      <c r="BO576" s="9">
        <f>IF((ROW()-6)&lt;=$Q$3,INDEX(LINEST(AH517:AH576,AI517:AT576,TRUE,TRUE),1,1),"")</f>
        <v/>
      </c>
      <c r="BP576" s="10">
        <f>IF((ROW()-6)&lt;=$Q$3,INDEX(LINEST(AH517:AH576,AI517:AT576,TRUE,TRUE),3,1),"")</f>
        <v/>
      </c>
      <c r="BR576" s="9">
        <f>IF(AND((ROW()-6)&lt;=$Q$3,ISNUMBER(BC575)),BC575/$Q$4+BD575*AI576+BE575*AJ576+BF575*AK576+BG575*AL576+BH575*AM576+BI575*AN576+BJ575*AO576+BK575*AP576+BL575*AQ576+BM575*AR576+BN575*AS576+BO575*AT576,"")</f>
        <v/>
      </c>
      <c r="BS576">
        <f>IF(ISNUMBER(BR576),AVERAGE(AH516:AH575),"")</f>
        <v/>
      </c>
      <c r="BT576">
        <f>IF(ISNUMBER(BR576),(AH576-BR576)^2,"")</f>
        <v/>
      </c>
      <c r="BU576">
        <f>IF(ISNUMBER(BR576),AH576^2,"")</f>
        <v/>
      </c>
      <c r="BV576">
        <f>IF(ISNUMBER(BR576),(AH576-BS576)^2,"")</f>
        <v/>
      </c>
    </row>
    <row r="577">
      <c r="O577">
        <f>IF($R577="","",CHOOSE($Q$2,YEAR(R577)*12+MONTH(R577),INT((R577-2)/7),YEAR(R577)*4+ROUNDUP(MONTH(R577)/3)))</f>
        <v/>
      </c>
      <c r="P577">
        <f>IF($R577="","",IF($R578="",1,IF(O577&lt;&gt;O578,1,0)))</f>
        <v/>
      </c>
      <c r="Q577">
        <f>IF(P577=1,SUM($P$7:P577),"")</f>
        <v/>
      </c>
      <c r="R577">
        <f>IF($A577="","",IF(ISNUMBER($A577),$A577,IFERROR(DATEVALUE($A577),NA())))</f>
        <v/>
      </c>
      <c r="S577" s="7">
        <f>IFERROR(INDEX($R$7:$R$60000,MATCH(ROW()-6,$Q$7:$Q$60000,0)),"")</f>
        <v/>
      </c>
      <c r="T577">
        <f>IFERROR(INDEX($B$7:$B$60000,MATCH(ROW()-6,$Q$7:$Q$60000,0)),"")</f>
        <v/>
      </c>
      <c r="U577">
        <f>IFERROR(INDEX($C$7:$C$60000,MATCH(ROW()-6,$Q$7:$Q$60000,0)),"")</f>
        <v/>
      </c>
      <c r="V577">
        <f>IFERROR(INDEX($D$7:$D$60000,MATCH(ROW()-6,$Q$7:$Q$60000,0)),"")</f>
        <v/>
      </c>
      <c r="W577">
        <f>IFERROR(INDEX($E$7:$E$60000,MATCH(ROW()-6,$Q$7:$Q$60000,0)),"")</f>
        <v/>
      </c>
      <c r="X577">
        <f>IFERROR(INDEX($F$7:$F$60000,MATCH(ROW()-6,$Q$7:$Q$60000,0)),"")</f>
        <v/>
      </c>
      <c r="Y577">
        <f>IFERROR(INDEX($G$7:$G$60000,MATCH(ROW()-6,$Q$7:$Q$60000,0)),"")</f>
        <v/>
      </c>
      <c r="Z577">
        <f>IFERROR(INDEX($H$7:$H$60000,MATCH(ROW()-6,$Q$7:$Q$60000,0)),"")</f>
        <v/>
      </c>
      <c r="AA577">
        <f>IFERROR(INDEX($I$7:$I$60000,MATCH(ROW()-6,$Q$7:$Q$60000,0)),"")</f>
        <v/>
      </c>
      <c r="AB577">
        <f>IFERROR(INDEX($J$7:$J$60000,MATCH(ROW()-6,$Q$7:$Q$60000,0)),"")</f>
        <v/>
      </c>
      <c r="AC577">
        <f>IFERROR(INDEX($K$7:$K$60000,MATCH(ROW()-6,$Q$7:$Q$60000,0)),"")</f>
        <v/>
      </c>
      <c r="AD577">
        <f>IFERROR(INDEX($L$7:$L$60000,MATCH(ROW()-6,$Q$7:$Q$60000,0)),"")</f>
        <v/>
      </c>
      <c r="AE577">
        <f>IFERROR(INDEX($M$7:$M$60000,MATCH(ROW()-6,$Q$7:$Q$60000,0)),"")</f>
        <v/>
      </c>
      <c r="AF577">
        <f>IFERROR(INDEX($N$7:$N$60000,MATCH(ROW()-6,$Q$7:$Q$60000,0)),"")</f>
        <v/>
      </c>
      <c r="AH577" s="9">
        <f>IF(OR($S577="",$S576=""),"",LN($T577/$T576))</f>
        <v/>
      </c>
      <c r="AI577" s="9">
        <f>IF(OR($S577="",$S576=""),"",$C$2*LN(U577/U576))</f>
        <v/>
      </c>
      <c r="AJ577" s="9">
        <f>IF(OR($S577="",$S576=""),"",$D$2*(V577-V576))</f>
        <v/>
      </c>
      <c r="AK577" s="9">
        <f>IF(OR($S577="",$S576=""),"",$E$2*(W577-W576))</f>
        <v/>
      </c>
      <c r="AL577" s="9">
        <f>IF(OR($S577="",$S576=""),"",$F$2*LN(X577/X576))</f>
        <v/>
      </c>
      <c r="AM577" s="9">
        <f>IF(OR($S577="",$S576=""),"",$G$2*(Y577-Y576))</f>
        <v/>
      </c>
      <c r="AN577" s="9">
        <f>IF(OR($S577="",$S576=""),"",$H$2*LN(Z577/Z576))</f>
        <v/>
      </c>
      <c r="AO577" s="9">
        <f>IF(OR($S577="",$S576=""),"",$I$2*(AA577-AA576))</f>
        <v/>
      </c>
      <c r="AP577" s="9">
        <f>IF(OR($S577="",$S576=""),"",$J$2*LN(AB577/AB576))</f>
        <v/>
      </c>
      <c r="AQ577" s="9">
        <f>IF(OR($S577="",$S576=""),"",$K$2*(AC577-AC576))</f>
        <v/>
      </c>
      <c r="AR577" s="9">
        <f>IF(OR($S577="",$S576=""),"",$L$2*LN(AD577/AD576))</f>
        <v/>
      </c>
      <c r="AS577" s="9">
        <f>IF(OR($S577="",$S576=""),"",$M$2*LN(AE577/AE576))</f>
        <v/>
      </c>
      <c r="AT577" s="9">
        <f>IF(OR($S577="",$S576=""),"",$N$2*LN(AF577/AF576))</f>
        <v/>
      </c>
      <c r="AV577" s="9">
        <f>IF($AH577="","",$AY$16+$AY$4*AI577+$AY$5*AJ577+$AY$6*AK577+$AY$7*AL577+$AY$8*AM577+$AY$9*AN577+$AY$10*AO577+$AY$11*AP577+$AY$12*AQ577+$AY$13*AR577+$AY$14*AS577+$AY$15*AT577)</f>
        <v/>
      </c>
      <c r="BC577" s="10">
        <f>IF((ROW()-6)&lt;=$Q$3,INDEX(LINEST(AH518:AH577,AI518:AT577,TRUE,TRUE),1,13)*$Q$4,"")</f>
        <v/>
      </c>
      <c r="BD577" s="9">
        <f>IF((ROW()-6)&lt;=$Q$3,INDEX(LINEST(AH518:AH577,AI518:AT577,TRUE,TRUE),1,12),"")</f>
        <v/>
      </c>
      <c r="BE577" s="9">
        <f>IF((ROW()-6)&lt;=$Q$3,INDEX(LINEST(AH518:AH577,AI518:AT577,TRUE,TRUE),1,11),"")</f>
        <v/>
      </c>
      <c r="BF577" s="9">
        <f>IF((ROW()-6)&lt;=$Q$3,INDEX(LINEST(AH518:AH577,AI518:AT577,TRUE,TRUE),1,10),"")</f>
        <v/>
      </c>
      <c r="BG577" s="9">
        <f>IF((ROW()-6)&lt;=$Q$3,INDEX(LINEST(AH518:AH577,AI518:AT577,TRUE,TRUE),1,9),"")</f>
        <v/>
      </c>
      <c r="BH577" s="9">
        <f>IF((ROW()-6)&lt;=$Q$3,INDEX(LINEST(AH518:AH577,AI518:AT577,TRUE,TRUE),1,8),"")</f>
        <v/>
      </c>
      <c r="BI577" s="9">
        <f>IF((ROW()-6)&lt;=$Q$3,INDEX(LINEST(AH518:AH577,AI518:AT577,TRUE,TRUE),1,7),"")</f>
        <v/>
      </c>
      <c r="BJ577" s="9">
        <f>IF((ROW()-6)&lt;=$Q$3,INDEX(LINEST(AH518:AH577,AI518:AT577,TRUE,TRUE),1,6),"")</f>
        <v/>
      </c>
      <c r="BK577" s="9">
        <f>IF((ROW()-6)&lt;=$Q$3,INDEX(LINEST(AH518:AH577,AI518:AT577,TRUE,TRUE),1,5),"")</f>
        <v/>
      </c>
      <c r="BL577" s="9">
        <f>IF((ROW()-6)&lt;=$Q$3,INDEX(LINEST(AH518:AH577,AI518:AT577,TRUE,TRUE),1,4),"")</f>
        <v/>
      </c>
      <c r="BM577" s="9">
        <f>IF((ROW()-6)&lt;=$Q$3,INDEX(LINEST(AH518:AH577,AI518:AT577,TRUE,TRUE),1,3),"")</f>
        <v/>
      </c>
      <c r="BN577" s="9">
        <f>IF((ROW()-6)&lt;=$Q$3,INDEX(LINEST(AH518:AH577,AI518:AT577,TRUE,TRUE),1,2),"")</f>
        <v/>
      </c>
      <c r="BO577" s="9">
        <f>IF((ROW()-6)&lt;=$Q$3,INDEX(LINEST(AH518:AH577,AI518:AT577,TRUE,TRUE),1,1),"")</f>
        <v/>
      </c>
      <c r="BP577" s="10">
        <f>IF((ROW()-6)&lt;=$Q$3,INDEX(LINEST(AH518:AH577,AI518:AT577,TRUE,TRUE),3,1),"")</f>
        <v/>
      </c>
      <c r="BR577" s="9">
        <f>IF(AND((ROW()-6)&lt;=$Q$3,ISNUMBER(BC576)),BC576/$Q$4+BD576*AI577+BE576*AJ577+BF576*AK577+BG576*AL577+BH576*AM577+BI576*AN577+BJ576*AO577+BK576*AP577+BL576*AQ577+BM576*AR577+BN576*AS577+BO576*AT577,"")</f>
        <v/>
      </c>
      <c r="BS577">
        <f>IF(ISNUMBER(BR577),AVERAGE(AH517:AH576),"")</f>
        <v/>
      </c>
      <c r="BT577">
        <f>IF(ISNUMBER(BR577),(AH577-BR577)^2,"")</f>
        <v/>
      </c>
      <c r="BU577">
        <f>IF(ISNUMBER(BR577),AH577^2,"")</f>
        <v/>
      </c>
      <c r="BV577">
        <f>IF(ISNUMBER(BR577),(AH577-BS577)^2,"")</f>
        <v/>
      </c>
    </row>
    <row r="578">
      <c r="O578">
        <f>IF($R578="","",CHOOSE($Q$2,YEAR(R578)*12+MONTH(R578),INT((R578-2)/7),YEAR(R578)*4+ROUNDUP(MONTH(R578)/3)))</f>
        <v/>
      </c>
      <c r="P578">
        <f>IF($R578="","",IF($R579="",1,IF(O578&lt;&gt;O579,1,0)))</f>
        <v/>
      </c>
      <c r="Q578">
        <f>IF(P578=1,SUM($P$7:P578),"")</f>
        <v/>
      </c>
      <c r="R578">
        <f>IF($A578="","",IF(ISNUMBER($A578),$A578,IFERROR(DATEVALUE($A578),NA())))</f>
        <v/>
      </c>
      <c r="S578" s="7">
        <f>IFERROR(INDEX($R$7:$R$60000,MATCH(ROW()-6,$Q$7:$Q$60000,0)),"")</f>
        <v/>
      </c>
      <c r="T578">
        <f>IFERROR(INDEX($B$7:$B$60000,MATCH(ROW()-6,$Q$7:$Q$60000,0)),"")</f>
        <v/>
      </c>
      <c r="U578">
        <f>IFERROR(INDEX($C$7:$C$60000,MATCH(ROW()-6,$Q$7:$Q$60000,0)),"")</f>
        <v/>
      </c>
      <c r="V578">
        <f>IFERROR(INDEX($D$7:$D$60000,MATCH(ROW()-6,$Q$7:$Q$60000,0)),"")</f>
        <v/>
      </c>
      <c r="W578">
        <f>IFERROR(INDEX($E$7:$E$60000,MATCH(ROW()-6,$Q$7:$Q$60000,0)),"")</f>
        <v/>
      </c>
      <c r="X578">
        <f>IFERROR(INDEX($F$7:$F$60000,MATCH(ROW()-6,$Q$7:$Q$60000,0)),"")</f>
        <v/>
      </c>
      <c r="Y578">
        <f>IFERROR(INDEX($G$7:$G$60000,MATCH(ROW()-6,$Q$7:$Q$60000,0)),"")</f>
        <v/>
      </c>
      <c r="Z578">
        <f>IFERROR(INDEX($H$7:$H$60000,MATCH(ROW()-6,$Q$7:$Q$60000,0)),"")</f>
        <v/>
      </c>
      <c r="AA578">
        <f>IFERROR(INDEX($I$7:$I$60000,MATCH(ROW()-6,$Q$7:$Q$60000,0)),"")</f>
        <v/>
      </c>
      <c r="AB578">
        <f>IFERROR(INDEX($J$7:$J$60000,MATCH(ROW()-6,$Q$7:$Q$60000,0)),"")</f>
        <v/>
      </c>
      <c r="AC578">
        <f>IFERROR(INDEX($K$7:$K$60000,MATCH(ROW()-6,$Q$7:$Q$60000,0)),"")</f>
        <v/>
      </c>
      <c r="AD578">
        <f>IFERROR(INDEX($L$7:$L$60000,MATCH(ROW()-6,$Q$7:$Q$60000,0)),"")</f>
        <v/>
      </c>
      <c r="AE578">
        <f>IFERROR(INDEX($M$7:$M$60000,MATCH(ROW()-6,$Q$7:$Q$60000,0)),"")</f>
        <v/>
      </c>
      <c r="AF578">
        <f>IFERROR(INDEX($N$7:$N$60000,MATCH(ROW()-6,$Q$7:$Q$60000,0)),"")</f>
        <v/>
      </c>
      <c r="AH578" s="9">
        <f>IF(OR($S578="",$S577=""),"",LN($T578/$T577))</f>
        <v/>
      </c>
      <c r="AI578" s="9">
        <f>IF(OR($S578="",$S577=""),"",$C$2*LN(U578/U577))</f>
        <v/>
      </c>
      <c r="AJ578" s="9">
        <f>IF(OR($S578="",$S577=""),"",$D$2*(V578-V577))</f>
        <v/>
      </c>
      <c r="AK578" s="9">
        <f>IF(OR($S578="",$S577=""),"",$E$2*(W578-W577))</f>
        <v/>
      </c>
      <c r="AL578" s="9">
        <f>IF(OR($S578="",$S577=""),"",$F$2*LN(X578/X577))</f>
        <v/>
      </c>
      <c r="AM578" s="9">
        <f>IF(OR($S578="",$S577=""),"",$G$2*(Y578-Y577))</f>
        <v/>
      </c>
      <c r="AN578" s="9">
        <f>IF(OR($S578="",$S577=""),"",$H$2*LN(Z578/Z577))</f>
        <v/>
      </c>
      <c r="AO578" s="9">
        <f>IF(OR($S578="",$S577=""),"",$I$2*(AA578-AA577))</f>
        <v/>
      </c>
      <c r="AP578" s="9">
        <f>IF(OR($S578="",$S577=""),"",$J$2*LN(AB578/AB577))</f>
        <v/>
      </c>
      <c r="AQ578" s="9">
        <f>IF(OR($S578="",$S577=""),"",$K$2*(AC578-AC577))</f>
        <v/>
      </c>
      <c r="AR578" s="9">
        <f>IF(OR($S578="",$S577=""),"",$L$2*LN(AD578/AD577))</f>
        <v/>
      </c>
      <c r="AS578" s="9">
        <f>IF(OR($S578="",$S577=""),"",$M$2*LN(AE578/AE577))</f>
        <v/>
      </c>
      <c r="AT578" s="9">
        <f>IF(OR($S578="",$S577=""),"",$N$2*LN(AF578/AF577))</f>
        <v/>
      </c>
      <c r="AV578" s="9">
        <f>IF($AH578="","",$AY$16+$AY$4*AI578+$AY$5*AJ578+$AY$6*AK578+$AY$7*AL578+$AY$8*AM578+$AY$9*AN578+$AY$10*AO578+$AY$11*AP578+$AY$12*AQ578+$AY$13*AR578+$AY$14*AS578+$AY$15*AT578)</f>
        <v/>
      </c>
      <c r="BC578" s="10">
        <f>IF((ROW()-6)&lt;=$Q$3,INDEX(LINEST(AH519:AH578,AI519:AT578,TRUE,TRUE),1,13)*$Q$4,"")</f>
        <v/>
      </c>
      <c r="BD578" s="9">
        <f>IF((ROW()-6)&lt;=$Q$3,INDEX(LINEST(AH519:AH578,AI519:AT578,TRUE,TRUE),1,12),"")</f>
        <v/>
      </c>
      <c r="BE578" s="9">
        <f>IF((ROW()-6)&lt;=$Q$3,INDEX(LINEST(AH519:AH578,AI519:AT578,TRUE,TRUE),1,11),"")</f>
        <v/>
      </c>
      <c r="BF578" s="9">
        <f>IF((ROW()-6)&lt;=$Q$3,INDEX(LINEST(AH519:AH578,AI519:AT578,TRUE,TRUE),1,10),"")</f>
        <v/>
      </c>
      <c r="BG578" s="9">
        <f>IF((ROW()-6)&lt;=$Q$3,INDEX(LINEST(AH519:AH578,AI519:AT578,TRUE,TRUE),1,9),"")</f>
        <v/>
      </c>
      <c r="BH578" s="9">
        <f>IF((ROW()-6)&lt;=$Q$3,INDEX(LINEST(AH519:AH578,AI519:AT578,TRUE,TRUE),1,8),"")</f>
        <v/>
      </c>
      <c r="BI578" s="9">
        <f>IF((ROW()-6)&lt;=$Q$3,INDEX(LINEST(AH519:AH578,AI519:AT578,TRUE,TRUE),1,7),"")</f>
        <v/>
      </c>
      <c r="BJ578" s="9">
        <f>IF((ROW()-6)&lt;=$Q$3,INDEX(LINEST(AH519:AH578,AI519:AT578,TRUE,TRUE),1,6),"")</f>
        <v/>
      </c>
      <c r="BK578" s="9">
        <f>IF((ROW()-6)&lt;=$Q$3,INDEX(LINEST(AH519:AH578,AI519:AT578,TRUE,TRUE),1,5),"")</f>
        <v/>
      </c>
      <c r="BL578" s="9">
        <f>IF((ROW()-6)&lt;=$Q$3,INDEX(LINEST(AH519:AH578,AI519:AT578,TRUE,TRUE),1,4),"")</f>
        <v/>
      </c>
      <c r="BM578" s="9">
        <f>IF((ROW()-6)&lt;=$Q$3,INDEX(LINEST(AH519:AH578,AI519:AT578,TRUE,TRUE),1,3),"")</f>
        <v/>
      </c>
      <c r="BN578" s="9">
        <f>IF((ROW()-6)&lt;=$Q$3,INDEX(LINEST(AH519:AH578,AI519:AT578,TRUE,TRUE),1,2),"")</f>
        <v/>
      </c>
      <c r="BO578" s="9">
        <f>IF((ROW()-6)&lt;=$Q$3,INDEX(LINEST(AH519:AH578,AI519:AT578,TRUE,TRUE),1,1),"")</f>
        <v/>
      </c>
      <c r="BP578" s="10">
        <f>IF((ROW()-6)&lt;=$Q$3,INDEX(LINEST(AH519:AH578,AI519:AT578,TRUE,TRUE),3,1),"")</f>
        <v/>
      </c>
      <c r="BR578" s="9">
        <f>IF(AND((ROW()-6)&lt;=$Q$3,ISNUMBER(BC577)),BC577/$Q$4+BD577*AI578+BE577*AJ578+BF577*AK578+BG577*AL578+BH577*AM578+BI577*AN578+BJ577*AO578+BK577*AP578+BL577*AQ578+BM577*AR578+BN577*AS578+BO577*AT578,"")</f>
        <v/>
      </c>
      <c r="BS578">
        <f>IF(ISNUMBER(BR578),AVERAGE(AH518:AH577),"")</f>
        <v/>
      </c>
      <c r="BT578">
        <f>IF(ISNUMBER(BR578),(AH578-BR578)^2,"")</f>
        <v/>
      </c>
      <c r="BU578">
        <f>IF(ISNUMBER(BR578),AH578^2,"")</f>
        <v/>
      </c>
      <c r="BV578">
        <f>IF(ISNUMBER(BR578),(AH578-BS578)^2,"")</f>
        <v/>
      </c>
    </row>
    <row r="579">
      <c r="O579">
        <f>IF($R579="","",CHOOSE($Q$2,YEAR(R579)*12+MONTH(R579),INT((R579-2)/7),YEAR(R579)*4+ROUNDUP(MONTH(R579)/3)))</f>
        <v/>
      </c>
      <c r="P579">
        <f>IF($R579="","",IF($R580="",1,IF(O579&lt;&gt;O580,1,0)))</f>
        <v/>
      </c>
      <c r="Q579">
        <f>IF(P579=1,SUM($P$7:P579),"")</f>
        <v/>
      </c>
      <c r="R579">
        <f>IF($A579="","",IF(ISNUMBER($A579),$A579,IFERROR(DATEVALUE($A579),NA())))</f>
        <v/>
      </c>
      <c r="S579" s="7">
        <f>IFERROR(INDEX($R$7:$R$60000,MATCH(ROW()-6,$Q$7:$Q$60000,0)),"")</f>
        <v/>
      </c>
      <c r="T579">
        <f>IFERROR(INDEX($B$7:$B$60000,MATCH(ROW()-6,$Q$7:$Q$60000,0)),"")</f>
        <v/>
      </c>
      <c r="U579">
        <f>IFERROR(INDEX($C$7:$C$60000,MATCH(ROW()-6,$Q$7:$Q$60000,0)),"")</f>
        <v/>
      </c>
      <c r="V579">
        <f>IFERROR(INDEX($D$7:$D$60000,MATCH(ROW()-6,$Q$7:$Q$60000,0)),"")</f>
        <v/>
      </c>
      <c r="W579">
        <f>IFERROR(INDEX($E$7:$E$60000,MATCH(ROW()-6,$Q$7:$Q$60000,0)),"")</f>
        <v/>
      </c>
      <c r="X579">
        <f>IFERROR(INDEX($F$7:$F$60000,MATCH(ROW()-6,$Q$7:$Q$60000,0)),"")</f>
        <v/>
      </c>
      <c r="Y579">
        <f>IFERROR(INDEX($G$7:$G$60000,MATCH(ROW()-6,$Q$7:$Q$60000,0)),"")</f>
        <v/>
      </c>
      <c r="Z579">
        <f>IFERROR(INDEX($H$7:$H$60000,MATCH(ROW()-6,$Q$7:$Q$60000,0)),"")</f>
        <v/>
      </c>
      <c r="AA579">
        <f>IFERROR(INDEX($I$7:$I$60000,MATCH(ROW()-6,$Q$7:$Q$60000,0)),"")</f>
        <v/>
      </c>
      <c r="AB579">
        <f>IFERROR(INDEX($J$7:$J$60000,MATCH(ROW()-6,$Q$7:$Q$60000,0)),"")</f>
        <v/>
      </c>
      <c r="AC579">
        <f>IFERROR(INDEX($K$7:$K$60000,MATCH(ROW()-6,$Q$7:$Q$60000,0)),"")</f>
        <v/>
      </c>
      <c r="AD579">
        <f>IFERROR(INDEX($L$7:$L$60000,MATCH(ROW()-6,$Q$7:$Q$60000,0)),"")</f>
        <v/>
      </c>
      <c r="AE579">
        <f>IFERROR(INDEX($M$7:$M$60000,MATCH(ROW()-6,$Q$7:$Q$60000,0)),"")</f>
        <v/>
      </c>
      <c r="AF579">
        <f>IFERROR(INDEX($N$7:$N$60000,MATCH(ROW()-6,$Q$7:$Q$60000,0)),"")</f>
        <v/>
      </c>
      <c r="AH579" s="9">
        <f>IF(OR($S579="",$S578=""),"",LN($T579/$T578))</f>
        <v/>
      </c>
      <c r="AI579" s="9">
        <f>IF(OR($S579="",$S578=""),"",$C$2*LN(U579/U578))</f>
        <v/>
      </c>
      <c r="AJ579" s="9">
        <f>IF(OR($S579="",$S578=""),"",$D$2*(V579-V578))</f>
        <v/>
      </c>
      <c r="AK579" s="9">
        <f>IF(OR($S579="",$S578=""),"",$E$2*(W579-W578))</f>
        <v/>
      </c>
      <c r="AL579" s="9">
        <f>IF(OR($S579="",$S578=""),"",$F$2*LN(X579/X578))</f>
        <v/>
      </c>
      <c r="AM579" s="9">
        <f>IF(OR($S579="",$S578=""),"",$G$2*(Y579-Y578))</f>
        <v/>
      </c>
      <c r="AN579" s="9">
        <f>IF(OR($S579="",$S578=""),"",$H$2*LN(Z579/Z578))</f>
        <v/>
      </c>
      <c r="AO579" s="9">
        <f>IF(OR($S579="",$S578=""),"",$I$2*(AA579-AA578))</f>
        <v/>
      </c>
      <c r="AP579" s="9">
        <f>IF(OR($S579="",$S578=""),"",$J$2*LN(AB579/AB578))</f>
        <v/>
      </c>
      <c r="AQ579" s="9">
        <f>IF(OR($S579="",$S578=""),"",$K$2*(AC579-AC578))</f>
        <v/>
      </c>
      <c r="AR579" s="9">
        <f>IF(OR($S579="",$S578=""),"",$L$2*LN(AD579/AD578))</f>
        <v/>
      </c>
      <c r="AS579" s="9">
        <f>IF(OR($S579="",$S578=""),"",$M$2*LN(AE579/AE578))</f>
        <v/>
      </c>
      <c r="AT579" s="9">
        <f>IF(OR($S579="",$S578=""),"",$N$2*LN(AF579/AF578))</f>
        <v/>
      </c>
      <c r="AV579" s="9">
        <f>IF($AH579="","",$AY$16+$AY$4*AI579+$AY$5*AJ579+$AY$6*AK579+$AY$7*AL579+$AY$8*AM579+$AY$9*AN579+$AY$10*AO579+$AY$11*AP579+$AY$12*AQ579+$AY$13*AR579+$AY$14*AS579+$AY$15*AT579)</f>
        <v/>
      </c>
      <c r="BC579" s="10">
        <f>IF((ROW()-6)&lt;=$Q$3,INDEX(LINEST(AH520:AH579,AI520:AT579,TRUE,TRUE),1,13)*$Q$4,"")</f>
        <v/>
      </c>
      <c r="BD579" s="9">
        <f>IF((ROW()-6)&lt;=$Q$3,INDEX(LINEST(AH520:AH579,AI520:AT579,TRUE,TRUE),1,12),"")</f>
        <v/>
      </c>
      <c r="BE579" s="9">
        <f>IF((ROW()-6)&lt;=$Q$3,INDEX(LINEST(AH520:AH579,AI520:AT579,TRUE,TRUE),1,11),"")</f>
        <v/>
      </c>
      <c r="BF579" s="9">
        <f>IF((ROW()-6)&lt;=$Q$3,INDEX(LINEST(AH520:AH579,AI520:AT579,TRUE,TRUE),1,10),"")</f>
        <v/>
      </c>
      <c r="BG579" s="9">
        <f>IF((ROW()-6)&lt;=$Q$3,INDEX(LINEST(AH520:AH579,AI520:AT579,TRUE,TRUE),1,9),"")</f>
        <v/>
      </c>
      <c r="BH579" s="9">
        <f>IF((ROW()-6)&lt;=$Q$3,INDEX(LINEST(AH520:AH579,AI520:AT579,TRUE,TRUE),1,8),"")</f>
        <v/>
      </c>
      <c r="BI579" s="9">
        <f>IF((ROW()-6)&lt;=$Q$3,INDEX(LINEST(AH520:AH579,AI520:AT579,TRUE,TRUE),1,7),"")</f>
        <v/>
      </c>
      <c r="BJ579" s="9">
        <f>IF((ROW()-6)&lt;=$Q$3,INDEX(LINEST(AH520:AH579,AI520:AT579,TRUE,TRUE),1,6),"")</f>
        <v/>
      </c>
      <c r="BK579" s="9">
        <f>IF((ROW()-6)&lt;=$Q$3,INDEX(LINEST(AH520:AH579,AI520:AT579,TRUE,TRUE),1,5),"")</f>
        <v/>
      </c>
      <c r="BL579" s="9">
        <f>IF((ROW()-6)&lt;=$Q$3,INDEX(LINEST(AH520:AH579,AI520:AT579,TRUE,TRUE),1,4),"")</f>
        <v/>
      </c>
      <c r="BM579" s="9">
        <f>IF((ROW()-6)&lt;=$Q$3,INDEX(LINEST(AH520:AH579,AI520:AT579,TRUE,TRUE),1,3),"")</f>
        <v/>
      </c>
      <c r="BN579" s="9">
        <f>IF((ROW()-6)&lt;=$Q$3,INDEX(LINEST(AH520:AH579,AI520:AT579,TRUE,TRUE),1,2),"")</f>
        <v/>
      </c>
      <c r="BO579" s="9">
        <f>IF((ROW()-6)&lt;=$Q$3,INDEX(LINEST(AH520:AH579,AI520:AT579,TRUE,TRUE),1,1),"")</f>
        <v/>
      </c>
      <c r="BP579" s="10">
        <f>IF((ROW()-6)&lt;=$Q$3,INDEX(LINEST(AH520:AH579,AI520:AT579,TRUE,TRUE),3,1),"")</f>
        <v/>
      </c>
      <c r="BR579" s="9">
        <f>IF(AND((ROW()-6)&lt;=$Q$3,ISNUMBER(BC578)),BC578/$Q$4+BD578*AI579+BE578*AJ579+BF578*AK579+BG578*AL579+BH578*AM579+BI578*AN579+BJ578*AO579+BK578*AP579+BL578*AQ579+BM578*AR579+BN578*AS579+BO578*AT579,"")</f>
        <v/>
      </c>
      <c r="BS579">
        <f>IF(ISNUMBER(BR579),AVERAGE(AH519:AH578),"")</f>
        <v/>
      </c>
      <c r="BT579">
        <f>IF(ISNUMBER(BR579),(AH579-BR579)^2,"")</f>
        <v/>
      </c>
      <c r="BU579">
        <f>IF(ISNUMBER(BR579),AH579^2,"")</f>
        <v/>
      </c>
      <c r="BV579">
        <f>IF(ISNUMBER(BR579),(AH579-BS579)^2,"")</f>
        <v/>
      </c>
    </row>
    <row r="580">
      <c r="O580">
        <f>IF($R580="","",CHOOSE($Q$2,YEAR(R580)*12+MONTH(R580),INT((R580-2)/7),YEAR(R580)*4+ROUNDUP(MONTH(R580)/3)))</f>
        <v/>
      </c>
      <c r="P580">
        <f>IF($R580="","",IF($R581="",1,IF(O580&lt;&gt;O581,1,0)))</f>
        <v/>
      </c>
      <c r="Q580">
        <f>IF(P580=1,SUM($P$7:P580),"")</f>
        <v/>
      </c>
      <c r="R580">
        <f>IF($A580="","",IF(ISNUMBER($A580),$A580,IFERROR(DATEVALUE($A580),NA())))</f>
        <v/>
      </c>
      <c r="S580" s="7">
        <f>IFERROR(INDEX($R$7:$R$60000,MATCH(ROW()-6,$Q$7:$Q$60000,0)),"")</f>
        <v/>
      </c>
      <c r="T580">
        <f>IFERROR(INDEX($B$7:$B$60000,MATCH(ROW()-6,$Q$7:$Q$60000,0)),"")</f>
        <v/>
      </c>
      <c r="U580">
        <f>IFERROR(INDEX($C$7:$C$60000,MATCH(ROW()-6,$Q$7:$Q$60000,0)),"")</f>
        <v/>
      </c>
      <c r="V580">
        <f>IFERROR(INDEX($D$7:$D$60000,MATCH(ROW()-6,$Q$7:$Q$60000,0)),"")</f>
        <v/>
      </c>
      <c r="W580">
        <f>IFERROR(INDEX($E$7:$E$60000,MATCH(ROW()-6,$Q$7:$Q$60000,0)),"")</f>
        <v/>
      </c>
      <c r="X580">
        <f>IFERROR(INDEX($F$7:$F$60000,MATCH(ROW()-6,$Q$7:$Q$60000,0)),"")</f>
        <v/>
      </c>
      <c r="Y580">
        <f>IFERROR(INDEX($G$7:$G$60000,MATCH(ROW()-6,$Q$7:$Q$60000,0)),"")</f>
        <v/>
      </c>
      <c r="Z580">
        <f>IFERROR(INDEX($H$7:$H$60000,MATCH(ROW()-6,$Q$7:$Q$60000,0)),"")</f>
        <v/>
      </c>
      <c r="AA580">
        <f>IFERROR(INDEX($I$7:$I$60000,MATCH(ROW()-6,$Q$7:$Q$60000,0)),"")</f>
        <v/>
      </c>
      <c r="AB580">
        <f>IFERROR(INDEX($J$7:$J$60000,MATCH(ROW()-6,$Q$7:$Q$60000,0)),"")</f>
        <v/>
      </c>
      <c r="AC580">
        <f>IFERROR(INDEX($K$7:$K$60000,MATCH(ROW()-6,$Q$7:$Q$60000,0)),"")</f>
        <v/>
      </c>
      <c r="AD580">
        <f>IFERROR(INDEX($L$7:$L$60000,MATCH(ROW()-6,$Q$7:$Q$60000,0)),"")</f>
        <v/>
      </c>
      <c r="AE580">
        <f>IFERROR(INDEX($M$7:$M$60000,MATCH(ROW()-6,$Q$7:$Q$60000,0)),"")</f>
        <v/>
      </c>
      <c r="AF580">
        <f>IFERROR(INDEX($N$7:$N$60000,MATCH(ROW()-6,$Q$7:$Q$60000,0)),"")</f>
        <v/>
      </c>
      <c r="AH580" s="9">
        <f>IF(OR($S580="",$S579=""),"",LN($T580/$T579))</f>
        <v/>
      </c>
      <c r="AI580" s="9">
        <f>IF(OR($S580="",$S579=""),"",$C$2*LN(U580/U579))</f>
        <v/>
      </c>
      <c r="AJ580" s="9">
        <f>IF(OR($S580="",$S579=""),"",$D$2*(V580-V579))</f>
        <v/>
      </c>
      <c r="AK580" s="9">
        <f>IF(OR($S580="",$S579=""),"",$E$2*(W580-W579))</f>
        <v/>
      </c>
      <c r="AL580" s="9">
        <f>IF(OR($S580="",$S579=""),"",$F$2*LN(X580/X579))</f>
        <v/>
      </c>
      <c r="AM580" s="9">
        <f>IF(OR($S580="",$S579=""),"",$G$2*(Y580-Y579))</f>
        <v/>
      </c>
      <c r="AN580" s="9">
        <f>IF(OR($S580="",$S579=""),"",$H$2*LN(Z580/Z579))</f>
        <v/>
      </c>
      <c r="AO580" s="9">
        <f>IF(OR($S580="",$S579=""),"",$I$2*(AA580-AA579))</f>
        <v/>
      </c>
      <c r="AP580" s="9">
        <f>IF(OR($S580="",$S579=""),"",$J$2*LN(AB580/AB579))</f>
        <v/>
      </c>
      <c r="AQ580" s="9">
        <f>IF(OR($S580="",$S579=""),"",$K$2*(AC580-AC579))</f>
        <v/>
      </c>
      <c r="AR580" s="9">
        <f>IF(OR($S580="",$S579=""),"",$L$2*LN(AD580/AD579))</f>
        <v/>
      </c>
      <c r="AS580" s="9">
        <f>IF(OR($S580="",$S579=""),"",$M$2*LN(AE580/AE579))</f>
        <v/>
      </c>
      <c r="AT580" s="9">
        <f>IF(OR($S580="",$S579=""),"",$N$2*LN(AF580/AF579))</f>
        <v/>
      </c>
      <c r="AV580" s="9">
        <f>IF($AH580="","",$AY$16+$AY$4*AI580+$AY$5*AJ580+$AY$6*AK580+$AY$7*AL580+$AY$8*AM580+$AY$9*AN580+$AY$10*AO580+$AY$11*AP580+$AY$12*AQ580+$AY$13*AR580+$AY$14*AS580+$AY$15*AT580)</f>
        <v/>
      </c>
      <c r="BC580" s="10">
        <f>IF((ROW()-6)&lt;=$Q$3,INDEX(LINEST(AH521:AH580,AI521:AT580,TRUE,TRUE),1,13)*$Q$4,"")</f>
        <v/>
      </c>
      <c r="BD580" s="9">
        <f>IF((ROW()-6)&lt;=$Q$3,INDEX(LINEST(AH521:AH580,AI521:AT580,TRUE,TRUE),1,12),"")</f>
        <v/>
      </c>
      <c r="BE580" s="9">
        <f>IF((ROW()-6)&lt;=$Q$3,INDEX(LINEST(AH521:AH580,AI521:AT580,TRUE,TRUE),1,11),"")</f>
        <v/>
      </c>
      <c r="BF580" s="9">
        <f>IF((ROW()-6)&lt;=$Q$3,INDEX(LINEST(AH521:AH580,AI521:AT580,TRUE,TRUE),1,10),"")</f>
        <v/>
      </c>
      <c r="BG580" s="9">
        <f>IF((ROW()-6)&lt;=$Q$3,INDEX(LINEST(AH521:AH580,AI521:AT580,TRUE,TRUE),1,9),"")</f>
        <v/>
      </c>
      <c r="BH580" s="9">
        <f>IF((ROW()-6)&lt;=$Q$3,INDEX(LINEST(AH521:AH580,AI521:AT580,TRUE,TRUE),1,8),"")</f>
        <v/>
      </c>
      <c r="BI580" s="9">
        <f>IF((ROW()-6)&lt;=$Q$3,INDEX(LINEST(AH521:AH580,AI521:AT580,TRUE,TRUE),1,7),"")</f>
        <v/>
      </c>
      <c r="BJ580" s="9">
        <f>IF((ROW()-6)&lt;=$Q$3,INDEX(LINEST(AH521:AH580,AI521:AT580,TRUE,TRUE),1,6),"")</f>
        <v/>
      </c>
      <c r="BK580" s="9">
        <f>IF((ROW()-6)&lt;=$Q$3,INDEX(LINEST(AH521:AH580,AI521:AT580,TRUE,TRUE),1,5),"")</f>
        <v/>
      </c>
      <c r="BL580" s="9">
        <f>IF((ROW()-6)&lt;=$Q$3,INDEX(LINEST(AH521:AH580,AI521:AT580,TRUE,TRUE),1,4),"")</f>
        <v/>
      </c>
      <c r="BM580" s="9">
        <f>IF((ROW()-6)&lt;=$Q$3,INDEX(LINEST(AH521:AH580,AI521:AT580,TRUE,TRUE),1,3),"")</f>
        <v/>
      </c>
      <c r="BN580" s="9">
        <f>IF((ROW()-6)&lt;=$Q$3,INDEX(LINEST(AH521:AH580,AI521:AT580,TRUE,TRUE),1,2),"")</f>
        <v/>
      </c>
      <c r="BO580" s="9">
        <f>IF((ROW()-6)&lt;=$Q$3,INDEX(LINEST(AH521:AH580,AI521:AT580,TRUE,TRUE),1,1),"")</f>
        <v/>
      </c>
      <c r="BP580" s="10">
        <f>IF((ROW()-6)&lt;=$Q$3,INDEX(LINEST(AH521:AH580,AI521:AT580,TRUE,TRUE),3,1),"")</f>
        <v/>
      </c>
      <c r="BR580" s="9">
        <f>IF(AND((ROW()-6)&lt;=$Q$3,ISNUMBER(BC579)),BC579/$Q$4+BD579*AI580+BE579*AJ580+BF579*AK580+BG579*AL580+BH579*AM580+BI579*AN580+BJ579*AO580+BK579*AP580+BL579*AQ580+BM579*AR580+BN579*AS580+BO579*AT580,"")</f>
        <v/>
      </c>
      <c r="BS580">
        <f>IF(ISNUMBER(BR580),AVERAGE(AH520:AH579),"")</f>
        <v/>
      </c>
      <c r="BT580">
        <f>IF(ISNUMBER(BR580),(AH580-BR580)^2,"")</f>
        <v/>
      </c>
      <c r="BU580">
        <f>IF(ISNUMBER(BR580),AH580^2,"")</f>
        <v/>
      </c>
      <c r="BV580">
        <f>IF(ISNUMBER(BR580),(AH580-BS580)^2,"")</f>
        <v/>
      </c>
    </row>
    <row r="581">
      <c r="O581">
        <f>IF($R581="","",CHOOSE($Q$2,YEAR(R581)*12+MONTH(R581),INT((R581-2)/7),YEAR(R581)*4+ROUNDUP(MONTH(R581)/3)))</f>
        <v/>
      </c>
      <c r="P581">
        <f>IF($R581="","",IF($R582="",1,IF(O581&lt;&gt;O582,1,0)))</f>
        <v/>
      </c>
      <c r="Q581">
        <f>IF(P581=1,SUM($P$7:P581),"")</f>
        <v/>
      </c>
      <c r="R581">
        <f>IF($A581="","",IF(ISNUMBER($A581),$A581,IFERROR(DATEVALUE($A581),NA())))</f>
        <v/>
      </c>
      <c r="S581" s="7">
        <f>IFERROR(INDEX($R$7:$R$60000,MATCH(ROW()-6,$Q$7:$Q$60000,0)),"")</f>
        <v/>
      </c>
      <c r="T581">
        <f>IFERROR(INDEX($B$7:$B$60000,MATCH(ROW()-6,$Q$7:$Q$60000,0)),"")</f>
        <v/>
      </c>
      <c r="U581">
        <f>IFERROR(INDEX($C$7:$C$60000,MATCH(ROW()-6,$Q$7:$Q$60000,0)),"")</f>
        <v/>
      </c>
      <c r="V581">
        <f>IFERROR(INDEX($D$7:$D$60000,MATCH(ROW()-6,$Q$7:$Q$60000,0)),"")</f>
        <v/>
      </c>
      <c r="W581">
        <f>IFERROR(INDEX($E$7:$E$60000,MATCH(ROW()-6,$Q$7:$Q$60000,0)),"")</f>
        <v/>
      </c>
      <c r="X581">
        <f>IFERROR(INDEX($F$7:$F$60000,MATCH(ROW()-6,$Q$7:$Q$60000,0)),"")</f>
        <v/>
      </c>
      <c r="Y581">
        <f>IFERROR(INDEX($G$7:$G$60000,MATCH(ROW()-6,$Q$7:$Q$60000,0)),"")</f>
        <v/>
      </c>
      <c r="Z581">
        <f>IFERROR(INDEX($H$7:$H$60000,MATCH(ROW()-6,$Q$7:$Q$60000,0)),"")</f>
        <v/>
      </c>
      <c r="AA581">
        <f>IFERROR(INDEX($I$7:$I$60000,MATCH(ROW()-6,$Q$7:$Q$60000,0)),"")</f>
        <v/>
      </c>
      <c r="AB581">
        <f>IFERROR(INDEX($J$7:$J$60000,MATCH(ROW()-6,$Q$7:$Q$60000,0)),"")</f>
        <v/>
      </c>
      <c r="AC581">
        <f>IFERROR(INDEX($K$7:$K$60000,MATCH(ROW()-6,$Q$7:$Q$60000,0)),"")</f>
        <v/>
      </c>
      <c r="AD581">
        <f>IFERROR(INDEX($L$7:$L$60000,MATCH(ROW()-6,$Q$7:$Q$60000,0)),"")</f>
        <v/>
      </c>
      <c r="AE581">
        <f>IFERROR(INDEX($M$7:$M$60000,MATCH(ROW()-6,$Q$7:$Q$60000,0)),"")</f>
        <v/>
      </c>
      <c r="AF581">
        <f>IFERROR(INDEX($N$7:$N$60000,MATCH(ROW()-6,$Q$7:$Q$60000,0)),"")</f>
        <v/>
      </c>
      <c r="AH581" s="9">
        <f>IF(OR($S581="",$S580=""),"",LN($T581/$T580))</f>
        <v/>
      </c>
      <c r="AI581" s="9">
        <f>IF(OR($S581="",$S580=""),"",$C$2*LN(U581/U580))</f>
        <v/>
      </c>
      <c r="AJ581" s="9">
        <f>IF(OR($S581="",$S580=""),"",$D$2*(V581-V580))</f>
        <v/>
      </c>
      <c r="AK581" s="9">
        <f>IF(OR($S581="",$S580=""),"",$E$2*(W581-W580))</f>
        <v/>
      </c>
      <c r="AL581" s="9">
        <f>IF(OR($S581="",$S580=""),"",$F$2*LN(X581/X580))</f>
        <v/>
      </c>
      <c r="AM581" s="9">
        <f>IF(OR($S581="",$S580=""),"",$G$2*(Y581-Y580))</f>
        <v/>
      </c>
      <c r="AN581" s="9">
        <f>IF(OR($S581="",$S580=""),"",$H$2*LN(Z581/Z580))</f>
        <v/>
      </c>
      <c r="AO581" s="9">
        <f>IF(OR($S581="",$S580=""),"",$I$2*(AA581-AA580))</f>
        <v/>
      </c>
      <c r="AP581" s="9">
        <f>IF(OR($S581="",$S580=""),"",$J$2*LN(AB581/AB580))</f>
        <v/>
      </c>
      <c r="AQ581" s="9">
        <f>IF(OR($S581="",$S580=""),"",$K$2*(AC581-AC580))</f>
        <v/>
      </c>
      <c r="AR581" s="9">
        <f>IF(OR($S581="",$S580=""),"",$L$2*LN(AD581/AD580))</f>
        <v/>
      </c>
      <c r="AS581" s="9">
        <f>IF(OR($S581="",$S580=""),"",$M$2*LN(AE581/AE580))</f>
        <v/>
      </c>
      <c r="AT581" s="9">
        <f>IF(OR($S581="",$S580=""),"",$N$2*LN(AF581/AF580))</f>
        <v/>
      </c>
      <c r="AV581" s="9">
        <f>IF($AH581="","",$AY$16+$AY$4*AI581+$AY$5*AJ581+$AY$6*AK581+$AY$7*AL581+$AY$8*AM581+$AY$9*AN581+$AY$10*AO581+$AY$11*AP581+$AY$12*AQ581+$AY$13*AR581+$AY$14*AS581+$AY$15*AT581)</f>
        <v/>
      </c>
      <c r="BC581" s="10">
        <f>IF((ROW()-6)&lt;=$Q$3,INDEX(LINEST(AH522:AH581,AI522:AT581,TRUE,TRUE),1,13)*$Q$4,"")</f>
        <v/>
      </c>
      <c r="BD581" s="9">
        <f>IF((ROW()-6)&lt;=$Q$3,INDEX(LINEST(AH522:AH581,AI522:AT581,TRUE,TRUE),1,12),"")</f>
        <v/>
      </c>
      <c r="BE581" s="9">
        <f>IF((ROW()-6)&lt;=$Q$3,INDEX(LINEST(AH522:AH581,AI522:AT581,TRUE,TRUE),1,11),"")</f>
        <v/>
      </c>
      <c r="BF581" s="9">
        <f>IF((ROW()-6)&lt;=$Q$3,INDEX(LINEST(AH522:AH581,AI522:AT581,TRUE,TRUE),1,10),"")</f>
        <v/>
      </c>
      <c r="BG581" s="9">
        <f>IF((ROW()-6)&lt;=$Q$3,INDEX(LINEST(AH522:AH581,AI522:AT581,TRUE,TRUE),1,9),"")</f>
        <v/>
      </c>
      <c r="BH581" s="9">
        <f>IF((ROW()-6)&lt;=$Q$3,INDEX(LINEST(AH522:AH581,AI522:AT581,TRUE,TRUE),1,8),"")</f>
        <v/>
      </c>
      <c r="BI581" s="9">
        <f>IF((ROW()-6)&lt;=$Q$3,INDEX(LINEST(AH522:AH581,AI522:AT581,TRUE,TRUE),1,7),"")</f>
        <v/>
      </c>
      <c r="BJ581" s="9">
        <f>IF((ROW()-6)&lt;=$Q$3,INDEX(LINEST(AH522:AH581,AI522:AT581,TRUE,TRUE),1,6),"")</f>
        <v/>
      </c>
      <c r="BK581" s="9">
        <f>IF((ROW()-6)&lt;=$Q$3,INDEX(LINEST(AH522:AH581,AI522:AT581,TRUE,TRUE),1,5),"")</f>
        <v/>
      </c>
      <c r="BL581" s="9">
        <f>IF((ROW()-6)&lt;=$Q$3,INDEX(LINEST(AH522:AH581,AI522:AT581,TRUE,TRUE),1,4),"")</f>
        <v/>
      </c>
      <c r="BM581" s="9">
        <f>IF((ROW()-6)&lt;=$Q$3,INDEX(LINEST(AH522:AH581,AI522:AT581,TRUE,TRUE),1,3),"")</f>
        <v/>
      </c>
      <c r="BN581" s="9">
        <f>IF((ROW()-6)&lt;=$Q$3,INDEX(LINEST(AH522:AH581,AI522:AT581,TRUE,TRUE),1,2),"")</f>
        <v/>
      </c>
      <c r="BO581" s="9">
        <f>IF((ROW()-6)&lt;=$Q$3,INDEX(LINEST(AH522:AH581,AI522:AT581,TRUE,TRUE),1,1),"")</f>
        <v/>
      </c>
      <c r="BP581" s="10">
        <f>IF((ROW()-6)&lt;=$Q$3,INDEX(LINEST(AH522:AH581,AI522:AT581,TRUE,TRUE),3,1),"")</f>
        <v/>
      </c>
      <c r="BR581" s="9">
        <f>IF(AND((ROW()-6)&lt;=$Q$3,ISNUMBER(BC580)),BC580/$Q$4+BD580*AI581+BE580*AJ581+BF580*AK581+BG580*AL581+BH580*AM581+BI580*AN581+BJ580*AO581+BK580*AP581+BL580*AQ581+BM580*AR581+BN580*AS581+BO580*AT581,"")</f>
        <v/>
      </c>
      <c r="BS581">
        <f>IF(ISNUMBER(BR581),AVERAGE(AH521:AH580),"")</f>
        <v/>
      </c>
      <c r="BT581">
        <f>IF(ISNUMBER(BR581),(AH581-BR581)^2,"")</f>
        <v/>
      </c>
      <c r="BU581">
        <f>IF(ISNUMBER(BR581),AH581^2,"")</f>
        <v/>
      </c>
      <c r="BV581">
        <f>IF(ISNUMBER(BR581),(AH581-BS581)^2,"")</f>
        <v/>
      </c>
    </row>
    <row r="582">
      <c r="O582">
        <f>IF($R582="","",CHOOSE($Q$2,YEAR(R582)*12+MONTH(R582),INT((R582-2)/7),YEAR(R582)*4+ROUNDUP(MONTH(R582)/3)))</f>
        <v/>
      </c>
      <c r="P582">
        <f>IF($R582="","",IF($R583="",1,IF(O582&lt;&gt;O583,1,0)))</f>
        <v/>
      </c>
      <c r="Q582">
        <f>IF(P582=1,SUM($P$7:P582),"")</f>
        <v/>
      </c>
      <c r="R582">
        <f>IF($A582="","",IF(ISNUMBER($A582),$A582,IFERROR(DATEVALUE($A582),NA())))</f>
        <v/>
      </c>
      <c r="S582" s="7">
        <f>IFERROR(INDEX($R$7:$R$60000,MATCH(ROW()-6,$Q$7:$Q$60000,0)),"")</f>
        <v/>
      </c>
      <c r="T582">
        <f>IFERROR(INDEX($B$7:$B$60000,MATCH(ROW()-6,$Q$7:$Q$60000,0)),"")</f>
        <v/>
      </c>
      <c r="U582">
        <f>IFERROR(INDEX($C$7:$C$60000,MATCH(ROW()-6,$Q$7:$Q$60000,0)),"")</f>
        <v/>
      </c>
      <c r="V582">
        <f>IFERROR(INDEX($D$7:$D$60000,MATCH(ROW()-6,$Q$7:$Q$60000,0)),"")</f>
        <v/>
      </c>
      <c r="W582">
        <f>IFERROR(INDEX($E$7:$E$60000,MATCH(ROW()-6,$Q$7:$Q$60000,0)),"")</f>
        <v/>
      </c>
      <c r="X582">
        <f>IFERROR(INDEX($F$7:$F$60000,MATCH(ROW()-6,$Q$7:$Q$60000,0)),"")</f>
        <v/>
      </c>
      <c r="Y582">
        <f>IFERROR(INDEX($G$7:$G$60000,MATCH(ROW()-6,$Q$7:$Q$60000,0)),"")</f>
        <v/>
      </c>
      <c r="Z582">
        <f>IFERROR(INDEX($H$7:$H$60000,MATCH(ROW()-6,$Q$7:$Q$60000,0)),"")</f>
        <v/>
      </c>
      <c r="AA582">
        <f>IFERROR(INDEX($I$7:$I$60000,MATCH(ROW()-6,$Q$7:$Q$60000,0)),"")</f>
        <v/>
      </c>
      <c r="AB582">
        <f>IFERROR(INDEX($J$7:$J$60000,MATCH(ROW()-6,$Q$7:$Q$60000,0)),"")</f>
        <v/>
      </c>
      <c r="AC582">
        <f>IFERROR(INDEX($K$7:$K$60000,MATCH(ROW()-6,$Q$7:$Q$60000,0)),"")</f>
        <v/>
      </c>
      <c r="AD582">
        <f>IFERROR(INDEX($L$7:$L$60000,MATCH(ROW()-6,$Q$7:$Q$60000,0)),"")</f>
        <v/>
      </c>
      <c r="AE582">
        <f>IFERROR(INDEX($M$7:$M$60000,MATCH(ROW()-6,$Q$7:$Q$60000,0)),"")</f>
        <v/>
      </c>
      <c r="AF582">
        <f>IFERROR(INDEX($N$7:$N$60000,MATCH(ROW()-6,$Q$7:$Q$60000,0)),"")</f>
        <v/>
      </c>
      <c r="AH582" s="9">
        <f>IF(OR($S582="",$S581=""),"",LN($T582/$T581))</f>
        <v/>
      </c>
      <c r="AI582" s="9">
        <f>IF(OR($S582="",$S581=""),"",$C$2*LN(U582/U581))</f>
        <v/>
      </c>
      <c r="AJ582" s="9">
        <f>IF(OR($S582="",$S581=""),"",$D$2*(V582-V581))</f>
        <v/>
      </c>
      <c r="AK582" s="9">
        <f>IF(OR($S582="",$S581=""),"",$E$2*(W582-W581))</f>
        <v/>
      </c>
      <c r="AL582" s="9">
        <f>IF(OR($S582="",$S581=""),"",$F$2*LN(X582/X581))</f>
        <v/>
      </c>
      <c r="AM582" s="9">
        <f>IF(OR($S582="",$S581=""),"",$G$2*(Y582-Y581))</f>
        <v/>
      </c>
      <c r="AN582" s="9">
        <f>IF(OR($S582="",$S581=""),"",$H$2*LN(Z582/Z581))</f>
        <v/>
      </c>
      <c r="AO582" s="9">
        <f>IF(OR($S582="",$S581=""),"",$I$2*(AA582-AA581))</f>
        <v/>
      </c>
      <c r="AP582" s="9">
        <f>IF(OR($S582="",$S581=""),"",$J$2*LN(AB582/AB581))</f>
        <v/>
      </c>
      <c r="AQ582" s="9">
        <f>IF(OR($S582="",$S581=""),"",$K$2*(AC582-AC581))</f>
        <v/>
      </c>
      <c r="AR582" s="9">
        <f>IF(OR($S582="",$S581=""),"",$L$2*LN(AD582/AD581))</f>
        <v/>
      </c>
      <c r="AS582" s="9">
        <f>IF(OR($S582="",$S581=""),"",$M$2*LN(AE582/AE581))</f>
        <v/>
      </c>
      <c r="AT582" s="9">
        <f>IF(OR($S582="",$S581=""),"",$N$2*LN(AF582/AF581))</f>
        <v/>
      </c>
      <c r="AV582" s="9">
        <f>IF($AH582="","",$AY$16+$AY$4*AI582+$AY$5*AJ582+$AY$6*AK582+$AY$7*AL582+$AY$8*AM582+$AY$9*AN582+$AY$10*AO582+$AY$11*AP582+$AY$12*AQ582+$AY$13*AR582+$AY$14*AS582+$AY$15*AT582)</f>
        <v/>
      </c>
      <c r="BC582" s="10">
        <f>IF((ROW()-6)&lt;=$Q$3,INDEX(LINEST(AH523:AH582,AI523:AT582,TRUE,TRUE),1,13)*$Q$4,"")</f>
        <v/>
      </c>
      <c r="BD582" s="9">
        <f>IF((ROW()-6)&lt;=$Q$3,INDEX(LINEST(AH523:AH582,AI523:AT582,TRUE,TRUE),1,12),"")</f>
        <v/>
      </c>
      <c r="BE582" s="9">
        <f>IF((ROW()-6)&lt;=$Q$3,INDEX(LINEST(AH523:AH582,AI523:AT582,TRUE,TRUE),1,11),"")</f>
        <v/>
      </c>
      <c r="BF582" s="9">
        <f>IF((ROW()-6)&lt;=$Q$3,INDEX(LINEST(AH523:AH582,AI523:AT582,TRUE,TRUE),1,10),"")</f>
        <v/>
      </c>
      <c r="BG582" s="9">
        <f>IF((ROW()-6)&lt;=$Q$3,INDEX(LINEST(AH523:AH582,AI523:AT582,TRUE,TRUE),1,9),"")</f>
        <v/>
      </c>
      <c r="BH582" s="9">
        <f>IF((ROW()-6)&lt;=$Q$3,INDEX(LINEST(AH523:AH582,AI523:AT582,TRUE,TRUE),1,8),"")</f>
        <v/>
      </c>
      <c r="BI582" s="9">
        <f>IF((ROW()-6)&lt;=$Q$3,INDEX(LINEST(AH523:AH582,AI523:AT582,TRUE,TRUE),1,7),"")</f>
        <v/>
      </c>
      <c r="BJ582" s="9">
        <f>IF((ROW()-6)&lt;=$Q$3,INDEX(LINEST(AH523:AH582,AI523:AT582,TRUE,TRUE),1,6),"")</f>
        <v/>
      </c>
      <c r="BK582" s="9">
        <f>IF((ROW()-6)&lt;=$Q$3,INDEX(LINEST(AH523:AH582,AI523:AT582,TRUE,TRUE),1,5),"")</f>
        <v/>
      </c>
      <c r="BL582" s="9">
        <f>IF((ROW()-6)&lt;=$Q$3,INDEX(LINEST(AH523:AH582,AI523:AT582,TRUE,TRUE),1,4),"")</f>
        <v/>
      </c>
      <c r="BM582" s="9">
        <f>IF((ROW()-6)&lt;=$Q$3,INDEX(LINEST(AH523:AH582,AI523:AT582,TRUE,TRUE),1,3),"")</f>
        <v/>
      </c>
      <c r="BN582" s="9">
        <f>IF((ROW()-6)&lt;=$Q$3,INDEX(LINEST(AH523:AH582,AI523:AT582,TRUE,TRUE),1,2),"")</f>
        <v/>
      </c>
      <c r="BO582" s="9">
        <f>IF((ROW()-6)&lt;=$Q$3,INDEX(LINEST(AH523:AH582,AI523:AT582,TRUE,TRUE),1,1),"")</f>
        <v/>
      </c>
      <c r="BP582" s="10">
        <f>IF((ROW()-6)&lt;=$Q$3,INDEX(LINEST(AH523:AH582,AI523:AT582,TRUE,TRUE),3,1),"")</f>
        <v/>
      </c>
      <c r="BR582" s="9">
        <f>IF(AND((ROW()-6)&lt;=$Q$3,ISNUMBER(BC581)),BC581/$Q$4+BD581*AI582+BE581*AJ582+BF581*AK582+BG581*AL582+BH581*AM582+BI581*AN582+BJ581*AO582+BK581*AP582+BL581*AQ582+BM581*AR582+BN581*AS582+BO581*AT582,"")</f>
        <v/>
      </c>
      <c r="BS582">
        <f>IF(ISNUMBER(BR582),AVERAGE(AH522:AH581),"")</f>
        <v/>
      </c>
      <c r="BT582">
        <f>IF(ISNUMBER(BR582),(AH582-BR582)^2,"")</f>
        <v/>
      </c>
      <c r="BU582">
        <f>IF(ISNUMBER(BR582),AH582^2,"")</f>
        <v/>
      </c>
      <c r="BV582">
        <f>IF(ISNUMBER(BR582),(AH582-BS582)^2,"")</f>
        <v/>
      </c>
    </row>
    <row r="583">
      <c r="O583">
        <f>IF($R583="","",CHOOSE($Q$2,YEAR(R583)*12+MONTH(R583),INT((R583-2)/7),YEAR(R583)*4+ROUNDUP(MONTH(R583)/3)))</f>
        <v/>
      </c>
      <c r="P583">
        <f>IF($R583="","",IF($R584="",1,IF(O583&lt;&gt;O584,1,0)))</f>
        <v/>
      </c>
      <c r="Q583">
        <f>IF(P583=1,SUM($P$7:P583),"")</f>
        <v/>
      </c>
      <c r="R583">
        <f>IF($A583="","",IF(ISNUMBER($A583),$A583,IFERROR(DATEVALUE($A583),NA())))</f>
        <v/>
      </c>
      <c r="S583" s="7">
        <f>IFERROR(INDEX($R$7:$R$60000,MATCH(ROW()-6,$Q$7:$Q$60000,0)),"")</f>
        <v/>
      </c>
      <c r="T583">
        <f>IFERROR(INDEX($B$7:$B$60000,MATCH(ROW()-6,$Q$7:$Q$60000,0)),"")</f>
        <v/>
      </c>
      <c r="U583">
        <f>IFERROR(INDEX($C$7:$C$60000,MATCH(ROW()-6,$Q$7:$Q$60000,0)),"")</f>
        <v/>
      </c>
      <c r="V583">
        <f>IFERROR(INDEX($D$7:$D$60000,MATCH(ROW()-6,$Q$7:$Q$60000,0)),"")</f>
        <v/>
      </c>
      <c r="W583">
        <f>IFERROR(INDEX($E$7:$E$60000,MATCH(ROW()-6,$Q$7:$Q$60000,0)),"")</f>
        <v/>
      </c>
      <c r="X583">
        <f>IFERROR(INDEX($F$7:$F$60000,MATCH(ROW()-6,$Q$7:$Q$60000,0)),"")</f>
        <v/>
      </c>
      <c r="Y583">
        <f>IFERROR(INDEX($G$7:$G$60000,MATCH(ROW()-6,$Q$7:$Q$60000,0)),"")</f>
        <v/>
      </c>
      <c r="Z583">
        <f>IFERROR(INDEX($H$7:$H$60000,MATCH(ROW()-6,$Q$7:$Q$60000,0)),"")</f>
        <v/>
      </c>
      <c r="AA583">
        <f>IFERROR(INDEX($I$7:$I$60000,MATCH(ROW()-6,$Q$7:$Q$60000,0)),"")</f>
        <v/>
      </c>
      <c r="AB583">
        <f>IFERROR(INDEX($J$7:$J$60000,MATCH(ROW()-6,$Q$7:$Q$60000,0)),"")</f>
        <v/>
      </c>
      <c r="AC583">
        <f>IFERROR(INDEX($K$7:$K$60000,MATCH(ROW()-6,$Q$7:$Q$60000,0)),"")</f>
        <v/>
      </c>
      <c r="AD583">
        <f>IFERROR(INDEX($L$7:$L$60000,MATCH(ROW()-6,$Q$7:$Q$60000,0)),"")</f>
        <v/>
      </c>
      <c r="AE583">
        <f>IFERROR(INDEX($M$7:$M$60000,MATCH(ROW()-6,$Q$7:$Q$60000,0)),"")</f>
        <v/>
      </c>
      <c r="AF583">
        <f>IFERROR(INDEX($N$7:$N$60000,MATCH(ROW()-6,$Q$7:$Q$60000,0)),"")</f>
        <v/>
      </c>
      <c r="AH583" s="9">
        <f>IF(OR($S583="",$S582=""),"",LN($T583/$T582))</f>
        <v/>
      </c>
      <c r="AI583" s="9">
        <f>IF(OR($S583="",$S582=""),"",$C$2*LN(U583/U582))</f>
        <v/>
      </c>
      <c r="AJ583" s="9">
        <f>IF(OR($S583="",$S582=""),"",$D$2*(V583-V582))</f>
        <v/>
      </c>
      <c r="AK583" s="9">
        <f>IF(OR($S583="",$S582=""),"",$E$2*(W583-W582))</f>
        <v/>
      </c>
      <c r="AL583" s="9">
        <f>IF(OR($S583="",$S582=""),"",$F$2*LN(X583/X582))</f>
        <v/>
      </c>
      <c r="AM583" s="9">
        <f>IF(OR($S583="",$S582=""),"",$G$2*(Y583-Y582))</f>
        <v/>
      </c>
      <c r="AN583" s="9">
        <f>IF(OR($S583="",$S582=""),"",$H$2*LN(Z583/Z582))</f>
        <v/>
      </c>
      <c r="AO583" s="9">
        <f>IF(OR($S583="",$S582=""),"",$I$2*(AA583-AA582))</f>
        <v/>
      </c>
      <c r="AP583" s="9">
        <f>IF(OR($S583="",$S582=""),"",$J$2*LN(AB583/AB582))</f>
        <v/>
      </c>
      <c r="AQ583" s="9">
        <f>IF(OR($S583="",$S582=""),"",$K$2*(AC583-AC582))</f>
        <v/>
      </c>
      <c r="AR583" s="9">
        <f>IF(OR($S583="",$S582=""),"",$L$2*LN(AD583/AD582))</f>
        <v/>
      </c>
      <c r="AS583" s="9">
        <f>IF(OR($S583="",$S582=""),"",$M$2*LN(AE583/AE582))</f>
        <v/>
      </c>
      <c r="AT583" s="9">
        <f>IF(OR($S583="",$S582=""),"",$N$2*LN(AF583/AF582))</f>
        <v/>
      </c>
      <c r="AV583" s="9">
        <f>IF($AH583="","",$AY$16+$AY$4*AI583+$AY$5*AJ583+$AY$6*AK583+$AY$7*AL583+$AY$8*AM583+$AY$9*AN583+$AY$10*AO583+$AY$11*AP583+$AY$12*AQ583+$AY$13*AR583+$AY$14*AS583+$AY$15*AT583)</f>
        <v/>
      </c>
      <c r="BC583" s="10">
        <f>IF((ROW()-6)&lt;=$Q$3,INDEX(LINEST(AH524:AH583,AI524:AT583,TRUE,TRUE),1,13)*$Q$4,"")</f>
        <v/>
      </c>
      <c r="BD583" s="9">
        <f>IF((ROW()-6)&lt;=$Q$3,INDEX(LINEST(AH524:AH583,AI524:AT583,TRUE,TRUE),1,12),"")</f>
        <v/>
      </c>
      <c r="BE583" s="9">
        <f>IF((ROW()-6)&lt;=$Q$3,INDEX(LINEST(AH524:AH583,AI524:AT583,TRUE,TRUE),1,11),"")</f>
        <v/>
      </c>
      <c r="BF583" s="9">
        <f>IF((ROW()-6)&lt;=$Q$3,INDEX(LINEST(AH524:AH583,AI524:AT583,TRUE,TRUE),1,10),"")</f>
        <v/>
      </c>
      <c r="BG583" s="9">
        <f>IF((ROW()-6)&lt;=$Q$3,INDEX(LINEST(AH524:AH583,AI524:AT583,TRUE,TRUE),1,9),"")</f>
        <v/>
      </c>
      <c r="BH583" s="9">
        <f>IF((ROW()-6)&lt;=$Q$3,INDEX(LINEST(AH524:AH583,AI524:AT583,TRUE,TRUE),1,8),"")</f>
        <v/>
      </c>
      <c r="BI583" s="9">
        <f>IF((ROW()-6)&lt;=$Q$3,INDEX(LINEST(AH524:AH583,AI524:AT583,TRUE,TRUE),1,7),"")</f>
        <v/>
      </c>
      <c r="BJ583" s="9">
        <f>IF((ROW()-6)&lt;=$Q$3,INDEX(LINEST(AH524:AH583,AI524:AT583,TRUE,TRUE),1,6),"")</f>
        <v/>
      </c>
      <c r="BK583" s="9">
        <f>IF((ROW()-6)&lt;=$Q$3,INDEX(LINEST(AH524:AH583,AI524:AT583,TRUE,TRUE),1,5),"")</f>
        <v/>
      </c>
      <c r="BL583" s="9">
        <f>IF((ROW()-6)&lt;=$Q$3,INDEX(LINEST(AH524:AH583,AI524:AT583,TRUE,TRUE),1,4),"")</f>
        <v/>
      </c>
      <c r="BM583" s="9">
        <f>IF((ROW()-6)&lt;=$Q$3,INDEX(LINEST(AH524:AH583,AI524:AT583,TRUE,TRUE),1,3),"")</f>
        <v/>
      </c>
      <c r="BN583" s="9">
        <f>IF((ROW()-6)&lt;=$Q$3,INDEX(LINEST(AH524:AH583,AI524:AT583,TRUE,TRUE),1,2),"")</f>
        <v/>
      </c>
      <c r="BO583" s="9">
        <f>IF((ROW()-6)&lt;=$Q$3,INDEX(LINEST(AH524:AH583,AI524:AT583,TRUE,TRUE),1,1),"")</f>
        <v/>
      </c>
      <c r="BP583" s="10">
        <f>IF((ROW()-6)&lt;=$Q$3,INDEX(LINEST(AH524:AH583,AI524:AT583,TRUE,TRUE),3,1),"")</f>
        <v/>
      </c>
      <c r="BR583" s="9">
        <f>IF(AND((ROW()-6)&lt;=$Q$3,ISNUMBER(BC582)),BC582/$Q$4+BD582*AI583+BE582*AJ583+BF582*AK583+BG582*AL583+BH582*AM583+BI582*AN583+BJ582*AO583+BK582*AP583+BL582*AQ583+BM582*AR583+BN582*AS583+BO582*AT583,"")</f>
        <v/>
      </c>
      <c r="BS583">
        <f>IF(ISNUMBER(BR583),AVERAGE(AH523:AH582),"")</f>
        <v/>
      </c>
      <c r="BT583">
        <f>IF(ISNUMBER(BR583),(AH583-BR583)^2,"")</f>
        <v/>
      </c>
      <c r="BU583">
        <f>IF(ISNUMBER(BR583),AH583^2,"")</f>
        <v/>
      </c>
      <c r="BV583">
        <f>IF(ISNUMBER(BR583),(AH583-BS583)^2,"")</f>
        <v/>
      </c>
    </row>
    <row r="584">
      <c r="O584">
        <f>IF($R584="","",CHOOSE($Q$2,YEAR(R584)*12+MONTH(R584),INT((R584-2)/7),YEAR(R584)*4+ROUNDUP(MONTH(R584)/3)))</f>
        <v/>
      </c>
      <c r="P584">
        <f>IF($R584="","",IF($R585="",1,IF(O584&lt;&gt;O585,1,0)))</f>
        <v/>
      </c>
      <c r="Q584">
        <f>IF(P584=1,SUM($P$7:P584),"")</f>
        <v/>
      </c>
      <c r="R584">
        <f>IF($A584="","",IF(ISNUMBER($A584),$A584,IFERROR(DATEVALUE($A584),NA())))</f>
        <v/>
      </c>
      <c r="S584" s="7">
        <f>IFERROR(INDEX($R$7:$R$60000,MATCH(ROW()-6,$Q$7:$Q$60000,0)),"")</f>
        <v/>
      </c>
      <c r="T584">
        <f>IFERROR(INDEX($B$7:$B$60000,MATCH(ROW()-6,$Q$7:$Q$60000,0)),"")</f>
        <v/>
      </c>
      <c r="U584">
        <f>IFERROR(INDEX($C$7:$C$60000,MATCH(ROW()-6,$Q$7:$Q$60000,0)),"")</f>
        <v/>
      </c>
      <c r="V584">
        <f>IFERROR(INDEX($D$7:$D$60000,MATCH(ROW()-6,$Q$7:$Q$60000,0)),"")</f>
        <v/>
      </c>
      <c r="W584">
        <f>IFERROR(INDEX($E$7:$E$60000,MATCH(ROW()-6,$Q$7:$Q$60000,0)),"")</f>
        <v/>
      </c>
      <c r="X584">
        <f>IFERROR(INDEX($F$7:$F$60000,MATCH(ROW()-6,$Q$7:$Q$60000,0)),"")</f>
        <v/>
      </c>
      <c r="Y584">
        <f>IFERROR(INDEX($G$7:$G$60000,MATCH(ROW()-6,$Q$7:$Q$60000,0)),"")</f>
        <v/>
      </c>
      <c r="Z584">
        <f>IFERROR(INDEX($H$7:$H$60000,MATCH(ROW()-6,$Q$7:$Q$60000,0)),"")</f>
        <v/>
      </c>
      <c r="AA584">
        <f>IFERROR(INDEX($I$7:$I$60000,MATCH(ROW()-6,$Q$7:$Q$60000,0)),"")</f>
        <v/>
      </c>
      <c r="AB584">
        <f>IFERROR(INDEX($J$7:$J$60000,MATCH(ROW()-6,$Q$7:$Q$60000,0)),"")</f>
        <v/>
      </c>
      <c r="AC584">
        <f>IFERROR(INDEX($K$7:$K$60000,MATCH(ROW()-6,$Q$7:$Q$60000,0)),"")</f>
        <v/>
      </c>
      <c r="AD584">
        <f>IFERROR(INDEX($L$7:$L$60000,MATCH(ROW()-6,$Q$7:$Q$60000,0)),"")</f>
        <v/>
      </c>
      <c r="AE584">
        <f>IFERROR(INDEX($M$7:$M$60000,MATCH(ROW()-6,$Q$7:$Q$60000,0)),"")</f>
        <v/>
      </c>
      <c r="AF584">
        <f>IFERROR(INDEX($N$7:$N$60000,MATCH(ROW()-6,$Q$7:$Q$60000,0)),"")</f>
        <v/>
      </c>
      <c r="AH584" s="9">
        <f>IF(OR($S584="",$S583=""),"",LN($T584/$T583))</f>
        <v/>
      </c>
      <c r="AI584" s="9">
        <f>IF(OR($S584="",$S583=""),"",$C$2*LN(U584/U583))</f>
        <v/>
      </c>
      <c r="AJ584" s="9">
        <f>IF(OR($S584="",$S583=""),"",$D$2*(V584-V583))</f>
        <v/>
      </c>
      <c r="AK584" s="9">
        <f>IF(OR($S584="",$S583=""),"",$E$2*(W584-W583))</f>
        <v/>
      </c>
      <c r="AL584" s="9">
        <f>IF(OR($S584="",$S583=""),"",$F$2*LN(X584/X583))</f>
        <v/>
      </c>
      <c r="AM584" s="9">
        <f>IF(OR($S584="",$S583=""),"",$G$2*(Y584-Y583))</f>
        <v/>
      </c>
      <c r="AN584" s="9">
        <f>IF(OR($S584="",$S583=""),"",$H$2*LN(Z584/Z583))</f>
        <v/>
      </c>
      <c r="AO584" s="9">
        <f>IF(OR($S584="",$S583=""),"",$I$2*(AA584-AA583))</f>
        <v/>
      </c>
      <c r="AP584" s="9">
        <f>IF(OR($S584="",$S583=""),"",$J$2*LN(AB584/AB583))</f>
        <v/>
      </c>
      <c r="AQ584" s="9">
        <f>IF(OR($S584="",$S583=""),"",$K$2*(AC584-AC583))</f>
        <v/>
      </c>
      <c r="AR584" s="9">
        <f>IF(OR($S584="",$S583=""),"",$L$2*LN(AD584/AD583))</f>
        <v/>
      </c>
      <c r="AS584" s="9">
        <f>IF(OR($S584="",$S583=""),"",$M$2*LN(AE584/AE583))</f>
        <v/>
      </c>
      <c r="AT584" s="9">
        <f>IF(OR($S584="",$S583=""),"",$N$2*LN(AF584/AF583))</f>
        <v/>
      </c>
      <c r="AV584" s="9">
        <f>IF($AH584="","",$AY$16+$AY$4*AI584+$AY$5*AJ584+$AY$6*AK584+$AY$7*AL584+$AY$8*AM584+$AY$9*AN584+$AY$10*AO584+$AY$11*AP584+$AY$12*AQ584+$AY$13*AR584+$AY$14*AS584+$AY$15*AT584)</f>
        <v/>
      </c>
      <c r="BC584" s="10">
        <f>IF((ROW()-6)&lt;=$Q$3,INDEX(LINEST(AH525:AH584,AI525:AT584,TRUE,TRUE),1,13)*$Q$4,"")</f>
        <v/>
      </c>
      <c r="BD584" s="9">
        <f>IF((ROW()-6)&lt;=$Q$3,INDEX(LINEST(AH525:AH584,AI525:AT584,TRUE,TRUE),1,12),"")</f>
        <v/>
      </c>
      <c r="BE584" s="9">
        <f>IF((ROW()-6)&lt;=$Q$3,INDEX(LINEST(AH525:AH584,AI525:AT584,TRUE,TRUE),1,11),"")</f>
        <v/>
      </c>
      <c r="BF584" s="9">
        <f>IF((ROW()-6)&lt;=$Q$3,INDEX(LINEST(AH525:AH584,AI525:AT584,TRUE,TRUE),1,10),"")</f>
        <v/>
      </c>
      <c r="BG584" s="9">
        <f>IF((ROW()-6)&lt;=$Q$3,INDEX(LINEST(AH525:AH584,AI525:AT584,TRUE,TRUE),1,9),"")</f>
        <v/>
      </c>
      <c r="BH584" s="9">
        <f>IF((ROW()-6)&lt;=$Q$3,INDEX(LINEST(AH525:AH584,AI525:AT584,TRUE,TRUE),1,8),"")</f>
        <v/>
      </c>
      <c r="BI584" s="9">
        <f>IF((ROW()-6)&lt;=$Q$3,INDEX(LINEST(AH525:AH584,AI525:AT584,TRUE,TRUE),1,7),"")</f>
        <v/>
      </c>
      <c r="BJ584" s="9">
        <f>IF((ROW()-6)&lt;=$Q$3,INDEX(LINEST(AH525:AH584,AI525:AT584,TRUE,TRUE),1,6),"")</f>
        <v/>
      </c>
      <c r="BK584" s="9">
        <f>IF((ROW()-6)&lt;=$Q$3,INDEX(LINEST(AH525:AH584,AI525:AT584,TRUE,TRUE),1,5),"")</f>
        <v/>
      </c>
      <c r="BL584" s="9">
        <f>IF((ROW()-6)&lt;=$Q$3,INDEX(LINEST(AH525:AH584,AI525:AT584,TRUE,TRUE),1,4),"")</f>
        <v/>
      </c>
      <c r="BM584" s="9">
        <f>IF((ROW()-6)&lt;=$Q$3,INDEX(LINEST(AH525:AH584,AI525:AT584,TRUE,TRUE),1,3),"")</f>
        <v/>
      </c>
      <c r="BN584" s="9">
        <f>IF((ROW()-6)&lt;=$Q$3,INDEX(LINEST(AH525:AH584,AI525:AT584,TRUE,TRUE),1,2),"")</f>
        <v/>
      </c>
      <c r="BO584" s="9">
        <f>IF((ROW()-6)&lt;=$Q$3,INDEX(LINEST(AH525:AH584,AI525:AT584,TRUE,TRUE),1,1),"")</f>
        <v/>
      </c>
      <c r="BP584" s="10">
        <f>IF((ROW()-6)&lt;=$Q$3,INDEX(LINEST(AH525:AH584,AI525:AT584,TRUE,TRUE),3,1),"")</f>
        <v/>
      </c>
      <c r="BR584" s="9">
        <f>IF(AND((ROW()-6)&lt;=$Q$3,ISNUMBER(BC583)),BC583/$Q$4+BD583*AI584+BE583*AJ584+BF583*AK584+BG583*AL584+BH583*AM584+BI583*AN584+BJ583*AO584+BK583*AP584+BL583*AQ584+BM583*AR584+BN583*AS584+BO583*AT584,"")</f>
        <v/>
      </c>
      <c r="BS584">
        <f>IF(ISNUMBER(BR584),AVERAGE(AH524:AH583),"")</f>
        <v/>
      </c>
      <c r="BT584">
        <f>IF(ISNUMBER(BR584),(AH584-BR584)^2,"")</f>
        <v/>
      </c>
      <c r="BU584">
        <f>IF(ISNUMBER(BR584),AH584^2,"")</f>
        <v/>
      </c>
      <c r="BV584">
        <f>IF(ISNUMBER(BR584),(AH584-BS584)^2,"")</f>
        <v/>
      </c>
    </row>
    <row r="585">
      <c r="O585">
        <f>IF($R585="","",CHOOSE($Q$2,YEAR(R585)*12+MONTH(R585),INT((R585-2)/7),YEAR(R585)*4+ROUNDUP(MONTH(R585)/3)))</f>
        <v/>
      </c>
      <c r="P585">
        <f>IF($R585="","",IF($R586="",1,IF(O585&lt;&gt;O586,1,0)))</f>
        <v/>
      </c>
      <c r="Q585">
        <f>IF(P585=1,SUM($P$7:P585),"")</f>
        <v/>
      </c>
      <c r="R585">
        <f>IF($A585="","",IF(ISNUMBER($A585),$A585,IFERROR(DATEVALUE($A585),NA())))</f>
        <v/>
      </c>
      <c r="S585" s="7">
        <f>IFERROR(INDEX($R$7:$R$60000,MATCH(ROW()-6,$Q$7:$Q$60000,0)),"")</f>
        <v/>
      </c>
      <c r="T585">
        <f>IFERROR(INDEX($B$7:$B$60000,MATCH(ROW()-6,$Q$7:$Q$60000,0)),"")</f>
        <v/>
      </c>
      <c r="U585">
        <f>IFERROR(INDEX($C$7:$C$60000,MATCH(ROW()-6,$Q$7:$Q$60000,0)),"")</f>
        <v/>
      </c>
      <c r="V585">
        <f>IFERROR(INDEX($D$7:$D$60000,MATCH(ROW()-6,$Q$7:$Q$60000,0)),"")</f>
        <v/>
      </c>
      <c r="W585">
        <f>IFERROR(INDEX($E$7:$E$60000,MATCH(ROW()-6,$Q$7:$Q$60000,0)),"")</f>
        <v/>
      </c>
      <c r="X585">
        <f>IFERROR(INDEX($F$7:$F$60000,MATCH(ROW()-6,$Q$7:$Q$60000,0)),"")</f>
        <v/>
      </c>
      <c r="Y585">
        <f>IFERROR(INDEX($G$7:$G$60000,MATCH(ROW()-6,$Q$7:$Q$60000,0)),"")</f>
        <v/>
      </c>
      <c r="Z585">
        <f>IFERROR(INDEX($H$7:$H$60000,MATCH(ROW()-6,$Q$7:$Q$60000,0)),"")</f>
        <v/>
      </c>
      <c r="AA585">
        <f>IFERROR(INDEX($I$7:$I$60000,MATCH(ROW()-6,$Q$7:$Q$60000,0)),"")</f>
        <v/>
      </c>
      <c r="AB585">
        <f>IFERROR(INDEX($J$7:$J$60000,MATCH(ROW()-6,$Q$7:$Q$60000,0)),"")</f>
        <v/>
      </c>
      <c r="AC585">
        <f>IFERROR(INDEX($K$7:$K$60000,MATCH(ROW()-6,$Q$7:$Q$60000,0)),"")</f>
        <v/>
      </c>
      <c r="AD585">
        <f>IFERROR(INDEX($L$7:$L$60000,MATCH(ROW()-6,$Q$7:$Q$60000,0)),"")</f>
        <v/>
      </c>
      <c r="AE585">
        <f>IFERROR(INDEX($M$7:$M$60000,MATCH(ROW()-6,$Q$7:$Q$60000,0)),"")</f>
        <v/>
      </c>
      <c r="AF585">
        <f>IFERROR(INDEX($N$7:$N$60000,MATCH(ROW()-6,$Q$7:$Q$60000,0)),"")</f>
        <v/>
      </c>
      <c r="AH585" s="9">
        <f>IF(OR($S585="",$S584=""),"",LN($T585/$T584))</f>
        <v/>
      </c>
      <c r="AI585" s="9">
        <f>IF(OR($S585="",$S584=""),"",$C$2*LN(U585/U584))</f>
        <v/>
      </c>
      <c r="AJ585" s="9">
        <f>IF(OR($S585="",$S584=""),"",$D$2*(V585-V584))</f>
        <v/>
      </c>
      <c r="AK585" s="9">
        <f>IF(OR($S585="",$S584=""),"",$E$2*(W585-W584))</f>
        <v/>
      </c>
      <c r="AL585" s="9">
        <f>IF(OR($S585="",$S584=""),"",$F$2*LN(X585/X584))</f>
        <v/>
      </c>
      <c r="AM585" s="9">
        <f>IF(OR($S585="",$S584=""),"",$G$2*(Y585-Y584))</f>
        <v/>
      </c>
      <c r="AN585" s="9">
        <f>IF(OR($S585="",$S584=""),"",$H$2*LN(Z585/Z584))</f>
        <v/>
      </c>
      <c r="AO585" s="9">
        <f>IF(OR($S585="",$S584=""),"",$I$2*(AA585-AA584))</f>
        <v/>
      </c>
      <c r="AP585" s="9">
        <f>IF(OR($S585="",$S584=""),"",$J$2*LN(AB585/AB584))</f>
        <v/>
      </c>
      <c r="AQ585" s="9">
        <f>IF(OR($S585="",$S584=""),"",$K$2*(AC585-AC584))</f>
        <v/>
      </c>
      <c r="AR585" s="9">
        <f>IF(OR($S585="",$S584=""),"",$L$2*LN(AD585/AD584))</f>
        <v/>
      </c>
      <c r="AS585" s="9">
        <f>IF(OR($S585="",$S584=""),"",$M$2*LN(AE585/AE584))</f>
        <v/>
      </c>
      <c r="AT585" s="9">
        <f>IF(OR($S585="",$S584=""),"",$N$2*LN(AF585/AF584))</f>
        <v/>
      </c>
      <c r="AV585" s="9">
        <f>IF($AH585="","",$AY$16+$AY$4*AI585+$AY$5*AJ585+$AY$6*AK585+$AY$7*AL585+$AY$8*AM585+$AY$9*AN585+$AY$10*AO585+$AY$11*AP585+$AY$12*AQ585+$AY$13*AR585+$AY$14*AS585+$AY$15*AT585)</f>
        <v/>
      </c>
      <c r="BC585" s="10">
        <f>IF((ROW()-6)&lt;=$Q$3,INDEX(LINEST(AH526:AH585,AI526:AT585,TRUE,TRUE),1,13)*$Q$4,"")</f>
        <v/>
      </c>
      <c r="BD585" s="9">
        <f>IF((ROW()-6)&lt;=$Q$3,INDEX(LINEST(AH526:AH585,AI526:AT585,TRUE,TRUE),1,12),"")</f>
        <v/>
      </c>
      <c r="BE585" s="9">
        <f>IF((ROW()-6)&lt;=$Q$3,INDEX(LINEST(AH526:AH585,AI526:AT585,TRUE,TRUE),1,11),"")</f>
        <v/>
      </c>
      <c r="BF585" s="9">
        <f>IF((ROW()-6)&lt;=$Q$3,INDEX(LINEST(AH526:AH585,AI526:AT585,TRUE,TRUE),1,10),"")</f>
        <v/>
      </c>
      <c r="BG585" s="9">
        <f>IF((ROW()-6)&lt;=$Q$3,INDEX(LINEST(AH526:AH585,AI526:AT585,TRUE,TRUE),1,9),"")</f>
        <v/>
      </c>
      <c r="BH585" s="9">
        <f>IF((ROW()-6)&lt;=$Q$3,INDEX(LINEST(AH526:AH585,AI526:AT585,TRUE,TRUE),1,8),"")</f>
        <v/>
      </c>
      <c r="BI585" s="9">
        <f>IF((ROW()-6)&lt;=$Q$3,INDEX(LINEST(AH526:AH585,AI526:AT585,TRUE,TRUE),1,7),"")</f>
        <v/>
      </c>
      <c r="BJ585" s="9">
        <f>IF((ROW()-6)&lt;=$Q$3,INDEX(LINEST(AH526:AH585,AI526:AT585,TRUE,TRUE),1,6),"")</f>
        <v/>
      </c>
      <c r="BK585" s="9">
        <f>IF((ROW()-6)&lt;=$Q$3,INDEX(LINEST(AH526:AH585,AI526:AT585,TRUE,TRUE),1,5),"")</f>
        <v/>
      </c>
      <c r="BL585" s="9">
        <f>IF((ROW()-6)&lt;=$Q$3,INDEX(LINEST(AH526:AH585,AI526:AT585,TRUE,TRUE),1,4),"")</f>
        <v/>
      </c>
      <c r="BM585" s="9">
        <f>IF((ROW()-6)&lt;=$Q$3,INDEX(LINEST(AH526:AH585,AI526:AT585,TRUE,TRUE),1,3),"")</f>
        <v/>
      </c>
      <c r="BN585" s="9">
        <f>IF((ROW()-6)&lt;=$Q$3,INDEX(LINEST(AH526:AH585,AI526:AT585,TRUE,TRUE),1,2),"")</f>
        <v/>
      </c>
      <c r="BO585" s="9">
        <f>IF((ROW()-6)&lt;=$Q$3,INDEX(LINEST(AH526:AH585,AI526:AT585,TRUE,TRUE),1,1),"")</f>
        <v/>
      </c>
      <c r="BP585" s="10">
        <f>IF((ROW()-6)&lt;=$Q$3,INDEX(LINEST(AH526:AH585,AI526:AT585,TRUE,TRUE),3,1),"")</f>
        <v/>
      </c>
      <c r="BR585" s="9">
        <f>IF(AND((ROW()-6)&lt;=$Q$3,ISNUMBER(BC584)),BC584/$Q$4+BD584*AI585+BE584*AJ585+BF584*AK585+BG584*AL585+BH584*AM585+BI584*AN585+BJ584*AO585+BK584*AP585+BL584*AQ585+BM584*AR585+BN584*AS585+BO584*AT585,"")</f>
        <v/>
      </c>
      <c r="BS585">
        <f>IF(ISNUMBER(BR585),AVERAGE(AH525:AH584),"")</f>
        <v/>
      </c>
      <c r="BT585">
        <f>IF(ISNUMBER(BR585),(AH585-BR585)^2,"")</f>
        <v/>
      </c>
      <c r="BU585">
        <f>IF(ISNUMBER(BR585),AH585^2,"")</f>
        <v/>
      </c>
      <c r="BV585">
        <f>IF(ISNUMBER(BR585),(AH585-BS585)^2,"")</f>
        <v/>
      </c>
    </row>
    <row r="586">
      <c r="O586">
        <f>IF($R586="","",CHOOSE($Q$2,YEAR(R586)*12+MONTH(R586),INT((R586-2)/7),YEAR(R586)*4+ROUNDUP(MONTH(R586)/3)))</f>
        <v/>
      </c>
      <c r="P586">
        <f>IF($R586="","",IF($R587="",1,IF(O586&lt;&gt;O587,1,0)))</f>
        <v/>
      </c>
      <c r="Q586">
        <f>IF(P586=1,SUM($P$7:P586),"")</f>
        <v/>
      </c>
      <c r="R586">
        <f>IF($A586="","",IF(ISNUMBER($A586),$A586,IFERROR(DATEVALUE($A586),NA())))</f>
        <v/>
      </c>
      <c r="S586" s="7">
        <f>IFERROR(INDEX($R$7:$R$60000,MATCH(ROW()-6,$Q$7:$Q$60000,0)),"")</f>
        <v/>
      </c>
      <c r="T586">
        <f>IFERROR(INDEX($B$7:$B$60000,MATCH(ROW()-6,$Q$7:$Q$60000,0)),"")</f>
        <v/>
      </c>
      <c r="U586">
        <f>IFERROR(INDEX($C$7:$C$60000,MATCH(ROW()-6,$Q$7:$Q$60000,0)),"")</f>
        <v/>
      </c>
      <c r="V586">
        <f>IFERROR(INDEX($D$7:$D$60000,MATCH(ROW()-6,$Q$7:$Q$60000,0)),"")</f>
        <v/>
      </c>
      <c r="W586">
        <f>IFERROR(INDEX($E$7:$E$60000,MATCH(ROW()-6,$Q$7:$Q$60000,0)),"")</f>
        <v/>
      </c>
      <c r="X586">
        <f>IFERROR(INDEX($F$7:$F$60000,MATCH(ROW()-6,$Q$7:$Q$60000,0)),"")</f>
        <v/>
      </c>
      <c r="Y586">
        <f>IFERROR(INDEX($G$7:$G$60000,MATCH(ROW()-6,$Q$7:$Q$60000,0)),"")</f>
        <v/>
      </c>
      <c r="Z586">
        <f>IFERROR(INDEX($H$7:$H$60000,MATCH(ROW()-6,$Q$7:$Q$60000,0)),"")</f>
        <v/>
      </c>
      <c r="AA586">
        <f>IFERROR(INDEX($I$7:$I$60000,MATCH(ROW()-6,$Q$7:$Q$60000,0)),"")</f>
        <v/>
      </c>
      <c r="AB586">
        <f>IFERROR(INDEX($J$7:$J$60000,MATCH(ROW()-6,$Q$7:$Q$60000,0)),"")</f>
        <v/>
      </c>
      <c r="AC586">
        <f>IFERROR(INDEX($K$7:$K$60000,MATCH(ROW()-6,$Q$7:$Q$60000,0)),"")</f>
        <v/>
      </c>
      <c r="AD586">
        <f>IFERROR(INDEX($L$7:$L$60000,MATCH(ROW()-6,$Q$7:$Q$60000,0)),"")</f>
        <v/>
      </c>
      <c r="AE586">
        <f>IFERROR(INDEX($M$7:$M$60000,MATCH(ROW()-6,$Q$7:$Q$60000,0)),"")</f>
        <v/>
      </c>
      <c r="AF586">
        <f>IFERROR(INDEX($N$7:$N$60000,MATCH(ROW()-6,$Q$7:$Q$60000,0)),"")</f>
        <v/>
      </c>
      <c r="AH586" s="9">
        <f>IF(OR($S586="",$S585=""),"",LN($T586/$T585))</f>
        <v/>
      </c>
      <c r="AI586" s="9">
        <f>IF(OR($S586="",$S585=""),"",$C$2*LN(U586/U585))</f>
        <v/>
      </c>
      <c r="AJ586" s="9">
        <f>IF(OR($S586="",$S585=""),"",$D$2*(V586-V585))</f>
        <v/>
      </c>
      <c r="AK586" s="9">
        <f>IF(OR($S586="",$S585=""),"",$E$2*(W586-W585))</f>
        <v/>
      </c>
      <c r="AL586" s="9">
        <f>IF(OR($S586="",$S585=""),"",$F$2*LN(X586/X585))</f>
        <v/>
      </c>
      <c r="AM586" s="9">
        <f>IF(OR($S586="",$S585=""),"",$G$2*(Y586-Y585))</f>
        <v/>
      </c>
      <c r="AN586" s="9">
        <f>IF(OR($S586="",$S585=""),"",$H$2*LN(Z586/Z585))</f>
        <v/>
      </c>
      <c r="AO586" s="9">
        <f>IF(OR($S586="",$S585=""),"",$I$2*(AA586-AA585))</f>
        <v/>
      </c>
      <c r="AP586" s="9">
        <f>IF(OR($S586="",$S585=""),"",$J$2*LN(AB586/AB585))</f>
        <v/>
      </c>
      <c r="AQ586" s="9">
        <f>IF(OR($S586="",$S585=""),"",$K$2*(AC586-AC585))</f>
        <v/>
      </c>
      <c r="AR586" s="9">
        <f>IF(OR($S586="",$S585=""),"",$L$2*LN(AD586/AD585))</f>
        <v/>
      </c>
      <c r="AS586" s="9">
        <f>IF(OR($S586="",$S585=""),"",$M$2*LN(AE586/AE585))</f>
        <v/>
      </c>
      <c r="AT586" s="9">
        <f>IF(OR($S586="",$S585=""),"",$N$2*LN(AF586/AF585))</f>
        <v/>
      </c>
      <c r="AV586" s="9">
        <f>IF($AH586="","",$AY$16+$AY$4*AI586+$AY$5*AJ586+$AY$6*AK586+$AY$7*AL586+$AY$8*AM586+$AY$9*AN586+$AY$10*AO586+$AY$11*AP586+$AY$12*AQ586+$AY$13*AR586+$AY$14*AS586+$AY$15*AT586)</f>
        <v/>
      </c>
      <c r="BC586" s="10">
        <f>IF((ROW()-6)&lt;=$Q$3,INDEX(LINEST(AH527:AH586,AI527:AT586,TRUE,TRUE),1,13)*$Q$4,"")</f>
        <v/>
      </c>
      <c r="BD586" s="9">
        <f>IF((ROW()-6)&lt;=$Q$3,INDEX(LINEST(AH527:AH586,AI527:AT586,TRUE,TRUE),1,12),"")</f>
        <v/>
      </c>
      <c r="BE586" s="9">
        <f>IF((ROW()-6)&lt;=$Q$3,INDEX(LINEST(AH527:AH586,AI527:AT586,TRUE,TRUE),1,11),"")</f>
        <v/>
      </c>
      <c r="BF586" s="9">
        <f>IF((ROW()-6)&lt;=$Q$3,INDEX(LINEST(AH527:AH586,AI527:AT586,TRUE,TRUE),1,10),"")</f>
        <v/>
      </c>
      <c r="BG586" s="9">
        <f>IF((ROW()-6)&lt;=$Q$3,INDEX(LINEST(AH527:AH586,AI527:AT586,TRUE,TRUE),1,9),"")</f>
        <v/>
      </c>
      <c r="BH586" s="9">
        <f>IF((ROW()-6)&lt;=$Q$3,INDEX(LINEST(AH527:AH586,AI527:AT586,TRUE,TRUE),1,8),"")</f>
        <v/>
      </c>
      <c r="BI586" s="9">
        <f>IF((ROW()-6)&lt;=$Q$3,INDEX(LINEST(AH527:AH586,AI527:AT586,TRUE,TRUE),1,7),"")</f>
        <v/>
      </c>
      <c r="BJ586" s="9">
        <f>IF((ROW()-6)&lt;=$Q$3,INDEX(LINEST(AH527:AH586,AI527:AT586,TRUE,TRUE),1,6),"")</f>
        <v/>
      </c>
      <c r="BK586" s="9">
        <f>IF((ROW()-6)&lt;=$Q$3,INDEX(LINEST(AH527:AH586,AI527:AT586,TRUE,TRUE),1,5),"")</f>
        <v/>
      </c>
      <c r="BL586" s="9">
        <f>IF((ROW()-6)&lt;=$Q$3,INDEX(LINEST(AH527:AH586,AI527:AT586,TRUE,TRUE),1,4),"")</f>
        <v/>
      </c>
      <c r="BM586" s="9">
        <f>IF((ROW()-6)&lt;=$Q$3,INDEX(LINEST(AH527:AH586,AI527:AT586,TRUE,TRUE),1,3),"")</f>
        <v/>
      </c>
      <c r="BN586" s="9">
        <f>IF((ROW()-6)&lt;=$Q$3,INDEX(LINEST(AH527:AH586,AI527:AT586,TRUE,TRUE),1,2),"")</f>
        <v/>
      </c>
      <c r="BO586" s="9">
        <f>IF((ROW()-6)&lt;=$Q$3,INDEX(LINEST(AH527:AH586,AI527:AT586,TRUE,TRUE),1,1),"")</f>
        <v/>
      </c>
      <c r="BP586" s="10">
        <f>IF((ROW()-6)&lt;=$Q$3,INDEX(LINEST(AH527:AH586,AI527:AT586,TRUE,TRUE),3,1),"")</f>
        <v/>
      </c>
      <c r="BR586" s="9">
        <f>IF(AND((ROW()-6)&lt;=$Q$3,ISNUMBER(BC585)),BC585/$Q$4+BD585*AI586+BE585*AJ586+BF585*AK586+BG585*AL586+BH585*AM586+BI585*AN586+BJ585*AO586+BK585*AP586+BL585*AQ586+BM585*AR586+BN585*AS586+BO585*AT586,"")</f>
        <v/>
      </c>
      <c r="BS586">
        <f>IF(ISNUMBER(BR586),AVERAGE(AH526:AH585),"")</f>
        <v/>
      </c>
      <c r="BT586">
        <f>IF(ISNUMBER(BR586),(AH586-BR586)^2,"")</f>
        <v/>
      </c>
      <c r="BU586">
        <f>IF(ISNUMBER(BR586),AH586^2,"")</f>
        <v/>
      </c>
      <c r="BV586">
        <f>IF(ISNUMBER(BR586),(AH586-BS586)^2,"")</f>
        <v/>
      </c>
    </row>
    <row r="587">
      <c r="O587">
        <f>IF($R587="","",CHOOSE($Q$2,YEAR(R587)*12+MONTH(R587),INT((R587-2)/7),YEAR(R587)*4+ROUNDUP(MONTH(R587)/3)))</f>
        <v/>
      </c>
      <c r="P587">
        <f>IF($R587="","",IF($R588="",1,IF(O587&lt;&gt;O588,1,0)))</f>
        <v/>
      </c>
      <c r="Q587">
        <f>IF(P587=1,SUM($P$7:P587),"")</f>
        <v/>
      </c>
      <c r="R587">
        <f>IF($A587="","",IF(ISNUMBER($A587),$A587,IFERROR(DATEVALUE($A587),NA())))</f>
        <v/>
      </c>
      <c r="S587" s="7">
        <f>IFERROR(INDEX($R$7:$R$60000,MATCH(ROW()-6,$Q$7:$Q$60000,0)),"")</f>
        <v/>
      </c>
      <c r="T587">
        <f>IFERROR(INDEX($B$7:$B$60000,MATCH(ROW()-6,$Q$7:$Q$60000,0)),"")</f>
        <v/>
      </c>
      <c r="U587">
        <f>IFERROR(INDEX($C$7:$C$60000,MATCH(ROW()-6,$Q$7:$Q$60000,0)),"")</f>
        <v/>
      </c>
      <c r="V587">
        <f>IFERROR(INDEX($D$7:$D$60000,MATCH(ROW()-6,$Q$7:$Q$60000,0)),"")</f>
        <v/>
      </c>
      <c r="W587">
        <f>IFERROR(INDEX($E$7:$E$60000,MATCH(ROW()-6,$Q$7:$Q$60000,0)),"")</f>
        <v/>
      </c>
      <c r="X587">
        <f>IFERROR(INDEX($F$7:$F$60000,MATCH(ROW()-6,$Q$7:$Q$60000,0)),"")</f>
        <v/>
      </c>
      <c r="Y587">
        <f>IFERROR(INDEX($G$7:$G$60000,MATCH(ROW()-6,$Q$7:$Q$60000,0)),"")</f>
        <v/>
      </c>
      <c r="Z587">
        <f>IFERROR(INDEX($H$7:$H$60000,MATCH(ROW()-6,$Q$7:$Q$60000,0)),"")</f>
        <v/>
      </c>
      <c r="AA587">
        <f>IFERROR(INDEX($I$7:$I$60000,MATCH(ROW()-6,$Q$7:$Q$60000,0)),"")</f>
        <v/>
      </c>
      <c r="AB587">
        <f>IFERROR(INDEX($J$7:$J$60000,MATCH(ROW()-6,$Q$7:$Q$60000,0)),"")</f>
        <v/>
      </c>
      <c r="AC587">
        <f>IFERROR(INDEX($K$7:$K$60000,MATCH(ROW()-6,$Q$7:$Q$60000,0)),"")</f>
        <v/>
      </c>
      <c r="AD587">
        <f>IFERROR(INDEX($L$7:$L$60000,MATCH(ROW()-6,$Q$7:$Q$60000,0)),"")</f>
        <v/>
      </c>
      <c r="AE587">
        <f>IFERROR(INDEX($M$7:$M$60000,MATCH(ROW()-6,$Q$7:$Q$60000,0)),"")</f>
        <v/>
      </c>
      <c r="AF587">
        <f>IFERROR(INDEX($N$7:$N$60000,MATCH(ROW()-6,$Q$7:$Q$60000,0)),"")</f>
        <v/>
      </c>
      <c r="AH587" s="9">
        <f>IF(OR($S587="",$S586=""),"",LN($T587/$T586))</f>
        <v/>
      </c>
      <c r="AI587" s="9">
        <f>IF(OR($S587="",$S586=""),"",$C$2*LN(U587/U586))</f>
        <v/>
      </c>
      <c r="AJ587" s="9">
        <f>IF(OR($S587="",$S586=""),"",$D$2*(V587-V586))</f>
        <v/>
      </c>
      <c r="AK587" s="9">
        <f>IF(OR($S587="",$S586=""),"",$E$2*(W587-W586))</f>
        <v/>
      </c>
      <c r="AL587" s="9">
        <f>IF(OR($S587="",$S586=""),"",$F$2*LN(X587/X586))</f>
        <v/>
      </c>
      <c r="AM587" s="9">
        <f>IF(OR($S587="",$S586=""),"",$G$2*(Y587-Y586))</f>
        <v/>
      </c>
      <c r="AN587" s="9">
        <f>IF(OR($S587="",$S586=""),"",$H$2*LN(Z587/Z586))</f>
        <v/>
      </c>
      <c r="AO587" s="9">
        <f>IF(OR($S587="",$S586=""),"",$I$2*(AA587-AA586))</f>
        <v/>
      </c>
      <c r="AP587" s="9">
        <f>IF(OR($S587="",$S586=""),"",$J$2*LN(AB587/AB586))</f>
        <v/>
      </c>
      <c r="AQ587" s="9">
        <f>IF(OR($S587="",$S586=""),"",$K$2*(AC587-AC586))</f>
        <v/>
      </c>
      <c r="AR587" s="9">
        <f>IF(OR($S587="",$S586=""),"",$L$2*LN(AD587/AD586))</f>
        <v/>
      </c>
      <c r="AS587" s="9">
        <f>IF(OR($S587="",$S586=""),"",$M$2*LN(AE587/AE586))</f>
        <v/>
      </c>
      <c r="AT587" s="9">
        <f>IF(OR($S587="",$S586=""),"",$N$2*LN(AF587/AF586))</f>
        <v/>
      </c>
      <c r="AV587" s="9">
        <f>IF($AH587="","",$AY$16+$AY$4*AI587+$AY$5*AJ587+$AY$6*AK587+$AY$7*AL587+$AY$8*AM587+$AY$9*AN587+$AY$10*AO587+$AY$11*AP587+$AY$12*AQ587+$AY$13*AR587+$AY$14*AS587+$AY$15*AT587)</f>
        <v/>
      </c>
      <c r="BC587" s="10">
        <f>IF((ROW()-6)&lt;=$Q$3,INDEX(LINEST(AH528:AH587,AI528:AT587,TRUE,TRUE),1,13)*$Q$4,"")</f>
        <v/>
      </c>
      <c r="BD587" s="9">
        <f>IF((ROW()-6)&lt;=$Q$3,INDEX(LINEST(AH528:AH587,AI528:AT587,TRUE,TRUE),1,12),"")</f>
        <v/>
      </c>
      <c r="BE587" s="9">
        <f>IF((ROW()-6)&lt;=$Q$3,INDEX(LINEST(AH528:AH587,AI528:AT587,TRUE,TRUE),1,11),"")</f>
        <v/>
      </c>
      <c r="BF587" s="9">
        <f>IF((ROW()-6)&lt;=$Q$3,INDEX(LINEST(AH528:AH587,AI528:AT587,TRUE,TRUE),1,10),"")</f>
        <v/>
      </c>
      <c r="BG587" s="9">
        <f>IF((ROW()-6)&lt;=$Q$3,INDEX(LINEST(AH528:AH587,AI528:AT587,TRUE,TRUE),1,9),"")</f>
        <v/>
      </c>
      <c r="BH587" s="9">
        <f>IF((ROW()-6)&lt;=$Q$3,INDEX(LINEST(AH528:AH587,AI528:AT587,TRUE,TRUE),1,8),"")</f>
        <v/>
      </c>
      <c r="BI587" s="9">
        <f>IF((ROW()-6)&lt;=$Q$3,INDEX(LINEST(AH528:AH587,AI528:AT587,TRUE,TRUE),1,7),"")</f>
        <v/>
      </c>
      <c r="BJ587" s="9">
        <f>IF((ROW()-6)&lt;=$Q$3,INDEX(LINEST(AH528:AH587,AI528:AT587,TRUE,TRUE),1,6),"")</f>
        <v/>
      </c>
      <c r="BK587" s="9">
        <f>IF((ROW()-6)&lt;=$Q$3,INDEX(LINEST(AH528:AH587,AI528:AT587,TRUE,TRUE),1,5),"")</f>
        <v/>
      </c>
      <c r="BL587" s="9">
        <f>IF((ROW()-6)&lt;=$Q$3,INDEX(LINEST(AH528:AH587,AI528:AT587,TRUE,TRUE),1,4),"")</f>
        <v/>
      </c>
      <c r="BM587" s="9">
        <f>IF((ROW()-6)&lt;=$Q$3,INDEX(LINEST(AH528:AH587,AI528:AT587,TRUE,TRUE),1,3),"")</f>
        <v/>
      </c>
      <c r="BN587" s="9">
        <f>IF((ROW()-6)&lt;=$Q$3,INDEX(LINEST(AH528:AH587,AI528:AT587,TRUE,TRUE),1,2),"")</f>
        <v/>
      </c>
      <c r="BO587" s="9">
        <f>IF((ROW()-6)&lt;=$Q$3,INDEX(LINEST(AH528:AH587,AI528:AT587,TRUE,TRUE),1,1),"")</f>
        <v/>
      </c>
      <c r="BP587" s="10">
        <f>IF((ROW()-6)&lt;=$Q$3,INDEX(LINEST(AH528:AH587,AI528:AT587,TRUE,TRUE),3,1),"")</f>
        <v/>
      </c>
      <c r="BR587" s="9">
        <f>IF(AND((ROW()-6)&lt;=$Q$3,ISNUMBER(BC586)),BC586/$Q$4+BD586*AI587+BE586*AJ587+BF586*AK587+BG586*AL587+BH586*AM587+BI586*AN587+BJ586*AO587+BK586*AP587+BL586*AQ587+BM586*AR587+BN586*AS587+BO586*AT587,"")</f>
        <v/>
      </c>
      <c r="BS587">
        <f>IF(ISNUMBER(BR587),AVERAGE(AH527:AH586),"")</f>
        <v/>
      </c>
      <c r="BT587">
        <f>IF(ISNUMBER(BR587),(AH587-BR587)^2,"")</f>
        <v/>
      </c>
      <c r="BU587">
        <f>IF(ISNUMBER(BR587),AH587^2,"")</f>
        <v/>
      </c>
      <c r="BV587">
        <f>IF(ISNUMBER(BR587),(AH587-BS587)^2,"")</f>
        <v/>
      </c>
    </row>
    <row r="588">
      <c r="O588">
        <f>IF($R588="","",CHOOSE($Q$2,YEAR(R588)*12+MONTH(R588),INT((R588-2)/7),YEAR(R588)*4+ROUNDUP(MONTH(R588)/3)))</f>
        <v/>
      </c>
      <c r="P588">
        <f>IF($R588="","",IF($R589="",1,IF(O588&lt;&gt;O589,1,0)))</f>
        <v/>
      </c>
      <c r="Q588">
        <f>IF(P588=1,SUM($P$7:P588),"")</f>
        <v/>
      </c>
      <c r="R588">
        <f>IF($A588="","",IF(ISNUMBER($A588),$A588,IFERROR(DATEVALUE($A588),NA())))</f>
        <v/>
      </c>
      <c r="S588" s="7">
        <f>IFERROR(INDEX($R$7:$R$60000,MATCH(ROW()-6,$Q$7:$Q$60000,0)),"")</f>
        <v/>
      </c>
      <c r="T588">
        <f>IFERROR(INDEX($B$7:$B$60000,MATCH(ROW()-6,$Q$7:$Q$60000,0)),"")</f>
        <v/>
      </c>
      <c r="U588">
        <f>IFERROR(INDEX($C$7:$C$60000,MATCH(ROW()-6,$Q$7:$Q$60000,0)),"")</f>
        <v/>
      </c>
      <c r="V588">
        <f>IFERROR(INDEX($D$7:$D$60000,MATCH(ROW()-6,$Q$7:$Q$60000,0)),"")</f>
        <v/>
      </c>
      <c r="W588">
        <f>IFERROR(INDEX($E$7:$E$60000,MATCH(ROW()-6,$Q$7:$Q$60000,0)),"")</f>
        <v/>
      </c>
      <c r="X588">
        <f>IFERROR(INDEX($F$7:$F$60000,MATCH(ROW()-6,$Q$7:$Q$60000,0)),"")</f>
        <v/>
      </c>
      <c r="Y588">
        <f>IFERROR(INDEX($G$7:$G$60000,MATCH(ROW()-6,$Q$7:$Q$60000,0)),"")</f>
        <v/>
      </c>
      <c r="Z588">
        <f>IFERROR(INDEX($H$7:$H$60000,MATCH(ROW()-6,$Q$7:$Q$60000,0)),"")</f>
        <v/>
      </c>
      <c r="AA588">
        <f>IFERROR(INDEX($I$7:$I$60000,MATCH(ROW()-6,$Q$7:$Q$60000,0)),"")</f>
        <v/>
      </c>
      <c r="AB588">
        <f>IFERROR(INDEX($J$7:$J$60000,MATCH(ROW()-6,$Q$7:$Q$60000,0)),"")</f>
        <v/>
      </c>
      <c r="AC588">
        <f>IFERROR(INDEX($K$7:$K$60000,MATCH(ROW()-6,$Q$7:$Q$60000,0)),"")</f>
        <v/>
      </c>
      <c r="AD588">
        <f>IFERROR(INDEX($L$7:$L$60000,MATCH(ROW()-6,$Q$7:$Q$60000,0)),"")</f>
        <v/>
      </c>
      <c r="AE588">
        <f>IFERROR(INDEX($M$7:$M$60000,MATCH(ROW()-6,$Q$7:$Q$60000,0)),"")</f>
        <v/>
      </c>
      <c r="AF588">
        <f>IFERROR(INDEX($N$7:$N$60000,MATCH(ROW()-6,$Q$7:$Q$60000,0)),"")</f>
        <v/>
      </c>
      <c r="AH588" s="9">
        <f>IF(OR($S588="",$S587=""),"",LN($T588/$T587))</f>
        <v/>
      </c>
      <c r="AI588" s="9">
        <f>IF(OR($S588="",$S587=""),"",$C$2*LN(U588/U587))</f>
        <v/>
      </c>
      <c r="AJ588" s="9">
        <f>IF(OR($S588="",$S587=""),"",$D$2*(V588-V587))</f>
        <v/>
      </c>
      <c r="AK588" s="9">
        <f>IF(OR($S588="",$S587=""),"",$E$2*(W588-W587))</f>
        <v/>
      </c>
      <c r="AL588" s="9">
        <f>IF(OR($S588="",$S587=""),"",$F$2*LN(X588/X587))</f>
        <v/>
      </c>
      <c r="AM588" s="9">
        <f>IF(OR($S588="",$S587=""),"",$G$2*(Y588-Y587))</f>
        <v/>
      </c>
      <c r="AN588" s="9">
        <f>IF(OR($S588="",$S587=""),"",$H$2*LN(Z588/Z587))</f>
        <v/>
      </c>
      <c r="AO588" s="9">
        <f>IF(OR($S588="",$S587=""),"",$I$2*(AA588-AA587))</f>
        <v/>
      </c>
      <c r="AP588" s="9">
        <f>IF(OR($S588="",$S587=""),"",$J$2*LN(AB588/AB587))</f>
        <v/>
      </c>
      <c r="AQ588" s="9">
        <f>IF(OR($S588="",$S587=""),"",$K$2*(AC588-AC587))</f>
        <v/>
      </c>
      <c r="AR588" s="9">
        <f>IF(OR($S588="",$S587=""),"",$L$2*LN(AD588/AD587))</f>
        <v/>
      </c>
      <c r="AS588" s="9">
        <f>IF(OR($S588="",$S587=""),"",$M$2*LN(AE588/AE587))</f>
        <v/>
      </c>
      <c r="AT588" s="9">
        <f>IF(OR($S588="",$S587=""),"",$N$2*LN(AF588/AF587))</f>
        <v/>
      </c>
      <c r="AV588" s="9">
        <f>IF($AH588="","",$AY$16+$AY$4*AI588+$AY$5*AJ588+$AY$6*AK588+$AY$7*AL588+$AY$8*AM588+$AY$9*AN588+$AY$10*AO588+$AY$11*AP588+$AY$12*AQ588+$AY$13*AR588+$AY$14*AS588+$AY$15*AT588)</f>
        <v/>
      </c>
      <c r="BC588" s="10">
        <f>IF((ROW()-6)&lt;=$Q$3,INDEX(LINEST(AH529:AH588,AI529:AT588,TRUE,TRUE),1,13)*$Q$4,"")</f>
        <v/>
      </c>
      <c r="BD588" s="9">
        <f>IF((ROW()-6)&lt;=$Q$3,INDEX(LINEST(AH529:AH588,AI529:AT588,TRUE,TRUE),1,12),"")</f>
        <v/>
      </c>
      <c r="BE588" s="9">
        <f>IF((ROW()-6)&lt;=$Q$3,INDEX(LINEST(AH529:AH588,AI529:AT588,TRUE,TRUE),1,11),"")</f>
        <v/>
      </c>
      <c r="BF588" s="9">
        <f>IF((ROW()-6)&lt;=$Q$3,INDEX(LINEST(AH529:AH588,AI529:AT588,TRUE,TRUE),1,10),"")</f>
        <v/>
      </c>
      <c r="BG588" s="9">
        <f>IF((ROW()-6)&lt;=$Q$3,INDEX(LINEST(AH529:AH588,AI529:AT588,TRUE,TRUE),1,9),"")</f>
        <v/>
      </c>
      <c r="BH588" s="9">
        <f>IF((ROW()-6)&lt;=$Q$3,INDEX(LINEST(AH529:AH588,AI529:AT588,TRUE,TRUE),1,8),"")</f>
        <v/>
      </c>
      <c r="BI588" s="9">
        <f>IF((ROW()-6)&lt;=$Q$3,INDEX(LINEST(AH529:AH588,AI529:AT588,TRUE,TRUE),1,7),"")</f>
        <v/>
      </c>
      <c r="BJ588" s="9">
        <f>IF((ROW()-6)&lt;=$Q$3,INDEX(LINEST(AH529:AH588,AI529:AT588,TRUE,TRUE),1,6),"")</f>
        <v/>
      </c>
      <c r="BK588" s="9">
        <f>IF((ROW()-6)&lt;=$Q$3,INDEX(LINEST(AH529:AH588,AI529:AT588,TRUE,TRUE),1,5),"")</f>
        <v/>
      </c>
      <c r="BL588" s="9">
        <f>IF((ROW()-6)&lt;=$Q$3,INDEX(LINEST(AH529:AH588,AI529:AT588,TRUE,TRUE),1,4),"")</f>
        <v/>
      </c>
      <c r="BM588" s="9">
        <f>IF((ROW()-6)&lt;=$Q$3,INDEX(LINEST(AH529:AH588,AI529:AT588,TRUE,TRUE),1,3),"")</f>
        <v/>
      </c>
      <c r="BN588" s="9">
        <f>IF((ROW()-6)&lt;=$Q$3,INDEX(LINEST(AH529:AH588,AI529:AT588,TRUE,TRUE),1,2),"")</f>
        <v/>
      </c>
      <c r="BO588" s="9">
        <f>IF((ROW()-6)&lt;=$Q$3,INDEX(LINEST(AH529:AH588,AI529:AT588,TRUE,TRUE),1,1),"")</f>
        <v/>
      </c>
      <c r="BP588" s="10">
        <f>IF((ROW()-6)&lt;=$Q$3,INDEX(LINEST(AH529:AH588,AI529:AT588,TRUE,TRUE),3,1),"")</f>
        <v/>
      </c>
      <c r="BR588" s="9">
        <f>IF(AND((ROW()-6)&lt;=$Q$3,ISNUMBER(BC587)),BC587/$Q$4+BD587*AI588+BE587*AJ588+BF587*AK588+BG587*AL588+BH587*AM588+BI587*AN588+BJ587*AO588+BK587*AP588+BL587*AQ588+BM587*AR588+BN587*AS588+BO587*AT588,"")</f>
        <v/>
      </c>
      <c r="BS588">
        <f>IF(ISNUMBER(BR588),AVERAGE(AH528:AH587),"")</f>
        <v/>
      </c>
      <c r="BT588">
        <f>IF(ISNUMBER(BR588),(AH588-BR588)^2,"")</f>
        <v/>
      </c>
      <c r="BU588">
        <f>IF(ISNUMBER(BR588),AH588^2,"")</f>
        <v/>
      </c>
      <c r="BV588">
        <f>IF(ISNUMBER(BR588),(AH588-BS588)^2,"")</f>
        <v/>
      </c>
    </row>
    <row r="589">
      <c r="O589">
        <f>IF($R589="","",CHOOSE($Q$2,YEAR(R589)*12+MONTH(R589),INT((R589-2)/7),YEAR(R589)*4+ROUNDUP(MONTH(R589)/3)))</f>
        <v/>
      </c>
      <c r="P589">
        <f>IF($R589="","",IF($R590="",1,IF(O589&lt;&gt;O590,1,0)))</f>
        <v/>
      </c>
      <c r="Q589">
        <f>IF(P589=1,SUM($P$7:P589),"")</f>
        <v/>
      </c>
      <c r="R589">
        <f>IF($A589="","",IF(ISNUMBER($A589),$A589,IFERROR(DATEVALUE($A589),NA())))</f>
        <v/>
      </c>
      <c r="S589" s="7">
        <f>IFERROR(INDEX($R$7:$R$60000,MATCH(ROW()-6,$Q$7:$Q$60000,0)),"")</f>
        <v/>
      </c>
      <c r="T589">
        <f>IFERROR(INDEX($B$7:$B$60000,MATCH(ROW()-6,$Q$7:$Q$60000,0)),"")</f>
        <v/>
      </c>
      <c r="U589">
        <f>IFERROR(INDEX($C$7:$C$60000,MATCH(ROW()-6,$Q$7:$Q$60000,0)),"")</f>
        <v/>
      </c>
      <c r="V589">
        <f>IFERROR(INDEX($D$7:$D$60000,MATCH(ROW()-6,$Q$7:$Q$60000,0)),"")</f>
        <v/>
      </c>
      <c r="W589">
        <f>IFERROR(INDEX($E$7:$E$60000,MATCH(ROW()-6,$Q$7:$Q$60000,0)),"")</f>
        <v/>
      </c>
      <c r="X589">
        <f>IFERROR(INDEX($F$7:$F$60000,MATCH(ROW()-6,$Q$7:$Q$60000,0)),"")</f>
        <v/>
      </c>
      <c r="Y589">
        <f>IFERROR(INDEX($G$7:$G$60000,MATCH(ROW()-6,$Q$7:$Q$60000,0)),"")</f>
        <v/>
      </c>
      <c r="Z589">
        <f>IFERROR(INDEX($H$7:$H$60000,MATCH(ROW()-6,$Q$7:$Q$60000,0)),"")</f>
        <v/>
      </c>
      <c r="AA589">
        <f>IFERROR(INDEX($I$7:$I$60000,MATCH(ROW()-6,$Q$7:$Q$60000,0)),"")</f>
        <v/>
      </c>
      <c r="AB589">
        <f>IFERROR(INDEX($J$7:$J$60000,MATCH(ROW()-6,$Q$7:$Q$60000,0)),"")</f>
        <v/>
      </c>
      <c r="AC589">
        <f>IFERROR(INDEX($K$7:$K$60000,MATCH(ROW()-6,$Q$7:$Q$60000,0)),"")</f>
        <v/>
      </c>
      <c r="AD589">
        <f>IFERROR(INDEX($L$7:$L$60000,MATCH(ROW()-6,$Q$7:$Q$60000,0)),"")</f>
        <v/>
      </c>
      <c r="AE589">
        <f>IFERROR(INDEX($M$7:$M$60000,MATCH(ROW()-6,$Q$7:$Q$60000,0)),"")</f>
        <v/>
      </c>
      <c r="AF589">
        <f>IFERROR(INDEX($N$7:$N$60000,MATCH(ROW()-6,$Q$7:$Q$60000,0)),"")</f>
        <v/>
      </c>
      <c r="AH589" s="9">
        <f>IF(OR($S589="",$S588=""),"",LN($T589/$T588))</f>
        <v/>
      </c>
      <c r="AI589" s="9">
        <f>IF(OR($S589="",$S588=""),"",$C$2*LN(U589/U588))</f>
        <v/>
      </c>
      <c r="AJ589" s="9">
        <f>IF(OR($S589="",$S588=""),"",$D$2*(V589-V588))</f>
        <v/>
      </c>
      <c r="AK589" s="9">
        <f>IF(OR($S589="",$S588=""),"",$E$2*(W589-W588))</f>
        <v/>
      </c>
      <c r="AL589" s="9">
        <f>IF(OR($S589="",$S588=""),"",$F$2*LN(X589/X588))</f>
        <v/>
      </c>
      <c r="AM589" s="9">
        <f>IF(OR($S589="",$S588=""),"",$G$2*(Y589-Y588))</f>
        <v/>
      </c>
      <c r="AN589" s="9">
        <f>IF(OR($S589="",$S588=""),"",$H$2*LN(Z589/Z588))</f>
        <v/>
      </c>
      <c r="AO589" s="9">
        <f>IF(OR($S589="",$S588=""),"",$I$2*(AA589-AA588))</f>
        <v/>
      </c>
      <c r="AP589" s="9">
        <f>IF(OR($S589="",$S588=""),"",$J$2*LN(AB589/AB588))</f>
        <v/>
      </c>
      <c r="AQ589" s="9">
        <f>IF(OR($S589="",$S588=""),"",$K$2*(AC589-AC588))</f>
        <v/>
      </c>
      <c r="AR589" s="9">
        <f>IF(OR($S589="",$S588=""),"",$L$2*LN(AD589/AD588))</f>
        <v/>
      </c>
      <c r="AS589" s="9">
        <f>IF(OR($S589="",$S588=""),"",$M$2*LN(AE589/AE588))</f>
        <v/>
      </c>
      <c r="AT589" s="9">
        <f>IF(OR($S589="",$S588=""),"",$N$2*LN(AF589/AF588))</f>
        <v/>
      </c>
      <c r="AV589" s="9">
        <f>IF($AH589="","",$AY$16+$AY$4*AI589+$AY$5*AJ589+$AY$6*AK589+$AY$7*AL589+$AY$8*AM589+$AY$9*AN589+$AY$10*AO589+$AY$11*AP589+$AY$12*AQ589+$AY$13*AR589+$AY$14*AS589+$AY$15*AT589)</f>
        <v/>
      </c>
      <c r="BC589" s="10">
        <f>IF((ROW()-6)&lt;=$Q$3,INDEX(LINEST(AH530:AH589,AI530:AT589,TRUE,TRUE),1,13)*$Q$4,"")</f>
        <v/>
      </c>
      <c r="BD589" s="9">
        <f>IF((ROW()-6)&lt;=$Q$3,INDEX(LINEST(AH530:AH589,AI530:AT589,TRUE,TRUE),1,12),"")</f>
        <v/>
      </c>
      <c r="BE589" s="9">
        <f>IF((ROW()-6)&lt;=$Q$3,INDEX(LINEST(AH530:AH589,AI530:AT589,TRUE,TRUE),1,11),"")</f>
        <v/>
      </c>
      <c r="BF589" s="9">
        <f>IF((ROW()-6)&lt;=$Q$3,INDEX(LINEST(AH530:AH589,AI530:AT589,TRUE,TRUE),1,10),"")</f>
        <v/>
      </c>
      <c r="BG589" s="9">
        <f>IF((ROW()-6)&lt;=$Q$3,INDEX(LINEST(AH530:AH589,AI530:AT589,TRUE,TRUE),1,9),"")</f>
        <v/>
      </c>
      <c r="BH589" s="9">
        <f>IF((ROW()-6)&lt;=$Q$3,INDEX(LINEST(AH530:AH589,AI530:AT589,TRUE,TRUE),1,8),"")</f>
        <v/>
      </c>
      <c r="BI589" s="9">
        <f>IF((ROW()-6)&lt;=$Q$3,INDEX(LINEST(AH530:AH589,AI530:AT589,TRUE,TRUE),1,7),"")</f>
        <v/>
      </c>
      <c r="BJ589" s="9">
        <f>IF((ROW()-6)&lt;=$Q$3,INDEX(LINEST(AH530:AH589,AI530:AT589,TRUE,TRUE),1,6),"")</f>
        <v/>
      </c>
      <c r="BK589" s="9">
        <f>IF((ROW()-6)&lt;=$Q$3,INDEX(LINEST(AH530:AH589,AI530:AT589,TRUE,TRUE),1,5),"")</f>
        <v/>
      </c>
      <c r="BL589" s="9">
        <f>IF((ROW()-6)&lt;=$Q$3,INDEX(LINEST(AH530:AH589,AI530:AT589,TRUE,TRUE),1,4),"")</f>
        <v/>
      </c>
      <c r="BM589" s="9">
        <f>IF((ROW()-6)&lt;=$Q$3,INDEX(LINEST(AH530:AH589,AI530:AT589,TRUE,TRUE),1,3),"")</f>
        <v/>
      </c>
      <c r="BN589" s="9">
        <f>IF((ROW()-6)&lt;=$Q$3,INDEX(LINEST(AH530:AH589,AI530:AT589,TRUE,TRUE),1,2),"")</f>
        <v/>
      </c>
      <c r="BO589" s="9">
        <f>IF((ROW()-6)&lt;=$Q$3,INDEX(LINEST(AH530:AH589,AI530:AT589,TRUE,TRUE),1,1),"")</f>
        <v/>
      </c>
      <c r="BP589" s="10">
        <f>IF((ROW()-6)&lt;=$Q$3,INDEX(LINEST(AH530:AH589,AI530:AT589,TRUE,TRUE),3,1),"")</f>
        <v/>
      </c>
      <c r="BR589" s="9">
        <f>IF(AND((ROW()-6)&lt;=$Q$3,ISNUMBER(BC588)),BC588/$Q$4+BD588*AI589+BE588*AJ589+BF588*AK589+BG588*AL589+BH588*AM589+BI588*AN589+BJ588*AO589+BK588*AP589+BL588*AQ589+BM588*AR589+BN588*AS589+BO588*AT589,"")</f>
        <v/>
      </c>
      <c r="BS589">
        <f>IF(ISNUMBER(BR589),AVERAGE(AH529:AH588),"")</f>
        <v/>
      </c>
      <c r="BT589">
        <f>IF(ISNUMBER(BR589),(AH589-BR589)^2,"")</f>
        <v/>
      </c>
      <c r="BU589">
        <f>IF(ISNUMBER(BR589),AH589^2,"")</f>
        <v/>
      </c>
      <c r="BV589">
        <f>IF(ISNUMBER(BR589),(AH589-BS589)^2,"")</f>
        <v/>
      </c>
    </row>
    <row r="590">
      <c r="O590">
        <f>IF($R590="","",CHOOSE($Q$2,YEAR(R590)*12+MONTH(R590),INT((R590-2)/7),YEAR(R590)*4+ROUNDUP(MONTH(R590)/3)))</f>
        <v/>
      </c>
      <c r="P590">
        <f>IF($R590="","",IF($R591="",1,IF(O590&lt;&gt;O591,1,0)))</f>
        <v/>
      </c>
      <c r="Q590">
        <f>IF(P590=1,SUM($P$7:P590),"")</f>
        <v/>
      </c>
      <c r="R590">
        <f>IF($A590="","",IF(ISNUMBER($A590),$A590,IFERROR(DATEVALUE($A590),NA())))</f>
        <v/>
      </c>
      <c r="S590" s="7">
        <f>IFERROR(INDEX($R$7:$R$60000,MATCH(ROW()-6,$Q$7:$Q$60000,0)),"")</f>
        <v/>
      </c>
      <c r="T590">
        <f>IFERROR(INDEX($B$7:$B$60000,MATCH(ROW()-6,$Q$7:$Q$60000,0)),"")</f>
        <v/>
      </c>
      <c r="U590">
        <f>IFERROR(INDEX($C$7:$C$60000,MATCH(ROW()-6,$Q$7:$Q$60000,0)),"")</f>
        <v/>
      </c>
      <c r="V590">
        <f>IFERROR(INDEX($D$7:$D$60000,MATCH(ROW()-6,$Q$7:$Q$60000,0)),"")</f>
        <v/>
      </c>
      <c r="W590">
        <f>IFERROR(INDEX($E$7:$E$60000,MATCH(ROW()-6,$Q$7:$Q$60000,0)),"")</f>
        <v/>
      </c>
      <c r="X590">
        <f>IFERROR(INDEX($F$7:$F$60000,MATCH(ROW()-6,$Q$7:$Q$60000,0)),"")</f>
        <v/>
      </c>
      <c r="Y590">
        <f>IFERROR(INDEX($G$7:$G$60000,MATCH(ROW()-6,$Q$7:$Q$60000,0)),"")</f>
        <v/>
      </c>
      <c r="Z590">
        <f>IFERROR(INDEX($H$7:$H$60000,MATCH(ROW()-6,$Q$7:$Q$60000,0)),"")</f>
        <v/>
      </c>
      <c r="AA590">
        <f>IFERROR(INDEX($I$7:$I$60000,MATCH(ROW()-6,$Q$7:$Q$60000,0)),"")</f>
        <v/>
      </c>
      <c r="AB590">
        <f>IFERROR(INDEX($J$7:$J$60000,MATCH(ROW()-6,$Q$7:$Q$60000,0)),"")</f>
        <v/>
      </c>
      <c r="AC590">
        <f>IFERROR(INDEX($K$7:$K$60000,MATCH(ROW()-6,$Q$7:$Q$60000,0)),"")</f>
        <v/>
      </c>
      <c r="AD590">
        <f>IFERROR(INDEX($L$7:$L$60000,MATCH(ROW()-6,$Q$7:$Q$60000,0)),"")</f>
        <v/>
      </c>
      <c r="AE590">
        <f>IFERROR(INDEX($M$7:$M$60000,MATCH(ROW()-6,$Q$7:$Q$60000,0)),"")</f>
        <v/>
      </c>
      <c r="AF590">
        <f>IFERROR(INDEX($N$7:$N$60000,MATCH(ROW()-6,$Q$7:$Q$60000,0)),"")</f>
        <v/>
      </c>
      <c r="AH590" s="9">
        <f>IF(OR($S590="",$S589=""),"",LN($T590/$T589))</f>
        <v/>
      </c>
      <c r="AI590" s="9">
        <f>IF(OR($S590="",$S589=""),"",$C$2*LN(U590/U589))</f>
        <v/>
      </c>
      <c r="AJ590" s="9">
        <f>IF(OR($S590="",$S589=""),"",$D$2*(V590-V589))</f>
        <v/>
      </c>
      <c r="AK590" s="9">
        <f>IF(OR($S590="",$S589=""),"",$E$2*(W590-W589))</f>
        <v/>
      </c>
      <c r="AL590" s="9">
        <f>IF(OR($S590="",$S589=""),"",$F$2*LN(X590/X589))</f>
        <v/>
      </c>
      <c r="AM590" s="9">
        <f>IF(OR($S590="",$S589=""),"",$G$2*(Y590-Y589))</f>
        <v/>
      </c>
      <c r="AN590" s="9">
        <f>IF(OR($S590="",$S589=""),"",$H$2*LN(Z590/Z589))</f>
        <v/>
      </c>
      <c r="AO590" s="9">
        <f>IF(OR($S590="",$S589=""),"",$I$2*(AA590-AA589))</f>
        <v/>
      </c>
      <c r="AP590" s="9">
        <f>IF(OR($S590="",$S589=""),"",$J$2*LN(AB590/AB589))</f>
        <v/>
      </c>
      <c r="AQ590" s="9">
        <f>IF(OR($S590="",$S589=""),"",$K$2*(AC590-AC589))</f>
        <v/>
      </c>
      <c r="AR590" s="9">
        <f>IF(OR($S590="",$S589=""),"",$L$2*LN(AD590/AD589))</f>
        <v/>
      </c>
      <c r="AS590" s="9">
        <f>IF(OR($S590="",$S589=""),"",$M$2*LN(AE590/AE589))</f>
        <v/>
      </c>
      <c r="AT590" s="9">
        <f>IF(OR($S590="",$S589=""),"",$N$2*LN(AF590/AF589))</f>
        <v/>
      </c>
      <c r="AV590" s="9">
        <f>IF($AH590="","",$AY$16+$AY$4*AI590+$AY$5*AJ590+$AY$6*AK590+$AY$7*AL590+$AY$8*AM590+$AY$9*AN590+$AY$10*AO590+$AY$11*AP590+$AY$12*AQ590+$AY$13*AR590+$AY$14*AS590+$AY$15*AT590)</f>
        <v/>
      </c>
      <c r="BC590" s="10">
        <f>IF((ROW()-6)&lt;=$Q$3,INDEX(LINEST(AH531:AH590,AI531:AT590,TRUE,TRUE),1,13)*$Q$4,"")</f>
        <v/>
      </c>
      <c r="BD590" s="9">
        <f>IF((ROW()-6)&lt;=$Q$3,INDEX(LINEST(AH531:AH590,AI531:AT590,TRUE,TRUE),1,12),"")</f>
        <v/>
      </c>
      <c r="BE590" s="9">
        <f>IF((ROW()-6)&lt;=$Q$3,INDEX(LINEST(AH531:AH590,AI531:AT590,TRUE,TRUE),1,11),"")</f>
        <v/>
      </c>
      <c r="BF590" s="9">
        <f>IF((ROW()-6)&lt;=$Q$3,INDEX(LINEST(AH531:AH590,AI531:AT590,TRUE,TRUE),1,10),"")</f>
        <v/>
      </c>
      <c r="BG590" s="9">
        <f>IF((ROW()-6)&lt;=$Q$3,INDEX(LINEST(AH531:AH590,AI531:AT590,TRUE,TRUE),1,9),"")</f>
        <v/>
      </c>
      <c r="BH590" s="9">
        <f>IF((ROW()-6)&lt;=$Q$3,INDEX(LINEST(AH531:AH590,AI531:AT590,TRUE,TRUE),1,8),"")</f>
        <v/>
      </c>
      <c r="BI590" s="9">
        <f>IF((ROW()-6)&lt;=$Q$3,INDEX(LINEST(AH531:AH590,AI531:AT590,TRUE,TRUE),1,7),"")</f>
        <v/>
      </c>
      <c r="BJ590" s="9">
        <f>IF((ROW()-6)&lt;=$Q$3,INDEX(LINEST(AH531:AH590,AI531:AT590,TRUE,TRUE),1,6),"")</f>
        <v/>
      </c>
      <c r="BK590" s="9">
        <f>IF((ROW()-6)&lt;=$Q$3,INDEX(LINEST(AH531:AH590,AI531:AT590,TRUE,TRUE),1,5),"")</f>
        <v/>
      </c>
      <c r="BL590" s="9">
        <f>IF((ROW()-6)&lt;=$Q$3,INDEX(LINEST(AH531:AH590,AI531:AT590,TRUE,TRUE),1,4),"")</f>
        <v/>
      </c>
      <c r="BM590" s="9">
        <f>IF((ROW()-6)&lt;=$Q$3,INDEX(LINEST(AH531:AH590,AI531:AT590,TRUE,TRUE),1,3),"")</f>
        <v/>
      </c>
      <c r="BN590" s="9">
        <f>IF((ROW()-6)&lt;=$Q$3,INDEX(LINEST(AH531:AH590,AI531:AT590,TRUE,TRUE),1,2),"")</f>
        <v/>
      </c>
      <c r="BO590" s="9">
        <f>IF((ROW()-6)&lt;=$Q$3,INDEX(LINEST(AH531:AH590,AI531:AT590,TRUE,TRUE),1,1),"")</f>
        <v/>
      </c>
      <c r="BP590" s="10">
        <f>IF((ROW()-6)&lt;=$Q$3,INDEX(LINEST(AH531:AH590,AI531:AT590,TRUE,TRUE),3,1),"")</f>
        <v/>
      </c>
      <c r="BR590" s="9">
        <f>IF(AND((ROW()-6)&lt;=$Q$3,ISNUMBER(BC589)),BC589/$Q$4+BD589*AI590+BE589*AJ590+BF589*AK590+BG589*AL590+BH589*AM590+BI589*AN590+BJ589*AO590+BK589*AP590+BL589*AQ590+BM589*AR590+BN589*AS590+BO589*AT590,"")</f>
        <v/>
      </c>
      <c r="BS590">
        <f>IF(ISNUMBER(BR590),AVERAGE(AH530:AH589),"")</f>
        <v/>
      </c>
      <c r="BT590">
        <f>IF(ISNUMBER(BR590),(AH590-BR590)^2,"")</f>
        <v/>
      </c>
      <c r="BU590">
        <f>IF(ISNUMBER(BR590),AH590^2,"")</f>
        <v/>
      </c>
      <c r="BV590">
        <f>IF(ISNUMBER(BR590),(AH590-BS590)^2,"")</f>
        <v/>
      </c>
    </row>
    <row r="591">
      <c r="O591">
        <f>IF($R591="","",CHOOSE($Q$2,YEAR(R591)*12+MONTH(R591),INT((R591-2)/7),YEAR(R591)*4+ROUNDUP(MONTH(R591)/3)))</f>
        <v/>
      </c>
      <c r="P591">
        <f>IF($R591="","",IF($R592="",1,IF(O591&lt;&gt;O592,1,0)))</f>
        <v/>
      </c>
      <c r="Q591">
        <f>IF(P591=1,SUM($P$7:P591),"")</f>
        <v/>
      </c>
      <c r="R591">
        <f>IF($A591="","",IF(ISNUMBER($A591),$A591,IFERROR(DATEVALUE($A591),NA())))</f>
        <v/>
      </c>
      <c r="S591" s="7">
        <f>IFERROR(INDEX($R$7:$R$60000,MATCH(ROW()-6,$Q$7:$Q$60000,0)),"")</f>
        <v/>
      </c>
      <c r="T591">
        <f>IFERROR(INDEX($B$7:$B$60000,MATCH(ROW()-6,$Q$7:$Q$60000,0)),"")</f>
        <v/>
      </c>
      <c r="U591">
        <f>IFERROR(INDEX($C$7:$C$60000,MATCH(ROW()-6,$Q$7:$Q$60000,0)),"")</f>
        <v/>
      </c>
      <c r="V591">
        <f>IFERROR(INDEX($D$7:$D$60000,MATCH(ROW()-6,$Q$7:$Q$60000,0)),"")</f>
        <v/>
      </c>
      <c r="W591">
        <f>IFERROR(INDEX($E$7:$E$60000,MATCH(ROW()-6,$Q$7:$Q$60000,0)),"")</f>
        <v/>
      </c>
      <c r="X591">
        <f>IFERROR(INDEX($F$7:$F$60000,MATCH(ROW()-6,$Q$7:$Q$60000,0)),"")</f>
        <v/>
      </c>
      <c r="Y591">
        <f>IFERROR(INDEX($G$7:$G$60000,MATCH(ROW()-6,$Q$7:$Q$60000,0)),"")</f>
        <v/>
      </c>
      <c r="Z591">
        <f>IFERROR(INDEX($H$7:$H$60000,MATCH(ROW()-6,$Q$7:$Q$60000,0)),"")</f>
        <v/>
      </c>
      <c r="AA591">
        <f>IFERROR(INDEX($I$7:$I$60000,MATCH(ROW()-6,$Q$7:$Q$60000,0)),"")</f>
        <v/>
      </c>
      <c r="AB591">
        <f>IFERROR(INDEX($J$7:$J$60000,MATCH(ROW()-6,$Q$7:$Q$60000,0)),"")</f>
        <v/>
      </c>
      <c r="AC591">
        <f>IFERROR(INDEX($K$7:$K$60000,MATCH(ROW()-6,$Q$7:$Q$60000,0)),"")</f>
        <v/>
      </c>
      <c r="AD591">
        <f>IFERROR(INDEX($L$7:$L$60000,MATCH(ROW()-6,$Q$7:$Q$60000,0)),"")</f>
        <v/>
      </c>
      <c r="AE591">
        <f>IFERROR(INDEX($M$7:$M$60000,MATCH(ROW()-6,$Q$7:$Q$60000,0)),"")</f>
        <v/>
      </c>
      <c r="AF591">
        <f>IFERROR(INDEX($N$7:$N$60000,MATCH(ROW()-6,$Q$7:$Q$60000,0)),"")</f>
        <v/>
      </c>
      <c r="AH591" s="9">
        <f>IF(OR($S591="",$S590=""),"",LN($T591/$T590))</f>
        <v/>
      </c>
      <c r="AI591" s="9">
        <f>IF(OR($S591="",$S590=""),"",$C$2*LN(U591/U590))</f>
        <v/>
      </c>
      <c r="AJ591" s="9">
        <f>IF(OR($S591="",$S590=""),"",$D$2*(V591-V590))</f>
        <v/>
      </c>
      <c r="AK591" s="9">
        <f>IF(OR($S591="",$S590=""),"",$E$2*(W591-W590))</f>
        <v/>
      </c>
      <c r="AL591" s="9">
        <f>IF(OR($S591="",$S590=""),"",$F$2*LN(X591/X590))</f>
        <v/>
      </c>
      <c r="AM591" s="9">
        <f>IF(OR($S591="",$S590=""),"",$G$2*(Y591-Y590))</f>
        <v/>
      </c>
      <c r="AN591" s="9">
        <f>IF(OR($S591="",$S590=""),"",$H$2*LN(Z591/Z590))</f>
        <v/>
      </c>
      <c r="AO591" s="9">
        <f>IF(OR($S591="",$S590=""),"",$I$2*(AA591-AA590))</f>
        <v/>
      </c>
      <c r="AP591" s="9">
        <f>IF(OR($S591="",$S590=""),"",$J$2*LN(AB591/AB590))</f>
        <v/>
      </c>
      <c r="AQ591" s="9">
        <f>IF(OR($S591="",$S590=""),"",$K$2*(AC591-AC590))</f>
        <v/>
      </c>
      <c r="AR591" s="9">
        <f>IF(OR($S591="",$S590=""),"",$L$2*LN(AD591/AD590))</f>
        <v/>
      </c>
      <c r="AS591" s="9">
        <f>IF(OR($S591="",$S590=""),"",$M$2*LN(AE591/AE590))</f>
        <v/>
      </c>
      <c r="AT591" s="9">
        <f>IF(OR($S591="",$S590=""),"",$N$2*LN(AF591/AF590))</f>
        <v/>
      </c>
      <c r="AV591" s="9">
        <f>IF($AH591="","",$AY$16+$AY$4*AI591+$AY$5*AJ591+$AY$6*AK591+$AY$7*AL591+$AY$8*AM591+$AY$9*AN591+$AY$10*AO591+$AY$11*AP591+$AY$12*AQ591+$AY$13*AR591+$AY$14*AS591+$AY$15*AT591)</f>
        <v/>
      </c>
      <c r="BC591" s="10">
        <f>IF((ROW()-6)&lt;=$Q$3,INDEX(LINEST(AH532:AH591,AI532:AT591,TRUE,TRUE),1,13)*$Q$4,"")</f>
        <v/>
      </c>
      <c r="BD591" s="9">
        <f>IF((ROW()-6)&lt;=$Q$3,INDEX(LINEST(AH532:AH591,AI532:AT591,TRUE,TRUE),1,12),"")</f>
        <v/>
      </c>
      <c r="BE591" s="9">
        <f>IF((ROW()-6)&lt;=$Q$3,INDEX(LINEST(AH532:AH591,AI532:AT591,TRUE,TRUE),1,11),"")</f>
        <v/>
      </c>
      <c r="BF591" s="9">
        <f>IF((ROW()-6)&lt;=$Q$3,INDEX(LINEST(AH532:AH591,AI532:AT591,TRUE,TRUE),1,10),"")</f>
        <v/>
      </c>
      <c r="BG591" s="9">
        <f>IF((ROW()-6)&lt;=$Q$3,INDEX(LINEST(AH532:AH591,AI532:AT591,TRUE,TRUE),1,9),"")</f>
        <v/>
      </c>
      <c r="BH591" s="9">
        <f>IF((ROW()-6)&lt;=$Q$3,INDEX(LINEST(AH532:AH591,AI532:AT591,TRUE,TRUE),1,8),"")</f>
        <v/>
      </c>
      <c r="BI591" s="9">
        <f>IF((ROW()-6)&lt;=$Q$3,INDEX(LINEST(AH532:AH591,AI532:AT591,TRUE,TRUE),1,7),"")</f>
        <v/>
      </c>
      <c r="BJ591" s="9">
        <f>IF((ROW()-6)&lt;=$Q$3,INDEX(LINEST(AH532:AH591,AI532:AT591,TRUE,TRUE),1,6),"")</f>
        <v/>
      </c>
      <c r="BK591" s="9">
        <f>IF((ROW()-6)&lt;=$Q$3,INDEX(LINEST(AH532:AH591,AI532:AT591,TRUE,TRUE),1,5),"")</f>
        <v/>
      </c>
      <c r="BL591" s="9">
        <f>IF((ROW()-6)&lt;=$Q$3,INDEX(LINEST(AH532:AH591,AI532:AT591,TRUE,TRUE),1,4),"")</f>
        <v/>
      </c>
      <c r="BM591" s="9">
        <f>IF((ROW()-6)&lt;=$Q$3,INDEX(LINEST(AH532:AH591,AI532:AT591,TRUE,TRUE),1,3),"")</f>
        <v/>
      </c>
      <c r="BN591" s="9">
        <f>IF((ROW()-6)&lt;=$Q$3,INDEX(LINEST(AH532:AH591,AI532:AT591,TRUE,TRUE),1,2),"")</f>
        <v/>
      </c>
      <c r="BO591" s="9">
        <f>IF((ROW()-6)&lt;=$Q$3,INDEX(LINEST(AH532:AH591,AI532:AT591,TRUE,TRUE),1,1),"")</f>
        <v/>
      </c>
      <c r="BP591" s="10">
        <f>IF((ROW()-6)&lt;=$Q$3,INDEX(LINEST(AH532:AH591,AI532:AT591,TRUE,TRUE),3,1),"")</f>
        <v/>
      </c>
      <c r="BR591" s="9">
        <f>IF(AND((ROW()-6)&lt;=$Q$3,ISNUMBER(BC590)),BC590/$Q$4+BD590*AI591+BE590*AJ591+BF590*AK591+BG590*AL591+BH590*AM591+BI590*AN591+BJ590*AO591+BK590*AP591+BL590*AQ591+BM590*AR591+BN590*AS591+BO590*AT591,"")</f>
        <v/>
      </c>
      <c r="BS591">
        <f>IF(ISNUMBER(BR591),AVERAGE(AH531:AH590),"")</f>
        <v/>
      </c>
      <c r="BT591">
        <f>IF(ISNUMBER(BR591),(AH591-BR591)^2,"")</f>
        <v/>
      </c>
      <c r="BU591">
        <f>IF(ISNUMBER(BR591),AH591^2,"")</f>
        <v/>
      </c>
      <c r="BV591">
        <f>IF(ISNUMBER(BR591),(AH591-BS591)^2,"")</f>
        <v/>
      </c>
    </row>
    <row r="592">
      <c r="O592">
        <f>IF($R592="","",CHOOSE($Q$2,YEAR(R592)*12+MONTH(R592),INT((R592-2)/7),YEAR(R592)*4+ROUNDUP(MONTH(R592)/3)))</f>
        <v/>
      </c>
      <c r="P592">
        <f>IF($R592="","",IF($R593="",1,IF(O592&lt;&gt;O593,1,0)))</f>
        <v/>
      </c>
      <c r="Q592">
        <f>IF(P592=1,SUM($P$7:P592),"")</f>
        <v/>
      </c>
      <c r="R592">
        <f>IF($A592="","",IF(ISNUMBER($A592),$A592,IFERROR(DATEVALUE($A592),NA())))</f>
        <v/>
      </c>
      <c r="S592" s="7">
        <f>IFERROR(INDEX($R$7:$R$60000,MATCH(ROW()-6,$Q$7:$Q$60000,0)),"")</f>
        <v/>
      </c>
      <c r="T592">
        <f>IFERROR(INDEX($B$7:$B$60000,MATCH(ROW()-6,$Q$7:$Q$60000,0)),"")</f>
        <v/>
      </c>
      <c r="U592">
        <f>IFERROR(INDEX($C$7:$C$60000,MATCH(ROW()-6,$Q$7:$Q$60000,0)),"")</f>
        <v/>
      </c>
      <c r="V592">
        <f>IFERROR(INDEX($D$7:$D$60000,MATCH(ROW()-6,$Q$7:$Q$60000,0)),"")</f>
        <v/>
      </c>
      <c r="W592">
        <f>IFERROR(INDEX($E$7:$E$60000,MATCH(ROW()-6,$Q$7:$Q$60000,0)),"")</f>
        <v/>
      </c>
      <c r="X592">
        <f>IFERROR(INDEX($F$7:$F$60000,MATCH(ROW()-6,$Q$7:$Q$60000,0)),"")</f>
        <v/>
      </c>
      <c r="Y592">
        <f>IFERROR(INDEX($G$7:$G$60000,MATCH(ROW()-6,$Q$7:$Q$60000,0)),"")</f>
        <v/>
      </c>
      <c r="Z592">
        <f>IFERROR(INDEX($H$7:$H$60000,MATCH(ROW()-6,$Q$7:$Q$60000,0)),"")</f>
        <v/>
      </c>
      <c r="AA592">
        <f>IFERROR(INDEX($I$7:$I$60000,MATCH(ROW()-6,$Q$7:$Q$60000,0)),"")</f>
        <v/>
      </c>
      <c r="AB592">
        <f>IFERROR(INDEX($J$7:$J$60000,MATCH(ROW()-6,$Q$7:$Q$60000,0)),"")</f>
        <v/>
      </c>
      <c r="AC592">
        <f>IFERROR(INDEX($K$7:$K$60000,MATCH(ROW()-6,$Q$7:$Q$60000,0)),"")</f>
        <v/>
      </c>
      <c r="AD592">
        <f>IFERROR(INDEX($L$7:$L$60000,MATCH(ROW()-6,$Q$7:$Q$60000,0)),"")</f>
        <v/>
      </c>
      <c r="AE592">
        <f>IFERROR(INDEX($M$7:$M$60000,MATCH(ROW()-6,$Q$7:$Q$60000,0)),"")</f>
        <v/>
      </c>
      <c r="AF592">
        <f>IFERROR(INDEX($N$7:$N$60000,MATCH(ROW()-6,$Q$7:$Q$60000,0)),"")</f>
        <v/>
      </c>
      <c r="AH592" s="9">
        <f>IF(OR($S592="",$S591=""),"",LN($T592/$T591))</f>
        <v/>
      </c>
      <c r="AI592" s="9">
        <f>IF(OR($S592="",$S591=""),"",$C$2*LN(U592/U591))</f>
        <v/>
      </c>
      <c r="AJ592" s="9">
        <f>IF(OR($S592="",$S591=""),"",$D$2*(V592-V591))</f>
        <v/>
      </c>
      <c r="AK592" s="9">
        <f>IF(OR($S592="",$S591=""),"",$E$2*(W592-W591))</f>
        <v/>
      </c>
      <c r="AL592" s="9">
        <f>IF(OR($S592="",$S591=""),"",$F$2*LN(X592/X591))</f>
        <v/>
      </c>
      <c r="AM592" s="9">
        <f>IF(OR($S592="",$S591=""),"",$G$2*(Y592-Y591))</f>
        <v/>
      </c>
      <c r="AN592" s="9">
        <f>IF(OR($S592="",$S591=""),"",$H$2*LN(Z592/Z591))</f>
        <v/>
      </c>
      <c r="AO592" s="9">
        <f>IF(OR($S592="",$S591=""),"",$I$2*(AA592-AA591))</f>
        <v/>
      </c>
      <c r="AP592" s="9">
        <f>IF(OR($S592="",$S591=""),"",$J$2*LN(AB592/AB591))</f>
        <v/>
      </c>
      <c r="AQ592" s="9">
        <f>IF(OR($S592="",$S591=""),"",$K$2*(AC592-AC591))</f>
        <v/>
      </c>
      <c r="AR592" s="9">
        <f>IF(OR($S592="",$S591=""),"",$L$2*LN(AD592/AD591))</f>
        <v/>
      </c>
      <c r="AS592" s="9">
        <f>IF(OR($S592="",$S591=""),"",$M$2*LN(AE592/AE591))</f>
        <v/>
      </c>
      <c r="AT592" s="9">
        <f>IF(OR($S592="",$S591=""),"",$N$2*LN(AF592/AF591))</f>
        <v/>
      </c>
      <c r="AV592" s="9">
        <f>IF($AH592="","",$AY$16+$AY$4*AI592+$AY$5*AJ592+$AY$6*AK592+$AY$7*AL592+$AY$8*AM592+$AY$9*AN592+$AY$10*AO592+$AY$11*AP592+$AY$12*AQ592+$AY$13*AR592+$AY$14*AS592+$AY$15*AT592)</f>
        <v/>
      </c>
      <c r="BC592" s="10">
        <f>IF((ROW()-6)&lt;=$Q$3,INDEX(LINEST(AH533:AH592,AI533:AT592,TRUE,TRUE),1,13)*$Q$4,"")</f>
        <v/>
      </c>
      <c r="BD592" s="9">
        <f>IF((ROW()-6)&lt;=$Q$3,INDEX(LINEST(AH533:AH592,AI533:AT592,TRUE,TRUE),1,12),"")</f>
        <v/>
      </c>
      <c r="BE592" s="9">
        <f>IF((ROW()-6)&lt;=$Q$3,INDEX(LINEST(AH533:AH592,AI533:AT592,TRUE,TRUE),1,11),"")</f>
        <v/>
      </c>
      <c r="BF592" s="9">
        <f>IF((ROW()-6)&lt;=$Q$3,INDEX(LINEST(AH533:AH592,AI533:AT592,TRUE,TRUE),1,10),"")</f>
        <v/>
      </c>
      <c r="BG592" s="9">
        <f>IF((ROW()-6)&lt;=$Q$3,INDEX(LINEST(AH533:AH592,AI533:AT592,TRUE,TRUE),1,9),"")</f>
        <v/>
      </c>
      <c r="BH592" s="9">
        <f>IF((ROW()-6)&lt;=$Q$3,INDEX(LINEST(AH533:AH592,AI533:AT592,TRUE,TRUE),1,8),"")</f>
        <v/>
      </c>
      <c r="BI592" s="9">
        <f>IF((ROW()-6)&lt;=$Q$3,INDEX(LINEST(AH533:AH592,AI533:AT592,TRUE,TRUE),1,7),"")</f>
        <v/>
      </c>
      <c r="BJ592" s="9">
        <f>IF((ROW()-6)&lt;=$Q$3,INDEX(LINEST(AH533:AH592,AI533:AT592,TRUE,TRUE),1,6),"")</f>
        <v/>
      </c>
      <c r="BK592" s="9">
        <f>IF((ROW()-6)&lt;=$Q$3,INDEX(LINEST(AH533:AH592,AI533:AT592,TRUE,TRUE),1,5),"")</f>
        <v/>
      </c>
      <c r="BL592" s="9">
        <f>IF((ROW()-6)&lt;=$Q$3,INDEX(LINEST(AH533:AH592,AI533:AT592,TRUE,TRUE),1,4),"")</f>
        <v/>
      </c>
      <c r="BM592" s="9">
        <f>IF((ROW()-6)&lt;=$Q$3,INDEX(LINEST(AH533:AH592,AI533:AT592,TRUE,TRUE),1,3),"")</f>
        <v/>
      </c>
      <c r="BN592" s="9">
        <f>IF((ROW()-6)&lt;=$Q$3,INDEX(LINEST(AH533:AH592,AI533:AT592,TRUE,TRUE),1,2),"")</f>
        <v/>
      </c>
      <c r="BO592" s="9">
        <f>IF((ROW()-6)&lt;=$Q$3,INDEX(LINEST(AH533:AH592,AI533:AT592,TRUE,TRUE),1,1),"")</f>
        <v/>
      </c>
      <c r="BP592" s="10">
        <f>IF((ROW()-6)&lt;=$Q$3,INDEX(LINEST(AH533:AH592,AI533:AT592,TRUE,TRUE),3,1),"")</f>
        <v/>
      </c>
      <c r="BR592" s="9">
        <f>IF(AND((ROW()-6)&lt;=$Q$3,ISNUMBER(BC591)),BC591/$Q$4+BD591*AI592+BE591*AJ592+BF591*AK592+BG591*AL592+BH591*AM592+BI591*AN592+BJ591*AO592+BK591*AP592+BL591*AQ592+BM591*AR592+BN591*AS592+BO591*AT592,"")</f>
        <v/>
      </c>
      <c r="BS592">
        <f>IF(ISNUMBER(BR592),AVERAGE(AH532:AH591),"")</f>
        <v/>
      </c>
      <c r="BT592">
        <f>IF(ISNUMBER(BR592),(AH592-BR592)^2,"")</f>
        <v/>
      </c>
      <c r="BU592">
        <f>IF(ISNUMBER(BR592),AH592^2,"")</f>
        <v/>
      </c>
      <c r="BV592">
        <f>IF(ISNUMBER(BR592),(AH592-BS592)^2,"")</f>
        <v/>
      </c>
    </row>
    <row r="593">
      <c r="O593">
        <f>IF($R593="","",CHOOSE($Q$2,YEAR(R593)*12+MONTH(R593),INT((R593-2)/7),YEAR(R593)*4+ROUNDUP(MONTH(R593)/3)))</f>
        <v/>
      </c>
      <c r="P593">
        <f>IF($R593="","",IF($R594="",1,IF(O593&lt;&gt;O594,1,0)))</f>
        <v/>
      </c>
      <c r="Q593">
        <f>IF(P593=1,SUM($P$7:P593),"")</f>
        <v/>
      </c>
      <c r="R593">
        <f>IF($A593="","",IF(ISNUMBER($A593),$A593,IFERROR(DATEVALUE($A593),NA())))</f>
        <v/>
      </c>
      <c r="S593" s="7">
        <f>IFERROR(INDEX($R$7:$R$60000,MATCH(ROW()-6,$Q$7:$Q$60000,0)),"")</f>
        <v/>
      </c>
      <c r="T593">
        <f>IFERROR(INDEX($B$7:$B$60000,MATCH(ROW()-6,$Q$7:$Q$60000,0)),"")</f>
        <v/>
      </c>
      <c r="U593">
        <f>IFERROR(INDEX($C$7:$C$60000,MATCH(ROW()-6,$Q$7:$Q$60000,0)),"")</f>
        <v/>
      </c>
      <c r="V593">
        <f>IFERROR(INDEX($D$7:$D$60000,MATCH(ROW()-6,$Q$7:$Q$60000,0)),"")</f>
        <v/>
      </c>
      <c r="W593">
        <f>IFERROR(INDEX($E$7:$E$60000,MATCH(ROW()-6,$Q$7:$Q$60000,0)),"")</f>
        <v/>
      </c>
      <c r="X593">
        <f>IFERROR(INDEX($F$7:$F$60000,MATCH(ROW()-6,$Q$7:$Q$60000,0)),"")</f>
        <v/>
      </c>
      <c r="Y593">
        <f>IFERROR(INDEX($G$7:$G$60000,MATCH(ROW()-6,$Q$7:$Q$60000,0)),"")</f>
        <v/>
      </c>
      <c r="Z593">
        <f>IFERROR(INDEX($H$7:$H$60000,MATCH(ROW()-6,$Q$7:$Q$60000,0)),"")</f>
        <v/>
      </c>
      <c r="AA593">
        <f>IFERROR(INDEX($I$7:$I$60000,MATCH(ROW()-6,$Q$7:$Q$60000,0)),"")</f>
        <v/>
      </c>
      <c r="AB593">
        <f>IFERROR(INDEX($J$7:$J$60000,MATCH(ROW()-6,$Q$7:$Q$60000,0)),"")</f>
        <v/>
      </c>
      <c r="AC593">
        <f>IFERROR(INDEX($K$7:$K$60000,MATCH(ROW()-6,$Q$7:$Q$60000,0)),"")</f>
        <v/>
      </c>
      <c r="AD593">
        <f>IFERROR(INDEX($L$7:$L$60000,MATCH(ROW()-6,$Q$7:$Q$60000,0)),"")</f>
        <v/>
      </c>
      <c r="AE593">
        <f>IFERROR(INDEX($M$7:$M$60000,MATCH(ROW()-6,$Q$7:$Q$60000,0)),"")</f>
        <v/>
      </c>
      <c r="AF593">
        <f>IFERROR(INDEX($N$7:$N$60000,MATCH(ROW()-6,$Q$7:$Q$60000,0)),"")</f>
        <v/>
      </c>
      <c r="AH593" s="9">
        <f>IF(OR($S593="",$S592=""),"",LN($T593/$T592))</f>
        <v/>
      </c>
      <c r="AI593" s="9">
        <f>IF(OR($S593="",$S592=""),"",$C$2*LN(U593/U592))</f>
        <v/>
      </c>
      <c r="AJ593" s="9">
        <f>IF(OR($S593="",$S592=""),"",$D$2*(V593-V592))</f>
        <v/>
      </c>
      <c r="AK593" s="9">
        <f>IF(OR($S593="",$S592=""),"",$E$2*(W593-W592))</f>
        <v/>
      </c>
      <c r="AL593" s="9">
        <f>IF(OR($S593="",$S592=""),"",$F$2*LN(X593/X592))</f>
        <v/>
      </c>
      <c r="AM593" s="9">
        <f>IF(OR($S593="",$S592=""),"",$G$2*(Y593-Y592))</f>
        <v/>
      </c>
      <c r="AN593" s="9">
        <f>IF(OR($S593="",$S592=""),"",$H$2*LN(Z593/Z592))</f>
        <v/>
      </c>
      <c r="AO593" s="9">
        <f>IF(OR($S593="",$S592=""),"",$I$2*(AA593-AA592))</f>
        <v/>
      </c>
      <c r="AP593" s="9">
        <f>IF(OR($S593="",$S592=""),"",$J$2*LN(AB593/AB592))</f>
        <v/>
      </c>
      <c r="AQ593" s="9">
        <f>IF(OR($S593="",$S592=""),"",$K$2*(AC593-AC592))</f>
        <v/>
      </c>
      <c r="AR593" s="9">
        <f>IF(OR($S593="",$S592=""),"",$L$2*LN(AD593/AD592))</f>
        <v/>
      </c>
      <c r="AS593" s="9">
        <f>IF(OR($S593="",$S592=""),"",$M$2*LN(AE593/AE592))</f>
        <v/>
      </c>
      <c r="AT593" s="9">
        <f>IF(OR($S593="",$S592=""),"",$N$2*LN(AF593/AF592))</f>
        <v/>
      </c>
      <c r="AV593" s="9">
        <f>IF($AH593="","",$AY$16+$AY$4*AI593+$AY$5*AJ593+$AY$6*AK593+$AY$7*AL593+$AY$8*AM593+$AY$9*AN593+$AY$10*AO593+$AY$11*AP593+$AY$12*AQ593+$AY$13*AR593+$AY$14*AS593+$AY$15*AT593)</f>
        <v/>
      </c>
      <c r="BC593" s="10">
        <f>IF((ROW()-6)&lt;=$Q$3,INDEX(LINEST(AH534:AH593,AI534:AT593,TRUE,TRUE),1,13)*$Q$4,"")</f>
        <v/>
      </c>
      <c r="BD593" s="9">
        <f>IF((ROW()-6)&lt;=$Q$3,INDEX(LINEST(AH534:AH593,AI534:AT593,TRUE,TRUE),1,12),"")</f>
        <v/>
      </c>
      <c r="BE593" s="9">
        <f>IF((ROW()-6)&lt;=$Q$3,INDEX(LINEST(AH534:AH593,AI534:AT593,TRUE,TRUE),1,11),"")</f>
        <v/>
      </c>
      <c r="BF593" s="9">
        <f>IF((ROW()-6)&lt;=$Q$3,INDEX(LINEST(AH534:AH593,AI534:AT593,TRUE,TRUE),1,10),"")</f>
        <v/>
      </c>
      <c r="BG593" s="9">
        <f>IF((ROW()-6)&lt;=$Q$3,INDEX(LINEST(AH534:AH593,AI534:AT593,TRUE,TRUE),1,9),"")</f>
        <v/>
      </c>
      <c r="BH593" s="9">
        <f>IF((ROW()-6)&lt;=$Q$3,INDEX(LINEST(AH534:AH593,AI534:AT593,TRUE,TRUE),1,8),"")</f>
        <v/>
      </c>
      <c r="BI593" s="9">
        <f>IF((ROW()-6)&lt;=$Q$3,INDEX(LINEST(AH534:AH593,AI534:AT593,TRUE,TRUE),1,7),"")</f>
        <v/>
      </c>
      <c r="BJ593" s="9">
        <f>IF((ROW()-6)&lt;=$Q$3,INDEX(LINEST(AH534:AH593,AI534:AT593,TRUE,TRUE),1,6),"")</f>
        <v/>
      </c>
      <c r="BK593" s="9">
        <f>IF((ROW()-6)&lt;=$Q$3,INDEX(LINEST(AH534:AH593,AI534:AT593,TRUE,TRUE),1,5),"")</f>
        <v/>
      </c>
      <c r="BL593" s="9">
        <f>IF((ROW()-6)&lt;=$Q$3,INDEX(LINEST(AH534:AH593,AI534:AT593,TRUE,TRUE),1,4),"")</f>
        <v/>
      </c>
      <c r="BM593" s="9">
        <f>IF((ROW()-6)&lt;=$Q$3,INDEX(LINEST(AH534:AH593,AI534:AT593,TRUE,TRUE),1,3),"")</f>
        <v/>
      </c>
      <c r="BN593" s="9">
        <f>IF((ROW()-6)&lt;=$Q$3,INDEX(LINEST(AH534:AH593,AI534:AT593,TRUE,TRUE),1,2),"")</f>
        <v/>
      </c>
      <c r="BO593" s="9">
        <f>IF((ROW()-6)&lt;=$Q$3,INDEX(LINEST(AH534:AH593,AI534:AT593,TRUE,TRUE),1,1),"")</f>
        <v/>
      </c>
      <c r="BP593" s="10">
        <f>IF((ROW()-6)&lt;=$Q$3,INDEX(LINEST(AH534:AH593,AI534:AT593,TRUE,TRUE),3,1),"")</f>
        <v/>
      </c>
      <c r="BR593" s="9">
        <f>IF(AND((ROW()-6)&lt;=$Q$3,ISNUMBER(BC592)),BC592/$Q$4+BD592*AI593+BE592*AJ593+BF592*AK593+BG592*AL593+BH592*AM593+BI592*AN593+BJ592*AO593+BK592*AP593+BL592*AQ593+BM592*AR593+BN592*AS593+BO592*AT593,"")</f>
        <v/>
      </c>
      <c r="BS593">
        <f>IF(ISNUMBER(BR593),AVERAGE(AH533:AH592),"")</f>
        <v/>
      </c>
      <c r="BT593">
        <f>IF(ISNUMBER(BR593),(AH593-BR593)^2,"")</f>
        <v/>
      </c>
      <c r="BU593">
        <f>IF(ISNUMBER(BR593),AH593^2,"")</f>
        <v/>
      </c>
      <c r="BV593">
        <f>IF(ISNUMBER(BR593),(AH593-BS593)^2,"")</f>
        <v/>
      </c>
    </row>
    <row r="594">
      <c r="O594">
        <f>IF($R594="","",CHOOSE($Q$2,YEAR(R594)*12+MONTH(R594),INT((R594-2)/7),YEAR(R594)*4+ROUNDUP(MONTH(R594)/3)))</f>
        <v/>
      </c>
      <c r="P594">
        <f>IF($R594="","",IF($R595="",1,IF(O594&lt;&gt;O595,1,0)))</f>
        <v/>
      </c>
      <c r="Q594">
        <f>IF(P594=1,SUM($P$7:P594),"")</f>
        <v/>
      </c>
      <c r="R594">
        <f>IF($A594="","",IF(ISNUMBER($A594),$A594,IFERROR(DATEVALUE($A594),NA())))</f>
        <v/>
      </c>
      <c r="S594" s="7">
        <f>IFERROR(INDEX($R$7:$R$60000,MATCH(ROW()-6,$Q$7:$Q$60000,0)),"")</f>
        <v/>
      </c>
      <c r="T594">
        <f>IFERROR(INDEX($B$7:$B$60000,MATCH(ROW()-6,$Q$7:$Q$60000,0)),"")</f>
        <v/>
      </c>
      <c r="U594">
        <f>IFERROR(INDEX($C$7:$C$60000,MATCH(ROW()-6,$Q$7:$Q$60000,0)),"")</f>
        <v/>
      </c>
      <c r="V594">
        <f>IFERROR(INDEX($D$7:$D$60000,MATCH(ROW()-6,$Q$7:$Q$60000,0)),"")</f>
        <v/>
      </c>
      <c r="W594">
        <f>IFERROR(INDEX($E$7:$E$60000,MATCH(ROW()-6,$Q$7:$Q$60000,0)),"")</f>
        <v/>
      </c>
      <c r="X594">
        <f>IFERROR(INDEX($F$7:$F$60000,MATCH(ROW()-6,$Q$7:$Q$60000,0)),"")</f>
        <v/>
      </c>
      <c r="Y594">
        <f>IFERROR(INDEX($G$7:$G$60000,MATCH(ROW()-6,$Q$7:$Q$60000,0)),"")</f>
        <v/>
      </c>
      <c r="Z594">
        <f>IFERROR(INDEX($H$7:$H$60000,MATCH(ROW()-6,$Q$7:$Q$60000,0)),"")</f>
        <v/>
      </c>
      <c r="AA594">
        <f>IFERROR(INDEX($I$7:$I$60000,MATCH(ROW()-6,$Q$7:$Q$60000,0)),"")</f>
        <v/>
      </c>
      <c r="AB594">
        <f>IFERROR(INDEX($J$7:$J$60000,MATCH(ROW()-6,$Q$7:$Q$60000,0)),"")</f>
        <v/>
      </c>
      <c r="AC594">
        <f>IFERROR(INDEX($K$7:$K$60000,MATCH(ROW()-6,$Q$7:$Q$60000,0)),"")</f>
        <v/>
      </c>
      <c r="AD594">
        <f>IFERROR(INDEX($L$7:$L$60000,MATCH(ROW()-6,$Q$7:$Q$60000,0)),"")</f>
        <v/>
      </c>
      <c r="AE594">
        <f>IFERROR(INDEX($M$7:$M$60000,MATCH(ROW()-6,$Q$7:$Q$60000,0)),"")</f>
        <v/>
      </c>
      <c r="AF594">
        <f>IFERROR(INDEX($N$7:$N$60000,MATCH(ROW()-6,$Q$7:$Q$60000,0)),"")</f>
        <v/>
      </c>
      <c r="AH594" s="9">
        <f>IF(OR($S594="",$S593=""),"",LN($T594/$T593))</f>
        <v/>
      </c>
      <c r="AI594" s="9">
        <f>IF(OR($S594="",$S593=""),"",$C$2*LN(U594/U593))</f>
        <v/>
      </c>
      <c r="AJ594" s="9">
        <f>IF(OR($S594="",$S593=""),"",$D$2*(V594-V593))</f>
        <v/>
      </c>
      <c r="AK594" s="9">
        <f>IF(OR($S594="",$S593=""),"",$E$2*(W594-W593))</f>
        <v/>
      </c>
      <c r="AL594" s="9">
        <f>IF(OR($S594="",$S593=""),"",$F$2*LN(X594/X593))</f>
        <v/>
      </c>
      <c r="AM594" s="9">
        <f>IF(OR($S594="",$S593=""),"",$G$2*(Y594-Y593))</f>
        <v/>
      </c>
      <c r="AN594" s="9">
        <f>IF(OR($S594="",$S593=""),"",$H$2*LN(Z594/Z593))</f>
        <v/>
      </c>
      <c r="AO594" s="9">
        <f>IF(OR($S594="",$S593=""),"",$I$2*(AA594-AA593))</f>
        <v/>
      </c>
      <c r="AP594" s="9">
        <f>IF(OR($S594="",$S593=""),"",$J$2*LN(AB594/AB593))</f>
        <v/>
      </c>
      <c r="AQ594" s="9">
        <f>IF(OR($S594="",$S593=""),"",$K$2*(AC594-AC593))</f>
        <v/>
      </c>
      <c r="AR594" s="9">
        <f>IF(OR($S594="",$S593=""),"",$L$2*LN(AD594/AD593))</f>
        <v/>
      </c>
      <c r="AS594" s="9">
        <f>IF(OR($S594="",$S593=""),"",$M$2*LN(AE594/AE593))</f>
        <v/>
      </c>
      <c r="AT594" s="9">
        <f>IF(OR($S594="",$S593=""),"",$N$2*LN(AF594/AF593))</f>
        <v/>
      </c>
      <c r="AV594" s="9">
        <f>IF($AH594="","",$AY$16+$AY$4*AI594+$AY$5*AJ594+$AY$6*AK594+$AY$7*AL594+$AY$8*AM594+$AY$9*AN594+$AY$10*AO594+$AY$11*AP594+$AY$12*AQ594+$AY$13*AR594+$AY$14*AS594+$AY$15*AT594)</f>
        <v/>
      </c>
      <c r="BC594" s="10">
        <f>IF((ROW()-6)&lt;=$Q$3,INDEX(LINEST(AH535:AH594,AI535:AT594,TRUE,TRUE),1,13)*$Q$4,"")</f>
        <v/>
      </c>
      <c r="BD594" s="9">
        <f>IF((ROW()-6)&lt;=$Q$3,INDEX(LINEST(AH535:AH594,AI535:AT594,TRUE,TRUE),1,12),"")</f>
        <v/>
      </c>
      <c r="BE594" s="9">
        <f>IF((ROW()-6)&lt;=$Q$3,INDEX(LINEST(AH535:AH594,AI535:AT594,TRUE,TRUE),1,11),"")</f>
        <v/>
      </c>
      <c r="BF594" s="9">
        <f>IF((ROW()-6)&lt;=$Q$3,INDEX(LINEST(AH535:AH594,AI535:AT594,TRUE,TRUE),1,10),"")</f>
        <v/>
      </c>
      <c r="BG594" s="9">
        <f>IF((ROW()-6)&lt;=$Q$3,INDEX(LINEST(AH535:AH594,AI535:AT594,TRUE,TRUE),1,9),"")</f>
        <v/>
      </c>
      <c r="BH594" s="9">
        <f>IF((ROW()-6)&lt;=$Q$3,INDEX(LINEST(AH535:AH594,AI535:AT594,TRUE,TRUE),1,8),"")</f>
        <v/>
      </c>
      <c r="BI594" s="9">
        <f>IF((ROW()-6)&lt;=$Q$3,INDEX(LINEST(AH535:AH594,AI535:AT594,TRUE,TRUE),1,7),"")</f>
        <v/>
      </c>
      <c r="BJ594" s="9">
        <f>IF((ROW()-6)&lt;=$Q$3,INDEX(LINEST(AH535:AH594,AI535:AT594,TRUE,TRUE),1,6),"")</f>
        <v/>
      </c>
      <c r="BK594" s="9">
        <f>IF((ROW()-6)&lt;=$Q$3,INDEX(LINEST(AH535:AH594,AI535:AT594,TRUE,TRUE),1,5),"")</f>
        <v/>
      </c>
      <c r="BL594" s="9">
        <f>IF((ROW()-6)&lt;=$Q$3,INDEX(LINEST(AH535:AH594,AI535:AT594,TRUE,TRUE),1,4),"")</f>
        <v/>
      </c>
      <c r="BM594" s="9">
        <f>IF((ROW()-6)&lt;=$Q$3,INDEX(LINEST(AH535:AH594,AI535:AT594,TRUE,TRUE),1,3),"")</f>
        <v/>
      </c>
      <c r="BN594" s="9">
        <f>IF((ROW()-6)&lt;=$Q$3,INDEX(LINEST(AH535:AH594,AI535:AT594,TRUE,TRUE),1,2),"")</f>
        <v/>
      </c>
      <c r="BO594" s="9">
        <f>IF((ROW()-6)&lt;=$Q$3,INDEX(LINEST(AH535:AH594,AI535:AT594,TRUE,TRUE),1,1),"")</f>
        <v/>
      </c>
      <c r="BP594" s="10">
        <f>IF((ROW()-6)&lt;=$Q$3,INDEX(LINEST(AH535:AH594,AI535:AT594,TRUE,TRUE),3,1),"")</f>
        <v/>
      </c>
      <c r="BR594" s="9">
        <f>IF(AND((ROW()-6)&lt;=$Q$3,ISNUMBER(BC593)),BC593/$Q$4+BD593*AI594+BE593*AJ594+BF593*AK594+BG593*AL594+BH593*AM594+BI593*AN594+BJ593*AO594+BK593*AP594+BL593*AQ594+BM593*AR594+BN593*AS594+BO593*AT594,"")</f>
        <v/>
      </c>
      <c r="BS594">
        <f>IF(ISNUMBER(BR594),AVERAGE(AH534:AH593),"")</f>
        <v/>
      </c>
      <c r="BT594">
        <f>IF(ISNUMBER(BR594),(AH594-BR594)^2,"")</f>
        <v/>
      </c>
      <c r="BU594">
        <f>IF(ISNUMBER(BR594),AH594^2,"")</f>
        <v/>
      </c>
      <c r="BV594">
        <f>IF(ISNUMBER(BR594),(AH594-BS594)^2,"")</f>
        <v/>
      </c>
    </row>
    <row r="595">
      <c r="O595">
        <f>IF($R595="","",CHOOSE($Q$2,YEAR(R595)*12+MONTH(R595),INT((R595-2)/7),YEAR(R595)*4+ROUNDUP(MONTH(R595)/3)))</f>
        <v/>
      </c>
      <c r="P595">
        <f>IF($R595="","",IF($R596="",1,IF(O595&lt;&gt;O596,1,0)))</f>
        <v/>
      </c>
      <c r="Q595">
        <f>IF(P595=1,SUM($P$7:P595),"")</f>
        <v/>
      </c>
      <c r="R595">
        <f>IF($A595="","",IF(ISNUMBER($A595),$A595,IFERROR(DATEVALUE($A595),NA())))</f>
        <v/>
      </c>
      <c r="S595" s="7">
        <f>IFERROR(INDEX($R$7:$R$60000,MATCH(ROW()-6,$Q$7:$Q$60000,0)),"")</f>
        <v/>
      </c>
      <c r="T595">
        <f>IFERROR(INDEX($B$7:$B$60000,MATCH(ROW()-6,$Q$7:$Q$60000,0)),"")</f>
        <v/>
      </c>
      <c r="U595">
        <f>IFERROR(INDEX($C$7:$C$60000,MATCH(ROW()-6,$Q$7:$Q$60000,0)),"")</f>
        <v/>
      </c>
      <c r="V595">
        <f>IFERROR(INDEX($D$7:$D$60000,MATCH(ROW()-6,$Q$7:$Q$60000,0)),"")</f>
        <v/>
      </c>
      <c r="W595">
        <f>IFERROR(INDEX($E$7:$E$60000,MATCH(ROW()-6,$Q$7:$Q$60000,0)),"")</f>
        <v/>
      </c>
      <c r="X595">
        <f>IFERROR(INDEX($F$7:$F$60000,MATCH(ROW()-6,$Q$7:$Q$60000,0)),"")</f>
        <v/>
      </c>
      <c r="Y595">
        <f>IFERROR(INDEX($G$7:$G$60000,MATCH(ROW()-6,$Q$7:$Q$60000,0)),"")</f>
        <v/>
      </c>
      <c r="Z595">
        <f>IFERROR(INDEX($H$7:$H$60000,MATCH(ROW()-6,$Q$7:$Q$60000,0)),"")</f>
        <v/>
      </c>
      <c r="AA595">
        <f>IFERROR(INDEX($I$7:$I$60000,MATCH(ROW()-6,$Q$7:$Q$60000,0)),"")</f>
        <v/>
      </c>
      <c r="AB595">
        <f>IFERROR(INDEX($J$7:$J$60000,MATCH(ROW()-6,$Q$7:$Q$60000,0)),"")</f>
        <v/>
      </c>
      <c r="AC595">
        <f>IFERROR(INDEX($K$7:$K$60000,MATCH(ROW()-6,$Q$7:$Q$60000,0)),"")</f>
        <v/>
      </c>
      <c r="AD595">
        <f>IFERROR(INDEX($L$7:$L$60000,MATCH(ROW()-6,$Q$7:$Q$60000,0)),"")</f>
        <v/>
      </c>
      <c r="AE595">
        <f>IFERROR(INDEX($M$7:$M$60000,MATCH(ROW()-6,$Q$7:$Q$60000,0)),"")</f>
        <v/>
      </c>
      <c r="AF595">
        <f>IFERROR(INDEX($N$7:$N$60000,MATCH(ROW()-6,$Q$7:$Q$60000,0)),"")</f>
        <v/>
      </c>
      <c r="AH595" s="9">
        <f>IF(OR($S595="",$S594=""),"",LN($T595/$T594))</f>
        <v/>
      </c>
      <c r="AI595" s="9">
        <f>IF(OR($S595="",$S594=""),"",$C$2*LN(U595/U594))</f>
        <v/>
      </c>
      <c r="AJ595" s="9">
        <f>IF(OR($S595="",$S594=""),"",$D$2*(V595-V594))</f>
        <v/>
      </c>
      <c r="AK595" s="9">
        <f>IF(OR($S595="",$S594=""),"",$E$2*(W595-W594))</f>
        <v/>
      </c>
      <c r="AL595" s="9">
        <f>IF(OR($S595="",$S594=""),"",$F$2*LN(X595/X594))</f>
        <v/>
      </c>
      <c r="AM595" s="9">
        <f>IF(OR($S595="",$S594=""),"",$G$2*(Y595-Y594))</f>
        <v/>
      </c>
      <c r="AN595" s="9">
        <f>IF(OR($S595="",$S594=""),"",$H$2*LN(Z595/Z594))</f>
        <v/>
      </c>
      <c r="AO595" s="9">
        <f>IF(OR($S595="",$S594=""),"",$I$2*(AA595-AA594))</f>
        <v/>
      </c>
      <c r="AP595" s="9">
        <f>IF(OR($S595="",$S594=""),"",$J$2*LN(AB595/AB594))</f>
        <v/>
      </c>
      <c r="AQ595" s="9">
        <f>IF(OR($S595="",$S594=""),"",$K$2*(AC595-AC594))</f>
        <v/>
      </c>
      <c r="AR595" s="9">
        <f>IF(OR($S595="",$S594=""),"",$L$2*LN(AD595/AD594))</f>
        <v/>
      </c>
      <c r="AS595" s="9">
        <f>IF(OR($S595="",$S594=""),"",$M$2*LN(AE595/AE594))</f>
        <v/>
      </c>
      <c r="AT595" s="9">
        <f>IF(OR($S595="",$S594=""),"",$N$2*LN(AF595/AF594))</f>
        <v/>
      </c>
      <c r="AV595" s="9">
        <f>IF($AH595="","",$AY$16+$AY$4*AI595+$AY$5*AJ595+$AY$6*AK595+$AY$7*AL595+$AY$8*AM595+$AY$9*AN595+$AY$10*AO595+$AY$11*AP595+$AY$12*AQ595+$AY$13*AR595+$AY$14*AS595+$AY$15*AT595)</f>
        <v/>
      </c>
      <c r="BC595" s="10">
        <f>IF((ROW()-6)&lt;=$Q$3,INDEX(LINEST(AH536:AH595,AI536:AT595,TRUE,TRUE),1,13)*$Q$4,"")</f>
        <v/>
      </c>
      <c r="BD595" s="9">
        <f>IF((ROW()-6)&lt;=$Q$3,INDEX(LINEST(AH536:AH595,AI536:AT595,TRUE,TRUE),1,12),"")</f>
        <v/>
      </c>
      <c r="BE595" s="9">
        <f>IF((ROW()-6)&lt;=$Q$3,INDEX(LINEST(AH536:AH595,AI536:AT595,TRUE,TRUE),1,11),"")</f>
        <v/>
      </c>
      <c r="BF595" s="9">
        <f>IF((ROW()-6)&lt;=$Q$3,INDEX(LINEST(AH536:AH595,AI536:AT595,TRUE,TRUE),1,10),"")</f>
        <v/>
      </c>
      <c r="BG595" s="9">
        <f>IF((ROW()-6)&lt;=$Q$3,INDEX(LINEST(AH536:AH595,AI536:AT595,TRUE,TRUE),1,9),"")</f>
        <v/>
      </c>
      <c r="BH595" s="9">
        <f>IF((ROW()-6)&lt;=$Q$3,INDEX(LINEST(AH536:AH595,AI536:AT595,TRUE,TRUE),1,8),"")</f>
        <v/>
      </c>
      <c r="BI595" s="9">
        <f>IF((ROW()-6)&lt;=$Q$3,INDEX(LINEST(AH536:AH595,AI536:AT595,TRUE,TRUE),1,7),"")</f>
        <v/>
      </c>
      <c r="BJ595" s="9">
        <f>IF((ROW()-6)&lt;=$Q$3,INDEX(LINEST(AH536:AH595,AI536:AT595,TRUE,TRUE),1,6),"")</f>
        <v/>
      </c>
      <c r="BK595" s="9">
        <f>IF((ROW()-6)&lt;=$Q$3,INDEX(LINEST(AH536:AH595,AI536:AT595,TRUE,TRUE),1,5),"")</f>
        <v/>
      </c>
      <c r="BL595" s="9">
        <f>IF((ROW()-6)&lt;=$Q$3,INDEX(LINEST(AH536:AH595,AI536:AT595,TRUE,TRUE),1,4),"")</f>
        <v/>
      </c>
      <c r="BM595" s="9">
        <f>IF((ROW()-6)&lt;=$Q$3,INDEX(LINEST(AH536:AH595,AI536:AT595,TRUE,TRUE),1,3),"")</f>
        <v/>
      </c>
      <c r="BN595" s="9">
        <f>IF((ROW()-6)&lt;=$Q$3,INDEX(LINEST(AH536:AH595,AI536:AT595,TRUE,TRUE),1,2),"")</f>
        <v/>
      </c>
      <c r="BO595" s="9">
        <f>IF((ROW()-6)&lt;=$Q$3,INDEX(LINEST(AH536:AH595,AI536:AT595,TRUE,TRUE),1,1),"")</f>
        <v/>
      </c>
      <c r="BP595" s="10">
        <f>IF((ROW()-6)&lt;=$Q$3,INDEX(LINEST(AH536:AH595,AI536:AT595,TRUE,TRUE),3,1),"")</f>
        <v/>
      </c>
      <c r="BR595" s="9">
        <f>IF(AND((ROW()-6)&lt;=$Q$3,ISNUMBER(BC594)),BC594/$Q$4+BD594*AI595+BE594*AJ595+BF594*AK595+BG594*AL595+BH594*AM595+BI594*AN595+BJ594*AO595+BK594*AP595+BL594*AQ595+BM594*AR595+BN594*AS595+BO594*AT595,"")</f>
        <v/>
      </c>
      <c r="BS595">
        <f>IF(ISNUMBER(BR595),AVERAGE(AH535:AH594),"")</f>
        <v/>
      </c>
      <c r="BT595">
        <f>IF(ISNUMBER(BR595),(AH595-BR595)^2,"")</f>
        <v/>
      </c>
      <c r="BU595">
        <f>IF(ISNUMBER(BR595),AH595^2,"")</f>
        <v/>
      </c>
      <c r="BV595">
        <f>IF(ISNUMBER(BR595),(AH595-BS595)^2,"")</f>
        <v/>
      </c>
    </row>
    <row r="596">
      <c r="O596">
        <f>IF($R596="","",CHOOSE($Q$2,YEAR(R596)*12+MONTH(R596),INT((R596-2)/7),YEAR(R596)*4+ROUNDUP(MONTH(R596)/3)))</f>
        <v/>
      </c>
      <c r="P596">
        <f>IF($R596="","",IF($R597="",1,IF(O596&lt;&gt;O597,1,0)))</f>
        <v/>
      </c>
      <c r="Q596">
        <f>IF(P596=1,SUM($P$7:P596),"")</f>
        <v/>
      </c>
      <c r="R596">
        <f>IF($A596="","",IF(ISNUMBER($A596),$A596,IFERROR(DATEVALUE($A596),NA())))</f>
        <v/>
      </c>
      <c r="S596" s="7">
        <f>IFERROR(INDEX($R$7:$R$60000,MATCH(ROW()-6,$Q$7:$Q$60000,0)),"")</f>
        <v/>
      </c>
      <c r="T596">
        <f>IFERROR(INDEX($B$7:$B$60000,MATCH(ROW()-6,$Q$7:$Q$60000,0)),"")</f>
        <v/>
      </c>
      <c r="U596">
        <f>IFERROR(INDEX($C$7:$C$60000,MATCH(ROW()-6,$Q$7:$Q$60000,0)),"")</f>
        <v/>
      </c>
      <c r="V596">
        <f>IFERROR(INDEX($D$7:$D$60000,MATCH(ROW()-6,$Q$7:$Q$60000,0)),"")</f>
        <v/>
      </c>
      <c r="W596">
        <f>IFERROR(INDEX($E$7:$E$60000,MATCH(ROW()-6,$Q$7:$Q$60000,0)),"")</f>
        <v/>
      </c>
      <c r="X596">
        <f>IFERROR(INDEX($F$7:$F$60000,MATCH(ROW()-6,$Q$7:$Q$60000,0)),"")</f>
        <v/>
      </c>
      <c r="Y596">
        <f>IFERROR(INDEX($G$7:$G$60000,MATCH(ROW()-6,$Q$7:$Q$60000,0)),"")</f>
        <v/>
      </c>
      <c r="Z596">
        <f>IFERROR(INDEX($H$7:$H$60000,MATCH(ROW()-6,$Q$7:$Q$60000,0)),"")</f>
        <v/>
      </c>
      <c r="AA596">
        <f>IFERROR(INDEX($I$7:$I$60000,MATCH(ROW()-6,$Q$7:$Q$60000,0)),"")</f>
        <v/>
      </c>
      <c r="AB596">
        <f>IFERROR(INDEX($J$7:$J$60000,MATCH(ROW()-6,$Q$7:$Q$60000,0)),"")</f>
        <v/>
      </c>
      <c r="AC596">
        <f>IFERROR(INDEX($K$7:$K$60000,MATCH(ROW()-6,$Q$7:$Q$60000,0)),"")</f>
        <v/>
      </c>
      <c r="AD596">
        <f>IFERROR(INDEX($L$7:$L$60000,MATCH(ROW()-6,$Q$7:$Q$60000,0)),"")</f>
        <v/>
      </c>
      <c r="AE596">
        <f>IFERROR(INDEX($M$7:$M$60000,MATCH(ROW()-6,$Q$7:$Q$60000,0)),"")</f>
        <v/>
      </c>
      <c r="AF596">
        <f>IFERROR(INDEX($N$7:$N$60000,MATCH(ROW()-6,$Q$7:$Q$60000,0)),"")</f>
        <v/>
      </c>
      <c r="AH596" s="9">
        <f>IF(OR($S596="",$S595=""),"",LN($T596/$T595))</f>
        <v/>
      </c>
      <c r="AI596" s="9">
        <f>IF(OR($S596="",$S595=""),"",$C$2*LN(U596/U595))</f>
        <v/>
      </c>
      <c r="AJ596" s="9">
        <f>IF(OR($S596="",$S595=""),"",$D$2*(V596-V595))</f>
        <v/>
      </c>
      <c r="AK596" s="9">
        <f>IF(OR($S596="",$S595=""),"",$E$2*(W596-W595))</f>
        <v/>
      </c>
      <c r="AL596" s="9">
        <f>IF(OR($S596="",$S595=""),"",$F$2*LN(X596/X595))</f>
        <v/>
      </c>
      <c r="AM596" s="9">
        <f>IF(OR($S596="",$S595=""),"",$G$2*(Y596-Y595))</f>
        <v/>
      </c>
      <c r="AN596" s="9">
        <f>IF(OR($S596="",$S595=""),"",$H$2*LN(Z596/Z595))</f>
        <v/>
      </c>
      <c r="AO596" s="9">
        <f>IF(OR($S596="",$S595=""),"",$I$2*(AA596-AA595))</f>
        <v/>
      </c>
      <c r="AP596" s="9">
        <f>IF(OR($S596="",$S595=""),"",$J$2*LN(AB596/AB595))</f>
        <v/>
      </c>
      <c r="AQ596" s="9">
        <f>IF(OR($S596="",$S595=""),"",$K$2*(AC596-AC595))</f>
        <v/>
      </c>
      <c r="AR596" s="9">
        <f>IF(OR($S596="",$S595=""),"",$L$2*LN(AD596/AD595))</f>
        <v/>
      </c>
      <c r="AS596" s="9">
        <f>IF(OR($S596="",$S595=""),"",$M$2*LN(AE596/AE595))</f>
        <v/>
      </c>
      <c r="AT596" s="9">
        <f>IF(OR($S596="",$S595=""),"",$N$2*LN(AF596/AF595))</f>
        <v/>
      </c>
      <c r="AV596" s="9">
        <f>IF($AH596="","",$AY$16+$AY$4*AI596+$AY$5*AJ596+$AY$6*AK596+$AY$7*AL596+$AY$8*AM596+$AY$9*AN596+$AY$10*AO596+$AY$11*AP596+$AY$12*AQ596+$AY$13*AR596+$AY$14*AS596+$AY$15*AT596)</f>
        <v/>
      </c>
      <c r="BC596" s="10">
        <f>IF((ROW()-6)&lt;=$Q$3,INDEX(LINEST(AH537:AH596,AI537:AT596,TRUE,TRUE),1,13)*$Q$4,"")</f>
        <v/>
      </c>
      <c r="BD596" s="9">
        <f>IF((ROW()-6)&lt;=$Q$3,INDEX(LINEST(AH537:AH596,AI537:AT596,TRUE,TRUE),1,12),"")</f>
        <v/>
      </c>
      <c r="BE596" s="9">
        <f>IF((ROW()-6)&lt;=$Q$3,INDEX(LINEST(AH537:AH596,AI537:AT596,TRUE,TRUE),1,11),"")</f>
        <v/>
      </c>
      <c r="BF596" s="9">
        <f>IF((ROW()-6)&lt;=$Q$3,INDEX(LINEST(AH537:AH596,AI537:AT596,TRUE,TRUE),1,10),"")</f>
        <v/>
      </c>
      <c r="BG596" s="9">
        <f>IF((ROW()-6)&lt;=$Q$3,INDEX(LINEST(AH537:AH596,AI537:AT596,TRUE,TRUE),1,9),"")</f>
        <v/>
      </c>
      <c r="BH596" s="9">
        <f>IF((ROW()-6)&lt;=$Q$3,INDEX(LINEST(AH537:AH596,AI537:AT596,TRUE,TRUE),1,8),"")</f>
        <v/>
      </c>
      <c r="BI596" s="9">
        <f>IF((ROW()-6)&lt;=$Q$3,INDEX(LINEST(AH537:AH596,AI537:AT596,TRUE,TRUE),1,7),"")</f>
        <v/>
      </c>
      <c r="BJ596" s="9">
        <f>IF((ROW()-6)&lt;=$Q$3,INDEX(LINEST(AH537:AH596,AI537:AT596,TRUE,TRUE),1,6),"")</f>
        <v/>
      </c>
      <c r="BK596" s="9">
        <f>IF((ROW()-6)&lt;=$Q$3,INDEX(LINEST(AH537:AH596,AI537:AT596,TRUE,TRUE),1,5),"")</f>
        <v/>
      </c>
      <c r="BL596" s="9">
        <f>IF((ROW()-6)&lt;=$Q$3,INDEX(LINEST(AH537:AH596,AI537:AT596,TRUE,TRUE),1,4),"")</f>
        <v/>
      </c>
      <c r="BM596" s="9">
        <f>IF((ROW()-6)&lt;=$Q$3,INDEX(LINEST(AH537:AH596,AI537:AT596,TRUE,TRUE),1,3),"")</f>
        <v/>
      </c>
      <c r="BN596" s="9">
        <f>IF((ROW()-6)&lt;=$Q$3,INDEX(LINEST(AH537:AH596,AI537:AT596,TRUE,TRUE),1,2),"")</f>
        <v/>
      </c>
      <c r="BO596" s="9">
        <f>IF((ROW()-6)&lt;=$Q$3,INDEX(LINEST(AH537:AH596,AI537:AT596,TRUE,TRUE),1,1),"")</f>
        <v/>
      </c>
      <c r="BP596" s="10">
        <f>IF((ROW()-6)&lt;=$Q$3,INDEX(LINEST(AH537:AH596,AI537:AT596,TRUE,TRUE),3,1),"")</f>
        <v/>
      </c>
      <c r="BR596" s="9">
        <f>IF(AND((ROW()-6)&lt;=$Q$3,ISNUMBER(BC595)),BC595/$Q$4+BD595*AI596+BE595*AJ596+BF595*AK596+BG595*AL596+BH595*AM596+BI595*AN596+BJ595*AO596+BK595*AP596+BL595*AQ596+BM595*AR596+BN595*AS596+BO595*AT596,"")</f>
        <v/>
      </c>
      <c r="BS596">
        <f>IF(ISNUMBER(BR596),AVERAGE(AH536:AH595),"")</f>
        <v/>
      </c>
      <c r="BT596">
        <f>IF(ISNUMBER(BR596),(AH596-BR596)^2,"")</f>
        <v/>
      </c>
      <c r="BU596">
        <f>IF(ISNUMBER(BR596),AH596^2,"")</f>
        <v/>
      </c>
      <c r="BV596">
        <f>IF(ISNUMBER(BR596),(AH596-BS596)^2,"")</f>
        <v/>
      </c>
    </row>
    <row r="597">
      <c r="O597">
        <f>IF($R597="","",CHOOSE($Q$2,YEAR(R597)*12+MONTH(R597),INT((R597-2)/7),YEAR(R597)*4+ROUNDUP(MONTH(R597)/3)))</f>
        <v/>
      </c>
      <c r="P597">
        <f>IF($R597="","",IF($R598="",1,IF(O597&lt;&gt;O598,1,0)))</f>
        <v/>
      </c>
      <c r="Q597">
        <f>IF(P597=1,SUM($P$7:P597),"")</f>
        <v/>
      </c>
      <c r="R597">
        <f>IF($A597="","",IF(ISNUMBER($A597),$A597,IFERROR(DATEVALUE($A597),NA())))</f>
        <v/>
      </c>
      <c r="S597" s="7">
        <f>IFERROR(INDEX($R$7:$R$60000,MATCH(ROW()-6,$Q$7:$Q$60000,0)),"")</f>
        <v/>
      </c>
      <c r="T597">
        <f>IFERROR(INDEX($B$7:$B$60000,MATCH(ROW()-6,$Q$7:$Q$60000,0)),"")</f>
        <v/>
      </c>
      <c r="U597">
        <f>IFERROR(INDEX($C$7:$C$60000,MATCH(ROW()-6,$Q$7:$Q$60000,0)),"")</f>
        <v/>
      </c>
      <c r="V597">
        <f>IFERROR(INDEX($D$7:$D$60000,MATCH(ROW()-6,$Q$7:$Q$60000,0)),"")</f>
        <v/>
      </c>
      <c r="W597">
        <f>IFERROR(INDEX($E$7:$E$60000,MATCH(ROW()-6,$Q$7:$Q$60000,0)),"")</f>
        <v/>
      </c>
      <c r="X597">
        <f>IFERROR(INDEX($F$7:$F$60000,MATCH(ROW()-6,$Q$7:$Q$60000,0)),"")</f>
        <v/>
      </c>
      <c r="Y597">
        <f>IFERROR(INDEX($G$7:$G$60000,MATCH(ROW()-6,$Q$7:$Q$60000,0)),"")</f>
        <v/>
      </c>
      <c r="Z597">
        <f>IFERROR(INDEX($H$7:$H$60000,MATCH(ROW()-6,$Q$7:$Q$60000,0)),"")</f>
        <v/>
      </c>
      <c r="AA597">
        <f>IFERROR(INDEX($I$7:$I$60000,MATCH(ROW()-6,$Q$7:$Q$60000,0)),"")</f>
        <v/>
      </c>
      <c r="AB597">
        <f>IFERROR(INDEX($J$7:$J$60000,MATCH(ROW()-6,$Q$7:$Q$60000,0)),"")</f>
        <v/>
      </c>
      <c r="AC597">
        <f>IFERROR(INDEX($K$7:$K$60000,MATCH(ROW()-6,$Q$7:$Q$60000,0)),"")</f>
        <v/>
      </c>
      <c r="AD597">
        <f>IFERROR(INDEX($L$7:$L$60000,MATCH(ROW()-6,$Q$7:$Q$60000,0)),"")</f>
        <v/>
      </c>
      <c r="AE597">
        <f>IFERROR(INDEX($M$7:$M$60000,MATCH(ROW()-6,$Q$7:$Q$60000,0)),"")</f>
        <v/>
      </c>
      <c r="AF597">
        <f>IFERROR(INDEX($N$7:$N$60000,MATCH(ROW()-6,$Q$7:$Q$60000,0)),"")</f>
        <v/>
      </c>
      <c r="AH597" s="9">
        <f>IF(OR($S597="",$S596=""),"",LN($T597/$T596))</f>
        <v/>
      </c>
      <c r="AI597" s="9">
        <f>IF(OR($S597="",$S596=""),"",$C$2*LN(U597/U596))</f>
        <v/>
      </c>
      <c r="AJ597" s="9">
        <f>IF(OR($S597="",$S596=""),"",$D$2*(V597-V596))</f>
        <v/>
      </c>
      <c r="AK597" s="9">
        <f>IF(OR($S597="",$S596=""),"",$E$2*(W597-W596))</f>
        <v/>
      </c>
      <c r="AL597" s="9">
        <f>IF(OR($S597="",$S596=""),"",$F$2*LN(X597/X596))</f>
        <v/>
      </c>
      <c r="AM597" s="9">
        <f>IF(OR($S597="",$S596=""),"",$G$2*(Y597-Y596))</f>
        <v/>
      </c>
      <c r="AN597" s="9">
        <f>IF(OR($S597="",$S596=""),"",$H$2*LN(Z597/Z596))</f>
        <v/>
      </c>
      <c r="AO597" s="9">
        <f>IF(OR($S597="",$S596=""),"",$I$2*(AA597-AA596))</f>
        <v/>
      </c>
      <c r="AP597" s="9">
        <f>IF(OR($S597="",$S596=""),"",$J$2*LN(AB597/AB596))</f>
        <v/>
      </c>
      <c r="AQ597" s="9">
        <f>IF(OR($S597="",$S596=""),"",$K$2*(AC597-AC596))</f>
        <v/>
      </c>
      <c r="AR597" s="9">
        <f>IF(OR($S597="",$S596=""),"",$L$2*LN(AD597/AD596))</f>
        <v/>
      </c>
      <c r="AS597" s="9">
        <f>IF(OR($S597="",$S596=""),"",$M$2*LN(AE597/AE596))</f>
        <v/>
      </c>
      <c r="AT597" s="9">
        <f>IF(OR($S597="",$S596=""),"",$N$2*LN(AF597/AF596))</f>
        <v/>
      </c>
      <c r="AV597" s="9">
        <f>IF($AH597="","",$AY$16+$AY$4*AI597+$AY$5*AJ597+$AY$6*AK597+$AY$7*AL597+$AY$8*AM597+$AY$9*AN597+$AY$10*AO597+$AY$11*AP597+$AY$12*AQ597+$AY$13*AR597+$AY$14*AS597+$AY$15*AT597)</f>
        <v/>
      </c>
      <c r="BC597" s="10">
        <f>IF((ROW()-6)&lt;=$Q$3,INDEX(LINEST(AH538:AH597,AI538:AT597,TRUE,TRUE),1,13)*$Q$4,"")</f>
        <v/>
      </c>
      <c r="BD597" s="9">
        <f>IF((ROW()-6)&lt;=$Q$3,INDEX(LINEST(AH538:AH597,AI538:AT597,TRUE,TRUE),1,12),"")</f>
        <v/>
      </c>
      <c r="BE597" s="9">
        <f>IF((ROW()-6)&lt;=$Q$3,INDEX(LINEST(AH538:AH597,AI538:AT597,TRUE,TRUE),1,11),"")</f>
        <v/>
      </c>
      <c r="BF597" s="9">
        <f>IF((ROW()-6)&lt;=$Q$3,INDEX(LINEST(AH538:AH597,AI538:AT597,TRUE,TRUE),1,10),"")</f>
        <v/>
      </c>
      <c r="BG597" s="9">
        <f>IF((ROW()-6)&lt;=$Q$3,INDEX(LINEST(AH538:AH597,AI538:AT597,TRUE,TRUE),1,9),"")</f>
        <v/>
      </c>
      <c r="BH597" s="9">
        <f>IF((ROW()-6)&lt;=$Q$3,INDEX(LINEST(AH538:AH597,AI538:AT597,TRUE,TRUE),1,8),"")</f>
        <v/>
      </c>
      <c r="BI597" s="9">
        <f>IF((ROW()-6)&lt;=$Q$3,INDEX(LINEST(AH538:AH597,AI538:AT597,TRUE,TRUE),1,7),"")</f>
        <v/>
      </c>
      <c r="BJ597" s="9">
        <f>IF((ROW()-6)&lt;=$Q$3,INDEX(LINEST(AH538:AH597,AI538:AT597,TRUE,TRUE),1,6),"")</f>
        <v/>
      </c>
      <c r="BK597" s="9">
        <f>IF((ROW()-6)&lt;=$Q$3,INDEX(LINEST(AH538:AH597,AI538:AT597,TRUE,TRUE),1,5),"")</f>
        <v/>
      </c>
      <c r="BL597" s="9">
        <f>IF((ROW()-6)&lt;=$Q$3,INDEX(LINEST(AH538:AH597,AI538:AT597,TRUE,TRUE),1,4),"")</f>
        <v/>
      </c>
      <c r="BM597" s="9">
        <f>IF((ROW()-6)&lt;=$Q$3,INDEX(LINEST(AH538:AH597,AI538:AT597,TRUE,TRUE),1,3),"")</f>
        <v/>
      </c>
      <c r="BN597" s="9">
        <f>IF((ROW()-6)&lt;=$Q$3,INDEX(LINEST(AH538:AH597,AI538:AT597,TRUE,TRUE),1,2),"")</f>
        <v/>
      </c>
      <c r="BO597" s="9">
        <f>IF((ROW()-6)&lt;=$Q$3,INDEX(LINEST(AH538:AH597,AI538:AT597,TRUE,TRUE),1,1),"")</f>
        <v/>
      </c>
      <c r="BP597" s="10">
        <f>IF((ROW()-6)&lt;=$Q$3,INDEX(LINEST(AH538:AH597,AI538:AT597,TRUE,TRUE),3,1),"")</f>
        <v/>
      </c>
      <c r="BR597" s="9">
        <f>IF(AND((ROW()-6)&lt;=$Q$3,ISNUMBER(BC596)),BC596/$Q$4+BD596*AI597+BE596*AJ597+BF596*AK597+BG596*AL597+BH596*AM597+BI596*AN597+BJ596*AO597+BK596*AP597+BL596*AQ597+BM596*AR597+BN596*AS597+BO596*AT597,"")</f>
        <v/>
      </c>
      <c r="BS597">
        <f>IF(ISNUMBER(BR597),AVERAGE(AH537:AH596),"")</f>
        <v/>
      </c>
      <c r="BT597">
        <f>IF(ISNUMBER(BR597),(AH597-BR597)^2,"")</f>
        <v/>
      </c>
      <c r="BU597">
        <f>IF(ISNUMBER(BR597),AH597^2,"")</f>
        <v/>
      </c>
      <c r="BV597">
        <f>IF(ISNUMBER(BR597),(AH597-BS597)^2,"")</f>
        <v/>
      </c>
    </row>
    <row r="598">
      <c r="O598">
        <f>IF($R598="","",CHOOSE($Q$2,YEAR(R598)*12+MONTH(R598),INT((R598-2)/7),YEAR(R598)*4+ROUNDUP(MONTH(R598)/3)))</f>
        <v/>
      </c>
      <c r="P598">
        <f>IF($R598="","",IF($R599="",1,IF(O598&lt;&gt;O599,1,0)))</f>
        <v/>
      </c>
      <c r="Q598">
        <f>IF(P598=1,SUM($P$7:P598),"")</f>
        <v/>
      </c>
      <c r="R598">
        <f>IF($A598="","",IF(ISNUMBER($A598),$A598,IFERROR(DATEVALUE($A598),NA())))</f>
        <v/>
      </c>
      <c r="S598" s="7">
        <f>IFERROR(INDEX($R$7:$R$60000,MATCH(ROW()-6,$Q$7:$Q$60000,0)),"")</f>
        <v/>
      </c>
      <c r="T598">
        <f>IFERROR(INDEX($B$7:$B$60000,MATCH(ROW()-6,$Q$7:$Q$60000,0)),"")</f>
        <v/>
      </c>
      <c r="U598">
        <f>IFERROR(INDEX($C$7:$C$60000,MATCH(ROW()-6,$Q$7:$Q$60000,0)),"")</f>
        <v/>
      </c>
      <c r="V598">
        <f>IFERROR(INDEX($D$7:$D$60000,MATCH(ROW()-6,$Q$7:$Q$60000,0)),"")</f>
        <v/>
      </c>
      <c r="W598">
        <f>IFERROR(INDEX($E$7:$E$60000,MATCH(ROW()-6,$Q$7:$Q$60000,0)),"")</f>
        <v/>
      </c>
      <c r="X598">
        <f>IFERROR(INDEX($F$7:$F$60000,MATCH(ROW()-6,$Q$7:$Q$60000,0)),"")</f>
        <v/>
      </c>
      <c r="Y598">
        <f>IFERROR(INDEX($G$7:$G$60000,MATCH(ROW()-6,$Q$7:$Q$60000,0)),"")</f>
        <v/>
      </c>
      <c r="Z598">
        <f>IFERROR(INDEX($H$7:$H$60000,MATCH(ROW()-6,$Q$7:$Q$60000,0)),"")</f>
        <v/>
      </c>
      <c r="AA598">
        <f>IFERROR(INDEX($I$7:$I$60000,MATCH(ROW()-6,$Q$7:$Q$60000,0)),"")</f>
        <v/>
      </c>
      <c r="AB598">
        <f>IFERROR(INDEX($J$7:$J$60000,MATCH(ROW()-6,$Q$7:$Q$60000,0)),"")</f>
        <v/>
      </c>
      <c r="AC598">
        <f>IFERROR(INDEX($K$7:$K$60000,MATCH(ROW()-6,$Q$7:$Q$60000,0)),"")</f>
        <v/>
      </c>
      <c r="AD598">
        <f>IFERROR(INDEX($L$7:$L$60000,MATCH(ROW()-6,$Q$7:$Q$60000,0)),"")</f>
        <v/>
      </c>
      <c r="AE598">
        <f>IFERROR(INDEX($M$7:$M$60000,MATCH(ROW()-6,$Q$7:$Q$60000,0)),"")</f>
        <v/>
      </c>
      <c r="AF598">
        <f>IFERROR(INDEX($N$7:$N$60000,MATCH(ROW()-6,$Q$7:$Q$60000,0)),"")</f>
        <v/>
      </c>
      <c r="AH598" s="9">
        <f>IF(OR($S598="",$S597=""),"",LN($T598/$T597))</f>
        <v/>
      </c>
      <c r="AI598" s="9">
        <f>IF(OR($S598="",$S597=""),"",$C$2*LN(U598/U597))</f>
        <v/>
      </c>
      <c r="AJ598" s="9">
        <f>IF(OR($S598="",$S597=""),"",$D$2*(V598-V597))</f>
        <v/>
      </c>
      <c r="AK598" s="9">
        <f>IF(OR($S598="",$S597=""),"",$E$2*(W598-W597))</f>
        <v/>
      </c>
      <c r="AL598" s="9">
        <f>IF(OR($S598="",$S597=""),"",$F$2*LN(X598/X597))</f>
        <v/>
      </c>
      <c r="AM598" s="9">
        <f>IF(OR($S598="",$S597=""),"",$G$2*(Y598-Y597))</f>
        <v/>
      </c>
      <c r="AN598" s="9">
        <f>IF(OR($S598="",$S597=""),"",$H$2*LN(Z598/Z597))</f>
        <v/>
      </c>
      <c r="AO598" s="9">
        <f>IF(OR($S598="",$S597=""),"",$I$2*(AA598-AA597))</f>
        <v/>
      </c>
      <c r="AP598" s="9">
        <f>IF(OR($S598="",$S597=""),"",$J$2*LN(AB598/AB597))</f>
        <v/>
      </c>
      <c r="AQ598" s="9">
        <f>IF(OR($S598="",$S597=""),"",$K$2*(AC598-AC597))</f>
        <v/>
      </c>
      <c r="AR598" s="9">
        <f>IF(OR($S598="",$S597=""),"",$L$2*LN(AD598/AD597))</f>
        <v/>
      </c>
      <c r="AS598" s="9">
        <f>IF(OR($S598="",$S597=""),"",$M$2*LN(AE598/AE597))</f>
        <v/>
      </c>
      <c r="AT598" s="9">
        <f>IF(OR($S598="",$S597=""),"",$N$2*LN(AF598/AF597))</f>
        <v/>
      </c>
      <c r="AV598" s="9">
        <f>IF($AH598="","",$AY$16+$AY$4*AI598+$AY$5*AJ598+$AY$6*AK598+$AY$7*AL598+$AY$8*AM598+$AY$9*AN598+$AY$10*AO598+$AY$11*AP598+$AY$12*AQ598+$AY$13*AR598+$AY$14*AS598+$AY$15*AT598)</f>
        <v/>
      </c>
      <c r="BC598" s="10">
        <f>IF((ROW()-6)&lt;=$Q$3,INDEX(LINEST(AH539:AH598,AI539:AT598,TRUE,TRUE),1,13)*$Q$4,"")</f>
        <v/>
      </c>
      <c r="BD598" s="9">
        <f>IF((ROW()-6)&lt;=$Q$3,INDEX(LINEST(AH539:AH598,AI539:AT598,TRUE,TRUE),1,12),"")</f>
        <v/>
      </c>
      <c r="BE598" s="9">
        <f>IF((ROW()-6)&lt;=$Q$3,INDEX(LINEST(AH539:AH598,AI539:AT598,TRUE,TRUE),1,11),"")</f>
        <v/>
      </c>
      <c r="BF598" s="9">
        <f>IF((ROW()-6)&lt;=$Q$3,INDEX(LINEST(AH539:AH598,AI539:AT598,TRUE,TRUE),1,10),"")</f>
        <v/>
      </c>
      <c r="BG598" s="9">
        <f>IF((ROW()-6)&lt;=$Q$3,INDEX(LINEST(AH539:AH598,AI539:AT598,TRUE,TRUE),1,9),"")</f>
        <v/>
      </c>
      <c r="BH598" s="9">
        <f>IF((ROW()-6)&lt;=$Q$3,INDEX(LINEST(AH539:AH598,AI539:AT598,TRUE,TRUE),1,8),"")</f>
        <v/>
      </c>
      <c r="BI598" s="9">
        <f>IF((ROW()-6)&lt;=$Q$3,INDEX(LINEST(AH539:AH598,AI539:AT598,TRUE,TRUE),1,7),"")</f>
        <v/>
      </c>
      <c r="BJ598" s="9">
        <f>IF((ROW()-6)&lt;=$Q$3,INDEX(LINEST(AH539:AH598,AI539:AT598,TRUE,TRUE),1,6),"")</f>
        <v/>
      </c>
      <c r="BK598" s="9">
        <f>IF((ROW()-6)&lt;=$Q$3,INDEX(LINEST(AH539:AH598,AI539:AT598,TRUE,TRUE),1,5),"")</f>
        <v/>
      </c>
      <c r="BL598" s="9">
        <f>IF((ROW()-6)&lt;=$Q$3,INDEX(LINEST(AH539:AH598,AI539:AT598,TRUE,TRUE),1,4),"")</f>
        <v/>
      </c>
      <c r="BM598" s="9">
        <f>IF((ROW()-6)&lt;=$Q$3,INDEX(LINEST(AH539:AH598,AI539:AT598,TRUE,TRUE),1,3),"")</f>
        <v/>
      </c>
      <c r="BN598" s="9">
        <f>IF((ROW()-6)&lt;=$Q$3,INDEX(LINEST(AH539:AH598,AI539:AT598,TRUE,TRUE),1,2),"")</f>
        <v/>
      </c>
      <c r="BO598" s="9">
        <f>IF((ROW()-6)&lt;=$Q$3,INDEX(LINEST(AH539:AH598,AI539:AT598,TRUE,TRUE),1,1),"")</f>
        <v/>
      </c>
      <c r="BP598" s="10">
        <f>IF((ROW()-6)&lt;=$Q$3,INDEX(LINEST(AH539:AH598,AI539:AT598,TRUE,TRUE),3,1),"")</f>
        <v/>
      </c>
      <c r="BR598" s="9">
        <f>IF(AND((ROW()-6)&lt;=$Q$3,ISNUMBER(BC597)),BC597/$Q$4+BD597*AI598+BE597*AJ598+BF597*AK598+BG597*AL598+BH597*AM598+BI597*AN598+BJ597*AO598+BK597*AP598+BL597*AQ598+BM597*AR598+BN597*AS598+BO597*AT598,"")</f>
        <v/>
      </c>
      <c r="BS598">
        <f>IF(ISNUMBER(BR598),AVERAGE(AH538:AH597),"")</f>
        <v/>
      </c>
      <c r="BT598">
        <f>IF(ISNUMBER(BR598),(AH598-BR598)^2,"")</f>
        <v/>
      </c>
      <c r="BU598">
        <f>IF(ISNUMBER(BR598),AH598^2,"")</f>
        <v/>
      </c>
      <c r="BV598">
        <f>IF(ISNUMBER(BR598),(AH598-BS598)^2,"")</f>
        <v/>
      </c>
    </row>
    <row r="599">
      <c r="O599">
        <f>IF($R599="","",CHOOSE($Q$2,YEAR(R599)*12+MONTH(R599),INT((R599-2)/7),YEAR(R599)*4+ROUNDUP(MONTH(R599)/3)))</f>
        <v/>
      </c>
      <c r="P599">
        <f>IF($R599="","",IF($R600="",1,IF(O599&lt;&gt;O600,1,0)))</f>
        <v/>
      </c>
      <c r="Q599">
        <f>IF(P599=1,SUM($P$7:P599),"")</f>
        <v/>
      </c>
      <c r="R599">
        <f>IF($A599="","",IF(ISNUMBER($A599),$A599,IFERROR(DATEVALUE($A599),NA())))</f>
        <v/>
      </c>
      <c r="S599" s="7">
        <f>IFERROR(INDEX($R$7:$R$60000,MATCH(ROW()-6,$Q$7:$Q$60000,0)),"")</f>
        <v/>
      </c>
      <c r="T599">
        <f>IFERROR(INDEX($B$7:$B$60000,MATCH(ROW()-6,$Q$7:$Q$60000,0)),"")</f>
        <v/>
      </c>
      <c r="U599">
        <f>IFERROR(INDEX($C$7:$C$60000,MATCH(ROW()-6,$Q$7:$Q$60000,0)),"")</f>
        <v/>
      </c>
      <c r="V599">
        <f>IFERROR(INDEX($D$7:$D$60000,MATCH(ROW()-6,$Q$7:$Q$60000,0)),"")</f>
        <v/>
      </c>
      <c r="W599">
        <f>IFERROR(INDEX($E$7:$E$60000,MATCH(ROW()-6,$Q$7:$Q$60000,0)),"")</f>
        <v/>
      </c>
      <c r="X599">
        <f>IFERROR(INDEX($F$7:$F$60000,MATCH(ROW()-6,$Q$7:$Q$60000,0)),"")</f>
        <v/>
      </c>
      <c r="Y599">
        <f>IFERROR(INDEX($G$7:$G$60000,MATCH(ROW()-6,$Q$7:$Q$60000,0)),"")</f>
        <v/>
      </c>
      <c r="Z599">
        <f>IFERROR(INDEX($H$7:$H$60000,MATCH(ROW()-6,$Q$7:$Q$60000,0)),"")</f>
        <v/>
      </c>
      <c r="AA599">
        <f>IFERROR(INDEX($I$7:$I$60000,MATCH(ROW()-6,$Q$7:$Q$60000,0)),"")</f>
        <v/>
      </c>
      <c r="AB599">
        <f>IFERROR(INDEX($J$7:$J$60000,MATCH(ROW()-6,$Q$7:$Q$60000,0)),"")</f>
        <v/>
      </c>
      <c r="AC599">
        <f>IFERROR(INDEX($K$7:$K$60000,MATCH(ROW()-6,$Q$7:$Q$60000,0)),"")</f>
        <v/>
      </c>
      <c r="AD599">
        <f>IFERROR(INDEX($L$7:$L$60000,MATCH(ROW()-6,$Q$7:$Q$60000,0)),"")</f>
        <v/>
      </c>
      <c r="AE599">
        <f>IFERROR(INDEX($M$7:$M$60000,MATCH(ROW()-6,$Q$7:$Q$60000,0)),"")</f>
        <v/>
      </c>
      <c r="AF599">
        <f>IFERROR(INDEX($N$7:$N$60000,MATCH(ROW()-6,$Q$7:$Q$60000,0)),"")</f>
        <v/>
      </c>
      <c r="AH599" s="9">
        <f>IF(OR($S599="",$S598=""),"",LN($T599/$T598))</f>
        <v/>
      </c>
      <c r="AI599" s="9">
        <f>IF(OR($S599="",$S598=""),"",$C$2*LN(U599/U598))</f>
        <v/>
      </c>
      <c r="AJ599" s="9">
        <f>IF(OR($S599="",$S598=""),"",$D$2*(V599-V598))</f>
        <v/>
      </c>
      <c r="AK599" s="9">
        <f>IF(OR($S599="",$S598=""),"",$E$2*(W599-W598))</f>
        <v/>
      </c>
      <c r="AL599" s="9">
        <f>IF(OR($S599="",$S598=""),"",$F$2*LN(X599/X598))</f>
        <v/>
      </c>
      <c r="AM599" s="9">
        <f>IF(OR($S599="",$S598=""),"",$G$2*(Y599-Y598))</f>
        <v/>
      </c>
      <c r="AN599" s="9">
        <f>IF(OR($S599="",$S598=""),"",$H$2*LN(Z599/Z598))</f>
        <v/>
      </c>
      <c r="AO599" s="9">
        <f>IF(OR($S599="",$S598=""),"",$I$2*(AA599-AA598))</f>
        <v/>
      </c>
      <c r="AP599" s="9">
        <f>IF(OR($S599="",$S598=""),"",$J$2*LN(AB599/AB598))</f>
        <v/>
      </c>
      <c r="AQ599" s="9">
        <f>IF(OR($S599="",$S598=""),"",$K$2*(AC599-AC598))</f>
        <v/>
      </c>
      <c r="AR599" s="9">
        <f>IF(OR($S599="",$S598=""),"",$L$2*LN(AD599/AD598))</f>
        <v/>
      </c>
      <c r="AS599" s="9">
        <f>IF(OR($S599="",$S598=""),"",$M$2*LN(AE599/AE598))</f>
        <v/>
      </c>
      <c r="AT599" s="9">
        <f>IF(OR($S599="",$S598=""),"",$N$2*LN(AF599/AF598))</f>
        <v/>
      </c>
      <c r="AV599" s="9">
        <f>IF($AH599="","",$AY$16+$AY$4*AI599+$AY$5*AJ599+$AY$6*AK599+$AY$7*AL599+$AY$8*AM599+$AY$9*AN599+$AY$10*AO599+$AY$11*AP599+$AY$12*AQ599+$AY$13*AR599+$AY$14*AS599+$AY$15*AT599)</f>
        <v/>
      </c>
      <c r="BC599" s="10">
        <f>IF((ROW()-6)&lt;=$Q$3,INDEX(LINEST(AH540:AH599,AI540:AT599,TRUE,TRUE),1,13)*$Q$4,"")</f>
        <v/>
      </c>
      <c r="BD599" s="9">
        <f>IF((ROW()-6)&lt;=$Q$3,INDEX(LINEST(AH540:AH599,AI540:AT599,TRUE,TRUE),1,12),"")</f>
        <v/>
      </c>
      <c r="BE599" s="9">
        <f>IF((ROW()-6)&lt;=$Q$3,INDEX(LINEST(AH540:AH599,AI540:AT599,TRUE,TRUE),1,11),"")</f>
        <v/>
      </c>
      <c r="BF599" s="9">
        <f>IF((ROW()-6)&lt;=$Q$3,INDEX(LINEST(AH540:AH599,AI540:AT599,TRUE,TRUE),1,10),"")</f>
        <v/>
      </c>
      <c r="BG599" s="9">
        <f>IF((ROW()-6)&lt;=$Q$3,INDEX(LINEST(AH540:AH599,AI540:AT599,TRUE,TRUE),1,9),"")</f>
        <v/>
      </c>
      <c r="BH599" s="9">
        <f>IF((ROW()-6)&lt;=$Q$3,INDEX(LINEST(AH540:AH599,AI540:AT599,TRUE,TRUE),1,8),"")</f>
        <v/>
      </c>
      <c r="BI599" s="9">
        <f>IF((ROW()-6)&lt;=$Q$3,INDEX(LINEST(AH540:AH599,AI540:AT599,TRUE,TRUE),1,7),"")</f>
        <v/>
      </c>
      <c r="BJ599" s="9">
        <f>IF((ROW()-6)&lt;=$Q$3,INDEX(LINEST(AH540:AH599,AI540:AT599,TRUE,TRUE),1,6),"")</f>
        <v/>
      </c>
      <c r="BK599" s="9">
        <f>IF((ROW()-6)&lt;=$Q$3,INDEX(LINEST(AH540:AH599,AI540:AT599,TRUE,TRUE),1,5),"")</f>
        <v/>
      </c>
      <c r="BL599" s="9">
        <f>IF((ROW()-6)&lt;=$Q$3,INDEX(LINEST(AH540:AH599,AI540:AT599,TRUE,TRUE),1,4),"")</f>
        <v/>
      </c>
      <c r="BM599" s="9">
        <f>IF((ROW()-6)&lt;=$Q$3,INDEX(LINEST(AH540:AH599,AI540:AT599,TRUE,TRUE),1,3),"")</f>
        <v/>
      </c>
      <c r="BN599" s="9">
        <f>IF((ROW()-6)&lt;=$Q$3,INDEX(LINEST(AH540:AH599,AI540:AT599,TRUE,TRUE),1,2),"")</f>
        <v/>
      </c>
      <c r="BO599" s="9">
        <f>IF((ROW()-6)&lt;=$Q$3,INDEX(LINEST(AH540:AH599,AI540:AT599,TRUE,TRUE),1,1),"")</f>
        <v/>
      </c>
      <c r="BP599" s="10">
        <f>IF((ROW()-6)&lt;=$Q$3,INDEX(LINEST(AH540:AH599,AI540:AT599,TRUE,TRUE),3,1),"")</f>
        <v/>
      </c>
      <c r="BR599" s="9">
        <f>IF(AND((ROW()-6)&lt;=$Q$3,ISNUMBER(BC598)),BC598/$Q$4+BD598*AI599+BE598*AJ599+BF598*AK599+BG598*AL599+BH598*AM599+BI598*AN599+BJ598*AO599+BK598*AP599+BL598*AQ599+BM598*AR599+BN598*AS599+BO598*AT599,"")</f>
        <v/>
      </c>
      <c r="BS599">
        <f>IF(ISNUMBER(BR599),AVERAGE(AH539:AH598),"")</f>
        <v/>
      </c>
      <c r="BT599">
        <f>IF(ISNUMBER(BR599),(AH599-BR599)^2,"")</f>
        <v/>
      </c>
      <c r="BU599">
        <f>IF(ISNUMBER(BR599),AH599^2,"")</f>
        <v/>
      </c>
      <c r="BV599">
        <f>IF(ISNUMBER(BR599),(AH599-BS599)^2,"")</f>
        <v/>
      </c>
    </row>
    <row r="600">
      <c r="O600">
        <f>IF($R600="","",CHOOSE($Q$2,YEAR(R600)*12+MONTH(R600),INT((R600-2)/7),YEAR(R600)*4+ROUNDUP(MONTH(R600)/3)))</f>
        <v/>
      </c>
      <c r="P600">
        <f>IF($R600="","",IF($R601="",1,IF(O600&lt;&gt;O601,1,0)))</f>
        <v/>
      </c>
      <c r="Q600">
        <f>IF(P600=1,SUM($P$7:P600),"")</f>
        <v/>
      </c>
      <c r="R600">
        <f>IF($A600="","",IF(ISNUMBER($A600),$A600,IFERROR(DATEVALUE($A600),NA())))</f>
        <v/>
      </c>
      <c r="S600" s="7">
        <f>IFERROR(INDEX($R$7:$R$60000,MATCH(ROW()-6,$Q$7:$Q$60000,0)),"")</f>
        <v/>
      </c>
      <c r="T600">
        <f>IFERROR(INDEX($B$7:$B$60000,MATCH(ROW()-6,$Q$7:$Q$60000,0)),"")</f>
        <v/>
      </c>
      <c r="U600">
        <f>IFERROR(INDEX($C$7:$C$60000,MATCH(ROW()-6,$Q$7:$Q$60000,0)),"")</f>
        <v/>
      </c>
      <c r="V600">
        <f>IFERROR(INDEX($D$7:$D$60000,MATCH(ROW()-6,$Q$7:$Q$60000,0)),"")</f>
        <v/>
      </c>
      <c r="W600">
        <f>IFERROR(INDEX($E$7:$E$60000,MATCH(ROW()-6,$Q$7:$Q$60000,0)),"")</f>
        <v/>
      </c>
      <c r="X600">
        <f>IFERROR(INDEX($F$7:$F$60000,MATCH(ROW()-6,$Q$7:$Q$60000,0)),"")</f>
        <v/>
      </c>
      <c r="Y600">
        <f>IFERROR(INDEX($G$7:$G$60000,MATCH(ROW()-6,$Q$7:$Q$60000,0)),"")</f>
        <v/>
      </c>
      <c r="Z600">
        <f>IFERROR(INDEX($H$7:$H$60000,MATCH(ROW()-6,$Q$7:$Q$60000,0)),"")</f>
        <v/>
      </c>
      <c r="AA600">
        <f>IFERROR(INDEX($I$7:$I$60000,MATCH(ROW()-6,$Q$7:$Q$60000,0)),"")</f>
        <v/>
      </c>
      <c r="AB600">
        <f>IFERROR(INDEX($J$7:$J$60000,MATCH(ROW()-6,$Q$7:$Q$60000,0)),"")</f>
        <v/>
      </c>
      <c r="AC600">
        <f>IFERROR(INDEX($K$7:$K$60000,MATCH(ROW()-6,$Q$7:$Q$60000,0)),"")</f>
        <v/>
      </c>
      <c r="AD600">
        <f>IFERROR(INDEX($L$7:$L$60000,MATCH(ROW()-6,$Q$7:$Q$60000,0)),"")</f>
        <v/>
      </c>
      <c r="AE600">
        <f>IFERROR(INDEX($M$7:$M$60000,MATCH(ROW()-6,$Q$7:$Q$60000,0)),"")</f>
        <v/>
      </c>
      <c r="AF600">
        <f>IFERROR(INDEX($N$7:$N$60000,MATCH(ROW()-6,$Q$7:$Q$60000,0)),"")</f>
        <v/>
      </c>
      <c r="AH600" s="9">
        <f>IF(OR($S600="",$S599=""),"",LN($T600/$T599))</f>
        <v/>
      </c>
      <c r="AI600" s="9">
        <f>IF(OR($S600="",$S599=""),"",$C$2*LN(U600/U599))</f>
        <v/>
      </c>
      <c r="AJ600" s="9">
        <f>IF(OR($S600="",$S599=""),"",$D$2*(V600-V599))</f>
        <v/>
      </c>
      <c r="AK600" s="9">
        <f>IF(OR($S600="",$S599=""),"",$E$2*(W600-W599))</f>
        <v/>
      </c>
      <c r="AL600" s="9">
        <f>IF(OR($S600="",$S599=""),"",$F$2*LN(X600/X599))</f>
        <v/>
      </c>
      <c r="AM600" s="9">
        <f>IF(OR($S600="",$S599=""),"",$G$2*(Y600-Y599))</f>
        <v/>
      </c>
      <c r="AN600" s="9">
        <f>IF(OR($S600="",$S599=""),"",$H$2*LN(Z600/Z599))</f>
        <v/>
      </c>
      <c r="AO600" s="9">
        <f>IF(OR($S600="",$S599=""),"",$I$2*(AA600-AA599))</f>
        <v/>
      </c>
      <c r="AP600" s="9">
        <f>IF(OR($S600="",$S599=""),"",$J$2*LN(AB600/AB599))</f>
        <v/>
      </c>
      <c r="AQ600" s="9">
        <f>IF(OR($S600="",$S599=""),"",$K$2*(AC600-AC599))</f>
        <v/>
      </c>
      <c r="AR600" s="9">
        <f>IF(OR($S600="",$S599=""),"",$L$2*LN(AD600/AD599))</f>
        <v/>
      </c>
      <c r="AS600" s="9">
        <f>IF(OR($S600="",$S599=""),"",$M$2*LN(AE600/AE599))</f>
        <v/>
      </c>
      <c r="AT600" s="9">
        <f>IF(OR($S600="",$S599=""),"",$N$2*LN(AF600/AF599))</f>
        <v/>
      </c>
      <c r="AV600" s="9">
        <f>IF($AH600="","",$AY$16+$AY$4*AI600+$AY$5*AJ600+$AY$6*AK600+$AY$7*AL600+$AY$8*AM600+$AY$9*AN600+$AY$10*AO600+$AY$11*AP600+$AY$12*AQ600+$AY$13*AR600+$AY$14*AS600+$AY$15*AT600)</f>
        <v/>
      </c>
      <c r="BC600" s="10">
        <f>IF((ROW()-6)&lt;=$Q$3,INDEX(LINEST(AH541:AH600,AI541:AT600,TRUE,TRUE),1,13)*$Q$4,"")</f>
        <v/>
      </c>
      <c r="BD600" s="9">
        <f>IF((ROW()-6)&lt;=$Q$3,INDEX(LINEST(AH541:AH600,AI541:AT600,TRUE,TRUE),1,12),"")</f>
        <v/>
      </c>
      <c r="BE600" s="9">
        <f>IF((ROW()-6)&lt;=$Q$3,INDEX(LINEST(AH541:AH600,AI541:AT600,TRUE,TRUE),1,11),"")</f>
        <v/>
      </c>
      <c r="BF600" s="9">
        <f>IF((ROW()-6)&lt;=$Q$3,INDEX(LINEST(AH541:AH600,AI541:AT600,TRUE,TRUE),1,10),"")</f>
        <v/>
      </c>
      <c r="BG600" s="9">
        <f>IF((ROW()-6)&lt;=$Q$3,INDEX(LINEST(AH541:AH600,AI541:AT600,TRUE,TRUE),1,9),"")</f>
        <v/>
      </c>
      <c r="BH600" s="9">
        <f>IF((ROW()-6)&lt;=$Q$3,INDEX(LINEST(AH541:AH600,AI541:AT600,TRUE,TRUE),1,8),"")</f>
        <v/>
      </c>
      <c r="BI600" s="9">
        <f>IF((ROW()-6)&lt;=$Q$3,INDEX(LINEST(AH541:AH600,AI541:AT600,TRUE,TRUE),1,7),"")</f>
        <v/>
      </c>
      <c r="BJ600" s="9">
        <f>IF((ROW()-6)&lt;=$Q$3,INDEX(LINEST(AH541:AH600,AI541:AT600,TRUE,TRUE),1,6),"")</f>
        <v/>
      </c>
      <c r="BK600" s="9">
        <f>IF((ROW()-6)&lt;=$Q$3,INDEX(LINEST(AH541:AH600,AI541:AT600,TRUE,TRUE),1,5),"")</f>
        <v/>
      </c>
      <c r="BL600" s="9">
        <f>IF((ROW()-6)&lt;=$Q$3,INDEX(LINEST(AH541:AH600,AI541:AT600,TRUE,TRUE),1,4),"")</f>
        <v/>
      </c>
      <c r="BM600" s="9">
        <f>IF((ROW()-6)&lt;=$Q$3,INDEX(LINEST(AH541:AH600,AI541:AT600,TRUE,TRUE),1,3),"")</f>
        <v/>
      </c>
      <c r="BN600" s="9">
        <f>IF((ROW()-6)&lt;=$Q$3,INDEX(LINEST(AH541:AH600,AI541:AT600,TRUE,TRUE),1,2),"")</f>
        <v/>
      </c>
      <c r="BO600" s="9">
        <f>IF((ROW()-6)&lt;=$Q$3,INDEX(LINEST(AH541:AH600,AI541:AT600,TRUE,TRUE),1,1),"")</f>
        <v/>
      </c>
      <c r="BP600" s="10">
        <f>IF((ROW()-6)&lt;=$Q$3,INDEX(LINEST(AH541:AH600,AI541:AT600,TRUE,TRUE),3,1),"")</f>
        <v/>
      </c>
      <c r="BR600" s="9">
        <f>IF(AND((ROW()-6)&lt;=$Q$3,ISNUMBER(BC599)),BC599/$Q$4+BD599*AI600+BE599*AJ600+BF599*AK600+BG599*AL600+BH599*AM600+BI599*AN600+BJ599*AO600+BK599*AP600+BL599*AQ600+BM599*AR600+BN599*AS600+BO599*AT600,"")</f>
        <v/>
      </c>
      <c r="BS600">
        <f>IF(ISNUMBER(BR600),AVERAGE(AH540:AH599),"")</f>
        <v/>
      </c>
      <c r="BT600">
        <f>IF(ISNUMBER(BR600),(AH600-BR600)^2,"")</f>
        <v/>
      </c>
      <c r="BU600">
        <f>IF(ISNUMBER(BR600),AH600^2,"")</f>
        <v/>
      </c>
      <c r="BV600">
        <f>IF(ISNUMBER(BR600),(AH600-BS600)^2,"")</f>
        <v/>
      </c>
    </row>
    <row r="601">
      <c r="O601">
        <f>IF($R601="","",CHOOSE($Q$2,YEAR(R601)*12+MONTH(R601),INT((R601-2)/7),YEAR(R601)*4+ROUNDUP(MONTH(R601)/3)))</f>
        <v/>
      </c>
      <c r="P601">
        <f>IF($R601="","",IF($R602="",1,IF(O601&lt;&gt;O602,1,0)))</f>
        <v/>
      </c>
      <c r="Q601">
        <f>IF(P601=1,SUM($P$7:P601),"")</f>
        <v/>
      </c>
      <c r="R601">
        <f>IF($A601="","",IF(ISNUMBER($A601),$A601,IFERROR(DATEVALUE($A601),NA())))</f>
        <v/>
      </c>
      <c r="S601" s="7">
        <f>IFERROR(INDEX($R$7:$R$60000,MATCH(ROW()-6,$Q$7:$Q$60000,0)),"")</f>
        <v/>
      </c>
      <c r="T601">
        <f>IFERROR(INDEX($B$7:$B$60000,MATCH(ROW()-6,$Q$7:$Q$60000,0)),"")</f>
        <v/>
      </c>
      <c r="U601">
        <f>IFERROR(INDEX($C$7:$C$60000,MATCH(ROW()-6,$Q$7:$Q$60000,0)),"")</f>
        <v/>
      </c>
      <c r="V601">
        <f>IFERROR(INDEX($D$7:$D$60000,MATCH(ROW()-6,$Q$7:$Q$60000,0)),"")</f>
        <v/>
      </c>
      <c r="W601">
        <f>IFERROR(INDEX($E$7:$E$60000,MATCH(ROW()-6,$Q$7:$Q$60000,0)),"")</f>
        <v/>
      </c>
      <c r="X601">
        <f>IFERROR(INDEX($F$7:$F$60000,MATCH(ROW()-6,$Q$7:$Q$60000,0)),"")</f>
        <v/>
      </c>
      <c r="Y601">
        <f>IFERROR(INDEX($G$7:$G$60000,MATCH(ROW()-6,$Q$7:$Q$60000,0)),"")</f>
        <v/>
      </c>
      <c r="Z601">
        <f>IFERROR(INDEX($H$7:$H$60000,MATCH(ROW()-6,$Q$7:$Q$60000,0)),"")</f>
        <v/>
      </c>
      <c r="AA601">
        <f>IFERROR(INDEX($I$7:$I$60000,MATCH(ROW()-6,$Q$7:$Q$60000,0)),"")</f>
        <v/>
      </c>
      <c r="AB601">
        <f>IFERROR(INDEX($J$7:$J$60000,MATCH(ROW()-6,$Q$7:$Q$60000,0)),"")</f>
        <v/>
      </c>
      <c r="AC601">
        <f>IFERROR(INDEX($K$7:$K$60000,MATCH(ROW()-6,$Q$7:$Q$60000,0)),"")</f>
        <v/>
      </c>
      <c r="AD601">
        <f>IFERROR(INDEX($L$7:$L$60000,MATCH(ROW()-6,$Q$7:$Q$60000,0)),"")</f>
        <v/>
      </c>
      <c r="AE601">
        <f>IFERROR(INDEX($M$7:$M$60000,MATCH(ROW()-6,$Q$7:$Q$60000,0)),"")</f>
        <v/>
      </c>
      <c r="AF601">
        <f>IFERROR(INDEX($N$7:$N$60000,MATCH(ROW()-6,$Q$7:$Q$60000,0)),"")</f>
        <v/>
      </c>
      <c r="AH601" s="9">
        <f>IF(OR($S601="",$S600=""),"",LN($T601/$T600))</f>
        <v/>
      </c>
      <c r="AI601" s="9">
        <f>IF(OR($S601="",$S600=""),"",$C$2*LN(U601/U600))</f>
        <v/>
      </c>
      <c r="AJ601" s="9">
        <f>IF(OR($S601="",$S600=""),"",$D$2*(V601-V600))</f>
        <v/>
      </c>
      <c r="AK601" s="9">
        <f>IF(OR($S601="",$S600=""),"",$E$2*(W601-W600))</f>
        <v/>
      </c>
      <c r="AL601" s="9">
        <f>IF(OR($S601="",$S600=""),"",$F$2*LN(X601/X600))</f>
        <v/>
      </c>
      <c r="AM601" s="9">
        <f>IF(OR($S601="",$S600=""),"",$G$2*(Y601-Y600))</f>
        <v/>
      </c>
      <c r="AN601" s="9">
        <f>IF(OR($S601="",$S600=""),"",$H$2*LN(Z601/Z600))</f>
        <v/>
      </c>
      <c r="AO601" s="9">
        <f>IF(OR($S601="",$S600=""),"",$I$2*(AA601-AA600))</f>
        <v/>
      </c>
      <c r="AP601" s="9">
        <f>IF(OR($S601="",$S600=""),"",$J$2*LN(AB601/AB600))</f>
        <v/>
      </c>
      <c r="AQ601" s="9">
        <f>IF(OR($S601="",$S600=""),"",$K$2*(AC601-AC600))</f>
        <v/>
      </c>
      <c r="AR601" s="9">
        <f>IF(OR($S601="",$S600=""),"",$L$2*LN(AD601/AD600))</f>
        <v/>
      </c>
      <c r="AS601" s="9">
        <f>IF(OR($S601="",$S600=""),"",$M$2*LN(AE601/AE600))</f>
        <v/>
      </c>
      <c r="AT601" s="9">
        <f>IF(OR($S601="",$S600=""),"",$N$2*LN(AF601/AF600))</f>
        <v/>
      </c>
      <c r="AV601" s="9">
        <f>IF($AH601="","",$AY$16+$AY$4*AI601+$AY$5*AJ601+$AY$6*AK601+$AY$7*AL601+$AY$8*AM601+$AY$9*AN601+$AY$10*AO601+$AY$11*AP601+$AY$12*AQ601+$AY$13*AR601+$AY$14*AS601+$AY$15*AT601)</f>
        <v/>
      </c>
      <c r="BC601" s="10">
        <f>IF((ROW()-6)&lt;=$Q$3,INDEX(LINEST(AH542:AH601,AI542:AT601,TRUE,TRUE),1,13)*$Q$4,"")</f>
        <v/>
      </c>
      <c r="BD601" s="9">
        <f>IF((ROW()-6)&lt;=$Q$3,INDEX(LINEST(AH542:AH601,AI542:AT601,TRUE,TRUE),1,12),"")</f>
        <v/>
      </c>
      <c r="BE601" s="9">
        <f>IF((ROW()-6)&lt;=$Q$3,INDEX(LINEST(AH542:AH601,AI542:AT601,TRUE,TRUE),1,11),"")</f>
        <v/>
      </c>
      <c r="BF601" s="9">
        <f>IF((ROW()-6)&lt;=$Q$3,INDEX(LINEST(AH542:AH601,AI542:AT601,TRUE,TRUE),1,10),"")</f>
        <v/>
      </c>
      <c r="BG601" s="9">
        <f>IF((ROW()-6)&lt;=$Q$3,INDEX(LINEST(AH542:AH601,AI542:AT601,TRUE,TRUE),1,9),"")</f>
        <v/>
      </c>
      <c r="BH601" s="9">
        <f>IF((ROW()-6)&lt;=$Q$3,INDEX(LINEST(AH542:AH601,AI542:AT601,TRUE,TRUE),1,8),"")</f>
        <v/>
      </c>
      <c r="BI601" s="9">
        <f>IF((ROW()-6)&lt;=$Q$3,INDEX(LINEST(AH542:AH601,AI542:AT601,TRUE,TRUE),1,7),"")</f>
        <v/>
      </c>
      <c r="BJ601" s="9">
        <f>IF((ROW()-6)&lt;=$Q$3,INDEX(LINEST(AH542:AH601,AI542:AT601,TRUE,TRUE),1,6),"")</f>
        <v/>
      </c>
      <c r="BK601" s="9">
        <f>IF((ROW()-6)&lt;=$Q$3,INDEX(LINEST(AH542:AH601,AI542:AT601,TRUE,TRUE),1,5),"")</f>
        <v/>
      </c>
      <c r="BL601" s="9">
        <f>IF((ROW()-6)&lt;=$Q$3,INDEX(LINEST(AH542:AH601,AI542:AT601,TRUE,TRUE),1,4),"")</f>
        <v/>
      </c>
      <c r="BM601" s="9">
        <f>IF((ROW()-6)&lt;=$Q$3,INDEX(LINEST(AH542:AH601,AI542:AT601,TRUE,TRUE),1,3),"")</f>
        <v/>
      </c>
      <c r="BN601" s="9">
        <f>IF((ROW()-6)&lt;=$Q$3,INDEX(LINEST(AH542:AH601,AI542:AT601,TRUE,TRUE),1,2),"")</f>
        <v/>
      </c>
      <c r="BO601" s="9">
        <f>IF((ROW()-6)&lt;=$Q$3,INDEX(LINEST(AH542:AH601,AI542:AT601,TRUE,TRUE),1,1),"")</f>
        <v/>
      </c>
      <c r="BP601" s="10">
        <f>IF((ROW()-6)&lt;=$Q$3,INDEX(LINEST(AH542:AH601,AI542:AT601,TRUE,TRUE),3,1),"")</f>
        <v/>
      </c>
      <c r="BR601" s="9">
        <f>IF(AND((ROW()-6)&lt;=$Q$3,ISNUMBER(BC600)),BC600/$Q$4+BD600*AI601+BE600*AJ601+BF600*AK601+BG600*AL601+BH600*AM601+BI600*AN601+BJ600*AO601+BK600*AP601+BL600*AQ601+BM600*AR601+BN600*AS601+BO600*AT601,"")</f>
        <v/>
      </c>
      <c r="BS601">
        <f>IF(ISNUMBER(BR601),AVERAGE(AH541:AH600),"")</f>
        <v/>
      </c>
      <c r="BT601">
        <f>IF(ISNUMBER(BR601),(AH601-BR601)^2,"")</f>
        <v/>
      </c>
      <c r="BU601">
        <f>IF(ISNUMBER(BR601),AH601^2,"")</f>
        <v/>
      </c>
      <c r="BV601">
        <f>IF(ISNUMBER(BR601),(AH601-BS601)^2,"")</f>
        <v/>
      </c>
    </row>
    <row r="602">
      <c r="O602">
        <f>IF($R602="","",CHOOSE($Q$2,YEAR(R602)*12+MONTH(R602),INT((R602-2)/7),YEAR(R602)*4+ROUNDUP(MONTH(R602)/3)))</f>
        <v/>
      </c>
      <c r="P602">
        <f>IF($R602="","",IF($R603="",1,IF(O602&lt;&gt;O603,1,0)))</f>
        <v/>
      </c>
      <c r="Q602">
        <f>IF(P602=1,SUM($P$7:P602),"")</f>
        <v/>
      </c>
      <c r="R602">
        <f>IF($A602="","",IF(ISNUMBER($A602),$A602,IFERROR(DATEVALUE($A602),NA())))</f>
        <v/>
      </c>
      <c r="S602" s="7">
        <f>IFERROR(INDEX($R$7:$R$60000,MATCH(ROW()-6,$Q$7:$Q$60000,0)),"")</f>
        <v/>
      </c>
      <c r="T602">
        <f>IFERROR(INDEX($B$7:$B$60000,MATCH(ROW()-6,$Q$7:$Q$60000,0)),"")</f>
        <v/>
      </c>
      <c r="U602">
        <f>IFERROR(INDEX($C$7:$C$60000,MATCH(ROW()-6,$Q$7:$Q$60000,0)),"")</f>
        <v/>
      </c>
      <c r="V602">
        <f>IFERROR(INDEX($D$7:$D$60000,MATCH(ROW()-6,$Q$7:$Q$60000,0)),"")</f>
        <v/>
      </c>
      <c r="W602">
        <f>IFERROR(INDEX($E$7:$E$60000,MATCH(ROW()-6,$Q$7:$Q$60000,0)),"")</f>
        <v/>
      </c>
      <c r="X602">
        <f>IFERROR(INDEX($F$7:$F$60000,MATCH(ROW()-6,$Q$7:$Q$60000,0)),"")</f>
        <v/>
      </c>
      <c r="Y602">
        <f>IFERROR(INDEX($G$7:$G$60000,MATCH(ROW()-6,$Q$7:$Q$60000,0)),"")</f>
        <v/>
      </c>
      <c r="Z602">
        <f>IFERROR(INDEX($H$7:$H$60000,MATCH(ROW()-6,$Q$7:$Q$60000,0)),"")</f>
        <v/>
      </c>
      <c r="AA602">
        <f>IFERROR(INDEX($I$7:$I$60000,MATCH(ROW()-6,$Q$7:$Q$60000,0)),"")</f>
        <v/>
      </c>
      <c r="AB602">
        <f>IFERROR(INDEX($J$7:$J$60000,MATCH(ROW()-6,$Q$7:$Q$60000,0)),"")</f>
        <v/>
      </c>
      <c r="AC602">
        <f>IFERROR(INDEX($K$7:$K$60000,MATCH(ROW()-6,$Q$7:$Q$60000,0)),"")</f>
        <v/>
      </c>
      <c r="AD602">
        <f>IFERROR(INDEX($L$7:$L$60000,MATCH(ROW()-6,$Q$7:$Q$60000,0)),"")</f>
        <v/>
      </c>
      <c r="AE602">
        <f>IFERROR(INDEX($M$7:$M$60000,MATCH(ROW()-6,$Q$7:$Q$60000,0)),"")</f>
        <v/>
      </c>
      <c r="AF602">
        <f>IFERROR(INDEX($N$7:$N$60000,MATCH(ROW()-6,$Q$7:$Q$60000,0)),"")</f>
        <v/>
      </c>
      <c r="AH602" s="9">
        <f>IF(OR($S602="",$S601=""),"",LN($T602/$T601))</f>
        <v/>
      </c>
      <c r="AI602" s="9">
        <f>IF(OR($S602="",$S601=""),"",$C$2*LN(U602/U601))</f>
        <v/>
      </c>
      <c r="AJ602" s="9">
        <f>IF(OR($S602="",$S601=""),"",$D$2*(V602-V601))</f>
        <v/>
      </c>
      <c r="AK602" s="9">
        <f>IF(OR($S602="",$S601=""),"",$E$2*(W602-W601))</f>
        <v/>
      </c>
      <c r="AL602" s="9">
        <f>IF(OR($S602="",$S601=""),"",$F$2*LN(X602/X601))</f>
        <v/>
      </c>
      <c r="AM602" s="9">
        <f>IF(OR($S602="",$S601=""),"",$G$2*(Y602-Y601))</f>
        <v/>
      </c>
      <c r="AN602" s="9">
        <f>IF(OR($S602="",$S601=""),"",$H$2*LN(Z602/Z601))</f>
        <v/>
      </c>
      <c r="AO602" s="9">
        <f>IF(OR($S602="",$S601=""),"",$I$2*(AA602-AA601))</f>
        <v/>
      </c>
      <c r="AP602" s="9">
        <f>IF(OR($S602="",$S601=""),"",$J$2*LN(AB602/AB601))</f>
        <v/>
      </c>
      <c r="AQ602" s="9">
        <f>IF(OR($S602="",$S601=""),"",$K$2*(AC602-AC601))</f>
        <v/>
      </c>
      <c r="AR602" s="9">
        <f>IF(OR($S602="",$S601=""),"",$L$2*LN(AD602/AD601))</f>
        <v/>
      </c>
      <c r="AS602" s="9">
        <f>IF(OR($S602="",$S601=""),"",$M$2*LN(AE602/AE601))</f>
        <v/>
      </c>
      <c r="AT602" s="9">
        <f>IF(OR($S602="",$S601=""),"",$N$2*LN(AF602/AF601))</f>
        <v/>
      </c>
      <c r="AV602" s="9">
        <f>IF($AH602="","",$AY$16+$AY$4*AI602+$AY$5*AJ602+$AY$6*AK602+$AY$7*AL602+$AY$8*AM602+$AY$9*AN602+$AY$10*AO602+$AY$11*AP602+$AY$12*AQ602+$AY$13*AR602+$AY$14*AS602+$AY$15*AT602)</f>
        <v/>
      </c>
      <c r="BC602" s="10">
        <f>IF((ROW()-6)&lt;=$Q$3,INDEX(LINEST(AH543:AH602,AI543:AT602,TRUE,TRUE),1,13)*$Q$4,"")</f>
        <v/>
      </c>
      <c r="BD602" s="9">
        <f>IF((ROW()-6)&lt;=$Q$3,INDEX(LINEST(AH543:AH602,AI543:AT602,TRUE,TRUE),1,12),"")</f>
        <v/>
      </c>
      <c r="BE602" s="9">
        <f>IF((ROW()-6)&lt;=$Q$3,INDEX(LINEST(AH543:AH602,AI543:AT602,TRUE,TRUE),1,11),"")</f>
        <v/>
      </c>
      <c r="BF602" s="9">
        <f>IF((ROW()-6)&lt;=$Q$3,INDEX(LINEST(AH543:AH602,AI543:AT602,TRUE,TRUE),1,10),"")</f>
        <v/>
      </c>
      <c r="BG602" s="9">
        <f>IF((ROW()-6)&lt;=$Q$3,INDEX(LINEST(AH543:AH602,AI543:AT602,TRUE,TRUE),1,9),"")</f>
        <v/>
      </c>
      <c r="BH602" s="9">
        <f>IF((ROW()-6)&lt;=$Q$3,INDEX(LINEST(AH543:AH602,AI543:AT602,TRUE,TRUE),1,8),"")</f>
        <v/>
      </c>
      <c r="BI602" s="9">
        <f>IF((ROW()-6)&lt;=$Q$3,INDEX(LINEST(AH543:AH602,AI543:AT602,TRUE,TRUE),1,7),"")</f>
        <v/>
      </c>
      <c r="BJ602" s="9">
        <f>IF((ROW()-6)&lt;=$Q$3,INDEX(LINEST(AH543:AH602,AI543:AT602,TRUE,TRUE),1,6),"")</f>
        <v/>
      </c>
      <c r="BK602" s="9">
        <f>IF((ROW()-6)&lt;=$Q$3,INDEX(LINEST(AH543:AH602,AI543:AT602,TRUE,TRUE),1,5),"")</f>
        <v/>
      </c>
      <c r="BL602" s="9">
        <f>IF((ROW()-6)&lt;=$Q$3,INDEX(LINEST(AH543:AH602,AI543:AT602,TRUE,TRUE),1,4),"")</f>
        <v/>
      </c>
      <c r="BM602" s="9">
        <f>IF((ROW()-6)&lt;=$Q$3,INDEX(LINEST(AH543:AH602,AI543:AT602,TRUE,TRUE),1,3),"")</f>
        <v/>
      </c>
      <c r="BN602" s="9">
        <f>IF((ROW()-6)&lt;=$Q$3,INDEX(LINEST(AH543:AH602,AI543:AT602,TRUE,TRUE),1,2),"")</f>
        <v/>
      </c>
      <c r="BO602" s="9">
        <f>IF((ROW()-6)&lt;=$Q$3,INDEX(LINEST(AH543:AH602,AI543:AT602,TRUE,TRUE),1,1),"")</f>
        <v/>
      </c>
      <c r="BP602" s="10">
        <f>IF((ROW()-6)&lt;=$Q$3,INDEX(LINEST(AH543:AH602,AI543:AT602,TRUE,TRUE),3,1),"")</f>
        <v/>
      </c>
      <c r="BR602" s="9">
        <f>IF(AND((ROW()-6)&lt;=$Q$3,ISNUMBER(BC601)),BC601/$Q$4+BD601*AI602+BE601*AJ602+BF601*AK602+BG601*AL602+BH601*AM602+BI601*AN602+BJ601*AO602+BK601*AP602+BL601*AQ602+BM601*AR602+BN601*AS602+BO601*AT602,"")</f>
        <v/>
      </c>
      <c r="BS602">
        <f>IF(ISNUMBER(BR602),AVERAGE(AH542:AH601),"")</f>
        <v/>
      </c>
      <c r="BT602">
        <f>IF(ISNUMBER(BR602),(AH602-BR602)^2,"")</f>
        <v/>
      </c>
      <c r="BU602">
        <f>IF(ISNUMBER(BR602),AH602^2,"")</f>
        <v/>
      </c>
      <c r="BV602">
        <f>IF(ISNUMBER(BR602),(AH602-BS602)^2,"")</f>
        <v/>
      </c>
    </row>
    <row r="603">
      <c r="O603">
        <f>IF($R603="","",CHOOSE($Q$2,YEAR(R603)*12+MONTH(R603),INT((R603-2)/7),YEAR(R603)*4+ROUNDUP(MONTH(R603)/3)))</f>
        <v/>
      </c>
      <c r="P603">
        <f>IF($R603="","",IF($R604="",1,IF(O603&lt;&gt;O604,1,0)))</f>
        <v/>
      </c>
      <c r="Q603">
        <f>IF(P603=1,SUM($P$7:P603),"")</f>
        <v/>
      </c>
      <c r="R603">
        <f>IF($A603="","",IF(ISNUMBER($A603),$A603,IFERROR(DATEVALUE($A603),NA())))</f>
        <v/>
      </c>
      <c r="S603" s="7">
        <f>IFERROR(INDEX($R$7:$R$60000,MATCH(ROW()-6,$Q$7:$Q$60000,0)),"")</f>
        <v/>
      </c>
      <c r="T603">
        <f>IFERROR(INDEX($B$7:$B$60000,MATCH(ROW()-6,$Q$7:$Q$60000,0)),"")</f>
        <v/>
      </c>
      <c r="U603">
        <f>IFERROR(INDEX($C$7:$C$60000,MATCH(ROW()-6,$Q$7:$Q$60000,0)),"")</f>
        <v/>
      </c>
      <c r="V603">
        <f>IFERROR(INDEX($D$7:$D$60000,MATCH(ROW()-6,$Q$7:$Q$60000,0)),"")</f>
        <v/>
      </c>
      <c r="W603">
        <f>IFERROR(INDEX($E$7:$E$60000,MATCH(ROW()-6,$Q$7:$Q$60000,0)),"")</f>
        <v/>
      </c>
      <c r="X603">
        <f>IFERROR(INDEX($F$7:$F$60000,MATCH(ROW()-6,$Q$7:$Q$60000,0)),"")</f>
        <v/>
      </c>
      <c r="Y603">
        <f>IFERROR(INDEX($G$7:$G$60000,MATCH(ROW()-6,$Q$7:$Q$60000,0)),"")</f>
        <v/>
      </c>
      <c r="Z603">
        <f>IFERROR(INDEX($H$7:$H$60000,MATCH(ROW()-6,$Q$7:$Q$60000,0)),"")</f>
        <v/>
      </c>
      <c r="AA603">
        <f>IFERROR(INDEX($I$7:$I$60000,MATCH(ROW()-6,$Q$7:$Q$60000,0)),"")</f>
        <v/>
      </c>
      <c r="AB603">
        <f>IFERROR(INDEX($J$7:$J$60000,MATCH(ROW()-6,$Q$7:$Q$60000,0)),"")</f>
        <v/>
      </c>
      <c r="AC603">
        <f>IFERROR(INDEX($K$7:$K$60000,MATCH(ROW()-6,$Q$7:$Q$60000,0)),"")</f>
        <v/>
      </c>
      <c r="AD603">
        <f>IFERROR(INDEX($L$7:$L$60000,MATCH(ROW()-6,$Q$7:$Q$60000,0)),"")</f>
        <v/>
      </c>
      <c r="AE603">
        <f>IFERROR(INDEX($M$7:$M$60000,MATCH(ROW()-6,$Q$7:$Q$60000,0)),"")</f>
        <v/>
      </c>
      <c r="AF603">
        <f>IFERROR(INDEX($N$7:$N$60000,MATCH(ROW()-6,$Q$7:$Q$60000,0)),"")</f>
        <v/>
      </c>
      <c r="AH603" s="9">
        <f>IF(OR($S603="",$S602=""),"",LN($T603/$T602))</f>
        <v/>
      </c>
      <c r="AI603" s="9">
        <f>IF(OR($S603="",$S602=""),"",$C$2*LN(U603/U602))</f>
        <v/>
      </c>
      <c r="AJ603" s="9">
        <f>IF(OR($S603="",$S602=""),"",$D$2*(V603-V602))</f>
        <v/>
      </c>
      <c r="AK603" s="9">
        <f>IF(OR($S603="",$S602=""),"",$E$2*(W603-W602))</f>
        <v/>
      </c>
      <c r="AL603" s="9">
        <f>IF(OR($S603="",$S602=""),"",$F$2*LN(X603/X602))</f>
        <v/>
      </c>
      <c r="AM603" s="9">
        <f>IF(OR($S603="",$S602=""),"",$G$2*(Y603-Y602))</f>
        <v/>
      </c>
      <c r="AN603" s="9">
        <f>IF(OR($S603="",$S602=""),"",$H$2*LN(Z603/Z602))</f>
        <v/>
      </c>
      <c r="AO603" s="9">
        <f>IF(OR($S603="",$S602=""),"",$I$2*(AA603-AA602))</f>
        <v/>
      </c>
      <c r="AP603" s="9">
        <f>IF(OR($S603="",$S602=""),"",$J$2*LN(AB603/AB602))</f>
        <v/>
      </c>
      <c r="AQ603" s="9">
        <f>IF(OR($S603="",$S602=""),"",$K$2*(AC603-AC602))</f>
        <v/>
      </c>
      <c r="AR603" s="9">
        <f>IF(OR($S603="",$S602=""),"",$L$2*LN(AD603/AD602))</f>
        <v/>
      </c>
      <c r="AS603" s="9">
        <f>IF(OR($S603="",$S602=""),"",$M$2*LN(AE603/AE602))</f>
        <v/>
      </c>
      <c r="AT603" s="9">
        <f>IF(OR($S603="",$S602=""),"",$N$2*LN(AF603/AF602))</f>
        <v/>
      </c>
      <c r="AV603" s="9">
        <f>IF($AH603="","",$AY$16+$AY$4*AI603+$AY$5*AJ603+$AY$6*AK603+$AY$7*AL603+$AY$8*AM603+$AY$9*AN603+$AY$10*AO603+$AY$11*AP603+$AY$12*AQ603+$AY$13*AR603+$AY$14*AS603+$AY$15*AT603)</f>
        <v/>
      </c>
      <c r="BC603" s="10">
        <f>IF((ROW()-6)&lt;=$Q$3,INDEX(LINEST(AH544:AH603,AI544:AT603,TRUE,TRUE),1,13)*$Q$4,"")</f>
        <v/>
      </c>
      <c r="BD603" s="9">
        <f>IF((ROW()-6)&lt;=$Q$3,INDEX(LINEST(AH544:AH603,AI544:AT603,TRUE,TRUE),1,12),"")</f>
        <v/>
      </c>
      <c r="BE603" s="9">
        <f>IF((ROW()-6)&lt;=$Q$3,INDEX(LINEST(AH544:AH603,AI544:AT603,TRUE,TRUE),1,11),"")</f>
        <v/>
      </c>
      <c r="BF603" s="9">
        <f>IF((ROW()-6)&lt;=$Q$3,INDEX(LINEST(AH544:AH603,AI544:AT603,TRUE,TRUE),1,10),"")</f>
        <v/>
      </c>
      <c r="BG603" s="9">
        <f>IF((ROW()-6)&lt;=$Q$3,INDEX(LINEST(AH544:AH603,AI544:AT603,TRUE,TRUE),1,9),"")</f>
        <v/>
      </c>
      <c r="BH603" s="9">
        <f>IF((ROW()-6)&lt;=$Q$3,INDEX(LINEST(AH544:AH603,AI544:AT603,TRUE,TRUE),1,8),"")</f>
        <v/>
      </c>
      <c r="BI603" s="9">
        <f>IF((ROW()-6)&lt;=$Q$3,INDEX(LINEST(AH544:AH603,AI544:AT603,TRUE,TRUE),1,7),"")</f>
        <v/>
      </c>
      <c r="BJ603" s="9">
        <f>IF((ROW()-6)&lt;=$Q$3,INDEX(LINEST(AH544:AH603,AI544:AT603,TRUE,TRUE),1,6),"")</f>
        <v/>
      </c>
      <c r="BK603" s="9">
        <f>IF((ROW()-6)&lt;=$Q$3,INDEX(LINEST(AH544:AH603,AI544:AT603,TRUE,TRUE),1,5),"")</f>
        <v/>
      </c>
      <c r="BL603" s="9">
        <f>IF((ROW()-6)&lt;=$Q$3,INDEX(LINEST(AH544:AH603,AI544:AT603,TRUE,TRUE),1,4),"")</f>
        <v/>
      </c>
      <c r="BM603" s="9">
        <f>IF((ROW()-6)&lt;=$Q$3,INDEX(LINEST(AH544:AH603,AI544:AT603,TRUE,TRUE),1,3),"")</f>
        <v/>
      </c>
      <c r="BN603" s="9">
        <f>IF((ROW()-6)&lt;=$Q$3,INDEX(LINEST(AH544:AH603,AI544:AT603,TRUE,TRUE),1,2),"")</f>
        <v/>
      </c>
      <c r="BO603" s="9">
        <f>IF((ROW()-6)&lt;=$Q$3,INDEX(LINEST(AH544:AH603,AI544:AT603,TRUE,TRUE),1,1),"")</f>
        <v/>
      </c>
      <c r="BP603" s="10">
        <f>IF((ROW()-6)&lt;=$Q$3,INDEX(LINEST(AH544:AH603,AI544:AT603,TRUE,TRUE),3,1),"")</f>
        <v/>
      </c>
      <c r="BR603" s="9">
        <f>IF(AND((ROW()-6)&lt;=$Q$3,ISNUMBER(BC602)),BC602/$Q$4+BD602*AI603+BE602*AJ603+BF602*AK603+BG602*AL603+BH602*AM603+BI602*AN603+BJ602*AO603+BK602*AP603+BL602*AQ603+BM602*AR603+BN602*AS603+BO602*AT603,"")</f>
        <v/>
      </c>
      <c r="BS603">
        <f>IF(ISNUMBER(BR603),AVERAGE(AH543:AH602),"")</f>
        <v/>
      </c>
      <c r="BT603">
        <f>IF(ISNUMBER(BR603),(AH603-BR603)^2,"")</f>
        <v/>
      </c>
      <c r="BU603">
        <f>IF(ISNUMBER(BR603),AH603^2,"")</f>
        <v/>
      </c>
      <c r="BV603">
        <f>IF(ISNUMBER(BR603),(AH603-BS603)^2,"")</f>
        <v/>
      </c>
    </row>
    <row r="604">
      <c r="O604">
        <f>IF($R604="","",CHOOSE($Q$2,YEAR(R604)*12+MONTH(R604),INT((R604-2)/7),YEAR(R604)*4+ROUNDUP(MONTH(R604)/3)))</f>
        <v/>
      </c>
      <c r="P604">
        <f>IF($R604="","",IF($R605="",1,IF(O604&lt;&gt;O605,1,0)))</f>
        <v/>
      </c>
      <c r="Q604">
        <f>IF(P604=1,SUM($P$7:P604),"")</f>
        <v/>
      </c>
      <c r="R604">
        <f>IF($A604="","",IF(ISNUMBER($A604),$A604,IFERROR(DATEVALUE($A604),NA())))</f>
        <v/>
      </c>
      <c r="S604" s="7">
        <f>IFERROR(INDEX($R$7:$R$60000,MATCH(ROW()-6,$Q$7:$Q$60000,0)),"")</f>
        <v/>
      </c>
      <c r="T604">
        <f>IFERROR(INDEX($B$7:$B$60000,MATCH(ROW()-6,$Q$7:$Q$60000,0)),"")</f>
        <v/>
      </c>
      <c r="U604">
        <f>IFERROR(INDEX($C$7:$C$60000,MATCH(ROW()-6,$Q$7:$Q$60000,0)),"")</f>
        <v/>
      </c>
      <c r="V604">
        <f>IFERROR(INDEX($D$7:$D$60000,MATCH(ROW()-6,$Q$7:$Q$60000,0)),"")</f>
        <v/>
      </c>
      <c r="W604">
        <f>IFERROR(INDEX($E$7:$E$60000,MATCH(ROW()-6,$Q$7:$Q$60000,0)),"")</f>
        <v/>
      </c>
      <c r="X604">
        <f>IFERROR(INDEX($F$7:$F$60000,MATCH(ROW()-6,$Q$7:$Q$60000,0)),"")</f>
        <v/>
      </c>
      <c r="Y604">
        <f>IFERROR(INDEX($G$7:$G$60000,MATCH(ROW()-6,$Q$7:$Q$60000,0)),"")</f>
        <v/>
      </c>
      <c r="Z604">
        <f>IFERROR(INDEX($H$7:$H$60000,MATCH(ROW()-6,$Q$7:$Q$60000,0)),"")</f>
        <v/>
      </c>
      <c r="AA604">
        <f>IFERROR(INDEX($I$7:$I$60000,MATCH(ROW()-6,$Q$7:$Q$60000,0)),"")</f>
        <v/>
      </c>
      <c r="AB604">
        <f>IFERROR(INDEX($J$7:$J$60000,MATCH(ROW()-6,$Q$7:$Q$60000,0)),"")</f>
        <v/>
      </c>
      <c r="AC604">
        <f>IFERROR(INDEX($K$7:$K$60000,MATCH(ROW()-6,$Q$7:$Q$60000,0)),"")</f>
        <v/>
      </c>
      <c r="AD604">
        <f>IFERROR(INDEX($L$7:$L$60000,MATCH(ROW()-6,$Q$7:$Q$60000,0)),"")</f>
        <v/>
      </c>
      <c r="AE604">
        <f>IFERROR(INDEX($M$7:$M$60000,MATCH(ROW()-6,$Q$7:$Q$60000,0)),"")</f>
        <v/>
      </c>
      <c r="AF604">
        <f>IFERROR(INDEX($N$7:$N$60000,MATCH(ROW()-6,$Q$7:$Q$60000,0)),"")</f>
        <v/>
      </c>
      <c r="AH604" s="9">
        <f>IF(OR($S604="",$S603=""),"",LN($T604/$T603))</f>
        <v/>
      </c>
      <c r="AI604" s="9">
        <f>IF(OR($S604="",$S603=""),"",$C$2*LN(U604/U603))</f>
        <v/>
      </c>
      <c r="AJ604" s="9">
        <f>IF(OR($S604="",$S603=""),"",$D$2*(V604-V603))</f>
        <v/>
      </c>
      <c r="AK604" s="9">
        <f>IF(OR($S604="",$S603=""),"",$E$2*(W604-W603))</f>
        <v/>
      </c>
      <c r="AL604" s="9">
        <f>IF(OR($S604="",$S603=""),"",$F$2*LN(X604/X603))</f>
        <v/>
      </c>
      <c r="AM604" s="9">
        <f>IF(OR($S604="",$S603=""),"",$G$2*(Y604-Y603))</f>
        <v/>
      </c>
      <c r="AN604" s="9">
        <f>IF(OR($S604="",$S603=""),"",$H$2*LN(Z604/Z603))</f>
        <v/>
      </c>
      <c r="AO604" s="9">
        <f>IF(OR($S604="",$S603=""),"",$I$2*(AA604-AA603))</f>
        <v/>
      </c>
      <c r="AP604" s="9">
        <f>IF(OR($S604="",$S603=""),"",$J$2*LN(AB604/AB603))</f>
        <v/>
      </c>
      <c r="AQ604" s="9">
        <f>IF(OR($S604="",$S603=""),"",$K$2*(AC604-AC603))</f>
        <v/>
      </c>
      <c r="AR604" s="9">
        <f>IF(OR($S604="",$S603=""),"",$L$2*LN(AD604/AD603))</f>
        <v/>
      </c>
      <c r="AS604" s="9">
        <f>IF(OR($S604="",$S603=""),"",$M$2*LN(AE604/AE603))</f>
        <v/>
      </c>
      <c r="AT604" s="9">
        <f>IF(OR($S604="",$S603=""),"",$N$2*LN(AF604/AF603))</f>
        <v/>
      </c>
      <c r="AV604" s="9">
        <f>IF($AH604="","",$AY$16+$AY$4*AI604+$AY$5*AJ604+$AY$6*AK604+$AY$7*AL604+$AY$8*AM604+$AY$9*AN604+$AY$10*AO604+$AY$11*AP604+$AY$12*AQ604+$AY$13*AR604+$AY$14*AS604+$AY$15*AT604)</f>
        <v/>
      </c>
      <c r="BC604" s="10">
        <f>IF((ROW()-6)&lt;=$Q$3,INDEX(LINEST(AH545:AH604,AI545:AT604,TRUE,TRUE),1,13)*$Q$4,"")</f>
        <v/>
      </c>
      <c r="BD604" s="9">
        <f>IF((ROW()-6)&lt;=$Q$3,INDEX(LINEST(AH545:AH604,AI545:AT604,TRUE,TRUE),1,12),"")</f>
        <v/>
      </c>
      <c r="BE604" s="9">
        <f>IF((ROW()-6)&lt;=$Q$3,INDEX(LINEST(AH545:AH604,AI545:AT604,TRUE,TRUE),1,11),"")</f>
        <v/>
      </c>
      <c r="BF604" s="9">
        <f>IF((ROW()-6)&lt;=$Q$3,INDEX(LINEST(AH545:AH604,AI545:AT604,TRUE,TRUE),1,10),"")</f>
        <v/>
      </c>
      <c r="BG604" s="9">
        <f>IF((ROW()-6)&lt;=$Q$3,INDEX(LINEST(AH545:AH604,AI545:AT604,TRUE,TRUE),1,9),"")</f>
        <v/>
      </c>
      <c r="BH604" s="9">
        <f>IF((ROW()-6)&lt;=$Q$3,INDEX(LINEST(AH545:AH604,AI545:AT604,TRUE,TRUE),1,8),"")</f>
        <v/>
      </c>
      <c r="BI604" s="9">
        <f>IF((ROW()-6)&lt;=$Q$3,INDEX(LINEST(AH545:AH604,AI545:AT604,TRUE,TRUE),1,7),"")</f>
        <v/>
      </c>
      <c r="BJ604" s="9">
        <f>IF((ROW()-6)&lt;=$Q$3,INDEX(LINEST(AH545:AH604,AI545:AT604,TRUE,TRUE),1,6),"")</f>
        <v/>
      </c>
      <c r="BK604" s="9">
        <f>IF((ROW()-6)&lt;=$Q$3,INDEX(LINEST(AH545:AH604,AI545:AT604,TRUE,TRUE),1,5),"")</f>
        <v/>
      </c>
      <c r="BL604" s="9">
        <f>IF((ROW()-6)&lt;=$Q$3,INDEX(LINEST(AH545:AH604,AI545:AT604,TRUE,TRUE),1,4),"")</f>
        <v/>
      </c>
      <c r="BM604" s="9">
        <f>IF((ROW()-6)&lt;=$Q$3,INDEX(LINEST(AH545:AH604,AI545:AT604,TRUE,TRUE),1,3),"")</f>
        <v/>
      </c>
      <c r="BN604" s="9">
        <f>IF((ROW()-6)&lt;=$Q$3,INDEX(LINEST(AH545:AH604,AI545:AT604,TRUE,TRUE),1,2),"")</f>
        <v/>
      </c>
      <c r="BO604" s="9">
        <f>IF((ROW()-6)&lt;=$Q$3,INDEX(LINEST(AH545:AH604,AI545:AT604,TRUE,TRUE),1,1),"")</f>
        <v/>
      </c>
      <c r="BP604" s="10">
        <f>IF((ROW()-6)&lt;=$Q$3,INDEX(LINEST(AH545:AH604,AI545:AT604,TRUE,TRUE),3,1),"")</f>
        <v/>
      </c>
      <c r="BR604" s="9">
        <f>IF(AND((ROW()-6)&lt;=$Q$3,ISNUMBER(BC603)),BC603/$Q$4+BD603*AI604+BE603*AJ604+BF603*AK604+BG603*AL604+BH603*AM604+BI603*AN604+BJ603*AO604+BK603*AP604+BL603*AQ604+BM603*AR604+BN603*AS604+BO603*AT604,"")</f>
        <v/>
      </c>
      <c r="BS604">
        <f>IF(ISNUMBER(BR604),AVERAGE(AH544:AH603),"")</f>
        <v/>
      </c>
      <c r="BT604">
        <f>IF(ISNUMBER(BR604),(AH604-BR604)^2,"")</f>
        <v/>
      </c>
      <c r="BU604">
        <f>IF(ISNUMBER(BR604),AH604^2,"")</f>
        <v/>
      </c>
      <c r="BV604">
        <f>IF(ISNUMBER(BR604),(AH604-BS604)^2,"")</f>
        <v/>
      </c>
    </row>
    <row r="605">
      <c r="O605">
        <f>IF($R605="","",CHOOSE($Q$2,YEAR(R605)*12+MONTH(R605),INT((R605-2)/7),YEAR(R605)*4+ROUNDUP(MONTH(R605)/3)))</f>
        <v/>
      </c>
      <c r="P605">
        <f>IF($R605="","",IF($R606="",1,IF(O605&lt;&gt;O606,1,0)))</f>
        <v/>
      </c>
      <c r="Q605">
        <f>IF(P605=1,SUM($P$7:P605),"")</f>
        <v/>
      </c>
      <c r="R605">
        <f>IF($A605="","",IF(ISNUMBER($A605),$A605,IFERROR(DATEVALUE($A605),NA())))</f>
        <v/>
      </c>
      <c r="S605" s="7">
        <f>IFERROR(INDEX($R$7:$R$60000,MATCH(ROW()-6,$Q$7:$Q$60000,0)),"")</f>
        <v/>
      </c>
      <c r="T605">
        <f>IFERROR(INDEX($B$7:$B$60000,MATCH(ROW()-6,$Q$7:$Q$60000,0)),"")</f>
        <v/>
      </c>
      <c r="U605">
        <f>IFERROR(INDEX($C$7:$C$60000,MATCH(ROW()-6,$Q$7:$Q$60000,0)),"")</f>
        <v/>
      </c>
      <c r="V605">
        <f>IFERROR(INDEX($D$7:$D$60000,MATCH(ROW()-6,$Q$7:$Q$60000,0)),"")</f>
        <v/>
      </c>
      <c r="W605">
        <f>IFERROR(INDEX($E$7:$E$60000,MATCH(ROW()-6,$Q$7:$Q$60000,0)),"")</f>
        <v/>
      </c>
      <c r="X605">
        <f>IFERROR(INDEX($F$7:$F$60000,MATCH(ROW()-6,$Q$7:$Q$60000,0)),"")</f>
        <v/>
      </c>
      <c r="Y605">
        <f>IFERROR(INDEX($G$7:$G$60000,MATCH(ROW()-6,$Q$7:$Q$60000,0)),"")</f>
        <v/>
      </c>
      <c r="Z605">
        <f>IFERROR(INDEX($H$7:$H$60000,MATCH(ROW()-6,$Q$7:$Q$60000,0)),"")</f>
        <v/>
      </c>
      <c r="AA605">
        <f>IFERROR(INDEX($I$7:$I$60000,MATCH(ROW()-6,$Q$7:$Q$60000,0)),"")</f>
        <v/>
      </c>
      <c r="AB605">
        <f>IFERROR(INDEX($J$7:$J$60000,MATCH(ROW()-6,$Q$7:$Q$60000,0)),"")</f>
        <v/>
      </c>
      <c r="AC605">
        <f>IFERROR(INDEX($K$7:$K$60000,MATCH(ROW()-6,$Q$7:$Q$60000,0)),"")</f>
        <v/>
      </c>
      <c r="AD605">
        <f>IFERROR(INDEX($L$7:$L$60000,MATCH(ROW()-6,$Q$7:$Q$60000,0)),"")</f>
        <v/>
      </c>
      <c r="AE605">
        <f>IFERROR(INDEX($M$7:$M$60000,MATCH(ROW()-6,$Q$7:$Q$60000,0)),"")</f>
        <v/>
      </c>
      <c r="AF605">
        <f>IFERROR(INDEX($N$7:$N$60000,MATCH(ROW()-6,$Q$7:$Q$60000,0)),"")</f>
        <v/>
      </c>
      <c r="AH605" s="9">
        <f>IF(OR($S605="",$S604=""),"",LN($T605/$T604))</f>
        <v/>
      </c>
      <c r="AI605" s="9">
        <f>IF(OR($S605="",$S604=""),"",$C$2*LN(U605/U604))</f>
        <v/>
      </c>
      <c r="AJ605" s="9">
        <f>IF(OR($S605="",$S604=""),"",$D$2*(V605-V604))</f>
        <v/>
      </c>
      <c r="AK605" s="9">
        <f>IF(OR($S605="",$S604=""),"",$E$2*(W605-W604))</f>
        <v/>
      </c>
      <c r="AL605" s="9">
        <f>IF(OR($S605="",$S604=""),"",$F$2*LN(X605/X604))</f>
        <v/>
      </c>
      <c r="AM605" s="9">
        <f>IF(OR($S605="",$S604=""),"",$G$2*(Y605-Y604))</f>
        <v/>
      </c>
      <c r="AN605" s="9">
        <f>IF(OR($S605="",$S604=""),"",$H$2*LN(Z605/Z604))</f>
        <v/>
      </c>
      <c r="AO605" s="9">
        <f>IF(OR($S605="",$S604=""),"",$I$2*(AA605-AA604))</f>
        <v/>
      </c>
      <c r="AP605" s="9">
        <f>IF(OR($S605="",$S604=""),"",$J$2*LN(AB605/AB604))</f>
        <v/>
      </c>
      <c r="AQ605" s="9">
        <f>IF(OR($S605="",$S604=""),"",$K$2*(AC605-AC604))</f>
        <v/>
      </c>
      <c r="AR605" s="9">
        <f>IF(OR($S605="",$S604=""),"",$L$2*LN(AD605/AD604))</f>
        <v/>
      </c>
      <c r="AS605" s="9">
        <f>IF(OR($S605="",$S604=""),"",$M$2*LN(AE605/AE604))</f>
        <v/>
      </c>
      <c r="AT605" s="9">
        <f>IF(OR($S605="",$S604=""),"",$N$2*LN(AF605/AF604))</f>
        <v/>
      </c>
      <c r="AV605" s="9">
        <f>IF($AH605="","",$AY$16+$AY$4*AI605+$AY$5*AJ605+$AY$6*AK605+$AY$7*AL605+$AY$8*AM605+$AY$9*AN605+$AY$10*AO605+$AY$11*AP605+$AY$12*AQ605+$AY$13*AR605+$AY$14*AS605+$AY$15*AT605)</f>
        <v/>
      </c>
      <c r="BC605" s="10">
        <f>IF((ROW()-6)&lt;=$Q$3,INDEX(LINEST(AH546:AH605,AI546:AT605,TRUE,TRUE),1,13)*$Q$4,"")</f>
        <v/>
      </c>
      <c r="BD605" s="9">
        <f>IF((ROW()-6)&lt;=$Q$3,INDEX(LINEST(AH546:AH605,AI546:AT605,TRUE,TRUE),1,12),"")</f>
        <v/>
      </c>
      <c r="BE605" s="9">
        <f>IF((ROW()-6)&lt;=$Q$3,INDEX(LINEST(AH546:AH605,AI546:AT605,TRUE,TRUE),1,11),"")</f>
        <v/>
      </c>
      <c r="BF605" s="9">
        <f>IF((ROW()-6)&lt;=$Q$3,INDEX(LINEST(AH546:AH605,AI546:AT605,TRUE,TRUE),1,10),"")</f>
        <v/>
      </c>
      <c r="BG605" s="9">
        <f>IF((ROW()-6)&lt;=$Q$3,INDEX(LINEST(AH546:AH605,AI546:AT605,TRUE,TRUE),1,9),"")</f>
        <v/>
      </c>
      <c r="BH605" s="9">
        <f>IF((ROW()-6)&lt;=$Q$3,INDEX(LINEST(AH546:AH605,AI546:AT605,TRUE,TRUE),1,8),"")</f>
        <v/>
      </c>
      <c r="BI605" s="9">
        <f>IF((ROW()-6)&lt;=$Q$3,INDEX(LINEST(AH546:AH605,AI546:AT605,TRUE,TRUE),1,7),"")</f>
        <v/>
      </c>
      <c r="BJ605" s="9">
        <f>IF((ROW()-6)&lt;=$Q$3,INDEX(LINEST(AH546:AH605,AI546:AT605,TRUE,TRUE),1,6),"")</f>
        <v/>
      </c>
      <c r="BK605" s="9">
        <f>IF((ROW()-6)&lt;=$Q$3,INDEX(LINEST(AH546:AH605,AI546:AT605,TRUE,TRUE),1,5),"")</f>
        <v/>
      </c>
      <c r="BL605" s="9">
        <f>IF((ROW()-6)&lt;=$Q$3,INDEX(LINEST(AH546:AH605,AI546:AT605,TRUE,TRUE),1,4),"")</f>
        <v/>
      </c>
      <c r="BM605" s="9">
        <f>IF((ROW()-6)&lt;=$Q$3,INDEX(LINEST(AH546:AH605,AI546:AT605,TRUE,TRUE),1,3),"")</f>
        <v/>
      </c>
      <c r="BN605" s="9">
        <f>IF((ROW()-6)&lt;=$Q$3,INDEX(LINEST(AH546:AH605,AI546:AT605,TRUE,TRUE),1,2),"")</f>
        <v/>
      </c>
      <c r="BO605" s="9">
        <f>IF((ROW()-6)&lt;=$Q$3,INDEX(LINEST(AH546:AH605,AI546:AT605,TRUE,TRUE),1,1),"")</f>
        <v/>
      </c>
      <c r="BP605" s="10">
        <f>IF((ROW()-6)&lt;=$Q$3,INDEX(LINEST(AH546:AH605,AI546:AT605,TRUE,TRUE),3,1),"")</f>
        <v/>
      </c>
      <c r="BR605" s="9">
        <f>IF(AND((ROW()-6)&lt;=$Q$3,ISNUMBER(BC604)),BC604/$Q$4+BD604*AI605+BE604*AJ605+BF604*AK605+BG604*AL605+BH604*AM605+BI604*AN605+BJ604*AO605+BK604*AP605+BL604*AQ605+BM604*AR605+BN604*AS605+BO604*AT605,"")</f>
        <v/>
      </c>
      <c r="BS605">
        <f>IF(ISNUMBER(BR605),AVERAGE(AH545:AH604),"")</f>
        <v/>
      </c>
      <c r="BT605">
        <f>IF(ISNUMBER(BR605),(AH605-BR605)^2,"")</f>
        <v/>
      </c>
      <c r="BU605">
        <f>IF(ISNUMBER(BR605),AH605^2,"")</f>
        <v/>
      </c>
      <c r="BV605">
        <f>IF(ISNUMBER(BR605),(AH605-BS605)^2,"")</f>
        <v/>
      </c>
    </row>
    <row r="606">
      <c r="O606">
        <f>IF($R606="","",CHOOSE($Q$2,YEAR(R606)*12+MONTH(R606),INT((R606-2)/7),YEAR(R606)*4+ROUNDUP(MONTH(R606)/3)))</f>
        <v/>
      </c>
      <c r="P606">
        <f>IF($R606="","",IF($R607="",1,IF(O606&lt;&gt;O607,1,0)))</f>
        <v/>
      </c>
      <c r="Q606">
        <f>IF(P606=1,SUM($P$7:P606),"")</f>
        <v/>
      </c>
      <c r="R606">
        <f>IF($A606="","",IF(ISNUMBER($A606),$A606,IFERROR(DATEVALUE($A606),NA())))</f>
        <v/>
      </c>
      <c r="S606" s="7">
        <f>IFERROR(INDEX($R$7:$R$60000,MATCH(ROW()-6,$Q$7:$Q$60000,0)),"")</f>
        <v/>
      </c>
      <c r="T606">
        <f>IFERROR(INDEX($B$7:$B$60000,MATCH(ROW()-6,$Q$7:$Q$60000,0)),"")</f>
        <v/>
      </c>
      <c r="U606">
        <f>IFERROR(INDEX($C$7:$C$60000,MATCH(ROW()-6,$Q$7:$Q$60000,0)),"")</f>
        <v/>
      </c>
      <c r="V606">
        <f>IFERROR(INDEX($D$7:$D$60000,MATCH(ROW()-6,$Q$7:$Q$60000,0)),"")</f>
        <v/>
      </c>
      <c r="W606">
        <f>IFERROR(INDEX($E$7:$E$60000,MATCH(ROW()-6,$Q$7:$Q$60000,0)),"")</f>
        <v/>
      </c>
      <c r="X606">
        <f>IFERROR(INDEX($F$7:$F$60000,MATCH(ROW()-6,$Q$7:$Q$60000,0)),"")</f>
        <v/>
      </c>
      <c r="Y606">
        <f>IFERROR(INDEX($G$7:$G$60000,MATCH(ROW()-6,$Q$7:$Q$60000,0)),"")</f>
        <v/>
      </c>
      <c r="Z606">
        <f>IFERROR(INDEX($H$7:$H$60000,MATCH(ROW()-6,$Q$7:$Q$60000,0)),"")</f>
        <v/>
      </c>
      <c r="AA606">
        <f>IFERROR(INDEX($I$7:$I$60000,MATCH(ROW()-6,$Q$7:$Q$60000,0)),"")</f>
        <v/>
      </c>
      <c r="AB606">
        <f>IFERROR(INDEX($J$7:$J$60000,MATCH(ROW()-6,$Q$7:$Q$60000,0)),"")</f>
        <v/>
      </c>
      <c r="AC606">
        <f>IFERROR(INDEX($K$7:$K$60000,MATCH(ROW()-6,$Q$7:$Q$60000,0)),"")</f>
        <v/>
      </c>
      <c r="AD606">
        <f>IFERROR(INDEX($L$7:$L$60000,MATCH(ROW()-6,$Q$7:$Q$60000,0)),"")</f>
        <v/>
      </c>
      <c r="AE606">
        <f>IFERROR(INDEX($M$7:$M$60000,MATCH(ROW()-6,$Q$7:$Q$60000,0)),"")</f>
        <v/>
      </c>
      <c r="AF606">
        <f>IFERROR(INDEX($N$7:$N$60000,MATCH(ROW()-6,$Q$7:$Q$60000,0)),"")</f>
        <v/>
      </c>
      <c r="AH606" s="9">
        <f>IF(OR($S606="",$S605=""),"",LN($T606/$T605))</f>
        <v/>
      </c>
      <c r="AI606" s="9">
        <f>IF(OR($S606="",$S605=""),"",$C$2*LN(U606/U605))</f>
        <v/>
      </c>
      <c r="AJ606" s="9">
        <f>IF(OR($S606="",$S605=""),"",$D$2*(V606-V605))</f>
        <v/>
      </c>
      <c r="AK606" s="9">
        <f>IF(OR($S606="",$S605=""),"",$E$2*(W606-W605))</f>
        <v/>
      </c>
      <c r="AL606" s="9">
        <f>IF(OR($S606="",$S605=""),"",$F$2*LN(X606/X605))</f>
        <v/>
      </c>
      <c r="AM606" s="9">
        <f>IF(OR($S606="",$S605=""),"",$G$2*(Y606-Y605))</f>
        <v/>
      </c>
      <c r="AN606" s="9">
        <f>IF(OR($S606="",$S605=""),"",$H$2*LN(Z606/Z605))</f>
        <v/>
      </c>
      <c r="AO606" s="9">
        <f>IF(OR($S606="",$S605=""),"",$I$2*(AA606-AA605))</f>
        <v/>
      </c>
      <c r="AP606" s="9">
        <f>IF(OR($S606="",$S605=""),"",$J$2*LN(AB606/AB605))</f>
        <v/>
      </c>
      <c r="AQ606" s="9">
        <f>IF(OR($S606="",$S605=""),"",$K$2*(AC606-AC605))</f>
        <v/>
      </c>
      <c r="AR606" s="9">
        <f>IF(OR($S606="",$S605=""),"",$L$2*LN(AD606/AD605))</f>
        <v/>
      </c>
      <c r="AS606" s="9">
        <f>IF(OR($S606="",$S605=""),"",$M$2*LN(AE606/AE605))</f>
        <v/>
      </c>
      <c r="AT606" s="9">
        <f>IF(OR($S606="",$S605=""),"",$N$2*LN(AF606/AF605))</f>
        <v/>
      </c>
      <c r="AV606" s="9">
        <f>IF($AH606="","",$AY$16+$AY$4*AI606+$AY$5*AJ606+$AY$6*AK606+$AY$7*AL606+$AY$8*AM606+$AY$9*AN606+$AY$10*AO606+$AY$11*AP606+$AY$12*AQ606+$AY$13*AR606+$AY$14*AS606+$AY$15*AT606)</f>
        <v/>
      </c>
      <c r="BC606" s="10">
        <f>IF((ROW()-6)&lt;=$Q$3,INDEX(LINEST(AH547:AH606,AI547:AT606,TRUE,TRUE),1,13)*$Q$4,"")</f>
        <v/>
      </c>
      <c r="BD606" s="9">
        <f>IF((ROW()-6)&lt;=$Q$3,INDEX(LINEST(AH547:AH606,AI547:AT606,TRUE,TRUE),1,12),"")</f>
        <v/>
      </c>
      <c r="BE606" s="9">
        <f>IF((ROW()-6)&lt;=$Q$3,INDEX(LINEST(AH547:AH606,AI547:AT606,TRUE,TRUE),1,11),"")</f>
        <v/>
      </c>
      <c r="BF606" s="9">
        <f>IF((ROW()-6)&lt;=$Q$3,INDEX(LINEST(AH547:AH606,AI547:AT606,TRUE,TRUE),1,10),"")</f>
        <v/>
      </c>
      <c r="BG606" s="9">
        <f>IF((ROW()-6)&lt;=$Q$3,INDEX(LINEST(AH547:AH606,AI547:AT606,TRUE,TRUE),1,9),"")</f>
        <v/>
      </c>
      <c r="BH606" s="9">
        <f>IF((ROW()-6)&lt;=$Q$3,INDEX(LINEST(AH547:AH606,AI547:AT606,TRUE,TRUE),1,8),"")</f>
        <v/>
      </c>
      <c r="BI606" s="9">
        <f>IF((ROW()-6)&lt;=$Q$3,INDEX(LINEST(AH547:AH606,AI547:AT606,TRUE,TRUE),1,7),"")</f>
        <v/>
      </c>
      <c r="BJ606" s="9">
        <f>IF((ROW()-6)&lt;=$Q$3,INDEX(LINEST(AH547:AH606,AI547:AT606,TRUE,TRUE),1,6),"")</f>
        <v/>
      </c>
      <c r="BK606" s="9">
        <f>IF((ROW()-6)&lt;=$Q$3,INDEX(LINEST(AH547:AH606,AI547:AT606,TRUE,TRUE),1,5),"")</f>
        <v/>
      </c>
      <c r="BL606" s="9">
        <f>IF((ROW()-6)&lt;=$Q$3,INDEX(LINEST(AH547:AH606,AI547:AT606,TRUE,TRUE),1,4),"")</f>
        <v/>
      </c>
      <c r="BM606" s="9">
        <f>IF((ROW()-6)&lt;=$Q$3,INDEX(LINEST(AH547:AH606,AI547:AT606,TRUE,TRUE),1,3),"")</f>
        <v/>
      </c>
      <c r="BN606" s="9">
        <f>IF((ROW()-6)&lt;=$Q$3,INDEX(LINEST(AH547:AH606,AI547:AT606,TRUE,TRUE),1,2),"")</f>
        <v/>
      </c>
      <c r="BO606" s="9">
        <f>IF((ROW()-6)&lt;=$Q$3,INDEX(LINEST(AH547:AH606,AI547:AT606,TRUE,TRUE),1,1),"")</f>
        <v/>
      </c>
      <c r="BP606" s="10">
        <f>IF((ROW()-6)&lt;=$Q$3,INDEX(LINEST(AH547:AH606,AI547:AT606,TRUE,TRUE),3,1),"")</f>
        <v/>
      </c>
      <c r="BR606" s="9">
        <f>IF(AND((ROW()-6)&lt;=$Q$3,ISNUMBER(BC605)),BC605/$Q$4+BD605*AI606+BE605*AJ606+BF605*AK606+BG605*AL606+BH605*AM606+BI605*AN606+BJ605*AO606+BK605*AP606+BL605*AQ606+BM605*AR606+BN605*AS606+BO605*AT606,"")</f>
        <v/>
      </c>
      <c r="BS606">
        <f>IF(ISNUMBER(BR606),AVERAGE(AH546:AH605),"")</f>
        <v/>
      </c>
      <c r="BT606">
        <f>IF(ISNUMBER(BR606),(AH606-BR606)^2,"")</f>
        <v/>
      </c>
      <c r="BU606">
        <f>IF(ISNUMBER(BR606),AH606^2,"")</f>
        <v/>
      </c>
      <c r="BV606">
        <f>IF(ISNUMBER(BR606),(AH606-BS606)^2,"")</f>
        <v/>
      </c>
    </row>
    <row r="607">
      <c r="O607">
        <f>IF($R607="","",CHOOSE($Q$2,YEAR(R607)*12+MONTH(R607),INT((R607-2)/7),YEAR(R607)*4+ROUNDUP(MONTH(R607)/3)))</f>
        <v/>
      </c>
      <c r="P607">
        <f>IF($R607="","",IF($R608="",1,IF(O607&lt;&gt;O608,1,0)))</f>
        <v/>
      </c>
      <c r="Q607">
        <f>IF(P607=1,SUM($P$7:P607),"")</f>
        <v/>
      </c>
      <c r="R607">
        <f>IF($A607="","",IF(ISNUMBER($A607),$A607,IFERROR(DATEVALUE($A607),NA())))</f>
        <v/>
      </c>
      <c r="S607" s="7">
        <f>IFERROR(INDEX($R$7:$R$60000,MATCH(ROW()-6,$Q$7:$Q$60000,0)),"")</f>
        <v/>
      </c>
      <c r="T607">
        <f>IFERROR(INDEX($B$7:$B$60000,MATCH(ROW()-6,$Q$7:$Q$60000,0)),"")</f>
        <v/>
      </c>
      <c r="U607">
        <f>IFERROR(INDEX($C$7:$C$60000,MATCH(ROW()-6,$Q$7:$Q$60000,0)),"")</f>
        <v/>
      </c>
      <c r="V607">
        <f>IFERROR(INDEX($D$7:$D$60000,MATCH(ROW()-6,$Q$7:$Q$60000,0)),"")</f>
        <v/>
      </c>
      <c r="W607">
        <f>IFERROR(INDEX($E$7:$E$60000,MATCH(ROW()-6,$Q$7:$Q$60000,0)),"")</f>
        <v/>
      </c>
      <c r="X607">
        <f>IFERROR(INDEX($F$7:$F$60000,MATCH(ROW()-6,$Q$7:$Q$60000,0)),"")</f>
        <v/>
      </c>
      <c r="Y607">
        <f>IFERROR(INDEX($G$7:$G$60000,MATCH(ROW()-6,$Q$7:$Q$60000,0)),"")</f>
        <v/>
      </c>
      <c r="Z607">
        <f>IFERROR(INDEX($H$7:$H$60000,MATCH(ROW()-6,$Q$7:$Q$60000,0)),"")</f>
        <v/>
      </c>
      <c r="AA607">
        <f>IFERROR(INDEX($I$7:$I$60000,MATCH(ROW()-6,$Q$7:$Q$60000,0)),"")</f>
        <v/>
      </c>
      <c r="AB607">
        <f>IFERROR(INDEX($J$7:$J$60000,MATCH(ROW()-6,$Q$7:$Q$60000,0)),"")</f>
        <v/>
      </c>
      <c r="AC607">
        <f>IFERROR(INDEX($K$7:$K$60000,MATCH(ROW()-6,$Q$7:$Q$60000,0)),"")</f>
        <v/>
      </c>
      <c r="AD607">
        <f>IFERROR(INDEX($L$7:$L$60000,MATCH(ROW()-6,$Q$7:$Q$60000,0)),"")</f>
        <v/>
      </c>
      <c r="AE607">
        <f>IFERROR(INDEX($M$7:$M$60000,MATCH(ROW()-6,$Q$7:$Q$60000,0)),"")</f>
        <v/>
      </c>
      <c r="AF607">
        <f>IFERROR(INDEX($N$7:$N$60000,MATCH(ROW()-6,$Q$7:$Q$60000,0)),"")</f>
        <v/>
      </c>
      <c r="AH607" s="9">
        <f>IF(OR($S607="",$S606=""),"",LN($T607/$T606))</f>
        <v/>
      </c>
      <c r="AI607" s="9">
        <f>IF(OR($S607="",$S606=""),"",$C$2*LN(U607/U606))</f>
        <v/>
      </c>
      <c r="AJ607" s="9">
        <f>IF(OR($S607="",$S606=""),"",$D$2*(V607-V606))</f>
        <v/>
      </c>
      <c r="AK607" s="9">
        <f>IF(OR($S607="",$S606=""),"",$E$2*(W607-W606))</f>
        <v/>
      </c>
      <c r="AL607" s="9">
        <f>IF(OR($S607="",$S606=""),"",$F$2*LN(X607/X606))</f>
        <v/>
      </c>
      <c r="AM607" s="9">
        <f>IF(OR($S607="",$S606=""),"",$G$2*(Y607-Y606))</f>
        <v/>
      </c>
      <c r="AN607" s="9">
        <f>IF(OR($S607="",$S606=""),"",$H$2*LN(Z607/Z606))</f>
        <v/>
      </c>
      <c r="AO607" s="9">
        <f>IF(OR($S607="",$S606=""),"",$I$2*(AA607-AA606))</f>
        <v/>
      </c>
      <c r="AP607" s="9">
        <f>IF(OR($S607="",$S606=""),"",$J$2*LN(AB607/AB606))</f>
        <v/>
      </c>
      <c r="AQ607" s="9">
        <f>IF(OR($S607="",$S606=""),"",$K$2*(AC607-AC606))</f>
        <v/>
      </c>
      <c r="AR607" s="9">
        <f>IF(OR($S607="",$S606=""),"",$L$2*LN(AD607/AD606))</f>
        <v/>
      </c>
      <c r="AS607" s="9">
        <f>IF(OR($S607="",$S606=""),"",$M$2*LN(AE607/AE606))</f>
        <v/>
      </c>
      <c r="AT607" s="9">
        <f>IF(OR($S607="",$S606=""),"",$N$2*LN(AF607/AF606))</f>
        <v/>
      </c>
      <c r="AV607" s="9">
        <f>IF($AH607="","",$AY$16+$AY$4*AI607+$AY$5*AJ607+$AY$6*AK607+$AY$7*AL607+$AY$8*AM607+$AY$9*AN607+$AY$10*AO607+$AY$11*AP607+$AY$12*AQ607+$AY$13*AR607+$AY$14*AS607+$AY$15*AT607)</f>
        <v/>
      </c>
      <c r="BC607" s="10">
        <f>IF((ROW()-6)&lt;=$Q$3,INDEX(LINEST(AH548:AH607,AI548:AT607,TRUE,TRUE),1,13)*$Q$4,"")</f>
        <v/>
      </c>
      <c r="BD607" s="9">
        <f>IF((ROW()-6)&lt;=$Q$3,INDEX(LINEST(AH548:AH607,AI548:AT607,TRUE,TRUE),1,12),"")</f>
        <v/>
      </c>
      <c r="BE607" s="9">
        <f>IF((ROW()-6)&lt;=$Q$3,INDEX(LINEST(AH548:AH607,AI548:AT607,TRUE,TRUE),1,11),"")</f>
        <v/>
      </c>
      <c r="BF607" s="9">
        <f>IF((ROW()-6)&lt;=$Q$3,INDEX(LINEST(AH548:AH607,AI548:AT607,TRUE,TRUE),1,10),"")</f>
        <v/>
      </c>
      <c r="BG607" s="9">
        <f>IF((ROW()-6)&lt;=$Q$3,INDEX(LINEST(AH548:AH607,AI548:AT607,TRUE,TRUE),1,9),"")</f>
        <v/>
      </c>
      <c r="BH607" s="9">
        <f>IF((ROW()-6)&lt;=$Q$3,INDEX(LINEST(AH548:AH607,AI548:AT607,TRUE,TRUE),1,8),"")</f>
        <v/>
      </c>
      <c r="BI607" s="9">
        <f>IF((ROW()-6)&lt;=$Q$3,INDEX(LINEST(AH548:AH607,AI548:AT607,TRUE,TRUE),1,7),"")</f>
        <v/>
      </c>
      <c r="BJ607" s="9">
        <f>IF((ROW()-6)&lt;=$Q$3,INDEX(LINEST(AH548:AH607,AI548:AT607,TRUE,TRUE),1,6),"")</f>
        <v/>
      </c>
      <c r="BK607" s="9">
        <f>IF((ROW()-6)&lt;=$Q$3,INDEX(LINEST(AH548:AH607,AI548:AT607,TRUE,TRUE),1,5),"")</f>
        <v/>
      </c>
      <c r="BL607" s="9">
        <f>IF((ROW()-6)&lt;=$Q$3,INDEX(LINEST(AH548:AH607,AI548:AT607,TRUE,TRUE),1,4),"")</f>
        <v/>
      </c>
      <c r="BM607" s="9">
        <f>IF((ROW()-6)&lt;=$Q$3,INDEX(LINEST(AH548:AH607,AI548:AT607,TRUE,TRUE),1,3),"")</f>
        <v/>
      </c>
      <c r="BN607" s="9">
        <f>IF((ROW()-6)&lt;=$Q$3,INDEX(LINEST(AH548:AH607,AI548:AT607,TRUE,TRUE),1,2),"")</f>
        <v/>
      </c>
      <c r="BO607" s="9">
        <f>IF((ROW()-6)&lt;=$Q$3,INDEX(LINEST(AH548:AH607,AI548:AT607,TRUE,TRUE),1,1),"")</f>
        <v/>
      </c>
      <c r="BP607" s="10">
        <f>IF((ROW()-6)&lt;=$Q$3,INDEX(LINEST(AH548:AH607,AI548:AT607,TRUE,TRUE),3,1),"")</f>
        <v/>
      </c>
      <c r="BR607" s="9">
        <f>IF(AND((ROW()-6)&lt;=$Q$3,ISNUMBER(BC606)),BC606/$Q$4+BD606*AI607+BE606*AJ607+BF606*AK607+BG606*AL607+BH606*AM607+BI606*AN607+BJ606*AO607+BK606*AP607+BL606*AQ607+BM606*AR607+BN606*AS607+BO606*AT607,"")</f>
        <v/>
      </c>
      <c r="BS607">
        <f>IF(ISNUMBER(BR607),AVERAGE(AH547:AH606),"")</f>
        <v/>
      </c>
      <c r="BT607">
        <f>IF(ISNUMBER(BR607),(AH607-BR607)^2,"")</f>
        <v/>
      </c>
      <c r="BU607">
        <f>IF(ISNUMBER(BR607),AH607^2,"")</f>
        <v/>
      </c>
      <c r="BV607">
        <f>IF(ISNUMBER(BR607),(AH607-BS607)^2,"")</f>
        <v/>
      </c>
    </row>
    <row r="608">
      <c r="O608">
        <f>IF($R608="","",CHOOSE($Q$2,YEAR(R608)*12+MONTH(R608),INT((R608-2)/7),YEAR(R608)*4+ROUNDUP(MONTH(R608)/3)))</f>
        <v/>
      </c>
      <c r="P608">
        <f>IF($R608="","",IF($R609="",1,IF(O608&lt;&gt;O609,1,0)))</f>
        <v/>
      </c>
      <c r="Q608">
        <f>IF(P608=1,SUM($P$7:P608),"")</f>
        <v/>
      </c>
      <c r="R608">
        <f>IF($A608="","",IF(ISNUMBER($A608),$A608,IFERROR(DATEVALUE($A608),NA())))</f>
        <v/>
      </c>
      <c r="S608" s="7">
        <f>IFERROR(INDEX($R$7:$R$60000,MATCH(ROW()-6,$Q$7:$Q$60000,0)),"")</f>
        <v/>
      </c>
      <c r="T608">
        <f>IFERROR(INDEX($B$7:$B$60000,MATCH(ROW()-6,$Q$7:$Q$60000,0)),"")</f>
        <v/>
      </c>
      <c r="U608">
        <f>IFERROR(INDEX($C$7:$C$60000,MATCH(ROW()-6,$Q$7:$Q$60000,0)),"")</f>
        <v/>
      </c>
      <c r="V608">
        <f>IFERROR(INDEX($D$7:$D$60000,MATCH(ROW()-6,$Q$7:$Q$60000,0)),"")</f>
        <v/>
      </c>
      <c r="W608">
        <f>IFERROR(INDEX($E$7:$E$60000,MATCH(ROW()-6,$Q$7:$Q$60000,0)),"")</f>
        <v/>
      </c>
      <c r="X608">
        <f>IFERROR(INDEX($F$7:$F$60000,MATCH(ROW()-6,$Q$7:$Q$60000,0)),"")</f>
        <v/>
      </c>
      <c r="Y608">
        <f>IFERROR(INDEX($G$7:$G$60000,MATCH(ROW()-6,$Q$7:$Q$60000,0)),"")</f>
        <v/>
      </c>
      <c r="Z608">
        <f>IFERROR(INDEX($H$7:$H$60000,MATCH(ROW()-6,$Q$7:$Q$60000,0)),"")</f>
        <v/>
      </c>
      <c r="AA608">
        <f>IFERROR(INDEX($I$7:$I$60000,MATCH(ROW()-6,$Q$7:$Q$60000,0)),"")</f>
        <v/>
      </c>
      <c r="AB608">
        <f>IFERROR(INDEX($J$7:$J$60000,MATCH(ROW()-6,$Q$7:$Q$60000,0)),"")</f>
        <v/>
      </c>
      <c r="AC608">
        <f>IFERROR(INDEX($K$7:$K$60000,MATCH(ROW()-6,$Q$7:$Q$60000,0)),"")</f>
        <v/>
      </c>
      <c r="AD608">
        <f>IFERROR(INDEX($L$7:$L$60000,MATCH(ROW()-6,$Q$7:$Q$60000,0)),"")</f>
        <v/>
      </c>
      <c r="AE608">
        <f>IFERROR(INDEX($M$7:$M$60000,MATCH(ROW()-6,$Q$7:$Q$60000,0)),"")</f>
        <v/>
      </c>
      <c r="AF608">
        <f>IFERROR(INDEX($N$7:$N$60000,MATCH(ROW()-6,$Q$7:$Q$60000,0)),"")</f>
        <v/>
      </c>
      <c r="AH608" s="9">
        <f>IF(OR($S608="",$S607=""),"",LN($T608/$T607))</f>
        <v/>
      </c>
      <c r="AI608" s="9">
        <f>IF(OR($S608="",$S607=""),"",$C$2*LN(U608/U607))</f>
        <v/>
      </c>
      <c r="AJ608" s="9">
        <f>IF(OR($S608="",$S607=""),"",$D$2*(V608-V607))</f>
        <v/>
      </c>
      <c r="AK608" s="9">
        <f>IF(OR($S608="",$S607=""),"",$E$2*(W608-W607))</f>
        <v/>
      </c>
      <c r="AL608" s="9">
        <f>IF(OR($S608="",$S607=""),"",$F$2*LN(X608/X607))</f>
        <v/>
      </c>
      <c r="AM608" s="9">
        <f>IF(OR($S608="",$S607=""),"",$G$2*(Y608-Y607))</f>
        <v/>
      </c>
      <c r="AN608" s="9">
        <f>IF(OR($S608="",$S607=""),"",$H$2*LN(Z608/Z607))</f>
        <v/>
      </c>
      <c r="AO608" s="9">
        <f>IF(OR($S608="",$S607=""),"",$I$2*(AA608-AA607))</f>
        <v/>
      </c>
      <c r="AP608" s="9">
        <f>IF(OR($S608="",$S607=""),"",$J$2*LN(AB608/AB607))</f>
        <v/>
      </c>
      <c r="AQ608" s="9">
        <f>IF(OR($S608="",$S607=""),"",$K$2*(AC608-AC607))</f>
        <v/>
      </c>
      <c r="AR608" s="9">
        <f>IF(OR($S608="",$S607=""),"",$L$2*LN(AD608/AD607))</f>
        <v/>
      </c>
      <c r="AS608" s="9">
        <f>IF(OR($S608="",$S607=""),"",$M$2*LN(AE608/AE607))</f>
        <v/>
      </c>
      <c r="AT608" s="9">
        <f>IF(OR($S608="",$S607=""),"",$N$2*LN(AF608/AF607))</f>
        <v/>
      </c>
      <c r="AV608" s="9">
        <f>IF($AH608="","",$AY$16+$AY$4*AI608+$AY$5*AJ608+$AY$6*AK608+$AY$7*AL608+$AY$8*AM608+$AY$9*AN608+$AY$10*AO608+$AY$11*AP608+$AY$12*AQ608+$AY$13*AR608+$AY$14*AS608+$AY$15*AT608)</f>
        <v/>
      </c>
      <c r="BC608" s="10">
        <f>IF((ROW()-6)&lt;=$Q$3,INDEX(LINEST(AH549:AH608,AI549:AT608,TRUE,TRUE),1,13)*$Q$4,"")</f>
        <v/>
      </c>
      <c r="BD608" s="9">
        <f>IF((ROW()-6)&lt;=$Q$3,INDEX(LINEST(AH549:AH608,AI549:AT608,TRUE,TRUE),1,12),"")</f>
        <v/>
      </c>
      <c r="BE608" s="9">
        <f>IF((ROW()-6)&lt;=$Q$3,INDEX(LINEST(AH549:AH608,AI549:AT608,TRUE,TRUE),1,11),"")</f>
        <v/>
      </c>
      <c r="BF608" s="9">
        <f>IF((ROW()-6)&lt;=$Q$3,INDEX(LINEST(AH549:AH608,AI549:AT608,TRUE,TRUE),1,10),"")</f>
        <v/>
      </c>
      <c r="BG608" s="9">
        <f>IF((ROW()-6)&lt;=$Q$3,INDEX(LINEST(AH549:AH608,AI549:AT608,TRUE,TRUE),1,9),"")</f>
        <v/>
      </c>
      <c r="BH608" s="9">
        <f>IF((ROW()-6)&lt;=$Q$3,INDEX(LINEST(AH549:AH608,AI549:AT608,TRUE,TRUE),1,8),"")</f>
        <v/>
      </c>
      <c r="BI608" s="9">
        <f>IF((ROW()-6)&lt;=$Q$3,INDEX(LINEST(AH549:AH608,AI549:AT608,TRUE,TRUE),1,7),"")</f>
        <v/>
      </c>
      <c r="BJ608" s="9">
        <f>IF((ROW()-6)&lt;=$Q$3,INDEX(LINEST(AH549:AH608,AI549:AT608,TRUE,TRUE),1,6),"")</f>
        <v/>
      </c>
      <c r="BK608" s="9">
        <f>IF((ROW()-6)&lt;=$Q$3,INDEX(LINEST(AH549:AH608,AI549:AT608,TRUE,TRUE),1,5),"")</f>
        <v/>
      </c>
      <c r="BL608" s="9">
        <f>IF((ROW()-6)&lt;=$Q$3,INDEX(LINEST(AH549:AH608,AI549:AT608,TRUE,TRUE),1,4),"")</f>
        <v/>
      </c>
      <c r="BM608" s="9">
        <f>IF((ROW()-6)&lt;=$Q$3,INDEX(LINEST(AH549:AH608,AI549:AT608,TRUE,TRUE),1,3),"")</f>
        <v/>
      </c>
      <c r="BN608" s="9">
        <f>IF((ROW()-6)&lt;=$Q$3,INDEX(LINEST(AH549:AH608,AI549:AT608,TRUE,TRUE),1,2),"")</f>
        <v/>
      </c>
      <c r="BO608" s="9">
        <f>IF((ROW()-6)&lt;=$Q$3,INDEX(LINEST(AH549:AH608,AI549:AT608,TRUE,TRUE),1,1),"")</f>
        <v/>
      </c>
      <c r="BP608" s="10">
        <f>IF((ROW()-6)&lt;=$Q$3,INDEX(LINEST(AH549:AH608,AI549:AT608,TRUE,TRUE),3,1),"")</f>
        <v/>
      </c>
      <c r="BR608" s="9">
        <f>IF(AND((ROW()-6)&lt;=$Q$3,ISNUMBER(BC607)),BC607/$Q$4+BD607*AI608+BE607*AJ608+BF607*AK608+BG607*AL608+BH607*AM608+BI607*AN608+BJ607*AO608+BK607*AP608+BL607*AQ608+BM607*AR608+BN607*AS608+BO607*AT608,"")</f>
        <v/>
      </c>
      <c r="BS608">
        <f>IF(ISNUMBER(BR608),AVERAGE(AH548:AH607),"")</f>
        <v/>
      </c>
      <c r="BT608">
        <f>IF(ISNUMBER(BR608),(AH608-BR608)^2,"")</f>
        <v/>
      </c>
      <c r="BU608">
        <f>IF(ISNUMBER(BR608),AH608^2,"")</f>
        <v/>
      </c>
      <c r="BV608">
        <f>IF(ISNUMBER(BR608),(AH608-BS608)^2,"")</f>
        <v/>
      </c>
    </row>
    <row r="609">
      <c r="O609">
        <f>IF($R609="","",CHOOSE($Q$2,YEAR(R609)*12+MONTH(R609),INT((R609-2)/7),YEAR(R609)*4+ROUNDUP(MONTH(R609)/3)))</f>
        <v/>
      </c>
      <c r="P609">
        <f>IF($R609="","",IF($R610="",1,IF(O609&lt;&gt;O610,1,0)))</f>
        <v/>
      </c>
      <c r="Q609">
        <f>IF(P609=1,SUM($P$7:P609),"")</f>
        <v/>
      </c>
      <c r="R609">
        <f>IF($A609="","",IF(ISNUMBER($A609),$A609,IFERROR(DATEVALUE($A609),NA())))</f>
        <v/>
      </c>
      <c r="S609" s="7">
        <f>IFERROR(INDEX($R$7:$R$60000,MATCH(ROW()-6,$Q$7:$Q$60000,0)),"")</f>
        <v/>
      </c>
      <c r="T609">
        <f>IFERROR(INDEX($B$7:$B$60000,MATCH(ROW()-6,$Q$7:$Q$60000,0)),"")</f>
        <v/>
      </c>
      <c r="U609">
        <f>IFERROR(INDEX($C$7:$C$60000,MATCH(ROW()-6,$Q$7:$Q$60000,0)),"")</f>
        <v/>
      </c>
      <c r="V609">
        <f>IFERROR(INDEX($D$7:$D$60000,MATCH(ROW()-6,$Q$7:$Q$60000,0)),"")</f>
        <v/>
      </c>
      <c r="W609">
        <f>IFERROR(INDEX($E$7:$E$60000,MATCH(ROW()-6,$Q$7:$Q$60000,0)),"")</f>
        <v/>
      </c>
      <c r="X609">
        <f>IFERROR(INDEX($F$7:$F$60000,MATCH(ROW()-6,$Q$7:$Q$60000,0)),"")</f>
        <v/>
      </c>
      <c r="Y609">
        <f>IFERROR(INDEX($G$7:$G$60000,MATCH(ROW()-6,$Q$7:$Q$60000,0)),"")</f>
        <v/>
      </c>
      <c r="Z609">
        <f>IFERROR(INDEX($H$7:$H$60000,MATCH(ROW()-6,$Q$7:$Q$60000,0)),"")</f>
        <v/>
      </c>
      <c r="AA609">
        <f>IFERROR(INDEX($I$7:$I$60000,MATCH(ROW()-6,$Q$7:$Q$60000,0)),"")</f>
        <v/>
      </c>
      <c r="AB609">
        <f>IFERROR(INDEX($J$7:$J$60000,MATCH(ROW()-6,$Q$7:$Q$60000,0)),"")</f>
        <v/>
      </c>
      <c r="AC609">
        <f>IFERROR(INDEX($K$7:$K$60000,MATCH(ROW()-6,$Q$7:$Q$60000,0)),"")</f>
        <v/>
      </c>
      <c r="AD609">
        <f>IFERROR(INDEX($L$7:$L$60000,MATCH(ROW()-6,$Q$7:$Q$60000,0)),"")</f>
        <v/>
      </c>
      <c r="AE609">
        <f>IFERROR(INDEX($M$7:$M$60000,MATCH(ROW()-6,$Q$7:$Q$60000,0)),"")</f>
        <v/>
      </c>
      <c r="AF609">
        <f>IFERROR(INDEX($N$7:$N$60000,MATCH(ROW()-6,$Q$7:$Q$60000,0)),"")</f>
        <v/>
      </c>
      <c r="AH609" s="9">
        <f>IF(OR($S609="",$S608=""),"",LN($T609/$T608))</f>
        <v/>
      </c>
      <c r="AI609" s="9">
        <f>IF(OR($S609="",$S608=""),"",$C$2*LN(U609/U608))</f>
        <v/>
      </c>
      <c r="AJ609" s="9">
        <f>IF(OR($S609="",$S608=""),"",$D$2*(V609-V608))</f>
        <v/>
      </c>
      <c r="AK609" s="9">
        <f>IF(OR($S609="",$S608=""),"",$E$2*(W609-W608))</f>
        <v/>
      </c>
      <c r="AL609" s="9">
        <f>IF(OR($S609="",$S608=""),"",$F$2*LN(X609/X608))</f>
        <v/>
      </c>
      <c r="AM609" s="9">
        <f>IF(OR($S609="",$S608=""),"",$G$2*(Y609-Y608))</f>
        <v/>
      </c>
      <c r="AN609" s="9">
        <f>IF(OR($S609="",$S608=""),"",$H$2*LN(Z609/Z608))</f>
        <v/>
      </c>
      <c r="AO609" s="9">
        <f>IF(OR($S609="",$S608=""),"",$I$2*(AA609-AA608))</f>
        <v/>
      </c>
      <c r="AP609" s="9">
        <f>IF(OR($S609="",$S608=""),"",$J$2*LN(AB609/AB608))</f>
        <v/>
      </c>
      <c r="AQ609" s="9">
        <f>IF(OR($S609="",$S608=""),"",$K$2*(AC609-AC608))</f>
        <v/>
      </c>
      <c r="AR609" s="9">
        <f>IF(OR($S609="",$S608=""),"",$L$2*LN(AD609/AD608))</f>
        <v/>
      </c>
      <c r="AS609" s="9">
        <f>IF(OR($S609="",$S608=""),"",$M$2*LN(AE609/AE608))</f>
        <v/>
      </c>
      <c r="AT609" s="9">
        <f>IF(OR($S609="",$S608=""),"",$N$2*LN(AF609/AF608))</f>
        <v/>
      </c>
      <c r="AV609" s="9">
        <f>IF($AH609="","",$AY$16+$AY$4*AI609+$AY$5*AJ609+$AY$6*AK609+$AY$7*AL609+$AY$8*AM609+$AY$9*AN609+$AY$10*AO609+$AY$11*AP609+$AY$12*AQ609+$AY$13*AR609+$AY$14*AS609+$AY$15*AT609)</f>
        <v/>
      </c>
      <c r="BC609" s="10">
        <f>IF((ROW()-6)&lt;=$Q$3,INDEX(LINEST(AH550:AH609,AI550:AT609,TRUE,TRUE),1,13)*$Q$4,"")</f>
        <v/>
      </c>
      <c r="BD609" s="9">
        <f>IF((ROW()-6)&lt;=$Q$3,INDEX(LINEST(AH550:AH609,AI550:AT609,TRUE,TRUE),1,12),"")</f>
        <v/>
      </c>
      <c r="BE609" s="9">
        <f>IF((ROW()-6)&lt;=$Q$3,INDEX(LINEST(AH550:AH609,AI550:AT609,TRUE,TRUE),1,11),"")</f>
        <v/>
      </c>
      <c r="BF609" s="9">
        <f>IF((ROW()-6)&lt;=$Q$3,INDEX(LINEST(AH550:AH609,AI550:AT609,TRUE,TRUE),1,10),"")</f>
        <v/>
      </c>
      <c r="BG609" s="9">
        <f>IF((ROW()-6)&lt;=$Q$3,INDEX(LINEST(AH550:AH609,AI550:AT609,TRUE,TRUE),1,9),"")</f>
        <v/>
      </c>
      <c r="BH609" s="9">
        <f>IF((ROW()-6)&lt;=$Q$3,INDEX(LINEST(AH550:AH609,AI550:AT609,TRUE,TRUE),1,8),"")</f>
        <v/>
      </c>
      <c r="BI609" s="9">
        <f>IF((ROW()-6)&lt;=$Q$3,INDEX(LINEST(AH550:AH609,AI550:AT609,TRUE,TRUE),1,7),"")</f>
        <v/>
      </c>
      <c r="BJ609" s="9">
        <f>IF((ROW()-6)&lt;=$Q$3,INDEX(LINEST(AH550:AH609,AI550:AT609,TRUE,TRUE),1,6),"")</f>
        <v/>
      </c>
      <c r="BK609" s="9">
        <f>IF((ROW()-6)&lt;=$Q$3,INDEX(LINEST(AH550:AH609,AI550:AT609,TRUE,TRUE),1,5),"")</f>
        <v/>
      </c>
      <c r="BL609" s="9">
        <f>IF((ROW()-6)&lt;=$Q$3,INDEX(LINEST(AH550:AH609,AI550:AT609,TRUE,TRUE),1,4),"")</f>
        <v/>
      </c>
      <c r="BM609" s="9">
        <f>IF((ROW()-6)&lt;=$Q$3,INDEX(LINEST(AH550:AH609,AI550:AT609,TRUE,TRUE),1,3),"")</f>
        <v/>
      </c>
      <c r="BN609" s="9">
        <f>IF((ROW()-6)&lt;=$Q$3,INDEX(LINEST(AH550:AH609,AI550:AT609,TRUE,TRUE),1,2),"")</f>
        <v/>
      </c>
      <c r="BO609" s="9">
        <f>IF((ROW()-6)&lt;=$Q$3,INDEX(LINEST(AH550:AH609,AI550:AT609,TRUE,TRUE),1,1),"")</f>
        <v/>
      </c>
      <c r="BP609" s="10">
        <f>IF((ROW()-6)&lt;=$Q$3,INDEX(LINEST(AH550:AH609,AI550:AT609,TRUE,TRUE),3,1),"")</f>
        <v/>
      </c>
      <c r="BR609" s="9">
        <f>IF(AND((ROW()-6)&lt;=$Q$3,ISNUMBER(BC608)),BC608/$Q$4+BD608*AI609+BE608*AJ609+BF608*AK609+BG608*AL609+BH608*AM609+BI608*AN609+BJ608*AO609+BK608*AP609+BL608*AQ609+BM608*AR609+BN608*AS609+BO608*AT609,"")</f>
        <v/>
      </c>
      <c r="BS609">
        <f>IF(ISNUMBER(BR609),AVERAGE(AH549:AH608),"")</f>
        <v/>
      </c>
      <c r="BT609">
        <f>IF(ISNUMBER(BR609),(AH609-BR609)^2,"")</f>
        <v/>
      </c>
      <c r="BU609">
        <f>IF(ISNUMBER(BR609),AH609^2,"")</f>
        <v/>
      </c>
      <c r="BV609">
        <f>IF(ISNUMBER(BR609),(AH609-BS609)^2,"")</f>
        <v/>
      </c>
    </row>
    <row r="610">
      <c r="O610">
        <f>IF($R610="","",CHOOSE($Q$2,YEAR(R610)*12+MONTH(R610),INT((R610-2)/7),YEAR(R610)*4+ROUNDUP(MONTH(R610)/3)))</f>
        <v/>
      </c>
      <c r="P610">
        <f>IF($R610="","",IF($R611="",1,IF(O610&lt;&gt;O611,1,0)))</f>
        <v/>
      </c>
      <c r="Q610">
        <f>IF(P610=1,SUM($P$7:P610),"")</f>
        <v/>
      </c>
      <c r="R610">
        <f>IF($A610="","",IF(ISNUMBER($A610),$A610,IFERROR(DATEVALUE($A610),NA())))</f>
        <v/>
      </c>
      <c r="S610" s="7">
        <f>IFERROR(INDEX($R$7:$R$60000,MATCH(ROW()-6,$Q$7:$Q$60000,0)),"")</f>
        <v/>
      </c>
      <c r="T610">
        <f>IFERROR(INDEX($B$7:$B$60000,MATCH(ROW()-6,$Q$7:$Q$60000,0)),"")</f>
        <v/>
      </c>
      <c r="U610">
        <f>IFERROR(INDEX($C$7:$C$60000,MATCH(ROW()-6,$Q$7:$Q$60000,0)),"")</f>
        <v/>
      </c>
      <c r="V610">
        <f>IFERROR(INDEX($D$7:$D$60000,MATCH(ROW()-6,$Q$7:$Q$60000,0)),"")</f>
        <v/>
      </c>
      <c r="W610">
        <f>IFERROR(INDEX($E$7:$E$60000,MATCH(ROW()-6,$Q$7:$Q$60000,0)),"")</f>
        <v/>
      </c>
      <c r="X610">
        <f>IFERROR(INDEX($F$7:$F$60000,MATCH(ROW()-6,$Q$7:$Q$60000,0)),"")</f>
        <v/>
      </c>
      <c r="Y610">
        <f>IFERROR(INDEX($G$7:$G$60000,MATCH(ROW()-6,$Q$7:$Q$60000,0)),"")</f>
        <v/>
      </c>
      <c r="Z610">
        <f>IFERROR(INDEX($H$7:$H$60000,MATCH(ROW()-6,$Q$7:$Q$60000,0)),"")</f>
        <v/>
      </c>
      <c r="AA610">
        <f>IFERROR(INDEX($I$7:$I$60000,MATCH(ROW()-6,$Q$7:$Q$60000,0)),"")</f>
        <v/>
      </c>
      <c r="AB610">
        <f>IFERROR(INDEX($J$7:$J$60000,MATCH(ROW()-6,$Q$7:$Q$60000,0)),"")</f>
        <v/>
      </c>
      <c r="AC610">
        <f>IFERROR(INDEX($K$7:$K$60000,MATCH(ROW()-6,$Q$7:$Q$60000,0)),"")</f>
        <v/>
      </c>
      <c r="AD610">
        <f>IFERROR(INDEX($L$7:$L$60000,MATCH(ROW()-6,$Q$7:$Q$60000,0)),"")</f>
        <v/>
      </c>
      <c r="AE610">
        <f>IFERROR(INDEX($M$7:$M$60000,MATCH(ROW()-6,$Q$7:$Q$60000,0)),"")</f>
        <v/>
      </c>
      <c r="AF610">
        <f>IFERROR(INDEX($N$7:$N$60000,MATCH(ROW()-6,$Q$7:$Q$60000,0)),"")</f>
        <v/>
      </c>
      <c r="AH610" s="9">
        <f>IF(OR($S610="",$S609=""),"",LN($T610/$T609))</f>
        <v/>
      </c>
      <c r="AI610" s="9">
        <f>IF(OR($S610="",$S609=""),"",$C$2*LN(U610/U609))</f>
        <v/>
      </c>
      <c r="AJ610" s="9">
        <f>IF(OR($S610="",$S609=""),"",$D$2*(V610-V609))</f>
        <v/>
      </c>
      <c r="AK610" s="9">
        <f>IF(OR($S610="",$S609=""),"",$E$2*(W610-W609))</f>
        <v/>
      </c>
      <c r="AL610" s="9">
        <f>IF(OR($S610="",$S609=""),"",$F$2*LN(X610/X609))</f>
        <v/>
      </c>
      <c r="AM610" s="9">
        <f>IF(OR($S610="",$S609=""),"",$G$2*(Y610-Y609))</f>
        <v/>
      </c>
      <c r="AN610" s="9">
        <f>IF(OR($S610="",$S609=""),"",$H$2*LN(Z610/Z609))</f>
        <v/>
      </c>
      <c r="AO610" s="9">
        <f>IF(OR($S610="",$S609=""),"",$I$2*(AA610-AA609))</f>
        <v/>
      </c>
      <c r="AP610" s="9">
        <f>IF(OR($S610="",$S609=""),"",$J$2*LN(AB610/AB609))</f>
        <v/>
      </c>
      <c r="AQ610" s="9">
        <f>IF(OR($S610="",$S609=""),"",$K$2*(AC610-AC609))</f>
        <v/>
      </c>
      <c r="AR610" s="9">
        <f>IF(OR($S610="",$S609=""),"",$L$2*LN(AD610/AD609))</f>
        <v/>
      </c>
      <c r="AS610" s="9">
        <f>IF(OR($S610="",$S609=""),"",$M$2*LN(AE610/AE609))</f>
        <v/>
      </c>
      <c r="AT610" s="9">
        <f>IF(OR($S610="",$S609=""),"",$N$2*LN(AF610/AF609))</f>
        <v/>
      </c>
      <c r="AV610" s="9">
        <f>IF($AH610="","",$AY$16+$AY$4*AI610+$AY$5*AJ610+$AY$6*AK610+$AY$7*AL610+$AY$8*AM610+$AY$9*AN610+$AY$10*AO610+$AY$11*AP610+$AY$12*AQ610+$AY$13*AR610+$AY$14*AS610+$AY$15*AT610)</f>
        <v/>
      </c>
      <c r="BC610" s="10">
        <f>IF((ROW()-6)&lt;=$Q$3,INDEX(LINEST(AH551:AH610,AI551:AT610,TRUE,TRUE),1,13)*$Q$4,"")</f>
        <v/>
      </c>
      <c r="BD610" s="9">
        <f>IF((ROW()-6)&lt;=$Q$3,INDEX(LINEST(AH551:AH610,AI551:AT610,TRUE,TRUE),1,12),"")</f>
        <v/>
      </c>
      <c r="BE610" s="9">
        <f>IF((ROW()-6)&lt;=$Q$3,INDEX(LINEST(AH551:AH610,AI551:AT610,TRUE,TRUE),1,11),"")</f>
        <v/>
      </c>
      <c r="BF610" s="9">
        <f>IF((ROW()-6)&lt;=$Q$3,INDEX(LINEST(AH551:AH610,AI551:AT610,TRUE,TRUE),1,10),"")</f>
        <v/>
      </c>
      <c r="BG610" s="9">
        <f>IF((ROW()-6)&lt;=$Q$3,INDEX(LINEST(AH551:AH610,AI551:AT610,TRUE,TRUE),1,9),"")</f>
        <v/>
      </c>
      <c r="BH610" s="9">
        <f>IF((ROW()-6)&lt;=$Q$3,INDEX(LINEST(AH551:AH610,AI551:AT610,TRUE,TRUE),1,8),"")</f>
        <v/>
      </c>
      <c r="BI610" s="9">
        <f>IF((ROW()-6)&lt;=$Q$3,INDEX(LINEST(AH551:AH610,AI551:AT610,TRUE,TRUE),1,7),"")</f>
        <v/>
      </c>
      <c r="BJ610" s="9">
        <f>IF((ROW()-6)&lt;=$Q$3,INDEX(LINEST(AH551:AH610,AI551:AT610,TRUE,TRUE),1,6),"")</f>
        <v/>
      </c>
      <c r="BK610" s="9">
        <f>IF((ROW()-6)&lt;=$Q$3,INDEX(LINEST(AH551:AH610,AI551:AT610,TRUE,TRUE),1,5),"")</f>
        <v/>
      </c>
      <c r="BL610" s="9">
        <f>IF((ROW()-6)&lt;=$Q$3,INDEX(LINEST(AH551:AH610,AI551:AT610,TRUE,TRUE),1,4),"")</f>
        <v/>
      </c>
      <c r="BM610" s="9">
        <f>IF((ROW()-6)&lt;=$Q$3,INDEX(LINEST(AH551:AH610,AI551:AT610,TRUE,TRUE),1,3),"")</f>
        <v/>
      </c>
      <c r="BN610" s="9">
        <f>IF((ROW()-6)&lt;=$Q$3,INDEX(LINEST(AH551:AH610,AI551:AT610,TRUE,TRUE),1,2),"")</f>
        <v/>
      </c>
      <c r="BO610" s="9">
        <f>IF((ROW()-6)&lt;=$Q$3,INDEX(LINEST(AH551:AH610,AI551:AT610,TRUE,TRUE),1,1),"")</f>
        <v/>
      </c>
      <c r="BP610" s="10">
        <f>IF((ROW()-6)&lt;=$Q$3,INDEX(LINEST(AH551:AH610,AI551:AT610,TRUE,TRUE),3,1),"")</f>
        <v/>
      </c>
      <c r="BR610" s="9">
        <f>IF(AND((ROW()-6)&lt;=$Q$3,ISNUMBER(BC609)),BC609/$Q$4+BD609*AI610+BE609*AJ610+BF609*AK610+BG609*AL610+BH609*AM610+BI609*AN610+BJ609*AO610+BK609*AP610+BL609*AQ610+BM609*AR610+BN609*AS610+BO609*AT610,"")</f>
        <v/>
      </c>
      <c r="BS610">
        <f>IF(ISNUMBER(BR610),AVERAGE(AH550:AH609),"")</f>
        <v/>
      </c>
      <c r="BT610">
        <f>IF(ISNUMBER(BR610),(AH610-BR610)^2,"")</f>
        <v/>
      </c>
      <c r="BU610">
        <f>IF(ISNUMBER(BR610),AH610^2,"")</f>
        <v/>
      </c>
      <c r="BV610">
        <f>IF(ISNUMBER(BR610),(AH610-BS610)^2,"")</f>
        <v/>
      </c>
    </row>
    <row r="611">
      <c r="O611">
        <f>IF($R611="","",CHOOSE($Q$2,YEAR(R611)*12+MONTH(R611),INT((R611-2)/7),YEAR(R611)*4+ROUNDUP(MONTH(R611)/3)))</f>
        <v/>
      </c>
      <c r="P611">
        <f>IF($R611="","",IF($R612="",1,IF(O611&lt;&gt;O612,1,0)))</f>
        <v/>
      </c>
      <c r="Q611">
        <f>IF(P611=1,SUM($P$7:P611),"")</f>
        <v/>
      </c>
      <c r="R611">
        <f>IF($A611="","",IF(ISNUMBER($A611),$A611,IFERROR(DATEVALUE($A611),NA())))</f>
        <v/>
      </c>
      <c r="S611" s="7">
        <f>IFERROR(INDEX($R$7:$R$60000,MATCH(ROW()-6,$Q$7:$Q$60000,0)),"")</f>
        <v/>
      </c>
      <c r="T611">
        <f>IFERROR(INDEX($B$7:$B$60000,MATCH(ROW()-6,$Q$7:$Q$60000,0)),"")</f>
        <v/>
      </c>
      <c r="U611">
        <f>IFERROR(INDEX($C$7:$C$60000,MATCH(ROW()-6,$Q$7:$Q$60000,0)),"")</f>
        <v/>
      </c>
      <c r="V611">
        <f>IFERROR(INDEX($D$7:$D$60000,MATCH(ROW()-6,$Q$7:$Q$60000,0)),"")</f>
        <v/>
      </c>
      <c r="W611">
        <f>IFERROR(INDEX($E$7:$E$60000,MATCH(ROW()-6,$Q$7:$Q$60000,0)),"")</f>
        <v/>
      </c>
      <c r="X611">
        <f>IFERROR(INDEX($F$7:$F$60000,MATCH(ROW()-6,$Q$7:$Q$60000,0)),"")</f>
        <v/>
      </c>
      <c r="Y611">
        <f>IFERROR(INDEX($G$7:$G$60000,MATCH(ROW()-6,$Q$7:$Q$60000,0)),"")</f>
        <v/>
      </c>
      <c r="Z611">
        <f>IFERROR(INDEX($H$7:$H$60000,MATCH(ROW()-6,$Q$7:$Q$60000,0)),"")</f>
        <v/>
      </c>
      <c r="AA611">
        <f>IFERROR(INDEX($I$7:$I$60000,MATCH(ROW()-6,$Q$7:$Q$60000,0)),"")</f>
        <v/>
      </c>
      <c r="AB611">
        <f>IFERROR(INDEX($J$7:$J$60000,MATCH(ROW()-6,$Q$7:$Q$60000,0)),"")</f>
        <v/>
      </c>
      <c r="AC611">
        <f>IFERROR(INDEX($K$7:$K$60000,MATCH(ROW()-6,$Q$7:$Q$60000,0)),"")</f>
        <v/>
      </c>
      <c r="AD611">
        <f>IFERROR(INDEX($L$7:$L$60000,MATCH(ROW()-6,$Q$7:$Q$60000,0)),"")</f>
        <v/>
      </c>
      <c r="AE611">
        <f>IFERROR(INDEX($M$7:$M$60000,MATCH(ROW()-6,$Q$7:$Q$60000,0)),"")</f>
        <v/>
      </c>
      <c r="AF611">
        <f>IFERROR(INDEX($N$7:$N$60000,MATCH(ROW()-6,$Q$7:$Q$60000,0)),"")</f>
        <v/>
      </c>
      <c r="AH611" s="9">
        <f>IF(OR($S611="",$S610=""),"",LN($T611/$T610))</f>
        <v/>
      </c>
      <c r="AI611" s="9">
        <f>IF(OR($S611="",$S610=""),"",$C$2*LN(U611/U610))</f>
        <v/>
      </c>
      <c r="AJ611" s="9">
        <f>IF(OR($S611="",$S610=""),"",$D$2*(V611-V610))</f>
        <v/>
      </c>
      <c r="AK611" s="9">
        <f>IF(OR($S611="",$S610=""),"",$E$2*(W611-W610))</f>
        <v/>
      </c>
      <c r="AL611" s="9">
        <f>IF(OR($S611="",$S610=""),"",$F$2*LN(X611/X610))</f>
        <v/>
      </c>
      <c r="AM611" s="9">
        <f>IF(OR($S611="",$S610=""),"",$G$2*(Y611-Y610))</f>
        <v/>
      </c>
      <c r="AN611" s="9">
        <f>IF(OR($S611="",$S610=""),"",$H$2*LN(Z611/Z610))</f>
        <v/>
      </c>
      <c r="AO611" s="9">
        <f>IF(OR($S611="",$S610=""),"",$I$2*(AA611-AA610))</f>
        <v/>
      </c>
      <c r="AP611" s="9">
        <f>IF(OR($S611="",$S610=""),"",$J$2*LN(AB611/AB610))</f>
        <v/>
      </c>
      <c r="AQ611" s="9">
        <f>IF(OR($S611="",$S610=""),"",$K$2*(AC611-AC610))</f>
        <v/>
      </c>
      <c r="AR611" s="9">
        <f>IF(OR($S611="",$S610=""),"",$L$2*LN(AD611/AD610))</f>
        <v/>
      </c>
      <c r="AS611" s="9">
        <f>IF(OR($S611="",$S610=""),"",$M$2*LN(AE611/AE610))</f>
        <v/>
      </c>
      <c r="AT611" s="9">
        <f>IF(OR($S611="",$S610=""),"",$N$2*LN(AF611/AF610))</f>
        <v/>
      </c>
      <c r="AV611" s="9">
        <f>IF($AH611="","",$AY$16+$AY$4*AI611+$AY$5*AJ611+$AY$6*AK611+$AY$7*AL611+$AY$8*AM611+$AY$9*AN611+$AY$10*AO611+$AY$11*AP611+$AY$12*AQ611+$AY$13*AR611+$AY$14*AS611+$AY$15*AT611)</f>
        <v/>
      </c>
      <c r="BC611" s="10">
        <f>IF((ROW()-6)&lt;=$Q$3,INDEX(LINEST(AH552:AH611,AI552:AT611,TRUE,TRUE),1,13)*$Q$4,"")</f>
        <v/>
      </c>
      <c r="BD611" s="9">
        <f>IF((ROW()-6)&lt;=$Q$3,INDEX(LINEST(AH552:AH611,AI552:AT611,TRUE,TRUE),1,12),"")</f>
        <v/>
      </c>
      <c r="BE611" s="9">
        <f>IF((ROW()-6)&lt;=$Q$3,INDEX(LINEST(AH552:AH611,AI552:AT611,TRUE,TRUE),1,11),"")</f>
        <v/>
      </c>
      <c r="BF611" s="9">
        <f>IF((ROW()-6)&lt;=$Q$3,INDEX(LINEST(AH552:AH611,AI552:AT611,TRUE,TRUE),1,10),"")</f>
        <v/>
      </c>
      <c r="BG611" s="9">
        <f>IF((ROW()-6)&lt;=$Q$3,INDEX(LINEST(AH552:AH611,AI552:AT611,TRUE,TRUE),1,9),"")</f>
        <v/>
      </c>
      <c r="BH611" s="9">
        <f>IF((ROW()-6)&lt;=$Q$3,INDEX(LINEST(AH552:AH611,AI552:AT611,TRUE,TRUE),1,8),"")</f>
        <v/>
      </c>
      <c r="BI611" s="9">
        <f>IF((ROW()-6)&lt;=$Q$3,INDEX(LINEST(AH552:AH611,AI552:AT611,TRUE,TRUE),1,7),"")</f>
        <v/>
      </c>
      <c r="BJ611" s="9">
        <f>IF((ROW()-6)&lt;=$Q$3,INDEX(LINEST(AH552:AH611,AI552:AT611,TRUE,TRUE),1,6),"")</f>
        <v/>
      </c>
      <c r="BK611" s="9">
        <f>IF((ROW()-6)&lt;=$Q$3,INDEX(LINEST(AH552:AH611,AI552:AT611,TRUE,TRUE),1,5),"")</f>
        <v/>
      </c>
      <c r="BL611" s="9">
        <f>IF((ROW()-6)&lt;=$Q$3,INDEX(LINEST(AH552:AH611,AI552:AT611,TRUE,TRUE),1,4),"")</f>
        <v/>
      </c>
      <c r="BM611" s="9">
        <f>IF((ROW()-6)&lt;=$Q$3,INDEX(LINEST(AH552:AH611,AI552:AT611,TRUE,TRUE),1,3),"")</f>
        <v/>
      </c>
      <c r="BN611" s="9">
        <f>IF((ROW()-6)&lt;=$Q$3,INDEX(LINEST(AH552:AH611,AI552:AT611,TRUE,TRUE),1,2),"")</f>
        <v/>
      </c>
      <c r="BO611" s="9">
        <f>IF((ROW()-6)&lt;=$Q$3,INDEX(LINEST(AH552:AH611,AI552:AT611,TRUE,TRUE),1,1),"")</f>
        <v/>
      </c>
      <c r="BP611" s="10">
        <f>IF((ROW()-6)&lt;=$Q$3,INDEX(LINEST(AH552:AH611,AI552:AT611,TRUE,TRUE),3,1),"")</f>
        <v/>
      </c>
      <c r="BR611" s="9">
        <f>IF(AND((ROW()-6)&lt;=$Q$3,ISNUMBER(BC610)),BC610/$Q$4+BD610*AI611+BE610*AJ611+BF610*AK611+BG610*AL611+BH610*AM611+BI610*AN611+BJ610*AO611+BK610*AP611+BL610*AQ611+BM610*AR611+BN610*AS611+BO610*AT611,"")</f>
        <v/>
      </c>
      <c r="BS611">
        <f>IF(ISNUMBER(BR611),AVERAGE(AH551:AH610),"")</f>
        <v/>
      </c>
      <c r="BT611">
        <f>IF(ISNUMBER(BR611),(AH611-BR611)^2,"")</f>
        <v/>
      </c>
      <c r="BU611">
        <f>IF(ISNUMBER(BR611),AH611^2,"")</f>
        <v/>
      </c>
      <c r="BV611">
        <f>IF(ISNUMBER(BR611),(AH611-BS611)^2,"")</f>
        <v/>
      </c>
    </row>
    <row r="612">
      <c r="O612">
        <f>IF($R612="","",CHOOSE($Q$2,YEAR(R612)*12+MONTH(R612),INT((R612-2)/7),YEAR(R612)*4+ROUNDUP(MONTH(R612)/3)))</f>
        <v/>
      </c>
      <c r="P612">
        <f>IF($R612="","",IF($R613="",1,IF(O612&lt;&gt;O613,1,0)))</f>
        <v/>
      </c>
      <c r="Q612">
        <f>IF(P612=1,SUM($P$7:P612),"")</f>
        <v/>
      </c>
      <c r="R612">
        <f>IF($A612="","",IF(ISNUMBER($A612),$A612,IFERROR(DATEVALUE($A612),NA())))</f>
        <v/>
      </c>
      <c r="S612" s="7">
        <f>IFERROR(INDEX($R$7:$R$60000,MATCH(ROW()-6,$Q$7:$Q$60000,0)),"")</f>
        <v/>
      </c>
      <c r="T612">
        <f>IFERROR(INDEX($B$7:$B$60000,MATCH(ROW()-6,$Q$7:$Q$60000,0)),"")</f>
        <v/>
      </c>
      <c r="U612">
        <f>IFERROR(INDEX($C$7:$C$60000,MATCH(ROW()-6,$Q$7:$Q$60000,0)),"")</f>
        <v/>
      </c>
      <c r="V612">
        <f>IFERROR(INDEX($D$7:$D$60000,MATCH(ROW()-6,$Q$7:$Q$60000,0)),"")</f>
        <v/>
      </c>
      <c r="W612">
        <f>IFERROR(INDEX($E$7:$E$60000,MATCH(ROW()-6,$Q$7:$Q$60000,0)),"")</f>
        <v/>
      </c>
      <c r="X612">
        <f>IFERROR(INDEX($F$7:$F$60000,MATCH(ROW()-6,$Q$7:$Q$60000,0)),"")</f>
        <v/>
      </c>
      <c r="Y612">
        <f>IFERROR(INDEX($G$7:$G$60000,MATCH(ROW()-6,$Q$7:$Q$60000,0)),"")</f>
        <v/>
      </c>
      <c r="Z612">
        <f>IFERROR(INDEX($H$7:$H$60000,MATCH(ROW()-6,$Q$7:$Q$60000,0)),"")</f>
        <v/>
      </c>
      <c r="AA612">
        <f>IFERROR(INDEX($I$7:$I$60000,MATCH(ROW()-6,$Q$7:$Q$60000,0)),"")</f>
        <v/>
      </c>
      <c r="AB612">
        <f>IFERROR(INDEX($J$7:$J$60000,MATCH(ROW()-6,$Q$7:$Q$60000,0)),"")</f>
        <v/>
      </c>
      <c r="AC612">
        <f>IFERROR(INDEX($K$7:$K$60000,MATCH(ROW()-6,$Q$7:$Q$60000,0)),"")</f>
        <v/>
      </c>
      <c r="AD612">
        <f>IFERROR(INDEX($L$7:$L$60000,MATCH(ROW()-6,$Q$7:$Q$60000,0)),"")</f>
        <v/>
      </c>
      <c r="AE612">
        <f>IFERROR(INDEX($M$7:$M$60000,MATCH(ROW()-6,$Q$7:$Q$60000,0)),"")</f>
        <v/>
      </c>
      <c r="AF612">
        <f>IFERROR(INDEX($N$7:$N$60000,MATCH(ROW()-6,$Q$7:$Q$60000,0)),"")</f>
        <v/>
      </c>
      <c r="AH612" s="9">
        <f>IF(OR($S612="",$S611=""),"",LN($T612/$T611))</f>
        <v/>
      </c>
      <c r="AI612" s="9">
        <f>IF(OR($S612="",$S611=""),"",$C$2*LN(U612/U611))</f>
        <v/>
      </c>
      <c r="AJ612" s="9">
        <f>IF(OR($S612="",$S611=""),"",$D$2*(V612-V611))</f>
        <v/>
      </c>
      <c r="AK612" s="9">
        <f>IF(OR($S612="",$S611=""),"",$E$2*(W612-W611))</f>
        <v/>
      </c>
      <c r="AL612" s="9">
        <f>IF(OR($S612="",$S611=""),"",$F$2*LN(X612/X611))</f>
        <v/>
      </c>
      <c r="AM612" s="9">
        <f>IF(OR($S612="",$S611=""),"",$G$2*(Y612-Y611))</f>
        <v/>
      </c>
      <c r="AN612" s="9">
        <f>IF(OR($S612="",$S611=""),"",$H$2*LN(Z612/Z611))</f>
        <v/>
      </c>
      <c r="AO612" s="9">
        <f>IF(OR($S612="",$S611=""),"",$I$2*(AA612-AA611))</f>
        <v/>
      </c>
      <c r="AP612" s="9">
        <f>IF(OR($S612="",$S611=""),"",$J$2*LN(AB612/AB611))</f>
        <v/>
      </c>
      <c r="AQ612" s="9">
        <f>IF(OR($S612="",$S611=""),"",$K$2*(AC612-AC611))</f>
        <v/>
      </c>
      <c r="AR612" s="9">
        <f>IF(OR($S612="",$S611=""),"",$L$2*LN(AD612/AD611))</f>
        <v/>
      </c>
      <c r="AS612" s="9">
        <f>IF(OR($S612="",$S611=""),"",$M$2*LN(AE612/AE611))</f>
        <v/>
      </c>
      <c r="AT612" s="9">
        <f>IF(OR($S612="",$S611=""),"",$N$2*LN(AF612/AF611))</f>
        <v/>
      </c>
      <c r="AV612" s="9">
        <f>IF($AH612="","",$AY$16+$AY$4*AI612+$AY$5*AJ612+$AY$6*AK612+$AY$7*AL612+$AY$8*AM612+$AY$9*AN612+$AY$10*AO612+$AY$11*AP612+$AY$12*AQ612+$AY$13*AR612+$AY$14*AS612+$AY$15*AT612)</f>
        <v/>
      </c>
      <c r="BC612" s="10">
        <f>IF((ROW()-6)&lt;=$Q$3,INDEX(LINEST(AH553:AH612,AI553:AT612,TRUE,TRUE),1,13)*$Q$4,"")</f>
        <v/>
      </c>
      <c r="BD612" s="9">
        <f>IF((ROW()-6)&lt;=$Q$3,INDEX(LINEST(AH553:AH612,AI553:AT612,TRUE,TRUE),1,12),"")</f>
        <v/>
      </c>
      <c r="BE612" s="9">
        <f>IF((ROW()-6)&lt;=$Q$3,INDEX(LINEST(AH553:AH612,AI553:AT612,TRUE,TRUE),1,11),"")</f>
        <v/>
      </c>
      <c r="BF612" s="9">
        <f>IF((ROW()-6)&lt;=$Q$3,INDEX(LINEST(AH553:AH612,AI553:AT612,TRUE,TRUE),1,10),"")</f>
        <v/>
      </c>
      <c r="BG612" s="9">
        <f>IF((ROW()-6)&lt;=$Q$3,INDEX(LINEST(AH553:AH612,AI553:AT612,TRUE,TRUE),1,9),"")</f>
        <v/>
      </c>
      <c r="BH612" s="9">
        <f>IF((ROW()-6)&lt;=$Q$3,INDEX(LINEST(AH553:AH612,AI553:AT612,TRUE,TRUE),1,8),"")</f>
        <v/>
      </c>
      <c r="BI612" s="9">
        <f>IF((ROW()-6)&lt;=$Q$3,INDEX(LINEST(AH553:AH612,AI553:AT612,TRUE,TRUE),1,7),"")</f>
        <v/>
      </c>
      <c r="BJ612" s="9">
        <f>IF((ROW()-6)&lt;=$Q$3,INDEX(LINEST(AH553:AH612,AI553:AT612,TRUE,TRUE),1,6),"")</f>
        <v/>
      </c>
      <c r="BK612" s="9">
        <f>IF((ROW()-6)&lt;=$Q$3,INDEX(LINEST(AH553:AH612,AI553:AT612,TRUE,TRUE),1,5),"")</f>
        <v/>
      </c>
      <c r="BL612" s="9">
        <f>IF((ROW()-6)&lt;=$Q$3,INDEX(LINEST(AH553:AH612,AI553:AT612,TRUE,TRUE),1,4),"")</f>
        <v/>
      </c>
      <c r="BM612" s="9">
        <f>IF((ROW()-6)&lt;=$Q$3,INDEX(LINEST(AH553:AH612,AI553:AT612,TRUE,TRUE),1,3),"")</f>
        <v/>
      </c>
      <c r="BN612" s="9">
        <f>IF((ROW()-6)&lt;=$Q$3,INDEX(LINEST(AH553:AH612,AI553:AT612,TRUE,TRUE),1,2),"")</f>
        <v/>
      </c>
      <c r="BO612" s="9">
        <f>IF((ROW()-6)&lt;=$Q$3,INDEX(LINEST(AH553:AH612,AI553:AT612,TRUE,TRUE),1,1),"")</f>
        <v/>
      </c>
      <c r="BP612" s="10">
        <f>IF((ROW()-6)&lt;=$Q$3,INDEX(LINEST(AH553:AH612,AI553:AT612,TRUE,TRUE),3,1),"")</f>
        <v/>
      </c>
      <c r="BR612" s="9">
        <f>IF(AND((ROW()-6)&lt;=$Q$3,ISNUMBER(BC611)),BC611/$Q$4+BD611*AI612+BE611*AJ612+BF611*AK612+BG611*AL612+BH611*AM612+BI611*AN612+BJ611*AO612+BK611*AP612+BL611*AQ612+BM611*AR612+BN611*AS612+BO611*AT612,"")</f>
        <v/>
      </c>
      <c r="BS612">
        <f>IF(ISNUMBER(BR612),AVERAGE(AH552:AH611),"")</f>
        <v/>
      </c>
      <c r="BT612">
        <f>IF(ISNUMBER(BR612),(AH612-BR612)^2,"")</f>
        <v/>
      </c>
      <c r="BU612">
        <f>IF(ISNUMBER(BR612),AH612^2,"")</f>
        <v/>
      </c>
      <c r="BV612">
        <f>IF(ISNUMBER(BR612),(AH612-BS612)^2,"")</f>
        <v/>
      </c>
    </row>
    <row r="613">
      <c r="O613">
        <f>IF($R613="","",CHOOSE($Q$2,YEAR(R613)*12+MONTH(R613),INT((R613-2)/7),YEAR(R613)*4+ROUNDUP(MONTH(R613)/3)))</f>
        <v/>
      </c>
      <c r="P613">
        <f>IF($R613="","",IF($R614="",1,IF(O613&lt;&gt;O614,1,0)))</f>
        <v/>
      </c>
      <c r="Q613">
        <f>IF(P613=1,SUM($P$7:P613),"")</f>
        <v/>
      </c>
      <c r="R613">
        <f>IF($A613="","",IF(ISNUMBER($A613),$A613,IFERROR(DATEVALUE($A613),NA())))</f>
        <v/>
      </c>
      <c r="S613" s="7">
        <f>IFERROR(INDEX($R$7:$R$60000,MATCH(ROW()-6,$Q$7:$Q$60000,0)),"")</f>
        <v/>
      </c>
      <c r="T613">
        <f>IFERROR(INDEX($B$7:$B$60000,MATCH(ROW()-6,$Q$7:$Q$60000,0)),"")</f>
        <v/>
      </c>
      <c r="U613">
        <f>IFERROR(INDEX($C$7:$C$60000,MATCH(ROW()-6,$Q$7:$Q$60000,0)),"")</f>
        <v/>
      </c>
      <c r="V613">
        <f>IFERROR(INDEX($D$7:$D$60000,MATCH(ROW()-6,$Q$7:$Q$60000,0)),"")</f>
        <v/>
      </c>
      <c r="W613">
        <f>IFERROR(INDEX($E$7:$E$60000,MATCH(ROW()-6,$Q$7:$Q$60000,0)),"")</f>
        <v/>
      </c>
      <c r="X613">
        <f>IFERROR(INDEX($F$7:$F$60000,MATCH(ROW()-6,$Q$7:$Q$60000,0)),"")</f>
        <v/>
      </c>
      <c r="Y613">
        <f>IFERROR(INDEX($G$7:$G$60000,MATCH(ROW()-6,$Q$7:$Q$60000,0)),"")</f>
        <v/>
      </c>
      <c r="Z613">
        <f>IFERROR(INDEX($H$7:$H$60000,MATCH(ROW()-6,$Q$7:$Q$60000,0)),"")</f>
        <v/>
      </c>
      <c r="AA613">
        <f>IFERROR(INDEX($I$7:$I$60000,MATCH(ROW()-6,$Q$7:$Q$60000,0)),"")</f>
        <v/>
      </c>
      <c r="AB613">
        <f>IFERROR(INDEX($J$7:$J$60000,MATCH(ROW()-6,$Q$7:$Q$60000,0)),"")</f>
        <v/>
      </c>
      <c r="AC613">
        <f>IFERROR(INDEX($K$7:$K$60000,MATCH(ROW()-6,$Q$7:$Q$60000,0)),"")</f>
        <v/>
      </c>
      <c r="AD613">
        <f>IFERROR(INDEX($L$7:$L$60000,MATCH(ROW()-6,$Q$7:$Q$60000,0)),"")</f>
        <v/>
      </c>
      <c r="AE613">
        <f>IFERROR(INDEX($M$7:$M$60000,MATCH(ROW()-6,$Q$7:$Q$60000,0)),"")</f>
        <v/>
      </c>
      <c r="AF613">
        <f>IFERROR(INDEX($N$7:$N$60000,MATCH(ROW()-6,$Q$7:$Q$60000,0)),"")</f>
        <v/>
      </c>
      <c r="AH613" s="9">
        <f>IF(OR($S613="",$S612=""),"",LN($T613/$T612))</f>
        <v/>
      </c>
      <c r="AI613" s="9">
        <f>IF(OR($S613="",$S612=""),"",$C$2*LN(U613/U612))</f>
        <v/>
      </c>
      <c r="AJ613" s="9">
        <f>IF(OR($S613="",$S612=""),"",$D$2*(V613-V612))</f>
        <v/>
      </c>
      <c r="AK613" s="9">
        <f>IF(OR($S613="",$S612=""),"",$E$2*(W613-W612))</f>
        <v/>
      </c>
      <c r="AL613" s="9">
        <f>IF(OR($S613="",$S612=""),"",$F$2*LN(X613/X612))</f>
        <v/>
      </c>
      <c r="AM613" s="9">
        <f>IF(OR($S613="",$S612=""),"",$G$2*(Y613-Y612))</f>
        <v/>
      </c>
      <c r="AN613" s="9">
        <f>IF(OR($S613="",$S612=""),"",$H$2*LN(Z613/Z612))</f>
        <v/>
      </c>
      <c r="AO613" s="9">
        <f>IF(OR($S613="",$S612=""),"",$I$2*(AA613-AA612))</f>
        <v/>
      </c>
      <c r="AP613" s="9">
        <f>IF(OR($S613="",$S612=""),"",$J$2*LN(AB613/AB612))</f>
        <v/>
      </c>
      <c r="AQ613" s="9">
        <f>IF(OR($S613="",$S612=""),"",$K$2*(AC613-AC612))</f>
        <v/>
      </c>
      <c r="AR613" s="9">
        <f>IF(OR($S613="",$S612=""),"",$L$2*LN(AD613/AD612))</f>
        <v/>
      </c>
      <c r="AS613" s="9">
        <f>IF(OR($S613="",$S612=""),"",$M$2*LN(AE613/AE612))</f>
        <v/>
      </c>
      <c r="AT613" s="9">
        <f>IF(OR($S613="",$S612=""),"",$N$2*LN(AF613/AF612))</f>
        <v/>
      </c>
      <c r="AV613" s="9">
        <f>IF($AH613="","",$AY$16+$AY$4*AI613+$AY$5*AJ613+$AY$6*AK613+$AY$7*AL613+$AY$8*AM613+$AY$9*AN613+$AY$10*AO613+$AY$11*AP613+$AY$12*AQ613+$AY$13*AR613+$AY$14*AS613+$AY$15*AT613)</f>
        <v/>
      </c>
      <c r="BC613" s="10">
        <f>IF((ROW()-6)&lt;=$Q$3,INDEX(LINEST(AH554:AH613,AI554:AT613,TRUE,TRUE),1,13)*$Q$4,"")</f>
        <v/>
      </c>
      <c r="BD613" s="9">
        <f>IF((ROW()-6)&lt;=$Q$3,INDEX(LINEST(AH554:AH613,AI554:AT613,TRUE,TRUE),1,12),"")</f>
        <v/>
      </c>
      <c r="BE613" s="9">
        <f>IF((ROW()-6)&lt;=$Q$3,INDEX(LINEST(AH554:AH613,AI554:AT613,TRUE,TRUE),1,11),"")</f>
        <v/>
      </c>
      <c r="BF613" s="9">
        <f>IF((ROW()-6)&lt;=$Q$3,INDEX(LINEST(AH554:AH613,AI554:AT613,TRUE,TRUE),1,10),"")</f>
        <v/>
      </c>
      <c r="BG613" s="9">
        <f>IF((ROW()-6)&lt;=$Q$3,INDEX(LINEST(AH554:AH613,AI554:AT613,TRUE,TRUE),1,9),"")</f>
        <v/>
      </c>
      <c r="BH613" s="9">
        <f>IF((ROW()-6)&lt;=$Q$3,INDEX(LINEST(AH554:AH613,AI554:AT613,TRUE,TRUE),1,8),"")</f>
        <v/>
      </c>
      <c r="BI613" s="9">
        <f>IF((ROW()-6)&lt;=$Q$3,INDEX(LINEST(AH554:AH613,AI554:AT613,TRUE,TRUE),1,7),"")</f>
        <v/>
      </c>
      <c r="BJ613" s="9">
        <f>IF((ROW()-6)&lt;=$Q$3,INDEX(LINEST(AH554:AH613,AI554:AT613,TRUE,TRUE),1,6),"")</f>
        <v/>
      </c>
      <c r="BK613" s="9">
        <f>IF((ROW()-6)&lt;=$Q$3,INDEX(LINEST(AH554:AH613,AI554:AT613,TRUE,TRUE),1,5),"")</f>
        <v/>
      </c>
      <c r="BL613" s="9">
        <f>IF((ROW()-6)&lt;=$Q$3,INDEX(LINEST(AH554:AH613,AI554:AT613,TRUE,TRUE),1,4),"")</f>
        <v/>
      </c>
      <c r="BM613" s="9">
        <f>IF((ROW()-6)&lt;=$Q$3,INDEX(LINEST(AH554:AH613,AI554:AT613,TRUE,TRUE),1,3),"")</f>
        <v/>
      </c>
      <c r="BN613" s="9">
        <f>IF((ROW()-6)&lt;=$Q$3,INDEX(LINEST(AH554:AH613,AI554:AT613,TRUE,TRUE),1,2),"")</f>
        <v/>
      </c>
      <c r="BO613" s="9">
        <f>IF((ROW()-6)&lt;=$Q$3,INDEX(LINEST(AH554:AH613,AI554:AT613,TRUE,TRUE),1,1),"")</f>
        <v/>
      </c>
      <c r="BP613" s="10">
        <f>IF((ROW()-6)&lt;=$Q$3,INDEX(LINEST(AH554:AH613,AI554:AT613,TRUE,TRUE),3,1),"")</f>
        <v/>
      </c>
      <c r="BR613" s="9">
        <f>IF(AND((ROW()-6)&lt;=$Q$3,ISNUMBER(BC612)),BC612/$Q$4+BD612*AI613+BE612*AJ613+BF612*AK613+BG612*AL613+BH612*AM613+BI612*AN613+BJ612*AO613+BK612*AP613+BL612*AQ613+BM612*AR613+BN612*AS613+BO612*AT613,"")</f>
        <v/>
      </c>
      <c r="BS613">
        <f>IF(ISNUMBER(BR613),AVERAGE(AH553:AH612),"")</f>
        <v/>
      </c>
      <c r="BT613">
        <f>IF(ISNUMBER(BR613),(AH613-BR613)^2,"")</f>
        <v/>
      </c>
      <c r="BU613">
        <f>IF(ISNUMBER(BR613),AH613^2,"")</f>
        <v/>
      </c>
      <c r="BV613">
        <f>IF(ISNUMBER(BR613),(AH613-BS613)^2,"")</f>
        <v/>
      </c>
    </row>
    <row r="614">
      <c r="O614">
        <f>IF($R614="","",CHOOSE($Q$2,YEAR(R614)*12+MONTH(R614),INT((R614-2)/7),YEAR(R614)*4+ROUNDUP(MONTH(R614)/3)))</f>
        <v/>
      </c>
      <c r="P614">
        <f>IF($R614="","",IF($R615="",1,IF(O614&lt;&gt;O615,1,0)))</f>
        <v/>
      </c>
      <c r="Q614">
        <f>IF(P614=1,SUM($P$7:P614),"")</f>
        <v/>
      </c>
      <c r="R614">
        <f>IF($A614="","",IF(ISNUMBER($A614),$A614,IFERROR(DATEVALUE($A614),NA())))</f>
        <v/>
      </c>
      <c r="S614" s="7">
        <f>IFERROR(INDEX($R$7:$R$60000,MATCH(ROW()-6,$Q$7:$Q$60000,0)),"")</f>
        <v/>
      </c>
      <c r="T614">
        <f>IFERROR(INDEX($B$7:$B$60000,MATCH(ROW()-6,$Q$7:$Q$60000,0)),"")</f>
        <v/>
      </c>
      <c r="U614">
        <f>IFERROR(INDEX($C$7:$C$60000,MATCH(ROW()-6,$Q$7:$Q$60000,0)),"")</f>
        <v/>
      </c>
      <c r="V614">
        <f>IFERROR(INDEX($D$7:$D$60000,MATCH(ROW()-6,$Q$7:$Q$60000,0)),"")</f>
        <v/>
      </c>
      <c r="W614">
        <f>IFERROR(INDEX($E$7:$E$60000,MATCH(ROW()-6,$Q$7:$Q$60000,0)),"")</f>
        <v/>
      </c>
      <c r="X614">
        <f>IFERROR(INDEX($F$7:$F$60000,MATCH(ROW()-6,$Q$7:$Q$60000,0)),"")</f>
        <v/>
      </c>
      <c r="Y614">
        <f>IFERROR(INDEX($G$7:$G$60000,MATCH(ROW()-6,$Q$7:$Q$60000,0)),"")</f>
        <v/>
      </c>
      <c r="Z614">
        <f>IFERROR(INDEX($H$7:$H$60000,MATCH(ROW()-6,$Q$7:$Q$60000,0)),"")</f>
        <v/>
      </c>
      <c r="AA614">
        <f>IFERROR(INDEX($I$7:$I$60000,MATCH(ROW()-6,$Q$7:$Q$60000,0)),"")</f>
        <v/>
      </c>
      <c r="AB614">
        <f>IFERROR(INDEX($J$7:$J$60000,MATCH(ROW()-6,$Q$7:$Q$60000,0)),"")</f>
        <v/>
      </c>
      <c r="AC614">
        <f>IFERROR(INDEX($K$7:$K$60000,MATCH(ROW()-6,$Q$7:$Q$60000,0)),"")</f>
        <v/>
      </c>
      <c r="AD614">
        <f>IFERROR(INDEX($L$7:$L$60000,MATCH(ROW()-6,$Q$7:$Q$60000,0)),"")</f>
        <v/>
      </c>
      <c r="AE614">
        <f>IFERROR(INDEX($M$7:$M$60000,MATCH(ROW()-6,$Q$7:$Q$60000,0)),"")</f>
        <v/>
      </c>
      <c r="AF614">
        <f>IFERROR(INDEX($N$7:$N$60000,MATCH(ROW()-6,$Q$7:$Q$60000,0)),"")</f>
        <v/>
      </c>
      <c r="AH614" s="9">
        <f>IF(OR($S614="",$S613=""),"",LN($T614/$T613))</f>
        <v/>
      </c>
      <c r="AI614" s="9">
        <f>IF(OR($S614="",$S613=""),"",$C$2*LN(U614/U613))</f>
        <v/>
      </c>
      <c r="AJ614" s="9">
        <f>IF(OR($S614="",$S613=""),"",$D$2*(V614-V613))</f>
        <v/>
      </c>
      <c r="AK614" s="9">
        <f>IF(OR($S614="",$S613=""),"",$E$2*(W614-W613))</f>
        <v/>
      </c>
      <c r="AL614" s="9">
        <f>IF(OR($S614="",$S613=""),"",$F$2*LN(X614/X613))</f>
        <v/>
      </c>
      <c r="AM614" s="9">
        <f>IF(OR($S614="",$S613=""),"",$G$2*(Y614-Y613))</f>
        <v/>
      </c>
      <c r="AN614" s="9">
        <f>IF(OR($S614="",$S613=""),"",$H$2*LN(Z614/Z613))</f>
        <v/>
      </c>
      <c r="AO614" s="9">
        <f>IF(OR($S614="",$S613=""),"",$I$2*(AA614-AA613))</f>
        <v/>
      </c>
      <c r="AP614" s="9">
        <f>IF(OR($S614="",$S613=""),"",$J$2*LN(AB614/AB613))</f>
        <v/>
      </c>
      <c r="AQ614" s="9">
        <f>IF(OR($S614="",$S613=""),"",$K$2*(AC614-AC613))</f>
        <v/>
      </c>
      <c r="AR614" s="9">
        <f>IF(OR($S614="",$S613=""),"",$L$2*LN(AD614/AD613))</f>
        <v/>
      </c>
      <c r="AS614" s="9">
        <f>IF(OR($S614="",$S613=""),"",$M$2*LN(AE614/AE613))</f>
        <v/>
      </c>
      <c r="AT614" s="9">
        <f>IF(OR($S614="",$S613=""),"",$N$2*LN(AF614/AF613))</f>
        <v/>
      </c>
      <c r="AV614" s="9">
        <f>IF($AH614="","",$AY$16+$AY$4*AI614+$AY$5*AJ614+$AY$6*AK614+$AY$7*AL614+$AY$8*AM614+$AY$9*AN614+$AY$10*AO614+$AY$11*AP614+$AY$12*AQ614+$AY$13*AR614+$AY$14*AS614+$AY$15*AT614)</f>
        <v/>
      </c>
      <c r="BC614" s="10">
        <f>IF((ROW()-6)&lt;=$Q$3,INDEX(LINEST(AH555:AH614,AI555:AT614,TRUE,TRUE),1,13)*$Q$4,"")</f>
        <v/>
      </c>
      <c r="BD614" s="9">
        <f>IF((ROW()-6)&lt;=$Q$3,INDEX(LINEST(AH555:AH614,AI555:AT614,TRUE,TRUE),1,12),"")</f>
        <v/>
      </c>
      <c r="BE614" s="9">
        <f>IF((ROW()-6)&lt;=$Q$3,INDEX(LINEST(AH555:AH614,AI555:AT614,TRUE,TRUE),1,11),"")</f>
        <v/>
      </c>
      <c r="BF614" s="9">
        <f>IF((ROW()-6)&lt;=$Q$3,INDEX(LINEST(AH555:AH614,AI555:AT614,TRUE,TRUE),1,10),"")</f>
        <v/>
      </c>
      <c r="BG614" s="9">
        <f>IF((ROW()-6)&lt;=$Q$3,INDEX(LINEST(AH555:AH614,AI555:AT614,TRUE,TRUE),1,9),"")</f>
        <v/>
      </c>
      <c r="BH614" s="9">
        <f>IF((ROW()-6)&lt;=$Q$3,INDEX(LINEST(AH555:AH614,AI555:AT614,TRUE,TRUE),1,8),"")</f>
        <v/>
      </c>
      <c r="BI614" s="9">
        <f>IF((ROW()-6)&lt;=$Q$3,INDEX(LINEST(AH555:AH614,AI555:AT614,TRUE,TRUE),1,7),"")</f>
        <v/>
      </c>
      <c r="BJ614" s="9">
        <f>IF((ROW()-6)&lt;=$Q$3,INDEX(LINEST(AH555:AH614,AI555:AT614,TRUE,TRUE),1,6),"")</f>
        <v/>
      </c>
      <c r="BK614" s="9">
        <f>IF((ROW()-6)&lt;=$Q$3,INDEX(LINEST(AH555:AH614,AI555:AT614,TRUE,TRUE),1,5),"")</f>
        <v/>
      </c>
      <c r="BL614" s="9">
        <f>IF((ROW()-6)&lt;=$Q$3,INDEX(LINEST(AH555:AH614,AI555:AT614,TRUE,TRUE),1,4),"")</f>
        <v/>
      </c>
      <c r="BM614" s="9">
        <f>IF((ROW()-6)&lt;=$Q$3,INDEX(LINEST(AH555:AH614,AI555:AT614,TRUE,TRUE),1,3),"")</f>
        <v/>
      </c>
      <c r="BN614" s="9">
        <f>IF((ROW()-6)&lt;=$Q$3,INDEX(LINEST(AH555:AH614,AI555:AT614,TRUE,TRUE),1,2),"")</f>
        <v/>
      </c>
      <c r="BO614" s="9">
        <f>IF((ROW()-6)&lt;=$Q$3,INDEX(LINEST(AH555:AH614,AI555:AT614,TRUE,TRUE),1,1),"")</f>
        <v/>
      </c>
      <c r="BP614" s="10">
        <f>IF((ROW()-6)&lt;=$Q$3,INDEX(LINEST(AH555:AH614,AI555:AT614,TRUE,TRUE),3,1),"")</f>
        <v/>
      </c>
      <c r="BR614" s="9">
        <f>IF(AND((ROW()-6)&lt;=$Q$3,ISNUMBER(BC613)),BC613/$Q$4+BD613*AI614+BE613*AJ614+BF613*AK614+BG613*AL614+BH613*AM614+BI613*AN614+BJ613*AO614+BK613*AP614+BL613*AQ614+BM613*AR614+BN613*AS614+BO613*AT614,"")</f>
        <v/>
      </c>
      <c r="BS614">
        <f>IF(ISNUMBER(BR614),AVERAGE(AH554:AH613),"")</f>
        <v/>
      </c>
      <c r="BT614">
        <f>IF(ISNUMBER(BR614),(AH614-BR614)^2,"")</f>
        <v/>
      </c>
      <c r="BU614">
        <f>IF(ISNUMBER(BR614),AH614^2,"")</f>
        <v/>
      </c>
      <c r="BV614">
        <f>IF(ISNUMBER(BR614),(AH614-BS614)^2,"")</f>
        <v/>
      </c>
    </row>
    <row r="615">
      <c r="O615">
        <f>IF($R615="","",CHOOSE($Q$2,YEAR(R615)*12+MONTH(R615),INT((R615-2)/7),YEAR(R615)*4+ROUNDUP(MONTH(R615)/3)))</f>
        <v/>
      </c>
      <c r="P615">
        <f>IF($R615="","",IF($R616="",1,IF(O615&lt;&gt;O616,1,0)))</f>
        <v/>
      </c>
      <c r="Q615">
        <f>IF(P615=1,SUM($P$7:P615),"")</f>
        <v/>
      </c>
      <c r="R615">
        <f>IF($A615="","",IF(ISNUMBER($A615),$A615,IFERROR(DATEVALUE($A615),NA())))</f>
        <v/>
      </c>
      <c r="S615" s="7">
        <f>IFERROR(INDEX($R$7:$R$60000,MATCH(ROW()-6,$Q$7:$Q$60000,0)),"")</f>
        <v/>
      </c>
      <c r="T615">
        <f>IFERROR(INDEX($B$7:$B$60000,MATCH(ROW()-6,$Q$7:$Q$60000,0)),"")</f>
        <v/>
      </c>
      <c r="U615">
        <f>IFERROR(INDEX($C$7:$C$60000,MATCH(ROW()-6,$Q$7:$Q$60000,0)),"")</f>
        <v/>
      </c>
      <c r="V615">
        <f>IFERROR(INDEX($D$7:$D$60000,MATCH(ROW()-6,$Q$7:$Q$60000,0)),"")</f>
        <v/>
      </c>
      <c r="W615">
        <f>IFERROR(INDEX($E$7:$E$60000,MATCH(ROW()-6,$Q$7:$Q$60000,0)),"")</f>
        <v/>
      </c>
      <c r="X615">
        <f>IFERROR(INDEX($F$7:$F$60000,MATCH(ROW()-6,$Q$7:$Q$60000,0)),"")</f>
        <v/>
      </c>
      <c r="Y615">
        <f>IFERROR(INDEX($G$7:$G$60000,MATCH(ROW()-6,$Q$7:$Q$60000,0)),"")</f>
        <v/>
      </c>
      <c r="Z615">
        <f>IFERROR(INDEX($H$7:$H$60000,MATCH(ROW()-6,$Q$7:$Q$60000,0)),"")</f>
        <v/>
      </c>
      <c r="AA615">
        <f>IFERROR(INDEX($I$7:$I$60000,MATCH(ROW()-6,$Q$7:$Q$60000,0)),"")</f>
        <v/>
      </c>
      <c r="AB615">
        <f>IFERROR(INDEX($J$7:$J$60000,MATCH(ROW()-6,$Q$7:$Q$60000,0)),"")</f>
        <v/>
      </c>
      <c r="AC615">
        <f>IFERROR(INDEX($K$7:$K$60000,MATCH(ROW()-6,$Q$7:$Q$60000,0)),"")</f>
        <v/>
      </c>
      <c r="AD615">
        <f>IFERROR(INDEX($L$7:$L$60000,MATCH(ROW()-6,$Q$7:$Q$60000,0)),"")</f>
        <v/>
      </c>
      <c r="AE615">
        <f>IFERROR(INDEX($M$7:$M$60000,MATCH(ROW()-6,$Q$7:$Q$60000,0)),"")</f>
        <v/>
      </c>
      <c r="AF615">
        <f>IFERROR(INDEX($N$7:$N$60000,MATCH(ROW()-6,$Q$7:$Q$60000,0)),"")</f>
        <v/>
      </c>
      <c r="AH615" s="9">
        <f>IF(OR($S615="",$S614=""),"",LN($T615/$T614))</f>
        <v/>
      </c>
      <c r="AI615" s="9">
        <f>IF(OR($S615="",$S614=""),"",$C$2*LN(U615/U614))</f>
        <v/>
      </c>
      <c r="AJ615" s="9">
        <f>IF(OR($S615="",$S614=""),"",$D$2*(V615-V614))</f>
        <v/>
      </c>
      <c r="AK615" s="9">
        <f>IF(OR($S615="",$S614=""),"",$E$2*(W615-W614))</f>
        <v/>
      </c>
      <c r="AL615" s="9">
        <f>IF(OR($S615="",$S614=""),"",$F$2*LN(X615/X614))</f>
        <v/>
      </c>
      <c r="AM615" s="9">
        <f>IF(OR($S615="",$S614=""),"",$G$2*(Y615-Y614))</f>
        <v/>
      </c>
      <c r="AN615" s="9">
        <f>IF(OR($S615="",$S614=""),"",$H$2*LN(Z615/Z614))</f>
        <v/>
      </c>
      <c r="AO615" s="9">
        <f>IF(OR($S615="",$S614=""),"",$I$2*(AA615-AA614))</f>
        <v/>
      </c>
      <c r="AP615" s="9">
        <f>IF(OR($S615="",$S614=""),"",$J$2*LN(AB615/AB614))</f>
        <v/>
      </c>
      <c r="AQ615" s="9">
        <f>IF(OR($S615="",$S614=""),"",$K$2*(AC615-AC614))</f>
        <v/>
      </c>
      <c r="AR615" s="9">
        <f>IF(OR($S615="",$S614=""),"",$L$2*LN(AD615/AD614))</f>
        <v/>
      </c>
      <c r="AS615" s="9">
        <f>IF(OR($S615="",$S614=""),"",$M$2*LN(AE615/AE614))</f>
        <v/>
      </c>
      <c r="AT615" s="9">
        <f>IF(OR($S615="",$S614=""),"",$N$2*LN(AF615/AF614))</f>
        <v/>
      </c>
      <c r="AV615" s="9">
        <f>IF($AH615="","",$AY$16+$AY$4*AI615+$AY$5*AJ615+$AY$6*AK615+$AY$7*AL615+$AY$8*AM615+$AY$9*AN615+$AY$10*AO615+$AY$11*AP615+$AY$12*AQ615+$AY$13*AR615+$AY$14*AS615+$AY$15*AT615)</f>
        <v/>
      </c>
      <c r="BC615" s="10">
        <f>IF((ROW()-6)&lt;=$Q$3,INDEX(LINEST(AH556:AH615,AI556:AT615,TRUE,TRUE),1,13)*$Q$4,"")</f>
        <v/>
      </c>
      <c r="BD615" s="9">
        <f>IF((ROW()-6)&lt;=$Q$3,INDEX(LINEST(AH556:AH615,AI556:AT615,TRUE,TRUE),1,12),"")</f>
        <v/>
      </c>
      <c r="BE615" s="9">
        <f>IF((ROW()-6)&lt;=$Q$3,INDEX(LINEST(AH556:AH615,AI556:AT615,TRUE,TRUE),1,11),"")</f>
        <v/>
      </c>
      <c r="BF615" s="9">
        <f>IF((ROW()-6)&lt;=$Q$3,INDEX(LINEST(AH556:AH615,AI556:AT615,TRUE,TRUE),1,10),"")</f>
        <v/>
      </c>
      <c r="BG615" s="9">
        <f>IF((ROW()-6)&lt;=$Q$3,INDEX(LINEST(AH556:AH615,AI556:AT615,TRUE,TRUE),1,9),"")</f>
        <v/>
      </c>
      <c r="BH615" s="9">
        <f>IF((ROW()-6)&lt;=$Q$3,INDEX(LINEST(AH556:AH615,AI556:AT615,TRUE,TRUE),1,8),"")</f>
        <v/>
      </c>
      <c r="BI615" s="9">
        <f>IF((ROW()-6)&lt;=$Q$3,INDEX(LINEST(AH556:AH615,AI556:AT615,TRUE,TRUE),1,7),"")</f>
        <v/>
      </c>
      <c r="BJ615" s="9">
        <f>IF((ROW()-6)&lt;=$Q$3,INDEX(LINEST(AH556:AH615,AI556:AT615,TRUE,TRUE),1,6),"")</f>
        <v/>
      </c>
      <c r="BK615" s="9">
        <f>IF((ROW()-6)&lt;=$Q$3,INDEX(LINEST(AH556:AH615,AI556:AT615,TRUE,TRUE),1,5),"")</f>
        <v/>
      </c>
      <c r="BL615" s="9">
        <f>IF((ROW()-6)&lt;=$Q$3,INDEX(LINEST(AH556:AH615,AI556:AT615,TRUE,TRUE),1,4),"")</f>
        <v/>
      </c>
      <c r="BM615" s="9">
        <f>IF((ROW()-6)&lt;=$Q$3,INDEX(LINEST(AH556:AH615,AI556:AT615,TRUE,TRUE),1,3),"")</f>
        <v/>
      </c>
      <c r="BN615" s="9">
        <f>IF((ROW()-6)&lt;=$Q$3,INDEX(LINEST(AH556:AH615,AI556:AT615,TRUE,TRUE),1,2),"")</f>
        <v/>
      </c>
      <c r="BO615" s="9">
        <f>IF((ROW()-6)&lt;=$Q$3,INDEX(LINEST(AH556:AH615,AI556:AT615,TRUE,TRUE),1,1),"")</f>
        <v/>
      </c>
      <c r="BP615" s="10">
        <f>IF((ROW()-6)&lt;=$Q$3,INDEX(LINEST(AH556:AH615,AI556:AT615,TRUE,TRUE),3,1),"")</f>
        <v/>
      </c>
      <c r="BR615" s="9">
        <f>IF(AND((ROW()-6)&lt;=$Q$3,ISNUMBER(BC614)),BC614/$Q$4+BD614*AI615+BE614*AJ615+BF614*AK615+BG614*AL615+BH614*AM615+BI614*AN615+BJ614*AO615+BK614*AP615+BL614*AQ615+BM614*AR615+BN614*AS615+BO614*AT615,"")</f>
        <v/>
      </c>
      <c r="BS615">
        <f>IF(ISNUMBER(BR615),AVERAGE(AH555:AH614),"")</f>
        <v/>
      </c>
      <c r="BT615">
        <f>IF(ISNUMBER(BR615),(AH615-BR615)^2,"")</f>
        <v/>
      </c>
      <c r="BU615">
        <f>IF(ISNUMBER(BR615),AH615^2,"")</f>
        <v/>
      </c>
      <c r="BV615">
        <f>IF(ISNUMBER(BR615),(AH615-BS615)^2,"")</f>
        <v/>
      </c>
    </row>
    <row r="616">
      <c r="O616">
        <f>IF($R616="","",CHOOSE($Q$2,YEAR(R616)*12+MONTH(R616),INT((R616-2)/7),YEAR(R616)*4+ROUNDUP(MONTH(R616)/3)))</f>
        <v/>
      </c>
      <c r="P616">
        <f>IF($R616="","",IF($R617="",1,IF(O616&lt;&gt;O617,1,0)))</f>
        <v/>
      </c>
      <c r="Q616">
        <f>IF(P616=1,SUM($P$7:P616),"")</f>
        <v/>
      </c>
      <c r="R616">
        <f>IF($A616="","",IF(ISNUMBER($A616),$A616,IFERROR(DATEVALUE($A616),NA())))</f>
        <v/>
      </c>
      <c r="S616" s="7">
        <f>IFERROR(INDEX($R$7:$R$60000,MATCH(ROW()-6,$Q$7:$Q$60000,0)),"")</f>
        <v/>
      </c>
      <c r="T616">
        <f>IFERROR(INDEX($B$7:$B$60000,MATCH(ROW()-6,$Q$7:$Q$60000,0)),"")</f>
        <v/>
      </c>
      <c r="U616">
        <f>IFERROR(INDEX($C$7:$C$60000,MATCH(ROW()-6,$Q$7:$Q$60000,0)),"")</f>
        <v/>
      </c>
      <c r="V616">
        <f>IFERROR(INDEX($D$7:$D$60000,MATCH(ROW()-6,$Q$7:$Q$60000,0)),"")</f>
        <v/>
      </c>
      <c r="W616">
        <f>IFERROR(INDEX($E$7:$E$60000,MATCH(ROW()-6,$Q$7:$Q$60000,0)),"")</f>
        <v/>
      </c>
      <c r="X616">
        <f>IFERROR(INDEX($F$7:$F$60000,MATCH(ROW()-6,$Q$7:$Q$60000,0)),"")</f>
        <v/>
      </c>
      <c r="Y616">
        <f>IFERROR(INDEX($G$7:$G$60000,MATCH(ROW()-6,$Q$7:$Q$60000,0)),"")</f>
        <v/>
      </c>
      <c r="Z616">
        <f>IFERROR(INDEX($H$7:$H$60000,MATCH(ROW()-6,$Q$7:$Q$60000,0)),"")</f>
        <v/>
      </c>
      <c r="AA616">
        <f>IFERROR(INDEX($I$7:$I$60000,MATCH(ROW()-6,$Q$7:$Q$60000,0)),"")</f>
        <v/>
      </c>
      <c r="AB616">
        <f>IFERROR(INDEX($J$7:$J$60000,MATCH(ROW()-6,$Q$7:$Q$60000,0)),"")</f>
        <v/>
      </c>
      <c r="AC616">
        <f>IFERROR(INDEX($K$7:$K$60000,MATCH(ROW()-6,$Q$7:$Q$60000,0)),"")</f>
        <v/>
      </c>
      <c r="AD616">
        <f>IFERROR(INDEX($L$7:$L$60000,MATCH(ROW()-6,$Q$7:$Q$60000,0)),"")</f>
        <v/>
      </c>
      <c r="AE616">
        <f>IFERROR(INDEX($M$7:$M$60000,MATCH(ROW()-6,$Q$7:$Q$60000,0)),"")</f>
        <v/>
      </c>
      <c r="AF616">
        <f>IFERROR(INDEX($N$7:$N$60000,MATCH(ROW()-6,$Q$7:$Q$60000,0)),"")</f>
        <v/>
      </c>
      <c r="AH616" s="9">
        <f>IF(OR($S616="",$S615=""),"",LN($T616/$T615))</f>
        <v/>
      </c>
      <c r="AI616" s="9">
        <f>IF(OR($S616="",$S615=""),"",$C$2*LN(U616/U615))</f>
        <v/>
      </c>
      <c r="AJ616" s="9">
        <f>IF(OR($S616="",$S615=""),"",$D$2*(V616-V615))</f>
        <v/>
      </c>
      <c r="AK616" s="9">
        <f>IF(OR($S616="",$S615=""),"",$E$2*(W616-W615))</f>
        <v/>
      </c>
      <c r="AL616" s="9">
        <f>IF(OR($S616="",$S615=""),"",$F$2*LN(X616/X615))</f>
        <v/>
      </c>
      <c r="AM616" s="9">
        <f>IF(OR($S616="",$S615=""),"",$G$2*(Y616-Y615))</f>
        <v/>
      </c>
      <c r="AN616" s="9">
        <f>IF(OR($S616="",$S615=""),"",$H$2*LN(Z616/Z615))</f>
        <v/>
      </c>
      <c r="AO616" s="9">
        <f>IF(OR($S616="",$S615=""),"",$I$2*(AA616-AA615))</f>
        <v/>
      </c>
      <c r="AP616" s="9">
        <f>IF(OR($S616="",$S615=""),"",$J$2*LN(AB616/AB615))</f>
        <v/>
      </c>
      <c r="AQ616" s="9">
        <f>IF(OR($S616="",$S615=""),"",$K$2*(AC616-AC615))</f>
        <v/>
      </c>
      <c r="AR616" s="9">
        <f>IF(OR($S616="",$S615=""),"",$L$2*LN(AD616/AD615))</f>
        <v/>
      </c>
      <c r="AS616" s="9">
        <f>IF(OR($S616="",$S615=""),"",$M$2*LN(AE616/AE615))</f>
        <v/>
      </c>
      <c r="AT616" s="9">
        <f>IF(OR($S616="",$S615=""),"",$N$2*LN(AF616/AF615))</f>
        <v/>
      </c>
      <c r="AV616" s="9">
        <f>IF($AH616="","",$AY$16+$AY$4*AI616+$AY$5*AJ616+$AY$6*AK616+$AY$7*AL616+$AY$8*AM616+$AY$9*AN616+$AY$10*AO616+$AY$11*AP616+$AY$12*AQ616+$AY$13*AR616+$AY$14*AS616+$AY$15*AT616)</f>
        <v/>
      </c>
      <c r="BC616" s="10">
        <f>IF((ROW()-6)&lt;=$Q$3,INDEX(LINEST(AH557:AH616,AI557:AT616,TRUE,TRUE),1,13)*$Q$4,"")</f>
        <v/>
      </c>
      <c r="BD616" s="9">
        <f>IF((ROW()-6)&lt;=$Q$3,INDEX(LINEST(AH557:AH616,AI557:AT616,TRUE,TRUE),1,12),"")</f>
        <v/>
      </c>
      <c r="BE616" s="9">
        <f>IF((ROW()-6)&lt;=$Q$3,INDEX(LINEST(AH557:AH616,AI557:AT616,TRUE,TRUE),1,11),"")</f>
        <v/>
      </c>
      <c r="BF616" s="9">
        <f>IF((ROW()-6)&lt;=$Q$3,INDEX(LINEST(AH557:AH616,AI557:AT616,TRUE,TRUE),1,10),"")</f>
        <v/>
      </c>
      <c r="BG616" s="9">
        <f>IF((ROW()-6)&lt;=$Q$3,INDEX(LINEST(AH557:AH616,AI557:AT616,TRUE,TRUE),1,9),"")</f>
        <v/>
      </c>
      <c r="BH616" s="9">
        <f>IF((ROW()-6)&lt;=$Q$3,INDEX(LINEST(AH557:AH616,AI557:AT616,TRUE,TRUE),1,8),"")</f>
        <v/>
      </c>
      <c r="BI616" s="9">
        <f>IF((ROW()-6)&lt;=$Q$3,INDEX(LINEST(AH557:AH616,AI557:AT616,TRUE,TRUE),1,7),"")</f>
        <v/>
      </c>
      <c r="BJ616" s="9">
        <f>IF((ROW()-6)&lt;=$Q$3,INDEX(LINEST(AH557:AH616,AI557:AT616,TRUE,TRUE),1,6),"")</f>
        <v/>
      </c>
      <c r="BK616" s="9">
        <f>IF((ROW()-6)&lt;=$Q$3,INDEX(LINEST(AH557:AH616,AI557:AT616,TRUE,TRUE),1,5),"")</f>
        <v/>
      </c>
      <c r="BL616" s="9">
        <f>IF((ROW()-6)&lt;=$Q$3,INDEX(LINEST(AH557:AH616,AI557:AT616,TRUE,TRUE),1,4),"")</f>
        <v/>
      </c>
      <c r="BM616" s="9">
        <f>IF((ROW()-6)&lt;=$Q$3,INDEX(LINEST(AH557:AH616,AI557:AT616,TRUE,TRUE),1,3),"")</f>
        <v/>
      </c>
      <c r="BN616" s="9">
        <f>IF((ROW()-6)&lt;=$Q$3,INDEX(LINEST(AH557:AH616,AI557:AT616,TRUE,TRUE),1,2),"")</f>
        <v/>
      </c>
      <c r="BO616" s="9">
        <f>IF((ROW()-6)&lt;=$Q$3,INDEX(LINEST(AH557:AH616,AI557:AT616,TRUE,TRUE),1,1),"")</f>
        <v/>
      </c>
      <c r="BP616" s="10">
        <f>IF((ROW()-6)&lt;=$Q$3,INDEX(LINEST(AH557:AH616,AI557:AT616,TRUE,TRUE),3,1),"")</f>
        <v/>
      </c>
      <c r="BR616" s="9">
        <f>IF(AND((ROW()-6)&lt;=$Q$3,ISNUMBER(BC615)),BC615/$Q$4+BD615*AI616+BE615*AJ616+BF615*AK616+BG615*AL616+BH615*AM616+BI615*AN616+BJ615*AO616+BK615*AP616+BL615*AQ616+BM615*AR616+BN615*AS616+BO615*AT616,"")</f>
        <v/>
      </c>
      <c r="BS616">
        <f>IF(ISNUMBER(BR616),AVERAGE(AH556:AH615),"")</f>
        <v/>
      </c>
      <c r="BT616">
        <f>IF(ISNUMBER(BR616),(AH616-BR616)^2,"")</f>
        <v/>
      </c>
      <c r="BU616">
        <f>IF(ISNUMBER(BR616),AH616^2,"")</f>
        <v/>
      </c>
      <c r="BV616">
        <f>IF(ISNUMBER(BR616),(AH616-BS616)^2,"")</f>
        <v/>
      </c>
    </row>
    <row r="617">
      <c r="O617">
        <f>IF($R617="","",CHOOSE($Q$2,YEAR(R617)*12+MONTH(R617),INT((R617-2)/7),YEAR(R617)*4+ROUNDUP(MONTH(R617)/3)))</f>
        <v/>
      </c>
      <c r="P617">
        <f>IF($R617="","",IF($R618="",1,IF(O617&lt;&gt;O618,1,0)))</f>
        <v/>
      </c>
      <c r="Q617">
        <f>IF(P617=1,SUM($P$7:P617),"")</f>
        <v/>
      </c>
      <c r="R617">
        <f>IF($A617="","",IF(ISNUMBER($A617),$A617,IFERROR(DATEVALUE($A617),NA())))</f>
        <v/>
      </c>
      <c r="S617" s="7">
        <f>IFERROR(INDEX($R$7:$R$60000,MATCH(ROW()-6,$Q$7:$Q$60000,0)),"")</f>
        <v/>
      </c>
      <c r="T617">
        <f>IFERROR(INDEX($B$7:$B$60000,MATCH(ROW()-6,$Q$7:$Q$60000,0)),"")</f>
        <v/>
      </c>
      <c r="U617">
        <f>IFERROR(INDEX($C$7:$C$60000,MATCH(ROW()-6,$Q$7:$Q$60000,0)),"")</f>
        <v/>
      </c>
      <c r="V617">
        <f>IFERROR(INDEX($D$7:$D$60000,MATCH(ROW()-6,$Q$7:$Q$60000,0)),"")</f>
        <v/>
      </c>
      <c r="W617">
        <f>IFERROR(INDEX($E$7:$E$60000,MATCH(ROW()-6,$Q$7:$Q$60000,0)),"")</f>
        <v/>
      </c>
      <c r="X617">
        <f>IFERROR(INDEX($F$7:$F$60000,MATCH(ROW()-6,$Q$7:$Q$60000,0)),"")</f>
        <v/>
      </c>
      <c r="Y617">
        <f>IFERROR(INDEX($G$7:$G$60000,MATCH(ROW()-6,$Q$7:$Q$60000,0)),"")</f>
        <v/>
      </c>
      <c r="Z617">
        <f>IFERROR(INDEX($H$7:$H$60000,MATCH(ROW()-6,$Q$7:$Q$60000,0)),"")</f>
        <v/>
      </c>
      <c r="AA617">
        <f>IFERROR(INDEX($I$7:$I$60000,MATCH(ROW()-6,$Q$7:$Q$60000,0)),"")</f>
        <v/>
      </c>
      <c r="AB617">
        <f>IFERROR(INDEX($J$7:$J$60000,MATCH(ROW()-6,$Q$7:$Q$60000,0)),"")</f>
        <v/>
      </c>
      <c r="AC617">
        <f>IFERROR(INDEX($K$7:$K$60000,MATCH(ROW()-6,$Q$7:$Q$60000,0)),"")</f>
        <v/>
      </c>
      <c r="AD617">
        <f>IFERROR(INDEX($L$7:$L$60000,MATCH(ROW()-6,$Q$7:$Q$60000,0)),"")</f>
        <v/>
      </c>
      <c r="AE617">
        <f>IFERROR(INDEX($M$7:$M$60000,MATCH(ROW()-6,$Q$7:$Q$60000,0)),"")</f>
        <v/>
      </c>
      <c r="AF617">
        <f>IFERROR(INDEX($N$7:$N$60000,MATCH(ROW()-6,$Q$7:$Q$60000,0)),"")</f>
        <v/>
      </c>
      <c r="AH617" s="9">
        <f>IF(OR($S617="",$S616=""),"",LN($T617/$T616))</f>
        <v/>
      </c>
      <c r="AI617" s="9">
        <f>IF(OR($S617="",$S616=""),"",$C$2*LN(U617/U616))</f>
        <v/>
      </c>
      <c r="AJ617" s="9">
        <f>IF(OR($S617="",$S616=""),"",$D$2*(V617-V616))</f>
        <v/>
      </c>
      <c r="AK617" s="9">
        <f>IF(OR($S617="",$S616=""),"",$E$2*(W617-W616))</f>
        <v/>
      </c>
      <c r="AL617" s="9">
        <f>IF(OR($S617="",$S616=""),"",$F$2*LN(X617/X616))</f>
        <v/>
      </c>
      <c r="AM617" s="9">
        <f>IF(OR($S617="",$S616=""),"",$G$2*(Y617-Y616))</f>
        <v/>
      </c>
      <c r="AN617" s="9">
        <f>IF(OR($S617="",$S616=""),"",$H$2*LN(Z617/Z616))</f>
        <v/>
      </c>
      <c r="AO617" s="9">
        <f>IF(OR($S617="",$S616=""),"",$I$2*(AA617-AA616))</f>
        <v/>
      </c>
      <c r="AP617" s="9">
        <f>IF(OR($S617="",$S616=""),"",$J$2*LN(AB617/AB616))</f>
        <v/>
      </c>
      <c r="AQ617" s="9">
        <f>IF(OR($S617="",$S616=""),"",$K$2*(AC617-AC616))</f>
        <v/>
      </c>
      <c r="AR617" s="9">
        <f>IF(OR($S617="",$S616=""),"",$L$2*LN(AD617/AD616))</f>
        <v/>
      </c>
      <c r="AS617" s="9">
        <f>IF(OR($S617="",$S616=""),"",$M$2*LN(AE617/AE616))</f>
        <v/>
      </c>
      <c r="AT617" s="9">
        <f>IF(OR($S617="",$S616=""),"",$N$2*LN(AF617/AF616))</f>
        <v/>
      </c>
      <c r="AV617" s="9">
        <f>IF($AH617="","",$AY$16+$AY$4*AI617+$AY$5*AJ617+$AY$6*AK617+$AY$7*AL617+$AY$8*AM617+$AY$9*AN617+$AY$10*AO617+$AY$11*AP617+$AY$12*AQ617+$AY$13*AR617+$AY$14*AS617+$AY$15*AT617)</f>
        <v/>
      </c>
      <c r="BC617" s="10">
        <f>IF((ROW()-6)&lt;=$Q$3,INDEX(LINEST(AH558:AH617,AI558:AT617,TRUE,TRUE),1,13)*$Q$4,"")</f>
        <v/>
      </c>
      <c r="BD617" s="9">
        <f>IF((ROW()-6)&lt;=$Q$3,INDEX(LINEST(AH558:AH617,AI558:AT617,TRUE,TRUE),1,12),"")</f>
        <v/>
      </c>
      <c r="BE617" s="9">
        <f>IF((ROW()-6)&lt;=$Q$3,INDEX(LINEST(AH558:AH617,AI558:AT617,TRUE,TRUE),1,11),"")</f>
        <v/>
      </c>
      <c r="BF617" s="9">
        <f>IF((ROW()-6)&lt;=$Q$3,INDEX(LINEST(AH558:AH617,AI558:AT617,TRUE,TRUE),1,10),"")</f>
        <v/>
      </c>
      <c r="BG617" s="9">
        <f>IF((ROW()-6)&lt;=$Q$3,INDEX(LINEST(AH558:AH617,AI558:AT617,TRUE,TRUE),1,9),"")</f>
        <v/>
      </c>
      <c r="BH617" s="9">
        <f>IF((ROW()-6)&lt;=$Q$3,INDEX(LINEST(AH558:AH617,AI558:AT617,TRUE,TRUE),1,8),"")</f>
        <v/>
      </c>
      <c r="BI617" s="9">
        <f>IF((ROW()-6)&lt;=$Q$3,INDEX(LINEST(AH558:AH617,AI558:AT617,TRUE,TRUE),1,7),"")</f>
        <v/>
      </c>
      <c r="BJ617" s="9">
        <f>IF((ROW()-6)&lt;=$Q$3,INDEX(LINEST(AH558:AH617,AI558:AT617,TRUE,TRUE),1,6),"")</f>
        <v/>
      </c>
      <c r="BK617" s="9">
        <f>IF((ROW()-6)&lt;=$Q$3,INDEX(LINEST(AH558:AH617,AI558:AT617,TRUE,TRUE),1,5),"")</f>
        <v/>
      </c>
      <c r="BL617" s="9">
        <f>IF((ROW()-6)&lt;=$Q$3,INDEX(LINEST(AH558:AH617,AI558:AT617,TRUE,TRUE),1,4),"")</f>
        <v/>
      </c>
      <c r="BM617" s="9">
        <f>IF((ROW()-6)&lt;=$Q$3,INDEX(LINEST(AH558:AH617,AI558:AT617,TRUE,TRUE),1,3),"")</f>
        <v/>
      </c>
      <c r="BN617" s="9">
        <f>IF((ROW()-6)&lt;=$Q$3,INDEX(LINEST(AH558:AH617,AI558:AT617,TRUE,TRUE),1,2),"")</f>
        <v/>
      </c>
      <c r="BO617" s="9">
        <f>IF((ROW()-6)&lt;=$Q$3,INDEX(LINEST(AH558:AH617,AI558:AT617,TRUE,TRUE),1,1),"")</f>
        <v/>
      </c>
      <c r="BP617" s="10">
        <f>IF((ROW()-6)&lt;=$Q$3,INDEX(LINEST(AH558:AH617,AI558:AT617,TRUE,TRUE),3,1),"")</f>
        <v/>
      </c>
      <c r="BR617" s="9">
        <f>IF(AND((ROW()-6)&lt;=$Q$3,ISNUMBER(BC616)),BC616/$Q$4+BD616*AI617+BE616*AJ617+BF616*AK617+BG616*AL617+BH616*AM617+BI616*AN617+BJ616*AO617+BK616*AP617+BL616*AQ617+BM616*AR617+BN616*AS617+BO616*AT617,"")</f>
        <v/>
      </c>
      <c r="BS617">
        <f>IF(ISNUMBER(BR617),AVERAGE(AH557:AH616),"")</f>
        <v/>
      </c>
      <c r="BT617">
        <f>IF(ISNUMBER(BR617),(AH617-BR617)^2,"")</f>
        <v/>
      </c>
      <c r="BU617">
        <f>IF(ISNUMBER(BR617),AH617^2,"")</f>
        <v/>
      </c>
      <c r="BV617">
        <f>IF(ISNUMBER(BR617),(AH617-BS617)^2,"")</f>
        <v/>
      </c>
    </row>
    <row r="618">
      <c r="O618">
        <f>IF($R618="","",CHOOSE($Q$2,YEAR(R618)*12+MONTH(R618),INT((R618-2)/7),YEAR(R618)*4+ROUNDUP(MONTH(R618)/3)))</f>
        <v/>
      </c>
      <c r="P618">
        <f>IF($R618="","",IF($R619="",1,IF(O618&lt;&gt;O619,1,0)))</f>
        <v/>
      </c>
      <c r="Q618">
        <f>IF(P618=1,SUM($P$7:P618),"")</f>
        <v/>
      </c>
      <c r="R618">
        <f>IF($A618="","",IF(ISNUMBER($A618),$A618,IFERROR(DATEVALUE($A618),NA())))</f>
        <v/>
      </c>
      <c r="S618" s="7">
        <f>IFERROR(INDEX($R$7:$R$60000,MATCH(ROW()-6,$Q$7:$Q$60000,0)),"")</f>
        <v/>
      </c>
      <c r="T618">
        <f>IFERROR(INDEX($B$7:$B$60000,MATCH(ROW()-6,$Q$7:$Q$60000,0)),"")</f>
        <v/>
      </c>
      <c r="U618">
        <f>IFERROR(INDEX($C$7:$C$60000,MATCH(ROW()-6,$Q$7:$Q$60000,0)),"")</f>
        <v/>
      </c>
      <c r="V618">
        <f>IFERROR(INDEX($D$7:$D$60000,MATCH(ROW()-6,$Q$7:$Q$60000,0)),"")</f>
        <v/>
      </c>
      <c r="W618">
        <f>IFERROR(INDEX($E$7:$E$60000,MATCH(ROW()-6,$Q$7:$Q$60000,0)),"")</f>
        <v/>
      </c>
      <c r="X618">
        <f>IFERROR(INDEX($F$7:$F$60000,MATCH(ROW()-6,$Q$7:$Q$60000,0)),"")</f>
        <v/>
      </c>
      <c r="Y618">
        <f>IFERROR(INDEX($G$7:$G$60000,MATCH(ROW()-6,$Q$7:$Q$60000,0)),"")</f>
        <v/>
      </c>
      <c r="Z618">
        <f>IFERROR(INDEX($H$7:$H$60000,MATCH(ROW()-6,$Q$7:$Q$60000,0)),"")</f>
        <v/>
      </c>
      <c r="AA618">
        <f>IFERROR(INDEX($I$7:$I$60000,MATCH(ROW()-6,$Q$7:$Q$60000,0)),"")</f>
        <v/>
      </c>
      <c r="AB618">
        <f>IFERROR(INDEX($J$7:$J$60000,MATCH(ROW()-6,$Q$7:$Q$60000,0)),"")</f>
        <v/>
      </c>
      <c r="AC618">
        <f>IFERROR(INDEX($K$7:$K$60000,MATCH(ROW()-6,$Q$7:$Q$60000,0)),"")</f>
        <v/>
      </c>
      <c r="AD618">
        <f>IFERROR(INDEX($L$7:$L$60000,MATCH(ROW()-6,$Q$7:$Q$60000,0)),"")</f>
        <v/>
      </c>
      <c r="AE618">
        <f>IFERROR(INDEX($M$7:$M$60000,MATCH(ROW()-6,$Q$7:$Q$60000,0)),"")</f>
        <v/>
      </c>
      <c r="AF618">
        <f>IFERROR(INDEX($N$7:$N$60000,MATCH(ROW()-6,$Q$7:$Q$60000,0)),"")</f>
        <v/>
      </c>
      <c r="AH618" s="9">
        <f>IF(OR($S618="",$S617=""),"",LN($T618/$T617))</f>
        <v/>
      </c>
      <c r="AI618" s="9">
        <f>IF(OR($S618="",$S617=""),"",$C$2*LN(U618/U617))</f>
        <v/>
      </c>
      <c r="AJ618" s="9">
        <f>IF(OR($S618="",$S617=""),"",$D$2*(V618-V617))</f>
        <v/>
      </c>
      <c r="AK618" s="9">
        <f>IF(OR($S618="",$S617=""),"",$E$2*(W618-W617))</f>
        <v/>
      </c>
      <c r="AL618" s="9">
        <f>IF(OR($S618="",$S617=""),"",$F$2*LN(X618/X617))</f>
        <v/>
      </c>
      <c r="AM618" s="9">
        <f>IF(OR($S618="",$S617=""),"",$G$2*(Y618-Y617))</f>
        <v/>
      </c>
      <c r="AN618" s="9">
        <f>IF(OR($S618="",$S617=""),"",$H$2*LN(Z618/Z617))</f>
        <v/>
      </c>
      <c r="AO618" s="9">
        <f>IF(OR($S618="",$S617=""),"",$I$2*(AA618-AA617))</f>
        <v/>
      </c>
      <c r="AP618" s="9">
        <f>IF(OR($S618="",$S617=""),"",$J$2*LN(AB618/AB617))</f>
        <v/>
      </c>
      <c r="AQ618" s="9">
        <f>IF(OR($S618="",$S617=""),"",$K$2*(AC618-AC617))</f>
        <v/>
      </c>
      <c r="AR618" s="9">
        <f>IF(OR($S618="",$S617=""),"",$L$2*LN(AD618/AD617))</f>
        <v/>
      </c>
      <c r="AS618" s="9">
        <f>IF(OR($S618="",$S617=""),"",$M$2*LN(AE618/AE617))</f>
        <v/>
      </c>
      <c r="AT618" s="9">
        <f>IF(OR($S618="",$S617=""),"",$N$2*LN(AF618/AF617))</f>
        <v/>
      </c>
      <c r="AV618" s="9">
        <f>IF($AH618="","",$AY$16+$AY$4*AI618+$AY$5*AJ618+$AY$6*AK618+$AY$7*AL618+$AY$8*AM618+$AY$9*AN618+$AY$10*AO618+$AY$11*AP618+$AY$12*AQ618+$AY$13*AR618+$AY$14*AS618+$AY$15*AT618)</f>
        <v/>
      </c>
      <c r="BC618" s="10">
        <f>IF((ROW()-6)&lt;=$Q$3,INDEX(LINEST(AH559:AH618,AI559:AT618,TRUE,TRUE),1,13)*$Q$4,"")</f>
        <v/>
      </c>
      <c r="BD618" s="9">
        <f>IF((ROW()-6)&lt;=$Q$3,INDEX(LINEST(AH559:AH618,AI559:AT618,TRUE,TRUE),1,12),"")</f>
        <v/>
      </c>
      <c r="BE618" s="9">
        <f>IF((ROW()-6)&lt;=$Q$3,INDEX(LINEST(AH559:AH618,AI559:AT618,TRUE,TRUE),1,11),"")</f>
        <v/>
      </c>
      <c r="BF618" s="9">
        <f>IF((ROW()-6)&lt;=$Q$3,INDEX(LINEST(AH559:AH618,AI559:AT618,TRUE,TRUE),1,10),"")</f>
        <v/>
      </c>
      <c r="BG618" s="9">
        <f>IF((ROW()-6)&lt;=$Q$3,INDEX(LINEST(AH559:AH618,AI559:AT618,TRUE,TRUE),1,9),"")</f>
        <v/>
      </c>
      <c r="BH618" s="9">
        <f>IF((ROW()-6)&lt;=$Q$3,INDEX(LINEST(AH559:AH618,AI559:AT618,TRUE,TRUE),1,8),"")</f>
        <v/>
      </c>
      <c r="BI618" s="9">
        <f>IF((ROW()-6)&lt;=$Q$3,INDEX(LINEST(AH559:AH618,AI559:AT618,TRUE,TRUE),1,7),"")</f>
        <v/>
      </c>
      <c r="BJ618" s="9">
        <f>IF((ROW()-6)&lt;=$Q$3,INDEX(LINEST(AH559:AH618,AI559:AT618,TRUE,TRUE),1,6),"")</f>
        <v/>
      </c>
      <c r="BK618" s="9">
        <f>IF((ROW()-6)&lt;=$Q$3,INDEX(LINEST(AH559:AH618,AI559:AT618,TRUE,TRUE),1,5),"")</f>
        <v/>
      </c>
      <c r="BL618" s="9">
        <f>IF((ROW()-6)&lt;=$Q$3,INDEX(LINEST(AH559:AH618,AI559:AT618,TRUE,TRUE),1,4),"")</f>
        <v/>
      </c>
      <c r="BM618" s="9">
        <f>IF((ROW()-6)&lt;=$Q$3,INDEX(LINEST(AH559:AH618,AI559:AT618,TRUE,TRUE),1,3),"")</f>
        <v/>
      </c>
      <c r="BN618" s="9">
        <f>IF((ROW()-6)&lt;=$Q$3,INDEX(LINEST(AH559:AH618,AI559:AT618,TRUE,TRUE),1,2),"")</f>
        <v/>
      </c>
      <c r="BO618" s="9">
        <f>IF((ROW()-6)&lt;=$Q$3,INDEX(LINEST(AH559:AH618,AI559:AT618,TRUE,TRUE),1,1),"")</f>
        <v/>
      </c>
      <c r="BP618" s="10">
        <f>IF((ROW()-6)&lt;=$Q$3,INDEX(LINEST(AH559:AH618,AI559:AT618,TRUE,TRUE),3,1),"")</f>
        <v/>
      </c>
      <c r="BR618" s="9">
        <f>IF(AND((ROW()-6)&lt;=$Q$3,ISNUMBER(BC617)),BC617/$Q$4+BD617*AI618+BE617*AJ618+BF617*AK618+BG617*AL618+BH617*AM618+BI617*AN618+BJ617*AO618+BK617*AP618+BL617*AQ618+BM617*AR618+BN617*AS618+BO617*AT618,"")</f>
        <v/>
      </c>
      <c r="BS618">
        <f>IF(ISNUMBER(BR618),AVERAGE(AH558:AH617),"")</f>
        <v/>
      </c>
      <c r="BT618">
        <f>IF(ISNUMBER(BR618),(AH618-BR618)^2,"")</f>
        <v/>
      </c>
      <c r="BU618">
        <f>IF(ISNUMBER(BR618),AH618^2,"")</f>
        <v/>
      </c>
      <c r="BV618">
        <f>IF(ISNUMBER(BR618),(AH618-BS618)^2,"")</f>
        <v/>
      </c>
    </row>
    <row r="619">
      <c r="O619">
        <f>IF($R619="","",CHOOSE($Q$2,YEAR(R619)*12+MONTH(R619),INT((R619-2)/7),YEAR(R619)*4+ROUNDUP(MONTH(R619)/3)))</f>
        <v/>
      </c>
      <c r="P619">
        <f>IF($R619="","",IF($R620="",1,IF(O619&lt;&gt;O620,1,0)))</f>
        <v/>
      </c>
      <c r="Q619">
        <f>IF(P619=1,SUM($P$7:P619),"")</f>
        <v/>
      </c>
      <c r="R619">
        <f>IF($A619="","",IF(ISNUMBER($A619),$A619,IFERROR(DATEVALUE($A619),NA())))</f>
        <v/>
      </c>
      <c r="S619" s="7">
        <f>IFERROR(INDEX($R$7:$R$60000,MATCH(ROW()-6,$Q$7:$Q$60000,0)),"")</f>
        <v/>
      </c>
      <c r="T619">
        <f>IFERROR(INDEX($B$7:$B$60000,MATCH(ROW()-6,$Q$7:$Q$60000,0)),"")</f>
        <v/>
      </c>
      <c r="U619">
        <f>IFERROR(INDEX($C$7:$C$60000,MATCH(ROW()-6,$Q$7:$Q$60000,0)),"")</f>
        <v/>
      </c>
      <c r="V619">
        <f>IFERROR(INDEX($D$7:$D$60000,MATCH(ROW()-6,$Q$7:$Q$60000,0)),"")</f>
        <v/>
      </c>
      <c r="W619">
        <f>IFERROR(INDEX($E$7:$E$60000,MATCH(ROW()-6,$Q$7:$Q$60000,0)),"")</f>
        <v/>
      </c>
      <c r="X619">
        <f>IFERROR(INDEX($F$7:$F$60000,MATCH(ROW()-6,$Q$7:$Q$60000,0)),"")</f>
        <v/>
      </c>
      <c r="Y619">
        <f>IFERROR(INDEX($G$7:$G$60000,MATCH(ROW()-6,$Q$7:$Q$60000,0)),"")</f>
        <v/>
      </c>
      <c r="Z619">
        <f>IFERROR(INDEX($H$7:$H$60000,MATCH(ROW()-6,$Q$7:$Q$60000,0)),"")</f>
        <v/>
      </c>
      <c r="AA619">
        <f>IFERROR(INDEX($I$7:$I$60000,MATCH(ROW()-6,$Q$7:$Q$60000,0)),"")</f>
        <v/>
      </c>
      <c r="AB619">
        <f>IFERROR(INDEX($J$7:$J$60000,MATCH(ROW()-6,$Q$7:$Q$60000,0)),"")</f>
        <v/>
      </c>
      <c r="AC619">
        <f>IFERROR(INDEX($K$7:$K$60000,MATCH(ROW()-6,$Q$7:$Q$60000,0)),"")</f>
        <v/>
      </c>
      <c r="AD619">
        <f>IFERROR(INDEX($L$7:$L$60000,MATCH(ROW()-6,$Q$7:$Q$60000,0)),"")</f>
        <v/>
      </c>
      <c r="AE619">
        <f>IFERROR(INDEX($M$7:$M$60000,MATCH(ROW()-6,$Q$7:$Q$60000,0)),"")</f>
        <v/>
      </c>
      <c r="AF619">
        <f>IFERROR(INDEX($N$7:$N$60000,MATCH(ROW()-6,$Q$7:$Q$60000,0)),"")</f>
        <v/>
      </c>
      <c r="AH619" s="9">
        <f>IF(OR($S619="",$S618=""),"",LN($T619/$T618))</f>
        <v/>
      </c>
      <c r="AI619" s="9">
        <f>IF(OR($S619="",$S618=""),"",$C$2*LN(U619/U618))</f>
        <v/>
      </c>
      <c r="AJ619" s="9">
        <f>IF(OR($S619="",$S618=""),"",$D$2*(V619-V618))</f>
        <v/>
      </c>
      <c r="AK619" s="9">
        <f>IF(OR($S619="",$S618=""),"",$E$2*(W619-W618))</f>
        <v/>
      </c>
      <c r="AL619" s="9">
        <f>IF(OR($S619="",$S618=""),"",$F$2*LN(X619/X618))</f>
        <v/>
      </c>
      <c r="AM619" s="9">
        <f>IF(OR($S619="",$S618=""),"",$G$2*(Y619-Y618))</f>
        <v/>
      </c>
      <c r="AN619" s="9">
        <f>IF(OR($S619="",$S618=""),"",$H$2*LN(Z619/Z618))</f>
        <v/>
      </c>
      <c r="AO619" s="9">
        <f>IF(OR($S619="",$S618=""),"",$I$2*(AA619-AA618))</f>
        <v/>
      </c>
      <c r="AP619" s="9">
        <f>IF(OR($S619="",$S618=""),"",$J$2*LN(AB619/AB618))</f>
        <v/>
      </c>
      <c r="AQ619" s="9">
        <f>IF(OR($S619="",$S618=""),"",$K$2*(AC619-AC618))</f>
        <v/>
      </c>
      <c r="AR619" s="9">
        <f>IF(OR($S619="",$S618=""),"",$L$2*LN(AD619/AD618))</f>
        <v/>
      </c>
      <c r="AS619" s="9">
        <f>IF(OR($S619="",$S618=""),"",$M$2*LN(AE619/AE618))</f>
        <v/>
      </c>
      <c r="AT619" s="9">
        <f>IF(OR($S619="",$S618=""),"",$N$2*LN(AF619/AF618))</f>
        <v/>
      </c>
      <c r="AV619" s="9">
        <f>IF($AH619="","",$AY$16+$AY$4*AI619+$AY$5*AJ619+$AY$6*AK619+$AY$7*AL619+$AY$8*AM619+$AY$9*AN619+$AY$10*AO619+$AY$11*AP619+$AY$12*AQ619+$AY$13*AR619+$AY$14*AS619+$AY$15*AT619)</f>
        <v/>
      </c>
      <c r="BC619" s="10">
        <f>IF((ROW()-6)&lt;=$Q$3,INDEX(LINEST(AH560:AH619,AI560:AT619,TRUE,TRUE),1,13)*$Q$4,"")</f>
        <v/>
      </c>
      <c r="BD619" s="9">
        <f>IF((ROW()-6)&lt;=$Q$3,INDEX(LINEST(AH560:AH619,AI560:AT619,TRUE,TRUE),1,12),"")</f>
        <v/>
      </c>
      <c r="BE619" s="9">
        <f>IF((ROW()-6)&lt;=$Q$3,INDEX(LINEST(AH560:AH619,AI560:AT619,TRUE,TRUE),1,11),"")</f>
        <v/>
      </c>
      <c r="BF619" s="9">
        <f>IF((ROW()-6)&lt;=$Q$3,INDEX(LINEST(AH560:AH619,AI560:AT619,TRUE,TRUE),1,10),"")</f>
        <v/>
      </c>
      <c r="BG619" s="9">
        <f>IF((ROW()-6)&lt;=$Q$3,INDEX(LINEST(AH560:AH619,AI560:AT619,TRUE,TRUE),1,9),"")</f>
        <v/>
      </c>
      <c r="BH619" s="9">
        <f>IF((ROW()-6)&lt;=$Q$3,INDEX(LINEST(AH560:AH619,AI560:AT619,TRUE,TRUE),1,8),"")</f>
        <v/>
      </c>
      <c r="BI619" s="9">
        <f>IF((ROW()-6)&lt;=$Q$3,INDEX(LINEST(AH560:AH619,AI560:AT619,TRUE,TRUE),1,7),"")</f>
        <v/>
      </c>
      <c r="BJ619" s="9">
        <f>IF((ROW()-6)&lt;=$Q$3,INDEX(LINEST(AH560:AH619,AI560:AT619,TRUE,TRUE),1,6),"")</f>
        <v/>
      </c>
      <c r="BK619" s="9">
        <f>IF((ROW()-6)&lt;=$Q$3,INDEX(LINEST(AH560:AH619,AI560:AT619,TRUE,TRUE),1,5),"")</f>
        <v/>
      </c>
      <c r="BL619" s="9">
        <f>IF((ROW()-6)&lt;=$Q$3,INDEX(LINEST(AH560:AH619,AI560:AT619,TRUE,TRUE),1,4),"")</f>
        <v/>
      </c>
      <c r="BM619" s="9">
        <f>IF((ROW()-6)&lt;=$Q$3,INDEX(LINEST(AH560:AH619,AI560:AT619,TRUE,TRUE),1,3),"")</f>
        <v/>
      </c>
      <c r="BN619" s="9">
        <f>IF((ROW()-6)&lt;=$Q$3,INDEX(LINEST(AH560:AH619,AI560:AT619,TRUE,TRUE),1,2),"")</f>
        <v/>
      </c>
      <c r="BO619" s="9">
        <f>IF((ROW()-6)&lt;=$Q$3,INDEX(LINEST(AH560:AH619,AI560:AT619,TRUE,TRUE),1,1),"")</f>
        <v/>
      </c>
      <c r="BP619" s="10">
        <f>IF((ROW()-6)&lt;=$Q$3,INDEX(LINEST(AH560:AH619,AI560:AT619,TRUE,TRUE),3,1),"")</f>
        <v/>
      </c>
      <c r="BR619" s="9">
        <f>IF(AND((ROW()-6)&lt;=$Q$3,ISNUMBER(BC618)),BC618/$Q$4+BD618*AI619+BE618*AJ619+BF618*AK619+BG618*AL619+BH618*AM619+BI618*AN619+BJ618*AO619+BK618*AP619+BL618*AQ619+BM618*AR619+BN618*AS619+BO618*AT619,"")</f>
        <v/>
      </c>
      <c r="BS619">
        <f>IF(ISNUMBER(BR619),AVERAGE(AH559:AH618),"")</f>
        <v/>
      </c>
      <c r="BT619">
        <f>IF(ISNUMBER(BR619),(AH619-BR619)^2,"")</f>
        <v/>
      </c>
      <c r="BU619">
        <f>IF(ISNUMBER(BR619),AH619^2,"")</f>
        <v/>
      </c>
      <c r="BV619">
        <f>IF(ISNUMBER(BR619),(AH619-BS619)^2,"")</f>
        <v/>
      </c>
    </row>
    <row r="620">
      <c r="O620">
        <f>IF($R620="","",CHOOSE($Q$2,YEAR(R620)*12+MONTH(R620),INT((R620-2)/7),YEAR(R620)*4+ROUNDUP(MONTH(R620)/3)))</f>
        <v/>
      </c>
      <c r="P620">
        <f>IF($R620="","",IF($R621="",1,IF(O620&lt;&gt;O621,1,0)))</f>
        <v/>
      </c>
      <c r="Q620">
        <f>IF(P620=1,SUM($P$7:P620),"")</f>
        <v/>
      </c>
      <c r="R620">
        <f>IF($A620="","",IF(ISNUMBER($A620),$A620,IFERROR(DATEVALUE($A620),NA())))</f>
        <v/>
      </c>
      <c r="S620" s="7">
        <f>IFERROR(INDEX($R$7:$R$60000,MATCH(ROW()-6,$Q$7:$Q$60000,0)),"")</f>
        <v/>
      </c>
      <c r="T620">
        <f>IFERROR(INDEX($B$7:$B$60000,MATCH(ROW()-6,$Q$7:$Q$60000,0)),"")</f>
        <v/>
      </c>
      <c r="U620">
        <f>IFERROR(INDEX($C$7:$C$60000,MATCH(ROW()-6,$Q$7:$Q$60000,0)),"")</f>
        <v/>
      </c>
      <c r="V620">
        <f>IFERROR(INDEX($D$7:$D$60000,MATCH(ROW()-6,$Q$7:$Q$60000,0)),"")</f>
        <v/>
      </c>
      <c r="W620">
        <f>IFERROR(INDEX($E$7:$E$60000,MATCH(ROW()-6,$Q$7:$Q$60000,0)),"")</f>
        <v/>
      </c>
      <c r="X620">
        <f>IFERROR(INDEX($F$7:$F$60000,MATCH(ROW()-6,$Q$7:$Q$60000,0)),"")</f>
        <v/>
      </c>
      <c r="Y620">
        <f>IFERROR(INDEX($G$7:$G$60000,MATCH(ROW()-6,$Q$7:$Q$60000,0)),"")</f>
        <v/>
      </c>
      <c r="Z620">
        <f>IFERROR(INDEX($H$7:$H$60000,MATCH(ROW()-6,$Q$7:$Q$60000,0)),"")</f>
        <v/>
      </c>
      <c r="AA620">
        <f>IFERROR(INDEX($I$7:$I$60000,MATCH(ROW()-6,$Q$7:$Q$60000,0)),"")</f>
        <v/>
      </c>
      <c r="AB620">
        <f>IFERROR(INDEX($J$7:$J$60000,MATCH(ROW()-6,$Q$7:$Q$60000,0)),"")</f>
        <v/>
      </c>
      <c r="AC620">
        <f>IFERROR(INDEX($K$7:$K$60000,MATCH(ROW()-6,$Q$7:$Q$60000,0)),"")</f>
        <v/>
      </c>
      <c r="AD620">
        <f>IFERROR(INDEX($L$7:$L$60000,MATCH(ROW()-6,$Q$7:$Q$60000,0)),"")</f>
        <v/>
      </c>
      <c r="AE620">
        <f>IFERROR(INDEX($M$7:$M$60000,MATCH(ROW()-6,$Q$7:$Q$60000,0)),"")</f>
        <v/>
      </c>
      <c r="AF620">
        <f>IFERROR(INDEX($N$7:$N$60000,MATCH(ROW()-6,$Q$7:$Q$60000,0)),"")</f>
        <v/>
      </c>
      <c r="AH620" s="9">
        <f>IF(OR($S620="",$S619=""),"",LN($T620/$T619))</f>
        <v/>
      </c>
      <c r="AI620" s="9">
        <f>IF(OR($S620="",$S619=""),"",$C$2*LN(U620/U619))</f>
        <v/>
      </c>
      <c r="AJ620" s="9">
        <f>IF(OR($S620="",$S619=""),"",$D$2*(V620-V619))</f>
        <v/>
      </c>
      <c r="AK620" s="9">
        <f>IF(OR($S620="",$S619=""),"",$E$2*(W620-W619))</f>
        <v/>
      </c>
      <c r="AL620" s="9">
        <f>IF(OR($S620="",$S619=""),"",$F$2*LN(X620/X619))</f>
        <v/>
      </c>
      <c r="AM620" s="9">
        <f>IF(OR($S620="",$S619=""),"",$G$2*(Y620-Y619))</f>
        <v/>
      </c>
      <c r="AN620" s="9">
        <f>IF(OR($S620="",$S619=""),"",$H$2*LN(Z620/Z619))</f>
        <v/>
      </c>
      <c r="AO620" s="9">
        <f>IF(OR($S620="",$S619=""),"",$I$2*(AA620-AA619))</f>
        <v/>
      </c>
      <c r="AP620" s="9">
        <f>IF(OR($S620="",$S619=""),"",$J$2*LN(AB620/AB619))</f>
        <v/>
      </c>
      <c r="AQ620" s="9">
        <f>IF(OR($S620="",$S619=""),"",$K$2*(AC620-AC619))</f>
        <v/>
      </c>
      <c r="AR620" s="9">
        <f>IF(OR($S620="",$S619=""),"",$L$2*LN(AD620/AD619))</f>
        <v/>
      </c>
      <c r="AS620" s="9">
        <f>IF(OR($S620="",$S619=""),"",$M$2*LN(AE620/AE619))</f>
        <v/>
      </c>
      <c r="AT620" s="9">
        <f>IF(OR($S620="",$S619=""),"",$N$2*LN(AF620/AF619))</f>
        <v/>
      </c>
      <c r="AV620" s="9">
        <f>IF($AH620="","",$AY$16+$AY$4*AI620+$AY$5*AJ620+$AY$6*AK620+$AY$7*AL620+$AY$8*AM620+$AY$9*AN620+$AY$10*AO620+$AY$11*AP620+$AY$12*AQ620+$AY$13*AR620+$AY$14*AS620+$AY$15*AT620)</f>
        <v/>
      </c>
      <c r="BC620" s="10">
        <f>IF((ROW()-6)&lt;=$Q$3,INDEX(LINEST(AH561:AH620,AI561:AT620,TRUE,TRUE),1,13)*$Q$4,"")</f>
        <v/>
      </c>
      <c r="BD620" s="9">
        <f>IF((ROW()-6)&lt;=$Q$3,INDEX(LINEST(AH561:AH620,AI561:AT620,TRUE,TRUE),1,12),"")</f>
        <v/>
      </c>
      <c r="BE620" s="9">
        <f>IF((ROW()-6)&lt;=$Q$3,INDEX(LINEST(AH561:AH620,AI561:AT620,TRUE,TRUE),1,11),"")</f>
        <v/>
      </c>
      <c r="BF620" s="9">
        <f>IF((ROW()-6)&lt;=$Q$3,INDEX(LINEST(AH561:AH620,AI561:AT620,TRUE,TRUE),1,10),"")</f>
        <v/>
      </c>
      <c r="BG620" s="9">
        <f>IF((ROW()-6)&lt;=$Q$3,INDEX(LINEST(AH561:AH620,AI561:AT620,TRUE,TRUE),1,9),"")</f>
        <v/>
      </c>
      <c r="BH620" s="9">
        <f>IF((ROW()-6)&lt;=$Q$3,INDEX(LINEST(AH561:AH620,AI561:AT620,TRUE,TRUE),1,8),"")</f>
        <v/>
      </c>
      <c r="BI620" s="9">
        <f>IF((ROW()-6)&lt;=$Q$3,INDEX(LINEST(AH561:AH620,AI561:AT620,TRUE,TRUE),1,7),"")</f>
        <v/>
      </c>
      <c r="BJ620" s="9">
        <f>IF((ROW()-6)&lt;=$Q$3,INDEX(LINEST(AH561:AH620,AI561:AT620,TRUE,TRUE),1,6),"")</f>
        <v/>
      </c>
      <c r="BK620" s="9">
        <f>IF((ROW()-6)&lt;=$Q$3,INDEX(LINEST(AH561:AH620,AI561:AT620,TRUE,TRUE),1,5),"")</f>
        <v/>
      </c>
      <c r="BL620" s="9">
        <f>IF((ROW()-6)&lt;=$Q$3,INDEX(LINEST(AH561:AH620,AI561:AT620,TRUE,TRUE),1,4),"")</f>
        <v/>
      </c>
      <c r="BM620" s="9">
        <f>IF((ROW()-6)&lt;=$Q$3,INDEX(LINEST(AH561:AH620,AI561:AT620,TRUE,TRUE),1,3),"")</f>
        <v/>
      </c>
      <c r="BN620" s="9">
        <f>IF((ROW()-6)&lt;=$Q$3,INDEX(LINEST(AH561:AH620,AI561:AT620,TRUE,TRUE),1,2),"")</f>
        <v/>
      </c>
      <c r="BO620" s="9">
        <f>IF((ROW()-6)&lt;=$Q$3,INDEX(LINEST(AH561:AH620,AI561:AT620,TRUE,TRUE),1,1),"")</f>
        <v/>
      </c>
      <c r="BP620" s="10">
        <f>IF((ROW()-6)&lt;=$Q$3,INDEX(LINEST(AH561:AH620,AI561:AT620,TRUE,TRUE),3,1),"")</f>
        <v/>
      </c>
      <c r="BR620" s="9">
        <f>IF(AND((ROW()-6)&lt;=$Q$3,ISNUMBER(BC619)),BC619/$Q$4+BD619*AI620+BE619*AJ620+BF619*AK620+BG619*AL620+BH619*AM620+BI619*AN620+BJ619*AO620+BK619*AP620+BL619*AQ620+BM619*AR620+BN619*AS620+BO619*AT620,"")</f>
        <v/>
      </c>
      <c r="BS620">
        <f>IF(ISNUMBER(BR620),AVERAGE(AH560:AH619),"")</f>
        <v/>
      </c>
      <c r="BT620">
        <f>IF(ISNUMBER(BR620),(AH620-BR620)^2,"")</f>
        <v/>
      </c>
      <c r="BU620">
        <f>IF(ISNUMBER(BR620),AH620^2,"")</f>
        <v/>
      </c>
      <c r="BV620">
        <f>IF(ISNUMBER(BR620),(AH620-BS620)^2,"")</f>
        <v/>
      </c>
    </row>
    <row r="621">
      <c r="O621">
        <f>IF($R621="","",CHOOSE($Q$2,YEAR(R621)*12+MONTH(R621),INT((R621-2)/7),YEAR(R621)*4+ROUNDUP(MONTH(R621)/3)))</f>
        <v/>
      </c>
      <c r="P621">
        <f>IF($R621="","",IF($R622="",1,IF(O621&lt;&gt;O622,1,0)))</f>
        <v/>
      </c>
      <c r="Q621">
        <f>IF(P621=1,SUM($P$7:P621),"")</f>
        <v/>
      </c>
      <c r="R621">
        <f>IF($A621="","",IF(ISNUMBER($A621),$A621,IFERROR(DATEVALUE($A621),NA())))</f>
        <v/>
      </c>
      <c r="S621" s="7">
        <f>IFERROR(INDEX($R$7:$R$60000,MATCH(ROW()-6,$Q$7:$Q$60000,0)),"")</f>
        <v/>
      </c>
      <c r="T621">
        <f>IFERROR(INDEX($B$7:$B$60000,MATCH(ROW()-6,$Q$7:$Q$60000,0)),"")</f>
        <v/>
      </c>
      <c r="U621">
        <f>IFERROR(INDEX($C$7:$C$60000,MATCH(ROW()-6,$Q$7:$Q$60000,0)),"")</f>
        <v/>
      </c>
      <c r="V621">
        <f>IFERROR(INDEX($D$7:$D$60000,MATCH(ROW()-6,$Q$7:$Q$60000,0)),"")</f>
        <v/>
      </c>
      <c r="W621">
        <f>IFERROR(INDEX($E$7:$E$60000,MATCH(ROW()-6,$Q$7:$Q$60000,0)),"")</f>
        <v/>
      </c>
      <c r="X621">
        <f>IFERROR(INDEX($F$7:$F$60000,MATCH(ROW()-6,$Q$7:$Q$60000,0)),"")</f>
        <v/>
      </c>
      <c r="Y621">
        <f>IFERROR(INDEX($G$7:$G$60000,MATCH(ROW()-6,$Q$7:$Q$60000,0)),"")</f>
        <v/>
      </c>
      <c r="Z621">
        <f>IFERROR(INDEX($H$7:$H$60000,MATCH(ROW()-6,$Q$7:$Q$60000,0)),"")</f>
        <v/>
      </c>
      <c r="AA621">
        <f>IFERROR(INDEX($I$7:$I$60000,MATCH(ROW()-6,$Q$7:$Q$60000,0)),"")</f>
        <v/>
      </c>
      <c r="AB621">
        <f>IFERROR(INDEX($J$7:$J$60000,MATCH(ROW()-6,$Q$7:$Q$60000,0)),"")</f>
        <v/>
      </c>
      <c r="AC621">
        <f>IFERROR(INDEX($K$7:$K$60000,MATCH(ROW()-6,$Q$7:$Q$60000,0)),"")</f>
        <v/>
      </c>
      <c r="AD621">
        <f>IFERROR(INDEX($L$7:$L$60000,MATCH(ROW()-6,$Q$7:$Q$60000,0)),"")</f>
        <v/>
      </c>
      <c r="AE621">
        <f>IFERROR(INDEX($M$7:$M$60000,MATCH(ROW()-6,$Q$7:$Q$60000,0)),"")</f>
        <v/>
      </c>
      <c r="AF621">
        <f>IFERROR(INDEX($N$7:$N$60000,MATCH(ROW()-6,$Q$7:$Q$60000,0)),"")</f>
        <v/>
      </c>
      <c r="AH621" s="9">
        <f>IF(OR($S621="",$S620=""),"",LN($T621/$T620))</f>
        <v/>
      </c>
      <c r="AI621" s="9">
        <f>IF(OR($S621="",$S620=""),"",$C$2*LN(U621/U620))</f>
        <v/>
      </c>
      <c r="AJ621" s="9">
        <f>IF(OR($S621="",$S620=""),"",$D$2*(V621-V620))</f>
        <v/>
      </c>
      <c r="AK621" s="9">
        <f>IF(OR($S621="",$S620=""),"",$E$2*(W621-W620))</f>
        <v/>
      </c>
      <c r="AL621" s="9">
        <f>IF(OR($S621="",$S620=""),"",$F$2*LN(X621/X620))</f>
        <v/>
      </c>
      <c r="AM621" s="9">
        <f>IF(OR($S621="",$S620=""),"",$G$2*(Y621-Y620))</f>
        <v/>
      </c>
      <c r="AN621" s="9">
        <f>IF(OR($S621="",$S620=""),"",$H$2*LN(Z621/Z620))</f>
        <v/>
      </c>
      <c r="AO621" s="9">
        <f>IF(OR($S621="",$S620=""),"",$I$2*(AA621-AA620))</f>
        <v/>
      </c>
      <c r="AP621" s="9">
        <f>IF(OR($S621="",$S620=""),"",$J$2*LN(AB621/AB620))</f>
        <v/>
      </c>
      <c r="AQ621" s="9">
        <f>IF(OR($S621="",$S620=""),"",$K$2*(AC621-AC620))</f>
        <v/>
      </c>
      <c r="AR621" s="9">
        <f>IF(OR($S621="",$S620=""),"",$L$2*LN(AD621/AD620))</f>
        <v/>
      </c>
      <c r="AS621" s="9">
        <f>IF(OR($S621="",$S620=""),"",$M$2*LN(AE621/AE620))</f>
        <v/>
      </c>
      <c r="AT621" s="9">
        <f>IF(OR($S621="",$S620=""),"",$N$2*LN(AF621/AF620))</f>
        <v/>
      </c>
      <c r="AV621" s="9">
        <f>IF($AH621="","",$AY$16+$AY$4*AI621+$AY$5*AJ621+$AY$6*AK621+$AY$7*AL621+$AY$8*AM621+$AY$9*AN621+$AY$10*AO621+$AY$11*AP621+$AY$12*AQ621+$AY$13*AR621+$AY$14*AS621+$AY$15*AT621)</f>
        <v/>
      </c>
      <c r="BC621" s="10">
        <f>IF((ROW()-6)&lt;=$Q$3,INDEX(LINEST(AH562:AH621,AI562:AT621,TRUE,TRUE),1,13)*$Q$4,"")</f>
        <v/>
      </c>
      <c r="BD621" s="9">
        <f>IF((ROW()-6)&lt;=$Q$3,INDEX(LINEST(AH562:AH621,AI562:AT621,TRUE,TRUE),1,12),"")</f>
        <v/>
      </c>
      <c r="BE621" s="9">
        <f>IF((ROW()-6)&lt;=$Q$3,INDEX(LINEST(AH562:AH621,AI562:AT621,TRUE,TRUE),1,11),"")</f>
        <v/>
      </c>
      <c r="BF621" s="9">
        <f>IF((ROW()-6)&lt;=$Q$3,INDEX(LINEST(AH562:AH621,AI562:AT621,TRUE,TRUE),1,10),"")</f>
        <v/>
      </c>
      <c r="BG621" s="9">
        <f>IF((ROW()-6)&lt;=$Q$3,INDEX(LINEST(AH562:AH621,AI562:AT621,TRUE,TRUE),1,9),"")</f>
        <v/>
      </c>
      <c r="BH621" s="9">
        <f>IF((ROW()-6)&lt;=$Q$3,INDEX(LINEST(AH562:AH621,AI562:AT621,TRUE,TRUE),1,8),"")</f>
        <v/>
      </c>
      <c r="BI621" s="9">
        <f>IF((ROW()-6)&lt;=$Q$3,INDEX(LINEST(AH562:AH621,AI562:AT621,TRUE,TRUE),1,7),"")</f>
        <v/>
      </c>
      <c r="BJ621" s="9">
        <f>IF((ROW()-6)&lt;=$Q$3,INDEX(LINEST(AH562:AH621,AI562:AT621,TRUE,TRUE),1,6),"")</f>
        <v/>
      </c>
      <c r="BK621" s="9">
        <f>IF((ROW()-6)&lt;=$Q$3,INDEX(LINEST(AH562:AH621,AI562:AT621,TRUE,TRUE),1,5),"")</f>
        <v/>
      </c>
      <c r="BL621" s="9">
        <f>IF((ROW()-6)&lt;=$Q$3,INDEX(LINEST(AH562:AH621,AI562:AT621,TRUE,TRUE),1,4),"")</f>
        <v/>
      </c>
      <c r="BM621" s="9">
        <f>IF((ROW()-6)&lt;=$Q$3,INDEX(LINEST(AH562:AH621,AI562:AT621,TRUE,TRUE),1,3),"")</f>
        <v/>
      </c>
      <c r="BN621" s="9">
        <f>IF((ROW()-6)&lt;=$Q$3,INDEX(LINEST(AH562:AH621,AI562:AT621,TRUE,TRUE),1,2),"")</f>
        <v/>
      </c>
      <c r="BO621" s="9">
        <f>IF((ROW()-6)&lt;=$Q$3,INDEX(LINEST(AH562:AH621,AI562:AT621,TRUE,TRUE),1,1),"")</f>
        <v/>
      </c>
      <c r="BP621" s="10">
        <f>IF((ROW()-6)&lt;=$Q$3,INDEX(LINEST(AH562:AH621,AI562:AT621,TRUE,TRUE),3,1),"")</f>
        <v/>
      </c>
      <c r="BR621" s="9">
        <f>IF(AND((ROW()-6)&lt;=$Q$3,ISNUMBER(BC620)),BC620/$Q$4+BD620*AI621+BE620*AJ621+BF620*AK621+BG620*AL621+BH620*AM621+BI620*AN621+BJ620*AO621+BK620*AP621+BL620*AQ621+BM620*AR621+BN620*AS621+BO620*AT621,"")</f>
        <v/>
      </c>
      <c r="BS621">
        <f>IF(ISNUMBER(BR621),AVERAGE(AH561:AH620),"")</f>
        <v/>
      </c>
      <c r="BT621">
        <f>IF(ISNUMBER(BR621),(AH621-BR621)^2,"")</f>
        <v/>
      </c>
      <c r="BU621">
        <f>IF(ISNUMBER(BR621),AH621^2,"")</f>
        <v/>
      </c>
      <c r="BV621">
        <f>IF(ISNUMBER(BR621),(AH621-BS621)^2,"")</f>
        <v/>
      </c>
    </row>
    <row r="622">
      <c r="O622">
        <f>IF($R622="","",CHOOSE($Q$2,YEAR(R622)*12+MONTH(R622),INT((R622-2)/7),YEAR(R622)*4+ROUNDUP(MONTH(R622)/3)))</f>
        <v/>
      </c>
      <c r="P622">
        <f>IF($R622="","",IF($R623="",1,IF(O622&lt;&gt;O623,1,0)))</f>
        <v/>
      </c>
      <c r="Q622">
        <f>IF(P622=1,SUM($P$7:P622),"")</f>
        <v/>
      </c>
      <c r="R622">
        <f>IF($A622="","",IF(ISNUMBER($A622),$A622,IFERROR(DATEVALUE($A622),NA())))</f>
        <v/>
      </c>
      <c r="S622" s="7">
        <f>IFERROR(INDEX($R$7:$R$60000,MATCH(ROW()-6,$Q$7:$Q$60000,0)),"")</f>
        <v/>
      </c>
      <c r="T622">
        <f>IFERROR(INDEX($B$7:$B$60000,MATCH(ROW()-6,$Q$7:$Q$60000,0)),"")</f>
        <v/>
      </c>
      <c r="U622">
        <f>IFERROR(INDEX($C$7:$C$60000,MATCH(ROW()-6,$Q$7:$Q$60000,0)),"")</f>
        <v/>
      </c>
      <c r="V622">
        <f>IFERROR(INDEX($D$7:$D$60000,MATCH(ROW()-6,$Q$7:$Q$60000,0)),"")</f>
        <v/>
      </c>
      <c r="W622">
        <f>IFERROR(INDEX($E$7:$E$60000,MATCH(ROW()-6,$Q$7:$Q$60000,0)),"")</f>
        <v/>
      </c>
      <c r="X622">
        <f>IFERROR(INDEX($F$7:$F$60000,MATCH(ROW()-6,$Q$7:$Q$60000,0)),"")</f>
        <v/>
      </c>
      <c r="Y622">
        <f>IFERROR(INDEX($G$7:$G$60000,MATCH(ROW()-6,$Q$7:$Q$60000,0)),"")</f>
        <v/>
      </c>
      <c r="Z622">
        <f>IFERROR(INDEX($H$7:$H$60000,MATCH(ROW()-6,$Q$7:$Q$60000,0)),"")</f>
        <v/>
      </c>
      <c r="AA622">
        <f>IFERROR(INDEX($I$7:$I$60000,MATCH(ROW()-6,$Q$7:$Q$60000,0)),"")</f>
        <v/>
      </c>
      <c r="AB622">
        <f>IFERROR(INDEX($J$7:$J$60000,MATCH(ROW()-6,$Q$7:$Q$60000,0)),"")</f>
        <v/>
      </c>
      <c r="AC622">
        <f>IFERROR(INDEX($K$7:$K$60000,MATCH(ROW()-6,$Q$7:$Q$60000,0)),"")</f>
        <v/>
      </c>
      <c r="AD622">
        <f>IFERROR(INDEX($L$7:$L$60000,MATCH(ROW()-6,$Q$7:$Q$60000,0)),"")</f>
        <v/>
      </c>
      <c r="AE622">
        <f>IFERROR(INDEX($M$7:$M$60000,MATCH(ROW()-6,$Q$7:$Q$60000,0)),"")</f>
        <v/>
      </c>
      <c r="AF622">
        <f>IFERROR(INDEX($N$7:$N$60000,MATCH(ROW()-6,$Q$7:$Q$60000,0)),"")</f>
        <v/>
      </c>
      <c r="AH622" s="9">
        <f>IF(OR($S622="",$S621=""),"",LN($T622/$T621))</f>
        <v/>
      </c>
      <c r="AI622" s="9">
        <f>IF(OR($S622="",$S621=""),"",$C$2*LN(U622/U621))</f>
        <v/>
      </c>
      <c r="AJ622" s="9">
        <f>IF(OR($S622="",$S621=""),"",$D$2*(V622-V621))</f>
        <v/>
      </c>
      <c r="AK622" s="9">
        <f>IF(OR($S622="",$S621=""),"",$E$2*(W622-W621))</f>
        <v/>
      </c>
      <c r="AL622" s="9">
        <f>IF(OR($S622="",$S621=""),"",$F$2*LN(X622/X621))</f>
        <v/>
      </c>
      <c r="AM622" s="9">
        <f>IF(OR($S622="",$S621=""),"",$G$2*(Y622-Y621))</f>
        <v/>
      </c>
      <c r="AN622" s="9">
        <f>IF(OR($S622="",$S621=""),"",$H$2*LN(Z622/Z621))</f>
        <v/>
      </c>
      <c r="AO622" s="9">
        <f>IF(OR($S622="",$S621=""),"",$I$2*(AA622-AA621))</f>
        <v/>
      </c>
      <c r="AP622" s="9">
        <f>IF(OR($S622="",$S621=""),"",$J$2*LN(AB622/AB621))</f>
        <v/>
      </c>
      <c r="AQ622" s="9">
        <f>IF(OR($S622="",$S621=""),"",$K$2*(AC622-AC621))</f>
        <v/>
      </c>
      <c r="AR622" s="9">
        <f>IF(OR($S622="",$S621=""),"",$L$2*LN(AD622/AD621))</f>
        <v/>
      </c>
      <c r="AS622" s="9">
        <f>IF(OR($S622="",$S621=""),"",$M$2*LN(AE622/AE621))</f>
        <v/>
      </c>
      <c r="AT622" s="9">
        <f>IF(OR($S622="",$S621=""),"",$N$2*LN(AF622/AF621))</f>
        <v/>
      </c>
      <c r="AV622" s="9">
        <f>IF($AH622="","",$AY$16+$AY$4*AI622+$AY$5*AJ622+$AY$6*AK622+$AY$7*AL622+$AY$8*AM622+$AY$9*AN622+$AY$10*AO622+$AY$11*AP622+$AY$12*AQ622+$AY$13*AR622+$AY$14*AS622+$AY$15*AT622)</f>
        <v/>
      </c>
      <c r="BC622" s="10">
        <f>IF((ROW()-6)&lt;=$Q$3,INDEX(LINEST(AH563:AH622,AI563:AT622,TRUE,TRUE),1,13)*$Q$4,"")</f>
        <v/>
      </c>
      <c r="BD622" s="9">
        <f>IF((ROW()-6)&lt;=$Q$3,INDEX(LINEST(AH563:AH622,AI563:AT622,TRUE,TRUE),1,12),"")</f>
        <v/>
      </c>
      <c r="BE622" s="9">
        <f>IF((ROW()-6)&lt;=$Q$3,INDEX(LINEST(AH563:AH622,AI563:AT622,TRUE,TRUE),1,11),"")</f>
        <v/>
      </c>
      <c r="BF622" s="9">
        <f>IF((ROW()-6)&lt;=$Q$3,INDEX(LINEST(AH563:AH622,AI563:AT622,TRUE,TRUE),1,10),"")</f>
        <v/>
      </c>
      <c r="BG622" s="9">
        <f>IF((ROW()-6)&lt;=$Q$3,INDEX(LINEST(AH563:AH622,AI563:AT622,TRUE,TRUE),1,9),"")</f>
        <v/>
      </c>
      <c r="BH622" s="9">
        <f>IF((ROW()-6)&lt;=$Q$3,INDEX(LINEST(AH563:AH622,AI563:AT622,TRUE,TRUE),1,8),"")</f>
        <v/>
      </c>
      <c r="BI622" s="9">
        <f>IF((ROW()-6)&lt;=$Q$3,INDEX(LINEST(AH563:AH622,AI563:AT622,TRUE,TRUE),1,7),"")</f>
        <v/>
      </c>
      <c r="BJ622" s="9">
        <f>IF((ROW()-6)&lt;=$Q$3,INDEX(LINEST(AH563:AH622,AI563:AT622,TRUE,TRUE),1,6),"")</f>
        <v/>
      </c>
      <c r="BK622" s="9">
        <f>IF((ROW()-6)&lt;=$Q$3,INDEX(LINEST(AH563:AH622,AI563:AT622,TRUE,TRUE),1,5),"")</f>
        <v/>
      </c>
      <c r="BL622" s="9">
        <f>IF((ROW()-6)&lt;=$Q$3,INDEX(LINEST(AH563:AH622,AI563:AT622,TRUE,TRUE),1,4),"")</f>
        <v/>
      </c>
      <c r="BM622" s="9">
        <f>IF((ROW()-6)&lt;=$Q$3,INDEX(LINEST(AH563:AH622,AI563:AT622,TRUE,TRUE),1,3),"")</f>
        <v/>
      </c>
      <c r="BN622" s="9">
        <f>IF((ROW()-6)&lt;=$Q$3,INDEX(LINEST(AH563:AH622,AI563:AT622,TRUE,TRUE),1,2),"")</f>
        <v/>
      </c>
      <c r="BO622" s="9">
        <f>IF((ROW()-6)&lt;=$Q$3,INDEX(LINEST(AH563:AH622,AI563:AT622,TRUE,TRUE),1,1),"")</f>
        <v/>
      </c>
      <c r="BP622" s="10">
        <f>IF((ROW()-6)&lt;=$Q$3,INDEX(LINEST(AH563:AH622,AI563:AT622,TRUE,TRUE),3,1),"")</f>
        <v/>
      </c>
      <c r="BR622" s="9">
        <f>IF(AND((ROW()-6)&lt;=$Q$3,ISNUMBER(BC621)),BC621/$Q$4+BD621*AI622+BE621*AJ622+BF621*AK622+BG621*AL622+BH621*AM622+BI621*AN622+BJ621*AO622+BK621*AP622+BL621*AQ622+BM621*AR622+BN621*AS622+BO621*AT622,"")</f>
        <v/>
      </c>
      <c r="BS622">
        <f>IF(ISNUMBER(BR622),AVERAGE(AH562:AH621),"")</f>
        <v/>
      </c>
      <c r="BT622">
        <f>IF(ISNUMBER(BR622),(AH622-BR622)^2,"")</f>
        <v/>
      </c>
      <c r="BU622">
        <f>IF(ISNUMBER(BR622),AH622^2,"")</f>
        <v/>
      </c>
      <c r="BV622">
        <f>IF(ISNUMBER(BR622),(AH622-BS622)^2,"")</f>
        <v/>
      </c>
    </row>
    <row r="623">
      <c r="O623">
        <f>IF($R623="","",CHOOSE($Q$2,YEAR(R623)*12+MONTH(R623),INT((R623-2)/7),YEAR(R623)*4+ROUNDUP(MONTH(R623)/3)))</f>
        <v/>
      </c>
      <c r="P623">
        <f>IF($R623="","",IF($R624="",1,IF(O623&lt;&gt;O624,1,0)))</f>
        <v/>
      </c>
      <c r="Q623">
        <f>IF(P623=1,SUM($P$7:P623),"")</f>
        <v/>
      </c>
      <c r="R623">
        <f>IF($A623="","",IF(ISNUMBER($A623),$A623,IFERROR(DATEVALUE($A623),NA())))</f>
        <v/>
      </c>
      <c r="S623" s="7">
        <f>IFERROR(INDEX($R$7:$R$60000,MATCH(ROW()-6,$Q$7:$Q$60000,0)),"")</f>
        <v/>
      </c>
      <c r="T623">
        <f>IFERROR(INDEX($B$7:$B$60000,MATCH(ROW()-6,$Q$7:$Q$60000,0)),"")</f>
        <v/>
      </c>
      <c r="U623">
        <f>IFERROR(INDEX($C$7:$C$60000,MATCH(ROW()-6,$Q$7:$Q$60000,0)),"")</f>
        <v/>
      </c>
      <c r="V623">
        <f>IFERROR(INDEX($D$7:$D$60000,MATCH(ROW()-6,$Q$7:$Q$60000,0)),"")</f>
        <v/>
      </c>
      <c r="W623">
        <f>IFERROR(INDEX($E$7:$E$60000,MATCH(ROW()-6,$Q$7:$Q$60000,0)),"")</f>
        <v/>
      </c>
      <c r="X623">
        <f>IFERROR(INDEX($F$7:$F$60000,MATCH(ROW()-6,$Q$7:$Q$60000,0)),"")</f>
        <v/>
      </c>
      <c r="Y623">
        <f>IFERROR(INDEX($G$7:$G$60000,MATCH(ROW()-6,$Q$7:$Q$60000,0)),"")</f>
        <v/>
      </c>
      <c r="Z623">
        <f>IFERROR(INDEX($H$7:$H$60000,MATCH(ROW()-6,$Q$7:$Q$60000,0)),"")</f>
        <v/>
      </c>
      <c r="AA623">
        <f>IFERROR(INDEX($I$7:$I$60000,MATCH(ROW()-6,$Q$7:$Q$60000,0)),"")</f>
        <v/>
      </c>
      <c r="AB623">
        <f>IFERROR(INDEX($J$7:$J$60000,MATCH(ROW()-6,$Q$7:$Q$60000,0)),"")</f>
        <v/>
      </c>
      <c r="AC623">
        <f>IFERROR(INDEX($K$7:$K$60000,MATCH(ROW()-6,$Q$7:$Q$60000,0)),"")</f>
        <v/>
      </c>
      <c r="AD623">
        <f>IFERROR(INDEX($L$7:$L$60000,MATCH(ROW()-6,$Q$7:$Q$60000,0)),"")</f>
        <v/>
      </c>
      <c r="AE623">
        <f>IFERROR(INDEX($M$7:$M$60000,MATCH(ROW()-6,$Q$7:$Q$60000,0)),"")</f>
        <v/>
      </c>
      <c r="AF623">
        <f>IFERROR(INDEX($N$7:$N$60000,MATCH(ROW()-6,$Q$7:$Q$60000,0)),"")</f>
        <v/>
      </c>
      <c r="AH623" s="9">
        <f>IF(OR($S623="",$S622=""),"",LN($T623/$T622))</f>
        <v/>
      </c>
      <c r="AI623" s="9">
        <f>IF(OR($S623="",$S622=""),"",$C$2*LN(U623/U622))</f>
        <v/>
      </c>
      <c r="AJ623" s="9">
        <f>IF(OR($S623="",$S622=""),"",$D$2*(V623-V622))</f>
        <v/>
      </c>
      <c r="AK623" s="9">
        <f>IF(OR($S623="",$S622=""),"",$E$2*(W623-W622))</f>
        <v/>
      </c>
      <c r="AL623" s="9">
        <f>IF(OR($S623="",$S622=""),"",$F$2*LN(X623/X622))</f>
        <v/>
      </c>
      <c r="AM623" s="9">
        <f>IF(OR($S623="",$S622=""),"",$G$2*(Y623-Y622))</f>
        <v/>
      </c>
      <c r="AN623" s="9">
        <f>IF(OR($S623="",$S622=""),"",$H$2*LN(Z623/Z622))</f>
        <v/>
      </c>
      <c r="AO623" s="9">
        <f>IF(OR($S623="",$S622=""),"",$I$2*(AA623-AA622))</f>
        <v/>
      </c>
      <c r="AP623" s="9">
        <f>IF(OR($S623="",$S622=""),"",$J$2*LN(AB623/AB622))</f>
        <v/>
      </c>
      <c r="AQ623" s="9">
        <f>IF(OR($S623="",$S622=""),"",$K$2*(AC623-AC622))</f>
        <v/>
      </c>
      <c r="AR623" s="9">
        <f>IF(OR($S623="",$S622=""),"",$L$2*LN(AD623/AD622))</f>
        <v/>
      </c>
      <c r="AS623" s="9">
        <f>IF(OR($S623="",$S622=""),"",$M$2*LN(AE623/AE622))</f>
        <v/>
      </c>
      <c r="AT623" s="9">
        <f>IF(OR($S623="",$S622=""),"",$N$2*LN(AF623/AF622))</f>
        <v/>
      </c>
      <c r="AV623" s="9">
        <f>IF($AH623="","",$AY$16+$AY$4*AI623+$AY$5*AJ623+$AY$6*AK623+$AY$7*AL623+$AY$8*AM623+$AY$9*AN623+$AY$10*AO623+$AY$11*AP623+$AY$12*AQ623+$AY$13*AR623+$AY$14*AS623+$AY$15*AT623)</f>
        <v/>
      </c>
      <c r="BC623" s="10">
        <f>IF((ROW()-6)&lt;=$Q$3,INDEX(LINEST(AH564:AH623,AI564:AT623,TRUE,TRUE),1,13)*$Q$4,"")</f>
        <v/>
      </c>
      <c r="BD623" s="9">
        <f>IF((ROW()-6)&lt;=$Q$3,INDEX(LINEST(AH564:AH623,AI564:AT623,TRUE,TRUE),1,12),"")</f>
        <v/>
      </c>
      <c r="BE623" s="9">
        <f>IF((ROW()-6)&lt;=$Q$3,INDEX(LINEST(AH564:AH623,AI564:AT623,TRUE,TRUE),1,11),"")</f>
        <v/>
      </c>
      <c r="BF623" s="9">
        <f>IF((ROW()-6)&lt;=$Q$3,INDEX(LINEST(AH564:AH623,AI564:AT623,TRUE,TRUE),1,10),"")</f>
        <v/>
      </c>
      <c r="BG623" s="9">
        <f>IF((ROW()-6)&lt;=$Q$3,INDEX(LINEST(AH564:AH623,AI564:AT623,TRUE,TRUE),1,9),"")</f>
        <v/>
      </c>
      <c r="BH623" s="9">
        <f>IF((ROW()-6)&lt;=$Q$3,INDEX(LINEST(AH564:AH623,AI564:AT623,TRUE,TRUE),1,8),"")</f>
        <v/>
      </c>
      <c r="BI623" s="9">
        <f>IF((ROW()-6)&lt;=$Q$3,INDEX(LINEST(AH564:AH623,AI564:AT623,TRUE,TRUE),1,7),"")</f>
        <v/>
      </c>
      <c r="BJ623" s="9">
        <f>IF((ROW()-6)&lt;=$Q$3,INDEX(LINEST(AH564:AH623,AI564:AT623,TRUE,TRUE),1,6),"")</f>
        <v/>
      </c>
      <c r="BK623" s="9">
        <f>IF((ROW()-6)&lt;=$Q$3,INDEX(LINEST(AH564:AH623,AI564:AT623,TRUE,TRUE),1,5),"")</f>
        <v/>
      </c>
      <c r="BL623" s="9">
        <f>IF((ROW()-6)&lt;=$Q$3,INDEX(LINEST(AH564:AH623,AI564:AT623,TRUE,TRUE),1,4),"")</f>
        <v/>
      </c>
      <c r="BM623" s="9">
        <f>IF((ROW()-6)&lt;=$Q$3,INDEX(LINEST(AH564:AH623,AI564:AT623,TRUE,TRUE),1,3),"")</f>
        <v/>
      </c>
      <c r="BN623" s="9">
        <f>IF((ROW()-6)&lt;=$Q$3,INDEX(LINEST(AH564:AH623,AI564:AT623,TRUE,TRUE),1,2),"")</f>
        <v/>
      </c>
      <c r="BO623" s="9">
        <f>IF((ROW()-6)&lt;=$Q$3,INDEX(LINEST(AH564:AH623,AI564:AT623,TRUE,TRUE),1,1),"")</f>
        <v/>
      </c>
      <c r="BP623" s="10">
        <f>IF((ROW()-6)&lt;=$Q$3,INDEX(LINEST(AH564:AH623,AI564:AT623,TRUE,TRUE),3,1),"")</f>
        <v/>
      </c>
      <c r="BR623" s="9">
        <f>IF(AND((ROW()-6)&lt;=$Q$3,ISNUMBER(BC622)),BC622/$Q$4+BD622*AI623+BE622*AJ623+BF622*AK623+BG622*AL623+BH622*AM623+BI622*AN623+BJ622*AO623+BK622*AP623+BL622*AQ623+BM622*AR623+BN622*AS623+BO622*AT623,"")</f>
        <v/>
      </c>
      <c r="BS623">
        <f>IF(ISNUMBER(BR623),AVERAGE(AH563:AH622),"")</f>
        <v/>
      </c>
      <c r="BT623">
        <f>IF(ISNUMBER(BR623),(AH623-BR623)^2,"")</f>
        <v/>
      </c>
      <c r="BU623">
        <f>IF(ISNUMBER(BR623),AH623^2,"")</f>
        <v/>
      </c>
      <c r="BV623">
        <f>IF(ISNUMBER(BR623),(AH623-BS623)^2,"")</f>
        <v/>
      </c>
    </row>
    <row r="624">
      <c r="O624">
        <f>IF($R624="","",CHOOSE($Q$2,YEAR(R624)*12+MONTH(R624),INT((R624-2)/7),YEAR(R624)*4+ROUNDUP(MONTH(R624)/3)))</f>
        <v/>
      </c>
      <c r="P624">
        <f>IF($R624="","",IF($R625="",1,IF(O624&lt;&gt;O625,1,0)))</f>
        <v/>
      </c>
      <c r="Q624">
        <f>IF(P624=1,SUM($P$7:P624),"")</f>
        <v/>
      </c>
      <c r="R624">
        <f>IF($A624="","",IF(ISNUMBER($A624),$A624,IFERROR(DATEVALUE($A624),NA())))</f>
        <v/>
      </c>
      <c r="S624" s="7">
        <f>IFERROR(INDEX($R$7:$R$60000,MATCH(ROW()-6,$Q$7:$Q$60000,0)),"")</f>
        <v/>
      </c>
      <c r="T624">
        <f>IFERROR(INDEX($B$7:$B$60000,MATCH(ROW()-6,$Q$7:$Q$60000,0)),"")</f>
        <v/>
      </c>
      <c r="U624">
        <f>IFERROR(INDEX($C$7:$C$60000,MATCH(ROW()-6,$Q$7:$Q$60000,0)),"")</f>
        <v/>
      </c>
      <c r="V624">
        <f>IFERROR(INDEX($D$7:$D$60000,MATCH(ROW()-6,$Q$7:$Q$60000,0)),"")</f>
        <v/>
      </c>
      <c r="W624">
        <f>IFERROR(INDEX($E$7:$E$60000,MATCH(ROW()-6,$Q$7:$Q$60000,0)),"")</f>
        <v/>
      </c>
      <c r="X624">
        <f>IFERROR(INDEX($F$7:$F$60000,MATCH(ROW()-6,$Q$7:$Q$60000,0)),"")</f>
        <v/>
      </c>
      <c r="Y624">
        <f>IFERROR(INDEX($G$7:$G$60000,MATCH(ROW()-6,$Q$7:$Q$60000,0)),"")</f>
        <v/>
      </c>
      <c r="Z624">
        <f>IFERROR(INDEX($H$7:$H$60000,MATCH(ROW()-6,$Q$7:$Q$60000,0)),"")</f>
        <v/>
      </c>
      <c r="AA624">
        <f>IFERROR(INDEX($I$7:$I$60000,MATCH(ROW()-6,$Q$7:$Q$60000,0)),"")</f>
        <v/>
      </c>
      <c r="AB624">
        <f>IFERROR(INDEX($J$7:$J$60000,MATCH(ROW()-6,$Q$7:$Q$60000,0)),"")</f>
        <v/>
      </c>
      <c r="AC624">
        <f>IFERROR(INDEX($K$7:$K$60000,MATCH(ROW()-6,$Q$7:$Q$60000,0)),"")</f>
        <v/>
      </c>
      <c r="AD624">
        <f>IFERROR(INDEX($L$7:$L$60000,MATCH(ROW()-6,$Q$7:$Q$60000,0)),"")</f>
        <v/>
      </c>
      <c r="AE624">
        <f>IFERROR(INDEX($M$7:$M$60000,MATCH(ROW()-6,$Q$7:$Q$60000,0)),"")</f>
        <v/>
      </c>
      <c r="AF624">
        <f>IFERROR(INDEX($N$7:$N$60000,MATCH(ROW()-6,$Q$7:$Q$60000,0)),"")</f>
        <v/>
      </c>
      <c r="AH624" s="9">
        <f>IF(OR($S624="",$S623=""),"",LN($T624/$T623))</f>
        <v/>
      </c>
      <c r="AI624" s="9">
        <f>IF(OR($S624="",$S623=""),"",$C$2*LN(U624/U623))</f>
        <v/>
      </c>
      <c r="AJ624" s="9">
        <f>IF(OR($S624="",$S623=""),"",$D$2*(V624-V623))</f>
        <v/>
      </c>
      <c r="AK624" s="9">
        <f>IF(OR($S624="",$S623=""),"",$E$2*(W624-W623))</f>
        <v/>
      </c>
      <c r="AL624" s="9">
        <f>IF(OR($S624="",$S623=""),"",$F$2*LN(X624/X623))</f>
        <v/>
      </c>
      <c r="AM624" s="9">
        <f>IF(OR($S624="",$S623=""),"",$G$2*(Y624-Y623))</f>
        <v/>
      </c>
      <c r="AN624" s="9">
        <f>IF(OR($S624="",$S623=""),"",$H$2*LN(Z624/Z623))</f>
        <v/>
      </c>
      <c r="AO624" s="9">
        <f>IF(OR($S624="",$S623=""),"",$I$2*(AA624-AA623))</f>
        <v/>
      </c>
      <c r="AP624" s="9">
        <f>IF(OR($S624="",$S623=""),"",$J$2*LN(AB624/AB623))</f>
        <v/>
      </c>
      <c r="AQ624" s="9">
        <f>IF(OR($S624="",$S623=""),"",$K$2*(AC624-AC623))</f>
        <v/>
      </c>
      <c r="AR624" s="9">
        <f>IF(OR($S624="",$S623=""),"",$L$2*LN(AD624/AD623))</f>
        <v/>
      </c>
      <c r="AS624" s="9">
        <f>IF(OR($S624="",$S623=""),"",$M$2*LN(AE624/AE623))</f>
        <v/>
      </c>
      <c r="AT624" s="9">
        <f>IF(OR($S624="",$S623=""),"",$N$2*LN(AF624/AF623))</f>
        <v/>
      </c>
      <c r="AV624" s="9">
        <f>IF($AH624="","",$AY$16+$AY$4*AI624+$AY$5*AJ624+$AY$6*AK624+$AY$7*AL624+$AY$8*AM624+$AY$9*AN624+$AY$10*AO624+$AY$11*AP624+$AY$12*AQ624+$AY$13*AR624+$AY$14*AS624+$AY$15*AT624)</f>
        <v/>
      </c>
      <c r="BC624" s="10">
        <f>IF((ROW()-6)&lt;=$Q$3,INDEX(LINEST(AH565:AH624,AI565:AT624,TRUE,TRUE),1,13)*$Q$4,"")</f>
        <v/>
      </c>
      <c r="BD624" s="9">
        <f>IF((ROW()-6)&lt;=$Q$3,INDEX(LINEST(AH565:AH624,AI565:AT624,TRUE,TRUE),1,12),"")</f>
        <v/>
      </c>
      <c r="BE624" s="9">
        <f>IF((ROW()-6)&lt;=$Q$3,INDEX(LINEST(AH565:AH624,AI565:AT624,TRUE,TRUE),1,11),"")</f>
        <v/>
      </c>
      <c r="BF624" s="9">
        <f>IF((ROW()-6)&lt;=$Q$3,INDEX(LINEST(AH565:AH624,AI565:AT624,TRUE,TRUE),1,10),"")</f>
        <v/>
      </c>
      <c r="BG624" s="9">
        <f>IF((ROW()-6)&lt;=$Q$3,INDEX(LINEST(AH565:AH624,AI565:AT624,TRUE,TRUE),1,9),"")</f>
        <v/>
      </c>
      <c r="BH624" s="9">
        <f>IF((ROW()-6)&lt;=$Q$3,INDEX(LINEST(AH565:AH624,AI565:AT624,TRUE,TRUE),1,8),"")</f>
        <v/>
      </c>
      <c r="BI624" s="9">
        <f>IF((ROW()-6)&lt;=$Q$3,INDEX(LINEST(AH565:AH624,AI565:AT624,TRUE,TRUE),1,7),"")</f>
        <v/>
      </c>
      <c r="BJ624" s="9">
        <f>IF((ROW()-6)&lt;=$Q$3,INDEX(LINEST(AH565:AH624,AI565:AT624,TRUE,TRUE),1,6),"")</f>
        <v/>
      </c>
      <c r="BK624" s="9">
        <f>IF((ROW()-6)&lt;=$Q$3,INDEX(LINEST(AH565:AH624,AI565:AT624,TRUE,TRUE),1,5),"")</f>
        <v/>
      </c>
      <c r="BL624" s="9">
        <f>IF((ROW()-6)&lt;=$Q$3,INDEX(LINEST(AH565:AH624,AI565:AT624,TRUE,TRUE),1,4),"")</f>
        <v/>
      </c>
      <c r="BM624" s="9">
        <f>IF((ROW()-6)&lt;=$Q$3,INDEX(LINEST(AH565:AH624,AI565:AT624,TRUE,TRUE),1,3),"")</f>
        <v/>
      </c>
      <c r="BN624" s="9">
        <f>IF((ROW()-6)&lt;=$Q$3,INDEX(LINEST(AH565:AH624,AI565:AT624,TRUE,TRUE),1,2),"")</f>
        <v/>
      </c>
      <c r="BO624" s="9">
        <f>IF((ROW()-6)&lt;=$Q$3,INDEX(LINEST(AH565:AH624,AI565:AT624,TRUE,TRUE),1,1),"")</f>
        <v/>
      </c>
      <c r="BP624" s="10">
        <f>IF((ROW()-6)&lt;=$Q$3,INDEX(LINEST(AH565:AH624,AI565:AT624,TRUE,TRUE),3,1),"")</f>
        <v/>
      </c>
      <c r="BR624" s="9">
        <f>IF(AND((ROW()-6)&lt;=$Q$3,ISNUMBER(BC623)),BC623/$Q$4+BD623*AI624+BE623*AJ624+BF623*AK624+BG623*AL624+BH623*AM624+BI623*AN624+BJ623*AO624+BK623*AP624+BL623*AQ624+BM623*AR624+BN623*AS624+BO623*AT624,"")</f>
        <v/>
      </c>
      <c r="BS624">
        <f>IF(ISNUMBER(BR624),AVERAGE(AH564:AH623),"")</f>
        <v/>
      </c>
      <c r="BT624">
        <f>IF(ISNUMBER(BR624),(AH624-BR624)^2,"")</f>
        <v/>
      </c>
      <c r="BU624">
        <f>IF(ISNUMBER(BR624),AH624^2,"")</f>
        <v/>
      </c>
      <c r="BV624">
        <f>IF(ISNUMBER(BR624),(AH624-BS624)^2,"")</f>
        <v/>
      </c>
    </row>
    <row r="625">
      <c r="O625">
        <f>IF($R625="","",CHOOSE($Q$2,YEAR(R625)*12+MONTH(R625),INT((R625-2)/7),YEAR(R625)*4+ROUNDUP(MONTH(R625)/3)))</f>
        <v/>
      </c>
      <c r="P625">
        <f>IF($R625="","",IF($R626="",1,IF(O625&lt;&gt;O626,1,0)))</f>
        <v/>
      </c>
      <c r="Q625">
        <f>IF(P625=1,SUM($P$7:P625),"")</f>
        <v/>
      </c>
      <c r="R625">
        <f>IF($A625="","",IF(ISNUMBER($A625),$A625,IFERROR(DATEVALUE($A625),NA())))</f>
        <v/>
      </c>
      <c r="S625" s="7">
        <f>IFERROR(INDEX($R$7:$R$60000,MATCH(ROW()-6,$Q$7:$Q$60000,0)),"")</f>
        <v/>
      </c>
      <c r="T625">
        <f>IFERROR(INDEX($B$7:$B$60000,MATCH(ROW()-6,$Q$7:$Q$60000,0)),"")</f>
        <v/>
      </c>
      <c r="U625">
        <f>IFERROR(INDEX($C$7:$C$60000,MATCH(ROW()-6,$Q$7:$Q$60000,0)),"")</f>
        <v/>
      </c>
      <c r="V625">
        <f>IFERROR(INDEX($D$7:$D$60000,MATCH(ROW()-6,$Q$7:$Q$60000,0)),"")</f>
        <v/>
      </c>
      <c r="W625">
        <f>IFERROR(INDEX($E$7:$E$60000,MATCH(ROW()-6,$Q$7:$Q$60000,0)),"")</f>
        <v/>
      </c>
      <c r="X625">
        <f>IFERROR(INDEX($F$7:$F$60000,MATCH(ROW()-6,$Q$7:$Q$60000,0)),"")</f>
        <v/>
      </c>
      <c r="Y625">
        <f>IFERROR(INDEX($G$7:$G$60000,MATCH(ROW()-6,$Q$7:$Q$60000,0)),"")</f>
        <v/>
      </c>
      <c r="Z625">
        <f>IFERROR(INDEX($H$7:$H$60000,MATCH(ROW()-6,$Q$7:$Q$60000,0)),"")</f>
        <v/>
      </c>
      <c r="AA625">
        <f>IFERROR(INDEX($I$7:$I$60000,MATCH(ROW()-6,$Q$7:$Q$60000,0)),"")</f>
        <v/>
      </c>
      <c r="AB625">
        <f>IFERROR(INDEX($J$7:$J$60000,MATCH(ROW()-6,$Q$7:$Q$60000,0)),"")</f>
        <v/>
      </c>
      <c r="AC625">
        <f>IFERROR(INDEX($K$7:$K$60000,MATCH(ROW()-6,$Q$7:$Q$60000,0)),"")</f>
        <v/>
      </c>
      <c r="AD625">
        <f>IFERROR(INDEX($L$7:$L$60000,MATCH(ROW()-6,$Q$7:$Q$60000,0)),"")</f>
        <v/>
      </c>
      <c r="AE625">
        <f>IFERROR(INDEX($M$7:$M$60000,MATCH(ROW()-6,$Q$7:$Q$60000,0)),"")</f>
        <v/>
      </c>
      <c r="AF625">
        <f>IFERROR(INDEX($N$7:$N$60000,MATCH(ROW()-6,$Q$7:$Q$60000,0)),"")</f>
        <v/>
      </c>
      <c r="AH625" s="9">
        <f>IF(OR($S625="",$S624=""),"",LN($T625/$T624))</f>
        <v/>
      </c>
      <c r="AI625" s="9">
        <f>IF(OR($S625="",$S624=""),"",$C$2*LN(U625/U624))</f>
        <v/>
      </c>
      <c r="AJ625" s="9">
        <f>IF(OR($S625="",$S624=""),"",$D$2*(V625-V624))</f>
        <v/>
      </c>
      <c r="AK625" s="9">
        <f>IF(OR($S625="",$S624=""),"",$E$2*(W625-W624))</f>
        <v/>
      </c>
      <c r="AL625" s="9">
        <f>IF(OR($S625="",$S624=""),"",$F$2*LN(X625/X624))</f>
        <v/>
      </c>
      <c r="AM625" s="9">
        <f>IF(OR($S625="",$S624=""),"",$G$2*(Y625-Y624))</f>
        <v/>
      </c>
      <c r="AN625" s="9">
        <f>IF(OR($S625="",$S624=""),"",$H$2*LN(Z625/Z624))</f>
        <v/>
      </c>
      <c r="AO625" s="9">
        <f>IF(OR($S625="",$S624=""),"",$I$2*(AA625-AA624))</f>
        <v/>
      </c>
      <c r="AP625" s="9">
        <f>IF(OR($S625="",$S624=""),"",$J$2*LN(AB625/AB624))</f>
        <v/>
      </c>
      <c r="AQ625" s="9">
        <f>IF(OR($S625="",$S624=""),"",$K$2*(AC625-AC624))</f>
        <v/>
      </c>
      <c r="AR625" s="9">
        <f>IF(OR($S625="",$S624=""),"",$L$2*LN(AD625/AD624))</f>
        <v/>
      </c>
      <c r="AS625" s="9">
        <f>IF(OR($S625="",$S624=""),"",$M$2*LN(AE625/AE624))</f>
        <v/>
      </c>
      <c r="AT625" s="9">
        <f>IF(OR($S625="",$S624=""),"",$N$2*LN(AF625/AF624))</f>
        <v/>
      </c>
      <c r="AV625" s="9">
        <f>IF($AH625="","",$AY$16+$AY$4*AI625+$AY$5*AJ625+$AY$6*AK625+$AY$7*AL625+$AY$8*AM625+$AY$9*AN625+$AY$10*AO625+$AY$11*AP625+$AY$12*AQ625+$AY$13*AR625+$AY$14*AS625+$AY$15*AT625)</f>
        <v/>
      </c>
      <c r="BC625" s="10">
        <f>IF((ROW()-6)&lt;=$Q$3,INDEX(LINEST(AH566:AH625,AI566:AT625,TRUE,TRUE),1,13)*$Q$4,"")</f>
        <v/>
      </c>
      <c r="BD625" s="9">
        <f>IF((ROW()-6)&lt;=$Q$3,INDEX(LINEST(AH566:AH625,AI566:AT625,TRUE,TRUE),1,12),"")</f>
        <v/>
      </c>
      <c r="BE625" s="9">
        <f>IF((ROW()-6)&lt;=$Q$3,INDEX(LINEST(AH566:AH625,AI566:AT625,TRUE,TRUE),1,11),"")</f>
        <v/>
      </c>
      <c r="BF625" s="9">
        <f>IF((ROW()-6)&lt;=$Q$3,INDEX(LINEST(AH566:AH625,AI566:AT625,TRUE,TRUE),1,10),"")</f>
        <v/>
      </c>
      <c r="BG625" s="9">
        <f>IF((ROW()-6)&lt;=$Q$3,INDEX(LINEST(AH566:AH625,AI566:AT625,TRUE,TRUE),1,9),"")</f>
        <v/>
      </c>
      <c r="BH625" s="9">
        <f>IF((ROW()-6)&lt;=$Q$3,INDEX(LINEST(AH566:AH625,AI566:AT625,TRUE,TRUE),1,8),"")</f>
        <v/>
      </c>
      <c r="BI625" s="9">
        <f>IF((ROW()-6)&lt;=$Q$3,INDEX(LINEST(AH566:AH625,AI566:AT625,TRUE,TRUE),1,7),"")</f>
        <v/>
      </c>
      <c r="BJ625" s="9">
        <f>IF((ROW()-6)&lt;=$Q$3,INDEX(LINEST(AH566:AH625,AI566:AT625,TRUE,TRUE),1,6),"")</f>
        <v/>
      </c>
      <c r="BK625" s="9">
        <f>IF((ROW()-6)&lt;=$Q$3,INDEX(LINEST(AH566:AH625,AI566:AT625,TRUE,TRUE),1,5),"")</f>
        <v/>
      </c>
      <c r="BL625" s="9">
        <f>IF((ROW()-6)&lt;=$Q$3,INDEX(LINEST(AH566:AH625,AI566:AT625,TRUE,TRUE),1,4),"")</f>
        <v/>
      </c>
      <c r="BM625" s="9">
        <f>IF((ROW()-6)&lt;=$Q$3,INDEX(LINEST(AH566:AH625,AI566:AT625,TRUE,TRUE),1,3),"")</f>
        <v/>
      </c>
      <c r="BN625" s="9">
        <f>IF((ROW()-6)&lt;=$Q$3,INDEX(LINEST(AH566:AH625,AI566:AT625,TRUE,TRUE),1,2),"")</f>
        <v/>
      </c>
      <c r="BO625" s="9">
        <f>IF((ROW()-6)&lt;=$Q$3,INDEX(LINEST(AH566:AH625,AI566:AT625,TRUE,TRUE),1,1),"")</f>
        <v/>
      </c>
      <c r="BP625" s="10">
        <f>IF((ROW()-6)&lt;=$Q$3,INDEX(LINEST(AH566:AH625,AI566:AT625,TRUE,TRUE),3,1),"")</f>
        <v/>
      </c>
      <c r="BR625" s="9">
        <f>IF(AND((ROW()-6)&lt;=$Q$3,ISNUMBER(BC624)),BC624/$Q$4+BD624*AI625+BE624*AJ625+BF624*AK625+BG624*AL625+BH624*AM625+BI624*AN625+BJ624*AO625+BK624*AP625+BL624*AQ625+BM624*AR625+BN624*AS625+BO624*AT625,"")</f>
        <v/>
      </c>
      <c r="BS625">
        <f>IF(ISNUMBER(BR625),AVERAGE(AH565:AH624),"")</f>
        <v/>
      </c>
      <c r="BT625">
        <f>IF(ISNUMBER(BR625),(AH625-BR625)^2,"")</f>
        <v/>
      </c>
      <c r="BU625">
        <f>IF(ISNUMBER(BR625),AH625^2,"")</f>
        <v/>
      </c>
      <c r="BV625">
        <f>IF(ISNUMBER(BR625),(AH625-BS625)^2,"")</f>
        <v/>
      </c>
    </row>
    <row r="626">
      <c r="O626">
        <f>IF($R626="","",CHOOSE($Q$2,YEAR(R626)*12+MONTH(R626),INT((R626-2)/7),YEAR(R626)*4+ROUNDUP(MONTH(R626)/3)))</f>
        <v/>
      </c>
      <c r="P626">
        <f>IF($R626="","",IF($R627="",1,IF(O626&lt;&gt;O627,1,0)))</f>
        <v/>
      </c>
      <c r="Q626">
        <f>IF(P626=1,SUM($P$7:P626),"")</f>
        <v/>
      </c>
      <c r="R626">
        <f>IF($A626="","",IF(ISNUMBER($A626),$A626,IFERROR(DATEVALUE($A626),NA())))</f>
        <v/>
      </c>
      <c r="S626" s="7">
        <f>IFERROR(INDEX($R$7:$R$60000,MATCH(ROW()-6,$Q$7:$Q$60000,0)),"")</f>
        <v/>
      </c>
      <c r="T626">
        <f>IFERROR(INDEX($B$7:$B$60000,MATCH(ROW()-6,$Q$7:$Q$60000,0)),"")</f>
        <v/>
      </c>
      <c r="U626">
        <f>IFERROR(INDEX($C$7:$C$60000,MATCH(ROW()-6,$Q$7:$Q$60000,0)),"")</f>
        <v/>
      </c>
      <c r="V626">
        <f>IFERROR(INDEX($D$7:$D$60000,MATCH(ROW()-6,$Q$7:$Q$60000,0)),"")</f>
        <v/>
      </c>
      <c r="W626">
        <f>IFERROR(INDEX($E$7:$E$60000,MATCH(ROW()-6,$Q$7:$Q$60000,0)),"")</f>
        <v/>
      </c>
      <c r="X626">
        <f>IFERROR(INDEX($F$7:$F$60000,MATCH(ROW()-6,$Q$7:$Q$60000,0)),"")</f>
        <v/>
      </c>
      <c r="Y626">
        <f>IFERROR(INDEX($G$7:$G$60000,MATCH(ROW()-6,$Q$7:$Q$60000,0)),"")</f>
        <v/>
      </c>
      <c r="Z626">
        <f>IFERROR(INDEX($H$7:$H$60000,MATCH(ROW()-6,$Q$7:$Q$60000,0)),"")</f>
        <v/>
      </c>
      <c r="AA626">
        <f>IFERROR(INDEX($I$7:$I$60000,MATCH(ROW()-6,$Q$7:$Q$60000,0)),"")</f>
        <v/>
      </c>
      <c r="AB626">
        <f>IFERROR(INDEX($J$7:$J$60000,MATCH(ROW()-6,$Q$7:$Q$60000,0)),"")</f>
        <v/>
      </c>
      <c r="AC626">
        <f>IFERROR(INDEX($K$7:$K$60000,MATCH(ROW()-6,$Q$7:$Q$60000,0)),"")</f>
        <v/>
      </c>
      <c r="AD626">
        <f>IFERROR(INDEX($L$7:$L$60000,MATCH(ROW()-6,$Q$7:$Q$60000,0)),"")</f>
        <v/>
      </c>
      <c r="AE626">
        <f>IFERROR(INDEX($M$7:$M$60000,MATCH(ROW()-6,$Q$7:$Q$60000,0)),"")</f>
        <v/>
      </c>
      <c r="AF626">
        <f>IFERROR(INDEX($N$7:$N$60000,MATCH(ROW()-6,$Q$7:$Q$60000,0)),"")</f>
        <v/>
      </c>
      <c r="AH626" s="9">
        <f>IF(OR($S626="",$S625=""),"",LN($T626/$T625))</f>
        <v/>
      </c>
      <c r="AI626" s="9">
        <f>IF(OR($S626="",$S625=""),"",$C$2*LN(U626/U625))</f>
        <v/>
      </c>
      <c r="AJ626" s="9">
        <f>IF(OR($S626="",$S625=""),"",$D$2*(V626-V625))</f>
        <v/>
      </c>
      <c r="AK626" s="9">
        <f>IF(OR($S626="",$S625=""),"",$E$2*(W626-W625))</f>
        <v/>
      </c>
      <c r="AL626" s="9">
        <f>IF(OR($S626="",$S625=""),"",$F$2*LN(X626/X625))</f>
        <v/>
      </c>
      <c r="AM626" s="9">
        <f>IF(OR($S626="",$S625=""),"",$G$2*(Y626-Y625))</f>
        <v/>
      </c>
      <c r="AN626" s="9">
        <f>IF(OR($S626="",$S625=""),"",$H$2*LN(Z626/Z625))</f>
        <v/>
      </c>
      <c r="AO626" s="9">
        <f>IF(OR($S626="",$S625=""),"",$I$2*(AA626-AA625))</f>
        <v/>
      </c>
      <c r="AP626" s="9">
        <f>IF(OR($S626="",$S625=""),"",$J$2*LN(AB626/AB625))</f>
        <v/>
      </c>
      <c r="AQ626" s="9">
        <f>IF(OR($S626="",$S625=""),"",$K$2*(AC626-AC625))</f>
        <v/>
      </c>
      <c r="AR626" s="9">
        <f>IF(OR($S626="",$S625=""),"",$L$2*LN(AD626/AD625))</f>
        <v/>
      </c>
      <c r="AS626" s="9">
        <f>IF(OR($S626="",$S625=""),"",$M$2*LN(AE626/AE625))</f>
        <v/>
      </c>
      <c r="AT626" s="9">
        <f>IF(OR($S626="",$S625=""),"",$N$2*LN(AF626/AF625))</f>
        <v/>
      </c>
      <c r="AV626" s="9">
        <f>IF($AH626="","",$AY$16+$AY$4*AI626+$AY$5*AJ626+$AY$6*AK626+$AY$7*AL626+$AY$8*AM626+$AY$9*AN626+$AY$10*AO626+$AY$11*AP626+$AY$12*AQ626+$AY$13*AR626+$AY$14*AS626+$AY$15*AT626)</f>
        <v/>
      </c>
      <c r="BC626" s="10">
        <f>IF((ROW()-6)&lt;=$Q$3,INDEX(LINEST(AH567:AH626,AI567:AT626,TRUE,TRUE),1,13)*$Q$4,"")</f>
        <v/>
      </c>
      <c r="BD626" s="9">
        <f>IF((ROW()-6)&lt;=$Q$3,INDEX(LINEST(AH567:AH626,AI567:AT626,TRUE,TRUE),1,12),"")</f>
        <v/>
      </c>
      <c r="BE626" s="9">
        <f>IF((ROW()-6)&lt;=$Q$3,INDEX(LINEST(AH567:AH626,AI567:AT626,TRUE,TRUE),1,11),"")</f>
        <v/>
      </c>
      <c r="BF626" s="9">
        <f>IF((ROW()-6)&lt;=$Q$3,INDEX(LINEST(AH567:AH626,AI567:AT626,TRUE,TRUE),1,10),"")</f>
        <v/>
      </c>
      <c r="BG626" s="9">
        <f>IF((ROW()-6)&lt;=$Q$3,INDEX(LINEST(AH567:AH626,AI567:AT626,TRUE,TRUE),1,9),"")</f>
        <v/>
      </c>
      <c r="BH626" s="9">
        <f>IF((ROW()-6)&lt;=$Q$3,INDEX(LINEST(AH567:AH626,AI567:AT626,TRUE,TRUE),1,8),"")</f>
        <v/>
      </c>
      <c r="BI626" s="9">
        <f>IF((ROW()-6)&lt;=$Q$3,INDEX(LINEST(AH567:AH626,AI567:AT626,TRUE,TRUE),1,7),"")</f>
        <v/>
      </c>
      <c r="BJ626" s="9">
        <f>IF((ROW()-6)&lt;=$Q$3,INDEX(LINEST(AH567:AH626,AI567:AT626,TRUE,TRUE),1,6),"")</f>
        <v/>
      </c>
      <c r="BK626" s="9">
        <f>IF((ROW()-6)&lt;=$Q$3,INDEX(LINEST(AH567:AH626,AI567:AT626,TRUE,TRUE),1,5),"")</f>
        <v/>
      </c>
      <c r="BL626" s="9">
        <f>IF((ROW()-6)&lt;=$Q$3,INDEX(LINEST(AH567:AH626,AI567:AT626,TRUE,TRUE),1,4),"")</f>
        <v/>
      </c>
      <c r="BM626" s="9">
        <f>IF((ROW()-6)&lt;=$Q$3,INDEX(LINEST(AH567:AH626,AI567:AT626,TRUE,TRUE),1,3),"")</f>
        <v/>
      </c>
      <c r="BN626" s="9">
        <f>IF((ROW()-6)&lt;=$Q$3,INDEX(LINEST(AH567:AH626,AI567:AT626,TRUE,TRUE),1,2),"")</f>
        <v/>
      </c>
      <c r="BO626" s="9">
        <f>IF((ROW()-6)&lt;=$Q$3,INDEX(LINEST(AH567:AH626,AI567:AT626,TRUE,TRUE),1,1),"")</f>
        <v/>
      </c>
      <c r="BP626" s="10">
        <f>IF((ROW()-6)&lt;=$Q$3,INDEX(LINEST(AH567:AH626,AI567:AT626,TRUE,TRUE),3,1),"")</f>
        <v/>
      </c>
      <c r="BR626" s="9">
        <f>IF(AND((ROW()-6)&lt;=$Q$3,ISNUMBER(BC625)),BC625/$Q$4+BD625*AI626+BE625*AJ626+BF625*AK626+BG625*AL626+BH625*AM626+BI625*AN626+BJ625*AO626+BK625*AP626+BL625*AQ626+BM625*AR626+BN625*AS626+BO625*AT626,"")</f>
        <v/>
      </c>
      <c r="BS626">
        <f>IF(ISNUMBER(BR626),AVERAGE(AH566:AH625),"")</f>
        <v/>
      </c>
      <c r="BT626">
        <f>IF(ISNUMBER(BR626),(AH626-BR626)^2,"")</f>
        <v/>
      </c>
      <c r="BU626">
        <f>IF(ISNUMBER(BR626),AH626^2,"")</f>
        <v/>
      </c>
      <c r="BV626">
        <f>IF(ISNUMBER(BR626),(AH626-BS626)^2,"")</f>
        <v/>
      </c>
    </row>
    <row r="627">
      <c r="O627">
        <f>IF($R627="","",CHOOSE($Q$2,YEAR(R627)*12+MONTH(R627),INT((R627-2)/7),YEAR(R627)*4+ROUNDUP(MONTH(R627)/3)))</f>
        <v/>
      </c>
      <c r="P627">
        <f>IF($R627="","",IF($R628="",1,IF(O627&lt;&gt;O628,1,0)))</f>
        <v/>
      </c>
      <c r="Q627">
        <f>IF(P627=1,SUM($P$7:P627),"")</f>
        <v/>
      </c>
      <c r="R627">
        <f>IF($A627="","",IF(ISNUMBER($A627),$A627,IFERROR(DATEVALUE($A627),NA())))</f>
        <v/>
      </c>
      <c r="S627" s="7">
        <f>IFERROR(INDEX($R$7:$R$60000,MATCH(ROW()-6,$Q$7:$Q$60000,0)),"")</f>
        <v/>
      </c>
      <c r="T627">
        <f>IFERROR(INDEX($B$7:$B$60000,MATCH(ROW()-6,$Q$7:$Q$60000,0)),"")</f>
        <v/>
      </c>
      <c r="U627">
        <f>IFERROR(INDEX($C$7:$C$60000,MATCH(ROW()-6,$Q$7:$Q$60000,0)),"")</f>
        <v/>
      </c>
      <c r="V627">
        <f>IFERROR(INDEX($D$7:$D$60000,MATCH(ROW()-6,$Q$7:$Q$60000,0)),"")</f>
        <v/>
      </c>
      <c r="W627">
        <f>IFERROR(INDEX($E$7:$E$60000,MATCH(ROW()-6,$Q$7:$Q$60000,0)),"")</f>
        <v/>
      </c>
      <c r="X627">
        <f>IFERROR(INDEX($F$7:$F$60000,MATCH(ROW()-6,$Q$7:$Q$60000,0)),"")</f>
        <v/>
      </c>
      <c r="Y627">
        <f>IFERROR(INDEX($G$7:$G$60000,MATCH(ROW()-6,$Q$7:$Q$60000,0)),"")</f>
        <v/>
      </c>
      <c r="Z627">
        <f>IFERROR(INDEX($H$7:$H$60000,MATCH(ROW()-6,$Q$7:$Q$60000,0)),"")</f>
        <v/>
      </c>
      <c r="AA627">
        <f>IFERROR(INDEX($I$7:$I$60000,MATCH(ROW()-6,$Q$7:$Q$60000,0)),"")</f>
        <v/>
      </c>
      <c r="AB627">
        <f>IFERROR(INDEX($J$7:$J$60000,MATCH(ROW()-6,$Q$7:$Q$60000,0)),"")</f>
        <v/>
      </c>
      <c r="AC627">
        <f>IFERROR(INDEX($K$7:$K$60000,MATCH(ROW()-6,$Q$7:$Q$60000,0)),"")</f>
        <v/>
      </c>
      <c r="AD627">
        <f>IFERROR(INDEX($L$7:$L$60000,MATCH(ROW()-6,$Q$7:$Q$60000,0)),"")</f>
        <v/>
      </c>
      <c r="AE627">
        <f>IFERROR(INDEX($M$7:$M$60000,MATCH(ROW()-6,$Q$7:$Q$60000,0)),"")</f>
        <v/>
      </c>
      <c r="AF627">
        <f>IFERROR(INDEX($N$7:$N$60000,MATCH(ROW()-6,$Q$7:$Q$60000,0)),"")</f>
        <v/>
      </c>
      <c r="AH627" s="9">
        <f>IF(OR($S627="",$S626=""),"",LN($T627/$T626))</f>
        <v/>
      </c>
      <c r="AI627" s="9">
        <f>IF(OR($S627="",$S626=""),"",$C$2*LN(U627/U626))</f>
        <v/>
      </c>
      <c r="AJ627" s="9">
        <f>IF(OR($S627="",$S626=""),"",$D$2*(V627-V626))</f>
        <v/>
      </c>
      <c r="AK627" s="9">
        <f>IF(OR($S627="",$S626=""),"",$E$2*(W627-W626))</f>
        <v/>
      </c>
      <c r="AL627" s="9">
        <f>IF(OR($S627="",$S626=""),"",$F$2*LN(X627/X626))</f>
        <v/>
      </c>
      <c r="AM627" s="9">
        <f>IF(OR($S627="",$S626=""),"",$G$2*(Y627-Y626))</f>
        <v/>
      </c>
      <c r="AN627" s="9">
        <f>IF(OR($S627="",$S626=""),"",$H$2*LN(Z627/Z626))</f>
        <v/>
      </c>
      <c r="AO627" s="9">
        <f>IF(OR($S627="",$S626=""),"",$I$2*(AA627-AA626))</f>
        <v/>
      </c>
      <c r="AP627" s="9">
        <f>IF(OR($S627="",$S626=""),"",$J$2*LN(AB627/AB626))</f>
        <v/>
      </c>
      <c r="AQ627" s="9">
        <f>IF(OR($S627="",$S626=""),"",$K$2*(AC627-AC626))</f>
        <v/>
      </c>
      <c r="AR627" s="9">
        <f>IF(OR($S627="",$S626=""),"",$L$2*LN(AD627/AD626))</f>
        <v/>
      </c>
      <c r="AS627" s="9">
        <f>IF(OR($S627="",$S626=""),"",$M$2*LN(AE627/AE626))</f>
        <v/>
      </c>
      <c r="AT627" s="9">
        <f>IF(OR($S627="",$S626=""),"",$N$2*LN(AF627/AF626))</f>
        <v/>
      </c>
      <c r="AV627" s="9">
        <f>IF($AH627="","",$AY$16+$AY$4*AI627+$AY$5*AJ627+$AY$6*AK627+$AY$7*AL627+$AY$8*AM627+$AY$9*AN627+$AY$10*AO627+$AY$11*AP627+$AY$12*AQ627+$AY$13*AR627+$AY$14*AS627+$AY$15*AT627)</f>
        <v/>
      </c>
      <c r="BC627" s="10">
        <f>IF((ROW()-6)&lt;=$Q$3,INDEX(LINEST(AH568:AH627,AI568:AT627,TRUE,TRUE),1,13)*$Q$4,"")</f>
        <v/>
      </c>
      <c r="BD627" s="9">
        <f>IF((ROW()-6)&lt;=$Q$3,INDEX(LINEST(AH568:AH627,AI568:AT627,TRUE,TRUE),1,12),"")</f>
        <v/>
      </c>
      <c r="BE627" s="9">
        <f>IF((ROW()-6)&lt;=$Q$3,INDEX(LINEST(AH568:AH627,AI568:AT627,TRUE,TRUE),1,11),"")</f>
        <v/>
      </c>
      <c r="BF627" s="9">
        <f>IF((ROW()-6)&lt;=$Q$3,INDEX(LINEST(AH568:AH627,AI568:AT627,TRUE,TRUE),1,10),"")</f>
        <v/>
      </c>
      <c r="BG627" s="9">
        <f>IF((ROW()-6)&lt;=$Q$3,INDEX(LINEST(AH568:AH627,AI568:AT627,TRUE,TRUE),1,9),"")</f>
        <v/>
      </c>
      <c r="BH627" s="9">
        <f>IF((ROW()-6)&lt;=$Q$3,INDEX(LINEST(AH568:AH627,AI568:AT627,TRUE,TRUE),1,8),"")</f>
        <v/>
      </c>
      <c r="BI627" s="9">
        <f>IF((ROW()-6)&lt;=$Q$3,INDEX(LINEST(AH568:AH627,AI568:AT627,TRUE,TRUE),1,7),"")</f>
        <v/>
      </c>
      <c r="BJ627" s="9">
        <f>IF((ROW()-6)&lt;=$Q$3,INDEX(LINEST(AH568:AH627,AI568:AT627,TRUE,TRUE),1,6),"")</f>
        <v/>
      </c>
      <c r="BK627" s="9">
        <f>IF((ROW()-6)&lt;=$Q$3,INDEX(LINEST(AH568:AH627,AI568:AT627,TRUE,TRUE),1,5),"")</f>
        <v/>
      </c>
      <c r="BL627" s="9">
        <f>IF((ROW()-6)&lt;=$Q$3,INDEX(LINEST(AH568:AH627,AI568:AT627,TRUE,TRUE),1,4),"")</f>
        <v/>
      </c>
      <c r="BM627" s="9">
        <f>IF((ROW()-6)&lt;=$Q$3,INDEX(LINEST(AH568:AH627,AI568:AT627,TRUE,TRUE),1,3),"")</f>
        <v/>
      </c>
      <c r="BN627" s="9">
        <f>IF((ROW()-6)&lt;=$Q$3,INDEX(LINEST(AH568:AH627,AI568:AT627,TRUE,TRUE),1,2),"")</f>
        <v/>
      </c>
      <c r="BO627" s="9">
        <f>IF((ROW()-6)&lt;=$Q$3,INDEX(LINEST(AH568:AH627,AI568:AT627,TRUE,TRUE),1,1),"")</f>
        <v/>
      </c>
      <c r="BP627" s="10">
        <f>IF((ROW()-6)&lt;=$Q$3,INDEX(LINEST(AH568:AH627,AI568:AT627,TRUE,TRUE),3,1),"")</f>
        <v/>
      </c>
      <c r="BR627" s="9">
        <f>IF(AND((ROW()-6)&lt;=$Q$3,ISNUMBER(BC626)),BC626/$Q$4+BD626*AI627+BE626*AJ627+BF626*AK627+BG626*AL627+BH626*AM627+BI626*AN627+BJ626*AO627+BK626*AP627+BL626*AQ627+BM626*AR627+BN626*AS627+BO626*AT627,"")</f>
        <v/>
      </c>
      <c r="BS627">
        <f>IF(ISNUMBER(BR627),AVERAGE(AH567:AH626),"")</f>
        <v/>
      </c>
      <c r="BT627">
        <f>IF(ISNUMBER(BR627),(AH627-BR627)^2,"")</f>
        <v/>
      </c>
      <c r="BU627">
        <f>IF(ISNUMBER(BR627),AH627^2,"")</f>
        <v/>
      </c>
      <c r="BV627">
        <f>IF(ISNUMBER(BR627),(AH627-BS627)^2,"")</f>
        <v/>
      </c>
    </row>
    <row r="628">
      <c r="O628">
        <f>IF($R628="","",CHOOSE($Q$2,YEAR(R628)*12+MONTH(R628),INT((R628-2)/7),YEAR(R628)*4+ROUNDUP(MONTH(R628)/3)))</f>
        <v/>
      </c>
      <c r="P628">
        <f>IF($R628="","",IF($R629="",1,IF(O628&lt;&gt;O629,1,0)))</f>
        <v/>
      </c>
      <c r="Q628">
        <f>IF(P628=1,SUM($P$7:P628),"")</f>
        <v/>
      </c>
      <c r="R628">
        <f>IF($A628="","",IF(ISNUMBER($A628),$A628,IFERROR(DATEVALUE($A628),NA())))</f>
        <v/>
      </c>
      <c r="S628" s="7">
        <f>IFERROR(INDEX($R$7:$R$60000,MATCH(ROW()-6,$Q$7:$Q$60000,0)),"")</f>
        <v/>
      </c>
      <c r="T628">
        <f>IFERROR(INDEX($B$7:$B$60000,MATCH(ROW()-6,$Q$7:$Q$60000,0)),"")</f>
        <v/>
      </c>
      <c r="U628">
        <f>IFERROR(INDEX($C$7:$C$60000,MATCH(ROW()-6,$Q$7:$Q$60000,0)),"")</f>
        <v/>
      </c>
      <c r="V628">
        <f>IFERROR(INDEX($D$7:$D$60000,MATCH(ROW()-6,$Q$7:$Q$60000,0)),"")</f>
        <v/>
      </c>
      <c r="W628">
        <f>IFERROR(INDEX($E$7:$E$60000,MATCH(ROW()-6,$Q$7:$Q$60000,0)),"")</f>
        <v/>
      </c>
      <c r="X628">
        <f>IFERROR(INDEX($F$7:$F$60000,MATCH(ROW()-6,$Q$7:$Q$60000,0)),"")</f>
        <v/>
      </c>
      <c r="Y628">
        <f>IFERROR(INDEX($G$7:$G$60000,MATCH(ROW()-6,$Q$7:$Q$60000,0)),"")</f>
        <v/>
      </c>
      <c r="Z628">
        <f>IFERROR(INDEX($H$7:$H$60000,MATCH(ROW()-6,$Q$7:$Q$60000,0)),"")</f>
        <v/>
      </c>
      <c r="AA628">
        <f>IFERROR(INDEX($I$7:$I$60000,MATCH(ROW()-6,$Q$7:$Q$60000,0)),"")</f>
        <v/>
      </c>
      <c r="AB628">
        <f>IFERROR(INDEX($J$7:$J$60000,MATCH(ROW()-6,$Q$7:$Q$60000,0)),"")</f>
        <v/>
      </c>
      <c r="AC628">
        <f>IFERROR(INDEX($K$7:$K$60000,MATCH(ROW()-6,$Q$7:$Q$60000,0)),"")</f>
        <v/>
      </c>
      <c r="AD628">
        <f>IFERROR(INDEX($L$7:$L$60000,MATCH(ROW()-6,$Q$7:$Q$60000,0)),"")</f>
        <v/>
      </c>
      <c r="AE628">
        <f>IFERROR(INDEX($M$7:$M$60000,MATCH(ROW()-6,$Q$7:$Q$60000,0)),"")</f>
        <v/>
      </c>
      <c r="AF628">
        <f>IFERROR(INDEX($N$7:$N$60000,MATCH(ROW()-6,$Q$7:$Q$60000,0)),"")</f>
        <v/>
      </c>
      <c r="AH628" s="9">
        <f>IF(OR($S628="",$S627=""),"",LN($T628/$T627))</f>
        <v/>
      </c>
      <c r="AI628" s="9">
        <f>IF(OR($S628="",$S627=""),"",$C$2*LN(U628/U627))</f>
        <v/>
      </c>
      <c r="AJ628" s="9">
        <f>IF(OR($S628="",$S627=""),"",$D$2*(V628-V627))</f>
        <v/>
      </c>
      <c r="AK628" s="9">
        <f>IF(OR($S628="",$S627=""),"",$E$2*(W628-W627))</f>
        <v/>
      </c>
      <c r="AL628" s="9">
        <f>IF(OR($S628="",$S627=""),"",$F$2*LN(X628/X627))</f>
        <v/>
      </c>
      <c r="AM628" s="9">
        <f>IF(OR($S628="",$S627=""),"",$G$2*(Y628-Y627))</f>
        <v/>
      </c>
      <c r="AN628" s="9">
        <f>IF(OR($S628="",$S627=""),"",$H$2*LN(Z628/Z627))</f>
        <v/>
      </c>
      <c r="AO628" s="9">
        <f>IF(OR($S628="",$S627=""),"",$I$2*(AA628-AA627))</f>
        <v/>
      </c>
      <c r="AP628" s="9">
        <f>IF(OR($S628="",$S627=""),"",$J$2*LN(AB628/AB627))</f>
        <v/>
      </c>
      <c r="AQ628" s="9">
        <f>IF(OR($S628="",$S627=""),"",$K$2*(AC628-AC627))</f>
        <v/>
      </c>
      <c r="AR628" s="9">
        <f>IF(OR($S628="",$S627=""),"",$L$2*LN(AD628/AD627))</f>
        <v/>
      </c>
      <c r="AS628" s="9">
        <f>IF(OR($S628="",$S627=""),"",$M$2*LN(AE628/AE627))</f>
        <v/>
      </c>
      <c r="AT628" s="9">
        <f>IF(OR($S628="",$S627=""),"",$N$2*LN(AF628/AF627))</f>
        <v/>
      </c>
      <c r="AV628" s="9">
        <f>IF($AH628="","",$AY$16+$AY$4*AI628+$AY$5*AJ628+$AY$6*AK628+$AY$7*AL628+$AY$8*AM628+$AY$9*AN628+$AY$10*AO628+$AY$11*AP628+$AY$12*AQ628+$AY$13*AR628+$AY$14*AS628+$AY$15*AT628)</f>
        <v/>
      </c>
      <c r="BC628" s="10">
        <f>IF((ROW()-6)&lt;=$Q$3,INDEX(LINEST(AH569:AH628,AI569:AT628,TRUE,TRUE),1,13)*$Q$4,"")</f>
        <v/>
      </c>
      <c r="BD628" s="9">
        <f>IF((ROW()-6)&lt;=$Q$3,INDEX(LINEST(AH569:AH628,AI569:AT628,TRUE,TRUE),1,12),"")</f>
        <v/>
      </c>
      <c r="BE628" s="9">
        <f>IF((ROW()-6)&lt;=$Q$3,INDEX(LINEST(AH569:AH628,AI569:AT628,TRUE,TRUE),1,11),"")</f>
        <v/>
      </c>
      <c r="BF628" s="9">
        <f>IF((ROW()-6)&lt;=$Q$3,INDEX(LINEST(AH569:AH628,AI569:AT628,TRUE,TRUE),1,10),"")</f>
        <v/>
      </c>
      <c r="BG628" s="9">
        <f>IF((ROW()-6)&lt;=$Q$3,INDEX(LINEST(AH569:AH628,AI569:AT628,TRUE,TRUE),1,9),"")</f>
        <v/>
      </c>
      <c r="BH628" s="9">
        <f>IF((ROW()-6)&lt;=$Q$3,INDEX(LINEST(AH569:AH628,AI569:AT628,TRUE,TRUE),1,8),"")</f>
        <v/>
      </c>
      <c r="BI628" s="9">
        <f>IF((ROW()-6)&lt;=$Q$3,INDEX(LINEST(AH569:AH628,AI569:AT628,TRUE,TRUE),1,7),"")</f>
        <v/>
      </c>
      <c r="BJ628" s="9">
        <f>IF((ROW()-6)&lt;=$Q$3,INDEX(LINEST(AH569:AH628,AI569:AT628,TRUE,TRUE),1,6),"")</f>
        <v/>
      </c>
      <c r="BK628" s="9">
        <f>IF((ROW()-6)&lt;=$Q$3,INDEX(LINEST(AH569:AH628,AI569:AT628,TRUE,TRUE),1,5),"")</f>
        <v/>
      </c>
      <c r="BL628" s="9">
        <f>IF((ROW()-6)&lt;=$Q$3,INDEX(LINEST(AH569:AH628,AI569:AT628,TRUE,TRUE),1,4),"")</f>
        <v/>
      </c>
      <c r="BM628" s="9">
        <f>IF((ROW()-6)&lt;=$Q$3,INDEX(LINEST(AH569:AH628,AI569:AT628,TRUE,TRUE),1,3),"")</f>
        <v/>
      </c>
      <c r="BN628" s="9">
        <f>IF((ROW()-6)&lt;=$Q$3,INDEX(LINEST(AH569:AH628,AI569:AT628,TRUE,TRUE),1,2),"")</f>
        <v/>
      </c>
      <c r="BO628" s="9">
        <f>IF((ROW()-6)&lt;=$Q$3,INDEX(LINEST(AH569:AH628,AI569:AT628,TRUE,TRUE),1,1),"")</f>
        <v/>
      </c>
      <c r="BP628" s="10">
        <f>IF((ROW()-6)&lt;=$Q$3,INDEX(LINEST(AH569:AH628,AI569:AT628,TRUE,TRUE),3,1),"")</f>
        <v/>
      </c>
      <c r="BR628" s="9">
        <f>IF(AND((ROW()-6)&lt;=$Q$3,ISNUMBER(BC627)),BC627/$Q$4+BD627*AI628+BE627*AJ628+BF627*AK628+BG627*AL628+BH627*AM628+BI627*AN628+BJ627*AO628+BK627*AP628+BL627*AQ628+BM627*AR628+BN627*AS628+BO627*AT628,"")</f>
        <v/>
      </c>
      <c r="BS628">
        <f>IF(ISNUMBER(BR628),AVERAGE(AH568:AH627),"")</f>
        <v/>
      </c>
      <c r="BT628">
        <f>IF(ISNUMBER(BR628),(AH628-BR628)^2,"")</f>
        <v/>
      </c>
      <c r="BU628">
        <f>IF(ISNUMBER(BR628),AH628^2,"")</f>
        <v/>
      </c>
      <c r="BV628">
        <f>IF(ISNUMBER(BR628),(AH628-BS628)^2,"")</f>
        <v/>
      </c>
    </row>
    <row r="629">
      <c r="O629">
        <f>IF($R629="","",CHOOSE($Q$2,YEAR(R629)*12+MONTH(R629),INT((R629-2)/7),YEAR(R629)*4+ROUNDUP(MONTH(R629)/3)))</f>
        <v/>
      </c>
      <c r="P629">
        <f>IF($R629="","",IF($R630="",1,IF(O629&lt;&gt;O630,1,0)))</f>
        <v/>
      </c>
      <c r="Q629">
        <f>IF(P629=1,SUM($P$7:P629),"")</f>
        <v/>
      </c>
      <c r="R629">
        <f>IF($A629="","",IF(ISNUMBER($A629),$A629,IFERROR(DATEVALUE($A629),NA())))</f>
        <v/>
      </c>
      <c r="S629" s="7">
        <f>IFERROR(INDEX($R$7:$R$60000,MATCH(ROW()-6,$Q$7:$Q$60000,0)),"")</f>
        <v/>
      </c>
      <c r="T629">
        <f>IFERROR(INDEX($B$7:$B$60000,MATCH(ROW()-6,$Q$7:$Q$60000,0)),"")</f>
        <v/>
      </c>
      <c r="U629">
        <f>IFERROR(INDEX($C$7:$C$60000,MATCH(ROW()-6,$Q$7:$Q$60000,0)),"")</f>
        <v/>
      </c>
      <c r="V629">
        <f>IFERROR(INDEX($D$7:$D$60000,MATCH(ROW()-6,$Q$7:$Q$60000,0)),"")</f>
        <v/>
      </c>
      <c r="W629">
        <f>IFERROR(INDEX($E$7:$E$60000,MATCH(ROW()-6,$Q$7:$Q$60000,0)),"")</f>
        <v/>
      </c>
      <c r="X629">
        <f>IFERROR(INDEX($F$7:$F$60000,MATCH(ROW()-6,$Q$7:$Q$60000,0)),"")</f>
        <v/>
      </c>
      <c r="Y629">
        <f>IFERROR(INDEX($G$7:$G$60000,MATCH(ROW()-6,$Q$7:$Q$60000,0)),"")</f>
        <v/>
      </c>
      <c r="Z629">
        <f>IFERROR(INDEX($H$7:$H$60000,MATCH(ROW()-6,$Q$7:$Q$60000,0)),"")</f>
        <v/>
      </c>
      <c r="AA629">
        <f>IFERROR(INDEX($I$7:$I$60000,MATCH(ROW()-6,$Q$7:$Q$60000,0)),"")</f>
        <v/>
      </c>
      <c r="AB629">
        <f>IFERROR(INDEX($J$7:$J$60000,MATCH(ROW()-6,$Q$7:$Q$60000,0)),"")</f>
        <v/>
      </c>
      <c r="AC629">
        <f>IFERROR(INDEX($K$7:$K$60000,MATCH(ROW()-6,$Q$7:$Q$60000,0)),"")</f>
        <v/>
      </c>
      <c r="AD629">
        <f>IFERROR(INDEX($L$7:$L$60000,MATCH(ROW()-6,$Q$7:$Q$60000,0)),"")</f>
        <v/>
      </c>
      <c r="AE629">
        <f>IFERROR(INDEX($M$7:$M$60000,MATCH(ROW()-6,$Q$7:$Q$60000,0)),"")</f>
        <v/>
      </c>
      <c r="AF629">
        <f>IFERROR(INDEX($N$7:$N$60000,MATCH(ROW()-6,$Q$7:$Q$60000,0)),"")</f>
        <v/>
      </c>
      <c r="AH629" s="9">
        <f>IF(OR($S629="",$S628=""),"",LN($T629/$T628))</f>
        <v/>
      </c>
      <c r="AI629" s="9">
        <f>IF(OR($S629="",$S628=""),"",$C$2*LN(U629/U628))</f>
        <v/>
      </c>
      <c r="AJ629" s="9">
        <f>IF(OR($S629="",$S628=""),"",$D$2*(V629-V628))</f>
        <v/>
      </c>
      <c r="AK629" s="9">
        <f>IF(OR($S629="",$S628=""),"",$E$2*(W629-W628))</f>
        <v/>
      </c>
      <c r="AL629" s="9">
        <f>IF(OR($S629="",$S628=""),"",$F$2*LN(X629/X628))</f>
        <v/>
      </c>
      <c r="AM629" s="9">
        <f>IF(OR($S629="",$S628=""),"",$G$2*(Y629-Y628))</f>
        <v/>
      </c>
      <c r="AN629" s="9">
        <f>IF(OR($S629="",$S628=""),"",$H$2*LN(Z629/Z628))</f>
        <v/>
      </c>
      <c r="AO629" s="9">
        <f>IF(OR($S629="",$S628=""),"",$I$2*(AA629-AA628))</f>
        <v/>
      </c>
      <c r="AP629" s="9">
        <f>IF(OR($S629="",$S628=""),"",$J$2*LN(AB629/AB628))</f>
        <v/>
      </c>
      <c r="AQ629" s="9">
        <f>IF(OR($S629="",$S628=""),"",$K$2*(AC629-AC628))</f>
        <v/>
      </c>
      <c r="AR629" s="9">
        <f>IF(OR($S629="",$S628=""),"",$L$2*LN(AD629/AD628))</f>
        <v/>
      </c>
      <c r="AS629" s="9">
        <f>IF(OR($S629="",$S628=""),"",$M$2*LN(AE629/AE628))</f>
        <v/>
      </c>
      <c r="AT629" s="9">
        <f>IF(OR($S629="",$S628=""),"",$N$2*LN(AF629/AF628))</f>
        <v/>
      </c>
      <c r="AV629" s="9">
        <f>IF($AH629="","",$AY$16+$AY$4*AI629+$AY$5*AJ629+$AY$6*AK629+$AY$7*AL629+$AY$8*AM629+$AY$9*AN629+$AY$10*AO629+$AY$11*AP629+$AY$12*AQ629+$AY$13*AR629+$AY$14*AS629+$AY$15*AT629)</f>
        <v/>
      </c>
      <c r="BC629" s="10">
        <f>IF((ROW()-6)&lt;=$Q$3,INDEX(LINEST(AH570:AH629,AI570:AT629,TRUE,TRUE),1,13)*$Q$4,"")</f>
        <v/>
      </c>
      <c r="BD629" s="9">
        <f>IF((ROW()-6)&lt;=$Q$3,INDEX(LINEST(AH570:AH629,AI570:AT629,TRUE,TRUE),1,12),"")</f>
        <v/>
      </c>
      <c r="BE629" s="9">
        <f>IF((ROW()-6)&lt;=$Q$3,INDEX(LINEST(AH570:AH629,AI570:AT629,TRUE,TRUE),1,11),"")</f>
        <v/>
      </c>
      <c r="BF629" s="9">
        <f>IF((ROW()-6)&lt;=$Q$3,INDEX(LINEST(AH570:AH629,AI570:AT629,TRUE,TRUE),1,10),"")</f>
        <v/>
      </c>
      <c r="BG629" s="9">
        <f>IF((ROW()-6)&lt;=$Q$3,INDEX(LINEST(AH570:AH629,AI570:AT629,TRUE,TRUE),1,9),"")</f>
        <v/>
      </c>
      <c r="BH629" s="9">
        <f>IF((ROW()-6)&lt;=$Q$3,INDEX(LINEST(AH570:AH629,AI570:AT629,TRUE,TRUE),1,8),"")</f>
        <v/>
      </c>
      <c r="BI629" s="9">
        <f>IF((ROW()-6)&lt;=$Q$3,INDEX(LINEST(AH570:AH629,AI570:AT629,TRUE,TRUE),1,7),"")</f>
        <v/>
      </c>
      <c r="BJ629" s="9">
        <f>IF((ROW()-6)&lt;=$Q$3,INDEX(LINEST(AH570:AH629,AI570:AT629,TRUE,TRUE),1,6),"")</f>
        <v/>
      </c>
      <c r="BK629" s="9">
        <f>IF((ROW()-6)&lt;=$Q$3,INDEX(LINEST(AH570:AH629,AI570:AT629,TRUE,TRUE),1,5),"")</f>
        <v/>
      </c>
      <c r="BL629" s="9">
        <f>IF((ROW()-6)&lt;=$Q$3,INDEX(LINEST(AH570:AH629,AI570:AT629,TRUE,TRUE),1,4),"")</f>
        <v/>
      </c>
      <c r="BM629" s="9">
        <f>IF((ROW()-6)&lt;=$Q$3,INDEX(LINEST(AH570:AH629,AI570:AT629,TRUE,TRUE),1,3),"")</f>
        <v/>
      </c>
      <c r="BN629" s="9">
        <f>IF((ROW()-6)&lt;=$Q$3,INDEX(LINEST(AH570:AH629,AI570:AT629,TRUE,TRUE),1,2),"")</f>
        <v/>
      </c>
      <c r="BO629" s="9">
        <f>IF((ROW()-6)&lt;=$Q$3,INDEX(LINEST(AH570:AH629,AI570:AT629,TRUE,TRUE),1,1),"")</f>
        <v/>
      </c>
      <c r="BP629" s="10">
        <f>IF((ROW()-6)&lt;=$Q$3,INDEX(LINEST(AH570:AH629,AI570:AT629,TRUE,TRUE),3,1),"")</f>
        <v/>
      </c>
      <c r="BR629" s="9">
        <f>IF(AND((ROW()-6)&lt;=$Q$3,ISNUMBER(BC628)),BC628/$Q$4+BD628*AI629+BE628*AJ629+BF628*AK629+BG628*AL629+BH628*AM629+BI628*AN629+BJ628*AO629+BK628*AP629+BL628*AQ629+BM628*AR629+BN628*AS629+BO628*AT629,"")</f>
        <v/>
      </c>
      <c r="BS629">
        <f>IF(ISNUMBER(BR629),AVERAGE(AH569:AH628),"")</f>
        <v/>
      </c>
      <c r="BT629">
        <f>IF(ISNUMBER(BR629),(AH629-BR629)^2,"")</f>
        <v/>
      </c>
      <c r="BU629">
        <f>IF(ISNUMBER(BR629),AH629^2,"")</f>
        <v/>
      </c>
      <c r="BV629">
        <f>IF(ISNUMBER(BR629),(AH629-BS629)^2,"")</f>
        <v/>
      </c>
    </row>
    <row r="630">
      <c r="O630">
        <f>IF($R630="","",CHOOSE($Q$2,YEAR(R630)*12+MONTH(R630),INT((R630-2)/7),YEAR(R630)*4+ROUNDUP(MONTH(R630)/3)))</f>
        <v/>
      </c>
      <c r="P630">
        <f>IF($R630="","",IF($R631="",1,IF(O630&lt;&gt;O631,1,0)))</f>
        <v/>
      </c>
      <c r="Q630">
        <f>IF(P630=1,SUM($P$7:P630),"")</f>
        <v/>
      </c>
      <c r="R630">
        <f>IF($A630="","",IF(ISNUMBER($A630),$A630,IFERROR(DATEVALUE($A630),NA())))</f>
        <v/>
      </c>
      <c r="S630" s="7">
        <f>IFERROR(INDEX($R$7:$R$60000,MATCH(ROW()-6,$Q$7:$Q$60000,0)),"")</f>
        <v/>
      </c>
      <c r="T630">
        <f>IFERROR(INDEX($B$7:$B$60000,MATCH(ROW()-6,$Q$7:$Q$60000,0)),"")</f>
        <v/>
      </c>
      <c r="U630">
        <f>IFERROR(INDEX($C$7:$C$60000,MATCH(ROW()-6,$Q$7:$Q$60000,0)),"")</f>
        <v/>
      </c>
      <c r="V630">
        <f>IFERROR(INDEX($D$7:$D$60000,MATCH(ROW()-6,$Q$7:$Q$60000,0)),"")</f>
        <v/>
      </c>
      <c r="W630">
        <f>IFERROR(INDEX($E$7:$E$60000,MATCH(ROW()-6,$Q$7:$Q$60000,0)),"")</f>
        <v/>
      </c>
      <c r="X630">
        <f>IFERROR(INDEX($F$7:$F$60000,MATCH(ROW()-6,$Q$7:$Q$60000,0)),"")</f>
        <v/>
      </c>
      <c r="Y630">
        <f>IFERROR(INDEX($G$7:$G$60000,MATCH(ROW()-6,$Q$7:$Q$60000,0)),"")</f>
        <v/>
      </c>
      <c r="Z630">
        <f>IFERROR(INDEX($H$7:$H$60000,MATCH(ROW()-6,$Q$7:$Q$60000,0)),"")</f>
        <v/>
      </c>
      <c r="AA630">
        <f>IFERROR(INDEX($I$7:$I$60000,MATCH(ROW()-6,$Q$7:$Q$60000,0)),"")</f>
        <v/>
      </c>
      <c r="AB630">
        <f>IFERROR(INDEX($J$7:$J$60000,MATCH(ROW()-6,$Q$7:$Q$60000,0)),"")</f>
        <v/>
      </c>
      <c r="AC630">
        <f>IFERROR(INDEX($K$7:$K$60000,MATCH(ROW()-6,$Q$7:$Q$60000,0)),"")</f>
        <v/>
      </c>
      <c r="AD630">
        <f>IFERROR(INDEX($L$7:$L$60000,MATCH(ROW()-6,$Q$7:$Q$60000,0)),"")</f>
        <v/>
      </c>
      <c r="AE630">
        <f>IFERROR(INDEX($M$7:$M$60000,MATCH(ROW()-6,$Q$7:$Q$60000,0)),"")</f>
        <v/>
      </c>
      <c r="AF630">
        <f>IFERROR(INDEX($N$7:$N$60000,MATCH(ROW()-6,$Q$7:$Q$60000,0)),"")</f>
        <v/>
      </c>
      <c r="AH630" s="9">
        <f>IF(OR($S630="",$S629=""),"",LN($T630/$T629))</f>
        <v/>
      </c>
      <c r="AI630" s="9">
        <f>IF(OR($S630="",$S629=""),"",$C$2*LN(U630/U629))</f>
        <v/>
      </c>
      <c r="AJ630" s="9">
        <f>IF(OR($S630="",$S629=""),"",$D$2*(V630-V629))</f>
        <v/>
      </c>
      <c r="AK630" s="9">
        <f>IF(OR($S630="",$S629=""),"",$E$2*(W630-W629))</f>
        <v/>
      </c>
      <c r="AL630" s="9">
        <f>IF(OR($S630="",$S629=""),"",$F$2*LN(X630/X629))</f>
        <v/>
      </c>
      <c r="AM630" s="9">
        <f>IF(OR($S630="",$S629=""),"",$G$2*(Y630-Y629))</f>
        <v/>
      </c>
      <c r="AN630" s="9">
        <f>IF(OR($S630="",$S629=""),"",$H$2*LN(Z630/Z629))</f>
        <v/>
      </c>
      <c r="AO630" s="9">
        <f>IF(OR($S630="",$S629=""),"",$I$2*(AA630-AA629))</f>
        <v/>
      </c>
      <c r="AP630" s="9">
        <f>IF(OR($S630="",$S629=""),"",$J$2*LN(AB630/AB629))</f>
        <v/>
      </c>
      <c r="AQ630" s="9">
        <f>IF(OR($S630="",$S629=""),"",$K$2*(AC630-AC629))</f>
        <v/>
      </c>
      <c r="AR630" s="9">
        <f>IF(OR($S630="",$S629=""),"",$L$2*LN(AD630/AD629))</f>
        <v/>
      </c>
      <c r="AS630" s="9">
        <f>IF(OR($S630="",$S629=""),"",$M$2*LN(AE630/AE629))</f>
        <v/>
      </c>
      <c r="AT630" s="9">
        <f>IF(OR($S630="",$S629=""),"",$N$2*LN(AF630/AF629))</f>
        <v/>
      </c>
      <c r="AV630" s="9">
        <f>IF($AH630="","",$AY$16+$AY$4*AI630+$AY$5*AJ630+$AY$6*AK630+$AY$7*AL630+$AY$8*AM630+$AY$9*AN630+$AY$10*AO630+$AY$11*AP630+$AY$12*AQ630+$AY$13*AR630+$AY$14*AS630+$AY$15*AT630)</f>
        <v/>
      </c>
      <c r="BC630" s="10">
        <f>IF((ROW()-6)&lt;=$Q$3,INDEX(LINEST(AH571:AH630,AI571:AT630,TRUE,TRUE),1,13)*$Q$4,"")</f>
        <v/>
      </c>
      <c r="BD630" s="9">
        <f>IF((ROW()-6)&lt;=$Q$3,INDEX(LINEST(AH571:AH630,AI571:AT630,TRUE,TRUE),1,12),"")</f>
        <v/>
      </c>
      <c r="BE630" s="9">
        <f>IF((ROW()-6)&lt;=$Q$3,INDEX(LINEST(AH571:AH630,AI571:AT630,TRUE,TRUE),1,11),"")</f>
        <v/>
      </c>
      <c r="BF630" s="9">
        <f>IF((ROW()-6)&lt;=$Q$3,INDEX(LINEST(AH571:AH630,AI571:AT630,TRUE,TRUE),1,10),"")</f>
        <v/>
      </c>
      <c r="BG630" s="9">
        <f>IF((ROW()-6)&lt;=$Q$3,INDEX(LINEST(AH571:AH630,AI571:AT630,TRUE,TRUE),1,9),"")</f>
        <v/>
      </c>
      <c r="BH630" s="9">
        <f>IF((ROW()-6)&lt;=$Q$3,INDEX(LINEST(AH571:AH630,AI571:AT630,TRUE,TRUE),1,8),"")</f>
        <v/>
      </c>
      <c r="BI630" s="9">
        <f>IF((ROW()-6)&lt;=$Q$3,INDEX(LINEST(AH571:AH630,AI571:AT630,TRUE,TRUE),1,7),"")</f>
        <v/>
      </c>
      <c r="BJ630" s="9">
        <f>IF((ROW()-6)&lt;=$Q$3,INDEX(LINEST(AH571:AH630,AI571:AT630,TRUE,TRUE),1,6),"")</f>
        <v/>
      </c>
      <c r="BK630" s="9">
        <f>IF((ROW()-6)&lt;=$Q$3,INDEX(LINEST(AH571:AH630,AI571:AT630,TRUE,TRUE),1,5),"")</f>
        <v/>
      </c>
      <c r="BL630" s="9">
        <f>IF((ROW()-6)&lt;=$Q$3,INDEX(LINEST(AH571:AH630,AI571:AT630,TRUE,TRUE),1,4),"")</f>
        <v/>
      </c>
      <c r="BM630" s="9">
        <f>IF((ROW()-6)&lt;=$Q$3,INDEX(LINEST(AH571:AH630,AI571:AT630,TRUE,TRUE),1,3),"")</f>
        <v/>
      </c>
      <c r="BN630" s="9">
        <f>IF((ROW()-6)&lt;=$Q$3,INDEX(LINEST(AH571:AH630,AI571:AT630,TRUE,TRUE),1,2),"")</f>
        <v/>
      </c>
      <c r="BO630" s="9">
        <f>IF((ROW()-6)&lt;=$Q$3,INDEX(LINEST(AH571:AH630,AI571:AT630,TRUE,TRUE),1,1),"")</f>
        <v/>
      </c>
      <c r="BP630" s="10">
        <f>IF((ROW()-6)&lt;=$Q$3,INDEX(LINEST(AH571:AH630,AI571:AT630,TRUE,TRUE),3,1),"")</f>
        <v/>
      </c>
      <c r="BR630" s="9">
        <f>IF(AND((ROW()-6)&lt;=$Q$3,ISNUMBER(BC629)),BC629/$Q$4+BD629*AI630+BE629*AJ630+BF629*AK630+BG629*AL630+BH629*AM630+BI629*AN630+BJ629*AO630+BK629*AP630+BL629*AQ630+BM629*AR630+BN629*AS630+BO629*AT630,"")</f>
        <v/>
      </c>
      <c r="BS630">
        <f>IF(ISNUMBER(BR630),AVERAGE(AH570:AH629),"")</f>
        <v/>
      </c>
      <c r="BT630">
        <f>IF(ISNUMBER(BR630),(AH630-BR630)^2,"")</f>
        <v/>
      </c>
      <c r="BU630">
        <f>IF(ISNUMBER(BR630),AH630^2,"")</f>
        <v/>
      </c>
      <c r="BV630">
        <f>IF(ISNUMBER(BR630),(AH630-BS630)^2,"")</f>
        <v/>
      </c>
    </row>
    <row r="631">
      <c r="O631">
        <f>IF($R631="","",CHOOSE($Q$2,YEAR(R631)*12+MONTH(R631),INT((R631-2)/7),YEAR(R631)*4+ROUNDUP(MONTH(R631)/3)))</f>
        <v/>
      </c>
      <c r="P631">
        <f>IF($R631="","",IF($R632="",1,IF(O631&lt;&gt;O632,1,0)))</f>
        <v/>
      </c>
      <c r="Q631">
        <f>IF(P631=1,SUM($P$7:P631),"")</f>
        <v/>
      </c>
      <c r="R631">
        <f>IF($A631="","",IF(ISNUMBER($A631),$A631,IFERROR(DATEVALUE($A631),NA())))</f>
        <v/>
      </c>
      <c r="S631" s="7">
        <f>IFERROR(INDEX($R$7:$R$60000,MATCH(ROW()-6,$Q$7:$Q$60000,0)),"")</f>
        <v/>
      </c>
      <c r="T631">
        <f>IFERROR(INDEX($B$7:$B$60000,MATCH(ROW()-6,$Q$7:$Q$60000,0)),"")</f>
        <v/>
      </c>
      <c r="U631">
        <f>IFERROR(INDEX($C$7:$C$60000,MATCH(ROW()-6,$Q$7:$Q$60000,0)),"")</f>
        <v/>
      </c>
      <c r="V631">
        <f>IFERROR(INDEX($D$7:$D$60000,MATCH(ROW()-6,$Q$7:$Q$60000,0)),"")</f>
        <v/>
      </c>
      <c r="W631">
        <f>IFERROR(INDEX($E$7:$E$60000,MATCH(ROW()-6,$Q$7:$Q$60000,0)),"")</f>
        <v/>
      </c>
      <c r="X631">
        <f>IFERROR(INDEX($F$7:$F$60000,MATCH(ROW()-6,$Q$7:$Q$60000,0)),"")</f>
        <v/>
      </c>
      <c r="Y631">
        <f>IFERROR(INDEX($G$7:$G$60000,MATCH(ROW()-6,$Q$7:$Q$60000,0)),"")</f>
        <v/>
      </c>
      <c r="Z631">
        <f>IFERROR(INDEX($H$7:$H$60000,MATCH(ROW()-6,$Q$7:$Q$60000,0)),"")</f>
        <v/>
      </c>
      <c r="AA631">
        <f>IFERROR(INDEX($I$7:$I$60000,MATCH(ROW()-6,$Q$7:$Q$60000,0)),"")</f>
        <v/>
      </c>
      <c r="AB631">
        <f>IFERROR(INDEX($J$7:$J$60000,MATCH(ROW()-6,$Q$7:$Q$60000,0)),"")</f>
        <v/>
      </c>
      <c r="AC631">
        <f>IFERROR(INDEX($K$7:$K$60000,MATCH(ROW()-6,$Q$7:$Q$60000,0)),"")</f>
        <v/>
      </c>
      <c r="AD631">
        <f>IFERROR(INDEX($L$7:$L$60000,MATCH(ROW()-6,$Q$7:$Q$60000,0)),"")</f>
        <v/>
      </c>
      <c r="AE631">
        <f>IFERROR(INDEX($M$7:$M$60000,MATCH(ROW()-6,$Q$7:$Q$60000,0)),"")</f>
        <v/>
      </c>
      <c r="AF631">
        <f>IFERROR(INDEX($N$7:$N$60000,MATCH(ROW()-6,$Q$7:$Q$60000,0)),"")</f>
        <v/>
      </c>
      <c r="AH631" s="9">
        <f>IF(OR($S631="",$S630=""),"",LN($T631/$T630))</f>
        <v/>
      </c>
      <c r="AI631" s="9">
        <f>IF(OR($S631="",$S630=""),"",$C$2*LN(U631/U630))</f>
        <v/>
      </c>
      <c r="AJ631" s="9">
        <f>IF(OR($S631="",$S630=""),"",$D$2*(V631-V630))</f>
        <v/>
      </c>
      <c r="AK631" s="9">
        <f>IF(OR($S631="",$S630=""),"",$E$2*(W631-W630))</f>
        <v/>
      </c>
      <c r="AL631" s="9">
        <f>IF(OR($S631="",$S630=""),"",$F$2*LN(X631/X630))</f>
        <v/>
      </c>
      <c r="AM631" s="9">
        <f>IF(OR($S631="",$S630=""),"",$G$2*(Y631-Y630))</f>
        <v/>
      </c>
      <c r="AN631" s="9">
        <f>IF(OR($S631="",$S630=""),"",$H$2*LN(Z631/Z630))</f>
        <v/>
      </c>
      <c r="AO631" s="9">
        <f>IF(OR($S631="",$S630=""),"",$I$2*(AA631-AA630))</f>
        <v/>
      </c>
      <c r="AP631" s="9">
        <f>IF(OR($S631="",$S630=""),"",$J$2*LN(AB631/AB630))</f>
        <v/>
      </c>
      <c r="AQ631" s="9">
        <f>IF(OR($S631="",$S630=""),"",$K$2*(AC631-AC630))</f>
        <v/>
      </c>
      <c r="AR631" s="9">
        <f>IF(OR($S631="",$S630=""),"",$L$2*LN(AD631/AD630))</f>
        <v/>
      </c>
      <c r="AS631" s="9">
        <f>IF(OR($S631="",$S630=""),"",$M$2*LN(AE631/AE630))</f>
        <v/>
      </c>
      <c r="AT631" s="9">
        <f>IF(OR($S631="",$S630=""),"",$N$2*LN(AF631/AF630))</f>
        <v/>
      </c>
      <c r="AV631" s="9">
        <f>IF($AH631="","",$AY$16+$AY$4*AI631+$AY$5*AJ631+$AY$6*AK631+$AY$7*AL631+$AY$8*AM631+$AY$9*AN631+$AY$10*AO631+$AY$11*AP631+$AY$12*AQ631+$AY$13*AR631+$AY$14*AS631+$AY$15*AT631)</f>
        <v/>
      </c>
      <c r="BC631" s="10">
        <f>IF((ROW()-6)&lt;=$Q$3,INDEX(LINEST(AH572:AH631,AI572:AT631,TRUE,TRUE),1,13)*$Q$4,"")</f>
        <v/>
      </c>
      <c r="BD631" s="9">
        <f>IF((ROW()-6)&lt;=$Q$3,INDEX(LINEST(AH572:AH631,AI572:AT631,TRUE,TRUE),1,12),"")</f>
        <v/>
      </c>
      <c r="BE631" s="9">
        <f>IF((ROW()-6)&lt;=$Q$3,INDEX(LINEST(AH572:AH631,AI572:AT631,TRUE,TRUE),1,11),"")</f>
        <v/>
      </c>
      <c r="BF631" s="9">
        <f>IF((ROW()-6)&lt;=$Q$3,INDEX(LINEST(AH572:AH631,AI572:AT631,TRUE,TRUE),1,10),"")</f>
        <v/>
      </c>
      <c r="BG631" s="9">
        <f>IF((ROW()-6)&lt;=$Q$3,INDEX(LINEST(AH572:AH631,AI572:AT631,TRUE,TRUE),1,9),"")</f>
        <v/>
      </c>
      <c r="BH631" s="9">
        <f>IF((ROW()-6)&lt;=$Q$3,INDEX(LINEST(AH572:AH631,AI572:AT631,TRUE,TRUE),1,8),"")</f>
        <v/>
      </c>
      <c r="BI631" s="9">
        <f>IF((ROW()-6)&lt;=$Q$3,INDEX(LINEST(AH572:AH631,AI572:AT631,TRUE,TRUE),1,7),"")</f>
        <v/>
      </c>
      <c r="BJ631" s="9">
        <f>IF((ROW()-6)&lt;=$Q$3,INDEX(LINEST(AH572:AH631,AI572:AT631,TRUE,TRUE),1,6),"")</f>
        <v/>
      </c>
      <c r="BK631" s="9">
        <f>IF((ROW()-6)&lt;=$Q$3,INDEX(LINEST(AH572:AH631,AI572:AT631,TRUE,TRUE),1,5),"")</f>
        <v/>
      </c>
      <c r="BL631" s="9">
        <f>IF((ROW()-6)&lt;=$Q$3,INDEX(LINEST(AH572:AH631,AI572:AT631,TRUE,TRUE),1,4),"")</f>
        <v/>
      </c>
      <c r="BM631" s="9">
        <f>IF((ROW()-6)&lt;=$Q$3,INDEX(LINEST(AH572:AH631,AI572:AT631,TRUE,TRUE),1,3),"")</f>
        <v/>
      </c>
      <c r="BN631" s="9">
        <f>IF((ROW()-6)&lt;=$Q$3,INDEX(LINEST(AH572:AH631,AI572:AT631,TRUE,TRUE),1,2),"")</f>
        <v/>
      </c>
      <c r="BO631" s="9">
        <f>IF((ROW()-6)&lt;=$Q$3,INDEX(LINEST(AH572:AH631,AI572:AT631,TRUE,TRUE),1,1),"")</f>
        <v/>
      </c>
      <c r="BP631" s="10">
        <f>IF((ROW()-6)&lt;=$Q$3,INDEX(LINEST(AH572:AH631,AI572:AT631,TRUE,TRUE),3,1),"")</f>
        <v/>
      </c>
      <c r="BR631" s="9">
        <f>IF(AND((ROW()-6)&lt;=$Q$3,ISNUMBER(BC630)),BC630/$Q$4+BD630*AI631+BE630*AJ631+BF630*AK631+BG630*AL631+BH630*AM631+BI630*AN631+BJ630*AO631+BK630*AP631+BL630*AQ631+BM630*AR631+BN630*AS631+BO630*AT631,"")</f>
        <v/>
      </c>
      <c r="BS631">
        <f>IF(ISNUMBER(BR631),AVERAGE(AH571:AH630),"")</f>
        <v/>
      </c>
      <c r="BT631">
        <f>IF(ISNUMBER(BR631),(AH631-BR631)^2,"")</f>
        <v/>
      </c>
      <c r="BU631">
        <f>IF(ISNUMBER(BR631),AH631^2,"")</f>
        <v/>
      </c>
      <c r="BV631">
        <f>IF(ISNUMBER(BR631),(AH631-BS631)^2,"")</f>
        <v/>
      </c>
    </row>
    <row r="632">
      <c r="O632">
        <f>IF($R632="","",CHOOSE($Q$2,YEAR(R632)*12+MONTH(R632),INT((R632-2)/7),YEAR(R632)*4+ROUNDUP(MONTH(R632)/3)))</f>
        <v/>
      </c>
      <c r="P632">
        <f>IF($R632="","",IF($R633="",1,IF(O632&lt;&gt;O633,1,0)))</f>
        <v/>
      </c>
      <c r="Q632">
        <f>IF(P632=1,SUM($P$7:P632),"")</f>
        <v/>
      </c>
      <c r="R632">
        <f>IF($A632="","",IF(ISNUMBER($A632),$A632,IFERROR(DATEVALUE($A632),NA())))</f>
        <v/>
      </c>
      <c r="S632" s="7">
        <f>IFERROR(INDEX($R$7:$R$60000,MATCH(ROW()-6,$Q$7:$Q$60000,0)),"")</f>
        <v/>
      </c>
      <c r="T632">
        <f>IFERROR(INDEX($B$7:$B$60000,MATCH(ROW()-6,$Q$7:$Q$60000,0)),"")</f>
        <v/>
      </c>
      <c r="U632">
        <f>IFERROR(INDEX($C$7:$C$60000,MATCH(ROW()-6,$Q$7:$Q$60000,0)),"")</f>
        <v/>
      </c>
      <c r="V632">
        <f>IFERROR(INDEX($D$7:$D$60000,MATCH(ROW()-6,$Q$7:$Q$60000,0)),"")</f>
        <v/>
      </c>
      <c r="W632">
        <f>IFERROR(INDEX($E$7:$E$60000,MATCH(ROW()-6,$Q$7:$Q$60000,0)),"")</f>
        <v/>
      </c>
      <c r="X632">
        <f>IFERROR(INDEX($F$7:$F$60000,MATCH(ROW()-6,$Q$7:$Q$60000,0)),"")</f>
        <v/>
      </c>
      <c r="Y632">
        <f>IFERROR(INDEX($G$7:$G$60000,MATCH(ROW()-6,$Q$7:$Q$60000,0)),"")</f>
        <v/>
      </c>
      <c r="Z632">
        <f>IFERROR(INDEX($H$7:$H$60000,MATCH(ROW()-6,$Q$7:$Q$60000,0)),"")</f>
        <v/>
      </c>
      <c r="AA632">
        <f>IFERROR(INDEX($I$7:$I$60000,MATCH(ROW()-6,$Q$7:$Q$60000,0)),"")</f>
        <v/>
      </c>
      <c r="AB632">
        <f>IFERROR(INDEX($J$7:$J$60000,MATCH(ROW()-6,$Q$7:$Q$60000,0)),"")</f>
        <v/>
      </c>
      <c r="AC632">
        <f>IFERROR(INDEX($K$7:$K$60000,MATCH(ROW()-6,$Q$7:$Q$60000,0)),"")</f>
        <v/>
      </c>
      <c r="AD632">
        <f>IFERROR(INDEX($L$7:$L$60000,MATCH(ROW()-6,$Q$7:$Q$60000,0)),"")</f>
        <v/>
      </c>
      <c r="AE632">
        <f>IFERROR(INDEX($M$7:$M$60000,MATCH(ROW()-6,$Q$7:$Q$60000,0)),"")</f>
        <v/>
      </c>
      <c r="AF632">
        <f>IFERROR(INDEX($N$7:$N$60000,MATCH(ROW()-6,$Q$7:$Q$60000,0)),"")</f>
        <v/>
      </c>
      <c r="AH632" s="9">
        <f>IF(OR($S632="",$S631=""),"",LN($T632/$T631))</f>
        <v/>
      </c>
      <c r="AI632" s="9">
        <f>IF(OR($S632="",$S631=""),"",$C$2*LN(U632/U631))</f>
        <v/>
      </c>
      <c r="AJ632" s="9">
        <f>IF(OR($S632="",$S631=""),"",$D$2*(V632-V631))</f>
        <v/>
      </c>
      <c r="AK632" s="9">
        <f>IF(OR($S632="",$S631=""),"",$E$2*(W632-W631))</f>
        <v/>
      </c>
      <c r="AL632" s="9">
        <f>IF(OR($S632="",$S631=""),"",$F$2*LN(X632/X631))</f>
        <v/>
      </c>
      <c r="AM632" s="9">
        <f>IF(OR($S632="",$S631=""),"",$G$2*(Y632-Y631))</f>
        <v/>
      </c>
      <c r="AN632" s="9">
        <f>IF(OR($S632="",$S631=""),"",$H$2*LN(Z632/Z631))</f>
        <v/>
      </c>
      <c r="AO632" s="9">
        <f>IF(OR($S632="",$S631=""),"",$I$2*(AA632-AA631))</f>
        <v/>
      </c>
      <c r="AP632" s="9">
        <f>IF(OR($S632="",$S631=""),"",$J$2*LN(AB632/AB631))</f>
        <v/>
      </c>
      <c r="AQ632" s="9">
        <f>IF(OR($S632="",$S631=""),"",$K$2*(AC632-AC631))</f>
        <v/>
      </c>
      <c r="AR632" s="9">
        <f>IF(OR($S632="",$S631=""),"",$L$2*LN(AD632/AD631))</f>
        <v/>
      </c>
      <c r="AS632" s="9">
        <f>IF(OR($S632="",$S631=""),"",$M$2*LN(AE632/AE631))</f>
        <v/>
      </c>
      <c r="AT632" s="9">
        <f>IF(OR($S632="",$S631=""),"",$N$2*LN(AF632/AF631))</f>
        <v/>
      </c>
      <c r="AV632" s="9">
        <f>IF($AH632="","",$AY$16+$AY$4*AI632+$AY$5*AJ632+$AY$6*AK632+$AY$7*AL632+$AY$8*AM632+$AY$9*AN632+$AY$10*AO632+$AY$11*AP632+$AY$12*AQ632+$AY$13*AR632+$AY$14*AS632+$AY$15*AT632)</f>
        <v/>
      </c>
      <c r="BC632" s="10">
        <f>IF((ROW()-6)&lt;=$Q$3,INDEX(LINEST(AH573:AH632,AI573:AT632,TRUE,TRUE),1,13)*$Q$4,"")</f>
        <v/>
      </c>
      <c r="BD632" s="9">
        <f>IF((ROW()-6)&lt;=$Q$3,INDEX(LINEST(AH573:AH632,AI573:AT632,TRUE,TRUE),1,12),"")</f>
        <v/>
      </c>
      <c r="BE632" s="9">
        <f>IF((ROW()-6)&lt;=$Q$3,INDEX(LINEST(AH573:AH632,AI573:AT632,TRUE,TRUE),1,11),"")</f>
        <v/>
      </c>
      <c r="BF632" s="9">
        <f>IF((ROW()-6)&lt;=$Q$3,INDEX(LINEST(AH573:AH632,AI573:AT632,TRUE,TRUE),1,10),"")</f>
        <v/>
      </c>
      <c r="BG632" s="9">
        <f>IF((ROW()-6)&lt;=$Q$3,INDEX(LINEST(AH573:AH632,AI573:AT632,TRUE,TRUE),1,9),"")</f>
        <v/>
      </c>
      <c r="BH632" s="9">
        <f>IF((ROW()-6)&lt;=$Q$3,INDEX(LINEST(AH573:AH632,AI573:AT632,TRUE,TRUE),1,8),"")</f>
        <v/>
      </c>
      <c r="BI632" s="9">
        <f>IF((ROW()-6)&lt;=$Q$3,INDEX(LINEST(AH573:AH632,AI573:AT632,TRUE,TRUE),1,7),"")</f>
        <v/>
      </c>
      <c r="BJ632" s="9">
        <f>IF((ROW()-6)&lt;=$Q$3,INDEX(LINEST(AH573:AH632,AI573:AT632,TRUE,TRUE),1,6),"")</f>
        <v/>
      </c>
      <c r="BK632" s="9">
        <f>IF((ROW()-6)&lt;=$Q$3,INDEX(LINEST(AH573:AH632,AI573:AT632,TRUE,TRUE),1,5),"")</f>
        <v/>
      </c>
      <c r="BL632" s="9">
        <f>IF((ROW()-6)&lt;=$Q$3,INDEX(LINEST(AH573:AH632,AI573:AT632,TRUE,TRUE),1,4),"")</f>
        <v/>
      </c>
      <c r="BM632" s="9">
        <f>IF((ROW()-6)&lt;=$Q$3,INDEX(LINEST(AH573:AH632,AI573:AT632,TRUE,TRUE),1,3),"")</f>
        <v/>
      </c>
      <c r="BN632" s="9">
        <f>IF((ROW()-6)&lt;=$Q$3,INDEX(LINEST(AH573:AH632,AI573:AT632,TRUE,TRUE),1,2),"")</f>
        <v/>
      </c>
      <c r="BO632" s="9">
        <f>IF((ROW()-6)&lt;=$Q$3,INDEX(LINEST(AH573:AH632,AI573:AT632,TRUE,TRUE),1,1),"")</f>
        <v/>
      </c>
      <c r="BP632" s="10">
        <f>IF((ROW()-6)&lt;=$Q$3,INDEX(LINEST(AH573:AH632,AI573:AT632,TRUE,TRUE),3,1),"")</f>
        <v/>
      </c>
      <c r="BR632" s="9">
        <f>IF(AND((ROW()-6)&lt;=$Q$3,ISNUMBER(BC631)),BC631/$Q$4+BD631*AI632+BE631*AJ632+BF631*AK632+BG631*AL632+BH631*AM632+BI631*AN632+BJ631*AO632+BK631*AP632+BL631*AQ632+BM631*AR632+BN631*AS632+BO631*AT632,"")</f>
        <v/>
      </c>
      <c r="BS632">
        <f>IF(ISNUMBER(BR632),AVERAGE(AH572:AH631),"")</f>
        <v/>
      </c>
      <c r="BT632">
        <f>IF(ISNUMBER(BR632),(AH632-BR632)^2,"")</f>
        <v/>
      </c>
      <c r="BU632">
        <f>IF(ISNUMBER(BR632),AH632^2,"")</f>
        <v/>
      </c>
      <c r="BV632">
        <f>IF(ISNUMBER(BR632),(AH632-BS632)^2,"")</f>
        <v/>
      </c>
    </row>
    <row r="633">
      <c r="O633">
        <f>IF($R633="","",CHOOSE($Q$2,YEAR(R633)*12+MONTH(R633),INT((R633-2)/7),YEAR(R633)*4+ROUNDUP(MONTH(R633)/3)))</f>
        <v/>
      </c>
      <c r="P633">
        <f>IF($R633="","",IF($R634="",1,IF(O633&lt;&gt;O634,1,0)))</f>
        <v/>
      </c>
      <c r="Q633">
        <f>IF(P633=1,SUM($P$7:P633),"")</f>
        <v/>
      </c>
      <c r="R633">
        <f>IF($A633="","",IF(ISNUMBER($A633),$A633,IFERROR(DATEVALUE($A633),NA())))</f>
        <v/>
      </c>
      <c r="S633" s="7">
        <f>IFERROR(INDEX($R$7:$R$60000,MATCH(ROW()-6,$Q$7:$Q$60000,0)),"")</f>
        <v/>
      </c>
      <c r="T633">
        <f>IFERROR(INDEX($B$7:$B$60000,MATCH(ROW()-6,$Q$7:$Q$60000,0)),"")</f>
        <v/>
      </c>
      <c r="U633">
        <f>IFERROR(INDEX($C$7:$C$60000,MATCH(ROW()-6,$Q$7:$Q$60000,0)),"")</f>
        <v/>
      </c>
      <c r="V633">
        <f>IFERROR(INDEX($D$7:$D$60000,MATCH(ROW()-6,$Q$7:$Q$60000,0)),"")</f>
        <v/>
      </c>
      <c r="W633">
        <f>IFERROR(INDEX($E$7:$E$60000,MATCH(ROW()-6,$Q$7:$Q$60000,0)),"")</f>
        <v/>
      </c>
      <c r="X633">
        <f>IFERROR(INDEX($F$7:$F$60000,MATCH(ROW()-6,$Q$7:$Q$60000,0)),"")</f>
        <v/>
      </c>
      <c r="Y633">
        <f>IFERROR(INDEX($G$7:$G$60000,MATCH(ROW()-6,$Q$7:$Q$60000,0)),"")</f>
        <v/>
      </c>
      <c r="Z633">
        <f>IFERROR(INDEX($H$7:$H$60000,MATCH(ROW()-6,$Q$7:$Q$60000,0)),"")</f>
        <v/>
      </c>
      <c r="AA633">
        <f>IFERROR(INDEX($I$7:$I$60000,MATCH(ROW()-6,$Q$7:$Q$60000,0)),"")</f>
        <v/>
      </c>
      <c r="AB633">
        <f>IFERROR(INDEX($J$7:$J$60000,MATCH(ROW()-6,$Q$7:$Q$60000,0)),"")</f>
        <v/>
      </c>
      <c r="AC633">
        <f>IFERROR(INDEX($K$7:$K$60000,MATCH(ROW()-6,$Q$7:$Q$60000,0)),"")</f>
        <v/>
      </c>
      <c r="AD633">
        <f>IFERROR(INDEX($L$7:$L$60000,MATCH(ROW()-6,$Q$7:$Q$60000,0)),"")</f>
        <v/>
      </c>
      <c r="AE633">
        <f>IFERROR(INDEX($M$7:$M$60000,MATCH(ROW()-6,$Q$7:$Q$60000,0)),"")</f>
        <v/>
      </c>
      <c r="AF633">
        <f>IFERROR(INDEX($N$7:$N$60000,MATCH(ROW()-6,$Q$7:$Q$60000,0)),"")</f>
        <v/>
      </c>
      <c r="AH633" s="9">
        <f>IF(OR($S633="",$S632=""),"",LN($T633/$T632))</f>
        <v/>
      </c>
      <c r="AI633" s="9">
        <f>IF(OR($S633="",$S632=""),"",$C$2*LN(U633/U632))</f>
        <v/>
      </c>
      <c r="AJ633" s="9">
        <f>IF(OR($S633="",$S632=""),"",$D$2*(V633-V632))</f>
        <v/>
      </c>
      <c r="AK633" s="9">
        <f>IF(OR($S633="",$S632=""),"",$E$2*(W633-W632))</f>
        <v/>
      </c>
      <c r="AL633" s="9">
        <f>IF(OR($S633="",$S632=""),"",$F$2*LN(X633/X632))</f>
        <v/>
      </c>
      <c r="AM633" s="9">
        <f>IF(OR($S633="",$S632=""),"",$G$2*(Y633-Y632))</f>
        <v/>
      </c>
      <c r="AN633" s="9">
        <f>IF(OR($S633="",$S632=""),"",$H$2*LN(Z633/Z632))</f>
        <v/>
      </c>
      <c r="AO633" s="9">
        <f>IF(OR($S633="",$S632=""),"",$I$2*(AA633-AA632))</f>
        <v/>
      </c>
      <c r="AP633" s="9">
        <f>IF(OR($S633="",$S632=""),"",$J$2*LN(AB633/AB632))</f>
        <v/>
      </c>
      <c r="AQ633" s="9">
        <f>IF(OR($S633="",$S632=""),"",$K$2*(AC633-AC632))</f>
        <v/>
      </c>
      <c r="AR633" s="9">
        <f>IF(OR($S633="",$S632=""),"",$L$2*LN(AD633/AD632))</f>
        <v/>
      </c>
      <c r="AS633" s="9">
        <f>IF(OR($S633="",$S632=""),"",$M$2*LN(AE633/AE632))</f>
        <v/>
      </c>
      <c r="AT633" s="9">
        <f>IF(OR($S633="",$S632=""),"",$N$2*LN(AF633/AF632))</f>
        <v/>
      </c>
      <c r="AV633" s="9">
        <f>IF($AH633="","",$AY$16+$AY$4*AI633+$AY$5*AJ633+$AY$6*AK633+$AY$7*AL633+$AY$8*AM633+$AY$9*AN633+$AY$10*AO633+$AY$11*AP633+$AY$12*AQ633+$AY$13*AR633+$AY$14*AS633+$AY$15*AT633)</f>
        <v/>
      </c>
      <c r="BC633" s="10">
        <f>IF((ROW()-6)&lt;=$Q$3,INDEX(LINEST(AH574:AH633,AI574:AT633,TRUE,TRUE),1,13)*$Q$4,"")</f>
        <v/>
      </c>
      <c r="BD633" s="9">
        <f>IF((ROW()-6)&lt;=$Q$3,INDEX(LINEST(AH574:AH633,AI574:AT633,TRUE,TRUE),1,12),"")</f>
        <v/>
      </c>
      <c r="BE633" s="9">
        <f>IF((ROW()-6)&lt;=$Q$3,INDEX(LINEST(AH574:AH633,AI574:AT633,TRUE,TRUE),1,11),"")</f>
        <v/>
      </c>
      <c r="BF633" s="9">
        <f>IF((ROW()-6)&lt;=$Q$3,INDEX(LINEST(AH574:AH633,AI574:AT633,TRUE,TRUE),1,10),"")</f>
        <v/>
      </c>
      <c r="BG633" s="9">
        <f>IF((ROW()-6)&lt;=$Q$3,INDEX(LINEST(AH574:AH633,AI574:AT633,TRUE,TRUE),1,9),"")</f>
        <v/>
      </c>
      <c r="BH633" s="9">
        <f>IF((ROW()-6)&lt;=$Q$3,INDEX(LINEST(AH574:AH633,AI574:AT633,TRUE,TRUE),1,8),"")</f>
        <v/>
      </c>
      <c r="BI633" s="9">
        <f>IF((ROW()-6)&lt;=$Q$3,INDEX(LINEST(AH574:AH633,AI574:AT633,TRUE,TRUE),1,7),"")</f>
        <v/>
      </c>
      <c r="BJ633" s="9">
        <f>IF((ROW()-6)&lt;=$Q$3,INDEX(LINEST(AH574:AH633,AI574:AT633,TRUE,TRUE),1,6),"")</f>
        <v/>
      </c>
      <c r="BK633" s="9">
        <f>IF((ROW()-6)&lt;=$Q$3,INDEX(LINEST(AH574:AH633,AI574:AT633,TRUE,TRUE),1,5),"")</f>
        <v/>
      </c>
      <c r="BL633" s="9">
        <f>IF((ROW()-6)&lt;=$Q$3,INDEX(LINEST(AH574:AH633,AI574:AT633,TRUE,TRUE),1,4),"")</f>
        <v/>
      </c>
      <c r="BM633" s="9">
        <f>IF((ROW()-6)&lt;=$Q$3,INDEX(LINEST(AH574:AH633,AI574:AT633,TRUE,TRUE),1,3),"")</f>
        <v/>
      </c>
      <c r="BN633" s="9">
        <f>IF((ROW()-6)&lt;=$Q$3,INDEX(LINEST(AH574:AH633,AI574:AT633,TRUE,TRUE),1,2),"")</f>
        <v/>
      </c>
      <c r="BO633" s="9">
        <f>IF((ROW()-6)&lt;=$Q$3,INDEX(LINEST(AH574:AH633,AI574:AT633,TRUE,TRUE),1,1),"")</f>
        <v/>
      </c>
      <c r="BP633" s="10">
        <f>IF((ROW()-6)&lt;=$Q$3,INDEX(LINEST(AH574:AH633,AI574:AT633,TRUE,TRUE),3,1),"")</f>
        <v/>
      </c>
      <c r="BR633" s="9">
        <f>IF(AND((ROW()-6)&lt;=$Q$3,ISNUMBER(BC632)),BC632/$Q$4+BD632*AI633+BE632*AJ633+BF632*AK633+BG632*AL633+BH632*AM633+BI632*AN633+BJ632*AO633+BK632*AP633+BL632*AQ633+BM632*AR633+BN632*AS633+BO632*AT633,"")</f>
        <v/>
      </c>
      <c r="BS633">
        <f>IF(ISNUMBER(BR633),AVERAGE(AH573:AH632),"")</f>
        <v/>
      </c>
      <c r="BT633">
        <f>IF(ISNUMBER(BR633),(AH633-BR633)^2,"")</f>
        <v/>
      </c>
      <c r="BU633">
        <f>IF(ISNUMBER(BR633),AH633^2,"")</f>
        <v/>
      </c>
      <c r="BV633">
        <f>IF(ISNUMBER(BR633),(AH633-BS633)^2,"")</f>
        <v/>
      </c>
    </row>
    <row r="634">
      <c r="O634">
        <f>IF($R634="","",CHOOSE($Q$2,YEAR(R634)*12+MONTH(R634),INT((R634-2)/7),YEAR(R634)*4+ROUNDUP(MONTH(R634)/3)))</f>
        <v/>
      </c>
      <c r="P634">
        <f>IF($R634="","",IF($R635="",1,IF(O634&lt;&gt;O635,1,0)))</f>
        <v/>
      </c>
      <c r="Q634">
        <f>IF(P634=1,SUM($P$7:P634),"")</f>
        <v/>
      </c>
      <c r="R634">
        <f>IF($A634="","",IF(ISNUMBER($A634),$A634,IFERROR(DATEVALUE($A634),NA())))</f>
        <v/>
      </c>
      <c r="S634" s="7">
        <f>IFERROR(INDEX($R$7:$R$60000,MATCH(ROW()-6,$Q$7:$Q$60000,0)),"")</f>
        <v/>
      </c>
      <c r="T634">
        <f>IFERROR(INDEX($B$7:$B$60000,MATCH(ROW()-6,$Q$7:$Q$60000,0)),"")</f>
        <v/>
      </c>
      <c r="U634">
        <f>IFERROR(INDEX($C$7:$C$60000,MATCH(ROW()-6,$Q$7:$Q$60000,0)),"")</f>
        <v/>
      </c>
      <c r="V634">
        <f>IFERROR(INDEX($D$7:$D$60000,MATCH(ROW()-6,$Q$7:$Q$60000,0)),"")</f>
        <v/>
      </c>
      <c r="W634">
        <f>IFERROR(INDEX($E$7:$E$60000,MATCH(ROW()-6,$Q$7:$Q$60000,0)),"")</f>
        <v/>
      </c>
      <c r="X634">
        <f>IFERROR(INDEX($F$7:$F$60000,MATCH(ROW()-6,$Q$7:$Q$60000,0)),"")</f>
        <v/>
      </c>
      <c r="Y634">
        <f>IFERROR(INDEX($G$7:$G$60000,MATCH(ROW()-6,$Q$7:$Q$60000,0)),"")</f>
        <v/>
      </c>
      <c r="Z634">
        <f>IFERROR(INDEX($H$7:$H$60000,MATCH(ROW()-6,$Q$7:$Q$60000,0)),"")</f>
        <v/>
      </c>
      <c r="AA634">
        <f>IFERROR(INDEX($I$7:$I$60000,MATCH(ROW()-6,$Q$7:$Q$60000,0)),"")</f>
        <v/>
      </c>
      <c r="AB634">
        <f>IFERROR(INDEX($J$7:$J$60000,MATCH(ROW()-6,$Q$7:$Q$60000,0)),"")</f>
        <v/>
      </c>
      <c r="AC634">
        <f>IFERROR(INDEX($K$7:$K$60000,MATCH(ROW()-6,$Q$7:$Q$60000,0)),"")</f>
        <v/>
      </c>
      <c r="AD634">
        <f>IFERROR(INDEX($L$7:$L$60000,MATCH(ROW()-6,$Q$7:$Q$60000,0)),"")</f>
        <v/>
      </c>
      <c r="AE634">
        <f>IFERROR(INDEX($M$7:$M$60000,MATCH(ROW()-6,$Q$7:$Q$60000,0)),"")</f>
        <v/>
      </c>
      <c r="AF634">
        <f>IFERROR(INDEX($N$7:$N$60000,MATCH(ROW()-6,$Q$7:$Q$60000,0)),"")</f>
        <v/>
      </c>
      <c r="AH634" s="9">
        <f>IF(OR($S634="",$S633=""),"",LN($T634/$T633))</f>
        <v/>
      </c>
      <c r="AI634" s="9">
        <f>IF(OR($S634="",$S633=""),"",$C$2*LN(U634/U633))</f>
        <v/>
      </c>
      <c r="AJ634" s="9">
        <f>IF(OR($S634="",$S633=""),"",$D$2*(V634-V633))</f>
        <v/>
      </c>
      <c r="AK634" s="9">
        <f>IF(OR($S634="",$S633=""),"",$E$2*(W634-W633))</f>
        <v/>
      </c>
      <c r="AL634" s="9">
        <f>IF(OR($S634="",$S633=""),"",$F$2*LN(X634/X633))</f>
        <v/>
      </c>
      <c r="AM634" s="9">
        <f>IF(OR($S634="",$S633=""),"",$G$2*(Y634-Y633))</f>
        <v/>
      </c>
      <c r="AN634" s="9">
        <f>IF(OR($S634="",$S633=""),"",$H$2*LN(Z634/Z633))</f>
        <v/>
      </c>
      <c r="AO634" s="9">
        <f>IF(OR($S634="",$S633=""),"",$I$2*(AA634-AA633))</f>
        <v/>
      </c>
      <c r="AP634" s="9">
        <f>IF(OR($S634="",$S633=""),"",$J$2*LN(AB634/AB633))</f>
        <v/>
      </c>
      <c r="AQ634" s="9">
        <f>IF(OR($S634="",$S633=""),"",$K$2*(AC634-AC633))</f>
        <v/>
      </c>
      <c r="AR634" s="9">
        <f>IF(OR($S634="",$S633=""),"",$L$2*LN(AD634/AD633))</f>
        <v/>
      </c>
      <c r="AS634" s="9">
        <f>IF(OR($S634="",$S633=""),"",$M$2*LN(AE634/AE633))</f>
        <v/>
      </c>
      <c r="AT634" s="9">
        <f>IF(OR($S634="",$S633=""),"",$N$2*LN(AF634/AF633))</f>
        <v/>
      </c>
      <c r="AV634" s="9">
        <f>IF($AH634="","",$AY$16+$AY$4*AI634+$AY$5*AJ634+$AY$6*AK634+$AY$7*AL634+$AY$8*AM634+$AY$9*AN634+$AY$10*AO634+$AY$11*AP634+$AY$12*AQ634+$AY$13*AR634+$AY$14*AS634+$AY$15*AT634)</f>
        <v/>
      </c>
      <c r="BC634" s="10">
        <f>IF((ROW()-6)&lt;=$Q$3,INDEX(LINEST(AH575:AH634,AI575:AT634,TRUE,TRUE),1,13)*$Q$4,"")</f>
        <v/>
      </c>
      <c r="BD634" s="9">
        <f>IF((ROW()-6)&lt;=$Q$3,INDEX(LINEST(AH575:AH634,AI575:AT634,TRUE,TRUE),1,12),"")</f>
        <v/>
      </c>
      <c r="BE634" s="9">
        <f>IF((ROW()-6)&lt;=$Q$3,INDEX(LINEST(AH575:AH634,AI575:AT634,TRUE,TRUE),1,11),"")</f>
        <v/>
      </c>
      <c r="BF634" s="9">
        <f>IF((ROW()-6)&lt;=$Q$3,INDEX(LINEST(AH575:AH634,AI575:AT634,TRUE,TRUE),1,10),"")</f>
        <v/>
      </c>
      <c r="BG634" s="9">
        <f>IF((ROW()-6)&lt;=$Q$3,INDEX(LINEST(AH575:AH634,AI575:AT634,TRUE,TRUE),1,9),"")</f>
        <v/>
      </c>
      <c r="BH634" s="9">
        <f>IF((ROW()-6)&lt;=$Q$3,INDEX(LINEST(AH575:AH634,AI575:AT634,TRUE,TRUE),1,8),"")</f>
        <v/>
      </c>
      <c r="BI634" s="9">
        <f>IF((ROW()-6)&lt;=$Q$3,INDEX(LINEST(AH575:AH634,AI575:AT634,TRUE,TRUE),1,7),"")</f>
        <v/>
      </c>
      <c r="BJ634" s="9">
        <f>IF((ROW()-6)&lt;=$Q$3,INDEX(LINEST(AH575:AH634,AI575:AT634,TRUE,TRUE),1,6),"")</f>
        <v/>
      </c>
      <c r="BK634" s="9">
        <f>IF((ROW()-6)&lt;=$Q$3,INDEX(LINEST(AH575:AH634,AI575:AT634,TRUE,TRUE),1,5),"")</f>
        <v/>
      </c>
      <c r="BL634" s="9">
        <f>IF((ROW()-6)&lt;=$Q$3,INDEX(LINEST(AH575:AH634,AI575:AT634,TRUE,TRUE),1,4),"")</f>
        <v/>
      </c>
      <c r="BM634" s="9">
        <f>IF((ROW()-6)&lt;=$Q$3,INDEX(LINEST(AH575:AH634,AI575:AT634,TRUE,TRUE),1,3),"")</f>
        <v/>
      </c>
      <c r="BN634" s="9">
        <f>IF((ROW()-6)&lt;=$Q$3,INDEX(LINEST(AH575:AH634,AI575:AT634,TRUE,TRUE),1,2),"")</f>
        <v/>
      </c>
      <c r="BO634" s="9">
        <f>IF((ROW()-6)&lt;=$Q$3,INDEX(LINEST(AH575:AH634,AI575:AT634,TRUE,TRUE),1,1),"")</f>
        <v/>
      </c>
      <c r="BP634" s="10">
        <f>IF((ROW()-6)&lt;=$Q$3,INDEX(LINEST(AH575:AH634,AI575:AT634,TRUE,TRUE),3,1),"")</f>
        <v/>
      </c>
      <c r="BR634" s="9">
        <f>IF(AND((ROW()-6)&lt;=$Q$3,ISNUMBER(BC633)),BC633/$Q$4+BD633*AI634+BE633*AJ634+BF633*AK634+BG633*AL634+BH633*AM634+BI633*AN634+BJ633*AO634+BK633*AP634+BL633*AQ634+BM633*AR634+BN633*AS634+BO633*AT634,"")</f>
        <v/>
      </c>
      <c r="BS634">
        <f>IF(ISNUMBER(BR634),AVERAGE(AH574:AH633),"")</f>
        <v/>
      </c>
      <c r="BT634">
        <f>IF(ISNUMBER(BR634),(AH634-BR634)^2,"")</f>
        <v/>
      </c>
      <c r="BU634">
        <f>IF(ISNUMBER(BR634),AH634^2,"")</f>
        <v/>
      </c>
      <c r="BV634">
        <f>IF(ISNUMBER(BR634),(AH634-BS634)^2,"")</f>
        <v/>
      </c>
    </row>
    <row r="635">
      <c r="O635">
        <f>IF($R635="","",CHOOSE($Q$2,YEAR(R635)*12+MONTH(R635),INT((R635-2)/7),YEAR(R635)*4+ROUNDUP(MONTH(R635)/3)))</f>
        <v/>
      </c>
      <c r="P635">
        <f>IF($R635="","",IF($R636="",1,IF(O635&lt;&gt;O636,1,0)))</f>
        <v/>
      </c>
      <c r="Q635">
        <f>IF(P635=1,SUM($P$7:P635),"")</f>
        <v/>
      </c>
      <c r="R635">
        <f>IF($A635="","",IF(ISNUMBER($A635),$A635,IFERROR(DATEVALUE($A635),NA())))</f>
        <v/>
      </c>
      <c r="S635" s="7">
        <f>IFERROR(INDEX($R$7:$R$60000,MATCH(ROW()-6,$Q$7:$Q$60000,0)),"")</f>
        <v/>
      </c>
      <c r="T635">
        <f>IFERROR(INDEX($B$7:$B$60000,MATCH(ROW()-6,$Q$7:$Q$60000,0)),"")</f>
        <v/>
      </c>
      <c r="U635">
        <f>IFERROR(INDEX($C$7:$C$60000,MATCH(ROW()-6,$Q$7:$Q$60000,0)),"")</f>
        <v/>
      </c>
      <c r="V635">
        <f>IFERROR(INDEX($D$7:$D$60000,MATCH(ROW()-6,$Q$7:$Q$60000,0)),"")</f>
        <v/>
      </c>
      <c r="W635">
        <f>IFERROR(INDEX($E$7:$E$60000,MATCH(ROW()-6,$Q$7:$Q$60000,0)),"")</f>
        <v/>
      </c>
      <c r="X635">
        <f>IFERROR(INDEX($F$7:$F$60000,MATCH(ROW()-6,$Q$7:$Q$60000,0)),"")</f>
        <v/>
      </c>
      <c r="Y635">
        <f>IFERROR(INDEX($G$7:$G$60000,MATCH(ROW()-6,$Q$7:$Q$60000,0)),"")</f>
        <v/>
      </c>
      <c r="Z635">
        <f>IFERROR(INDEX($H$7:$H$60000,MATCH(ROW()-6,$Q$7:$Q$60000,0)),"")</f>
        <v/>
      </c>
      <c r="AA635">
        <f>IFERROR(INDEX($I$7:$I$60000,MATCH(ROW()-6,$Q$7:$Q$60000,0)),"")</f>
        <v/>
      </c>
      <c r="AB635">
        <f>IFERROR(INDEX($J$7:$J$60000,MATCH(ROW()-6,$Q$7:$Q$60000,0)),"")</f>
        <v/>
      </c>
      <c r="AC635">
        <f>IFERROR(INDEX($K$7:$K$60000,MATCH(ROW()-6,$Q$7:$Q$60000,0)),"")</f>
        <v/>
      </c>
      <c r="AD635">
        <f>IFERROR(INDEX($L$7:$L$60000,MATCH(ROW()-6,$Q$7:$Q$60000,0)),"")</f>
        <v/>
      </c>
      <c r="AE635">
        <f>IFERROR(INDEX($M$7:$M$60000,MATCH(ROW()-6,$Q$7:$Q$60000,0)),"")</f>
        <v/>
      </c>
      <c r="AF635">
        <f>IFERROR(INDEX($N$7:$N$60000,MATCH(ROW()-6,$Q$7:$Q$60000,0)),"")</f>
        <v/>
      </c>
      <c r="AH635" s="9">
        <f>IF(OR($S635="",$S634=""),"",LN($T635/$T634))</f>
        <v/>
      </c>
      <c r="AI635" s="9">
        <f>IF(OR($S635="",$S634=""),"",$C$2*LN(U635/U634))</f>
        <v/>
      </c>
      <c r="AJ635" s="9">
        <f>IF(OR($S635="",$S634=""),"",$D$2*(V635-V634))</f>
        <v/>
      </c>
      <c r="AK635" s="9">
        <f>IF(OR($S635="",$S634=""),"",$E$2*(W635-W634))</f>
        <v/>
      </c>
      <c r="AL635" s="9">
        <f>IF(OR($S635="",$S634=""),"",$F$2*LN(X635/X634))</f>
        <v/>
      </c>
      <c r="AM635" s="9">
        <f>IF(OR($S635="",$S634=""),"",$G$2*(Y635-Y634))</f>
        <v/>
      </c>
      <c r="AN635" s="9">
        <f>IF(OR($S635="",$S634=""),"",$H$2*LN(Z635/Z634))</f>
        <v/>
      </c>
      <c r="AO635" s="9">
        <f>IF(OR($S635="",$S634=""),"",$I$2*(AA635-AA634))</f>
        <v/>
      </c>
      <c r="AP635" s="9">
        <f>IF(OR($S635="",$S634=""),"",$J$2*LN(AB635/AB634))</f>
        <v/>
      </c>
      <c r="AQ635" s="9">
        <f>IF(OR($S635="",$S634=""),"",$K$2*(AC635-AC634))</f>
        <v/>
      </c>
      <c r="AR635" s="9">
        <f>IF(OR($S635="",$S634=""),"",$L$2*LN(AD635/AD634))</f>
        <v/>
      </c>
      <c r="AS635" s="9">
        <f>IF(OR($S635="",$S634=""),"",$M$2*LN(AE635/AE634))</f>
        <v/>
      </c>
      <c r="AT635" s="9">
        <f>IF(OR($S635="",$S634=""),"",$N$2*LN(AF635/AF634))</f>
        <v/>
      </c>
      <c r="AV635" s="9">
        <f>IF($AH635="","",$AY$16+$AY$4*AI635+$AY$5*AJ635+$AY$6*AK635+$AY$7*AL635+$AY$8*AM635+$AY$9*AN635+$AY$10*AO635+$AY$11*AP635+$AY$12*AQ635+$AY$13*AR635+$AY$14*AS635+$AY$15*AT635)</f>
        <v/>
      </c>
      <c r="BC635" s="10">
        <f>IF((ROW()-6)&lt;=$Q$3,INDEX(LINEST(AH576:AH635,AI576:AT635,TRUE,TRUE),1,13)*$Q$4,"")</f>
        <v/>
      </c>
      <c r="BD635" s="9">
        <f>IF((ROW()-6)&lt;=$Q$3,INDEX(LINEST(AH576:AH635,AI576:AT635,TRUE,TRUE),1,12),"")</f>
        <v/>
      </c>
      <c r="BE635" s="9">
        <f>IF((ROW()-6)&lt;=$Q$3,INDEX(LINEST(AH576:AH635,AI576:AT635,TRUE,TRUE),1,11),"")</f>
        <v/>
      </c>
      <c r="BF635" s="9">
        <f>IF((ROW()-6)&lt;=$Q$3,INDEX(LINEST(AH576:AH635,AI576:AT635,TRUE,TRUE),1,10),"")</f>
        <v/>
      </c>
      <c r="BG635" s="9">
        <f>IF((ROW()-6)&lt;=$Q$3,INDEX(LINEST(AH576:AH635,AI576:AT635,TRUE,TRUE),1,9),"")</f>
        <v/>
      </c>
      <c r="BH635" s="9">
        <f>IF((ROW()-6)&lt;=$Q$3,INDEX(LINEST(AH576:AH635,AI576:AT635,TRUE,TRUE),1,8),"")</f>
        <v/>
      </c>
      <c r="BI635" s="9">
        <f>IF((ROW()-6)&lt;=$Q$3,INDEX(LINEST(AH576:AH635,AI576:AT635,TRUE,TRUE),1,7),"")</f>
        <v/>
      </c>
      <c r="BJ635" s="9">
        <f>IF((ROW()-6)&lt;=$Q$3,INDEX(LINEST(AH576:AH635,AI576:AT635,TRUE,TRUE),1,6),"")</f>
        <v/>
      </c>
      <c r="BK635" s="9">
        <f>IF((ROW()-6)&lt;=$Q$3,INDEX(LINEST(AH576:AH635,AI576:AT635,TRUE,TRUE),1,5),"")</f>
        <v/>
      </c>
      <c r="BL635" s="9">
        <f>IF((ROW()-6)&lt;=$Q$3,INDEX(LINEST(AH576:AH635,AI576:AT635,TRUE,TRUE),1,4),"")</f>
        <v/>
      </c>
      <c r="BM635" s="9">
        <f>IF((ROW()-6)&lt;=$Q$3,INDEX(LINEST(AH576:AH635,AI576:AT635,TRUE,TRUE),1,3),"")</f>
        <v/>
      </c>
      <c r="BN635" s="9">
        <f>IF((ROW()-6)&lt;=$Q$3,INDEX(LINEST(AH576:AH635,AI576:AT635,TRUE,TRUE),1,2),"")</f>
        <v/>
      </c>
      <c r="BO635" s="9">
        <f>IF((ROW()-6)&lt;=$Q$3,INDEX(LINEST(AH576:AH635,AI576:AT635,TRUE,TRUE),1,1),"")</f>
        <v/>
      </c>
      <c r="BP635" s="10">
        <f>IF((ROW()-6)&lt;=$Q$3,INDEX(LINEST(AH576:AH635,AI576:AT635,TRUE,TRUE),3,1),"")</f>
        <v/>
      </c>
      <c r="BR635" s="9">
        <f>IF(AND((ROW()-6)&lt;=$Q$3,ISNUMBER(BC634)),BC634/$Q$4+BD634*AI635+BE634*AJ635+BF634*AK635+BG634*AL635+BH634*AM635+BI634*AN635+BJ634*AO635+BK634*AP635+BL634*AQ635+BM634*AR635+BN634*AS635+BO634*AT635,"")</f>
        <v/>
      </c>
      <c r="BS635">
        <f>IF(ISNUMBER(BR635),AVERAGE(AH575:AH634),"")</f>
        <v/>
      </c>
      <c r="BT635">
        <f>IF(ISNUMBER(BR635),(AH635-BR635)^2,"")</f>
        <v/>
      </c>
      <c r="BU635">
        <f>IF(ISNUMBER(BR635),AH635^2,"")</f>
        <v/>
      </c>
      <c r="BV635">
        <f>IF(ISNUMBER(BR635),(AH635-BS635)^2,"")</f>
        <v/>
      </c>
    </row>
    <row r="636">
      <c r="O636">
        <f>IF($R636="","",CHOOSE($Q$2,YEAR(R636)*12+MONTH(R636),INT((R636-2)/7),YEAR(R636)*4+ROUNDUP(MONTH(R636)/3)))</f>
        <v/>
      </c>
      <c r="P636">
        <f>IF($R636="","",IF($R637="",1,IF(O636&lt;&gt;O637,1,0)))</f>
        <v/>
      </c>
      <c r="Q636">
        <f>IF(P636=1,SUM($P$7:P636),"")</f>
        <v/>
      </c>
      <c r="R636">
        <f>IF($A636="","",IF(ISNUMBER($A636),$A636,IFERROR(DATEVALUE($A636),NA())))</f>
        <v/>
      </c>
      <c r="S636" s="7">
        <f>IFERROR(INDEX($R$7:$R$60000,MATCH(ROW()-6,$Q$7:$Q$60000,0)),"")</f>
        <v/>
      </c>
      <c r="T636">
        <f>IFERROR(INDEX($B$7:$B$60000,MATCH(ROW()-6,$Q$7:$Q$60000,0)),"")</f>
        <v/>
      </c>
      <c r="U636">
        <f>IFERROR(INDEX($C$7:$C$60000,MATCH(ROW()-6,$Q$7:$Q$60000,0)),"")</f>
        <v/>
      </c>
      <c r="V636">
        <f>IFERROR(INDEX($D$7:$D$60000,MATCH(ROW()-6,$Q$7:$Q$60000,0)),"")</f>
        <v/>
      </c>
      <c r="W636">
        <f>IFERROR(INDEX($E$7:$E$60000,MATCH(ROW()-6,$Q$7:$Q$60000,0)),"")</f>
        <v/>
      </c>
      <c r="X636">
        <f>IFERROR(INDEX($F$7:$F$60000,MATCH(ROW()-6,$Q$7:$Q$60000,0)),"")</f>
        <v/>
      </c>
      <c r="Y636">
        <f>IFERROR(INDEX($G$7:$G$60000,MATCH(ROW()-6,$Q$7:$Q$60000,0)),"")</f>
        <v/>
      </c>
      <c r="Z636">
        <f>IFERROR(INDEX($H$7:$H$60000,MATCH(ROW()-6,$Q$7:$Q$60000,0)),"")</f>
        <v/>
      </c>
      <c r="AA636">
        <f>IFERROR(INDEX($I$7:$I$60000,MATCH(ROW()-6,$Q$7:$Q$60000,0)),"")</f>
        <v/>
      </c>
      <c r="AB636">
        <f>IFERROR(INDEX($J$7:$J$60000,MATCH(ROW()-6,$Q$7:$Q$60000,0)),"")</f>
        <v/>
      </c>
      <c r="AC636">
        <f>IFERROR(INDEX($K$7:$K$60000,MATCH(ROW()-6,$Q$7:$Q$60000,0)),"")</f>
        <v/>
      </c>
      <c r="AD636">
        <f>IFERROR(INDEX($L$7:$L$60000,MATCH(ROW()-6,$Q$7:$Q$60000,0)),"")</f>
        <v/>
      </c>
      <c r="AE636">
        <f>IFERROR(INDEX($M$7:$M$60000,MATCH(ROW()-6,$Q$7:$Q$60000,0)),"")</f>
        <v/>
      </c>
      <c r="AF636">
        <f>IFERROR(INDEX($N$7:$N$60000,MATCH(ROW()-6,$Q$7:$Q$60000,0)),"")</f>
        <v/>
      </c>
      <c r="AH636" s="9">
        <f>IF(OR($S636="",$S635=""),"",LN($T636/$T635))</f>
        <v/>
      </c>
      <c r="AI636" s="9">
        <f>IF(OR($S636="",$S635=""),"",$C$2*LN(U636/U635))</f>
        <v/>
      </c>
      <c r="AJ636" s="9">
        <f>IF(OR($S636="",$S635=""),"",$D$2*(V636-V635))</f>
        <v/>
      </c>
      <c r="AK636" s="9">
        <f>IF(OR($S636="",$S635=""),"",$E$2*(W636-W635))</f>
        <v/>
      </c>
      <c r="AL636" s="9">
        <f>IF(OR($S636="",$S635=""),"",$F$2*LN(X636/X635))</f>
        <v/>
      </c>
      <c r="AM636" s="9">
        <f>IF(OR($S636="",$S635=""),"",$G$2*(Y636-Y635))</f>
        <v/>
      </c>
      <c r="AN636" s="9">
        <f>IF(OR($S636="",$S635=""),"",$H$2*LN(Z636/Z635))</f>
        <v/>
      </c>
      <c r="AO636" s="9">
        <f>IF(OR($S636="",$S635=""),"",$I$2*(AA636-AA635))</f>
        <v/>
      </c>
      <c r="AP636" s="9">
        <f>IF(OR($S636="",$S635=""),"",$J$2*LN(AB636/AB635))</f>
        <v/>
      </c>
      <c r="AQ636" s="9">
        <f>IF(OR($S636="",$S635=""),"",$K$2*(AC636-AC635))</f>
        <v/>
      </c>
      <c r="AR636" s="9">
        <f>IF(OR($S636="",$S635=""),"",$L$2*LN(AD636/AD635))</f>
        <v/>
      </c>
      <c r="AS636" s="9">
        <f>IF(OR($S636="",$S635=""),"",$M$2*LN(AE636/AE635))</f>
        <v/>
      </c>
      <c r="AT636" s="9">
        <f>IF(OR($S636="",$S635=""),"",$N$2*LN(AF636/AF635))</f>
        <v/>
      </c>
      <c r="AV636" s="9">
        <f>IF($AH636="","",$AY$16+$AY$4*AI636+$AY$5*AJ636+$AY$6*AK636+$AY$7*AL636+$AY$8*AM636+$AY$9*AN636+$AY$10*AO636+$AY$11*AP636+$AY$12*AQ636+$AY$13*AR636+$AY$14*AS636+$AY$15*AT636)</f>
        <v/>
      </c>
      <c r="BC636" s="10">
        <f>IF((ROW()-6)&lt;=$Q$3,INDEX(LINEST(AH577:AH636,AI577:AT636,TRUE,TRUE),1,13)*$Q$4,"")</f>
        <v/>
      </c>
      <c r="BD636" s="9">
        <f>IF((ROW()-6)&lt;=$Q$3,INDEX(LINEST(AH577:AH636,AI577:AT636,TRUE,TRUE),1,12),"")</f>
        <v/>
      </c>
      <c r="BE636" s="9">
        <f>IF((ROW()-6)&lt;=$Q$3,INDEX(LINEST(AH577:AH636,AI577:AT636,TRUE,TRUE),1,11),"")</f>
        <v/>
      </c>
      <c r="BF636" s="9">
        <f>IF((ROW()-6)&lt;=$Q$3,INDEX(LINEST(AH577:AH636,AI577:AT636,TRUE,TRUE),1,10),"")</f>
        <v/>
      </c>
      <c r="BG636" s="9">
        <f>IF((ROW()-6)&lt;=$Q$3,INDEX(LINEST(AH577:AH636,AI577:AT636,TRUE,TRUE),1,9),"")</f>
        <v/>
      </c>
      <c r="BH636" s="9">
        <f>IF((ROW()-6)&lt;=$Q$3,INDEX(LINEST(AH577:AH636,AI577:AT636,TRUE,TRUE),1,8),"")</f>
        <v/>
      </c>
      <c r="BI636" s="9">
        <f>IF((ROW()-6)&lt;=$Q$3,INDEX(LINEST(AH577:AH636,AI577:AT636,TRUE,TRUE),1,7),"")</f>
        <v/>
      </c>
      <c r="BJ636" s="9">
        <f>IF((ROW()-6)&lt;=$Q$3,INDEX(LINEST(AH577:AH636,AI577:AT636,TRUE,TRUE),1,6),"")</f>
        <v/>
      </c>
      <c r="BK636" s="9">
        <f>IF((ROW()-6)&lt;=$Q$3,INDEX(LINEST(AH577:AH636,AI577:AT636,TRUE,TRUE),1,5),"")</f>
        <v/>
      </c>
      <c r="BL636" s="9">
        <f>IF((ROW()-6)&lt;=$Q$3,INDEX(LINEST(AH577:AH636,AI577:AT636,TRUE,TRUE),1,4),"")</f>
        <v/>
      </c>
      <c r="BM636" s="9">
        <f>IF((ROW()-6)&lt;=$Q$3,INDEX(LINEST(AH577:AH636,AI577:AT636,TRUE,TRUE),1,3),"")</f>
        <v/>
      </c>
      <c r="BN636" s="9">
        <f>IF((ROW()-6)&lt;=$Q$3,INDEX(LINEST(AH577:AH636,AI577:AT636,TRUE,TRUE),1,2),"")</f>
        <v/>
      </c>
      <c r="BO636" s="9">
        <f>IF((ROW()-6)&lt;=$Q$3,INDEX(LINEST(AH577:AH636,AI577:AT636,TRUE,TRUE),1,1),"")</f>
        <v/>
      </c>
      <c r="BP636" s="10">
        <f>IF((ROW()-6)&lt;=$Q$3,INDEX(LINEST(AH577:AH636,AI577:AT636,TRUE,TRUE),3,1),"")</f>
        <v/>
      </c>
      <c r="BR636" s="9">
        <f>IF(AND((ROW()-6)&lt;=$Q$3,ISNUMBER(BC635)),BC635/$Q$4+BD635*AI636+BE635*AJ636+BF635*AK636+BG635*AL636+BH635*AM636+BI635*AN636+BJ635*AO636+BK635*AP636+BL635*AQ636+BM635*AR636+BN635*AS636+BO635*AT636,"")</f>
        <v/>
      </c>
      <c r="BS636">
        <f>IF(ISNUMBER(BR636),AVERAGE(AH576:AH635),"")</f>
        <v/>
      </c>
      <c r="BT636">
        <f>IF(ISNUMBER(BR636),(AH636-BR636)^2,"")</f>
        <v/>
      </c>
      <c r="BU636">
        <f>IF(ISNUMBER(BR636),AH636^2,"")</f>
        <v/>
      </c>
      <c r="BV636">
        <f>IF(ISNUMBER(BR636),(AH636-BS636)^2,"")</f>
        <v/>
      </c>
    </row>
    <row r="637">
      <c r="O637">
        <f>IF($R637="","",CHOOSE($Q$2,YEAR(R637)*12+MONTH(R637),INT((R637-2)/7),YEAR(R637)*4+ROUNDUP(MONTH(R637)/3)))</f>
        <v/>
      </c>
      <c r="P637">
        <f>IF($R637="","",IF($R638="",1,IF(O637&lt;&gt;O638,1,0)))</f>
        <v/>
      </c>
      <c r="Q637">
        <f>IF(P637=1,SUM($P$7:P637),"")</f>
        <v/>
      </c>
      <c r="R637">
        <f>IF($A637="","",IF(ISNUMBER($A637),$A637,IFERROR(DATEVALUE($A637),NA())))</f>
        <v/>
      </c>
      <c r="S637" s="7">
        <f>IFERROR(INDEX($R$7:$R$60000,MATCH(ROW()-6,$Q$7:$Q$60000,0)),"")</f>
        <v/>
      </c>
      <c r="T637">
        <f>IFERROR(INDEX($B$7:$B$60000,MATCH(ROW()-6,$Q$7:$Q$60000,0)),"")</f>
        <v/>
      </c>
      <c r="U637">
        <f>IFERROR(INDEX($C$7:$C$60000,MATCH(ROW()-6,$Q$7:$Q$60000,0)),"")</f>
        <v/>
      </c>
      <c r="V637">
        <f>IFERROR(INDEX($D$7:$D$60000,MATCH(ROW()-6,$Q$7:$Q$60000,0)),"")</f>
        <v/>
      </c>
      <c r="W637">
        <f>IFERROR(INDEX($E$7:$E$60000,MATCH(ROW()-6,$Q$7:$Q$60000,0)),"")</f>
        <v/>
      </c>
      <c r="X637">
        <f>IFERROR(INDEX($F$7:$F$60000,MATCH(ROW()-6,$Q$7:$Q$60000,0)),"")</f>
        <v/>
      </c>
      <c r="Y637">
        <f>IFERROR(INDEX($G$7:$G$60000,MATCH(ROW()-6,$Q$7:$Q$60000,0)),"")</f>
        <v/>
      </c>
      <c r="Z637">
        <f>IFERROR(INDEX($H$7:$H$60000,MATCH(ROW()-6,$Q$7:$Q$60000,0)),"")</f>
        <v/>
      </c>
      <c r="AA637">
        <f>IFERROR(INDEX($I$7:$I$60000,MATCH(ROW()-6,$Q$7:$Q$60000,0)),"")</f>
        <v/>
      </c>
      <c r="AB637">
        <f>IFERROR(INDEX($J$7:$J$60000,MATCH(ROW()-6,$Q$7:$Q$60000,0)),"")</f>
        <v/>
      </c>
      <c r="AC637">
        <f>IFERROR(INDEX($K$7:$K$60000,MATCH(ROW()-6,$Q$7:$Q$60000,0)),"")</f>
        <v/>
      </c>
      <c r="AD637">
        <f>IFERROR(INDEX($L$7:$L$60000,MATCH(ROW()-6,$Q$7:$Q$60000,0)),"")</f>
        <v/>
      </c>
      <c r="AE637">
        <f>IFERROR(INDEX($M$7:$M$60000,MATCH(ROW()-6,$Q$7:$Q$60000,0)),"")</f>
        <v/>
      </c>
      <c r="AF637">
        <f>IFERROR(INDEX($N$7:$N$60000,MATCH(ROW()-6,$Q$7:$Q$60000,0)),"")</f>
        <v/>
      </c>
      <c r="AH637" s="9">
        <f>IF(OR($S637="",$S636=""),"",LN($T637/$T636))</f>
        <v/>
      </c>
      <c r="AI637" s="9">
        <f>IF(OR($S637="",$S636=""),"",$C$2*LN(U637/U636))</f>
        <v/>
      </c>
      <c r="AJ637" s="9">
        <f>IF(OR($S637="",$S636=""),"",$D$2*(V637-V636))</f>
        <v/>
      </c>
      <c r="AK637" s="9">
        <f>IF(OR($S637="",$S636=""),"",$E$2*(W637-W636))</f>
        <v/>
      </c>
      <c r="AL637" s="9">
        <f>IF(OR($S637="",$S636=""),"",$F$2*LN(X637/X636))</f>
        <v/>
      </c>
      <c r="AM637" s="9">
        <f>IF(OR($S637="",$S636=""),"",$G$2*(Y637-Y636))</f>
        <v/>
      </c>
      <c r="AN637" s="9">
        <f>IF(OR($S637="",$S636=""),"",$H$2*LN(Z637/Z636))</f>
        <v/>
      </c>
      <c r="AO637" s="9">
        <f>IF(OR($S637="",$S636=""),"",$I$2*(AA637-AA636))</f>
        <v/>
      </c>
      <c r="AP637" s="9">
        <f>IF(OR($S637="",$S636=""),"",$J$2*LN(AB637/AB636))</f>
        <v/>
      </c>
      <c r="AQ637" s="9">
        <f>IF(OR($S637="",$S636=""),"",$K$2*(AC637-AC636))</f>
        <v/>
      </c>
      <c r="AR637" s="9">
        <f>IF(OR($S637="",$S636=""),"",$L$2*LN(AD637/AD636))</f>
        <v/>
      </c>
      <c r="AS637" s="9">
        <f>IF(OR($S637="",$S636=""),"",$M$2*LN(AE637/AE636))</f>
        <v/>
      </c>
      <c r="AT637" s="9">
        <f>IF(OR($S637="",$S636=""),"",$N$2*LN(AF637/AF636))</f>
        <v/>
      </c>
      <c r="AV637" s="9">
        <f>IF($AH637="","",$AY$16+$AY$4*AI637+$AY$5*AJ637+$AY$6*AK637+$AY$7*AL637+$AY$8*AM637+$AY$9*AN637+$AY$10*AO637+$AY$11*AP637+$AY$12*AQ637+$AY$13*AR637+$AY$14*AS637+$AY$15*AT637)</f>
        <v/>
      </c>
      <c r="BC637" s="10">
        <f>IF((ROW()-6)&lt;=$Q$3,INDEX(LINEST(AH578:AH637,AI578:AT637,TRUE,TRUE),1,13)*$Q$4,"")</f>
        <v/>
      </c>
      <c r="BD637" s="9">
        <f>IF((ROW()-6)&lt;=$Q$3,INDEX(LINEST(AH578:AH637,AI578:AT637,TRUE,TRUE),1,12),"")</f>
        <v/>
      </c>
      <c r="BE637" s="9">
        <f>IF((ROW()-6)&lt;=$Q$3,INDEX(LINEST(AH578:AH637,AI578:AT637,TRUE,TRUE),1,11),"")</f>
        <v/>
      </c>
      <c r="BF637" s="9">
        <f>IF((ROW()-6)&lt;=$Q$3,INDEX(LINEST(AH578:AH637,AI578:AT637,TRUE,TRUE),1,10),"")</f>
        <v/>
      </c>
      <c r="BG637" s="9">
        <f>IF((ROW()-6)&lt;=$Q$3,INDEX(LINEST(AH578:AH637,AI578:AT637,TRUE,TRUE),1,9),"")</f>
        <v/>
      </c>
      <c r="BH637" s="9">
        <f>IF((ROW()-6)&lt;=$Q$3,INDEX(LINEST(AH578:AH637,AI578:AT637,TRUE,TRUE),1,8),"")</f>
        <v/>
      </c>
      <c r="BI637" s="9">
        <f>IF((ROW()-6)&lt;=$Q$3,INDEX(LINEST(AH578:AH637,AI578:AT637,TRUE,TRUE),1,7),"")</f>
        <v/>
      </c>
      <c r="BJ637" s="9">
        <f>IF((ROW()-6)&lt;=$Q$3,INDEX(LINEST(AH578:AH637,AI578:AT637,TRUE,TRUE),1,6),"")</f>
        <v/>
      </c>
      <c r="BK637" s="9">
        <f>IF((ROW()-6)&lt;=$Q$3,INDEX(LINEST(AH578:AH637,AI578:AT637,TRUE,TRUE),1,5),"")</f>
        <v/>
      </c>
      <c r="BL637" s="9">
        <f>IF((ROW()-6)&lt;=$Q$3,INDEX(LINEST(AH578:AH637,AI578:AT637,TRUE,TRUE),1,4),"")</f>
        <v/>
      </c>
      <c r="BM637" s="9">
        <f>IF((ROW()-6)&lt;=$Q$3,INDEX(LINEST(AH578:AH637,AI578:AT637,TRUE,TRUE),1,3),"")</f>
        <v/>
      </c>
      <c r="BN637" s="9">
        <f>IF((ROW()-6)&lt;=$Q$3,INDEX(LINEST(AH578:AH637,AI578:AT637,TRUE,TRUE),1,2),"")</f>
        <v/>
      </c>
      <c r="BO637" s="9">
        <f>IF((ROW()-6)&lt;=$Q$3,INDEX(LINEST(AH578:AH637,AI578:AT637,TRUE,TRUE),1,1),"")</f>
        <v/>
      </c>
      <c r="BP637" s="10">
        <f>IF((ROW()-6)&lt;=$Q$3,INDEX(LINEST(AH578:AH637,AI578:AT637,TRUE,TRUE),3,1),"")</f>
        <v/>
      </c>
      <c r="BR637" s="9">
        <f>IF(AND((ROW()-6)&lt;=$Q$3,ISNUMBER(BC636)),BC636/$Q$4+BD636*AI637+BE636*AJ637+BF636*AK637+BG636*AL637+BH636*AM637+BI636*AN637+BJ636*AO637+BK636*AP637+BL636*AQ637+BM636*AR637+BN636*AS637+BO636*AT637,"")</f>
        <v/>
      </c>
      <c r="BS637">
        <f>IF(ISNUMBER(BR637),AVERAGE(AH577:AH636),"")</f>
        <v/>
      </c>
      <c r="BT637">
        <f>IF(ISNUMBER(BR637),(AH637-BR637)^2,"")</f>
        <v/>
      </c>
      <c r="BU637">
        <f>IF(ISNUMBER(BR637),AH637^2,"")</f>
        <v/>
      </c>
      <c r="BV637">
        <f>IF(ISNUMBER(BR637),(AH637-BS637)^2,"")</f>
        <v/>
      </c>
    </row>
    <row r="638">
      <c r="O638">
        <f>IF($R638="","",CHOOSE($Q$2,YEAR(R638)*12+MONTH(R638),INT((R638-2)/7),YEAR(R638)*4+ROUNDUP(MONTH(R638)/3)))</f>
        <v/>
      </c>
      <c r="P638">
        <f>IF($R638="","",IF($R639="",1,IF(O638&lt;&gt;O639,1,0)))</f>
        <v/>
      </c>
      <c r="Q638">
        <f>IF(P638=1,SUM($P$7:P638),"")</f>
        <v/>
      </c>
      <c r="R638">
        <f>IF($A638="","",IF(ISNUMBER($A638),$A638,IFERROR(DATEVALUE($A638),NA())))</f>
        <v/>
      </c>
      <c r="S638" s="7">
        <f>IFERROR(INDEX($R$7:$R$60000,MATCH(ROW()-6,$Q$7:$Q$60000,0)),"")</f>
        <v/>
      </c>
      <c r="T638">
        <f>IFERROR(INDEX($B$7:$B$60000,MATCH(ROW()-6,$Q$7:$Q$60000,0)),"")</f>
        <v/>
      </c>
      <c r="U638">
        <f>IFERROR(INDEX($C$7:$C$60000,MATCH(ROW()-6,$Q$7:$Q$60000,0)),"")</f>
        <v/>
      </c>
      <c r="V638">
        <f>IFERROR(INDEX($D$7:$D$60000,MATCH(ROW()-6,$Q$7:$Q$60000,0)),"")</f>
        <v/>
      </c>
      <c r="W638">
        <f>IFERROR(INDEX($E$7:$E$60000,MATCH(ROW()-6,$Q$7:$Q$60000,0)),"")</f>
        <v/>
      </c>
      <c r="X638">
        <f>IFERROR(INDEX($F$7:$F$60000,MATCH(ROW()-6,$Q$7:$Q$60000,0)),"")</f>
        <v/>
      </c>
      <c r="Y638">
        <f>IFERROR(INDEX($G$7:$G$60000,MATCH(ROW()-6,$Q$7:$Q$60000,0)),"")</f>
        <v/>
      </c>
      <c r="Z638">
        <f>IFERROR(INDEX($H$7:$H$60000,MATCH(ROW()-6,$Q$7:$Q$60000,0)),"")</f>
        <v/>
      </c>
      <c r="AA638">
        <f>IFERROR(INDEX($I$7:$I$60000,MATCH(ROW()-6,$Q$7:$Q$60000,0)),"")</f>
        <v/>
      </c>
      <c r="AB638">
        <f>IFERROR(INDEX($J$7:$J$60000,MATCH(ROW()-6,$Q$7:$Q$60000,0)),"")</f>
        <v/>
      </c>
      <c r="AC638">
        <f>IFERROR(INDEX($K$7:$K$60000,MATCH(ROW()-6,$Q$7:$Q$60000,0)),"")</f>
        <v/>
      </c>
      <c r="AD638">
        <f>IFERROR(INDEX($L$7:$L$60000,MATCH(ROW()-6,$Q$7:$Q$60000,0)),"")</f>
        <v/>
      </c>
      <c r="AE638">
        <f>IFERROR(INDEX($M$7:$M$60000,MATCH(ROW()-6,$Q$7:$Q$60000,0)),"")</f>
        <v/>
      </c>
      <c r="AF638">
        <f>IFERROR(INDEX($N$7:$N$60000,MATCH(ROW()-6,$Q$7:$Q$60000,0)),"")</f>
        <v/>
      </c>
      <c r="AH638" s="9">
        <f>IF(OR($S638="",$S637=""),"",LN($T638/$T637))</f>
        <v/>
      </c>
      <c r="AI638" s="9">
        <f>IF(OR($S638="",$S637=""),"",$C$2*LN(U638/U637))</f>
        <v/>
      </c>
      <c r="AJ638" s="9">
        <f>IF(OR($S638="",$S637=""),"",$D$2*(V638-V637))</f>
        <v/>
      </c>
      <c r="AK638" s="9">
        <f>IF(OR($S638="",$S637=""),"",$E$2*(W638-W637))</f>
        <v/>
      </c>
      <c r="AL638" s="9">
        <f>IF(OR($S638="",$S637=""),"",$F$2*LN(X638/X637))</f>
        <v/>
      </c>
      <c r="AM638" s="9">
        <f>IF(OR($S638="",$S637=""),"",$G$2*(Y638-Y637))</f>
        <v/>
      </c>
      <c r="AN638" s="9">
        <f>IF(OR($S638="",$S637=""),"",$H$2*LN(Z638/Z637))</f>
        <v/>
      </c>
      <c r="AO638" s="9">
        <f>IF(OR($S638="",$S637=""),"",$I$2*(AA638-AA637))</f>
        <v/>
      </c>
      <c r="AP638" s="9">
        <f>IF(OR($S638="",$S637=""),"",$J$2*LN(AB638/AB637))</f>
        <v/>
      </c>
      <c r="AQ638" s="9">
        <f>IF(OR($S638="",$S637=""),"",$K$2*(AC638-AC637))</f>
        <v/>
      </c>
      <c r="AR638" s="9">
        <f>IF(OR($S638="",$S637=""),"",$L$2*LN(AD638/AD637))</f>
        <v/>
      </c>
      <c r="AS638" s="9">
        <f>IF(OR($S638="",$S637=""),"",$M$2*LN(AE638/AE637))</f>
        <v/>
      </c>
      <c r="AT638" s="9">
        <f>IF(OR($S638="",$S637=""),"",$N$2*LN(AF638/AF637))</f>
        <v/>
      </c>
      <c r="AV638" s="9">
        <f>IF($AH638="","",$AY$16+$AY$4*AI638+$AY$5*AJ638+$AY$6*AK638+$AY$7*AL638+$AY$8*AM638+$AY$9*AN638+$AY$10*AO638+$AY$11*AP638+$AY$12*AQ638+$AY$13*AR638+$AY$14*AS638+$AY$15*AT638)</f>
        <v/>
      </c>
      <c r="BC638" s="10">
        <f>IF((ROW()-6)&lt;=$Q$3,INDEX(LINEST(AH579:AH638,AI579:AT638,TRUE,TRUE),1,13)*$Q$4,"")</f>
        <v/>
      </c>
      <c r="BD638" s="9">
        <f>IF((ROW()-6)&lt;=$Q$3,INDEX(LINEST(AH579:AH638,AI579:AT638,TRUE,TRUE),1,12),"")</f>
        <v/>
      </c>
      <c r="BE638" s="9">
        <f>IF((ROW()-6)&lt;=$Q$3,INDEX(LINEST(AH579:AH638,AI579:AT638,TRUE,TRUE),1,11),"")</f>
        <v/>
      </c>
      <c r="BF638" s="9">
        <f>IF((ROW()-6)&lt;=$Q$3,INDEX(LINEST(AH579:AH638,AI579:AT638,TRUE,TRUE),1,10),"")</f>
        <v/>
      </c>
      <c r="BG638" s="9">
        <f>IF((ROW()-6)&lt;=$Q$3,INDEX(LINEST(AH579:AH638,AI579:AT638,TRUE,TRUE),1,9),"")</f>
        <v/>
      </c>
      <c r="BH638" s="9">
        <f>IF((ROW()-6)&lt;=$Q$3,INDEX(LINEST(AH579:AH638,AI579:AT638,TRUE,TRUE),1,8),"")</f>
        <v/>
      </c>
      <c r="BI638" s="9">
        <f>IF((ROW()-6)&lt;=$Q$3,INDEX(LINEST(AH579:AH638,AI579:AT638,TRUE,TRUE),1,7),"")</f>
        <v/>
      </c>
      <c r="BJ638" s="9">
        <f>IF((ROW()-6)&lt;=$Q$3,INDEX(LINEST(AH579:AH638,AI579:AT638,TRUE,TRUE),1,6),"")</f>
        <v/>
      </c>
      <c r="BK638" s="9">
        <f>IF((ROW()-6)&lt;=$Q$3,INDEX(LINEST(AH579:AH638,AI579:AT638,TRUE,TRUE),1,5),"")</f>
        <v/>
      </c>
      <c r="BL638" s="9">
        <f>IF((ROW()-6)&lt;=$Q$3,INDEX(LINEST(AH579:AH638,AI579:AT638,TRUE,TRUE),1,4),"")</f>
        <v/>
      </c>
      <c r="BM638" s="9">
        <f>IF((ROW()-6)&lt;=$Q$3,INDEX(LINEST(AH579:AH638,AI579:AT638,TRUE,TRUE),1,3),"")</f>
        <v/>
      </c>
      <c r="BN638" s="9">
        <f>IF((ROW()-6)&lt;=$Q$3,INDEX(LINEST(AH579:AH638,AI579:AT638,TRUE,TRUE),1,2),"")</f>
        <v/>
      </c>
      <c r="BO638" s="9">
        <f>IF((ROW()-6)&lt;=$Q$3,INDEX(LINEST(AH579:AH638,AI579:AT638,TRUE,TRUE),1,1),"")</f>
        <v/>
      </c>
      <c r="BP638" s="10">
        <f>IF((ROW()-6)&lt;=$Q$3,INDEX(LINEST(AH579:AH638,AI579:AT638,TRUE,TRUE),3,1),"")</f>
        <v/>
      </c>
      <c r="BR638" s="9">
        <f>IF(AND((ROW()-6)&lt;=$Q$3,ISNUMBER(BC637)),BC637/$Q$4+BD637*AI638+BE637*AJ638+BF637*AK638+BG637*AL638+BH637*AM638+BI637*AN638+BJ637*AO638+BK637*AP638+BL637*AQ638+BM637*AR638+BN637*AS638+BO637*AT638,"")</f>
        <v/>
      </c>
      <c r="BS638">
        <f>IF(ISNUMBER(BR638),AVERAGE(AH578:AH637),"")</f>
        <v/>
      </c>
      <c r="BT638">
        <f>IF(ISNUMBER(BR638),(AH638-BR638)^2,"")</f>
        <v/>
      </c>
      <c r="BU638">
        <f>IF(ISNUMBER(BR638),AH638^2,"")</f>
        <v/>
      </c>
      <c r="BV638">
        <f>IF(ISNUMBER(BR638),(AH638-BS638)^2,"")</f>
        <v/>
      </c>
    </row>
    <row r="639">
      <c r="O639">
        <f>IF($R639="","",CHOOSE($Q$2,YEAR(R639)*12+MONTH(R639),INT((R639-2)/7),YEAR(R639)*4+ROUNDUP(MONTH(R639)/3)))</f>
        <v/>
      </c>
      <c r="P639">
        <f>IF($R639="","",IF($R640="",1,IF(O639&lt;&gt;O640,1,0)))</f>
        <v/>
      </c>
      <c r="Q639">
        <f>IF(P639=1,SUM($P$7:P639),"")</f>
        <v/>
      </c>
      <c r="R639">
        <f>IF($A639="","",IF(ISNUMBER($A639),$A639,IFERROR(DATEVALUE($A639),NA())))</f>
        <v/>
      </c>
      <c r="S639" s="7">
        <f>IFERROR(INDEX($R$7:$R$60000,MATCH(ROW()-6,$Q$7:$Q$60000,0)),"")</f>
        <v/>
      </c>
      <c r="T639">
        <f>IFERROR(INDEX($B$7:$B$60000,MATCH(ROW()-6,$Q$7:$Q$60000,0)),"")</f>
        <v/>
      </c>
      <c r="U639">
        <f>IFERROR(INDEX($C$7:$C$60000,MATCH(ROW()-6,$Q$7:$Q$60000,0)),"")</f>
        <v/>
      </c>
      <c r="V639">
        <f>IFERROR(INDEX($D$7:$D$60000,MATCH(ROW()-6,$Q$7:$Q$60000,0)),"")</f>
        <v/>
      </c>
      <c r="W639">
        <f>IFERROR(INDEX($E$7:$E$60000,MATCH(ROW()-6,$Q$7:$Q$60000,0)),"")</f>
        <v/>
      </c>
      <c r="X639">
        <f>IFERROR(INDEX($F$7:$F$60000,MATCH(ROW()-6,$Q$7:$Q$60000,0)),"")</f>
        <v/>
      </c>
      <c r="Y639">
        <f>IFERROR(INDEX($G$7:$G$60000,MATCH(ROW()-6,$Q$7:$Q$60000,0)),"")</f>
        <v/>
      </c>
      <c r="Z639">
        <f>IFERROR(INDEX($H$7:$H$60000,MATCH(ROW()-6,$Q$7:$Q$60000,0)),"")</f>
        <v/>
      </c>
      <c r="AA639">
        <f>IFERROR(INDEX($I$7:$I$60000,MATCH(ROW()-6,$Q$7:$Q$60000,0)),"")</f>
        <v/>
      </c>
      <c r="AB639">
        <f>IFERROR(INDEX($J$7:$J$60000,MATCH(ROW()-6,$Q$7:$Q$60000,0)),"")</f>
        <v/>
      </c>
      <c r="AC639">
        <f>IFERROR(INDEX($K$7:$K$60000,MATCH(ROW()-6,$Q$7:$Q$60000,0)),"")</f>
        <v/>
      </c>
      <c r="AD639">
        <f>IFERROR(INDEX($L$7:$L$60000,MATCH(ROW()-6,$Q$7:$Q$60000,0)),"")</f>
        <v/>
      </c>
      <c r="AE639">
        <f>IFERROR(INDEX($M$7:$M$60000,MATCH(ROW()-6,$Q$7:$Q$60000,0)),"")</f>
        <v/>
      </c>
      <c r="AF639">
        <f>IFERROR(INDEX($N$7:$N$60000,MATCH(ROW()-6,$Q$7:$Q$60000,0)),"")</f>
        <v/>
      </c>
      <c r="AH639" s="9">
        <f>IF(OR($S639="",$S638=""),"",LN($T639/$T638))</f>
        <v/>
      </c>
      <c r="AI639" s="9">
        <f>IF(OR($S639="",$S638=""),"",$C$2*LN(U639/U638))</f>
        <v/>
      </c>
      <c r="AJ639" s="9">
        <f>IF(OR($S639="",$S638=""),"",$D$2*(V639-V638))</f>
        <v/>
      </c>
      <c r="AK639" s="9">
        <f>IF(OR($S639="",$S638=""),"",$E$2*(W639-W638))</f>
        <v/>
      </c>
      <c r="AL639" s="9">
        <f>IF(OR($S639="",$S638=""),"",$F$2*LN(X639/X638))</f>
        <v/>
      </c>
      <c r="AM639" s="9">
        <f>IF(OR($S639="",$S638=""),"",$G$2*(Y639-Y638))</f>
        <v/>
      </c>
      <c r="AN639" s="9">
        <f>IF(OR($S639="",$S638=""),"",$H$2*LN(Z639/Z638))</f>
        <v/>
      </c>
      <c r="AO639" s="9">
        <f>IF(OR($S639="",$S638=""),"",$I$2*(AA639-AA638))</f>
        <v/>
      </c>
      <c r="AP639" s="9">
        <f>IF(OR($S639="",$S638=""),"",$J$2*LN(AB639/AB638))</f>
        <v/>
      </c>
      <c r="AQ639" s="9">
        <f>IF(OR($S639="",$S638=""),"",$K$2*(AC639-AC638))</f>
        <v/>
      </c>
      <c r="AR639" s="9">
        <f>IF(OR($S639="",$S638=""),"",$L$2*LN(AD639/AD638))</f>
        <v/>
      </c>
      <c r="AS639" s="9">
        <f>IF(OR($S639="",$S638=""),"",$M$2*LN(AE639/AE638))</f>
        <v/>
      </c>
      <c r="AT639" s="9">
        <f>IF(OR($S639="",$S638=""),"",$N$2*LN(AF639/AF638))</f>
        <v/>
      </c>
      <c r="AV639" s="9">
        <f>IF($AH639="","",$AY$16+$AY$4*AI639+$AY$5*AJ639+$AY$6*AK639+$AY$7*AL639+$AY$8*AM639+$AY$9*AN639+$AY$10*AO639+$AY$11*AP639+$AY$12*AQ639+$AY$13*AR639+$AY$14*AS639+$AY$15*AT639)</f>
        <v/>
      </c>
      <c r="BC639" s="10">
        <f>IF((ROW()-6)&lt;=$Q$3,INDEX(LINEST(AH580:AH639,AI580:AT639,TRUE,TRUE),1,13)*$Q$4,"")</f>
        <v/>
      </c>
      <c r="BD639" s="9">
        <f>IF((ROW()-6)&lt;=$Q$3,INDEX(LINEST(AH580:AH639,AI580:AT639,TRUE,TRUE),1,12),"")</f>
        <v/>
      </c>
      <c r="BE639" s="9">
        <f>IF((ROW()-6)&lt;=$Q$3,INDEX(LINEST(AH580:AH639,AI580:AT639,TRUE,TRUE),1,11),"")</f>
        <v/>
      </c>
      <c r="BF639" s="9">
        <f>IF((ROW()-6)&lt;=$Q$3,INDEX(LINEST(AH580:AH639,AI580:AT639,TRUE,TRUE),1,10),"")</f>
        <v/>
      </c>
      <c r="BG639" s="9">
        <f>IF((ROW()-6)&lt;=$Q$3,INDEX(LINEST(AH580:AH639,AI580:AT639,TRUE,TRUE),1,9),"")</f>
        <v/>
      </c>
      <c r="BH639" s="9">
        <f>IF((ROW()-6)&lt;=$Q$3,INDEX(LINEST(AH580:AH639,AI580:AT639,TRUE,TRUE),1,8),"")</f>
        <v/>
      </c>
      <c r="BI639" s="9">
        <f>IF((ROW()-6)&lt;=$Q$3,INDEX(LINEST(AH580:AH639,AI580:AT639,TRUE,TRUE),1,7),"")</f>
        <v/>
      </c>
      <c r="BJ639" s="9">
        <f>IF((ROW()-6)&lt;=$Q$3,INDEX(LINEST(AH580:AH639,AI580:AT639,TRUE,TRUE),1,6),"")</f>
        <v/>
      </c>
      <c r="BK639" s="9">
        <f>IF((ROW()-6)&lt;=$Q$3,INDEX(LINEST(AH580:AH639,AI580:AT639,TRUE,TRUE),1,5),"")</f>
        <v/>
      </c>
      <c r="BL639" s="9">
        <f>IF((ROW()-6)&lt;=$Q$3,INDEX(LINEST(AH580:AH639,AI580:AT639,TRUE,TRUE),1,4),"")</f>
        <v/>
      </c>
      <c r="BM639" s="9">
        <f>IF((ROW()-6)&lt;=$Q$3,INDEX(LINEST(AH580:AH639,AI580:AT639,TRUE,TRUE),1,3),"")</f>
        <v/>
      </c>
      <c r="BN639" s="9">
        <f>IF((ROW()-6)&lt;=$Q$3,INDEX(LINEST(AH580:AH639,AI580:AT639,TRUE,TRUE),1,2),"")</f>
        <v/>
      </c>
      <c r="BO639" s="9">
        <f>IF((ROW()-6)&lt;=$Q$3,INDEX(LINEST(AH580:AH639,AI580:AT639,TRUE,TRUE),1,1),"")</f>
        <v/>
      </c>
      <c r="BP639" s="10">
        <f>IF((ROW()-6)&lt;=$Q$3,INDEX(LINEST(AH580:AH639,AI580:AT639,TRUE,TRUE),3,1),"")</f>
        <v/>
      </c>
      <c r="BR639" s="9">
        <f>IF(AND((ROW()-6)&lt;=$Q$3,ISNUMBER(BC638)),BC638/$Q$4+BD638*AI639+BE638*AJ639+BF638*AK639+BG638*AL639+BH638*AM639+BI638*AN639+BJ638*AO639+BK638*AP639+BL638*AQ639+BM638*AR639+BN638*AS639+BO638*AT639,"")</f>
        <v/>
      </c>
      <c r="BS639">
        <f>IF(ISNUMBER(BR639),AVERAGE(AH579:AH638),"")</f>
        <v/>
      </c>
      <c r="BT639">
        <f>IF(ISNUMBER(BR639),(AH639-BR639)^2,"")</f>
        <v/>
      </c>
      <c r="BU639">
        <f>IF(ISNUMBER(BR639),AH639^2,"")</f>
        <v/>
      </c>
      <c r="BV639">
        <f>IF(ISNUMBER(BR639),(AH639-BS639)^2,"")</f>
        <v/>
      </c>
    </row>
    <row r="640">
      <c r="O640">
        <f>IF($R640="","",CHOOSE($Q$2,YEAR(R640)*12+MONTH(R640),INT((R640-2)/7),YEAR(R640)*4+ROUNDUP(MONTH(R640)/3)))</f>
        <v/>
      </c>
      <c r="P640">
        <f>IF($R640="","",IF($R641="",1,IF(O640&lt;&gt;O641,1,0)))</f>
        <v/>
      </c>
      <c r="Q640">
        <f>IF(P640=1,SUM($P$7:P640),"")</f>
        <v/>
      </c>
      <c r="R640">
        <f>IF($A640="","",IF(ISNUMBER($A640),$A640,IFERROR(DATEVALUE($A640),NA())))</f>
        <v/>
      </c>
      <c r="S640" s="7">
        <f>IFERROR(INDEX($R$7:$R$60000,MATCH(ROW()-6,$Q$7:$Q$60000,0)),"")</f>
        <v/>
      </c>
      <c r="T640">
        <f>IFERROR(INDEX($B$7:$B$60000,MATCH(ROW()-6,$Q$7:$Q$60000,0)),"")</f>
        <v/>
      </c>
      <c r="U640">
        <f>IFERROR(INDEX($C$7:$C$60000,MATCH(ROW()-6,$Q$7:$Q$60000,0)),"")</f>
        <v/>
      </c>
      <c r="V640">
        <f>IFERROR(INDEX($D$7:$D$60000,MATCH(ROW()-6,$Q$7:$Q$60000,0)),"")</f>
        <v/>
      </c>
      <c r="W640">
        <f>IFERROR(INDEX($E$7:$E$60000,MATCH(ROW()-6,$Q$7:$Q$60000,0)),"")</f>
        <v/>
      </c>
      <c r="X640">
        <f>IFERROR(INDEX($F$7:$F$60000,MATCH(ROW()-6,$Q$7:$Q$60000,0)),"")</f>
        <v/>
      </c>
      <c r="Y640">
        <f>IFERROR(INDEX($G$7:$G$60000,MATCH(ROW()-6,$Q$7:$Q$60000,0)),"")</f>
        <v/>
      </c>
      <c r="Z640">
        <f>IFERROR(INDEX($H$7:$H$60000,MATCH(ROW()-6,$Q$7:$Q$60000,0)),"")</f>
        <v/>
      </c>
      <c r="AA640">
        <f>IFERROR(INDEX($I$7:$I$60000,MATCH(ROW()-6,$Q$7:$Q$60000,0)),"")</f>
        <v/>
      </c>
      <c r="AB640">
        <f>IFERROR(INDEX($J$7:$J$60000,MATCH(ROW()-6,$Q$7:$Q$60000,0)),"")</f>
        <v/>
      </c>
      <c r="AC640">
        <f>IFERROR(INDEX($K$7:$K$60000,MATCH(ROW()-6,$Q$7:$Q$60000,0)),"")</f>
        <v/>
      </c>
      <c r="AD640">
        <f>IFERROR(INDEX($L$7:$L$60000,MATCH(ROW()-6,$Q$7:$Q$60000,0)),"")</f>
        <v/>
      </c>
      <c r="AE640">
        <f>IFERROR(INDEX($M$7:$M$60000,MATCH(ROW()-6,$Q$7:$Q$60000,0)),"")</f>
        <v/>
      </c>
      <c r="AF640">
        <f>IFERROR(INDEX($N$7:$N$60000,MATCH(ROW()-6,$Q$7:$Q$60000,0)),"")</f>
        <v/>
      </c>
      <c r="AH640" s="9">
        <f>IF(OR($S640="",$S639=""),"",LN($T640/$T639))</f>
        <v/>
      </c>
      <c r="AI640" s="9">
        <f>IF(OR($S640="",$S639=""),"",$C$2*LN(U640/U639))</f>
        <v/>
      </c>
      <c r="AJ640" s="9">
        <f>IF(OR($S640="",$S639=""),"",$D$2*(V640-V639))</f>
        <v/>
      </c>
      <c r="AK640" s="9">
        <f>IF(OR($S640="",$S639=""),"",$E$2*(W640-W639))</f>
        <v/>
      </c>
      <c r="AL640" s="9">
        <f>IF(OR($S640="",$S639=""),"",$F$2*LN(X640/X639))</f>
        <v/>
      </c>
      <c r="AM640" s="9">
        <f>IF(OR($S640="",$S639=""),"",$G$2*(Y640-Y639))</f>
        <v/>
      </c>
      <c r="AN640" s="9">
        <f>IF(OR($S640="",$S639=""),"",$H$2*LN(Z640/Z639))</f>
        <v/>
      </c>
      <c r="AO640" s="9">
        <f>IF(OR($S640="",$S639=""),"",$I$2*(AA640-AA639))</f>
        <v/>
      </c>
      <c r="AP640" s="9">
        <f>IF(OR($S640="",$S639=""),"",$J$2*LN(AB640/AB639))</f>
        <v/>
      </c>
      <c r="AQ640" s="9">
        <f>IF(OR($S640="",$S639=""),"",$K$2*(AC640-AC639))</f>
        <v/>
      </c>
      <c r="AR640" s="9">
        <f>IF(OR($S640="",$S639=""),"",$L$2*LN(AD640/AD639))</f>
        <v/>
      </c>
      <c r="AS640" s="9">
        <f>IF(OR($S640="",$S639=""),"",$M$2*LN(AE640/AE639))</f>
        <v/>
      </c>
      <c r="AT640" s="9">
        <f>IF(OR($S640="",$S639=""),"",$N$2*LN(AF640/AF639))</f>
        <v/>
      </c>
      <c r="AV640" s="9">
        <f>IF($AH640="","",$AY$16+$AY$4*AI640+$AY$5*AJ640+$AY$6*AK640+$AY$7*AL640+$AY$8*AM640+$AY$9*AN640+$AY$10*AO640+$AY$11*AP640+$AY$12*AQ640+$AY$13*AR640+$AY$14*AS640+$AY$15*AT640)</f>
        <v/>
      </c>
      <c r="BC640" s="10">
        <f>IF((ROW()-6)&lt;=$Q$3,INDEX(LINEST(AH581:AH640,AI581:AT640,TRUE,TRUE),1,13)*$Q$4,"")</f>
        <v/>
      </c>
      <c r="BD640" s="9">
        <f>IF((ROW()-6)&lt;=$Q$3,INDEX(LINEST(AH581:AH640,AI581:AT640,TRUE,TRUE),1,12),"")</f>
        <v/>
      </c>
      <c r="BE640" s="9">
        <f>IF((ROW()-6)&lt;=$Q$3,INDEX(LINEST(AH581:AH640,AI581:AT640,TRUE,TRUE),1,11),"")</f>
        <v/>
      </c>
      <c r="BF640" s="9">
        <f>IF((ROW()-6)&lt;=$Q$3,INDEX(LINEST(AH581:AH640,AI581:AT640,TRUE,TRUE),1,10),"")</f>
        <v/>
      </c>
      <c r="BG640" s="9">
        <f>IF((ROW()-6)&lt;=$Q$3,INDEX(LINEST(AH581:AH640,AI581:AT640,TRUE,TRUE),1,9),"")</f>
        <v/>
      </c>
      <c r="BH640" s="9">
        <f>IF((ROW()-6)&lt;=$Q$3,INDEX(LINEST(AH581:AH640,AI581:AT640,TRUE,TRUE),1,8),"")</f>
        <v/>
      </c>
      <c r="BI640" s="9">
        <f>IF((ROW()-6)&lt;=$Q$3,INDEX(LINEST(AH581:AH640,AI581:AT640,TRUE,TRUE),1,7),"")</f>
        <v/>
      </c>
      <c r="BJ640" s="9">
        <f>IF((ROW()-6)&lt;=$Q$3,INDEX(LINEST(AH581:AH640,AI581:AT640,TRUE,TRUE),1,6),"")</f>
        <v/>
      </c>
      <c r="BK640" s="9">
        <f>IF((ROW()-6)&lt;=$Q$3,INDEX(LINEST(AH581:AH640,AI581:AT640,TRUE,TRUE),1,5),"")</f>
        <v/>
      </c>
      <c r="BL640" s="9">
        <f>IF((ROW()-6)&lt;=$Q$3,INDEX(LINEST(AH581:AH640,AI581:AT640,TRUE,TRUE),1,4),"")</f>
        <v/>
      </c>
      <c r="BM640" s="9">
        <f>IF((ROW()-6)&lt;=$Q$3,INDEX(LINEST(AH581:AH640,AI581:AT640,TRUE,TRUE),1,3),"")</f>
        <v/>
      </c>
      <c r="BN640" s="9">
        <f>IF((ROW()-6)&lt;=$Q$3,INDEX(LINEST(AH581:AH640,AI581:AT640,TRUE,TRUE),1,2),"")</f>
        <v/>
      </c>
      <c r="BO640" s="9">
        <f>IF((ROW()-6)&lt;=$Q$3,INDEX(LINEST(AH581:AH640,AI581:AT640,TRUE,TRUE),1,1),"")</f>
        <v/>
      </c>
      <c r="BP640" s="10">
        <f>IF((ROW()-6)&lt;=$Q$3,INDEX(LINEST(AH581:AH640,AI581:AT640,TRUE,TRUE),3,1),"")</f>
        <v/>
      </c>
      <c r="BR640" s="9">
        <f>IF(AND((ROW()-6)&lt;=$Q$3,ISNUMBER(BC639)),BC639/$Q$4+BD639*AI640+BE639*AJ640+BF639*AK640+BG639*AL640+BH639*AM640+BI639*AN640+BJ639*AO640+BK639*AP640+BL639*AQ640+BM639*AR640+BN639*AS640+BO639*AT640,"")</f>
        <v/>
      </c>
      <c r="BS640">
        <f>IF(ISNUMBER(BR640),AVERAGE(AH580:AH639),"")</f>
        <v/>
      </c>
      <c r="BT640">
        <f>IF(ISNUMBER(BR640),(AH640-BR640)^2,"")</f>
        <v/>
      </c>
      <c r="BU640">
        <f>IF(ISNUMBER(BR640),AH640^2,"")</f>
        <v/>
      </c>
      <c r="BV640">
        <f>IF(ISNUMBER(BR640),(AH640-BS640)^2,"")</f>
        <v/>
      </c>
    </row>
    <row r="641">
      <c r="O641">
        <f>IF($R641="","",CHOOSE($Q$2,YEAR(R641)*12+MONTH(R641),INT((R641-2)/7),YEAR(R641)*4+ROUNDUP(MONTH(R641)/3)))</f>
        <v/>
      </c>
      <c r="P641">
        <f>IF($R641="","",IF($R642="",1,IF(O641&lt;&gt;O642,1,0)))</f>
        <v/>
      </c>
      <c r="Q641">
        <f>IF(P641=1,SUM($P$7:P641),"")</f>
        <v/>
      </c>
      <c r="R641">
        <f>IF($A641="","",IF(ISNUMBER($A641),$A641,IFERROR(DATEVALUE($A641),NA())))</f>
        <v/>
      </c>
      <c r="S641" s="7">
        <f>IFERROR(INDEX($R$7:$R$60000,MATCH(ROW()-6,$Q$7:$Q$60000,0)),"")</f>
        <v/>
      </c>
      <c r="T641">
        <f>IFERROR(INDEX($B$7:$B$60000,MATCH(ROW()-6,$Q$7:$Q$60000,0)),"")</f>
        <v/>
      </c>
      <c r="U641">
        <f>IFERROR(INDEX($C$7:$C$60000,MATCH(ROW()-6,$Q$7:$Q$60000,0)),"")</f>
        <v/>
      </c>
      <c r="V641">
        <f>IFERROR(INDEX($D$7:$D$60000,MATCH(ROW()-6,$Q$7:$Q$60000,0)),"")</f>
        <v/>
      </c>
      <c r="W641">
        <f>IFERROR(INDEX($E$7:$E$60000,MATCH(ROW()-6,$Q$7:$Q$60000,0)),"")</f>
        <v/>
      </c>
      <c r="X641">
        <f>IFERROR(INDEX($F$7:$F$60000,MATCH(ROW()-6,$Q$7:$Q$60000,0)),"")</f>
        <v/>
      </c>
      <c r="Y641">
        <f>IFERROR(INDEX($G$7:$G$60000,MATCH(ROW()-6,$Q$7:$Q$60000,0)),"")</f>
        <v/>
      </c>
      <c r="Z641">
        <f>IFERROR(INDEX($H$7:$H$60000,MATCH(ROW()-6,$Q$7:$Q$60000,0)),"")</f>
        <v/>
      </c>
      <c r="AA641">
        <f>IFERROR(INDEX($I$7:$I$60000,MATCH(ROW()-6,$Q$7:$Q$60000,0)),"")</f>
        <v/>
      </c>
      <c r="AB641">
        <f>IFERROR(INDEX($J$7:$J$60000,MATCH(ROW()-6,$Q$7:$Q$60000,0)),"")</f>
        <v/>
      </c>
      <c r="AC641">
        <f>IFERROR(INDEX($K$7:$K$60000,MATCH(ROW()-6,$Q$7:$Q$60000,0)),"")</f>
        <v/>
      </c>
      <c r="AD641">
        <f>IFERROR(INDEX($L$7:$L$60000,MATCH(ROW()-6,$Q$7:$Q$60000,0)),"")</f>
        <v/>
      </c>
      <c r="AE641">
        <f>IFERROR(INDEX($M$7:$M$60000,MATCH(ROW()-6,$Q$7:$Q$60000,0)),"")</f>
        <v/>
      </c>
      <c r="AF641">
        <f>IFERROR(INDEX($N$7:$N$60000,MATCH(ROW()-6,$Q$7:$Q$60000,0)),"")</f>
        <v/>
      </c>
      <c r="AH641" s="9">
        <f>IF(OR($S641="",$S640=""),"",LN($T641/$T640))</f>
        <v/>
      </c>
      <c r="AI641" s="9">
        <f>IF(OR($S641="",$S640=""),"",$C$2*LN(U641/U640))</f>
        <v/>
      </c>
      <c r="AJ641" s="9">
        <f>IF(OR($S641="",$S640=""),"",$D$2*(V641-V640))</f>
        <v/>
      </c>
      <c r="AK641" s="9">
        <f>IF(OR($S641="",$S640=""),"",$E$2*(W641-W640))</f>
        <v/>
      </c>
      <c r="AL641" s="9">
        <f>IF(OR($S641="",$S640=""),"",$F$2*LN(X641/X640))</f>
        <v/>
      </c>
      <c r="AM641" s="9">
        <f>IF(OR($S641="",$S640=""),"",$G$2*(Y641-Y640))</f>
        <v/>
      </c>
      <c r="AN641" s="9">
        <f>IF(OR($S641="",$S640=""),"",$H$2*LN(Z641/Z640))</f>
        <v/>
      </c>
      <c r="AO641" s="9">
        <f>IF(OR($S641="",$S640=""),"",$I$2*(AA641-AA640))</f>
        <v/>
      </c>
      <c r="AP641" s="9">
        <f>IF(OR($S641="",$S640=""),"",$J$2*LN(AB641/AB640))</f>
        <v/>
      </c>
      <c r="AQ641" s="9">
        <f>IF(OR($S641="",$S640=""),"",$K$2*(AC641-AC640))</f>
        <v/>
      </c>
      <c r="AR641" s="9">
        <f>IF(OR($S641="",$S640=""),"",$L$2*LN(AD641/AD640))</f>
        <v/>
      </c>
      <c r="AS641" s="9">
        <f>IF(OR($S641="",$S640=""),"",$M$2*LN(AE641/AE640))</f>
        <v/>
      </c>
      <c r="AT641" s="9">
        <f>IF(OR($S641="",$S640=""),"",$N$2*LN(AF641/AF640))</f>
        <v/>
      </c>
      <c r="AV641" s="9">
        <f>IF($AH641="","",$AY$16+$AY$4*AI641+$AY$5*AJ641+$AY$6*AK641+$AY$7*AL641+$AY$8*AM641+$AY$9*AN641+$AY$10*AO641+$AY$11*AP641+$AY$12*AQ641+$AY$13*AR641+$AY$14*AS641+$AY$15*AT641)</f>
        <v/>
      </c>
      <c r="BC641" s="10">
        <f>IF((ROW()-6)&lt;=$Q$3,INDEX(LINEST(AH582:AH641,AI582:AT641,TRUE,TRUE),1,13)*$Q$4,"")</f>
        <v/>
      </c>
      <c r="BD641" s="9">
        <f>IF((ROW()-6)&lt;=$Q$3,INDEX(LINEST(AH582:AH641,AI582:AT641,TRUE,TRUE),1,12),"")</f>
        <v/>
      </c>
      <c r="BE641" s="9">
        <f>IF((ROW()-6)&lt;=$Q$3,INDEX(LINEST(AH582:AH641,AI582:AT641,TRUE,TRUE),1,11),"")</f>
        <v/>
      </c>
      <c r="BF641" s="9">
        <f>IF((ROW()-6)&lt;=$Q$3,INDEX(LINEST(AH582:AH641,AI582:AT641,TRUE,TRUE),1,10),"")</f>
        <v/>
      </c>
      <c r="BG641" s="9">
        <f>IF((ROW()-6)&lt;=$Q$3,INDEX(LINEST(AH582:AH641,AI582:AT641,TRUE,TRUE),1,9),"")</f>
        <v/>
      </c>
      <c r="BH641" s="9">
        <f>IF((ROW()-6)&lt;=$Q$3,INDEX(LINEST(AH582:AH641,AI582:AT641,TRUE,TRUE),1,8),"")</f>
        <v/>
      </c>
      <c r="BI641" s="9">
        <f>IF((ROW()-6)&lt;=$Q$3,INDEX(LINEST(AH582:AH641,AI582:AT641,TRUE,TRUE),1,7),"")</f>
        <v/>
      </c>
      <c r="BJ641" s="9">
        <f>IF((ROW()-6)&lt;=$Q$3,INDEX(LINEST(AH582:AH641,AI582:AT641,TRUE,TRUE),1,6),"")</f>
        <v/>
      </c>
      <c r="BK641" s="9">
        <f>IF((ROW()-6)&lt;=$Q$3,INDEX(LINEST(AH582:AH641,AI582:AT641,TRUE,TRUE),1,5),"")</f>
        <v/>
      </c>
      <c r="BL641" s="9">
        <f>IF((ROW()-6)&lt;=$Q$3,INDEX(LINEST(AH582:AH641,AI582:AT641,TRUE,TRUE),1,4),"")</f>
        <v/>
      </c>
      <c r="BM641" s="9">
        <f>IF((ROW()-6)&lt;=$Q$3,INDEX(LINEST(AH582:AH641,AI582:AT641,TRUE,TRUE),1,3),"")</f>
        <v/>
      </c>
      <c r="BN641" s="9">
        <f>IF((ROW()-6)&lt;=$Q$3,INDEX(LINEST(AH582:AH641,AI582:AT641,TRUE,TRUE),1,2),"")</f>
        <v/>
      </c>
      <c r="BO641" s="9">
        <f>IF((ROW()-6)&lt;=$Q$3,INDEX(LINEST(AH582:AH641,AI582:AT641,TRUE,TRUE),1,1),"")</f>
        <v/>
      </c>
      <c r="BP641" s="10">
        <f>IF((ROW()-6)&lt;=$Q$3,INDEX(LINEST(AH582:AH641,AI582:AT641,TRUE,TRUE),3,1),"")</f>
        <v/>
      </c>
      <c r="BR641" s="9">
        <f>IF(AND((ROW()-6)&lt;=$Q$3,ISNUMBER(BC640)),BC640/$Q$4+BD640*AI641+BE640*AJ641+BF640*AK641+BG640*AL641+BH640*AM641+BI640*AN641+BJ640*AO641+BK640*AP641+BL640*AQ641+BM640*AR641+BN640*AS641+BO640*AT641,"")</f>
        <v/>
      </c>
      <c r="BS641">
        <f>IF(ISNUMBER(BR641),AVERAGE(AH581:AH640),"")</f>
        <v/>
      </c>
      <c r="BT641">
        <f>IF(ISNUMBER(BR641),(AH641-BR641)^2,"")</f>
        <v/>
      </c>
      <c r="BU641">
        <f>IF(ISNUMBER(BR641),AH641^2,"")</f>
        <v/>
      </c>
      <c r="BV641">
        <f>IF(ISNUMBER(BR641),(AH641-BS641)^2,"")</f>
        <v/>
      </c>
    </row>
    <row r="642">
      <c r="O642">
        <f>IF($R642="","",CHOOSE($Q$2,YEAR(R642)*12+MONTH(R642),INT((R642-2)/7),YEAR(R642)*4+ROUNDUP(MONTH(R642)/3)))</f>
        <v/>
      </c>
      <c r="P642">
        <f>IF($R642="","",IF($R643="",1,IF(O642&lt;&gt;O643,1,0)))</f>
        <v/>
      </c>
      <c r="Q642">
        <f>IF(P642=1,SUM($P$7:P642),"")</f>
        <v/>
      </c>
      <c r="R642">
        <f>IF($A642="","",IF(ISNUMBER($A642),$A642,IFERROR(DATEVALUE($A642),NA())))</f>
        <v/>
      </c>
      <c r="S642" s="7">
        <f>IFERROR(INDEX($R$7:$R$60000,MATCH(ROW()-6,$Q$7:$Q$60000,0)),"")</f>
        <v/>
      </c>
      <c r="T642">
        <f>IFERROR(INDEX($B$7:$B$60000,MATCH(ROW()-6,$Q$7:$Q$60000,0)),"")</f>
        <v/>
      </c>
      <c r="U642">
        <f>IFERROR(INDEX($C$7:$C$60000,MATCH(ROW()-6,$Q$7:$Q$60000,0)),"")</f>
        <v/>
      </c>
      <c r="V642">
        <f>IFERROR(INDEX($D$7:$D$60000,MATCH(ROW()-6,$Q$7:$Q$60000,0)),"")</f>
        <v/>
      </c>
      <c r="W642">
        <f>IFERROR(INDEX($E$7:$E$60000,MATCH(ROW()-6,$Q$7:$Q$60000,0)),"")</f>
        <v/>
      </c>
      <c r="X642">
        <f>IFERROR(INDEX($F$7:$F$60000,MATCH(ROW()-6,$Q$7:$Q$60000,0)),"")</f>
        <v/>
      </c>
      <c r="Y642">
        <f>IFERROR(INDEX($G$7:$G$60000,MATCH(ROW()-6,$Q$7:$Q$60000,0)),"")</f>
        <v/>
      </c>
      <c r="Z642">
        <f>IFERROR(INDEX($H$7:$H$60000,MATCH(ROW()-6,$Q$7:$Q$60000,0)),"")</f>
        <v/>
      </c>
      <c r="AA642">
        <f>IFERROR(INDEX($I$7:$I$60000,MATCH(ROW()-6,$Q$7:$Q$60000,0)),"")</f>
        <v/>
      </c>
      <c r="AB642">
        <f>IFERROR(INDEX($J$7:$J$60000,MATCH(ROW()-6,$Q$7:$Q$60000,0)),"")</f>
        <v/>
      </c>
      <c r="AC642">
        <f>IFERROR(INDEX($K$7:$K$60000,MATCH(ROW()-6,$Q$7:$Q$60000,0)),"")</f>
        <v/>
      </c>
      <c r="AD642">
        <f>IFERROR(INDEX($L$7:$L$60000,MATCH(ROW()-6,$Q$7:$Q$60000,0)),"")</f>
        <v/>
      </c>
      <c r="AE642">
        <f>IFERROR(INDEX($M$7:$M$60000,MATCH(ROW()-6,$Q$7:$Q$60000,0)),"")</f>
        <v/>
      </c>
      <c r="AF642">
        <f>IFERROR(INDEX($N$7:$N$60000,MATCH(ROW()-6,$Q$7:$Q$60000,0)),"")</f>
        <v/>
      </c>
      <c r="AH642" s="9">
        <f>IF(OR($S642="",$S641=""),"",LN($T642/$T641))</f>
        <v/>
      </c>
      <c r="AI642" s="9">
        <f>IF(OR($S642="",$S641=""),"",$C$2*LN(U642/U641))</f>
        <v/>
      </c>
      <c r="AJ642" s="9">
        <f>IF(OR($S642="",$S641=""),"",$D$2*(V642-V641))</f>
        <v/>
      </c>
      <c r="AK642" s="9">
        <f>IF(OR($S642="",$S641=""),"",$E$2*(W642-W641))</f>
        <v/>
      </c>
      <c r="AL642" s="9">
        <f>IF(OR($S642="",$S641=""),"",$F$2*LN(X642/X641))</f>
        <v/>
      </c>
      <c r="AM642" s="9">
        <f>IF(OR($S642="",$S641=""),"",$G$2*(Y642-Y641))</f>
        <v/>
      </c>
      <c r="AN642" s="9">
        <f>IF(OR($S642="",$S641=""),"",$H$2*LN(Z642/Z641))</f>
        <v/>
      </c>
      <c r="AO642" s="9">
        <f>IF(OR($S642="",$S641=""),"",$I$2*(AA642-AA641))</f>
        <v/>
      </c>
      <c r="AP642" s="9">
        <f>IF(OR($S642="",$S641=""),"",$J$2*LN(AB642/AB641))</f>
        <v/>
      </c>
      <c r="AQ642" s="9">
        <f>IF(OR($S642="",$S641=""),"",$K$2*(AC642-AC641))</f>
        <v/>
      </c>
      <c r="AR642" s="9">
        <f>IF(OR($S642="",$S641=""),"",$L$2*LN(AD642/AD641))</f>
        <v/>
      </c>
      <c r="AS642" s="9">
        <f>IF(OR($S642="",$S641=""),"",$M$2*LN(AE642/AE641))</f>
        <v/>
      </c>
      <c r="AT642" s="9">
        <f>IF(OR($S642="",$S641=""),"",$N$2*LN(AF642/AF641))</f>
        <v/>
      </c>
      <c r="AV642" s="9">
        <f>IF($AH642="","",$AY$16+$AY$4*AI642+$AY$5*AJ642+$AY$6*AK642+$AY$7*AL642+$AY$8*AM642+$AY$9*AN642+$AY$10*AO642+$AY$11*AP642+$AY$12*AQ642+$AY$13*AR642+$AY$14*AS642+$AY$15*AT642)</f>
        <v/>
      </c>
      <c r="BC642" s="10">
        <f>IF((ROW()-6)&lt;=$Q$3,INDEX(LINEST(AH583:AH642,AI583:AT642,TRUE,TRUE),1,13)*$Q$4,"")</f>
        <v/>
      </c>
      <c r="BD642" s="9">
        <f>IF((ROW()-6)&lt;=$Q$3,INDEX(LINEST(AH583:AH642,AI583:AT642,TRUE,TRUE),1,12),"")</f>
        <v/>
      </c>
      <c r="BE642" s="9">
        <f>IF((ROW()-6)&lt;=$Q$3,INDEX(LINEST(AH583:AH642,AI583:AT642,TRUE,TRUE),1,11),"")</f>
        <v/>
      </c>
      <c r="BF642" s="9">
        <f>IF((ROW()-6)&lt;=$Q$3,INDEX(LINEST(AH583:AH642,AI583:AT642,TRUE,TRUE),1,10),"")</f>
        <v/>
      </c>
      <c r="BG642" s="9">
        <f>IF((ROW()-6)&lt;=$Q$3,INDEX(LINEST(AH583:AH642,AI583:AT642,TRUE,TRUE),1,9),"")</f>
        <v/>
      </c>
      <c r="BH642" s="9">
        <f>IF((ROW()-6)&lt;=$Q$3,INDEX(LINEST(AH583:AH642,AI583:AT642,TRUE,TRUE),1,8),"")</f>
        <v/>
      </c>
      <c r="BI642" s="9">
        <f>IF((ROW()-6)&lt;=$Q$3,INDEX(LINEST(AH583:AH642,AI583:AT642,TRUE,TRUE),1,7),"")</f>
        <v/>
      </c>
      <c r="BJ642" s="9">
        <f>IF((ROW()-6)&lt;=$Q$3,INDEX(LINEST(AH583:AH642,AI583:AT642,TRUE,TRUE),1,6),"")</f>
        <v/>
      </c>
      <c r="BK642" s="9">
        <f>IF((ROW()-6)&lt;=$Q$3,INDEX(LINEST(AH583:AH642,AI583:AT642,TRUE,TRUE),1,5),"")</f>
        <v/>
      </c>
      <c r="BL642" s="9">
        <f>IF((ROW()-6)&lt;=$Q$3,INDEX(LINEST(AH583:AH642,AI583:AT642,TRUE,TRUE),1,4),"")</f>
        <v/>
      </c>
      <c r="BM642" s="9">
        <f>IF((ROW()-6)&lt;=$Q$3,INDEX(LINEST(AH583:AH642,AI583:AT642,TRUE,TRUE),1,3),"")</f>
        <v/>
      </c>
      <c r="BN642" s="9">
        <f>IF((ROW()-6)&lt;=$Q$3,INDEX(LINEST(AH583:AH642,AI583:AT642,TRUE,TRUE),1,2),"")</f>
        <v/>
      </c>
      <c r="BO642" s="9">
        <f>IF((ROW()-6)&lt;=$Q$3,INDEX(LINEST(AH583:AH642,AI583:AT642,TRUE,TRUE),1,1),"")</f>
        <v/>
      </c>
      <c r="BP642" s="10">
        <f>IF((ROW()-6)&lt;=$Q$3,INDEX(LINEST(AH583:AH642,AI583:AT642,TRUE,TRUE),3,1),"")</f>
        <v/>
      </c>
      <c r="BR642" s="9">
        <f>IF(AND((ROW()-6)&lt;=$Q$3,ISNUMBER(BC641)),BC641/$Q$4+BD641*AI642+BE641*AJ642+BF641*AK642+BG641*AL642+BH641*AM642+BI641*AN642+BJ641*AO642+BK641*AP642+BL641*AQ642+BM641*AR642+BN641*AS642+BO641*AT642,"")</f>
        <v/>
      </c>
      <c r="BS642">
        <f>IF(ISNUMBER(BR642),AVERAGE(AH582:AH641),"")</f>
        <v/>
      </c>
      <c r="BT642">
        <f>IF(ISNUMBER(BR642),(AH642-BR642)^2,"")</f>
        <v/>
      </c>
      <c r="BU642">
        <f>IF(ISNUMBER(BR642),AH642^2,"")</f>
        <v/>
      </c>
      <c r="BV642">
        <f>IF(ISNUMBER(BR642),(AH642-BS642)^2,"")</f>
        <v/>
      </c>
    </row>
    <row r="643">
      <c r="O643">
        <f>IF($R643="","",CHOOSE($Q$2,YEAR(R643)*12+MONTH(R643),INT((R643-2)/7),YEAR(R643)*4+ROUNDUP(MONTH(R643)/3)))</f>
        <v/>
      </c>
      <c r="P643">
        <f>IF($R643="","",IF($R644="",1,IF(O643&lt;&gt;O644,1,0)))</f>
        <v/>
      </c>
      <c r="Q643">
        <f>IF(P643=1,SUM($P$7:P643),"")</f>
        <v/>
      </c>
      <c r="R643">
        <f>IF($A643="","",IF(ISNUMBER($A643),$A643,IFERROR(DATEVALUE($A643),NA())))</f>
        <v/>
      </c>
      <c r="S643" s="7">
        <f>IFERROR(INDEX($R$7:$R$60000,MATCH(ROW()-6,$Q$7:$Q$60000,0)),"")</f>
        <v/>
      </c>
      <c r="T643">
        <f>IFERROR(INDEX($B$7:$B$60000,MATCH(ROW()-6,$Q$7:$Q$60000,0)),"")</f>
        <v/>
      </c>
      <c r="U643">
        <f>IFERROR(INDEX($C$7:$C$60000,MATCH(ROW()-6,$Q$7:$Q$60000,0)),"")</f>
        <v/>
      </c>
      <c r="V643">
        <f>IFERROR(INDEX($D$7:$D$60000,MATCH(ROW()-6,$Q$7:$Q$60000,0)),"")</f>
        <v/>
      </c>
      <c r="W643">
        <f>IFERROR(INDEX($E$7:$E$60000,MATCH(ROW()-6,$Q$7:$Q$60000,0)),"")</f>
        <v/>
      </c>
      <c r="X643">
        <f>IFERROR(INDEX($F$7:$F$60000,MATCH(ROW()-6,$Q$7:$Q$60000,0)),"")</f>
        <v/>
      </c>
      <c r="Y643">
        <f>IFERROR(INDEX($G$7:$G$60000,MATCH(ROW()-6,$Q$7:$Q$60000,0)),"")</f>
        <v/>
      </c>
      <c r="Z643">
        <f>IFERROR(INDEX($H$7:$H$60000,MATCH(ROW()-6,$Q$7:$Q$60000,0)),"")</f>
        <v/>
      </c>
      <c r="AA643">
        <f>IFERROR(INDEX($I$7:$I$60000,MATCH(ROW()-6,$Q$7:$Q$60000,0)),"")</f>
        <v/>
      </c>
      <c r="AB643">
        <f>IFERROR(INDEX($J$7:$J$60000,MATCH(ROW()-6,$Q$7:$Q$60000,0)),"")</f>
        <v/>
      </c>
      <c r="AC643">
        <f>IFERROR(INDEX($K$7:$K$60000,MATCH(ROW()-6,$Q$7:$Q$60000,0)),"")</f>
        <v/>
      </c>
      <c r="AD643">
        <f>IFERROR(INDEX($L$7:$L$60000,MATCH(ROW()-6,$Q$7:$Q$60000,0)),"")</f>
        <v/>
      </c>
      <c r="AE643">
        <f>IFERROR(INDEX($M$7:$M$60000,MATCH(ROW()-6,$Q$7:$Q$60000,0)),"")</f>
        <v/>
      </c>
      <c r="AF643">
        <f>IFERROR(INDEX($N$7:$N$60000,MATCH(ROW()-6,$Q$7:$Q$60000,0)),"")</f>
        <v/>
      </c>
      <c r="AH643" s="9">
        <f>IF(OR($S643="",$S642=""),"",LN($T643/$T642))</f>
        <v/>
      </c>
      <c r="AI643" s="9">
        <f>IF(OR($S643="",$S642=""),"",$C$2*LN(U643/U642))</f>
        <v/>
      </c>
      <c r="AJ643" s="9">
        <f>IF(OR($S643="",$S642=""),"",$D$2*(V643-V642))</f>
        <v/>
      </c>
      <c r="AK643" s="9">
        <f>IF(OR($S643="",$S642=""),"",$E$2*(W643-W642))</f>
        <v/>
      </c>
      <c r="AL643" s="9">
        <f>IF(OR($S643="",$S642=""),"",$F$2*LN(X643/X642))</f>
        <v/>
      </c>
      <c r="AM643" s="9">
        <f>IF(OR($S643="",$S642=""),"",$G$2*(Y643-Y642))</f>
        <v/>
      </c>
      <c r="AN643" s="9">
        <f>IF(OR($S643="",$S642=""),"",$H$2*LN(Z643/Z642))</f>
        <v/>
      </c>
      <c r="AO643" s="9">
        <f>IF(OR($S643="",$S642=""),"",$I$2*(AA643-AA642))</f>
        <v/>
      </c>
      <c r="AP643" s="9">
        <f>IF(OR($S643="",$S642=""),"",$J$2*LN(AB643/AB642))</f>
        <v/>
      </c>
      <c r="AQ643" s="9">
        <f>IF(OR($S643="",$S642=""),"",$K$2*(AC643-AC642))</f>
        <v/>
      </c>
      <c r="AR643" s="9">
        <f>IF(OR($S643="",$S642=""),"",$L$2*LN(AD643/AD642))</f>
        <v/>
      </c>
      <c r="AS643" s="9">
        <f>IF(OR($S643="",$S642=""),"",$M$2*LN(AE643/AE642))</f>
        <v/>
      </c>
      <c r="AT643" s="9">
        <f>IF(OR($S643="",$S642=""),"",$N$2*LN(AF643/AF642))</f>
        <v/>
      </c>
      <c r="AV643" s="9">
        <f>IF($AH643="","",$AY$16+$AY$4*AI643+$AY$5*AJ643+$AY$6*AK643+$AY$7*AL643+$AY$8*AM643+$AY$9*AN643+$AY$10*AO643+$AY$11*AP643+$AY$12*AQ643+$AY$13*AR643+$AY$14*AS643+$AY$15*AT643)</f>
        <v/>
      </c>
      <c r="BC643" s="10">
        <f>IF((ROW()-6)&lt;=$Q$3,INDEX(LINEST(AH584:AH643,AI584:AT643,TRUE,TRUE),1,13)*$Q$4,"")</f>
        <v/>
      </c>
      <c r="BD643" s="9">
        <f>IF((ROW()-6)&lt;=$Q$3,INDEX(LINEST(AH584:AH643,AI584:AT643,TRUE,TRUE),1,12),"")</f>
        <v/>
      </c>
      <c r="BE643" s="9">
        <f>IF((ROW()-6)&lt;=$Q$3,INDEX(LINEST(AH584:AH643,AI584:AT643,TRUE,TRUE),1,11),"")</f>
        <v/>
      </c>
      <c r="BF643" s="9">
        <f>IF((ROW()-6)&lt;=$Q$3,INDEX(LINEST(AH584:AH643,AI584:AT643,TRUE,TRUE),1,10),"")</f>
        <v/>
      </c>
      <c r="BG643" s="9">
        <f>IF((ROW()-6)&lt;=$Q$3,INDEX(LINEST(AH584:AH643,AI584:AT643,TRUE,TRUE),1,9),"")</f>
        <v/>
      </c>
      <c r="BH643" s="9">
        <f>IF((ROW()-6)&lt;=$Q$3,INDEX(LINEST(AH584:AH643,AI584:AT643,TRUE,TRUE),1,8),"")</f>
        <v/>
      </c>
      <c r="BI643" s="9">
        <f>IF((ROW()-6)&lt;=$Q$3,INDEX(LINEST(AH584:AH643,AI584:AT643,TRUE,TRUE),1,7),"")</f>
        <v/>
      </c>
      <c r="BJ643" s="9">
        <f>IF((ROW()-6)&lt;=$Q$3,INDEX(LINEST(AH584:AH643,AI584:AT643,TRUE,TRUE),1,6),"")</f>
        <v/>
      </c>
      <c r="BK643" s="9">
        <f>IF((ROW()-6)&lt;=$Q$3,INDEX(LINEST(AH584:AH643,AI584:AT643,TRUE,TRUE),1,5),"")</f>
        <v/>
      </c>
      <c r="BL643" s="9">
        <f>IF((ROW()-6)&lt;=$Q$3,INDEX(LINEST(AH584:AH643,AI584:AT643,TRUE,TRUE),1,4),"")</f>
        <v/>
      </c>
      <c r="BM643" s="9">
        <f>IF((ROW()-6)&lt;=$Q$3,INDEX(LINEST(AH584:AH643,AI584:AT643,TRUE,TRUE),1,3),"")</f>
        <v/>
      </c>
      <c r="BN643" s="9">
        <f>IF((ROW()-6)&lt;=$Q$3,INDEX(LINEST(AH584:AH643,AI584:AT643,TRUE,TRUE),1,2),"")</f>
        <v/>
      </c>
      <c r="BO643" s="9">
        <f>IF((ROW()-6)&lt;=$Q$3,INDEX(LINEST(AH584:AH643,AI584:AT643,TRUE,TRUE),1,1),"")</f>
        <v/>
      </c>
      <c r="BP643" s="10">
        <f>IF((ROW()-6)&lt;=$Q$3,INDEX(LINEST(AH584:AH643,AI584:AT643,TRUE,TRUE),3,1),"")</f>
        <v/>
      </c>
      <c r="BR643" s="9">
        <f>IF(AND((ROW()-6)&lt;=$Q$3,ISNUMBER(BC642)),BC642/$Q$4+BD642*AI643+BE642*AJ643+BF642*AK643+BG642*AL643+BH642*AM643+BI642*AN643+BJ642*AO643+BK642*AP643+BL642*AQ643+BM642*AR643+BN642*AS643+BO642*AT643,"")</f>
        <v/>
      </c>
      <c r="BS643">
        <f>IF(ISNUMBER(BR643),AVERAGE(AH583:AH642),"")</f>
        <v/>
      </c>
      <c r="BT643">
        <f>IF(ISNUMBER(BR643),(AH643-BR643)^2,"")</f>
        <v/>
      </c>
      <c r="BU643">
        <f>IF(ISNUMBER(BR643),AH643^2,"")</f>
        <v/>
      </c>
      <c r="BV643">
        <f>IF(ISNUMBER(BR643),(AH643-BS643)^2,"")</f>
        <v/>
      </c>
    </row>
    <row r="644">
      <c r="O644">
        <f>IF($R644="","",CHOOSE($Q$2,YEAR(R644)*12+MONTH(R644),INT((R644-2)/7),YEAR(R644)*4+ROUNDUP(MONTH(R644)/3)))</f>
        <v/>
      </c>
      <c r="P644">
        <f>IF($R644="","",IF($R645="",1,IF(O644&lt;&gt;O645,1,0)))</f>
        <v/>
      </c>
      <c r="Q644">
        <f>IF(P644=1,SUM($P$7:P644),"")</f>
        <v/>
      </c>
      <c r="R644">
        <f>IF($A644="","",IF(ISNUMBER($A644),$A644,IFERROR(DATEVALUE($A644),NA())))</f>
        <v/>
      </c>
      <c r="S644" s="7">
        <f>IFERROR(INDEX($R$7:$R$60000,MATCH(ROW()-6,$Q$7:$Q$60000,0)),"")</f>
        <v/>
      </c>
      <c r="T644">
        <f>IFERROR(INDEX($B$7:$B$60000,MATCH(ROW()-6,$Q$7:$Q$60000,0)),"")</f>
        <v/>
      </c>
      <c r="U644">
        <f>IFERROR(INDEX($C$7:$C$60000,MATCH(ROW()-6,$Q$7:$Q$60000,0)),"")</f>
        <v/>
      </c>
      <c r="V644">
        <f>IFERROR(INDEX($D$7:$D$60000,MATCH(ROW()-6,$Q$7:$Q$60000,0)),"")</f>
        <v/>
      </c>
      <c r="W644">
        <f>IFERROR(INDEX($E$7:$E$60000,MATCH(ROW()-6,$Q$7:$Q$60000,0)),"")</f>
        <v/>
      </c>
      <c r="X644">
        <f>IFERROR(INDEX($F$7:$F$60000,MATCH(ROW()-6,$Q$7:$Q$60000,0)),"")</f>
        <v/>
      </c>
      <c r="Y644">
        <f>IFERROR(INDEX($G$7:$G$60000,MATCH(ROW()-6,$Q$7:$Q$60000,0)),"")</f>
        <v/>
      </c>
      <c r="Z644">
        <f>IFERROR(INDEX($H$7:$H$60000,MATCH(ROW()-6,$Q$7:$Q$60000,0)),"")</f>
        <v/>
      </c>
      <c r="AA644">
        <f>IFERROR(INDEX($I$7:$I$60000,MATCH(ROW()-6,$Q$7:$Q$60000,0)),"")</f>
        <v/>
      </c>
      <c r="AB644">
        <f>IFERROR(INDEX($J$7:$J$60000,MATCH(ROW()-6,$Q$7:$Q$60000,0)),"")</f>
        <v/>
      </c>
      <c r="AC644">
        <f>IFERROR(INDEX($K$7:$K$60000,MATCH(ROW()-6,$Q$7:$Q$60000,0)),"")</f>
        <v/>
      </c>
      <c r="AD644">
        <f>IFERROR(INDEX($L$7:$L$60000,MATCH(ROW()-6,$Q$7:$Q$60000,0)),"")</f>
        <v/>
      </c>
      <c r="AE644">
        <f>IFERROR(INDEX($M$7:$M$60000,MATCH(ROW()-6,$Q$7:$Q$60000,0)),"")</f>
        <v/>
      </c>
      <c r="AF644">
        <f>IFERROR(INDEX($N$7:$N$60000,MATCH(ROW()-6,$Q$7:$Q$60000,0)),"")</f>
        <v/>
      </c>
      <c r="AH644" s="9">
        <f>IF(OR($S644="",$S643=""),"",LN($T644/$T643))</f>
        <v/>
      </c>
      <c r="AI644" s="9">
        <f>IF(OR($S644="",$S643=""),"",$C$2*LN(U644/U643))</f>
        <v/>
      </c>
      <c r="AJ644" s="9">
        <f>IF(OR($S644="",$S643=""),"",$D$2*(V644-V643))</f>
        <v/>
      </c>
      <c r="AK644" s="9">
        <f>IF(OR($S644="",$S643=""),"",$E$2*(W644-W643))</f>
        <v/>
      </c>
      <c r="AL644" s="9">
        <f>IF(OR($S644="",$S643=""),"",$F$2*LN(X644/X643))</f>
        <v/>
      </c>
      <c r="AM644" s="9">
        <f>IF(OR($S644="",$S643=""),"",$G$2*(Y644-Y643))</f>
        <v/>
      </c>
      <c r="AN644" s="9">
        <f>IF(OR($S644="",$S643=""),"",$H$2*LN(Z644/Z643))</f>
        <v/>
      </c>
      <c r="AO644" s="9">
        <f>IF(OR($S644="",$S643=""),"",$I$2*(AA644-AA643))</f>
        <v/>
      </c>
      <c r="AP644" s="9">
        <f>IF(OR($S644="",$S643=""),"",$J$2*LN(AB644/AB643))</f>
        <v/>
      </c>
      <c r="AQ644" s="9">
        <f>IF(OR($S644="",$S643=""),"",$K$2*(AC644-AC643))</f>
        <v/>
      </c>
      <c r="AR644" s="9">
        <f>IF(OR($S644="",$S643=""),"",$L$2*LN(AD644/AD643))</f>
        <v/>
      </c>
      <c r="AS644" s="9">
        <f>IF(OR($S644="",$S643=""),"",$M$2*LN(AE644/AE643))</f>
        <v/>
      </c>
      <c r="AT644" s="9">
        <f>IF(OR($S644="",$S643=""),"",$N$2*LN(AF644/AF643))</f>
        <v/>
      </c>
      <c r="AV644" s="9">
        <f>IF($AH644="","",$AY$16+$AY$4*AI644+$AY$5*AJ644+$AY$6*AK644+$AY$7*AL644+$AY$8*AM644+$AY$9*AN644+$AY$10*AO644+$AY$11*AP644+$AY$12*AQ644+$AY$13*AR644+$AY$14*AS644+$AY$15*AT644)</f>
        <v/>
      </c>
      <c r="BC644" s="10">
        <f>IF((ROW()-6)&lt;=$Q$3,INDEX(LINEST(AH585:AH644,AI585:AT644,TRUE,TRUE),1,13)*$Q$4,"")</f>
        <v/>
      </c>
      <c r="BD644" s="9">
        <f>IF((ROW()-6)&lt;=$Q$3,INDEX(LINEST(AH585:AH644,AI585:AT644,TRUE,TRUE),1,12),"")</f>
        <v/>
      </c>
      <c r="BE644" s="9">
        <f>IF((ROW()-6)&lt;=$Q$3,INDEX(LINEST(AH585:AH644,AI585:AT644,TRUE,TRUE),1,11),"")</f>
        <v/>
      </c>
      <c r="BF644" s="9">
        <f>IF((ROW()-6)&lt;=$Q$3,INDEX(LINEST(AH585:AH644,AI585:AT644,TRUE,TRUE),1,10),"")</f>
        <v/>
      </c>
      <c r="BG644" s="9">
        <f>IF((ROW()-6)&lt;=$Q$3,INDEX(LINEST(AH585:AH644,AI585:AT644,TRUE,TRUE),1,9),"")</f>
        <v/>
      </c>
      <c r="BH644" s="9">
        <f>IF((ROW()-6)&lt;=$Q$3,INDEX(LINEST(AH585:AH644,AI585:AT644,TRUE,TRUE),1,8),"")</f>
        <v/>
      </c>
      <c r="BI644" s="9">
        <f>IF((ROW()-6)&lt;=$Q$3,INDEX(LINEST(AH585:AH644,AI585:AT644,TRUE,TRUE),1,7),"")</f>
        <v/>
      </c>
      <c r="BJ644" s="9">
        <f>IF((ROW()-6)&lt;=$Q$3,INDEX(LINEST(AH585:AH644,AI585:AT644,TRUE,TRUE),1,6),"")</f>
        <v/>
      </c>
      <c r="BK644" s="9">
        <f>IF((ROW()-6)&lt;=$Q$3,INDEX(LINEST(AH585:AH644,AI585:AT644,TRUE,TRUE),1,5),"")</f>
        <v/>
      </c>
      <c r="BL644" s="9">
        <f>IF((ROW()-6)&lt;=$Q$3,INDEX(LINEST(AH585:AH644,AI585:AT644,TRUE,TRUE),1,4),"")</f>
        <v/>
      </c>
      <c r="BM644" s="9">
        <f>IF((ROW()-6)&lt;=$Q$3,INDEX(LINEST(AH585:AH644,AI585:AT644,TRUE,TRUE),1,3),"")</f>
        <v/>
      </c>
      <c r="BN644" s="9">
        <f>IF((ROW()-6)&lt;=$Q$3,INDEX(LINEST(AH585:AH644,AI585:AT644,TRUE,TRUE),1,2),"")</f>
        <v/>
      </c>
      <c r="BO644" s="9">
        <f>IF((ROW()-6)&lt;=$Q$3,INDEX(LINEST(AH585:AH644,AI585:AT644,TRUE,TRUE),1,1),"")</f>
        <v/>
      </c>
      <c r="BP644" s="10">
        <f>IF((ROW()-6)&lt;=$Q$3,INDEX(LINEST(AH585:AH644,AI585:AT644,TRUE,TRUE),3,1),"")</f>
        <v/>
      </c>
      <c r="BR644" s="9">
        <f>IF(AND((ROW()-6)&lt;=$Q$3,ISNUMBER(BC643)),BC643/$Q$4+BD643*AI644+BE643*AJ644+BF643*AK644+BG643*AL644+BH643*AM644+BI643*AN644+BJ643*AO644+BK643*AP644+BL643*AQ644+BM643*AR644+BN643*AS644+BO643*AT644,"")</f>
        <v/>
      </c>
      <c r="BS644">
        <f>IF(ISNUMBER(BR644),AVERAGE(AH584:AH643),"")</f>
        <v/>
      </c>
      <c r="BT644">
        <f>IF(ISNUMBER(BR644),(AH644-BR644)^2,"")</f>
        <v/>
      </c>
      <c r="BU644">
        <f>IF(ISNUMBER(BR644),AH644^2,"")</f>
        <v/>
      </c>
      <c r="BV644">
        <f>IF(ISNUMBER(BR644),(AH644-BS644)^2,"")</f>
        <v/>
      </c>
    </row>
    <row r="645">
      <c r="O645">
        <f>IF($R645="","",CHOOSE($Q$2,YEAR(R645)*12+MONTH(R645),INT((R645-2)/7),YEAR(R645)*4+ROUNDUP(MONTH(R645)/3)))</f>
        <v/>
      </c>
      <c r="P645">
        <f>IF($R645="","",IF($R646="",1,IF(O645&lt;&gt;O646,1,0)))</f>
        <v/>
      </c>
      <c r="Q645">
        <f>IF(P645=1,SUM($P$7:P645),"")</f>
        <v/>
      </c>
      <c r="R645">
        <f>IF($A645="","",IF(ISNUMBER($A645),$A645,IFERROR(DATEVALUE($A645),NA())))</f>
        <v/>
      </c>
      <c r="S645" s="7">
        <f>IFERROR(INDEX($R$7:$R$60000,MATCH(ROW()-6,$Q$7:$Q$60000,0)),"")</f>
        <v/>
      </c>
      <c r="T645">
        <f>IFERROR(INDEX($B$7:$B$60000,MATCH(ROW()-6,$Q$7:$Q$60000,0)),"")</f>
        <v/>
      </c>
      <c r="U645">
        <f>IFERROR(INDEX($C$7:$C$60000,MATCH(ROW()-6,$Q$7:$Q$60000,0)),"")</f>
        <v/>
      </c>
      <c r="V645">
        <f>IFERROR(INDEX($D$7:$D$60000,MATCH(ROW()-6,$Q$7:$Q$60000,0)),"")</f>
        <v/>
      </c>
      <c r="W645">
        <f>IFERROR(INDEX($E$7:$E$60000,MATCH(ROW()-6,$Q$7:$Q$60000,0)),"")</f>
        <v/>
      </c>
      <c r="X645">
        <f>IFERROR(INDEX($F$7:$F$60000,MATCH(ROW()-6,$Q$7:$Q$60000,0)),"")</f>
        <v/>
      </c>
      <c r="Y645">
        <f>IFERROR(INDEX($G$7:$G$60000,MATCH(ROW()-6,$Q$7:$Q$60000,0)),"")</f>
        <v/>
      </c>
      <c r="Z645">
        <f>IFERROR(INDEX($H$7:$H$60000,MATCH(ROW()-6,$Q$7:$Q$60000,0)),"")</f>
        <v/>
      </c>
      <c r="AA645">
        <f>IFERROR(INDEX($I$7:$I$60000,MATCH(ROW()-6,$Q$7:$Q$60000,0)),"")</f>
        <v/>
      </c>
      <c r="AB645">
        <f>IFERROR(INDEX($J$7:$J$60000,MATCH(ROW()-6,$Q$7:$Q$60000,0)),"")</f>
        <v/>
      </c>
      <c r="AC645">
        <f>IFERROR(INDEX($K$7:$K$60000,MATCH(ROW()-6,$Q$7:$Q$60000,0)),"")</f>
        <v/>
      </c>
      <c r="AD645">
        <f>IFERROR(INDEX($L$7:$L$60000,MATCH(ROW()-6,$Q$7:$Q$60000,0)),"")</f>
        <v/>
      </c>
      <c r="AE645">
        <f>IFERROR(INDEX($M$7:$M$60000,MATCH(ROW()-6,$Q$7:$Q$60000,0)),"")</f>
        <v/>
      </c>
      <c r="AF645">
        <f>IFERROR(INDEX($N$7:$N$60000,MATCH(ROW()-6,$Q$7:$Q$60000,0)),"")</f>
        <v/>
      </c>
      <c r="AH645" s="9">
        <f>IF(OR($S645="",$S644=""),"",LN($T645/$T644))</f>
        <v/>
      </c>
      <c r="AI645" s="9">
        <f>IF(OR($S645="",$S644=""),"",$C$2*LN(U645/U644))</f>
        <v/>
      </c>
      <c r="AJ645" s="9">
        <f>IF(OR($S645="",$S644=""),"",$D$2*(V645-V644))</f>
        <v/>
      </c>
      <c r="AK645" s="9">
        <f>IF(OR($S645="",$S644=""),"",$E$2*(W645-W644))</f>
        <v/>
      </c>
      <c r="AL645" s="9">
        <f>IF(OR($S645="",$S644=""),"",$F$2*LN(X645/X644))</f>
        <v/>
      </c>
      <c r="AM645" s="9">
        <f>IF(OR($S645="",$S644=""),"",$G$2*(Y645-Y644))</f>
        <v/>
      </c>
      <c r="AN645" s="9">
        <f>IF(OR($S645="",$S644=""),"",$H$2*LN(Z645/Z644))</f>
        <v/>
      </c>
      <c r="AO645" s="9">
        <f>IF(OR($S645="",$S644=""),"",$I$2*(AA645-AA644))</f>
        <v/>
      </c>
      <c r="AP645" s="9">
        <f>IF(OR($S645="",$S644=""),"",$J$2*LN(AB645/AB644))</f>
        <v/>
      </c>
      <c r="AQ645" s="9">
        <f>IF(OR($S645="",$S644=""),"",$K$2*(AC645-AC644))</f>
        <v/>
      </c>
      <c r="AR645" s="9">
        <f>IF(OR($S645="",$S644=""),"",$L$2*LN(AD645/AD644))</f>
        <v/>
      </c>
      <c r="AS645" s="9">
        <f>IF(OR($S645="",$S644=""),"",$M$2*LN(AE645/AE644))</f>
        <v/>
      </c>
      <c r="AT645" s="9">
        <f>IF(OR($S645="",$S644=""),"",$N$2*LN(AF645/AF644))</f>
        <v/>
      </c>
      <c r="AV645" s="9">
        <f>IF($AH645="","",$AY$16+$AY$4*AI645+$AY$5*AJ645+$AY$6*AK645+$AY$7*AL645+$AY$8*AM645+$AY$9*AN645+$AY$10*AO645+$AY$11*AP645+$AY$12*AQ645+$AY$13*AR645+$AY$14*AS645+$AY$15*AT645)</f>
        <v/>
      </c>
      <c r="BC645" s="10">
        <f>IF((ROW()-6)&lt;=$Q$3,INDEX(LINEST(AH586:AH645,AI586:AT645,TRUE,TRUE),1,13)*$Q$4,"")</f>
        <v/>
      </c>
      <c r="BD645" s="9">
        <f>IF((ROW()-6)&lt;=$Q$3,INDEX(LINEST(AH586:AH645,AI586:AT645,TRUE,TRUE),1,12),"")</f>
        <v/>
      </c>
      <c r="BE645" s="9">
        <f>IF((ROW()-6)&lt;=$Q$3,INDEX(LINEST(AH586:AH645,AI586:AT645,TRUE,TRUE),1,11),"")</f>
        <v/>
      </c>
      <c r="BF645" s="9">
        <f>IF((ROW()-6)&lt;=$Q$3,INDEX(LINEST(AH586:AH645,AI586:AT645,TRUE,TRUE),1,10),"")</f>
        <v/>
      </c>
      <c r="BG645" s="9">
        <f>IF((ROW()-6)&lt;=$Q$3,INDEX(LINEST(AH586:AH645,AI586:AT645,TRUE,TRUE),1,9),"")</f>
        <v/>
      </c>
      <c r="BH645" s="9">
        <f>IF((ROW()-6)&lt;=$Q$3,INDEX(LINEST(AH586:AH645,AI586:AT645,TRUE,TRUE),1,8),"")</f>
        <v/>
      </c>
      <c r="BI645" s="9">
        <f>IF((ROW()-6)&lt;=$Q$3,INDEX(LINEST(AH586:AH645,AI586:AT645,TRUE,TRUE),1,7),"")</f>
        <v/>
      </c>
      <c r="BJ645" s="9">
        <f>IF((ROW()-6)&lt;=$Q$3,INDEX(LINEST(AH586:AH645,AI586:AT645,TRUE,TRUE),1,6),"")</f>
        <v/>
      </c>
      <c r="BK645" s="9">
        <f>IF((ROW()-6)&lt;=$Q$3,INDEX(LINEST(AH586:AH645,AI586:AT645,TRUE,TRUE),1,5),"")</f>
        <v/>
      </c>
      <c r="BL645" s="9">
        <f>IF((ROW()-6)&lt;=$Q$3,INDEX(LINEST(AH586:AH645,AI586:AT645,TRUE,TRUE),1,4),"")</f>
        <v/>
      </c>
      <c r="BM645" s="9">
        <f>IF((ROW()-6)&lt;=$Q$3,INDEX(LINEST(AH586:AH645,AI586:AT645,TRUE,TRUE),1,3),"")</f>
        <v/>
      </c>
      <c r="BN645" s="9">
        <f>IF((ROW()-6)&lt;=$Q$3,INDEX(LINEST(AH586:AH645,AI586:AT645,TRUE,TRUE),1,2),"")</f>
        <v/>
      </c>
      <c r="BO645" s="9">
        <f>IF((ROW()-6)&lt;=$Q$3,INDEX(LINEST(AH586:AH645,AI586:AT645,TRUE,TRUE),1,1),"")</f>
        <v/>
      </c>
      <c r="BP645" s="10">
        <f>IF((ROW()-6)&lt;=$Q$3,INDEX(LINEST(AH586:AH645,AI586:AT645,TRUE,TRUE),3,1),"")</f>
        <v/>
      </c>
      <c r="BR645" s="9">
        <f>IF(AND((ROW()-6)&lt;=$Q$3,ISNUMBER(BC644)),BC644/$Q$4+BD644*AI645+BE644*AJ645+BF644*AK645+BG644*AL645+BH644*AM645+BI644*AN645+BJ644*AO645+BK644*AP645+BL644*AQ645+BM644*AR645+BN644*AS645+BO644*AT645,"")</f>
        <v/>
      </c>
      <c r="BS645">
        <f>IF(ISNUMBER(BR645),AVERAGE(AH585:AH644),"")</f>
        <v/>
      </c>
      <c r="BT645">
        <f>IF(ISNUMBER(BR645),(AH645-BR645)^2,"")</f>
        <v/>
      </c>
      <c r="BU645">
        <f>IF(ISNUMBER(BR645),AH645^2,"")</f>
        <v/>
      </c>
      <c r="BV645">
        <f>IF(ISNUMBER(BR645),(AH645-BS645)^2,"")</f>
        <v/>
      </c>
    </row>
    <row r="646">
      <c r="O646">
        <f>IF($R646="","",CHOOSE($Q$2,YEAR(R646)*12+MONTH(R646),INT((R646-2)/7),YEAR(R646)*4+ROUNDUP(MONTH(R646)/3)))</f>
        <v/>
      </c>
      <c r="P646">
        <f>IF($R646="","",IF($R647="",1,IF(O646&lt;&gt;O647,1,0)))</f>
        <v/>
      </c>
      <c r="Q646">
        <f>IF(P646=1,SUM($P$7:P646),"")</f>
        <v/>
      </c>
      <c r="R646">
        <f>IF($A646="","",IF(ISNUMBER($A646),$A646,IFERROR(DATEVALUE($A646),NA())))</f>
        <v/>
      </c>
      <c r="S646" s="7">
        <f>IFERROR(INDEX($R$7:$R$60000,MATCH(ROW()-6,$Q$7:$Q$60000,0)),"")</f>
        <v/>
      </c>
      <c r="T646">
        <f>IFERROR(INDEX($B$7:$B$60000,MATCH(ROW()-6,$Q$7:$Q$60000,0)),"")</f>
        <v/>
      </c>
      <c r="U646">
        <f>IFERROR(INDEX($C$7:$C$60000,MATCH(ROW()-6,$Q$7:$Q$60000,0)),"")</f>
        <v/>
      </c>
      <c r="V646">
        <f>IFERROR(INDEX($D$7:$D$60000,MATCH(ROW()-6,$Q$7:$Q$60000,0)),"")</f>
        <v/>
      </c>
      <c r="W646">
        <f>IFERROR(INDEX($E$7:$E$60000,MATCH(ROW()-6,$Q$7:$Q$60000,0)),"")</f>
        <v/>
      </c>
      <c r="X646">
        <f>IFERROR(INDEX($F$7:$F$60000,MATCH(ROW()-6,$Q$7:$Q$60000,0)),"")</f>
        <v/>
      </c>
      <c r="Y646">
        <f>IFERROR(INDEX($G$7:$G$60000,MATCH(ROW()-6,$Q$7:$Q$60000,0)),"")</f>
        <v/>
      </c>
      <c r="Z646">
        <f>IFERROR(INDEX($H$7:$H$60000,MATCH(ROW()-6,$Q$7:$Q$60000,0)),"")</f>
        <v/>
      </c>
      <c r="AA646">
        <f>IFERROR(INDEX($I$7:$I$60000,MATCH(ROW()-6,$Q$7:$Q$60000,0)),"")</f>
        <v/>
      </c>
      <c r="AB646">
        <f>IFERROR(INDEX($J$7:$J$60000,MATCH(ROW()-6,$Q$7:$Q$60000,0)),"")</f>
        <v/>
      </c>
      <c r="AC646">
        <f>IFERROR(INDEX($K$7:$K$60000,MATCH(ROW()-6,$Q$7:$Q$60000,0)),"")</f>
        <v/>
      </c>
      <c r="AD646">
        <f>IFERROR(INDEX($L$7:$L$60000,MATCH(ROW()-6,$Q$7:$Q$60000,0)),"")</f>
        <v/>
      </c>
      <c r="AE646">
        <f>IFERROR(INDEX($M$7:$M$60000,MATCH(ROW()-6,$Q$7:$Q$60000,0)),"")</f>
        <v/>
      </c>
      <c r="AF646">
        <f>IFERROR(INDEX($N$7:$N$60000,MATCH(ROW()-6,$Q$7:$Q$60000,0)),"")</f>
        <v/>
      </c>
      <c r="AH646" s="9">
        <f>IF(OR($S646="",$S645=""),"",LN($T646/$T645))</f>
        <v/>
      </c>
      <c r="AI646" s="9">
        <f>IF(OR($S646="",$S645=""),"",$C$2*LN(U646/U645))</f>
        <v/>
      </c>
      <c r="AJ646" s="9">
        <f>IF(OR($S646="",$S645=""),"",$D$2*(V646-V645))</f>
        <v/>
      </c>
      <c r="AK646" s="9">
        <f>IF(OR($S646="",$S645=""),"",$E$2*(W646-W645))</f>
        <v/>
      </c>
      <c r="AL646" s="9">
        <f>IF(OR($S646="",$S645=""),"",$F$2*LN(X646/X645))</f>
        <v/>
      </c>
      <c r="AM646" s="9">
        <f>IF(OR($S646="",$S645=""),"",$G$2*(Y646-Y645))</f>
        <v/>
      </c>
      <c r="AN646" s="9">
        <f>IF(OR($S646="",$S645=""),"",$H$2*LN(Z646/Z645))</f>
        <v/>
      </c>
      <c r="AO646" s="9">
        <f>IF(OR($S646="",$S645=""),"",$I$2*(AA646-AA645))</f>
        <v/>
      </c>
      <c r="AP646" s="9">
        <f>IF(OR($S646="",$S645=""),"",$J$2*LN(AB646/AB645))</f>
        <v/>
      </c>
      <c r="AQ646" s="9">
        <f>IF(OR($S646="",$S645=""),"",$K$2*(AC646-AC645))</f>
        <v/>
      </c>
      <c r="AR646" s="9">
        <f>IF(OR($S646="",$S645=""),"",$L$2*LN(AD646/AD645))</f>
        <v/>
      </c>
      <c r="AS646" s="9">
        <f>IF(OR($S646="",$S645=""),"",$M$2*LN(AE646/AE645))</f>
        <v/>
      </c>
      <c r="AT646" s="9">
        <f>IF(OR($S646="",$S645=""),"",$N$2*LN(AF646/AF645))</f>
        <v/>
      </c>
      <c r="AV646" s="9">
        <f>IF($AH646="","",$AY$16+$AY$4*AI646+$AY$5*AJ646+$AY$6*AK646+$AY$7*AL646+$AY$8*AM646+$AY$9*AN646+$AY$10*AO646+$AY$11*AP646+$AY$12*AQ646+$AY$13*AR646+$AY$14*AS646+$AY$15*AT646)</f>
        <v/>
      </c>
      <c r="BC646" s="10">
        <f>IF((ROW()-6)&lt;=$Q$3,INDEX(LINEST(AH587:AH646,AI587:AT646,TRUE,TRUE),1,13)*$Q$4,"")</f>
        <v/>
      </c>
      <c r="BD646" s="9">
        <f>IF((ROW()-6)&lt;=$Q$3,INDEX(LINEST(AH587:AH646,AI587:AT646,TRUE,TRUE),1,12),"")</f>
        <v/>
      </c>
      <c r="BE646" s="9">
        <f>IF((ROW()-6)&lt;=$Q$3,INDEX(LINEST(AH587:AH646,AI587:AT646,TRUE,TRUE),1,11),"")</f>
        <v/>
      </c>
      <c r="BF646" s="9">
        <f>IF((ROW()-6)&lt;=$Q$3,INDEX(LINEST(AH587:AH646,AI587:AT646,TRUE,TRUE),1,10),"")</f>
        <v/>
      </c>
      <c r="BG646" s="9">
        <f>IF((ROW()-6)&lt;=$Q$3,INDEX(LINEST(AH587:AH646,AI587:AT646,TRUE,TRUE),1,9),"")</f>
        <v/>
      </c>
      <c r="BH646" s="9">
        <f>IF((ROW()-6)&lt;=$Q$3,INDEX(LINEST(AH587:AH646,AI587:AT646,TRUE,TRUE),1,8),"")</f>
        <v/>
      </c>
      <c r="BI646" s="9">
        <f>IF((ROW()-6)&lt;=$Q$3,INDEX(LINEST(AH587:AH646,AI587:AT646,TRUE,TRUE),1,7),"")</f>
        <v/>
      </c>
      <c r="BJ646" s="9">
        <f>IF((ROW()-6)&lt;=$Q$3,INDEX(LINEST(AH587:AH646,AI587:AT646,TRUE,TRUE),1,6),"")</f>
        <v/>
      </c>
      <c r="BK646" s="9">
        <f>IF((ROW()-6)&lt;=$Q$3,INDEX(LINEST(AH587:AH646,AI587:AT646,TRUE,TRUE),1,5),"")</f>
        <v/>
      </c>
      <c r="BL646" s="9">
        <f>IF((ROW()-6)&lt;=$Q$3,INDEX(LINEST(AH587:AH646,AI587:AT646,TRUE,TRUE),1,4),"")</f>
        <v/>
      </c>
      <c r="BM646" s="9">
        <f>IF((ROW()-6)&lt;=$Q$3,INDEX(LINEST(AH587:AH646,AI587:AT646,TRUE,TRUE),1,3),"")</f>
        <v/>
      </c>
      <c r="BN646" s="9">
        <f>IF((ROW()-6)&lt;=$Q$3,INDEX(LINEST(AH587:AH646,AI587:AT646,TRUE,TRUE),1,2),"")</f>
        <v/>
      </c>
      <c r="BO646" s="9">
        <f>IF((ROW()-6)&lt;=$Q$3,INDEX(LINEST(AH587:AH646,AI587:AT646,TRUE,TRUE),1,1),"")</f>
        <v/>
      </c>
      <c r="BP646" s="10">
        <f>IF((ROW()-6)&lt;=$Q$3,INDEX(LINEST(AH587:AH646,AI587:AT646,TRUE,TRUE),3,1),"")</f>
        <v/>
      </c>
      <c r="BR646" s="9">
        <f>IF(AND((ROW()-6)&lt;=$Q$3,ISNUMBER(BC645)),BC645/$Q$4+BD645*AI646+BE645*AJ646+BF645*AK646+BG645*AL646+BH645*AM646+BI645*AN646+BJ645*AO646+BK645*AP646+BL645*AQ646+BM645*AR646+BN645*AS646+BO645*AT646,"")</f>
        <v/>
      </c>
      <c r="BS646">
        <f>IF(ISNUMBER(BR646),AVERAGE(AH586:AH645),"")</f>
        <v/>
      </c>
      <c r="BT646">
        <f>IF(ISNUMBER(BR646),(AH646-BR646)^2,"")</f>
        <v/>
      </c>
      <c r="BU646">
        <f>IF(ISNUMBER(BR646),AH646^2,"")</f>
        <v/>
      </c>
      <c r="BV646">
        <f>IF(ISNUMBER(BR646),(AH646-BS646)^2,"")</f>
        <v/>
      </c>
    </row>
    <row r="647">
      <c r="O647">
        <f>IF($R647="","",CHOOSE($Q$2,YEAR(R647)*12+MONTH(R647),INT((R647-2)/7),YEAR(R647)*4+ROUNDUP(MONTH(R647)/3)))</f>
        <v/>
      </c>
      <c r="P647">
        <f>IF($R647="","",IF($R648="",1,IF(O647&lt;&gt;O648,1,0)))</f>
        <v/>
      </c>
      <c r="Q647">
        <f>IF(P647=1,SUM($P$7:P647),"")</f>
        <v/>
      </c>
      <c r="R647">
        <f>IF($A647="","",IF(ISNUMBER($A647),$A647,IFERROR(DATEVALUE($A647),NA())))</f>
        <v/>
      </c>
      <c r="S647" s="7">
        <f>IFERROR(INDEX($R$7:$R$60000,MATCH(ROW()-6,$Q$7:$Q$60000,0)),"")</f>
        <v/>
      </c>
      <c r="T647">
        <f>IFERROR(INDEX($B$7:$B$60000,MATCH(ROW()-6,$Q$7:$Q$60000,0)),"")</f>
        <v/>
      </c>
      <c r="U647">
        <f>IFERROR(INDEX($C$7:$C$60000,MATCH(ROW()-6,$Q$7:$Q$60000,0)),"")</f>
        <v/>
      </c>
      <c r="V647">
        <f>IFERROR(INDEX($D$7:$D$60000,MATCH(ROW()-6,$Q$7:$Q$60000,0)),"")</f>
        <v/>
      </c>
      <c r="W647">
        <f>IFERROR(INDEX($E$7:$E$60000,MATCH(ROW()-6,$Q$7:$Q$60000,0)),"")</f>
        <v/>
      </c>
      <c r="X647">
        <f>IFERROR(INDEX($F$7:$F$60000,MATCH(ROW()-6,$Q$7:$Q$60000,0)),"")</f>
        <v/>
      </c>
      <c r="Y647">
        <f>IFERROR(INDEX($G$7:$G$60000,MATCH(ROW()-6,$Q$7:$Q$60000,0)),"")</f>
        <v/>
      </c>
      <c r="Z647">
        <f>IFERROR(INDEX($H$7:$H$60000,MATCH(ROW()-6,$Q$7:$Q$60000,0)),"")</f>
        <v/>
      </c>
      <c r="AA647">
        <f>IFERROR(INDEX($I$7:$I$60000,MATCH(ROW()-6,$Q$7:$Q$60000,0)),"")</f>
        <v/>
      </c>
      <c r="AB647">
        <f>IFERROR(INDEX($J$7:$J$60000,MATCH(ROW()-6,$Q$7:$Q$60000,0)),"")</f>
        <v/>
      </c>
      <c r="AC647">
        <f>IFERROR(INDEX($K$7:$K$60000,MATCH(ROW()-6,$Q$7:$Q$60000,0)),"")</f>
        <v/>
      </c>
      <c r="AD647">
        <f>IFERROR(INDEX($L$7:$L$60000,MATCH(ROW()-6,$Q$7:$Q$60000,0)),"")</f>
        <v/>
      </c>
      <c r="AE647">
        <f>IFERROR(INDEX($M$7:$M$60000,MATCH(ROW()-6,$Q$7:$Q$60000,0)),"")</f>
        <v/>
      </c>
      <c r="AF647">
        <f>IFERROR(INDEX($N$7:$N$60000,MATCH(ROW()-6,$Q$7:$Q$60000,0)),"")</f>
        <v/>
      </c>
      <c r="AH647" s="9">
        <f>IF(OR($S647="",$S646=""),"",LN($T647/$T646))</f>
        <v/>
      </c>
      <c r="AI647" s="9">
        <f>IF(OR($S647="",$S646=""),"",$C$2*LN(U647/U646))</f>
        <v/>
      </c>
      <c r="AJ647" s="9">
        <f>IF(OR($S647="",$S646=""),"",$D$2*(V647-V646))</f>
        <v/>
      </c>
      <c r="AK647" s="9">
        <f>IF(OR($S647="",$S646=""),"",$E$2*(W647-W646))</f>
        <v/>
      </c>
      <c r="AL647" s="9">
        <f>IF(OR($S647="",$S646=""),"",$F$2*LN(X647/X646))</f>
        <v/>
      </c>
      <c r="AM647" s="9">
        <f>IF(OR($S647="",$S646=""),"",$G$2*(Y647-Y646))</f>
        <v/>
      </c>
      <c r="AN647" s="9">
        <f>IF(OR($S647="",$S646=""),"",$H$2*LN(Z647/Z646))</f>
        <v/>
      </c>
      <c r="AO647" s="9">
        <f>IF(OR($S647="",$S646=""),"",$I$2*(AA647-AA646))</f>
        <v/>
      </c>
      <c r="AP647" s="9">
        <f>IF(OR($S647="",$S646=""),"",$J$2*LN(AB647/AB646))</f>
        <v/>
      </c>
      <c r="AQ647" s="9">
        <f>IF(OR($S647="",$S646=""),"",$K$2*(AC647-AC646))</f>
        <v/>
      </c>
      <c r="AR647" s="9">
        <f>IF(OR($S647="",$S646=""),"",$L$2*LN(AD647/AD646))</f>
        <v/>
      </c>
      <c r="AS647" s="9">
        <f>IF(OR($S647="",$S646=""),"",$M$2*LN(AE647/AE646))</f>
        <v/>
      </c>
      <c r="AT647" s="9">
        <f>IF(OR($S647="",$S646=""),"",$N$2*LN(AF647/AF646))</f>
        <v/>
      </c>
      <c r="AV647" s="9">
        <f>IF($AH647="","",$AY$16+$AY$4*AI647+$AY$5*AJ647+$AY$6*AK647+$AY$7*AL647+$AY$8*AM647+$AY$9*AN647+$AY$10*AO647+$AY$11*AP647+$AY$12*AQ647+$AY$13*AR647+$AY$14*AS647+$AY$15*AT647)</f>
        <v/>
      </c>
      <c r="BC647" s="10">
        <f>IF((ROW()-6)&lt;=$Q$3,INDEX(LINEST(AH588:AH647,AI588:AT647,TRUE,TRUE),1,13)*$Q$4,"")</f>
        <v/>
      </c>
      <c r="BD647" s="9">
        <f>IF((ROW()-6)&lt;=$Q$3,INDEX(LINEST(AH588:AH647,AI588:AT647,TRUE,TRUE),1,12),"")</f>
        <v/>
      </c>
      <c r="BE647" s="9">
        <f>IF((ROW()-6)&lt;=$Q$3,INDEX(LINEST(AH588:AH647,AI588:AT647,TRUE,TRUE),1,11),"")</f>
        <v/>
      </c>
      <c r="BF647" s="9">
        <f>IF((ROW()-6)&lt;=$Q$3,INDEX(LINEST(AH588:AH647,AI588:AT647,TRUE,TRUE),1,10),"")</f>
        <v/>
      </c>
      <c r="BG647" s="9">
        <f>IF((ROW()-6)&lt;=$Q$3,INDEX(LINEST(AH588:AH647,AI588:AT647,TRUE,TRUE),1,9),"")</f>
        <v/>
      </c>
      <c r="BH647" s="9">
        <f>IF((ROW()-6)&lt;=$Q$3,INDEX(LINEST(AH588:AH647,AI588:AT647,TRUE,TRUE),1,8),"")</f>
        <v/>
      </c>
      <c r="BI647" s="9">
        <f>IF((ROW()-6)&lt;=$Q$3,INDEX(LINEST(AH588:AH647,AI588:AT647,TRUE,TRUE),1,7),"")</f>
        <v/>
      </c>
      <c r="BJ647" s="9">
        <f>IF((ROW()-6)&lt;=$Q$3,INDEX(LINEST(AH588:AH647,AI588:AT647,TRUE,TRUE),1,6),"")</f>
        <v/>
      </c>
      <c r="BK647" s="9">
        <f>IF((ROW()-6)&lt;=$Q$3,INDEX(LINEST(AH588:AH647,AI588:AT647,TRUE,TRUE),1,5),"")</f>
        <v/>
      </c>
      <c r="BL647" s="9">
        <f>IF((ROW()-6)&lt;=$Q$3,INDEX(LINEST(AH588:AH647,AI588:AT647,TRUE,TRUE),1,4),"")</f>
        <v/>
      </c>
      <c r="BM647" s="9">
        <f>IF((ROW()-6)&lt;=$Q$3,INDEX(LINEST(AH588:AH647,AI588:AT647,TRUE,TRUE),1,3),"")</f>
        <v/>
      </c>
      <c r="BN647" s="9">
        <f>IF((ROW()-6)&lt;=$Q$3,INDEX(LINEST(AH588:AH647,AI588:AT647,TRUE,TRUE),1,2),"")</f>
        <v/>
      </c>
      <c r="BO647" s="9">
        <f>IF((ROW()-6)&lt;=$Q$3,INDEX(LINEST(AH588:AH647,AI588:AT647,TRUE,TRUE),1,1),"")</f>
        <v/>
      </c>
      <c r="BP647" s="10">
        <f>IF((ROW()-6)&lt;=$Q$3,INDEX(LINEST(AH588:AH647,AI588:AT647,TRUE,TRUE),3,1),"")</f>
        <v/>
      </c>
      <c r="BR647" s="9">
        <f>IF(AND((ROW()-6)&lt;=$Q$3,ISNUMBER(BC646)),BC646/$Q$4+BD646*AI647+BE646*AJ647+BF646*AK647+BG646*AL647+BH646*AM647+BI646*AN647+BJ646*AO647+BK646*AP647+BL646*AQ647+BM646*AR647+BN646*AS647+BO646*AT647,"")</f>
        <v/>
      </c>
      <c r="BS647">
        <f>IF(ISNUMBER(BR647),AVERAGE(AH587:AH646),"")</f>
        <v/>
      </c>
      <c r="BT647">
        <f>IF(ISNUMBER(BR647),(AH647-BR647)^2,"")</f>
        <v/>
      </c>
      <c r="BU647">
        <f>IF(ISNUMBER(BR647),AH647^2,"")</f>
        <v/>
      </c>
      <c r="BV647">
        <f>IF(ISNUMBER(BR647),(AH647-BS647)^2,"")</f>
        <v/>
      </c>
    </row>
    <row r="648">
      <c r="O648">
        <f>IF($R648="","",CHOOSE($Q$2,YEAR(R648)*12+MONTH(R648),INT((R648-2)/7),YEAR(R648)*4+ROUNDUP(MONTH(R648)/3)))</f>
        <v/>
      </c>
      <c r="P648">
        <f>IF($R648="","",IF($R649="",1,IF(O648&lt;&gt;O649,1,0)))</f>
        <v/>
      </c>
      <c r="Q648">
        <f>IF(P648=1,SUM($P$7:P648),"")</f>
        <v/>
      </c>
      <c r="R648">
        <f>IF($A648="","",IF(ISNUMBER($A648),$A648,IFERROR(DATEVALUE($A648),NA())))</f>
        <v/>
      </c>
      <c r="S648" s="7">
        <f>IFERROR(INDEX($R$7:$R$60000,MATCH(ROW()-6,$Q$7:$Q$60000,0)),"")</f>
        <v/>
      </c>
      <c r="T648">
        <f>IFERROR(INDEX($B$7:$B$60000,MATCH(ROW()-6,$Q$7:$Q$60000,0)),"")</f>
        <v/>
      </c>
      <c r="U648">
        <f>IFERROR(INDEX($C$7:$C$60000,MATCH(ROW()-6,$Q$7:$Q$60000,0)),"")</f>
        <v/>
      </c>
      <c r="V648">
        <f>IFERROR(INDEX($D$7:$D$60000,MATCH(ROW()-6,$Q$7:$Q$60000,0)),"")</f>
        <v/>
      </c>
      <c r="W648">
        <f>IFERROR(INDEX($E$7:$E$60000,MATCH(ROW()-6,$Q$7:$Q$60000,0)),"")</f>
        <v/>
      </c>
      <c r="X648">
        <f>IFERROR(INDEX($F$7:$F$60000,MATCH(ROW()-6,$Q$7:$Q$60000,0)),"")</f>
        <v/>
      </c>
      <c r="Y648">
        <f>IFERROR(INDEX($G$7:$G$60000,MATCH(ROW()-6,$Q$7:$Q$60000,0)),"")</f>
        <v/>
      </c>
      <c r="Z648">
        <f>IFERROR(INDEX($H$7:$H$60000,MATCH(ROW()-6,$Q$7:$Q$60000,0)),"")</f>
        <v/>
      </c>
      <c r="AA648">
        <f>IFERROR(INDEX($I$7:$I$60000,MATCH(ROW()-6,$Q$7:$Q$60000,0)),"")</f>
        <v/>
      </c>
      <c r="AB648">
        <f>IFERROR(INDEX($J$7:$J$60000,MATCH(ROW()-6,$Q$7:$Q$60000,0)),"")</f>
        <v/>
      </c>
      <c r="AC648">
        <f>IFERROR(INDEX($K$7:$K$60000,MATCH(ROW()-6,$Q$7:$Q$60000,0)),"")</f>
        <v/>
      </c>
      <c r="AD648">
        <f>IFERROR(INDEX($L$7:$L$60000,MATCH(ROW()-6,$Q$7:$Q$60000,0)),"")</f>
        <v/>
      </c>
      <c r="AE648">
        <f>IFERROR(INDEX($M$7:$M$60000,MATCH(ROW()-6,$Q$7:$Q$60000,0)),"")</f>
        <v/>
      </c>
      <c r="AF648">
        <f>IFERROR(INDEX($N$7:$N$60000,MATCH(ROW()-6,$Q$7:$Q$60000,0)),"")</f>
        <v/>
      </c>
      <c r="AH648" s="9">
        <f>IF(OR($S648="",$S647=""),"",LN($T648/$T647))</f>
        <v/>
      </c>
      <c r="AI648" s="9">
        <f>IF(OR($S648="",$S647=""),"",$C$2*LN(U648/U647))</f>
        <v/>
      </c>
      <c r="AJ648" s="9">
        <f>IF(OR($S648="",$S647=""),"",$D$2*(V648-V647))</f>
        <v/>
      </c>
      <c r="AK648" s="9">
        <f>IF(OR($S648="",$S647=""),"",$E$2*(W648-W647))</f>
        <v/>
      </c>
      <c r="AL648" s="9">
        <f>IF(OR($S648="",$S647=""),"",$F$2*LN(X648/X647))</f>
        <v/>
      </c>
      <c r="AM648" s="9">
        <f>IF(OR($S648="",$S647=""),"",$G$2*(Y648-Y647))</f>
        <v/>
      </c>
      <c r="AN648" s="9">
        <f>IF(OR($S648="",$S647=""),"",$H$2*LN(Z648/Z647))</f>
        <v/>
      </c>
      <c r="AO648" s="9">
        <f>IF(OR($S648="",$S647=""),"",$I$2*(AA648-AA647))</f>
        <v/>
      </c>
      <c r="AP648" s="9">
        <f>IF(OR($S648="",$S647=""),"",$J$2*LN(AB648/AB647))</f>
        <v/>
      </c>
      <c r="AQ648" s="9">
        <f>IF(OR($S648="",$S647=""),"",$K$2*(AC648-AC647))</f>
        <v/>
      </c>
      <c r="AR648" s="9">
        <f>IF(OR($S648="",$S647=""),"",$L$2*LN(AD648/AD647))</f>
        <v/>
      </c>
      <c r="AS648" s="9">
        <f>IF(OR($S648="",$S647=""),"",$M$2*LN(AE648/AE647))</f>
        <v/>
      </c>
      <c r="AT648" s="9">
        <f>IF(OR($S648="",$S647=""),"",$N$2*LN(AF648/AF647))</f>
        <v/>
      </c>
      <c r="AV648" s="9">
        <f>IF($AH648="","",$AY$16+$AY$4*AI648+$AY$5*AJ648+$AY$6*AK648+$AY$7*AL648+$AY$8*AM648+$AY$9*AN648+$AY$10*AO648+$AY$11*AP648+$AY$12*AQ648+$AY$13*AR648+$AY$14*AS648+$AY$15*AT648)</f>
        <v/>
      </c>
      <c r="BC648" s="10">
        <f>IF((ROW()-6)&lt;=$Q$3,INDEX(LINEST(AH589:AH648,AI589:AT648,TRUE,TRUE),1,13)*$Q$4,"")</f>
        <v/>
      </c>
      <c r="BD648" s="9">
        <f>IF((ROW()-6)&lt;=$Q$3,INDEX(LINEST(AH589:AH648,AI589:AT648,TRUE,TRUE),1,12),"")</f>
        <v/>
      </c>
      <c r="BE648" s="9">
        <f>IF((ROW()-6)&lt;=$Q$3,INDEX(LINEST(AH589:AH648,AI589:AT648,TRUE,TRUE),1,11),"")</f>
        <v/>
      </c>
      <c r="BF648" s="9">
        <f>IF((ROW()-6)&lt;=$Q$3,INDEX(LINEST(AH589:AH648,AI589:AT648,TRUE,TRUE),1,10),"")</f>
        <v/>
      </c>
      <c r="BG648" s="9">
        <f>IF((ROW()-6)&lt;=$Q$3,INDEX(LINEST(AH589:AH648,AI589:AT648,TRUE,TRUE),1,9),"")</f>
        <v/>
      </c>
      <c r="BH648" s="9">
        <f>IF((ROW()-6)&lt;=$Q$3,INDEX(LINEST(AH589:AH648,AI589:AT648,TRUE,TRUE),1,8),"")</f>
        <v/>
      </c>
      <c r="BI648" s="9">
        <f>IF((ROW()-6)&lt;=$Q$3,INDEX(LINEST(AH589:AH648,AI589:AT648,TRUE,TRUE),1,7),"")</f>
        <v/>
      </c>
      <c r="BJ648" s="9">
        <f>IF((ROW()-6)&lt;=$Q$3,INDEX(LINEST(AH589:AH648,AI589:AT648,TRUE,TRUE),1,6),"")</f>
        <v/>
      </c>
      <c r="BK648" s="9">
        <f>IF((ROW()-6)&lt;=$Q$3,INDEX(LINEST(AH589:AH648,AI589:AT648,TRUE,TRUE),1,5),"")</f>
        <v/>
      </c>
      <c r="BL648" s="9">
        <f>IF((ROW()-6)&lt;=$Q$3,INDEX(LINEST(AH589:AH648,AI589:AT648,TRUE,TRUE),1,4),"")</f>
        <v/>
      </c>
      <c r="BM648" s="9">
        <f>IF((ROW()-6)&lt;=$Q$3,INDEX(LINEST(AH589:AH648,AI589:AT648,TRUE,TRUE),1,3),"")</f>
        <v/>
      </c>
      <c r="BN648" s="9">
        <f>IF((ROW()-6)&lt;=$Q$3,INDEX(LINEST(AH589:AH648,AI589:AT648,TRUE,TRUE),1,2),"")</f>
        <v/>
      </c>
      <c r="BO648" s="9">
        <f>IF((ROW()-6)&lt;=$Q$3,INDEX(LINEST(AH589:AH648,AI589:AT648,TRUE,TRUE),1,1),"")</f>
        <v/>
      </c>
      <c r="BP648" s="10">
        <f>IF((ROW()-6)&lt;=$Q$3,INDEX(LINEST(AH589:AH648,AI589:AT648,TRUE,TRUE),3,1),"")</f>
        <v/>
      </c>
      <c r="BR648" s="9">
        <f>IF(AND((ROW()-6)&lt;=$Q$3,ISNUMBER(BC647)),BC647/$Q$4+BD647*AI648+BE647*AJ648+BF647*AK648+BG647*AL648+BH647*AM648+BI647*AN648+BJ647*AO648+BK647*AP648+BL647*AQ648+BM647*AR648+BN647*AS648+BO647*AT648,"")</f>
        <v/>
      </c>
      <c r="BS648">
        <f>IF(ISNUMBER(BR648),AVERAGE(AH588:AH647),"")</f>
        <v/>
      </c>
      <c r="BT648">
        <f>IF(ISNUMBER(BR648),(AH648-BR648)^2,"")</f>
        <v/>
      </c>
      <c r="BU648">
        <f>IF(ISNUMBER(BR648),AH648^2,"")</f>
        <v/>
      </c>
      <c r="BV648">
        <f>IF(ISNUMBER(BR648),(AH648-BS648)^2,"")</f>
        <v/>
      </c>
    </row>
    <row r="649">
      <c r="O649">
        <f>IF($R649="","",CHOOSE($Q$2,YEAR(R649)*12+MONTH(R649),INT((R649-2)/7),YEAR(R649)*4+ROUNDUP(MONTH(R649)/3)))</f>
        <v/>
      </c>
      <c r="P649">
        <f>IF($R649="","",IF($R650="",1,IF(O649&lt;&gt;O650,1,0)))</f>
        <v/>
      </c>
      <c r="Q649">
        <f>IF(P649=1,SUM($P$7:P649),"")</f>
        <v/>
      </c>
      <c r="R649">
        <f>IF($A649="","",IF(ISNUMBER($A649),$A649,IFERROR(DATEVALUE($A649),NA())))</f>
        <v/>
      </c>
      <c r="S649" s="7">
        <f>IFERROR(INDEX($R$7:$R$60000,MATCH(ROW()-6,$Q$7:$Q$60000,0)),"")</f>
        <v/>
      </c>
      <c r="T649">
        <f>IFERROR(INDEX($B$7:$B$60000,MATCH(ROW()-6,$Q$7:$Q$60000,0)),"")</f>
        <v/>
      </c>
      <c r="U649">
        <f>IFERROR(INDEX($C$7:$C$60000,MATCH(ROW()-6,$Q$7:$Q$60000,0)),"")</f>
        <v/>
      </c>
      <c r="V649">
        <f>IFERROR(INDEX($D$7:$D$60000,MATCH(ROW()-6,$Q$7:$Q$60000,0)),"")</f>
        <v/>
      </c>
      <c r="W649">
        <f>IFERROR(INDEX($E$7:$E$60000,MATCH(ROW()-6,$Q$7:$Q$60000,0)),"")</f>
        <v/>
      </c>
      <c r="X649">
        <f>IFERROR(INDEX($F$7:$F$60000,MATCH(ROW()-6,$Q$7:$Q$60000,0)),"")</f>
        <v/>
      </c>
      <c r="Y649">
        <f>IFERROR(INDEX($G$7:$G$60000,MATCH(ROW()-6,$Q$7:$Q$60000,0)),"")</f>
        <v/>
      </c>
      <c r="Z649">
        <f>IFERROR(INDEX($H$7:$H$60000,MATCH(ROW()-6,$Q$7:$Q$60000,0)),"")</f>
        <v/>
      </c>
      <c r="AA649">
        <f>IFERROR(INDEX($I$7:$I$60000,MATCH(ROW()-6,$Q$7:$Q$60000,0)),"")</f>
        <v/>
      </c>
      <c r="AB649">
        <f>IFERROR(INDEX($J$7:$J$60000,MATCH(ROW()-6,$Q$7:$Q$60000,0)),"")</f>
        <v/>
      </c>
      <c r="AC649">
        <f>IFERROR(INDEX($K$7:$K$60000,MATCH(ROW()-6,$Q$7:$Q$60000,0)),"")</f>
        <v/>
      </c>
      <c r="AD649">
        <f>IFERROR(INDEX($L$7:$L$60000,MATCH(ROW()-6,$Q$7:$Q$60000,0)),"")</f>
        <v/>
      </c>
      <c r="AE649">
        <f>IFERROR(INDEX($M$7:$M$60000,MATCH(ROW()-6,$Q$7:$Q$60000,0)),"")</f>
        <v/>
      </c>
      <c r="AF649">
        <f>IFERROR(INDEX($N$7:$N$60000,MATCH(ROW()-6,$Q$7:$Q$60000,0)),"")</f>
        <v/>
      </c>
      <c r="AH649" s="9">
        <f>IF(OR($S649="",$S648=""),"",LN($T649/$T648))</f>
        <v/>
      </c>
      <c r="AI649" s="9">
        <f>IF(OR($S649="",$S648=""),"",$C$2*LN(U649/U648))</f>
        <v/>
      </c>
      <c r="AJ649" s="9">
        <f>IF(OR($S649="",$S648=""),"",$D$2*(V649-V648))</f>
        <v/>
      </c>
      <c r="AK649" s="9">
        <f>IF(OR($S649="",$S648=""),"",$E$2*(W649-W648))</f>
        <v/>
      </c>
      <c r="AL649" s="9">
        <f>IF(OR($S649="",$S648=""),"",$F$2*LN(X649/X648))</f>
        <v/>
      </c>
      <c r="AM649" s="9">
        <f>IF(OR($S649="",$S648=""),"",$G$2*(Y649-Y648))</f>
        <v/>
      </c>
      <c r="AN649" s="9">
        <f>IF(OR($S649="",$S648=""),"",$H$2*LN(Z649/Z648))</f>
        <v/>
      </c>
      <c r="AO649" s="9">
        <f>IF(OR($S649="",$S648=""),"",$I$2*(AA649-AA648))</f>
        <v/>
      </c>
      <c r="AP649" s="9">
        <f>IF(OR($S649="",$S648=""),"",$J$2*LN(AB649/AB648))</f>
        <v/>
      </c>
      <c r="AQ649" s="9">
        <f>IF(OR($S649="",$S648=""),"",$K$2*(AC649-AC648))</f>
        <v/>
      </c>
      <c r="AR649" s="9">
        <f>IF(OR($S649="",$S648=""),"",$L$2*LN(AD649/AD648))</f>
        <v/>
      </c>
      <c r="AS649" s="9">
        <f>IF(OR($S649="",$S648=""),"",$M$2*LN(AE649/AE648))</f>
        <v/>
      </c>
      <c r="AT649" s="9">
        <f>IF(OR($S649="",$S648=""),"",$N$2*LN(AF649/AF648))</f>
        <v/>
      </c>
      <c r="AV649" s="9">
        <f>IF($AH649="","",$AY$16+$AY$4*AI649+$AY$5*AJ649+$AY$6*AK649+$AY$7*AL649+$AY$8*AM649+$AY$9*AN649+$AY$10*AO649+$AY$11*AP649+$AY$12*AQ649+$AY$13*AR649+$AY$14*AS649+$AY$15*AT649)</f>
        <v/>
      </c>
      <c r="BC649" s="10">
        <f>IF((ROW()-6)&lt;=$Q$3,INDEX(LINEST(AH590:AH649,AI590:AT649,TRUE,TRUE),1,13)*$Q$4,"")</f>
        <v/>
      </c>
      <c r="BD649" s="9">
        <f>IF((ROW()-6)&lt;=$Q$3,INDEX(LINEST(AH590:AH649,AI590:AT649,TRUE,TRUE),1,12),"")</f>
        <v/>
      </c>
      <c r="BE649" s="9">
        <f>IF((ROW()-6)&lt;=$Q$3,INDEX(LINEST(AH590:AH649,AI590:AT649,TRUE,TRUE),1,11),"")</f>
        <v/>
      </c>
      <c r="BF649" s="9">
        <f>IF((ROW()-6)&lt;=$Q$3,INDEX(LINEST(AH590:AH649,AI590:AT649,TRUE,TRUE),1,10),"")</f>
        <v/>
      </c>
      <c r="BG649" s="9">
        <f>IF((ROW()-6)&lt;=$Q$3,INDEX(LINEST(AH590:AH649,AI590:AT649,TRUE,TRUE),1,9),"")</f>
        <v/>
      </c>
      <c r="BH649" s="9">
        <f>IF((ROW()-6)&lt;=$Q$3,INDEX(LINEST(AH590:AH649,AI590:AT649,TRUE,TRUE),1,8),"")</f>
        <v/>
      </c>
      <c r="BI649" s="9">
        <f>IF((ROW()-6)&lt;=$Q$3,INDEX(LINEST(AH590:AH649,AI590:AT649,TRUE,TRUE),1,7),"")</f>
        <v/>
      </c>
      <c r="BJ649" s="9">
        <f>IF((ROW()-6)&lt;=$Q$3,INDEX(LINEST(AH590:AH649,AI590:AT649,TRUE,TRUE),1,6),"")</f>
        <v/>
      </c>
      <c r="BK649" s="9">
        <f>IF((ROW()-6)&lt;=$Q$3,INDEX(LINEST(AH590:AH649,AI590:AT649,TRUE,TRUE),1,5),"")</f>
        <v/>
      </c>
      <c r="BL649" s="9">
        <f>IF((ROW()-6)&lt;=$Q$3,INDEX(LINEST(AH590:AH649,AI590:AT649,TRUE,TRUE),1,4),"")</f>
        <v/>
      </c>
      <c r="BM649" s="9">
        <f>IF((ROW()-6)&lt;=$Q$3,INDEX(LINEST(AH590:AH649,AI590:AT649,TRUE,TRUE),1,3),"")</f>
        <v/>
      </c>
      <c r="BN649" s="9">
        <f>IF((ROW()-6)&lt;=$Q$3,INDEX(LINEST(AH590:AH649,AI590:AT649,TRUE,TRUE),1,2),"")</f>
        <v/>
      </c>
      <c r="BO649" s="9">
        <f>IF((ROW()-6)&lt;=$Q$3,INDEX(LINEST(AH590:AH649,AI590:AT649,TRUE,TRUE),1,1),"")</f>
        <v/>
      </c>
      <c r="BP649" s="10">
        <f>IF((ROW()-6)&lt;=$Q$3,INDEX(LINEST(AH590:AH649,AI590:AT649,TRUE,TRUE),3,1),"")</f>
        <v/>
      </c>
      <c r="BR649" s="9">
        <f>IF(AND((ROW()-6)&lt;=$Q$3,ISNUMBER(BC648)),BC648/$Q$4+BD648*AI649+BE648*AJ649+BF648*AK649+BG648*AL649+BH648*AM649+BI648*AN649+BJ648*AO649+BK648*AP649+BL648*AQ649+BM648*AR649+BN648*AS649+BO648*AT649,"")</f>
        <v/>
      </c>
      <c r="BS649">
        <f>IF(ISNUMBER(BR649),AVERAGE(AH589:AH648),"")</f>
        <v/>
      </c>
      <c r="BT649">
        <f>IF(ISNUMBER(BR649),(AH649-BR649)^2,"")</f>
        <v/>
      </c>
      <c r="BU649">
        <f>IF(ISNUMBER(BR649),AH649^2,"")</f>
        <v/>
      </c>
      <c r="BV649">
        <f>IF(ISNUMBER(BR649),(AH649-BS649)^2,"")</f>
        <v/>
      </c>
    </row>
    <row r="650">
      <c r="O650">
        <f>IF($R650="","",CHOOSE($Q$2,YEAR(R650)*12+MONTH(R650),INT((R650-2)/7),YEAR(R650)*4+ROUNDUP(MONTH(R650)/3)))</f>
        <v/>
      </c>
      <c r="P650">
        <f>IF($R650="","",IF($R651="",1,IF(O650&lt;&gt;O651,1,0)))</f>
        <v/>
      </c>
      <c r="Q650">
        <f>IF(P650=1,SUM($P$7:P650),"")</f>
        <v/>
      </c>
      <c r="R650">
        <f>IF($A650="","",IF(ISNUMBER($A650),$A650,IFERROR(DATEVALUE($A650),NA())))</f>
        <v/>
      </c>
      <c r="S650" s="7">
        <f>IFERROR(INDEX($R$7:$R$60000,MATCH(ROW()-6,$Q$7:$Q$60000,0)),"")</f>
        <v/>
      </c>
      <c r="T650">
        <f>IFERROR(INDEX($B$7:$B$60000,MATCH(ROW()-6,$Q$7:$Q$60000,0)),"")</f>
        <v/>
      </c>
      <c r="U650">
        <f>IFERROR(INDEX($C$7:$C$60000,MATCH(ROW()-6,$Q$7:$Q$60000,0)),"")</f>
        <v/>
      </c>
      <c r="V650">
        <f>IFERROR(INDEX($D$7:$D$60000,MATCH(ROW()-6,$Q$7:$Q$60000,0)),"")</f>
        <v/>
      </c>
      <c r="W650">
        <f>IFERROR(INDEX($E$7:$E$60000,MATCH(ROW()-6,$Q$7:$Q$60000,0)),"")</f>
        <v/>
      </c>
      <c r="X650">
        <f>IFERROR(INDEX($F$7:$F$60000,MATCH(ROW()-6,$Q$7:$Q$60000,0)),"")</f>
        <v/>
      </c>
      <c r="Y650">
        <f>IFERROR(INDEX($G$7:$G$60000,MATCH(ROW()-6,$Q$7:$Q$60000,0)),"")</f>
        <v/>
      </c>
      <c r="Z650">
        <f>IFERROR(INDEX($H$7:$H$60000,MATCH(ROW()-6,$Q$7:$Q$60000,0)),"")</f>
        <v/>
      </c>
      <c r="AA650">
        <f>IFERROR(INDEX($I$7:$I$60000,MATCH(ROW()-6,$Q$7:$Q$60000,0)),"")</f>
        <v/>
      </c>
      <c r="AB650">
        <f>IFERROR(INDEX($J$7:$J$60000,MATCH(ROW()-6,$Q$7:$Q$60000,0)),"")</f>
        <v/>
      </c>
      <c r="AC650">
        <f>IFERROR(INDEX($K$7:$K$60000,MATCH(ROW()-6,$Q$7:$Q$60000,0)),"")</f>
        <v/>
      </c>
      <c r="AD650">
        <f>IFERROR(INDEX($L$7:$L$60000,MATCH(ROW()-6,$Q$7:$Q$60000,0)),"")</f>
        <v/>
      </c>
      <c r="AE650">
        <f>IFERROR(INDEX($M$7:$M$60000,MATCH(ROW()-6,$Q$7:$Q$60000,0)),"")</f>
        <v/>
      </c>
      <c r="AF650">
        <f>IFERROR(INDEX($N$7:$N$60000,MATCH(ROW()-6,$Q$7:$Q$60000,0)),"")</f>
        <v/>
      </c>
      <c r="AH650" s="9">
        <f>IF(OR($S650="",$S649=""),"",LN($T650/$T649))</f>
        <v/>
      </c>
      <c r="AI650" s="9">
        <f>IF(OR($S650="",$S649=""),"",$C$2*LN(U650/U649))</f>
        <v/>
      </c>
      <c r="AJ650" s="9">
        <f>IF(OR($S650="",$S649=""),"",$D$2*(V650-V649))</f>
        <v/>
      </c>
      <c r="AK650" s="9">
        <f>IF(OR($S650="",$S649=""),"",$E$2*(W650-W649))</f>
        <v/>
      </c>
      <c r="AL650" s="9">
        <f>IF(OR($S650="",$S649=""),"",$F$2*LN(X650/X649))</f>
        <v/>
      </c>
      <c r="AM650" s="9">
        <f>IF(OR($S650="",$S649=""),"",$G$2*(Y650-Y649))</f>
        <v/>
      </c>
      <c r="AN650" s="9">
        <f>IF(OR($S650="",$S649=""),"",$H$2*LN(Z650/Z649))</f>
        <v/>
      </c>
      <c r="AO650" s="9">
        <f>IF(OR($S650="",$S649=""),"",$I$2*(AA650-AA649))</f>
        <v/>
      </c>
      <c r="AP650" s="9">
        <f>IF(OR($S650="",$S649=""),"",$J$2*LN(AB650/AB649))</f>
        <v/>
      </c>
      <c r="AQ650" s="9">
        <f>IF(OR($S650="",$S649=""),"",$K$2*(AC650-AC649))</f>
        <v/>
      </c>
      <c r="AR650" s="9">
        <f>IF(OR($S650="",$S649=""),"",$L$2*LN(AD650/AD649))</f>
        <v/>
      </c>
      <c r="AS650" s="9">
        <f>IF(OR($S650="",$S649=""),"",$M$2*LN(AE650/AE649))</f>
        <v/>
      </c>
      <c r="AT650" s="9">
        <f>IF(OR($S650="",$S649=""),"",$N$2*LN(AF650/AF649))</f>
        <v/>
      </c>
      <c r="AV650" s="9">
        <f>IF($AH650="","",$AY$16+$AY$4*AI650+$AY$5*AJ650+$AY$6*AK650+$AY$7*AL650+$AY$8*AM650+$AY$9*AN650+$AY$10*AO650+$AY$11*AP650+$AY$12*AQ650+$AY$13*AR650+$AY$14*AS650+$AY$15*AT650)</f>
        <v/>
      </c>
      <c r="BC650" s="10">
        <f>IF((ROW()-6)&lt;=$Q$3,INDEX(LINEST(AH591:AH650,AI591:AT650,TRUE,TRUE),1,13)*$Q$4,"")</f>
        <v/>
      </c>
      <c r="BD650" s="9">
        <f>IF((ROW()-6)&lt;=$Q$3,INDEX(LINEST(AH591:AH650,AI591:AT650,TRUE,TRUE),1,12),"")</f>
        <v/>
      </c>
      <c r="BE650" s="9">
        <f>IF((ROW()-6)&lt;=$Q$3,INDEX(LINEST(AH591:AH650,AI591:AT650,TRUE,TRUE),1,11),"")</f>
        <v/>
      </c>
      <c r="BF650" s="9">
        <f>IF((ROW()-6)&lt;=$Q$3,INDEX(LINEST(AH591:AH650,AI591:AT650,TRUE,TRUE),1,10),"")</f>
        <v/>
      </c>
      <c r="BG650" s="9">
        <f>IF((ROW()-6)&lt;=$Q$3,INDEX(LINEST(AH591:AH650,AI591:AT650,TRUE,TRUE),1,9),"")</f>
        <v/>
      </c>
      <c r="BH650" s="9">
        <f>IF((ROW()-6)&lt;=$Q$3,INDEX(LINEST(AH591:AH650,AI591:AT650,TRUE,TRUE),1,8),"")</f>
        <v/>
      </c>
      <c r="BI650" s="9">
        <f>IF((ROW()-6)&lt;=$Q$3,INDEX(LINEST(AH591:AH650,AI591:AT650,TRUE,TRUE),1,7),"")</f>
        <v/>
      </c>
      <c r="BJ650" s="9">
        <f>IF((ROW()-6)&lt;=$Q$3,INDEX(LINEST(AH591:AH650,AI591:AT650,TRUE,TRUE),1,6),"")</f>
        <v/>
      </c>
      <c r="BK650" s="9">
        <f>IF((ROW()-6)&lt;=$Q$3,INDEX(LINEST(AH591:AH650,AI591:AT650,TRUE,TRUE),1,5),"")</f>
        <v/>
      </c>
      <c r="BL650" s="9">
        <f>IF((ROW()-6)&lt;=$Q$3,INDEX(LINEST(AH591:AH650,AI591:AT650,TRUE,TRUE),1,4),"")</f>
        <v/>
      </c>
      <c r="BM650" s="9">
        <f>IF((ROW()-6)&lt;=$Q$3,INDEX(LINEST(AH591:AH650,AI591:AT650,TRUE,TRUE),1,3),"")</f>
        <v/>
      </c>
      <c r="BN650" s="9">
        <f>IF((ROW()-6)&lt;=$Q$3,INDEX(LINEST(AH591:AH650,AI591:AT650,TRUE,TRUE),1,2),"")</f>
        <v/>
      </c>
      <c r="BO650" s="9">
        <f>IF((ROW()-6)&lt;=$Q$3,INDEX(LINEST(AH591:AH650,AI591:AT650,TRUE,TRUE),1,1),"")</f>
        <v/>
      </c>
      <c r="BP650" s="10">
        <f>IF((ROW()-6)&lt;=$Q$3,INDEX(LINEST(AH591:AH650,AI591:AT650,TRUE,TRUE),3,1),"")</f>
        <v/>
      </c>
      <c r="BR650" s="9">
        <f>IF(AND((ROW()-6)&lt;=$Q$3,ISNUMBER(BC649)),BC649/$Q$4+BD649*AI650+BE649*AJ650+BF649*AK650+BG649*AL650+BH649*AM650+BI649*AN650+BJ649*AO650+BK649*AP650+BL649*AQ650+BM649*AR650+BN649*AS650+BO649*AT650,"")</f>
        <v/>
      </c>
      <c r="BS650">
        <f>IF(ISNUMBER(BR650),AVERAGE(AH590:AH649),"")</f>
        <v/>
      </c>
      <c r="BT650">
        <f>IF(ISNUMBER(BR650),(AH650-BR650)^2,"")</f>
        <v/>
      </c>
      <c r="BU650">
        <f>IF(ISNUMBER(BR650),AH650^2,"")</f>
        <v/>
      </c>
      <c r="BV650">
        <f>IF(ISNUMBER(BR650),(AH650-BS650)^2,"")</f>
        <v/>
      </c>
    </row>
    <row r="651">
      <c r="O651">
        <f>IF($R651="","",CHOOSE($Q$2,YEAR(R651)*12+MONTH(R651),INT((R651-2)/7),YEAR(R651)*4+ROUNDUP(MONTH(R651)/3)))</f>
        <v/>
      </c>
      <c r="P651">
        <f>IF($R651="","",IF($R652="",1,IF(O651&lt;&gt;O652,1,0)))</f>
        <v/>
      </c>
      <c r="Q651">
        <f>IF(P651=1,SUM($P$7:P651),"")</f>
        <v/>
      </c>
      <c r="R651">
        <f>IF($A651="","",IF(ISNUMBER($A651),$A651,IFERROR(DATEVALUE($A651),NA())))</f>
        <v/>
      </c>
      <c r="S651" s="7">
        <f>IFERROR(INDEX($R$7:$R$60000,MATCH(ROW()-6,$Q$7:$Q$60000,0)),"")</f>
        <v/>
      </c>
      <c r="T651">
        <f>IFERROR(INDEX($B$7:$B$60000,MATCH(ROW()-6,$Q$7:$Q$60000,0)),"")</f>
        <v/>
      </c>
      <c r="U651">
        <f>IFERROR(INDEX($C$7:$C$60000,MATCH(ROW()-6,$Q$7:$Q$60000,0)),"")</f>
        <v/>
      </c>
      <c r="V651">
        <f>IFERROR(INDEX($D$7:$D$60000,MATCH(ROW()-6,$Q$7:$Q$60000,0)),"")</f>
        <v/>
      </c>
      <c r="W651">
        <f>IFERROR(INDEX($E$7:$E$60000,MATCH(ROW()-6,$Q$7:$Q$60000,0)),"")</f>
        <v/>
      </c>
      <c r="X651">
        <f>IFERROR(INDEX($F$7:$F$60000,MATCH(ROW()-6,$Q$7:$Q$60000,0)),"")</f>
        <v/>
      </c>
      <c r="Y651">
        <f>IFERROR(INDEX($G$7:$G$60000,MATCH(ROW()-6,$Q$7:$Q$60000,0)),"")</f>
        <v/>
      </c>
      <c r="Z651">
        <f>IFERROR(INDEX($H$7:$H$60000,MATCH(ROW()-6,$Q$7:$Q$60000,0)),"")</f>
        <v/>
      </c>
      <c r="AA651">
        <f>IFERROR(INDEX($I$7:$I$60000,MATCH(ROW()-6,$Q$7:$Q$60000,0)),"")</f>
        <v/>
      </c>
      <c r="AB651">
        <f>IFERROR(INDEX($J$7:$J$60000,MATCH(ROW()-6,$Q$7:$Q$60000,0)),"")</f>
        <v/>
      </c>
      <c r="AC651">
        <f>IFERROR(INDEX($K$7:$K$60000,MATCH(ROW()-6,$Q$7:$Q$60000,0)),"")</f>
        <v/>
      </c>
      <c r="AD651">
        <f>IFERROR(INDEX($L$7:$L$60000,MATCH(ROW()-6,$Q$7:$Q$60000,0)),"")</f>
        <v/>
      </c>
      <c r="AE651">
        <f>IFERROR(INDEX($M$7:$M$60000,MATCH(ROW()-6,$Q$7:$Q$60000,0)),"")</f>
        <v/>
      </c>
      <c r="AF651">
        <f>IFERROR(INDEX($N$7:$N$60000,MATCH(ROW()-6,$Q$7:$Q$60000,0)),"")</f>
        <v/>
      </c>
      <c r="AH651" s="9">
        <f>IF(OR($S651="",$S650=""),"",LN($T651/$T650))</f>
        <v/>
      </c>
      <c r="AI651" s="9">
        <f>IF(OR($S651="",$S650=""),"",$C$2*LN(U651/U650))</f>
        <v/>
      </c>
      <c r="AJ651" s="9">
        <f>IF(OR($S651="",$S650=""),"",$D$2*(V651-V650))</f>
        <v/>
      </c>
      <c r="AK651" s="9">
        <f>IF(OR($S651="",$S650=""),"",$E$2*(W651-W650))</f>
        <v/>
      </c>
      <c r="AL651" s="9">
        <f>IF(OR($S651="",$S650=""),"",$F$2*LN(X651/X650))</f>
        <v/>
      </c>
      <c r="AM651" s="9">
        <f>IF(OR($S651="",$S650=""),"",$G$2*(Y651-Y650))</f>
        <v/>
      </c>
      <c r="AN651" s="9">
        <f>IF(OR($S651="",$S650=""),"",$H$2*LN(Z651/Z650))</f>
        <v/>
      </c>
      <c r="AO651" s="9">
        <f>IF(OR($S651="",$S650=""),"",$I$2*(AA651-AA650))</f>
        <v/>
      </c>
      <c r="AP651" s="9">
        <f>IF(OR($S651="",$S650=""),"",$J$2*LN(AB651/AB650))</f>
        <v/>
      </c>
      <c r="AQ651" s="9">
        <f>IF(OR($S651="",$S650=""),"",$K$2*(AC651-AC650))</f>
        <v/>
      </c>
      <c r="AR651" s="9">
        <f>IF(OR($S651="",$S650=""),"",$L$2*LN(AD651/AD650))</f>
        <v/>
      </c>
      <c r="AS651" s="9">
        <f>IF(OR($S651="",$S650=""),"",$M$2*LN(AE651/AE650))</f>
        <v/>
      </c>
      <c r="AT651" s="9">
        <f>IF(OR($S651="",$S650=""),"",$N$2*LN(AF651/AF650))</f>
        <v/>
      </c>
      <c r="AV651" s="9">
        <f>IF($AH651="","",$AY$16+$AY$4*AI651+$AY$5*AJ651+$AY$6*AK651+$AY$7*AL651+$AY$8*AM651+$AY$9*AN651+$AY$10*AO651+$AY$11*AP651+$AY$12*AQ651+$AY$13*AR651+$AY$14*AS651+$AY$15*AT651)</f>
        <v/>
      </c>
      <c r="BC651" s="10">
        <f>IF((ROW()-6)&lt;=$Q$3,INDEX(LINEST(AH592:AH651,AI592:AT651,TRUE,TRUE),1,13)*$Q$4,"")</f>
        <v/>
      </c>
      <c r="BD651" s="9">
        <f>IF((ROW()-6)&lt;=$Q$3,INDEX(LINEST(AH592:AH651,AI592:AT651,TRUE,TRUE),1,12),"")</f>
        <v/>
      </c>
      <c r="BE651" s="9">
        <f>IF((ROW()-6)&lt;=$Q$3,INDEX(LINEST(AH592:AH651,AI592:AT651,TRUE,TRUE),1,11),"")</f>
        <v/>
      </c>
      <c r="BF651" s="9">
        <f>IF((ROW()-6)&lt;=$Q$3,INDEX(LINEST(AH592:AH651,AI592:AT651,TRUE,TRUE),1,10),"")</f>
        <v/>
      </c>
      <c r="BG651" s="9">
        <f>IF((ROW()-6)&lt;=$Q$3,INDEX(LINEST(AH592:AH651,AI592:AT651,TRUE,TRUE),1,9),"")</f>
        <v/>
      </c>
      <c r="BH651" s="9">
        <f>IF((ROW()-6)&lt;=$Q$3,INDEX(LINEST(AH592:AH651,AI592:AT651,TRUE,TRUE),1,8),"")</f>
        <v/>
      </c>
      <c r="BI651" s="9">
        <f>IF((ROW()-6)&lt;=$Q$3,INDEX(LINEST(AH592:AH651,AI592:AT651,TRUE,TRUE),1,7),"")</f>
        <v/>
      </c>
      <c r="BJ651" s="9">
        <f>IF((ROW()-6)&lt;=$Q$3,INDEX(LINEST(AH592:AH651,AI592:AT651,TRUE,TRUE),1,6),"")</f>
        <v/>
      </c>
      <c r="BK651" s="9">
        <f>IF((ROW()-6)&lt;=$Q$3,INDEX(LINEST(AH592:AH651,AI592:AT651,TRUE,TRUE),1,5),"")</f>
        <v/>
      </c>
      <c r="BL651" s="9">
        <f>IF((ROW()-6)&lt;=$Q$3,INDEX(LINEST(AH592:AH651,AI592:AT651,TRUE,TRUE),1,4),"")</f>
        <v/>
      </c>
      <c r="BM651" s="9">
        <f>IF((ROW()-6)&lt;=$Q$3,INDEX(LINEST(AH592:AH651,AI592:AT651,TRUE,TRUE),1,3),"")</f>
        <v/>
      </c>
      <c r="BN651" s="9">
        <f>IF((ROW()-6)&lt;=$Q$3,INDEX(LINEST(AH592:AH651,AI592:AT651,TRUE,TRUE),1,2),"")</f>
        <v/>
      </c>
      <c r="BO651" s="9">
        <f>IF((ROW()-6)&lt;=$Q$3,INDEX(LINEST(AH592:AH651,AI592:AT651,TRUE,TRUE),1,1),"")</f>
        <v/>
      </c>
      <c r="BP651" s="10">
        <f>IF((ROW()-6)&lt;=$Q$3,INDEX(LINEST(AH592:AH651,AI592:AT651,TRUE,TRUE),3,1),"")</f>
        <v/>
      </c>
      <c r="BR651" s="9">
        <f>IF(AND((ROW()-6)&lt;=$Q$3,ISNUMBER(BC650)),BC650/$Q$4+BD650*AI651+BE650*AJ651+BF650*AK651+BG650*AL651+BH650*AM651+BI650*AN651+BJ650*AO651+BK650*AP651+BL650*AQ651+BM650*AR651+BN650*AS651+BO650*AT651,"")</f>
        <v/>
      </c>
      <c r="BS651">
        <f>IF(ISNUMBER(BR651),AVERAGE(AH591:AH650),"")</f>
        <v/>
      </c>
      <c r="BT651">
        <f>IF(ISNUMBER(BR651),(AH651-BR651)^2,"")</f>
        <v/>
      </c>
      <c r="BU651">
        <f>IF(ISNUMBER(BR651),AH651^2,"")</f>
        <v/>
      </c>
      <c r="BV651">
        <f>IF(ISNUMBER(BR651),(AH651-BS651)^2,"")</f>
        <v/>
      </c>
    </row>
    <row r="652">
      <c r="O652">
        <f>IF($R652="","",CHOOSE($Q$2,YEAR(R652)*12+MONTH(R652),INT((R652-2)/7),YEAR(R652)*4+ROUNDUP(MONTH(R652)/3)))</f>
        <v/>
      </c>
      <c r="P652">
        <f>IF($R652="","",IF($R653="",1,IF(O652&lt;&gt;O653,1,0)))</f>
        <v/>
      </c>
      <c r="Q652">
        <f>IF(P652=1,SUM($P$7:P652),"")</f>
        <v/>
      </c>
      <c r="R652">
        <f>IF($A652="","",IF(ISNUMBER($A652),$A652,IFERROR(DATEVALUE($A652),NA())))</f>
        <v/>
      </c>
      <c r="S652" s="7">
        <f>IFERROR(INDEX($R$7:$R$60000,MATCH(ROW()-6,$Q$7:$Q$60000,0)),"")</f>
        <v/>
      </c>
      <c r="T652">
        <f>IFERROR(INDEX($B$7:$B$60000,MATCH(ROW()-6,$Q$7:$Q$60000,0)),"")</f>
        <v/>
      </c>
      <c r="U652">
        <f>IFERROR(INDEX($C$7:$C$60000,MATCH(ROW()-6,$Q$7:$Q$60000,0)),"")</f>
        <v/>
      </c>
      <c r="V652">
        <f>IFERROR(INDEX($D$7:$D$60000,MATCH(ROW()-6,$Q$7:$Q$60000,0)),"")</f>
        <v/>
      </c>
      <c r="W652">
        <f>IFERROR(INDEX($E$7:$E$60000,MATCH(ROW()-6,$Q$7:$Q$60000,0)),"")</f>
        <v/>
      </c>
      <c r="X652">
        <f>IFERROR(INDEX($F$7:$F$60000,MATCH(ROW()-6,$Q$7:$Q$60000,0)),"")</f>
        <v/>
      </c>
      <c r="Y652">
        <f>IFERROR(INDEX($G$7:$G$60000,MATCH(ROW()-6,$Q$7:$Q$60000,0)),"")</f>
        <v/>
      </c>
      <c r="Z652">
        <f>IFERROR(INDEX($H$7:$H$60000,MATCH(ROW()-6,$Q$7:$Q$60000,0)),"")</f>
        <v/>
      </c>
      <c r="AA652">
        <f>IFERROR(INDEX($I$7:$I$60000,MATCH(ROW()-6,$Q$7:$Q$60000,0)),"")</f>
        <v/>
      </c>
      <c r="AB652">
        <f>IFERROR(INDEX($J$7:$J$60000,MATCH(ROW()-6,$Q$7:$Q$60000,0)),"")</f>
        <v/>
      </c>
      <c r="AC652">
        <f>IFERROR(INDEX($K$7:$K$60000,MATCH(ROW()-6,$Q$7:$Q$60000,0)),"")</f>
        <v/>
      </c>
      <c r="AD652">
        <f>IFERROR(INDEX($L$7:$L$60000,MATCH(ROW()-6,$Q$7:$Q$60000,0)),"")</f>
        <v/>
      </c>
      <c r="AE652">
        <f>IFERROR(INDEX($M$7:$M$60000,MATCH(ROW()-6,$Q$7:$Q$60000,0)),"")</f>
        <v/>
      </c>
      <c r="AF652">
        <f>IFERROR(INDEX($N$7:$N$60000,MATCH(ROW()-6,$Q$7:$Q$60000,0)),"")</f>
        <v/>
      </c>
      <c r="AH652" s="9">
        <f>IF(OR($S652="",$S651=""),"",LN($T652/$T651))</f>
        <v/>
      </c>
      <c r="AI652" s="9">
        <f>IF(OR($S652="",$S651=""),"",$C$2*LN(U652/U651))</f>
        <v/>
      </c>
      <c r="AJ652" s="9">
        <f>IF(OR($S652="",$S651=""),"",$D$2*(V652-V651))</f>
        <v/>
      </c>
      <c r="AK652" s="9">
        <f>IF(OR($S652="",$S651=""),"",$E$2*(W652-W651))</f>
        <v/>
      </c>
      <c r="AL652" s="9">
        <f>IF(OR($S652="",$S651=""),"",$F$2*LN(X652/X651))</f>
        <v/>
      </c>
      <c r="AM652" s="9">
        <f>IF(OR($S652="",$S651=""),"",$G$2*(Y652-Y651))</f>
        <v/>
      </c>
      <c r="AN652" s="9">
        <f>IF(OR($S652="",$S651=""),"",$H$2*LN(Z652/Z651))</f>
        <v/>
      </c>
      <c r="AO652" s="9">
        <f>IF(OR($S652="",$S651=""),"",$I$2*(AA652-AA651))</f>
        <v/>
      </c>
      <c r="AP652" s="9">
        <f>IF(OR($S652="",$S651=""),"",$J$2*LN(AB652/AB651))</f>
        <v/>
      </c>
      <c r="AQ652" s="9">
        <f>IF(OR($S652="",$S651=""),"",$K$2*(AC652-AC651))</f>
        <v/>
      </c>
      <c r="AR652" s="9">
        <f>IF(OR($S652="",$S651=""),"",$L$2*LN(AD652/AD651))</f>
        <v/>
      </c>
      <c r="AS652" s="9">
        <f>IF(OR($S652="",$S651=""),"",$M$2*LN(AE652/AE651))</f>
        <v/>
      </c>
      <c r="AT652" s="9">
        <f>IF(OR($S652="",$S651=""),"",$N$2*LN(AF652/AF651))</f>
        <v/>
      </c>
      <c r="AV652" s="9">
        <f>IF($AH652="","",$AY$16+$AY$4*AI652+$AY$5*AJ652+$AY$6*AK652+$AY$7*AL652+$AY$8*AM652+$AY$9*AN652+$AY$10*AO652+$AY$11*AP652+$AY$12*AQ652+$AY$13*AR652+$AY$14*AS652+$AY$15*AT652)</f>
        <v/>
      </c>
      <c r="BC652" s="10">
        <f>IF((ROW()-6)&lt;=$Q$3,INDEX(LINEST(AH593:AH652,AI593:AT652,TRUE,TRUE),1,13)*$Q$4,"")</f>
        <v/>
      </c>
      <c r="BD652" s="9">
        <f>IF((ROW()-6)&lt;=$Q$3,INDEX(LINEST(AH593:AH652,AI593:AT652,TRUE,TRUE),1,12),"")</f>
        <v/>
      </c>
      <c r="BE652" s="9">
        <f>IF((ROW()-6)&lt;=$Q$3,INDEX(LINEST(AH593:AH652,AI593:AT652,TRUE,TRUE),1,11),"")</f>
        <v/>
      </c>
      <c r="BF652" s="9">
        <f>IF((ROW()-6)&lt;=$Q$3,INDEX(LINEST(AH593:AH652,AI593:AT652,TRUE,TRUE),1,10),"")</f>
        <v/>
      </c>
      <c r="BG652" s="9">
        <f>IF((ROW()-6)&lt;=$Q$3,INDEX(LINEST(AH593:AH652,AI593:AT652,TRUE,TRUE),1,9),"")</f>
        <v/>
      </c>
      <c r="BH652" s="9">
        <f>IF((ROW()-6)&lt;=$Q$3,INDEX(LINEST(AH593:AH652,AI593:AT652,TRUE,TRUE),1,8),"")</f>
        <v/>
      </c>
      <c r="BI652" s="9">
        <f>IF((ROW()-6)&lt;=$Q$3,INDEX(LINEST(AH593:AH652,AI593:AT652,TRUE,TRUE),1,7),"")</f>
        <v/>
      </c>
      <c r="BJ652" s="9">
        <f>IF((ROW()-6)&lt;=$Q$3,INDEX(LINEST(AH593:AH652,AI593:AT652,TRUE,TRUE),1,6),"")</f>
        <v/>
      </c>
      <c r="BK652" s="9">
        <f>IF((ROW()-6)&lt;=$Q$3,INDEX(LINEST(AH593:AH652,AI593:AT652,TRUE,TRUE),1,5),"")</f>
        <v/>
      </c>
      <c r="BL652" s="9">
        <f>IF((ROW()-6)&lt;=$Q$3,INDEX(LINEST(AH593:AH652,AI593:AT652,TRUE,TRUE),1,4),"")</f>
        <v/>
      </c>
      <c r="BM652" s="9">
        <f>IF((ROW()-6)&lt;=$Q$3,INDEX(LINEST(AH593:AH652,AI593:AT652,TRUE,TRUE),1,3),"")</f>
        <v/>
      </c>
      <c r="BN652" s="9">
        <f>IF((ROW()-6)&lt;=$Q$3,INDEX(LINEST(AH593:AH652,AI593:AT652,TRUE,TRUE),1,2),"")</f>
        <v/>
      </c>
      <c r="BO652" s="9">
        <f>IF((ROW()-6)&lt;=$Q$3,INDEX(LINEST(AH593:AH652,AI593:AT652,TRUE,TRUE),1,1),"")</f>
        <v/>
      </c>
      <c r="BP652" s="10">
        <f>IF((ROW()-6)&lt;=$Q$3,INDEX(LINEST(AH593:AH652,AI593:AT652,TRUE,TRUE),3,1),"")</f>
        <v/>
      </c>
      <c r="BR652" s="9">
        <f>IF(AND((ROW()-6)&lt;=$Q$3,ISNUMBER(BC651)),BC651/$Q$4+BD651*AI652+BE651*AJ652+BF651*AK652+BG651*AL652+BH651*AM652+BI651*AN652+BJ651*AO652+BK651*AP652+BL651*AQ652+BM651*AR652+BN651*AS652+BO651*AT652,"")</f>
        <v/>
      </c>
      <c r="BS652">
        <f>IF(ISNUMBER(BR652),AVERAGE(AH592:AH651),"")</f>
        <v/>
      </c>
      <c r="BT652">
        <f>IF(ISNUMBER(BR652),(AH652-BR652)^2,"")</f>
        <v/>
      </c>
      <c r="BU652">
        <f>IF(ISNUMBER(BR652),AH652^2,"")</f>
        <v/>
      </c>
      <c r="BV652">
        <f>IF(ISNUMBER(BR652),(AH652-BS652)^2,"")</f>
        <v/>
      </c>
    </row>
    <row r="653">
      <c r="O653">
        <f>IF($R653="","",CHOOSE($Q$2,YEAR(R653)*12+MONTH(R653),INT((R653-2)/7),YEAR(R653)*4+ROUNDUP(MONTH(R653)/3)))</f>
        <v/>
      </c>
      <c r="P653">
        <f>IF($R653="","",IF($R654="",1,IF(O653&lt;&gt;O654,1,0)))</f>
        <v/>
      </c>
      <c r="Q653">
        <f>IF(P653=1,SUM($P$7:P653),"")</f>
        <v/>
      </c>
      <c r="R653">
        <f>IF($A653="","",IF(ISNUMBER($A653),$A653,IFERROR(DATEVALUE($A653),NA())))</f>
        <v/>
      </c>
      <c r="S653" s="7">
        <f>IFERROR(INDEX($R$7:$R$60000,MATCH(ROW()-6,$Q$7:$Q$60000,0)),"")</f>
        <v/>
      </c>
      <c r="T653">
        <f>IFERROR(INDEX($B$7:$B$60000,MATCH(ROW()-6,$Q$7:$Q$60000,0)),"")</f>
        <v/>
      </c>
      <c r="U653">
        <f>IFERROR(INDEX($C$7:$C$60000,MATCH(ROW()-6,$Q$7:$Q$60000,0)),"")</f>
        <v/>
      </c>
      <c r="V653">
        <f>IFERROR(INDEX($D$7:$D$60000,MATCH(ROW()-6,$Q$7:$Q$60000,0)),"")</f>
        <v/>
      </c>
      <c r="W653">
        <f>IFERROR(INDEX($E$7:$E$60000,MATCH(ROW()-6,$Q$7:$Q$60000,0)),"")</f>
        <v/>
      </c>
      <c r="X653">
        <f>IFERROR(INDEX($F$7:$F$60000,MATCH(ROW()-6,$Q$7:$Q$60000,0)),"")</f>
        <v/>
      </c>
      <c r="Y653">
        <f>IFERROR(INDEX($G$7:$G$60000,MATCH(ROW()-6,$Q$7:$Q$60000,0)),"")</f>
        <v/>
      </c>
      <c r="Z653">
        <f>IFERROR(INDEX($H$7:$H$60000,MATCH(ROW()-6,$Q$7:$Q$60000,0)),"")</f>
        <v/>
      </c>
      <c r="AA653">
        <f>IFERROR(INDEX($I$7:$I$60000,MATCH(ROW()-6,$Q$7:$Q$60000,0)),"")</f>
        <v/>
      </c>
      <c r="AB653">
        <f>IFERROR(INDEX($J$7:$J$60000,MATCH(ROW()-6,$Q$7:$Q$60000,0)),"")</f>
        <v/>
      </c>
      <c r="AC653">
        <f>IFERROR(INDEX($K$7:$K$60000,MATCH(ROW()-6,$Q$7:$Q$60000,0)),"")</f>
        <v/>
      </c>
      <c r="AD653">
        <f>IFERROR(INDEX($L$7:$L$60000,MATCH(ROW()-6,$Q$7:$Q$60000,0)),"")</f>
        <v/>
      </c>
      <c r="AE653">
        <f>IFERROR(INDEX($M$7:$M$60000,MATCH(ROW()-6,$Q$7:$Q$60000,0)),"")</f>
        <v/>
      </c>
      <c r="AF653">
        <f>IFERROR(INDEX($N$7:$N$60000,MATCH(ROW()-6,$Q$7:$Q$60000,0)),"")</f>
        <v/>
      </c>
      <c r="AH653" s="9">
        <f>IF(OR($S653="",$S652=""),"",LN($T653/$T652))</f>
        <v/>
      </c>
      <c r="AI653" s="9">
        <f>IF(OR($S653="",$S652=""),"",$C$2*LN(U653/U652))</f>
        <v/>
      </c>
      <c r="AJ653" s="9">
        <f>IF(OR($S653="",$S652=""),"",$D$2*(V653-V652))</f>
        <v/>
      </c>
      <c r="AK653" s="9">
        <f>IF(OR($S653="",$S652=""),"",$E$2*(W653-W652))</f>
        <v/>
      </c>
      <c r="AL653" s="9">
        <f>IF(OR($S653="",$S652=""),"",$F$2*LN(X653/X652))</f>
        <v/>
      </c>
      <c r="AM653" s="9">
        <f>IF(OR($S653="",$S652=""),"",$G$2*(Y653-Y652))</f>
        <v/>
      </c>
      <c r="AN653" s="9">
        <f>IF(OR($S653="",$S652=""),"",$H$2*LN(Z653/Z652))</f>
        <v/>
      </c>
      <c r="AO653" s="9">
        <f>IF(OR($S653="",$S652=""),"",$I$2*(AA653-AA652))</f>
        <v/>
      </c>
      <c r="AP653" s="9">
        <f>IF(OR($S653="",$S652=""),"",$J$2*LN(AB653/AB652))</f>
        <v/>
      </c>
      <c r="AQ653" s="9">
        <f>IF(OR($S653="",$S652=""),"",$K$2*(AC653-AC652))</f>
        <v/>
      </c>
      <c r="AR653" s="9">
        <f>IF(OR($S653="",$S652=""),"",$L$2*LN(AD653/AD652))</f>
        <v/>
      </c>
      <c r="AS653" s="9">
        <f>IF(OR($S653="",$S652=""),"",$M$2*LN(AE653/AE652))</f>
        <v/>
      </c>
      <c r="AT653" s="9">
        <f>IF(OR($S653="",$S652=""),"",$N$2*LN(AF653/AF652))</f>
        <v/>
      </c>
      <c r="AV653" s="9">
        <f>IF($AH653="","",$AY$16+$AY$4*AI653+$AY$5*AJ653+$AY$6*AK653+$AY$7*AL653+$AY$8*AM653+$AY$9*AN653+$AY$10*AO653+$AY$11*AP653+$AY$12*AQ653+$AY$13*AR653+$AY$14*AS653+$AY$15*AT653)</f>
        <v/>
      </c>
      <c r="BC653" s="10">
        <f>IF((ROW()-6)&lt;=$Q$3,INDEX(LINEST(AH594:AH653,AI594:AT653,TRUE,TRUE),1,13)*$Q$4,"")</f>
        <v/>
      </c>
      <c r="BD653" s="9">
        <f>IF((ROW()-6)&lt;=$Q$3,INDEX(LINEST(AH594:AH653,AI594:AT653,TRUE,TRUE),1,12),"")</f>
        <v/>
      </c>
      <c r="BE653" s="9">
        <f>IF((ROW()-6)&lt;=$Q$3,INDEX(LINEST(AH594:AH653,AI594:AT653,TRUE,TRUE),1,11),"")</f>
        <v/>
      </c>
      <c r="BF653" s="9">
        <f>IF((ROW()-6)&lt;=$Q$3,INDEX(LINEST(AH594:AH653,AI594:AT653,TRUE,TRUE),1,10),"")</f>
        <v/>
      </c>
      <c r="BG653" s="9">
        <f>IF((ROW()-6)&lt;=$Q$3,INDEX(LINEST(AH594:AH653,AI594:AT653,TRUE,TRUE),1,9),"")</f>
        <v/>
      </c>
      <c r="BH653" s="9">
        <f>IF((ROW()-6)&lt;=$Q$3,INDEX(LINEST(AH594:AH653,AI594:AT653,TRUE,TRUE),1,8),"")</f>
        <v/>
      </c>
      <c r="BI653" s="9">
        <f>IF((ROW()-6)&lt;=$Q$3,INDEX(LINEST(AH594:AH653,AI594:AT653,TRUE,TRUE),1,7),"")</f>
        <v/>
      </c>
      <c r="BJ653" s="9">
        <f>IF((ROW()-6)&lt;=$Q$3,INDEX(LINEST(AH594:AH653,AI594:AT653,TRUE,TRUE),1,6),"")</f>
        <v/>
      </c>
      <c r="BK653" s="9">
        <f>IF((ROW()-6)&lt;=$Q$3,INDEX(LINEST(AH594:AH653,AI594:AT653,TRUE,TRUE),1,5),"")</f>
        <v/>
      </c>
      <c r="BL653" s="9">
        <f>IF((ROW()-6)&lt;=$Q$3,INDEX(LINEST(AH594:AH653,AI594:AT653,TRUE,TRUE),1,4),"")</f>
        <v/>
      </c>
      <c r="BM653" s="9">
        <f>IF((ROW()-6)&lt;=$Q$3,INDEX(LINEST(AH594:AH653,AI594:AT653,TRUE,TRUE),1,3),"")</f>
        <v/>
      </c>
      <c r="BN653" s="9">
        <f>IF((ROW()-6)&lt;=$Q$3,INDEX(LINEST(AH594:AH653,AI594:AT653,TRUE,TRUE),1,2),"")</f>
        <v/>
      </c>
      <c r="BO653" s="9">
        <f>IF((ROW()-6)&lt;=$Q$3,INDEX(LINEST(AH594:AH653,AI594:AT653,TRUE,TRUE),1,1),"")</f>
        <v/>
      </c>
      <c r="BP653" s="10">
        <f>IF((ROW()-6)&lt;=$Q$3,INDEX(LINEST(AH594:AH653,AI594:AT653,TRUE,TRUE),3,1),"")</f>
        <v/>
      </c>
      <c r="BR653" s="9">
        <f>IF(AND((ROW()-6)&lt;=$Q$3,ISNUMBER(BC652)),BC652/$Q$4+BD652*AI653+BE652*AJ653+BF652*AK653+BG652*AL653+BH652*AM653+BI652*AN653+BJ652*AO653+BK652*AP653+BL652*AQ653+BM652*AR653+BN652*AS653+BO652*AT653,"")</f>
        <v/>
      </c>
      <c r="BS653">
        <f>IF(ISNUMBER(BR653),AVERAGE(AH593:AH652),"")</f>
        <v/>
      </c>
      <c r="BT653">
        <f>IF(ISNUMBER(BR653),(AH653-BR653)^2,"")</f>
        <v/>
      </c>
      <c r="BU653">
        <f>IF(ISNUMBER(BR653),AH653^2,"")</f>
        <v/>
      </c>
      <c r="BV653">
        <f>IF(ISNUMBER(BR653),(AH653-BS653)^2,"")</f>
        <v/>
      </c>
    </row>
    <row r="654">
      <c r="O654">
        <f>IF($R654="","",CHOOSE($Q$2,YEAR(R654)*12+MONTH(R654),INT((R654-2)/7),YEAR(R654)*4+ROUNDUP(MONTH(R654)/3)))</f>
        <v/>
      </c>
      <c r="P654">
        <f>IF($R654="","",IF($R655="",1,IF(O654&lt;&gt;O655,1,0)))</f>
        <v/>
      </c>
      <c r="Q654">
        <f>IF(P654=1,SUM($P$7:P654),"")</f>
        <v/>
      </c>
      <c r="R654">
        <f>IF($A654="","",IF(ISNUMBER($A654),$A654,IFERROR(DATEVALUE($A654),NA())))</f>
        <v/>
      </c>
      <c r="S654" s="7">
        <f>IFERROR(INDEX($R$7:$R$60000,MATCH(ROW()-6,$Q$7:$Q$60000,0)),"")</f>
        <v/>
      </c>
      <c r="T654">
        <f>IFERROR(INDEX($B$7:$B$60000,MATCH(ROW()-6,$Q$7:$Q$60000,0)),"")</f>
        <v/>
      </c>
      <c r="U654">
        <f>IFERROR(INDEX($C$7:$C$60000,MATCH(ROW()-6,$Q$7:$Q$60000,0)),"")</f>
        <v/>
      </c>
      <c r="V654">
        <f>IFERROR(INDEX($D$7:$D$60000,MATCH(ROW()-6,$Q$7:$Q$60000,0)),"")</f>
        <v/>
      </c>
      <c r="W654">
        <f>IFERROR(INDEX($E$7:$E$60000,MATCH(ROW()-6,$Q$7:$Q$60000,0)),"")</f>
        <v/>
      </c>
      <c r="X654">
        <f>IFERROR(INDEX($F$7:$F$60000,MATCH(ROW()-6,$Q$7:$Q$60000,0)),"")</f>
        <v/>
      </c>
      <c r="Y654">
        <f>IFERROR(INDEX($G$7:$G$60000,MATCH(ROW()-6,$Q$7:$Q$60000,0)),"")</f>
        <v/>
      </c>
      <c r="Z654">
        <f>IFERROR(INDEX($H$7:$H$60000,MATCH(ROW()-6,$Q$7:$Q$60000,0)),"")</f>
        <v/>
      </c>
      <c r="AA654">
        <f>IFERROR(INDEX($I$7:$I$60000,MATCH(ROW()-6,$Q$7:$Q$60000,0)),"")</f>
        <v/>
      </c>
      <c r="AB654">
        <f>IFERROR(INDEX($J$7:$J$60000,MATCH(ROW()-6,$Q$7:$Q$60000,0)),"")</f>
        <v/>
      </c>
      <c r="AC654">
        <f>IFERROR(INDEX($K$7:$K$60000,MATCH(ROW()-6,$Q$7:$Q$60000,0)),"")</f>
        <v/>
      </c>
      <c r="AD654">
        <f>IFERROR(INDEX($L$7:$L$60000,MATCH(ROW()-6,$Q$7:$Q$60000,0)),"")</f>
        <v/>
      </c>
      <c r="AE654">
        <f>IFERROR(INDEX($M$7:$M$60000,MATCH(ROW()-6,$Q$7:$Q$60000,0)),"")</f>
        <v/>
      </c>
      <c r="AF654">
        <f>IFERROR(INDEX($N$7:$N$60000,MATCH(ROW()-6,$Q$7:$Q$60000,0)),"")</f>
        <v/>
      </c>
      <c r="AH654" s="9">
        <f>IF(OR($S654="",$S653=""),"",LN($T654/$T653))</f>
        <v/>
      </c>
      <c r="AI654" s="9">
        <f>IF(OR($S654="",$S653=""),"",$C$2*LN(U654/U653))</f>
        <v/>
      </c>
      <c r="AJ654" s="9">
        <f>IF(OR($S654="",$S653=""),"",$D$2*(V654-V653))</f>
        <v/>
      </c>
      <c r="AK654" s="9">
        <f>IF(OR($S654="",$S653=""),"",$E$2*(W654-W653))</f>
        <v/>
      </c>
      <c r="AL654" s="9">
        <f>IF(OR($S654="",$S653=""),"",$F$2*LN(X654/X653))</f>
        <v/>
      </c>
      <c r="AM654" s="9">
        <f>IF(OR($S654="",$S653=""),"",$G$2*(Y654-Y653))</f>
        <v/>
      </c>
      <c r="AN654" s="9">
        <f>IF(OR($S654="",$S653=""),"",$H$2*LN(Z654/Z653))</f>
        <v/>
      </c>
      <c r="AO654" s="9">
        <f>IF(OR($S654="",$S653=""),"",$I$2*(AA654-AA653))</f>
        <v/>
      </c>
      <c r="AP654" s="9">
        <f>IF(OR($S654="",$S653=""),"",$J$2*LN(AB654/AB653))</f>
        <v/>
      </c>
      <c r="AQ654" s="9">
        <f>IF(OR($S654="",$S653=""),"",$K$2*(AC654-AC653))</f>
        <v/>
      </c>
      <c r="AR654" s="9">
        <f>IF(OR($S654="",$S653=""),"",$L$2*LN(AD654/AD653))</f>
        <v/>
      </c>
      <c r="AS654" s="9">
        <f>IF(OR($S654="",$S653=""),"",$M$2*LN(AE654/AE653))</f>
        <v/>
      </c>
      <c r="AT654" s="9">
        <f>IF(OR($S654="",$S653=""),"",$N$2*LN(AF654/AF653))</f>
        <v/>
      </c>
      <c r="AV654" s="9">
        <f>IF($AH654="","",$AY$16+$AY$4*AI654+$AY$5*AJ654+$AY$6*AK654+$AY$7*AL654+$AY$8*AM654+$AY$9*AN654+$AY$10*AO654+$AY$11*AP654+$AY$12*AQ654+$AY$13*AR654+$AY$14*AS654+$AY$15*AT654)</f>
        <v/>
      </c>
      <c r="BC654" s="10">
        <f>IF((ROW()-6)&lt;=$Q$3,INDEX(LINEST(AH595:AH654,AI595:AT654,TRUE,TRUE),1,13)*$Q$4,"")</f>
        <v/>
      </c>
      <c r="BD654" s="9">
        <f>IF((ROW()-6)&lt;=$Q$3,INDEX(LINEST(AH595:AH654,AI595:AT654,TRUE,TRUE),1,12),"")</f>
        <v/>
      </c>
      <c r="BE654" s="9">
        <f>IF((ROW()-6)&lt;=$Q$3,INDEX(LINEST(AH595:AH654,AI595:AT654,TRUE,TRUE),1,11),"")</f>
        <v/>
      </c>
      <c r="BF654" s="9">
        <f>IF((ROW()-6)&lt;=$Q$3,INDEX(LINEST(AH595:AH654,AI595:AT654,TRUE,TRUE),1,10),"")</f>
        <v/>
      </c>
      <c r="BG654" s="9">
        <f>IF((ROW()-6)&lt;=$Q$3,INDEX(LINEST(AH595:AH654,AI595:AT654,TRUE,TRUE),1,9),"")</f>
        <v/>
      </c>
      <c r="BH654" s="9">
        <f>IF((ROW()-6)&lt;=$Q$3,INDEX(LINEST(AH595:AH654,AI595:AT654,TRUE,TRUE),1,8),"")</f>
        <v/>
      </c>
      <c r="BI654" s="9">
        <f>IF((ROW()-6)&lt;=$Q$3,INDEX(LINEST(AH595:AH654,AI595:AT654,TRUE,TRUE),1,7),"")</f>
        <v/>
      </c>
      <c r="BJ654" s="9">
        <f>IF((ROW()-6)&lt;=$Q$3,INDEX(LINEST(AH595:AH654,AI595:AT654,TRUE,TRUE),1,6),"")</f>
        <v/>
      </c>
      <c r="BK654" s="9">
        <f>IF((ROW()-6)&lt;=$Q$3,INDEX(LINEST(AH595:AH654,AI595:AT654,TRUE,TRUE),1,5),"")</f>
        <v/>
      </c>
      <c r="BL654" s="9">
        <f>IF((ROW()-6)&lt;=$Q$3,INDEX(LINEST(AH595:AH654,AI595:AT654,TRUE,TRUE),1,4),"")</f>
        <v/>
      </c>
      <c r="BM654" s="9">
        <f>IF((ROW()-6)&lt;=$Q$3,INDEX(LINEST(AH595:AH654,AI595:AT654,TRUE,TRUE),1,3),"")</f>
        <v/>
      </c>
      <c r="BN654" s="9">
        <f>IF((ROW()-6)&lt;=$Q$3,INDEX(LINEST(AH595:AH654,AI595:AT654,TRUE,TRUE),1,2),"")</f>
        <v/>
      </c>
      <c r="BO654" s="9">
        <f>IF((ROW()-6)&lt;=$Q$3,INDEX(LINEST(AH595:AH654,AI595:AT654,TRUE,TRUE),1,1),"")</f>
        <v/>
      </c>
      <c r="BP654" s="10">
        <f>IF((ROW()-6)&lt;=$Q$3,INDEX(LINEST(AH595:AH654,AI595:AT654,TRUE,TRUE),3,1),"")</f>
        <v/>
      </c>
      <c r="BR654" s="9">
        <f>IF(AND((ROW()-6)&lt;=$Q$3,ISNUMBER(BC653)),BC653/$Q$4+BD653*AI654+BE653*AJ654+BF653*AK654+BG653*AL654+BH653*AM654+BI653*AN654+BJ653*AO654+BK653*AP654+BL653*AQ654+BM653*AR654+BN653*AS654+BO653*AT654,"")</f>
        <v/>
      </c>
      <c r="BS654">
        <f>IF(ISNUMBER(BR654),AVERAGE(AH594:AH653),"")</f>
        <v/>
      </c>
      <c r="BT654">
        <f>IF(ISNUMBER(BR654),(AH654-BR654)^2,"")</f>
        <v/>
      </c>
      <c r="BU654">
        <f>IF(ISNUMBER(BR654),AH654^2,"")</f>
        <v/>
      </c>
      <c r="BV654">
        <f>IF(ISNUMBER(BR654),(AH654-BS654)^2,"")</f>
        <v/>
      </c>
    </row>
    <row r="655">
      <c r="O655">
        <f>IF($R655="","",CHOOSE($Q$2,YEAR(R655)*12+MONTH(R655),INT((R655-2)/7),YEAR(R655)*4+ROUNDUP(MONTH(R655)/3)))</f>
        <v/>
      </c>
      <c r="P655">
        <f>IF($R655="","",IF($R656="",1,IF(O655&lt;&gt;O656,1,0)))</f>
        <v/>
      </c>
      <c r="Q655">
        <f>IF(P655=1,SUM($P$7:P655),"")</f>
        <v/>
      </c>
      <c r="R655">
        <f>IF($A655="","",IF(ISNUMBER($A655),$A655,IFERROR(DATEVALUE($A655),NA())))</f>
        <v/>
      </c>
      <c r="S655" s="7">
        <f>IFERROR(INDEX($R$7:$R$60000,MATCH(ROW()-6,$Q$7:$Q$60000,0)),"")</f>
        <v/>
      </c>
      <c r="T655">
        <f>IFERROR(INDEX($B$7:$B$60000,MATCH(ROW()-6,$Q$7:$Q$60000,0)),"")</f>
        <v/>
      </c>
      <c r="U655">
        <f>IFERROR(INDEX($C$7:$C$60000,MATCH(ROW()-6,$Q$7:$Q$60000,0)),"")</f>
        <v/>
      </c>
      <c r="V655">
        <f>IFERROR(INDEX($D$7:$D$60000,MATCH(ROW()-6,$Q$7:$Q$60000,0)),"")</f>
        <v/>
      </c>
      <c r="W655">
        <f>IFERROR(INDEX($E$7:$E$60000,MATCH(ROW()-6,$Q$7:$Q$60000,0)),"")</f>
        <v/>
      </c>
      <c r="X655">
        <f>IFERROR(INDEX($F$7:$F$60000,MATCH(ROW()-6,$Q$7:$Q$60000,0)),"")</f>
        <v/>
      </c>
      <c r="Y655">
        <f>IFERROR(INDEX($G$7:$G$60000,MATCH(ROW()-6,$Q$7:$Q$60000,0)),"")</f>
        <v/>
      </c>
      <c r="Z655">
        <f>IFERROR(INDEX($H$7:$H$60000,MATCH(ROW()-6,$Q$7:$Q$60000,0)),"")</f>
        <v/>
      </c>
      <c r="AA655">
        <f>IFERROR(INDEX($I$7:$I$60000,MATCH(ROW()-6,$Q$7:$Q$60000,0)),"")</f>
        <v/>
      </c>
      <c r="AB655">
        <f>IFERROR(INDEX($J$7:$J$60000,MATCH(ROW()-6,$Q$7:$Q$60000,0)),"")</f>
        <v/>
      </c>
      <c r="AC655">
        <f>IFERROR(INDEX($K$7:$K$60000,MATCH(ROW()-6,$Q$7:$Q$60000,0)),"")</f>
        <v/>
      </c>
      <c r="AD655">
        <f>IFERROR(INDEX($L$7:$L$60000,MATCH(ROW()-6,$Q$7:$Q$60000,0)),"")</f>
        <v/>
      </c>
      <c r="AE655">
        <f>IFERROR(INDEX($M$7:$M$60000,MATCH(ROW()-6,$Q$7:$Q$60000,0)),"")</f>
        <v/>
      </c>
      <c r="AF655">
        <f>IFERROR(INDEX($N$7:$N$60000,MATCH(ROW()-6,$Q$7:$Q$60000,0)),"")</f>
        <v/>
      </c>
      <c r="AH655" s="9">
        <f>IF(OR($S655="",$S654=""),"",LN($T655/$T654))</f>
        <v/>
      </c>
      <c r="AI655" s="9">
        <f>IF(OR($S655="",$S654=""),"",$C$2*LN(U655/U654))</f>
        <v/>
      </c>
      <c r="AJ655" s="9">
        <f>IF(OR($S655="",$S654=""),"",$D$2*(V655-V654))</f>
        <v/>
      </c>
      <c r="AK655" s="9">
        <f>IF(OR($S655="",$S654=""),"",$E$2*(W655-W654))</f>
        <v/>
      </c>
      <c r="AL655" s="9">
        <f>IF(OR($S655="",$S654=""),"",$F$2*LN(X655/X654))</f>
        <v/>
      </c>
      <c r="AM655" s="9">
        <f>IF(OR($S655="",$S654=""),"",$G$2*(Y655-Y654))</f>
        <v/>
      </c>
      <c r="AN655" s="9">
        <f>IF(OR($S655="",$S654=""),"",$H$2*LN(Z655/Z654))</f>
        <v/>
      </c>
      <c r="AO655" s="9">
        <f>IF(OR($S655="",$S654=""),"",$I$2*(AA655-AA654))</f>
        <v/>
      </c>
      <c r="AP655" s="9">
        <f>IF(OR($S655="",$S654=""),"",$J$2*LN(AB655/AB654))</f>
        <v/>
      </c>
      <c r="AQ655" s="9">
        <f>IF(OR($S655="",$S654=""),"",$K$2*(AC655-AC654))</f>
        <v/>
      </c>
      <c r="AR655" s="9">
        <f>IF(OR($S655="",$S654=""),"",$L$2*LN(AD655/AD654))</f>
        <v/>
      </c>
      <c r="AS655" s="9">
        <f>IF(OR($S655="",$S654=""),"",$M$2*LN(AE655/AE654))</f>
        <v/>
      </c>
      <c r="AT655" s="9">
        <f>IF(OR($S655="",$S654=""),"",$N$2*LN(AF655/AF654))</f>
        <v/>
      </c>
      <c r="AV655" s="9">
        <f>IF($AH655="","",$AY$16+$AY$4*AI655+$AY$5*AJ655+$AY$6*AK655+$AY$7*AL655+$AY$8*AM655+$AY$9*AN655+$AY$10*AO655+$AY$11*AP655+$AY$12*AQ655+$AY$13*AR655+$AY$14*AS655+$AY$15*AT655)</f>
        <v/>
      </c>
      <c r="BC655" s="10">
        <f>IF((ROW()-6)&lt;=$Q$3,INDEX(LINEST(AH596:AH655,AI596:AT655,TRUE,TRUE),1,13)*$Q$4,"")</f>
        <v/>
      </c>
      <c r="BD655" s="9">
        <f>IF((ROW()-6)&lt;=$Q$3,INDEX(LINEST(AH596:AH655,AI596:AT655,TRUE,TRUE),1,12),"")</f>
        <v/>
      </c>
      <c r="BE655" s="9">
        <f>IF((ROW()-6)&lt;=$Q$3,INDEX(LINEST(AH596:AH655,AI596:AT655,TRUE,TRUE),1,11),"")</f>
        <v/>
      </c>
      <c r="BF655" s="9">
        <f>IF((ROW()-6)&lt;=$Q$3,INDEX(LINEST(AH596:AH655,AI596:AT655,TRUE,TRUE),1,10),"")</f>
        <v/>
      </c>
      <c r="BG655" s="9">
        <f>IF((ROW()-6)&lt;=$Q$3,INDEX(LINEST(AH596:AH655,AI596:AT655,TRUE,TRUE),1,9),"")</f>
        <v/>
      </c>
      <c r="BH655" s="9">
        <f>IF((ROW()-6)&lt;=$Q$3,INDEX(LINEST(AH596:AH655,AI596:AT655,TRUE,TRUE),1,8),"")</f>
        <v/>
      </c>
      <c r="BI655" s="9">
        <f>IF((ROW()-6)&lt;=$Q$3,INDEX(LINEST(AH596:AH655,AI596:AT655,TRUE,TRUE),1,7),"")</f>
        <v/>
      </c>
      <c r="BJ655" s="9">
        <f>IF((ROW()-6)&lt;=$Q$3,INDEX(LINEST(AH596:AH655,AI596:AT655,TRUE,TRUE),1,6),"")</f>
        <v/>
      </c>
      <c r="BK655" s="9">
        <f>IF((ROW()-6)&lt;=$Q$3,INDEX(LINEST(AH596:AH655,AI596:AT655,TRUE,TRUE),1,5),"")</f>
        <v/>
      </c>
      <c r="BL655" s="9">
        <f>IF((ROW()-6)&lt;=$Q$3,INDEX(LINEST(AH596:AH655,AI596:AT655,TRUE,TRUE),1,4),"")</f>
        <v/>
      </c>
      <c r="BM655" s="9">
        <f>IF((ROW()-6)&lt;=$Q$3,INDEX(LINEST(AH596:AH655,AI596:AT655,TRUE,TRUE),1,3),"")</f>
        <v/>
      </c>
      <c r="BN655" s="9">
        <f>IF((ROW()-6)&lt;=$Q$3,INDEX(LINEST(AH596:AH655,AI596:AT655,TRUE,TRUE),1,2),"")</f>
        <v/>
      </c>
      <c r="BO655" s="9">
        <f>IF((ROW()-6)&lt;=$Q$3,INDEX(LINEST(AH596:AH655,AI596:AT655,TRUE,TRUE),1,1),"")</f>
        <v/>
      </c>
      <c r="BP655" s="10">
        <f>IF((ROW()-6)&lt;=$Q$3,INDEX(LINEST(AH596:AH655,AI596:AT655,TRUE,TRUE),3,1),"")</f>
        <v/>
      </c>
      <c r="BR655" s="9">
        <f>IF(AND((ROW()-6)&lt;=$Q$3,ISNUMBER(BC654)),BC654/$Q$4+BD654*AI655+BE654*AJ655+BF654*AK655+BG654*AL655+BH654*AM655+BI654*AN655+BJ654*AO655+BK654*AP655+BL654*AQ655+BM654*AR655+BN654*AS655+BO654*AT655,"")</f>
        <v/>
      </c>
      <c r="BS655">
        <f>IF(ISNUMBER(BR655),AVERAGE(AH595:AH654),"")</f>
        <v/>
      </c>
      <c r="BT655">
        <f>IF(ISNUMBER(BR655),(AH655-BR655)^2,"")</f>
        <v/>
      </c>
      <c r="BU655">
        <f>IF(ISNUMBER(BR655),AH655^2,"")</f>
        <v/>
      </c>
      <c r="BV655">
        <f>IF(ISNUMBER(BR655),(AH655-BS655)^2,"")</f>
        <v/>
      </c>
    </row>
    <row r="656">
      <c r="O656">
        <f>IF($R656="","",CHOOSE($Q$2,YEAR(R656)*12+MONTH(R656),INT((R656-2)/7),YEAR(R656)*4+ROUNDUP(MONTH(R656)/3)))</f>
        <v/>
      </c>
      <c r="P656">
        <f>IF($R656="","",IF($R657="",1,IF(O656&lt;&gt;O657,1,0)))</f>
        <v/>
      </c>
      <c r="Q656">
        <f>IF(P656=1,SUM($P$7:P656),"")</f>
        <v/>
      </c>
      <c r="R656">
        <f>IF($A656="","",IF(ISNUMBER($A656),$A656,IFERROR(DATEVALUE($A656),NA())))</f>
        <v/>
      </c>
      <c r="S656" s="7">
        <f>IFERROR(INDEX($R$7:$R$60000,MATCH(ROW()-6,$Q$7:$Q$60000,0)),"")</f>
        <v/>
      </c>
      <c r="T656">
        <f>IFERROR(INDEX($B$7:$B$60000,MATCH(ROW()-6,$Q$7:$Q$60000,0)),"")</f>
        <v/>
      </c>
      <c r="U656">
        <f>IFERROR(INDEX($C$7:$C$60000,MATCH(ROW()-6,$Q$7:$Q$60000,0)),"")</f>
        <v/>
      </c>
      <c r="V656">
        <f>IFERROR(INDEX($D$7:$D$60000,MATCH(ROW()-6,$Q$7:$Q$60000,0)),"")</f>
        <v/>
      </c>
      <c r="W656">
        <f>IFERROR(INDEX($E$7:$E$60000,MATCH(ROW()-6,$Q$7:$Q$60000,0)),"")</f>
        <v/>
      </c>
      <c r="X656">
        <f>IFERROR(INDEX($F$7:$F$60000,MATCH(ROW()-6,$Q$7:$Q$60000,0)),"")</f>
        <v/>
      </c>
      <c r="Y656">
        <f>IFERROR(INDEX($G$7:$G$60000,MATCH(ROW()-6,$Q$7:$Q$60000,0)),"")</f>
        <v/>
      </c>
      <c r="Z656">
        <f>IFERROR(INDEX($H$7:$H$60000,MATCH(ROW()-6,$Q$7:$Q$60000,0)),"")</f>
        <v/>
      </c>
      <c r="AA656">
        <f>IFERROR(INDEX($I$7:$I$60000,MATCH(ROW()-6,$Q$7:$Q$60000,0)),"")</f>
        <v/>
      </c>
      <c r="AB656">
        <f>IFERROR(INDEX($J$7:$J$60000,MATCH(ROW()-6,$Q$7:$Q$60000,0)),"")</f>
        <v/>
      </c>
      <c r="AC656">
        <f>IFERROR(INDEX($K$7:$K$60000,MATCH(ROW()-6,$Q$7:$Q$60000,0)),"")</f>
        <v/>
      </c>
      <c r="AD656">
        <f>IFERROR(INDEX($L$7:$L$60000,MATCH(ROW()-6,$Q$7:$Q$60000,0)),"")</f>
        <v/>
      </c>
      <c r="AE656">
        <f>IFERROR(INDEX($M$7:$M$60000,MATCH(ROW()-6,$Q$7:$Q$60000,0)),"")</f>
        <v/>
      </c>
      <c r="AF656">
        <f>IFERROR(INDEX($N$7:$N$60000,MATCH(ROW()-6,$Q$7:$Q$60000,0)),"")</f>
        <v/>
      </c>
      <c r="AH656" s="9">
        <f>IF(OR($S656="",$S655=""),"",LN($T656/$T655))</f>
        <v/>
      </c>
      <c r="AI656" s="9">
        <f>IF(OR($S656="",$S655=""),"",$C$2*LN(U656/U655))</f>
        <v/>
      </c>
      <c r="AJ656" s="9">
        <f>IF(OR($S656="",$S655=""),"",$D$2*(V656-V655))</f>
        <v/>
      </c>
      <c r="AK656" s="9">
        <f>IF(OR($S656="",$S655=""),"",$E$2*(W656-W655))</f>
        <v/>
      </c>
      <c r="AL656" s="9">
        <f>IF(OR($S656="",$S655=""),"",$F$2*LN(X656/X655))</f>
        <v/>
      </c>
      <c r="AM656" s="9">
        <f>IF(OR($S656="",$S655=""),"",$G$2*(Y656-Y655))</f>
        <v/>
      </c>
      <c r="AN656" s="9">
        <f>IF(OR($S656="",$S655=""),"",$H$2*LN(Z656/Z655))</f>
        <v/>
      </c>
      <c r="AO656" s="9">
        <f>IF(OR($S656="",$S655=""),"",$I$2*(AA656-AA655))</f>
        <v/>
      </c>
      <c r="AP656" s="9">
        <f>IF(OR($S656="",$S655=""),"",$J$2*LN(AB656/AB655))</f>
        <v/>
      </c>
      <c r="AQ656" s="9">
        <f>IF(OR($S656="",$S655=""),"",$K$2*(AC656-AC655))</f>
        <v/>
      </c>
      <c r="AR656" s="9">
        <f>IF(OR($S656="",$S655=""),"",$L$2*LN(AD656/AD655))</f>
        <v/>
      </c>
      <c r="AS656" s="9">
        <f>IF(OR($S656="",$S655=""),"",$M$2*LN(AE656/AE655))</f>
        <v/>
      </c>
      <c r="AT656" s="9">
        <f>IF(OR($S656="",$S655=""),"",$N$2*LN(AF656/AF655))</f>
        <v/>
      </c>
      <c r="AV656" s="9">
        <f>IF($AH656="","",$AY$16+$AY$4*AI656+$AY$5*AJ656+$AY$6*AK656+$AY$7*AL656+$AY$8*AM656+$AY$9*AN656+$AY$10*AO656+$AY$11*AP656+$AY$12*AQ656+$AY$13*AR656+$AY$14*AS656+$AY$15*AT656)</f>
        <v/>
      </c>
      <c r="BC656" s="10">
        <f>IF((ROW()-6)&lt;=$Q$3,INDEX(LINEST(AH597:AH656,AI597:AT656,TRUE,TRUE),1,13)*$Q$4,"")</f>
        <v/>
      </c>
      <c r="BD656" s="9">
        <f>IF((ROW()-6)&lt;=$Q$3,INDEX(LINEST(AH597:AH656,AI597:AT656,TRUE,TRUE),1,12),"")</f>
        <v/>
      </c>
      <c r="BE656" s="9">
        <f>IF((ROW()-6)&lt;=$Q$3,INDEX(LINEST(AH597:AH656,AI597:AT656,TRUE,TRUE),1,11),"")</f>
        <v/>
      </c>
      <c r="BF656" s="9">
        <f>IF((ROW()-6)&lt;=$Q$3,INDEX(LINEST(AH597:AH656,AI597:AT656,TRUE,TRUE),1,10),"")</f>
        <v/>
      </c>
      <c r="BG656" s="9">
        <f>IF((ROW()-6)&lt;=$Q$3,INDEX(LINEST(AH597:AH656,AI597:AT656,TRUE,TRUE),1,9),"")</f>
        <v/>
      </c>
      <c r="BH656" s="9">
        <f>IF((ROW()-6)&lt;=$Q$3,INDEX(LINEST(AH597:AH656,AI597:AT656,TRUE,TRUE),1,8),"")</f>
        <v/>
      </c>
      <c r="BI656" s="9">
        <f>IF((ROW()-6)&lt;=$Q$3,INDEX(LINEST(AH597:AH656,AI597:AT656,TRUE,TRUE),1,7),"")</f>
        <v/>
      </c>
      <c r="BJ656" s="9">
        <f>IF((ROW()-6)&lt;=$Q$3,INDEX(LINEST(AH597:AH656,AI597:AT656,TRUE,TRUE),1,6),"")</f>
        <v/>
      </c>
      <c r="BK656" s="9">
        <f>IF((ROW()-6)&lt;=$Q$3,INDEX(LINEST(AH597:AH656,AI597:AT656,TRUE,TRUE),1,5),"")</f>
        <v/>
      </c>
      <c r="BL656" s="9">
        <f>IF((ROW()-6)&lt;=$Q$3,INDEX(LINEST(AH597:AH656,AI597:AT656,TRUE,TRUE),1,4),"")</f>
        <v/>
      </c>
      <c r="BM656" s="9">
        <f>IF((ROW()-6)&lt;=$Q$3,INDEX(LINEST(AH597:AH656,AI597:AT656,TRUE,TRUE),1,3),"")</f>
        <v/>
      </c>
      <c r="BN656" s="9">
        <f>IF((ROW()-6)&lt;=$Q$3,INDEX(LINEST(AH597:AH656,AI597:AT656,TRUE,TRUE),1,2),"")</f>
        <v/>
      </c>
      <c r="BO656" s="9">
        <f>IF((ROW()-6)&lt;=$Q$3,INDEX(LINEST(AH597:AH656,AI597:AT656,TRUE,TRUE),1,1),"")</f>
        <v/>
      </c>
      <c r="BP656" s="10">
        <f>IF((ROW()-6)&lt;=$Q$3,INDEX(LINEST(AH597:AH656,AI597:AT656,TRUE,TRUE),3,1),"")</f>
        <v/>
      </c>
      <c r="BR656" s="9">
        <f>IF(AND((ROW()-6)&lt;=$Q$3,ISNUMBER(BC655)),BC655/$Q$4+BD655*AI656+BE655*AJ656+BF655*AK656+BG655*AL656+BH655*AM656+BI655*AN656+BJ655*AO656+BK655*AP656+BL655*AQ656+BM655*AR656+BN655*AS656+BO655*AT656,"")</f>
        <v/>
      </c>
      <c r="BS656">
        <f>IF(ISNUMBER(BR656),AVERAGE(AH596:AH655),"")</f>
        <v/>
      </c>
      <c r="BT656">
        <f>IF(ISNUMBER(BR656),(AH656-BR656)^2,"")</f>
        <v/>
      </c>
      <c r="BU656">
        <f>IF(ISNUMBER(BR656),AH656^2,"")</f>
        <v/>
      </c>
      <c r="BV656">
        <f>IF(ISNUMBER(BR656),(AH656-BS656)^2,"")</f>
        <v/>
      </c>
    </row>
    <row r="657">
      <c r="O657">
        <f>IF($R657="","",CHOOSE($Q$2,YEAR(R657)*12+MONTH(R657),INT((R657-2)/7),YEAR(R657)*4+ROUNDUP(MONTH(R657)/3)))</f>
        <v/>
      </c>
      <c r="P657">
        <f>IF($R657="","",IF($R658="",1,IF(O657&lt;&gt;O658,1,0)))</f>
        <v/>
      </c>
      <c r="Q657">
        <f>IF(P657=1,SUM($P$7:P657),"")</f>
        <v/>
      </c>
      <c r="R657">
        <f>IF($A657="","",IF(ISNUMBER($A657),$A657,IFERROR(DATEVALUE($A657),NA())))</f>
        <v/>
      </c>
      <c r="S657" s="7">
        <f>IFERROR(INDEX($R$7:$R$60000,MATCH(ROW()-6,$Q$7:$Q$60000,0)),"")</f>
        <v/>
      </c>
      <c r="T657">
        <f>IFERROR(INDEX($B$7:$B$60000,MATCH(ROW()-6,$Q$7:$Q$60000,0)),"")</f>
        <v/>
      </c>
      <c r="U657">
        <f>IFERROR(INDEX($C$7:$C$60000,MATCH(ROW()-6,$Q$7:$Q$60000,0)),"")</f>
        <v/>
      </c>
      <c r="V657">
        <f>IFERROR(INDEX($D$7:$D$60000,MATCH(ROW()-6,$Q$7:$Q$60000,0)),"")</f>
        <v/>
      </c>
      <c r="W657">
        <f>IFERROR(INDEX($E$7:$E$60000,MATCH(ROW()-6,$Q$7:$Q$60000,0)),"")</f>
        <v/>
      </c>
      <c r="X657">
        <f>IFERROR(INDEX($F$7:$F$60000,MATCH(ROW()-6,$Q$7:$Q$60000,0)),"")</f>
        <v/>
      </c>
      <c r="Y657">
        <f>IFERROR(INDEX($G$7:$G$60000,MATCH(ROW()-6,$Q$7:$Q$60000,0)),"")</f>
        <v/>
      </c>
      <c r="Z657">
        <f>IFERROR(INDEX($H$7:$H$60000,MATCH(ROW()-6,$Q$7:$Q$60000,0)),"")</f>
        <v/>
      </c>
      <c r="AA657">
        <f>IFERROR(INDEX($I$7:$I$60000,MATCH(ROW()-6,$Q$7:$Q$60000,0)),"")</f>
        <v/>
      </c>
      <c r="AB657">
        <f>IFERROR(INDEX($J$7:$J$60000,MATCH(ROW()-6,$Q$7:$Q$60000,0)),"")</f>
        <v/>
      </c>
      <c r="AC657">
        <f>IFERROR(INDEX($K$7:$K$60000,MATCH(ROW()-6,$Q$7:$Q$60000,0)),"")</f>
        <v/>
      </c>
      <c r="AD657">
        <f>IFERROR(INDEX($L$7:$L$60000,MATCH(ROW()-6,$Q$7:$Q$60000,0)),"")</f>
        <v/>
      </c>
      <c r="AE657">
        <f>IFERROR(INDEX($M$7:$M$60000,MATCH(ROW()-6,$Q$7:$Q$60000,0)),"")</f>
        <v/>
      </c>
      <c r="AF657">
        <f>IFERROR(INDEX($N$7:$N$60000,MATCH(ROW()-6,$Q$7:$Q$60000,0)),"")</f>
        <v/>
      </c>
      <c r="AH657" s="9">
        <f>IF(OR($S657="",$S656=""),"",LN($T657/$T656))</f>
        <v/>
      </c>
      <c r="AI657" s="9">
        <f>IF(OR($S657="",$S656=""),"",$C$2*LN(U657/U656))</f>
        <v/>
      </c>
      <c r="AJ657" s="9">
        <f>IF(OR($S657="",$S656=""),"",$D$2*(V657-V656))</f>
        <v/>
      </c>
      <c r="AK657" s="9">
        <f>IF(OR($S657="",$S656=""),"",$E$2*(W657-W656))</f>
        <v/>
      </c>
      <c r="AL657" s="9">
        <f>IF(OR($S657="",$S656=""),"",$F$2*LN(X657/X656))</f>
        <v/>
      </c>
      <c r="AM657" s="9">
        <f>IF(OR($S657="",$S656=""),"",$G$2*(Y657-Y656))</f>
        <v/>
      </c>
      <c r="AN657" s="9">
        <f>IF(OR($S657="",$S656=""),"",$H$2*LN(Z657/Z656))</f>
        <v/>
      </c>
      <c r="AO657" s="9">
        <f>IF(OR($S657="",$S656=""),"",$I$2*(AA657-AA656))</f>
        <v/>
      </c>
      <c r="AP657" s="9">
        <f>IF(OR($S657="",$S656=""),"",$J$2*LN(AB657/AB656))</f>
        <v/>
      </c>
      <c r="AQ657" s="9">
        <f>IF(OR($S657="",$S656=""),"",$K$2*(AC657-AC656))</f>
        <v/>
      </c>
      <c r="AR657" s="9">
        <f>IF(OR($S657="",$S656=""),"",$L$2*LN(AD657/AD656))</f>
        <v/>
      </c>
      <c r="AS657" s="9">
        <f>IF(OR($S657="",$S656=""),"",$M$2*LN(AE657/AE656))</f>
        <v/>
      </c>
      <c r="AT657" s="9">
        <f>IF(OR($S657="",$S656=""),"",$N$2*LN(AF657/AF656))</f>
        <v/>
      </c>
      <c r="AV657" s="9">
        <f>IF($AH657="","",$AY$16+$AY$4*AI657+$AY$5*AJ657+$AY$6*AK657+$AY$7*AL657+$AY$8*AM657+$AY$9*AN657+$AY$10*AO657+$AY$11*AP657+$AY$12*AQ657+$AY$13*AR657+$AY$14*AS657+$AY$15*AT657)</f>
        <v/>
      </c>
      <c r="BC657" s="10">
        <f>IF((ROW()-6)&lt;=$Q$3,INDEX(LINEST(AH598:AH657,AI598:AT657,TRUE,TRUE),1,13)*$Q$4,"")</f>
        <v/>
      </c>
      <c r="BD657" s="9">
        <f>IF((ROW()-6)&lt;=$Q$3,INDEX(LINEST(AH598:AH657,AI598:AT657,TRUE,TRUE),1,12),"")</f>
        <v/>
      </c>
      <c r="BE657" s="9">
        <f>IF((ROW()-6)&lt;=$Q$3,INDEX(LINEST(AH598:AH657,AI598:AT657,TRUE,TRUE),1,11),"")</f>
        <v/>
      </c>
      <c r="BF657" s="9">
        <f>IF((ROW()-6)&lt;=$Q$3,INDEX(LINEST(AH598:AH657,AI598:AT657,TRUE,TRUE),1,10),"")</f>
        <v/>
      </c>
      <c r="BG657" s="9">
        <f>IF((ROW()-6)&lt;=$Q$3,INDEX(LINEST(AH598:AH657,AI598:AT657,TRUE,TRUE),1,9),"")</f>
        <v/>
      </c>
      <c r="BH657" s="9">
        <f>IF((ROW()-6)&lt;=$Q$3,INDEX(LINEST(AH598:AH657,AI598:AT657,TRUE,TRUE),1,8),"")</f>
        <v/>
      </c>
      <c r="BI657" s="9">
        <f>IF((ROW()-6)&lt;=$Q$3,INDEX(LINEST(AH598:AH657,AI598:AT657,TRUE,TRUE),1,7),"")</f>
        <v/>
      </c>
      <c r="BJ657" s="9">
        <f>IF((ROW()-6)&lt;=$Q$3,INDEX(LINEST(AH598:AH657,AI598:AT657,TRUE,TRUE),1,6),"")</f>
        <v/>
      </c>
      <c r="BK657" s="9">
        <f>IF((ROW()-6)&lt;=$Q$3,INDEX(LINEST(AH598:AH657,AI598:AT657,TRUE,TRUE),1,5),"")</f>
        <v/>
      </c>
      <c r="BL657" s="9">
        <f>IF((ROW()-6)&lt;=$Q$3,INDEX(LINEST(AH598:AH657,AI598:AT657,TRUE,TRUE),1,4),"")</f>
        <v/>
      </c>
      <c r="BM657" s="9">
        <f>IF((ROW()-6)&lt;=$Q$3,INDEX(LINEST(AH598:AH657,AI598:AT657,TRUE,TRUE),1,3),"")</f>
        <v/>
      </c>
      <c r="BN657" s="9">
        <f>IF((ROW()-6)&lt;=$Q$3,INDEX(LINEST(AH598:AH657,AI598:AT657,TRUE,TRUE),1,2),"")</f>
        <v/>
      </c>
      <c r="BO657" s="9">
        <f>IF((ROW()-6)&lt;=$Q$3,INDEX(LINEST(AH598:AH657,AI598:AT657,TRUE,TRUE),1,1),"")</f>
        <v/>
      </c>
      <c r="BP657" s="10">
        <f>IF((ROW()-6)&lt;=$Q$3,INDEX(LINEST(AH598:AH657,AI598:AT657,TRUE,TRUE),3,1),"")</f>
        <v/>
      </c>
      <c r="BR657" s="9">
        <f>IF(AND((ROW()-6)&lt;=$Q$3,ISNUMBER(BC656)),BC656/$Q$4+BD656*AI657+BE656*AJ657+BF656*AK657+BG656*AL657+BH656*AM657+BI656*AN657+BJ656*AO657+BK656*AP657+BL656*AQ657+BM656*AR657+BN656*AS657+BO656*AT657,"")</f>
        <v/>
      </c>
      <c r="BS657">
        <f>IF(ISNUMBER(BR657),AVERAGE(AH597:AH656),"")</f>
        <v/>
      </c>
      <c r="BT657">
        <f>IF(ISNUMBER(BR657),(AH657-BR657)^2,"")</f>
        <v/>
      </c>
      <c r="BU657">
        <f>IF(ISNUMBER(BR657),AH657^2,"")</f>
        <v/>
      </c>
      <c r="BV657">
        <f>IF(ISNUMBER(BR657),(AH657-BS657)^2,"")</f>
        <v/>
      </c>
    </row>
    <row r="658">
      <c r="O658">
        <f>IF($R658="","",CHOOSE($Q$2,YEAR(R658)*12+MONTH(R658),INT((R658-2)/7),YEAR(R658)*4+ROUNDUP(MONTH(R658)/3)))</f>
        <v/>
      </c>
      <c r="P658">
        <f>IF($R658="","",IF($R659="",1,IF(O658&lt;&gt;O659,1,0)))</f>
        <v/>
      </c>
      <c r="Q658">
        <f>IF(P658=1,SUM($P$7:P658),"")</f>
        <v/>
      </c>
      <c r="R658">
        <f>IF($A658="","",IF(ISNUMBER($A658),$A658,IFERROR(DATEVALUE($A658),NA())))</f>
        <v/>
      </c>
      <c r="S658" s="7">
        <f>IFERROR(INDEX($R$7:$R$60000,MATCH(ROW()-6,$Q$7:$Q$60000,0)),"")</f>
        <v/>
      </c>
      <c r="T658">
        <f>IFERROR(INDEX($B$7:$B$60000,MATCH(ROW()-6,$Q$7:$Q$60000,0)),"")</f>
        <v/>
      </c>
      <c r="U658">
        <f>IFERROR(INDEX($C$7:$C$60000,MATCH(ROW()-6,$Q$7:$Q$60000,0)),"")</f>
        <v/>
      </c>
      <c r="V658">
        <f>IFERROR(INDEX($D$7:$D$60000,MATCH(ROW()-6,$Q$7:$Q$60000,0)),"")</f>
        <v/>
      </c>
      <c r="W658">
        <f>IFERROR(INDEX($E$7:$E$60000,MATCH(ROW()-6,$Q$7:$Q$60000,0)),"")</f>
        <v/>
      </c>
      <c r="X658">
        <f>IFERROR(INDEX($F$7:$F$60000,MATCH(ROW()-6,$Q$7:$Q$60000,0)),"")</f>
        <v/>
      </c>
      <c r="Y658">
        <f>IFERROR(INDEX($G$7:$G$60000,MATCH(ROW()-6,$Q$7:$Q$60000,0)),"")</f>
        <v/>
      </c>
      <c r="Z658">
        <f>IFERROR(INDEX($H$7:$H$60000,MATCH(ROW()-6,$Q$7:$Q$60000,0)),"")</f>
        <v/>
      </c>
      <c r="AA658">
        <f>IFERROR(INDEX($I$7:$I$60000,MATCH(ROW()-6,$Q$7:$Q$60000,0)),"")</f>
        <v/>
      </c>
      <c r="AB658">
        <f>IFERROR(INDEX($J$7:$J$60000,MATCH(ROW()-6,$Q$7:$Q$60000,0)),"")</f>
        <v/>
      </c>
      <c r="AC658">
        <f>IFERROR(INDEX($K$7:$K$60000,MATCH(ROW()-6,$Q$7:$Q$60000,0)),"")</f>
        <v/>
      </c>
      <c r="AD658">
        <f>IFERROR(INDEX($L$7:$L$60000,MATCH(ROW()-6,$Q$7:$Q$60000,0)),"")</f>
        <v/>
      </c>
      <c r="AE658">
        <f>IFERROR(INDEX($M$7:$M$60000,MATCH(ROW()-6,$Q$7:$Q$60000,0)),"")</f>
        <v/>
      </c>
      <c r="AF658">
        <f>IFERROR(INDEX($N$7:$N$60000,MATCH(ROW()-6,$Q$7:$Q$60000,0)),"")</f>
        <v/>
      </c>
      <c r="AH658" s="9">
        <f>IF(OR($S658="",$S657=""),"",LN($T658/$T657))</f>
        <v/>
      </c>
      <c r="AI658" s="9">
        <f>IF(OR($S658="",$S657=""),"",$C$2*LN(U658/U657))</f>
        <v/>
      </c>
      <c r="AJ658" s="9">
        <f>IF(OR($S658="",$S657=""),"",$D$2*(V658-V657))</f>
        <v/>
      </c>
      <c r="AK658" s="9">
        <f>IF(OR($S658="",$S657=""),"",$E$2*(W658-W657))</f>
        <v/>
      </c>
      <c r="AL658" s="9">
        <f>IF(OR($S658="",$S657=""),"",$F$2*LN(X658/X657))</f>
        <v/>
      </c>
      <c r="AM658" s="9">
        <f>IF(OR($S658="",$S657=""),"",$G$2*(Y658-Y657))</f>
        <v/>
      </c>
      <c r="AN658" s="9">
        <f>IF(OR($S658="",$S657=""),"",$H$2*LN(Z658/Z657))</f>
        <v/>
      </c>
      <c r="AO658" s="9">
        <f>IF(OR($S658="",$S657=""),"",$I$2*(AA658-AA657))</f>
        <v/>
      </c>
      <c r="AP658" s="9">
        <f>IF(OR($S658="",$S657=""),"",$J$2*LN(AB658/AB657))</f>
        <v/>
      </c>
      <c r="AQ658" s="9">
        <f>IF(OR($S658="",$S657=""),"",$K$2*(AC658-AC657))</f>
        <v/>
      </c>
      <c r="AR658" s="9">
        <f>IF(OR($S658="",$S657=""),"",$L$2*LN(AD658/AD657))</f>
        <v/>
      </c>
      <c r="AS658" s="9">
        <f>IF(OR($S658="",$S657=""),"",$M$2*LN(AE658/AE657))</f>
        <v/>
      </c>
      <c r="AT658" s="9">
        <f>IF(OR($S658="",$S657=""),"",$N$2*LN(AF658/AF657))</f>
        <v/>
      </c>
      <c r="AV658" s="9">
        <f>IF($AH658="","",$AY$16+$AY$4*AI658+$AY$5*AJ658+$AY$6*AK658+$AY$7*AL658+$AY$8*AM658+$AY$9*AN658+$AY$10*AO658+$AY$11*AP658+$AY$12*AQ658+$AY$13*AR658+$AY$14*AS658+$AY$15*AT658)</f>
        <v/>
      </c>
      <c r="BC658" s="10">
        <f>IF((ROW()-6)&lt;=$Q$3,INDEX(LINEST(AH599:AH658,AI599:AT658,TRUE,TRUE),1,13)*$Q$4,"")</f>
        <v/>
      </c>
      <c r="BD658" s="9">
        <f>IF((ROW()-6)&lt;=$Q$3,INDEX(LINEST(AH599:AH658,AI599:AT658,TRUE,TRUE),1,12),"")</f>
        <v/>
      </c>
      <c r="BE658" s="9">
        <f>IF((ROW()-6)&lt;=$Q$3,INDEX(LINEST(AH599:AH658,AI599:AT658,TRUE,TRUE),1,11),"")</f>
        <v/>
      </c>
      <c r="BF658" s="9">
        <f>IF((ROW()-6)&lt;=$Q$3,INDEX(LINEST(AH599:AH658,AI599:AT658,TRUE,TRUE),1,10),"")</f>
        <v/>
      </c>
      <c r="BG658" s="9">
        <f>IF((ROW()-6)&lt;=$Q$3,INDEX(LINEST(AH599:AH658,AI599:AT658,TRUE,TRUE),1,9),"")</f>
        <v/>
      </c>
      <c r="BH658" s="9">
        <f>IF((ROW()-6)&lt;=$Q$3,INDEX(LINEST(AH599:AH658,AI599:AT658,TRUE,TRUE),1,8),"")</f>
        <v/>
      </c>
      <c r="BI658" s="9">
        <f>IF((ROW()-6)&lt;=$Q$3,INDEX(LINEST(AH599:AH658,AI599:AT658,TRUE,TRUE),1,7),"")</f>
        <v/>
      </c>
      <c r="BJ658" s="9">
        <f>IF((ROW()-6)&lt;=$Q$3,INDEX(LINEST(AH599:AH658,AI599:AT658,TRUE,TRUE),1,6),"")</f>
        <v/>
      </c>
      <c r="BK658" s="9">
        <f>IF((ROW()-6)&lt;=$Q$3,INDEX(LINEST(AH599:AH658,AI599:AT658,TRUE,TRUE),1,5),"")</f>
        <v/>
      </c>
      <c r="BL658" s="9">
        <f>IF((ROW()-6)&lt;=$Q$3,INDEX(LINEST(AH599:AH658,AI599:AT658,TRUE,TRUE),1,4),"")</f>
        <v/>
      </c>
      <c r="BM658" s="9">
        <f>IF((ROW()-6)&lt;=$Q$3,INDEX(LINEST(AH599:AH658,AI599:AT658,TRUE,TRUE),1,3),"")</f>
        <v/>
      </c>
      <c r="BN658" s="9">
        <f>IF((ROW()-6)&lt;=$Q$3,INDEX(LINEST(AH599:AH658,AI599:AT658,TRUE,TRUE),1,2),"")</f>
        <v/>
      </c>
      <c r="BO658" s="9">
        <f>IF((ROW()-6)&lt;=$Q$3,INDEX(LINEST(AH599:AH658,AI599:AT658,TRUE,TRUE),1,1),"")</f>
        <v/>
      </c>
      <c r="BP658" s="10">
        <f>IF((ROW()-6)&lt;=$Q$3,INDEX(LINEST(AH599:AH658,AI599:AT658,TRUE,TRUE),3,1),"")</f>
        <v/>
      </c>
      <c r="BR658" s="9">
        <f>IF(AND((ROW()-6)&lt;=$Q$3,ISNUMBER(BC657)),BC657/$Q$4+BD657*AI658+BE657*AJ658+BF657*AK658+BG657*AL658+BH657*AM658+BI657*AN658+BJ657*AO658+BK657*AP658+BL657*AQ658+BM657*AR658+BN657*AS658+BO657*AT658,"")</f>
        <v/>
      </c>
      <c r="BS658">
        <f>IF(ISNUMBER(BR658),AVERAGE(AH598:AH657),"")</f>
        <v/>
      </c>
      <c r="BT658">
        <f>IF(ISNUMBER(BR658),(AH658-BR658)^2,"")</f>
        <v/>
      </c>
      <c r="BU658">
        <f>IF(ISNUMBER(BR658),AH658^2,"")</f>
        <v/>
      </c>
      <c r="BV658">
        <f>IF(ISNUMBER(BR658),(AH658-BS658)^2,"")</f>
        <v/>
      </c>
    </row>
    <row r="659">
      <c r="O659">
        <f>IF($R659="","",CHOOSE($Q$2,YEAR(R659)*12+MONTH(R659),INT((R659-2)/7),YEAR(R659)*4+ROUNDUP(MONTH(R659)/3)))</f>
        <v/>
      </c>
      <c r="P659">
        <f>IF($R659="","",IF($R660="",1,IF(O659&lt;&gt;O660,1,0)))</f>
        <v/>
      </c>
      <c r="Q659">
        <f>IF(P659=1,SUM($P$7:P659),"")</f>
        <v/>
      </c>
      <c r="R659">
        <f>IF($A659="","",IF(ISNUMBER($A659),$A659,IFERROR(DATEVALUE($A659),NA())))</f>
        <v/>
      </c>
      <c r="S659" s="7">
        <f>IFERROR(INDEX($R$7:$R$60000,MATCH(ROW()-6,$Q$7:$Q$60000,0)),"")</f>
        <v/>
      </c>
      <c r="T659">
        <f>IFERROR(INDEX($B$7:$B$60000,MATCH(ROW()-6,$Q$7:$Q$60000,0)),"")</f>
        <v/>
      </c>
      <c r="U659">
        <f>IFERROR(INDEX($C$7:$C$60000,MATCH(ROW()-6,$Q$7:$Q$60000,0)),"")</f>
        <v/>
      </c>
      <c r="V659">
        <f>IFERROR(INDEX($D$7:$D$60000,MATCH(ROW()-6,$Q$7:$Q$60000,0)),"")</f>
        <v/>
      </c>
      <c r="W659">
        <f>IFERROR(INDEX($E$7:$E$60000,MATCH(ROW()-6,$Q$7:$Q$60000,0)),"")</f>
        <v/>
      </c>
      <c r="X659">
        <f>IFERROR(INDEX($F$7:$F$60000,MATCH(ROW()-6,$Q$7:$Q$60000,0)),"")</f>
        <v/>
      </c>
      <c r="Y659">
        <f>IFERROR(INDEX($G$7:$G$60000,MATCH(ROW()-6,$Q$7:$Q$60000,0)),"")</f>
        <v/>
      </c>
      <c r="Z659">
        <f>IFERROR(INDEX($H$7:$H$60000,MATCH(ROW()-6,$Q$7:$Q$60000,0)),"")</f>
        <v/>
      </c>
      <c r="AA659">
        <f>IFERROR(INDEX($I$7:$I$60000,MATCH(ROW()-6,$Q$7:$Q$60000,0)),"")</f>
        <v/>
      </c>
      <c r="AB659">
        <f>IFERROR(INDEX($J$7:$J$60000,MATCH(ROW()-6,$Q$7:$Q$60000,0)),"")</f>
        <v/>
      </c>
      <c r="AC659">
        <f>IFERROR(INDEX($K$7:$K$60000,MATCH(ROW()-6,$Q$7:$Q$60000,0)),"")</f>
        <v/>
      </c>
      <c r="AD659">
        <f>IFERROR(INDEX($L$7:$L$60000,MATCH(ROW()-6,$Q$7:$Q$60000,0)),"")</f>
        <v/>
      </c>
      <c r="AE659">
        <f>IFERROR(INDEX($M$7:$M$60000,MATCH(ROW()-6,$Q$7:$Q$60000,0)),"")</f>
        <v/>
      </c>
      <c r="AF659">
        <f>IFERROR(INDEX($N$7:$N$60000,MATCH(ROW()-6,$Q$7:$Q$60000,0)),"")</f>
        <v/>
      </c>
      <c r="AH659" s="9">
        <f>IF(OR($S659="",$S658=""),"",LN($T659/$T658))</f>
        <v/>
      </c>
      <c r="AI659" s="9">
        <f>IF(OR($S659="",$S658=""),"",$C$2*LN(U659/U658))</f>
        <v/>
      </c>
      <c r="AJ659" s="9">
        <f>IF(OR($S659="",$S658=""),"",$D$2*(V659-V658))</f>
        <v/>
      </c>
      <c r="AK659" s="9">
        <f>IF(OR($S659="",$S658=""),"",$E$2*(W659-W658))</f>
        <v/>
      </c>
      <c r="AL659" s="9">
        <f>IF(OR($S659="",$S658=""),"",$F$2*LN(X659/X658))</f>
        <v/>
      </c>
      <c r="AM659" s="9">
        <f>IF(OR($S659="",$S658=""),"",$G$2*(Y659-Y658))</f>
        <v/>
      </c>
      <c r="AN659" s="9">
        <f>IF(OR($S659="",$S658=""),"",$H$2*LN(Z659/Z658))</f>
        <v/>
      </c>
      <c r="AO659" s="9">
        <f>IF(OR($S659="",$S658=""),"",$I$2*(AA659-AA658))</f>
        <v/>
      </c>
      <c r="AP659" s="9">
        <f>IF(OR($S659="",$S658=""),"",$J$2*LN(AB659/AB658))</f>
        <v/>
      </c>
      <c r="AQ659" s="9">
        <f>IF(OR($S659="",$S658=""),"",$K$2*(AC659-AC658))</f>
        <v/>
      </c>
      <c r="AR659" s="9">
        <f>IF(OR($S659="",$S658=""),"",$L$2*LN(AD659/AD658))</f>
        <v/>
      </c>
      <c r="AS659" s="9">
        <f>IF(OR($S659="",$S658=""),"",$M$2*LN(AE659/AE658))</f>
        <v/>
      </c>
      <c r="AT659" s="9">
        <f>IF(OR($S659="",$S658=""),"",$N$2*LN(AF659/AF658))</f>
        <v/>
      </c>
      <c r="AV659" s="9">
        <f>IF($AH659="","",$AY$16+$AY$4*AI659+$AY$5*AJ659+$AY$6*AK659+$AY$7*AL659+$AY$8*AM659+$AY$9*AN659+$AY$10*AO659+$AY$11*AP659+$AY$12*AQ659+$AY$13*AR659+$AY$14*AS659+$AY$15*AT659)</f>
        <v/>
      </c>
      <c r="BC659" s="10">
        <f>IF((ROW()-6)&lt;=$Q$3,INDEX(LINEST(AH600:AH659,AI600:AT659,TRUE,TRUE),1,13)*$Q$4,"")</f>
        <v/>
      </c>
      <c r="BD659" s="9">
        <f>IF((ROW()-6)&lt;=$Q$3,INDEX(LINEST(AH600:AH659,AI600:AT659,TRUE,TRUE),1,12),"")</f>
        <v/>
      </c>
      <c r="BE659" s="9">
        <f>IF((ROW()-6)&lt;=$Q$3,INDEX(LINEST(AH600:AH659,AI600:AT659,TRUE,TRUE),1,11),"")</f>
        <v/>
      </c>
      <c r="BF659" s="9">
        <f>IF((ROW()-6)&lt;=$Q$3,INDEX(LINEST(AH600:AH659,AI600:AT659,TRUE,TRUE),1,10),"")</f>
        <v/>
      </c>
      <c r="BG659" s="9">
        <f>IF((ROW()-6)&lt;=$Q$3,INDEX(LINEST(AH600:AH659,AI600:AT659,TRUE,TRUE),1,9),"")</f>
        <v/>
      </c>
      <c r="BH659" s="9">
        <f>IF((ROW()-6)&lt;=$Q$3,INDEX(LINEST(AH600:AH659,AI600:AT659,TRUE,TRUE),1,8),"")</f>
        <v/>
      </c>
      <c r="BI659" s="9">
        <f>IF((ROW()-6)&lt;=$Q$3,INDEX(LINEST(AH600:AH659,AI600:AT659,TRUE,TRUE),1,7),"")</f>
        <v/>
      </c>
      <c r="BJ659" s="9">
        <f>IF((ROW()-6)&lt;=$Q$3,INDEX(LINEST(AH600:AH659,AI600:AT659,TRUE,TRUE),1,6),"")</f>
        <v/>
      </c>
      <c r="BK659" s="9">
        <f>IF((ROW()-6)&lt;=$Q$3,INDEX(LINEST(AH600:AH659,AI600:AT659,TRUE,TRUE),1,5),"")</f>
        <v/>
      </c>
      <c r="BL659" s="9">
        <f>IF((ROW()-6)&lt;=$Q$3,INDEX(LINEST(AH600:AH659,AI600:AT659,TRUE,TRUE),1,4),"")</f>
        <v/>
      </c>
      <c r="BM659" s="9">
        <f>IF((ROW()-6)&lt;=$Q$3,INDEX(LINEST(AH600:AH659,AI600:AT659,TRUE,TRUE),1,3),"")</f>
        <v/>
      </c>
      <c r="BN659" s="9">
        <f>IF((ROW()-6)&lt;=$Q$3,INDEX(LINEST(AH600:AH659,AI600:AT659,TRUE,TRUE),1,2),"")</f>
        <v/>
      </c>
      <c r="BO659" s="9">
        <f>IF((ROW()-6)&lt;=$Q$3,INDEX(LINEST(AH600:AH659,AI600:AT659,TRUE,TRUE),1,1),"")</f>
        <v/>
      </c>
      <c r="BP659" s="10">
        <f>IF((ROW()-6)&lt;=$Q$3,INDEX(LINEST(AH600:AH659,AI600:AT659,TRUE,TRUE),3,1),"")</f>
        <v/>
      </c>
      <c r="BR659" s="9">
        <f>IF(AND((ROW()-6)&lt;=$Q$3,ISNUMBER(BC658)),BC658/$Q$4+BD658*AI659+BE658*AJ659+BF658*AK659+BG658*AL659+BH658*AM659+BI658*AN659+BJ658*AO659+BK658*AP659+BL658*AQ659+BM658*AR659+BN658*AS659+BO658*AT659,"")</f>
        <v/>
      </c>
      <c r="BS659">
        <f>IF(ISNUMBER(BR659),AVERAGE(AH599:AH658),"")</f>
        <v/>
      </c>
      <c r="BT659">
        <f>IF(ISNUMBER(BR659),(AH659-BR659)^2,"")</f>
        <v/>
      </c>
      <c r="BU659">
        <f>IF(ISNUMBER(BR659),AH659^2,"")</f>
        <v/>
      </c>
      <c r="BV659">
        <f>IF(ISNUMBER(BR659),(AH659-BS659)^2,"")</f>
        <v/>
      </c>
    </row>
    <row r="660">
      <c r="O660">
        <f>IF($R660="","",CHOOSE($Q$2,YEAR(R660)*12+MONTH(R660),INT((R660-2)/7),YEAR(R660)*4+ROUNDUP(MONTH(R660)/3)))</f>
        <v/>
      </c>
      <c r="P660">
        <f>IF($R660="","",IF($R661="",1,IF(O660&lt;&gt;O661,1,0)))</f>
        <v/>
      </c>
      <c r="Q660">
        <f>IF(P660=1,SUM($P$7:P660),"")</f>
        <v/>
      </c>
      <c r="R660">
        <f>IF($A660="","",IF(ISNUMBER($A660),$A660,IFERROR(DATEVALUE($A660),NA())))</f>
        <v/>
      </c>
      <c r="S660" s="7">
        <f>IFERROR(INDEX($R$7:$R$60000,MATCH(ROW()-6,$Q$7:$Q$60000,0)),"")</f>
        <v/>
      </c>
      <c r="T660">
        <f>IFERROR(INDEX($B$7:$B$60000,MATCH(ROW()-6,$Q$7:$Q$60000,0)),"")</f>
        <v/>
      </c>
      <c r="U660">
        <f>IFERROR(INDEX($C$7:$C$60000,MATCH(ROW()-6,$Q$7:$Q$60000,0)),"")</f>
        <v/>
      </c>
      <c r="V660">
        <f>IFERROR(INDEX($D$7:$D$60000,MATCH(ROW()-6,$Q$7:$Q$60000,0)),"")</f>
        <v/>
      </c>
      <c r="W660">
        <f>IFERROR(INDEX($E$7:$E$60000,MATCH(ROW()-6,$Q$7:$Q$60000,0)),"")</f>
        <v/>
      </c>
      <c r="X660">
        <f>IFERROR(INDEX($F$7:$F$60000,MATCH(ROW()-6,$Q$7:$Q$60000,0)),"")</f>
        <v/>
      </c>
      <c r="Y660">
        <f>IFERROR(INDEX($G$7:$G$60000,MATCH(ROW()-6,$Q$7:$Q$60000,0)),"")</f>
        <v/>
      </c>
      <c r="Z660">
        <f>IFERROR(INDEX($H$7:$H$60000,MATCH(ROW()-6,$Q$7:$Q$60000,0)),"")</f>
        <v/>
      </c>
      <c r="AA660">
        <f>IFERROR(INDEX($I$7:$I$60000,MATCH(ROW()-6,$Q$7:$Q$60000,0)),"")</f>
        <v/>
      </c>
      <c r="AB660">
        <f>IFERROR(INDEX($J$7:$J$60000,MATCH(ROW()-6,$Q$7:$Q$60000,0)),"")</f>
        <v/>
      </c>
      <c r="AC660">
        <f>IFERROR(INDEX($K$7:$K$60000,MATCH(ROW()-6,$Q$7:$Q$60000,0)),"")</f>
        <v/>
      </c>
      <c r="AD660">
        <f>IFERROR(INDEX($L$7:$L$60000,MATCH(ROW()-6,$Q$7:$Q$60000,0)),"")</f>
        <v/>
      </c>
      <c r="AE660">
        <f>IFERROR(INDEX($M$7:$M$60000,MATCH(ROW()-6,$Q$7:$Q$60000,0)),"")</f>
        <v/>
      </c>
      <c r="AF660">
        <f>IFERROR(INDEX($N$7:$N$60000,MATCH(ROW()-6,$Q$7:$Q$60000,0)),"")</f>
        <v/>
      </c>
      <c r="AH660" s="9">
        <f>IF(OR($S660="",$S659=""),"",LN($T660/$T659))</f>
        <v/>
      </c>
      <c r="AI660" s="9">
        <f>IF(OR($S660="",$S659=""),"",$C$2*LN(U660/U659))</f>
        <v/>
      </c>
      <c r="AJ660" s="9">
        <f>IF(OR($S660="",$S659=""),"",$D$2*(V660-V659))</f>
        <v/>
      </c>
      <c r="AK660" s="9">
        <f>IF(OR($S660="",$S659=""),"",$E$2*(W660-W659))</f>
        <v/>
      </c>
      <c r="AL660" s="9">
        <f>IF(OR($S660="",$S659=""),"",$F$2*LN(X660/X659))</f>
        <v/>
      </c>
      <c r="AM660" s="9">
        <f>IF(OR($S660="",$S659=""),"",$G$2*(Y660-Y659))</f>
        <v/>
      </c>
      <c r="AN660" s="9">
        <f>IF(OR($S660="",$S659=""),"",$H$2*LN(Z660/Z659))</f>
        <v/>
      </c>
      <c r="AO660" s="9">
        <f>IF(OR($S660="",$S659=""),"",$I$2*(AA660-AA659))</f>
        <v/>
      </c>
      <c r="AP660" s="9">
        <f>IF(OR($S660="",$S659=""),"",$J$2*LN(AB660/AB659))</f>
        <v/>
      </c>
      <c r="AQ660" s="9">
        <f>IF(OR($S660="",$S659=""),"",$K$2*(AC660-AC659))</f>
        <v/>
      </c>
      <c r="AR660" s="9">
        <f>IF(OR($S660="",$S659=""),"",$L$2*LN(AD660/AD659))</f>
        <v/>
      </c>
      <c r="AS660" s="9">
        <f>IF(OR($S660="",$S659=""),"",$M$2*LN(AE660/AE659))</f>
        <v/>
      </c>
      <c r="AT660" s="9">
        <f>IF(OR($S660="",$S659=""),"",$N$2*LN(AF660/AF659))</f>
        <v/>
      </c>
      <c r="AV660" s="9">
        <f>IF($AH660="","",$AY$16+$AY$4*AI660+$AY$5*AJ660+$AY$6*AK660+$AY$7*AL660+$AY$8*AM660+$AY$9*AN660+$AY$10*AO660+$AY$11*AP660+$AY$12*AQ660+$AY$13*AR660+$AY$14*AS660+$AY$15*AT660)</f>
        <v/>
      </c>
      <c r="BC660" s="10">
        <f>IF((ROW()-6)&lt;=$Q$3,INDEX(LINEST(AH601:AH660,AI601:AT660,TRUE,TRUE),1,13)*$Q$4,"")</f>
        <v/>
      </c>
      <c r="BD660" s="9">
        <f>IF((ROW()-6)&lt;=$Q$3,INDEX(LINEST(AH601:AH660,AI601:AT660,TRUE,TRUE),1,12),"")</f>
        <v/>
      </c>
      <c r="BE660" s="9">
        <f>IF((ROW()-6)&lt;=$Q$3,INDEX(LINEST(AH601:AH660,AI601:AT660,TRUE,TRUE),1,11),"")</f>
        <v/>
      </c>
      <c r="BF660" s="9">
        <f>IF((ROW()-6)&lt;=$Q$3,INDEX(LINEST(AH601:AH660,AI601:AT660,TRUE,TRUE),1,10),"")</f>
        <v/>
      </c>
      <c r="BG660" s="9">
        <f>IF((ROW()-6)&lt;=$Q$3,INDEX(LINEST(AH601:AH660,AI601:AT660,TRUE,TRUE),1,9),"")</f>
        <v/>
      </c>
      <c r="BH660" s="9">
        <f>IF((ROW()-6)&lt;=$Q$3,INDEX(LINEST(AH601:AH660,AI601:AT660,TRUE,TRUE),1,8),"")</f>
        <v/>
      </c>
      <c r="BI660" s="9">
        <f>IF((ROW()-6)&lt;=$Q$3,INDEX(LINEST(AH601:AH660,AI601:AT660,TRUE,TRUE),1,7),"")</f>
        <v/>
      </c>
      <c r="BJ660" s="9">
        <f>IF((ROW()-6)&lt;=$Q$3,INDEX(LINEST(AH601:AH660,AI601:AT660,TRUE,TRUE),1,6),"")</f>
        <v/>
      </c>
      <c r="BK660" s="9">
        <f>IF((ROW()-6)&lt;=$Q$3,INDEX(LINEST(AH601:AH660,AI601:AT660,TRUE,TRUE),1,5),"")</f>
        <v/>
      </c>
      <c r="BL660" s="9">
        <f>IF((ROW()-6)&lt;=$Q$3,INDEX(LINEST(AH601:AH660,AI601:AT660,TRUE,TRUE),1,4),"")</f>
        <v/>
      </c>
      <c r="BM660" s="9">
        <f>IF((ROW()-6)&lt;=$Q$3,INDEX(LINEST(AH601:AH660,AI601:AT660,TRUE,TRUE),1,3),"")</f>
        <v/>
      </c>
      <c r="BN660" s="9">
        <f>IF((ROW()-6)&lt;=$Q$3,INDEX(LINEST(AH601:AH660,AI601:AT660,TRUE,TRUE),1,2),"")</f>
        <v/>
      </c>
      <c r="BO660" s="9">
        <f>IF((ROW()-6)&lt;=$Q$3,INDEX(LINEST(AH601:AH660,AI601:AT660,TRUE,TRUE),1,1),"")</f>
        <v/>
      </c>
      <c r="BP660" s="10">
        <f>IF((ROW()-6)&lt;=$Q$3,INDEX(LINEST(AH601:AH660,AI601:AT660,TRUE,TRUE),3,1),"")</f>
        <v/>
      </c>
      <c r="BR660" s="9">
        <f>IF(AND((ROW()-6)&lt;=$Q$3,ISNUMBER(BC659)),BC659/$Q$4+BD659*AI660+BE659*AJ660+BF659*AK660+BG659*AL660+BH659*AM660+BI659*AN660+BJ659*AO660+BK659*AP660+BL659*AQ660+BM659*AR660+BN659*AS660+BO659*AT660,"")</f>
        <v/>
      </c>
      <c r="BS660">
        <f>IF(ISNUMBER(BR660),AVERAGE(AH600:AH659),"")</f>
        <v/>
      </c>
      <c r="BT660">
        <f>IF(ISNUMBER(BR660),(AH660-BR660)^2,"")</f>
        <v/>
      </c>
      <c r="BU660">
        <f>IF(ISNUMBER(BR660),AH660^2,"")</f>
        <v/>
      </c>
      <c r="BV660">
        <f>IF(ISNUMBER(BR660),(AH660-BS660)^2,"")</f>
        <v/>
      </c>
    </row>
    <row r="661">
      <c r="O661">
        <f>IF($R661="","",CHOOSE($Q$2,YEAR(R661)*12+MONTH(R661),INT((R661-2)/7),YEAR(R661)*4+ROUNDUP(MONTH(R661)/3)))</f>
        <v/>
      </c>
      <c r="P661">
        <f>IF($R661="","",IF($R662="",1,IF(O661&lt;&gt;O662,1,0)))</f>
        <v/>
      </c>
      <c r="Q661">
        <f>IF(P661=1,SUM($P$7:P661),"")</f>
        <v/>
      </c>
      <c r="R661">
        <f>IF($A661="","",IF(ISNUMBER($A661),$A661,IFERROR(DATEVALUE($A661),NA())))</f>
        <v/>
      </c>
      <c r="S661" s="7">
        <f>IFERROR(INDEX($R$7:$R$60000,MATCH(ROW()-6,$Q$7:$Q$60000,0)),"")</f>
        <v/>
      </c>
      <c r="T661">
        <f>IFERROR(INDEX($B$7:$B$60000,MATCH(ROW()-6,$Q$7:$Q$60000,0)),"")</f>
        <v/>
      </c>
      <c r="U661">
        <f>IFERROR(INDEX($C$7:$C$60000,MATCH(ROW()-6,$Q$7:$Q$60000,0)),"")</f>
        <v/>
      </c>
      <c r="V661">
        <f>IFERROR(INDEX($D$7:$D$60000,MATCH(ROW()-6,$Q$7:$Q$60000,0)),"")</f>
        <v/>
      </c>
      <c r="W661">
        <f>IFERROR(INDEX($E$7:$E$60000,MATCH(ROW()-6,$Q$7:$Q$60000,0)),"")</f>
        <v/>
      </c>
      <c r="X661">
        <f>IFERROR(INDEX($F$7:$F$60000,MATCH(ROW()-6,$Q$7:$Q$60000,0)),"")</f>
        <v/>
      </c>
      <c r="Y661">
        <f>IFERROR(INDEX($G$7:$G$60000,MATCH(ROW()-6,$Q$7:$Q$60000,0)),"")</f>
        <v/>
      </c>
      <c r="Z661">
        <f>IFERROR(INDEX($H$7:$H$60000,MATCH(ROW()-6,$Q$7:$Q$60000,0)),"")</f>
        <v/>
      </c>
      <c r="AA661">
        <f>IFERROR(INDEX($I$7:$I$60000,MATCH(ROW()-6,$Q$7:$Q$60000,0)),"")</f>
        <v/>
      </c>
      <c r="AB661">
        <f>IFERROR(INDEX($J$7:$J$60000,MATCH(ROW()-6,$Q$7:$Q$60000,0)),"")</f>
        <v/>
      </c>
      <c r="AC661">
        <f>IFERROR(INDEX($K$7:$K$60000,MATCH(ROW()-6,$Q$7:$Q$60000,0)),"")</f>
        <v/>
      </c>
      <c r="AD661">
        <f>IFERROR(INDEX($L$7:$L$60000,MATCH(ROW()-6,$Q$7:$Q$60000,0)),"")</f>
        <v/>
      </c>
      <c r="AE661">
        <f>IFERROR(INDEX($M$7:$M$60000,MATCH(ROW()-6,$Q$7:$Q$60000,0)),"")</f>
        <v/>
      </c>
      <c r="AF661">
        <f>IFERROR(INDEX($N$7:$N$60000,MATCH(ROW()-6,$Q$7:$Q$60000,0)),"")</f>
        <v/>
      </c>
      <c r="AH661" s="9">
        <f>IF(OR($S661="",$S660=""),"",LN($T661/$T660))</f>
        <v/>
      </c>
      <c r="AI661" s="9">
        <f>IF(OR($S661="",$S660=""),"",$C$2*LN(U661/U660))</f>
        <v/>
      </c>
      <c r="AJ661" s="9">
        <f>IF(OR($S661="",$S660=""),"",$D$2*(V661-V660))</f>
        <v/>
      </c>
      <c r="AK661" s="9">
        <f>IF(OR($S661="",$S660=""),"",$E$2*(W661-W660))</f>
        <v/>
      </c>
      <c r="AL661" s="9">
        <f>IF(OR($S661="",$S660=""),"",$F$2*LN(X661/X660))</f>
        <v/>
      </c>
      <c r="AM661" s="9">
        <f>IF(OR($S661="",$S660=""),"",$G$2*(Y661-Y660))</f>
        <v/>
      </c>
      <c r="AN661" s="9">
        <f>IF(OR($S661="",$S660=""),"",$H$2*LN(Z661/Z660))</f>
        <v/>
      </c>
      <c r="AO661" s="9">
        <f>IF(OR($S661="",$S660=""),"",$I$2*(AA661-AA660))</f>
        <v/>
      </c>
      <c r="AP661" s="9">
        <f>IF(OR($S661="",$S660=""),"",$J$2*LN(AB661/AB660))</f>
        <v/>
      </c>
      <c r="AQ661" s="9">
        <f>IF(OR($S661="",$S660=""),"",$K$2*(AC661-AC660))</f>
        <v/>
      </c>
      <c r="AR661" s="9">
        <f>IF(OR($S661="",$S660=""),"",$L$2*LN(AD661/AD660))</f>
        <v/>
      </c>
      <c r="AS661" s="9">
        <f>IF(OR($S661="",$S660=""),"",$M$2*LN(AE661/AE660))</f>
        <v/>
      </c>
      <c r="AT661" s="9">
        <f>IF(OR($S661="",$S660=""),"",$N$2*LN(AF661/AF660))</f>
        <v/>
      </c>
      <c r="AV661" s="9">
        <f>IF($AH661="","",$AY$16+$AY$4*AI661+$AY$5*AJ661+$AY$6*AK661+$AY$7*AL661+$AY$8*AM661+$AY$9*AN661+$AY$10*AO661+$AY$11*AP661+$AY$12*AQ661+$AY$13*AR661+$AY$14*AS661+$AY$15*AT661)</f>
        <v/>
      </c>
      <c r="BC661" s="10">
        <f>IF((ROW()-6)&lt;=$Q$3,INDEX(LINEST(AH602:AH661,AI602:AT661,TRUE,TRUE),1,13)*$Q$4,"")</f>
        <v/>
      </c>
      <c r="BD661" s="9">
        <f>IF((ROW()-6)&lt;=$Q$3,INDEX(LINEST(AH602:AH661,AI602:AT661,TRUE,TRUE),1,12),"")</f>
        <v/>
      </c>
      <c r="BE661" s="9">
        <f>IF((ROW()-6)&lt;=$Q$3,INDEX(LINEST(AH602:AH661,AI602:AT661,TRUE,TRUE),1,11),"")</f>
        <v/>
      </c>
      <c r="BF661" s="9">
        <f>IF((ROW()-6)&lt;=$Q$3,INDEX(LINEST(AH602:AH661,AI602:AT661,TRUE,TRUE),1,10),"")</f>
        <v/>
      </c>
      <c r="BG661" s="9">
        <f>IF((ROW()-6)&lt;=$Q$3,INDEX(LINEST(AH602:AH661,AI602:AT661,TRUE,TRUE),1,9),"")</f>
        <v/>
      </c>
      <c r="BH661" s="9">
        <f>IF((ROW()-6)&lt;=$Q$3,INDEX(LINEST(AH602:AH661,AI602:AT661,TRUE,TRUE),1,8),"")</f>
        <v/>
      </c>
      <c r="BI661" s="9">
        <f>IF((ROW()-6)&lt;=$Q$3,INDEX(LINEST(AH602:AH661,AI602:AT661,TRUE,TRUE),1,7),"")</f>
        <v/>
      </c>
      <c r="BJ661" s="9">
        <f>IF((ROW()-6)&lt;=$Q$3,INDEX(LINEST(AH602:AH661,AI602:AT661,TRUE,TRUE),1,6),"")</f>
        <v/>
      </c>
      <c r="BK661" s="9">
        <f>IF((ROW()-6)&lt;=$Q$3,INDEX(LINEST(AH602:AH661,AI602:AT661,TRUE,TRUE),1,5),"")</f>
        <v/>
      </c>
      <c r="BL661" s="9">
        <f>IF((ROW()-6)&lt;=$Q$3,INDEX(LINEST(AH602:AH661,AI602:AT661,TRUE,TRUE),1,4),"")</f>
        <v/>
      </c>
      <c r="BM661" s="9">
        <f>IF((ROW()-6)&lt;=$Q$3,INDEX(LINEST(AH602:AH661,AI602:AT661,TRUE,TRUE),1,3),"")</f>
        <v/>
      </c>
      <c r="BN661" s="9">
        <f>IF((ROW()-6)&lt;=$Q$3,INDEX(LINEST(AH602:AH661,AI602:AT661,TRUE,TRUE),1,2),"")</f>
        <v/>
      </c>
      <c r="BO661" s="9">
        <f>IF((ROW()-6)&lt;=$Q$3,INDEX(LINEST(AH602:AH661,AI602:AT661,TRUE,TRUE),1,1),"")</f>
        <v/>
      </c>
      <c r="BP661" s="10">
        <f>IF((ROW()-6)&lt;=$Q$3,INDEX(LINEST(AH602:AH661,AI602:AT661,TRUE,TRUE),3,1),"")</f>
        <v/>
      </c>
      <c r="BR661" s="9">
        <f>IF(AND((ROW()-6)&lt;=$Q$3,ISNUMBER(BC660)),BC660/$Q$4+BD660*AI661+BE660*AJ661+BF660*AK661+BG660*AL661+BH660*AM661+BI660*AN661+BJ660*AO661+BK660*AP661+BL660*AQ661+BM660*AR661+BN660*AS661+BO660*AT661,"")</f>
        <v/>
      </c>
      <c r="BS661">
        <f>IF(ISNUMBER(BR661),AVERAGE(AH601:AH660),"")</f>
        <v/>
      </c>
      <c r="BT661">
        <f>IF(ISNUMBER(BR661),(AH661-BR661)^2,"")</f>
        <v/>
      </c>
      <c r="BU661">
        <f>IF(ISNUMBER(BR661),AH661^2,"")</f>
        <v/>
      </c>
      <c r="BV661">
        <f>IF(ISNUMBER(BR661),(AH661-BS661)^2,"")</f>
        <v/>
      </c>
    </row>
    <row r="662">
      <c r="O662">
        <f>IF($R662="","",CHOOSE($Q$2,YEAR(R662)*12+MONTH(R662),INT((R662-2)/7),YEAR(R662)*4+ROUNDUP(MONTH(R662)/3)))</f>
        <v/>
      </c>
      <c r="P662">
        <f>IF($R662="","",IF($R663="",1,IF(O662&lt;&gt;O663,1,0)))</f>
        <v/>
      </c>
      <c r="Q662">
        <f>IF(P662=1,SUM($P$7:P662),"")</f>
        <v/>
      </c>
      <c r="R662">
        <f>IF($A662="","",IF(ISNUMBER($A662),$A662,IFERROR(DATEVALUE($A662),NA())))</f>
        <v/>
      </c>
      <c r="S662" s="7">
        <f>IFERROR(INDEX($R$7:$R$60000,MATCH(ROW()-6,$Q$7:$Q$60000,0)),"")</f>
        <v/>
      </c>
      <c r="T662">
        <f>IFERROR(INDEX($B$7:$B$60000,MATCH(ROW()-6,$Q$7:$Q$60000,0)),"")</f>
        <v/>
      </c>
      <c r="U662">
        <f>IFERROR(INDEX($C$7:$C$60000,MATCH(ROW()-6,$Q$7:$Q$60000,0)),"")</f>
        <v/>
      </c>
      <c r="V662">
        <f>IFERROR(INDEX($D$7:$D$60000,MATCH(ROW()-6,$Q$7:$Q$60000,0)),"")</f>
        <v/>
      </c>
      <c r="W662">
        <f>IFERROR(INDEX($E$7:$E$60000,MATCH(ROW()-6,$Q$7:$Q$60000,0)),"")</f>
        <v/>
      </c>
      <c r="X662">
        <f>IFERROR(INDEX($F$7:$F$60000,MATCH(ROW()-6,$Q$7:$Q$60000,0)),"")</f>
        <v/>
      </c>
      <c r="Y662">
        <f>IFERROR(INDEX($G$7:$G$60000,MATCH(ROW()-6,$Q$7:$Q$60000,0)),"")</f>
        <v/>
      </c>
      <c r="Z662">
        <f>IFERROR(INDEX($H$7:$H$60000,MATCH(ROW()-6,$Q$7:$Q$60000,0)),"")</f>
        <v/>
      </c>
      <c r="AA662">
        <f>IFERROR(INDEX($I$7:$I$60000,MATCH(ROW()-6,$Q$7:$Q$60000,0)),"")</f>
        <v/>
      </c>
      <c r="AB662">
        <f>IFERROR(INDEX($J$7:$J$60000,MATCH(ROW()-6,$Q$7:$Q$60000,0)),"")</f>
        <v/>
      </c>
      <c r="AC662">
        <f>IFERROR(INDEX($K$7:$K$60000,MATCH(ROW()-6,$Q$7:$Q$60000,0)),"")</f>
        <v/>
      </c>
      <c r="AD662">
        <f>IFERROR(INDEX($L$7:$L$60000,MATCH(ROW()-6,$Q$7:$Q$60000,0)),"")</f>
        <v/>
      </c>
      <c r="AE662">
        <f>IFERROR(INDEX($M$7:$M$60000,MATCH(ROW()-6,$Q$7:$Q$60000,0)),"")</f>
        <v/>
      </c>
      <c r="AF662">
        <f>IFERROR(INDEX($N$7:$N$60000,MATCH(ROW()-6,$Q$7:$Q$60000,0)),"")</f>
        <v/>
      </c>
      <c r="AH662" s="9">
        <f>IF(OR($S662="",$S661=""),"",LN($T662/$T661))</f>
        <v/>
      </c>
      <c r="AI662" s="9">
        <f>IF(OR($S662="",$S661=""),"",$C$2*LN(U662/U661))</f>
        <v/>
      </c>
      <c r="AJ662" s="9">
        <f>IF(OR($S662="",$S661=""),"",$D$2*(V662-V661))</f>
        <v/>
      </c>
      <c r="AK662" s="9">
        <f>IF(OR($S662="",$S661=""),"",$E$2*(W662-W661))</f>
        <v/>
      </c>
      <c r="AL662" s="9">
        <f>IF(OR($S662="",$S661=""),"",$F$2*LN(X662/X661))</f>
        <v/>
      </c>
      <c r="AM662" s="9">
        <f>IF(OR($S662="",$S661=""),"",$G$2*(Y662-Y661))</f>
        <v/>
      </c>
      <c r="AN662" s="9">
        <f>IF(OR($S662="",$S661=""),"",$H$2*LN(Z662/Z661))</f>
        <v/>
      </c>
      <c r="AO662" s="9">
        <f>IF(OR($S662="",$S661=""),"",$I$2*(AA662-AA661))</f>
        <v/>
      </c>
      <c r="AP662" s="9">
        <f>IF(OR($S662="",$S661=""),"",$J$2*LN(AB662/AB661))</f>
        <v/>
      </c>
      <c r="AQ662" s="9">
        <f>IF(OR($S662="",$S661=""),"",$K$2*(AC662-AC661))</f>
        <v/>
      </c>
      <c r="AR662" s="9">
        <f>IF(OR($S662="",$S661=""),"",$L$2*LN(AD662/AD661))</f>
        <v/>
      </c>
      <c r="AS662" s="9">
        <f>IF(OR($S662="",$S661=""),"",$M$2*LN(AE662/AE661))</f>
        <v/>
      </c>
      <c r="AT662" s="9">
        <f>IF(OR($S662="",$S661=""),"",$N$2*LN(AF662/AF661))</f>
        <v/>
      </c>
      <c r="AV662" s="9">
        <f>IF($AH662="","",$AY$16+$AY$4*AI662+$AY$5*AJ662+$AY$6*AK662+$AY$7*AL662+$AY$8*AM662+$AY$9*AN662+$AY$10*AO662+$AY$11*AP662+$AY$12*AQ662+$AY$13*AR662+$AY$14*AS662+$AY$15*AT662)</f>
        <v/>
      </c>
      <c r="BC662" s="10">
        <f>IF((ROW()-6)&lt;=$Q$3,INDEX(LINEST(AH603:AH662,AI603:AT662,TRUE,TRUE),1,13)*$Q$4,"")</f>
        <v/>
      </c>
      <c r="BD662" s="9">
        <f>IF((ROW()-6)&lt;=$Q$3,INDEX(LINEST(AH603:AH662,AI603:AT662,TRUE,TRUE),1,12),"")</f>
        <v/>
      </c>
      <c r="BE662" s="9">
        <f>IF((ROW()-6)&lt;=$Q$3,INDEX(LINEST(AH603:AH662,AI603:AT662,TRUE,TRUE),1,11),"")</f>
        <v/>
      </c>
      <c r="BF662" s="9">
        <f>IF((ROW()-6)&lt;=$Q$3,INDEX(LINEST(AH603:AH662,AI603:AT662,TRUE,TRUE),1,10),"")</f>
        <v/>
      </c>
      <c r="BG662" s="9">
        <f>IF((ROW()-6)&lt;=$Q$3,INDEX(LINEST(AH603:AH662,AI603:AT662,TRUE,TRUE),1,9),"")</f>
        <v/>
      </c>
      <c r="BH662" s="9">
        <f>IF((ROW()-6)&lt;=$Q$3,INDEX(LINEST(AH603:AH662,AI603:AT662,TRUE,TRUE),1,8),"")</f>
        <v/>
      </c>
      <c r="BI662" s="9">
        <f>IF((ROW()-6)&lt;=$Q$3,INDEX(LINEST(AH603:AH662,AI603:AT662,TRUE,TRUE),1,7),"")</f>
        <v/>
      </c>
      <c r="BJ662" s="9">
        <f>IF((ROW()-6)&lt;=$Q$3,INDEX(LINEST(AH603:AH662,AI603:AT662,TRUE,TRUE),1,6),"")</f>
        <v/>
      </c>
      <c r="BK662" s="9">
        <f>IF((ROW()-6)&lt;=$Q$3,INDEX(LINEST(AH603:AH662,AI603:AT662,TRUE,TRUE),1,5),"")</f>
        <v/>
      </c>
      <c r="BL662" s="9">
        <f>IF((ROW()-6)&lt;=$Q$3,INDEX(LINEST(AH603:AH662,AI603:AT662,TRUE,TRUE),1,4),"")</f>
        <v/>
      </c>
      <c r="BM662" s="9">
        <f>IF((ROW()-6)&lt;=$Q$3,INDEX(LINEST(AH603:AH662,AI603:AT662,TRUE,TRUE),1,3),"")</f>
        <v/>
      </c>
      <c r="BN662" s="9">
        <f>IF((ROW()-6)&lt;=$Q$3,INDEX(LINEST(AH603:AH662,AI603:AT662,TRUE,TRUE),1,2),"")</f>
        <v/>
      </c>
      <c r="BO662" s="9">
        <f>IF((ROW()-6)&lt;=$Q$3,INDEX(LINEST(AH603:AH662,AI603:AT662,TRUE,TRUE),1,1),"")</f>
        <v/>
      </c>
      <c r="BP662" s="10">
        <f>IF((ROW()-6)&lt;=$Q$3,INDEX(LINEST(AH603:AH662,AI603:AT662,TRUE,TRUE),3,1),"")</f>
        <v/>
      </c>
      <c r="BR662" s="9">
        <f>IF(AND((ROW()-6)&lt;=$Q$3,ISNUMBER(BC661)),BC661/$Q$4+BD661*AI662+BE661*AJ662+BF661*AK662+BG661*AL662+BH661*AM662+BI661*AN662+BJ661*AO662+BK661*AP662+BL661*AQ662+BM661*AR662+BN661*AS662+BO661*AT662,"")</f>
        <v/>
      </c>
      <c r="BS662">
        <f>IF(ISNUMBER(BR662),AVERAGE(AH602:AH661),"")</f>
        <v/>
      </c>
      <c r="BT662">
        <f>IF(ISNUMBER(BR662),(AH662-BR662)^2,"")</f>
        <v/>
      </c>
      <c r="BU662">
        <f>IF(ISNUMBER(BR662),AH662^2,"")</f>
        <v/>
      </c>
      <c r="BV662">
        <f>IF(ISNUMBER(BR662),(AH662-BS662)^2,"")</f>
        <v/>
      </c>
    </row>
    <row r="663">
      <c r="O663">
        <f>IF($R663="","",CHOOSE($Q$2,YEAR(R663)*12+MONTH(R663),INT((R663-2)/7),YEAR(R663)*4+ROUNDUP(MONTH(R663)/3)))</f>
        <v/>
      </c>
      <c r="P663">
        <f>IF($R663="","",IF($R664="",1,IF(O663&lt;&gt;O664,1,0)))</f>
        <v/>
      </c>
      <c r="Q663">
        <f>IF(P663=1,SUM($P$7:P663),"")</f>
        <v/>
      </c>
      <c r="R663">
        <f>IF($A663="","",IF(ISNUMBER($A663),$A663,IFERROR(DATEVALUE($A663),NA())))</f>
        <v/>
      </c>
      <c r="S663" s="7">
        <f>IFERROR(INDEX($R$7:$R$60000,MATCH(ROW()-6,$Q$7:$Q$60000,0)),"")</f>
        <v/>
      </c>
      <c r="T663">
        <f>IFERROR(INDEX($B$7:$B$60000,MATCH(ROW()-6,$Q$7:$Q$60000,0)),"")</f>
        <v/>
      </c>
      <c r="U663">
        <f>IFERROR(INDEX($C$7:$C$60000,MATCH(ROW()-6,$Q$7:$Q$60000,0)),"")</f>
        <v/>
      </c>
      <c r="V663">
        <f>IFERROR(INDEX($D$7:$D$60000,MATCH(ROW()-6,$Q$7:$Q$60000,0)),"")</f>
        <v/>
      </c>
      <c r="W663">
        <f>IFERROR(INDEX($E$7:$E$60000,MATCH(ROW()-6,$Q$7:$Q$60000,0)),"")</f>
        <v/>
      </c>
      <c r="X663">
        <f>IFERROR(INDEX($F$7:$F$60000,MATCH(ROW()-6,$Q$7:$Q$60000,0)),"")</f>
        <v/>
      </c>
      <c r="Y663">
        <f>IFERROR(INDEX($G$7:$G$60000,MATCH(ROW()-6,$Q$7:$Q$60000,0)),"")</f>
        <v/>
      </c>
      <c r="Z663">
        <f>IFERROR(INDEX($H$7:$H$60000,MATCH(ROW()-6,$Q$7:$Q$60000,0)),"")</f>
        <v/>
      </c>
      <c r="AA663">
        <f>IFERROR(INDEX($I$7:$I$60000,MATCH(ROW()-6,$Q$7:$Q$60000,0)),"")</f>
        <v/>
      </c>
      <c r="AB663">
        <f>IFERROR(INDEX($J$7:$J$60000,MATCH(ROW()-6,$Q$7:$Q$60000,0)),"")</f>
        <v/>
      </c>
      <c r="AC663">
        <f>IFERROR(INDEX($K$7:$K$60000,MATCH(ROW()-6,$Q$7:$Q$60000,0)),"")</f>
        <v/>
      </c>
      <c r="AD663">
        <f>IFERROR(INDEX($L$7:$L$60000,MATCH(ROW()-6,$Q$7:$Q$60000,0)),"")</f>
        <v/>
      </c>
      <c r="AE663">
        <f>IFERROR(INDEX($M$7:$M$60000,MATCH(ROW()-6,$Q$7:$Q$60000,0)),"")</f>
        <v/>
      </c>
      <c r="AF663">
        <f>IFERROR(INDEX($N$7:$N$60000,MATCH(ROW()-6,$Q$7:$Q$60000,0)),"")</f>
        <v/>
      </c>
      <c r="AH663" s="9">
        <f>IF(OR($S663="",$S662=""),"",LN($T663/$T662))</f>
        <v/>
      </c>
      <c r="AI663" s="9">
        <f>IF(OR($S663="",$S662=""),"",$C$2*LN(U663/U662))</f>
        <v/>
      </c>
      <c r="AJ663" s="9">
        <f>IF(OR($S663="",$S662=""),"",$D$2*(V663-V662))</f>
        <v/>
      </c>
      <c r="AK663" s="9">
        <f>IF(OR($S663="",$S662=""),"",$E$2*(W663-W662))</f>
        <v/>
      </c>
      <c r="AL663" s="9">
        <f>IF(OR($S663="",$S662=""),"",$F$2*LN(X663/X662))</f>
        <v/>
      </c>
      <c r="AM663" s="9">
        <f>IF(OR($S663="",$S662=""),"",$G$2*(Y663-Y662))</f>
        <v/>
      </c>
      <c r="AN663" s="9">
        <f>IF(OR($S663="",$S662=""),"",$H$2*LN(Z663/Z662))</f>
        <v/>
      </c>
      <c r="AO663" s="9">
        <f>IF(OR($S663="",$S662=""),"",$I$2*(AA663-AA662))</f>
        <v/>
      </c>
      <c r="AP663" s="9">
        <f>IF(OR($S663="",$S662=""),"",$J$2*LN(AB663/AB662))</f>
        <v/>
      </c>
      <c r="AQ663" s="9">
        <f>IF(OR($S663="",$S662=""),"",$K$2*(AC663-AC662))</f>
        <v/>
      </c>
      <c r="AR663" s="9">
        <f>IF(OR($S663="",$S662=""),"",$L$2*LN(AD663/AD662))</f>
        <v/>
      </c>
      <c r="AS663" s="9">
        <f>IF(OR($S663="",$S662=""),"",$M$2*LN(AE663/AE662))</f>
        <v/>
      </c>
      <c r="AT663" s="9">
        <f>IF(OR($S663="",$S662=""),"",$N$2*LN(AF663/AF662))</f>
        <v/>
      </c>
      <c r="AV663" s="9">
        <f>IF($AH663="","",$AY$16+$AY$4*AI663+$AY$5*AJ663+$AY$6*AK663+$AY$7*AL663+$AY$8*AM663+$AY$9*AN663+$AY$10*AO663+$AY$11*AP663+$AY$12*AQ663+$AY$13*AR663+$AY$14*AS663+$AY$15*AT663)</f>
        <v/>
      </c>
      <c r="BC663" s="10">
        <f>IF((ROW()-6)&lt;=$Q$3,INDEX(LINEST(AH604:AH663,AI604:AT663,TRUE,TRUE),1,13)*$Q$4,"")</f>
        <v/>
      </c>
      <c r="BD663" s="9">
        <f>IF((ROW()-6)&lt;=$Q$3,INDEX(LINEST(AH604:AH663,AI604:AT663,TRUE,TRUE),1,12),"")</f>
        <v/>
      </c>
      <c r="BE663" s="9">
        <f>IF((ROW()-6)&lt;=$Q$3,INDEX(LINEST(AH604:AH663,AI604:AT663,TRUE,TRUE),1,11),"")</f>
        <v/>
      </c>
      <c r="BF663" s="9">
        <f>IF((ROW()-6)&lt;=$Q$3,INDEX(LINEST(AH604:AH663,AI604:AT663,TRUE,TRUE),1,10),"")</f>
        <v/>
      </c>
      <c r="BG663" s="9">
        <f>IF((ROW()-6)&lt;=$Q$3,INDEX(LINEST(AH604:AH663,AI604:AT663,TRUE,TRUE),1,9),"")</f>
        <v/>
      </c>
      <c r="BH663" s="9">
        <f>IF((ROW()-6)&lt;=$Q$3,INDEX(LINEST(AH604:AH663,AI604:AT663,TRUE,TRUE),1,8),"")</f>
        <v/>
      </c>
      <c r="BI663" s="9">
        <f>IF((ROW()-6)&lt;=$Q$3,INDEX(LINEST(AH604:AH663,AI604:AT663,TRUE,TRUE),1,7),"")</f>
        <v/>
      </c>
      <c r="BJ663" s="9">
        <f>IF((ROW()-6)&lt;=$Q$3,INDEX(LINEST(AH604:AH663,AI604:AT663,TRUE,TRUE),1,6),"")</f>
        <v/>
      </c>
      <c r="BK663" s="9">
        <f>IF((ROW()-6)&lt;=$Q$3,INDEX(LINEST(AH604:AH663,AI604:AT663,TRUE,TRUE),1,5),"")</f>
        <v/>
      </c>
      <c r="BL663" s="9">
        <f>IF((ROW()-6)&lt;=$Q$3,INDEX(LINEST(AH604:AH663,AI604:AT663,TRUE,TRUE),1,4),"")</f>
        <v/>
      </c>
      <c r="BM663" s="9">
        <f>IF((ROW()-6)&lt;=$Q$3,INDEX(LINEST(AH604:AH663,AI604:AT663,TRUE,TRUE),1,3),"")</f>
        <v/>
      </c>
      <c r="BN663" s="9">
        <f>IF((ROW()-6)&lt;=$Q$3,INDEX(LINEST(AH604:AH663,AI604:AT663,TRUE,TRUE),1,2),"")</f>
        <v/>
      </c>
      <c r="BO663" s="9">
        <f>IF((ROW()-6)&lt;=$Q$3,INDEX(LINEST(AH604:AH663,AI604:AT663,TRUE,TRUE),1,1),"")</f>
        <v/>
      </c>
      <c r="BP663" s="10">
        <f>IF((ROW()-6)&lt;=$Q$3,INDEX(LINEST(AH604:AH663,AI604:AT663,TRUE,TRUE),3,1),"")</f>
        <v/>
      </c>
      <c r="BR663" s="9">
        <f>IF(AND((ROW()-6)&lt;=$Q$3,ISNUMBER(BC662)),BC662/$Q$4+BD662*AI663+BE662*AJ663+BF662*AK663+BG662*AL663+BH662*AM663+BI662*AN663+BJ662*AO663+BK662*AP663+BL662*AQ663+BM662*AR663+BN662*AS663+BO662*AT663,"")</f>
        <v/>
      </c>
      <c r="BS663">
        <f>IF(ISNUMBER(BR663),AVERAGE(AH603:AH662),"")</f>
        <v/>
      </c>
      <c r="BT663">
        <f>IF(ISNUMBER(BR663),(AH663-BR663)^2,"")</f>
        <v/>
      </c>
      <c r="BU663">
        <f>IF(ISNUMBER(BR663),AH663^2,"")</f>
        <v/>
      </c>
      <c r="BV663">
        <f>IF(ISNUMBER(BR663),(AH663-BS663)^2,"")</f>
        <v/>
      </c>
    </row>
    <row r="664">
      <c r="O664">
        <f>IF($R664="","",CHOOSE($Q$2,YEAR(R664)*12+MONTH(R664),INT((R664-2)/7),YEAR(R664)*4+ROUNDUP(MONTH(R664)/3)))</f>
        <v/>
      </c>
      <c r="P664">
        <f>IF($R664="","",IF($R665="",1,IF(O664&lt;&gt;O665,1,0)))</f>
        <v/>
      </c>
      <c r="Q664">
        <f>IF(P664=1,SUM($P$7:P664),"")</f>
        <v/>
      </c>
      <c r="R664">
        <f>IF($A664="","",IF(ISNUMBER($A664),$A664,IFERROR(DATEVALUE($A664),NA())))</f>
        <v/>
      </c>
      <c r="S664" s="7">
        <f>IFERROR(INDEX($R$7:$R$60000,MATCH(ROW()-6,$Q$7:$Q$60000,0)),"")</f>
        <v/>
      </c>
      <c r="T664">
        <f>IFERROR(INDEX($B$7:$B$60000,MATCH(ROW()-6,$Q$7:$Q$60000,0)),"")</f>
        <v/>
      </c>
      <c r="U664">
        <f>IFERROR(INDEX($C$7:$C$60000,MATCH(ROW()-6,$Q$7:$Q$60000,0)),"")</f>
        <v/>
      </c>
      <c r="V664">
        <f>IFERROR(INDEX($D$7:$D$60000,MATCH(ROW()-6,$Q$7:$Q$60000,0)),"")</f>
        <v/>
      </c>
      <c r="W664">
        <f>IFERROR(INDEX($E$7:$E$60000,MATCH(ROW()-6,$Q$7:$Q$60000,0)),"")</f>
        <v/>
      </c>
      <c r="X664">
        <f>IFERROR(INDEX($F$7:$F$60000,MATCH(ROW()-6,$Q$7:$Q$60000,0)),"")</f>
        <v/>
      </c>
      <c r="Y664">
        <f>IFERROR(INDEX($G$7:$G$60000,MATCH(ROW()-6,$Q$7:$Q$60000,0)),"")</f>
        <v/>
      </c>
      <c r="Z664">
        <f>IFERROR(INDEX($H$7:$H$60000,MATCH(ROW()-6,$Q$7:$Q$60000,0)),"")</f>
        <v/>
      </c>
      <c r="AA664">
        <f>IFERROR(INDEX($I$7:$I$60000,MATCH(ROW()-6,$Q$7:$Q$60000,0)),"")</f>
        <v/>
      </c>
      <c r="AB664">
        <f>IFERROR(INDEX($J$7:$J$60000,MATCH(ROW()-6,$Q$7:$Q$60000,0)),"")</f>
        <v/>
      </c>
      <c r="AC664">
        <f>IFERROR(INDEX($K$7:$K$60000,MATCH(ROW()-6,$Q$7:$Q$60000,0)),"")</f>
        <v/>
      </c>
      <c r="AD664">
        <f>IFERROR(INDEX($L$7:$L$60000,MATCH(ROW()-6,$Q$7:$Q$60000,0)),"")</f>
        <v/>
      </c>
      <c r="AE664">
        <f>IFERROR(INDEX($M$7:$M$60000,MATCH(ROW()-6,$Q$7:$Q$60000,0)),"")</f>
        <v/>
      </c>
      <c r="AF664">
        <f>IFERROR(INDEX($N$7:$N$60000,MATCH(ROW()-6,$Q$7:$Q$60000,0)),"")</f>
        <v/>
      </c>
      <c r="AH664" s="9">
        <f>IF(OR($S664="",$S663=""),"",LN($T664/$T663))</f>
        <v/>
      </c>
      <c r="AI664" s="9">
        <f>IF(OR($S664="",$S663=""),"",$C$2*LN(U664/U663))</f>
        <v/>
      </c>
      <c r="AJ664" s="9">
        <f>IF(OR($S664="",$S663=""),"",$D$2*(V664-V663))</f>
        <v/>
      </c>
      <c r="AK664" s="9">
        <f>IF(OR($S664="",$S663=""),"",$E$2*(W664-W663))</f>
        <v/>
      </c>
      <c r="AL664" s="9">
        <f>IF(OR($S664="",$S663=""),"",$F$2*LN(X664/X663))</f>
        <v/>
      </c>
      <c r="AM664" s="9">
        <f>IF(OR($S664="",$S663=""),"",$G$2*(Y664-Y663))</f>
        <v/>
      </c>
      <c r="AN664" s="9">
        <f>IF(OR($S664="",$S663=""),"",$H$2*LN(Z664/Z663))</f>
        <v/>
      </c>
      <c r="AO664" s="9">
        <f>IF(OR($S664="",$S663=""),"",$I$2*(AA664-AA663))</f>
        <v/>
      </c>
      <c r="AP664" s="9">
        <f>IF(OR($S664="",$S663=""),"",$J$2*LN(AB664/AB663))</f>
        <v/>
      </c>
      <c r="AQ664" s="9">
        <f>IF(OR($S664="",$S663=""),"",$K$2*(AC664-AC663))</f>
        <v/>
      </c>
      <c r="AR664" s="9">
        <f>IF(OR($S664="",$S663=""),"",$L$2*LN(AD664/AD663))</f>
        <v/>
      </c>
      <c r="AS664" s="9">
        <f>IF(OR($S664="",$S663=""),"",$M$2*LN(AE664/AE663))</f>
        <v/>
      </c>
      <c r="AT664" s="9">
        <f>IF(OR($S664="",$S663=""),"",$N$2*LN(AF664/AF663))</f>
        <v/>
      </c>
      <c r="AV664" s="9">
        <f>IF($AH664="","",$AY$16+$AY$4*AI664+$AY$5*AJ664+$AY$6*AK664+$AY$7*AL664+$AY$8*AM664+$AY$9*AN664+$AY$10*AO664+$AY$11*AP664+$AY$12*AQ664+$AY$13*AR664+$AY$14*AS664+$AY$15*AT664)</f>
        <v/>
      </c>
      <c r="BC664" s="10">
        <f>IF((ROW()-6)&lt;=$Q$3,INDEX(LINEST(AH605:AH664,AI605:AT664,TRUE,TRUE),1,13)*$Q$4,"")</f>
        <v/>
      </c>
      <c r="BD664" s="9">
        <f>IF((ROW()-6)&lt;=$Q$3,INDEX(LINEST(AH605:AH664,AI605:AT664,TRUE,TRUE),1,12),"")</f>
        <v/>
      </c>
      <c r="BE664" s="9">
        <f>IF((ROW()-6)&lt;=$Q$3,INDEX(LINEST(AH605:AH664,AI605:AT664,TRUE,TRUE),1,11),"")</f>
        <v/>
      </c>
      <c r="BF664" s="9">
        <f>IF((ROW()-6)&lt;=$Q$3,INDEX(LINEST(AH605:AH664,AI605:AT664,TRUE,TRUE),1,10),"")</f>
        <v/>
      </c>
      <c r="BG664" s="9">
        <f>IF((ROW()-6)&lt;=$Q$3,INDEX(LINEST(AH605:AH664,AI605:AT664,TRUE,TRUE),1,9),"")</f>
        <v/>
      </c>
      <c r="BH664" s="9">
        <f>IF((ROW()-6)&lt;=$Q$3,INDEX(LINEST(AH605:AH664,AI605:AT664,TRUE,TRUE),1,8),"")</f>
        <v/>
      </c>
      <c r="BI664" s="9">
        <f>IF((ROW()-6)&lt;=$Q$3,INDEX(LINEST(AH605:AH664,AI605:AT664,TRUE,TRUE),1,7),"")</f>
        <v/>
      </c>
      <c r="BJ664" s="9">
        <f>IF((ROW()-6)&lt;=$Q$3,INDEX(LINEST(AH605:AH664,AI605:AT664,TRUE,TRUE),1,6),"")</f>
        <v/>
      </c>
      <c r="BK664" s="9">
        <f>IF((ROW()-6)&lt;=$Q$3,INDEX(LINEST(AH605:AH664,AI605:AT664,TRUE,TRUE),1,5),"")</f>
        <v/>
      </c>
      <c r="BL664" s="9">
        <f>IF((ROW()-6)&lt;=$Q$3,INDEX(LINEST(AH605:AH664,AI605:AT664,TRUE,TRUE),1,4),"")</f>
        <v/>
      </c>
      <c r="BM664" s="9">
        <f>IF((ROW()-6)&lt;=$Q$3,INDEX(LINEST(AH605:AH664,AI605:AT664,TRUE,TRUE),1,3),"")</f>
        <v/>
      </c>
      <c r="BN664" s="9">
        <f>IF((ROW()-6)&lt;=$Q$3,INDEX(LINEST(AH605:AH664,AI605:AT664,TRUE,TRUE),1,2),"")</f>
        <v/>
      </c>
      <c r="BO664" s="9">
        <f>IF((ROW()-6)&lt;=$Q$3,INDEX(LINEST(AH605:AH664,AI605:AT664,TRUE,TRUE),1,1),"")</f>
        <v/>
      </c>
      <c r="BP664" s="10">
        <f>IF((ROW()-6)&lt;=$Q$3,INDEX(LINEST(AH605:AH664,AI605:AT664,TRUE,TRUE),3,1),"")</f>
        <v/>
      </c>
      <c r="BR664" s="9">
        <f>IF(AND((ROW()-6)&lt;=$Q$3,ISNUMBER(BC663)),BC663/$Q$4+BD663*AI664+BE663*AJ664+BF663*AK664+BG663*AL664+BH663*AM664+BI663*AN664+BJ663*AO664+BK663*AP664+BL663*AQ664+BM663*AR664+BN663*AS664+BO663*AT664,"")</f>
        <v/>
      </c>
      <c r="BS664">
        <f>IF(ISNUMBER(BR664),AVERAGE(AH604:AH663),"")</f>
        <v/>
      </c>
      <c r="BT664">
        <f>IF(ISNUMBER(BR664),(AH664-BR664)^2,"")</f>
        <v/>
      </c>
      <c r="BU664">
        <f>IF(ISNUMBER(BR664),AH664^2,"")</f>
        <v/>
      </c>
      <c r="BV664">
        <f>IF(ISNUMBER(BR664),(AH664-BS664)^2,"")</f>
        <v/>
      </c>
    </row>
    <row r="665">
      <c r="O665">
        <f>IF($R665="","",CHOOSE($Q$2,YEAR(R665)*12+MONTH(R665),INT((R665-2)/7),YEAR(R665)*4+ROUNDUP(MONTH(R665)/3)))</f>
        <v/>
      </c>
      <c r="P665">
        <f>IF($R665="","",IF($R666="",1,IF(O665&lt;&gt;O666,1,0)))</f>
        <v/>
      </c>
      <c r="Q665">
        <f>IF(P665=1,SUM($P$7:P665),"")</f>
        <v/>
      </c>
      <c r="R665">
        <f>IF($A665="","",IF(ISNUMBER($A665),$A665,IFERROR(DATEVALUE($A665),NA())))</f>
        <v/>
      </c>
      <c r="S665" s="7">
        <f>IFERROR(INDEX($R$7:$R$60000,MATCH(ROW()-6,$Q$7:$Q$60000,0)),"")</f>
        <v/>
      </c>
      <c r="T665">
        <f>IFERROR(INDEX($B$7:$B$60000,MATCH(ROW()-6,$Q$7:$Q$60000,0)),"")</f>
        <v/>
      </c>
      <c r="U665">
        <f>IFERROR(INDEX($C$7:$C$60000,MATCH(ROW()-6,$Q$7:$Q$60000,0)),"")</f>
        <v/>
      </c>
      <c r="V665">
        <f>IFERROR(INDEX($D$7:$D$60000,MATCH(ROW()-6,$Q$7:$Q$60000,0)),"")</f>
        <v/>
      </c>
      <c r="W665">
        <f>IFERROR(INDEX($E$7:$E$60000,MATCH(ROW()-6,$Q$7:$Q$60000,0)),"")</f>
        <v/>
      </c>
      <c r="X665">
        <f>IFERROR(INDEX($F$7:$F$60000,MATCH(ROW()-6,$Q$7:$Q$60000,0)),"")</f>
        <v/>
      </c>
      <c r="Y665">
        <f>IFERROR(INDEX($G$7:$G$60000,MATCH(ROW()-6,$Q$7:$Q$60000,0)),"")</f>
        <v/>
      </c>
      <c r="Z665">
        <f>IFERROR(INDEX($H$7:$H$60000,MATCH(ROW()-6,$Q$7:$Q$60000,0)),"")</f>
        <v/>
      </c>
      <c r="AA665">
        <f>IFERROR(INDEX($I$7:$I$60000,MATCH(ROW()-6,$Q$7:$Q$60000,0)),"")</f>
        <v/>
      </c>
      <c r="AB665">
        <f>IFERROR(INDEX($J$7:$J$60000,MATCH(ROW()-6,$Q$7:$Q$60000,0)),"")</f>
        <v/>
      </c>
      <c r="AC665">
        <f>IFERROR(INDEX($K$7:$K$60000,MATCH(ROW()-6,$Q$7:$Q$60000,0)),"")</f>
        <v/>
      </c>
      <c r="AD665">
        <f>IFERROR(INDEX($L$7:$L$60000,MATCH(ROW()-6,$Q$7:$Q$60000,0)),"")</f>
        <v/>
      </c>
      <c r="AE665">
        <f>IFERROR(INDEX($M$7:$M$60000,MATCH(ROW()-6,$Q$7:$Q$60000,0)),"")</f>
        <v/>
      </c>
      <c r="AF665">
        <f>IFERROR(INDEX($N$7:$N$60000,MATCH(ROW()-6,$Q$7:$Q$60000,0)),"")</f>
        <v/>
      </c>
      <c r="AH665" s="9">
        <f>IF(OR($S665="",$S664=""),"",LN($T665/$T664))</f>
        <v/>
      </c>
      <c r="AI665" s="9">
        <f>IF(OR($S665="",$S664=""),"",$C$2*LN(U665/U664))</f>
        <v/>
      </c>
      <c r="AJ665" s="9">
        <f>IF(OR($S665="",$S664=""),"",$D$2*(V665-V664))</f>
        <v/>
      </c>
      <c r="AK665" s="9">
        <f>IF(OR($S665="",$S664=""),"",$E$2*(W665-W664))</f>
        <v/>
      </c>
      <c r="AL665" s="9">
        <f>IF(OR($S665="",$S664=""),"",$F$2*LN(X665/X664))</f>
        <v/>
      </c>
      <c r="AM665" s="9">
        <f>IF(OR($S665="",$S664=""),"",$G$2*(Y665-Y664))</f>
        <v/>
      </c>
      <c r="AN665" s="9">
        <f>IF(OR($S665="",$S664=""),"",$H$2*LN(Z665/Z664))</f>
        <v/>
      </c>
      <c r="AO665" s="9">
        <f>IF(OR($S665="",$S664=""),"",$I$2*(AA665-AA664))</f>
        <v/>
      </c>
      <c r="AP665" s="9">
        <f>IF(OR($S665="",$S664=""),"",$J$2*LN(AB665/AB664))</f>
        <v/>
      </c>
      <c r="AQ665" s="9">
        <f>IF(OR($S665="",$S664=""),"",$K$2*(AC665-AC664))</f>
        <v/>
      </c>
      <c r="AR665" s="9">
        <f>IF(OR($S665="",$S664=""),"",$L$2*LN(AD665/AD664))</f>
        <v/>
      </c>
      <c r="AS665" s="9">
        <f>IF(OR($S665="",$S664=""),"",$M$2*LN(AE665/AE664))</f>
        <v/>
      </c>
      <c r="AT665" s="9">
        <f>IF(OR($S665="",$S664=""),"",$N$2*LN(AF665/AF664))</f>
        <v/>
      </c>
      <c r="AV665" s="9">
        <f>IF($AH665="","",$AY$16+$AY$4*AI665+$AY$5*AJ665+$AY$6*AK665+$AY$7*AL665+$AY$8*AM665+$AY$9*AN665+$AY$10*AO665+$AY$11*AP665+$AY$12*AQ665+$AY$13*AR665+$AY$14*AS665+$AY$15*AT665)</f>
        <v/>
      </c>
      <c r="BC665" s="10">
        <f>IF((ROW()-6)&lt;=$Q$3,INDEX(LINEST(AH606:AH665,AI606:AT665,TRUE,TRUE),1,13)*$Q$4,"")</f>
        <v/>
      </c>
      <c r="BD665" s="9">
        <f>IF((ROW()-6)&lt;=$Q$3,INDEX(LINEST(AH606:AH665,AI606:AT665,TRUE,TRUE),1,12),"")</f>
        <v/>
      </c>
      <c r="BE665" s="9">
        <f>IF((ROW()-6)&lt;=$Q$3,INDEX(LINEST(AH606:AH665,AI606:AT665,TRUE,TRUE),1,11),"")</f>
        <v/>
      </c>
      <c r="BF665" s="9">
        <f>IF((ROW()-6)&lt;=$Q$3,INDEX(LINEST(AH606:AH665,AI606:AT665,TRUE,TRUE),1,10),"")</f>
        <v/>
      </c>
      <c r="BG665" s="9">
        <f>IF((ROW()-6)&lt;=$Q$3,INDEX(LINEST(AH606:AH665,AI606:AT665,TRUE,TRUE),1,9),"")</f>
        <v/>
      </c>
      <c r="BH665" s="9">
        <f>IF((ROW()-6)&lt;=$Q$3,INDEX(LINEST(AH606:AH665,AI606:AT665,TRUE,TRUE),1,8),"")</f>
        <v/>
      </c>
      <c r="BI665" s="9">
        <f>IF((ROW()-6)&lt;=$Q$3,INDEX(LINEST(AH606:AH665,AI606:AT665,TRUE,TRUE),1,7),"")</f>
        <v/>
      </c>
      <c r="BJ665" s="9">
        <f>IF((ROW()-6)&lt;=$Q$3,INDEX(LINEST(AH606:AH665,AI606:AT665,TRUE,TRUE),1,6),"")</f>
        <v/>
      </c>
      <c r="BK665" s="9">
        <f>IF((ROW()-6)&lt;=$Q$3,INDEX(LINEST(AH606:AH665,AI606:AT665,TRUE,TRUE),1,5),"")</f>
        <v/>
      </c>
      <c r="BL665" s="9">
        <f>IF((ROW()-6)&lt;=$Q$3,INDEX(LINEST(AH606:AH665,AI606:AT665,TRUE,TRUE),1,4),"")</f>
        <v/>
      </c>
      <c r="BM665" s="9">
        <f>IF((ROW()-6)&lt;=$Q$3,INDEX(LINEST(AH606:AH665,AI606:AT665,TRUE,TRUE),1,3),"")</f>
        <v/>
      </c>
      <c r="BN665" s="9">
        <f>IF((ROW()-6)&lt;=$Q$3,INDEX(LINEST(AH606:AH665,AI606:AT665,TRUE,TRUE),1,2),"")</f>
        <v/>
      </c>
      <c r="BO665" s="9">
        <f>IF((ROW()-6)&lt;=$Q$3,INDEX(LINEST(AH606:AH665,AI606:AT665,TRUE,TRUE),1,1),"")</f>
        <v/>
      </c>
      <c r="BP665" s="10">
        <f>IF((ROW()-6)&lt;=$Q$3,INDEX(LINEST(AH606:AH665,AI606:AT665,TRUE,TRUE),3,1),"")</f>
        <v/>
      </c>
      <c r="BR665" s="9">
        <f>IF(AND((ROW()-6)&lt;=$Q$3,ISNUMBER(BC664)),BC664/$Q$4+BD664*AI665+BE664*AJ665+BF664*AK665+BG664*AL665+BH664*AM665+BI664*AN665+BJ664*AO665+BK664*AP665+BL664*AQ665+BM664*AR665+BN664*AS665+BO664*AT665,"")</f>
        <v/>
      </c>
      <c r="BS665">
        <f>IF(ISNUMBER(BR665),AVERAGE(AH605:AH664),"")</f>
        <v/>
      </c>
      <c r="BT665">
        <f>IF(ISNUMBER(BR665),(AH665-BR665)^2,"")</f>
        <v/>
      </c>
      <c r="BU665">
        <f>IF(ISNUMBER(BR665),AH665^2,"")</f>
        <v/>
      </c>
      <c r="BV665">
        <f>IF(ISNUMBER(BR665),(AH665-BS665)^2,"")</f>
        <v/>
      </c>
    </row>
    <row r="666">
      <c r="O666">
        <f>IF($R666="","",CHOOSE($Q$2,YEAR(R666)*12+MONTH(R666),INT((R666-2)/7),YEAR(R666)*4+ROUNDUP(MONTH(R666)/3)))</f>
        <v/>
      </c>
      <c r="P666">
        <f>IF($R666="","",IF($R667="",1,IF(O666&lt;&gt;O667,1,0)))</f>
        <v/>
      </c>
      <c r="Q666">
        <f>IF(P666=1,SUM($P$7:P666),"")</f>
        <v/>
      </c>
      <c r="R666">
        <f>IF($A666="","",IF(ISNUMBER($A666),$A666,IFERROR(DATEVALUE($A666),NA())))</f>
        <v/>
      </c>
      <c r="S666" s="7">
        <f>IFERROR(INDEX($R$7:$R$60000,MATCH(ROW()-6,$Q$7:$Q$60000,0)),"")</f>
        <v/>
      </c>
      <c r="T666">
        <f>IFERROR(INDEX($B$7:$B$60000,MATCH(ROW()-6,$Q$7:$Q$60000,0)),"")</f>
        <v/>
      </c>
      <c r="U666">
        <f>IFERROR(INDEX($C$7:$C$60000,MATCH(ROW()-6,$Q$7:$Q$60000,0)),"")</f>
        <v/>
      </c>
      <c r="V666">
        <f>IFERROR(INDEX($D$7:$D$60000,MATCH(ROW()-6,$Q$7:$Q$60000,0)),"")</f>
        <v/>
      </c>
      <c r="W666">
        <f>IFERROR(INDEX($E$7:$E$60000,MATCH(ROW()-6,$Q$7:$Q$60000,0)),"")</f>
        <v/>
      </c>
      <c r="X666">
        <f>IFERROR(INDEX($F$7:$F$60000,MATCH(ROW()-6,$Q$7:$Q$60000,0)),"")</f>
        <v/>
      </c>
      <c r="Y666">
        <f>IFERROR(INDEX($G$7:$G$60000,MATCH(ROW()-6,$Q$7:$Q$60000,0)),"")</f>
        <v/>
      </c>
      <c r="Z666">
        <f>IFERROR(INDEX($H$7:$H$60000,MATCH(ROW()-6,$Q$7:$Q$60000,0)),"")</f>
        <v/>
      </c>
      <c r="AA666">
        <f>IFERROR(INDEX($I$7:$I$60000,MATCH(ROW()-6,$Q$7:$Q$60000,0)),"")</f>
        <v/>
      </c>
      <c r="AB666">
        <f>IFERROR(INDEX($J$7:$J$60000,MATCH(ROW()-6,$Q$7:$Q$60000,0)),"")</f>
        <v/>
      </c>
      <c r="AC666">
        <f>IFERROR(INDEX($K$7:$K$60000,MATCH(ROW()-6,$Q$7:$Q$60000,0)),"")</f>
        <v/>
      </c>
      <c r="AD666">
        <f>IFERROR(INDEX($L$7:$L$60000,MATCH(ROW()-6,$Q$7:$Q$60000,0)),"")</f>
        <v/>
      </c>
      <c r="AE666">
        <f>IFERROR(INDEX($M$7:$M$60000,MATCH(ROW()-6,$Q$7:$Q$60000,0)),"")</f>
        <v/>
      </c>
      <c r="AF666">
        <f>IFERROR(INDEX($N$7:$N$60000,MATCH(ROW()-6,$Q$7:$Q$60000,0)),"")</f>
        <v/>
      </c>
      <c r="AH666" s="9">
        <f>IF(OR($S666="",$S665=""),"",LN($T666/$T665))</f>
        <v/>
      </c>
      <c r="AI666" s="9">
        <f>IF(OR($S666="",$S665=""),"",$C$2*LN(U666/U665))</f>
        <v/>
      </c>
      <c r="AJ666" s="9">
        <f>IF(OR($S666="",$S665=""),"",$D$2*(V666-V665))</f>
        <v/>
      </c>
      <c r="AK666" s="9">
        <f>IF(OR($S666="",$S665=""),"",$E$2*(W666-W665))</f>
        <v/>
      </c>
      <c r="AL666" s="9">
        <f>IF(OR($S666="",$S665=""),"",$F$2*LN(X666/X665))</f>
        <v/>
      </c>
      <c r="AM666" s="9">
        <f>IF(OR($S666="",$S665=""),"",$G$2*(Y666-Y665))</f>
        <v/>
      </c>
      <c r="AN666" s="9">
        <f>IF(OR($S666="",$S665=""),"",$H$2*LN(Z666/Z665))</f>
        <v/>
      </c>
      <c r="AO666" s="9">
        <f>IF(OR($S666="",$S665=""),"",$I$2*(AA666-AA665))</f>
        <v/>
      </c>
      <c r="AP666" s="9">
        <f>IF(OR($S666="",$S665=""),"",$J$2*LN(AB666/AB665))</f>
        <v/>
      </c>
      <c r="AQ666" s="9">
        <f>IF(OR($S666="",$S665=""),"",$K$2*(AC666-AC665))</f>
        <v/>
      </c>
      <c r="AR666" s="9">
        <f>IF(OR($S666="",$S665=""),"",$L$2*LN(AD666/AD665))</f>
        <v/>
      </c>
      <c r="AS666" s="9">
        <f>IF(OR($S666="",$S665=""),"",$M$2*LN(AE666/AE665))</f>
        <v/>
      </c>
      <c r="AT666" s="9">
        <f>IF(OR($S666="",$S665=""),"",$N$2*LN(AF666/AF665))</f>
        <v/>
      </c>
      <c r="AV666" s="9">
        <f>IF($AH666="","",$AY$16+$AY$4*AI666+$AY$5*AJ666+$AY$6*AK666+$AY$7*AL666+$AY$8*AM666+$AY$9*AN666+$AY$10*AO666+$AY$11*AP666+$AY$12*AQ666+$AY$13*AR666+$AY$14*AS666+$AY$15*AT666)</f>
        <v/>
      </c>
      <c r="BC666" s="10">
        <f>IF((ROW()-6)&lt;=$Q$3,INDEX(LINEST(AH607:AH666,AI607:AT666,TRUE,TRUE),1,13)*$Q$4,"")</f>
        <v/>
      </c>
      <c r="BD666" s="9">
        <f>IF((ROW()-6)&lt;=$Q$3,INDEX(LINEST(AH607:AH666,AI607:AT666,TRUE,TRUE),1,12),"")</f>
        <v/>
      </c>
      <c r="BE666" s="9">
        <f>IF((ROW()-6)&lt;=$Q$3,INDEX(LINEST(AH607:AH666,AI607:AT666,TRUE,TRUE),1,11),"")</f>
        <v/>
      </c>
      <c r="BF666" s="9">
        <f>IF((ROW()-6)&lt;=$Q$3,INDEX(LINEST(AH607:AH666,AI607:AT666,TRUE,TRUE),1,10),"")</f>
        <v/>
      </c>
      <c r="BG666" s="9">
        <f>IF((ROW()-6)&lt;=$Q$3,INDEX(LINEST(AH607:AH666,AI607:AT666,TRUE,TRUE),1,9),"")</f>
        <v/>
      </c>
      <c r="BH666" s="9">
        <f>IF((ROW()-6)&lt;=$Q$3,INDEX(LINEST(AH607:AH666,AI607:AT666,TRUE,TRUE),1,8),"")</f>
        <v/>
      </c>
      <c r="BI666" s="9">
        <f>IF((ROW()-6)&lt;=$Q$3,INDEX(LINEST(AH607:AH666,AI607:AT666,TRUE,TRUE),1,7),"")</f>
        <v/>
      </c>
      <c r="BJ666" s="9">
        <f>IF((ROW()-6)&lt;=$Q$3,INDEX(LINEST(AH607:AH666,AI607:AT666,TRUE,TRUE),1,6),"")</f>
        <v/>
      </c>
      <c r="BK666" s="9">
        <f>IF((ROW()-6)&lt;=$Q$3,INDEX(LINEST(AH607:AH666,AI607:AT666,TRUE,TRUE),1,5),"")</f>
        <v/>
      </c>
      <c r="BL666" s="9">
        <f>IF((ROW()-6)&lt;=$Q$3,INDEX(LINEST(AH607:AH666,AI607:AT666,TRUE,TRUE),1,4),"")</f>
        <v/>
      </c>
      <c r="BM666" s="9">
        <f>IF((ROW()-6)&lt;=$Q$3,INDEX(LINEST(AH607:AH666,AI607:AT666,TRUE,TRUE),1,3),"")</f>
        <v/>
      </c>
      <c r="BN666" s="9">
        <f>IF((ROW()-6)&lt;=$Q$3,INDEX(LINEST(AH607:AH666,AI607:AT666,TRUE,TRUE),1,2),"")</f>
        <v/>
      </c>
      <c r="BO666" s="9">
        <f>IF((ROW()-6)&lt;=$Q$3,INDEX(LINEST(AH607:AH666,AI607:AT666,TRUE,TRUE),1,1),"")</f>
        <v/>
      </c>
      <c r="BP666" s="10">
        <f>IF((ROW()-6)&lt;=$Q$3,INDEX(LINEST(AH607:AH666,AI607:AT666,TRUE,TRUE),3,1),"")</f>
        <v/>
      </c>
      <c r="BR666" s="9">
        <f>IF(AND((ROW()-6)&lt;=$Q$3,ISNUMBER(BC665)),BC665/$Q$4+BD665*AI666+BE665*AJ666+BF665*AK666+BG665*AL666+BH665*AM666+BI665*AN666+BJ665*AO666+BK665*AP666+BL665*AQ666+BM665*AR666+BN665*AS666+BO665*AT666,"")</f>
        <v/>
      </c>
      <c r="BS666">
        <f>IF(ISNUMBER(BR666),AVERAGE(AH606:AH665),"")</f>
        <v/>
      </c>
      <c r="BT666">
        <f>IF(ISNUMBER(BR666),(AH666-BR666)^2,"")</f>
        <v/>
      </c>
      <c r="BU666">
        <f>IF(ISNUMBER(BR666),AH666^2,"")</f>
        <v/>
      </c>
      <c r="BV666">
        <f>IF(ISNUMBER(BR666),(AH666-BS666)^2,"")</f>
        <v/>
      </c>
    </row>
    <row r="667">
      <c r="O667">
        <f>IF($R667="","",CHOOSE($Q$2,YEAR(R667)*12+MONTH(R667),INT((R667-2)/7),YEAR(R667)*4+ROUNDUP(MONTH(R667)/3)))</f>
        <v/>
      </c>
      <c r="P667">
        <f>IF($R667="","",IF($R668="",1,IF(O667&lt;&gt;O668,1,0)))</f>
        <v/>
      </c>
      <c r="Q667">
        <f>IF(P667=1,SUM($P$7:P667),"")</f>
        <v/>
      </c>
      <c r="R667">
        <f>IF($A667="","",IF(ISNUMBER($A667),$A667,IFERROR(DATEVALUE($A667),NA())))</f>
        <v/>
      </c>
      <c r="S667" s="7">
        <f>IFERROR(INDEX($R$7:$R$60000,MATCH(ROW()-6,$Q$7:$Q$60000,0)),"")</f>
        <v/>
      </c>
      <c r="T667">
        <f>IFERROR(INDEX($B$7:$B$60000,MATCH(ROW()-6,$Q$7:$Q$60000,0)),"")</f>
        <v/>
      </c>
      <c r="U667">
        <f>IFERROR(INDEX($C$7:$C$60000,MATCH(ROW()-6,$Q$7:$Q$60000,0)),"")</f>
        <v/>
      </c>
      <c r="V667">
        <f>IFERROR(INDEX($D$7:$D$60000,MATCH(ROW()-6,$Q$7:$Q$60000,0)),"")</f>
        <v/>
      </c>
      <c r="W667">
        <f>IFERROR(INDEX($E$7:$E$60000,MATCH(ROW()-6,$Q$7:$Q$60000,0)),"")</f>
        <v/>
      </c>
      <c r="X667">
        <f>IFERROR(INDEX($F$7:$F$60000,MATCH(ROW()-6,$Q$7:$Q$60000,0)),"")</f>
        <v/>
      </c>
      <c r="Y667">
        <f>IFERROR(INDEX($G$7:$G$60000,MATCH(ROW()-6,$Q$7:$Q$60000,0)),"")</f>
        <v/>
      </c>
      <c r="Z667">
        <f>IFERROR(INDEX($H$7:$H$60000,MATCH(ROW()-6,$Q$7:$Q$60000,0)),"")</f>
        <v/>
      </c>
      <c r="AA667">
        <f>IFERROR(INDEX($I$7:$I$60000,MATCH(ROW()-6,$Q$7:$Q$60000,0)),"")</f>
        <v/>
      </c>
      <c r="AB667">
        <f>IFERROR(INDEX($J$7:$J$60000,MATCH(ROW()-6,$Q$7:$Q$60000,0)),"")</f>
        <v/>
      </c>
      <c r="AC667">
        <f>IFERROR(INDEX($K$7:$K$60000,MATCH(ROW()-6,$Q$7:$Q$60000,0)),"")</f>
        <v/>
      </c>
      <c r="AD667">
        <f>IFERROR(INDEX($L$7:$L$60000,MATCH(ROW()-6,$Q$7:$Q$60000,0)),"")</f>
        <v/>
      </c>
      <c r="AE667">
        <f>IFERROR(INDEX($M$7:$M$60000,MATCH(ROW()-6,$Q$7:$Q$60000,0)),"")</f>
        <v/>
      </c>
      <c r="AF667">
        <f>IFERROR(INDEX($N$7:$N$60000,MATCH(ROW()-6,$Q$7:$Q$60000,0)),"")</f>
        <v/>
      </c>
      <c r="AH667" s="9">
        <f>IF(OR($S667="",$S666=""),"",LN($T667/$T666))</f>
        <v/>
      </c>
      <c r="AI667" s="9">
        <f>IF(OR($S667="",$S666=""),"",$C$2*LN(U667/U666))</f>
        <v/>
      </c>
      <c r="AJ667" s="9">
        <f>IF(OR($S667="",$S666=""),"",$D$2*(V667-V666))</f>
        <v/>
      </c>
      <c r="AK667" s="9">
        <f>IF(OR($S667="",$S666=""),"",$E$2*(W667-W666))</f>
        <v/>
      </c>
      <c r="AL667" s="9">
        <f>IF(OR($S667="",$S666=""),"",$F$2*LN(X667/X666))</f>
        <v/>
      </c>
      <c r="AM667" s="9">
        <f>IF(OR($S667="",$S666=""),"",$G$2*(Y667-Y666))</f>
        <v/>
      </c>
      <c r="AN667" s="9">
        <f>IF(OR($S667="",$S666=""),"",$H$2*LN(Z667/Z666))</f>
        <v/>
      </c>
      <c r="AO667" s="9">
        <f>IF(OR($S667="",$S666=""),"",$I$2*(AA667-AA666))</f>
        <v/>
      </c>
      <c r="AP667" s="9">
        <f>IF(OR($S667="",$S666=""),"",$J$2*LN(AB667/AB666))</f>
        <v/>
      </c>
      <c r="AQ667" s="9">
        <f>IF(OR($S667="",$S666=""),"",$K$2*(AC667-AC666))</f>
        <v/>
      </c>
      <c r="AR667" s="9">
        <f>IF(OR($S667="",$S666=""),"",$L$2*LN(AD667/AD666))</f>
        <v/>
      </c>
      <c r="AS667" s="9">
        <f>IF(OR($S667="",$S666=""),"",$M$2*LN(AE667/AE666))</f>
        <v/>
      </c>
      <c r="AT667" s="9">
        <f>IF(OR($S667="",$S666=""),"",$N$2*LN(AF667/AF666))</f>
        <v/>
      </c>
      <c r="AV667" s="9">
        <f>IF($AH667="","",$AY$16+$AY$4*AI667+$AY$5*AJ667+$AY$6*AK667+$AY$7*AL667+$AY$8*AM667+$AY$9*AN667+$AY$10*AO667+$AY$11*AP667+$AY$12*AQ667+$AY$13*AR667+$AY$14*AS667+$AY$15*AT667)</f>
        <v/>
      </c>
      <c r="BC667" s="10">
        <f>IF((ROW()-6)&lt;=$Q$3,INDEX(LINEST(AH608:AH667,AI608:AT667,TRUE,TRUE),1,13)*$Q$4,"")</f>
        <v/>
      </c>
      <c r="BD667" s="9">
        <f>IF((ROW()-6)&lt;=$Q$3,INDEX(LINEST(AH608:AH667,AI608:AT667,TRUE,TRUE),1,12),"")</f>
        <v/>
      </c>
      <c r="BE667" s="9">
        <f>IF((ROW()-6)&lt;=$Q$3,INDEX(LINEST(AH608:AH667,AI608:AT667,TRUE,TRUE),1,11),"")</f>
        <v/>
      </c>
      <c r="BF667" s="9">
        <f>IF((ROW()-6)&lt;=$Q$3,INDEX(LINEST(AH608:AH667,AI608:AT667,TRUE,TRUE),1,10),"")</f>
        <v/>
      </c>
      <c r="BG667" s="9">
        <f>IF((ROW()-6)&lt;=$Q$3,INDEX(LINEST(AH608:AH667,AI608:AT667,TRUE,TRUE),1,9),"")</f>
        <v/>
      </c>
      <c r="BH667" s="9">
        <f>IF((ROW()-6)&lt;=$Q$3,INDEX(LINEST(AH608:AH667,AI608:AT667,TRUE,TRUE),1,8),"")</f>
        <v/>
      </c>
      <c r="BI667" s="9">
        <f>IF((ROW()-6)&lt;=$Q$3,INDEX(LINEST(AH608:AH667,AI608:AT667,TRUE,TRUE),1,7),"")</f>
        <v/>
      </c>
      <c r="BJ667" s="9">
        <f>IF((ROW()-6)&lt;=$Q$3,INDEX(LINEST(AH608:AH667,AI608:AT667,TRUE,TRUE),1,6),"")</f>
        <v/>
      </c>
      <c r="BK667" s="9">
        <f>IF((ROW()-6)&lt;=$Q$3,INDEX(LINEST(AH608:AH667,AI608:AT667,TRUE,TRUE),1,5),"")</f>
        <v/>
      </c>
      <c r="BL667" s="9">
        <f>IF((ROW()-6)&lt;=$Q$3,INDEX(LINEST(AH608:AH667,AI608:AT667,TRUE,TRUE),1,4),"")</f>
        <v/>
      </c>
      <c r="BM667" s="9">
        <f>IF((ROW()-6)&lt;=$Q$3,INDEX(LINEST(AH608:AH667,AI608:AT667,TRUE,TRUE),1,3),"")</f>
        <v/>
      </c>
      <c r="BN667" s="9">
        <f>IF((ROW()-6)&lt;=$Q$3,INDEX(LINEST(AH608:AH667,AI608:AT667,TRUE,TRUE),1,2),"")</f>
        <v/>
      </c>
      <c r="BO667" s="9">
        <f>IF((ROW()-6)&lt;=$Q$3,INDEX(LINEST(AH608:AH667,AI608:AT667,TRUE,TRUE),1,1),"")</f>
        <v/>
      </c>
      <c r="BP667" s="10">
        <f>IF((ROW()-6)&lt;=$Q$3,INDEX(LINEST(AH608:AH667,AI608:AT667,TRUE,TRUE),3,1),"")</f>
        <v/>
      </c>
      <c r="BR667" s="9">
        <f>IF(AND((ROW()-6)&lt;=$Q$3,ISNUMBER(BC666)),BC666/$Q$4+BD666*AI667+BE666*AJ667+BF666*AK667+BG666*AL667+BH666*AM667+BI666*AN667+BJ666*AO667+BK666*AP667+BL666*AQ667+BM666*AR667+BN666*AS667+BO666*AT667,"")</f>
        <v/>
      </c>
      <c r="BS667">
        <f>IF(ISNUMBER(BR667),AVERAGE(AH607:AH666),"")</f>
        <v/>
      </c>
      <c r="BT667">
        <f>IF(ISNUMBER(BR667),(AH667-BR667)^2,"")</f>
        <v/>
      </c>
      <c r="BU667">
        <f>IF(ISNUMBER(BR667),AH667^2,"")</f>
        <v/>
      </c>
      <c r="BV667">
        <f>IF(ISNUMBER(BR667),(AH667-BS667)^2,"")</f>
        <v/>
      </c>
    </row>
    <row r="668">
      <c r="O668">
        <f>IF($R668="","",CHOOSE($Q$2,YEAR(R668)*12+MONTH(R668),INT((R668-2)/7),YEAR(R668)*4+ROUNDUP(MONTH(R668)/3)))</f>
        <v/>
      </c>
      <c r="P668">
        <f>IF($R668="","",IF($R669="",1,IF(O668&lt;&gt;O669,1,0)))</f>
        <v/>
      </c>
      <c r="Q668">
        <f>IF(P668=1,SUM($P$7:P668),"")</f>
        <v/>
      </c>
      <c r="R668">
        <f>IF($A668="","",IF(ISNUMBER($A668),$A668,IFERROR(DATEVALUE($A668),NA())))</f>
        <v/>
      </c>
      <c r="S668" s="7">
        <f>IFERROR(INDEX($R$7:$R$60000,MATCH(ROW()-6,$Q$7:$Q$60000,0)),"")</f>
        <v/>
      </c>
      <c r="T668">
        <f>IFERROR(INDEX($B$7:$B$60000,MATCH(ROW()-6,$Q$7:$Q$60000,0)),"")</f>
        <v/>
      </c>
      <c r="U668">
        <f>IFERROR(INDEX($C$7:$C$60000,MATCH(ROW()-6,$Q$7:$Q$60000,0)),"")</f>
        <v/>
      </c>
      <c r="V668">
        <f>IFERROR(INDEX($D$7:$D$60000,MATCH(ROW()-6,$Q$7:$Q$60000,0)),"")</f>
        <v/>
      </c>
      <c r="W668">
        <f>IFERROR(INDEX($E$7:$E$60000,MATCH(ROW()-6,$Q$7:$Q$60000,0)),"")</f>
        <v/>
      </c>
      <c r="X668">
        <f>IFERROR(INDEX($F$7:$F$60000,MATCH(ROW()-6,$Q$7:$Q$60000,0)),"")</f>
        <v/>
      </c>
      <c r="Y668">
        <f>IFERROR(INDEX($G$7:$G$60000,MATCH(ROW()-6,$Q$7:$Q$60000,0)),"")</f>
        <v/>
      </c>
      <c r="Z668">
        <f>IFERROR(INDEX($H$7:$H$60000,MATCH(ROW()-6,$Q$7:$Q$60000,0)),"")</f>
        <v/>
      </c>
      <c r="AA668">
        <f>IFERROR(INDEX($I$7:$I$60000,MATCH(ROW()-6,$Q$7:$Q$60000,0)),"")</f>
        <v/>
      </c>
      <c r="AB668">
        <f>IFERROR(INDEX($J$7:$J$60000,MATCH(ROW()-6,$Q$7:$Q$60000,0)),"")</f>
        <v/>
      </c>
      <c r="AC668">
        <f>IFERROR(INDEX($K$7:$K$60000,MATCH(ROW()-6,$Q$7:$Q$60000,0)),"")</f>
        <v/>
      </c>
      <c r="AD668">
        <f>IFERROR(INDEX($L$7:$L$60000,MATCH(ROW()-6,$Q$7:$Q$60000,0)),"")</f>
        <v/>
      </c>
      <c r="AE668">
        <f>IFERROR(INDEX($M$7:$M$60000,MATCH(ROW()-6,$Q$7:$Q$60000,0)),"")</f>
        <v/>
      </c>
      <c r="AF668">
        <f>IFERROR(INDEX($N$7:$N$60000,MATCH(ROW()-6,$Q$7:$Q$60000,0)),"")</f>
        <v/>
      </c>
      <c r="AH668" s="9">
        <f>IF(OR($S668="",$S667=""),"",LN($T668/$T667))</f>
        <v/>
      </c>
      <c r="AI668" s="9">
        <f>IF(OR($S668="",$S667=""),"",$C$2*LN(U668/U667))</f>
        <v/>
      </c>
      <c r="AJ668" s="9">
        <f>IF(OR($S668="",$S667=""),"",$D$2*(V668-V667))</f>
        <v/>
      </c>
      <c r="AK668" s="9">
        <f>IF(OR($S668="",$S667=""),"",$E$2*(W668-W667))</f>
        <v/>
      </c>
      <c r="AL668" s="9">
        <f>IF(OR($S668="",$S667=""),"",$F$2*LN(X668/X667))</f>
        <v/>
      </c>
      <c r="AM668" s="9">
        <f>IF(OR($S668="",$S667=""),"",$G$2*(Y668-Y667))</f>
        <v/>
      </c>
      <c r="AN668" s="9">
        <f>IF(OR($S668="",$S667=""),"",$H$2*LN(Z668/Z667))</f>
        <v/>
      </c>
      <c r="AO668" s="9">
        <f>IF(OR($S668="",$S667=""),"",$I$2*(AA668-AA667))</f>
        <v/>
      </c>
      <c r="AP668" s="9">
        <f>IF(OR($S668="",$S667=""),"",$J$2*LN(AB668/AB667))</f>
        <v/>
      </c>
      <c r="AQ668" s="9">
        <f>IF(OR($S668="",$S667=""),"",$K$2*(AC668-AC667))</f>
        <v/>
      </c>
      <c r="AR668" s="9">
        <f>IF(OR($S668="",$S667=""),"",$L$2*LN(AD668/AD667))</f>
        <v/>
      </c>
      <c r="AS668" s="9">
        <f>IF(OR($S668="",$S667=""),"",$M$2*LN(AE668/AE667))</f>
        <v/>
      </c>
      <c r="AT668" s="9">
        <f>IF(OR($S668="",$S667=""),"",$N$2*LN(AF668/AF667))</f>
        <v/>
      </c>
      <c r="AV668" s="9">
        <f>IF($AH668="","",$AY$16+$AY$4*AI668+$AY$5*AJ668+$AY$6*AK668+$AY$7*AL668+$AY$8*AM668+$AY$9*AN668+$AY$10*AO668+$AY$11*AP668+$AY$12*AQ668+$AY$13*AR668+$AY$14*AS668+$AY$15*AT668)</f>
        <v/>
      </c>
      <c r="BC668" s="10">
        <f>IF((ROW()-6)&lt;=$Q$3,INDEX(LINEST(AH609:AH668,AI609:AT668,TRUE,TRUE),1,13)*$Q$4,"")</f>
        <v/>
      </c>
      <c r="BD668" s="9">
        <f>IF((ROW()-6)&lt;=$Q$3,INDEX(LINEST(AH609:AH668,AI609:AT668,TRUE,TRUE),1,12),"")</f>
        <v/>
      </c>
      <c r="BE668" s="9">
        <f>IF((ROW()-6)&lt;=$Q$3,INDEX(LINEST(AH609:AH668,AI609:AT668,TRUE,TRUE),1,11),"")</f>
        <v/>
      </c>
      <c r="BF668" s="9">
        <f>IF((ROW()-6)&lt;=$Q$3,INDEX(LINEST(AH609:AH668,AI609:AT668,TRUE,TRUE),1,10),"")</f>
        <v/>
      </c>
      <c r="BG668" s="9">
        <f>IF((ROW()-6)&lt;=$Q$3,INDEX(LINEST(AH609:AH668,AI609:AT668,TRUE,TRUE),1,9),"")</f>
        <v/>
      </c>
      <c r="BH668" s="9">
        <f>IF((ROW()-6)&lt;=$Q$3,INDEX(LINEST(AH609:AH668,AI609:AT668,TRUE,TRUE),1,8),"")</f>
        <v/>
      </c>
      <c r="BI668" s="9">
        <f>IF((ROW()-6)&lt;=$Q$3,INDEX(LINEST(AH609:AH668,AI609:AT668,TRUE,TRUE),1,7),"")</f>
        <v/>
      </c>
      <c r="BJ668" s="9">
        <f>IF((ROW()-6)&lt;=$Q$3,INDEX(LINEST(AH609:AH668,AI609:AT668,TRUE,TRUE),1,6),"")</f>
        <v/>
      </c>
      <c r="BK668" s="9">
        <f>IF((ROW()-6)&lt;=$Q$3,INDEX(LINEST(AH609:AH668,AI609:AT668,TRUE,TRUE),1,5),"")</f>
        <v/>
      </c>
      <c r="BL668" s="9">
        <f>IF((ROW()-6)&lt;=$Q$3,INDEX(LINEST(AH609:AH668,AI609:AT668,TRUE,TRUE),1,4),"")</f>
        <v/>
      </c>
      <c r="BM668" s="9">
        <f>IF((ROW()-6)&lt;=$Q$3,INDEX(LINEST(AH609:AH668,AI609:AT668,TRUE,TRUE),1,3),"")</f>
        <v/>
      </c>
      <c r="BN668" s="9">
        <f>IF((ROW()-6)&lt;=$Q$3,INDEX(LINEST(AH609:AH668,AI609:AT668,TRUE,TRUE),1,2),"")</f>
        <v/>
      </c>
      <c r="BO668" s="9">
        <f>IF((ROW()-6)&lt;=$Q$3,INDEX(LINEST(AH609:AH668,AI609:AT668,TRUE,TRUE),1,1),"")</f>
        <v/>
      </c>
      <c r="BP668" s="10">
        <f>IF((ROW()-6)&lt;=$Q$3,INDEX(LINEST(AH609:AH668,AI609:AT668,TRUE,TRUE),3,1),"")</f>
        <v/>
      </c>
      <c r="BR668" s="9">
        <f>IF(AND((ROW()-6)&lt;=$Q$3,ISNUMBER(BC667)),BC667/$Q$4+BD667*AI668+BE667*AJ668+BF667*AK668+BG667*AL668+BH667*AM668+BI667*AN668+BJ667*AO668+BK667*AP668+BL667*AQ668+BM667*AR668+BN667*AS668+BO667*AT668,"")</f>
        <v/>
      </c>
      <c r="BS668">
        <f>IF(ISNUMBER(BR668),AVERAGE(AH608:AH667),"")</f>
        <v/>
      </c>
      <c r="BT668">
        <f>IF(ISNUMBER(BR668),(AH668-BR668)^2,"")</f>
        <v/>
      </c>
      <c r="BU668">
        <f>IF(ISNUMBER(BR668),AH668^2,"")</f>
        <v/>
      </c>
      <c r="BV668">
        <f>IF(ISNUMBER(BR668),(AH668-BS668)^2,"")</f>
        <v/>
      </c>
    </row>
    <row r="669">
      <c r="O669">
        <f>IF($R669="","",CHOOSE($Q$2,YEAR(R669)*12+MONTH(R669),INT((R669-2)/7),YEAR(R669)*4+ROUNDUP(MONTH(R669)/3)))</f>
        <v/>
      </c>
      <c r="P669">
        <f>IF($R669="","",IF($R670="",1,IF(O669&lt;&gt;O670,1,0)))</f>
        <v/>
      </c>
      <c r="Q669">
        <f>IF(P669=1,SUM($P$7:P669),"")</f>
        <v/>
      </c>
      <c r="R669">
        <f>IF($A669="","",IF(ISNUMBER($A669),$A669,IFERROR(DATEVALUE($A669),NA())))</f>
        <v/>
      </c>
      <c r="S669" s="7">
        <f>IFERROR(INDEX($R$7:$R$60000,MATCH(ROW()-6,$Q$7:$Q$60000,0)),"")</f>
        <v/>
      </c>
      <c r="T669">
        <f>IFERROR(INDEX($B$7:$B$60000,MATCH(ROW()-6,$Q$7:$Q$60000,0)),"")</f>
        <v/>
      </c>
      <c r="U669">
        <f>IFERROR(INDEX($C$7:$C$60000,MATCH(ROW()-6,$Q$7:$Q$60000,0)),"")</f>
        <v/>
      </c>
      <c r="V669">
        <f>IFERROR(INDEX($D$7:$D$60000,MATCH(ROW()-6,$Q$7:$Q$60000,0)),"")</f>
        <v/>
      </c>
      <c r="W669">
        <f>IFERROR(INDEX($E$7:$E$60000,MATCH(ROW()-6,$Q$7:$Q$60000,0)),"")</f>
        <v/>
      </c>
      <c r="X669">
        <f>IFERROR(INDEX($F$7:$F$60000,MATCH(ROW()-6,$Q$7:$Q$60000,0)),"")</f>
        <v/>
      </c>
      <c r="Y669">
        <f>IFERROR(INDEX($G$7:$G$60000,MATCH(ROW()-6,$Q$7:$Q$60000,0)),"")</f>
        <v/>
      </c>
      <c r="Z669">
        <f>IFERROR(INDEX($H$7:$H$60000,MATCH(ROW()-6,$Q$7:$Q$60000,0)),"")</f>
        <v/>
      </c>
      <c r="AA669">
        <f>IFERROR(INDEX($I$7:$I$60000,MATCH(ROW()-6,$Q$7:$Q$60000,0)),"")</f>
        <v/>
      </c>
      <c r="AB669">
        <f>IFERROR(INDEX($J$7:$J$60000,MATCH(ROW()-6,$Q$7:$Q$60000,0)),"")</f>
        <v/>
      </c>
      <c r="AC669">
        <f>IFERROR(INDEX($K$7:$K$60000,MATCH(ROW()-6,$Q$7:$Q$60000,0)),"")</f>
        <v/>
      </c>
      <c r="AD669">
        <f>IFERROR(INDEX($L$7:$L$60000,MATCH(ROW()-6,$Q$7:$Q$60000,0)),"")</f>
        <v/>
      </c>
      <c r="AE669">
        <f>IFERROR(INDEX($M$7:$M$60000,MATCH(ROW()-6,$Q$7:$Q$60000,0)),"")</f>
        <v/>
      </c>
      <c r="AF669">
        <f>IFERROR(INDEX($N$7:$N$60000,MATCH(ROW()-6,$Q$7:$Q$60000,0)),"")</f>
        <v/>
      </c>
      <c r="AH669" s="9">
        <f>IF(OR($S669="",$S668=""),"",LN($T669/$T668))</f>
        <v/>
      </c>
      <c r="AI669" s="9">
        <f>IF(OR($S669="",$S668=""),"",$C$2*LN(U669/U668))</f>
        <v/>
      </c>
      <c r="AJ669" s="9">
        <f>IF(OR($S669="",$S668=""),"",$D$2*(V669-V668))</f>
        <v/>
      </c>
      <c r="AK669" s="9">
        <f>IF(OR($S669="",$S668=""),"",$E$2*(W669-W668))</f>
        <v/>
      </c>
      <c r="AL669" s="9">
        <f>IF(OR($S669="",$S668=""),"",$F$2*LN(X669/X668))</f>
        <v/>
      </c>
      <c r="AM669" s="9">
        <f>IF(OR($S669="",$S668=""),"",$G$2*(Y669-Y668))</f>
        <v/>
      </c>
      <c r="AN669" s="9">
        <f>IF(OR($S669="",$S668=""),"",$H$2*LN(Z669/Z668))</f>
        <v/>
      </c>
      <c r="AO669" s="9">
        <f>IF(OR($S669="",$S668=""),"",$I$2*(AA669-AA668))</f>
        <v/>
      </c>
      <c r="AP669" s="9">
        <f>IF(OR($S669="",$S668=""),"",$J$2*LN(AB669/AB668))</f>
        <v/>
      </c>
      <c r="AQ669" s="9">
        <f>IF(OR($S669="",$S668=""),"",$K$2*(AC669-AC668))</f>
        <v/>
      </c>
      <c r="AR669" s="9">
        <f>IF(OR($S669="",$S668=""),"",$L$2*LN(AD669/AD668))</f>
        <v/>
      </c>
      <c r="AS669" s="9">
        <f>IF(OR($S669="",$S668=""),"",$M$2*LN(AE669/AE668))</f>
        <v/>
      </c>
      <c r="AT669" s="9">
        <f>IF(OR($S669="",$S668=""),"",$N$2*LN(AF669/AF668))</f>
        <v/>
      </c>
      <c r="AV669" s="9">
        <f>IF($AH669="","",$AY$16+$AY$4*AI669+$AY$5*AJ669+$AY$6*AK669+$AY$7*AL669+$AY$8*AM669+$AY$9*AN669+$AY$10*AO669+$AY$11*AP669+$AY$12*AQ669+$AY$13*AR669+$AY$14*AS669+$AY$15*AT669)</f>
        <v/>
      </c>
      <c r="BC669" s="10">
        <f>IF((ROW()-6)&lt;=$Q$3,INDEX(LINEST(AH610:AH669,AI610:AT669,TRUE,TRUE),1,13)*$Q$4,"")</f>
        <v/>
      </c>
      <c r="BD669" s="9">
        <f>IF((ROW()-6)&lt;=$Q$3,INDEX(LINEST(AH610:AH669,AI610:AT669,TRUE,TRUE),1,12),"")</f>
        <v/>
      </c>
      <c r="BE669" s="9">
        <f>IF((ROW()-6)&lt;=$Q$3,INDEX(LINEST(AH610:AH669,AI610:AT669,TRUE,TRUE),1,11),"")</f>
        <v/>
      </c>
      <c r="BF669" s="9">
        <f>IF((ROW()-6)&lt;=$Q$3,INDEX(LINEST(AH610:AH669,AI610:AT669,TRUE,TRUE),1,10),"")</f>
        <v/>
      </c>
      <c r="BG669" s="9">
        <f>IF((ROW()-6)&lt;=$Q$3,INDEX(LINEST(AH610:AH669,AI610:AT669,TRUE,TRUE),1,9),"")</f>
        <v/>
      </c>
      <c r="BH669" s="9">
        <f>IF((ROW()-6)&lt;=$Q$3,INDEX(LINEST(AH610:AH669,AI610:AT669,TRUE,TRUE),1,8),"")</f>
        <v/>
      </c>
      <c r="BI669" s="9">
        <f>IF((ROW()-6)&lt;=$Q$3,INDEX(LINEST(AH610:AH669,AI610:AT669,TRUE,TRUE),1,7),"")</f>
        <v/>
      </c>
      <c r="BJ669" s="9">
        <f>IF((ROW()-6)&lt;=$Q$3,INDEX(LINEST(AH610:AH669,AI610:AT669,TRUE,TRUE),1,6),"")</f>
        <v/>
      </c>
      <c r="BK669" s="9">
        <f>IF((ROW()-6)&lt;=$Q$3,INDEX(LINEST(AH610:AH669,AI610:AT669,TRUE,TRUE),1,5),"")</f>
        <v/>
      </c>
      <c r="BL669" s="9">
        <f>IF((ROW()-6)&lt;=$Q$3,INDEX(LINEST(AH610:AH669,AI610:AT669,TRUE,TRUE),1,4),"")</f>
        <v/>
      </c>
      <c r="BM669" s="9">
        <f>IF((ROW()-6)&lt;=$Q$3,INDEX(LINEST(AH610:AH669,AI610:AT669,TRUE,TRUE),1,3),"")</f>
        <v/>
      </c>
      <c r="BN669" s="9">
        <f>IF((ROW()-6)&lt;=$Q$3,INDEX(LINEST(AH610:AH669,AI610:AT669,TRUE,TRUE),1,2),"")</f>
        <v/>
      </c>
      <c r="BO669" s="9">
        <f>IF((ROW()-6)&lt;=$Q$3,INDEX(LINEST(AH610:AH669,AI610:AT669,TRUE,TRUE),1,1),"")</f>
        <v/>
      </c>
      <c r="BP669" s="10">
        <f>IF((ROW()-6)&lt;=$Q$3,INDEX(LINEST(AH610:AH669,AI610:AT669,TRUE,TRUE),3,1),"")</f>
        <v/>
      </c>
      <c r="BR669" s="9">
        <f>IF(AND((ROW()-6)&lt;=$Q$3,ISNUMBER(BC668)),BC668/$Q$4+BD668*AI669+BE668*AJ669+BF668*AK669+BG668*AL669+BH668*AM669+BI668*AN669+BJ668*AO669+BK668*AP669+BL668*AQ669+BM668*AR669+BN668*AS669+BO668*AT669,"")</f>
        <v/>
      </c>
      <c r="BS669">
        <f>IF(ISNUMBER(BR669),AVERAGE(AH609:AH668),"")</f>
        <v/>
      </c>
      <c r="BT669">
        <f>IF(ISNUMBER(BR669),(AH669-BR669)^2,"")</f>
        <v/>
      </c>
      <c r="BU669">
        <f>IF(ISNUMBER(BR669),AH669^2,"")</f>
        <v/>
      </c>
      <c r="BV669">
        <f>IF(ISNUMBER(BR669),(AH669-BS669)^2,"")</f>
        <v/>
      </c>
    </row>
    <row r="670">
      <c r="O670">
        <f>IF($R670="","",CHOOSE($Q$2,YEAR(R670)*12+MONTH(R670),INT((R670-2)/7),YEAR(R670)*4+ROUNDUP(MONTH(R670)/3)))</f>
        <v/>
      </c>
      <c r="P670">
        <f>IF($R670="","",IF($R671="",1,IF(O670&lt;&gt;O671,1,0)))</f>
        <v/>
      </c>
      <c r="Q670">
        <f>IF(P670=1,SUM($P$7:P670),"")</f>
        <v/>
      </c>
      <c r="R670">
        <f>IF($A670="","",IF(ISNUMBER($A670),$A670,IFERROR(DATEVALUE($A670),NA())))</f>
        <v/>
      </c>
      <c r="S670" s="7">
        <f>IFERROR(INDEX($R$7:$R$60000,MATCH(ROW()-6,$Q$7:$Q$60000,0)),"")</f>
        <v/>
      </c>
      <c r="T670">
        <f>IFERROR(INDEX($B$7:$B$60000,MATCH(ROW()-6,$Q$7:$Q$60000,0)),"")</f>
        <v/>
      </c>
      <c r="U670">
        <f>IFERROR(INDEX($C$7:$C$60000,MATCH(ROW()-6,$Q$7:$Q$60000,0)),"")</f>
        <v/>
      </c>
      <c r="V670">
        <f>IFERROR(INDEX($D$7:$D$60000,MATCH(ROW()-6,$Q$7:$Q$60000,0)),"")</f>
        <v/>
      </c>
      <c r="W670">
        <f>IFERROR(INDEX($E$7:$E$60000,MATCH(ROW()-6,$Q$7:$Q$60000,0)),"")</f>
        <v/>
      </c>
      <c r="X670">
        <f>IFERROR(INDEX($F$7:$F$60000,MATCH(ROW()-6,$Q$7:$Q$60000,0)),"")</f>
        <v/>
      </c>
      <c r="Y670">
        <f>IFERROR(INDEX($G$7:$G$60000,MATCH(ROW()-6,$Q$7:$Q$60000,0)),"")</f>
        <v/>
      </c>
      <c r="Z670">
        <f>IFERROR(INDEX($H$7:$H$60000,MATCH(ROW()-6,$Q$7:$Q$60000,0)),"")</f>
        <v/>
      </c>
      <c r="AA670">
        <f>IFERROR(INDEX($I$7:$I$60000,MATCH(ROW()-6,$Q$7:$Q$60000,0)),"")</f>
        <v/>
      </c>
      <c r="AB670">
        <f>IFERROR(INDEX($J$7:$J$60000,MATCH(ROW()-6,$Q$7:$Q$60000,0)),"")</f>
        <v/>
      </c>
      <c r="AC670">
        <f>IFERROR(INDEX($K$7:$K$60000,MATCH(ROW()-6,$Q$7:$Q$60000,0)),"")</f>
        <v/>
      </c>
      <c r="AD670">
        <f>IFERROR(INDEX($L$7:$L$60000,MATCH(ROW()-6,$Q$7:$Q$60000,0)),"")</f>
        <v/>
      </c>
      <c r="AE670">
        <f>IFERROR(INDEX($M$7:$M$60000,MATCH(ROW()-6,$Q$7:$Q$60000,0)),"")</f>
        <v/>
      </c>
      <c r="AF670">
        <f>IFERROR(INDEX($N$7:$N$60000,MATCH(ROW()-6,$Q$7:$Q$60000,0)),"")</f>
        <v/>
      </c>
      <c r="AH670" s="9">
        <f>IF(OR($S670="",$S669=""),"",LN($T670/$T669))</f>
        <v/>
      </c>
      <c r="AI670" s="9">
        <f>IF(OR($S670="",$S669=""),"",$C$2*LN(U670/U669))</f>
        <v/>
      </c>
      <c r="AJ670" s="9">
        <f>IF(OR($S670="",$S669=""),"",$D$2*(V670-V669))</f>
        <v/>
      </c>
      <c r="AK670" s="9">
        <f>IF(OR($S670="",$S669=""),"",$E$2*(W670-W669))</f>
        <v/>
      </c>
      <c r="AL670" s="9">
        <f>IF(OR($S670="",$S669=""),"",$F$2*LN(X670/X669))</f>
        <v/>
      </c>
      <c r="AM670" s="9">
        <f>IF(OR($S670="",$S669=""),"",$G$2*(Y670-Y669))</f>
        <v/>
      </c>
      <c r="AN670" s="9">
        <f>IF(OR($S670="",$S669=""),"",$H$2*LN(Z670/Z669))</f>
        <v/>
      </c>
      <c r="AO670" s="9">
        <f>IF(OR($S670="",$S669=""),"",$I$2*(AA670-AA669))</f>
        <v/>
      </c>
      <c r="AP670" s="9">
        <f>IF(OR($S670="",$S669=""),"",$J$2*LN(AB670/AB669))</f>
        <v/>
      </c>
      <c r="AQ670" s="9">
        <f>IF(OR($S670="",$S669=""),"",$K$2*(AC670-AC669))</f>
        <v/>
      </c>
      <c r="AR670" s="9">
        <f>IF(OR($S670="",$S669=""),"",$L$2*LN(AD670/AD669))</f>
        <v/>
      </c>
      <c r="AS670" s="9">
        <f>IF(OR($S670="",$S669=""),"",$M$2*LN(AE670/AE669))</f>
        <v/>
      </c>
      <c r="AT670" s="9">
        <f>IF(OR($S670="",$S669=""),"",$N$2*LN(AF670/AF669))</f>
        <v/>
      </c>
      <c r="AV670" s="9">
        <f>IF($AH670="","",$AY$16+$AY$4*AI670+$AY$5*AJ670+$AY$6*AK670+$AY$7*AL670+$AY$8*AM670+$AY$9*AN670+$AY$10*AO670+$AY$11*AP670+$AY$12*AQ670+$AY$13*AR670+$AY$14*AS670+$AY$15*AT670)</f>
        <v/>
      </c>
      <c r="BC670" s="10">
        <f>IF((ROW()-6)&lt;=$Q$3,INDEX(LINEST(AH611:AH670,AI611:AT670,TRUE,TRUE),1,13)*$Q$4,"")</f>
        <v/>
      </c>
      <c r="BD670" s="9">
        <f>IF((ROW()-6)&lt;=$Q$3,INDEX(LINEST(AH611:AH670,AI611:AT670,TRUE,TRUE),1,12),"")</f>
        <v/>
      </c>
      <c r="BE670" s="9">
        <f>IF((ROW()-6)&lt;=$Q$3,INDEX(LINEST(AH611:AH670,AI611:AT670,TRUE,TRUE),1,11),"")</f>
        <v/>
      </c>
      <c r="BF670" s="9">
        <f>IF((ROW()-6)&lt;=$Q$3,INDEX(LINEST(AH611:AH670,AI611:AT670,TRUE,TRUE),1,10),"")</f>
        <v/>
      </c>
      <c r="BG670" s="9">
        <f>IF((ROW()-6)&lt;=$Q$3,INDEX(LINEST(AH611:AH670,AI611:AT670,TRUE,TRUE),1,9),"")</f>
        <v/>
      </c>
      <c r="BH670" s="9">
        <f>IF((ROW()-6)&lt;=$Q$3,INDEX(LINEST(AH611:AH670,AI611:AT670,TRUE,TRUE),1,8),"")</f>
        <v/>
      </c>
      <c r="BI670" s="9">
        <f>IF((ROW()-6)&lt;=$Q$3,INDEX(LINEST(AH611:AH670,AI611:AT670,TRUE,TRUE),1,7),"")</f>
        <v/>
      </c>
      <c r="BJ670" s="9">
        <f>IF((ROW()-6)&lt;=$Q$3,INDEX(LINEST(AH611:AH670,AI611:AT670,TRUE,TRUE),1,6),"")</f>
        <v/>
      </c>
      <c r="BK670" s="9">
        <f>IF((ROW()-6)&lt;=$Q$3,INDEX(LINEST(AH611:AH670,AI611:AT670,TRUE,TRUE),1,5),"")</f>
        <v/>
      </c>
      <c r="BL670" s="9">
        <f>IF((ROW()-6)&lt;=$Q$3,INDEX(LINEST(AH611:AH670,AI611:AT670,TRUE,TRUE),1,4),"")</f>
        <v/>
      </c>
      <c r="BM670" s="9">
        <f>IF((ROW()-6)&lt;=$Q$3,INDEX(LINEST(AH611:AH670,AI611:AT670,TRUE,TRUE),1,3),"")</f>
        <v/>
      </c>
      <c r="BN670" s="9">
        <f>IF((ROW()-6)&lt;=$Q$3,INDEX(LINEST(AH611:AH670,AI611:AT670,TRUE,TRUE),1,2),"")</f>
        <v/>
      </c>
      <c r="BO670" s="9">
        <f>IF((ROW()-6)&lt;=$Q$3,INDEX(LINEST(AH611:AH670,AI611:AT670,TRUE,TRUE),1,1),"")</f>
        <v/>
      </c>
      <c r="BP670" s="10">
        <f>IF((ROW()-6)&lt;=$Q$3,INDEX(LINEST(AH611:AH670,AI611:AT670,TRUE,TRUE),3,1),"")</f>
        <v/>
      </c>
      <c r="BR670" s="9">
        <f>IF(AND((ROW()-6)&lt;=$Q$3,ISNUMBER(BC669)),BC669/$Q$4+BD669*AI670+BE669*AJ670+BF669*AK670+BG669*AL670+BH669*AM670+BI669*AN670+BJ669*AO670+BK669*AP670+BL669*AQ670+BM669*AR670+BN669*AS670+BO669*AT670,"")</f>
        <v/>
      </c>
      <c r="BS670">
        <f>IF(ISNUMBER(BR670),AVERAGE(AH610:AH669),"")</f>
        <v/>
      </c>
      <c r="BT670">
        <f>IF(ISNUMBER(BR670),(AH670-BR670)^2,"")</f>
        <v/>
      </c>
      <c r="BU670">
        <f>IF(ISNUMBER(BR670),AH670^2,"")</f>
        <v/>
      </c>
      <c r="BV670">
        <f>IF(ISNUMBER(BR670),(AH670-BS670)^2,"")</f>
        <v/>
      </c>
    </row>
    <row r="671">
      <c r="O671">
        <f>IF($R671="","",CHOOSE($Q$2,YEAR(R671)*12+MONTH(R671),INT((R671-2)/7),YEAR(R671)*4+ROUNDUP(MONTH(R671)/3)))</f>
        <v/>
      </c>
      <c r="P671">
        <f>IF($R671="","",IF($R672="",1,IF(O671&lt;&gt;O672,1,0)))</f>
        <v/>
      </c>
      <c r="Q671">
        <f>IF(P671=1,SUM($P$7:P671),"")</f>
        <v/>
      </c>
      <c r="R671">
        <f>IF($A671="","",IF(ISNUMBER($A671),$A671,IFERROR(DATEVALUE($A671),NA())))</f>
        <v/>
      </c>
      <c r="S671" s="7">
        <f>IFERROR(INDEX($R$7:$R$60000,MATCH(ROW()-6,$Q$7:$Q$60000,0)),"")</f>
        <v/>
      </c>
      <c r="T671">
        <f>IFERROR(INDEX($B$7:$B$60000,MATCH(ROW()-6,$Q$7:$Q$60000,0)),"")</f>
        <v/>
      </c>
      <c r="U671">
        <f>IFERROR(INDEX($C$7:$C$60000,MATCH(ROW()-6,$Q$7:$Q$60000,0)),"")</f>
        <v/>
      </c>
      <c r="V671">
        <f>IFERROR(INDEX($D$7:$D$60000,MATCH(ROW()-6,$Q$7:$Q$60000,0)),"")</f>
        <v/>
      </c>
      <c r="W671">
        <f>IFERROR(INDEX($E$7:$E$60000,MATCH(ROW()-6,$Q$7:$Q$60000,0)),"")</f>
        <v/>
      </c>
      <c r="X671">
        <f>IFERROR(INDEX($F$7:$F$60000,MATCH(ROW()-6,$Q$7:$Q$60000,0)),"")</f>
        <v/>
      </c>
      <c r="Y671">
        <f>IFERROR(INDEX($G$7:$G$60000,MATCH(ROW()-6,$Q$7:$Q$60000,0)),"")</f>
        <v/>
      </c>
      <c r="Z671">
        <f>IFERROR(INDEX($H$7:$H$60000,MATCH(ROW()-6,$Q$7:$Q$60000,0)),"")</f>
        <v/>
      </c>
      <c r="AA671">
        <f>IFERROR(INDEX($I$7:$I$60000,MATCH(ROW()-6,$Q$7:$Q$60000,0)),"")</f>
        <v/>
      </c>
      <c r="AB671">
        <f>IFERROR(INDEX($J$7:$J$60000,MATCH(ROW()-6,$Q$7:$Q$60000,0)),"")</f>
        <v/>
      </c>
      <c r="AC671">
        <f>IFERROR(INDEX($K$7:$K$60000,MATCH(ROW()-6,$Q$7:$Q$60000,0)),"")</f>
        <v/>
      </c>
      <c r="AD671">
        <f>IFERROR(INDEX($L$7:$L$60000,MATCH(ROW()-6,$Q$7:$Q$60000,0)),"")</f>
        <v/>
      </c>
      <c r="AE671">
        <f>IFERROR(INDEX($M$7:$M$60000,MATCH(ROW()-6,$Q$7:$Q$60000,0)),"")</f>
        <v/>
      </c>
      <c r="AF671">
        <f>IFERROR(INDEX($N$7:$N$60000,MATCH(ROW()-6,$Q$7:$Q$60000,0)),"")</f>
        <v/>
      </c>
      <c r="AH671" s="9">
        <f>IF(OR($S671="",$S670=""),"",LN($T671/$T670))</f>
        <v/>
      </c>
      <c r="AI671" s="9">
        <f>IF(OR($S671="",$S670=""),"",$C$2*LN(U671/U670))</f>
        <v/>
      </c>
      <c r="AJ671" s="9">
        <f>IF(OR($S671="",$S670=""),"",$D$2*(V671-V670))</f>
        <v/>
      </c>
      <c r="AK671" s="9">
        <f>IF(OR($S671="",$S670=""),"",$E$2*(W671-W670))</f>
        <v/>
      </c>
      <c r="AL671" s="9">
        <f>IF(OR($S671="",$S670=""),"",$F$2*LN(X671/X670))</f>
        <v/>
      </c>
      <c r="AM671" s="9">
        <f>IF(OR($S671="",$S670=""),"",$G$2*(Y671-Y670))</f>
        <v/>
      </c>
      <c r="AN671" s="9">
        <f>IF(OR($S671="",$S670=""),"",$H$2*LN(Z671/Z670))</f>
        <v/>
      </c>
      <c r="AO671" s="9">
        <f>IF(OR($S671="",$S670=""),"",$I$2*(AA671-AA670))</f>
        <v/>
      </c>
      <c r="AP671" s="9">
        <f>IF(OR($S671="",$S670=""),"",$J$2*LN(AB671/AB670))</f>
        <v/>
      </c>
      <c r="AQ671" s="9">
        <f>IF(OR($S671="",$S670=""),"",$K$2*(AC671-AC670))</f>
        <v/>
      </c>
      <c r="AR671" s="9">
        <f>IF(OR($S671="",$S670=""),"",$L$2*LN(AD671/AD670))</f>
        <v/>
      </c>
      <c r="AS671" s="9">
        <f>IF(OR($S671="",$S670=""),"",$M$2*LN(AE671/AE670))</f>
        <v/>
      </c>
      <c r="AT671" s="9">
        <f>IF(OR($S671="",$S670=""),"",$N$2*LN(AF671/AF670))</f>
        <v/>
      </c>
      <c r="AV671" s="9">
        <f>IF($AH671="","",$AY$16+$AY$4*AI671+$AY$5*AJ671+$AY$6*AK671+$AY$7*AL671+$AY$8*AM671+$AY$9*AN671+$AY$10*AO671+$AY$11*AP671+$AY$12*AQ671+$AY$13*AR671+$AY$14*AS671+$AY$15*AT671)</f>
        <v/>
      </c>
      <c r="BC671" s="10">
        <f>IF((ROW()-6)&lt;=$Q$3,INDEX(LINEST(AH612:AH671,AI612:AT671,TRUE,TRUE),1,13)*$Q$4,"")</f>
        <v/>
      </c>
      <c r="BD671" s="9">
        <f>IF((ROW()-6)&lt;=$Q$3,INDEX(LINEST(AH612:AH671,AI612:AT671,TRUE,TRUE),1,12),"")</f>
        <v/>
      </c>
      <c r="BE671" s="9">
        <f>IF((ROW()-6)&lt;=$Q$3,INDEX(LINEST(AH612:AH671,AI612:AT671,TRUE,TRUE),1,11),"")</f>
        <v/>
      </c>
      <c r="BF671" s="9">
        <f>IF((ROW()-6)&lt;=$Q$3,INDEX(LINEST(AH612:AH671,AI612:AT671,TRUE,TRUE),1,10),"")</f>
        <v/>
      </c>
      <c r="BG671" s="9">
        <f>IF((ROW()-6)&lt;=$Q$3,INDEX(LINEST(AH612:AH671,AI612:AT671,TRUE,TRUE),1,9),"")</f>
        <v/>
      </c>
      <c r="BH671" s="9">
        <f>IF((ROW()-6)&lt;=$Q$3,INDEX(LINEST(AH612:AH671,AI612:AT671,TRUE,TRUE),1,8),"")</f>
        <v/>
      </c>
      <c r="BI671" s="9">
        <f>IF((ROW()-6)&lt;=$Q$3,INDEX(LINEST(AH612:AH671,AI612:AT671,TRUE,TRUE),1,7),"")</f>
        <v/>
      </c>
      <c r="BJ671" s="9">
        <f>IF((ROW()-6)&lt;=$Q$3,INDEX(LINEST(AH612:AH671,AI612:AT671,TRUE,TRUE),1,6),"")</f>
        <v/>
      </c>
      <c r="BK671" s="9">
        <f>IF((ROW()-6)&lt;=$Q$3,INDEX(LINEST(AH612:AH671,AI612:AT671,TRUE,TRUE),1,5),"")</f>
        <v/>
      </c>
      <c r="BL671" s="9">
        <f>IF((ROW()-6)&lt;=$Q$3,INDEX(LINEST(AH612:AH671,AI612:AT671,TRUE,TRUE),1,4),"")</f>
        <v/>
      </c>
      <c r="BM671" s="9">
        <f>IF((ROW()-6)&lt;=$Q$3,INDEX(LINEST(AH612:AH671,AI612:AT671,TRUE,TRUE),1,3),"")</f>
        <v/>
      </c>
      <c r="BN671" s="9">
        <f>IF((ROW()-6)&lt;=$Q$3,INDEX(LINEST(AH612:AH671,AI612:AT671,TRUE,TRUE),1,2),"")</f>
        <v/>
      </c>
      <c r="BO671" s="9">
        <f>IF((ROW()-6)&lt;=$Q$3,INDEX(LINEST(AH612:AH671,AI612:AT671,TRUE,TRUE),1,1),"")</f>
        <v/>
      </c>
      <c r="BP671" s="10">
        <f>IF((ROW()-6)&lt;=$Q$3,INDEX(LINEST(AH612:AH671,AI612:AT671,TRUE,TRUE),3,1),"")</f>
        <v/>
      </c>
      <c r="BR671" s="9">
        <f>IF(AND((ROW()-6)&lt;=$Q$3,ISNUMBER(BC670)),BC670/$Q$4+BD670*AI671+BE670*AJ671+BF670*AK671+BG670*AL671+BH670*AM671+BI670*AN671+BJ670*AO671+BK670*AP671+BL670*AQ671+BM670*AR671+BN670*AS671+BO670*AT671,"")</f>
        <v/>
      </c>
      <c r="BS671">
        <f>IF(ISNUMBER(BR671),AVERAGE(AH611:AH670),"")</f>
        <v/>
      </c>
      <c r="BT671">
        <f>IF(ISNUMBER(BR671),(AH671-BR671)^2,"")</f>
        <v/>
      </c>
      <c r="BU671">
        <f>IF(ISNUMBER(BR671),AH671^2,"")</f>
        <v/>
      </c>
      <c r="BV671">
        <f>IF(ISNUMBER(BR671),(AH671-BS671)^2,"")</f>
        <v/>
      </c>
    </row>
    <row r="672">
      <c r="O672">
        <f>IF($R672="","",CHOOSE($Q$2,YEAR(R672)*12+MONTH(R672),INT((R672-2)/7),YEAR(R672)*4+ROUNDUP(MONTH(R672)/3)))</f>
        <v/>
      </c>
      <c r="P672">
        <f>IF($R672="","",IF($R673="",1,IF(O672&lt;&gt;O673,1,0)))</f>
        <v/>
      </c>
      <c r="Q672">
        <f>IF(P672=1,SUM($P$7:P672),"")</f>
        <v/>
      </c>
      <c r="R672">
        <f>IF($A672="","",IF(ISNUMBER($A672),$A672,IFERROR(DATEVALUE($A672),NA())))</f>
        <v/>
      </c>
      <c r="S672" s="7">
        <f>IFERROR(INDEX($R$7:$R$60000,MATCH(ROW()-6,$Q$7:$Q$60000,0)),"")</f>
        <v/>
      </c>
      <c r="T672">
        <f>IFERROR(INDEX($B$7:$B$60000,MATCH(ROW()-6,$Q$7:$Q$60000,0)),"")</f>
        <v/>
      </c>
      <c r="U672">
        <f>IFERROR(INDEX($C$7:$C$60000,MATCH(ROW()-6,$Q$7:$Q$60000,0)),"")</f>
        <v/>
      </c>
      <c r="V672">
        <f>IFERROR(INDEX($D$7:$D$60000,MATCH(ROW()-6,$Q$7:$Q$60000,0)),"")</f>
        <v/>
      </c>
      <c r="W672">
        <f>IFERROR(INDEX($E$7:$E$60000,MATCH(ROW()-6,$Q$7:$Q$60000,0)),"")</f>
        <v/>
      </c>
      <c r="X672">
        <f>IFERROR(INDEX($F$7:$F$60000,MATCH(ROW()-6,$Q$7:$Q$60000,0)),"")</f>
        <v/>
      </c>
      <c r="Y672">
        <f>IFERROR(INDEX($G$7:$G$60000,MATCH(ROW()-6,$Q$7:$Q$60000,0)),"")</f>
        <v/>
      </c>
      <c r="Z672">
        <f>IFERROR(INDEX($H$7:$H$60000,MATCH(ROW()-6,$Q$7:$Q$60000,0)),"")</f>
        <v/>
      </c>
      <c r="AA672">
        <f>IFERROR(INDEX($I$7:$I$60000,MATCH(ROW()-6,$Q$7:$Q$60000,0)),"")</f>
        <v/>
      </c>
      <c r="AB672">
        <f>IFERROR(INDEX($J$7:$J$60000,MATCH(ROW()-6,$Q$7:$Q$60000,0)),"")</f>
        <v/>
      </c>
      <c r="AC672">
        <f>IFERROR(INDEX($K$7:$K$60000,MATCH(ROW()-6,$Q$7:$Q$60000,0)),"")</f>
        <v/>
      </c>
      <c r="AD672">
        <f>IFERROR(INDEX($L$7:$L$60000,MATCH(ROW()-6,$Q$7:$Q$60000,0)),"")</f>
        <v/>
      </c>
      <c r="AE672">
        <f>IFERROR(INDEX($M$7:$M$60000,MATCH(ROW()-6,$Q$7:$Q$60000,0)),"")</f>
        <v/>
      </c>
      <c r="AF672">
        <f>IFERROR(INDEX($N$7:$N$60000,MATCH(ROW()-6,$Q$7:$Q$60000,0)),"")</f>
        <v/>
      </c>
      <c r="AH672" s="9">
        <f>IF(OR($S672="",$S671=""),"",LN($T672/$T671))</f>
        <v/>
      </c>
      <c r="AI672" s="9">
        <f>IF(OR($S672="",$S671=""),"",$C$2*LN(U672/U671))</f>
        <v/>
      </c>
      <c r="AJ672" s="9">
        <f>IF(OR($S672="",$S671=""),"",$D$2*(V672-V671))</f>
        <v/>
      </c>
      <c r="AK672" s="9">
        <f>IF(OR($S672="",$S671=""),"",$E$2*(W672-W671))</f>
        <v/>
      </c>
      <c r="AL672" s="9">
        <f>IF(OR($S672="",$S671=""),"",$F$2*LN(X672/X671))</f>
        <v/>
      </c>
      <c r="AM672" s="9">
        <f>IF(OR($S672="",$S671=""),"",$G$2*(Y672-Y671))</f>
        <v/>
      </c>
      <c r="AN672" s="9">
        <f>IF(OR($S672="",$S671=""),"",$H$2*LN(Z672/Z671))</f>
        <v/>
      </c>
      <c r="AO672" s="9">
        <f>IF(OR($S672="",$S671=""),"",$I$2*(AA672-AA671))</f>
        <v/>
      </c>
      <c r="AP672" s="9">
        <f>IF(OR($S672="",$S671=""),"",$J$2*LN(AB672/AB671))</f>
        <v/>
      </c>
      <c r="AQ672" s="9">
        <f>IF(OR($S672="",$S671=""),"",$K$2*(AC672-AC671))</f>
        <v/>
      </c>
      <c r="AR672" s="9">
        <f>IF(OR($S672="",$S671=""),"",$L$2*LN(AD672/AD671))</f>
        <v/>
      </c>
      <c r="AS672" s="9">
        <f>IF(OR($S672="",$S671=""),"",$M$2*LN(AE672/AE671))</f>
        <v/>
      </c>
      <c r="AT672" s="9">
        <f>IF(OR($S672="",$S671=""),"",$N$2*LN(AF672/AF671))</f>
        <v/>
      </c>
      <c r="AV672" s="9">
        <f>IF($AH672="","",$AY$16+$AY$4*AI672+$AY$5*AJ672+$AY$6*AK672+$AY$7*AL672+$AY$8*AM672+$AY$9*AN672+$AY$10*AO672+$AY$11*AP672+$AY$12*AQ672+$AY$13*AR672+$AY$14*AS672+$AY$15*AT672)</f>
        <v/>
      </c>
      <c r="BC672" s="10">
        <f>IF((ROW()-6)&lt;=$Q$3,INDEX(LINEST(AH613:AH672,AI613:AT672,TRUE,TRUE),1,13)*$Q$4,"")</f>
        <v/>
      </c>
      <c r="BD672" s="9">
        <f>IF((ROW()-6)&lt;=$Q$3,INDEX(LINEST(AH613:AH672,AI613:AT672,TRUE,TRUE),1,12),"")</f>
        <v/>
      </c>
      <c r="BE672" s="9">
        <f>IF((ROW()-6)&lt;=$Q$3,INDEX(LINEST(AH613:AH672,AI613:AT672,TRUE,TRUE),1,11),"")</f>
        <v/>
      </c>
      <c r="BF672" s="9">
        <f>IF((ROW()-6)&lt;=$Q$3,INDEX(LINEST(AH613:AH672,AI613:AT672,TRUE,TRUE),1,10),"")</f>
        <v/>
      </c>
      <c r="BG672" s="9">
        <f>IF((ROW()-6)&lt;=$Q$3,INDEX(LINEST(AH613:AH672,AI613:AT672,TRUE,TRUE),1,9),"")</f>
        <v/>
      </c>
      <c r="BH672" s="9">
        <f>IF((ROW()-6)&lt;=$Q$3,INDEX(LINEST(AH613:AH672,AI613:AT672,TRUE,TRUE),1,8),"")</f>
        <v/>
      </c>
      <c r="BI672" s="9">
        <f>IF((ROW()-6)&lt;=$Q$3,INDEX(LINEST(AH613:AH672,AI613:AT672,TRUE,TRUE),1,7),"")</f>
        <v/>
      </c>
      <c r="BJ672" s="9">
        <f>IF((ROW()-6)&lt;=$Q$3,INDEX(LINEST(AH613:AH672,AI613:AT672,TRUE,TRUE),1,6),"")</f>
        <v/>
      </c>
      <c r="BK672" s="9">
        <f>IF((ROW()-6)&lt;=$Q$3,INDEX(LINEST(AH613:AH672,AI613:AT672,TRUE,TRUE),1,5),"")</f>
        <v/>
      </c>
      <c r="BL672" s="9">
        <f>IF((ROW()-6)&lt;=$Q$3,INDEX(LINEST(AH613:AH672,AI613:AT672,TRUE,TRUE),1,4),"")</f>
        <v/>
      </c>
      <c r="BM672" s="9">
        <f>IF((ROW()-6)&lt;=$Q$3,INDEX(LINEST(AH613:AH672,AI613:AT672,TRUE,TRUE),1,3),"")</f>
        <v/>
      </c>
      <c r="BN672" s="9">
        <f>IF((ROW()-6)&lt;=$Q$3,INDEX(LINEST(AH613:AH672,AI613:AT672,TRUE,TRUE),1,2),"")</f>
        <v/>
      </c>
      <c r="BO672" s="9">
        <f>IF((ROW()-6)&lt;=$Q$3,INDEX(LINEST(AH613:AH672,AI613:AT672,TRUE,TRUE),1,1),"")</f>
        <v/>
      </c>
      <c r="BP672" s="10">
        <f>IF((ROW()-6)&lt;=$Q$3,INDEX(LINEST(AH613:AH672,AI613:AT672,TRUE,TRUE),3,1),"")</f>
        <v/>
      </c>
      <c r="BR672" s="9">
        <f>IF(AND((ROW()-6)&lt;=$Q$3,ISNUMBER(BC671)),BC671/$Q$4+BD671*AI672+BE671*AJ672+BF671*AK672+BG671*AL672+BH671*AM672+BI671*AN672+BJ671*AO672+BK671*AP672+BL671*AQ672+BM671*AR672+BN671*AS672+BO671*AT672,"")</f>
        <v/>
      </c>
      <c r="BS672">
        <f>IF(ISNUMBER(BR672),AVERAGE(AH612:AH671),"")</f>
        <v/>
      </c>
      <c r="BT672">
        <f>IF(ISNUMBER(BR672),(AH672-BR672)^2,"")</f>
        <v/>
      </c>
      <c r="BU672">
        <f>IF(ISNUMBER(BR672),AH672^2,"")</f>
        <v/>
      </c>
      <c r="BV672">
        <f>IF(ISNUMBER(BR672),(AH672-BS672)^2,"")</f>
        <v/>
      </c>
    </row>
    <row r="673">
      <c r="O673">
        <f>IF($R673="","",CHOOSE($Q$2,YEAR(R673)*12+MONTH(R673),INT((R673-2)/7),YEAR(R673)*4+ROUNDUP(MONTH(R673)/3)))</f>
        <v/>
      </c>
      <c r="P673">
        <f>IF($R673="","",IF($R674="",1,IF(O673&lt;&gt;O674,1,0)))</f>
        <v/>
      </c>
      <c r="Q673">
        <f>IF(P673=1,SUM($P$7:P673),"")</f>
        <v/>
      </c>
      <c r="R673">
        <f>IF($A673="","",IF(ISNUMBER($A673),$A673,IFERROR(DATEVALUE($A673),NA())))</f>
        <v/>
      </c>
      <c r="S673" s="7">
        <f>IFERROR(INDEX($R$7:$R$60000,MATCH(ROW()-6,$Q$7:$Q$60000,0)),"")</f>
        <v/>
      </c>
      <c r="T673">
        <f>IFERROR(INDEX($B$7:$B$60000,MATCH(ROW()-6,$Q$7:$Q$60000,0)),"")</f>
        <v/>
      </c>
      <c r="U673">
        <f>IFERROR(INDEX($C$7:$C$60000,MATCH(ROW()-6,$Q$7:$Q$60000,0)),"")</f>
        <v/>
      </c>
      <c r="V673">
        <f>IFERROR(INDEX($D$7:$D$60000,MATCH(ROW()-6,$Q$7:$Q$60000,0)),"")</f>
        <v/>
      </c>
      <c r="W673">
        <f>IFERROR(INDEX($E$7:$E$60000,MATCH(ROW()-6,$Q$7:$Q$60000,0)),"")</f>
        <v/>
      </c>
      <c r="X673">
        <f>IFERROR(INDEX($F$7:$F$60000,MATCH(ROW()-6,$Q$7:$Q$60000,0)),"")</f>
        <v/>
      </c>
      <c r="Y673">
        <f>IFERROR(INDEX($G$7:$G$60000,MATCH(ROW()-6,$Q$7:$Q$60000,0)),"")</f>
        <v/>
      </c>
      <c r="Z673">
        <f>IFERROR(INDEX($H$7:$H$60000,MATCH(ROW()-6,$Q$7:$Q$60000,0)),"")</f>
        <v/>
      </c>
      <c r="AA673">
        <f>IFERROR(INDEX($I$7:$I$60000,MATCH(ROW()-6,$Q$7:$Q$60000,0)),"")</f>
        <v/>
      </c>
      <c r="AB673">
        <f>IFERROR(INDEX($J$7:$J$60000,MATCH(ROW()-6,$Q$7:$Q$60000,0)),"")</f>
        <v/>
      </c>
      <c r="AC673">
        <f>IFERROR(INDEX($K$7:$K$60000,MATCH(ROW()-6,$Q$7:$Q$60000,0)),"")</f>
        <v/>
      </c>
      <c r="AD673">
        <f>IFERROR(INDEX($L$7:$L$60000,MATCH(ROW()-6,$Q$7:$Q$60000,0)),"")</f>
        <v/>
      </c>
      <c r="AE673">
        <f>IFERROR(INDEX($M$7:$M$60000,MATCH(ROW()-6,$Q$7:$Q$60000,0)),"")</f>
        <v/>
      </c>
      <c r="AF673">
        <f>IFERROR(INDEX($N$7:$N$60000,MATCH(ROW()-6,$Q$7:$Q$60000,0)),"")</f>
        <v/>
      </c>
      <c r="AH673" s="9">
        <f>IF(OR($S673="",$S672=""),"",LN($T673/$T672))</f>
        <v/>
      </c>
      <c r="AI673" s="9">
        <f>IF(OR($S673="",$S672=""),"",$C$2*LN(U673/U672))</f>
        <v/>
      </c>
      <c r="AJ673" s="9">
        <f>IF(OR($S673="",$S672=""),"",$D$2*(V673-V672))</f>
        <v/>
      </c>
      <c r="AK673" s="9">
        <f>IF(OR($S673="",$S672=""),"",$E$2*(W673-W672))</f>
        <v/>
      </c>
      <c r="AL673" s="9">
        <f>IF(OR($S673="",$S672=""),"",$F$2*LN(X673/X672))</f>
        <v/>
      </c>
      <c r="AM673" s="9">
        <f>IF(OR($S673="",$S672=""),"",$G$2*(Y673-Y672))</f>
        <v/>
      </c>
      <c r="AN673" s="9">
        <f>IF(OR($S673="",$S672=""),"",$H$2*LN(Z673/Z672))</f>
        <v/>
      </c>
      <c r="AO673" s="9">
        <f>IF(OR($S673="",$S672=""),"",$I$2*(AA673-AA672))</f>
        <v/>
      </c>
      <c r="AP673" s="9">
        <f>IF(OR($S673="",$S672=""),"",$J$2*LN(AB673/AB672))</f>
        <v/>
      </c>
      <c r="AQ673" s="9">
        <f>IF(OR($S673="",$S672=""),"",$K$2*(AC673-AC672))</f>
        <v/>
      </c>
      <c r="AR673" s="9">
        <f>IF(OR($S673="",$S672=""),"",$L$2*LN(AD673/AD672))</f>
        <v/>
      </c>
      <c r="AS673" s="9">
        <f>IF(OR($S673="",$S672=""),"",$M$2*LN(AE673/AE672))</f>
        <v/>
      </c>
      <c r="AT673" s="9">
        <f>IF(OR($S673="",$S672=""),"",$N$2*LN(AF673/AF672))</f>
        <v/>
      </c>
      <c r="AV673" s="9">
        <f>IF($AH673="","",$AY$16+$AY$4*AI673+$AY$5*AJ673+$AY$6*AK673+$AY$7*AL673+$AY$8*AM673+$AY$9*AN673+$AY$10*AO673+$AY$11*AP673+$AY$12*AQ673+$AY$13*AR673+$AY$14*AS673+$AY$15*AT673)</f>
        <v/>
      </c>
      <c r="BC673" s="10">
        <f>IF((ROW()-6)&lt;=$Q$3,INDEX(LINEST(AH614:AH673,AI614:AT673,TRUE,TRUE),1,13)*$Q$4,"")</f>
        <v/>
      </c>
      <c r="BD673" s="9">
        <f>IF((ROW()-6)&lt;=$Q$3,INDEX(LINEST(AH614:AH673,AI614:AT673,TRUE,TRUE),1,12),"")</f>
        <v/>
      </c>
      <c r="BE673" s="9">
        <f>IF((ROW()-6)&lt;=$Q$3,INDEX(LINEST(AH614:AH673,AI614:AT673,TRUE,TRUE),1,11),"")</f>
        <v/>
      </c>
      <c r="BF673" s="9">
        <f>IF((ROW()-6)&lt;=$Q$3,INDEX(LINEST(AH614:AH673,AI614:AT673,TRUE,TRUE),1,10),"")</f>
        <v/>
      </c>
      <c r="BG673" s="9">
        <f>IF((ROW()-6)&lt;=$Q$3,INDEX(LINEST(AH614:AH673,AI614:AT673,TRUE,TRUE),1,9),"")</f>
        <v/>
      </c>
      <c r="BH673" s="9">
        <f>IF((ROW()-6)&lt;=$Q$3,INDEX(LINEST(AH614:AH673,AI614:AT673,TRUE,TRUE),1,8),"")</f>
        <v/>
      </c>
      <c r="BI673" s="9">
        <f>IF((ROW()-6)&lt;=$Q$3,INDEX(LINEST(AH614:AH673,AI614:AT673,TRUE,TRUE),1,7),"")</f>
        <v/>
      </c>
      <c r="BJ673" s="9">
        <f>IF((ROW()-6)&lt;=$Q$3,INDEX(LINEST(AH614:AH673,AI614:AT673,TRUE,TRUE),1,6),"")</f>
        <v/>
      </c>
      <c r="BK673" s="9">
        <f>IF((ROW()-6)&lt;=$Q$3,INDEX(LINEST(AH614:AH673,AI614:AT673,TRUE,TRUE),1,5),"")</f>
        <v/>
      </c>
      <c r="BL673" s="9">
        <f>IF((ROW()-6)&lt;=$Q$3,INDEX(LINEST(AH614:AH673,AI614:AT673,TRUE,TRUE),1,4),"")</f>
        <v/>
      </c>
      <c r="BM673" s="9">
        <f>IF((ROW()-6)&lt;=$Q$3,INDEX(LINEST(AH614:AH673,AI614:AT673,TRUE,TRUE),1,3),"")</f>
        <v/>
      </c>
      <c r="BN673" s="9">
        <f>IF((ROW()-6)&lt;=$Q$3,INDEX(LINEST(AH614:AH673,AI614:AT673,TRUE,TRUE),1,2),"")</f>
        <v/>
      </c>
      <c r="BO673" s="9">
        <f>IF((ROW()-6)&lt;=$Q$3,INDEX(LINEST(AH614:AH673,AI614:AT673,TRUE,TRUE),1,1),"")</f>
        <v/>
      </c>
      <c r="BP673" s="10">
        <f>IF((ROW()-6)&lt;=$Q$3,INDEX(LINEST(AH614:AH673,AI614:AT673,TRUE,TRUE),3,1),"")</f>
        <v/>
      </c>
      <c r="BR673" s="9">
        <f>IF(AND((ROW()-6)&lt;=$Q$3,ISNUMBER(BC672)),BC672/$Q$4+BD672*AI673+BE672*AJ673+BF672*AK673+BG672*AL673+BH672*AM673+BI672*AN673+BJ672*AO673+BK672*AP673+BL672*AQ673+BM672*AR673+BN672*AS673+BO672*AT673,"")</f>
        <v/>
      </c>
      <c r="BS673">
        <f>IF(ISNUMBER(BR673),AVERAGE(AH613:AH672),"")</f>
        <v/>
      </c>
      <c r="BT673">
        <f>IF(ISNUMBER(BR673),(AH673-BR673)^2,"")</f>
        <v/>
      </c>
      <c r="BU673">
        <f>IF(ISNUMBER(BR673),AH673^2,"")</f>
        <v/>
      </c>
      <c r="BV673">
        <f>IF(ISNUMBER(BR673),(AH673-BS673)^2,"")</f>
        <v/>
      </c>
    </row>
    <row r="674">
      <c r="O674">
        <f>IF($R674="","",CHOOSE($Q$2,YEAR(R674)*12+MONTH(R674),INT((R674-2)/7),YEAR(R674)*4+ROUNDUP(MONTH(R674)/3)))</f>
        <v/>
      </c>
      <c r="P674">
        <f>IF($R674="","",IF($R675="",1,IF(O674&lt;&gt;O675,1,0)))</f>
        <v/>
      </c>
      <c r="Q674">
        <f>IF(P674=1,SUM($P$7:P674),"")</f>
        <v/>
      </c>
      <c r="R674">
        <f>IF($A674="","",IF(ISNUMBER($A674),$A674,IFERROR(DATEVALUE($A674),NA())))</f>
        <v/>
      </c>
      <c r="S674" s="7">
        <f>IFERROR(INDEX($R$7:$R$60000,MATCH(ROW()-6,$Q$7:$Q$60000,0)),"")</f>
        <v/>
      </c>
      <c r="T674">
        <f>IFERROR(INDEX($B$7:$B$60000,MATCH(ROW()-6,$Q$7:$Q$60000,0)),"")</f>
        <v/>
      </c>
      <c r="U674">
        <f>IFERROR(INDEX($C$7:$C$60000,MATCH(ROW()-6,$Q$7:$Q$60000,0)),"")</f>
        <v/>
      </c>
      <c r="V674">
        <f>IFERROR(INDEX($D$7:$D$60000,MATCH(ROW()-6,$Q$7:$Q$60000,0)),"")</f>
        <v/>
      </c>
      <c r="W674">
        <f>IFERROR(INDEX($E$7:$E$60000,MATCH(ROW()-6,$Q$7:$Q$60000,0)),"")</f>
        <v/>
      </c>
      <c r="X674">
        <f>IFERROR(INDEX($F$7:$F$60000,MATCH(ROW()-6,$Q$7:$Q$60000,0)),"")</f>
        <v/>
      </c>
      <c r="Y674">
        <f>IFERROR(INDEX($G$7:$G$60000,MATCH(ROW()-6,$Q$7:$Q$60000,0)),"")</f>
        <v/>
      </c>
      <c r="Z674">
        <f>IFERROR(INDEX($H$7:$H$60000,MATCH(ROW()-6,$Q$7:$Q$60000,0)),"")</f>
        <v/>
      </c>
      <c r="AA674">
        <f>IFERROR(INDEX($I$7:$I$60000,MATCH(ROW()-6,$Q$7:$Q$60000,0)),"")</f>
        <v/>
      </c>
      <c r="AB674">
        <f>IFERROR(INDEX($J$7:$J$60000,MATCH(ROW()-6,$Q$7:$Q$60000,0)),"")</f>
        <v/>
      </c>
      <c r="AC674">
        <f>IFERROR(INDEX($K$7:$K$60000,MATCH(ROW()-6,$Q$7:$Q$60000,0)),"")</f>
        <v/>
      </c>
      <c r="AD674">
        <f>IFERROR(INDEX($L$7:$L$60000,MATCH(ROW()-6,$Q$7:$Q$60000,0)),"")</f>
        <v/>
      </c>
      <c r="AE674">
        <f>IFERROR(INDEX($M$7:$M$60000,MATCH(ROW()-6,$Q$7:$Q$60000,0)),"")</f>
        <v/>
      </c>
      <c r="AF674">
        <f>IFERROR(INDEX($N$7:$N$60000,MATCH(ROW()-6,$Q$7:$Q$60000,0)),"")</f>
        <v/>
      </c>
      <c r="AH674" s="9">
        <f>IF(OR($S674="",$S673=""),"",LN($T674/$T673))</f>
        <v/>
      </c>
      <c r="AI674" s="9">
        <f>IF(OR($S674="",$S673=""),"",$C$2*LN(U674/U673))</f>
        <v/>
      </c>
      <c r="AJ674" s="9">
        <f>IF(OR($S674="",$S673=""),"",$D$2*(V674-V673))</f>
        <v/>
      </c>
      <c r="AK674" s="9">
        <f>IF(OR($S674="",$S673=""),"",$E$2*(W674-W673))</f>
        <v/>
      </c>
      <c r="AL674" s="9">
        <f>IF(OR($S674="",$S673=""),"",$F$2*LN(X674/X673))</f>
        <v/>
      </c>
      <c r="AM674" s="9">
        <f>IF(OR($S674="",$S673=""),"",$G$2*(Y674-Y673))</f>
        <v/>
      </c>
      <c r="AN674" s="9">
        <f>IF(OR($S674="",$S673=""),"",$H$2*LN(Z674/Z673))</f>
        <v/>
      </c>
      <c r="AO674" s="9">
        <f>IF(OR($S674="",$S673=""),"",$I$2*(AA674-AA673))</f>
        <v/>
      </c>
      <c r="AP674" s="9">
        <f>IF(OR($S674="",$S673=""),"",$J$2*LN(AB674/AB673))</f>
        <v/>
      </c>
      <c r="AQ674" s="9">
        <f>IF(OR($S674="",$S673=""),"",$K$2*(AC674-AC673))</f>
        <v/>
      </c>
      <c r="AR674" s="9">
        <f>IF(OR($S674="",$S673=""),"",$L$2*LN(AD674/AD673))</f>
        <v/>
      </c>
      <c r="AS674" s="9">
        <f>IF(OR($S674="",$S673=""),"",$M$2*LN(AE674/AE673))</f>
        <v/>
      </c>
      <c r="AT674" s="9">
        <f>IF(OR($S674="",$S673=""),"",$N$2*LN(AF674/AF673))</f>
        <v/>
      </c>
      <c r="AV674" s="9">
        <f>IF($AH674="","",$AY$16+$AY$4*AI674+$AY$5*AJ674+$AY$6*AK674+$AY$7*AL674+$AY$8*AM674+$AY$9*AN674+$AY$10*AO674+$AY$11*AP674+$AY$12*AQ674+$AY$13*AR674+$AY$14*AS674+$AY$15*AT674)</f>
        <v/>
      </c>
      <c r="BC674" s="10">
        <f>IF((ROW()-6)&lt;=$Q$3,INDEX(LINEST(AH615:AH674,AI615:AT674,TRUE,TRUE),1,13)*$Q$4,"")</f>
        <v/>
      </c>
      <c r="BD674" s="9">
        <f>IF((ROW()-6)&lt;=$Q$3,INDEX(LINEST(AH615:AH674,AI615:AT674,TRUE,TRUE),1,12),"")</f>
        <v/>
      </c>
      <c r="BE674" s="9">
        <f>IF((ROW()-6)&lt;=$Q$3,INDEX(LINEST(AH615:AH674,AI615:AT674,TRUE,TRUE),1,11),"")</f>
        <v/>
      </c>
      <c r="BF674" s="9">
        <f>IF((ROW()-6)&lt;=$Q$3,INDEX(LINEST(AH615:AH674,AI615:AT674,TRUE,TRUE),1,10),"")</f>
        <v/>
      </c>
      <c r="BG674" s="9">
        <f>IF((ROW()-6)&lt;=$Q$3,INDEX(LINEST(AH615:AH674,AI615:AT674,TRUE,TRUE),1,9),"")</f>
        <v/>
      </c>
      <c r="BH674" s="9">
        <f>IF((ROW()-6)&lt;=$Q$3,INDEX(LINEST(AH615:AH674,AI615:AT674,TRUE,TRUE),1,8),"")</f>
        <v/>
      </c>
      <c r="BI674" s="9">
        <f>IF((ROW()-6)&lt;=$Q$3,INDEX(LINEST(AH615:AH674,AI615:AT674,TRUE,TRUE),1,7),"")</f>
        <v/>
      </c>
      <c r="BJ674" s="9">
        <f>IF((ROW()-6)&lt;=$Q$3,INDEX(LINEST(AH615:AH674,AI615:AT674,TRUE,TRUE),1,6),"")</f>
        <v/>
      </c>
      <c r="BK674" s="9">
        <f>IF((ROW()-6)&lt;=$Q$3,INDEX(LINEST(AH615:AH674,AI615:AT674,TRUE,TRUE),1,5),"")</f>
        <v/>
      </c>
      <c r="BL674" s="9">
        <f>IF((ROW()-6)&lt;=$Q$3,INDEX(LINEST(AH615:AH674,AI615:AT674,TRUE,TRUE),1,4),"")</f>
        <v/>
      </c>
      <c r="BM674" s="9">
        <f>IF((ROW()-6)&lt;=$Q$3,INDEX(LINEST(AH615:AH674,AI615:AT674,TRUE,TRUE),1,3),"")</f>
        <v/>
      </c>
      <c r="BN674" s="9">
        <f>IF((ROW()-6)&lt;=$Q$3,INDEX(LINEST(AH615:AH674,AI615:AT674,TRUE,TRUE),1,2),"")</f>
        <v/>
      </c>
      <c r="BO674" s="9">
        <f>IF((ROW()-6)&lt;=$Q$3,INDEX(LINEST(AH615:AH674,AI615:AT674,TRUE,TRUE),1,1),"")</f>
        <v/>
      </c>
      <c r="BP674" s="10">
        <f>IF((ROW()-6)&lt;=$Q$3,INDEX(LINEST(AH615:AH674,AI615:AT674,TRUE,TRUE),3,1),"")</f>
        <v/>
      </c>
      <c r="BR674" s="9">
        <f>IF(AND((ROW()-6)&lt;=$Q$3,ISNUMBER(BC673)),BC673/$Q$4+BD673*AI674+BE673*AJ674+BF673*AK674+BG673*AL674+BH673*AM674+BI673*AN674+BJ673*AO674+BK673*AP674+BL673*AQ674+BM673*AR674+BN673*AS674+BO673*AT674,"")</f>
        <v/>
      </c>
      <c r="BS674">
        <f>IF(ISNUMBER(BR674),AVERAGE(AH614:AH673),"")</f>
        <v/>
      </c>
      <c r="BT674">
        <f>IF(ISNUMBER(BR674),(AH674-BR674)^2,"")</f>
        <v/>
      </c>
      <c r="BU674">
        <f>IF(ISNUMBER(BR674),AH674^2,"")</f>
        <v/>
      </c>
      <c r="BV674">
        <f>IF(ISNUMBER(BR674),(AH674-BS674)^2,"")</f>
        <v/>
      </c>
    </row>
    <row r="675">
      <c r="O675">
        <f>IF($R675="","",CHOOSE($Q$2,YEAR(R675)*12+MONTH(R675),INT((R675-2)/7),YEAR(R675)*4+ROUNDUP(MONTH(R675)/3)))</f>
        <v/>
      </c>
      <c r="P675">
        <f>IF($R675="","",IF($R676="",1,IF(O675&lt;&gt;O676,1,0)))</f>
        <v/>
      </c>
      <c r="Q675">
        <f>IF(P675=1,SUM($P$7:P675),"")</f>
        <v/>
      </c>
      <c r="R675">
        <f>IF($A675="","",IF(ISNUMBER($A675),$A675,IFERROR(DATEVALUE($A675),NA())))</f>
        <v/>
      </c>
      <c r="S675" s="7">
        <f>IFERROR(INDEX($R$7:$R$60000,MATCH(ROW()-6,$Q$7:$Q$60000,0)),"")</f>
        <v/>
      </c>
      <c r="T675">
        <f>IFERROR(INDEX($B$7:$B$60000,MATCH(ROW()-6,$Q$7:$Q$60000,0)),"")</f>
        <v/>
      </c>
      <c r="U675">
        <f>IFERROR(INDEX($C$7:$C$60000,MATCH(ROW()-6,$Q$7:$Q$60000,0)),"")</f>
        <v/>
      </c>
      <c r="V675">
        <f>IFERROR(INDEX($D$7:$D$60000,MATCH(ROW()-6,$Q$7:$Q$60000,0)),"")</f>
        <v/>
      </c>
      <c r="W675">
        <f>IFERROR(INDEX($E$7:$E$60000,MATCH(ROW()-6,$Q$7:$Q$60000,0)),"")</f>
        <v/>
      </c>
      <c r="X675">
        <f>IFERROR(INDEX($F$7:$F$60000,MATCH(ROW()-6,$Q$7:$Q$60000,0)),"")</f>
        <v/>
      </c>
      <c r="Y675">
        <f>IFERROR(INDEX($G$7:$G$60000,MATCH(ROW()-6,$Q$7:$Q$60000,0)),"")</f>
        <v/>
      </c>
      <c r="Z675">
        <f>IFERROR(INDEX($H$7:$H$60000,MATCH(ROW()-6,$Q$7:$Q$60000,0)),"")</f>
        <v/>
      </c>
      <c r="AA675">
        <f>IFERROR(INDEX($I$7:$I$60000,MATCH(ROW()-6,$Q$7:$Q$60000,0)),"")</f>
        <v/>
      </c>
      <c r="AB675">
        <f>IFERROR(INDEX($J$7:$J$60000,MATCH(ROW()-6,$Q$7:$Q$60000,0)),"")</f>
        <v/>
      </c>
      <c r="AC675">
        <f>IFERROR(INDEX($K$7:$K$60000,MATCH(ROW()-6,$Q$7:$Q$60000,0)),"")</f>
        <v/>
      </c>
      <c r="AD675">
        <f>IFERROR(INDEX($L$7:$L$60000,MATCH(ROW()-6,$Q$7:$Q$60000,0)),"")</f>
        <v/>
      </c>
      <c r="AE675">
        <f>IFERROR(INDEX($M$7:$M$60000,MATCH(ROW()-6,$Q$7:$Q$60000,0)),"")</f>
        <v/>
      </c>
      <c r="AF675">
        <f>IFERROR(INDEX($N$7:$N$60000,MATCH(ROW()-6,$Q$7:$Q$60000,0)),"")</f>
        <v/>
      </c>
      <c r="AH675" s="9">
        <f>IF(OR($S675="",$S674=""),"",LN($T675/$T674))</f>
        <v/>
      </c>
      <c r="AI675" s="9">
        <f>IF(OR($S675="",$S674=""),"",$C$2*LN(U675/U674))</f>
        <v/>
      </c>
      <c r="AJ675" s="9">
        <f>IF(OR($S675="",$S674=""),"",$D$2*(V675-V674))</f>
        <v/>
      </c>
      <c r="AK675" s="9">
        <f>IF(OR($S675="",$S674=""),"",$E$2*(W675-W674))</f>
        <v/>
      </c>
      <c r="AL675" s="9">
        <f>IF(OR($S675="",$S674=""),"",$F$2*LN(X675/X674))</f>
        <v/>
      </c>
      <c r="AM675" s="9">
        <f>IF(OR($S675="",$S674=""),"",$G$2*(Y675-Y674))</f>
        <v/>
      </c>
      <c r="AN675" s="9">
        <f>IF(OR($S675="",$S674=""),"",$H$2*LN(Z675/Z674))</f>
        <v/>
      </c>
      <c r="AO675" s="9">
        <f>IF(OR($S675="",$S674=""),"",$I$2*(AA675-AA674))</f>
        <v/>
      </c>
      <c r="AP675" s="9">
        <f>IF(OR($S675="",$S674=""),"",$J$2*LN(AB675/AB674))</f>
        <v/>
      </c>
      <c r="AQ675" s="9">
        <f>IF(OR($S675="",$S674=""),"",$K$2*(AC675-AC674))</f>
        <v/>
      </c>
      <c r="AR675" s="9">
        <f>IF(OR($S675="",$S674=""),"",$L$2*LN(AD675/AD674))</f>
        <v/>
      </c>
      <c r="AS675" s="9">
        <f>IF(OR($S675="",$S674=""),"",$M$2*LN(AE675/AE674))</f>
        <v/>
      </c>
      <c r="AT675" s="9">
        <f>IF(OR($S675="",$S674=""),"",$N$2*LN(AF675/AF674))</f>
        <v/>
      </c>
      <c r="AV675" s="9">
        <f>IF($AH675="","",$AY$16+$AY$4*AI675+$AY$5*AJ675+$AY$6*AK675+$AY$7*AL675+$AY$8*AM675+$AY$9*AN675+$AY$10*AO675+$AY$11*AP675+$AY$12*AQ675+$AY$13*AR675+$AY$14*AS675+$AY$15*AT675)</f>
        <v/>
      </c>
      <c r="BC675" s="10">
        <f>IF((ROW()-6)&lt;=$Q$3,INDEX(LINEST(AH616:AH675,AI616:AT675,TRUE,TRUE),1,13)*$Q$4,"")</f>
        <v/>
      </c>
      <c r="BD675" s="9">
        <f>IF((ROW()-6)&lt;=$Q$3,INDEX(LINEST(AH616:AH675,AI616:AT675,TRUE,TRUE),1,12),"")</f>
        <v/>
      </c>
      <c r="BE675" s="9">
        <f>IF((ROW()-6)&lt;=$Q$3,INDEX(LINEST(AH616:AH675,AI616:AT675,TRUE,TRUE),1,11),"")</f>
        <v/>
      </c>
      <c r="BF675" s="9">
        <f>IF((ROW()-6)&lt;=$Q$3,INDEX(LINEST(AH616:AH675,AI616:AT675,TRUE,TRUE),1,10),"")</f>
        <v/>
      </c>
      <c r="BG675" s="9">
        <f>IF((ROW()-6)&lt;=$Q$3,INDEX(LINEST(AH616:AH675,AI616:AT675,TRUE,TRUE),1,9),"")</f>
        <v/>
      </c>
      <c r="BH675" s="9">
        <f>IF((ROW()-6)&lt;=$Q$3,INDEX(LINEST(AH616:AH675,AI616:AT675,TRUE,TRUE),1,8),"")</f>
        <v/>
      </c>
      <c r="BI675" s="9">
        <f>IF((ROW()-6)&lt;=$Q$3,INDEX(LINEST(AH616:AH675,AI616:AT675,TRUE,TRUE),1,7),"")</f>
        <v/>
      </c>
      <c r="BJ675" s="9">
        <f>IF((ROW()-6)&lt;=$Q$3,INDEX(LINEST(AH616:AH675,AI616:AT675,TRUE,TRUE),1,6),"")</f>
        <v/>
      </c>
      <c r="BK675" s="9">
        <f>IF((ROW()-6)&lt;=$Q$3,INDEX(LINEST(AH616:AH675,AI616:AT675,TRUE,TRUE),1,5),"")</f>
        <v/>
      </c>
      <c r="BL675" s="9">
        <f>IF((ROW()-6)&lt;=$Q$3,INDEX(LINEST(AH616:AH675,AI616:AT675,TRUE,TRUE),1,4),"")</f>
        <v/>
      </c>
      <c r="BM675" s="9">
        <f>IF((ROW()-6)&lt;=$Q$3,INDEX(LINEST(AH616:AH675,AI616:AT675,TRUE,TRUE),1,3),"")</f>
        <v/>
      </c>
      <c r="BN675" s="9">
        <f>IF((ROW()-6)&lt;=$Q$3,INDEX(LINEST(AH616:AH675,AI616:AT675,TRUE,TRUE),1,2),"")</f>
        <v/>
      </c>
      <c r="BO675" s="9">
        <f>IF((ROW()-6)&lt;=$Q$3,INDEX(LINEST(AH616:AH675,AI616:AT675,TRUE,TRUE),1,1),"")</f>
        <v/>
      </c>
      <c r="BP675" s="10">
        <f>IF((ROW()-6)&lt;=$Q$3,INDEX(LINEST(AH616:AH675,AI616:AT675,TRUE,TRUE),3,1),"")</f>
        <v/>
      </c>
      <c r="BR675" s="9">
        <f>IF(AND((ROW()-6)&lt;=$Q$3,ISNUMBER(BC674)),BC674/$Q$4+BD674*AI675+BE674*AJ675+BF674*AK675+BG674*AL675+BH674*AM675+BI674*AN675+BJ674*AO675+BK674*AP675+BL674*AQ675+BM674*AR675+BN674*AS675+BO674*AT675,"")</f>
        <v/>
      </c>
      <c r="BS675">
        <f>IF(ISNUMBER(BR675),AVERAGE(AH615:AH674),"")</f>
        <v/>
      </c>
      <c r="BT675">
        <f>IF(ISNUMBER(BR675),(AH675-BR675)^2,"")</f>
        <v/>
      </c>
      <c r="BU675">
        <f>IF(ISNUMBER(BR675),AH675^2,"")</f>
        <v/>
      </c>
      <c r="BV675">
        <f>IF(ISNUMBER(BR675),(AH675-BS675)^2,"")</f>
        <v/>
      </c>
    </row>
    <row r="676">
      <c r="O676">
        <f>IF($R676="","",CHOOSE($Q$2,YEAR(R676)*12+MONTH(R676),INT((R676-2)/7),YEAR(R676)*4+ROUNDUP(MONTH(R676)/3)))</f>
        <v/>
      </c>
      <c r="P676">
        <f>IF($R676="","",IF($R677="",1,IF(O676&lt;&gt;O677,1,0)))</f>
        <v/>
      </c>
      <c r="Q676">
        <f>IF(P676=1,SUM($P$7:P676),"")</f>
        <v/>
      </c>
      <c r="R676">
        <f>IF($A676="","",IF(ISNUMBER($A676),$A676,IFERROR(DATEVALUE($A676),NA())))</f>
        <v/>
      </c>
      <c r="S676" s="7">
        <f>IFERROR(INDEX($R$7:$R$60000,MATCH(ROW()-6,$Q$7:$Q$60000,0)),"")</f>
        <v/>
      </c>
      <c r="T676">
        <f>IFERROR(INDEX($B$7:$B$60000,MATCH(ROW()-6,$Q$7:$Q$60000,0)),"")</f>
        <v/>
      </c>
      <c r="U676">
        <f>IFERROR(INDEX($C$7:$C$60000,MATCH(ROW()-6,$Q$7:$Q$60000,0)),"")</f>
        <v/>
      </c>
      <c r="V676">
        <f>IFERROR(INDEX($D$7:$D$60000,MATCH(ROW()-6,$Q$7:$Q$60000,0)),"")</f>
        <v/>
      </c>
      <c r="W676">
        <f>IFERROR(INDEX($E$7:$E$60000,MATCH(ROW()-6,$Q$7:$Q$60000,0)),"")</f>
        <v/>
      </c>
      <c r="X676">
        <f>IFERROR(INDEX($F$7:$F$60000,MATCH(ROW()-6,$Q$7:$Q$60000,0)),"")</f>
        <v/>
      </c>
      <c r="Y676">
        <f>IFERROR(INDEX($G$7:$G$60000,MATCH(ROW()-6,$Q$7:$Q$60000,0)),"")</f>
        <v/>
      </c>
      <c r="Z676">
        <f>IFERROR(INDEX($H$7:$H$60000,MATCH(ROW()-6,$Q$7:$Q$60000,0)),"")</f>
        <v/>
      </c>
      <c r="AA676">
        <f>IFERROR(INDEX($I$7:$I$60000,MATCH(ROW()-6,$Q$7:$Q$60000,0)),"")</f>
        <v/>
      </c>
      <c r="AB676">
        <f>IFERROR(INDEX($J$7:$J$60000,MATCH(ROW()-6,$Q$7:$Q$60000,0)),"")</f>
        <v/>
      </c>
      <c r="AC676">
        <f>IFERROR(INDEX($K$7:$K$60000,MATCH(ROW()-6,$Q$7:$Q$60000,0)),"")</f>
        <v/>
      </c>
      <c r="AD676">
        <f>IFERROR(INDEX($L$7:$L$60000,MATCH(ROW()-6,$Q$7:$Q$60000,0)),"")</f>
        <v/>
      </c>
      <c r="AE676">
        <f>IFERROR(INDEX($M$7:$M$60000,MATCH(ROW()-6,$Q$7:$Q$60000,0)),"")</f>
        <v/>
      </c>
      <c r="AF676">
        <f>IFERROR(INDEX($N$7:$N$60000,MATCH(ROW()-6,$Q$7:$Q$60000,0)),"")</f>
        <v/>
      </c>
      <c r="AH676" s="9">
        <f>IF(OR($S676="",$S675=""),"",LN($T676/$T675))</f>
        <v/>
      </c>
      <c r="AI676" s="9">
        <f>IF(OR($S676="",$S675=""),"",$C$2*LN(U676/U675))</f>
        <v/>
      </c>
      <c r="AJ676" s="9">
        <f>IF(OR($S676="",$S675=""),"",$D$2*(V676-V675))</f>
        <v/>
      </c>
      <c r="AK676" s="9">
        <f>IF(OR($S676="",$S675=""),"",$E$2*(W676-W675))</f>
        <v/>
      </c>
      <c r="AL676" s="9">
        <f>IF(OR($S676="",$S675=""),"",$F$2*LN(X676/X675))</f>
        <v/>
      </c>
      <c r="AM676" s="9">
        <f>IF(OR($S676="",$S675=""),"",$G$2*(Y676-Y675))</f>
        <v/>
      </c>
      <c r="AN676" s="9">
        <f>IF(OR($S676="",$S675=""),"",$H$2*LN(Z676/Z675))</f>
        <v/>
      </c>
      <c r="AO676" s="9">
        <f>IF(OR($S676="",$S675=""),"",$I$2*(AA676-AA675))</f>
        <v/>
      </c>
      <c r="AP676" s="9">
        <f>IF(OR($S676="",$S675=""),"",$J$2*LN(AB676/AB675))</f>
        <v/>
      </c>
      <c r="AQ676" s="9">
        <f>IF(OR($S676="",$S675=""),"",$K$2*(AC676-AC675))</f>
        <v/>
      </c>
      <c r="AR676" s="9">
        <f>IF(OR($S676="",$S675=""),"",$L$2*LN(AD676/AD675))</f>
        <v/>
      </c>
      <c r="AS676" s="9">
        <f>IF(OR($S676="",$S675=""),"",$M$2*LN(AE676/AE675))</f>
        <v/>
      </c>
      <c r="AT676" s="9">
        <f>IF(OR($S676="",$S675=""),"",$N$2*LN(AF676/AF675))</f>
        <v/>
      </c>
      <c r="AV676" s="9">
        <f>IF($AH676="","",$AY$16+$AY$4*AI676+$AY$5*AJ676+$AY$6*AK676+$AY$7*AL676+$AY$8*AM676+$AY$9*AN676+$AY$10*AO676+$AY$11*AP676+$AY$12*AQ676+$AY$13*AR676+$AY$14*AS676+$AY$15*AT676)</f>
        <v/>
      </c>
      <c r="BC676" s="10">
        <f>IF((ROW()-6)&lt;=$Q$3,INDEX(LINEST(AH617:AH676,AI617:AT676,TRUE,TRUE),1,13)*$Q$4,"")</f>
        <v/>
      </c>
      <c r="BD676" s="9">
        <f>IF((ROW()-6)&lt;=$Q$3,INDEX(LINEST(AH617:AH676,AI617:AT676,TRUE,TRUE),1,12),"")</f>
        <v/>
      </c>
      <c r="BE676" s="9">
        <f>IF((ROW()-6)&lt;=$Q$3,INDEX(LINEST(AH617:AH676,AI617:AT676,TRUE,TRUE),1,11),"")</f>
        <v/>
      </c>
      <c r="BF676" s="9">
        <f>IF((ROW()-6)&lt;=$Q$3,INDEX(LINEST(AH617:AH676,AI617:AT676,TRUE,TRUE),1,10),"")</f>
        <v/>
      </c>
      <c r="BG676" s="9">
        <f>IF((ROW()-6)&lt;=$Q$3,INDEX(LINEST(AH617:AH676,AI617:AT676,TRUE,TRUE),1,9),"")</f>
        <v/>
      </c>
      <c r="BH676" s="9">
        <f>IF((ROW()-6)&lt;=$Q$3,INDEX(LINEST(AH617:AH676,AI617:AT676,TRUE,TRUE),1,8),"")</f>
        <v/>
      </c>
      <c r="BI676" s="9">
        <f>IF((ROW()-6)&lt;=$Q$3,INDEX(LINEST(AH617:AH676,AI617:AT676,TRUE,TRUE),1,7),"")</f>
        <v/>
      </c>
      <c r="BJ676" s="9">
        <f>IF((ROW()-6)&lt;=$Q$3,INDEX(LINEST(AH617:AH676,AI617:AT676,TRUE,TRUE),1,6),"")</f>
        <v/>
      </c>
      <c r="BK676" s="9">
        <f>IF((ROW()-6)&lt;=$Q$3,INDEX(LINEST(AH617:AH676,AI617:AT676,TRUE,TRUE),1,5),"")</f>
        <v/>
      </c>
      <c r="BL676" s="9">
        <f>IF((ROW()-6)&lt;=$Q$3,INDEX(LINEST(AH617:AH676,AI617:AT676,TRUE,TRUE),1,4),"")</f>
        <v/>
      </c>
      <c r="BM676" s="9">
        <f>IF((ROW()-6)&lt;=$Q$3,INDEX(LINEST(AH617:AH676,AI617:AT676,TRUE,TRUE),1,3),"")</f>
        <v/>
      </c>
      <c r="BN676" s="9">
        <f>IF((ROW()-6)&lt;=$Q$3,INDEX(LINEST(AH617:AH676,AI617:AT676,TRUE,TRUE),1,2),"")</f>
        <v/>
      </c>
      <c r="BO676" s="9">
        <f>IF((ROW()-6)&lt;=$Q$3,INDEX(LINEST(AH617:AH676,AI617:AT676,TRUE,TRUE),1,1),"")</f>
        <v/>
      </c>
      <c r="BP676" s="10">
        <f>IF((ROW()-6)&lt;=$Q$3,INDEX(LINEST(AH617:AH676,AI617:AT676,TRUE,TRUE),3,1),"")</f>
        <v/>
      </c>
      <c r="BR676" s="9">
        <f>IF(AND((ROW()-6)&lt;=$Q$3,ISNUMBER(BC675)),BC675/$Q$4+BD675*AI676+BE675*AJ676+BF675*AK676+BG675*AL676+BH675*AM676+BI675*AN676+BJ675*AO676+BK675*AP676+BL675*AQ676+BM675*AR676+BN675*AS676+BO675*AT676,"")</f>
        <v/>
      </c>
      <c r="BS676">
        <f>IF(ISNUMBER(BR676),AVERAGE(AH616:AH675),"")</f>
        <v/>
      </c>
      <c r="BT676">
        <f>IF(ISNUMBER(BR676),(AH676-BR676)^2,"")</f>
        <v/>
      </c>
      <c r="BU676">
        <f>IF(ISNUMBER(BR676),AH676^2,"")</f>
        <v/>
      </c>
      <c r="BV676">
        <f>IF(ISNUMBER(BR676),(AH676-BS676)^2,"")</f>
        <v/>
      </c>
    </row>
    <row r="677">
      <c r="O677">
        <f>IF($R677="","",CHOOSE($Q$2,YEAR(R677)*12+MONTH(R677),INT((R677-2)/7),YEAR(R677)*4+ROUNDUP(MONTH(R677)/3)))</f>
        <v/>
      </c>
      <c r="P677">
        <f>IF($R677="","",IF($R678="",1,IF(O677&lt;&gt;O678,1,0)))</f>
        <v/>
      </c>
      <c r="Q677">
        <f>IF(P677=1,SUM($P$7:P677),"")</f>
        <v/>
      </c>
      <c r="R677">
        <f>IF($A677="","",IF(ISNUMBER($A677),$A677,IFERROR(DATEVALUE($A677),NA())))</f>
        <v/>
      </c>
      <c r="S677" s="7">
        <f>IFERROR(INDEX($R$7:$R$60000,MATCH(ROW()-6,$Q$7:$Q$60000,0)),"")</f>
        <v/>
      </c>
      <c r="T677">
        <f>IFERROR(INDEX($B$7:$B$60000,MATCH(ROW()-6,$Q$7:$Q$60000,0)),"")</f>
        <v/>
      </c>
      <c r="U677">
        <f>IFERROR(INDEX($C$7:$C$60000,MATCH(ROW()-6,$Q$7:$Q$60000,0)),"")</f>
        <v/>
      </c>
      <c r="V677">
        <f>IFERROR(INDEX($D$7:$D$60000,MATCH(ROW()-6,$Q$7:$Q$60000,0)),"")</f>
        <v/>
      </c>
      <c r="W677">
        <f>IFERROR(INDEX($E$7:$E$60000,MATCH(ROW()-6,$Q$7:$Q$60000,0)),"")</f>
        <v/>
      </c>
      <c r="X677">
        <f>IFERROR(INDEX($F$7:$F$60000,MATCH(ROW()-6,$Q$7:$Q$60000,0)),"")</f>
        <v/>
      </c>
      <c r="Y677">
        <f>IFERROR(INDEX($G$7:$G$60000,MATCH(ROW()-6,$Q$7:$Q$60000,0)),"")</f>
        <v/>
      </c>
      <c r="Z677">
        <f>IFERROR(INDEX($H$7:$H$60000,MATCH(ROW()-6,$Q$7:$Q$60000,0)),"")</f>
        <v/>
      </c>
      <c r="AA677">
        <f>IFERROR(INDEX($I$7:$I$60000,MATCH(ROW()-6,$Q$7:$Q$60000,0)),"")</f>
        <v/>
      </c>
      <c r="AB677">
        <f>IFERROR(INDEX($J$7:$J$60000,MATCH(ROW()-6,$Q$7:$Q$60000,0)),"")</f>
        <v/>
      </c>
      <c r="AC677">
        <f>IFERROR(INDEX($K$7:$K$60000,MATCH(ROW()-6,$Q$7:$Q$60000,0)),"")</f>
        <v/>
      </c>
      <c r="AD677">
        <f>IFERROR(INDEX($L$7:$L$60000,MATCH(ROW()-6,$Q$7:$Q$60000,0)),"")</f>
        <v/>
      </c>
      <c r="AE677">
        <f>IFERROR(INDEX($M$7:$M$60000,MATCH(ROW()-6,$Q$7:$Q$60000,0)),"")</f>
        <v/>
      </c>
      <c r="AF677">
        <f>IFERROR(INDEX($N$7:$N$60000,MATCH(ROW()-6,$Q$7:$Q$60000,0)),"")</f>
        <v/>
      </c>
      <c r="AH677" s="9">
        <f>IF(OR($S677="",$S676=""),"",LN($T677/$T676))</f>
        <v/>
      </c>
      <c r="AI677" s="9">
        <f>IF(OR($S677="",$S676=""),"",$C$2*LN(U677/U676))</f>
        <v/>
      </c>
      <c r="AJ677" s="9">
        <f>IF(OR($S677="",$S676=""),"",$D$2*(V677-V676))</f>
        <v/>
      </c>
      <c r="AK677" s="9">
        <f>IF(OR($S677="",$S676=""),"",$E$2*(W677-W676))</f>
        <v/>
      </c>
      <c r="AL677" s="9">
        <f>IF(OR($S677="",$S676=""),"",$F$2*LN(X677/X676))</f>
        <v/>
      </c>
      <c r="AM677" s="9">
        <f>IF(OR($S677="",$S676=""),"",$G$2*(Y677-Y676))</f>
        <v/>
      </c>
      <c r="AN677" s="9">
        <f>IF(OR($S677="",$S676=""),"",$H$2*LN(Z677/Z676))</f>
        <v/>
      </c>
      <c r="AO677" s="9">
        <f>IF(OR($S677="",$S676=""),"",$I$2*(AA677-AA676))</f>
        <v/>
      </c>
      <c r="AP677" s="9">
        <f>IF(OR($S677="",$S676=""),"",$J$2*LN(AB677/AB676))</f>
        <v/>
      </c>
      <c r="AQ677" s="9">
        <f>IF(OR($S677="",$S676=""),"",$K$2*(AC677-AC676))</f>
        <v/>
      </c>
      <c r="AR677" s="9">
        <f>IF(OR($S677="",$S676=""),"",$L$2*LN(AD677/AD676))</f>
        <v/>
      </c>
      <c r="AS677" s="9">
        <f>IF(OR($S677="",$S676=""),"",$M$2*LN(AE677/AE676))</f>
        <v/>
      </c>
      <c r="AT677" s="9">
        <f>IF(OR($S677="",$S676=""),"",$N$2*LN(AF677/AF676))</f>
        <v/>
      </c>
      <c r="AV677" s="9">
        <f>IF($AH677="","",$AY$16+$AY$4*AI677+$AY$5*AJ677+$AY$6*AK677+$AY$7*AL677+$AY$8*AM677+$AY$9*AN677+$AY$10*AO677+$AY$11*AP677+$AY$12*AQ677+$AY$13*AR677+$AY$14*AS677+$AY$15*AT677)</f>
        <v/>
      </c>
      <c r="BC677" s="10">
        <f>IF((ROW()-6)&lt;=$Q$3,INDEX(LINEST(AH618:AH677,AI618:AT677,TRUE,TRUE),1,13)*$Q$4,"")</f>
        <v/>
      </c>
      <c r="BD677" s="9">
        <f>IF((ROW()-6)&lt;=$Q$3,INDEX(LINEST(AH618:AH677,AI618:AT677,TRUE,TRUE),1,12),"")</f>
        <v/>
      </c>
      <c r="BE677" s="9">
        <f>IF((ROW()-6)&lt;=$Q$3,INDEX(LINEST(AH618:AH677,AI618:AT677,TRUE,TRUE),1,11),"")</f>
        <v/>
      </c>
      <c r="BF677" s="9">
        <f>IF((ROW()-6)&lt;=$Q$3,INDEX(LINEST(AH618:AH677,AI618:AT677,TRUE,TRUE),1,10),"")</f>
        <v/>
      </c>
      <c r="BG677" s="9">
        <f>IF((ROW()-6)&lt;=$Q$3,INDEX(LINEST(AH618:AH677,AI618:AT677,TRUE,TRUE),1,9),"")</f>
        <v/>
      </c>
      <c r="BH677" s="9">
        <f>IF((ROW()-6)&lt;=$Q$3,INDEX(LINEST(AH618:AH677,AI618:AT677,TRUE,TRUE),1,8),"")</f>
        <v/>
      </c>
      <c r="BI677" s="9">
        <f>IF((ROW()-6)&lt;=$Q$3,INDEX(LINEST(AH618:AH677,AI618:AT677,TRUE,TRUE),1,7),"")</f>
        <v/>
      </c>
      <c r="BJ677" s="9">
        <f>IF((ROW()-6)&lt;=$Q$3,INDEX(LINEST(AH618:AH677,AI618:AT677,TRUE,TRUE),1,6),"")</f>
        <v/>
      </c>
      <c r="BK677" s="9">
        <f>IF((ROW()-6)&lt;=$Q$3,INDEX(LINEST(AH618:AH677,AI618:AT677,TRUE,TRUE),1,5),"")</f>
        <v/>
      </c>
      <c r="BL677" s="9">
        <f>IF((ROW()-6)&lt;=$Q$3,INDEX(LINEST(AH618:AH677,AI618:AT677,TRUE,TRUE),1,4),"")</f>
        <v/>
      </c>
      <c r="BM677" s="9">
        <f>IF((ROW()-6)&lt;=$Q$3,INDEX(LINEST(AH618:AH677,AI618:AT677,TRUE,TRUE),1,3),"")</f>
        <v/>
      </c>
      <c r="BN677" s="9">
        <f>IF((ROW()-6)&lt;=$Q$3,INDEX(LINEST(AH618:AH677,AI618:AT677,TRUE,TRUE),1,2),"")</f>
        <v/>
      </c>
      <c r="BO677" s="9">
        <f>IF((ROW()-6)&lt;=$Q$3,INDEX(LINEST(AH618:AH677,AI618:AT677,TRUE,TRUE),1,1),"")</f>
        <v/>
      </c>
      <c r="BP677" s="10">
        <f>IF((ROW()-6)&lt;=$Q$3,INDEX(LINEST(AH618:AH677,AI618:AT677,TRUE,TRUE),3,1),"")</f>
        <v/>
      </c>
      <c r="BR677" s="9">
        <f>IF(AND((ROW()-6)&lt;=$Q$3,ISNUMBER(BC676)),BC676/$Q$4+BD676*AI677+BE676*AJ677+BF676*AK677+BG676*AL677+BH676*AM677+BI676*AN677+BJ676*AO677+BK676*AP677+BL676*AQ677+BM676*AR677+BN676*AS677+BO676*AT677,"")</f>
        <v/>
      </c>
      <c r="BS677">
        <f>IF(ISNUMBER(BR677),AVERAGE(AH617:AH676),"")</f>
        <v/>
      </c>
      <c r="BT677">
        <f>IF(ISNUMBER(BR677),(AH677-BR677)^2,"")</f>
        <v/>
      </c>
      <c r="BU677">
        <f>IF(ISNUMBER(BR677),AH677^2,"")</f>
        <v/>
      </c>
      <c r="BV677">
        <f>IF(ISNUMBER(BR677),(AH677-BS677)^2,"")</f>
        <v/>
      </c>
    </row>
    <row r="678">
      <c r="O678">
        <f>IF($R678="","",CHOOSE($Q$2,YEAR(R678)*12+MONTH(R678),INT((R678-2)/7),YEAR(R678)*4+ROUNDUP(MONTH(R678)/3)))</f>
        <v/>
      </c>
      <c r="P678">
        <f>IF($R678="","",IF($R679="",1,IF(O678&lt;&gt;O679,1,0)))</f>
        <v/>
      </c>
      <c r="Q678">
        <f>IF(P678=1,SUM($P$7:P678),"")</f>
        <v/>
      </c>
      <c r="R678">
        <f>IF($A678="","",IF(ISNUMBER($A678),$A678,IFERROR(DATEVALUE($A678),NA())))</f>
        <v/>
      </c>
      <c r="S678" s="7">
        <f>IFERROR(INDEX($R$7:$R$60000,MATCH(ROW()-6,$Q$7:$Q$60000,0)),"")</f>
        <v/>
      </c>
      <c r="T678">
        <f>IFERROR(INDEX($B$7:$B$60000,MATCH(ROW()-6,$Q$7:$Q$60000,0)),"")</f>
        <v/>
      </c>
      <c r="U678">
        <f>IFERROR(INDEX($C$7:$C$60000,MATCH(ROW()-6,$Q$7:$Q$60000,0)),"")</f>
        <v/>
      </c>
      <c r="V678">
        <f>IFERROR(INDEX($D$7:$D$60000,MATCH(ROW()-6,$Q$7:$Q$60000,0)),"")</f>
        <v/>
      </c>
      <c r="W678">
        <f>IFERROR(INDEX($E$7:$E$60000,MATCH(ROW()-6,$Q$7:$Q$60000,0)),"")</f>
        <v/>
      </c>
      <c r="X678">
        <f>IFERROR(INDEX($F$7:$F$60000,MATCH(ROW()-6,$Q$7:$Q$60000,0)),"")</f>
        <v/>
      </c>
      <c r="Y678">
        <f>IFERROR(INDEX($G$7:$G$60000,MATCH(ROW()-6,$Q$7:$Q$60000,0)),"")</f>
        <v/>
      </c>
      <c r="Z678">
        <f>IFERROR(INDEX($H$7:$H$60000,MATCH(ROW()-6,$Q$7:$Q$60000,0)),"")</f>
        <v/>
      </c>
      <c r="AA678">
        <f>IFERROR(INDEX($I$7:$I$60000,MATCH(ROW()-6,$Q$7:$Q$60000,0)),"")</f>
        <v/>
      </c>
      <c r="AB678">
        <f>IFERROR(INDEX($J$7:$J$60000,MATCH(ROW()-6,$Q$7:$Q$60000,0)),"")</f>
        <v/>
      </c>
      <c r="AC678">
        <f>IFERROR(INDEX($K$7:$K$60000,MATCH(ROW()-6,$Q$7:$Q$60000,0)),"")</f>
        <v/>
      </c>
      <c r="AD678">
        <f>IFERROR(INDEX($L$7:$L$60000,MATCH(ROW()-6,$Q$7:$Q$60000,0)),"")</f>
        <v/>
      </c>
      <c r="AE678">
        <f>IFERROR(INDEX($M$7:$M$60000,MATCH(ROW()-6,$Q$7:$Q$60000,0)),"")</f>
        <v/>
      </c>
      <c r="AF678">
        <f>IFERROR(INDEX($N$7:$N$60000,MATCH(ROW()-6,$Q$7:$Q$60000,0)),"")</f>
        <v/>
      </c>
      <c r="AH678" s="9">
        <f>IF(OR($S678="",$S677=""),"",LN($T678/$T677))</f>
        <v/>
      </c>
      <c r="AI678" s="9">
        <f>IF(OR($S678="",$S677=""),"",$C$2*LN(U678/U677))</f>
        <v/>
      </c>
      <c r="AJ678" s="9">
        <f>IF(OR($S678="",$S677=""),"",$D$2*(V678-V677))</f>
        <v/>
      </c>
      <c r="AK678" s="9">
        <f>IF(OR($S678="",$S677=""),"",$E$2*(W678-W677))</f>
        <v/>
      </c>
      <c r="AL678" s="9">
        <f>IF(OR($S678="",$S677=""),"",$F$2*LN(X678/X677))</f>
        <v/>
      </c>
      <c r="AM678" s="9">
        <f>IF(OR($S678="",$S677=""),"",$G$2*(Y678-Y677))</f>
        <v/>
      </c>
      <c r="AN678" s="9">
        <f>IF(OR($S678="",$S677=""),"",$H$2*LN(Z678/Z677))</f>
        <v/>
      </c>
      <c r="AO678" s="9">
        <f>IF(OR($S678="",$S677=""),"",$I$2*(AA678-AA677))</f>
        <v/>
      </c>
      <c r="AP678" s="9">
        <f>IF(OR($S678="",$S677=""),"",$J$2*LN(AB678/AB677))</f>
        <v/>
      </c>
      <c r="AQ678" s="9">
        <f>IF(OR($S678="",$S677=""),"",$K$2*(AC678-AC677))</f>
        <v/>
      </c>
      <c r="AR678" s="9">
        <f>IF(OR($S678="",$S677=""),"",$L$2*LN(AD678/AD677))</f>
        <v/>
      </c>
      <c r="AS678" s="9">
        <f>IF(OR($S678="",$S677=""),"",$M$2*LN(AE678/AE677))</f>
        <v/>
      </c>
      <c r="AT678" s="9">
        <f>IF(OR($S678="",$S677=""),"",$N$2*LN(AF678/AF677))</f>
        <v/>
      </c>
      <c r="AV678" s="9">
        <f>IF($AH678="","",$AY$16+$AY$4*AI678+$AY$5*AJ678+$AY$6*AK678+$AY$7*AL678+$AY$8*AM678+$AY$9*AN678+$AY$10*AO678+$AY$11*AP678+$AY$12*AQ678+$AY$13*AR678+$AY$14*AS678+$AY$15*AT678)</f>
        <v/>
      </c>
      <c r="BC678" s="10">
        <f>IF((ROW()-6)&lt;=$Q$3,INDEX(LINEST(AH619:AH678,AI619:AT678,TRUE,TRUE),1,13)*$Q$4,"")</f>
        <v/>
      </c>
      <c r="BD678" s="9">
        <f>IF((ROW()-6)&lt;=$Q$3,INDEX(LINEST(AH619:AH678,AI619:AT678,TRUE,TRUE),1,12),"")</f>
        <v/>
      </c>
      <c r="BE678" s="9">
        <f>IF((ROW()-6)&lt;=$Q$3,INDEX(LINEST(AH619:AH678,AI619:AT678,TRUE,TRUE),1,11),"")</f>
        <v/>
      </c>
      <c r="BF678" s="9">
        <f>IF((ROW()-6)&lt;=$Q$3,INDEX(LINEST(AH619:AH678,AI619:AT678,TRUE,TRUE),1,10),"")</f>
        <v/>
      </c>
      <c r="BG678" s="9">
        <f>IF((ROW()-6)&lt;=$Q$3,INDEX(LINEST(AH619:AH678,AI619:AT678,TRUE,TRUE),1,9),"")</f>
        <v/>
      </c>
      <c r="BH678" s="9">
        <f>IF((ROW()-6)&lt;=$Q$3,INDEX(LINEST(AH619:AH678,AI619:AT678,TRUE,TRUE),1,8),"")</f>
        <v/>
      </c>
      <c r="BI678" s="9">
        <f>IF((ROW()-6)&lt;=$Q$3,INDEX(LINEST(AH619:AH678,AI619:AT678,TRUE,TRUE),1,7),"")</f>
        <v/>
      </c>
      <c r="BJ678" s="9">
        <f>IF((ROW()-6)&lt;=$Q$3,INDEX(LINEST(AH619:AH678,AI619:AT678,TRUE,TRUE),1,6),"")</f>
        <v/>
      </c>
      <c r="BK678" s="9">
        <f>IF((ROW()-6)&lt;=$Q$3,INDEX(LINEST(AH619:AH678,AI619:AT678,TRUE,TRUE),1,5),"")</f>
        <v/>
      </c>
      <c r="BL678" s="9">
        <f>IF((ROW()-6)&lt;=$Q$3,INDEX(LINEST(AH619:AH678,AI619:AT678,TRUE,TRUE),1,4),"")</f>
        <v/>
      </c>
      <c r="BM678" s="9">
        <f>IF((ROW()-6)&lt;=$Q$3,INDEX(LINEST(AH619:AH678,AI619:AT678,TRUE,TRUE),1,3),"")</f>
        <v/>
      </c>
      <c r="BN678" s="9">
        <f>IF((ROW()-6)&lt;=$Q$3,INDEX(LINEST(AH619:AH678,AI619:AT678,TRUE,TRUE),1,2),"")</f>
        <v/>
      </c>
      <c r="BO678" s="9">
        <f>IF((ROW()-6)&lt;=$Q$3,INDEX(LINEST(AH619:AH678,AI619:AT678,TRUE,TRUE),1,1),"")</f>
        <v/>
      </c>
      <c r="BP678" s="10">
        <f>IF((ROW()-6)&lt;=$Q$3,INDEX(LINEST(AH619:AH678,AI619:AT678,TRUE,TRUE),3,1),"")</f>
        <v/>
      </c>
      <c r="BR678" s="9">
        <f>IF(AND((ROW()-6)&lt;=$Q$3,ISNUMBER(BC677)),BC677/$Q$4+BD677*AI678+BE677*AJ678+BF677*AK678+BG677*AL678+BH677*AM678+BI677*AN678+BJ677*AO678+BK677*AP678+BL677*AQ678+BM677*AR678+BN677*AS678+BO677*AT678,"")</f>
        <v/>
      </c>
      <c r="BS678">
        <f>IF(ISNUMBER(BR678),AVERAGE(AH618:AH677),"")</f>
        <v/>
      </c>
      <c r="BT678">
        <f>IF(ISNUMBER(BR678),(AH678-BR678)^2,"")</f>
        <v/>
      </c>
      <c r="BU678">
        <f>IF(ISNUMBER(BR678),AH678^2,"")</f>
        <v/>
      </c>
      <c r="BV678">
        <f>IF(ISNUMBER(BR678),(AH678-BS678)^2,"")</f>
        <v/>
      </c>
    </row>
    <row r="679">
      <c r="O679">
        <f>IF($R679="","",CHOOSE($Q$2,YEAR(R679)*12+MONTH(R679),INT((R679-2)/7),YEAR(R679)*4+ROUNDUP(MONTH(R679)/3)))</f>
        <v/>
      </c>
      <c r="P679">
        <f>IF($R679="","",IF($R680="",1,IF(O679&lt;&gt;O680,1,0)))</f>
        <v/>
      </c>
      <c r="Q679">
        <f>IF(P679=1,SUM($P$7:P679),"")</f>
        <v/>
      </c>
      <c r="R679">
        <f>IF($A679="","",IF(ISNUMBER($A679),$A679,IFERROR(DATEVALUE($A679),NA())))</f>
        <v/>
      </c>
      <c r="S679" s="7">
        <f>IFERROR(INDEX($R$7:$R$60000,MATCH(ROW()-6,$Q$7:$Q$60000,0)),"")</f>
        <v/>
      </c>
      <c r="T679">
        <f>IFERROR(INDEX($B$7:$B$60000,MATCH(ROW()-6,$Q$7:$Q$60000,0)),"")</f>
        <v/>
      </c>
      <c r="U679">
        <f>IFERROR(INDEX($C$7:$C$60000,MATCH(ROW()-6,$Q$7:$Q$60000,0)),"")</f>
        <v/>
      </c>
      <c r="V679">
        <f>IFERROR(INDEX($D$7:$D$60000,MATCH(ROW()-6,$Q$7:$Q$60000,0)),"")</f>
        <v/>
      </c>
      <c r="W679">
        <f>IFERROR(INDEX($E$7:$E$60000,MATCH(ROW()-6,$Q$7:$Q$60000,0)),"")</f>
        <v/>
      </c>
      <c r="X679">
        <f>IFERROR(INDEX($F$7:$F$60000,MATCH(ROW()-6,$Q$7:$Q$60000,0)),"")</f>
        <v/>
      </c>
      <c r="Y679">
        <f>IFERROR(INDEX($G$7:$G$60000,MATCH(ROW()-6,$Q$7:$Q$60000,0)),"")</f>
        <v/>
      </c>
      <c r="Z679">
        <f>IFERROR(INDEX($H$7:$H$60000,MATCH(ROW()-6,$Q$7:$Q$60000,0)),"")</f>
        <v/>
      </c>
      <c r="AA679">
        <f>IFERROR(INDEX($I$7:$I$60000,MATCH(ROW()-6,$Q$7:$Q$60000,0)),"")</f>
        <v/>
      </c>
      <c r="AB679">
        <f>IFERROR(INDEX($J$7:$J$60000,MATCH(ROW()-6,$Q$7:$Q$60000,0)),"")</f>
        <v/>
      </c>
      <c r="AC679">
        <f>IFERROR(INDEX($K$7:$K$60000,MATCH(ROW()-6,$Q$7:$Q$60000,0)),"")</f>
        <v/>
      </c>
      <c r="AD679">
        <f>IFERROR(INDEX($L$7:$L$60000,MATCH(ROW()-6,$Q$7:$Q$60000,0)),"")</f>
        <v/>
      </c>
      <c r="AE679">
        <f>IFERROR(INDEX($M$7:$M$60000,MATCH(ROW()-6,$Q$7:$Q$60000,0)),"")</f>
        <v/>
      </c>
      <c r="AF679">
        <f>IFERROR(INDEX($N$7:$N$60000,MATCH(ROW()-6,$Q$7:$Q$60000,0)),"")</f>
        <v/>
      </c>
      <c r="AH679" s="9">
        <f>IF(OR($S679="",$S678=""),"",LN($T679/$T678))</f>
        <v/>
      </c>
      <c r="AI679" s="9">
        <f>IF(OR($S679="",$S678=""),"",$C$2*LN(U679/U678))</f>
        <v/>
      </c>
      <c r="AJ679" s="9">
        <f>IF(OR($S679="",$S678=""),"",$D$2*(V679-V678))</f>
        <v/>
      </c>
      <c r="AK679" s="9">
        <f>IF(OR($S679="",$S678=""),"",$E$2*(W679-W678))</f>
        <v/>
      </c>
      <c r="AL679" s="9">
        <f>IF(OR($S679="",$S678=""),"",$F$2*LN(X679/X678))</f>
        <v/>
      </c>
      <c r="AM679" s="9">
        <f>IF(OR($S679="",$S678=""),"",$G$2*(Y679-Y678))</f>
        <v/>
      </c>
      <c r="AN679" s="9">
        <f>IF(OR($S679="",$S678=""),"",$H$2*LN(Z679/Z678))</f>
        <v/>
      </c>
      <c r="AO679" s="9">
        <f>IF(OR($S679="",$S678=""),"",$I$2*(AA679-AA678))</f>
        <v/>
      </c>
      <c r="AP679" s="9">
        <f>IF(OR($S679="",$S678=""),"",$J$2*LN(AB679/AB678))</f>
        <v/>
      </c>
      <c r="AQ679" s="9">
        <f>IF(OR($S679="",$S678=""),"",$K$2*(AC679-AC678))</f>
        <v/>
      </c>
      <c r="AR679" s="9">
        <f>IF(OR($S679="",$S678=""),"",$L$2*LN(AD679/AD678))</f>
        <v/>
      </c>
      <c r="AS679" s="9">
        <f>IF(OR($S679="",$S678=""),"",$M$2*LN(AE679/AE678))</f>
        <v/>
      </c>
      <c r="AT679" s="9">
        <f>IF(OR($S679="",$S678=""),"",$N$2*LN(AF679/AF678))</f>
        <v/>
      </c>
      <c r="AV679" s="9">
        <f>IF($AH679="","",$AY$16+$AY$4*AI679+$AY$5*AJ679+$AY$6*AK679+$AY$7*AL679+$AY$8*AM679+$AY$9*AN679+$AY$10*AO679+$AY$11*AP679+$AY$12*AQ679+$AY$13*AR679+$AY$14*AS679+$AY$15*AT679)</f>
        <v/>
      </c>
      <c r="BC679" s="10">
        <f>IF((ROW()-6)&lt;=$Q$3,INDEX(LINEST(AH620:AH679,AI620:AT679,TRUE,TRUE),1,13)*$Q$4,"")</f>
        <v/>
      </c>
      <c r="BD679" s="9">
        <f>IF((ROW()-6)&lt;=$Q$3,INDEX(LINEST(AH620:AH679,AI620:AT679,TRUE,TRUE),1,12),"")</f>
        <v/>
      </c>
      <c r="BE679" s="9">
        <f>IF((ROW()-6)&lt;=$Q$3,INDEX(LINEST(AH620:AH679,AI620:AT679,TRUE,TRUE),1,11),"")</f>
        <v/>
      </c>
      <c r="BF679" s="9">
        <f>IF((ROW()-6)&lt;=$Q$3,INDEX(LINEST(AH620:AH679,AI620:AT679,TRUE,TRUE),1,10),"")</f>
        <v/>
      </c>
      <c r="BG679" s="9">
        <f>IF((ROW()-6)&lt;=$Q$3,INDEX(LINEST(AH620:AH679,AI620:AT679,TRUE,TRUE),1,9),"")</f>
        <v/>
      </c>
      <c r="BH679" s="9">
        <f>IF((ROW()-6)&lt;=$Q$3,INDEX(LINEST(AH620:AH679,AI620:AT679,TRUE,TRUE),1,8),"")</f>
        <v/>
      </c>
      <c r="BI679" s="9">
        <f>IF((ROW()-6)&lt;=$Q$3,INDEX(LINEST(AH620:AH679,AI620:AT679,TRUE,TRUE),1,7),"")</f>
        <v/>
      </c>
      <c r="BJ679" s="9">
        <f>IF((ROW()-6)&lt;=$Q$3,INDEX(LINEST(AH620:AH679,AI620:AT679,TRUE,TRUE),1,6),"")</f>
        <v/>
      </c>
      <c r="BK679" s="9">
        <f>IF((ROW()-6)&lt;=$Q$3,INDEX(LINEST(AH620:AH679,AI620:AT679,TRUE,TRUE),1,5),"")</f>
        <v/>
      </c>
      <c r="BL679" s="9">
        <f>IF((ROW()-6)&lt;=$Q$3,INDEX(LINEST(AH620:AH679,AI620:AT679,TRUE,TRUE),1,4),"")</f>
        <v/>
      </c>
      <c r="BM679" s="9">
        <f>IF((ROW()-6)&lt;=$Q$3,INDEX(LINEST(AH620:AH679,AI620:AT679,TRUE,TRUE),1,3),"")</f>
        <v/>
      </c>
      <c r="BN679" s="9">
        <f>IF((ROW()-6)&lt;=$Q$3,INDEX(LINEST(AH620:AH679,AI620:AT679,TRUE,TRUE),1,2),"")</f>
        <v/>
      </c>
      <c r="BO679" s="9">
        <f>IF((ROW()-6)&lt;=$Q$3,INDEX(LINEST(AH620:AH679,AI620:AT679,TRUE,TRUE),1,1),"")</f>
        <v/>
      </c>
      <c r="BP679" s="10">
        <f>IF((ROW()-6)&lt;=$Q$3,INDEX(LINEST(AH620:AH679,AI620:AT679,TRUE,TRUE),3,1),"")</f>
        <v/>
      </c>
      <c r="BR679" s="9">
        <f>IF(AND((ROW()-6)&lt;=$Q$3,ISNUMBER(BC678)),BC678/$Q$4+BD678*AI679+BE678*AJ679+BF678*AK679+BG678*AL679+BH678*AM679+BI678*AN679+BJ678*AO679+BK678*AP679+BL678*AQ679+BM678*AR679+BN678*AS679+BO678*AT679,"")</f>
        <v/>
      </c>
      <c r="BS679">
        <f>IF(ISNUMBER(BR679),AVERAGE(AH619:AH678),"")</f>
        <v/>
      </c>
      <c r="BT679">
        <f>IF(ISNUMBER(BR679),(AH679-BR679)^2,"")</f>
        <v/>
      </c>
      <c r="BU679">
        <f>IF(ISNUMBER(BR679),AH679^2,"")</f>
        <v/>
      </c>
      <c r="BV679">
        <f>IF(ISNUMBER(BR679),(AH679-BS679)^2,"")</f>
        <v/>
      </c>
    </row>
    <row r="680">
      <c r="O680">
        <f>IF($R680="","",CHOOSE($Q$2,YEAR(R680)*12+MONTH(R680),INT((R680-2)/7),YEAR(R680)*4+ROUNDUP(MONTH(R680)/3)))</f>
        <v/>
      </c>
      <c r="P680">
        <f>IF($R680="","",IF($R681="",1,IF(O680&lt;&gt;O681,1,0)))</f>
        <v/>
      </c>
      <c r="Q680">
        <f>IF(P680=1,SUM($P$7:P680),"")</f>
        <v/>
      </c>
      <c r="R680">
        <f>IF($A680="","",IF(ISNUMBER($A680),$A680,IFERROR(DATEVALUE($A680),NA())))</f>
        <v/>
      </c>
      <c r="S680" s="7">
        <f>IFERROR(INDEX($R$7:$R$60000,MATCH(ROW()-6,$Q$7:$Q$60000,0)),"")</f>
        <v/>
      </c>
      <c r="T680">
        <f>IFERROR(INDEX($B$7:$B$60000,MATCH(ROW()-6,$Q$7:$Q$60000,0)),"")</f>
        <v/>
      </c>
      <c r="U680">
        <f>IFERROR(INDEX($C$7:$C$60000,MATCH(ROW()-6,$Q$7:$Q$60000,0)),"")</f>
        <v/>
      </c>
      <c r="V680">
        <f>IFERROR(INDEX($D$7:$D$60000,MATCH(ROW()-6,$Q$7:$Q$60000,0)),"")</f>
        <v/>
      </c>
      <c r="W680">
        <f>IFERROR(INDEX($E$7:$E$60000,MATCH(ROW()-6,$Q$7:$Q$60000,0)),"")</f>
        <v/>
      </c>
      <c r="X680">
        <f>IFERROR(INDEX($F$7:$F$60000,MATCH(ROW()-6,$Q$7:$Q$60000,0)),"")</f>
        <v/>
      </c>
      <c r="Y680">
        <f>IFERROR(INDEX($G$7:$G$60000,MATCH(ROW()-6,$Q$7:$Q$60000,0)),"")</f>
        <v/>
      </c>
      <c r="Z680">
        <f>IFERROR(INDEX($H$7:$H$60000,MATCH(ROW()-6,$Q$7:$Q$60000,0)),"")</f>
        <v/>
      </c>
      <c r="AA680">
        <f>IFERROR(INDEX($I$7:$I$60000,MATCH(ROW()-6,$Q$7:$Q$60000,0)),"")</f>
        <v/>
      </c>
      <c r="AB680">
        <f>IFERROR(INDEX($J$7:$J$60000,MATCH(ROW()-6,$Q$7:$Q$60000,0)),"")</f>
        <v/>
      </c>
      <c r="AC680">
        <f>IFERROR(INDEX($K$7:$K$60000,MATCH(ROW()-6,$Q$7:$Q$60000,0)),"")</f>
        <v/>
      </c>
      <c r="AD680">
        <f>IFERROR(INDEX($L$7:$L$60000,MATCH(ROW()-6,$Q$7:$Q$60000,0)),"")</f>
        <v/>
      </c>
      <c r="AE680">
        <f>IFERROR(INDEX($M$7:$M$60000,MATCH(ROW()-6,$Q$7:$Q$60000,0)),"")</f>
        <v/>
      </c>
      <c r="AF680">
        <f>IFERROR(INDEX($N$7:$N$60000,MATCH(ROW()-6,$Q$7:$Q$60000,0)),"")</f>
        <v/>
      </c>
      <c r="AH680" s="9">
        <f>IF(OR($S680="",$S679=""),"",LN($T680/$T679))</f>
        <v/>
      </c>
      <c r="AI680" s="9">
        <f>IF(OR($S680="",$S679=""),"",$C$2*LN(U680/U679))</f>
        <v/>
      </c>
      <c r="AJ680" s="9">
        <f>IF(OR($S680="",$S679=""),"",$D$2*(V680-V679))</f>
        <v/>
      </c>
      <c r="AK680" s="9">
        <f>IF(OR($S680="",$S679=""),"",$E$2*(W680-W679))</f>
        <v/>
      </c>
      <c r="AL680" s="9">
        <f>IF(OR($S680="",$S679=""),"",$F$2*LN(X680/X679))</f>
        <v/>
      </c>
      <c r="AM680" s="9">
        <f>IF(OR($S680="",$S679=""),"",$G$2*(Y680-Y679))</f>
        <v/>
      </c>
      <c r="AN680" s="9">
        <f>IF(OR($S680="",$S679=""),"",$H$2*LN(Z680/Z679))</f>
        <v/>
      </c>
      <c r="AO680" s="9">
        <f>IF(OR($S680="",$S679=""),"",$I$2*(AA680-AA679))</f>
        <v/>
      </c>
      <c r="AP680" s="9">
        <f>IF(OR($S680="",$S679=""),"",$J$2*LN(AB680/AB679))</f>
        <v/>
      </c>
      <c r="AQ680" s="9">
        <f>IF(OR($S680="",$S679=""),"",$K$2*(AC680-AC679))</f>
        <v/>
      </c>
      <c r="AR680" s="9">
        <f>IF(OR($S680="",$S679=""),"",$L$2*LN(AD680/AD679))</f>
        <v/>
      </c>
      <c r="AS680" s="9">
        <f>IF(OR($S680="",$S679=""),"",$M$2*LN(AE680/AE679))</f>
        <v/>
      </c>
      <c r="AT680" s="9">
        <f>IF(OR($S680="",$S679=""),"",$N$2*LN(AF680/AF679))</f>
        <v/>
      </c>
      <c r="AV680" s="9">
        <f>IF($AH680="","",$AY$16+$AY$4*AI680+$AY$5*AJ680+$AY$6*AK680+$AY$7*AL680+$AY$8*AM680+$AY$9*AN680+$AY$10*AO680+$AY$11*AP680+$AY$12*AQ680+$AY$13*AR680+$AY$14*AS680+$AY$15*AT680)</f>
        <v/>
      </c>
      <c r="BC680" s="10">
        <f>IF((ROW()-6)&lt;=$Q$3,INDEX(LINEST(AH621:AH680,AI621:AT680,TRUE,TRUE),1,13)*$Q$4,"")</f>
        <v/>
      </c>
      <c r="BD680" s="9">
        <f>IF((ROW()-6)&lt;=$Q$3,INDEX(LINEST(AH621:AH680,AI621:AT680,TRUE,TRUE),1,12),"")</f>
        <v/>
      </c>
      <c r="BE680" s="9">
        <f>IF((ROW()-6)&lt;=$Q$3,INDEX(LINEST(AH621:AH680,AI621:AT680,TRUE,TRUE),1,11),"")</f>
        <v/>
      </c>
      <c r="BF680" s="9">
        <f>IF((ROW()-6)&lt;=$Q$3,INDEX(LINEST(AH621:AH680,AI621:AT680,TRUE,TRUE),1,10),"")</f>
        <v/>
      </c>
      <c r="BG680" s="9">
        <f>IF((ROW()-6)&lt;=$Q$3,INDEX(LINEST(AH621:AH680,AI621:AT680,TRUE,TRUE),1,9),"")</f>
        <v/>
      </c>
      <c r="BH680" s="9">
        <f>IF((ROW()-6)&lt;=$Q$3,INDEX(LINEST(AH621:AH680,AI621:AT680,TRUE,TRUE),1,8),"")</f>
        <v/>
      </c>
      <c r="BI680" s="9">
        <f>IF((ROW()-6)&lt;=$Q$3,INDEX(LINEST(AH621:AH680,AI621:AT680,TRUE,TRUE),1,7),"")</f>
        <v/>
      </c>
      <c r="BJ680" s="9">
        <f>IF((ROW()-6)&lt;=$Q$3,INDEX(LINEST(AH621:AH680,AI621:AT680,TRUE,TRUE),1,6),"")</f>
        <v/>
      </c>
      <c r="BK680" s="9">
        <f>IF((ROW()-6)&lt;=$Q$3,INDEX(LINEST(AH621:AH680,AI621:AT680,TRUE,TRUE),1,5),"")</f>
        <v/>
      </c>
      <c r="BL680" s="9">
        <f>IF((ROW()-6)&lt;=$Q$3,INDEX(LINEST(AH621:AH680,AI621:AT680,TRUE,TRUE),1,4),"")</f>
        <v/>
      </c>
      <c r="BM680" s="9">
        <f>IF((ROW()-6)&lt;=$Q$3,INDEX(LINEST(AH621:AH680,AI621:AT680,TRUE,TRUE),1,3),"")</f>
        <v/>
      </c>
      <c r="BN680" s="9">
        <f>IF((ROW()-6)&lt;=$Q$3,INDEX(LINEST(AH621:AH680,AI621:AT680,TRUE,TRUE),1,2),"")</f>
        <v/>
      </c>
      <c r="BO680" s="9">
        <f>IF((ROW()-6)&lt;=$Q$3,INDEX(LINEST(AH621:AH680,AI621:AT680,TRUE,TRUE),1,1),"")</f>
        <v/>
      </c>
      <c r="BP680" s="10">
        <f>IF((ROW()-6)&lt;=$Q$3,INDEX(LINEST(AH621:AH680,AI621:AT680,TRUE,TRUE),3,1),"")</f>
        <v/>
      </c>
      <c r="BR680" s="9">
        <f>IF(AND((ROW()-6)&lt;=$Q$3,ISNUMBER(BC679)),BC679/$Q$4+BD679*AI680+BE679*AJ680+BF679*AK680+BG679*AL680+BH679*AM680+BI679*AN680+BJ679*AO680+BK679*AP680+BL679*AQ680+BM679*AR680+BN679*AS680+BO679*AT680,"")</f>
        <v/>
      </c>
      <c r="BS680">
        <f>IF(ISNUMBER(BR680),AVERAGE(AH620:AH679),"")</f>
        <v/>
      </c>
      <c r="BT680">
        <f>IF(ISNUMBER(BR680),(AH680-BR680)^2,"")</f>
        <v/>
      </c>
      <c r="BU680">
        <f>IF(ISNUMBER(BR680),AH680^2,"")</f>
        <v/>
      </c>
      <c r="BV680">
        <f>IF(ISNUMBER(BR680),(AH680-BS680)^2,"")</f>
        <v/>
      </c>
    </row>
    <row r="681">
      <c r="O681">
        <f>IF($R681="","",CHOOSE($Q$2,YEAR(R681)*12+MONTH(R681),INT((R681-2)/7),YEAR(R681)*4+ROUNDUP(MONTH(R681)/3)))</f>
        <v/>
      </c>
      <c r="P681">
        <f>IF($R681="","",IF($R682="",1,IF(O681&lt;&gt;O682,1,0)))</f>
        <v/>
      </c>
      <c r="Q681">
        <f>IF(P681=1,SUM($P$7:P681),"")</f>
        <v/>
      </c>
      <c r="R681">
        <f>IF($A681="","",IF(ISNUMBER($A681),$A681,IFERROR(DATEVALUE($A681),NA())))</f>
        <v/>
      </c>
      <c r="S681" s="7">
        <f>IFERROR(INDEX($R$7:$R$60000,MATCH(ROW()-6,$Q$7:$Q$60000,0)),"")</f>
        <v/>
      </c>
      <c r="T681">
        <f>IFERROR(INDEX($B$7:$B$60000,MATCH(ROW()-6,$Q$7:$Q$60000,0)),"")</f>
        <v/>
      </c>
      <c r="U681">
        <f>IFERROR(INDEX($C$7:$C$60000,MATCH(ROW()-6,$Q$7:$Q$60000,0)),"")</f>
        <v/>
      </c>
      <c r="V681">
        <f>IFERROR(INDEX($D$7:$D$60000,MATCH(ROW()-6,$Q$7:$Q$60000,0)),"")</f>
        <v/>
      </c>
      <c r="W681">
        <f>IFERROR(INDEX($E$7:$E$60000,MATCH(ROW()-6,$Q$7:$Q$60000,0)),"")</f>
        <v/>
      </c>
      <c r="X681">
        <f>IFERROR(INDEX($F$7:$F$60000,MATCH(ROW()-6,$Q$7:$Q$60000,0)),"")</f>
        <v/>
      </c>
      <c r="Y681">
        <f>IFERROR(INDEX($G$7:$G$60000,MATCH(ROW()-6,$Q$7:$Q$60000,0)),"")</f>
        <v/>
      </c>
      <c r="Z681">
        <f>IFERROR(INDEX($H$7:$H$60000,MATCH(ROW()-6,$Q$7:$Q$60000,0)),"")</f>
        <v/>
      </c>
      <c r="AA681">
        <f>IFERROR(INDEX($I$7:$I$60000,MATCH(ROW()-6,$Q$7:$Q$60000,0)),"")</f>
        <v/>
      </c>
      <c r="AB681">
        <f>IFERROR(INDEX($J$7:$J$60000,MATCH(ROW()-6,$Q$7:$Q$60000,0)),"")</f>
        <v/>
      </c>
      <c r="AC681">
        <f>IFERROR(INDEX($K$7:$K$60000,MATCH(ROW()-6,$Q$7:$Q$60000,0)),"")</f>
        <v/>
      </c>
      <c r="AD681">
        <f>IFERROR(INDEX($L$7:$L$60000,MATCH(ROW()-6,$Q$7:$Q$60000,0)),"")</f>
        <v/>
      </c>
      <c r="AE681">
        <f>IFERROR(INDEX($M$7:$M$60000,MATCH(ROW()-6,$Q$7:$Q$60000,0)),"")</f>
        <v/>
      </c>
      <c r="AF681">
        <f>IFERROR(INDEX($N$7:$N$60000,MATCH(ROW()-6,$Q$7:$Q$60000,0)),"")</f>
        <v/>
      </c>
      <c r="AH681" s="9">
        <f>IF(OR($S681="",$S680=""),"",LN($T681/$T680))</f>
        <v/>
      </c>
      <c r="AI681" s="9">
        <f>IF(OR($S681="",$S680=""),"",$C$2*LN(U681/U680))</f>
        <v/>
      </c>
      <c r="AJ681" s="9">
        <f>IF(OR($S681="",$S680=""),"",$D$2*(V681-V680))</f>
        <v/>
      </c>
      <c r="AK681" s="9">
        <f>IF(OR($S681="",$S680=""),"",$E$2*(W681-W680))</f>
        <v/>
      </c>
      <c r="AL681" s="9">
        <f>IF(OR($S681="",$S680=""),"",$F$2*LN(X681/X680))</f>
        <v/>
      </c>
      <c r="AM681" s="9">
        <f>IF(OR($S681="",$S680=""),"",$G$2*(Y681-Y680))</f>
        <v/>
      </c>
      <c r="AN681" s="9">
        <f>IF(OR($S681="",$S680=""),"",$H$2*LN(Z681/Z680))</f>
        <v/>
      </c>
      <c r="AO681" s="9">
        <f>IF(OR($S681="",$S680=""),"",$I$2*(AA681-AA680))</f>
        <v/>
      </c>
      <c r="AP681" s="9">
        <f>IF(OR($S681="",$S680=""),"",$J$2*LN(AB681/AB680))</f>
        <v/>
      </c>
      <c r="AQ681" s="9">
        <f>IF(OR($S681="",$S680=""),"",$K$2*(AC681-AC680))</f>
        <v/>
      </c>
      <c r="AR681" s="9">
        <f>IF(OR($S681="",$S680=""),"",$L$2*LN(AD681/AD680))</f>
        <v/>
      </c>
      <c r="AS681" s="9">
        <f>IF(OR($S681="",$S680=""),"",$M$2*LN(AE681/AE680))</f>
        <v/>
      </c>
      <c r="AT681" s="9">
        <f>IF(OR($S681="",$S680=""),"",$N$2*LN(AF681/AF680))</f>
        <v/>
      </c>
      <c r="AV681" s="9">
        <f>IF($AH681="","",$AY$16+$AY$4*AI681+$AY$5*AJ681+$AY$6*AK681+$AY$7*AL681+$AY$8*AM681+$AY$9*AN681+$AY$10*AO681+$AY$11*AP681+$AY$12*AQ681+$AY$13*AR681+$AY$14*AS681+$AY$15*AT681)</f>
        <v/>
      </c>
      <c r="BC681" s="10">
        <f>IF((ROW()-6)&lt;=$Q$3,INDEX(LINEST(AH622:AH681,AI622:AT681,TRUE,TRUE),1,13)*$Q$4,"")</f>
        <v/>
      </c>
      <c r="BD681" s="9">
        <f>IF((ROW()-6)&lt;=$Q$3,INDEX(LINEST(AH622:AH681,AI622:AT681,TRUE,TRUE),1,12),"")</f>
        <v/>
      </c>
      <c r="BE681" s="9">
        <f>IF((ROW()-6)&lt;=$Q$3,INDEX(LINEST(AH622:AH681,AI622:AT681,TRUE,TRUE),1,11),"")</f>
        <v/>
      </c>
      <c r="BF681" s="9">
        <f>IF((ROW()-6)&lt;=$Q$3,INDEX(LINEST(AH622:AH681,AI622:AT681,TRUE,TRUE),1,10),"")</f>
        <v/>
      </c>
      <c r="BG681" s="9">
        <f>IF((ROW()-6)&lt;=$Q$3,INDEX(LINEST(AH622:AH681,AI622:AT681,TRUE,TRUE),1,9),"")</f>
        <v/>
      </c>
      <c r="BH681" s="9">
        <f>IF((ROW()-6)&lt;=$Q$3,INDEX(LINEST(AH622:AH681,AI622:AT681,TRUE,TRUE),1,8),"")</f>
        <v/>
      </c>
      <c r="BI681" s="9">
        <f>IF((ROW()-6)&lt;=$Q$3,INDEX(LINEST(AH622:AH681,AI622:AT681,TRUE,TRUE),1,7),"")</f>
        <v/>
      </c>
      <c r="BJ681" s="9">
        <f>IF((ROW()-6)&lt;=$Q$3,INDEX(LINEST(AH622:AH681,AI622:AT681,TRUE,TRUE),1,6),"")</f>
        <v/>
      </c>
      <c r="BK681" s="9">
        <f>IF((ROW()-6)&lt;=$Q$3,INDEX(LINEST(AH622:AH681,AI622:AT681,TRUE,TRUE),1,5),"")</f>
        <v/>
      </c>
      <c r="BL681" s="9">
        <f>IF((ROW()-6)&lt;=$Q$3,INDEX(LINEST(AH622:AH681,AI622:AT681,TRUE,TRUE),1,4),"")</f>
        <v/>
      </c>
      <c r="BM681" s="9">
        <f>IF((ROW()-6)&lt;=$Q$3,INDEX(LINEST(AH622:AH681,AI622:AT681,TRUE,TRUE),1,3),"")</f>
        <v/>
      </c>
      <c r="BN681" s="9">
        <f>IF((ROW()-6)&lt;=$Q$3,INDEX(LINEST(AH622:AH681,AI622:AT681,TRUE,TRUE),1,2),"")</f>
        <v/>
      </c>
      <c r="BO681" s="9">
        <f>IF((ROW()-6)&lt;=$Q$3,INDEX(LINEST(AH622:AH681,AI622:AT681,TRUE,TRUE),1,1),"")</f>
        <v/>
      </c>
      <c r="BP681" s="10">
        <f>IF((ROW()-6)&lt;=$Q$3,INDEX(LINEST(AH622:AH681,AI622:AT681,TRUE,TRUE),3,1),"")</f>
        <v/>
      </c>
      <c r="BR681" s="9">
        <f>IF(AND((ROW()-6)&lt;=$Q$3,ISNUMBER(BC680)),BC680/$Q$4+BD680*AI681+BE680*AJ681+BF680*AK681+BG680*AL681+BH680*AM681+BI680*AN681+BJ680*AO681+BK680*AP681+BL680*AQ681+BM680*AR681+BN680*AS681+BO680*AT681,"")</f>
        <v/>
      </c>
      <c r="BS681">
        <f>IF(ISNUMBER(BR681),AVERAGE(AH621:AH680),"")</f>
        <v/>
      </c>
      <c r="BT681">
        <f>IF(ISNUMBER(BR681),(AH681-BR681)^2,"")</f>
        <v/>
      </c>
      <c r="BU681">
        <f>IF(ISNUMBER(BR681),AH681^2,"")</f>
        <v/>
      </c>
      <c r="BV681">
        <f>IF(ISNUMBER(BR681),(AH681-BS681)^2,"")</f>
        <v/>
      </c>
    </row>
    <row r="682">
      <c r="O682">
        <f>IF($R682="","",CHOOSE($Q$2,YEAR(R682)*12+MONTH(R682),INT((R682-2)/7),YEAR(R682)*4+ROUNDUP(MONTH(R682)/3)))</f>
        <v/>
      </c>
      <c r="P682">
        <f>IF($R682="","",IF($R683="",1,IF(O682&lt;&gt;O683,1,0)))</f>
        <v/>
      </c>
      <c r="Q682">
        <f>IF(P682=1,SUM($P$7:P682),"")</f>
        <v/>
      </c>
      <c r="R682">
        <f>IF($A682="","",IF(ISNUMBER($A682),$A682,IFERROR(DATEVALUE($A682),NA())))</f>
        <v/>
      </c>
      <c r="S682" s="7">
        <f>IFERROR(INDEX($R$7:$R$60000,MATCH(ROW()-6,$Q$7:$Q$60000,0)),"")</f>
        <v/>
      </c>
      <c r="T682">
        <f>IFERROR(INDEX($B$7:$B$60000,MATCH(ROW()-6,$Q$7:$Q$60000,0)),"")</f>
        <v/>
      </c>
      <c r="U682">
        <f>IFERROR(INDEX($C$7:$C$60000,MATCH(ROW()-6,$Q$7:$Q$60000,0)),"")</f>
        <v/>
      </c>
      <c r="V682">
        <f>IFERROR(INDEX($D$7:$D$60000,MATCH(ROW()-6,$Q$7:$Q$60000,0)),"")</f>
        <v/>
      </c>
      <c r="W682">
        <f>IFERROR(INDEX($E$7:$E$60000,MATCH(ROW()-6,$Q$7:$Q$60000,0)),"")</f>
        <v/>
      </c>
      <c r="X682">
        <f>IFERROR(INDEX($F$7:$F$60000,MATCH(ROW()-6,$Q$7:$Q$60000,0)),"")</f>
        <v/>
      </c>
      <c r="Y682">
        <f>IFERROR(INDEX($G$7:$G$60000,MATCH(ROW()-6,$Q$7:$Q$60000,0)),"")</f>
        <v/>
      </c>
      <c r="Z682">
        <f>IFERROR(INDEX($H$7:$H$60000,MATCH(ROW()-6,$Q$7:$Q$60000,0)),"")</f>
        <v/>
      </c>
      <c r="AA682">
        <f>IFERROR(INDEX($I$7:$I$60000,MATCH(ROW()-6,$Q$7:$Q$60000,0)),"")</f>
        <v/>
      </c>
      <c r="AB682">
        <f>IFERROR(INDEX($J$7:$J$60000,MATCH(ROW()-6,$Q$7:$Q$60000,0)),"")</f>
        <v/>
      </c>
      <c r="AC682">
        <f>IFERROR(INDEX($K$7:$K$60000,MATCH(ROW()-6,$Q$7:$Q$60000,0)),"")</f>
        <v/>
      </c>
      <c r="AD682">
        <f>IFERROR(INDEX($L$7:$L$60000,MATCH(ROW()-6,$Q$7:$Q$60000,0)),"")</f>
        <v/>
      </c>
      <c r="AE682">
        <f>IFERROR(INDEX($M$7:$M$60000,MATCH(ROW()-6,$Q$7:$Q$60000,0)),"")</f>
        <v/>
      </c>
      <c r="AF682">
        <f>IFERROR(INDEX($N$7:$N$60000,MATCH(ROW()-6,$Q$7:$Q$60000,0)),"")</f>
        <v/>
      </c>
      <c r="AH682" s="9">
        <f>IF(OR($S682="",$S681=""),"",LN($T682/$T681))</f>
        <v/>
      </c>
      <c r="AI682" s="9">
        <f>IF(OR($S682="",$S681=""),"",$C$2*LN(U682/U681))</f>
        <v/>
      </c>
      <c r="AJ682" s="9">
        <f>IF(OR($S682="",$S681=""),"",$D$2*(V682-V681))</f>
        <v/>
      </c>
      <c r="AK682" s="9">
        <f>IF(OR($S682="",$S681=""),"",$E$2*(W682-W681))</f>
        <v/>
      </c>
      <c r="AL682" s="9">
        <f>IF(OR($S682="",$S681=""),"",$F$2*LN(X682/X681))</f>
        <v/>
      </c>
      <c r="AM682" s="9">
        <f>IF(OR($S682="",$S681=""),"",$G$2*(Y682-Y681))</f>
        <v/>
      </c>
      <c r="AN682" s="9">
        <f>IF(OR($S682="",$S681=""),"",$H$2*LN(Z682/Z681))</f>
        <v/>
      </c>
      <c r="AO682" s="9">
        <f>IF(OR($S682="",$S681=""),"",$I$2*(AA682-AA681))</f>
        <v/>
      </c>
      <c r="AP682" s="9">
        <f>IF(OR($S682="",$S681=""),"",$J$2*LN(AB682/AB681))</f>
        <v/>
      </c>
      <c r="AQ682" s="9">
        <f>IF(OR($S682="",$S681=""),"",$K$2*(AC682-AC681))</f>
        <v/>
      </c>
      <c r="AR682" s="9">
        <f>IF(OR($S682="",$S681=""),"",$L$2*LN(AD682/AD681))</f>
        <v/>
      </c>
      <c r="AS682" s="9">
        <f>IF(OR($S682="",$S681=""),"",$M$2*LN(AE682/AE681))</f>
        <v/>
      </c>
      <c r="AT682" s="9">
        <f>IF(OR($S682="",$S681=""),"",$N$2*LN(AF682/AF681))</f>
        <v/>
      </c>
      <c r="AV682" s="9">
        <f>IF($AH682="","",$AY$16+$AY$4*AI682+$AY$5*AJ682+$AY$6*AK682+$AY$7*AL682+$AY$8*AM682+$AY$9*AN682+$AY$10*AO682+$AY$11*AP682+$AY$12*AQ682+$AY$13*AR682+$AY$14*AS682+$AY$15*AT682)</f>
        <v/>
      </c>
      <c r="BC682" s="10">
        <f>IF((ROW()-6)&lt;=$Q$3,INDEX(LINEST(AH623:AH682,AI623:AT682,TRUE,TRUE),1,13)*$Q$4,"")</f>
        <v/>
      </c>
      <c r="BD682" s="9">
        <f>IF((ROW()-6)&lt;=$Q$3,INDEX(LINEST(AH623:AH682,AI623:AT682,TRUE,TRUE),1,12),"")</f>
        <v/>
      </c>
      <c r="BE682" s="9">
        <f>IF((ROW()-6)&lt;=$Q$3,INDEX(LINEST(AH623:AH682,AI623:AT682,TRUE,TRUE),1,11),"")</f>
        <v/>
      </c>
      <c r="BF682" s="9">
        <f>IF((ROW()-6)&lt;=$Q$3,INDEX(LINEST(AH623:AH682,AI623:AT682,TRUE,TRUE),1,10),"")</f>
        <v/>
      </c>
      <c r="BG682" s="9">
        <f>IF((ROW()-6)&lt;=$Q$3,INDEX(LINEST(AH623:AH682,AI623:AT682,TRUE,TRUE),1,9),"")</f>
        <v/>
      </c>
      <c r="BH682" s="9">
        <f>IF((ROW()-6)&lt;=$Q$3,INDEX(LINEST(AH623:AH682,AI623:AT682,TRUE,TRUE),1,8),"")</f>
        <v/>
      </c>
      <c r="BI682" s="9">
        <f>IF((ROW()-6)&lt;=$Q$3,INDEX(LINEST(AH623:AH682,AI623:AT682,TRUE,TRUE),1,7),"")</f>
        <v/>
      </c>
      <c r="BJ682" s="9">
        <f>IF((ROW()-6)&lt;=$Q$3,INDEX(LINEST(AH623:AH682,AI623:AT682,TRUE,TRUE),1,6),"")</f>
        <v/>
      </c>
      <c r="BK682" s="9">
        <f>IF((ROW()-6)&lt;=$Q$3,INDEX(LINEST(AH623:AH682,AI623:AT682,TRUE,TRUE),1,5),"")</f>
        <v/>
      </c>
      <c r="BL682" s="9">
        <f>IF((ROW()-6)&lt;=$Q$3,INDEX(LINEST(AH623:AH682,AI623:AT682,TRUE,TRUE),1,4),"")</f>
        <v/>
      </c>
      <c r="BM682" s="9">
        <f>IF((ROW()-6)&lt;=$Q$3,INDEX(LINEST(AH623:AH682,AI623:AT682,TRUE,TRUE),1,3),"")</f>
        <v/>
      </c>
      <c r="BN682" s="9">
        <f>IF((ROW()-6)&lt;=$Q$3,INDEX(LINEST(AH623:AH682,AI623:AT682,TRUE,TRUE),1,2),"")</f>
        <v/>
      </c>
      <c r="BO682" s="9">
        <f>IF((ROW()-6)&lt;=$Q$3,INDEX(LINEST(AH623:AH682,AI623:AT682,TRUE,TRUE),1,1),"")</f>
        <v/>
      </c>
      <c r="BP682" s="10">
        <f>IF((ROW()-6)&lt;=$Q$3,INDEX(LINEST(AH623:AH682,AI623:AT682,TRUE,TRUE),3,1),"")</f>
        <v/>
      </c>
      <c r="BR682" s="9">
        <f>IF(AND((ROW()-6)&lt;=$Q$3,ISNUMBER(BC681)),BC681/$Q$4+BD681*AI682+BE681*AJ682+BF681*AK682+BG681*AL682+BH681*AM682+BI681*AN682+BJ681*AO682+BK681*AP682+BL681*AQ682+BM681*AR682+BN681*AS682+BO681*AT682,"")</f>
        <v/>
      </c>
      <c r="BS682">
        <f>IF(ISNUMBER(BR682),AVERAGE(AH622:AH681),"")</f>
        <v/>
      </c>
      <c r="BT682">
        <f>IF(ISNUMBER(BR682),(AH682-BR682)^2,"")</f>
        <v/>
      </c>
      <c r="BU682">
        <f>IF(ISNUMBER(BR682),AH682^2,"")</f>
        <v/>
      </c>
      <c r="BV682">
        <f>IF(ISNUMBER(BR682),(AH682-BS682)^2,"")</f>
        <v/>
      </c>
    </row>
    <row r="683">
      <c r="O683">
        <f>IF($R683="","",CHOOSE($Q$2,YEAR(R683)*12+MONTH(R683),INT((R683-2)/7),YEAR(R683)*4+ROUNDUP(MONTH(R683)/3)))</f>
        <v/>
      </c>
      <c r="P683">
        <f>IF($R683="","",IF($R684="",1,IF(O683&lt;&gt;O684,1,0)))</f>
        <v/>
      </c>
      <c r="Q683">
        <f>IF(P683=1,SUM($P$7:P683),"")</f>
        <v/>
      </c>
      <c r="R683">
        <f>IF($A683="","",IF(ISNUMBER($A683),$A683,IFERROR(DATEVALUE($A683),NA())))</f>
        <v/>
      </c>
      <c r="S683" s="7">
        <f>IFERROR(INDEX($R$7:$R$60000,MATCH(ROW()-6,$Q$7:$Q$60000,0)),"")</f>
        <v/>
      </c>
      <c r="T683">
        <f>IFERROR(INDEX($B$7:$B$60000,MATCH(ROW()-6,$Q$7:$Q$60000,0)),"")</f>
        <v/>
      </c>
      <c r="U683">
        <f>IFERROR(INDEX($C$7:$C$60000,MATCH(ROW()-6,$Q$7:$Q$60000,0)),"")</f>
        <v/>
      </c>
      <c r="V683">
        <f>IFERROR(INDEX($D$7:$D$60000,MATCH(ROW()-6,$Q$7:$Q$60000,0)),"")</f>
        <v/>
      </c>
      <c r="W683">
        <f>IFERROR(INDEX($E$7:$E$60000,MATCH(ROW()-6,$Q$7:$Q$60000,0)),"")</f>
        <v/>
      </c>
      <c r="X683">
        <f>IFERROR(INDEX($F$7:$F$60000,MATCH(ROW()-6,$Q$7:$Q$60000,0)),"")</f>
        <v/>
      </c>
      <c r="Y683">
        <f>IFERROR(INDEX($G$7:$G$60000,MATCH(ROW()-6,$Q$7:$Q$60000,0)),"")</f>
        <v/>
      </c>
      <c r="Z683">
        <f>IFERROR(INDEX($H$7:$H$60000,MATCH(ROW()-6,$Q$7:$Q$60000,0)),"")</f>
        <v/>
      </c>
      <c r="AA683">
        <f>IFERROR(INDEX($I$7:$I$60000,MATCH(ROW()-6,$Q$7:$Q$60000,0)),"")</f>
        <v/>
      </c>
      <c r="AB683">
        <f>IFERROR(INDEX($J$7:$J$60000,MATCH(ROW()-6,$Q$7:$Q$60000,0)),"")</f>
        <v/>
      </c>
      <c r="AC683">
        <f>IFERROR(INDEX($K$7:$K$60000,MATCH(ROW()-6,$Q$7:$Q$60000,0)),"")</f>
        <v/>
      </c>
      <c r="AD683">
        <f>IFERROR(INDEX($L$7:$L$60000,MATCH(ROW()-6,$Q$7:$Q$60000,0)),"")</f>
        <v/>
      </c>
      <c r="AE683">
        <f>IFERROR(INDEX($M$7:$M$60000,MATCH(ROW()-6,$Q$7:$Q$60000,0)),"")</f>
        <v/>
      </c>
      <c r="AF683">
        <f>IFERROR(INDEX($N$7:$N$60000,MATCH(ROW()-6,$Q$7:$Q$60000,0)),"")</f>
        <v/>
      </c>
      <c r="AH683" s="9">
        <f>IF(OR($S683="",$S682=""),"",LN($T683/$T682))</f>
        <v/>
      </c>
      <c r="AI683" s="9">
        <f>IF(OR($S683="",$S682=""),"",$C$2*LN(U683/U682))</f>
        <v/>
      </c>
      <c r="AJ683" s="9">
        <f>IF(OR($S683="",$S682=""),"",$D$2*(V683-V682))</f>
        <v/>
      </c>
      <c r="AK683" s="9">
        <f>IF(OR($S683="",$S682=""),"",$E$2*(W683-W682))</f>
        <v/>
      </c>
      <c r="AL683" s="9">
        <f>IF(OR($S683="",$S682=""),"",$F$2*LN(X683/X682))</f>
        <v/>
      </c>
      <c r="AM683" s="9">
        <f>IF(OR($S683="",$S682=""),"",$G$2*(Y683-Y682))</f>
        <v/>
      </c>
      <c r="AN683" s="9">
        <f>IF(OR($S683="",$S682=""),"",$H$2*LN(Z683/Z682))</f>
        <v/>
      </c>
      <c r="AO683" s="9">
        <f>IF(OR($S683="",$S682=""),"",$I$2*(AA683-AA682))</f>
        <v/>
      </c>
      <c r="AP683" s="9">
        <f>IF(OR($S683="",$S682=""),"",$J$2*LN(AB683/AB682))</f>
        <v/>
      </c>
      <c r="AQ683" s="9">
        <f>IF(OR($S683="",$S682=""),"",$K$2*(AC683-AC682))</f>
        <v/>
      </c>
      <c r="AR683" s="9">
        <f>IF(OR($S683="",$S682=""),"",$L$2*LN(AD683/AD682))</f>
        <v/>
      </c>
      <c r="AS683" s="9">
        <f>IF(OR($S683="",$S682=""),"",$M$2*LN(AE683/AE682))</f>
        <v/>
      </c>
      <c r="AT683" s="9">
        <f>IF(OR($S683="",$S682=""),"",$N$2*LN(AF683/AF682))</f>
        <v/>
      </c>
      <c r="AV683" s="9">
        <f>IF($AH683="","",$AY$16+$AY$4*AI683+$AY$5*AJ683+$AY$6*AK683+$AY$7*AL683+$AY$8*AM683+$AY$9*AN683+$AY$10*AO683+$AY$11*AP683+$AY$12*AQ683+$AY$13*AR683+$AY$14*AS683+$AY$15*AT683)</f>
        <v/>
      </c>
      <c r="BC683" s="10">
        <f>IF((ROW()-6)&lt;=$Q$3,INDEX(LINEST(AH624:AH683,AI624:AT683,TRUE,TRUE),1,13)*$Q$4,"")</f>
        <v/>
      </c>
      <c r="BD683" s="9">
        <f>IF((ROW()-6)&lt;=$Q$3,INDEX(LINEST(AH624:AH683,AI624:AT683,TRUE,TRUE),1,12),"")</f>
        <v/>
      </c>
      <c r="BE683" s="9">
        <f>IF((ROW()-6)&lt;=$Q$3,INDEX(LINEST(AH624:AH683,AI624:AT683,TRUE,TRUE),1,11),"")</f>
        <v/>
      </c>
      <c r="BF683" s="9">
        <f>IF((ROW()-6)&lt;=$Q$3,INDEX(LINEST(AH624:AH683,AI624:AT683,TRUE,TRUE),1,10),"")</f>
        <v/>
      </c>
      <c r="BG683" s="9">
        <f>IF((ROW()-6)&lt;=$Q$3,INDEX(LINEST(AH624:AH683,AI624:AT683,TRUE,TRUE),1,9),"")</f>
        <v/>
      </c>
      <c r="BH683" s="9">
        <f>IF((ROW()-6)&lt;=$Q$3,INDEX(LINEST(AH624:AH683,AI624:AT683,TRUE,TRUE),1,8),"")</f>
        <v/>
      </c>
      <c r="BI683" s="9">
        <f>IF((ROW()-6)&lt;=$Q$3,INDEX(LINEST(AH624:AH683,AI624:AT683,TRUE,TRUE),1,7),"")</f>
        <v/>
      </c>
      <c r="BJ683" s="9">
        <f>IF((ROW()-6)&lt;=$Q$3,INDEX(LINEST(AH624:AH683,AI624:AT683,TRUE,TRUE),1,6),"")</f>
        <v/>
      </c>
      <c r="BK683" s="9">
        <f>IF((ROW()-6)&lt;=$Q$3,INDEX(LINEST(AH624:AH683,AI624:AT683,TRUE,TRUE),1,5),"")</f>
        <v/>
      </c>
      <c r="BL683" s="9">
        <f>IF((ROW()-6)&lt;=$Q$3,INDEX(LINEST(AH624:AH683,AI624:AT683,TRUE,TRUE),1,4),"")</f>
        <v/>
      </c>
      <c r="BM683" s="9">
        <f>IF((ROW()-6)&lt;=$Q$3,INDEX(LINEST(AH624:AH683,AI624:AT683,TRUE,TRUE),1,3),"")</f>
        <v/>
      </c>
      <c r="BN683" s="9">
        <f>IF((ROW()-6)&lt;=$Q$3,INDEX(LINEST(AH624:AH683,AI624:AT683,TRUE,TRUE),1,2),"")</f>
        <v/>
      </c>
      <c r="BO683" s="9">
        <f>IF((ROW()-6)&lt;=$Q$3,INDEX(LINEST(AH624:AH683,AI624:AT683,TRUE,TRUE),1,1),"")</f>
        <v/>
      </c>
      <c r="BP683" s="10">
        <f>IF((ROW()-6)&lt;=$Q$3,INDEX(LINEST(AH624:AH683,AI624:AT683,TRUE,TRUE),3,1),"")</f>
        <v/>
      </c>
      <c r="BR683" s="9">
        <f>IF(AND((ROW()-6)&lt;=$Q$3,ISNUMBER(BC682)),BC682/$Q$4+BD682*AI683+BE682*AJ683+BF682*AK683+BG682*AL683+BH682*AM683+BI682*AN683+BJ682*AO683+BK682*AP683+BL682*AQ683+BM682*AR683+BN682*AS683+BO682*AT683,"")</f>
        <v/>
      </c>
      <c r="BS683">
        <f>IF(ISNUMBER(BR683),AVERAGE(AH623:AH682),"")</f>
        <v/>
      </c>
      <c r="BT683">
        <f>IF(ISNUMBER(BR683),(AH683-BR683)^2,"")</f>
        <v/>
      </c>
      <c r="BU683">
        <f>IF(ISNUMBER(BR683),AH683^2,"")</f>
        <v/>
      </c>
      <c r="BV683">
        <f>IF(ISNUMBER(BR683),(AH683-BS683)^2,"")</f>
        <v/>
      </c>
    </row>
    <row r="684">
      <c r="O684">
        <f>IF($R684="","",CHOOSE($Q$2,YEAR(R684)*12+MONTH(R684),INT((R684-2)/7),YEAR(R684)*4+ROUNDUP(MONTH(R684)/3)))</f>
        <v/>
      </c>
      <c r="P684">
        <f>IF($R684="","",IF($R685="",1,IF(O684&lt;&gt;O685,1,0)))</f>
        <v/>
      </c>
      <c r="Q684">
        <f>IF(P684=1,SUM($P$7:P684),"")</f>
        <v/>
      </c>
      <c r="R684">
        <f>IF($A684="","",IF(ISNUMBER($A684),$A684,IFERROR(DATEVALUE($A684),NA())))</f>
        <v/>
      </c>
      <c r="S684" s="7">
        <f>IFERROR(INDEX($R$7:$R$60000,MATCH(ROW()-6,$Q$7:$Q$60000,0)),"")</f>
        <v/>
      </c>
      <c r="T684">
        <f>IFERROR(INDEX($B$7:$B$60000,MATCH(ROW()-6,$Q$7:$Q$60000,0)),"")</f>
        <v/>
      </c>
      <c r="U684">
        <f>IFERROR(INDEX($C$7:$C$60000,MATCH(ROW()-6,$Q$7:$Q$60000,0)),"")</f>
        <v/>
      </c>
      <c r="V684">
        <f>IFERROR(INDEX($D$7:$D$60000,MATCH(ROW()-6,$Q$7:$Q$60000,0)),"")</f>
        <v/>
      </c>
      <c r="W684">
        <f>IFERROR(INDEX($E$7:$E$60000,MATCH(ROW()-6,$Q$7:$Q$60000,0)),"")</f>
        <v/>
      </c>
      <c r="X684">
        <f>IFERROR(INDEX($F$7:$F$60000,MATCH(ROW()-6,$Q$7:$Q$60000,0)),"")</f>
        <v/>
      </c>
      <c r="Y684">
        <f>IFERROR(INDEX($G$7:$G$60000,MATCH(ROW()-6,$Q$7:$Q$60000,0)),"")</f>
        <v/>
      </c>
      <c r="Z684">
        <f>IFERROR(INDEX($H$7:$H$60000,MATCH(ROW()-6,$Q$7:$Q$60000,0)),"")</f>
        <v/>
      </c>
      <c r="AA684">
        <f>IFERROR(INDEX($I$7:$I$60000,MATCH(ROW()-6,$Q$7:$Q$60000,0)),"")</f>
        <v/>
      </c>
      <c r="AB684">
        <f>IFERROR(INDEX($J$7:$J$60000,MATCH(ROW()-6,$Q$7:$Q$60000,0)),"")</f>
        <v/>
      </c>
      <c r="AC684">
        <f>IFERROR(INDEX($K$7:$K$60000,MATCH(ROW()-6,$Q$7:$Q$60000,0)),"")</f>
        <v/>
      </c>
      <c r="AD684">
        <f>IFERROR(INDEX($L$7:$L$60000,MATCH(ROW()-6,$Q$7:$Q$60000,0)),"")</f>
        <v/>
      </c>
      <c r="AE684">
        <f>IFERROR(INDEX($M$7:$M$60000,MATCH(ROW()-6,$Q$7:$Q$60000,0)),"")</f>
        <v/>
      </c>
      <c r="AF684">
        <f>IFERROR(INDEX($N$7:$N$60000,MATCH(ROW()-6,$Q$7:$Q$60000,0)),"")</f>
        <v/>
      </c>
      <c r="AH684" s="9">
        <f>IF(OR($S684="",$S683=""),"",LN($T684/$T683))</f>
        <v/>
      </c>
      <c r="AI684" s="9">
        <f>IF(OR($S684="",$S683=""),"",$C$2*LN(U684/U683))</f>
        <v/>
      </c>
      <c r="AJ684" s="9">
        <f>IF(OR($S684="",$S683=""),"",$D$2*(V684-V683))</f>
        <v/>
      </c>
      <c r="AK684" s="9">
        <f>IF(OR($S684="",$S683=""),"",$E$2*(W684-W683))</f>
        <v/>
      </c>
      <c r="AL684" s="9">
        <f>IF(OR($S684="",$S683=""),"",$F$2*LN(X684/X683))</f>
        <v/>
      </c>
      <c r="AM684" s="9">
        <f>IF(OR($S684="",$S683=""),"",$G$2*(Y684-Y683))</f>
        <v/>
      </c>
      <c r="AN684" s="9">
        <f>IF(OR($S684="",$S683=""),"",$H$2*LN(Z684/Z683))</f>
        <v/>
      </c>
      <c r="AO684" s="9">
        <f>IF(OR($S684="",$S683=""),"",$I$2*(AA684-AA683))</f>
        <v/>
      </c>
      <c r="AP684" s="9">
        <f>IF(OR($S684="",$S683=""),"",$J$2*LN(AB684/AB683))</f>
        <v/>
      </c>
      <c r="AQ684" s="9">
        <f>IF(OR($S684="",$S683=""),"",$K$2*(AC684-AC683))</f>
        <v/>
      </c>
      <c r="AR684" s="9">
        <f>IF(OR($S684="",$S683=""),"",$L$2*LN(AD684/AD683))</f>
        <v/>
      </c>
      <c r="AS684" s="9">
        <f>IF(OR($S684="",$S683=""),"",$M$2*LN(AE684/AE683))</f>
        <v/>
      </c>
      <c r="AT684" s="9">
        <f>IF(OR($S684="",$S683=""),"",$N$2*LN(AF684/AF683))</f>
        <v/>
      </c>
      <c r="AV684" s="9">
        <f>IF($AH684="","",$AY$16+$AY$4*AI684+$AY$5*AJ684+$AY$6*AK684+$AY$7*AL684+$AY$8*AM684+$AY$9*AN684+$AY$10*AO684+$AY$11*AP684+$AY$12*AQ684+$AY$13*AR684+$AY$14*AS684+$AY$15*AT684)</f>
        <v/>
      </c>
      <c r="BC684" s="10">
        <f>IF((ROW()-6)&lt;=$Q$3,INDEX(LINEST(AH625:AH684,AI625:AT684,TRUE,TRUE),1,13)*$Q$4,"")</f>
        <v/>
      </c>
      <c r="BD684" s="9">
        <f>IF((ROW()-6)&lt;=$Q$3,INDEX(LINEST(AH625:AH684,AI625:AT684,TRUE,TRUE),1,12),"")</f>
        <v/>
      </c>
      <c r="BE684" s="9">
        <f>IF((ROW()-6)&lt;=$Q$3,INDEX(LINEST(AH625:AH684,AI625:AT684,TRUE,TRUE),1,11),"")</f>
        <v/>
      </c>
      <c r="BF684" s="9">
        <f>IF((ROW()-6)&lt;=$Q$3,INDEX(LINEST(AH625:AH684,AI625:AT684,TRUE,TRUE),1,10),"")</f>
        <v/>
      </c>
      <c r="BG684" s="9">
        <f>IF((ROW()-6)&lt;=$Q$3,INDEX(LINEST(AH625:AH684,AI625:AT684,TRUE,TRUE),1,9),"")</f>
        <v/>
      </c>
      <c r="BH684" s="9">
        <f>IF((ROW()-6)&lt;=$Q$3,INDEX(LINEST(AH625:AH684,AI625:AT684,TRUE,TRUE),1,8),"")</f>
        <v/>
      </c>
      <c r="BI684" s="9">
        <f>IF((ROW()-6)&lt;=$Q$3,INDEX(LINEST(AH625:AH684,AI625:AT684,TRUE,TRUE),1,7),"")</f>
        <v/>
      </c>
      <c r="BJ684" s="9">
        <f>IF((ROW()-6)&lt;=$Q$3,INDEX(LINEST(AH625:AH684,AI625:AT684,TRUE,TRUE),1,6),"")</f>
        <v/>
      </c>
      <c r="BK684" s="9">
        <f>IF((ROW()-6)&lt;=$Q$3,INDEX(LINEST(AH625:AH684,AI625:AT684,TRUE,TRUE),1,5),"")</f>
        <v/>
      </c>
      <c r="BL684" s="9">
        <f>IF((ROW()-6)&lt;=$Q$3,INDEX(LINEST(AH625:AH684,AI625:AT684,TRUE,TRUE),1,4),"")</f>
        <v/>
      </c>
      <c r="BM684" s="9">
        <f>IF((ROW()-6)&lt;=$Q$3,INDEX(LINEST(AH625:AH684,AI625:AT684,TRUE,TRUE),1,3),"")</f>
        <v/>
      </c>
      <c r="BN684" s="9">
        <f>IF((ROW()-6)&lt;=$Q$3,INDEX(LINEST(AH625:AH684,AI625:AT684,TRUE,TRUE),1,2),"")</f>
        <v/>
      </c>
      <c r="BO684" s="9">
        <f>IF((ROW()-6)&lt;=$Q$3,INDEX(LINEST(AH625:AH684,AI625:AT684,TRUE,TRUE),1,1),"")</f>
        <v/>
      </c>
      <c r="BP684" s="10">
        <f>IF((ROW()-6)&lt;=$Q$3,INDEX(LINEST(AH625:AH684,AI625:AT684,TRUE,TRUE),3,1),"")</f>
        <v/>
      </c>
      <c r="BR684" s="9">
        <f>IF(AND((ROW()-6)&lt;=$Q$3,ISNUMBER(BC683)),BC683/$Q$4+BD683*AI684+BE683*AJ684+BF683*AK684+BG683*AL684+BH683*AM684+BI683*AN684+BJ683*AO684+BK683*AP684+BL683*AQ684+BM683*AR684+BN683*AS684+BO683*AT684,"")</f>
        <v/>
      </c>
      <c r="BS684">
        <f>IF(ISNUMBER(BR684),AVERAGE(AH624:AH683),"")</f>
        <v/>
      </c>
      <c r="BT684">
        <f>IF(ISNUMBER(BR684),(AH684-BR684)^2,"")</f>
        <v/>
      </c>
      <c r="BU684">
        <f>IF(ISNUMBER(BR684),AH684^2,"")</f>
        <v/>
      </c>
      <c r="BV684">
        <f>IF(ISNUMBER(BR684),(AH684-BS684)^2,"")</f>
        <v/>
      </c>
    </row>
    <row r="685">
      <c r="O685">
        <f>IF($R685="","",CHOOSE($Q$2,YEAR(R685)*12+MONTH(R685),INT((R685-2)/7),YEAR(R685)*4+ROUNDUP(MONTH(R685)/3)))</f>
        <v/>
      </c>
      <c r="P685">
        <f>IF($R685="","",IF($R686="",1,IF(O685&lt;&gt;O686,1,0)))</f>
        <v/>
      </c>
      <c r="Q685">
        <f>IF(P685=1,SUM($P$7:P685),"")</f>
        <v/>
      </c>
      <c r="R685">
        <f>IF($A685="","",IF(ISNUMBER($A685),$A685,IFERROR(DATEVALUE($A685),NA())))</f>
        <v/>
      </c>
      <c r="S685" s="7">
        <f>IFERROR(INDEX($R$7:$R$60000,MATCH(ROW()-6,$Q$7:$Q$60000,0)),"")</f>
        <v/>
      </c>
      <c r="T685">
        <f>IFERROR(INDEX($B$7:$B$60000,MATCH(ROW()-6,$Q$7:$Q$60000,0)),"")</f>
        <v/>
      </c>
      <c r="U685">
        <f>IFERROR(INDEX($C$7:$C$60000,MATCH(ROW()-6,$Q$7:$Q$60000,0)),"")</f>
        <v/>
      </c>
      <c r="V685">
        <f>IFERROR(INDEX($D$7:$D$60000,MATCH(ROW()-6,$Q$7:$Q$60000,0)),"")</f>
        <v/>
      </c>
      <c r="W685">
        <f>IFERROR(INDEX($E$7:$E$60000,MATCH(ROW()-6,$Q$7:$Q$60000,0)),"")</f>
        <v/>
      </c>
      <c r="X685">
        <f>IFERROR(INDEX($F$7:$F$60000,MATCH(ROW()-6,$Q$7:$Q$60000,0)),"")</f>
        <v/>
      </c>
      <c r="Y685">
        <f>IFERROR(INDEX($G$7:$G$60000,MATCH(ROW()-6,$Q$7:$Q$60000,0)),"")</f>
        <v/>
      </c>
      <c r="Z685">
        <f>IFERROR(INDEX($H$7:$H$60000,MATCH(ROW()-6,$Q$7:$Q$60000,0)),"")</f>
        <v/>
      </c>
      <c r="AA685">
        <f>IFERROR(INDEX($I$7:$I$60000,MATCH(ROW()-6,$Q$7:$Q$60000,0)),"")</f>
        <v/>
      </c>
      <c r="AB685">
        <f>IFERROR(INDEX($J$7:$J$60000,MATCH(ROW()-6,$Q$7:$Q$60000,0)),"")</f>
        <v/>
      </c>
      <c r="AC685">
        <f>IFERROR(INDEX($K$7:$K$60000,MATCH(ROW()-6,$Q$7:$Q$60000,0)),"")</f>
        <v/>
      </c>
      <c r="AD685">
        <f>IFERROR(INDEX($L$7:$L$60000,MATCH(ROW()-6,$Q$7:$Q$60000,0)),"")</f>
        <v/>
      </c>
      <c r="AE685">
        <f>IFERROR(INDEX($M$7:$M$60000,MATCH(ROW()-6,$Q$7:$Q$60000,0)),"")</f>
        <v/>
      </c>
      <c r="AF685">
        <f>IFERROR(INDEX($N$7:$N$60000,MATCH(ROW()-6,$Q$7:$Q$60000,0)),"")</f>
        <v/>
      </c>
      <c r="AH685" s="9">
        <f>IF(OR($S685="",$S684=""),"",LN($T685/$T684))</f>
        <v/>
      </c>
      <c r="AI685" s="9">
        <f>IF(OR($S685="",$S684=""),"",$C$2*LN(U685/U684))</f>
        <v/>
      </c>
      <c r="AJ685" s="9">
        <f>IF(OR($S685="",$S684=""),"",$D$2*(V685-V684))</f>
        <v/>
      </c>
      <c r="AK685" s="9">
        <f>IF(OR($S685="",$S684=""),"",$E$2*(W685-W684))</f>
        <v/>
      </c>
      <c r="AL685" s="9">
        <f>IF(OR($S685="",$S684=""),"",$F$2*LN(X685/X684))</f>
        <v/>
      </c>
      <c r="AM685" s="9">
        <f>IF(OR($S685="",$S684=""),"",$G$2*(Y685-Y684))</f>
        <v/>
      </c>
      <c r="AN685" s="9">
        <f>IF(OR($S685="",$S684=""),"",$H$2*LN(Z685/Z684))</f>
        <v/>
      </c>
      <c r="AO685" s="9">
        <f>IF(OR($S685="",$S684=""),"",$I$2*(AA685-AA684))</f>
        <v/>
      </c>
      <c r="AP685" s="9">
        <f>IF(OR($S685="",$S684=""),"",$J$2*LN(AB685/AB684))</f>
        <v/>
      </c>
      <c r="AQ685" s="9">
        <f>IF(OR($S685="",$S684=""),"",$K$2*(AC685-AC684))</f>
        <v/>
      </c>
      <c r="AR685" s="9">
        <f>IF(OR($S685="",$S684=""),"",$L$2*LN(AD685/AD684))</f>
        <v/>
      </c>
      <c r="AS685" s="9">
        <f>IF(OR($S685="",$S684=""),"",$M$2*LN(AE685/AE684))</f>
        <v/>
      </c>
      <c r="AT685" s="9">
        <f>IF(OR($S685="",$S684=""),"",$N$2*LN(AF685/AF684))</f>
        <v/>
      </c>
      <c r="AV685" s="9">
        <f>IF($AH685="","",$AY$16+$AY$4*AI685+$AY$5*AJ685+$AY$6*AK685+$AY$7*AL685+$AY$8*AM685+$AY$9*AN685+$AY$10*AO685+$AY$11*AP685+$AY$12*AQ685+$AY$13*AR685+$AY$14*AS685+$AY$15*AT685)</f>
        <v/>
      </c>
      <c r="BC685" s="10">
        <f>IF((ROW()-6)&lt;=$Q$3,INDEX(LINEST(AH626:AH685,AI626:AT685,TRUE,TRUE),1,13)*$Q$4,"")</f>
        <v/>
      </c>
      <c r="BD685" s="9">
        <f>IF((ROW()-6)&lt;=$Q$3,INDEX(LINEST(AH626:AH685,AI626:AT685,TRUE,TRUE),1,12),"")</f>
        <v/>
      </c>
      <c r="BE685" s="9">
        <f>IF((ROW()-6)&lt;=$Q$3,INDEX(LINEST(AH626:AH685,AI626:AT685,TRUE,TRUE),1,11),"")</f>
        <v/>
      </c>
      <c r="BF685" s="9">
        <f>IF((ROW()-6)&lt;=$Q$3,INDEX(LINEST(AH626:AH685,AI626:AT685,TRUE,TRUE),1,10),"")</f>
        <v/>
      </c>
      <c r="BG685" s="9">
        <f>IF((ROW()-6)&lt;=$Q$3,INDEX(LINEST(AH626:AH685,AI626:AT685,TRUE,TRUE),1,9),"")</f>
        <v/>
      </c>
      <c r="BH685" s="9">
        <f>IF((ROW()-6)&lt;=$Q$3,INDEX(LINEST(AH626:AH685,AI626:AT685,TRUE,TRUE),1,8),"")</f>
        <v/>
      </c>
      <c r="BI685" s="9">
        <f>IF((ROW()-6)&lt;=$Q$3,INDEX(LINEST(AH626:AH685,AI626:AT685,TRUE,TRUE),1,7),"")</f>
        <v/>
      </c>
      <c r="BJ685" s="9">
        <f>IF((ROW()-6)&lt;=$Q$3,INDEX(LINEST(AH626:AH685,AI626:AT685,TRUE,TRUE),1,6),"")</f>
        <v/>
      </c>
      <c r="BK685" s="9">
        <f>IF((ROW()-6)&lt;=$Q$3,INDEX(LINEST(AH626:AH685,AI626:AT685,TRUE,TRUE),1,5),"")</f>
        <v/>
      </c>
      <c r="BL685" s="9">
        <f>IF((ROW()-6)&lt;=$Q$3,INDEX(LINEST(AH626:AH685,AI626:AT685,TRUE,TRUE),1,4),"")</f>
        <v/>
      </c>
      <c r="BM685" s="9">
        <f>IF((ROW()-6)&lt;=$Q$3,INDEX(LINEST(AH626:AH685,AI626:AT685,TRUE,TRUE),1,3),"")</f>
        <v/>
      </c>
      <c r="BN685" s="9">
        <f>IF((ROW()-6)&lt;=$Q$3,INDEX(LINEST(AH626:AH685,AI626:AT685,TRUE,TRUE),1,2),"")</f>
        <v/>
      </c>
      <c r="BO685" s="9">
        <f>IF((ROW()-6)&lt;=$Q$3,INDEX(LINEST(AH626:AH685,AI626:AT685,TRUE,TRUE),1,1),"")</f>
        <v/>
      </c>
      <c r="BP685" s="10">
        <f>IF((ROW()-6)&lt;=$Q$3,INDEX(LINEST(AH626:AH685,AI626:AT685,TRUE,TRUE),3,1),"")</f>
        <v/>
      </c>
      <c r="BR685" s="9">
        <f>IF(AND((ROW()-6)&lt;=$Q$3,ISNUMBER(BC684)),BC684/$Q$4+BD684*AI685+BE684*AJ685+BF684*AK685+BG684*AL685+BH684*AM685+BI684*AN685+BJ684*AO685+BK684*AP685+BL684*AQ685+BM684*AR685+BN684*AS685+BO684*AT685,"")</f>
        <v/>
      </c>
      <c r="BS685">
        <f>IF(ISNUMBER(BR685),AVERAGE(AH625:AH684),"")</f>
        <v/>
      </c>
      <c r="BT685">
        <f>IF(ISNUMBER(BR685),(AH685-BR685)^2,"")</f>
        <v/>
      </c>
      <c r="BU685">
        <f>IF(ISNUMBER(BR685),AH685^2,"")</f>
        <v/>
      </c>
      <c r="BV685">
        <f>IF(ISNUMBER(BR685),(AH685-BS685)^2,"")</f>
        <v/>
      </c>
    </row>
    <row r="686">
      <c r="O686">
        <f>IF($R686="","",CHOOSE($Q$2,YEAR(R686)*12+MONTH(R686),INT((R686-2)/7),YEAR(R686)*4+ROUNDUP(MONTH(R686)/3)))</f>
        <v/>
      </c>
      <c r="P686">
        <f>IF($R686="","",IF($R687="",1,IF(O686&lt;&gt;O687,1,0)))</f>
        <v/>
      </c>
      <c r="Q686">
        <f>IF(P686=1,SUM($P$7:P686),"")</f>
        <v/>
      </c>
      <c r="R686">
        <f>IF($A686="","",IF(ISNUMBER($A686),$A686,IFERROR(DATEVALUE($A686),NA())))</f>
        <v/>
      </c>
      <c r="S686" s="7">
        <f>IFERROR(INDEX($R$7:$R$60000,MATCH(ROW()-6,$Q$7:$Q$60000,0)),"")</f>
        <v/>
      </c>
      <c r="T686">
        <f>IFERROR(INDEX($B$7:$B$60000,MATCH(ROW()-6,$Q$7:$Q$60000,0)),"")</f>
        <v/>
      </c>
      <c r="U686">
        <f>IFERROR(INDEX($C$7:$C$60000,MATCH(ROW()-6,$Q$7:$Q$60000,0)),"")</f>
        <v/>
      </c>
      <c r="V686">
        <f>IFERROR(INDEX($D$7:$D$60000,MATCH(ROW()-6,$Q$7:$Q$60000,0)),"")</f>
        <v/>
      </c>
      <c r="W686">
        <f>IFERROR(INDEX($E$7:$E$60000,MATCH(ROW()-6,$Q$7:$Q$60000,0)),"")</f>
        <v/>
      </c>
      <c r="X686">
        <f>IFERROR(INDEX($F$7:$F$60000,MATCH(ROW()-6,$Q$7:$Q$60000,0)),"")</f>
        <v/>
      </c>
      <c r="Y686">
        <f>IFERROR(INDEX($G$7:$G$60000,MATCH(ROW()-6,$Q$7:$Q$60000,0)),"")</f>
        <v/>
      </c>
      <c r="Z686">
        <f>IFERROR(INDEX($H$7:$H$60000,MATCH(ROW()-6,$Q$7:$Q$60000,0)),"")</f>
        <v/>
      </c>
      <c r="AA686">
        <f>IFERROR(INDEX($I$7:$I$60000,MATCH(ROW()-6,$Q$7:$Q$60000,0)),"")</f>
        <v/>
      </c>
      <c r="AB686">
        <f>IFERROR(INDEX($J$7:$J$60000,MATCH(ROW()-6,$Q$7:$Q$60000,0)),"")</f>
        <v/>
      </c>
      <c r="AC686">
        <f>IFERROR(INDEX($K$7:$K$60000,MATCH(ROW()-6,$Q$7:$Q$60000,0)),"")</f>
        <v/>
      </c>
      <c r="AD686">
        <f>IFERROR(INDEX($L$7:$L$60000,MATCH(ROW()-6,$Q$7:$Q$60000,0)),"")</f>
        <v/>
      </c>
      <c r="AE686">
        <f>IFERROR(INDEX($M$7:$M$60000,MATCH(ROW()-6,$Q$7:$Q$60000,0)),"")</f>
        <v/>
      </c>
      <c r="AF686">
        <f>IFERROR(INDEX($N$7:$N$60000,MATCH(ROW()-6,$Q$7:$Q$60000,0)),"")</f>
        <v/>
      </c>
      <c r="AH686" s="9">
        <f>IF(OR($S686="",$S685=""),"",LN($T686/$T685))</f>
        <v/>
      </c>
      <c r="AI686" s="9">
        <f>IF(OR($S686="",$S685=""),"",$C$2*LN(U686/U685))</f>
        <v/>
      </c>
      <c r="AJ686" s="9">
        <f>IF(OR($S686="",$S685=""),"",$D$2*(V686-V685))</f>
        <v/>
      </c>
      <c r="AK686" s="9">
        <f>IF(OR($S686="",$S685=""),"",$E$2*(W686-W685))</f>
        <v/>
      </c>
      <c r="AL686" s="9">
        <f>IF(OR($S686="",$S685=""),"",$F$2*LN(X686/X685))</f>
        <v/>
      </c>
      <c r="AM686" s="9">
        <f>IF(OR($S686="",$S685=""),"",$G$2*(Y686-Y685))</f>
        <v/>
      </c>
      <c r="AN686" s="9">
        <f>IF(OR($S686="",$S685=""),"",$H$2*LN(Z686/Z685))</f>
        <v/>
      </c>
      <c r="AO686" s="9">
        <f>IF(OR($S686="",$S685=""),"",$I$2*(AA686-AA685))</f>
        <v/>
      </c>
      <c r="AP686" s="9">
        <f>IF(OR($S686="",$S685=""),"",$J$2*LN(AB686/AB685))</f>
        <v/>
      </c>
      <c r="AQ686" s="9">
        <f>IF(OR($S686="",$S685=""),"",$K$2*(AC686-AC685))</f>
        <v/>
      </c>
      <c r="AR686" s="9">
        <f>IF(OR($S686="",$S685=""),"",$L$2*LN(AD686/AD685))</f>
        <v/>
      </c>
      <c r="AS686" s="9">
        <f>IF(OR($S686="",$S685=""),"",$M$2*LN(AE686/AE685))</f>
        <v/>
      </c>
      <c r="AT686" s="9">
        <f>IF(OR($S686="",$S685=""),"",$N$2*LN(AF686/AF685))</f>
        <v/>
      </c>
      <c r="AV686" s="9">
        <f>IF($AH686="","",$AY$16+$AY$4*AI686+$AY$5*AJ686+$AY$6*AK686+$AY$7*AL686+$AY$8*AM686+$AY$9*AN686+$AY$10*AO686+$AY$11*AP686+$AY$12*AQ686+$AY$13*AR686+$AY$14*AS686+$AY$15*AT686)</f>
        <v/>
      </c>
      <c r="BC686" s="10">
        <f>IF((ROW()-6)&lt;=$Q$3,INDEX(LINEST(AH627:AH686,AI627:AT686,TRUE,TRUE),1,13)*$Q$4,"")</f>
        <v/>
      </c>
      <c r="BD686" s="9">
        <f>IF((ROW()-6)&lt;=$Q$3,INDEX(LINEST(AH627:AH686,AI627:AT686,TRUE,TRUE),1,12),"")</f>
        <v/>
      </c>
      <c r="BE686" s="9">
        <f>IF((ROW()-6)&lt;=$Q$3,INDEX(LINEST(AH627:AH686,AI627:AT686,TRUE,TRUE),1,11),"")</f>
        <v/>
      </c>
      <c r="BF686" s="9">
        <f>IF((ROW()-6)&lt;=$Q$3,INDEX(LINEST(AH627:AH686,AI627:AT686,TRUE,TRUE),1,10),"")</f>
        <v/>
      </c>
      <c r="BG686" s="9">
        <f>IF((ROW()-6)&lt;=$Q$3,INDEX(LINEST(AH627:AH686,AI627:AT686,TRUE,TRUE),1,9),"")</f>
        <v/>
      </c>
      <c r="BH686" s="9">
        <f>IF((ROW()-6)&lt;=$Q$3,INDEX(LINEST(AH627:AH686,AI627:AT686,TRUE,TRUE),1,8),"")</f>
        <v/>
      </c>
      <c r="BI686" s="9">
        <f>IF((ROW()-6)&lt;=$Q$3,INDEX(LINEST(AH627:AH686,AI627:AT686,TRUE,TRUE),1,7),"")</f>
        <v/>
      </c>
      <c r="BJ686" s="9">
        <f>IF((ROW()-6)&lt;=$Q$3,INDEX(LINEST(AH627:AH686,AI627:AT686,TRUE,TRUE),1,6),"")</f>
        <v/>
      </c>
      <c r="BK686" s="9">
        <f>IF((ROW()-6)&lt;=$Q$3,INDEX(LINEST(AH627:AH686,AI627:AT686,TRUE,TRUE),1,5),"")</f>
        <v/>
      </c>
      <c r="BL686" s="9">
        <f>IF((ROW()-6)&lt;=$Q$3,INDEX(LINEST(AH627:AH686,AI627:AT686,TRUE,TRUE),1,4),"")</f>
        <v/>
      </c>
      <c r="BM686" s="9">
        <f>IF((ROW()-6)&lt;=$Q$3,INDEX(LINEST(AH627:AH686,AI627:AT686,TRUE,TRUE),1,3),"")</f>
        <v/>
      </c>
      <c r="BN686" s="9">
        <f>IF((ROW()-6)&lt;=$Q$3,INDEX(LINEST(AH627:AH686,AI627:AT686,TRUE,TRUE),1,2),"")</f>
        <v/>
      </c>
      <c r="BO686" s="9">
        <f>IF((ROW()-6)&lt;=$Q$3,INDEX(LINEST(AH627:AH686,AI627:AT686,TRUE,TRUE),1,1),"")</f>
        <v/>
      </c>
      <c r="BP686" s="10">
        <f>IF((ROW()-6)&lt;=$Q$3,INDEX(LINEST(AH627:AH686,AI627:AT686,TRUE,TRUE),3,1),"")</f>
        <v/>
      </c>
      <c r="BR686" s="9">
        <f>IF(AND((ROW()-6)&lt;=$Q$3,ISNUMBER(BC685)),BC685/$Q$4+BD685*AI686+BE685*AJ686+BF685*AK686+BG685*AL686+BH685*AM686+BI685*AN686+BJ685*AO686+BK685*AP686+BL685*AQ686+BM685*AR686+BN685*AS686+BO685*AT686,"")</f>
        <v/>
      </c>
      <c r="BS686">
        <f>IF(ISNUMBER(BR686),AVERAGE(AH626:AH685),"")</f>
        <v/>
      </c>
      <c r="BT686">
        <f>IF(ISNUMBER(BR686),(AH686-BR686)^2,"")</f>
        <v/>
      </c>
      <c r="BU686">
        <f>IF(ISNUMBER(BR686),AH686^2,"")</f>
        <v/>
      </c>
      <c r="BV686">
        <f>IF(ISNUMBER(BR686),(AH686-BS686)^2,"")</f>
        <v/>
      </c>
    </row>
    <row r="687">
      <c r="O687">
        <f>IF($R687="","",CHOOSE($Q$2,YEAR(R687)*12+MONTH(R687),INT((R687-2)/7),YEAR(R687)*4+ROUNDUP(MONTH(R687)/3)))</f>
        <v/>
      </c>
      <c r="P687">
        <f>IF($R687="","",IF($R688="",1,IF(O687&lt;&gt;O688,1,0)))</f>
        <v/>
      </c>
      <c r="Q687">
        <f>IF(P687=1,SUM($P$7:P687),"")</f>
        <v/>
      </c>
      <c r="R687">
        <f>IF($A687="","",IF(ISNUMBER($A687),$A687,IFERROR(DATEVALUE($A687),NA())))</f>
        <v/>
      </c>
      <c r="S687" s="7">
        <f>IFERROR(INDEX($R$7:$R$60000,MATCH(ROW()-6,$Q$7:$Q$60000,0)),"")</f>
        <v/>
      </c>
      <c r="T687">
        <f>IFERROR(INDEX($B$7:$B$60000,MATCH(ROW()-6,$Q$7:$Q$60000,0)),"")</f>
        <v/>
      </c>
      <c r="U687">
        <f>IFERROR(INDEX($C$7:$C$60000,MATCH(ROW()-6,$Q$7:$Q$60000,0)),"")</f>
        <v/>
      </c>
      <c r="V687">
        <f>IFERROR(INDEX($D$7:$D$60000,MATCH(ROW()-6,$Q$7:$Q$60000,0)),"")</f>
        <v/>
      </c>
      <c r="W687">
        <f>IFERROR(INDEX($E$7:$E$60000,MATCH(ROW()-6,$Q$7:$Q$60000,0)),"")</f>
        <v/>
      </c>
      <c r="X687">
        <f>IFERROR(INDEX($F$7:$F$60000,MATCH(ROW()-6,$Q$7:$Q$60000,0)),"")</f>
        <v/>
      </c>
      <c r="Y687">
        <f>IFERROR(INDEX($G$7:$G$60000,MATCH(ROW()-6,$Q$7:$Q$60000,0)),"")</f>
        <v/>
      </c>
      <c r="Z687">
        <f>IFERROR(INDEX($H$7:$H$60000,MATCH(ROW()-6,$Q$7:$Q$60000,0)),"")</f>
        <v/>
      </c>
      <c r="AA687">
        <f>IFERROR(INDEX($I$7:$I$60000,MATCH(ROW()-6,$Q$7:$Q$60000,0)),"")</f>
        <v/>
      </c>
      <c r="AB687">
        <f>IFERROR(INDEX($J$7:$J$60000,MATCH(ROW()-6,$Q$7:$Q$60000,0)),"")</f>
        <v/>
      </c>
      <c r="AC687">
        <f>IFERROR(INDEX($K$7:$K$60000,MATCH(ROW()-6,$Q$7:$Q$60000,0)),"")</f>
        <v/>
      </c>
      <c r="AD687">
        <f>IFERROR(INDEX($L$7:$L$60000,MATCH(ROW()-6,$Q$7:$Q$60000,0)),"")</f>
        <v/>
      </c>
      <c r="AE687">
        <f>IFERROR(INDEX($M$7:$M$60000,MATCH(ROW()-6,$Q$7:$Q$60000,0)),"")</f>
        <v/>
      </c>
      <c r="AF687">
        <f>IFERROR(INDEX($N$7:$N$60000,MATCH(ROW()-6,$Q$7:$Q$60000,0)),"")</f>
        <v/>
      </c>
      <c r="AH687" s="9">
        <f>IF(OR($S687="",$S686=""),"",LN($T687/$T686))</f>
        <v/>
      </c>
      <c r="AI687" s="9">
        <f>IF(OR($S687="",$S686=""),"",$C$2*LN(U687/U686))</f>
        <v/>
      </c>
      <c r="AJ687" s="9">
        <f>IF(OR($S687="",$S686=""),"",$D$2*(V687-V686))</f>
        <v/>
      </c>
      <c r="AK687" s="9">
        <f>IF(OR($S687="",$S686=""),"",$E$2*(W687-W686))</f>
        <v/>
      </c>
      <c r="AL687" s="9">
        <f>IF(OR($S687="",$S686=""),"",$F$2*LN(X687/X686))</f>
        <v/>
      </c>
      <c r="AM687" s="9">
        <f>IF(OR($S687="",$S686=""),"",$G$2*(Y687-Y686))</f>
        <v/>
      </c>
      <c r="AN687" s="9">
        <f>IF(OR($S687="",$S686=""),"",$H$2*LN(Z687/Z686))</f>
        <v/>
      </c>
      <c r="AO687" s="9">
        <f>IF(OR($S687="",$S686=""),"",$I$2*(AA687-AA686))</f>
        <v/>
      </c>
      <c r="AP687" s="9">
        <f>IF(OR($S687="",$S686=""),"",$J$2*LN(AB687/AB686))</f>
        <v/>
      </c>
      <c r="AQ687" s="9">
        <f>IF(OR($S687="",$S686=""),"",$K$2*(AC687-AC686))</f>
        <v/>
      </c>
      <c r="AR687" s="9">
        <f>IF(OR($S687="",$S686=""),"",$L$2*LN(AD687/AD686))</f>
        <v/>
      </c>
      <c r="AS687" s="9">
        <f>IF(OR($S687="",$S686=""),"",$M$2*LN(AE687/AE686))</f>
        <v/>
      </c>
      <c r="AT687" s="9">
        <f>IF(OR($S687="",$S686=""),"",$N$2*LN(AF687/AF686))</f>
        <v/>
      </c>
      <c r="AV687" s="9">
        <f>IF($AH687="","",$AY$16+$AY$4*AI687+$AY$5*AJ687+$AY$6*AK687+$AY$7*AL687+$AY$8*AM687+$AY$9*AN687+$AY$10*AO687+$AY$11*AP687+$AY$12*AQ687+$AY$13*AR687+$AY$14*AS687+$AY$15*AT687)</f>
        <v/>
      </c>
      <c r="BC687" s="10">
        <f>IF((ROW()-6)&lt;=$Q$3,INDEX(LINEST(AH628:AH687,AI628:AT687,TRUE,TRUE),1,13)*$Q$4,"")</f>
        <v/>
      </c>
      <c r="BD687" s="9">
        <f>IF((ROW()-6)&lt;=$Q$3,INDEX(LINEST(AH628:AH687,AI628:AT687,TRUE,TRUE),1,12),"")</f>
        <v/>
      </c>
      <c r="BE687" s="9">
        <f>IF((ROW()-6)&lt;=$Q$3,INDEX(LINEST(AH628:AH687,AI628:AT687,TRUE,TRUE),1,11),"")</f>
        <v/>
      </c>
      <c r="BF687" s="9">
        <f>IF((ROW()-6)&lt;=$Q$3,INDEX(LINEST(AH628:AH687,AI628:AT687,TRUE,TRUE),1,10),"")</f>
        <v/>
      </c>
      <c r="BG687" s="9">
        <f>IF((ROW()-6)&lt;=$Q$3,INDEX(LINEST(AH628:AH687,AI628:AT687,TRUE,TRUE),1,9),"")</f>
        <v/>
      </c>
      <c r="BH687" s="9">
        <f>IF((ROW()-6)&lt;=$Q$3,INDEX(LINEST(AH628:AH687,AI628:AT687,TRUE,TRUE),1,8),"")</f>
        <v/>
      </c>
      <c r="BI687" s="9">
        <f>IF((ROW()-6)&lt;=$Q$3,INDEX(LINEST(AH628:AH687,AI628:AT687,TRUE,TRUE),1,7),"")</f>
        <v/>
      </c>
      <c r="BJ687" s="9">
        <f>IF((ROW()-6)&lt;=$Q$3,INDEX(LINEST(AH628:AH687,AI628:AT687,TRUE,TRUE),1,6),"")</f>
        <v/>
      </c>
      <c r="BK687" s="9">
        <f>IF((ROW()-6)&lt;=$Q$3,INDEX(LINEST(AH628:AH687,AI628:AT687,TRUE,TRUE),1,5),"")</f>
        <v/>
      </c>
      <c r="BL687" s="9">
        <f>IF((ROW()-6)&lt;=$Q$3,INDEX(LINEST(AH628:AH687,AI628:AT687,TRUE,TRUE),1,4),"")</f>
        <v/>
      </c>
      <c r="BM687" s="9">
        <f>IF((ROW()-6)&lt;=$Q$3,INDEX(LINEST(AH628:AH687,AI628:AT687,TRUE,TRUE),1,3),"")</f>
        <v/>
      </c>
      <c r="BN687" s="9">
        <f>IF((ROW()-6)&lt;=$Q$3,INDEX(LINEST(AH628:AH687,AI628:AT687,TRUE,TRUE),1,2),"")</f>
        <v/>
      </c>
      <c r="BO687" s="9">
        <f>IF((ROW()-6)&lt;=$Q$3,INDEX(LINEST(AH628:AH687,AI628:AT687,TRUE,TRUE),1,1),"")</f>
        <v/>
      </c>
      <c r="BP687" s="10">
        <f>IF((ROW()-6)&lt;=$Q$3,INDEX(LINEST(AH628:AH687,AI628:AT687,TRUE,TRUE),3,1),"")</f>
        <v/>
      </c>
      <c r="BR687" s="9">
        <f>IF(AND((ROW()-6)&lt;=$Q$3,ISNUMBER(BC686)),BC686/$Q$4+BD686*AI687+BE686*AJ687+BF686*AK687+BG686*AL687+BH686*AM687+BI686*AN687+BJ686*AO687+BK686*AP687+BL686*AQ687+BM686*AR687+BN686*AS687+BO686*AT687,"")</f>
        <v/>
      </c>
      <c r="BS687">
        <f>IF(ISNUMBER(BR687),AVERAGE(AH627:AH686),"")</f>
        <v/>
      </c>
      <c r="BT687">
        <f>IF(ISNUMBER(BR687),(AH687-BR687)^2,"")</f>
        <v/>
      </c>
      <c r="BU687">
        <f>IF(ISNUMBER(BR687),AH687^2,"")</f>
        <v/>
      </c>
      <c r="BV687">
        <f>IF(ISNUMBER(BR687),(AH687-BS687)^2,"")</f>
        <v/>
      </c>
    </row>
    <row r="688">
      <c r="O688">
        <f>IF($R688="","",CHOOSE($Q$2,YEAR(R688)*12+MONTH(R688),INT((R688-2)/7),YEAR(R688)*4+ROUNDUP(MONTH(R688)/3)))</f>
        <v/>
      </c>
      <c r="P688">
        <f>IF($R688="","",IF($R689="",1,IF(O688&lt;&gt;O689,1,0)))</f>
        <v/>
      </c>
      <c r="Q688">
        <f>IF(P688=1,SUM($P$7:P688),"")</f>
        <v/>
      </c>
      <c r="R688">
        <f>IF($A688="","",IF(ISNUMBER($A688),$A688,IFERROR(DATEVALUE($A688),NA())))</f>
        <v/>
      </c>
      <c r="S688" s="7">
        <f>IFERROR(INDEX($R$7:$R$60000,MATCH(ROW()-6,$Q$7:$Q$60000,0)),"")</f>
        <v/>
      </c>
      <c r="T688">
        <f>IFERROR(INDEX($B$7:$B$60000,MATCH(ROW()-6,$Q$7:$Q$60000,0)),"")</f>
        <v/>
      </c>
      <c r="U688">
        <f>IFERROR(INDEX($C$7:$C$60000,MATCH(ROW()-6,$Q$7:$Q$60000,0)),"")</f>
        <v/>
      </c>
      <c r="V688">
        <f>IFERROR(INDEX($D$7:$D$60000,MATCH(ROW()-6,$Q$7:$Q$60000,0)),"")</f>
        <v/>
      </c>
      <c r="W688">
        <f>IFERROR(INDEX($E$7:$E$60000,MATCH(ROW()-6,$Q$7:$Q$60000,0)),"")</f>
        <v/>
      </c>
      <c r="X688">
        <f>IFERROR(INDEX($F$7:$F$60000,MATCH(ROW()-6,$Q$7:$Q$60000,0)),"")</f>
        <v/>
      </c>
      <c r="Y688">
        <f>IFERROR(INDEX($G$7:$G$60000,MATCH(ROW()-6,$Q$7:$Q$60000,0)),"")</f>
        <v/>
      </c>
      <c r="Z688">
        <f>IFERROR(INDEX($H$7:$H$60000,MATCH(ROW()-6,$Q$7:$Q$60000,0)),"")</f>
        <v/>
      </c>
      <c r="AA688">
        <f>IFERROR(INDEX($I$7:$I$60000,MATCH(ROW()-6,$Q$7:$Q$60000,0)),"")</f>
        <v/>
      </c>
      <c r="AB688">
        <f>IFERROR(INDEX($J$7:$J$60000,MATCH(ROW()-6,$Q$7:$Q$60000,0)),"")</f>
        <v/>
      </c>
      <c r="AC688">
        <f>IFERROR(INDEX($K$7:$K$60000,MATCH(ROW()-6,$Q$7:$Q$60000,0)),"")</f>
        <v/>
      </c>
      <c r="AD688">
        <f>IFERROR(INDEX($L$7:$L$60000,MATCH(ROW()-6,$Q$7:$Q$60000,0)),"")</f>
        <v/>
      </c>
      <c r="AE688">
        <f>IFERROR(INDEX($M$7:$M$60000,MATCH(ROW()-6,$Q$7:$Q$60000,0)),"")</f>
        <v/>
      </c>
      <c r="AF688">
        <f>IFERROR(INDEX($N$7:$N$60000,MATCH(ROW()-6,$Q$7:$Q$60000,0)),"")</f>
        <v/>
      </c>
      <c r="AH688" s="9">
        <f>IF(OR($S688="",$S687=""),"",LN($T688/$T687))</f>
        <v/>
      </c>
      <c r="AI688" s="9">
        <f>IF(OR($S688="",$S687=""),"",$C$2*LN(U688/U687))</f>
        <v/>
      </c>
      <c r="AJ688" s="9">
        <f>IF(OR($S688="",$S687=""),"",$D$2*(V688-V687))</f>
        <v/>
      </c>
      <c r="AK688" s="9">
        <f>IF(OR($S688="",$S687=""),"",$E$2*(W688-W687))</f>
        <v/>
      </c>
      <c r="AL688" s="9">
        <f>IF(OR($S688="",$S687=""),"",$F$2*LN(X688/X687))</f>
        <v/>
      </c>
      <c r="AM688" s="9">
        <f>IF(OR($S688="",$S687=""),"",$G$2*(Y688-Y687))</f>
        <v/>
      </c>
      <c r="AN688" s="9">
        <f>IF(OR($S688="",$S687=""),"",$H$2*LN(Z688/Z687))</f>
        <v/>
      </c>
      <c r="AO688" s="9">
        <f>IF(OR($S688="",$S687=""),"",$I$2*(AA688-AA687))</f>
        <v/>
      </c>
      <c r="AP688" s="9">
        <f>IF(OR($S688="",$S687=""),"",$J$2*LN(AB688/AB687))</f>
        <v/>
      </c>
      <c r="AQ688" s="9">
        <f>IF(OR($S688="",$S687=""),"",$K$2*(AC688-AC687))</f>
        <v/>
      </c>
      <c r="AR688" s="9">
        <f>IF(OR($S688="",$S687=""),"",$L$2*LN(AD688/AD687))</f>
        <v/>
      </c>
      <c r="AS688" s="9">
        <f>IF(OR($S688="",$S687=""),"",$M$2*LN(AE688/AE687))</f>
        <v/>
      </c>
      <c r="AT688" s="9">
        <f>IF(OR($S688="",$S687=""),"",$N$2*LN(AF688/AF687))</f>
        <v/>
      </c>
      <c r="AV688" s="9">
        <f>IF($AH688="","",$AY$16+$AY$4*AI688+$AY$5*AJ688+$AY$6*AK688+$AY$7*AL688+$AY$8*AM688+$AY$9*AN688+$AY$10*AO688+$AY$11*AP688+$AY$12*AQ688+$AY$13*AR688+$AY$14*AS688+$AY$15*AT688)</f>
        <v/>
      </c>
      <c r="BC688" s="10">
        <f>IF((ROW()-6)&lt;=$Q$3,INDEX(LINEST(AH629:AH688,AI629:AT688,TRUE,TRUE),1,13)*$Q$4,"")</f>
        <v/>
      </c>
      <c r="BD688" s="9">
        <f>IF((ROW()-6)&lt;=$Q$3,INDEX(LINEST(AH629:AH688,AI629:AT688,TRUE,TRUE),1,12),"")</f>
        <v/>
      </c>
      <c r="BE688" s="9">
        <f>IF((ROW()-6)&lt;=$Q$3,INDEX(LINEST(AH629:AH688,AI629:AT688,TRUE,TRUE),1,11),"")</f>
        <v/>
      </c>
      <c r="BF688" s="9">
        <f>IF((ROW()-6)&lt;=$Q$3,INDEX(LINEST(AH629:AH688,AI629:AT688,TRUE,TRUE),1,10),"")</f>
        <v/>
      </c>
      <c r="BG688" s="9">
        <f>IF((ROW()-6)&lt;=$Q$3,INDEX(LINEST(AH629:AH688,AI629:AT688,TRUE,TRUE),1,9),"")</f>
        <v/>
      </c>
      <c r="BH688" s="9">
        <f>IF((ROW()-6)&lt;=$Q$3,INDEX(LINEST(AH629:AH688,AI629:AT688,TRUE,TRUE),1,8),"")</f>
        <v/>
      </c>
      <c r="BI688" s="9">
        <f>IF((ROW()-6)&lt;=$Q$3,INDEX(LINEST(AH629:AH688,AI629:AT688,TRUE,TRUE),1,7),"")</f>
        <v/>
      </c>
      <c r="BJ688" s="9">
        <f>IF((ROW()-6)&lt;=$Q$3,INDEX(LINEST(AH629:AH688,AI629:AT688,TRUE,TRUE),1,6),"")</f>
        <v/>
      </c>
      <c r="BK688" s="9">
        <f>IF((ROW()-6)&lt;=$Q$3,INDEX(LINEST(AH629:AH688,AI629:AT688,TRUE,TRUE),1,5),"")</f>
        <v/>
      </c>
      <c r="BL688" s="9">
        <f>IF((ROW()-6)&lt;=$Q$3,INDEX(LINEST(AH629:AH688,AI629:AT688,TRUE,TRUE),1,4),"")</f>
        <v/>
      </c>
      <c r="BM688" s="9">
        <f>IF((ROW()-6)&lt;=$Q$3,INDEX(LINEST(AH629:AH688,AI629:AT688,TRUE,TRUE),1,3),"")</f>
        <v/>
      </c>
      <c r="BN688" s="9">
        <f>IF((ROW()-6)&lt;=$Q$3,INDEX(LINEST(AH629:AH688,AI629:AT688,TRUE,TRUE),1,2),"")</f>
        <v/>
      </c>
      <c r="BO688" s="9">
        <f>IF((ROW()-6)&lt;=$Q$3,INDEX(LINEST(AH629:AH688,AI629:AT688,TRUE,TRUE),1,1),"")</f>
        <v/>
      </c>
      <c r="BP688" s="10">
        <f>IF((ROW()-6)&lt;=$Q$3,INDEX(LINEST(AH629:AH688,AI629:AT688,TRUE,TRUE),3,1),"")</f>
        <v/>
      </c>
      <c r="BR688" s="9">
        <f>IF(AND((ROW()-6)&lt;=$Q$3,ISNUMBER(BC687)),BC687/$Q$4+BD687*AI688+BE687*AJ688+BF687*AK688+BG687*AL688+BH687*AM688+BI687*AN688+BJ687*AO688+BK687*AP688+BL687*AQ688+BM687*AR688+BN687*AS688+BO687*AT688,"")</f>
        <v/>
      </c>
      <c r="BS688">
        <f>IF(ISNUMBER(BR688),AVERAGE(AH628:AH687),"")</f>
        <v/>
      </c>
      <c r="BT688">
        <f>IF(ISNUMBER(BR688),(AH688-BR688)^2,"")</f>
        <v/>
      </c>
      <c r="BU688">
        <f>IF(ISNUMBER(BR688),AH688^2,"")</f>
        <v/>
      </c>
      <c r="BV688">
        <f>IF(ISNUMBER(BR688),(AH688-BS688)^2,"")</f>
        <v/>
      </c>
    </row>
    <row r="689">
      <c r="O689">
        <f>IF($R689="","",CHOOSE($Q$2,YEAR(R689)*12+MONTH(R689),INT((R689-2)/7),YEAR(R689)*4+ROUNDUP(MONTH(R689)/3)))</f>
        <v/>
      </c>
      <c r="P689">
        <f>IF($R689="","",IF($R690="",1,IF(O689&lt;&gt;O690,1,0)))</f>
        <v/>
      </c>
      <c r="Q689">
        <f>IF(P689=1,SUM($P$7:P689),"")</f>
        <v/>
      </c>
      <c r="R689">
        <f>IF($A689="","",IF(ISNUMBER($A689),$A689,IFERROR(DATEVALUE($A689),NA())))</f>
        <v/>
      </c>
      <c r="S689" s="7">
        <f>IFERROR(INDEX($R$7:$R$60000,MATCH(ROW()-6,$Q$7:$Q$60000,0)),"")</f>
        <v/>
      </c>
      <c r="T689">
        <f>IFERROR(INDEX($B$7:$B$60000,MATCH(ROW()-6,$Q$7:$Q$60000,0)),"")</f>
        <v/>
      </c>
      <c r="U689">
        <f>IFERROR(INDEX($C$7:$C$60000,MATCH(ROW()-6,$Q$7:$Q$60000,0)),"")</f>
        <v/>
      </c>
      <c r="V689">
        <f>IFERROR(INDEX($D$7:$D$60000,MATCH(ROW()-6,$Q$7:$Q$60000,0)),"")</f>
        <v/>
      </c>
      <c r="W689">
        <f>IFERROR(INDEX($E$7:$E$60000,MATCH(ROW()-6,$Q$7:$Q$60000,0)),"")</f>
        <v/>
      </c>
      <c r="X689">
        <f>IFERROR(INDEX($F$7:$F$60000,MATCH(ROW()-6,$Q$7:$Q$60000,0)),"")</f>
        <v/>
      </c>
      <c r="Y689">
        <f>IFERROR(INDEX($G$7:$G$60000,MATCH(ROW()-6,$Q$7:$Q$60000,0)),"")</f>
        <v/>
      </c>
      <c r="Z689">
        <f>IFERROR(INDEX($H$7:$H$60000,MATCH(ROW()-6,$Q$7:$Q$60000,0)),"")</f>
        <v/>
      </c>
      <c r="AA689">
        <f>IFERROR(INDEX($I$7:$I$60000,MATCH(ROW()-6,$Q$7:$Q$60000,0)),"")</f>
        <v/>
      </c>
      <c r="AB689">
        <f>IFERROR(INDEX($J$7:$J$60000,MATCH(ROW()-6,$Q$7:$Q$60000,0)),"")</f>
        <v/>
      </c>
      <c r="AC689">
        <f>IFERROR(INDEX($K$7:$K$60000,MATCH(ROW()-6,$Q$7:$Q$60000,0)),"")</f>
        <v/>
      </c>
      <c r="AD689">
        <f>IFERROR(INDEX($L$7:$L$60000,MATCH(ROW()-6,$Q$7:$Q$60000,0)),"")</f>
        <v/>
      </c>
      <c r="AE689">
        <f>IFERROR(INDEX($M$7:$M$60000,MATCH(ROW()-6,$Q$7:$Q$60000,0)),"")</f>
        <v/>
      </c>
      <c r="AF689">
        <f>IFERROR(INDEX($N$7:$N$60000,MATCH(ROW()-6,$Q$7:$Q$60000,0)),"")</f>
        <v/>
      </c>
      <c r="AH689" s="9">
        <f>IF(OR($S689="",$S688=""),"",LN($T689/$T688))</f>
        <v/>
      </c>
      <c r="AI689" s="9">
        <f>IF(OR($S689="",$S688=""),"",$C$2*LN(U689/U688))</f>
        <v/>
      </c>
      <c r="AJ689" s="9">
        <f>IF(OR($S689="",$S688=""),"",$D$2*(V689-V688))</f>
        <v/>
      </c>
      <c r="AK689" s="9">
        <f>IF(OR($S689="",$S688=""),"",$E$2*(W689-W688))</f>
        <v/>
      </c>
      <c r="AL689" s="9">
        <f>IF(OR($S689="",$S688=""),"",$F$2*LN(X689/X688))</f>
        <v/>
      </c>
      <c r="AM689" s="9">
        <f>IF(OR($S689="",$S688=""),"",$G$2*(Y689-Y688))</f>
        <v/>
      </c>
      <c r="AN689" s="9">
        <f>IF(OR($S689="",$S688=""),"",$H$2*LN(Z689/Z688))</f>
        <v/>
      </c>
      <c r="AO689" s="9">
        <f>IF(OR($S689="",$S688=""),"",$I$2*(AA689-AA688))</f>
        <v/>
      </c>
      <c r="AP689" s="9">
        <f>IF(OR($S689="",$S688=""),"",$J$2*LN(AB689/AB688))</f>
        <v/>
      </c>
      <c r="AQ689" s="9">
        <f>IF(OR($S689="",$S688=""),"",$K$2*(AC689-AC688))</f>
        <v/>
      </c>
      <c r="AR689" s="9">
        <f>IF(OR($S689="",$S688=""),"",$L$2*LN(AD689/AD688))</f>
        <v/>
      </c>
      <c r="AS689" s="9">
        <f>IF(OR($S689="",$S688=""),"",$M$2*LN(AE689/AE688))</f>
        <v/>
      </c>
      <c r="AT689" s="9">
        <f>IF(OR($S689="",$S688=""),"",$N$2*LN(AF689/AF688))</f>
        <v/>
      </c>
      <c r="AV689" s="9">
        <f>IF($AH689="","",$AY$16+$AY$4*AI689+$AY$5*AJ689+$AY$6*AK689+$AY$7*AL689+$AY$8*AM689+$AY$9*AN689+$AY$10*AO689+$AY$11*AP689+$AY$12*AQ689+$AY$13*AR689+$AY$14*AS689+$AY$15*AT689)</f>
        <v/>
      </c>
      <c r="BC689" s="10">
        <f>IF((ROW()-6)&lt;=$Q$3,INDEX(LINEST(AH630:AH689,AI630:AT689,TRUE,TRUE),1,13)*$Q$4,"")</f>
        <v/>
      </c>
      <c r="BD689" s="9">
        <f>IF((ROW()-6)&lt;=$Q$3,INDEX(LINEST(AH630:AH689,AI630:AT689,TRUE,TRUE),1,12),"")</f>
        <v/>
      </c>
      <c r="BE689" s="9">
        <f>IF((ROW()-6)&lt;=$Q$3,INDEX(LINEST(AH630:AH689,AI630:AT689,TRUE,TRUE),1,11),"")</f>
        <v/>
      </c>
      <c r="BF689" s="9">
        <f>IF((ROW()-6)&lt;=$Q$3,INDEX(LINEST(AH630:AH689,AI630:AT689,TRUE,TRUE),1,10),"")</f>
        <v/>
      </c>
      <c r="BG689" s="9">
        <f>IF((ROW()-6)&lt;=$Q$3,INDEX(LINEST(AH630:AH689,AI630:AT689,TRUE,TRUE),1,9),"")</f>
        <v/>
      </c>
      <c r="BH689" s="9">
        <f>IF((ROW()-6)&lt;=$Q$3,INDEX(LINEST(AH630:AH689,AI630:AT689,TRUE,TRUE),1,8),"")</f>
        <v/>
      </c>
      <c r="BI689" s="9">
        <f>IF((ROW()-6)&lt;=$Q$3,INDEX(LINEST(AH630:AH689,AI630:AT689,TRUE,TRUE),1,7),"")</f>
        <v/>
      </c>
      <c r="BJ689" s="9">
        <f>IF((ROW()-6)&lt;=$Q$3,INDEX(LINEST(AH630:AH689,AI630:AT689,TRUE,TRUE),1,6),"")</f>
        <v/>
      </c>
      <c r="BK689" s="9">
        <f>IF((ROW()-6)&lt;=$Q$3,INDEX(LINEST(AH630:AH689,AI630:AT689,TRUE,TRUE),1,5),"")</f>
        <v/>
      </c>
      <c r="BL689" s="9">
        <f>IF((ROW()-6)&lt;=$Q$3,INDEX(LINEST(AH630:AH689,AI630:AT689,TRUE,TRUE),1,4),"")</f>
        <v/>
      </c>
      <c r="BM689" s="9">
        <f>IF((ROW()-6)&lt;=$Q$3,INDEX(LINEST(AH630:AH689,AI630:AT689,TRUE,TRUE),1,3),"")</f>
        <v/>
      </c>
      <c r="BN689" s="9">
        <f>IF((ROW()-6)&lt;=$Q$3,INDEX(LINEST(AH630:AH689,AI630:AT689,TRUE,TRUE),1,2),"")</f>
        <v/>
      </c>
      <c r="BO689" s="9">
        <f>IF((ROW()-6)&lt;=$Q$3,INDEX(LINEST(AH630:AH689,AI630:AT689,TRUE,TRUE),1,1),"")</f>
        <v/>
      </c>
      <c r="BP689" s="10">
        <f>IF((ROW()-6)&lt;=$Q$3,INDEX(LINEST(AH630:AH689,AI630:AT689,TRUE,TRUE),3,1),"")</f>
        <v/>
      </c>
      <c r="BR689" s="9">
        <f>IF(AND((ROW()-6)&lt;=$Q$3,ISNUMBER(BC688)),BC688/$Q$4+BD688*AI689+BE688*AJ689+BF688*AK689+BG688*AL689+BH688*AM689+BI688*AN689+BJ688*AO689+BK688*AP689+BL688*AQ689+BM688*AR689+BN688*AS689+BO688*AT689,"")</f>
        <v/>
      </c>
      <c r="BS689">
        <f>IF(ISNUMBER(BR689),AVERAGE(AH629:AH688),"")</f>
        <v/>
      </c>
      <c r="BT689">
        <f>IF(ISNUMBER(BR689),(AH689-BR689)^2,"")</f>
        <v/>
      </c>
      <c r="BU689">
        <f>IF(ISNUMBER(BR689),AH689^2,"")</f>
        <v/>
      </c>
      <c r="BV689">
        <f>IF(ISNUMBER(BR689),(AH689-BS689)^2,"")</f>
        <v/>
      </c>
    </row>
    <row r="690">
      <c r="O690">
        <f>IF($R690="","",CHOOSE($Q$2,YEAR(R690)*12+MONTH(R690),INT((R690-2)/7),YEAR(R690)*4+ROUNDUP(MONTH(R690)/3)))</f>
        <v/>
      </c>
      <c r="P690">
        <f>IF($R690="","",IF($R691="",1,IF(O690&lt;&gt;O691,1,0)))</f>
        <v/>
      </c>
      <c r="Q690">
        <f>IF(P690=1,SUM($P$7:P690),"")</f>
        <v/>
      </c>
      <c r="R690">
        <f>IF($A690="","",IF(ISNUMBER($A690),$A690,IFERROR(DATEVALUE($A690),NA())))</f>
        <v/>
      </c>
      <c r="S690" s="7">
        <f>IFERROR(INDEX($R$7:$R$60000,MATCH(ROW()-6,$Q$7:$Q$60000,0)),"")</f>
        <v/>
      </c>
      <c r="T690">
        <f>IFERROR(INDEX($B$7:$B$60000,MATCH(ROW()-6,$Q$7:$Q$60000,0)),"")</f>
        <v/>
      </c>
      <c r="U690">
        <f>IFERROR(INDEX($C$7:$C$60000,MATCH(ROW()-6,$Q$7:$Q$60000,0)),"")</f>
        <v/>
      </c>
      <c r="V690">
        <f>IFERROR(INDEX($D$7:$D$60000,MATCH(ROW()-6,$Q$7:$Q$60000,0)),"")</f>
        <v/>
      </c>
      <c r="W690">
        <f>IFERROR(INDEX($E$7:$E$60000,MATCH(ROW()-6,$Q$7:$Q$60000,0)),"")</f>
        <v/>
      </c>
      <c r="X690">
        <f>IFERROR(INDEX($F$7:$F$60000,MATCH(ROW()-6,$Q$7:$Q$60000,0)),"")</f>
        <v/>
      </c>
      <c r="Y690">
        <f>IFERROR(INDEX($G$7:$G$60000,MATCH(ROW()-6,$Q$7:$Q$60000,0)),"")</f>
        <v/>
      </c>
      <c r="Z690">
        <f>IFERROR(INDEX($H$7:$H$60000,MATCH(ROW()-6,$Q$7:$Q$60000,0)),"")</f>
        <v/>
      </c>
      <c r="AA690">
        <f>IFERROR(INDEX($I$7:$I$60000,MATCH(ROW()-6,$Q$7:$Q$60000,0)),"")</f>
        <v/>
      </c>
      <c r="AB690">
        <f>IFERROR(INDEX($J$7:$J$60000,MATCH(ROW()-6,$Q$7:$Q$60000,0)),"")</f>
        <v/>
      </c>
      <c r="AC690">
        <f>IFERROR(INDEX($K$7:$K$60000,MATCH(ROW()-6,$Q$7:$Q$60000,0)),"")</f>
        <v/>
      </c>
      <c r="AD690">
        <f>IFERROR(INDEX($L$7:$L$60000,MATCH(ROW()-6,$Q$7:$Q$60000,0)),"")</f>
        <v/>
      </c>
      <c r="AE690">
        <f>IFERROR(INDEX($M$7:$M$60000,MATCH(ROW()-6,$Q$7:$Q$60000,0)),"")</f>
        <v/>
      </c>
      <c r="AF690">
        <f>IFERROR(INDEX($N$7:$N$60000,MATCH(ROW()-6,$Q$7:$Q$60000,0)),"")</f>
        <v/>
      </c>
      <c r="AH690" s="9">
        <f>IF(OR($S690="",$S689=""),"",LN($T690/$T689))</f>
        <v/>
      </c>
      <c r="AI690" s="9">
        <f>IF(OR($S690="",$S689=""),"",$C$2*LN(U690/U689))</f>
        <v/>
      </c>
      <c r="AJ690" s="9">
        <f>IF(OR($S690="",$S689=""),"",$D$2*(V690-V689))</f>
        <v/>
      </c>
      <c r="AK690" s="9">
        <f>IF(OR($S690="",$S689=""),"",$E$2*(W690-W689))</f>
        <v/>
      </c>
      <c r="AL690" s="9">
        <f>IF(OR($S690="",$S689=""),"",$F$2*LN(X690/X689))</f>
        <v/>
      </c>
      <c r="AM690" s="9">
        <f>IF(OR($S690="",$S689=""),"",$G$2*(Y690-Y689))</f>
        <v/>
      </c>
      <c r="AN690" s="9">
        <f>IF(OR($S690="",$S689=""),"",$H$2*LN(Z690/Z689))</f>
        <v/>
      </c>
      <c r="AO690" s="9">
        <f>IF(OR($S690="",$S689=""),"",$I$2*(AA690-AA689))</f>
        <v/>
      </c>
      <c r="AP690" s="9">
        <f>IF(OR($S690="",$S689=""),"",$J$2*LN(AB690/AB689))</f>
        <v/>
      </c>
      <c r="AQ690" s="9">
        <f>IF(OR($S690="",$S689=""),"",$K$2*(AC690-AC689))</f>
        <v/>
      </c>
      <c r="AR690" s="9">
        <f>IF(OR($S690="",$S689=""),"",$L$2*LN(AD690/AD689))</f>
        <v/>
      </c>
      <c r="AS690" s="9">
        <f>IF(OR($S690="",$S689=""),"",$M$2*LN(AE690/AE689))</f>
        <v/>
      </c>
      <c r="AT690" s="9">
        <f>IF(OR($S690="",$S689=""),"",$N$2*LN(AF690/AF689))</f>
        <v/>
      </c>
      <c r="AV690" s="9">
        <f>IF($AH690="","",$AY$16+$AY$4*AI690+$AY$5*AJ690+$AY$6*AK690+$AY$7*AL690+$AY$8*AM690+$AY$9*AN690+$AY$10*AO690+$AY$11*AP690+$AY$12*AQ690+$AY$13*AR690+$AY$14*AS690+$AY$15*AT690)</f>
        <v/>
      </c>
      <c r="BC690" s="10">
        <f>IF((ROW()-6)&lt;=$Q$3,INDEX(LINEST(AH631:AH690,AI631:AT690,TRUE,TRUE),1,13)*$Q$4,"")</f>
        <v/>
      </c>
      <c r="BD690" s="9">
        <f>IF((ROW()-6)&lt;=$Q$3,INDEX(LINEST(AH631:AH690,AI631:AT690,TRUE,TRUE),1,12),"")</f>
        <v/>
      </c>
      <c r="BE690" s="9">
        <f>IF((ROW()-6)&lt;=$Q$3,INDEX(LINEST(AH631:AH690,AI631:AT690,TRUE,TRUE),1,11),"")</f>
        <v/>
      </c>
      <c r="BF690" s="9">
        <f>IF((ROW()-6)&lt;=$Q$3,INDEX(LINEST(AH631:AH690,AI631:AT690,TRUE,TRUE),1,10),"")</f>
        <v/>
      </c>
      <c r="BG690" s="9">
        <f>IF((ROW()-6)&lt;=$Q$3,INDEX(LINEST(AH631:AH690,AI631:AT690,TRUE,TRUE),1,9),"")</f>
        <v/>
      </c>
      <c r="BH690" s="9">
        <f>IF((ROW()-6)&lt;=$Q$3,INDEX(LINEST(AH631:AH690,AI631:AT690,TRUE,TRUE),1,8),"")</f>
        <v/>
      </c>
      <c r="BI690" s="9">
        <f>IF((ROW()-6)&lt;=$Q$3,INDEX(LINEST(AH631:AH690,AI631:AT690,TRUE,TRUE),1,7),"")</f>
        <v/>
      </c>
      <c r="BJ690" s="9">
        <f>IF((ROW()-6)&lt;=$Q$3,INDEX(LINEST(AH631:AH690,AI631:AT690,TRUE,TRUE),1,6),"")</f>
        <v/>
      </c>
      <c r="BK690" s="9">
        <f>IF((ROW()-6)&lt;=$Q$3,INDEX(LINEST(AH631:AH690,AI631:AT690,TRUE,TRUE),1,5),"")</f>
        <v/>
      </c>
      <c r="BL690" s="9">
        <f>IF((ROW()-6)&lt;=$Q$3,INDEX(LINEST(AH631:AH690,AI631:AT690,TRUE,TRUE),1,4),"")</f>
        <v/>
      </c>
      <c r="BM690" s="9">
        <f>IF((ROW()-6)&lt;=$Q$3,INDEX(LINEST(AH631:AH690,AI631:AT690,TRUE,TRUE),1,3),"")</f>
        <v/>
      </c>
      <c r="BN690" s="9">
        <f>IF((ROW()-6)&lt;=$Q$3,INDEX(LINEST(AH631:AH690,AI631:AT690,TRUE,TRUE),1,2),"")</f>
        <v/>
      </c>
      <c r="BO690" s="9">
        <f>IF((ROW()-6)&lt;=$Q$3,INDEX(LINEST(AH631:AH690,AI631:AT690,TRUE,TRUE),1,1),"")</f>
        <v/>
      </c>
      <c r="BP690" s="10">
        <f>IF((ROW()-6)&lt;=$Q$3,INDEX(LINEST(AH631:AH690,AI631:AT690,TRUE,TRUE),3,1),"")</f>
        <v/>
      </c>
      <c r="BR690" s="9">
        <f>IF(AND((ROW()-6)&lt;=$Q$3,ISNUMBER(BC689)),BC689/$Q$4+BD689*AI690+BE689*AJ690+BF689*AK690+BG689*AL690+BH689*AM690+BI689*AN690+BJ689*AO690+BK689*AP690+BL689*AQ690+BM689*AR690+BN689*AS690+BO689*AT690,"")</f>
        <v/>
      </c>
      <c r="BS690">
        <f>IF(ISNUMBER(BR690),AVERAGE(AH630:AH689),"")</f>
        <v/>
      </c>
      <c r="BT690">
        <f>IF(ISNUMBER(BR690),(AH690-BR690)^2,"")</f>
        <v/>
      </c>
      <c r="BU690">
        <f>IF(ISNUMBER(BR690),AH690^2,"")</f>
        <v/>
      </c>
      <c r="BV690">
        <f>IF(ISNUMBER(BR690),(AH690-BS690)^2,"")</f>
        <v/>
      </c>
    </row>
    <row r="691">
      <c r="O691">
        <f>IF($R691="","",CHOOSE($Q$2,YEAR(R691)*12+MONTH(R691),INT((R691-2)/7),YEAR(R691)*4+ROUNDUP(MONTH(R691)/3)))</f>
        <v/>
      </c>
      <c r="P691">
        <f>IF($R691="","",IF($R692="",1,IF(O691&lt;&gt;O692,1,0)))</f>
        <v/>
      </c>
      <c r="Q691">
        <f>IF(P691=1,SUM($P$7:P691),"")</f>
        <v/>
      </c>
      <c r="R691">
        <f>IF($A691="","",IF(ISNUMBER($A691),$A691,IFERROR(DATEVALUE($A691),NA())))</f>
        <v/>
      </c>
      <c r="S691" s="7">
        <f>IFERROR(INDEX($R$7:$R$60000,MATCH(ROW()-6,$Q$7:$Q$60000,0)),"")</f>
        <v/>
      </c>
      <c r="T691">
        <f>IFERROR(INDEX($B$7:$B$60000,MATCH(ROW()-6,$Q$7:$Q$60000,0)),"")</f>
        <v/>
      </c>
      <c r="U691">
        <f>IFERROR(INDEX($C$7:$C$60000,MATCH(ROW()-6,$Q$7:$Q$60000,0)),"")</f>
        <v/>
      </c>
      <c r="V691">
        <f>IFERROR(INDEX($D$7:$D$60000,MATCH(ROW()-6,$Q$7:$Q$60000,0)),"")</f>
        <v/>
      </c>
      <c r="W691">
        <f>IFERROR(INDEX($E$7:$E$60000,MATCH(ROW()-6,$Q$7:$Q$60000,0)),"")</f>
        <v/>
      </c>
      <c r="X691">
        <f>IFERROR(INDEX($F$7:$F$60000,MATCH(ROW()-6,$Q$7:$Q$60000,0)),"")</f>
        <v/>
      </c>
      <c r="Y691">
        <f>IFERROR(INDEX($G$7:$G$60000,MATCH(ROW()-6,$Q$7:$Q$60000,0)),"")</f>
        <v/>
      </c>
      <c r="Z691">
        <f>IFERROR(INDEX($H$7:$H$60000,MATCH(ROW()-6,$Q$7:$Q$60000,0)),"")</f>
        <v/>
      </c>
      <c r="AA691">
        <f>IFERROR(INDEX($I$7:$I$60000,MATCH(ROW()-6,$Q$7:$Q$60000,0)),"")</f>
        <v/>
      </c>
      <c r="AB691">
        <f>IFERROR(INDEX($J$7:$J$60000,MATCH(ROW()-6,$Q$7:$Q$60000,0)),"")</f>
        <v/>
      </c>
      <c r="AC691">
        <f>IFERROR(INDEX($K$7:$K$60000,MATCH(ROW()-6,$Q$7:$Q$60000,0)),"")</f>
        <v/>
      </c>
      <c r="AD691">
        <f>IFERROR(INDEX($L$7:$L$60000,MATCH(ROW()-6,$Q$7:$Q$60000,0)),"")</f>
        <v/>
      </c>
      <c r="AE691">
        <f>IFERROR(INDEX($M$7:$M$60000,MATCH(ROW()-6,$Q$7:$Q$60000,0)),"")</f>
        <v/>
      </c>
      <c r="AF691">
        <f>IFERROR(INDEX($N$7:$N$60000,MATCH(ROW()-6,$Q$7:$Q$60000,0)),"")</f>
        <v/>
      </c>
      <c r="AH691" s="9">
        <f>IF(OR($S691="",$S690=""),"",LN($T691/$T690))</f>
        <v/>
      </c>
      <c r="AI691" s="9">
        <f>IF(OR($S691="",$S690=""),"",$C$2*LN(U691/U690))</f>
        <v/>
      </c>
      <c r="AJ691" s="9">
        <f>IF(OR($S691="",$S690=""),"",$D$2*(V691-V690))</f>
        <v/>
      </c>
      <c r="AK691" s="9">
        <f>IF(OR($S691="",$S690=""),"",$E$2*(W691-W690))</f>
        <v/>
      </c>
      <c r="AL691" s="9">
        <f>IF(OR($S691="",$S690=""),"",$F$2*LN(X691/X690))</f>
        <v/>
      </c>
      <c r="AM691" s="9">
        <f>IF(OR($S691="",$S690=""),"",$G$2*(Y691-Y690))</f>
        <v/>
      </c>
      <c r="AN691" s="9">
        <f>IF(OR($S691="",$S690=""),"",$H$2*LN(Z691/Z690))</f>
        <v/>
      </c>
      <c r="AO691" s="9">
        <f>IF(OR($S691="",$S690=""),"",$I$2*(AA691-AA690))</f>
        <v/>
      </c>
      <c r="AP691" s="9">
        <f>IF(OR($S691="",$S690=""),"",$J$2*LN(AB691/AB690))</f>
        <v/>
      </c>
      <c r="AQ691" s="9">
        <f>IF(OR($S691="",$S690=""),"",$K$2*(AC691-AC690))</f>
        <v/>
      </c>
      <c r="AR691" s="9">
        <f>IF(OR($S691="",$S690=""),"",$L$2*LN(AD691/AD690))</f>
        <v/>
      </c>
      <c r="AS691" s="9">
        <f>IF(OR($S691="",$S690=""),"",$M$2*LN(AE691/AE690))</f>
        <v/>
      </c>
      <c r="AT691" s="9">
        <f>IF(OR($S691="",$S690=""),"",$N$2*LN(AF691/AF690))</f>
        <v/>
      </c>
      <c r="AV691" s="9">
        <f>IF($AH691="","",$AY$16+$AY$4*AI691+$AY$5*AJ691+$AY$6*AK691+$AY$7*AL691+$AY$8*AM691+$AY$9*AN691+$AY$10*AO691+$AY$11*AP691+$AY$12*AQ691+$AY$13*AR691+$AY$14*AS691+$AY$15*AT691)</f>
        <v/>
      </c>
      <c r="BC691" s="10">
        <f>IF((ROW()-6)&lt;=$Q$3,INDEX(LINEST(AH632:AH691,AI632:AT691,TRUE,TRUE),1,13)*$Q$4,"")</f>
        <v/>
      </c>
      <c r="BD691" s="9">
        <f>IF((ROW()-6)&lt;=$Q$3,INDEX(LINEST(AH632:AH691,AI632:AT691,TRUE,TRUE),1,12),"")</f>
        <v/>
      </c>
      <c r="BE691" s="9">
        <f>IF((ROW()-6)&lt;=$Q$3,INDEX(LINEST(AH632:AH691,AI632:AT691,TRUE,TRUE),1,11),"")</f>
        <v/>
      </c>
      <c r="BF691" s="9">
        <f>IF((ROW()-6)&lt;=$Q$3,INDEX(LINEST(AH632:AH691,AI632:AT691,TRUE,TRUE),1,10),"")</f>
        <v/>
      </c>
      <c r="BG691" s="9">
        <f>IF((ROW()-6)&lt;=$Q$3,INDEX(LINEST(AH632:AH691,AI632:AT691,TRUE,TRUE),1,9),"")</f>
        <v/>
      </c>
      <c r="BH691" s="9">
        <f>IF((ROW()-6)&lt;=$Q$3,INDEX(LINEST(AH632:AH691,AI632:AT691,TRUE,TRUE),1,8),"")</f>
        <v/>
      </c>
      <c r="BI691" s="9">
        <f>IF((ROW()-6)&lt;=$Q$3,INDEX(LINEST(AH632:AH691,AI632:AT691,TRUE,TRUE),1,7),"")</f>
        <v/>
      </c>
      <c r="BJ691" s="9">
        <f>IF((ROW()-6)&lt;=$Q$3,INDEX(LINEST(AH632:AH691,AI632:AT691,TRUE,TRUE),1,6),"")</f>
        <v/>
      </c>
      <c r="BK691" s="9">
        <f>IF((ROW()-6)&lt;=$Q$3,INDEX(LINEST(AH632:AH691,AI632:AT691,TRUE,TRUE),1,5),"")</f>
        <v/>
      </c>
      <c r="BL691" s="9">
        <f>IF((ROW()-6)&lt;=$Q$3,INDEX(LINEST(AH632:AH691,AI632:AT691,TRUE,TRUE),1,4),"")</f>
        <v/>
      </c>
      <c r="BM691" s="9">
        <f>IF((ROW()-6)&lt;=$Q$3,INDEX(LINEST(AH632:AH691,AI632:AT691,TRUE,TRUE),1,3),"")</f>
        <v/>
      </c>
      <c r="BN691" s="9">
        <f>IF((ROW()-6)&lt;=$Q$3,INDEX(LINEST(AH632:AH691,AI632:AT691,TRUE,TRUE),1,2),"")</f>
        <v/>
      </c>
      <c r="BO691" s="9">
        <f>IF((ROW()-6)&lt;=$Q$3,INDEX(LINEST(AH632:AH691,AI632:AT691,TRUE,TRUE),1,1),"")</f>
        <v/>
      </c>
      <c r="BP691" s="10">
        <f>IF((ROW()-6)&lt;=$Q$3,INDEX(LINEST(AH632:AH691,AI632:AT691,TRUE,TRUE),3,1),"")</f>
        <v/>
      </c>
      <c r="BR691" s="9">
        <f>IF(AND((ROW()-6)&lt;=$Q$3,ISNUMBER(BC690)),BC690/$Q$4+BD690*AI691+BE690*AJ691+BF690*AK691+BG690*AL691+BH690*AM691+BI690*AN691+BJ690*AO691+BK690*AP691+BL690*AQ691+BM690*AR691+BN690*AS691+BO690*AT691,"")</f>
        <v/>
      </c>
      <c r="BS691">
        <f>IF(ISNUMBER(BR691),AVERAGE(AH631:AH690),"")</f>
        <v/>
      </c>
      <c r="BT691">
        <f>IF(ISNUMBER(BR691),(AH691-BR691)^2,"")</f>
        <v/>
      </c>
      <c r="BU691">
        <f>IF(ISNUMBER(BR691),AH691^2,"")</f>
        <v/>
      </c>
      <c r="BV691">
        <f>IF(ISNUMBER(BR691),(AH691-BS691)^2,"")</f>
        <v/>
      </c>
    </row>
    <row r="692">
      <c r="O692">
        <f>IF($R692="","",CHOOSE($Q$2,YEAR(R692)*12+MONTH(R692),INT((R692-2)/7),YEAR(R692)*4+ROUNDUP(MONTH(R692)/3)))</f>
        <v/>
      </c>
      <c r="P692">
        <f>IF($R692="","",IF($R693="",1,IF(O692&lt;&gt;O693,1,0)))</f>
        <v/>
      </c>
      <c r="Q692">
        <f>IF(P692=1,SUM($P$7:P692),"")</f>
        <v/>
      </c>
      <c r="R692">
        <f>IF($A692="","",IF(ISNUMBER($A692),$A692,IFERROR(DATEVALUE($A692),NA())))</f>
        <v/>
      </c>
      <c r="S692" s="7">
        <f>IFERROR(INDEX($R$7:$R$60000,MATCH(ROW()-6,$Q$7:$Q$60000,0)),"")</f>
        <v/>
      </c>
      <c r="T692">
        <f>IFERROR(INDEX($B$7:$B$60000,MATCH(ROW()-6,$Q$7:$Q$60000,0)),"")</f>
        <v/>
      </c>
      <c r="U692">
        <f>IFERROR(INDEX($C$7:$C$60000,MATCH(ROW()-6,$Q$7:$Q$60000,0)),"")</f>
        <v/>
      </c>
      <c r="V692">
        <f>IFERROR(INDEX($D$7:$D$60000,MATCH(ROW()-6,$Q$7:$Q$60000,0)),"")</f>
        <v/>
      </c>
      <c r="W692">
        <f>IFERROR(INDEX($E$7:$E$60000,MATCH(ROW()-6,$Q$7:$Q$60000,0)),"")</f>
        <v/>
      </c>
      <c r="X692">
        <f>IFERROR(INDEX($F$7:$F$60000,MATCH(ROW()-6,$Q$7:$Q$60000,0)),"")</f>
        <v/>
      </c>
      <c r="Y692">
        <f>IFERROR(INDEX($G$7:$G$60000,MATCH(ROW()-6,$Q$7:$Q$60000,0)),"")</f>
        <v/>
      </c>
      <c r="Z692">
        <f>IFERROR(INDEX($H$7:$H$60000,MATCH(ROW()-6,$Q$7:$Q$60000,0)),"")</f>
        <v/>
      </c>
      <c r="AA692">
        <f>IFERROR(INDEX($I$7:$I$60000,MATCH(ROW()-6,$Q$7:$Q$60000,0)),"")</f>
        <v/>
      </c>
      <c r="AB692">
        <f>IFERROR(INDEX($J$7:$J$60000,MATCH(ROW()-6,$Q$7:$Q$60000,0)),"")</f>
        <v/>
      </c>
      <c r="AC692">
        <f>IFERROR(INDEX($K$7:$K$60000,MATCH(ROW()-6,$Q$7:$Q$60000,0)),"")</f>
        <v/>
      </c>
      <c r="AD692">
        <f>IFERROR(INDEX($L$7:$L$60000,MATCH(ROW()-6,$Q$7:$Q$60000,0)),"")</f>
        <v/>
      </c>
      <c r="AE692">
        <f>IFERROR(INDEX($M$7:$M$60000,MATCH(ROW()-6,$Q$7:$Q$60000,0)),"")</f>
        <v/>
      </c>
      <c r="AF692">
        <f>IFERROR(INDEX($N$7:$N$60000,MATCH(ROW()-6,$Q$7:$Q$60000,0)),"")</f>
        <v/>
      </c>
      <c r="AH692" s="9">
        <f>IF(OR($S692="",$S691=""),"",LN($T692/$T691))</f>
        <v/>
      </c>
      <c r="AI692" s="9">
        <f>IF(OR($S692="",$S691=""),"",$C$2*LN(U692/U691))</f>
        <v/>
      </c>
      <c r="AJ692" s="9">
        <f>IF(OR($S692="",$S691=""),"",$D$2*(V692-V691))</f>
        <v/>
      </c>
      <c r="AK692" s="9">
        <f>IF(OR($S692="",$S691=""),"",$E$2*(W692-W691))</f>
        <v/>
      </c>
      <c r="AL692" s="9">
        <f>IF(OR($S692="",$S691=""),"",$F$2*LN(X692/X691))</f>
        <v/>
      </c>
      <c r="AM692" s="9">
        <f>IF(OR($S692="",$S691=""),"",$G$2*(Y692-Y691))</f>
        <v/>
      </c>
      <c r="AN692" s="9">
        <f>IF(OR($S692="",$S691=""),"",$H$2*LN(Z692/Z691))</f>
        <v/>
      </c>
      <c r="AO692" s="9">
        <f>IF(OR($S692="",$S691=""),"",$I$2*(AA692-AA691))</f>
        <v/>
      </c>
      <c r="AP692" s="9">
        <f>IF(OR($S692="",$S691=""),"",$J$2*LN(AB692/AB691))</f>
        <v/>
      </c>
      <c r="AQ692" s="9">
        <f>IF(OR($S692="",$S691=""),"",$K$2*(AC692-AC691))</f>
        <v/>
      </c>
      <c r="AR692" s="9">
        <f>IF(OR($S692="",$S691=""),"",$L$2*LN(AD692/AD691))</f>
        <v/>
      </c>
      <c r="AS692" s="9">
        <f>IF(OR($S692="",$S691=""),"",$M$2*LN(AE692/AE691))</f>
        <v/>
      </c>
      <c r="AT692" s="9">
        <f>IF(OR($S692="",$S691=""),"",$N$2*LN(AF692/AF691))</f>
        <v/>
      </c>
      <c r="AV692" s="9">
        <f>IF($AH692="","",$AY$16+$AY$4*AI692+$AY$5*AJ692+$AY$6*AK692+$AY$7*AL692+$AY$8*AM692+$AY$9*AN692+$AY$10*AO692+$AY$11*AP692+$AY$12*AQ692+$AY$13*AR692+$AY$14*AS692+$AY$15*AT692)</f>
        <v/>
      </c>
      <c r="BC692" s="10">
        <f>IF((ROW()-6)&lt;=$Q$3,INDEX(LINEST(AH633:AH692,AI633:AT692,TRUE,TRUE),1,13)*$Q$4,"")</f>
        <v/>
      </c>
      <c r="BD692" s="9">
        <f>IF((ROW()-6)&lt;=$Q$3,INDEX(LINEST(AH633:AH692,AI633:AT692,TRUE,TRUE),1,12),"")</f>
        <v/>
      </c>
      <c r="BE692" s="9">
        <f>IF((ROW()-6)&lt;=$Q$3,INDEX(LINEST(AH633:AH692,AI633:AT692,TRUE,TRUE),1,11),"")</f>
        <v/>
      </c>
      <c r="BF692" s="9">
        <f>IF((ROW()-6)&lt;=$Q$3,INDEX(LINEST(AH633:AH692,AI633:AT692,TRUE,TRUE),1,10),"")</f>
        <v/>
      </c>
      <c r="BG692" s="9">
        <f>IF((ROW()-6)&lt;=$Q$3,INDEX(LINEST(AH633:AH692,AI633:AT692,TRUE,TRUE),1,9),"")</f>
        <v/>
      </c>
      <c r="BH692" s="9">
        <f>IF((ROW()-6)&lt;=$Q$3,INDEX(LINEST(AH633:AH692,AI633:AT692,TRUE,TRUE),1,8),"")</f>
        <v/>
      </c>
      <c r="BI692" s="9">
        <f>IF((ROW()-6)&lt;=$Q$3,INDEX(LINEST(AH633:AH692,AI633:AT692,TRUE,TRUE),1,7),"")</f>
        <v/>
      </c>
      <c r="BJ692" s="9">
        <f>IF((ROW()-6)&lt;=$Q$3,INDEX(LINEST(AH633:AH692,AI633:AT692,TRUE,TRUE),1,6),"")</f>
        <v/>
      </c>
      <c r="BK692" s="9">
        <f>IF((ROW()-6)&lt;=$Q$3,INDEX(LINEST(AH633:AH692,AI633:AT692,TRUE,TRUE),1,5),"")</f>
        <v/>
      </c>
      <c r="BL692" s="9">
        <f>IF((ROW()-6)&lt;=$Q$3,INDEX(LINEST(AH633:AH692,AI633:AT692,TRUE,TRUE),1,4),"")</f>
        <v/>
      </c>
      <c r="BM692" s="9">
        <f>IF((ROW()-6)&lt;=$Q$3,INDEX(LINEST(AH633:AH692,AI633:AT692,TRUE,TRUE),1,3),"")</f>
        <v/>
      </c>
      <c r="BN692" s="9">
        <f>IF((ROW()-6)&lt;=$Q$3,INDEX(LINEST(AH633:AH692,AI633:AT692,TRUE,TRUE),1,2),"")</f>
        <v/>
      </c>
      <c r="BO692" s="9">
        <f>IF((ROW()-6)&lt;=$Q$3,INDEX(LINEST(AH633:AH692,AI633:AT692,TRUE,TRUE),1,1),"")</f>
        <v/>
      </c>
      <c r="BP692" s="10">
        <f>IF((ROW()-6)&lt;=$Q$3,INDEX(LINEST(AH633:AH692,AI633:AT692,TRUE,TRUE),3,1),"")</f>
        <v/>
      </c>
      <c r="BR692" s="9">
        <f>IF(AND((ROW()-6)&lt;=$Q$3,ISNUMBER(BC691)),BC691/$Q$4+BD691*AI692+BE691*AJ692+BF691*AK692+BG691*AL692+BH691*AM692+BI691*AN692+BJ691*AO692+BK691*AP692+BL691*AQ692+BM691*AR692+BN691*AS692+BO691*AT692,"")</f>
        <v/>
      </c>
      <c r="BS692">
        <f>IF(ISNUMBER(BR692),AVERAGE(AH632:AH691),"")</f>
        <v/>
      </c>
      <c r="BT692">
        <f>IF(ISNUMBER(BR692),(AH692-BR692)^2,"")</f>
        <v/>
      </c>
      <c r="BU692">
        <f>IF(ISNUMBER(BR692),AH692^2,"")</f>
        <v/>
      </c>
      <c r="BV692">
        <f>IF(ISNUMBER(BR692),(AH692-BS692)^2,"")</f>
        <v/>
      </c>
    </row>
    <row r="693">
      <c r="O693">
        <f>IF($R693="","",CHOOSE($Q$2,YEAR(R693)*12+MONTH(R693),INT((R693-2)/7),YEAR(R693)*4+ROUNDUP(MONTH(R693)/3)))</f>
        <v/>
      </c>
      <c r="P693">
        <f>IF($R693="","",IF($R694="",1,IF(O693&lt;&gt;O694,1,0)))</f>
        <v/>
      </c>
      <c r="Q693">
        <f>IF(P693=1,SUM($P$7:P693),"")</f>
        <v/>
      </c>
      <c r="R693">
        <f>IF($A693="","",IF(ISNUMBER($A693),$A693,IFERROR(DATEVALUE($A693),NA())))</f>
        <v/>
      </c>
      <c r="S693" s="7">
        <f>IFERROR(INDEX($R$7:$R$60000,MATCH(ROW()-6,$Q$7:$Q$60000,0)),"")</f>
        <v/>
      </c>
      <c r="T693">
        <f>IFERROR(INDEX($B$7:$B$60000,MATCH(ROW()-6,$Q$7:$Q$60000,0)),"")</f>
        <v/>
      </c>
      <c r="U693">
        <f>IFERROR(INDEX($C$7:$C$60000,MATCH(ROW()-6,$Q$7:$Q$60000,0)),"")</f>
        <v/>
      </c>
      <c r="V693">
        <f>IFERROR(INDEX($D$7:$D$60000,MATCH(ROW()-6,$Q$7:$Q$60000,0)),"")</f>
        <v/>
      </c>
      <c r="W693">
        <f>IFERROR(INDEX($E$7:$E$60000,MATCH(ROW()-6,$Q$7:$Q$60000,0)),"")</f>
        <v/>
      </c>
      <c r="X693">
        <f>IFERROR(INDEX($F$7:$F$60000,MATCH(ROW()-6,$Q$7:$Q$60000,0)),"")</f>
        <v/>
      </c>
      <c r="Y693">
        <f>IFERROR(INDEX($G$7:$G$60000,MATCH(ROW()-6,$Q$7:$Q$60000,0)),"")</f>
        <v/>
      </c>
      <c r="Z693">
        <f>IFERROR(INDEX($H$7:$H$60000,MATCH(ROW()-6,$Q$7:$Q$60000,0)),"")</f>
        <v/>
      </c>
      <c r="AA693">
        <f>IFERROR(INDEX($I$7:$I$60000,MATCH(ROW()-6,$Q$7:$Q$60000,0)),"")</f>
        <v/>
      </c>
      <c r="AB693">
        <f>IFERROR(INDEX($J$7:$J$60000,MATCH(ROW()-6,$Q$7:$Q$60000,0)),"")</f>
        <v/>
      </c>
      <c r="AC693">
        <f>IFERROR(INDEX($K$7:$K$60000,MATCH(ROW()-6,$Q$7:$Q$60000,0)),"")</f>
        <v/>
      </c>
      <c r="AD693">
        <f>IFERROR(INDEX($L$7:$L$60000,MATCH(ROW()-6,$Q$7:$Q$60000,0)),"")</f>
        <v/>
      </c>
      <c r="AE693">
        <f>IFERROR(INDEX($M$7:$M$60000,MATCH(ROW()-6,$Q$7:$Q$60000,0)),"")</f>
        <v/>
      </c>
      <c r="AF693">
        <f>IFERROR(INDEX($N$7:$N$60000,MATCH(ROW()-6,$Q$7:$Q$60000,0)),"")</f>
        <v/>
      </c>
      <c r="AH693" s="9">
        <f>IF(OR($S693="",$S692=""),"",LN($T693/$T692))</f>
        <v/>
      </c>
      <c r="AI693" s="9">
        <f>IF(OR($S693="",$S692=""),"",$C$2*LN(U693/U692))</f>
        <v/>
      </c>
      <c r="AJ693" s="9">
        <f>IF(OR($S693="",$S692=""),"",$D$2*(V693-V692))</f>
        <v/>
      </c>
      <c r="AK693" s="9">
        <f>IF(OR($S693="",$S692=""),"",$E$2*(W693-W692))</f>
        <v/>
      </c>
      <c r="AL693" s="9">
        <f>IF(OR($S693="",$S692=""),"",$F$2*LN(X693/X692))</f>
        <v/>
      </c>
      <c r="AM693" s="9">
        <f>IF(OR($S693="",$S692=""),"",$G$2*(Y693-Y692))</f>
        <v/>
      </c>
      <c r="AN693" s="9">
        <f>IF(OR($S693="",$S692=""),"",$H$2*LN(Z693/Z692))</f>
        <v/>
      </c>
      <c r="AO693" s="9">
        <f>IF(OR($S693="",$S692=""),"",$I$2*(AA693-AA692))</f>
        <v/>
      </c>
      <c r="AP693" s="9">
        <f>IF(OR($S693="",$S692=""),"",$J$2*LN(AB693/AB692))</f>
        <v/>
      </c>
      <c r="AQ693" s="9">
        <f>IF(OR($S693="",$S692=""),"",$K$2*(AC693-AC692))</f>
        <v/>
      </c>
      <c r="AR693" s="9">
        <f>IF(OR($S693="",$S692=""),"",$L$2*LN(AD693/AD692))</f>
        <v/>
      </c>
      <c r="AS693" s="9">
        <f>IF(OR($S693="",$S692=""),"",$M$2*LN(AE693/AE692))</f>
        <v/>
      </c>
      <c r="AT693" s="9">
        <f>IF(OR($S693="",$S692=""),"",$N$2*LN(AF693/AF692))</f>
        <v/>
      </c>
      <c r="AV693" s="9">
        <f>IF($AH693="","",$AY$16+$AY$4*AI693+$AY$5*AJ693+$AY$6*AK693+$AY$7*AL693+$AY$8*AM693+$AY$9*AN693+$AY$10*AO693+$AY$11*AP693+$AY$12*AQ693+$AY$13*AR693+$AY$14*AS693+$AY$15*AT693)</f>
        <v/>
      </c>
      <c r="BC693" s="10">
        <f>IF((ROW()-6)&lt;=$Q$3,INDEX(LINEST(AH634:AH693,AI634:AT693,TRUE,TRUE),1,13)*$Q$4,"")</f>
        <v/>
      </c>
      <c r="BD693" s="9">
        <f>IF((ROW()-6)&lt;=$Q$3,INDEX(LINEST(AH634:AH693,AI634:AT693,TRUE,TRUE),1,12),"")</f>
        <v/>
      </c>
      <c r="BE693" s="9">
        <f>IF((ROW()-6)&lt;=$Q$3,INDEX(LINEST(AH634:AH693,AI634:AT693,TRUE,TRUE),1,11),"")</f>
        <v/>
      </c>
      <c r="BF693" s="9">
        <f>IF((ROW()-6)&lt;=$Q$3,INDEX(LINEST(AH634:AH693,AI634:AT693,TRUE,TRUE),1,10),"")</f>
        <v/>
      </c>
      <c r="BG693" s="9">
        <f>IF((ROW()-6)&lt;=$Q$3,INDEX(LINEST(AH634:AH693,AI634:AT693,TRUE,TRUE),1,9),"")</f>
        <v/>
      </c>
      <c r="BH693" s="9">
        <f>IF((ROW()-6)&lt;=$Q$3,INDEX(LINEST(AH634:AH693,AI634:AT693,TRUE,TRUE),1,8),"")</f>
        <v/>
      </c>
      <c r="BI693" s="9">
        <f>IF((ROW()-6)&lt;=$Q$3,INDEX(LINEST(AH634:AH693,AI634:AT693,TRUE,TRUE),1,7),"")</f>
        <v/>
      </c>
      <c r="BJ693" s="9">
        <f>IF((ROW()-6)&lt;=$Q$3,INDEX(LINEST(AH634:AH693,AI634:AT693,TRUE,TRUE),1,6),"")</f>
        <v/>
      </c>
      <c r="BK693" s="9">
        <f>IF((ROW()-6)&lt;=$Q$3,INDEX(LINEST(AH634:AH693,AI634:AT693,TRUE,TRUE),1,5),"")</f>
        <v/>
      </c>
      <c r="BL693" s="9">
        <f>IF((ROW()-6)&lt;=$Q$3,INDEX(LINEST(AH634:AH693,AI634:AT693,TRUE,TRUE),1,4),"")</f>
        <v/>
      </c>
      <c r="BM693" s="9">
        <f>IF((ROW()-6)&lt;=$Q$3,INDEX(LINEST(AH634:AH693,AI634:AT693,TRUE,TRUE),1,3),"")</f>
        <v/>
      </c>
      <c r="BN693" s="9">
        <f>IF((ROW()-6)&lt;=$Q$3,INDEX(LINEST(AH634:AH693,AI634:AT693,TRUE,TRUE),1,2),"")</f>
        <v/>
      </c>
      <c r="BO693" s="9">
        <f>IF((ROW()-6)&lt;=$Q$3,INDEX(LINEST(AH634:AH693,AI634:AT693,TRUE,TRUE),1,1),"")</f>
        <v/>
      </c>
      <c r="BP693" s="10">
        <f>IF((ROW()-6)&lt;=$Q$3,INDEX(LINEST(AH634:AH693,AI634:AT693,TRUE,TRUE),3,1),"")</f>
        <v/>
      </c>
      <c r="BR693" s="9">
        <f>IF(AND((ROW()-6)&lt;=$Q$3,ISNUMBER(BC692)),BC692/$Q$4+BD692*AI693+BE692*AJ693+BF692*AK693+BG692*AL693+BH692*AM693+BI692*AN693+BJ692*AO693+BK692*AP693+BL692*AQ693+BM692*AR693+BN692*AS693+BO692*AT693,"")</f>
        <v/>
      </c>
      <c r="BS693">
        <f>IF(ISNUMBER(BR693),AVERAGE(AH633:AH692),"")</f>
        <v/>
      </c>
      <c r="BT693">
        <f>IF(ISNUMBER(BR693),(AH693-BR693)^2,"")</f>
        <v/>
      </c>
      <c r="BU693">
        <f>IF(ISNUMBER(BR693),AH693^2,"")</f>
        <v/>
      </c>
      <c r="BV693">
        <f>IF(ISNUMBER(BR693),(AH693-BS693)^2,"")</f>
        <v/>
      </c>
    </row>
    <row r="694">
      <c r="O694">
        <f>IF($R694="","",CHOOSE($Q$2,YEAR(R694)*12+MONTH(R694),INT((R694-2)/7),YEAR(R694)*4+ROUNDUP(MONTH(R694)/3)))</f>
        <v/>
      </c>
      <c r="P694">
        <f>IF($R694="","",IF($R695="",1,IF(O694&lt;&gt;O695,1,0)))</f>
        <v/>
      </c>
      <c r="Q694">
        <f>IF(P694=1,SUM($P$7:P694),"")</f>
        <v/>
      </c>
      <c r="R694">
        <f>IF($A694="","",IF(ISNUMBER($A694),$A694,IFERROR(DATEVALUE($A694),NA())))</f>
        <v/>
      </c>
      <c r="S694" s="7">
        <f>IFERROR(INDEX($R$7:$R$60000,MATCH(ROW()-6,$Q$7:$Q$60000,0)),"")</f>
        <v/>
      </c>
      <c r="T694">
        <f>IFERROR(INDEX($B$7:$B$60000,MATCH(ROW()-6,$Q$7:$Q$60000,0)),"")</f>
        <v/>
      </c>
      <c r="U694">
        <f>IFERROR(INDEX($C$7:$C$60000,MATCH(ROW()-6,$Q$7:$Q$60000,0)),"")</f>
        <v/>
      </c>
      <c r="V694">
        <f>IFERROR(INDEX($D$7:$D$60000,MATCH(ROW()-6,$Q$7:$Q$60000,0)),"")</f>
        <v/>
      </c>
      <c r="W694">
        <f>IFERROR(INDEX($E$7:$E$60000,MATCH(ROW()-6,$Q$7:$Q$60000,0)),"")</f>
        <v/>
      </c>
      <c r="X694">
        <f>IFERROR(INDEX($F$7:$F$60000,MATCH(ROW()-6,$Q$7:$Q$60000,0)),"")</f>
        <v/>
      </c>
      <c r="Y694">
        <f>IFERROR(INDEX($G$7:$G$60000,MATCH(ROW()-6,$Q$7:$Q$60000,0)),"")</f>
        <v/>
      </c>
      <c r="Z694">
        <f>IFERROR(INDEX($H$7:$H$60000,MATCH(ROW()-6,$Q$7:$Q$60000,0)),"")</f>
        <v/>
      </c>
      <c r="AA694">
        <f>IFERROR(INDEX($I$7:$I$60000,MATCH(ROW()-6,$Q$7:$Q$60000,0)),"")</f>
        <v/>
      </c>
      <c r="AB694">
        <f>IFERROR(INDEX($J$7:$J$60000,MATCH(ROW()-6,$Q$7:$Q$60000,0)),"")</f>
        <v/>
      </c>
      <c r="AC694">
        <f>IFERROR(INDEX($K$7:$K$60000,MATCH(ROW()-6,$Q$7:$Q$60000,0)),"")</f>
        <v/>
      </c>
      <c r="AD694">
        <f>IFERROR(INDEX($L$7:$L$60000,MATCH(ROW()-6,$Q$7:$Q$60000,0)),"")</f>
        <v/>
      </c>
      <c r="AE694">
        <f>IFERROR(INDEX($M$7:$M$60000,MATCH(ROW()-6,$Q$7:$Q$60000,0)),"")</f>
        <v/>
      </c>
      <c r="AF694">
        <f>IFERROR(INDEX($N$7:$N$60000,MATCH(ROW()-6,$Q$7:$Q$60000,0)),"")</f>
        <v/>
      </c>
      <c r="AH694" s="9">
        <f>IF(OR($S694="",$S693=""),"",LN($T694/$T693))</f>
        <v/>
      </c>
      <c r="AI694" s="9">
        <f>IF(OR($S694="",$S693=""),"",$C$2*LN(U694/U693))</f>
        <v/>
      </c>
      <c r="AJ694" s="9">
        <f>IF(OR($S694="",$S693=""),"",$D$2*(V694-V693))</f>
        <v/>
      </c>
      <c r="AK694" s="9">
        <f>IF(OR($S694="",$S693=""),"",$E$2*(W694-W693))</f>
        <v/>
      </c>
      <c r="AL694" s="9">
        <f>IF(OR($S694="",$S693=""),"",$F$2*LN(X694/X693))</f>
        <v/>
      </c>
      <c r="AM694" s="9">
        <f>IF(OR($S694="",$S693=""),"",$G$2*(Y694-Y693))</f>
        <v/>
      </c>
      <c r="AN694" s="9">
        <f>IF(OR($S694="",$S693=""),"",$H$2*LN(Z694/Z693))</f>
        <v/>
      </c>
      <c r="AO694" s="9">
        <f>IF(OR($S694="",$S693=""),"",$I$2*(AA694-AA693))</f>
        <v/>
      </c>
      <c r="AP694" s="9">
        <f>IF(OR($S694="",$S693=""),"",$J$2*LN(AB694/AB693))</f>
        <v/>
      </c>
      <c r="AQ694" s="9">
        <f>IF(OR($S694="",$S693=""),"",$K$2*(AC694-AC693))</f>
        <v/>
      </c>
      <c r="AR694" s="9">
        <f>IF(OR($S694="",$S693=""),"",$L$2*LN(AD694/AD693))</f>
        <v/>
      </c>
      <c r="AS694" s="9">
        <f>IF(OR($S694="",$S693=""),"",$M$2*LN(AE694/AE693))</f>
        <v/>
      </c>
      <c r="AT694" s="9">
        <f>IF(OR($S694="",$S693=""),"",$N$2*LN(AF694/AF693))</f>
        <v/>
      </c>
      <c r="AV694" s="9">
        <f>IF($AH694="","",$AY$16+$AY$4*AI694+$AY$5*AJ694+$AY$6*AK694+$AY$7*AL694+$AY$8*AM694+$AY$9*AN694+$AY$10*AO694+$AY$11*AP694+$AY$12*AQ694+$AY$13*AR694+$AY$14*AS694+$AY$15*AT694)</f>
        <v/>
      </c>
      <c r="BC694" s="10">
        <f>IF((ROW()-6)&lt;=$Q$3,INDEX(LINEST(AH635:AH694,AI635:AT694,TRUE,TRUE),1,13)*$Q$4,"")</f>
        <v/>
      </c>
      <c r="BD694" s="9">
        <f>IF((ROW()-6)&lt;=$Q$3,INDEX(LINEST(AH635:AH694,AI635:AT694,TRUE,TRUE),1,12),"")</f>
        <v/>
      </c>
      <c r="BE694" s="9">
        <f>IF((ROW()-6)&lt;=$Q$3,INDEX(LINEST(AH635:AH694,AI635:AT694,TRUE,TRUE),1,11),"")</f>
        <v/>
      </c>
      <c r="BF694" s="9">
        <f>IF((ROW()-6)&lt;=$Q$3,INDEX(LINEST(AH635:AH694,AI635:AT694,TRUE,TRUE),1,10),"")</f>
        <v/>
      </c>
      <c r="BG694" s="9">
        <f>IF((ROW()-6)&lt;=$Q$3,INDEX(LINEST(AH635:AH694,AI635:AT694,TRUE,TRUE),1,9),"")</f>
        <v/>
      </c>
      <c r="BH694" s="9">
        <f>IF((ROW()-6)&lt;=$Q$3,INDEX(LINEST(AH635:AH694,AI635:AT694,TRUE,TRUE),1,8),"")</f>
        <v/>
      </c>
      <c r="BI694" s="9">
        <f>IF((ROW()-6)&lt;=$Q$3,INDEX(LINEST(AH635:AH694,AI635:AT694,TRUE,TRUE),1,7),"")</f>
        <v/>
      </c>
      <c r="BJ694" s="9">
        <f>IF((ROW()-6)&lt;=$Q$3,INDEX(LINEST(AH635:AH694,AI635:AT694,TRUE,TRUE),1,6),"")</f>
        <v/>
      </c>
      <c r="BK694" s="9">
        <f>IF((ROW()-6)&lt;=$Q$3,INDEX(LINEST(AH635:AH694,AI635:AT694,TRUE,TRUE),1,5),"")</f>
        <v/>
      </c>
      <c r="BL694" s="9">
        <f>IF((ROW()-6)&lt;=$Q$3,INDEX(LINEST(AH635:AH694,AI635:AT694,TRUE,TRUE),1,4),"")</f>
        <v/>
      </c>
      <c r="BM694" s="9">
        <f>IF((ROW()-6)&lt;=$Q$3,INDEX(LINEST(AH635:AH694,AI635:AT694,TRUE,TRUE),1,3),"")</f>
        <v/>
      </c>
      <c r="BN694" s="9">
        <f>IF((ROW()-6)&lt;=$Q$3,INDEX(LINEST(AH635:AH694,AI635:AT694,TRUE,TRUE),1,2),"")</f>
        <v/>
      </c>
      <c r="BO694" s="9">
        <f>IF((ROW()-6)&lt;=$Q$3,INDEX(LINEST(AH635:AH694,AI635:AT694,TRUE,TRUE),1,1),"")</f>
        <v/>
      </c>
      <c r="BP694" s="10">
        <f>IF((ROW()-6)&lt;=$Q$3,INDEX(LINEST(AH635:AH694,AI635:AT694,TRUE,TRUE),3,1),"")</f>
        <v/>
      </c>
      <c r="BR694" s="9">
        <f>IF(AND((ROW()-6)&lt;=$Q$3,ISNUMBER(BC693)),BC693/$Q$4+BD693*AI694+BE693*AJ694+BF693*AK694+BG693*AL694+BH693*AM694+BI693*AN694+BJ693*AO694+BK693*AP694+BL693*AQ694+BM693*AR694+BN693*AS694+BO693*AT694,"")</f>
        <v/>
      </c>
      <c r="BS694">
        <f>IF(ISNUMBER(BR694),AVERAGE(AH634:AH693),"")</f>
        <v/>
      </c>
      <c r="BT694">
        <f>IF(ISNUMBER(BR694),(AH694-BR694)^2,"")</f>
        <v/>
      </c>
      <c r="BU694">
        <f>IF(ISNUMBER(BR694),AH694^2,"")</f>
        <v/>
      </c>
      <c r="BV694">
        <f>IF(ISNUMBER(BR694),(AH694-BS694)^2,"")</f>
        <v/>
      </c>
    </row>
    <row r="695">
      <c r="O695">
        <f>IF($R695="","",CHOOSE($Q$2,YEAR(R695)*12+MONTH(R695),INT((R695-2)/7),YEAR(R695)*4+ROUNDUP(MONTH(R695)/3)))</f>
        <v/>
      </c>
      <c r="P695">
        <f>IF($R695="","",IF($R696="",1,IF(O695&lt;&gt;O696,1,0)))</f>
        <v/>
      </c>
      <c r="Q695">
        <f>IF(P695=1,SUM($P$7:P695),"")</f>
        <v/>
      </c>
      <c r="R695">
        <f>IF($A695="","",IF(ISNUMBER($A695),$A695,IFERROR(DATEVALUE($A695),NA())))</f>
        <v/>
      </c>
      <c r="S695" s="7">
        <f>IFERROR(INDEX($R$7:$R$60000,MATCH(ROW()-6,$Q$7:$Q$60000,0)),"")</f>
        <v/>
      </c>
      <c r="T695">
        <f>IFERROR(INDEX($B$7:$B$60000,MATCH(ROW()-6,$Q$7:$Q$60000,0)),"")</f>
        <v/>
      </c>
      <c r="U695">
        <f>IFERROR(INDEX($C$7:$C$60000,MATCH(ROW()-6,$Q$7:$Q$60000,0)),"")</f>
        <v/>
      </c>
      <c r="V695">
        <f>IFERROR(INDEX($D$7:$D$60000,MATCH(ROW()-6,$Q$7:$Q$60000,0)),"")</f>
        <v/>
      </c>
      <c r="W695">
        <f>IFERROR(INDEX($E$7:$E$60000,MATCH(ROW()-6,$Q$7:$Q$60000,0)),"")</f>
        <v/>
      </c>
      <c r="X695">
        <f>IFERROR(INDEX($F$7:$F$60000,MATCH(ROW()-6,$Q$7:$Q$60000,0)),"")</f>
        <v/>
      </c>
      <c r="Y695">
        <f>IFERROR(INDEX($G$7:$G$60000,MATCH(ROW()-6,$Q$7:$Q$60000,0)),"")</f>
        <v/>
      </c>
      <c r="Z695">
        <f>IFERROR(INDEX($H$7:$H$60000,MATCH(ROW()-6,$Q$7:$Q$60000,0)),"")</f>
        <v/>
      </c>
      <c r="AA695">
        <f>IFERROR(INDEX($I$7:$I$60000,MATCH(ROW()-6,$Q$7:$Q$60000,0)),"")</f>
        <v/>
      </c>
      <c r="AB695">
        <f>IFERROR(INDEX($J$7:$J$60000,MATCH(ROW()-6,$Q$7:$Q$60000,0)),"")</f>
        <v/>
      </c>
      <c r="AC695">
        <f>IFERROR(INDEX($K$7:$K$60000,MATCH(ROW()-6,$Q$7:$Q$60000,0)),"")</f>
        <v/>
      </c>
      <c r="AD695">
        <f>IFERROR(INDEX($L$7:$L$60000,MATCH(ROW()-6,$Q$7:$Q$60000,0)),"")</f>
        <v/>
      </c>
      <c r="AE695">
        <f>IFERROR(INDEX($M$7:$M$60000,MATCH(ROW()-6,$Q$7:$Q$60000,0)),"")</f>
        <v/>
      </c>
      <c r="AF695">
        <f>IFERROR(INDEX($N$7:$N$60000,MATCH(ROW()-6,$Q$7:$Q$60000,0)),"")</f>
        <v/>
      </c>
      <c r="AH695" s="9">
        <f>IF(OR($S695="",$S694=""),"",LN($T695/$T694))</f>
        <v/>
      </c>
      <c r="AI695" s="9">
        <f>IF(OR($S695="",$S694=""),"",$C$2*LN(U695/U694))</f>
        <v/>
      </c>
      <c r="AJ695" s="9">
        <f>IF(OR($S695="",$S694=""),"",$D$2*(V695-V694))</f>
        <v/>
      </c>
      <c r="AK695" s="9">
        <f>IF(OR($S695="",$S694=""),"",$E$2*(W695-W694))</f>
        <v/>
      </c>
      <c r="AL695" s="9">
        <f>IF(OR($S695="",$S694=""),"",$F$2*LN(X695/X694))</f>
        <v/>
      </c>
      <c r="AM695" s="9">
        <f>IF(OR($S695="",$S694=""),"",$G$2*(Y695-Y694))</f>
        <v/>
      </c>
      <c r="AN695" s="9">
        <f>IF(OR($S695="",$S694=""),"",$H$2*LN(Z695/Z694))</f>
        <v/>
      </c>
      <c r="AO695" s="9">
        <f>IF(OR($S695="",$S694=""),"",$I$2*(AA695-AA694))</f>
        <v/>
      </c>
      <c r="AP695" s="9">
        <f>IF(OR($S695="",$S694=""),"",$J$2*LN(AB695/AB694))</f>
        <v/>
      </c>
      <c r="AQ695" s="9">
        <f>IF(OR($S695="",$S694=""),"",$K$2*(AC695-AC694))</f>
        <v/>
      </c>
      <c r="AR695" s="9">
        <f>IF(OR($S695="",$S694=""),"",$L$2*LN(AD695/AD694))</f>
        <v/>
      </c>
      <c r="AS695" s="9">
        <f>IF(OR($S695="",$S694=""),"",$M$2*LN(AE695/AE694))</f>
        <v/>
      </c>
      <c r="AT695" s="9">
        <f>IF(OR($S695="",$S694=""),"",$N$2*LN(AF695/AF694))</f>
        <v/>
      </c>
      <c r="AV695" s="9">
        <f>IF($AH695="","",$AY$16+$AY$4*AI695+$AY$5*AJ695+$AY$6*AK695+$AY$7*AL695+$AY$8*AM695+$AY$9*AN695+$AY$10*AO695+$AY$11*AP695+$AY$12*AQ695+$AY$13*AR695+$AY$14*AS695+$AY$15*AT695)</f>
        <v/>
      </c>
      <c r="BC695" s="10">
        <f>IF((ROW()-6)&lt;=$Q$3,INDEX(LINEST(AH636:AH695,AI636:AT695,TRUE,TRUE),1,13)*$Q$4,"")</f>
        <v/>
      </c>
      <c r="BD695" s="9">
        <f>IF((ROW()-6)&lt;=$Q$3,INDEX(LINEST(AH636:AH695,AI636:AT695,TRUE,TRUE),1,12),"")</f>
        <v/>
      </c>
      <c r="BE695" s="9">
        <f>IF((ROW()-6)&lt;=$Q$3,INDEX(LINEST(AH636:AH695,AI636:AT695,TRUE,TRUE),1,11),"")</f>
        <v/>
      </c>
      <c r="BF695" s="9">
        <f>IF((ROW()-6)&lt;=$Q$3,INDEX(LINEST(AH636:AH695,AI636:AT695,TRUE,TRUE),1,10),"")</f>
        <v/>
      </c>
      <c r="BG695" s="9">
        <f>IF((ROW()-6)&lt;=$Q$3,INDEX(LINEST(AH636:AH695,AI636:AT695,TRUE,TRUE),1,9),"")</f>
        <v/>
      </c>
      <c r="BH695" s="9">
        <f>IF((ROW()-6)&lt;=$Q$3,INDEX(LINEST(AH636:AH695,AI636:AT695,TRUE,TRUE),1,8),"")</f>
        <v/>
      </c>
      <c r="BI695" s="9">
        <f>IF((ROW()-6)&lt;=$Q$3,INDEX(LINEST(AH636:AH695,AI636:AT695,TRUE,TRUE),1,7),"")</f>
        <v/>
      </c>
      <c r="BJ695" s="9">
        <f>IF((ROW()-6)&lt;=$Q$3,INDEX(LINEST(AH636:AH695,AI636:AT695,TRUE,TRUE),1,6),"")</f>
        <v/>
      </c>
      <c r="BK695" s="9">
        <f>IF((ROW()-6)&lt;=$Q$3,INDEX(LINEST(AH636:AH695,AI636:AT695,TRUE,TRUE),1,5),"")</f>
        <v/>
      </c>
      <c r="BL695" s="9">
        <f>IF((ROW()-6)&lt;=$Q$3,INDEX(LINEST(AH636:AH695,AI636:AT695,TRUE,TRUE),1,4),"")</f>
        <v/>
      </c>
      <c r="BM695" s="9">
        <f>IF((ROW()-6)&lt;=$Q$3,INDEX(LINEST(AH636:AH695,AI636:AT695,TRUE,TRUE),1,3),"")</f>
        <v/>
      </c>
      <c r="BN695" s="9">
        <f>IF((ROW()-6)&lt;=$Q$3,INDEX(LINEST(AH636:AH695,AI636:AT695,TRUE,TRUE),1,2),"")</f>
        <v/>
      </c>
      <c r="BO695" s="9">
        <f>IF((ROW()-6)&lt;=$Q$3,INDEX(LINEST(AH636:AH695,AI636:AT695,TRUE,TRUE),1,1),"")</f>
        <v/>
      </c>
      <c r="BP695" s="10">
        <f>IF((ROW()-6)&lt;=$Q$3,INDEX(LINEST(AH636:AH695,AI636:AT695,TRUE,TRUE),3,1),"")</f>
        <v/>
      </c>
      <c r="BR695" s="9">
        <f>IF(AND((ROW()-6)&lt;=$Q$3,ISNUMBER(BC694)),BC694/$Q$4+BD694*AI695+BE694*AJ695+BF694*AK695+BG694*AL695+BH694*AM695+BI694*AN695+BJ694*AO695+BK694*AP695+BL694*AQ695+BM694*AR695+BN694*AS695+BO694*AT695,"")</f>
        <v/>
      </c>
      <c r="BS695">
        <f>IF(ISNUMBER(BR695),AVERAGE(AH635:AH694),"")</f>
        <v/>
      </c>
      <c r="BT695">
        <f>IF(ISNUMBER(BR695),(AH695-BR695)^2,"")</f>
        <v/>
      </c>
      <c r="BU695">
        <f>IF(ISNUMBER(BR695),AH695^2,"")</f>
        <v/>
      </c>
      <c r="BV695">
        <f>IF(ISNUMBER(BR695),(AH695-BS695)^2,"")</f>
        <v/>
      </c>
    </row>
    <row r="696">
      <c r="O696">
        <f>IF($R696="","",CHOOSE($Q$2,YEAR(R696)*12+MONTH(R696),INT((R696-2)/7),YEAR(R696)*4+ROUNDUP(MONTH(R696)/3)))</f>
        <v/>
      </c>
      <c r="P696">
        <f>IF($R696="","",IF($R697="",1,IF(O696&lt;&gt;O697,1,0)))</f>
        <v/>
      </c>
      <c r="Q696">
        <f>IF(P696=1,SUM($P$7:P696),"")</f>
        <v/>
      </c>
      <c r="R696">
        <f>IF($A696="","",IF(ISNUMBER($A696),$A696,IFERROR(DATEVALUE($A696),NA())))</f>
        <v/>
      </c>
      <c r="S696" s="7">
        <f>IFERROR(INDEX($R$7:$R$60000,MATCH(ROW()-6,$Q$7:$Q$60000,0)),"")</f>
        <v/>
      </c>
      <c r="T696">
        <f>IFERROR(INDEX($B$7:$B$60000,MATCH(ROW()-6,$Q$7:$Q$60000,0)),"")</f>
        <v/>
      </c>
      <c r="U696">
        <f>IFERROR(INDEX($C$7:$C$60000,MATCH(ROW()-6,$Q$7:$Q$60000,0)),"")</f>
        <v/>
      </c>
      <c r="V696">
        <f>IFERROR(INDEX($D$7:$D$60000,MATCH(ROW()-6,$Q$7:$Q$60000,0)),"")</f>
        <v/>
      </c>
      <c r="W696">
        <f>IFERROR(INDEX($E$7:$E$60000,MATCH(ROW()-6,$Q$7:$Q$60000,0)),"")</f>
        <v/>
      </c>
      <c r="X696">
        <f>IFERROR(INDEX($F$7:$F$60000,MATCH(ROW()-6,$Q$7:$Q$60000,0)),"")</f>
        <v/>
      </c>
      <c r="Y696">
        <f>IFERROR(INDEX($G$7:$G$60000,MATCH(ROW()-6,$Q$7:$Q$60000,0)),"")</f>
        <v/>
      </c>
      <c r="Z696">
        <f>IFERROR(INDEX($H$7:$H$60000,MATCH(ROW()-6,$Q$7:$Q$60000,0)),"")</f>
        <v/>
      </c>
      <c r="AA696">
        <f>IFERROR(INDEX($I$7:$I$60000,MATCH(ROW()-6,$Q$7:$Q$60000,0)),"")</f>
        <v/>
      </c>
      <c r="AB696">
        <f>IFERROR(INDEX($J$7:$J$60000,MATCH(ROW()-6,$Q$7:$Q$60000,0)),"")</f>
        <v/>
      </c>
      <c r="AC696">
        <f>IFERROR(INDEX($K$7:$K$60000,MATCH(ROW()-6,$Q$7:$Q$60000,0)),"")</f>
        <v/>
      </c>
      <c r="AD696">
        <f>IFERROR(INDEX($L$7:$L$60000,MATCH(ROW()-6,$Q$7:$Q$60000,0)),"")</f>
        <v/>
      </c>
      <c r="AE696">
        <f>IFERROR(INDEX($M$7:$M$60000,MATCH(ROW()-6,$Q$7:$Q$60000,0)),"")</f>
        <v/>
      </c>
      <c r="AF696">
        <f>IFERROR(INDEX($N$7:$N$60000,MATCH(ROW()-6,$Q$7:$Q$60000,0)),"")</f>
        <v/>
      </c>
      <c r="AH696" s="9">
        <f>IF(OR($S696="",$S695=""),"",LN($T696/$T695))</f>
        <v/>
      </c>
      <c r="AI696" s="9">
        <f>IF(OR($S696="",$S695=""),"",$C$2*LN(U696/U695))</f>
        <v/>
      </c>
      <c r="AJ696" s="9">
        <f>IF(OR($S696="",$S695=""),"",$D$2*(V696-V695))</f>
        <v/>
      </c>
      <c r="AK696" s="9">
        <f>IF(OR($S696="",$S695=""),"",$E$2*(W696-W695))</f>
        <v/>
      </c>
      <c r="AL696" s="9">
        <f>IF(OR($S696="",$S695=""),"",$F$2*LN(X696/X695))</f>
        <v/>
      </c>
      <c r="AM696" s="9">
        <f>IF(OR($S696="",$S695=""),"",$G$2*(Y696-Y695))</f>
        <v/>
      </c>
      <c r="AN696" s="9">
        <f>IF(OR($S696="",$S695=""),"",$H$2*LN(Z696/Z695))</f>
        <v/>
      </c>
      <c r="AO696" s="9">
        <f>IF(OR($S696="",$S695=""),"",$I$2*(AA696-AA695))</f>
        <v/>
      </c>
      <c r="AP696" s="9">
        <f>IF(OR($S696="",$S695=""),"",$J$2*LN(AB696/AB695))</f>
        <v/>
      </c>
      <c r="AQ696" s="9">
        <f>IF(OR($S696="",$S695=""),"",$K$2*(AC696-AC695))</f>
        <v/>
      </c>
      <c r="AR696" s="9">
        <f>IF(OR($S696="",$S695=""),"",$L$2*LN(AD696/AD695))</f>
        <v/>
      </c>
      <c r="AS696" s="9">
        <f>IF(OR($S696="",$S695=""),"",$M$2*LN(AE696/AE695))</f>
        <v/>
      </c>
      <c r="AT696" s="9">
        <f>IF(OR($S696="",$S695=""),"",$N$2*LN(AF696/AF695))</f>
        <v/>
      </c>
      <c r="AV696" s="9">
        <f>IF($AH696="","",$AY$16+$AY$4*AI696+$AY$5*AJ696+$AY$6*AK696+$AY$7*AL696+$AY$8*AM696+$AY$9*AN696+$AY$10*AO696+$AY$11*AP696+$AY$12*AQ696+$AY$13*AR696+$AY$14*AS696+$AY$15*AT696)</f>
        <v/>
      </c>
      <c r="BC696" s="10">
        <f>IF((ROW()-6)&lt;=$Q$3,INDEX(LINEST(AH637:AH696,AI637:AT696,TRUE,TRUE),1,13)*$Q$4,"")</f>
        <v/>
      </c>
      <c r="BD696" s="9">
        <f>IF((ROW()-6)&lt;=$Q$3,INDEX(LINEST(AH637:AH696,AI637:AT696,TRUE,TRUE),1,12),"")</f>
        <v/>
      </c>
      <c r="BE696" s="9">
        <f>IF((ROW()-6)&lt;=$Q$3,INDEX(LINEST(AH637:AH696,AI637:AT696,TRUE,TRUE),1,11),"")</f>
        <v/>
      </c>
      <c r="BF696" s="9">
        <f>IF((ROW()-6)&lt;=$Q$3,INDEX(LINEST(AH637:AH696,AI637:AT696,TRUE,TRUE),1,10),"")</f>
        <v/>
      </c>
      <c r="BG696" s="9">
        <f>IF((ROW()-6)&lt;=$Q$3,INDEX(LINEST(AH637:AH696,AI637:AT696,TRUE,TRUE),1,9),"")</f>
        <v/>
      </c>
      <c r="BH696" s="9">
        <f>IF((ROW()-6)&lt;=$Q$3,INDEX(LINEST(AH637:AH696,AI637:AT696,TRUE,TRUE),1,8),"")</f>
        <v/>
      </c>
      <c r="BI696" s="9">
        <f>IF((ROW()-6)&lt;=$Q$3,INDEX(LINEST(AH637:AH696,AI637:AT696,TRUE,TRUE),1,7),"")</f>
        <v/>
      </c>
      <c r="BJ696" s="9">
        <f>IF((ROW()-6)&lt;=$Q$3,INDEX(LINEST(AH637:AH696,AI637:AT696,TRUE,TRUE),1,6),"")</f>
        <v/>
      </c>
      <c r="BK696" s="9">
        <f>IF((ROW()-6)&lt;=$Q$3,INDEX(LINEST(AH637:AH696,AI637:AT696,TRUE,TRUE),1,5),"")</f>
        <v/>
      </c>
      <c r="BL696" s="9">
        <f>IF((ROW()-6)&lt;=$Q$3,INDEX(LINEST(AH637:AH696,AI637:AT696,TRUE,TRUE),1,4),"")</f>
        <v/>
      </c>
      <c r="BM696" s="9">
        <f>IF((ROW()-6)&lt;=$Q$3,INDEX(LINEST(AH637:AH696,AI637:AT696,TRUE,TRUE),1,3),"")</f>
        <v/>
      </c>
      <c r="BN696" s="9">
        <f>IF((ROW()-6)&lt;=$Q$3,INDEX(LINEST(AH637:AH696,AI637:AT696,TRUE,TRUE),1,2),"")</f>
        <v/>
      </c>
      <c r="BO696" s="9">
        <f>IF((ROW()-6)&lt;=$Q$3,INDEX(LINEST(AH637:AH696,AI637:AT696,TRUE,TRUE),1,1),"")</f>
        <v/>
      </c>
      <c r="BP696" s="10">
        <f>IF((ROW()-6)&lt;=$Q$3,INDEX(LINEST(AH637:AH696,AI637:AT696,TRUE,TRUE),3,1),"")</f>
        <v/>
      </c>
      <c r="BR696" s="9">
        <f>IF(AND((ROW()-6)&lt;=$Q$3,ISNUMBER(BC695)),BC695/$Q$4+BD695*AI696+BE695*AJ696+BF695*AK696+BG695*AL696+BH695*AM696+BI695*AN696+BJ695*AO696+BK695*AP696+BL695*AQ696+BM695*AR696+BN695*AS696+BO695*AT696,"")</f>
        <v/>
      </c>
      <c r="BS696">
        <f>IF(ISNUMBER(BR696),AVERAGE(AH636:AH695),"")</f>
        <v/>
      </c>
      <c r="BT696">
        <f>IF(ISNUMBER(BR696),(AH696-BR696)^2,"")</f>
        <v/>
      </c>
      <c r="BU696">
        <f>IF(ISNUMBER(BR696),AH696^2,"")</f>
        <v/>
      </c>
      <c r="BV696">
        <f>IF(ISNUMBER(BR696),(AH696-BS696)^2,"")</f>
        <v/>
      </c>
    </row>
    <row r="697">
      <c r="O697">
        <f>IF($R697="","",CHOOSE($Q$2,YEAR(R697)*12+MONTH(R697),INT((R697-2)/7),YEAR(R697)*4+ROUNDUP(MONTH(R697)/3)))</f>
        <v/>
      </c>
      <c r="P697">
        <f>IF($R697="","",IF($R698="",1,IF(O697&lt;&gt;O698,1,0)))</f>
        <v/>
      </c>
      <c r="Q697">
        <f>IF(P697=1,SUM($P$7:P697),"")</f>
        <v/>
      </c>
      <c r="R697">
        <f>IF($A697="","",IF(ISNUMBER($A697),$A697,IFERROR(DATEVALUE($A697),NA())))</f>
        <v/>
      </c>
      <c r="S697" s="7">
        <f>IFERROR(INDEX($R$7:$R$60000,MATCH(ROW()-6,$Q$7:$Q$60000,0)),"")</f>
        <v/>
      </c>
      <c r="T697">
        <f>IFERROR(INDEX($B$7:$B$60000,MATCH(ROW()-6,$Q$7:$Q$60000,0)),"")</f>
        <v/>
      </c>
      <c r="U697">
        <f>IFERROR(INDEX($C$7:$C$60000,MATCH(ROW()-6,$Q$7:$Q$60000,0)),"")</f>
        <v/>
      </c>
      <c r="V697">
        <f>IFERROR(INDEX($D$7:$D$60000,MATCH(ROW()-6,$Q$7:$Q$60000,0)),"")</f>
        <v/>
      </c>
      <c r="W697">
        <f>IFERROR(INDEX($E$7:$E$60000,MATCH(ROW()-6,$Q$7:$Q$60000,0)),"")</f>
        <v/>
      </c>
      <c r="X697">
        <f>IFERROR(INDEX($F$7:$F$60000,MATCH(ROW()-6,$Q$7:$Q$60000,0)),"")</f>
        <v/>
      </c>
      <c r="Y697">
        <f>IFERROR(INDEX($G$7:$G$60000,MATCH(ROW()-6,$Q$7:$Q$60000,0)),"")</f>
        <v/>
      </c>
      <c r="Z697">
        <f>IFERROR(INDEX($H$7:$H$60000,MATCH(ROW()-6,$Q$7:$Q$60000,0)),"")</f>
        <v/>
      </c>
      <c r="AA697">
        <f>IFERROR(INDEX($I$7:$I$60000,MATCH(ROW()-6,$Q$7:$Q$60000,0)),"")</f>
        <v/>
      </c>
      <c r="AB697">
        <f>IFERROR(INDEX($J$7:$J$60000,MATCH(ROW()-6,$Q$7:$Q$60000,0)),"")</f>
        <v/>
      </c>
      <c r="AC697">
        <f>IFERROR(INDEX($K$7:$K$60000,MATCH(ROW()-6,$Q$7:$Q$60000,0)),"")</f>
        <v/>
      </c>
      <c r="AD697">
        <f>IFERROR(INDEX($L$7:$L$60000,MATCH(ROW()-6,$Q$7:$Q$60000,0)),"")</f>
        <v/>
      </c>
      <c r="AE697">
        <f>IFERROR(INDEX($M$7:$M$60000,MATCH(ROW()-6,$Q$7:$Q$60000,0)),"")</f>
        <v/>
      </c>
      <c r="AF697">
        <f>IFERROR(INDEX($N$7:$N$60000,MATCH(ROW()-6,$Q$7:$Q$60000,0)),"")</f>
        <v/>
      </c>
      <c r="AH697" s="9">
        <f>IF(OR($S697="",$S696=""),"",LN($T697/$T696))</f>
        <v/>
      </c>
      <c r="AI697" s="9">
        <f>IF(OR($S697="",$S696=""),"",$C$2*LN(U697/U696))</f>
        <v/>
      </c>
      <c r="AJ697" s="9">
        <f>IF(OR($S697="",$S696=""),"",$D$2*(V697-V696))</f>
        <v/>
      </c>
      <c r="AK697" s="9">
        <f>IF(OR($S697="",$S696=""),"",$E$2*(W697-W696))</f>
        <v/>
      </c>
      <c r="AL697" s="9">
        <f>IF(OR($S697="",$S696=""),"",$F$2*LN(X697/X696))</f>
        <v/>
      </c>
      <c r="AM697" s="9">
        <f>IF(OR($S697="",$S696=""),"",$G$2*(Y697-Y696))</f>
        <v/>
      </c>
      <c r="AN697" s="9">
        <f>IF(OR($S697="",$S696=""),"",$H$2*LN(Z697/Z696))</f>
        <v/>
      </c>
      <c r="AO697" s="9">
        <f>IF(OR($S697="",$S696=""),"",$I$2*(AA697-AA696))</f>
        <v/>
      </c>
      <c r="AP697" s="9">
        <f>IF(OR($S697="",$S696=""),"",$J$2*LN(AB697/AB696))</f>
        <v/>
      </c>
      <c r="AQ697" s="9">
        <f>IF(OR($S697="",$S696=""),"",$K$2*(AC697-AC696))</f>
        <v/>
      </c>
      <c r="AR697" s="9">
        <f>IF(OR($S697="",$S696=""),"",$L$2*LN(AD697/AD696))</f>
        <v/>
      </c>
      <c r="AS697" s="9">
        <f>IF(OR($S697="",$S696=""),"",$M$2*LN(AE697/AE696))</f>
        <v/>
      </c>
      <c r="AT697" s="9">
        <f>IF(OR($S697="",$S696=""),"",$N$2*LN(AF697/AF696))</f>
        <v/>
      </c>
      <c r="AV697" s="9">
        <f>IF($AH697="","",$AY$16+$AY$4*AI697+$AY$5*AJ697+$AY$6*AK697+$AY$7*AL697+$AY$8*AM697+$AY$9*AN697+$AY$10*AO697+$AY$11*AP697+$AY$12*AQ697+$AY$13*AR697+$AY$14*AS697+$AY$15*AT697)</f>
        <v/>
      </c>
      <c r="BC697" s="10">
        <f>IF((ROW()-6)&lt;=$Q$3,INDEX(LINEST(AH638:AH697,AI638:AT697,TRUE,TRUE),1,13)*$Q$4,"")</f>
        <v/>
      </c>
      <c r="BD697" s="9">
        <f>IF((ROW()-6)&lt;=$Q$3,INDEX(LINEST(AH638:AH697,AI638:AT697,TRUE,TRUE),1,12),"")</f>
        <v/>
      </c>
      <c r="BE697" s="9">
        <f>IF((ROW()-6)&lt;=$Q$3,INDEX(LINEST(AH638:AH697,AI638:AT697,TRUE,TRUE),1,11),"")</f>
        <v/>
      </c>
      <c r="BF697" s="9">
        <f>IF((ROW()-6)&lt;=$Q$3,INDEX(LINEST(AH638:AH697,AI638:AT697,TRUE,TRUE),1,10),"")</f>
        <v/>
      </c>
      <c r="BG697" s="9">
        <f>IF((ROW()-6)&lt;=$Q$3,INDEX(LINEST(AH638:AH697,AI638:AT697,TRUE,TRUE),1,9),"")</f>
        <v/>
      </c>
      <c r="BH697" s="9">
        <f>IF((ROW()-6)&lt;=$Q$3,INDEX(LINEST(AH638:AH697,AI638:AT697,TRUE,TRUE),1,8),"")</f>
        <v/>
      </c>
      <c r="BI697" s="9">
        <f>IF((ROW()-6)&lt;=$Q$3,INDEX(LINEST(AH638:AH697,AI638:AT697,TRUE,TRUE),1,7),"")</f>
        <v/>
      </c>
      <c r="BJ697" s="9">
        <f>IF((ROW()-6)&lt;=$Q$3,INDEX(LINEST(AH638:AH697,AI638:AT697,TRUE,TRUE),1,6),"")</f>
        <v/>
      </c>
      <c r="BK697" s="9">
        <f>IF((ROW()-6)&lt;=$Q$3,INDEX(LINEST(AH638:AH697,AI638:AT697,TRUE,TRUE),1,5),"")</f>
        <v/>
      </c>
      <c r="BL697" s="9">
        <f>IF((ROW()-6)&lt;=$Q$3,INDEX(LINEST(AH638:AH697,AI638:AT697,TRUE,TRUE),1,4),"")</f>
        <v/>
      </c>
      <c r="BM697" s="9">
        <f>IF((ROW()-6)&lt;=$Q$3,INDEX(LINEST(AH638:AH697,AI638:AT697,TRUE,TRUE),1,3),"")</f>
        <v/>
      </c>
      <c r="BN697" s="9">
        <f>IF((ROW()-6)&lt;=$Q$3,INDEX(LINEST(AH638:AH697,AI638:AT697,TRUE,TRUE),1,2),"")</f>
        <v/>
      </c>
      <c r="BO697" s="9">
        <f>IF((ROW()-6)&lt;=$Q$3,INDEX(LINEST(AH638:AH697,AI638:AT697,TRUE,TRUE),1,1),"")</f>
        <v/>
      </c>
      <c r="BP697" s="10">
        <f>IF((ROW()-6)&lt;=$Q$3,INDEX(LINEST(AH638:AH697,AI638:AT697,TRUE,TRUE),3,1),"")</f>
        <v/>
      </c>
      <c r="BR697" s="9">
        <f>IF(AND((ROW()-6)&lt;=$Q$3,ISNUMBER(BC696)),BC696/$Q$4+BD696*AI697+BE696*AJ697+BF696*AK697+BG696*AL697+BH696*AM697+BI696*AN697+BJ696*AO697+BK696*AP697+BL696*AQ697+BM696*AR697+BN696*AS697+BO696*AT697,"")</f>
        <v/>
      </c>
      <c r="BS697">
        <f>IF(ISNUMBER(BR697),AVERAGE(AH637:AH696),"")</f>
        <v/>
      </c>
      <c r="BT697">
        <f>IF(ISNUMBER(BR697),(AH697-BR697)^2,"")</f>
        <v/>
      </c>
      <c r="BU697">
        <f>IF(ISNUMBER(BR697),AH697^2,"")</f>
        <v/>
      </c>
      <c r="BV697">
        <f>IF(ISNUMBER(BR697),(AH697-BS697)^2,"")</f>
        <v/>
      </c>
    </row>
    <row r="698">
      <c r="O698">
        <f>IF($R698="","",CHOOSE($Q$2,YEAR(R698)*12+MONTH(R698),INT((R698-2)/7),YEAR(R698)*4+ROUNDUP(MONTH(R698)/3)))</f>
        <v/>
      </c>
      <c r="P698">
        <f>IF($R698="","",IF($R699="",1,IF(O698&lt;&gt;O699,1,0)))</f>
        <v/>
      </c>
      <c r="Q698">
        <f>IF(P698=1,SUM($P$7:P698),"")</f>
        <v/>
      </c>
      <c r="R698">
        <f>IF($A698="","",IF(ISNUMBER($A698),$A698,IFERROR(DATEVALUE($A698),NA())))</f>
        <v/>
      </c>
      <c r="S698" s="7">
        <f>IFERROR(INDEX($R$7:$R$60000,MATCH(ROW()-6,$Q$7:$Q$60000,0)),"")</f>
        <v/>
      </c>
      <c r="T698">
        <f>IFERROR(INDEX($B$7:$B$60000,MATCH(ROW()-6,$Q$7:$Q$60000,0)),"")</f>
        <v/>
      </c>
      <c r="U698">
        <f>IFERROR(INDEX($C$7:$C$60000,MATCH(ROW()-6,$Q$7:$Q$60000,0)),"")</f>
        <v/>
      </c>
      <c r="V698">
        <f>IFERROR(INDEX($D$7:$D$60000,MATCH(ROW()-6,$Q$7:$Q$60000,0)),"")</f>
        <v/>
      </c>
      <c r="W698">
        <f>IFERROR(INDEX($E$7:$E$60000,MATCH(ROW()-6,$Q$7:$Q$60000,0)),"")</f>
        <v/>
      </c>
      <c r="X698">
        <f>IFERROR(INDEX($F$7:$F$60000,MATCH(ROW()-6,$Q$7:$Q$60000,0)),"")</f>
        <v/>
      </c>
      <c r="Y698">
        <f>IFERROR(INDEX($G$7:$G$60000,MATCH(ROW()-6,$Q$7:$Q$60000,0)),"")</f>
        <v/>
      </c>
      <c r="Z698">
        <f>IFERROR(INDEX($H$7:$H$60000,MATCH(ROW()-6,$Q$7:$Q$60000,0)),"")</f>
        <v/>
      </c>
      <c r="AA698">
        <f>IFERROR(INDEX($I$7:$I$60000,MATCH(ROW()-6,$Q$7:$Q$60000,0)),"")</f>
        <v/>
      </c>
      <c r="AB698">
        <f>IFERROR(INDEX($J$7:$J$60000,MATCH(ROW()-6,$Q$7:$Q$60000,0)),"")</f>
        <v/>
      </c>
      <c r="AC698">
        <f>IFERROR(INDEX($K$7:$K$60000,MATCH(ROW()-6,$Q$7:$Q$60000,0)),"")</f>
        <v/>
      </c>
      <c r="AD698">
        <f>IFERROR(INDEX($L$7:$L$60000,MATCH(ROW()-6,$Q$7:$Q$60000,0)),"")</f>
        <v/>
      </c>
      <c r="AE698">
        <f>IFERROR(INDEX($M$7:$M$60000,MATCH(ROW()-6,$Q$7:$Q$60000,0)),"")</f>
        <v/>
      </c>
      <c r="AF698">
        <f>IFERROR(INDEX($N$7:$N$60000,MATCH(ROW()-6,$Q$7:$Q$60000,0)),"")</f>
        <v/>
      </c>
      <c r="AH698" s="9">
        <f>IF(OR($S698="",$S697=""),"",LN($T698/$T697))</f>
        <v/>
      </c>
      <c r="AI698" s="9">
        <f>IF(OR($S698="",$S697=""),"",$C$2*LN(U698/U697))</f>
        <v/>
      </c>
      <c r="AJ698" s="9">
        <f>IF(OR($S698="",$S697=""),"",$D$2*(V698-V697))</f>
        <v/>
      </c>
      <c r="AK698" s="9">
        <f>IF(OR($S698="",$S697=""),"",$E$2*(W698-W697))</f>
        <v/>
      </c>
      <c r="AL698" s="9">
        <f>IF(OR($S698="",$S697=""),"",$F$2*LN(X698/X697))</f>
        <v/>
      </c>
      <c r="AM698" s="9">
        <f>IF(OR($S698="",$S697=""),"",$G$2*(Y698-Y697))</f>
        <v/>
      </c>
      <c r="AN698" s="9">
        <f>IF(OR($S698="",$S697=""),"",$H$2*LN(Z698/Z697))</f>
        <v/>
      </c>
      <c r="AO698" s="9">
        <f>IF(OR($S698="",$S697=""),"",$I$2*(AA698-AA697))</f>
        <v/>
      </c>
      <c r="AP698" s="9">
        <f>IF(OR($S698="",$S697=""),"",$J$2*LN(AB698/AB697))</f>
        <v/>
      </c>
      <c r="AQ698" s="9">
        <f>IF(OR($S698="",$S697=""),"",$K$2*(AC698-AC697))</f>
        <v/>
      </c>
      <c r="AR698" s="9">
        <f>IF(OR($S698="",$S697=""),"",$L$2*LN(AD698/AD697))</f>
        <v/>
      </c>
      <c r="AS698" s="9">
        <f>IF(OR($S698="",$S697=""),"",$M$2*LN(AE698/AE697))</f>
        <v/>
      </c>
      <c r="AT698" s="9">
        <f>IF(OR($S698="",$S697=""),"",$N$2*LN(AF698/AF697))</f>
        <v/>
      </c>
      <c r="AV698" s="9">
        <f>IF($AH698="","",$AY$16+$AY$4*AI698+$AY$5*AJ698+$AY$6*AK698+$AY$7*AL698+$AY$8*AM698+$AY$9*AN698+$AY$10*AO698+$AY$11*AP698+$AY$12*AQ698+$AY$13*AR698+$AY$14*AS698+$AY$15*AT698)</f>
        <v/>
      </c>
      <c r="BC698" s="10">
        <f>IF((ROW()-6)&lt;=$Q$3,INDEX(LINEST(AH639:AH698,AI639:AT698,TRUE,TRUE),1,13)*$Q$4,"")</f>
        <v/>
      </c>
      <c r="BD698" s="9">
        <f>IF((ROW()-6)&lt;=$Q$3,INDEX(LINEST(AH639:AH698,AI639:AT698,TRUE,TRUE),1,12),"")</f>
        <v/>
      </c>
      <c r="BE698" s="9">
        <f>IF((ROW()-6)&lt;=$Q$3,INDEX(LINEST(AH639:AH698,AI639:AT698,TRUE,TRUE),1,11),"")</f>
        <v/>
      </c>
      <c r="BF698" s="9">
        <f>IF((ROW()-6)&lt;=$Q$3,INDEX(LINEST(AH639:AH698,AI639:AT698,TRUE,TRUE),1,10),"")</f>
        <v/>
      </c>
      <c r="BG698" s="9">
        <f>IF((ROW()-6)&lt;=$Q$3,INDEX(LINEST(AH639:AH698,AI639:AT698,TRUE,TRUE),1,9),"")</f>
        <v/>
      </c>
      <c r="BH698" s="9">
        <f>IF((ROW()-6)&lt;=$Q$3,INDEX(LINEST(AH639:AH698,AI639:AT698,TRUE,TRUE),1,8),"")</f>
        <v/>
      </c>
      <c r="BI698" s="9">
        <f>IF((ROW()-6)&lt;=$Q$3,INDEX(LINEST(AH639:AH698,AI639:AT698,TRUE,TRUE),1,7),"")</f>
        <v/>
      </c>
      <c r="BJ698" s="9">
        <f>IF((ROW()-6)&lt;=$Q$3,INDEX(LINEST(AH639:AH698,AI639:AT698,TRUE,TRUE),1,6),"")</f>
        <v/>
      </c>
      <c r="BK698" s="9">
        <f>IF((ROW()-6)&lt;=$Q$3,INDEX(LINEST(AH639:AH698,AI639:AT698,TRUE,TRUE),1,5),"")</f>
        <v/>
      </c>
      <c r="BL698" s="9">
        <f>IF((ROW()-6)&lt;=$Q$3,INDEX(LINEST(AH639:AH698,AI639:AT698,TRUE,TRUE),1,4),"")</f>
        <v/>
      </c>
      <c r="BM698" s="9">
        <f>IF((ROW()-6)&lt;=$Q$3,INDEX(LINEST(AH639:AH698,AI639:AT698,TRUE,TRUE),1,3),"")</f>
        <v/>
      </c>
      <c r="BN698" s="9">
        <f>IF((ROW()-6)&lt;=$Q$3,INDEX(LINEST(AH639:AH698,AI639:AT698,TRUE,TRUE),1,2),"")</f>
        <v/>
      </c>
      <c r="BO698" s="9">
        <f>IF((ROW()-6)&lt;=$Q$3,INDEX(LINEST(AH639:AH698,AI639:AT698,TRUE,TRUE),1,1),"")</f>
        <v/>
      </c>
      <c r="BP698" s="10">
        <f>IF((ROW()-6)&lt;=$Q$3,INDEX(LINEST(AH639:AH698,AI639:AT698,TRUE,TRUE),3,1),"")</f>
        <v/>
      </c>
      <c r="BR698" s="9">
        <f>IF(AND((ROW()-6)&lt;=$Q$3,ISNUMBER(BC697)),BC697/$Q$4+BD697*AI698+BE697*AJ698+BF697*AK698+BG697*AL698+BH697*AM698+BI697*AN698+BJ697*AO698+BK697*AP698+BL697*AQ698+BM697*AR698+BN697*AS698+BO697*AT698,"")</f>
        <v/>
      </c>
      <c r="BS698">
        <f>IF(ISNUMBER(BR698),AVERAGE(AH638:AH697),"")</f>
        <v/>
      </c>
      <c r="BT698">
        <f>IF(ISNUMBER(BR698),(AH698-BR698)^2,"")</f>
        <v/>
      </c>
      <c r="BU698">
        <f>IF(ISNUMBER(BR698),AH698^2,"")</f>
        <v/>
      </c>
      <c r="BV698">
        <f>IF(ISNUMBER(BR698),(AH698-BS698)^2,"")</f>
        <v/>
      </c>
    </row>
    <row r="699">
      <c r="O699">
        <f>IF($R699="","",CHOOSE($Q$2,YEAR(R699)*12+MONTH(R699),INT((R699-2)/7),YEAR(R699)*4+ROUNDUP(MONTH(R699)/3)))</f>
        <v/>
      </c>
      <c r="P699">
        <f>IF($R699="","",IF($R700="",1,IF(O699&lt;&gt;O700,1,0)))</f>
        <v/>
      </c>
      <c r="Q699">
        <f>IF(P699=1,SUM($P$7:P699),"")</f>
        <v/>
      </c>
      <c r="R699">
        <f>IF($A699="","",IF(ISNUMBER($A699),$A699,IFERROR(DATEVALUE($A699),NA())))</f>
        <v/>
      </c>
      <c r="S699" s="7">
        <f>IFERROR(INDEX($R$7:$R$60000,MATCH(ROW()-6,$Q$7:$Q$60000,0)),"")</f>
        <v/>
      </c>
      <c r="T699">
        <f>IFERROR(INDEX($B$7:$B$60000,MATCH(ROW()-6,$Q$7:$Q$60000,0)),"")</f>
        <v/>
      </c>
      <c r="U699">
        <f>IFERROR(INDEX($C$7:$C$60000,MATCH(ROW()-6,$Q$7:$Q$60000,0)),"")</f>
        <v/>
      </c>
      <c r="V699">
        <f>IFERROR(INDEX($D$7:$D$60000,MATCH(ROW()-6,$Q$7:$Q$60000,0)),"")</f>
        <v/>
      </c>
      <c r="W699">
        <f>IFERROR(INDEX($E$7:$E$60000,MATCH(ROW()-6,$Q$7:$Q$60000,0)),"")</f>
        <v/>
      </c>
      <c r="X699">
        <f>IFERROR(INDEX($F$7:$F$60000,MATCH(ROW()-6,$Q$7:$Q$60000,0)),"")</f>
        <v/>
      </c>
      <c r="Y699">
        <f>IFERROR(INDEX($G$7:$G$60000,MATCH(ROW()-6,$Q$7:$Q$60000,0)),"")</f>
        <v/>
      </c>
      <c r="Z699">
        <f>IFERROR(INDEX($H$7:$H$60000,MATCH(ROW()-6,$Q$7:$Q$60000,0)),"")</f>
        <v/>
      </c>
      <c r="AA699">
        <f>IFERROR(INDEX($I$7:$I$60000,MATCH(ROW()-6,$Q$7:$Q$60000,0)),"")</f>
        <v/>
      </c>
      <c r="AB699">
        <f>IFERROR(INDEX($J$7:$J$60000,MATCH(ROW()-6,$Q$7:$Q$60000,0)),"")</f>
        <v/>
      </c>
      <c r="AC699">
        <f>IFERROR(INDEX($K$7:$K$60000,MATCH(ROW()-6,$Q$7:$Q$60000,0)),"")</f>
        <v/>
      </c>
      <c r="AD699">
        <f>IFERROR(INDEX($L$7:$L$60000,MATCH(ROW()-6,$Q$7:$Q$60000,0)),"")</f>
        <v/>
      </c>
      <c r="AE699">
        <f>IFERROR(INDEX($M$7:$M$60000,MATCH(ROW()-6,$Q$7:$Q$60000,0)),"")</f>
        <v/>
      </c>
      <c r="AF699">
        <f>IFERROR(INDEX($N$7:$N$60000,MATCH(ROW()-6,$Q$7:$Q$60000,0)),"")</f>
        <v/>
      </c>
      <c r="AH699" s="9">
        <f>IF(OR($S699="",$S698=""),"",LN($T699/$T698))</f>
        <v/>
      </c>
      <c r="AI699" s="9">
        <f>IF(OR($S699="",$S698=""),"",$C$2*LN(U699/U698))</f>
        <v/>
      </c>
      <c r="AJ699" s="9">
        <f>IF(OR($S699="",$S698=""),"",$D$2*(V699-V698))</f>
        <v/>
      </c>
      <c r="AK699" s="9">
        <f>IF(OR($S699="",$S698=""),"",$E$2*(W699-W698))</f>
        <v/>
      </c>
      <c r="AL699" s="9">
        <f>IF(OR($S699="",$S698=""),"",$F$2*LN(X699/X698))</f>
        <v/>
      </c>
      <c r="AM699" s="9">
        <f>IF(OR($S699="",$S698=""),"",$G$2*(Y699-Y698))</f>
        <v/>
      </c>
      <c r="AN699" s="9">
        <f>IF(OR($S699="",$S698=""),"",$H$2*LN(Z699/Z698))</f>
        <v/>
      </c>
      <c r="AO699" s="9">
        <f>IF(OR($S699="",$S698=""),"",$I$2*(AA699-AA698))</f>
        <v/>
      </c>
      <c r="AP699" s="9">
        <f>IF(OR($S699="",$S698=""),"",$J$2*LN(AB699/AB698))</f>
        <v/>
      </c>
      <c r="AQ699" s="9">
        <f>IF(OR($S699="",$S698=""),"",$K$2*(AC699-AC698))</f>
        <v/>
      </c>
      <c r="AR699" s="9">
        <f>IF(OR($S699="",$S698=""),"",$L$2*LN(AD699/AD698))</f>
        <v/>
      </c>
      <c r="AS699" s="9">
        <f>IF(OR($S699="",$S698=""),"",$M$2*LN(AE699/AE698))</f>
        <v/>
      </c>
      <c r="AT699" s="9">
        <f>IF(OR($S699="",$S698=""),"",$N$2*LN(AF699/AF698))</f>
        <v/>
      </c>
      <c r="AV699" s="9">
        <f>IF($AH699="","",$AY$16+$AY$4*AI699+$AY$5*AJ699+$AY$6*AK699+$AY$7*AL699+$AY$8*AM699+$AY$9*AN699+$AY$10*AO699+$AY$11*AP699+$AY$12*AQ699+$AY$13*AR699+$AY$14*AS699+$AY$15*AT699)</f>
        <v/>
      </c>
      <c r="BC699" s="10">
        <f>IF((ROW()-6)&lt;=$Q$3,INDEX(LINEST(AH640:AH699,AI640:AT699,TRUE,TRUE),1,13)*$Q$4,"")</f>
        <v/>
      </c>
      <c r="BD699" s="9">
        <f>IF((ROW()-6)&lt;=$Q$3,INDEX(LINEST(AH640:AH699,AI640:AT699,TRUE,TRUE),1,12),"")</f>
        <v/>
      </c>
      <c r="BE699" s="9">
        <f>IF((ROW()-6)&lt;=$Q$3,INDEX(LINEST(AH640:AH699,AI640:AT699,TRUE,TRUE),1,11),"")</f>
        <v/>
      </c>
      <c r="BF699" s="9">
        <f>IF((ROW()-6)&lt;=$Q$3,INDEX(LINEST(AH640:AH699,AI640:AT699,TRUE,TRUE),1,10),"")</f>
        <v/>
      </c>
      <c r="BG699" s="9">
        <f>IF((ROW()-6)&lt;=$Q$3,INDEX(LINEST(AH640:AH699,AI640:AT699,TRUE,TRUE),1,9),"")</f>
        <v/>
      </c>
      <c r="BH699" s="9">
        <f>IF((ROW()-6)&lt;=$Q$3,INDEX(LINEST(AH640:AH699,AI640:AT699,TRUE,TRUE),1,8),"")</f>
        <v/>
      </c>
      <c r="BI699" s="9">
        <f>IF((ROW()-6)&lt;=$Q$3,INDEX(LINEST(AH640:AH699,AI640:AT699,TRUE,TRUE),1,7),"")</f>
        <v/>
      </c>
      <c r="BJ699" s="9">
        <f>IF((ROW()-6)&lt;=$Q$3,INDEX(LINEST(AH640:AH699,AI640:AT699,TRUE,TRUE),1,6),"")</f>
        <v/>
      </c>
      <c r="BK699" s="9">
        <f>IF((ROW()-6)&lt;=$Q$3,INDEX(LINEST(AH640:AH699,AI640:AT699,TRUE,TRUE),1,5),"")</f>
        <v/>
      </c>
      <c r="BL699" s="9">
        <f>IF((ROW()-6)&lt;=$Q$3,INDEX(LINEST(AH640:AH699,AI640:AT699,TRUE,TRUE),1,4),"")</f>
        <v/>
      </c>
      <c r="BM699" s="9">
        <f>IF((ROW()-6)&lt;=$Q$3,INDEX(LINEST(AH640:AH699,AI640:AT699,TRUE,TRUE),1,3),"")</f>
        <v/>
      </c>
      <c r="BN699" s="9">
        <f>IF((ROW()-6)&lt;=$Q$3,INDEX(LINEST(AH640:AH699,AI640:AT699,TRUE,TRUE),1,2),"")</f>
        <v/>
      </c>
      <c r="BO699" s="9">
        <f>IF((ROW()-6)&lt;=$Q$3,INDEX(LINEST(AH640:AH699,AI640:AT699,TRUE,TRUE),1,1),"")</f>
        <v/>
      </c>
      <c r="BP699" s="10">
        <f>IF((ROW()-6)&lt;=$Q$3,INDEX(LINEST(AH640:AH699,AI640:AT699,TRUE,TRUE),3,1),"")</f>
        <v/>
      </c>
      <c r="BR699" s="9">
        <f>IF(AND((ROW()-6)&lt;=$Q$3,ISNUMBER(BC698)),BC698/$Q$4+BD698*AI699+BE698*AJ699+BF698*AK699+BG698*AL699+BH698*AM699+BI698*AN699+BJ698*AO699+BK698*AP699+BL698*AQ699+BM698*AR699+BN698*AS699+BO698*AT699,"")</f>
        <v/>
      </c>
      <c r="BS699">
        <f>IF(ISNUMBER(BR699),AVERAGE(AH639:AH698),"")</f>
        <v/>
      </c>
      <c r="BT699">
        <f>IF(ISNUMBER(BR699),(AH699-BR699)^2,"")</f>
        <v/>
      </c>
      <c r="BU699">
        <f>IF(ISNUMBER(BR699),AH699^2,"")</f>
        <v/>
      </c>
      <c r="BV699">
        <f>IF(ISNUMBER(BR699),(AH699-BS699)^2,"")</f>
        <v/>
      </c>
    </row>
    <row r="700">
      <c r="O700">
        <f>IF($R700="","",CHOOSE($Q$2,YEAR(R700)*12+MONTH(R700),INT((R700-2)/7),YEAR(R700)*4+ROUNDUP(MONTH(R700)/3)))</f>
        <v/>
      </c>
      <c r="P700">
        <f>IF($R700="","",IF($R701="",1,IF(O700&lt;&gt;O701,1,0)))</f>
        <v/>
      </c>
      <c r="Q700">
        <f>IF(P700=1,SUM($P$7:P700),"")</f>
        <v/>
      </c>
      <c r="R700">
        <f>IF($A700="","",IF(ISNUMBER($A700),$A700,IFERROR(DATEVALUE($A700),NA())))</f>
        <v/>
      </c>
      <c r="S700" s="7">
        <f>IFERROR(INDEX($R$7:$R$60000,MATCH(ROW()-6,$Q$7:$Q$60000,0)),"")</f>
        <v/>
      </c>
      <c r="T700">
        <f>IFERROR(INDEX($B$7:$B$60000,MATCH(ROW()-6,$Q$7:$Q$60000,0)),"")</f>
        <v/>
      </c>
      <c r="U700">
        <f>IFERROR(INDEX($C$7:$C$60000,MATCH(ROW()-6,$Q$7:$Q$60000,0)),"")</f>
        <v/>
      </c>
      <c r="V700">
        <f>IFERROR(INDEX($D$7:$D$60000,MATCH(ROW()-6,$Q$7:$Q$60000,0)),"")</f>
        <v/>
      </c>
      <c r="W700">
        <f>IFERROR(INDEX($E$7:$E$60000,MATCH(ROW()-6,$Q$7:$Q$60000,0)),"")</f>
        <v/>
      </c>
      <c r="X700">
        <f>IFERROR(INDEX($F$7:$F$60000,MATCH(ROW()-6,$Q$7:$Q$60000,0)),"")</f>
        <v/>
      </c>
      <c r="Y700">
        <f>IFERROR(INDEX($G$7:$G$60000,MATCH(ROW()-6,$Q$7:$Q$60000,0)),"")</f>
        <v/>
      </c>
      <c r="Z700">
        <f>IFERROR(INDEX($H$7:$H$60000,MATCH(ROW()-6,$Q$7:$Q$60000,0)),"")</f>
        <v/>
      </c>
      <c r="AA700">
        <f>IFERROR(INDEX($I$7:$I$60000,MATCH(ROW()-6,$Q$7:$Q$60000,0)),"")</f>
        <v/>
      </c>
      <c r="AB700">
        <f>IFERROR(INDEX($J$7:$J$60000,MATCH(ROW()-6,$Q$7:$Q$60000,0)),"")</f>
        <v/>
      </c>
      <c r="AC700">
        <f>IFERROR(INDEX($K$7:$K$60000,MATCH(ROW()-6,$Q$7:$Q$60000,0)),"")</f>
        <v/>
      </c>
      <c r="AD700">
        <f>IFERROR(INDEX($L$7:$L$60000,MATCH(ROW()-6,$Q$7:$Q$60000,0)),"")</f>
        <v/>
      </c>
      <c r="AE700">
        <f>IFERROR(INDEX($M$7:$M$60000,MATCH(ROW()-6,$Q$7:$Q$60000,0)),"")</f>
        <v/>
      </c>
      <c r="AF700">
        <f>IFERROR(INDEX($N$7:$N$60000,MATCH(ROW()-6,$Q$7:$Q$60000,0)),"")</f>
        <v/>
      </c>
      <c r="AH700" s="9">
        <f>IF(OR($S700="",$S699=""),"",LN($T700/$T699))</f>
        <v/>
      </c>
      <c r="AI700" s="9">
        <f>IF(OR($S700="",$S699=""),"",$C$2*LN(U700/U699))</f>
        <v/>
      </c>
      <c r="AJ700" s="9">
        <f>IF(OR($S700="",$S699=""),"",$D$2*(V700-V699))</f>
        <v/>
      </c>
      <c r="AK700" s="9">
        <f>IF(OR($S700="",$S699=""),"",$E$2*(W700-W699))</f>
        <v/>
      </c>
      <c r="AL700" s="9">
        <f>IF(OR($S700="",$S699=""),"",$F$2*LN(X700/X699))</f>
        <v/>
      </c>
      <c r="AM700" s="9">
        <f>IF(OR($S700="",$S699=""),"",$G$2*(Y700-Y699))</f>
        <v/>
      </c>
      <c r="AN700" s="9">
        <f>IF(OR($S700="",$S699=""),"",$H$2*LN(Z700/Z699))</f>
        <v/>
      </c>
      <c r="AO700" s="9">
        <f>IF(OR($S700="",$S699=""),"",$I$2*(AA700-AA699))</f>
        <v/>
      </c>
      <c r="AP700" s="9">
        <f>IF(OR($S700="",$S699=""),"",$J$2*LN(AB700/AB699))</f>
        <v/>
      </c>
      <c r="AQ700" s="9">
        <f>IF(OR($S700="",$S699=""),"",$K$2*(AC700-AC699))</f>
        <v/>
      </c>
      <c r="AR700" s="9">
        <f>IF(OR($S700="",$S699=""),"",$L$2*LN(AD700/AD699))</f>
        <v/>
      </c>
      <c r="AS700" s="9">
        <f>IF(OR($S700="",$S699=""),"",$M$2*LN(AE700/AE699))</f>
        <v/>
      </c>
      <c r="AT700" s="9">
        <f>IF(OR($S700="",$S699=""),"",$N$2*LN(AF700/AF699))</f>
        <v/>
      </c>
      <c r="AV700" s="9">
        <f>IF($AH700="","",$AY$16+$AY$4*AI700+$AY$5*AJ700+$AY$6*AK700+$AY$7*AL700+$AY$8*AM700+$AY$9*AN700+$AY$10*AO700+$AY$11*AP700+$AY$12*AQ700+$AY$13*AR700+$AY$14*AS700+$AY$15*AT700)</f>
        <v/>
      </c>
      <c r="BC700" s="10">
        <f>IF((ROW()-6)&lt;=$Q$3,INDEX(LINEST(AH641:AH700,AI641:AT700,TRUE,TRUE),1,13)*$Q$4,"")</f>
        <v/>
      </c>
      <c r="BD700" s="9">
        <f>IF((ROW()-6)&lt;=$Q$3,INDEX(LINEST(AH641:AH700,AI641:AT700,TRUE,TRUE),1,12),"")</f>
        <v/>
      </c>
      <c r="BE700" s="9">
        <f>IF((ROW()-6)&lt;=$Q$3,INDEX(LINEST(AH641:AH700,AI641:AT700,TRUE,TRUE),1,11),"")</f>
        <v/>
      </c>
      <c r="BF700" s="9">
        <f>IF((ROW()-6)&lt;=$Q$3,INDEX(LINEST(AH641:AH700,AI641:AT700,TRUE,TRUE),1,10),"")</f>
        <v/>
      </c>
      <c r="BG700" s="9">
        <f>IF((ROW()-6)&lt;=$Q$3,INDEX(LINEST(AH641:AH700,AI641:AT700,TRUE,TRUE),1,9),"")</f>
        <v/>
      </c>
      <c r="BH700" s="9">
        <f>IF((ROW()-6)&lt;=$Q$3,INDEX(LINEST(AH641:AH700,AI641:AT700,TRUE,TRUE),1,8),"")</f>
        <v/>
      </c>
      <c r="BI700" s="9">
        <f>IF((ROW()-6)&lt;=$Q$3,INDEX(LINEST(AH641:AH700,AI641:AT700,TRUE,TRUE),1,7),"")</f>
        <v/>
      </c>
      <c r="BJ700" s="9">
        <f>IF((ROW()-6)&lt;=$Q$3,INDEX(LINEST(AH641:AH700,AI641:AT700,TRUE,TRUE),1,6),"")</f>
        <v/>
      </c>
      <c r="BK700" s="9">
        <f>IF((ROW()-6)&lt;=$Q$3,INDEX(LINEST(AH641:AH700,AI641:AT700,TRUE,TRUE),1,5),"")</f>
        <v/>
      </c>
      <c r="BL700" s="9">
        <f>IF((ROW()-6)&lt;=$Q$3,INDEX(LINEST(AH641:AH700,AI641:AT700,TRUE,TRUE),1,4),"")</f>
        <v/>
      </c>
      <c r="BM700" s="9">
        <f>IF((ROW()-6)&lt;=$Q$3,INDEX(LINEST(AH641:AH700,AI641:AT700,TRUE,TRUE),1,3),"")</f>
        <v/>
      </c>
      <c r="BN700" s="9">
        <f>IF((ROW()-6)&lt;=$Q$3,INDEX(LINEST(AH641:AH700,AI641:AT700,TRUE,TRUE),1,2),"")</f>
        <v/>
      </c>
      <c r="BO700" s="9">
        <f>IF((ROW()-6)&lt;=$Q$3,INDEX(LINEST(AH641:AH700,AI641:AT700,TRUE,TRUE),1,1),"")</f>
        <v/>
      </c>
      <c r="BP700" s="10">
        <f>IF((ROW()-6)&lt;=$Q$3,INDEX(LINEST(AH641:AH700,AI641:AT700,TRUE,TRUE),3,1),"")</f>
        <v/>
      </c>
      <c r="BR700" s="9">
        <f>IF(AND((ROW()-6)&lt;=$Q$3,ISNUMBER(BC699)),BC699/$Q$4+BD699*AI700+BE699*AJ700+BF699*AK700+BG699*AL700+BH699*AM700+BI699*AN700+BJ699*AO700+BK699*AP700+BL699*AQ700+BM699*AR700+BN699*AS700+BO699*AT700,"")</f>
        <v/>
      </c>
      <c r="BS700">
        <f>IF(ISNUMBER(BR700),AVERAGE(AH640:AH699),"")</f>
        <v/>
      </c>
      <c r="BT700">
        <f>IF(ISNUMBER(BR700),(AH700-BR700)^2,"")</f>
        <v/>
      </c>
      <c r="BU700">
        <f>IF(ISNUMBER(BR700),AH700^2,"")</f>
        <v/>
      </c>
      <c r="BV700">
        <f>IF(ISNUMBER(BR700),(AH700-BS700)^2,"")</f>
        <v/>
      </c>
    </row>
    <row r="701">
      <c r="O701">
        <f>IF($R701="","",CHOOSE($Q$2,YEAR(R701)*12+MONTH(R701),INT((R701-2)/7),YEAR(R701)*4+ROUNDUP(MONTH(R701)/3)))</f>
        <v/>
      </c>
      <c r="P701">
        <f>IF($R701="","",IF($R702="",1,IF(O701&lt;&gt;O702,1,0)))</f>
        <v/>
      </c>
      <c r="Q701">
        <f>IF(P701=1,SUM($P$7:P701),"")</f>
        <v/>
      </c>
      <c r="R701">
        <f>IF($A701="","",IF(ISNUMBER($A701),$A701,IFERROR(DATEVALUE($A701),NA())))</f>
        <v/>
      </c>
      <c r="S701" s="7">
        <f>IFERROR(INDEX($R$7:$R$60000,MATCH(ROW()-6,$Q$7:$Q$60000,0)),"")</f>
        <v/>
      </c>
      <c r="T701">
        <f>IFERROR(INDEX($B$7:$B$60000,MATCH(ROW()-6,$Q$7:$Q$60000,0)),"")</f>
        <v/>
      </c>
      <c r="U701">
        <f>IFERROR(INDEX($C$7:$C$60000,MATCH(ROW()-6,$Q$7:$Q$60000,0)),"")</f>
        <v/>
      </c>
      <c r="V701">
        <f>IFERROR(INDEX($D$7:$D$60000,MATCH(ROW()-6,$Q$7:$Q$60000,0)),"")</f>
        <v/>
      </c>
      <c r="W701">
        <f>IFERROR(INDEX($E$7:$E$60000,MATCH(ROW()-6,$Q$7:$Q$60000,0)),"")</f>
        <v/>
      </c>
      <c r="X701">
        <f>IFERROR(INDEX($F$7:$F$60000,MATCH(ROW()-6,$Q$7:$Q$60000,0)),"")</f>
        <v/>
      </c>
      <c r="Y701">
        <f>IFERROR(INDEX($G$7:$G$60000,MATCH(ROW()-6,$Q$7:$Q$60000,0)),"")</f>
        <v/>
      </c>
      <c r="Z701">
        <f>IFERROR(INDEX($H$7:$H$60000,MATCH(ROW()-6,$Q$7:$Q$60000,0)),"")</f>
        <v/>
      </c>
      <c r="AA701">
        <f>IFERROR(INDEX($I$7:$I$60000,MATCH(ROW()-6,$Q$7:$Q$60000,0)),"")</f>
        <v/>
      </c>
      <c r="AB701">
        <f>IFERROR(INDEX($J$7:$J$60000,MATCH(ROW()-6,$Q$7:$Q$60000,0)),"")</f>
        <v/>
      </c>
      <c r="AC701">
        <f>IFERROR(INDEX($K$7:$K$60000,MATCH(ROW()-6,$Q$7:$Q$60000,0)),"")</f>
        <v/>
      </c>
      <c r="AD701">
        <f>IFERROR(INDEX($L$7:$L$60000,MATCH(ROW()-6,$Q$7:$Q$60000,0)),"")</f>
        <v/>
      </c>
      <c r="AE701">
        <f>IFERROR(INDEX($M$7:$M$60000,MATCH(ROW()-6,$Q$7:$Q$60000,0)),"")</f>
        <v/>
      </c>
      <c r="AF701">
        <f>IFERROR(INDEX($N$7:$N$60000,MATCH(ROW()-6,$Q$7:$Q$60000,0)),"")</f>
        <v/>
      </c>
      <c r="AH701" s="9">
        <f>IF(OR($S701="",$S700=""),"",LN($T701/$T700))</f>
        <v/>
      </c>
      <c r="AI701" s="9">
        <f>IF(OR($S701="",$S700=""),"",$C$2*LN(U701/U700))</f>
        <v/>
      </c>
      <c r="AJ701" s="9">
        <f>IF(OR($S701="",$S700=""),"",$D$2*(V701-V700))</f>
        <v/>
      </c>
      <c r="AK701" s="9">
        <f>IF(OR($S701="",$S700=""),"",$E$2*(W701-W700))</f>
        <v/>
      </c>
      <c r="AL701" s="9">
        <f>IF(OR($S701="",$S700=""),"",$F$2*LN(X701/X700))</f>
        <v/>
      </c>
      <c r="AM701" s="9">
        <f>IF(OR($S701="",$S700=""),"",$G$2*(Y701-Y700))</f>
        <v/>
      </c>
      <c r="AN701" s="9">
        <f>IF(OR($S701="",$S700=""),"",$H$2*LN(Z701/Z700))</f>
        <v/>
      </c>
      <c r="AO701" s="9">
        <f>IF(OR($S701="",$S700=""),"",$I$2*(AA701-AA700))</f>
        <v/>
      </c>
      <c r="AP701" s="9">
        <f>IF(OR($S701="",$S700=""),"",$J$2*LN(AB701/AB700))</f>
        <v/>
      </c>
      <c r="AQ701" s="9">
        <f>IF(OR($S701="",$S700=""),"",$K$2*(AC701-AC700))</f>
        <v/>
      </c>
      <c r="AR701" s="9">
        <f>IF(OR($S701="",$S700=""),"",$L$2*LN(AD701/AD700))</f>
        <v/>
      </c>
      <c r="AS701" s="9">
        <f>IF(OR($S701="",$S700=""),"",$M$2*LN(AE701/AE700))</f>
        <v/>
      </c>
      <c r="AT701" s="9">
        <f>IF(OR($S701="",$S700=""),"",$N$2*LN(AF701/AF700))</f>
        <v/>
      </c>
      <c r="AV701" s="9">
        <f>IF($AH701="","",$AY$16+$AY$4*AI701+$AY$5*AJ701+$AY$6*AK701+$AY$7*AL701+$AY$8*AM701+$AY$9*AN701+$AY$10*AO701+$AY$11*AP701+$AY$12*AQ701+$AY$13*AR701+$AY$14*AS701+$AY$15*AT701)</f>
        <v/>
      </c>
      <c r="BC701" s="10">
        <f>IF((ROW()-6)&lt;=$Q$3,INDEX(LINEST(AH642:AH701,AI642:AT701,TRUE,TRUE),1,13)*$Q$4,"")</f>
        <v/>
      </c>
      <c r="BD701" s="9">
        <f>IF((ROW()-6)&lt;=$Q$3,INDEX(LINEST(AH642:AH701,AI642:AT701,TRUE,TRUE),1,12),"")</f>
        <v/>
      </c>
      <c r="BE701" s="9">
        <f>IF((ROW()-6)&lt;=$Q$3,INDEX(LINEST(AH642:AH701,AI642:AT701,TRUE,TRUE),1,11),"")</f>
        <v/>
      </c>
      <c r="BF701" s="9">
        <f>IF((ROW()-6)&lt;=$Q$3,INDEX(LINEST(AH642:AH701,AI642:AT701,TRUE,TRUE),1,10),"")</f>
        <v/>
      </c>
      <c r="BG701" s="9">
        <f>IF((ROW()-6)&lt;=$Q$3,INDEX(LINEST(AH642:AH701,AI642:AT701,TRUE,TRUE),1,9),"")</f>
        <v/>
      </c>
      <c r="BH701" s="9">
        <f>IF((ROW()-6)&lt;=$Q$3,INDEX(LINEST(AH642:AH701,AI642:AT701,TRUE,TRUE),1,8),"")</f>
        <v/>
      </c>
      <c r="BI701" s="9">
        <f>IF((ROW()-6)&lt;=$Q$3,INDEX(LINEST(AH642:AH701,AI642:AT701,TRUE,TRUE),1,7),"")</f>
        <v/>
      </c>
      <c r="BJ701" s="9">
        <f>IF((ROW()-6)&lt;=$Q$3,INDEX(LINEST(AH642:AH701,AI642:AT701,TRUE,TRUE),1,6),"")</f>
        <v/>
      </c>
      <c r="BK701" s="9">
        <f>IF((ROW()-6)&lt;=$Q$3,INDEX(LINEST(AH642:AH701,AI642:AT701,TRUE,TRUE),1,5),"")</f>
        <v/>
      </c>
      <c r="BL701" s="9">
        <f>IF((ROW()-6)&lt;=$Q$3,INDEX(LINEST(AH642:AH701,AI642:AT701,TRUE,TRUE),1,4),"")</f>
        <v/>
      </c>
      <c r="BM701" s="9">
        <f>IF((ROW()-6)&lt;=$Q$3,INDEX(LINEST(AH642:AH701,AI642:AT701,TRUE,TRUE),1,3),"")</f>
        <v/>
      </c>
      <c r="BN701" s="9">
        <f>IF((ROW()-6)&lt;=$Q$3,INDEX(LINEST(AH642:AH701,AI642:AT701,TRUE,TRUE),1,2),"")</f>
        <v/>
      </c>
      <c r="BO701" s="9">
        <f>IF((ROW()-6)&lt;=$Q$3,INDEX(LINEST(AH642:AH701,AI642:AT701,TRUE,TRUE),1,1),"")</f>
        <v/>
      </c>
      <c r="BP701" s="10">
        <f>IF((ROW()-6)&lt;=$Q$3,INDEX(LINEST(AH642:AH701,AI642:AT701,TRUE,TRUE),3,1),"")</f>
        <v/>
      </c>
      <c r="BR701" s="9">
        <f>IF(AND((ROW()-6)&lt;=$Q$3,ISNUMBER(BC700)),BC700/$Q$4+BD700*AI701+BE700*AJ701+BF700*AK701+BG700*AL701+BH700*AM701+BI700*AN701+BJ700*AO701+BK700*AP701+BL700*AQ701+BM700*AR701+BN700*AS701+BO700*AT701,"")</f>
        <v/>
      </c>
      <c r="BS701">
        <f>IF(ISNUMBER(BR701),AVERAGE(AH641:AH700),"")</f>
        <v/>
      </c>
      <c r="BT701">
        <f>IF(ISNUMBER(BR701),(AH701-BR701)^2,"")</f>
        <v/>
      </c>
      <c r="BU701">
        <f>IF(ISNUMBER(BR701),AH701^2,"")</f>
        <v/>
      </c>
      <c r="BV701">
        <f>IF(ISNUMBER(BR701),(AH701-BS701)^2,"")</f>
        <v/>
      </c>
    </row>
    <row r="702">
      <c r="O702">
        <f>IF($R702="","",CHOOSE($Q$2,YEAR(R702)*12+MONTH(R702),INT((R702-2)/7),YEAR(R702)*4+ROUNDUP(MONTH(R702)/3)))</f>
        <v/>
      </c>
      <c r="P702">
        <f>IF($R702="","",IF($R703="",1,IF(O702&lt;&gt;O703,1,0)))</f>
        <v/>
      </c>
      <c r="Q702">
        <f>IF(P702=1,SUM($P$7:P702),"")</f>
        <v/>
      </c>
      <c r="R702">
        <f>IF($A702="","",IF(ISNUMBER($A702),$A702,IFERROR(DATEVALUE($A702),NA())))</f>
        <v/>
      </c>
      <c r="S702" s="7">
        <f>IFERROR(INDEX($R$7:$R$60000,MATCH(ROW()-6,$Q$7:$Q$60000,0)),"")</f>
        <v/>
      </c>
      <c r="T702">
        <f>IFERROR(INDEX($B$7:$B$60000,MATCH(ROW()-6,$Q$7:$Q$60000,0)),"")</f>
        <v/>
      </c>
      <c r="U702">
        <f>IFERROR(INDEX($C$7:$C$60000,MATCH(ROW()-6,$Q$7:$Q$60000,0)),"")</f>
        <v/>
      </c>
      <c r="V702">
        <f>IFERROR(INDEX($D$7:$D$60000,MATCH(ROW()-6,$Q$7:$Q$60000,0)),"")</f>
        <v/>
      </c>
      <c r="W702">
        <f>IFERROR(INDEX($E$7:$E$60000,MATCH(ROW()-6,$Q$7:$Q$60000,0)),"")</f>
        <v/>
      </c>
      <c r="X702">
        <f>IFERROR(INDEX($F$7:$F$60000,MATCH(ROW()-6,$Q$7:$Q$60000,0)),"")</f>
        <v/>
      </c>
      <c r="Y702">
        <f>IFERROR(INDEX($G$7:$G$60000,MATCH(ROW()-6,$Q$7:$Q$60000,0)),"")</f>
        <v/>
      </c>
      <c r="Z702">
        <f>IFERROR(INDEX($H$7:$H$60000,MATCH(ROW()-6,$Q$7:$Q$60000,0)),"")</f>
        <v/>
      </c>
      <c r="AA702">
        <f>IFERROR(INDEX($I$7:$I$60000,MATCH(ROW()-6,$Q$7:$Q$60000,0)),"")</f>
        <v/>
      </c>
      <c r="AB702">
        <f>IFERROR(INDEX($J$7:$J$60000,MATCH(ROW()-6,$Q$7:$Q$60000,0)),"")</f>
        <v/>
      </c>
      <c r="AC702">
        <f>IFERROR(INDEX($K$7:$K$60000,MATCH(ROW()-6,$Q$7:$Q$60000,0)),"")</f>
        <v/>
      </c>
      <c r="AD702">
        <f>IFERROR(INDEX($L$7:$L$60000,MATCH(ROW()-6,$Q$7:$Q$60000,0)),"")</f>
        <v/>
      </c>
      <c r="AE702">
        <f>IFERROR(INDEX($M$7:$M$60000,MATCH(ROW()-6,$Q$7:$Q$60000,0)),"")</f>
        <v/>
      </c>
      <c r="AF702">
        <f>IFERROR(INDEX($N$7:$N$60000,MATCH(ROW()-6,$Q$7:$Q$60000,0)),"")</f>
        <v/>
      </c>
      <c r="AH702" s="9">
        <f>IF(OR($S702="",$S701=""),"",LN($T702/$T701))</f>
        <v/>
      </c>
      <c r="AI702" s="9">
        <f>IF(OR($S702="",$S701=""),"",$C$2*LN(U702/U701))</f>
        <v/>
      </c>
      <c r="AJ702" s="9">
        <f>IF(OR($S702="",$S701=""),"",$D$2*(V702-V701))</f>
        <v/>
      </c>
      <c r="AK702" s="9">
        <f>IF(OR($S702="",$S701=""),"",$E$2*(W702-W701))</f>
        <v/>
      </c>
      <c r="AL702" s="9">
        <f>IF(OR($S702="",$S701=""),"",$F$2*LN(X702/X701))</f>
        <v/>
      </c>
      <c r="AM702" s="9">
        <f>IF(OR($S702="",$S701=""),"",$G$2*(Y702-Y701))</f>
        <v/>
      </c>
      <c r="AN702" s="9">
        <f>IF(OR($S702="",$S701=""),"",$H$2*LN(Z702/Z701))</f>
        <v/>
      </c>
      <c r="AO702" s="9">
        <f>IF(OR($S702="",$S701=""),"",$I$2*(AA702-AA701))</f>
        <v/>
      </c>
      <c r="AP702" s="9">
        <f>IF(OR($S702="",$S701=""),"",$J$2*LN(AB702/AB701))</f>
        <v/>
      </c>
      <c r="AQ702" s="9">
        <f>IF(OR($S702="",$S701=""),"",$K$2*(AC702-AC701))</f>
        <v/>
      </c>
      <c r="AR702" s="9">
        <f>IF(OR($S702="",$S701=""),"",$L$2*LN(AD702/AD701))</f>
        <v/>
      </c>
      <c r="AS702" s="9">
        <f>IF(OR($S702="",$S701=""),"",$M$2*LN(AE702/AE701))</f>
        <v/>
      </c>
      <c r="AT702" s="9">
        <f>IF(OR($S702="",$S701=""),"",$N$2*LN(AF702/AF701))</f>
        <v/>
      </c>
      <c r="AV702" s="9">
        <f>IF($AH702="","",$AY$16+$AY$4*AI702+$AY$5*AJ702+$AY$6*AK702+$AY$7*AL702+$AY$8*AM702+$AY$9*AN702+$AY$10*AO702+$AY$11*AP702+$AY$12*AQ702+$AY$13*AR702+$AY$14*AS702+$AY$15*AT702)</f>
        <v/>
      </c>
      <c r="BC702" s="10">
        <f>IF((ROW()-6)&lt;=$Q$3,INDEX(LINEST(AH643:AH702,AI643:AT702,TRUE,TRUE),1,13)*$Q$4,"")</f>
        <v/>
      </c>
      <c r="BD702" s="9">
        <f>IF((ROW()-6)&lt;=$Q$3,INDEX(LINEST(AH643:AH702,AI643:AT702,TRUE,TRUE),1,12),"")</f>
        <v/>
      </c>
      <c r="BE702" s="9">
        <f>IF((ROW()-6)&lt;=$Q$3,INDEX(LINEST(AH643:AH702,AI643:AT702,TRUE,TRUE),1,11),"")</f>
        <v/>
      </c>
      <c r="BF702" s="9">
        <f>IF((ROW()-6)&lt;=$Q$3,INDEX(LINEST(AH643:AH702,AI643:AT702,TRUE,TRUE),1,10),"")</f>
        <v/>
      </c>
      <c r="BG702" s="9">
        <f>IF((ROW()-6)&lt;=$Q$3,INDEX(LINEST(AH643:AH702,AI643:AT702,TRUE,TRUE),1,9),"")</f>
        <v/>
      </c>
      <c r="BH702" s="9">
        <f>IF((ROW()-6)&lt;=$Q$3,INDEX(LINEST(AH643:AH702,AI643:AT702,TRUE,TRUE),1,8),"")</f>
        <v/>
      </c>
      <c r="BI702" s="9">
        <f>IF((ROW()-6)&lt;=$Q$3,INDEX(LINEST(AH643:AH702,AI643:AT702,TRUE,TRUE),1,7),"")</f>
        <v/>
      </c>
      <c r="BJ702" s="9">
        <f>IF((ROW()-6)&lt;=$Q$3,INDEX(LINEST(AH643:AH702,AI643:AT702,TRUE,TRUE),1,6),"")</f>
        <v/>
      </c>
      <c r="BK702" s="9">
        <f>IF((ROW()-6)&lt;=$Q$3,INDEX(LINEST(AH643:AH702,AI643:AT702,TRUE,TRUE),1,5),"")</f>
        <v/>
      </c>
      <c r="BL702" s="9">
        <f>IF((ROW()-6)&lt;=$Q$3,INDEX(LINEST(AH643:AH702,AI643:AT702,TRUE,TRUE),1,4),"")</f>
        <v/>
      </c>
      <c r="BM702" s="9">
        <f>IF((ROW()-6)&lt;=$Q$3,INDEX(LINEST(AH643:AH702,AI643:AT702,TRUE,TRUE),1,3),"")</f>
        <v/>
      </c>
      <c r="BN702" s="9">
        <f>IF((ROW()-6)&lt;=$Q$3,INDEX(LINEST(AH643:AH702,AI643:AT702,TRUE,TRUE),1,2),"")</f>
        <v/>
      </c>
      <c r="BO702" s="9">
        <f>IF((ROW()-6)&lt;=$Q$3,INDEX(LINEST(AH643:AH702,AI643:AT702,TRUE,TRUE),1,1),"")</f>
        <v/>
      </c>
      <c r="BP702" s="10">
        <f>IF((ROW()-6)&lt;=$Q$3,INDEX(LINEST(AH643:AH702,AI643:AT702,TRUE,TRUE),3,1),"")</f>
        <v/>
      </c>
      <c r="BR702" s="9">
        <f>IF(AND((ROW()-6)&lt;=$Q$3,ISNUMBER(BC701)),BC701/$Q$4+BD701*AI702+BE701*AJ702+BF701*AK702+BG701*AL702+BH701*AM702+BI701*AN702+BJ701*AO702+BK701*AP702+BL701*AQ702+BM701*AR702+BN701*AS702+BO701*AT702,"")</f>
        <v/>
      </c>
      <c r="BS702">
        <f>IF(ISNUMBER(BR702),AVERAGE(AH642:AH701),"")</f>
        <v/>
      </c>
      <c r="BT702">
        <f>IF(ISNUMBER(BR702),(AH702-BR702)^2,"")</f>
        <v/>
      </c>
      <c r="BU702">
        <f>IF(ISNUMBER(BR702),AH702^2,"")</f>
        <v/>
      </c>
      <c r="BV702">
        <f>IF(ISNUMBER(BR702),(AH702-BS702)^2,"")</f>
        <v/>
      </c>
    </row>
    <row r="703">
      <c r="O703">
        <f>IF($R703="","",CHOOSE($Q$2,YEAR(R703)*12+MONTH(R703),INT((R703-2)/7),YEAR(R703)*4+ROUNDUP(MONTH(R703)/3)))</f>
        <v/>
      </c>
      <c r="P703">
        <f>IF($R703="","",IF($R704="",1,IF(O703&lt;&gt;O704,1,0)))</f>
        <v/>
      </c>
      <c r="Q703">
        <f>IF(P703=1,SUM($P$7:P703),"")</f>
        <v/>
      </c>
      <c r="R703">
        <f>IF($A703="","",IF(ISNUMBER($A703),$A703,IFERROR(DATEVALUE($A703),NA())))</f>
        <v/>
      </c>
      <c r="S703" s="7">
        <f>IFERROR(INDEX($R$7:$R$60000,MATCH(ROW()-6,$Q$7:$Q$60000,0)),"")</f>
        <v/>
      </c>
      <c r="T703">
        <f>IFERROR(INDEX($B$7:$B$60000,MATCH(ROW()-6,$Q$7:$Q$60000,0)),"")</f>
        <v/>
      </c>
      <c r="U703">
        <f>IFERROR(INDEX($C$7:$C$60000,MATCH(ROW()-6,$Q$7:$Q$60000,0)),"")</f>
        <v/>
      </c>
      <c r="V703">
        <f>IFERROR(INDEX($D$7:$D$60000,MATCH(ROW()-6,$Q$7:$Q$60000,0)),"")</f>
        <v/>
      </c>
      <c r="W703">
        <f>IFERROR(INDEX($E$7:$E$60000,MATCH(ROW()-6,$Q$7:$Q$60000,0)),"")</f>
        <v/>
      </c>
      <c r="X703">
        <f>IFERROR(INDEX($F$7:$F$60000,MATCH(ROW()-6,$Q$7:$Q$60000,0)),"")</f>
        <v/>
      </c>
      <c r="Y703">
        <f>IFERROR(INDEX($G$7:$G$60000,MATCH(ROW()-6,$Q$7:$Q$60000,0)),"")</f>
        <v/>
      </c>
      <c r="Z703">
        <f>IFERROR(INDEX($H$7:$H$60000,MATCH(ROW()-6,$Q$7:$Q$60000,0)),"")</f>
        <v/>
      </c>
      <c r="AA703">
        <f>IFERROR(INDEX($I$7:$I$60000,MATCH(ROW()-6,$Q$7:$Q$60000,0)),"")</f>
        <v/>
      </c>
      <c r="AB703">
        <f>IFERROR(INDEX($J$7:$J$60000,MATCH(ROW()-6,$Q$7:$Q$60000,0)),"")</f>
        <v/>
      </c>
      <c r="AC703">
        <f>IFERROR(INDEX($K$7:$K$60000,MATCH(ROW()-6,$Q$7:$Q$60000,0)),"")</f>
        <v/>
      </c>
      <c r="AD703">
        <f>IFERROR(INDEX($L$7:$L$60000,MATCH(ROW()-6,$Q$7:$Q$60000,0)),"")</f>
        <v/>
      </c>
      <c r="AE703">
        <f>IFERROR(INDEX($M$7:$M$60000,MATCH(ROW()-6,$Q$7:$Q$60000,0)),"")</f>
        <v/>
      </c>
      <c r="AF703">
        <f>IFERROR(INDEX($N$7:$N$60000,MATCH(ROW()-6,$Q$7:$Q$60000,0)),"")</f>
        <v/>
      </c>
      <c r="AH703" s="9">
        <f>IF(OR($S703="",$S702=""),"",LN($T703/$T702))</f>
        <v/>
      </c>
      <c r="AI703" s="9">
        <f>IF(OR($S703="",$S702=""),"",$C$2*LN(U703/U702))</f>
        <v/>
      </c>
      <c r="AJ703" s="9">
        <f>IF(OR($S703="",$S702=""),"",$D$2*(V703-V702))</f>
        <v/>
      </c>
      <c r="AK703" s="9">
        <f>IF(OR($S703="",$S702=""),"",$E$2*(W703-W702))</f>
        <v/>
      </c>
      <c r="AL703" s="9">
        <f>IF(OR($S703="",$S702=""),"",$F$2*LN(X703/X702))</f>
        <v/>
      </c>
      <c r="AM703" s="9">
        <f>IF(OR($S703="",$S702=""),"",$G$2*(Y703-Y702))</f>
        <v/>
      </c>
      <c r="AN703" s="9">
        <f>IF(OR($S703="",$S702=""),"",$H$2*LN(Z703/Z702))</f>
        <v/>
      </c>
      <c r="AO703" s="9">
        <f>IF(OR($S703="",$S702=""),"",$I$2*(AA703-AA702))</f>
        <v/>
      </c>
      <c r="AP703" s="9">
        <f>IF(OR($S703="",$S702=""),"",$J$2*LN(AB703/AB702))</f>
        <v/>
      </c>
      <c r="AQ703" s="9">
        <f>IF(OR($S703="",$S702=""),"",$K$2*(AC703-AC702))</f>
        <v/>
      </c>
      <c r="AR703" s="9">
        <f>IF(OR($S703="",$S702=""),"",$L$2*LN(AD703/AD702))</f>
        <v/>
      </c>
      <c r="AS703" s="9">
        <f>IF(OR($S703="",$S702=""),"",$M$2*LN(AE703/AE702))</f>
        <v/>
      </c>
      <c r="AT703" s="9">
        <f>IF(OR($S703="",$S702=""),"",$N$2*LN(AF703/AF702))</f>
        <v/>
      </c>
      <c r="AV703" s="9">
        <f>IF($AH703="","",$AY$16+$AY$4*AI703+$AY$5*AJ703+$AY$6*AK703+$AY$7*AL703+$AY$8*AM703+$AY$9*AN703+$AY$10*AO703+$AY$11*AP703+$AY$12*AQ703+$AY$13*AR703+$AY$14*AS703+$AY$15*AT703)</f>
        <v/>
      </c>
      <c r="BC703" s="10">
        <f>IF((ROW()-6)&lt;=$Q$3,INDEX(LINEST(AH644:AH703,AI644:AT703,TRUE,TRUE),1,13)*$Q$4,"")</f>
        <v/>
      </c>
      <c r="BD703" s="9">
        <f>IF((ROW()-6)&lt;=$Q$3,INDEX(LINEST(AH644:AH703,AI644:AT703,TRUE,TRUE),1,12),"")</f>
        <v/>
      </c>
      <c r="BE703" s="9">
        <f>IF((ROW()-6)&lt;=$Q$3,INDEX(LINEST(AH644:AH703,AI644:AT703,TRUE,TRUE),1,11),"")</f>
        <v/>
      </c>
      <c r="BF703" s="9">
        <f>IF((ROW()-6)&lt;=$Q$3,INDEX(LINEST(AH644:AH703,AI644:AT703,TRUE,TRUE),1,10),"")</f>
        <v/>
      </c>
      <c r="BG703" s="9">
        <f>IF((ROW()-6)&lt;=$Q$3,INDEX(LINEST(AH644:AH703,AI644:AT703,TRUE,TRUE),1,9),"")</f>
        <v/>
      </c>
      <c r="BH703" s="9">
        <f>IF((ROW()-6)&lt;=$Q$3,INDEX(LINEST(AH644:AH703,AI644:AT703,TRUE,TRUE),1,8),"")</f>
        <v/>
      </c>
      <c r="BI703" s="9">
        <f>IF((ROW()-6)&lt;=$Q$3,INDEX(LINEST(AH644:AH703,AI644:AT703,TRUE,TRUE),1,7),"")</f>
        <v/>
      </c>
      <c r="BJ703" s="9">
        <f>IF((ROW()-6)&lt;=$Q$3,INDEX(LINEST(AH644:AH703,AI644:AT703,TRUE,TRUE),1,6),"")</f>
        <v/>
      </c>
      <c r="BK703" s="9">
        <f>IF((ROW()-6)&lt;=$Q$3,INDEX(LINEST(AH644:AH703,AI644:AT703,TRUE,TRUE),1,5),"")</f>
        <v/>
      </c>
      <c r="BL703" s="9">
        <f>IF((ROW()-6)&lt;=$Q$3,INDEX(LINEST(AH644:AH703,AI644:AT703,TRUE,TRUE),1,4),"")</f>
        <v/>
      </c>
      <c r="BM703" s="9">
        <f>IF((ROW()-6)&lt;=$Q$3,INDEX(LINEST(AH644:AH703,AI644:AT703,TRUE,TRUE),1,3),"")</f>
        <v/>
      </c>
      <c r="BN703" s="9">
        <f>IF((ROW()-6)&lt;=$Q$3,INDEX(LINEST(AH644:AH703,AI644:AT703,TRUE,TRUE),1,2),"")</f>
        <v/>
      </c>
      <c r="BO703" s="9">
        <f>IF((ROW()-6)&lt;=$Q$3,INDEX(LINEST(AH644:AH703,AI644:AT703,TRUE,TRUE),1,1),"")</f>
        <v/>
      </c>
      <c r="BP703" s="10">
        <f>IF((ROW()-6)&lt;=$Q$3,INDEX(LINEST(AH644:AH703,AI644:AT703,TRUE,TRUE),3,1),"")</f>
        <v/>
      </c>
      <c r="BR703" s="9">
        <f>IF(AND((ROW()-6)&lt;=$Q$3,ISNUMBER(BC702)),BC702/$Q$4+BD702*AI703+BE702*AJ703+BF702*AK703+BG702*AL703+BH702*AM703+BI702*AN703+BJ702*AO703+BK702*AP703+BL702*AQ703+BM702*AR703+BN702*AS703+BO702*AT703,"")</f>
        <v/>
      </c>
      <c r="BS703">
        <f>IF(ISNUMBER(BR703),AVERAGE(AH643:AH702),"")</f>
        <v/>
      </c>
      <c r="BT703">
        <f>IF(ISNUMBER(BR703),(AH703-BR703)^2,"")</f>
        <v/>
      </c>
      <c r="BU703">
        <f>IF(ISNUMBER(BR703),AH703^2,"")</f>
        <v/>
      </c>
      <c r="BV703">
        <f>IF(ISNUMBER(BR703),(AH703-BS703)^2,"")</f>
        <v/>
      </c>
    </row>
    <row r="704">
      <c r="O704">
        <f>IF($R704="","",CHOOSE($Q$2,YEAR(R704)*12+MONTH(R704),INT((R704-2)/7),YEAR(R704)*4+ROUNDUP(MONTH(R704)/3)))</f>
        <v/>
      </c>
      <c r="P704">
        <f>IF($R704="","",IF($R705="",1,IF(O704&lt;&gt;O705,1,0)))</f>
        <v/>
      </c>
      <c r="Q704">
        <f>IF(P704=1,SUM($P$7:P704),"")</f>
        <v/>
      </c>
      <c r="R704">
        <f>IF($A704="","",IF(ISNUMBER($A704),$A704,IFERROR(DATEVALUE($A704),NA())))</f>
        <v/>
      </c>
      <c r="S704" s="7">
        <f>IFERROR(INDEX($R$7:$R$60000,MATCH(ROW()-6,$Q$7:$Q$60000,0)),"")</f>
        <v/>
      </c>
      <c r="T704">
        <f>IFERROR(INDEX($B$7:$B$60000,MATCH(ROW()-6,$Q$7:$Q$60000,0)),"")</f>
        <v/>
      </c>
      <c r="U704">
        <f>IFERROR(INDEX($C$7:$C$60000,MATCH(ROW()-6,$Q$7:$Q$60000,0)),"")</f>
        <v/>
      </c>
      <c r="V704">
        <f>IFERROR(INDEX($D$7:$D$60000,MATCH(ROW()-6,$Q$7:$Q$60000,0)),"")</f>
        <v/>
      </c>
      <c r="W704">
        <f>IFERROR(INDEX($E$7:$E$60000,MATCH(ROW()-6,$Q$7:$Q$60000,0)),"")</f>
        <v/>
      </c>
      <c r="X704">
        <f>IFERROR(INDEX($F$7:$F$60000,MATCH(ROW()-6,$Q$7:$Q$60000,0)),"")</f>
        <v/>
      </c>
      <c r="Y704">
        <f>IFERROR(INDEX($G$7:$G$60000,MATCH(ROW()-6,$Q$7:$Q$60000,0)),"")</f>
        <v/>
      </c>
      <c r="Z704">
        <f>IFERROR(INDEX($H$7:$H$60000,MATCH(ROW()-6,$Q$7:$Q$60000,0)),"")</f>
        <v/>
      </c>
      <c r="AA704">
        <f>IFERROR(INDEX($I$7:$I$60000,MATCH(ROW()-6,$Q$7:$Q$60000,0)),"")</f>
        <v/>
      </c>
      <c r="AB704">
        <f>IFERROR(INDEX($J$7:$J$60000,MATCH(ROW()-6,$Q$7:$Q$60000,0)),"")</f>
        <v/>
      </c>
      <c r="AC704">
        <f>IFERROR(INDEX($K$7:$K$60000,MATCH(ROW()-6,$Q$7:$Q$60000,0)),"")</f>
        <v/>
      </c>
      <c r="AD704">
        <f>IFERROR(INDEX($L$7:$L$60000,MATCH(ROW()-6,$Q$7:$Q$60000,0)),"")</f>
        <v/>
      </c>
      <c r="AE704">
        <f>IFERROR(INDEX($M$7:$M$60000,MATCH(ROW()-6,$Q$7:$Q$60000,0)),"")</f>
        <v/>
      </c>
      <c r="AF704">
        <f>IFERROR(INDEX($N$7:$N$60000,MATCH(ROW()-6,$Q$7:$Q$60000,0)),"")</f>
        <v/>
      </c>
      <c r="AH704" s="9">
        <f>IF(OR($S704="",$S703=""),"",LN($T704/$T703))</f>
        <v/>
      </c>
      <c r="AI704" s="9">
        <f>IF(OR($S704="",$S703=""),"",$C$2*LN(U704/U703))</f>
        <v/>
      </c>
      <c r="AJ704" s="9">
        <f>IF(OR($S704="",$S703=""),"",$D$2*(V704-V703))</f>
        <v/>
      </c>
      <c r="AK704" s="9">
        <f>IF(OR($S704="",$S703=""),"",$E$2*(W704-W703))</f>
        <v/>
      </c>
      <c r="AL704" s="9">
        <f>IF(OR($S704="",$S703=""),"",$F$2*LN(X704/X703))</f>
        <v/>
      </c>
      <c r="AM704" s="9">
        <f>IF(OR($S704="",$S703=""),"",$G$2*(Y704-Y703))</f>
        <v/>
      </c>
      <c r="AN704" s="9">
        <f>IF(OR($S704="",$S703=""),"",$H$2*LN(Z704/Z703))</f>
        <v/>
      </c>
      <c r="AO704" s="9">
        <f>IF(OR($S704="",$S703=""),"",$I$2*(AA704-AA703))</f>
        <v/>
      </c>
      <c r="AP704" s="9">
        <f>IF(OR($S704="",$S703=""),"",$J$2*LN(AB704/AB703))</f>
        <v/>
      </c>
      <c r="AQ704" s="9">
        <f>IF(OR($S704="",$S703=""),"",$K$2*(AC704-AC703))</f>
        <v/>
      </c>
      <c r="AR704" s="9">
        <f>IF(OR($S704="",$S703=""),"",$L$2*LN(AD704/AD703))</f>
        <v/>
      </c>
      <c r="AS704" s="9">
        <f>IF(OR($S704="",$S703=""),"",$M$2*LN(AE704/AE703))</f>
        <v/>
      </c>
      <c r="AT704" s="9">
        <f>IF(OR($S704="",$S703=""),"",$N$2*LN(AF704/AF703))</f>
        <v/>
      </c>
      <c r="AV704" s="9">
        <f>IF($AH704="","",$AY$16+$AY$4*AI704+$AY$5*AJ704+$AY$6*AK704+$AY$7*AL704+$AY$8*AM704+$AY$9*AN704+$AY$10*AO704+$AY$11*AP704+$AY$12*AQ704+$AY$13*AR704+$AY$14*AS704+$AY$15*AT704)</f>
        <v/>
      </c>
      <c r="BC704" s="10">
        <f>IF((ROW()-6)&lt;=$Q$3,INDEX(LINEST(AH645:AH704,AI645:AT704,TRUE,TRUE),1,13)*$Q$4,"")</f>
        <v/>
      </c>
      <c r="BD704" s="9">
        <f>IF((ROW()-6)&lt;=$Q$3,INDEX(LINEST(AH645:AH704,AI645:AT704,TRUE,TRUE),1,12),"")</f>
        <v/>
      </c>
      <c r="BE704" s="9">
        <f>IF((ROW()-6)&lt;=$Q$3,INDEX(LINEST(AH645:AH704,AI645:AT704,TRUE,TRUE),1,11),"")</f>
        <v/>
      </c>
      <c r="BF704" s="9">
        <f>IF((ROW()-6)&lt;=$Q$3,INDEX(LINEST(AH645:AH704,AI645:AT704,TRUE,TRUE),1,10),"")</f>
        <v/>
      </c>
      <c r="BG704" s="9">
        <f>IF((ROW()-6)&lt;=$Q$3,INDEX(LINEST(AH645:AH704,AI645:AT704,TRUE,TRUE),1,9),"")</f>
        <v/>
      </c>
      <c r="BH704" s="9">
        <f>IF((ROW()-6)&lt;=$Q$3,INDEX(LINEST(AH645:AH704,AI645:AT704,TRUE,TRUE),1,8),"")</f>
        <v/>
      </c>
      <c r="BI704" s="9">
        <f>IF((ROW()-6)&lt;=$Q$3,INDEX(LINEST(AH645:AH704,AI645:AT704,TRUE,TRUE),1,7),"")</f>
        <v/>
      </c>
      <c r="BJ704" s="9">
        <f>IF((ROW()-6)&lt;=$Q$3,INDEX(LINEST(AH645:AH704,AI645:AT704,TRUE,TRUE),1,6),"")</f>
        <v/>
      </c>
      <c r="BK704" s="9">
        <f>IF((ROW()-6)&lt;=$Q$3,INDEX(LINEST(AH645:AH704,AI645:AT704,TRUE,TRUE),1,5),"")</f>
        <v/>
      </c>
      <c r="BL704" s="9">
        <f>IF((ROW()-6)&lt;=$Q$3,INDEX(LINEST(AH645:AH704,AI645:AT704,TRUE,TRUE),1,4),"")</f>
        <v/>
      </c>
      <c r="BM704" s="9">
        <f>IF((ROW()-6)&lt;=$Q$3,INDEX(LINEST(AH645:AH704,AI645:AT704,TRUE,TRUE),1,3),"")</f>
        <v/>
      </c>
      <c r="BN704" s="9">
        <f>IF((ROW()-6)&lt;=$Q$3,INDEX(LINEST(AH645:AH704,AI645:AT704,TRUE,TRUE),1,2),"")</f>
        <v/>
      </c>
      <c r="BO704" s="9">
        <f>IF((ROW()-6)&lt;=$Q$3,INDEX(LINEST(AH645:AH704,AI645:AT704,TRUE,TRUE),1,1),"")</f>
        <v/>
      </c>
      <c r="BP704" s="10">
        <f>IF((ROW()-6)&lt;=$Q$3,INDEX(LINEST(AH645:AH704,AI645:AT704,TRUE,TRUE),3,1),"")</f>
        <v/>
      </c>
      <c r="BR704" s="9">
        <f>IF(AND((ROW()-6)&lt;=$Q$3,ISNUMBER(BC703)),BC703/$Q$4+BD703*AI704+BE703*AJ704+BF703*AK704+BG703*AL704+BH703*AM704+BI703*AN704+BJ703*AO704+BK703*AP704+BL703*AQ704+BM703*AR704+BN703*AS704+BO703*AT704,"")</f>
        <v/>
      </c>
      <c r="BS704">
        <f>IF(ISNUMBER(BR704),AVERAGE(AH644:AH703),"")</f>
        <v/>
      </c>
      <c r="BT704">
        <f>IF(ISNUMBER(BR704),(AH704-BR704)^2,"")</f>
        <v/>
      </c>
      <c r="BU704">
        <f>IF(ISNUMBER(BR704),AH704^2,"")</f>
        <v/>
      </c>
      <c r="BV704">
        <f>IF(ISNUMBER(BR704),(AH704-BS704)^2,"")</f>
        <v/>
      </c>
    </row>
    <row r="705">
      <c r="O705">
        <f>IF($R705="","",CHOOSE($Q$2,YEAR(R705)*12+MONTH(R705),INT((R705-2)/7),YEAR(R705)*4+ROUNDUP(MONTH(R705)/3)))</f>
        <v/>
      </c>
      <c r="P705">
        <f>IF($R705="","",IF($R706="",1,IF(O705&lt;&gt;O706,1,0)))</f>
        <v/>
      </c>
      <c r="Q705">
        <f>IF(P705=1,SUM($P$7:P705),"")</f>
        <v/>
      </c>
      <c r="R705">
        <f>IF($A705="","",IF(ISNUMBER($A705),$A705,IFERROR(DATEVALUE($A705),NA())))</f>
        <v/>
      </c>
      <c r="S705" s="7">
        <f>IFERROR(INDEX($R$7:$R$60000,MATCH(ROW()-6,$Q$7:$Q$60000,0)),"")</f>
        <v/>
      </c>
      <c r="T705">
        <f>IFERROR(INDEX($B$7:$B$60000,MATCH(ROW()-6,$Q$7:$Q$60000,0)),"")</f>
        <v/>
      </c>
      <c r="U705">
        <f>IFERROR(INDEX($C$7:$C$60000,MATCH(ROW()-6,$Q$7:$Q$60000,0)),"")</f>
        <v/>
      </c>
      <c r="V705">
        <f>IFERROR(INDEX($D$7:$D$60000,MATCH(ROW()-6,$Q$7:$Q$60000,0)),"")</f>
        <v/>
      </c>
      <c r="W705">
        <f>IFERROR(INDEX($E$7:$E$60000,MATCH(ROW()-6,$Q$7:$Q$60000,0)),"")</f>
        <v/>
      </c>
      <c r="X705">
        <f>IFERROR(INDEX($F$7:$F$60000,MATCH(ROW()-6,$Q$7:$Q$60000,0)),"")</f>
        <v/>
      </c>
      <c r="Y705">
        <f>IFERROR(INDEX($G$7:$G$60000,MATCH(ROW()-6,$Q$7:$Q$60000,0)),"")</f>
        <v/>
      </c>
      <c r="Z705">
        <f>IFERROR(INDEX($H$7:$H$60000,MATCH(ROW()-6,$Q$7:$Q$60000,0)),"")</f>
        <v/>
      </c>
      <c r="AA705">
        <f>IFERROR(INDEX($I$7:$I$60000,MATCH(ROW()-6,$Q$7:$Q$60000,0)),"")</f>
        <v/>
      </c>
      <c r="AB705">
        <f>IFERROR(INDEX($J$7:$J$60000,MATCH(ROW()-6,$Q$7:$Q$60000,0)),"")</f>
        <v/>
      </c>
      <c r="AC705">
        <f>IFERROR(INDEX($K$7:$K$60000,MATCH(ROW()-6,$Q$7:$Q$60000,0)),"")</f>
        <v/>
      </c>
      <c r="AD705">
        <f>IFERROR(INDEX($L$7:$L$60000,MATCH(ROW()-6,$Q$7:$Q$60000,0)),"")</f>
        <v/>
      </c>
      <c r="AE705">
        <f>IFERROR(INDEX($M$7:$M$60000,MATCH(ROW()-6,$Q$7:$Q$60000,0)),"")</f>
        <v/>
      </c>
      <c r="AF705">
        <f>IFERROR(INDEX($N$7:$N$60000,MATCH(ROW()-6,$Q$7:$Q$60000,0)),"")</f>
        <v/>
      </c>
      <c r="AH705" s="9">
        <f>IF(OR($S705="",$S704=""),"",LN($T705/$T704))</f>
        <v/>
      </c>
      <c r="AI705" s="9">
        <f>IF(OR($S705="",$S704=""),"",$C$2*LN(U705/U704))</f>
        <v/>
      </c>
      <c r="AJ705" s="9">
        <f>IF(OR($S705="",$S704=""),"",$D$2*(V705-V704))</f>
        <v/>
      </c>
      <c r="AK705" s="9">
        <f>IF(OR($S705="",$S704=""),"",$E$2*(W705-W704))</f>
        <v/>
      </c>
      <c r="AL705" s="9">
        <f>IF(OR($S705="",$S704=""),"",$F$2*LN(X705/X704))</f>
        <v/>
      </c>
      <c r="AM705" s="9">
        <f>IF(OR($S705="",$S704=""),"",$G$2*(Y705-Y704))</f>
        <v/>
      </c>
      <c r="AN705" s="9">
        <f>IF(OR($S705="",$S704=""),"",$H$2*LN(Z705/Z704))</f>
        <v/>
      </c>
      <c r="AO705" s="9">
        <f>IF(OR($S705="",$S704=""),"",$I$2*(AA705-AA704))</f>
        <v/>
      </c>
      <c r="AP705" s="9">
        <f>IF(OR($S705="",$S704=""),"",$J$2*LN(AB705/AB704))</f>
        <v/>
      </c>
      <c r="AQ705" s="9">
        <f>IF(OR($S705="",$S704=""),"",$K$2*(AC705-AC704))</f>
        <v/>
      </c>
      <c r="AR705" s="9">
        <f>IF(OR($S705="",$S704=""),"",$L$2*LN(AD705/AD704))</f>
        <v/>
      </c>
      <c r="AS705" s="9">
        <f>IF(OR($S705="",$S704=""),"",$M$2*LN(AE705/AE704))</f>
        <v/>
      </c>
      <c r="AT705" s="9">
        <f>IF(OR($S705="",$S704=""),"",$N$2*LN(AF705/AF704))</f>
        <v/>
      </c>
      <c r="AV705" s="9">
        <f>IF($AH705="","",$AY$16+$AY$4*AI705+$AY$5*AJ705+$AY$6*AK705+$AY$7*AL705+$AY$8*AM705+$AY$9*AN705+$AY$10*AO705+$AY$11*AP705+$AY$12*AQ705+$AY$13*AR705+$AY$14*AS705+$AY$15*AT705)</f>
        <v/>
      </c>
      <c r="BC705" s="10">
        <f>IF((ROW()-6)&lt;=$Q$3,INDEX(LINEST(AH646:AH705,AI646:AT705,TRUE,TRUE),1,13)*$Q$4,"")</f>
        <v/>
      </c>
      <c r="BD705" s="9">
        <f>IF((ROW()-6)&lt;=$Q$3,INDEX(LINEST(AH646:AH705,AI646:AT705,TRUE,TRUE),1,12),"")</f>
        <v/>
      </c>
      <c r="BE705" s="9">
        <f>IF((ROW()-6)&lt;=$Q$3,INDEX(LINEST(AH646:AH705,AI646:AT705,TRUE,TRUE),1,11),"")</f>
        <v/>
      </c>
      <c r="BF705" s="9">
        <f>IF((ROW()-6)&lt;=$Q$3,INDEX(LINEST(AH646:AH705,AI646:AT705,TRUE,TRUE),1,10),"")</f>
        <v/>
      </c>
      <c r="BG705" s="9">
        <f>IF((ROW()-6)&lt;=$Q$3,INDEX(LINEST(AH646:AH705,AI646:AT705,TRUE,TRUE),1,9),"")</f>
        <v/>
      </c>
      <c r="BH705" s="9">
        <f>IF((ROW()-6)&lt;=$Q$3,INDEX(LINEST(AH646:AH705,AI646:AT705,TRUE,TRUE),1,8),"")</f>
        <v/>
      </c>
      <c r="BI705" s="9">
        <f>IF((ROW()-6)&lt;=$Q$3,INDEX(LINEST(AH646:AH705,AI646:AT705,TRUE,TRUE),1,7),"")</f>
        <v/>
      </c>
      <c r="BJ705" s="9">
        <f>IF((ROW()-6)&lt;=$Q$3,INDEX(LINEST(AH646:AH705,AI646:AT705,TRUE,TRUE),1,6),"")</f>
        <v/>
      </c>
      <c r="BK705" s="9">
        <f>IF((ROW()-6)&lt;=$Q$3,INDEX(LINEST(AH646:AH705,AI646:AT705,TRUE,TRUE),1,5),"")</f>
        <v/>
      </c>
      <c r="BL705" s="9">
        <f>IF((ROW()-6)&lt;=$Q$3,INDEX(LINEST(AH646:AH705,AI646:AT705,TRUE,TRUE),1,4),"")</f>
        <v/>
      </c>
      <c r="BM705" s="9">
        <f>IF((ROW()-6)&lt;=$Q$3,INDEX(LINEST(AH646:AH705,AI646:AT705,TRUE,TRUE),1,3),"")</f>
        <v/>
      </c>
      <c r="BN705" s="9">
        <f>IF((ROW()-6)&lt;=$Q$3,INDEX(LINEST(AH646:AH705,AI646:AT705,TRUE,TRUE),1,2),"")</f>
        <v/>
      </c>
      <c r="BO705" s="9">
        <f>IF((ROW()-6)&lt;=$Q$3,INDEX(LINEST(AH646:AH705,AI646:AT705,TRUE,TRUE),1,1),"")</f>
        <v/>
      </c>
      <c r="BP705" s="10">
        <f>IF((ROW()-6)&lt;=$Q$3,INDEX(LINEST(AH646:AH705,AI646:AT705,TRUE,TRUE),3,1),"")</f>
        <v/>
      </c>
      <c r="BR705" s="9">
        <f>IF(AND((ROW()-6)&lt;=$Q$3,ISNUMBER(BC704)),BC704/$Q$4+BD704*AI705+BE704*AJ705+BF704*AK705+BG704*AL705+BH704*AM705+BI704*AN705+BJ704*AO705+BK704*AP705+BL704*AQ705+BM704*AR705+BN704*AS705+BO704*AT705,"")</f>
        <v/>
      </c>
      <c r="BS705">
        <f>IF(ISNUMBER(BR705),AVERAGE(AH645:AH704),"")</f>
        <v/>
      </c>
      <c r="BT705">
        <f>IF(ISNUMBER(BR705),(AH705-BR705)^2,"")</f>
        <v/>
      </c>
      <c r="BU705">
        <f>IF(ISNUMBER(BR705),AH705^2,"")</f>
        <v/>
      </c>
      <c r="BV705">
        <f>IF(ISNUMBER(BR705),(AH705-BS705)^2,"")</f>
        <v/>
      </c>
    </row>
    <row r="706">
      <c r="O706">
        <f>IF($R706="","",CHOOSE($Q$2,YEAR(R706)*12+MONTH(R706),INT((R706-2)/7),YEAR(R706)*4+ROUNDUP(MONTH(R706)/3)))</f>
        <v/>
      </c>
      <c r="P706">
        <f>IF($R706="","",IF($R707="",1,IF(O706&lt;&gt;O707,1,0)))</f>
        <v/>
      </c>
      <c r="Q706">
        <f>IF(P706=1,SUM($P$7:P706),"")</f>
        <v/>
      </c>
      <c r="R706">
        <f>IF($A706="","",IF(ISNUMBER($A706),$A706,IFERROR(DATEVALUE($A706),NA())))</f>
        <v/>
      </c>
      <c r="S706" s="7">
        <f>IFERROR(INDEX($R$7:$R$60000,MATCH(ROW()-6,$Q$7:$Q$60000,0)),"")</f>
        <v/>
      </c>
      <c r="T706">
        <f>IFERROR(INDEX($B$7:$B$60000,MATCH(ROW()-6,$Q$7:$Q$60000,0)),"")</f>
        <v/>
      </c>
      <c r="U706">
        <f>IFERROR(INDEX($C$7:$C$60000,MATCH(ROW()-6,$Q$7:$Q$60000,0)),"")</f>
        <v/>
      </c>
      <c r="V706">
        <f>IFERROR(INDEX($D$7:$D$60000,MATCH(ROW()-6,$Q$7:$Q$60000,0)),"")</f>
        <v/>
      </c>
      <c r="W706">
        <f>IFERROR(INDEX($E$7:$E$60000,MATCH(ROW()-6,$Q$7:$Q$60000,0)),"")</f>
        <v/>
      </c>
      <c r="X706">
        <f>IFERROR(INDEX($F$7:$F$60000,MATCH(ROW()-6,$Q$7:$Q$60000,0)),"")</f>
        <v/>
      </c>
      <c r="Y706">
        <f>IFERROR(INDEX($G$7:$G$60000,MATCH(ROW()-6,$Q$7:$Q$60000,0)),"")</f>
        <v/>
      </c>
      <c r="Z706">
        <f>IFERROR(INDEX($H$7:$H$60000,MATCH(ROW()-6,$Q$7:$Q$60000,0)),"")</f>
        <v/>
      </c>
      <c r="AA706">
        <f>IFERROR(INDEX($I$7:$I$60000,MATCH(ROW()-6,$Q$7:$Q$60000,0)),"")</f>
        <v/>
      </c>
      <c r="AB706">
        <f>IFERROR(INDEX($J$7:$J$60000,MATCH(ROW()-6,$Q$7:$Q$60000,0)),"")</f>
        <v/>
      </c>
      <c r="AC706">
        <f>IFERROR(INDEX($K$7:$K$60000,MATCH(ROW()-6,$Q$7:$Q$60000,0)),"")</f>
        <v/>
      </c>
      <c r="AD706">
        <f>IFERROR(INDEX($L$7:$L$60000,MATCH(ROW()-6,$Q$7:$Q$60000,0)),"")</f>
        <v/>
      </c>
      <c r="AE706">
        <f>IFERROR(INDEX($M$7:$M$60000,MATCH(ROW()-6,$Q$7:$Q$60000,0)),"")</f>
        <v/>
      </c>
      <c r="AF706">
        <f>IFERROR(INDEX($N$7:$N$60000,MATCH(ROW()-6,$Q$7:$Q$60000,0)),"")</f>
        <v/>
      </c>
      <c r="AH706" s="9">
        <f>IF(OR($S706="",$S705=""),"",LN($T706/$T705))</f>
        <v/>
      </c>
      <c r="AI706" s="9">
        <f>IF(OR($S706="",$S705=""),"",$C$2*LN(U706/U705))</f>
        <v/>
      </c>
      <c r="AJ706" s="9">
        <f>IF(OR($S706="",$S705=""),"",$D$2*(V706-V705))</f>
        <v/>
      </c>
      <c r="AK706" s="9">
        <f>IF(OR($S706="",$S705=""),"",$E$2*(W706-W705))</f>
        <v/>
      </c>
      <c r="AL706" s="9">
        <f>IF(OR($S706="",$S705=""),"",$F$2*LN(X706/X705))</f>
        <v/>
      </c>
      <c r="AM706" s="9">
        <f>IF(OR($S706="",$S705=""),"",$G$2*(Y706-Y705))</f>
        <v/>
      </c>
      <c r="AN706" s="9">
        <f>IF(OR($S706="",$S705=""),"",$H$2*LN(Z706/Z705))</f>
        <v/>
      </c>
      <c r="AO706" s="9">
        <f>IF(OR($S706="",$S705=""),"",$I$2*(AA706-AA705))</f>
        <v/>
      </c>
      <c r="AP706" s="9">
        <f>IF(OR($S706="",$S705=""),"",$J$2*LN(AB706/AB705))</f>
        <v/>
      </c>
      <c r="AQ706" s="9">
        <f>IF(OR($S706="",$S705=""),"",$K$2*(AC706-AC705))</f>
        <v/>
      </c>
      <c r="AR706" s="9">
        <f>IF(OR($S706="",$S705=""),"",$L$2*LN(AD706/AD705))</f>
        <v/>
      </c>
      <c r="AS706" s="9">
        <f>IF(OR($S706="",$S705=""),"",$M$2*LN(AE706/AE705))</f>
        <v/>
      </c>
      <c r="AT706" s="9">
        <f>IF(OR($S706="",$S705=""),"",$N$2*LN(AF706/AF705))</f>
        <v/>
      </c>
      <c r="AV706" s="9">
        <f>IF($AH706="","",$AY$16+$AY$4*AI706+$AY$5*AJ706+$AY$6*AK706+$AY$7*AL706+$AY$8*AM706+$AY$9*AN706+$AY$10*AO706+$AY$11*AP706+$AY$12*AQ706+$AY$13*AR706+$AY$14*AS706+$AY$15*AT706)</f>
        <v/>
      </c>
      <c r="BC706" s="10">
        <f>IF((ROW()-6)&lt;=$Q$3,INDEX(LINEST(AH647:AH706,AI647:AT706,TRUE,TRUE),1,13)*$Q$4,"")</f>
        <v/>
      </c>
      <c r="BD706" s="9">
        <f>IF((ROW()-6)&lt;=$Q$3,INDEX(LINEST(AH647:AH706,AI647:AT706,TRUE,TRUE),1,12),"")</f>
        <v/>
      </c>
      <c r="BE706" s="9">
        <f>IF((ROW()-6)&lt;=$Q$3,INDEX(LINEST(AH647:AH706,AI647:AT706,TRUE,TRUE),1,11),"")</f>
        <v/>
      </c>
      <c r="BF706" s="9">
        <f>IF((ROW()-6)&lt;=$Q$3,INDEX(LINEST(AH647:AH706,AI647:AT706,TRUE,TRUE),1,10),"")</f>
        <v/>
      </c>
      <c r="BG706" s="9">
        <f>IF((ROW()-6)&lt;=$Q$3,INDEX(LINEST(AH647:AH706,AI647:AT706,TRUE,TRUE),1,9),"")</f>
        <v/>
      </c>
      <c r="BH706" s="9">
        <f>IF((ROW()-6)&lt;=$Q$3,INDEX(LINEST(AH647:AH706,AI647:AT706,TRUE,TRUE),1,8),"")</f>
        <v/>
      </c>
      <c r="BI706" s="9">
        <f>IF((ROW()-6)&lt;=$Q$3,INDEX(LINEST(AH647:AH706,AI647:AT706,TRUE,TRUE),1,7),"")</f>
        <v/>
      </c>
      <c r="BJ706" s="9">
        <f>IF((ROW()-6)&lt;=$Q$3,INDEX(LINEST(AH647:AH706,AI647:AT706,TRUE,TRUE),1,6),"")</f>
        <v/>
      </c>
      <c r="BK706" s="9">
        <f>IF((ROW()-6)&lt;=$Q$3,INDEX(LINEST(AH647:AH706,AI647:AT706,TRUE,TRUE),1,5),"")</f>
        <v/>
      </c>
      <c r="BL706" s="9">
        <f>IF((ROW()-6)&lt;=$Q$3,INDEX(LINEST(AH647:AH706,AI647:AT706,TRUE,TRUE),1,4),"")</f>
        <v/>
      </c>
      <c r="BM706" s="9">
        <f>IF((ROW()-6)&lt;=$Q$3,INDEX(LINEST(AH647:AH706,AI647:AT706,TRUE,TRUE),1,3),"")</f>
        <v/>
      </c>
      <c r="BN706" s="9">
        <f>IF((ROW()-6)&lt;=$Q$3,INDEX(LINEST(AH647:AH706,AI647:AT706,TRUE,TRUE),1,2),"")</f>
        <v/>
      </c>
      <c r="BO706" s="9">
        <f>IF((ROW()-6)&lt;=$Q$3,INDEX(LINEST(AH647:AH706,AI647:AT706,TRUE,TRUE),1,1),"")</f>
        <v/>
      </c>
      <c r="BP706" s="10">
        <f>IF((ROW()-6)&lt;=$Q$3,INDEX(LINEST(AH647:AH706,AI647:AT706,TRUE,TRUE),3,1),"")</f>
        <v/>
      </c>
      <c r="BR706" s="9">
        <f>IF(AND((ROW()-6)&lt;=$Q$3,ISNUMBER(BC705)),BC705/$Q$4+BD705*AI706+BE705*AJ706+BF705*AK706+BG705*AL706+BH705*AM706+BI705*AN706+BJ705*AO706+BK705*AP706+BL705*AQ706+BM705*AR706+BN705*AS706+BO705*AT706,"")</f>
        <v/>
      </c>
      <c r="BS706">
        <f>IF(ISNUMBER(BR706),AVERAGE(AH646:AH705),"")</f>
        <v/>
      </c>
      <c r="BT706">
        <f>IF(ISNUMBER(BR706),(AH706-BR706)^2,"")</f>
        <v/>
      </c>
      <c r="BU706">
        <f>IF(ISNUMBER(BR706),AH706^2,"")</f>
        <v/>
      </c>
      <c r="BV706">
        <f>IF(ISNUMBER(BR706),(AH706-BS706)^2,"")</f>
        <v/>
      </c>
    </row>
    <row r="707">
      <c r="O707">
        <f>IF($R707="","",CHOOSE($Q$2,YEAR(R707)*12+MONTH(R707),INT((R707-2)/7),YEAR(R707)*4+ROUNDUP(MONTH(R707)/3)))</f>
        <v/>
      </c>
      <c r="P707">
        <f>IF($R707="","",IF($R708="",1,IF(O707&lt;&gt;O708,1,0)))</f>
        <v/>
      </c>
      <c r="Q707">
        <f>IF(P707=1,SUM($P$7:P707),"")</f>
        <v/>
      </c>
      <c r="R707">
        <f>IF($A707="","",IF(ISNUMBER($A707),$A707,IFERROR(DATEVALUE($A707),NA())))</f>
        <v/>
      </c>
      <c r="S707" s="7">
        <f>IFERROR(INDEX($R$7:$R$60000,MATCH(ROW()-6,$Q$7:$Q$60000,0)),"")</f>
        <v/>
      </c>
      <c r="T707">
        <f>IFERROR(INDEX($B$7:$B$60000,MATCH(ROW()-6,$Q$7:$Q$60000,0)),"")</f>
        <v/>
      </c>
      <c r="U707">
        <f>IFERROR(INDEX($C$7:$C$60000,MATCH(ROW()-6,$Q$7:$Q$60000,0)),"")</f>
        <v/>
      </c>
      <c r="V707">
        <f>IFERROR(INDEX($D$7:$D$60000,MATCH(ROW()-6,$Q$7:$Q$60000,0)),"")</f>
        <v/>
      </c>
      <c r="W707">
        <f>IFERROR(INDEX($E$7:$E$60000,MATCH(ROW()-6,$Q$7:$Q$60000,0)),"")</f>
        <v/>
      </c>
      <c r="X707">
        <f>IFERROR(INDEX($F$7:$F$60000,MATCH(ROW()-6,$Q$7:$Q$60000,0)),"")</f>
        <v/>
      </c>
      <c r="Y707">
        <f>IFERROR(INDEX($G$7:$G$60000,MATCH(ROW()-6,$Q$7:$Q$60000,0)),"")</f>
        <v/>
      </c>
      <c r="Z707">
        <f>IFERROR(INDEX($H$7:$H$60000,MATCH(ROW()-6,$Q$7:$Q$60000,0)),"")</f>
        <v/>
      </c>
      <c r="AA707">
        <f>IFERROR(INDEX($I$7:$I$60000,MATCH(ROW()-6,$Q$7:$Q$60000,0)),"")</f>
        <v/>
      </c>
      <c r="AB707">
        <f>IFERROR(INDEX($J$7:$J$60000,MATCH(ROW()-6,$Q$7:$Q$60000,0)),"")</f>
        <v/>
      </c>
      <c r="AC707">
        <f>IFERROR(INDEX($K$7:$K$60000,MATCH(ROW()-6,$Q$7:$Q$60000,0)),"")</f>
        <v/>
      </c>
      <c r="AD707">
        <f>IFERROR(INDEX($L$7:$L$60000,MATCH(ROW()-6,$Q$7:$Q$60000,0)),"")</f>
        <v/>
      </c>
      <c r="AE707">
        <f>IFERROR(INDEX($M$7:$M$60000,MATCH(ROW()-6,$Q$7:$Q$60000,0)),"")</f>
        <v/>
      </c>
      <c r="AF707">
        <f>IFERROR(INDEX($N$7:$N$60000,MATCH(ROW()-6,$Q$7:$Q$60000,0)),"")</f>
        <v/>
      </c>
      <c r="AH707" s="9">
        <f>IF(OR($S707="",$S706=""),"",LN($T707/$T706))</f>
        <v/>
      </c>
      <c r="AI707" s="9">
        <f>IF(OR($S707="",$S706=""),"",$C$2*LN(U707/U706))</f>
        <v/>
      </c>
      <c r="AJ707" s="9">
        <f>IF(OR($S707="",$S706=""),"",$D$2*(V707-V706))</f>
        <v/>
      </c>
      <c r="AK707" s="9">
        <f>IF(OR($S707="",$S706=""),"",$E$2*(W707-W706))</f>
        <v/>
      </c>
      <c r="AL707" s="9">
        <f>IF(OR($S707="",$S706=""),"",$F$2*LN(X707/X706))</f>
        <v/>
      </c>
      <c r="AM707" s="9">
        <f>IF(OR($S707="",$S706=""),"",$G$2*(Y707-Y706))</f>
        <v/>
      </c>
      <c r="AN707" s="9">
        <f>IF(OR($S707="",$S706=""),"",$H$2*LN(Z707/Z706))</f>
        <v/>
      </c>
      <c r="AO707" s="9">
        <f>IF(OR($S707="",$S706=""),"",$I$2*(AA707-AA706))</f>
        <v/>
      </c>
      <c r="AP707" s="9">
        <f>IF(OR($S707="",$S706=""),"",$J$2*LN(AB707/AB706))</f>
        <v/>
      </c>
      <c r="AQ707" s="9">
        <f>IF(OR($S707="",$S706=""),"",$K$2*(AC707-AC706))</f>
        <v/>
      </c>
      <c r="AR707" s="9">
        <f>IF(OR($S707="",$S706=""),"",$L$2*LN(AD707/AD706))</f>
        <v/>
      </c>
      <c r="AS707" s="9">
        <f>IF(OR($S707="",$S706=""),"",$M$2*LN(AE707/AE706))</f>
        <v/>
      </c>
      <c r="AT707" s="9">
        <f>IF(OR($S707="",$S706=""),"",$N$2*LN(AF707/AF706))</f>
        <v/>
      </c>
      <c r="AV707" s="9">
        <f>IF($AH707="","",$AY$16+$AY$4*AI707+$AY$5*AJ707+$AY$6*AK707+$AY$7*AL707+$AY$8*AM707+$AY$9*AN707+$AY$10*AO707+$AY$11*AP707+$AY$12*AQ707+$AY$13*AR707+$AY$14*AS707+$AY$15*AT707)</f>
        <v/>
      </c>
      <c r="BC707" s="10">
        <f>IF((ROW()-6)&lt;=$Q$3,INDEX(LINEST(AH648:AH707,AI648:AT707,TRUE,TRUE),1,13)*$Q$4,"")</f>
        <v/>
      </c>
      <c r="BD707" s="9">
        <f>IF((ROW()-6)&lt;=$Q$3,INDEX(LINEST(AH648:AH707,AI648:AT707,TRUE,TRUE),1,12),"")</f>
        <v/>
      </c>
      <c r="BE707" s="9">
        <f>IF((ROW()-6)&lt;=$Q$3,INDEX(LINEST(AH648:AH707,AI648:AT707,TRUE,TRUE),1,11),"")</f>
        <v/>
      </c>
      <c r="BF707" s="9">
        <f>IF((ROW()-6)&lt;=$Q$3,INDEX(LINEST(AH648:AH707,AI648:AT707,TRUE,TRUE),1,10),"")</f>
        <v/>
      </c>
      <c r="BG707" s="9">
        <f>IF((ROW()-6)&lt;=$Q$3,INDEX(LINEST(AH648:AH707,AI648:AT707,TRUE,TRUE),1,9),"")</f>
        <v/>
      </c>
      <c r="BH707" s="9">
        <f>IF((ROW()-6)&lt;=$Q$3,INDEX(LINEST(AH648:AH707,AI648:AT707,TRUE,TRUE),1,8),"")</f>
        <v/>
      </c>
      <c r="BI707" s="9">
        <f>IF((ROW()-6)&lt;=$Q$3,INDEX(LINEST(AH648:AH707,AI648:AT707,TRUE,TRUE),1,7),"")</f>
        <v/>
      </c>
      <c r="BJ707" s="9">
        <f>IF((ROW()-6)&lt;=$Q$3,INDEX(LINEST(AH648:AH707,AI648:AT707,TRUE,TRUE),1,6),"")</f>
        <v/>
      </c>
      <c r="BK707" s="9">
        <f>IF((ROW()-6)&lt;=$Q$3,INDEX(LINEST(AH648:AH707,AI648:AT707,TRUE,TRUE),1,5),"")</f>
        <v/>
      </c>
      <c r="BL707" s="9">
        <f>IF((ROW()-6)&lt;=$Q$3,INDEX(LINEST(AH648:AH707,AI648:AT707,TRUE,TRUE),1,4),"")</f>
        <v/>
      </c>
      <c r="BM707" s="9">
        <f>IF((ROW()-6)&lt;=$Q$3,INDEX(LINEST(AH648:AH707,AI648:AT707,TRUE,TRUE),1,3),"")</f>
        <v/>
      </c>
      <c r="BN707" s="9">
        <f>IF((ROW()-6)&lt;=$Q$3,INDEX(LINEST(AH648:AH707,AI648:AT707,TRUE,TRUE),1,2),"")</f>
        <v/>
      </c>
      <c r="BO707" s="9">
        <f>IF((ROW()-6)&lt;=$Q$3,INDEX(LINEST(AH648:AH707,AI648:AT707,TRUE,TRUE),1,1),"")</f>
        <v/>
      </c>
      <c r="BP707" s="10">
        <f>IF((ROW()-6)&lt;=$Q$3,INDEX(LINEST(AH648:AH707,AI648:AT707,TRUE,TRUE),3,1),"")</f>
        <v/>
      </c>
      <c r="BR707" s="9">
        <f>IF(AND((ROW()-6)&lt;=$Q$3,ISNUMBER(BC706)),BC706/$Q$4+BD706*AI707+BE706*AJ707+BF706*AK707+BG706*AL707+BH706*AM707+BI706*AN707+BJ706*AO707+BK706*AP707+BL706*AQ707+BM706*AR707+BN706*AS707+BO706*AT707,"")</f>
        <v/>
      </c>
      <c r="BS707">
        <f>IF(ISNUMBER(BR707),AVERAGE(AH647:AH706),"")</f>
        <v/>
      </c>
      <c r="BT707">
        <f>IF(ISNUMBER(BR707),(AH707-BR707)^2,"")</f>
        <v/>
      </c>
      <c r="BU707">
        <f>IF(ISNUMBER(BR707),AH707^2,"")</f>
        <v/>
      </c>
      <c r="BV707">
        <f>IF(ISNUMBER(BR707),(AH707-BS707)^2,"")</f>
        <v/>
      </c>
    </row>
    <row r="708">
      <c r="O708">
        <f>IF($R708="","",CHOOSE($Q$2,YEAR(R708)*12+MONTH(R708),INT((R708-2)/7),YEAR(R708)*4+ROUNDUP(MONTH(R708)/3)))</f>
        <v/>
      </c>
      <c r="P708">
        <f>IF($R708="","",IF($R709="",1,IF(O708&lt;&gt;O709,1,0)))</f>
        <v/>
      </c>
      <c r="Q708">
        <f>IF(P708=1,SUM($P$7:P708),"")</f>
        <v/>
      </c>
      <c r="R708">
        <f>IF($A708="","",IF(ISNUMBER($A708),$A708,IFERROR(DATEVALUE($A708),NA())))</f>
        <v/>
      </c>
      <c r="S708" s="7">
        <f>IFERROR(INDEX($R$7:$R$60000,MATCH(ROW()-6,$Q$7:$Q$60000,0)),"")</f>
        <v/>
      </c>
      <c r="T708">
        <f>IFERROR(INDEX($B$7:$B$60000,MATCH(ROW()-6,$Q$7:$Q$60000,0)),"")</f>
        <v/>
      </c>
      <c r="U708">
        <f>IFERROR(INDEX($C$7:$C$60000,MATCH(ROW()-6,$Q$7:$Q$60000,0)),"")</f>
        <v/>
      </c>
      <c r="V708">
        <f>IFERROR(INDEX($D$7:$D$60000,MATCH(ROW()-6,$Q$7:$Q$60000,0)),"")</f>
        <v/>
      </c>
      <c r="W708">
        <f>IFERROR(INDEX($E$7:$E$60000,MATCH(ROW()-6,$Q$7:$Q$60000,0)),"")</f>
        <v/>
      </c>
      <c r="X708">
        <f>IFERROR(INDEX($F$7:$F$60000,MATCH(ROW()-6,$Q$7:$Q$60000,0)),"")</f>
        <v/>
      </c>
      <c r="Y708">
        <f>IFERROR(INDEX($G$7:$G$60000,MATCH(ROW()-6,$Q$7:$Q$60000,0)),"")</f>
        <v/>
      </c>
      <c r="Z708">
        <f>IFERROR(INDEX($H$7:$H$60000,MATCH(ROW()-6,$Q$7:$Q$60000,0)),"")</f>
        <v/>
      </c>
      <c r="AA708">
        <f>IFERROR(INDEX($I$7:$I$60000,MATCH(ROW()-6,$Q$7:$Q$60000,0)),"")</f>
        <v/>
      </c>
      <c r="AB708">
        <f>IFERROR(INDEX($J$7:$J$60000,MATCH(ROW()-6,$Q$7:$Q$60000,0)),"")</f>
        <v/>
      </c>
      <c r="AC708">
        <f>IFERROR(INDEX($K$7:$K$60000,MATCH(ROW()-6,$Q$7:$Q$60000,0)),"")</f>
        <v/>
      </c>
      <c r="AD708">
        <f>IFERROR(INDEX($L$7:$L$60000,MATCH(ROW()-6,$Q$7:$Q$60000,0)),"")</f>
        <v/>
      </c>
      <c r="AE708">
        <f>IFERROR(INDEX($M$7:$M$60000,MATCH(ROW()-6,$Q$7:$Q$60000,0)),"")</f>
        <v/>
      </c>
      <c r="AF708">
        <f>IFERROR(INDEX($N$7:$N$60000,MATCH(ROW()-6,$Q$7:$Q$60000,0)),"")</f>
        <v/>
      </c>
      <c r="AH708" s="9">
        <f>IF(OR($S708="",$S707=""),"",LN($T708/$T707))</f>
        <v/>
      </c>
      <c r="AI708" s="9">
        <f>IF(OR($S708="",$S707=""),"",$C$2*LN(U708/U707))</f>
        <v/>
      </c>
      <c r="AJ708" s="9">
        <f>IF(OR($S708="",$S707=""),"",$D$2*(V708-V707))</f>
        <v/>
      </c>
      <c r="AK708" s="9">
        <f>IF(OR($S708="",$S707=""),"",$E$2*(W708-W707))</f>
        <v/>
      </c>
      <c r="AL708" s="9">
        <f>IF(OR($S708="",$S707=""),"",$F$2*LN(X708/X707))</f>
        <v/>
      </c>
      <c r="AM708" s="9">
        <f>IF(OR($S708="",$S707=""),"",$G$2*(Y708-Y707))</f>
        <v/>
      </c>
      <c r="AN708" s="9">
        <f>IF(OR($S708="",$S707=""),"",$H$2*LN(Z708/Z707))</f>
        <v/>
      </c>
      <c r="AO708" s="9">
        <f>IF(OR($S708="",$S707=""),"",$I$2*(AA708-AA707))</f>
        <v/>
      </c>
      <c r="AP708" s="9">
        <f>IF(OR($S708="",$S707=""),"",$J$2*LN(AB708/AB707))</f>
        <v/>
      </c>
      <c r="AQ708" s="9">
        <f>IF(OR($S708="",$S707=""),"",$K$2*(AC708-AC707))</f>
        <v/>
      </c>
      <c r="AR708" s="9">
        <f>IF(OR($S708="",$S707=""),"",$L$2*LN(AD708/AD707))</f>
        <v/>
      </c>
      <c r="AS708" s="9">
        <f>IF(OR($S708="",$S707=""),"",$M$2*LN(AE708/AE707))</f>
        <v/>
      </c>
      <c r="AT708" s="9">
        <f>IF(OR($S708="",$S707=""),"",$N$2*LN(AF708/AF707))</f>
        <v/>
      </c>
      <c r="AV708" s="9">
        <f>IF($AH708="","",$AY$16+$AY$4*AI708+$AY$5*AJ708+$AY$6*AK708+$AY$7*AL708+$AY$8*AM708+$AY$9*AN708+$AY$10*AO708+$AY$11*AP708+$AY$12*AQ708+$AY$13*AR708+$AY$14*AS708+$AY$15*AT708)</f>
        <v/>
      </c>
      <c r="BC708" s="10">
        <f>IF((ROW()-6)&lt;=$Q$3,INDEX(LINEST(AH649:AH708,AI649:AT708,TRUE,TRUE),1,13)*$Q$4,"")</f>
        <v/>
      </c>
      <c r="BD708" s="9">
        <f>IF((ROW()-6)&lt;=$Q$3,INDEX(LINEST(AH649:AH708,AI649:AT708,TRUE,TRUE),1,12),"")</f>
        <v/>
      </c>
      <c r="BE708" s="9">
        <f>IF((ROW()-6)&lt;=$Q$3,INDEX(LINEST(AH649:AH708,AI649:AT708,TRUE,TRUE),1,11),"")</f>
        <v/>
      </c>
      <c r="BF708" s="9">
        <f>IF((ROW()-6)&lt;=$Q$3,INDEX(LINEST(AH649:AH708,AI649:AT708,TRUE,TRUE),1,10),"")</f>
        <v/>
      </c>
      <c r="BG708" s="9">
        <f>IF((ROW()-6)&lt;=$Q$3,INDEX(LINEST(AH649:AH708,AI649:AT708,TRUE,TRUE),1,9),"")</f>
        <v/>
      </c>
      <c r="BH708" s="9">
        <f>IF((ROW()-6)&lt;=$Q$3,INDEX(LINEST(AH649:AH708,AI649:AT708,TRUE,TRUE),1,8),"")</f>
        <v/>
      </c>
      <c r="BI708" s="9">
        <f>IF((ROW()-6)&lt;=$Q$3,INDEX(LINEST(AH649:AH708,AI649:AT708,TRUE,TRUE),1,7),"")</f>
        <v/>
      </c>
      <c r="BJ708" s="9">
        <f>IF((ROW()-6)&lt;=$Q$3,INDEX(LINEST(AH649:AH708,AI649:AT708,TRUE,TRUE),1,6),"")</f>
        <v/>
      </c>
      <c r="BK708" s="9">
        <f>IF((ROW()-6)&lt;=$Q$3,INDEX(LINEST(AH649:AH708,AI649:AT708,TRUE,TRUE),1,5),"")</f>
        <v/>
      </c>
      <c r="BL708" s="9">
        <f>IF((ROW()-6)&lt;=$Q$3,INDEX(LINEST(AH649:AH708,AI649:AT708,TRUE,TRUE),1,4),"")</f>
        <v/>
      </c>
      <c r="BM708" s="9">
        <f>IF((ROW()-6)&lt;=$Q$3,INDEX(LINEST(AH649:AH708,AI649:AT708,TRUE,TRUE),1,3),"")</f>
        <v/>
      </c>
      <c r="BN708" s="9">
        <f>IF((ROW()-6)&lt;=$Q$3,INDEX(LINEST(AH649:AH708,AI649:AT708,TRUE,TRUE),1,2),"")</f>
        <v/>
      </c>
      <c r="BO708" s="9">
        <f>IF((ROW()-6)&lt;=$Q$3,INDEX(LINEST(AH649:AH708,AI649:AT708,TRUE,TRUE),1,1),"")</f>
        <v/>
      </c>
      <c r="BP708" s="10">
        <f>IF((ROW()-6)&lt;=$Q$3,INDEX(LINEST(AH649:AH708,AI649:AT708,TRUE,TRUE),3,1),"")</f>
        <v/>
      </c>
      <c r="BR708" s="9">
        <f>IF(AND((ROW()-6)&lt;=$Q$3,ISNUMBER(BC707)),BC707/$Q$4+BD707*AI708+BE707*AJ708+BF707*AK708+BG707*AL708+BH707*AM708+BI707*AN708+BJ707*AO708+BK707*AP708+BL707*AQ708+BM707*AR708+BN707*AS708+BO707*AT708,"")</f>
        <v/>
      </c>
      <c r="BS708">
        <f>IF(ISNUMBER(BR708),AVERAGE(AH648:AH707),"")</f>
        <v/>
      </c>
      <c r="BT708">
        <f>IF(ISNUMBER(BR708),(AH708-BR708)^2,"")</f>
        <v/>
      </c>
      <c r="BU708">
        <f>IF(ISNUMBER(BR708),AH708^2,"")</f>
        <v/>
      </c>
      <c r="BV708">
        <f>IF(ISNUMBER(BR708),(AH708-BS708)^2,"")</f>
        <v/>
      </c>
    </row>
    <row r="709">
      <c r="O709">
        <f>IF($R709="","",CHOOSE($Q$2,YEAR(R709)*12+MONTH(R709),INT((R709-2)/7),YEAR(R709)*4+ROUNDUP(MONTH(R709)/3)))</f>
        <v/>
      </c>
      <c r="P709">
        <f>IF($R709="","",IF($R710="",1,IF(O709&lt;&gt;O710,1,0)))</f>
        <v/>
      </c>
      <c r="Q709">
        <f>IF(P709=1,SUM($P$7:P709),"")</f>
        <v/>
      </c>
      <c r="R709">
        <f>IF($A709="","",IF(ISNUMBER($A709),$A709,IFERROR(DATEVALUE($A709),NA())))</f>
        <v/>
      </c>
      <c r="S709" s="7">
        <f>IFERROR(INDEX($R$7:$R$60000,MATCH(ROW()-6,$Q$7:$Q$60000,0)),"")</f>
        <v/>
      </c>
      <c r="T709">
        <f>IFERROR(INDEX($B$7:$B$60000,MATCH(ROW()-6,$Q$7:$Q$60000,0)),"")</f>
        <v/>
      </c>
      <c r="U709">
        <f>IFERROR(INDEX($C$7:$C$60000,MATCH(ROW()-6,$Q$7:$Q$60000,0)),"")</f>
        <v/>
      </c>
      <c r="V709">
        <f>IFERROR(INDEX($D$7:$D$60000,MATCH(ROW()-6,$Q$7:$Q$60000,0)),"")</f>
        <v/>
      </c>
      <c r="W709">
        <f>IFERROR(INDEX($E$7:$E$60000,MATCH(ROW()-6,$Q$7:$Q$60000,0)),"")</f>
        <v/>
      </c>
      <c r="X709">
        <f>IFERROR(INDEX($F$7:$F$60000,MATCH(ROW()-6,$Q$7:$Q$60000,0)),"")</f>
        <v/>
      </c>
      <c r="Y709">
        <f>IFERROR(INDEX($G$7:$G$60000,MATCH(ROW()-6,$Q$7:$Q$60000,0)),"")</f>
        <v/>
      </c>
      <c r="Z709">
        <f>IFERROR(INDEX($H$7:$H$60000,MATCH(ROW()-6,$Q$7:$Q$60000,0)),"")</f>
        <v/>
      </c>
      <c r="AA709">
        <f>IFERROR(INDEX($I$7:$I$60000,MATCH(ROW()-6,$Q$7:$Q$60000,0)),"")</f>
        <v/>
      </c>
      <c r="AB709">
        <f>IFERROR(INDEX($J$7:$J$60000,MATCH(ROW()-6,$Q$7:$Q$60000,0)),"")</f>
        <v/>
      </c>
      <c r="AC709">
        <f>IFERROR(INDEX($K$7:$K$60000,MATCH(ROW()-6,$Q$7:$Q$60000,0)),"")</f>
        <v/>
      </c>
      <c r="AD709">
        <f>IFERROR(INDEX($L$7:$L$60000,MATCH(ROW()-6,$Q$7:$Q$60000,0)),"")</f>
        <v/>
      </c>
      <c r="AE709">
        <f>IFERROR(INDEX($M$7:$M$60000,MATCH(ROW()-6,$Q$7:$Q$60000,0)),"")</f>
        <v/>
      </c>
      <c r="AF709">
        <f>IFERROR(INDEX($N$7:$N$60000,MATCH(ROW()-6,$Q$7:$Q$60000,0)),"")</f>
        <v/>
      </c>
      <c r="AH709" s="9">
        <f>IF(OR($S709="",$S708=""),"",LN($T709/$T708))</f>
        <v/>
      </c>
      <c r="AI709" s="9">
        <f>IF(OR($S709="",$S708=""),"",$C$2*LN(U709/U708))</f>
        <v/>
      </c>
      <c r="AJ709" s="9">
        <f>IF(OR($S709="",$S708=""),"",$D$2*(V709-V708))</f>
        <v/>
      </c>
      <c r="AK709" s="9">
        <f>IF(OR($S709="",$S708=""),"",$E$2*(W709-W708))</f>
        <v/>
      </c>
      <c r="AL709" s="9">
        <f>IF(OR($S709="",$S708=""),"",$F$2*LN(X709/X708))</f>
        <v/>
      </c>
      <c r="AM709" s="9">
        <f>IF(OR($S709="",$S708=""),"",$G$2*(Y709-Y708))</f>
        <v/>
      </c>
      <c r="AN709" s="9">
        <f>IF(OR($S709="",$S708=""),"",$H$2*LN(Z709/Z708))</f>
        <v/>
      </c>
      <c r="AO709" s="9">
        <f>IF(OR($S709="",$S708=""),"",$I$2*(AA709-AA708))</f>
        <v/>
      </c>
      <c r="AP709" s="9">
        <f>IF(OR($S709="",$S708=""),"",$J$2*LN(AB709/AB708))</f>
        <v/>
      </c>
      <c r="AQ709" s="9">
        <f>IF(OR($S709="",$S708=""),"",$K$2*(AC709-AC708))</f>
        <v/>
      </c>
      <c r="AR709" s="9">
        <f>IF(OR($S709="",$S708=""),"",$L$2*LN(AD709/AD708))</f>
        <v/>
      </c>
      <c r="AS709" s="9">
        <f>IF(OR($S709="",$S708=""),"",$M$2*LN(AE709/AE708))</f>
        <v/>
      </c>
      <c r="AT709" s="9">
        <f>IF(OR($S709="",$S708=""),"",$N$2*LN(AF709/AF708))</f>
        <v/>
      </c>
      <c r="AV709" s="9">
        <f>IF($AH709="","",$AY$16+$AY$4*AI709+$AY$5*AJ709+$AY$6*AK709+$AY$7*AL709+$AY$8*AM709+$AY$9*AN709+$AY$10*AO709+$AY$11*AP709+$AY$12*AQ709+$AY$13*AR709+$AY$14*AS709+$AY$15*AT709)</f>
        <v/>
      </c>
      <c r="BC709" s="10">
        <f>IF((ROW()-6)&lt;=$Q$3,INDEX(LINEST(AH650:AH709,AI650:AT709,TRUE,TRUE),1,13)*$Q$4,"")</f>
        <v/>
      </c>
      <c r="BD709" s="9">
        <f>IF((ROW()-6)&lt;=$Q$3,INDEX(LINEST(AH650:AH709,AI650:AT709,TRUE,TRUE),1,12),"")</f>
        <v/>
      </c>
      <c r="BE709" s="9">
        <f>IF((ROW()-6)&lt;=$Q$3,INDEX(LINEST(AH650:AH709,AI650:AT709,TRUE,TRUE),1,11),"")</f>
        <v/>
      </c>
      <c r="BF709" s="9">
        <f>IF((ROW()-6)&lt;=$Q$3,INDEX(LINEST(AH650:AH709,AI650:AT709,TRUE,TRUE),1,10),"")</f>
        <v/>
      </c>
      <c r="BG709" s="9">
        <f>IF((ROW()-6)&lt;=$Q$3,INDEX(LINEST(AH650:AH709,AI650:AT709,TRUE,TRUE),1,9),"")</f>
        <v/>
      </c>
      <c r="BH709" s="9">
        <f>IF((ROW()-6)&lt;=$Q$3,INDEX(LINEST(AH650:AH709,AI650:AT709,TRUE,TRUE),1,8),"")</f>
        <v/>
      </c>
      <c r="BI709" s="9">
        <f>IF((ROW()-6)&lt;=$Q$3,INDEX(LINEST(AH650:AH709,AI650:AT709,TRUE,TRUE),1,7),"")</f>
        <v/>
      </c>
      <c r="BJ709" s="9">
        <f>IF((ROW()-6)&lt;=$Q$3,INDEX(LINEST(AH650:AH709,AI650:AT709,TRUE,TRUE),1,6),"")</f>
        <v/>
      </c>
      <c r="BK709" s="9">
        <f>IF((ROW()-6)&lt;=$Q$3,INDEX(LINEST(AH650:AH709,AI650:AT709,TRUE,TRUE),1,5),"")</f>
        <v/>
      </c>
      <c r="BL709" s="9">
        <f>IF((ROW()-6)&lt;=$Q$3,INDEX(LINEST(AH650:AH709,AI650:AT709,TRUE,TRUE),1,4),"")</f>
        <v/>
      </c>
      <c r="BM709" s="9">
        <f>IF((ROW()-6)&lt;=$Q$3,INDEX(LINEST(AH650:AH709,AI650:AT709,TRUE,TRUE),1,3),"")</f>
        <v/>
      </c>
      <c r="BN709" s="9">
        <f>IF((ROW()-6)&lt;=$Q$3,INDEX(LINEST(AH650:AH709,AI650:AT709,TRUE,TRUE),1,2),"")</f>
        <v/>
      </c>
      <c r="BO709" s="9">
        <f>IF((ROW()-6)&lt;=$Q$3,INDEX(LINEST(AH650:AH709,AI650:AT709,TRUE,TRUE),1,1),"")</f>
        <v/>
      </c>
      <c r="BP709" s="10">
        <f>IF((ROW()-6)&lt;=$Q$3,INDEX(LINEST(AH650:AH709,AI650:AT709,TRUE,TRUE),3,1),"")</f>
        <v/>
      </c>
      <c r="BR709" s="9">
        <f>IF(AND((ROW()-6)&lt;=$Q$3,ISNUMBER(BC708)),BC708/$Q$4+BD708*AI709+BE708*AJ709+BF708*AK709+BG708*AL709+BH708*AM709+BI708*AN709+BJ708*AO709+BK708*AP709+BL708*AQ709+BM708*AR709+BN708*AS709+BO708*AT709,"")</f>
        <v/>
      </c>
      <c r="BS709">
        <f>IF(ISNUMBER(BR709),AVERAGE(AH649:AH708),"")</f>
        <v/>
      </c>
      <c r="BT709">
        <f>IF(ISNUMBER(BR709),(AH709-BR709)^2,"")</f>
        <v/>
      </c>
      <c r="BU709">
        <f>IF(ISNUMBER(BR709),AH709^2,"")</f>
        <v/>
      </c>
      <c r="BV709">
        <f>IF(ISNUMBER(BR709),(AH709-BS709)^2,"")</f>
        <v/>
      </c>
    </row>
    <row r="710">
      <c r="O710">
        <f>IF($R710="","",CHOOSE($Q$2,YEAR(R710)*12+MONTH(R710),INT((R710-2)/7),YEAR(R710)*4+ROUNDUP(MONTH(R710)/3)))</f>
        <v/>
      </c>
      <c r="P710">
        <f>IF($R710="","",IF($R711="",1,IF(O710&lt;&gt;O711,1,0)))</f>
        <v/>
      </c>
      <c r="Q710">
        <f>IF(P710=1,SUM($P$7:P710),"")</f>
        <v/>
      </c>
      <c r="R710">
        <f>IF($A710="","",IF(ISNUMBER($A710),$A710,IFERROR(DATEVALUE($A710),NA())))</f>
        <v/>
      </c>
      <c r="S710" s="7">
        <f>IFERROR(INDEX($R$7:$R$60000,MATCH(ROW()-6,$Q$7:$Q$60000,0)),"")</f>
        <v/>
      </c>
      <c r="T710">
        <f>IFERROR(INDEX($B$7:$B$60000,MATCH(ROW()-6,$Q$7:$Q$60000,0)),"")</f>
        <v/>
      </c>
      <c r="U710">
        <f>IFERROR(INDEX($C$7:$C$60000,MATCH(ROW()-6,$Q$7:$Q$60000,0)),"")</f>
        <v/>
      </c>
      <c r="V710">
        <f>IFERROR(INDEX($D$7:$D$60000,MATCH(ROW()-6,$Q$7:$Q$60000,0)),"")</f>
        <v/>
      </c>
      <c r="W710">
        <f>IFERROR(INDEX($E$7:$E$60000,MATCH(ROW()-6,$Q$7:$Q$60000,0)),"")</f>
        <v/>
      </c>
      <c r="X710">
        <f>IFERROR(INDEX($F$7:$F$60000,MATCH(ROW()-6,$Q$7:$Q$60000,0)),"")</f>
        <v/>
      </c>
      <c r="Y710">
        <f>IFERROR(INDEX($G$7:$G$60000,MATCH(ROW()-6,$Q$7:$Q$60000,0)),"")</f>
        <v/>
      </c>
      <c r="Z710">
        <f>IFERROR(INDEX($H$7:$H$60000,MATCH(ROW()-6,$Q$7:$Q$60000,0)),"")</f>
        <v/>
      </c>
      <c r="AA710">
        <f>IFERROR(INDEX($I$7:$I$60000,MATCH(ROW()-6,$Q$7:$Q$60000,0)),"")</f>
        <v/>
      </c>
      <c r="AB710">
        <f>IFERROR(INDEX($J$7:$J$60000,MATCH(ROW()-6,$Q$7:$Q$60000,0)),"")</f>
        <v/>
      </c>
      <c r="AC710">
        <f>IFERROR(INDEX($K$7:$K$60000,MATCH(ROW()-6,$Q$7:$Q$60000,0)),"")</f>
        <v/>
      </c>
      <c r="AD710">
        <f>IFERROR(INDEX($L$7:$L$60000,MATCH(ROW()-6,$Q$7:$Q$60000,0)),"")</f>
        <v/>
      </c>
      <c r="AE710">
        <f>IFERROR(INDEX($M$7:$M$60000,MATCH(ROW()-6,$Q$7:$Q$60000,0)),"")</f>
        <v/>
      </c>
      <c r="AF710">
        <f>IFERROR(INDEX($N$7:$N$60000,MATCH(ROW()-6,$Q$7:$Q$60000,0)),"")</f>
        <v/>
      </c>
      <c r="AH710" s="9">
        <f>IF(OR($S710="",$S709=""),"",LN($T710/$T709))</f>
        <v/>
      </c>
      <c r="AI710" s="9">
        <f>IF(OR($S710="",$S709=""),"",$C$2*LN(U710/U709))</f>
        <v/>
      </c>
      <c r="AJ710" s="9">
        <f>IF(OR($S710="",$S709=""),"",$D$2*(V710-V709))</f>
        <v/>
      </c>
      <c r="AK710" s="9">
        <f>IF(OR($S710="",$S709=""),"",$E$2*(W710-W709))</f>
        <v/>
      </c>
      <c r="AL710" s="9">
        <f>IF(OR($S710="",$S709=""),"",$F$2*LN(X710/X709))</f>
        <v/>
      </c>
      <c r="AM710" s="9">
        <f>IF(OR($S710="",$S709=""),"",$G$2*(Y710-Y709))</f>
        <v/>
      </c>
      <c r="AN710" s="9">
        <f>IF(OR($S710="",$S709=""),"",$H$2*LN(Z710/Z709))</f>
        <v/>
      </c>
      <c r="AO710" s="9">
        <f>IF(OR($S710="",$S709=""),"",$I$2*(AA710-AA709))</f>
        <v/>
      </c>
      <c r="AP710" s="9">
        <f>IF(OR($S710="",$S709=""),"",$J$2*LN(AB710/AB709))</f>
        <v/>
      </c>
      <c r="AQ710" s="9">
        <f>IF(OR($S710="",$S709=""),"",$K$2*(AC710-AC709))</f>
        <v/>
      </c>
      <c r="AR710" s="9">
        <f>IF(OR($S710="",$S709=""),"",$L$2*LN(AD710/AD709))</f>
        <v/>
      </c>
      <c r="AS710" s="9">
        <f>IF(OR($S710="",$S709=""),"",$M$2*LN(AE710/AE709))</f>
        <v/>
      </c>
      <c r="AT710" s="9">
        <f>IF(OR($S710="",$S709=""),"",$N$2*LN(AF710/AF709))</f>
        <v/>
      </c>
      <c r="AV710" s="9">
        <f>IF($AH710="","",$AY$16+$AY$4*AI710+$AY$5*AJ710+$AY$6*AK710+$AY$7*AL710+$AY$8*AM710+$AY$9*AN710+$AY$10*AO710+$AY$11*AP710+$AY$12*AQ710+$AY$13*AR710+$AY$14*AS710+$AY$15*AT710)</f>
        <v/>
      </c>
      <c r="BC710" s="10">
        <f>IF((ROW()-6)&lt;=$Q$3,INDEX(LINEST(AH651:AH710,AI651:AT710,TRUE,TRUE),1,13)*$Q$4,"")</f>
        <v/>
      </c>
      <c r="BD710" s="9">
        <f>IF((ROW()-6)&lt;=$Q$3,INDEX(LINEST(AH651:AH710,AI651:AT710,TRUE,TRUE),1,12),"")</f>
        <v/>
      </c>
      <c r="BE710" s="9">
        <f>IF((ROW()-6)&lt;=$Q$3,INDEX(LINEST(AH651:AH710,AI651:AT710,TRUE,TRUE),1,11),"")</f>
        <v/>
      </c>
      <c r="BF710" s="9">
        <f>IF((ROW()-6)&lt;=$Q$3,INDEX(LINEST(AH651:AH710,AI651:AT710,TRUE,TRUE),1,10),"")</f>
        <v/>
      </c>
      <c r="BG710" s="9">
        <f>IF((ROW()-6)&lt;=$Q$3,INDEX(LINEST(AH651:AH710,AI651:AT710,TRUE,TRUE),1,9),"")</f>
        <v/>
      </c>
      <c r="BH710" s="9">
        <f>IF((ROW()-6)&lt;=$Q$3,INDEX(LINEST(AH651:AH710,AI651:AT710,TRUE,TRUE),1,8),"")</f>
        <v/>
      </c>
      <c r="BI710" s="9">
        <f>IF((ROW()-6)&lt;=$Q$3,INDEX(LINEST(AH651:AH710,AI651:AT710,TRUE,TRUE),1,7),"")</f>
        <v/>
      </c>
      <c r="BJ710" s="9">
        <f>IF((ROW()-6)&lt;=$Q$3,INDEX(LINEST(AH651:AH710,AI651:AT710,TRUE,TRUE),1,6),"")</f>
        <v/>
      </c>
      <c r="BK710" s="9">
        <f>IF((ROW()-6)&lt;=$Q$3,INDEX(LINEST(AH651:AH710,AI651:AT710,TRUE,TRUE),1,5),"")</f>
        <v/>
      </c>
      <c r="BL710" s="9">
        <f>IF((ROW()-6)&lt;=$Q$3,INDEX(LINEST(AH651:AH710,AI651:AT710,TRUE,TRUE),1,4),"")</f>
        <v/>
      </c>
      <c r="BM710" s="9">
        <f>IF((ROW()-6)&lt;=$Q$3,INDEX(LINEST(AH651:AH710,AI651:AT710,TRUE,TRUE),1,3),"")</f>
        <v/>
      </c>
      <c r="BN710" s="9">
        <f>IF((ROW()-6)&lt;=$Q$3,INDEX(LINEST(AH651:AH710,AI651:AT710,TRUE,TRUE),1,2),"")</f>
        <v/>
      </c>
      <c r="BO710" s="9">
        <f>IF((ROW()-6)&lt;=$Q$3,INDEX(LINEST(AH651:AH710,AI651:AT710,TRUE,TRUE),1,1),"")</f>
        <v/>
      </c>
      <c r="BP710" s="10">
        <f>IF((ROW()-6)&lt;=$Q$3,INDEX(LINEST(AH651:AH710,AI651:AT710,TRUE,TRUE),3,1),"")</f>
        <v/>
      </c>
      <c r="BR710" s="9">
        <f>IF(AND((ROW()-6)&lt;=$Q$3,ISNUMBER(BC709)),BC709/$Q$4+BD709*AI710+BE709*AJ710+BF709*AK710+BG709*AL710+BH709*AM710+BI709*AN710+BJ709*AO710+BK709*AP710+BL709*AQ710+BM709*AR710+BN709*AS710+BO709*AT710,"")</f>
        <v/>
      </c>
      <c r="BS710">
        <f>IF(ISNUMBER(BR710),AVERAGE(AH650:AH709),"")</f>
        <v/>
      </c>
      <c r="BT710">
        <f>IF(ISNUMBER(BR710),(AH710-BR710)^2,"")</f>
        <v/>
      </c>
      <c r="BU710">
        <f>IF(ISNUMBER(BR710),AH710^2,"")</f>
        <v/>
      </c>
      <c r="BV710">
        <f>IF(ISNUMBER(BR710),(AH710-BS710)^2,"")</f>
        <v/>
      </c>
    </row>
    <row r="711">
      <c r="O711">
        <f>IF($R711="","",CHOOSE($Q$2,YEAR(R711)*12+MONTH(R711),INT((R711-2)/7),YEAR(R711)*4+ROUNDUP(MONTH(R711)/3)))</f>
        <v/>
      </c>
      <c r="P711">
        <f>IF($R711="","",IF($R712="",1,IF(O711&lt;&gt;O712,1,0)))</f>
        <v/>
      </c>
      <c r="Q711">
        <f>IF(P711=1,SUM($P$7:P711),"")</f>
        <v/>
      </c>
      <c r="R711">
        <f>IF($A711="","",IF(ISNUMBER($A711),$A711,IFERROR(DATEVALUE($A711),NA())))</f>
        <v/>
      </c>
      <c r="S711" s="7">
        <f>IFERROR(INDEX($R$7:$R$60000,MATCH(ROW()-6,$Q$7:$Q$60000,0)),"")</f>
        <v/>
      </c>
      <c r="T711">
        <f>IFERROR(INDEX($B$7:$B$60000,MATCH(ROW()-6,$Q$7:$Q$60000,0)),"")</f>
        <v/>
      </c>
      <c r="U711">
        <f>IFERROR(INDEX($C$7:$C$60000,MATCH(ROW()-6,$Q$7:$Q$60000,0)),"")</f>
        <v/>
      </c>
      <c r="V711">
        <f>IFERROR(INDEX($D$7:$D$60000,MATCH(ROW()-6,$Q$7:$Q$60000,0)),"")</f>
        <v/>
      </c>
      <c r="W711">
        <f>IFERROR(INDEX($E$7:$E$60000,MATCH(ROW()-6,$Q$7:$Q$60000,0)),"")</f>
        <v/>
      </c>
      <c r="X711">
        <f>IFERROR(INDEX($F$7:$F$60000,MATCH(ROW()-6,$Q$7:$Q$60000,0)),"")</f>
        <v/>
      </c>
      <c r="Y711">
        <f>IFERROR(INDEX($G$7:$G$60000,MATCH(ROW()-6,$Q$7:$Q$60000,0)),"")</f>
        <v/>
      </c>
      <c r="Z711">
        <f>IFERROR(INDEX($H$7:$H$60000,MATCH(ROW()-6,$Q$7:$Q$60000,0)),"")</f>
        <v/>
      </c>
      <c r="AA711">
        <f>IFERROR(INDEX($I$7:$I$60000,MATCH(ROW()-6,$Q$7:$Q$60000,0)),"")</f>
        <v/>
      </c>
      <c r="AB711">
        <f>IFERROR(INDEX($J$7:$J$60000,MATCH(ROW()-6,$Q$7:$Q$60000,0)),"")</f>
        <v/>
      </c>
      <c r="AC711">
        <f>IFERROR(INDEX($K$7:$K$60000,MATCH(ROW()-6,$Q$7:$Q$60000,0)),"")</f>
        <v/>
      </c>
      <c r="AD711">
        <f>IFERROR(INDEX($L$7:$L$60000,MATCH(ROW()-6,$Q$7:$Q$60000,0)),"")</f>
        <v/>
      </c>
      <c r="AE711">
        <f>IFERROR(INDEX($M$7:$M$60000,MATCH(ROW()-6,$Q$7:$Q$60000,0)),"")</f>
        <v/>
      </c>
      <c r="AF711">
        <f>IFERROR(INDEX($N$7:$N$60000,MATCH(ROW()-6,$Q$7:$Q$60000,0)),"")</f>
        <v/>
      </c>
      <c r="AH711" s="9">
        <f>IF(OR($S711="",$S710=""),"",LN($T711/$T710))</f>
        <v/>
      </c>
      <c r="AI711" s="9">
        <f>IF(OR($S711="",$S710=""),"",$C$2*LN(U711/U710))</f>
        <v/>
      </c>
      <c r="AJ711" s="9">
        <f>IF(OR($S711="",$S710=""),"",$D$2*(V711-V710))</f>
        <v/>
      </c>
      <c r="AK711" s="9">
        <f>IF(OR($S711="",$S710=""),"",$E$2*(W711-W710))</f>
        <v/>
      </c>
      <c r="AL711" s="9">
        <f>IF(OR($S711="",$S710=""),"",$F$2*LN(X711/X710))</f>
        <v/>
      </c>
      <c r="AM711" s="9">
        <f>IF(OR($S711="",$S710=""),"",$G$2*(Y711-Y710))</f>
        <v/>
      </c>
      <c r="AN711" s="9">
        <f>IF(OR($S711="",$S710=""),"",$H$2*LN(Z711/Z710))</f>
        <v/>
      </c>
      <c r="AO711" s="9">
        <f>IF(OR($S711="",$S710=""),"",$I$2*(AA711-AA710))</f>
        <v/>
      </c>
      <c r="AP711" s="9">
        <f>IF(OR($S711="",$S710=""),"",$J$2*LN(AB711/AB710))</f>
        <v/>
      </c>
      <c r="AQ711" s="9">
        <f>IF(OR($S711="",$S710=""),"",$K$2*(AC711-AC710))</f>
        <v/>
      </c>
      <c r="AR711" s="9">
        <f>IF(OR($S711="",$S710=""),"",$L$2*LN(AD711/AD710))</f>
        <v/>
      </c>
      <c r="AS711" s="9">
        <f>IF(OR($S711="",$S710=""),"",$M$2*LN(AE711/AE710))</f>
        <v/>
      </c>
      <c r="AT711" s="9">
        <f>IF(OR($S711="",$S710=""),"",$N$2*LN(AF711/AF710))</f>
        <v/>
      </c>
      <c r="AV711" s="9">
        <f>IF($AH711="","",$AY$16+$AY$4*AI711+$AY$5*AJ711+$AY$6*AK711+$AY$7*AL711+$AY$8*AM711+$AY$9*AN711+$AY$10*AO711+$AY$11*AP711+$AY$12*AQ711+$AY$13*AR711+$AY$14*AS711+$AY$15*AT711)</f>
        <v/>
      </c>
      <c r="BC711" s="10">
        <f>IF((ROW()-6)&lt;=$Q$3,INDEX(LINEST(AH652:AH711,AI652:AT711,TRUE,TRUE),1,13)*$Q$4,"")</f>
        <v/>
      </c>
      <c r="BD711" s="9">
        <f>IF((ROW()-6)&lt;=$Q$3,INDEX(LINEST(AH652:AH711,AI652:AT711,TRUE,TRUE),1,12),"")</f>
        <v/>
      </c>
      <c r="BE711" s="9">
        <f>IF((ROW()-6)&lt;=$Q$3,INDEX(LINEST(AH652:AH711,AI652:AT711,TRUE,TRUE),1,11),"")</f>
        <v/>
      </c>
      <c r="BF711" s="9">
        <f>IF((ROW()-6)&lt;=$Q$3,INDEX(LINEST(AH652:AH711,AI652:AT711,TRUE,TRUE),1,10),"")</f>
        <v/>
      </c>
      <c r="BG711" s="9">
        <f>IF((ROW()-6)&lt;=$Q$3,INDEX(LINEST(AH652:AH711,AI652:AT711,TRUE,TRUE),1,9),"")</f>
        <v/>
      </c>
      <c r="BH711" s="9">
        <f>IF((ROW()-6)&lt;=$Q$3,INDEX(LINEST(AH652:AH711,AI652:AT711,TRUE,TRUE),1,8),"")</f>
        <v/>
      </c>
      <c r="BI711" s="9">
        <f>IF((ROW()-6)&lt;=$Q$3,INDEX(LINEST(AH652:AH711,AI652:AT711,TRUE,TRUE),1,7),"")</f>
        <v/>
      </c>
      <c r="BJ711" s="9">
        <f>IF((ROW()-6)&lt;=$Q$3,INDEX(LINEST(AH652:AH711,AI652:AT711,TRUE,TRUE),1,6),"")</f>
        <v/>
      </c>
      <c r="BK711" s="9">
        <f>IF((ROW()-6)&lt;=$Q$3,INDEX(LINEST(AH652:AH711,AI652:AT711,TRUE,TRUE),1,5),"")</f>
        <v/>
      </c>
      <c r="BL711" s="9">
        <f>IF((ROW()-6)&lt;=$Q$3,INDEX(LINEST(AH652:AH711,AI652:AT711,TRUE,TRUE),1,4),"")</f>
        <v/>
      </c>
      <c r="BM711" s="9">
        <f>IF((ROW()-6)&lt;=$Q$3,INDEX(LINEST(AH652:AH711,AI652:AT711,TRUE,TRUE),1,3),"")</f>
        <v/>
      </c>
      <c r="BN711" s="9">
        <f>IF((ROW()-6)&lt;=$Q$3,INDEX(LINEST(AH652:AH711,AI652:AT711,TRUE,TRUE),1,2),"")</f>
        <v/>
      </c>
      <c r="BO711" s="9">
        <f>IF((ROW()-6)&lt;=$Q$3,INDEX(LINEST(AH652:AH711,AI652:AT711,TRUE,TRUE),1,1),"")</f>
        <v/>
      </c>
      <c r="BP711" s="10">
        <f>IF((ROW()-6)&lt;=$Q$3,INDEX(LINEST(AH652:AH711,AI652:AT711,TRUE,TRUE),3,1),"")</f>
        <v/>
      </c>
      <c r="BR711" s="9">
        <f>IF(AND((ROW()-6)&lt;=$Q$3,ISNUMBER(BC710)),BC710/$Q$4+BD710*AI711+BE710*AJ711+BF710*AK711+BG710*AL711+BH710*AM711+BI710*AN711+BJ710*AO711+BK710*AP711+BL710*AQ711+BM710*AR711+BN710*AS711+BO710*AT711,"")</f>
        <v/>
      </c>
      <c r="BS711">
        <f>IF(ISNUMBER(BR711),AVERAGE(AH651:AH710),"")</f>
        <v/>
      </c>
      <c r="BT711">
        <f>IF(ISNUMBER(BR711),(AH711-BR711)^2,"")</f>
        <v/>
      </c>
      <c r="BU711">
        <f>IF(ISNUMBER(BR711),AH711^2,"")</f>
        <v/>
      </c>
      <c r="BV711">
        <f>IF(ISNUMBER(BR711),(AH711-BS711)^2,"")</f>
        <v/>
      </c>
    </row>
    <row r="712">
      <c r="O712">
        <f>IF($R712="","",CHOOSE($Q$2,YEAR(R712)*12+MONTH(R712),INT((R712-2)/7),YEAR(R712)*4+ROUNDUP(MONTH(R712)/3)))</f>
        <v/>
      </c>
      <c r="P712">
        <f>IF($R712="","",IF($R713="",1,IF(O712&lt;&gt;O713,1,0)))</f>
        <v/>
      </c>
      <c r="Q712">
        <f>IF(P712=1,SUM($P$7:P712),"")</f>
        <v/>
      </c>
      <c r="R712">
        <f>IF($A712="","",IF(ISNUMBER($A712),$A712,IFERROR(DATEVALUE($A712),NA())))</f>
        <v/>
      </c>
      <c r="S712" s="7">
        <f>IFERROR(INDEX($R$7:$R$60000,MATCH(ROW()-6,$Q$7:$Q$60000,0)),"")</f>
        <v/>
      </c>
      <c r="T712">
        <f>IFERROR(INDEX($B$7:$B$60000,MATCH(ROW()-6,$Q$7:$Q$60000,0)),"")</f>
        <v/>
      </c>
      <c r="U712">
        <f>IFERROR(INDEX($C$7:$C$60000,MATCH(ROW()-6,$Q$7:$Q$60000,0)),"")</f>
        <v/>
      </c>
      <c r="V712">
        <f>IFERROR(INDEX($D$7:$D$60000,MATCH(ROW()-6,$Q$7:$Q$60000,0)),"")</f>
        <v/>
      </c>
      <c r="W712">
        <f>IFERROR(INDEX($E$7:$E$60000,MATCH(ROW()-6,$Q$7:$Q$60000,0)),"")</f>
        <v/>
      </c>
      <c r="X712">
        <f>IFERROR(INDEX($F$7:$F$60000,MATCH(ROW()-6,$Q$7:$Q$60000,0)),"")</f>
        <v/>
      </c>
      <c r="Y712">
        <f>IFERROR(INDEX($G$7:$G$60000,MATCH(ROW()-6,$Q$7:$Q$60000,0)),"")</f>
        <v/>
      </c>
      <c r="Z712">
        <f>IFERROR(INDEX($H$7:$H$60000,MATCH(ROW()-6,$Q$7:$Q$60000,0)),"")</f>
        <v/>
      </c>
      <c r="AA712">
        <f>IFERROR(INDEX($I$7:$I$60000,MATCH(ROW()-6,$Q$7:$Q$60000,0)),"")</f>
        <v/>
      </c>
      <c r="AB712">
        <f>IFERROR(INDEX($J$7:$J$60000,MATCH(ROW()-6,$Q$7:$Q$60000,0)),"")</f>
        <v/>
      </c>
      <c r="AC712">
        <f>IFERROR(INDEX($K$7:$K$60000,MATCH(ROW()-6,$Q$7:$Q$60000,0)),"")</f>
        <v/>
      </c>
      <c r="AD712">
        <f>IFERROR(INDEX($L$7:$L$60000,MATCH(ROW()-6,$Q$7:$Q$60000,0)),"")</f>
        <v/>
      </c>
      <c r="AE712">
        <f>IFERROR(INDEX($M$7:$M$60000,MATCH(ROW()-6,$Q$7:$Q$60000,0)),"")</f>
        <v/>
      </c>
      <c r="AF712">
        <f>IFERROR(INDEX($N$7:$N$60000,MATCH(ROW()-6,$Q$7:$Q$60000,0)),"")</f>
        <v/>
      </c>
      <c r="AH712" s="9">
        <f>IF(OR($S712="",$S711=""),"",LN($T712/$T711))</f>
        <v/>
      </c>
      <c r="AI712" s="9">
        <f>IF(OR($S712="",$S711=""),"",$C$2*LN(U712/U711))</f>
        <v/>
      </c>
      <c r="AJ712" s="9">
        <f>IF(OR($S712="",$S711=""),"",$D$2*(V712-V711))</f>
        <v/>
      </c>
      <c r="AK712" s="9">
        <f>IF(OR($S712="",$S711=""),"",$E$2*(W712-W711))</f>
        <v/>
      </c>
      <c r="AL712" s="9">
        <f>IF(OR($S712="",$S711=""),"",$F$2*LN(X712/X711))</f>
        <v/>
      </c>
      <c r="AM712" s="9">
        <f>IF(OR($S712="",$S711=""),"",$G$2*(Y712-Y711))</f>
        <v/>
      </c>
      <c r="AN712" s="9">
        <f>IF(OR($S712="",$S711=""),"",$H$2*LN(Z712/Z711))</f>
        <v/>
      </c>
      <c r="AO712" s="9">
        <f>IF(OR($S712="",$S711=""),"",$I$2*(AA712-AA711))</f>
        <v/>
      </c>
      <c r="AP712" s="9">
        <f>IF(OR($S712="",$S711=""),"",$J$2*LN(AB712/AB711))</f>
        <v/>
      </c>
      <c r="AQ712" s="9">
        <f>IF(OR($S712="",$S711=""),"",$K$2*(AC712-AC711))</f>
        <v/>
      </c>
      <c r="AR712" s="9">
        <f>IF(OR($S712="",$S711=""),"",$L$2*LN(AD712/AD711))</f>
        <v/>
      </c>
      <c r="AS712" s="9">
        <f>IF(OR($S712="",$S711=""),"",$M$2*LN(AE712/AE711))</f>
        <v/>
      </c>
      <c r="AT712" s="9">
        <f>IF(OR($S712="",$S711=""),"",$N$2*LN(AF712/AF711))</f>
        <v/>
      </c>
      <c r="AV712" s="9">
        <f>IF($AH712="","",$AY$16+$AY$4*AI712+$AY$5*AJ712+$AY$6*AK712+$AY$7*AL712+$AY$8*AM712+$AY$9*AN712+$AY$10*AO712+$AY$11*AP712+$AY$12*AQ712+$AY$13*AR712+$AY$14*AS712+$AY$15*AT712)</f>
        <v/>
      </c>
      <c r="BC712" s="10">
        <f>IF((ROW()-6)&lt;=$Q$3,INDEX(LINEST(AH653:AH712,AI653:AT712,TRUE,TRUE),1,13)*$Q$4,"")</f>
        <v/>
      </c>
      <c r="BD712" s="9">
        <f>IF((ROW()-6)&lt;=$Q$3,INDEX(LINEST(AH653:AH712,AI653:AT712,TRUE,TRUE),1,12),"")</f>
        <v/>
      </c>
      <c r="BE712" s="9">
        <f>IF((ROW()-6)&lt;=$Q$3,INDEX(LINEST(AH653:AH712,AI653:AT712,TRUE,TRUE),1,11),"")</f>
        <v/>
      </c>
      <c r="BF712" s="9">
        <f>IF((ROW()-6)&lt;=$Q$3,INDEX(LINEST(AH653:AH712,AI653:AT712,TRUE,TRUE),1,10),"")</f>
        <v/>
      </c>
      <c r="BG712" s="9">
        <f>IF((ROW()-6)&lt;=$Q$3,INDEX(LINEST(AH653:AH712,AI653:AT712,TRUE,TRUE),1,9),"")</f>
        <v/>
      </c>
      <c r="BH712" s="9">
        <f>IF((ROW()-6)&lt;=$Q$3,INDEX(LINEST(AH653:AH712,AI653:AT712,TRUE,TRUE),1,8),"")</f>
        <v/>
      </c>
      <c r="BI712" s="9">
        <f>IF((ROW()-6)&lt;=$Q$3,INDEX(LINEST(AH653:AH712,AI653:AT712,TRUE,TRUE),1,7),"")</f>
        <v/>
      </c>
      <c r="BJ712" s="9">
        <f>IF((ROW()-6)&lt;=$Q$3,INDEX(LINEST(AH653:AH712,AI653:AT712,TRUE,TRUE),1,6),"")</f>
        <v/>
      </c>
      <c r="BK712" s="9">
        <f>IF((ROW()-6)&lt;=$Q$3,INDEX(LINEST(AH653:AH712,AI653:AT712,TRUE,TRUE),1,5),"")</f>
        <v/>
      </c>
      <c r="BL712" s="9">
        <f>IF((ROW()-6)&lt;=$Q$3,INDEX(LINEST(AH653:AH712,AI653:AT712,TRUE,TRUE),1,4),"")</f>
        <v/>
      </c>
      <c r="BM712" s="9">
        <f>IF((ROW()-6)&lt;=$Q$3,INDEX(LINEST(AH653:AH712,AI653:AT712,TRUE,TRUE),1,3),"")</f>
        <v/>
      </c>
      <c r="BN712" s="9">
        <f>IF((ROW()-6)&lt;=$Q$3,INDEX(LINEST(AH653:AH712,AI653:AT712,TRUE,TRUE),1,2),"")</f>
        <v/>
      </c>
      <c r="BO712" s="9">
        <f>IF((ROW()-6)&lt;=$Q$3,INDEX(LINEST(AH653:AH712,AI653:AT712,TRUE,TRUE),1,1),"")</f>
        <v/>
      </c>
      <c r="BP712" s="10">
        <f>IF((ROW()-6)&lt;=$Q$3,INDEX(LINEST(AH653:AH712,AI653:AT712,TRUE,TRUE),3,1),"")</f>
        <v/>
      </c>
      <c r="BR712" s="9">
        <f>IF(AND((ROW()-6)&lt;=$Q$3,ISNUMBER(BC711)),BC711/$Q$4+BD711*AI712+BE711*AJ712+BF711*AK712+BG711*AL712+BH711*AM712+BI711*AN712+BJ711*AO712+BK711*AP712+BL711*AQ712+BM711*AR712+BN711*AS712+BO711*AT712,"")</f>
        <v/>
      </c>
      <c r="BS712">
        <f>IF(ISNUMBER(BR712),AVERAGE(AH652:AH711),"")</f>
        <v/>
      </c>
      <c r="BT712">
        <f>IF(ISNUMBER(BR712),(AH712-BR712)^2,"")</f>
        <v/>
      </c>
      <c r="BU712">
        <f>IF(ISNUMBER(BR712),AH712^2,"")</f>
        <v/>
      </c>
      <c r="BV712">
        <f>IF(ISNUMBER(BR712),(AH712-BS712)^2,"")</f>
        <v/>
      </c>
    </row>
    <row r="713">
      <c r="O713">
        <f>IF($R713="","",CHOOSE($Q$2,YEAR(R713)*12+MONTH(R713),INT((R713-2)/7),YEAR(R713)*4+ROUNDUP(MONTH(R713)/3)))</f>
        <v/>
      </c>
      <c r="P713">
        <f>IF($R713="","",IF($R714="",1,IF(O713&lt;&gt;O714,1,0)))</f>
        <v/>
      </c>
      <c r="Q713">
        <f>IF(P713=1,SUM($P$7:P713),"")</f>
        <v/>
      </c>
      <c r="R713">
        <f>IF($A713="","",IF(ISNUMBER($A713),$A713,IFERROR(DATEVALUE($A713),NA())))</f>
        <v/>
      </c>
      <c r="S713" s="7">
        <f>IFERROR(INDEX($R$7:$R$60000,MATCH(ROW()-6,$Q$7:$Q$60000,0)),"")</f>
        <v/>
      </c>
      <c r="T713">
        <f>IFERROR(INDEX($B$7:$B$60000,MATCH(ROW()-6,$Q$7:$Q$60000,0)),"")</f>
        <v/>
      </c>
      <c r="U713">
        <f>IFERROR(INDEX($C$7:$C$60000,MATCH(ROW()-6,$Q$7:$Q$60000,0)),"")</f>
        <v/>
      </c>
      <c r="V713">
        <f>IFERROR(INDEX($D$7:$D$60000,MATCH(ROW()-6,$Q$7:$Q$60000,0)),"")</f>
        <v/>
      </c>
      <c r="W713">
        <f>IFERROR(INDEX($E$7:$E$60000,MATCH(ROW()-6,$Q$7:$Q$60000,0)),"")</f>
        <v/>
      </c>
      <c r="X713">
        <f>IFERROR(INDEX($F$7:$F$60000,MATCH(ROW()-6,$Q$7:$Q$60000,0)),"")</f>
        <v/>
      </c>
      <c r="Y713">
        <f>IFERROR(INDEX($G$7:$G$60000,MATCH(ROW()-6,$Q$7:$Q$60000,0)),"")</f>
        <v/>
      </c>
      <c r="Z713">
        <f>IFERROR(INDEX($H$7:$H$60000,MATCH(ROW()-6,$Q$7:$Q$60000,0)),"")</f>
        <v/>
      </c>
      <c r="AA713">
        <f>IFERROR(INDEX($I$7:$I$60000,MATCH(ROW()-6,$Q$7:$Q$60000,0)),"")</f>
        <v/>
      </c>
      <c r="AB713">
        <f>IFERROR(INDEX($J$7:$J$60000,MATCH(ROW()-6,$Q$7:$Q$60000,0)),"")</f>
        <v/>
      </c>
      <c r="AC713">
        <f>IFERROR(INDEX($K$7:$K$60000,MATCH(ROW()-6,$Q$7:$Q$60000,0)),"")</f>
        <v/>
      </c>
      <c r="AD713">
        <f>IFERROR(INDEX($L$7:$L$60000,MATCH(ROW()-6,$Q$7:$Q$60000,0)),"")</f>
        <v/>
      </c>
      <c r="AE713">
        <f>IFERROR(INDEX($M$7:$M$60000,MATCH(ROW()-6,$Q$7:$Q$60000,0)),"")</f>
        <v/>
      </c>
      <c r="AF713">
        <f>IFERROR(INDEX($N$7:$N$60000,MATCH(ROW()-6,$Q$7:$Q$60000,0)),"")</f>
        <v/>
      </c>
      <c r="AH713" s="9">
        <f>IF(OR($S713="",$S712=""),"",LN($T713/$T712))</f>
        <v/>
      </c>
      <c r="AI713" s="9">
        <f>IF(OR($S713="",$S712=""),"",$C$2*LN(U713/U712))</f>
        <v/>
      </c>
      <c r="AJ713" s="9">
        <f>IF(OR($S713="",$S712=""),"",$D$2*(V713-V712))</f>
        <v/>
      </c>
      <c r="AK713" s="9">
        <f>IF(OR($S713="",$S712=""),"",$E$2*(W713-W712))</f>
        <v/>
      </c>
      <c r="AL713" s="9">
        <f>IF(OR($S713="",$S712=""),"",$F$2*LN(X713/X712))</f>
        <v/>
      </c>
      <c r="AM713" s="9">
        <f>IF(OR($S713="",$S712=""),"",$G$2*(Y713-Y712))</f>
        <v/>
      </c>
      <c r="AN713" s="9">
        <f>IF(OR($S713="",$S712=""),"",$H$2*LN(Z713/Z712))</f>
        <v/>
      </c>
      <c r="AO713" s="9">
        <f>IF(OR($S713="",$S712=""),"",$I$2*(AA713-AA712))</f>
        <v/>
      </c>
      <c r="AP713" s="9">
        <f>IF(OR($S713="",$S712=""),"",$J$2*LN(AB713/AB712))</f>
        <v/>
      </c>
      <c r="AQ713" s="9">
        <f>IF(OR($S713="",$S712=""),"",$K$2*(AC713-AC712))</f>
        <v/>
      </c>
      <c r="AR713" s="9">
        <f>IF(OR($S713="",$S712=""),"",$L$2*LN(AD713/AD712))</f>
        <v/>
      </c>
      <c r="AS713" s="9">
        <f>IF(OR($S713="",$S712=""),"",$M$2*LN(AE713/AE712))</f>
        <v/>
      </c>
      <c r="AT713" s="9">
        <f>IF(OR($S713="",$S712=""),"",$N$2*LN(AF713/AF712))</f>
        <v/>
      </c>
      <c r="AV713" s="9">
        <f>IF($AH713="","",$AY$16+$AY$4*AI713+$AY$5*AJ713+$AY$6*AK713+$AY$7*AL713+$AY$8*AM713+$AY$9*AN713+$AY$10*AO713+$AY$11*AP713+$AY$12*AQ713+$AY$13*AR713+$AY$14*AS713+$AY$15*AT713)</f>
        <v/>
      </c>
      <c r="BC713" s="10">
        <f>IF((ROW()-6)&lt;=$Q$3,INDEX(LINEST(AH654:AH713,AI654:AT713,TRUE,TRUE),1,13)*$Q$4,"")</f>
        <v/>
      </c>
      <c r="BD713" s="9">
        <f>IF((ROW()-6)&lt;=$Q$3,INDEX(LINEST(AH654:AH713,AI654:AT713,TRUE,TRUE),1,12),"")</f>
        <v/>
      </c>
      <c r="BE713" s="9">
        <f>IF((ROW()-6)&lt;=$Q$3,INDEX(LINEST(AH654:AH713,AI654:AT713,TRUE,TRUE),1,11),"")</f>
        <v/>
      </c>
      <c r="BF713" s="9">
        <f>IF((ROW()-6)&lt;=$Q$3,INDEX(LINEST(AH654:AH713,AI654:AT713,TRUE,TRUE),1,10),"")</f>
        <v/>
      </c>
      <c r="BG713" s="9">
        <f>IF((ROW()-6)&lt;=$Q$3,INDEX(LINEST(AH654:AH713,AI654:AT713,TRUE,TRUE),1,9),"")</f>
        <v/>
      </c>
      <c r="BH713" s="9">
        <f>IF((ROW()-6)&lt;=$Q$3,INDEX(LINEST(AH654:AH713,AI654:AT713,TRUE,TRUE),1,8),"")</f>
        <v/>
      </c>
      <c r="BI713" s="9">
        <f>IF((ROW()-6)&lt;=$Q$3,INDEX(LINEST(AH654:AH713,AI654:AT713,TRUE,TRUE),1,7),"")</f>
        <v/>
      </c>
      <c r="BJ713" s="9">
        <f>IF((ROW()-6)&lt;=$Q$3,INDEX(LINEST(AH654:AH713,AI654:AT713,TRUE,TRUE),1,6),"")</f>
        <v/>
      </c>
      <c r="BK713" s="9">
        <f>IF((ROW()-6)&lt;=$Q$3,INDEX(LINEST(AH654:AH713,AI654:AT713,TRUE,TRUE),1,5),"")</f>
        <v/>
      </c>
      <c r="BL713" s="9">
        <f>IF((ROW()-6)&lt;=$Q$3,INDEX(LINEST(AH654:AH713,AI654:AT713,TRUE,TRUE),1,4),"")</f>
        <v/>
      </c>
      <c r="BM713" s="9">
        <f>IF((ROW()-6)&lt;=$Q$3,INDEX(LINEST(AH654:AH713,AI654:AT713,TRUE,TRUE),1,3),"")</f>
        <v/>
      </c>
      <c r="BN713" s="9">
        <f>IF((ROW()-6)&lt;=$Q$3,INDEX(LINEST(AH654:AH713,AI654:AT713,TRUE,TRUE),1,2),"")</f>
        <v/>
      </c>
      <c r="BO713" s="9">
        <f>IF((ROW()-6)&lt;=$Q$3,INDEX(LINEST(AH654:AH713,AI654:AT713,TRUE,TRUE),1,1),"")</f>
        <v/>
      </c>
      <c r="BP713" s="10">
        <f>IF((ROW()-6)&lt;=$Q$3,INDEX(LINEST(AH654:AH713,AI654:AT713,TRUE,TRUE),3,1),"")</f>
        <v/>
      </c>
      <c r="BR713" s="9">
        <f>IF(AND((ROW()-6)&lt;=$Q$3,ISNUMBER(BC712)),BC712/$Q$4+BD712*AI713+BE712*AJ713+BF712*AK713+BG712*AL713+BH712*AM713+BI712*AN713+BJ712*AO713+BK712*AP713+BL712*AQ713+BM712*AR713+BN712*AS713+BO712*AT713,"")</f>
        <v/>
      </c>
      <c r="BS713">
        <f>IF(ISNUMBER(BR713),AVERAGE(AH653:AH712),"")</f>
        <v/>
      </c>
      <c r="BT713">
        <f>IF(ISNUMBER(BR713),(AH713-BR713)^2,"")</f>
        <v/>
      </c>
      <c r="BU713">
        <f>IF(ISNUMBER(BR713),AH713^2,"")</f>
        <v/>
      </c>
      <c r="BV713">
        <f>IF(ISNUMBER(BR713),(AH713-BS713)^2,"")</f>
        <v/>
      </c>
    </row>
    <row r="714">
      <c r="O714">
        <f>IF($R714="","",CHOOSE($Q$2,YEAR(R714)*12+MONTH(R714),INT((R714-2)/7),YEAR(R714)*4+ROUNDUP(MONTH(R714)/3)))</f>
        <v/>
      </c>
      <c r="P714">
        <f>IF($R714="","",IF($R715="",1,IF(O714&lt;&gt;O715,1,0)))</f>
        <v/>
      </c>
      <c r="Q714">
        <f>IF(P714=1,SUM($P$7:P714),"")</f>
        <v/>
      </c>
      <c r="R714">
        <f>IF($A714="","",IF(ISNUMBER($A714),$A714,IFERROR(DATEVALUE($A714),NA())))</f>
        <v/>
      </c>
      <c r="S714" s="7">
        <f>IFERROR(INDEX($R$7:$R$60000,MATCH(ROW()-6,$Q$7:$Q$60000,0)),"")</f>
        <v/>
      </c>
      <c r="T714">
        <f>IFERROR(INDEX($B$7:$B$60000,MATCH(ROW()-6,$Q$7:$Q$60000,0)),"")</f>
        <v/>
      </c>
      <c r="U714">
        <f>IFERROR(INDEX($C$7:$C$60000,MATCH(ROW()-6,$Q$7:$Q$60000,0)),"")</f>
        <v/>
      </c>
      <c r="V714">
        <f>IFERROR(INDEX($D$7:$D$60000,MATCH(ROW()-6,$Q$7:$Q$60000,0)),"")</f>
        <v/>
      </c>
      <c r="W714">
        <f>IFERROR(INDEX($E$7:$E$60000,MATCH(ROW()-6,$Q$7:$Q$60000,0)),"")</f>
        <v/>
      </c>
      <c r="X714">
        <f>IFERROR(INDEX($F$7:$F$60000,MATCH(ROW()-6,$Q$7:$Q$60000,0)),"")</f>
        <v/>
      </c>
      <c r="Y714">
        <f>IFERROR(INDEX($G$7:$G$60000,MATCH(ROW()-6,$Q$7:$Q$60000,0)),"")</f>
        <v/>
      </c>
      <c r="Z714">
        <f>IFERROR(INDEX($H$7:$H$60000,MATCH(ROW()-6,$Q$7:$Q$60000,0)),"")</f>
        <v/>
      </c>
      <c r="AA714">
        <f>IFERROR(INDEX($I$7:$I$60000,MATCH(ROW()-6,$Q$7:$Q$60000,0)),"")</f>
        <v/>
      </c>
      <c r="AB714">
        <f>IFERROR(INDEX($J$7:$J$60000,MATCH(ROW()-6,$Q$7:$Q$60000,0)),"")</f>
        <v/>
      </c>
      <c r="AC714">
        <f>IFERROR(INDEX($K$7:$K$60000,MATCH(ROW()-6,$Q$7:$Q$60000,0)),"")</f>
        <v/>
      </c>
      <c r="AD714">
        <f>IFERROR(INDEX($L$7:$L$60000,MATCH(ROW()-6,$Q$7:$Q$60000,0)),"")</f>
        <v/>
      </c>
      <c r="AE714">
        <f>IFERROR(INDEX($M$7:$M$60000,MATCH(ROW()-6,$Q$7:$Q$60000,0)),"")</f>
        <v/>
      </c>
      <c r="AF714">
        <f>IFERROR(INDEX($N$7:$N$60000,MATCH(ROW()-6,$Q$7:$Q$60000,0)),"")</f>
        <v/>
      </c>
      <c r="AH714" s="9">
        <f>IF(OR($S714="",$S713=""),"",LN($T714/$T713))</f>
        <v/>
      </c>
      <c r="AI714" s="9">
        <f>IF(OR($S714="",$S713=""),"",$C$2*LN(U714/U713))</f>
        <v/>
      </c>
      <c r="AJ714" s="9">
        <f>IF(OR($S714="",$S713=""),"",$D$2*(V714-V713))</f>
        <v/>
      </c>
      <c r="AK714" s="9">
        <f>IF(OR($S714="",$S713=""),"",$E$2*(W714-W713))</f>
        <v/>
      </c>
      <c r="AL714" s="9">
        <f>IF(OR($S714="",$S713=""),"",$F$2*LN(X714/X713))</f>
        <v/>
      </c>
      <c r="AM714" s="9">
        <f>IF(OR($S714="",$S713=""),"",$G$2*(Y714-Y713))</f>
        <v/>
      </c>
      <c r="AN714" s="9">
        <f>IF(OR($S714="",$S713=""),"",$H$2*LN(Z714/Z713))</f>
        <v/>
      </c>
      <c r="AO714" s="9">
        <f>IF(OR($S714="",$S713=""),"",$I$2*(AA714-AA713))</f>
        <v/>
      </c>
      <c r="AP714" s="9">
        <f>IF(OR($S714="",$S713=""),"",$J$2*LN(AB714/AB713))</f>
        <v/>
      </c>
      <c r="AQ714" s="9">
        <f>IF(OR($S714="",$S713=""),"",$K$2*(AC714-AC713))</f>
        <v/>
      </c>
      <c r="AR714" s="9">
        <f>IF(OR($S714="",$S713=""),"",$L$2*LN(AD714/AD713))</f>
        <v/>
      </c>
      <c r="AS714" s="9">
        <f>IF(OR($S714="",$S713=""),"",$M$2*LN(AE714/AE713))</f>
        <v/>
      </c>
      <c r="AT714" s="9">
        <f>IF(OR($S714="",$S713=""),"",$N$2*LN(AF714/AF713))</f>
        <v/>
      </c>
      <c r="AV714" s="9">
        <f>IF($AH714="","",$AY$16+$AY$4*AI714+$AY$5*AJ714+$AY$6*AK714+$AY$7*AL714+$AY$8*AM714+$AY$9*AN714+$AY$10*AO714+$AY$11*AP714+$AY$12*AQ714+$AY$13*AR714+$AY$14*AS714+$AY$15*AT714)</f>
        <v/>
      </c>
      <c r="BC714" s="10">
        <f>IF((ROW()-6)&lt;=$Q$3,INDEX(LINEST(AH655:AH714,AI655:AT714,TRUE,TRUE),1,13)*$Q$4,"")</f>
        <v/>
      </c>
      <c r="BD714" s="9">
        <f>IF((ROW()-6)&lt;=$Q$3,INDEX(LINEST(AH655:AH714,AI655:AT714,TRUE,TRUE),1,12),"")</f>
        <v/>
      </c>
      <c r="BE714" s="9">
        <f>IF((ROW()-6)&lt;=$Q$3,INDEX(LINEST(AH655:AH714,AI655:AT714,TRUE,TRUE),1,11),"")</f>
        <v/>
      </c>
      <c r="BF714" s="9">
        <f>IF((ROW()-6)&lt;=$Q$3,INDEX(LINEST(AH655:AH714,AI655:AT714,TRUE,TRUE),1,10),"")</f>
        <v/>
      </c>
      <c r="BG714" s="9">
        <f>IF((ROW()-6)&lt;=$Q$3,INDEX(LINEST(AH655:AH714,AI655:AT714,TRUE,TRUE),1,9),"")</f>
        <v/>
      </c>
      <c r="BH714" s="9">
        <f>IF((ROW()-6)&lt;=$Q$3,INDEX(LINEST(AH655:AH714,AI655:AT714,TRUE,TRUE),1,8),"")</f>
        <v/>
      </c>
      <c r="BI714" s="9">
        <f>IF((ROW()-6)&lt;=$Q$3,INDEX(LINEST(AH655:AH714,AI655:AT714,TRUE,TRUE),1,7),"")</f>
        <v/>
      </c>
      <c r="BJ714" s="9">
        <f>IF((ROW()-6)&lt;=$Q$3,INDEX(LINEST(AH655:AH714,AI655:AT714,TRUE,TRUE),1,6),"")</f>
        <v/>
      </c>
      <c r="BK714" s="9">
        <f>IF((ROW()-6)&lt;=$Q$3,INDEX(LINEST(AH655:AH714,AI655:AT714,TRUE,TRUE),1,5),"")</f>
        <v/>
      </c>
      <c r="BL714" s="9">
        <f>IF((ROW()-6)&lt;=$Q$3,INDEX(LINEST(AH655:AH714,AI655:AT714,TRUE,TRUE),1,4),"")</f>
        <v/>
      </c>
      <c r="BM714" s="9">
        <f>IF((ROW()-6)&lt;=$Q$3,INDEX(LINEST(AH655:AH714,AI655:AT714,TRUE,TRUE),1,3),"")</f>
        <v/>
      </c>
      <c r="BN714" s="9">
        <f>IF((ROW()-6)&lt;=$Q$3,INDEX(LINEST(AH655:AH714,AI655:AT714,TRUE,TRUE),1,2),"")</f>
        <v/>
      </c>
      <c r="BO714" s="9">
        <f>IF((ROW()-6)&lt;=$Q$3,INDEX(LINEST(AH655:AH714,AI655:AT714,TRUE,TRUE),1,1),"")</f>
        <v/>
      </c>
      <c r="BP714" s="10">
        <f>IF((ROW()-6)&lt;=$Q$3,INDEX(LINEST(AH655:AH714,AI655:AT714,TRUE,TRUE),3,1),"")</f>
        <v/>
      </c>
      <c r="BR714" s="9">
        <f>IF(AND((ROW()-6)&lt;=$Q$3,ISNUMBER(BC713)),BC713/$Q$4+BD713*AI714+BE713*AJ714+BF713*AK714+BG713*AL714+BH713*AM714+BI713*AN714+BJ713*AO714+BK713*AP714+BL713*AQ714+BM713*AR714+BN713*AS714+BO713*AT714,"")</f>
        <v/>
      </c>
      <c r="BS714">
        <f>IF(ISNUMBER(BR714),AVERAGE(AH654:AH713),"")</f>
        <v/>
      </c>
      <c r="BT714">
        <f>IF(ISNUMBER(BR714),(AH714-BR714)^2,"")</f>
        <v/>
      </c>
      <c r="BU714">
        <f>IF(ISNUMBER(BR714),AH714^2,"")</f>
        <v/>
      </c>
      <c r="BV714">
        <f>IF(ISNUMBER(BR714),(AH714-BS714)^2,"")</f>
        <v/>
      </c>
    </row>
    <row r="715">
      <c r="O715">
        <f>IF($R715="","",CHOOSE($Q$2,YEAR(R715)*12+MONTH(R715),INT((R715-2)/7),YEAR(R715)*4+ROUNDUP(MONTH(R715)/3)))</f>
        <v/>
      </c>
      <c r="P715">
        <f>IF($R715="","",IF($R716="",1,IF(O715&lt;&gt;O716,1,0)))</f>
        <v/>
      </c>
      <c r="Q715">
        <f>IF(P715=1,SUM($P$7:P715),"")</f>
        <v/>
      </c>
      <c r="R715">
        <f>IF($A715="","",IF(ISNUMBER($A715),$A715,IFERROR(DATEVALUE($A715),NA())))</f>
        <v/>
      </c>
      <c r="S715" s="7">
        <f>IFERROR(INDEX($R$7:$R$60000,MATCH(ROW()-6,$Q$7:$Q$60000,0)),"")</f>
        <v/>
      </c>
      <c r="T715">
        <f>IFERROR(INDEX($B$7:$B$60000,MATCH(ROW()-6,$Q$7:$Q$60000,0)),"")</f>
        <v/>
      </c>
      <c r="U715">
        <f>IFERROR(INDEX($C$7:$C$60000,MATCH(ROW()-6,$Q$7:$Q$60000,0)),"")</f>
        <v/>
      </c>
      <c r="V715">
        <f>IFERROR(INDEX($D$7:$D$60000,MATCH(ROW()-6,$Q$7:$Q$60000,0)),"")</f>
        <v/>
      </c>
      <c r="W715">
        <f>IFERROR(INDEX($E$7:$E$60000,MATCH(ROW()-6,$Q$7:$Q$60000,0)),"")</f>
        <v/>
      </c>
      <c r="X715">
        <f>IFERROR(INDEX($F$7:$F$60000,MATCH(ROW()-6,$Q$7:$Q$60000,0)),"")</f>
        <v/>
      </c>
      <c r="Y715">
        <f>IFERROR(INDEX($G$7:$G$60000,MATCH(ROW()-6,$Q$7:$Q$60000,0)),"")</f>
        <v/>
      </c>
      <c r="Z715">
        <f>IFERROR(INDEX($H$7:$H$60000,MATCH(ROW()-6,$Q$7:$Q$60000,0)),"")</f>
        <v/>
      </c>
      <c r="AA715">
        <f>IFERROR(INDEX($I$7:$I$60000,MATCH(ROW()-6,$Q$7:$Q$60000,0)),"")</f>
        <v/>
      </c>
      <c r="AB715">
        <f>IFERROR(INDEX($J$7:$J$60000,MATCH(ROW()-6,$Q$7:$Q$60000,0)),"")</f>
        <v/>
      </c>
      <c r="AC715">
        <f>IFERROR(INDEX($K$7:$K$60000,MATCH(ROW()-6,$Q$7:$Q$60000,0)),"")</f>
        <v/>
      </c>
      <c r="AD715">
        <f>IFERROR(INDEX($L$7:$L$60000,MATCH(ROW()-6,$Q$7:$Q$60000,0)),"")</f>
        <v/>
      </c>
      <c r="AE715">
        <f>IFERROR(INDEX($M$7:$M$60000,MATCH(ROW()-6,$Q$7:$Q$60000,0)),"")</f>
        <v/>
      </c>
      <c r="AF715">
        <f>IFERROR(INDEX($N$7:$N$60000,MATCH(ROW()-6,$Q$7:$Q$60000,0)),"")</f>
        <v/>
      </c>
      <c r="AH715" s="9">
        <f>IF(OR($S715="",$S714=""),"",LN($T715/$T714))</f>
        <v/>
      </c>
      <c r="AI715" s="9">
        <f>IF(OR($S715="",$S714=""),"",$C$2*LN(U715/U714))</f>
        <v/>
      </c>
      <c r="AJ715" s="9">
        <f>IF(OR($S715="",$S714=""),"",$D$2*(V715-V714))</f>
        <v/>
      </c>
      <c r="AK715" s="9">
        <f>IF(OR($S715="",$S714=""),"",$E$2*(W715-W714))</f>
        <v/>
      </c>
      <c r="AL715" s="9">
        <f>IF(OR($S715="",$S714=""),"",$F$2*LN(X715/X714))</f>
        <v/>
      </c>
      <c r="AM715" s="9">
        <f>IF(OR($S715="",$S714=""),"",$G$2*(Y715-Y714))</f>
        <v/>
      </c>
      <c r="AN715" s="9">
        <f>IF(OR($S715="",$S714=""),"",$H$2*LN(Z715/Z714))</f>
        <v/>
      </c>
      <c r="AO715" s="9">
        <f>IF(OR($S715="",$S714=""),"",$I$2*(AA715-AA714))</f>
        <v/>
      </c>
      <c r="AP715" s="9">
        <f>IF(OR($S715="",$S714=""),"",$J$2*LN(AB715/AB714))</f>
        <v/>
      </c>
      <c r="AQ715" s="9">
        <f>IF(OR($S715="",$S714=""),"",$K$2*(AC715-AC714))</f>
        <v/>
      </c>
      <c r="AR715" s="9">
        <f>IF(OR($S715="",$S714=""),"",$L$2*LN(AD715/AD714))</f>
        <v/>
      </c>
      <c r="AS715" s="9">
        <f>IF(OR($S715="",$S714=""),"",$M$2*LN(AE715/AE714))</f>
        <v/>
      </c>
      <c r="AT715" s="9">
        <f>IF(OR($S715="",$S714=""),"",$N$2*LN(AF715/AF714))</f>
        <v/>
      </c>
      <c r="AV715" s="9">
        <f>IF($AH715="","",$AY$16+$AY$4*AI715+$AY$5*AJ715+$AY$6*AK715+$AY$7*AL715+$AY$8*AM715+$AY$9*AN715+$AY$10*AO715+$AY$11*AP715+$AY$12*AQ715+$AY$13*AR715+$AY$14*AS715+$AY$15*AT715)</f>
        <v/>
      </c>
      <c r="BC715" s="10">
        <f>IF((ROW()-6)&lt;=$Q$3,INDEX(LINEST(AH656:AH715,AI656:AT715,TRUE,TRUE),1,13)*$Q$4,"")</f>
        <v/>
      </c>
      <c r="BD715" s="9">
        <f>IF((ROW()-6)&lt;=$Q$3,INDEX(LINEST(AH656:AH715,AI656:AT715,TRUE,TRUE),1,12),"")</f>
        <v/>
      </c>
      <c r="BE715" s="9">
        <f>IF((ROW()-6)&lt;=$Q$3,INDEX(LINEST(AH656:AH715,AI656:AT715,TRUE,TRUE),1,11),"")</f>
        <v/>
      </c>
      <c r="BF715" s="9">
        <f>IF((ROW()-6)&lt;=$Q$3,INDEX(LINEST(AH656:AH715,AI656:AT715,TRUE,TRUE),1,10),"")</f>
        <v/>
      </c>
      <c r="BG715" s="9">
        <f>IF((ROW()-6)&lt;=$Q$3,INDEX(LINEST(AH656:AH715,AI656:AT715,TRUE,TRUE),1,9),"")</f>
        <v/>
      </c>
      <c r="BH715" s="9">
        <f>IF((ROW()-6)&lt;=$Q$3,INDEX(LINEST(AH656:AH715,AI656:AT715,TRUE,TRUE),1,8),"")</f>
        <v/>
      </c>
      <c r="BI715" s="9">
        <f>IF((ROW()-6)&lt;=$Q$3,INDEX(LINEST(AH656:AH715,AI656:AT715,TRUE,TRUE),1,7),"")</f>
        <v/>
      </c>
      <c r="BJ715" s="9">
        <f>IF((ROW()-6)&lt;=$Q$3,INDEX(LINEST(AH656:AH715,AI656:AT715,TRUE,TRUE),1,6),"")</f>
        <v/>
      </c>
      <c r="BK715" s="9">
        <f>IF((ROW()-6)&lt;=$Q$3,INDEX(LINEST(AH656:AH715,AI656:AT715,TRUE,TRUE),1,5),"")</f>
        <v/>
      </c>
      <c r="BL715" s="9">
        <f>IF((ROW()-6)&lt;=$Q$3,INDEX(LINEST(AH656:AH715,AI656:AT715,TRUE,TRUE),1,4),"")</f>
        <v/>
      </c>
      <c r="BM715" s="9">
        <f>IF((ROW()-6)&lt;=$Q$3,INDEX(LINEST(AH656:AH715,AI656:AT715,TRUE,TRUE),1,3),"")</f>
        <v/>
      </c>
      <c r="BN715" s="9">
        <f>IF((ROW()-6)&lt;=$Q$3,INDEX(LINEST(AH656:AH715,AI656:AT715,TRUE,TRUE),1,2),"")</f>
        <v/>
      </c>
      <c r="BO715" s="9">
        <f>IF((ROW()-6)&lt;=$Q$3,INDEX(LINEST(AH656:AH715,AI656:AT715,TRUE,TRUE),1,1),"")</f>
        <v/>
      </c>
      <c r="BP715" s="10">
        <f>IF((ROW()-6)&lt;=$Q$3,INDEX(LINEST(AH656:AH715,AI656:AT715,TRUE,TRUE),3,1),"")</f>
        <v/>
      </c>
      <c r="BR715" s="9">
        <f>IF(AND((ROW()-6)&lt;=$Q$3,ISNUMBER(BC714)),BC714/$Q$4+BD714*AI715+BE714*AJ715+BF714*AK715+BG714*AL715+BH714*AM715+BI714*AN715+BJ714*AO715+BK714*AP715+BL714*AQ715+BM714*AR715+BN714*AS715+BO714*AT715,"")</f>
        <v/>
      </c>
      <c r="BS715">
        <f>IF(ISNUMBER(BR715),AVERAGE(AH655:AH714),"")</f>
        <v/>
      </c>
      <c r="BT715">
        <f>IF(ISNUMBER(BR715),(AH715-BR715)^2,"")</f>
        <v/>
      </c>
      <c r="BU715">
        <f>IF(ISNUMBER(BR715),AH715^2,"")</f>
        <v/>
      </c>
      <c r="BV715">
        <f>IF(ISNUMBER(BR715),(AH715-BS715)^2,"")</f>
        <v/>
      </c>
    </row>
    <row r="716">
      <c r="O716">
        <f>IF($R716="","",CHOOSE($Q$2,YEAR(R716)*12+MONTH(R716),INT((R716-2)/7),YEAR(R716)*4+ROUNDUP(MONTH(R716)/3)))</f>
        <v/>
      </c>
      <c r="P716">
        <f>IF($R716="","",IF($R717="",1,IF(O716&lt;&gt;O717,1,0)))</f>
        <v/>
      </c>
      <c r="Q716">
        <f>IF(P716=1,SUM($P$7:P716),"")</f>
        <v/>
      </c>
      <c r="R716">
        <f>IF($A716="","",IF(ISNUMBER($A716),$A716,IFERROR(DATEVALUE($A716),NA())))</f>
        <v/>
      </c>
      <c r="S716" s="7">
        <f>IFERROR(INDEX($R$7:$R$60000,MATCH(ROW()-6,$Q$7:$Q$60000,0)),"")</f>
        <v/>
      </c>
      <c r="T716">
        <f>IFERROR(INDEX($B$7:$B$60000,MATCH(ROW()-6,$Q$7:$Q$60000,0)),"")</f>
        <v/>
      </c>
      <c r="U716">
        <f>IFERROR(INDEX($C$7:$C$60000,MATCH(ROW()-6,$Q$7:$Q$60000,0)),"")</f>
        <v/>
      </c>
      <c r="V716">
        <f>IFERROR(INDEX($D$7:$D$60000,MATCH(ROW()-6,$Q$7:$Q$60000,0)),"")</f>
        <v/>
      </c>
      <c r="W716">
        <f>IFERROR(INDEX($E$7:$E$60000,MATCH(ROW()-6,$Q$7:$Q$60000,0)),"")</f>
        <v/>
      </c>
      <c r="X716">
        <f>IFERROR(INDEX($F$7:$F$60000,MATCH(ROW()-6,$Q$7:$Q$60000,0)),"")</f>
        <v/>
      </c>
      <c r="Y716">
        <f>IFERROR(INDEX($G$7:$G$60000,MATCH(ROW()-6,$Q$7:$Q$60000,0)),"")</f>
        <v/>
      </c>
      <c r="Z716">
        <f>IFERROR(INDEX($H$7:$H$60000,MATCH(ROW()-6,$Q$7:$Q$60000,0)),"")</f>
        <v/>
      </c>
      <c r="AA716">
        <f>IFERROR(INDEX($I$7:$I$60000,MATCH(ROW()-6,$Q$7:$Q$60000,0)),"")</f>
        <v/>
      </c>
      <c r="AB716">
        <f>IFERROR(INDEX($J$7:$J$60000,MATCH(ROW()-6,$Q$7:$Q$60000,0)),"")</f>
        <v/>
      </c>
      <c r="AC716">
        <f>IFERROR(INDEX($K$7:$K$60000,MATCH(ROW()-6,$Q$7:$Q$60000,0)),"")</f>
        <v/>
      </c>
      <c r="AD716">
        <f>IFERROR(INDEX($L$7:$L$60000,MATCH(ROW()-6,$Q$7:$Q$60000,0)),"")</f>
        <v/>
      </c>
      <c r="AE716">
        <f>IFERROR(INDEX($M$7:$M$60000,MATCH(ROW()-6,$Q$7:$Q$60000,0)),"")</f>
        <v/>
      </c>
      <c r="AF716">
        <f>IFERROR(INDEX($N$7:$N$60000,MATCH(ROW()-6,$Q$7:$Q$60000,0)),"")</f>
        <v/>
      </c>
      <c r="AH716" s="9">
        <f>IF(OR($S716="",$S715=""),"",LN($T716/$T715))</f>
        <v/>
      </c>
      <c r="AI716" s="9">
        <f>IF(OR($S716="",$S715=""),"",$C$2*LN(U716/U715))</f>
        <v/>
      </c>
      <c r="AJ716" s="9">
        <f>IF(OR($S716="",$S715=""),"",$D$2*(V716-V715))</f>
        <v/>
      </c>
      <c r="AK716" s="9">
        <f>IF(OR($S716="",$S715=""),"",$E$2*(W716-W715))</f>
        <v/>
      </c>
      <c r="AL716" s="9">
        <f>IF(OR($S716="",$S715=""),"",$F$2*LN(X716/X715))</f>
        <v/>
      </c>
      <c r="AM716" s="9">
        <f>IF(OR($S716="",$S715=""),"",$G$2*(Y716-Y715))</f>
        <v/>
      </c>
      <c r="AN716" s="9">
        <f>IF(OR($S716="",$S715=""),"",$H$2*LN(Z716/Z715))</f>
        <v/>
      </c>
      <c r="AO716" s="9">
        <f>IF(OR($S716="",$S715=""),"",$I$2*(AA716-AA715))</f>
        <v/>
      </c>
      <c r="AP716" s="9">
        <f>IF(OR($S716="",$S715=""),"",$J$2*LN(AB716/AB715))</f>
        <v/>
      </c>
      <c r="AQ716" s="9">
        <f>IF(OR($S716="",$S715=""),"",$K$2*(AC716-AC715))</f>
        <v/>
      </c>
      <c r="AR716" s="9">
        <f>IF(OR($S716="",$S715=""),"",$L$2*LN(AD716/AD715))</f>
        <v/>
      </c>
      <c r="AS716" s="9">
        <f>IF(OR($S716="",$S715=""),"",$M$2*LN(AE716/AE715))</f>
        <v/>
      </c>
      <c r="AT716" s="9">
        <f>IF(OR($S716="",$S715=""),"",$N$2*LN(AF716/AF715))</f>
        <v/>
      </c>
      <c r="AV716" s="9">
        <f>IF($AH716="","",$AY$16+$AY$4*AI716+$AY$5*AJ716+$AY$6*AK716+$AY$7*AL716+$AY$8*AM716+$AY$9*AN716+$AY$10*AO716+$AY$11*AP716+$AY$12*AQ716+$AY$13*AR716+$AY$14*AS716+$AY$15*AT716)</f>
        <v/>
      </c>
      <c r="BC716" s="10">
        <f>IF((ROW()-6)&lt;=$Q$3,INDEX(LINEST(AH657:AH716,AI657:AT716,TRUE,TRUE),1,13)*$Q$4,"")</f>
        <v/>
      </c>
      <c r="BD716" s="9">
        <f>IF((ROW()-6)&lt;=$Q$3,INDEX(LINEST(AH657:AH716,AI657:AT716,TRUE,TRUE),1,12),"")</f>
        <v/>
      </c>
      <c r="BE716" s="9">
        <f>IF((ROW()-6)&lt;=$Q$3,INDEX(LINEST(AH657:AH716,AI657:AT716,TRUE,TRUE),1,11),"")</f>
        <v/>
      </c>
      <c r="BF716" s="9">
        <f>IF((ROW()-6)&lt;=$Q$3,INDEX(LINEST(AH657:AH716,AI657:AT716,TRUE,TRUE),1,10),"")</f>
        <v/>
      </c>
      <c r="BG716" s="9">
        <f>IF((ROW()-6)&lt;=$Q$3,INDEX(LINEST(AH657:AH716,AI657:AT716,TRUE,TRUE),1,9),"")</f>
        <v/>
      </c>
      <c r="BH716" s="9">
        <f>IF((ROW()-6)&lt;=$Q$3,INDEX(LINEST(AH657:AH716,AI657:AT716,TRUE,TRUE),1,8),"")</f>
        <v/>
      </c>
      <c r="BI716" s="9">
        <f>IF((ROW()-6)&lt;=$Q$3,INDEX(LINEST(AH657:AH716,AI657:AT716,TRUE,TRUE),1,7),"")</f>
        <v/>
      </c>
      <c r="BJ716" s="9">
        <f>IF((ROW()-6)&lt;=$Q$3,INDEX(LINEST(AH657:AH716,AI657:AT716,TRUE,TRUE),1,6),"")</f>
        <v/>
      </c>
      <c r="BK716" s="9">
        <f>IF((ROW()-6)&lt;=$Q$3,INDEX(LINEST(AH657:AH716,AI657:AT716,TRUE,TRUE),1,5),"")</f>
        <v/>
      </c>
      <c r="BL716" s="9">
        <f>IF((ROW()-6)&lt;=$Q$3,INDEX(LINEST(AH657:AH716,AI657:AT716,TRUE,TRUE),1,4),"")</f>
        <v/>
      </c>
      <c r="BM716" s="9">
        <f>IF((ROW()-6)&lt;=$Q$3,INDEX(LINEST(AH657:AH716,AI657:AT716,TRUE,TRUE),1,3),"")</f>
        <v/>
      </c>
      <c r="BN716" s="9">
        <f>IF((ROW()-6)&lt;=$Q$3,INDEX(LINEST(AH657:AH716,AI657:AT716,TRUE,TRUE),1,2),"")</f>
        <v/>
      </c>
      <c r="BO716" s="9">
        <f>IF((ROW()-6)&lt;=$Q$3,INDEX(LINEST(AH657:AH716,AI657:AT716,TRUE,TRUE),1,1),"")</f>
        <v/>
      </c>
      <c r="BP716" s="10">
        <f>IF((ROW()-6)&lt;=$Q$3,INDEX(LINEST(AH657:AH716,AI657:AT716,TRUE,TRUE),3,1),"")</f>
        <v/>
      </c>
      <c r="BR716" s="9">
        <f>IF(AND((ROW()-6)&lt;=$Q$3,ISNUMBER(BC715)),BC715/$Q$4+BD715*AI716+BE715*AJ716+BF715*AK716+BG715*AL716+BH715*AM716+BI715*AN716+BJ715*AO716+BK715*AP716+BL715*AQ716+BM715*AR716+BN715*AS716+BO715*AT716,"")</f>
        <v/>
      </c>
      <c r="BS716">
        <f>IF(ISNUMBER(BR716),AVERAGE(AH656:AH715),"")</f>
        <v/>
      </c>
      <c r="BT716">
        <f>IF(ISNUMBER(BR716),(AH716-BR716)^2,"")</f>
        <v/>
      </c>
      <c r="BU716">
        <f>IF(ISNUMBER(BR716),AH716^2,"")</f>
        <v/>
      </c>
      <c r="BV716">
        <f>IF(ISNUMBER(BR716),(AH716-BS716)^2,"")</f>
        <v/>
      </c>
    </row>
    <row r="717">
      <c r="O717">
        <f>IF($R717="","",CHOOSE($Q$2,YEAR(R717)*12+MONTH(R717),INT((R717-2)/7),YEAR(R717)*4+ROUNDUP(MONTH(R717)/3)))</f>
        <v/>
      </c>
      <c r="P717">
        <f>IF($R717="","",IF($R718="",1,IF(O717&lt;&gt;O718,1,0)))</f>
        <v/>
      </c>
      <c r="Q717">
        <f>IF(P717=1,SUM($P$7:P717),"")</f>
        <v/>
      </c>
      <c r="R717">
        <f>IF($A717="","",IF(ISNUMBER($A717),$A717,IFERROR(DATEVALUE($A717),NA())))</f>
        <v/>
      </c>
      <c r="S717" s="7">
        <f>IFERROR(INDEX($R$7:$R$60000,MATCH(ROW()-6,$Q$7:$Q$60000,0)),"")</f>
        <v/>
      </c>
      <c r="T717">
        <f>IFERROR(INDEX($B$7:$B$60000,MATCH(ROW()-6,$Q$7:$Q$60000,0)),"")</f>
        <v/>
      </c>
      <c r="U717">
        <f>IFERROR(INDEX($C$7:$C$60000,MATCH(ROW()-6,$Q$7:$Q$60000,0)),"")</f>
        <v/>
      </c>
      <c r="V717">
        <f>IFERROR(INDEX($D$7:$D$60000,MATCH(ROW()-6,$Q$7:$Q$60000,0)),"")</f>
        <v/>
      </c>
      <c r="W717">
        <f>IFERROR(INDEX($E$7:$E$60000,MATCH(ROW()-6,$Q$7:$Q$60000,0)),"")</f>
        <v/>
      </c>
      <c r="X717">
        <f>IFERROR(INDEX($F$7:$F$60000,MATCH(ROW()-6,$Q$7:$Q$60000,0)),"")</f>
        <v/>
      </c>
      <c r="Y717">
        <f>IFERROR(INDEX($G$7:$G$60000,MATCH(ROW()-6,$Q$7:$Q$60000,0)),"")</f>
        <v/>
      </c>
      <c r="Z717">
        <f>IFERROR(INDEX($H$7:$H$60000,MATCH(ROW()-6,$Q$7:$Q$60000,0)),"")</f>
        <v/>
      </c>
      <c r="AA717">
        <f>IFERROR(INDEX($I$7:$I$60000,MATCH(ROW()-6,$Q$7:$Q$60000,0)),"")</f>
        <v/>
      </c>
      <c r="AB717">
        <f>IFERROR(INDEX($J$7:$J$60000,MATCH(ROW()-6,$Q$7:$Q$60000,0)),"")</f>
        <v/>
      </c>
      <c r="AC717">
        <f>IFERROR(INDEX($K$7:$K$60000,MATCH(ROW()-6,$Q$7:$Q$60000,0)),"")</f>
        <v/>
      </c>
      <c r="AD717">
        <f>IFERROR(INDEX($L$7:$L$60000,MATCH(ROW()-6,$Q$7:$Q$60000,0)),"")</f>
        <v/>
      </c>
      <c r="AE717">
        <f>IFERROR(INDEX($M$7:$M$60000,MATCH(ROW()-6,$Q$7:$Q$60000,0)),"")</f>
        <v/>
      </c>
      <c r="AF717">
        <f>IFERROR(INDEX($N$7:$N$60000,MATCH(ROW()-6,$Q$7:$Q$60000,0)),"")</f>
        <v/>
      </c>
      <c r="AH717" s="9">
        <f>IF(OR($S717="",$S716=""),"",LN($T717/$T716))</f>
        <v/>
      </c>
      <c r="AI717" s="9">
        <f>IF(OR($S717="",$S716=""),"",$C$2*LN(U717/U716))</f>
        <v/>
      </c>
      <c r="AJ717" s="9">
        <f>IF(OR($S717="",$S716=""),"",$D$2*(V717-V716))</f>
        <v/>
      </c>
      <c r="AK717" s="9">
        <f>IF(OR($S717="",$S716=""),"",$E$2*(W717-W716))</f>
        <v/>
      </c>
      <c r="AL717" s="9">
        <f>IF(OR($S717="",$S716=""),"",$F$2*LN(X717/X716))</f>
        <v/>
      </c>
      <c r="AM717" s="9">
        <f>IF(OR($S717="",$S716=""),"",$G$2*(Y717-Y716))</f>
        <v/>
      </c>
      <c r="AN717" s="9">
        <f>IF(OR($S717="",$S716=""),"",$H$2*LN(Z717/Z716))</f>
        <v/>
      </c>
      <c r="AO717" s="9">
        <f>IF(OR($S717="",$S716=""),"",$I$2*(AA717-AA716))</f>
        <v/>
      </c>
      <c r="AP717" s="9">
        <f>IF(OR($S717="",$S716=""),"",$J$2*LN(AB717/AB716))</f>
        <v/>
      </c>
      <c r="AQ717" s="9">
        <f>IF(OR($S717="",$S716=""),"",$K$2*(AC717-AC716))</f>
        <v/>
      </c>
      <c r="AR717" s="9">
        <f>IF(OR($S717="",$S716=""),"",$L$2*LN(AD717/AD716))</f>
        <v/>
      </c>
      <c r="AS717" s="9">
        <f>IF(OR($S717="",$S716=""),"",$M$2*LN(AE717/AE716))</f>
        <v/>
      </c>
      <c r="AT717" s="9">
        <f>IF(OR($S717="",$S716=""),"",$N$2*LN(AF717/AF716))</f>
        <v/>
      </c>
      <c r="AV717" s="9">
        <f>IF($AH717="","",$AY$16+$AY$4*AI717+$AY$5*AJ717+$AY$6*AK717+$AY$7*AL717+$AY$8*AM717+$AY$9*AN717+$AY$10*AO717+$AY$11*AP717+$AY$12*AQ717+$AY$13*AR717+$AY$14*AS717+$AY$15*AT717)</f>
        <v/>
      </c>
      <c r="BC717" s="10">
        <f>IF((ROW()-6)&lt;=$Q$3,INDEX(LINEST(AH658:AH717,AI658:AT717,TRUE,TRUE),1,13)*$Q$4,"")</f>
        <v/>
      </c>
      <c r="BD717" s="9">
        <f>IF((ROW()-6)&lt;=$Q$3,INDEX(LINEST(AH658:AH717,AI658:AT717,TRUE,TRUE),1,12),"")</f>
        <v/>
      </c>
      <c r="BE717" s="9">
        <f>IF((ROW()-6)&lt;=$Q$3,INDEX(LINEST(AH658:AH717,AI658:AT717,TRUE,TRUE),1,11),"")</f>
        <v/>
      </c>
      <c r="BF717" s="9">
        <f>IF((ROW()-6)&lt;=$Q$3,INDEX(LINEST(AH658:AH717,AI658:AT717,TRUE,TRUE),1,10),"")</f>
        <v/>
      </c>
      <c r="BG717" s="9">
        <f>IF((ROW()-6)&lt;=$Q$3,INDEX(LINEST(AH658:AH717,AI658:AT717,TRUE,TRUE),1,9),"")</f>
        <v/>
      </c>
      <c r="BH717" s="9">
        <f>IF((ROW()-6)&lt;=$Q$3,INDEX(LINEST(AH658:AH717,AI658:AT717,TRUE,TRUE),1,8),"")</f>
        <v/>
      </c>
      <c r="BI717" s="9">
        <f>IF((ROW()-6)&lt;=$Q$3,INDEX(LINEST(AH658:AH717,AI658:AT717,TRUE,TRUE),1,7),"")</f>
        <v/>
      </c>
      <c r="BJ717" s="9">
        <f>IF((ROW()-6)&lt;=$Q$3,INDEX(LINEST(AH658:AH717,AI658:AT717,TRUE,TRUE),1,6),"")</f>
        <v/>
      </c>
      <c r="BK717" s="9">
        <f>IF((ROW()-6)&lt;=$Q$3,INDEX(LINEST(AH658:AH717,AI658:AT717,TRUE,TRUE),1,5),"")</f>
        <v/>
      </c>
      <c r="BL717" s="9">
        <f>IF((ROW()-6)&lt;=$Q$3,INDEX(LINEST(AH658:AH717,AI658:AT717,TRUE,TRUE),1,4),"")</f>
        <v/>
      </c>
      <c r="BM717" s="9">
        <f>IF((ROW()-6)&lt;=$Q$3,INDEX(LINEST(AH658:AH717,AI658:AT717,TRUE,TRUE),1,3),"")</f>
        <v/>
      </c>
      <c r="BN717" s="9">
        <f>IF((ROW()-6)&lt;=$Q$3,INDEX(LINEST(AH658:AH717,AI658:AT717,TRUE,TRUE),1,2),"")</f>
        <v/>
      </c>
      <c r="BO717" s="9">
        <f>IF((ROW()-6)&lt;=$Q$3,INDEX(LINEST(AH658:AH717,AI658:AT717,TRUE,TRUE),1,1),"")</f>
        <v/>
      </c>
      <c r="BP717" s="10">
        <f>IF((ROW()-6)&lt;=$Q$3,INDEX(LINEST(AH658:AH717,AI658:AT717,TRUE,TRUE),3,1),"")</f>
        <v/>
      </c>
      <c r="BR717" s="9">
        <f>IF(AND((ROW()-6)&lt;=$Q$3,ISNUMBER(BC716)),BC716/$Q$4+BD716*AI717+BE716*AJ717+BF716*AK717+BG716*AL717+BH716*AM717+BI716*AN717+BJ716*AO717+BK716*AP717+BL716*AQ717+BM716*AR717+BN716*AS717+BO716*AT717,"")</f>
        <v/>
      </c>
      <c r="BS717">
        <f>IF(ISNUMBER(BR717),AVERAGE(AH657:AH716),"")</f>
        <v/>
      </c>
      <c r="BT717">
        <f>IF(ISNUMBER(BR717),(AH717-BR717)^2,"")</f>
        <v/>
      </c>
      <c r="BU717">
        <f>IF(ISNUMBER(BR717),AH717^2,"")</f>
        <v/>
      </c>
      <c r="BV717">
        <f>IF(ISNUMBER(BR717),(AH717-BS717)^2,"")</f>
        <v/>
      </c>
    </row>
    <row r="718">
      <c r="O718">
        <f>IF($R718="","",CHOOSE($Q$2,YEAR(R718)*12+MONTH(R718),INT((R718-2)/7),YEAR(R718)*4+ROUNDUP(MONTH(R718)/3)))</f>
        <v/>
      </c>
      <c r="P718">
        <f>IF($R718="","",IF($R719="",1,IF(O718&lt;&gt;O719,1,0)))</f>
        <v/>
      </c>
      <c r="Q718">
        <f>IF(P718=1,SUM($P$7:P718),"")</f>
        <v/>
      </c>
      <c r="R718">
        <f>IF($A718="","",IF(ISNUMBER($A718),$A718,IFERROR(DATEVALUE($A718),NA())))</f>
        <v/>
      </c>
      <c r="S718" s="7">
        <f>IFERROR(INDEX($R$7:$R$60000,MATCH(ROW()-6,$Q$7:$Q$60000,0)),"")</f>
        <v/>
      </c>
      <c r="T718">
        <f>IFERROR(INDEX($B$7:$B$60000,MATCH(ROW()-6,$Q$7:$Q$60000,0)),"")</f>
        <v/>
      </c>
      <c r="U718">
        <f>IFERROR(INDEX($C$7:$C$60000,MATCH(ROW()-6,$Q$7:$Q$60000,0)),"")</f>
        <v/>
      </c>
      <c r="V718">
        <f>IFERROR(INDEX($D$7:$D$60000,MATCH(ROW()-6,$Q$7:$Q$60000,0)),"")</f>
        <v/>
      </c>
      <c r="W718">
        <f>IFERROR(INDEX($E$7:$E$60000,MATCH(ROW()-6,$Q$7:$Q$60000,0)),"")</f>
        <v/>
      </c>
      <c r="X718">
        <f>IFERROR(INDEX($F$7:$F$60000,MATCH(ROW()-6,$Q$7:$Q$60000,0)),"")</f>
        <v/>
      </c>
      <c r="Y718">
        <f>IFERROR(INDEX($G$7:$G$60000,MATCH(ROW()-6,$Q$7:$Q$60000,0)),"")</f>
        <v/>
      </c>
      <c r="Z718">
        <f>IFERROR(INDEX($H$7:$H$60000,MATCH(ROW()-6,$Q$7:$Q$60000,0)),"")</f>
        <v/>
      </c>
      <c r="AA718">
        <f>IFERROR(INDEX($I$7:$I$60000,MATCH(ROW()-6,$Q$7:$Q$60000,0)),"")</f>
        <v/>
      </c>
      <c r="AB718">
        <f>IFERROR(INDEX($J$7:$J$60000,MATCH(ROW()-6,$Q$7:$Q$60000,0)),"")</f>
        <v/>
      </c>
      <c r="AC718">
        <f>IFERROR(INDEX($K$7:$K$60000,MATCH(ROW()-6,$Q$7:$Q$60000,0)),"")</f>
        <v/>
      </c>
      <c r="AD718">
        <f>IFERROR(INDEX($L$7:$L$60000,MATCH(ROW()-6,$Q$7:$Q$60000,0)),"")</f>
        <v/>
      </c>
      <c r="AE718">
        <f>IFERROR(INDEX($M$7:$M$60000,MATCH(ROW()-6,$Q$7:$Q$60000,0)),"")</f>
        <v/>
      </c>
      <c r="AF718">
        <f>IFERROR(INDEX($N$7:$N$60000,MATCH(ROW()-6,$Q$7:$Q$60000,0)),"")</f>
        <v/>
      </c>
      <c r="AH718" s="9">
        <f>IF(OR($S718="",$S717=""),"",LN($T718/$T717))</f>
        <v/>
      </c>
      <c r="AI718" s="9">
        <f>IF(OR($S718="",$S717=""),"",$C$2*LN(U718/U717))</f>
        <v/>
      </c>
      <c r="AJ718" s="9">
        <f>IF(OR($S718="",$S717=""),"",$D$2*(V718-V717))</f>
        <v/>
      </c>
      <c r="AK718" s="9">
        <f>IF(OR($S718="",$S717=""),"",$E$2*(W718-W717))</f>
        <v/>
      </c>
      <c r="AL718" s="9">
        <f>IF(OR($S718="",$S717=""),"",$F$2*LN(X718/X717))</f>
        <v/>
      </c>
      <c r="AM718" s="9">
        <f>IF(OR($S718="",$S717=""),"",$G$2*(Y718-Y717))</f>
        <v/>
      </c>
      <c r="AN718" s="9">
        <f>IF(OR($S718="",$S717=""),"",$H$2*LN(Z718/Z717))</f>
        <v/>
      </c>
      <c r="AO718" s="9">
        <f>IF(OR($S718="",$S717=""),"",$I$2*(AA718-AA717))</f>
        <v/>
      </c>
      <c r="AP718" s="9">
        <f>IF(OR($S718="",$S717=""),"",$J$2*LN(AB718/AB717))</f>
        <v/>
      </c>
      <c r="AQ718" s="9">
        <f>IF(OR($S718="",$S717=""),"",$K$2*(AC718-AC717))</f>
        <v/>
      </c>
      <c r="AR718" s="9">
        <f>IF(OR($S718="",$S717=""),"",$L$2*LN(AD718/AD717))</f>
        <v/>
      </c>
      <c r="AS718" s="9">
        <f>IF(OR($S718="",$S717=""),"",$M$2*LN(AE718/AE717))</f>
        <v/>
      </c>
      <c r="AT718" s="9">
        <f>IF(OR($S718="",$S717=""),"",$N$2*LN(AF718/AF717))</f>
        <v/>
      </c>
      <c r="AV718" s="9">
        <f>IF($AH718="","",$AY$16+$AY$4*AI718+$AY$5*AJ718+$AY$6*AK718+$AY$7*AL718+$AY$8*AM718+$AY$9*AN718+$AY$10*AO718+$AY$11*AP718+$AY$12*AQ718+$AY$13*AR718+$AY$14*AS718+$AY$15*AT718)</f>
        <v/>
      </c>
      <c r="BC718" s="10">
        <f>IF((ROW()-6)&lt;=$Q$3,INDEX(LINEST(AH659:AH718,AI659:AT718,TRUE,TRUE),1,13)*$Q$4,"")</f>
        <v/>
      </c>
      <c r="BD718" s="9">
        <f>IF((ROW()-6)&lt;=$Q$3,INDEX(LINEST(AH659:AH718,AI659:AT718,TRUE,TRUE),1,12),"")</f>
        <v/>
      </c>
      <c r="BE718" s="9">
        <f>IF((ROW()-6)&lt;=$Q$3,INDEX(LINEST(AH659:AH718,AI659:AT718,TRUE,TRUE),1,11),"")</f>
        <v/>
      </c>
      <c r="BF718" s="9">
        <f>IF((ROW()-6)&lt;=$Q$3,INDEX(LINEST(AH659:AH718,AI659:AT718,TRUE,TRUE),1,10),"")</f>
        <v/>
      </c>
      <c r="BG718" s="9">
        <f>IF((ROW()-6)&lt;=$Q$3,INDEX(LINEST(AH659:AH718,AI659:AT718,TRUE,TRUE),1,9),"")</f>
        <v/>
      </c>
      <c r="BH718" s="9">
        <f>IF((ROW()-6)&lt;=$Q$3,INDEX(LINEST(AH659:AH718,AI659:AT718,TRUE,TRUE),1,8),"")</f>
        <v/>
      </c>
      <c r="BI718" s="9">
        <f>IF((ROW()-6)&lt;=$Q$3,INDEX(LINEST(AH659:AH718,AI659:AT718,TRUE,TRUE),1,7),"")</f>
        <v/>
      </c>
      <c r="BJ718" s="9">
        <f>IF((ROW()-6)&lt;=$Q$3,INDEX(LINEST(AH659:AH718,AI659:AT718,TRUE,TRUE),1,6),"")</f>
        <v/>
      </c>
      <c r="BK718" s="9">
        <f>IF((ROW()-6)&lt;=$Q$3,INDEX(LINEST(AH659:AH718,AI659:AT718,TRUE,TRUE),1,5),"")</f>
        <v/>
      </c>
      <c r="BL718" s="9">
        <f>IF((ROW()-6)&lt;=$Q$3,INDEX(LINEST(AH659:AH718,AI659:AT718,TRUE,TRUE),1,4),"")</f>
        <v/>
      </c>
      <c r="BM718" s="9">
        <f>IF((ROW()-6)&lt;=$Q$3,INDEX(LINEST(AH659:AH718,AI659:AT718,TRUE,TRUE),1,3),"")</f>
        <v/>
      </c>
      <c r="BN718" s="9">
        <f>IF((ROW()-6)&lt;=$Q$3,INDEX(LINEST(AH659:AH718,AI659:AT718,TRUE,TRUE),1,2),"")</f>
        <v/>
      </c>
      <c r="BO718" s="9">
        <f>IF((ROW()-6)&lt;=$Q$3,INDEX(LINEST(AH659:AH718,AI659:AT718,TRUE,TRUE),1,1),"")</f>
        <v/>
      </c>
      <c r="BP718" s="10">
        <f>IF((ROW()-6)&lt;=$Q$3,INDEX(LINEST(AH659:AH718,AI659:AT718,TRUE,TRUE),3,1),"")</f>
        <v/>
      </c>
      <c r="BR718" s="9">
        <f>IF(AND((ROW()-6)&lt;=$Q$3,ISNUMBER(BC717)),BC717/$Q$4+BD717*AI718+BE717*AJ718+BF717*AK718+BG717*AL718+BH717*AM718+BI717*AN718+BJ717*AO718+BK717*AP718+BL717*AQ718+BM717*AR718+BN717*AS718+BO717*AT718,"")</f>
        <v/>
      </c>
      <c r="BS718">
        <f>IF(ISNUMBER(BR718),AVERAGE(AH658:AH717),"")</f>
        <v/>
      </c>
      <c r="BT718">
        <f>IF(ISNUMBER(BR718),(AH718-BR718)^2,"")</f>
        <v/>
      </c>
      <c r="BU718">
        <f>IF(ISNUMBER(BR718),AH718^2,"")</f>
        <v/>
      </c>
      <c r="BV718">
        <f>IF(ISNUMBER(BR718),(AH718-BS718)^2,"")</f>
        <v/>
      </c>
    </row>
    <row r="719">
      <c r="O719">
        <f>IF($R719="","",CHOOSE($Q$2,YEAR(R719)*12+MONTH(R719),INT((R719-2)/7),YEAR(R719)*4+ROUNDUP(MONTH(R719)/3)))</f>
        <v/>
      </c>
      <c r="P719">
        <f>IF($R719="","",IF($R720="",1,IF(O719&lt;&gt;O720,1,0)))</f>
        <v/>
      </c>
      <c r="Q719">
        <f>IF(P719=1,SUM($P$7:P719),"")</f>
        <v/>
      </c>
      <c r="R719">
        <f>IF($A719="","",IF(ISNUMBER($A719),$A719,IFERROR(DATEVALUE($A719),NA())))</f>
        <v/>
      </c>
      <c r="S719" s="7">
        <f>IFERROR(INDEX($R$7:$R$60000,MATCH(ROW()-6,$Q$7:$Q$60000,0)),"")</f>
        <v/>
      </c>
      <c r="T719">
        <f>IFERROR(INDEX($B$7:$B$60000,MATCH(ROW()-6,$Q$7:$Q$60000,0)),"")</f>
        <v/>
      </c>
      <c r="U719">
        <f>IFERROR(INDEX($C$7:$C$60000,MATCH(ROW()-6,$Q$7:$Q$60000,0)),"")</f>
        <v/>
      </c>
      <c r="V719">
        <f>IFERROR(INDEX($D$7:$D$60000,MATCH(ROW()-6,$Q$7:$Q$60000,0)),"")</f>
        <v/>
      </c>
      <c r="W719">
        <f>IFERROR(INDEX($E$7:$E$60000,MATCH(ROW()-6,$Q$7:$Q$60000,0)),"")</f>
        <v/>
      </c>
      <c r="X719">
        <f>IFERROR(INDEX($F$7:$F$60000,MATCH(ROW()-6,$Q$7:$Q$60000,0)),"")</f>
        <v/>
      </c>
      <c r="Y719">
        <f>IFERROR(INDEX($G$7:$G$60000,MATCH(ROW()-6,$Q$7:$Q$60000,0)),"")</f>
        <v/>
      </c>
      <c r="Z719">
        <f>IFERROR(INDEX($H$7:$H$60000,MATCH(ROW()-6,$Q$7:$Q$60000,0)),"")</f>
        <v/>
      </c>
      <c r="AA719">
        <f>IFERROR(INDEX($I$7:$I$60000,MATCH(ROW()-6,$Q$7:$Q$60000,0)),"")</f>
        <v/>
      </c>
      <c r="AB719">
        <f>IFERROR(INDEX($J$7:$J$60000,MATCH(ROW()-6,$Q$7:$Q$60000,0)),"")</f>
        <v/>
      </c>
      <c r="AC719">
        <f>IFERROR(INDEX($K$7:$K$60000,MATCH(ROW()-6,$Q$7:$Q$60000,0)),"")</f>
        <v/>
      </c>
      <c r="AD719">
        <f>IFERROR(INDEX($L$7:$L$60000,MATCH(ROW()-6,$Q$7:$Q$60000,0)),"")</f>
        <v/>
      </c>
      <c r="AE719">
        <f>IFERROR(INDEX($M$7:$M$60000,MATCH(ROW()-6,$Q$7:$Q$60000,0)),"")</f>
        <v/>
      </c>
      <c r="AF719">
        <f>IFERROR(INDEX($N$7:$N$60000,MATCH(ROW()-6,$Q$7:$Q$60000,0)),"")</f>
        <v/>
      </c>
      <c r="AH719" s="9">
        <f>IF(OR($S719="",$S718=""),"",LN($T719/$T718))</f>
        <v/>
      </c>
      <c r="AI719" s="9">
        <f>IF(OR($S719="",$S718=""),"",$C$2*LN(U719/U718))</f>
        <v/>
      </c>
      <c r="AJ719" s="9">
        <f>IF(OR($S719="",$S718=""),"",$D$2*(V719-V718))</f>
        <v/>
      </c>
      <c r="AK719" s="9">
        <f>IF(OR($S719="",$S718=""),"",$E$2*(W719-W718))</f>
        <v/>
      </c>
      <c r="AL719" s="9">
        <f>IF(OR($S719="",$S718=""),"",$F$2*LN(X719/X718))</f>
        <v/>
      </c>
      <c r="AM719" s="9">
        <f>IF(OR($S719="",$S718=""),"",$G$2*(Y719-Y718))</f>
        <v/>
      </c>
      <c r="AN719" s="9">
        <f>IF(OR($S719="",$S718=""),"",$H$2*LN(Z719/Z718))</f>
        <v/>
      </c>
      <c r="AO719" s="9">
        <f>IF(OR($S719="",$S718=""),"",$I$2*(AA719-AA718))</f>
        <v/>
      </c>
      <c r="AP719" s="9">
        <f>IF(OR($S719="",$S718=""),"",$J$2*LN(AB719/AB718))</f>
        <v/>
      </c>
      <c r="AQ719" s="9">
        <f>IF(OR($S719="",$S718=""),"",$K$2*(AC719-AC718))</f>
        <v/>
      </c>
      <c r="AR719" s="9">
        <f>IF(OR($S719="",$S718=""),"",$L$2*LN(AD719/AD718))</f>
        <v/>
      </c>
      <c r="AS719" s="9">
        <f>IF(OR($S719="",$S718=""),"",$M$2*LN(AE719/AE718))</f>
        <v/>
      </c>
      <c r="AT719" s="9">
        <f>IF(OR($S719="",$S718=""),"",$N$2*LN(AF719/AF718))</f>
        <v/>
      </c>
      <c r="AV719" s="9">
        <f>IF($AH719="","",$AY$16+$AY$4*AI719+$AY$5*AJ719+$AY$6*AK719+$AY$7*AL719+$AY$8*AM719+$AY$9*AN719+$AY$10*AO719+$AY$11*AP719+$AY$12*AQ719+$AY$13*AR719+$AY$14*AS719+$AY$15*AT719)</f>
        <v/>
      </c>
      <c r="BC719" s="10">
        <f>IF((ROW()-6)&lt;=$Q$3,INDEX(LINEST(AH660:AH719,AI660:AT719,TRUE,TRUE),1,13)*$Q$4,"")</f>
        <v/>
      </c>
      <c r="BD719" s="9">
        <f>IF((ROW()-6)&lt;=$Q$3,INDEX(LINEST(AH660:AH719,AI660:AT719,TRUE,TRUE),1,12),"")</f>
        <v/>
      </c>
      <c r="BE719" s="9">
        <f>IF((ROW()-6)&lt;=$Q$3,INDEX(LINEST(AH660:AH719,AI660:AT719,TRUE,TRUE),1,11),"")</f>
        <v/>
      </c>
      <c r="BF719" s="9">
        <f>IF((ROW()-6)&lt;=$Q$3,INDEX(LINEST(AH660:AH719,AI660:AT719,TRUE,TRUE),1,10),"")</f>
        <v/>
      </c>
      <c r="BG719" s="9">
        <f>IF((ROW()-6)&lt;=$Q$3,INDEX(LINEST(AH660:AH719,AI660:AT719,TRUE,TRUE),1,9),"")</f>
        <v/>
      </c>
      <c r="BH719" s="9">
        <f>IF((ROW()-6)&lt;=$Q$3,INDEX(LINEST(AH660:AH719,AI660:AT719,TRUE,TRUE),1,8),"")</f>
        <v/>
      </c>
      <c r="BI719" s="9">
        <f>IF((ROW()-6)&lt;=$Q$3,INDEX(LINEST(AH660:AH719,AI660:AT719,TRUE,TRUE),1,7),"")</f>
        <v/>
      </c>
      <c r="BJ719" s="9">
        <f>IF((ROW()-6)&lt;=$Q$3,INDEX(LINEST(AH660:AH719,AI660:AT719,TRUE,TRUE),1,6),"")</f>
        <v/>
      </c>
      <c r="BK719" s="9">
        <f>IF((ROW()-6)&lt;=$Q$3,INDEX(LINEST(AH660:AH719,AI660:AT719,TRUE,TRUE),1,5),"")</f>
        <v/>
      </c>
      <c r="BL719" s="9">
        <f>IF((ROW()-6)&lt;=$Q$3,INDEX(LINEST(AH660:AH719,AI660:AT719,TRUE,TRUE),1,4),"")</f>
        <v/>
      </c>
      <c r="BM719" s="9">
        <f>IF((ROW()-6)&lt;=$Q$3,INDEX(LINEST(AH660:AH719,AI660:AT719,TRUE,TRUE),1,3),"")</f>
        <v/>
      </c>
      <c r="BN719" s="9">
        <f>IF((ROW()-6)&lt;=$Q$3,INDEX(LINEST(AH660:AH719,AI660:AT719,TRUE,TRUE),1,2),"")</f>
        <v/>
      </c>
      <c r="BO719" s="9">
        <f>IF((ROW()-6)&lt;=$Q$3,INDEX(LINEST(AH660:AH719,AI660:AT719,TRUE,TRUE),1,1),"")</f>
        <v/>
      </c>
      <c r="BP719" s="10">
        <f>IF((ROW()-6)&lt;=$Q$3,INDEX(LINEST(AH660:AH719,AI660:AT719,TRUE,TRUE),3,1),"")</f>
        <v/>
      </c>
      <c r="BR719" s="9">
        <f>IF(AND((ROW()-6)&lt;=$Q$3,ISNUMBER(BC718)),BC718/$Q$4+BD718*AI719+BE718*AJ719+BF718*AK719+BG718*AL719+BH718*AM719+BI718*AN719+BJ718*AO719+BK718*AP719+BL718*AQ719+BM718*AR719+BN718*AS719+BO718*AT719,"")</f>
        <v/>
      </c>
      <c r="BS719">
        <f>IF(ISNUMBER(BR719),AVERAGE(AH659:AH718),"")</f>
        <v/>
      </c>
      <c r="BT719">
        <f>IF(ISNUMBER(BR719),(AH719-BR719)^2,"")</f>
        <v/>
      </c>
      <c r="BU719">
        <f>IF(ISNUMBER(BR719),AH719^2,"")</f>
        <v/>
      </c>
      <c r="BV719">
        <f>IF(ISNUMBER(BR719),(AH719-BS719)^2,"")</f>
        <v/>
      </c>
    </row>
    <row r="720">
      <c r="O720">
        <f>IF($R720="","",CHOOSE($Q$2,YEAR(R720)*12+MONTH(R720),INT((R720-2)/7),YEAR(R720)*4+ROUNDUP(MONTH(R720)/3)))</f>
        <v/>
      </c>
      <c r="P720">
        <f>IF($R720="","",IF($R721="",1,IF(O720&lt;&gt;O721,1,0)))</f>
        <v/>
      </c>
      <c r="Q720">
        <f>IF(P720=1,SUM($P$7:P720),"")</f>
        <v/>
      </c>
      <c r="R720">
        <f>IF($A720="","",IF(ISNUMBER($A720),$A720,IFERROR(DATEVALUE($A720),NA())))</f>
        <v/>
      </c>
      <c r="S720" s="7">
        <f>IFERROR(INDEX($R$7:$R$60000,MATCH(ROW()-6,$Q$7:$Q$60000,0)),"")</f>
        <v/>
      </c>
      <c r="T720">
        <f>IFERROR(INDEX($B$7:$B$60000,MATCH(ROW()-6,$Q$7:$Q$60000,0)),"")</f>
        <v/>
      </c>
      <c r="U720">
        <f>IFERROR(INDEX($C$7:$C$60000,MATCH(ROW()-6,$Q$7:$Q$60000,0)),"")</f>
        <v/>
      </c>
      <c r="V720">
        <f>IFERROR(INDEX($D$7:$D$60000,MATCH(ROW()-6,$Q$7:$Q$60000,0)),"")</f>
        <v/>
      </c>
      <c r="W720">
        <f>IFERROR(INDEX($E$7:$E$60000,MATCH(ROW()-6,$Q$7:$Q$60000,0)),"")</f>
        <v/>
      </c>
      <c r="X720">
        <f>IFERROR(INDEX($F$7:$F$60000,MATCH(ROW()-6,$Q$7:$Q$60000,0)),"")</f>
        <v/>
      </c>
      <c r="Y720">
        <f>IFERROR(INDEX($G$7:$G$60000,MATCH(ROW()-6,$Q$7:$Q$60000,0)),"")</f>
        <v/>
      </c>
      <c r="Z720">
        <f>IFERROR(INDEX($H$7:$H$60000,MATCH(ROW()-6,$Q$7:$Q$60000,0)),"")</f>
        <v/>
      </c>
      <c r="AA720">
        <f>IFERROR(INDEX($I$7:$I$60000,MATCH(ROW()-6,$Q$7:$Q$60000,0)),"")</f>
        <v/>
      </c>
      <c r="AB720">
        <f>IFERROR(INDEX($J$7:$J$60000,MATCH(ROW()-6,$Q$7:$Q$60000,0)),"")</f>
        <v/>
      </c>
      <c r="AC720">
        <f>IFERROR(INDEX($K$7:$K$60000,MATCH(ROW()-6,$Q$7:$Q$60000,0)),"")</f>
        <v/>
      </c>
      <c r="AD720">
        <f>IFERROR(INDEX($L$7:$L$60000,MATCH(ROW()-6,$Q$7:$Q$60000,0)),"")</f>
        <v/>
      </c>
      <c r="AE720">
        <f>IFERROR(INDEX($M$7:$M$60000,MATCH(ROW()-6,$Q$7:$Q$60000,0)),"")</f>
        <v/>
      </c>
      <c r="AF720">
        <f>IFERROR(INDEX($N$7:$N$60000,MATCH(ROW()-6,$Q$7:$Q$60000,0)),"")</f>
        <v/>
      </c>
      <c r="AH720" s="9">
        <f>IF(OR($S720="",$S719=""),"",LN($T720/$T719))</f>
        <v/>
      </c>
      <c r="AI720" s="9">
        <f>IF(OR($S720="",$S719=""),"",$C$2*LN(U720/U719))</f>
        <v/>
      </c>
      <c r="AJ720" s="9">
        <f>IF(OR($S720="",$S719=""),"",$D$2*(V720-V719))</f>
        <v/>
      </c>
      <c r="AK720" s="9">
        <f>IF(OR($S720="",$S719=""),"",$E$2*(W720-W719))</f>
        <v/>
      </c>
      <c r="AL720" s="9">
        <f>IF(OR($S720="",$S719=""),"",$F$2*LN(X720/X719))</f>
        <v/>
      </c>
      <c r="AM720" s="9">
        <f>IF(OR($S720="",$S719=""),"",$G$2*(Y720-Y719))</f>
        <v/>
      </c>
      <c r="AN720" s="9">
        <f>IF(OR($S720="",$S719=""),"",$H$2*LN(Z720/Z719))</f>
        <v/>
      </c>
      <c r="AO720" s="9">
        <f>IF(OR($S720="",$S719=""),"",$I$2*(AA720-AA719))</f>
        <v/>
      </c>
      <c r="AP720" s="9">
        <f>IF(OR($S720="",$S719=""),"",$J$2*LN(AB720/AB719))</f>
        <v/>
      </c>
      <c r="AQ720" s="9">
        <f>IF(OR($S720="",$S719=""),"",$K$2*(AC720-AC719))</f>
        <v/>
      </c>
      <c r="AR720" s="9">
        <f>IF(OR($S720="",$S719=""),"",$L$2*LN(AD720/AD719))</f>
        <v/>
      </c>
      <c r="AS720" s="9">
        <f>IF(OR($S720="",$S719=""),"",$M$2*LN(AE720/AE719))</f>
        <v/>
      </c>
      <c r="AT720" s="9">
        <f>IF(OR($S720="",$S719=""),"",$N$2*LN(AF720/AF719))</f>
        <v/>
      </c>
      <c r="AV720" s="9">
        <f>IF($AH720="","",$AY$16+$AY$4*AI720+$AY$5*AJ720+$AY$6*AK720+$AY$7*AL720+$AY$8*AM720+$AY$9*AN720+$AY$10*AO720+$AY$11*AP720+$AY$12*AQ720+$AY$13*AR720+$AY$14*AS720+$AY$15*AT720)</f>
        <v/>
      </c>
      <c r="BC720" s="10">
        <f>IF((ROW()-6)&lt;=$Q$3,INDEX(LINEST(AH661:AH720,AI661:AT720,TRUE,TRUE),1,13)*$Q$4,"")</f>
        <v/>
      </c>
      <c r="BD720" s="9">
        <f>IF((ROW()-6)&lt;=$Q$3,INDEX(LINEST(AH661:AH720,AI661:AT720,TRUE,TRUE),1,12),"")</f>
        <v/>
      </c>
      <c r="BE720" s="9">
        <f>IF((ROW()-6)&lt;=$Q$3,INDEX(LINEST(AH661:AH720,AI661:AT720,TRUE,TRUE),1,11),"")</f>
        <v/>
      </c>
      <c r="BF720" s="9">
        <f>IF((ROW()-6)&lt;=$Q$3,INDEX(LINEST(AH661:AH720,AI661:AT720,TRUE,TRUE),1,10),"")</f>
        <v/>
      </c>
      <c r="BG720" s="9">
        <f>IF((ROW()-6)&lt;=$Q$3,INDEX(LINEST(AH661:AH720,AI661:AT720,TRUE,TRUE),1,9),"")</f>
        <v/>
      </c>
      <c r="BH720" s="9">
        <f>IF((ROW()-6)&lt;=$Q$3,INDEX(LINEST(AH661:AH720,AI661:AT720,TRUE,TRUE),1,8),"")</f>
        <v/>
      </c>
      <c r="BI720" s="9">
        <f>IF((ROW()-6)&lt;=$Q$3,INDEX(LINEST(AH661:AH720,AI661:AT720,TRUE,TRUE),1,7),"")</f>
        <v/>
      </c>
      <c r="BJ720" s="9">
        <f>IF((ROW()-6)&lt;=$Q$3,INDEX(LINEST(AH661:AH720,AI661:AT720,TRUE,TRUE),1,6),"")</f>
        <v/>
      </c>
      <c r="BK720" s="9">
        <f>IF((ROW()-6)&lt;=$Q$3,INDEX(LINEST(AH661:AH720,AI661:AT720,TRUE,TRUE),1,5),"")</f>
        <v/>
      </c>
      <c r="BL720" s="9">
        <f>IF((ROW()-6)&lt;=$Q$3,INDEX(LINEST(AH661:AH720,AI661:AT720,TRUE,TRUE),1,4),"")</f>
        <v/>
      </c>
      <c r="BM720" s="9">
        <f>IF((ROW()-6)&lt;=$Q$3,INDEX(LINEST(AH661:AH720,AI661:AT720,TRUE,TRUE),1,3),"")</f>
        <v/>
      </c>
      <c r="BN720" s="9">
        <f>IF((ROW()-6)&lt;=$Q$3,INDEX(LINEST(AH661:AH720,AI661:AT720,TRUE,TRUE),1,2),"")</f>
        <v/>
      </c>
      <c r="BO720" s="9">
        <f>IF((ROW()-6)&lt;=$Q$3,INDEX(LINEST(AH661:AH720,AI661:AT720,TRUE,TRUE),1,1),"")</f>
        <v/>
      </c>
      <c r="BP720" s="10">
        <f>IF((ROW()-6)&lt;=$Q$3,INDEX(LINEST(AH661:AH720,AI661:AT720,TRUE,TRUE),3,1),"")</f>
        <v/>
      </c>
      <c r="BR720" s="9">
        <f>IF(AND((ROW()-6)&lt;=$Q$3,ISNUMBER(BC719)),BC719/$Q$4+BD719*AI720+BE719*AJ720+BF719*AK720+BG719*AL720+BH719*AM720+BI719*AN720+BJ719*AO720+BK719*AP720+BL719*AQ720+BM719*AR720+BN719*AS720+BO719*AT720,"")</f>
        <v/>
      </c>
      <c r="BS720">
        <f>IF(ISNUMBER(BR720),AVERAGE(AH660:AH719),"")</f>
        <v/>
      </c>
      <c r="BT720">
        <f>IF(ISNUMBER(BR720),(AH720-BR720)^2,"")</f>
        <v/>
      </c>
      <c r="BU720">
        <f>IF(ISNUMBER(BR720),AH720^2,"")</f>
        <v/>
      </c>
      <c r="BV720">
        <f>IF(ISNUMBER(BR720),(AH720-BS720)^2,"")</f>
        <v/>
      </c>
    </row>
    <row r="721">
      <c r="O721">
        <f>IF($R721="","",CHOOSE($Q$2,YEAR(R721)*12+MONTH(R721),INT((R721-2)/7),YEAR(R721)*4+ROUNDUP(MONTH(R721)/3)))</f>
        <v/>
      </c>
      <c r="P721">
        <f>IF($R721="","",IF($R722="",1,IF(O721&lt;&gt;O722,1,0)))</f>
        <v/>
      </c>
      <c r="Q721">
        <f>IF(P721=1,SUM($P$7:P721),"")</f>
        <v/>
      </c>
      <c r="R721">
        <f>IF($A721="","",IF(ISNUMBER($A721),$A721,IFERROR(DATEVALUE($A721),NA())))</f>
        <v/>
      </c>
      <c r="S721" s="7">
        <f>IFERROR(INDEX($R$7:$R$60000,MATCH(ROW()-6,$Q$7:$Q$60000,0)),"")</f>
        <v/>
      </c>
      <c r="T721">
        <f>IFERROR(INDEX($B$7:$B$60000,MATCH(ROW()-6,$Q$7:$Q$60000,0)),"")</f>
        <v/>
      </c>
      <c r="U721">
        <f>IFERROR(INDEX($C$7:$C$60000,MATCH(ROW()-6,$Q$7:$Q$60000,0)),"")</f>
        <v/>
      </c>
      <c r="V721">
        <f>IFERROR(INDEX($D$7:$D$60000,MATCH(ROW()-6,$Q$7:$Q$60000,0)),"")</f>
        <v/>
      </c>
      <c r="W721">
        <f>IFERROR(INDEX($E$7:$E$60000,MATCH(ROW()-6,$Q$7:$Q$60000,0)),"")</f>
        <v/>
      </c>
      <c r="X721">
        <f>IFERROR(INDEX($F$7:$F$60000,MATCH(ROW()-6,$Q$7:$Q$60000,0)),"")</f>
        <v/>
      </c>
      <c r="Y721">
        <f>IFERROR(INDEX($G$7:$G$60000,MATCH(ROW()-6,$Q$7:$Q$60000,0)),"")</f>
        <v/>
      </c>
      <c r="Z721">
        <f>IFERROR(INDEX($H$7:$H$60000,MATCH(ROW()-6,$Q$7:$Q$60000,0)),"")</f>
        <v/>
      </c>
      <c r="AA721">
        <f>IFERROR(INDEX($I$7:$I$60000,MATCH(ROW()-6,$Q$7:$Q$60000,0)),"")</f>
        <v/>
      </c>
      <c r="AB721">
        <f>IFERROR(INDEX($J$7:$J$60000,MATCH(ROW()-6,$Q$7:$Q$60000,0)),"")</f>
        <v/>
      </c>
      <c r="AC721">
        <f>IFERROR(INDEX($K$7:$K$60000,MATCH(ROW()-6,$Q$7:$Q$60000,0)),"")</f>
        <v/>
      </c>
      <c r="AD721">
        <f>IFERROR(INDEX($L$7:$L$60000,MATCH(ROW()-6,$Q$7:$Q$60000,0)),"")</f>
        <v/>
      </c>
      <c r="AE721">
        <f>IFERROR(INDEX($M$7:$M$60000,MATCH(ROW()-6,$Q$7:$Q$60000,0)),"")</f>
        <v/>
      </c>
      <c r="AF721">
        <f>IFERROR(INDEX($N$7:$N$60000,MATCH(ROW()-6,$Q$7:$Q$60000,0)),"")</f>
        <v/>
      </c>
      <c r="AH721" s="9">
        <f>IF(OR($S721="",$S720=""),"",LN($T721/$T720))</f>
        <v/>
      </c>
      <c r="AI721" s="9">
        <f>IF(OR($S721="",$S720=""),"",$C$2*LN(U721/U720))</f>
        <v/>
      </c>
      <c r="AJ721" s="9">
        <f>IF(OR($S721="",$S720=""),"",$D$2*(V721-V720))</f>
        <v/>
      </c>
      <c r="AK721" s="9">
        <f>IF(OR($S721="",$S720=""),"",$E$2*(W721-W720))</f>
        <v/>
      </c>
      <c r="AL721" s="9">
        <f>IF(OR($S721="",$S720=""),"",$F$2*LN(X721/X720))</f>
        <v/>
      </c>
      <c r="AM721" s="9">
        <f>IF(OR($S721="",$S720=""),"",$G$2*(Y721-Y720))</f>
        <v/>
      </c>
      <c r="AN721" s="9">
        <f>IF(OR($S721="",$S720=""),"",$H$2*LN(Z721/Z720))</f>
        <v/>
      </c>
      <c r="AO721" s="9">
        <f>IF(OR($S721="",$S720=""),"",$I$2*(AA721-AA720))</f>
        <v/>
      </c>
      <c r="AP721" s="9">
        <f>IF(OR($S721="",$S720=""),"",$J$2*LN(AB721/AB720))</f>
        <v/>
      </c>
      <c r="AQ721" s="9">
        <f>IF(OR($S721="",$S720=""),"",$K$2*(AC721-AC720))</f>
        <v/>
      </c>
      <c r="AR721" s="9">
        <f>IF(OR($S721="",$S720=""),"",$L$2*LN(AD721/AD720))</f>
        <v/>
      </c>
      <c r="AS721" s="9">
        <f>IF(OR($S721="",$S720=""),"",$M$2*LN(AE721/AE720))</f>
        <v/>
      </c>
      <c r="AT721" s="9">
        <f>IF(OR($S721="",$S720=""),"",$N$2*LN(AF721/AF720))</f>
        <v/>
      </c>
      <c r="AV721" s="9">
        <f>IF($AH721="","",$AY$16+$AY$4*AI721+$AY$5*AJ721+$AY$6*AK721+$AY$7*AL721+$AY$8*AM721+$AY$9*AN721+$AY$10*AO721+$AY$11*AP721+$AY$12*AQ721+$AY$13*AR721+$AY$14*AS721+$AY$15*AT721)</f>
        <v/>
      </c>
      <c r="BC721" s="10">
        <f>IF((ROW()-6)&lt;=$Q$3,INDEX(LINEST(AH662:AH721,AI662:AT721,TRUE,TRUE),1,13)*$Q$4,"")</f>
        <v/>
      </c>
      <c r="BD721" s="9">
        <f>IF((ROW()-6)&lt;=$Q$3,INDEX(LINEST(AH662:AH721,AI662:AT721,TRUE,TRUE),1,12),"")</f>
        <v/>
      </c>
      <c r="BE721" s="9">
        <f>IF((ROW()-6)&lt;=$Q$3,INDEX(LINEST(AH662:AH721,AI662:AT721,TRUE,TRUE),1,11),"")</f>
        <v/>
      </c>
      <c r="BF721" s="9">
        <f>IF((ROW()-6)&lt;=$Q$3,INDEX(LINEST(AH662:AH721,AI662:AT721,TRUE,TRUE),1,10),"")</f>
        <v/>
      </c>
      <c r="BG721" s="9">
        <f>IF((ROW()-6)&lt;=$Q$3,INDEX(LINEST(AH662:AH721,AI662:AT721,TRUE,TRUE),1,9),"")</f>
        <v/>
      </c>
      <c r="BH721" s="9">
        <f>IF((ROW()-6)&lt;=$Q$3,INDEX(LINEST(AH662:AH721,AI662:AT721,TRUE,TRUE),1,8),"")</f>
        <v/>
      </c>
      <c r="BI721" s="9">
        <f>IF((ROW()-6)&lt;=$Q$3,INDEX(LINEST(AH662:AH721,AI662:AT721,TRUE,TRUE),1,7),"")</f>
        <v/>
      </c>
      <c r="BJ721" s="9">
        <f>IF((ROW()-6)&lt;=$Q$3,INDEX(LINEST(AH662:AH721,AI662:AT721,TRUE,TRUE),1,6),"")</f>
        <v/>
      </c>
      <c r="BK721" s="9">
        <f>IF((ROW()-6)&lt;=$Q$3,INDEX(LINEST(AH662:AH721,AI662:AT721,TRUE,TRUE),1,5),"")</f>
        <v/>
      </c>
      <c r="BL721" s="9">
        <f>IF((ROW()-6)&lt;=$Q$3,INDEX(LINEST(AH662:AH721,AI662:AT721,TRUE,TRUE),1,4),"")</f>
        <v/>
      </c>
      <c r="BM721" s="9">
        <f>IF((ROW()-6)&lt;=$Q$3,INDEX(LINEST(AH662:AH721,AI662:AT721,TRUE,TRUE),1,3),"")</f>
        <v/>
      </c>
      <c r="BN721" s="9">
        <f>IF((ROW()-6)&lt;=$Q$3,INDEX(LINEST(AH662:AH721,AI662:AT721,TRUE,TRUE),1,2),"")</f>
        <v/>
      </c>
      <c r="BO721" s="9">
        <f>IF((ROW()-6)&lt;=$Q$3,INDEX(LINEST(AH662:AH721,AI662:AT721,TRUE,TRUE),1,1),"")</f>
        <v/>
      </c>
      <c r="BP721" s="10">
        <f>IF((ROW()-6)&lt;=$Q$3,INDEX(LINEST(AH662:AH721,AI662:AT721,TRUE,TRUE),3,1),"")</f>
        <v/>
      </c>
      <c r="BR721" s="9">
        <f>IF(AND((ROW()-6)&lt;=$Q$3,ISNUMBER(BC720)),BC720/$Q$4+BD720*AI721+BE720*AJ721+BF720*AK721+BG720*AL721+BH720*AM721+BI720*AN721+BJ720*AO721+BK720*AP721+BL720*AQ721+BM720*AR721+BN720*AS721+BO720*AT721,"")</f>
        <v/>
      </c>
      <c r="BS721">
        <f>IF(ISNUMBER(BR721),AVERAGE(AH661:AH720),"")</f>
        <v/>
      </c>
      <c r="BT721">
        <f>IF(ISNUMBER(BR721),(AH721-BR721)^2,"")</f>
        <v/>
      </c>
      <c r="BU721">
        <f>IF(ISNUMBER(BR721),AH721^2,"")</f>
        <v/>
      </c>
      <c r="BV721">
        <f>IF(ISNUMBER(BR721),(AH721-BS721)^2,"")</f>
        <v/>
      </c>
    </row>
    <row r="722">
      <c r="O722">
        <f>IF($R722="","",CHOOSE($Q$2,YEAR(R722)*12+MONTH(R722),INT((R722-2)/7),YEAR(R722)*4+ROUNDUP(MONTH(R722)/3)))</f>
        <v/>
      </c>
      <c r="P722">
        <f>IF($R722="","",IF($R723="",1,IF(O722&lt;&gt;O723,1,0)))</f>
        <v/>
      </c>
      <c r="Q722">
        <f>IF(P722=1,SUM($P$7:P722),"")</f>
        <v/>
      </c>
      <c r="R722">
        <f>IF($A722="","",IF(ISNUMBER($A722),$A722,IFERROR(DATEVALUE($A722),NA())))</f>
        <v/>
      </c>
      <c r="S722" s="7">
        <f>IFERROR(INDEX($R$7:$R$60000,MATCH(ROW()-6,$Q$7:$Q$60000,0)),"")</f>
        <v/>
      </c>
      <c r="T722">
        <f>IFERROR(INDEX($B$7:$B$60000,MATCH(ROW()-6,$Q$7:$Q$60000,0)),"")</f>
        <v/>
      </c>
      <c r="U722">
        <f>IFERROR(INDEX($C$7:$C$60000,MATCH(ROW()-6,$Q$7:$Q$60000,0)),"")</f>
        <v/>
      </c>
      <c r="V722">
        <f>IFERROR(INDEX($D$7:$D$60000,MATCH(ROW()-6,$Q$7:$Q$60000,0)),"")</f>
        <v/>
      </c>
      <c r="W722">
        <f>IFERROR(INDEX($E$7:$E$60000,MATCH(ROW()-6,$Q$7:$Q$60000,0)),"")</f>
        <v/>
      </c>
      <c r="X722">
        <f>IFERROR(INDEX($F$7:$F$60000,MATCH(ROW()-6,$Q$7:$Q$60000,0)),"")</f>
        <v/>
      </c>
      <c r="Y722">
        <f>IFERROR(INDEX($G$7:$G$60000,MATCH(ROW()-6,$Q$7:$Q$60000,0)),"")</f>
        <v/>
      </c>
      <c r="Z722">
        <f>IFERROR(INDEX($H$7:$H$60000,MATCH(ROW()-6,$Q$7:$Q$60000,0)),"")</f>
        <v/>
      </c>
      <c r="AA722">
        <f>IFERROR(INDEX($I$7:$I$60000,MATCH(ROW()-6,$Q$7:$Q$60000,0)),"")</f>
        <v/>
      </c>
      <c r="AB722">
        <f>IFERROR(INDEX($J$7:$J$60000,MATCH(ROW()-6,$Q$7:$Q$60000,0)),"")</f>
        <v/>
      </c>
      <c r="AC722">
        <f>IFERROR(INDEX($K$7:$K$60000,MATCH(ROW()-6,$Q$7:$Q$60000,0)),"")</f>
        <v/>
      </c>
      <c r="AD722">
        <f>IFERROR(INDEX($L$7:$L$60000,MATCH(ROW()-6,$Q$7:$Q$60000,0)),"")</f>
        <v/>
      </c>
      <c r="AE722">
        <f>IFERROR(INDEX($M$7:$M$60000,MATCH(ROW()-6,$Q$7:$Q$60000,0)),"")</f>
        <v/>
      </c>
      <c r="AF722">
        <f>IFERROR(INDEX($N$7:$N$60000,MATCH(ROW()-6,$Q$7:$Q$60000,0)),"")</f>
        <v/>
      </c>
      <c r="AH722" s="9">
        <f>IF(OR($S722="",$S721=""),"",LN($T722/$T721))</f>
        <v/>
      </c>
      <c r="AI722" s="9">
        <f>IF(OR($S722="",$S721=""),"",$C$2*LN(U722/U721))</f>
        <v/>
      </c>
      <c r="AJ722" s="9">
        <f>IF(OR($S722="",$S721=""),"",$D$2*(V722-V721))</f>
        <v/>
      </c>
      <c r="AK722" s="9">
        <f>IF(OR($S722="",$S721=""),"",$E$2*(W722-W721))</f>
        <v/>
      </c>
      <c r="AL722" s="9">
        <f>IF(OR($S722="",$S721=""),"",$F$2*LN(X722/X721))</f>
        <v/>
      </c>
      <c r="AM722" s="9">
        <f>IF(OR($S722="",$S721=""),"",$G$2*(Y722-Y721))</f>
        <v/>
      </c>
      <c r="AN722" s="9">
        <f>IF(OR($S722="",$S721=""),"",$H$2*LN(Z722/Z721))</f>
        <v/>
      </c>
      <c r="AO722" s="9">
        <f>IF(OR($S722="",$S721=""),"",$I$2*(AA722-AA721))</f>
        <v/>
      </c>
      <c r="AP722" s="9">
        <f>IF(OR($S722="",$S721=""),"",$J$2*LN(AB722/AB721))</f>
        <v/>
      </c>
      <c r="AQ722" s="9">
        <f>IF(OR($S722="",$S721=""),"",$K$2*(AC722-AC721))</f>
        <v/>
      </c>
      <c r="AR722" s="9">
        <f>IF(OR($S722="",$S721=""),"",$L$2*LN(AD722/AD721))</f>
        <v/>
      </c>
      <c r="AS722" s="9">
        <f>IF(OR($S722="",$S721=""),"",$M$2*LN(AE722/AE721))</f>
        <v/>
      </c>
      <c r="AT722" s="9">
        <f>IF(OR($S722="",$S721=""),"",$N$2*LN(AF722/AF721))</f>
        <v/>
      </c>
      <c r="AV722" s="9">
        <f>IF($AH722="","",$AY$16+$AY$4*AI722+$AY$5*AJ722+$AY$6*AK722+$AY$7*AL722+$AY$8*AM722+$AY$9*AN722+$AY$10*AO722+$AY$11*AP722+$AY$12*AQ722+$AY$13*AR722+$AY$14*AS722+$AY$15*AT722)</f>
        <v/>
      </c>
      <c r="BC722" s="10">
        <f>IF((ROW()-6)&lt;=$Q$3,INDEX(LINEST(AH663:AH722,AI663:AT722,TRUE,TRUE),1,13)*$Q$4,"")</f>
        <v/>
      </c>
      <c r="BD722" s="9">
        <f>IF((ROW()-6)&lt;=$Q$3,INDEX(LINEST(AH663:AH722,AI663:AT722,TRUE,TRUE),1,12),"")</f>
        <v/>
      </c>
      <c r="BE722" s="9">
        <f>IF((ROW()-6)&lt;=$Q$3,INDEX(LINEST(AH663:AH722,AI663:AT722,TRUE,TRUE),1,11),"")</f>
        <v/>
      </c>
      <c r="BF722" s="9">
        <f>IF((ROW()-6)&lt;=$Q$3,INDEX(LINEST(AH663:AH722,AI663:AT722,TRUE,TRUE),1,10),"")</f>
        <v/>
      </c>
      <c r="BG722" s="9">
        <f>IF((ROW()-6)&lt;=$Q$3,INDEX(LINEST(AH663:AH722,AI663:AT722,TRUE,TRUE),1,9),"")</f>
        <v/>
      </c>
      <c r="BH722" s="9">
        <f>IF((ROW()-6)&lt;=$Q$3,INDEX(LINEST(AH663:AH722,AI663:AT722,TRUE,TRUE),1,8),"")</f>
        <v/>
      </c>
      <c r="BI722" s="9">
        <f>IF((ROW()-6)&lt;=$Q$3,INDEX(LINEST(AH663:AH722,AI663:AT722,TRUE,TRUE),1,7),"")</f>
        <v/>
      </c>
      <c r="BJ722" s="9">
        <f>IF((ROW()-6)&lt;=$Q$3,INDEX(LINEST(AH663:AH722,AI663:AT722,TRUE,TRUE),1,6),"")</f>
        <v/>
      </c>
      <c r="BK722" s="9">
        <f>IF((ROW()-6)&lt;=$Q$3,INDEX(LINEST(AH663:AH722,AI663:AT722,TRUE,TRUE),1,5),"")</f>
        <v/>
      </c>
      <c r="BL722" s="9">
        <f>IF((ROW()-6)&lt;=$Q$3,INDEX(LINEST(AH663:AH722,AI663:AT722,TRUE,TRUE),1,4),"")</f>
        <v/>
      </c>
      <c r="BM722" s="9">
        <f>IF((ROW()-6)&lt;=$Q$3,INDEX(LINEST(AH663:AH722,AI663:AT722,TRUE,TRUE),1,3),"")</f>
        <v/>
      </c>
      <c r="BN722" s="9">
        <f>IF((ROW()-6)&lt;=$Q$3,INDEX(LINEST(AH663:AH722,AI663:AT722,TRUE,TRUE),1,2),"")</f>
        <v/>
      </c>
      <c r="BO722" s="9">
        <f>IF((ROW()-6)&lt;=$Q$3,INDEX(LINEST(AH663:AH722,AI663:AT722,TRUE,TRUE),1,1),"")</f>
        <v/>
      </c>
      <c r="BP722" s="10">
        <f>IF((ROW()-6)&lt;=$Q$3,INDEX(LINEST(AH663:AH722,AI663:AT722,TRUE,TRUE),3,1),"")</f>
        <v/>
      </c>
      <c r="BR722" s="9">
        <f>IF(AND((ROW()-6)&lt;=$Q$3,ISNUMBER(BC721)),BC721/$Q$4+BD721*AI722+BE721*AJ722+BF721*AK722+BG721*AL722+BH721*AM722+BI721*AN722+BJ721*AO722+BK721*AP722+BL721*AQ722+BM721*AR722+BN721*AS722+BO721*AT722,"")</f>
        <v/>
      </c>
      <c r="BS722">
        <f>IF(ISNUMBER(BR722),AVERAGE(AH662:AH721),"")</f>
        <v/>
      </c>
      <c r="BT722">
        <f>IF(ISNUMBER(BR722),(AH722-BR722)^2,"")</f>
        <v/>
      </c>
      <c r="BU722">
        <f>IF(ISNUMBER(BR722),AH722^2,"")</f>
        <v/>
      </c>
      <c r="BV722">
        <f>IF(ISNUMBER(BR722),(AH722-BS722)^2,"")</f>
        <v/>
      </c>
    </row>
    <row r="723">
      <c r="O723">
        <f>IF($R723="","",CHOOSE($Q$2,YEAR(R723)*12+MONTH(R723),INT((R723-2)/7),YEAR(R723)*4+ROUNDUP(MONTH(R723)/3)))</f>
        <v/>
      </c>
      <c r="P723">
        <f>IF($R723="","",IF($R724="",1,IF(O723&lt;&gt;O724,1,0)))</f>
        <v/>
      </c>
      <c r="Q723">
        <f>IF(P723=1,SUM($P$7:P723),"")</f>
        <v/>
      </c>
      <c r="R723">
        <f>IF($A723="","",IF(ISNUMBER($A723),$A723,IFERROR(DATEVALUE($A723),NA())))</f>
        <v/>
      </c>
      <c r="S723" s="7">
        <f>IFERROR(INDEX($R$7:$R$60000,MATCH(ROW()-6,$Q$7:$Q$60000,0)),"")</f>
        <v/>
      </c>
      <c r="T723">
        <f>IFERROR(INDEX($B$7:$B$60000,MATCH(ROW()-6,$Q$7:$Q$60000,0)),"")</f>
        <v/>
      </c>
      <c r="U723">
        <f>IFERROR(INDEX($C$7:$C$60000,MATCH(ROW()-6,$Q$7:$Q$60000,0)),"")</f>
        <v/>
      </c>
      <c r="V723">
        <f>IFERROR(INDEX($D$7:$D$60000,MATCH(ROW()-6,$Q$7:$Q$60000,0)),"")</f>
        <v/>
      </c>
      <c r="W723">
        <f>IFERROR(INDEX($E$7:$E$60000,MATCH(ROW()-6,$Q$7:$Q$60000,0)),"")</f>
        <v/>
      </c>
      <c r="X723">
        <f>IFERROR(INDEX($F$7:$F$60000,MATCH(ROW()-6,$Q$7:$Q$60000,0)),"")</f>
        <v/>
      </c>
      <c r="Y723">
        <f>IFERROR(INDEX($G$7:$G$60000,MATCH(ROW()-6,$Q$7:$Q$60000,0)),"")</f>
        <v/>
      </c>
      <c r="Z723">
        <f>IFERROR(INDEX($H$7:$H$60000,MATCH(ROW()-6,$Q$7:$Q$60000,0)),"")</f>
        <v/>
      </c>
      <c r="AA723">
        <f>IFERROR(INDEX($I$7:$I$60000,MATCH(ROW()-6,$Q$7:$Q$60000,0)),"")</f>
        <v/>
      </c>
      <c r="AB723">
        <f>IFERROR(INDEX($J$7:$J$60000,MATCH(ROW()-6,$Q$7:$Q$60000,0)),"")</f>
        <v/>
      </c>
      <c r="AC723">
        <f>IFERROR(INDEX($K$7:$K$60000,MATCH(ROW()-6,$Q$7:$Q$60000,0)),"")</f>
        <v/>
      </c>
      <c r="AD723">
        <f>IFERROR(INDEX($L$7:$L$60000,MATCH(ROW()-6,$Q$7:$Q$60000,0)),"")</f>
        <v/>
      </c>
      <c r="AE723">
        <f>IFERROR(INDEX($M$7:$M$60000,MATCH(ROW()-6,$Q$7:$Q$60000,0)),"")</f>
        <v/>
      </c>
      <c r="AF723">
        <f>IFERROR(INDEX($N$7:$N$60000,MATCH(ROW()-6,$Q$7:$Q$60000,0)),"")</f>
        <v/>
      </c>
      <c r="AH723" s="9">
        <f>IF(OR($S723="",$S722=""),"",LN($T723/$T722))</f>
        <v/>
      </c>
      <c r="AI723" s="9">
        <f>IF(OR($S723="",$S722=""),"",$C$2*LN(U723/U722))</f>
        <v/>
      </c>
      <c r="AJ723" s="9">
        <f>IF(OR($S723="",$S722=""),"",$D$2*(V723-V722))</f>
        <v/>
      </c>
      <c r="AK723" s="9">
        <f>IF(OR($S723="",$S722=""),"",$E$2*(W723-W722))</f>
        <v/>
      </c>
      <c r="AL723" s="9">
        <f>IF(OR($S723="",$S722=""),"",$F$2*LN(X723/X722))</f>
        <v/>
      </c>
      <c r="AM723" s="9">
        <f>IF(OR($S723="",$S722=""),"",$G$2*(Y723-Y722))</f>
        <v/>
      </c>
      <c r="AN723" s="9">
        <f>IF(OR($S723="",$S722=""),"",$H$2*LN(Z723/Z722))</f>
        <v/>
      </c>
      <c r="AO723" s="9">
        <f>IF(OR($S723="",$S722=""),"",$I$2*(AA723-AA722))</f>
        <v/>
      </c>
      <c r="AP723" s="9">
        <f>IF(OR($S723="",$S722=""),"",$J$2*LN(AB723/AB722))</f>
        <v/>
      </c>
      <c r="AQ723" s="9">
        <f>IF(OR($S723="",$S722=""),"",$K$2*(AC723-AC722))</f>
        <v/>
      </c>
      <c r="AR723" s="9">
        <f>IF(OR($S723="",$S722=""),"",$L$2*LN(AD723/AD722))</f>
        <v/>
      </c>
      <c r="AS723" s="9">
        <f>IF(OR($S723="",$S722=""),"",$M$2*LN(AE723/AE722))</f>
        <v/>
      </c>
      <c r="AT723" s="9">
        <f>IF(OR($S723="",$S722=""),"",$N$2*LN(AF723/AF722))</f>
        <v/>
      </c>
      <c r="AV723" s="9">
        <f>IF($AH723="","",$AY$16+$AY$4*AI723+$AY$5*AJ723+$AY$6*AK723+$AY$7*AL723+$AY$8*AM723+$AY$9*AN723+$AY$10*AO723+$AY$11*AP723+$AY$12*AQ723+$AY$13*AR723+$AY$14*AS723+$AY$15*AT723)</f>
        <v/>
      </c>
      <c r="BC723" s="10">
        <f>IF((ROW()-6)&lt;=$Q$3,INDEX(LINEST(AH664:AH723,AI664:AT723,TRUE,TRUE),1,13)*$Q$4,"")</f>
        <v/>
      </c>
      <c r="BD723" s="9">
        <f>IF((ROW()-6)&lt;=$Q$3,INDEX(LINEST(AH664:AH723,AI664:AT723,TRUE,TRUE),1,12),"")</f>
        <v/>
      </c>
      <c r="BE723" s="9">
        <f>IF((ROW()-6)&lt;=$Q$3,INDEX(LINEST(AH664:AH723,AI664:AT723,TRUE,TRUE),1,11),"")</f>
        <v/>
      </c>
      <c r="BF723" s="9">
        <f>IF((ROW()-6)&lt;=$Q$3,INDEX(LINEST(AH664:AH723,AI664:AT723,TRUE,TRUE),1,10),"")</f>
        <v/>
      </c>
      <c r="BG723" s="9">
        <f>IF((ROW()-6)&lt;=$Q$3,INDEX(LINEST(AH664:AH723,AI664:AT723,TRUE,TRUE),1,9),"")</f>
        <v/>
      </c>
      <c r="BH723" s="9">
        <f>IF((ROW()-6)&lt;=$Q$3,INDEX(LINEST(AH664:AH723,AI664:AT723,TRUE,TRUE),1,8),"")</f>
        <v/>
      </c>
      <c r="BI723" s="9">
        <f>IF((ROW()-6)&lt;=$Q$3,INDEX(LINEST(AH664:AH723,AI664:AT723,TRUE,TRUE),1,7),"")</f>
        <v/>
      </c>
      <c r="BJ723" s="9">
        <f>IF((ROW()-6)&lt;=$Q$3,INDEX(LINEST(AH664:AH723,AI664:AT723,TRUE,TRUE),1,6),"")</f>
        <v/>
      </c>
      <c r="BK723" s="9">
        <f>IF((ROW()-6)&lt;=$Q$3,INDEX(LINEST(AH664:AH723,AI664:AT723,TRUE,TRUE),1,5),"")</f>
        <v/>
      </c>
      <c r="BL723" s="9">
        <f>IF((ROW()-6)&lt;=$Q$3,INDEX(LINEST(AH664:AH723,AI664:AT723,TRUE,TRUE),1,4),"")</f>
        <v/>
      </c>
      <c r="BM723" s="9">
        <f>IF((ROW()-6)&lt;=$Q$3,INDEX(LINEST(AH664:AH723,AI664:AT723,TRUE,TRUE),1,3),"")</f>
        <v/>
      </c>
      <c r="BN723" s="9">
        <f>IF((ROW()-6)&lt;=$Q$3,INDEX(LINEST(AH664:AH723,AI664:AT723,TRUE,TRUE),1,2),"")</f>
        <v/>
      </c>
      <c r="BO723" s="9">
        <f>IF((ROW()-6)&lt;=$Q$3,INDEX(LINEST(AH664:AH723,AI664:AT723,TRUE,TRUE),1,1),"")</f>
        <v/>
      </c>
      <c r="BP723" s="10">
        <f>IF((ROW()-6)&lt;=$Q$3,INDEX(LINEST(AH664:AH723,AI664:AT723,TRUE,TRUE),3,1),"")</f>
        <v/>
      </c>
      <c r="BR723" s="9">
        <f>IF(AND((ROW()-6)&lt;=$Q$3,ISNUMBER(BC722)),BC722/$Q$4+BD722*AI723+BE722*AJ723+BF722*AK723+BG722*AL723+BH722*AM723+BI722*AN723+BJ722*AO723+BK722*AP723+BL722*AQ723+BM722*AR723+BN722*AS723+BO722*AT723,"")</f>
        <v/>
      </c>
      <c r="BS723">
        <f>IF(ISNUMBER(BR723),AVERAGE(AH663:AH722),"")</f>
        <v/>
      </c>
      <c r="BT723">
        <f>IF(ISNUMBER(BR723),(AH723-BR723)^2,"")</f>
        <v/>
      </c>
      <c r="BU723">
        <f>IF(ISNUMBER(BR723),AH723^2,"")</f>
        <v/>
      </c>
      <c r="BV723">
        <f>IF(ISNUMBER(BR723),(AH723-BS723)^2,"")</f>
        <v/>
      </c>
    </row>
    <row r="724">
      <c r="O724">
        <f>IF($R724="","",CHOOSE($Q$2,YEAR(R724)*12+MONTH(R724),INT((R724-2)/7),YEAR(R724)*4+ROUNDUP(MONTH(R724)/3)))</f>
        <v/>
      </c>
      <c r="P724">
        <f>IF($R724="","",IF($R725="",1,IF(O724&lt;&gt;O725,1,0)))</f>
        <v/>
      </c>
      <c r="Q724">
        <f>IF(P724=1,SUM($P$7:P724),"")</f>
        <v/>
      </c>
      <c r="R724">
        <f>IF($A724="","",IF(ISNUMBER($A724),$A724,IFERROR(DATEVALUE($A724),NA())))</f>
        <v/>
      </c>
      <c r="S724" s="7">
        <f>IFERROR(INDEX($R$7:$R$60000,MATCH(ROW()-6,$Q$7:$Q$60000,0)),"")</f>
        <v/>
      </c>
      <c r="T724">
        <f>IFERROR(INDEX($B$7:$B$60000,MATCH(ROW()-6,$Q$7:$Q$60000,0)),"")</f>
        <v/>
      </c>
      <c r="U724">
        <f>IFERROR(INDEX($C$7:$C$60000,MATCH(ROW()-6,$Q$7:$Q$60000,0)),"")</f>
        <v/>
      </c>
      <c r="V724">
        <f>IFERROR(INDEX($D$7:$D$60000,MATCH(ROW()-6,$Q$7:$Q$60000,0)),"")</f>
        <v/>
      </c>
      <c r="W724">
        <f>IFERROR(INDEX($E$7:$E$60000,MATCH(ROW()-6,$Q$7:$Q$60000,0)),"")</f>
        <v/>
      </c>
      <c r="X724">
        <f>IFERROR(INDEX($F$7:$F$60000,MATCH(ROW()-6,$Q$7:$Q$60000,0)),"")</f>
        <v/>
      </c>
      <c r="Y724">
        <f>IFERROR(INDEX($G$7:$G$60000,MATCH(ROW()-6,$Q$7:$Q$60000,0)),"")</f>
        <v/>
      </c>
      <c r="Z724">
        <f>IFERROR(INDEX($H$7:$H$60000,MATCH(ROW()-6,$Q$7:$Q$60000,0)),"")</f>
        <v/>
      </c>
      <c r="AA724">
        <f>IFERROR(INDEX($I$7:$I$60000,MATCH(ROW()-6,$Q$7:$Q$60000,0)),"")</f>
        <v/>
      </c>
      <c r="AB724">
        <f>IFERROR(INDEX($J$7:$J$60000,MATCH(ROW()-6,$Q$7:$Q$60000,0)),"")</f>
        <v/>
      </c>
      <c r="AC724">
        <f>IFERROR(INDEX($K$7:$K$60000,MATCH(ROW()-6,$Q$7:$Q$60000,0)),"")</f>
        <v/>
      </c>
      <c r="AD724">
        <f>IFERROR(INDEX($L$7:$L$60000,MATCH(ROW()-6,$Q$7:$Q$60000,0)),"")</f>
        <v/>
      </c>
      <c r="AE724">
        <f>IFERROR(INDEX($M$7:$M$60000,MATCH(ROW()-6,$Q$7:$Q$60000,0)),"")</f>
        <v/>
      </c>
      <c r="AF724">
        <f>IFERROR(INDEX($N$7:$N$60000,MATCH(ROW()-6,$Q$7:$Q$60000,0)),"")</f>
        <v/>
      </c>
      <c r="AH724" s="9">
        <f>IF(OR($S724="",$S723=""),"",LN($T724/$T723))</f>
        <v/>
      </c>
      <c r="AI724" s="9">
        <f>IF(OR($S724="",$S723=""),"",$C$2*LN(U724/U723))</f>
        <v/>
      </c>
      <c r="AJ724" s="9">
        <f>IF(OR($S724="",$S723=""),"",$D$2*(V724-V723))</f>
        <v/>
      </c>
      <c r="AK724" s="9">
        <f>IF(OR($S724="",$S723=""),"",$E$2*(W724-W723))</f>
        <v/>
      </c>
      <c r="AL724" s="9">
        <f>IF(OR($S724="",$S723=""),"",$F$2*LN(X724/X723))</f>
        <v/>
      </c>
      <c r="AM724" s="9">
        <f>IF(OR($S724="",$S723=""),"",$G$2*(Y724-Y723))</f>
        <v/>
      </c>
      <c r="AN724" s="9">
        <f>IF(OR($S724="",$S723=""),"",$H$2*LN(Z724/Z723))</f>
        <v/>
      </c>
      <c r="AO724" s="9">
        <f>IF(OR($S724="",$S723=""),"",$I$2*(AA724-AA723))</f>
        <v/>
      </c>
      <c r="AP724" s="9">
        <f>IF(OR($S724="",$S723=""),"",$J$2*LN(AB724/AB723))</f>
        <v/>
      </c>
      <c r="AQ724" s="9">
        <f>IF(OR($S724="",$S723=""),"",$K$2*(AC724-AC723))</f>
        <v/>
      </c>
      <c r="AR724" s="9">
        <f>IF(OR($S724="",$S723=""),"",$L$2*LN(AD724/AD723))</f>
        <v/>
      </c>
      <c r="AS724" s="9">
        <f>IF(OR($S724="",$S723=""),"",$M$2*LN(AE724/AE723))</f>
        <v/>
      </c>
      <c r="AT724" s="9">
        <f>IF(OR($S724="",$S723=""),"",$N$2*LN(AF724/AF723))</f>
        <v/>
      </c>
      <c r="AV724" s="9">
        <f>IF($AH724="","",$AY$16+$AY$4*AI724+$AY$5*AJ724+$AY$6*AK724+$AY$7*AL724+$AY$8*AM724+$AY$9*AN724+$AY$10*AO724+$AY$11*AP724+$AY$12*AQ724+$AY$13*AR724+$AY$14*AS724+$AY$15*AT724)</f>
        <v/>
      </c>
      <c r="BC724" s="10">
        <f>IF((ROW()-6)&lt;=$Q$3,INDEX(LINEST(AH665:AH724,AI665:AT724,TRUE,TRUE),1,13)*$Q$4,"")</f>
        <v/>
      </c>
      <c r="BD724" s="9">
        <f>IF((ROW()-6)&lt;=$Q$3,INDEX(LINEST(AH665:AH724,AI665:AT724,TRUE,TRUE),1,12),"")</f>
        <v/>
      </c>
      <c r="BE724" s="9">
        <f>IF((ROW()-6)&lt;=$Q$3,INDEX(LINEST(AH665:AH724,AI665:AT724,TRUE,TRUE),1,11),"")</f>
        <v/>
      </c>
      <c r="BF724" s="9">
        <f>IF((ROW()-6)&lt;=$Q$3,INDEX(LINEST(AH665:AH724,AI665:AT724,TRUE,TRUE),1,10),"")</f>
        <v/>
      </c>
      <c r="BG724" s="9">
        <f>IF((ROW()-6)&lt;=$Q$3,INDEX(LINEST(AH665:AH724,AI665:AT724,TRUE,TRUE),1,9),"")</f>
        <v/>
      </c>
      <c r="BH724" s="9">
        <f>IF((ROW()-6)&lt;=$Q$3,INDEX(LINEST(AH665:AH724,AI665:AT724,TRUE,TRUE),1,8),"")</f>
        <v/>
      </c>
      <c r="BI724" s="9">
        <f>IF((ROW()-6)&lt;=$Q$3,INDEX(LINEST(AH665:AH724,AI665:AT724,TRUE,TRUE),1,7),"")</f>
        <v/>
      </c>
      <c r="BJ724" s="9">
        <f>IF((ROW()-6)&lt;=$Q$3,INDEX(LINEST(AH665:AH724,AI665:AT724,TRUE,TRUE),1,6),"")</f>
        <v/>
      </c>
      <c r="BK724" s="9">
        <f>IF((ROW()-6)&lt;=$Q$3,INDEX(LINEST(AH665:AH724,AI665:AT724,TRUE,TRUE),1,5),"")</f>
        <v/>
      </c>
      <c r="BL724" s="9">
        <f>IF((ROW()-6)&lt;=$Q$3,INDEX(LINEST(AH665:AH724,AI665:AT724,TRUE,TRUE),1,4),"")</f>
        <v/>
      </c>
      <c r="BM724" s="9">
        <f>IF((ROW()-6)&lt;=$Q$3,INDEX(LINEST(AH665:AH724,AI665:AT724,TRUE,TRUE),1,3),"")</f>
        <v/>
      </c>
      <c r="BN724" s="9">
        <f>IF((ROW()-6)&lt;=$Q$3,INDEX(LINEST(AH665:AH724,AI665:AT724,TRUE,TRUE),1,2),"")</f>
        <v/>
      </c>
      <c r="BO724" s="9">
        <f>IF((ROW()-6)&lt;=$Q$3,INDEX(LINEST(AH665:AH724,AI665:AT724,TRUE,TRUE),1,1),"")</f>
        <v/>
      </c>
      <c r="BP724" s="10">
        <f>IF((ROW()-6)&lt;=$Q$3,INDEX(LINEST(AH665:AH724,AI665:AT724,TRUE,TRUE),3,1),"")</f>
        <v/>
      </c>
      <c r="BR724" s="9">
        <f>IF(AND((ROW()-6)&lt;=$Q$3,ISNUMBER(BC723)),BC723/$Q$4+BD723*AI724+BE723*AJ724+BF723*AK724+BG723*AL724+BH723*AM724+BI723*AN724+BJ723*AO724+BK723*AP724+BL723*AQ724+BM723*AR724+BN723*AS724+BO723*AT724,"")</f>
        <v/>
      </c>
      <c r="BS724">
        <f>IF(ISNUMBER(BR724),AVERAGE(AH664:AH723),"")</f>
        <v/>
      </c>
      <c r="BT724">
        <f>IF(ISNUMBER(BR724),(AH724-BR724)^2,"")</f>
        <v/>
      </c>
      <c r="BU724">
        <f>IF(ISNUMBER(BR724),AH724^2,"")</f>
        <v/>
      </c>
      <c r="BV724">
        <f>IF(ISNUMBER(BR724),(AH724-BS724)^2,"")</f>
        <v/>
      </c>
    </row>
    <row r="725">
      <c r="O725">
        <f>IF($R725="","",CHOOSE($Q$2,YEAR(R725)*12+MONTH(R725),INT((R725-2)/7),YEAR(R725)*4+ROUNDUP(MONTH(R725)/3)))</f>
        <v/>
      </c>
      <c r="P725">
        <f>IF($R725="","",IF($R726="",1,IF(O725&lt;&gt;O726,1,0)))</f>
        <v/>
      </c>
      <c r="Q725">
        <f>IF(P725=1,SUM($P$7:P725),"")</f>
        <v/>
      </c>
      <c r="R725">
        <f>IF($A725="","",IF(ISNUMBER($A725),$A725,IFERROR(DATEVALUE($A725),NA())))</f>
        <v/>
      </c>
      <c r="S725" s="7">
        <f>IFERROR(INDEX($R$7:$R$60000,MATCH(ROW()-6,$Q$7:$Q$60000,0)),"")</f>
        <v/>
      </c>
      <c r="T725">
        <f>IFERROR(INDEX($B$7:$B$60000,MATCH(ROW()-6,$Q$7:$Q$60000,0)),"")</f>
        <v/>
      </c>
      <c r="U725">
        <f>IFERROR(INDEX($C$7:$C$60000,MATCH(ROW()-6,$Q$7:$Q$60000,0)),"")</f>
        <v/>
      </c>
      <c r="V725">
        <f>IFERROR(INDEX($D$7:$D$60000,MATCH(ROW()-6,$Q$7:$Q$60000,0)),"")</f>
        <v/>
      </c>
      <c r="W725">
        <f>IFERROR(INDEX($E$7:$E$60000,MATCH(ROW()-6,$Q$7:$Q$60000,0)),"")</f>
        <v/>
      </c>
      <c r="X725">
        <f>IFERROR(INDEX($F$7:$F$60000,MATCH(ROW()-6,$Q$7:$Q$60000,0)),"")</f>
        <v/>
      </c>
      <c r="Y725">
        <f>IFERROR(INDEX($G$7:$G$60000,MATCH(ROW()-6,$Q$7:$Q$60000,0)),"")</f>
        <v/>
      </c>
      <c r="Z725">
        <f>IFERROR(INDEX($H$7:$H$60000,MATCH(ROW()-6,$Q$7:$Q$60000,0)),"")</f>
        <v/>
      </c>
      <c r="AA725">
        <f>IFERROR(INDEX($I$7:$I$60000,MATCH(ROW()-6,$Q$7:$Q$60000,0)),"")</f>
        <v/>
      </c>
      <c r="AB725">
        <f>IFERROR(INDEX($J$7:$J$60000,MATCH(ROW()-6,$Q$7:$Q$60000,0)),"")</f>
        <v/>
      </c>
      <c r="AC725">
        <f>IFERROR(INDEX($K$7:$K$60000,MATCH(ROW()-6,$Q$7:$Q$60000,0)),"")</f>
        <v/>
      </c>
      <c r="AD725">
        <f>IFERROR(INDEX($L$7:$L$60000,MATCH(ROW()-6,$Q$7:$Q$60000,0)),"")</f>
        <v/>
      </c>
      <c r="AE725">
        <f>IFERROR(INDEX($M$7:$M$60000,MATCH(ROW()-6,$Q$7:$Q$60000,0)),"")</f>
        <v/>
      </c>
      <c r="AF725">
        <f>IFERROR(INDEX($N$7:$N$60000,MATCH(ROW()-6,$Q$7:$Q$60000,0)),"")</f>
        <v/>
      </c>
      <c r="AH725" s="9">
        <f>IF(OR($S725="",$S724=""),"",LN($T725/$T724))</f>
        <v/>
      </c>
      <c r="AI725" s="9">
        <f>IF(OR($S725="",$S724=""),"",$C$2*LN(U725/U724))</f>
        <v/>
      </c>
      <c r="AJ725" s="9">
        <f>IF(OR($S725="",$S724=""),"",$D$2*(V725-V724))</f>
        <v/>
      </c>
      <c r="AK725" s="9">
        <f>IF(OR($S725="",$S724=""),"",$E$2*(W725-W724))</f>
        <v/>
      </c>
      <c r="AL725" s="9">
        <f>IF(OR($S725="",$S724=""),"",$F$2*LN(X725/X724))</f>
        <v/>
      </c>
      <c r="AM725" s="9">
        <f>IF(OR($S725="",$S724=""),"",$G$2*(Y725-Y724))</f>
        <v/>
      </c>
      <c r="AN725" s="9">
        <f>IF(OR($S725="",$S724=""),"",$H$2*LN(Z725/Z724))</f>
        <v/>
      </c>
      <c r="AO725" s="9">
        <f>IF(OR($S725="",$S724=""),"",$I$2*(AA725-AA724))</f>
        <v/>
      </c>
      <c r="AP725" s="9">
        <f>IF(OR($S725="",$S724=""),"",$J$2*LN(AB725/AB724))</f>
        <v/>
      </c>
      <c r="AQ725" s="9">
        <f>IF(OR($S725="",$S724=""),"",$K$2*(AC725-AC724))</f>
        <v/>
      </c>
      <c r="AR725" s="9">
        <f>IF(OR($S725="",$S724=""),"",$L$2*LN(AD725/AD724))</f>
        <v/>
      </c>
      <c r="AS725" s="9">
        <f>IF(OR($S725="",$S724=""),"",$M$2*LN(AE725/AE724))</f>
        <v/>
      </c>
      <c r="AT725" s="9">
        <f>IF(OR($S725="",$S724=""),"",$N$2*LN(AF725/AF724))</f>
        <v/>
      </c>
      <c r="AV725" s="9">
        <f>IF($AH725="","",$AY$16+$AY$4*AI725+$AY$5*AJ725+$AY$6*AK725+$AY$7*AL725+$AY$8*AM725+$AY$9*AN725+$AY$10*AO725+$AY$11*AP725+$AY$12*AQ725+$AY$13*AR725+$AY$14*AS725+$AY$15*AT725)</f>
        <v/>
      </c>
      <c r="BC725" s="10">
        <f>IF((ROW()-6)&lt;=$Q$3,INDEX(LINEST(AH666:AH725,AI666:AT725,TRUE,TRUE),1,13)*$Q$4,"")</f>
        <v/>
      </c>
      <c r="BD725" s="9">
        <f>IF((ROW()-6)&lt;=$Q$3,INDEX(LINEST(AH666:AH725,AI666:AT725,TRUE,TRUE),1,12),"")</f>
        <v/>
      </c>
      <c r="BE725" s="9">
        <f>IF((ROW()-6)&lt;=$Q$3,INDEX(LINEST(AH666:AH725,AI666:AT725,TRUE,TRUE),1,11),"")</f>
        <v/>
      </c>
      <c r="BF725" s="9">
        <f>IF((ROW()-6)&lt;=$Q$3,INDEX(LINEST(AH666:AH725,AI666:AT725,TRUE,TRUE),1,10),"")</f>
        <v/>
      </c>
      <c r="BG725" s="9">
        <f>IF((ROW()-6)&lt;=$Q$3,INDEX(LINEST(AH666:AH725,AI666:AT725,TRUE,TRUE),1,9),"")</f>
        <v/>
      </c>
      <c r="BH725" s="9">
        <f>IF((ROW()-6)&lt;=$Q$3,INDEX(LINEST(AH666:AH725,AI666:AT725,TRUE,TRUE),1,8),"")</f>
        <v/>
      </c>
      <c r="BI725" s="9">
        <f>IF((ROW()-6)&lt;=$Q$3,INDEX(LINEST(AH666:AH725,AI666:AT725,TRUE,TRUE),1,7),"")</f>
        <v/>
      </c>
      <c r="BJ725" s="9">
        <f>IF((ROW()-6)&lt;=$Q$3,INDEX(LINEST(AH666:AH725,AI666:AT725,TRUE,TRUE),1,6),"")</f>
        <v/>
      </c>
      <c r="BK725" s="9">
        <f>IF((ROW()-6)&lt;=$Q$3,INDEX(LINEST(AH666:AH725,AI666:AT725,TRUE,TRUE),1,5),"")</f>
        <v/>
      </c>
      <c r="BL725" s="9">
        <f>IF((ROW()-6)&lt;=$Q$3,INDEX(LINEST(AH666:AH725,AI666:AT725,TRUE,TRUE),1,4),"")</f>
        <v/>
      </c>
      <c r="BM725" s="9">
        <f>IF((ROW()-6)&lt;=$Q$3,INDEX(LINEST(AH666:AH725,AI666:AT725,TRUE,TRUE),1,3),"")</f>
        <v/>
      </c>
      <c r="BN725" s="9">
        <f>IF((ROW()-6)&lt;=$Q$3,INDEX(LINEST(AH666:AH725,AI666:AT725,TRUE,TRUE),1,2),"")</f>
        <v/>
      </c>
      <c r="BO725" s="9">
        <f>IF((ROW()-6)&lt;=$Q$3,INDEX(LINEST(AH666:AH725,AI666:AT725,TRUE,TRUE),1,1),"")</f>
        <v/>
      </c>
      <c r="BP725" s="10">
        <f>IF((ROW()-6)&lt;=$Q$3,INDEX(LINEST(AH666:AH725,AI666:AT725,TRUE,TRUE),3,1),"")</f>
        <v/>
      </c>
      <c r="BR725" s="9">
        <f>IF(AND((ROW()-6)&lt;=$Q$3,ISNUMBER(BC724)),BC724/$Q$4+BD724*AI725+BE724*AJ725+BF724*AK725+BG724*AL725+BH724*AM725+BI724*AN725+BJ724*AO725+BK724*AP725+BL724*AQ725+BM724*AR725+BN724*AS725+BO724*AT725,"")</f>
        <v/>
      </c>
      <c r="BS725">
        <f>IF(ISNUMBER(BR725),AVERAGE(AH665:AH724),"")</f>
        <v/>
      </c>
      <c r="BT725">
        <f>IF(ISNUMBER(BR725),(AH725-BR725)^2,"")</f>
        <v/>
      </c>
      <c r="BU725">
        <f>IF(ISNUMBER(BR725),AH725^2,"")</f>
        <v/>
      </c>
      <c r="BV725">
        <f>IF(ISNUMBER(BR725),(AH725-BS725)^2,"")</f>
        <v/>
      </c>
    </row>
    <row r="726">
      <c r="O726">
        <f>IF($R726="","",CHOOSE($Q$2,YEAR(R726)*12+MONTH(R726),INT((R726-2)/7),YEAR(R726)*4+ROUNDUP(MONTH(R726)/3)))</f>
        <v/>
      </c>
      <c r="P726">
        <f>IF($R726="","",IF($R727="",1,IF(O726&lt;&gt;O727,1,0)))</f>
        <v/>
      </c>
      <c r="Q726">
        <f>IF(P726=1,SUM($P$7:P726),"")</f>
        <v/>
      </c>
      <c r="R726">
        <f>IF($A726="","",IF(ISNUMBER($A726),$A726,IFERROR(DATEVALUE($A726),NA())))</f>
        <v/>
      </c>
      <c r="S726" s="7">
        <f>IFERROR(INDEX($R$7:$R$60000,MATCH(ROW()-6,$Q$7:$Q$60000,0)),"")</f>
        <v/>
      </c>
      <c r="T726">
        <f>IFERROR(INDEX($B$7:$B$60000,MATCH(ROW()-6,$Q$7:$Q$60000,0)),"")</f>
        <v/>
      </c>
      <c r="U726">
        <f>IFERROR(INDEX($C$7:$C$60000,MATCH(ROW()-6,$Q$7:$Q$60000,0)),"")</f>
        <v/>
      </c>
      <c r="V726">
        <f>IFERROR(INDEX($D$7:$D$60000,MATCH(ROW()-6,$Q$7:$Q$60000,0)),"")</f>
        <v/>
      </c>
      <c r="W726">
        <f>IFERROR(INDEX($E$7:$E$60000,MATCH(ROW()-6,$Q$7:$Q$60000,0)),"")</f>
        <v/>
      </c>
      <c r="X726">
        <f>IFERROR(INDEX($F$7:$F$60000,MATCH(ROW()-6,$Q$7:$Q$60000,0)),"")</f>
        <v/>
      </c>
      <c r="Y726">
        <f>IFERROR(INDEX($G$7:$G$60000,MATCH(ROW()-6,$Q$7:$Q$60000,0)),"")</f>
        <v/>
      </c>
      <c r="Z726">
        <f>IFERROR(INDEX($H$7:$H$60000,MATCH(ROW()-6,$Q$7:$Q$60000,0)),"")</f>
        <v/>
      </c>
      <c r="AA726">
        <f>IFERROR(INDEX($I$7:$I$60000,MATCH(ROW()-6,$Q$7:$Q$60000,0)),"")</f>
        <v/>
      </c>
      <c r="AB726">
        <f>IFERROR(INDEX($J$7:$J$60000,MATCH(ROW()-6,$Q$7:$Q$60000,0)),"")</f>
        <v/>
      </c>
      <c r="AC726">
        <f>IFERROR(INDEX($K$7:$K$60000,MATCH(ROW()-6,$Q$7:$Q$60000,0)),"")</f>
        <v/>
      </c>
      <c r="AD726">
        <f>IFERROR(INDEX($L$7:$L$60000,MATCH(ROW()-6,$Q$7:$Q$60000,0)),"")</f>
        <v/>
      </c>
      <c r="AE726">
        <f>IFERROR(INDEX($M$7:$M$60000,MATCH(ROW()-6,$Q$7:$Q$60000,0)),"")</f>
        <v/>
      </c>
      <c r="AF726">
        <f>IFERROR(INDEX($N$7:$N$60000,MATCH(ROW()-6,$Q$7:$Q$60000,0)),"")</f>
        <v/>
      </c>
      <c r="AH726" s="9">
        <f>IF(OR($S726="",$S725=""),"",LN($T726/$T725))</f>
        <v/>
      </c>
      <c r="AI726" s="9">
        <f>IF(OR($S726="",$S725=""),"",$C$2*LN(U726/U725))</f>
        <v/>
      </c>
      <c r="AJ726" s="9">
        <f>IF(OR($S726="",$S725=""),"",$D$2*(V726-V725))</f>
        <v/>
      </c>
      <c r="AK726" s="9">
        <f>IF(OR($S726="",$S725=""),"",$E$2*(W726-W725))</f>
        <v/>
      </c>
      <c r="AL726" s="9">
        <f>IF(OR($S726="",$S725=""),"",$F$2*LN(X726/X725))</f>
        <v/>
      </c>
      <c r="AM726" s="9">
        <f>IF(OR($S726="",$S725=""),"",$G$2*(Y726-Y725))</f>
        <v/>
      </c>
      <c r="AN726" s="9">
        <f>IF(OR($S726="",$S725=""),"",$H$2*LN(Z726/Z725))</f>
        <v/>
      </c>
      <c r="AO726" s="9">
        <f>IF(OR($S726="",$S725=""),"",$I$2*(AA726-AA725))</f>
        <v/>
      </c>
      <c r="AP726" s="9">
        <f>IF(OR($S726="",$S725=""),"",$J$2*LN(AB726/AB725))</f>
        <v/>
      </c>
      <c r="AQ726" s="9">
        <f>IF(OR($S726="",$S725=""),"",$K$2*(AC726-AC725))</f>
        <v/>
      </c>
      <c r="AR726" s="9">
        <f>IF(OR($S726="",$S725=""),"",$L$2*LN(AD726/AD725))</f>
        <v/>
      </c>
      <c r="AS726" s="9">
        <f>IF(OR($S726="",$S725=""),"",$M$2*LN(AE726/AE725))</f>
        <v/>
      </c>
      <c r="AT726" s="9">
        <f>IF(OR($S726="",$S725=""),"",$N$2*LN(AF726/AF725))</f>
        <v/>
      </c>
      <c r="AV726" s="9">
        <f>IF($AH726="","",$AY$16+$AY$4*AI726+$AY$5*AJ726+$AY$6*AK726+$AY$7*AL726+$AY$8*AM726+$AY$9*AN726+$AY$10*AO726+$AY$11*AP726+$AY$12*AQ726+$AY$13*AR726+$AY$14*AS726+$AY$15*AT726)</f>
        <v/>
      </c>
      <c r="BC726" s="10">
        <f>IF((ROW()-6)&lt;=$Q$3,INDEX(LINEST(AH667:AH726,AI667:AT726,TRUE,TRUE),1,13)*$Q$4,"")</f>
        <v/>
      </c>
      <c r="BD726" s="9">
        <f>IF((ROW()-6)&lt;=$Q$3,INDEX(LINEST(AH667:AH726,AI667:AT726,TRUE,TRUE),1,12),"")</f>
        <v/>
      </c>
      <c r="BE726" s="9">
        <f>IF((ROW()-6)&lt;=$Q$3,INDEX(LINEST(AH667:AH726,AI667:AT726,TRUE,TRUE),1,11),"")</f>
        <v/>
      </c>
      <c r="BF726" s="9">
        <f>IF((ROW()-6)&lt;=$Q$3,INDEX(LINEST(AH667:AH726,AI667:AT726,TRUE,TRUE),1,10),"")</f>
        <v/>
      </c>
      <c r="BG726" s="9">
        <f>IF((ROW()-6)&lt;=$Q$3,INDEX(LINEST(AH667:AH726,AI667:AT726,TRUE,TRUE),1,9),"")</f>
        <v/>
      </c>
      <c r="BH726" s="9">
        <f>IF((ROW()-6)&lt;=$Q$3,INDEX(LINEST(AH667:AH726,AI667:AT726,TRUE,TRUE),1,8),"")</f>
        <v/>
      </c>
      <c r="BI726" s="9">
        <f>IF((ROW()-6)&lt;=$Q$3,INDEX(LINEST(AH667:AH726,AI667:AT726,TRUE,TRUE),1,7),"")</f>
        <v/>
      </c>
      <c r="BJ726" s="9">
        <f>IF((ROW()-6)&lt;=$Q$3,INDEX(LINEST(AH667:AH726,AI667:AT726,TRUE,TRUE),1,6),"")</f>
        <v/>
      </c>
      <c r="BK726" s="9">
        <f>IF((ROW()-6)&lt;=$Q$3,INDEX(LINEST(AH667:AH726,AI667:AT726,TRUE,TRUE),1,5),"")</f>
        <v/>
      </c>
      <c r="BL726" s="9">
        <f>IF((ROW()-6)&lt;=$Q$3,INDEX(LINEST(AH667:AH726,AI667:AT726,TRUE,TRUE),1,4),"")</f>
        <v/>
      </c>
      <c r="BM726" s="9">
        <f>IF((ROW()-6)&lt;=$Q$3,INDEX(LINEST(AH667:AH726,AI667:AT726,TRUE,TRUE),1,3),"")</f>
        <v/>
      </c>
      <c r="BN726" s="9">
        <f>IF((ROW()-6)&lt;=$Q$3,INDEX(LINEST(AH667:AH726,AI667:AT726,TRUE,TRUE),1,2),"")</f>
        <v/>
      </c>
      <c r="BO726" s="9">
        <f>IF((ROW()-6)&lt;=$Q$3,INDEX(LINEST(AH667:AH726,AI667:AT726,TRUE,TRUE),1,1),"")</f>
        <v/>
      </c>
      <c r="BP726" s="10">
        <f>IF((ROW()-6)&lt;=$Q$3,INDEX(LINEST(AH667:AH726,AI667:AT726,TRUE,TRUE),3,1),"")</f>
        <v/>
      </c>
      <c r="BR726" s="9">
        <f>IF(AND((ROW()-6)&lt;=$Q$3,ISNUMBER(BC725)),BC725/$Q$4+BD725*AI726+BE725*AJ726+BF725*AK726+BG725*AL726+BH725*AM726+BI725*AN726+BJ725*AO726+BK725*AP726+BL725*AQ726+BM725*AR726+BN725*AS726+BO725*AT726,"")</f>
        <v/>
      </c>
      <c r="BS726">
        <f>IF(ISNUMBER(BR726),AVERAGE(AH666:AH725),"")</f>
        <v/>
      </c>
      <c r="BT726">
        <f>IF(ISNUMBER(BR726),(AH726-BR726)^2,"")</f>
        <v/>
      </c>
      <c r="BU726">
        <f>IF(ISNUMBER(BR726),AH726^2,"")</f>
        <v/>
      </c>
      <c r="BV726">
        <f>IF(ISNUMBER(BR726),(AH726-BS726)^2,"")</f>
        <v/>
      </c>
    </row>
    <row r="727">
      <c r="O727">
        <f>IF($R727="","",CHOOSE($Q$2,YEAR(R727)*12+MONTH(R727),INT((R727-2)/7),YEAR(R727)*4+ROUNDUP(MONTH(R727)/3)))</f>
        <v/>
      </c>
      <c r="P727">
        <f>IF($R727="","",IF($R728="",1,IF(O727&lt;&gt;O728,1,0)))</f>
        <v/>
      </c>
      <c r="Q727">
        <f>IF(P727=1,SUM($P$7:P727),"")</f>
        <v/>
      </c>
      <c r="R727">
        <f>IF($A727="","",IF(ISNUMBER($A727),$A727,IFERROR(DATEVALUE($A727),NA())))</f>
        <v/>
      </c>
      <c r="S727" s="7">
        <f>IFERROR(INDEX($R$7:$R$60000,MATCH(ROW()-6,$Q$7:$Q$60000,0)),"")</f>
        <v/>
      </c>
      <c r="T727">
        <f>IFERROR(INDEX($B$7:$B$60000,MATCH(ROW()-6,$Q$7:$Q$60000,0)),"")</f>
        <v/>
      </c>
      <c r="U727">
        <f>IFERROR(INDEX($C$7:$C$60000,MATCH(ROW()-6,$Q$7:$Q$60000,0)),"")</f>
        <v/>
      </c>
      <c r="V727">
        <f>IFERROR(INDEX($D$7:$D$60000,MATCH(ROW()-6,$Q$7:$Q$60000,0)),"")</f>
        <v/>
      </c>
      <c r="W727">
        <f>IFERROR(INDEX($E$7:$E$60000,MATCH(ROW()-6,$Q$7:$Q$60000,0)),"")</f>
        <v/>
      </c>
      <c r="X727">
        <f>IFERROR(INDEX($F$7:$F$60000,MATCH(ROW()-6,$Q$7:$Q$60000,0)),"")</f>
        <v/>
      </c>
      <c r="Y727">
        <f>IFERROR(INDEX($G$7:$G$60000,MATCH(ROW()-6,$Q$7:$Q$60000,0)),"")</f>
        <v/>
      </c>
      <c r="Z727">
        <f>IFERROR(INDEX($H$7:$H$60000,MATCH(ROW()-6,$Q$7:$Q$60000,0)),"")</f>
        <v/>
      </c>
      <c r="AA727">
        <f>IFERROR(INDEX($I$7:$I$60000,MATCH(ROW()-6,$Q$7:$Q$60000,0)),"")</f>
        <v/>
      </c>
      <c r="AB727">
        <f>IFERROR(INDEX($J$7:$J$60000,MATCH(ROW()-6,$Q$7:$Q$60000,0)),"")</f>
        <v/>
      </c>
      <c r="AC727">
        <f>IFERROR(INDEX($K$7:$K$60000,MATCH(ROW()-6,$Q$7:$Q$60000,0)),"")</f>
        <v/>
      </c>
      <c r="AD727">
        <f>IFERROR(INDEX($L$7:$L$60000,MATCH(ROW()-6,$Q$7:$Q$60000,0)),"")</f>
        <v/>
      </c>
      <c r="AE727">
        <f>IFERROR(INDEX($M$7:$M$60000,MATCH(ROW()-6,$Q$7:$Q$60000,0)),"")</f>
        <v/>
      </c>
      <c r="AF727">
        <f>IFERROR(INDEX($N$7:$N$60000,MATCH(ROW()-6,$Q$7:$Q$60000,0)),"")</f>
        <v/>
      </c>
      <c r="AH727" s="9">
        <f>IF(OR($S727="",$S726=""),"",LN($T727/$T726))</f>
        <v/>
      </c>
      <c r="AI727" s="9">
        <f>IF(OR($S727="",$S726=""),"",$C$2*LN(U727/U726))</f>
        <v/>
      </c>
      <c r="AJ727" s="9">
        <f>IF(OR($S727="",$S726=""),"",$D$2*(V727-V726))</f>
        <v/>
      </c>
      <c r="AK727" s="9">
        <f>IF(OR($S727="",$S726=""),"",$E$2*(W727-W726))</f>
        <v/>
      </c>
      <c r="AL727" s="9">
        <f>IF(OR($S727="",$S726=""),"",$F$2*LN(X727/X726))</f>
        <v/>
      </c>
      <c r="AM727" s="9">
        <f>IF(OR($S727="",$S726=""),"",$G$2*(Y727-Y726))</f>
        <v/>
      </c>
      <c r="AN727" s="9">
        <f>IF(OR($S727="",$S726=""),"",$H$2*LN(Z727/Z726))</f>
        <v/>
      </c>
      <c r="AO727" s="9">
        <f>IF(OR($S727="",$S726=""),"",$I$2*(AA727-AA726))</f>
        <v/>
      </c>
      <c r="AP727" s="9">
        <f>IF(OR($S727="",$S726=""),"",$J$2*LN(AB727/AB726))</f>
        <v/>
      </c>
      <c r="AQ727" s="9">
        <f>IF(OR($S727="",$S726=""),"",$K$2*(AC727-AC726))</f>
        <v/>
      </c>
      <c r="AR727" s="9">
        <f>IF(OR($S727="",$S726=""),"",$L$2*LN(AD727/AD726))</f>
        <v/>
      </c>
      <c r="AS727" s="9">
        <f>IF(OR($S727="",$S726=""),"",$M$2*LN(AE727/AE726))</f>
        <v/>
      </c>
      <c r="AT727" s="9">
        <f>IF(OR($S727="",$S726=""),"",$N$2*LN(AF727/AF726))</f>
        <v/>
      </c>
      <c r="AV727" s="9">
        <f>IF($AH727="","",$AY$16+$AY$4*AI727+$AY$5*AJ727+$AY$6*AK727+$AY$7*AL727+$AY$8*AM727+$AY$9*AN727+$AY$10*AO727+$AY$11*AP727+$AY$12*AQ727+$AY$13*AR727+$AY$14*AS727+$AY$15*AT727)</f>
        <v/>
      </c>
      <c r="BC727" s="10">
        <f>IF((ROW()-6)&lt;=$Q$3,INDEX(LINEST(AH668:AH727,AI668:AT727,TRUE,TRUE),1,13)*$Q$4,"")</f>
        <v/>
      </c>
      <c r="BD727" s="9">
        <f>IF((ROW()-6)&lt;=$Q$3,INDEX(LINEST(AH668:AH727,AI668:AT727,TRUE,TRUE),1,12),"")</f>
        <v/>
      </c>
      <c r="BE727" s="9">
        <f>IF((ROW()-6)&lt;=$Q$3,INDEX(LINEST(AH668:AH727,AI668:AT727,TRUE,TRUE),1,11),"")</f>
        <v/>
      </c>
      <c r="BF727" s="9">
        <f>IF((ROW()-6)&lt;=$Q$3,INDEX(LINEST(AH668:AH727,AI668:AT727,TRUE,TRUE),1,10),"")</f>
        <v/>
      </c>
      <c r="BG727" s="9">
        <f>IF((ROW()-6)&lt;=$Q$3,INDEX(LINEST(AH668:AH727,AI668:AT727,TRUE,TRUE),1,9),"")</f>
        <v/>
      </c>
      <c r="BH727" s="9">
        <f>IF((ROW()-6)&lt;=$Q$3,INDEX(LINEST(AH668:AH727,AI668:AT727,TRUE,TRUE),1,8),"")</f>
        <v/>
      </c>
      <c r="BI727" s="9">
        <f>IF((ROW()-6)&lt;=$Q$3,INDEX(LINEST(AH668:AH727,AI668:AT727,TRUE,TRUE),1,7),"")</f>
        <v/>
      </c>
      <c r="BJ727" s="9">
        <f>IF((ROW()-6)&lt;=$Q$3,INDEX(LINEST(AH668:AH727,AI668:AT727,TRUE,TRUE),1,6),"")</f>
        <v/>
      </c>
      <c r="BK727" s="9">
        <f>IF((ROW()-6)&lt;=$Q$3,INDEX(LINEST(AH668:AH727,AI668:AT727,TRUE,TRUE),1,5),"")</f>
        <v/>
      </c>
      <c r="BL727" s="9">
        <f>IF((ROW()-6)&lt;=$Q$3,INDEX(LINEST(AH668:AH727,AI668:AT727,TRUE,TRUE),1,4),"")</f>
        <v/>
      </c>
      <c r="BM727" s="9">
        <f>IF((ROW()-6)&lt;=$Q$3,INDEX(LINEST(AH668:AH727,AI668:AT727,TRUE,TRUE),1,3),"")</f>
        <v/>
      </c>
      <c r="BN727" s="9">
        <f>IF((ROW()-6)&lt;=$Q$3,INDEX(LINEST(AH668:AH727,AI668:AT727,TRUE,TRUE),1,2),"")</f>
        <v/>
      </c>
      <c r="BO727" s="9">
        <f>IF((ROW()-6)&lt;=$Q$3,INDEX(LINEST(AH668:AH727,AI668:AT727,TRUE,TRUE),1,1),"")</f>
        <v/>
      </c>
      <c r="BP727" s="10">
        <f>IF((ROW()-6)&lt;=$Q$3,INDEX(LINEST(AH668:AH727,AI668:AT727,TRUE,TRUE),3,1),"")</f>
        <v/>
      </c>
      <c r="BR727" s="9">
        <f>IF(AND((ROW()-6)&lt;=$Q$3,ISNUMBER(BC726)),BC726/$Q$4+BD726*AI727+BE726*AJ727+BF726*AK727+BG726*AL727+BH726*AM727+BI726*AN727+BJ726*AO727+BK726*AP727+BL726*AQ727+BM726*AR727+BN726*AS727+BO726*AT727,"")</f>
        <v/>
      </c>
      <c r="BS727">
        <f>IF(ISNUMBER(BR727),AVERAGE(AH667:AH726),"")</f>
        <v/>
      </c>
      <c r="BT727">
        <f>IF(ISNUMBER(BR727),(AH727-BR727)^2,"")</f>
        <v/>
      </c>
      <c r="BU727">
        <f>IF(ISNUMBER(BR727),AH727^2,"")</f>
        <v/>
      </c>
      <c r="BV727">
        <f>IF(ISNUMBER(BR727),(AH727-BS727)^2,"")</f>
        <v/>
      </c>
    </row>
    <row r="728">
      <c r="O728">
        <f>IF($R728="","",CHOOSE($Q$2,YEAR(R728)*12+MONTH(R728),INT((R728-2)/7),YEAR(R728)*4+ROUNDUP(MONTH(R728)/3)))</f>
        <v/>
      </c>
      <c r="P728">
        <f>IF($R728="","",IF($R729="",1,IF(O728&lt;&gt;O729,1,0)))</f>
        <v/>
      </c>
      <c r="Q728">
        <f>IF(P728=1,SUM($P$7:P728),"")</f>
        <v/>
      </c>
      <c r="R728">
        <f>IF($A728="","",IF(ISNUMBER($A728),$A728,IFERROR(DATEVALUE($A728),NA())))</f>
        <v/>
      </c>
      <c r="S728" s="7">
        <f>IFERROR(INDEX($R$7:$R$60000,MATCH(ROW()-6,$Q$7:$Q$60000,0)),"")</f>
        <v/>
      </c>
      <c r="T728">
        <f>IFERROR(INDEX($B$7:$B$60000,MATCH(ROW()-6,$Q$7:$Q$60000,0)),"")</f>
        <v/>
      </c>
      <c r="U728">
        <f>IFERROR(INDEX($C$7:$C$60000,MATCH(ROW()-6,$Q$7:$Q$60000,0)),"")</f>
        <v/>
      </c>
      <c r="V728">
        <f>IFERROR(INDEX($D$7:$D$60000,MATCH(ROW()-6,$Q$7:$Q$60000,0)),"")</f>
        <v/>
      </c>
      <c r="W728">
        <f>IFERROR(INDEX($E$7:$E$60000,MATCH(ROW()-6,$Q$7:$Q$60000,0)),"")</f>
        <v/>
      </c>
      <c r="X728">
        <f>IFERROR(INDEX($F$7:$F$60000,MATCH(ROW()-6,$Q$7:$Q$60000,0)),"")</f>
        <v/>
      </c>
      <c r="Y728">
        <f>IFERROR(INDEX($G$7:$G$60000,MATCH(ROW()-6,$Q$7:$Q$60000,0)),"")</f>
        <v/>
      </c>
      <c r="Z728">
        <f>IFERROR(INDEX($H$7:$H$60000,MATCH(ROW()-6,$Q$7:$Q$60000,0)),"")</f>
        <v/>
      </c>
      <c r="AA728">
        <f>IFERROR(INDEX($I$7:$I$60000,MATCH(ROW()-6,$Q$7:$Q$60000,0)),"")</f>
        <v/>
      </c>
      <c r="AB728">
        <f>IFERROR(INDEX($J$7:$J$60000,MATCH(ROW()-6,$Q$7:$Q$60000,0)),"")</f>
        <v/>
      </c>
      <c r="AC728">
        <f>IFERROR(INDEX($K$7:$K$60000,MATCH(ROW()-6,$Q$7:$Q$60000,0)),"")</f>
        <v/>
      </c>
      <c r="AD728">
        <f>IFERROR(INDEX($L$7:$L$60000,MATCH(ROW()-6,$Q$7:$Q$60000,0)),"")</f>
        <v/>
      </c>
      <c r="AE728">
        <f>IFERROR(INDEX($M$7:$M$60000,MATCH(ROW()-6,$Q$7:$Q$60000,0)),"")</f>
        <v/>
      </c>
      <c r="AF728">
        <f>IFERROR(INDEX($N$7:$N$60000,MATCH(ROW()-6,$Q$7:$Q$60000,0)),"")</f>
        <v/>
      </c>
      <c r="AH728" s="9">
        <f>IF(OR($S728="",$S727=""),"",LN($T728/$T727))</f>
        <v/>
      </c>
      <c r="AI728" s="9">
        <f>IF(OR($S728="",$S727=""),"",$C$2*LN(U728/U727))</f>
        <v/>
      </c>
      <c r="AJ728" s="9">
        <f>IF(OR($S728="",$S727=""),"",$D$2*(V728-V727))</f>
        <v/>
      </c>
      <c r="AK728" s="9">
        <f>IF(OR($S728="",$S727=""),"",$E$2*(W728-W727))</f>
        <v/>
      </c>
      <c r="AL728" s="9">
        <f>IF(OR($S728="",$S727=""),"",$F$2*LN(X728/X727))</f>
        <v/>
      </c>
      <c r="AM728" s="9">
        <f>IF(OR($S728="",$S727=""),"",$G$2*(Y728-Y727))</f>
        <v/>
      </c>
      <c r="AN728" s="9">
        <f>IF(OR($S728="",$S727=""),"",$H$2*LN(Z728/Z727))</f>
        <v/>
      </c>
      <c r="AO728" s="9">
        <f>IF(OR($S728="",$S727=""),"",$I$2*(AA728-AA727))</f>
        <v/>
      </c>
      <c r="AP728" s="9">
        <f>IF(OR($S728="",$S727=""),"",$J$2*LN(AB728/AB727))</f>
        <v/>
      </c>
      <c r="AQ728" s="9">
        <f>IF(OR($S728="",$S727=""),"",$K$2*(AC728-AC727))</f>
        <v/>
      </c>
      <c r="AR728" s="9">
        <f>IF(OR($S728="",$S727=""),"",$L$2*LN(AD728/AD727))</f>
        <v/>
      </c>
      <c r="AS728" s="9">
        <f>IF(OR($S728="",$S727=""),"",$M$2*LN(AE728/AE727))</f>
        <v/>
      </c>
      <c r="AT728" s="9">
        <f>IF(OR($S728="",$S727=""),"",$N$2*LN(AF728/AF727))</f>
        <v/>
      </c>
      <c r="AV728" s="9">
        <f>IF($AH728="","",$AY$16+$AY$4*AI728+$AY$5*AJ728+$AY$6*AK728+$AY$7*AL728+$AY$8*AM728+$AY$9*AN728+$AY$10*AO728+$AY$11*AP728+$AY$12*AQ728+$AY$13*AR728+$AY$14*AS728+$AY$15*AT728)</f>
        <v/>
      </c>
      <c r="BC728" s="10">
        <f>IF((ROW()-6)&lt;=$Q$3,INDEX(LINEST(AH669:AH728,AI669:AT728,TRUE,TRUE),1,13)*$Q$4,"")</f>
        <v/>
      </c>
      <c r="BD728" s="9">
        <f>IF((ROW()-6)&lt;=$Q$3,INDEX(LINEST(AH669:AH728,AI669:AT728,TRUE,TRUE),1,12),"")</f>
        <v/>
      </c>
      <c r="BE728" s="9">
        <f>IF((ROW()-6)&lt;=$Q$3,INDEX(LINEST(AH669:AH728,AI669:AT728,TRUE,TRUE),1,11),"")</f>
        <v/>
      </c>
      <c r="BF728" s="9">
        <f>IF((ROW()-6)&lt;=$Q$3,INDEX(LINEST(AH669:AH728,AI669:AT728,TRUE,TRUE),1,10),"")</f>
        <v/>
      </c>
      <c r="BG728" s="9">
        <f>IF((ROW()-6)&lt;=$Q$3,INDEX(LINEST(AH669:AH728,AI669:AT728,TRUE,TRUE),1,9),"")</f>
        <v/>
      </c>
      <c r="BH728" s="9">
        <f>IF((ROW()-6)&lt;=$Q$3,INDEX(LINEST(AH669:AH728,AI669:AT728,TRUE,TRUE),1,8),"")</f>
        <v/>
      </c>
      <c r="BI728" s="9">
        <f>IF((ROW()-6)&lt;=$Q$3,INDEX(LINEST(AH669:AH728,AI669:AT728,TRUE,TRUE),1,7),"")</f>
        <v/>
      </c>
      <c r="BJ728" s="9">
        <f>IF((ROW()-6)&lt;=$Q$3,INDEX(LINEST(AH669:AH728,AI669:AT728,TRUE,TRUE),1,6),"")</f>
        <v/>
      </c>
      <c r="BK728" s="9">
        <f>IF((ROW()-6)&lt;=$Q$3,INDEX(LINEST(AH669:AH728,AI669:AT728,TRUE,TRUE),1,5),"")</f>
        <v/>
      </c>
      <c r="BL728" s="9">
        <f>IF((ROW()-6)&lt;=$Q$3,INDEX(LINEST(AH669:AH728,AI669:AT728,TRUE,TRUE),1,4),"")</f>
        <v/>
      </c>
      <c r="BM728" s="9">
        <f>IF((ROW()-6)&lt;=$Q$3,INDEX(LINEST(AH669:AH728,AI669:AT728,TRUE,TRUE),1,3),"")</f>
        <v/>
      </c>
      <c r="BN728" s="9">
        <f>IF((ROW()-6)&lt;=$Q$3,INDEX(LINEST(AH669:AH728,AI669:AT728,TRUE,TRUE),1,2),"")</f>
        <v/>
      </c>
      <c r="BO728" s="9">
        <f>IF((ROW()-6)&lt;=$Q$3,INDEX(LINEST(AH669:AH728,AI669:AT728,TRUE,TRUE),1,1),"")</f>
        <v/>
      </c>
      <c r="BP728" s="10">
        <f>IF((ROW()-6)&lt;=$Q$3,INDEX(LINEST(AH669:AH728,AI669:AT728,TRUE,TRUE),3,1),"")</f>
        <v/>
      </c>
      <c r="BR728" s="9">
        <f>IF(AND((ROW()-6)&lt;=$Q$3,ISNUMBER(BC727)),BC727/$Q$4+BD727*AI728+BE727*AJ728+BF727*AK728+BG727*AL728+BH727*AM728+BI727*AN728+BJ727*AO728+BK727*AP728+BL727*AQ728+BM727*AR728+BN727*AS728+BO727*AT728,"")</f>
        <v/>
      </c>
      <c r="BS728">
        <f>IF(ISNUMBER(BR728),AVERAGE(AH668:AH727),"")</f>
        <v/>
      </c>
      <c r="BT728">
        <f>IF(ISNUMBER(BR728),(AH728-BR728)^2,"")</f>
        <v/>
      </c>
      <c r="BU728">
        <f>IF(ISNUMBER(BR728),AH728^2,"")</f>
        <v/>
      </c>
      <c r="BV728">
        <f>IF(ISNUMBER(BR728),(AH728-BS728)^2,"")</f>
        <v/>
      </c>
    </row>
    <row r="729">
      <c r="O729">
        <f>IF($R729="","",CHOOSE($Q$2,YEAR(R729)*12+MONTH(R729),INT((R729-2)/7),YEAR(R729)*4+ROUNDUP(MONTH(R729)/3)))</f>
        <v/>
      </c>
      <c r="P729">
        <f>IF($R729="","",IF($R730="",1,IF(O729&lt;&gt;O730,1,0)))</f>
        <v/>
      </c>
      <c r="Q729">
        <f>IF(P729=1,SUM($P$7:P729),"")</f>
        <v/>
      </c>
      <c r="R729">
        <f>IF($A729="","",IF(ISNUMBER($A729),$A729,IFERROR(DATEVALUE($A729),NA())))</f>
        <v/>
      </c>
      <c r="S729" s="7">
        <f>IFERROR(INDEX($R$7:$R$60000,MATCH(ROW()-6,$Q$7:$Q$60000,0)),"")</f>
        <v/>
      </c>
      <c r="T729">
        <f>IFERROR(INDEX($B$7:$B$60000,MATCH(ROW()-6,$Q$7:$Q$60000,0)),"")</f>
        <v/>
      </c>
      <c r="U729">
        <f>IFERROR(INDEX($C$7:$C$60000,MATCH(ROW()-6,$Q$7:$Q$60000,0)),"")</f>
        <v/>
      </c>
      <c r="V729">
        <f>IFERROR(INDEX($D$7:$D$60000,MATCH(ROW()-6,$Q$7:$Q$60000,0)),"")</f>
        <v/>
      </c>
      <c r="W729">
        <f>IFERROR(INDEX($E$7:$E$60000,MATCH(ROW()-6,$Q$7:$Q$60000,0)),"")</f>
        <v/>
      </c>
      <c r="X729">
        <f>IFERROR(INDEX($F$7:$F$60000,MATCH(ROW()-6,$Q$7:$Q$60000,0)),"")</f>
        <v/>
      </c>
      <c r="Y729">
        <f>IFERROR(INDEX($G$7:$G$60000,MATCH(ROW()-6,$Q$7:$Q$60000,0)),"")</f>
        <v/>
      </c>
      <c r="Z729">
        <f>IFERROR(INDEX($H$7:$H$60000,MATCH(ROW()-6,$Q$7:$Q$60000,0)),"")</f>
        <v/>
      </c>
      <c r="AA729">
        <f>IFERROR(INDEX($I$7:$I$60000,MATCH(ROW()-6,$Q$7:$Q$60000,0)),"")</f>
        <v/>
      </c>
      <c r="AB729">
        <f>IFERROR(INDEX($J$7:$J$60000,MATCH(ROW()-6,$Q$7:$Q$60000,0)),"")</f>
        <v/>
      </c>
      <c r="AC729">
        <f>IFERROR(INDEX($K$7:$K$60000,MATCH(ROW()-6,$Q$7:$Q$60000,0)),"")</f>
        <v/>
      </c>
      <c r="AD729">
        <f>IFERROR(INDEX($L$7:$L$60000,MATCH(ROW()-6,$Q$7:$Q$60000,0)),"")</f>
        <v/>
      </c>
      <c r="AE729">
        <f>IFERROR(INDEX($M$7:$M$60000,MATCH(ROW()-6,$Q$7:$Q$60000,0)),"")</f>
        <v/>
      </c>
      <c r="AF729">
        <f>IFERROR(INDEX($N$7:$N$60000,MATCH(ROW()-6,$Q$7:$Q$60000,0)),"")</f>
        <v/>
      </c>
      <c r="AH729" s="9">
        <f>IF(OR($S729="",$S728=""),"",LN($T729/$T728))</f>
        <v/>
      </c>
      <c r="AI729" s="9">
        <f>IF(OR($S729="",$S728=""),"",$C$2*LN(U729/U728))</f>
        <v/>
      </c>
      <c r="AJ729" s="9">
        <f>IF(OR($S729="",$S728=""),"",$D$2*(V729-V728))</f>
        <v/>
      </c>
      <c r="AK729" s="9">
        <f>IF(OR($S729="",$S728=""),"",$E$2*(W729-W728))</f>
        <v/>
      </c>
      <c r="AL729" s="9">
        <f>IF(OR($S729="",$S728=""),"",$F$2*LN(X729/X728))</f>
        <v/>
      </c>
      <c r="AM729" s="9">
        <f>IF(OR($S729="",$S728=""),"",$G$2*(Y729-Y728))</f>
        <v/>
      </c>
      <c r="AN729" s="9">
        <f>IF(OR($S729="",$S728=""),"",$H$2*LN(Z729/Z728))</f>
        <v/>
      </c>
      <c r="AO729" s="9">
        <f>IF(OR($S729="",$S728=""),"",$I$2*(AA729-AA728))</f>
        <v/>
      </c>
      <c r="AP729" s="9">
        <f>IF(OR($S729="",$S728=""),"",$J$2*LN(AB729/AB728))</f>
        <v/>
      </c>
      <c r="AQ729" s="9">
        <f>IF(OR($S729="",$S728=""),"",$K$2*(AC729-AC728))</f>
        <v/>
      </c>
      <c r="AR729" s="9">
        <f>IF(OR($S729="",$S728=""),"",$L$2*LN(AD729/AD728))</f>
        <v/>
      </c>
      <c r="AS729" s="9">
        <f>IF(OR($S729="",$S728=""),"",$M$2*LN(AE729/AE728))</f>
        <v/>
      </c>
      <c r="AT729" s="9">
        <f>IF(OR($S729="",$S728=""),"",$N$2*LN(AF729/AF728))</f>
        <v/>
      </c>
      <c r="AV729" s="9">
        <f>IF($AH729="","",$AY$16+$AY$4*AI729+$AY$5*AJ729+$AY$6*AK729+$AY$7*AL729+$AY$8*AM729+$AY$9*AN729+$AY$10*AO729+$AY$11*AP729+$AY$12*AQ729+$AY$13*AR729+$AY$14*AS729+$AY$15*AT729)</f>
        <v/>
      </c>
      <c r="BC729" s="10">
        <f>IF((ROW()-6)&lt;=$Q$3,INDEX(LINEST(AH670:AH729,AI670:AT729,TRUE,TRUE),1,13)*$Q$4,"")</f>
        <v/>
      </c>
      <c r="BD729" s="9">
        <f>IF((ROW()-6)&lt;=$Q$3,INDEX(LINEST(AH670:AH729,AI670:AT729,TRUE,TRUE),1,12),"")</f>
        <v/>
      </c>
      <c r="BE729" s="9">
        <f>IF((ROW()-6)&lt;=$Q$3,INDEX(LINEST(AH670:AH729,AI670:AT729,TRUE,TRUE),1,11),"")</f>
        <v/>
      </c>
      <c r="BF729" s="9">
        <f>IF((ROW()-6)&lt;=$Q$3,INDEX(LINEST(AH670:AH729,AI670:AT729,TRUE,TRUE),1,10),"")</f>
        <v/>
      </c>
      <c r="BG729" s="9">
        <f>IF((ROW()-6)&lt;=$Q$3,INDEX(LINEST(AH670:AH729,AI670:AT729,TRUE,TRUE),1,9),"")</f>
        <v/>
      </c>
      <c r="BH729" s="9">
        <f>IF((ROW()-6)&lt;=$Q$3,INDEX(LINEST(AH670:AH729,AI670:AT729,TRUE,TRUE),1,8),"")</f>
        <v/>
      </c>
      <c r="BI729" s="9">
        <f>IF((ROW()-6)&lt;=$Q$3,INDEX(LINEST(AH670:AH729,AI670:AT729,TRUE,TRUE),1,7),"")</f>
        <v/>
      </c>
      <c r="BJ729" s="9">
        <f>IF((ROW()-6)&lt;=$Q$3,INDEX(LINEST(AH670:AH729,AI670:AT729,TRUE,TRUE),1,6),"")</f>
        <v/>
      </c>
      <c r="BK729" s="9">
        <f>IF((ROW()-6)&lt;=$Q$3,INDEX(LINEST(AH670:AH729,AI670:AT729,TRUE,TRUE),1,5),"")</f>
        <v/>
      </c>
      <c r="BL729" s="9">
        <f>IF((ROW()-6)&lt;=$Q$3,INDEX(LINEST(AH670:AH729,AI670:AT729,TRUE,TRUE),1,4),"")</f>
        <v/>
      </c>
      <c r="BM729" s="9">
        <f>IF((ROW()-6)&lt;=$Q$3,INDEX(LINEST(AH670:AH729,AI670:AT729,TRUE,TRUE),1,3),"")</f>
        <v/>
      </c>
      <c r="BN729" s="9">
        <f>IF((ROW()-6)&lt;=$Q$3,INDEX(LINEST(AH670:AH729,AI670:AT729,TRUE,TRUE),1,2),"")</f>
        <v/>
      </c>
      <c r="BO729" s="9">
        <f>IF((ROW()-6)&lt;=$Q$3,INDEX(LINEST(AH670:AH729,AI670:AT729,TRUE,TRUE),1,1),"")</f>
        <v/>
      </c>
      <c r="BP729" s="10">
        <f>IF((ROW()-6)&lt;=$Q$3,INDEX(LINEST(AH670:AH729,AI670:AT729,TRUE,TRUE),3,1),"")</f>
        <v/>
      </c>
      <c r="BR729" s="9">
        <f>IF(AND((ROW()-6)&lt;=$Q$3,ISNUMBER(BC728)),BC728/$Q$4+BD728*AI729+BE728*AJ729+BF728*AK729+BG728*AL729+BH728*AM729+BI728*AN729+BJ728*AO729+BK728*AP729+BL728*AQ729+BM728*AR729+BN728*AS729+BO728*AT729,"")</f>
        <v/>
      </c>
      <c r="BS729">
        <f>IF(ISNUMBER(BR729),AVERAGE(AH669:AH728),"")</f>
        <v/>
      </c>
      <c r="BT729">
        <f>IF(ISNUMBER(BR729),(AH729-BR729)^2,"")</f>
        <v/>
      </c>
      <c r="BU729">
        <f>IF(ISNUMBER(BR729),AH729^2,"")</f>
        <v/>
      </c>
      <c r="BV729">
        <f>IF(ISNUMBER(BR729),(AH729-BS729)^2,"")</f>
        <v/>
      </c>
    </row>
    <row r="730">
      <c r="O730">
        <f>IF($R730="","",CHOOSE($Q$2,YEAR(R730)*12+MONTH(R730),INT((R730-2)/7),YEAR(R730)*4+ROUNDUP(MONTH(R730)/3)))</f>
        <v/>
      </c>
      <c r="P730">
        <f>IF($R730="","",IF($R731="",1,IF(O730&lt;&gt;O731,1,0)))</f>
        <v/>
      </c>
      <c r="Q730">
        <f>IF(P730=1,SUM($P$7:P730),"")</f>
        <v/>
      </c>
      <c r="R730">
        <f>IF($A730="","",IF(ISNUMBER($A730),$A730,IFERROR(DATEVALUE($A730),NA())))</f>
        <v/>
      </c>
      <c r="S730" s="7">
        <f>IFERROR(INDEX($R$7:$R$60000,MATCH(ROW()-6,$Q$7:$Q$60000,0)),"")</f>
        <v/>
      </c>
      <c r="T730">
        <f>IFERROR(INDEX($B$7:$B$60000,MATCH(ROW()-6,$Q$7:$Q$60000,0)),"")</f>
        <v/>
      </c>
      <c r="U730">
        <f>IFERROR(INDEX($C$7:$C$60000,MATCH(ROW()-6,$Q$7:$Q$60000,0)),"")</f>
        <v/>
      </c>
      <c r="V730">
        <f>IFERROR(INDEX($D$7:$D$60000,MATCH(ROW()-6,$Q$7:$Q$60000,0)),"")</f>
        <v/>
      </c>
      <c r="W730">
        <f>IFERROR(INDEX($E$7:$E$60000,MATCH(ROW()-6,$Q$7:$Q$60000,0)),"")</f>
        <v/>
      </c>
      <c r="X730">
        <f>IFERROR(INDEX($F$7:$F$60000,MATCH(ROW()-6,$Q$7:$Q$60000,0)),"")</f>
        <v/>
      </c>
      <c r="Y730">
        <f>IFERROR(INDEX($G$7:$G$60000,MATCH(ROW()-6,$Q$7:$Q$60000,0)),"")</f>
        <v/>
      </c>
      <c r="Z730">
        <f>IFERROR(INDEX($H$7:$H$60000,MATCH(ROW()-6,$Q$7:$Q$60000,0)),"")</f>
        <v/>
      </c>
      <c r="AA730">
        <f>IFERROR(INDEX($I$7:$I$60000,MATCH(ROW()-6,$Q$7:$Q$60000,0)),"")</f>
        <v/>
      </c>
      <c r="AB730">
        <f>IFERROR(INDEX($J$7:$J$60000,MATCH(ROW()-6,$Q$7:$Q$60000,0)),"")</f>
        <v/>
      </c>
      <c r="AC730">
        <f>IFERROR(INDEX($K$7:$K$60000,MATCH(ROW()-6,$Q$7:$Q$60000,0)),"")</f>
        <v/>
      </c>
      <c r="AD730">
        <f>IFERROR(INDEX($L$7:$L$60000,MATCH(ROW()-6,$Q$7:$Q$60000,0)),"")</f>
        <v/>
      </c>
      <c r="AE730">
        <f>IFERROR(INDEX($M$7:$M$60000,MATCH(ROW()-6,$Q$7:$Q$60000,0)),"")</f>
        <v/>
      </c>
      <c r="AF730">
        <f>IFERROR(INDEX($N$7:$N$60000,MATCH(ROW()-6,$Q$7:$Q$60000,0)),"")</f>
        <v/>
      </c>
      <c r="AH730" s="9">
        <f>IF(OR($S730="",$S729=""),"",LN($T730/$T729))</f>
        <v/>
      </c>
      <c r="AI730" s="9">
        <f>IF(OR($S730="",$S729=""),"",$C$2*LN(U730/U729))</f>
        <v/>
      </c>
      <c r="AJ730" s="9">
        <f>IF(OR($S730="",$S729=""),"",$D$2*(V730-V729))</f>
        <v/>
      </c>
      <c r="AK730" s="9">
        <f>IF(OR($S730="",$S729=""),"",$E$2*(W730-W729))</f>
        <v/>
      </c>
      <c r="AL730" s="9">
        <f>IF(OR($S730="",$S729=""),"",$F$2*LN(X730/X729))</f>
        <v/>
      </c>
      <c r="AM730" s="9">
        <f>IF(OR($S730="",$S729=""),"",$G$2*(Y730-Y729))</f>
        <v/>
      </c>
      <c r="AN730" s="9">
        <f>IF(OR($S730="",$S729=""),"",$H$2*LN(Z730/Z729))</f>
        <v/>
      </c>
      <c r="AO730" s="9">
        <f>IF(OR($S730="",$S729=""),"",$I$2*(AA730-AA729))</f>
        <v/>
      </c>
      <c r="AP730" s="9">
        <f>IF(OR($S730="",$S729=""),"",$J$2*LN(AB730/AB729))</f>
        <v/>
      </c>
      <c r="AQ730" s="9">
        <f>IF(OR($S730="",$S729=""),"",$K$2*(AC730-AC729))</f>
        <v/>
      </c>
      <c r="AR730" s="9">
        <f>IF(OR($S730="",$S729=""),"",$L$2*LN(AD730/AD729))</f>
        <v/>
      </c>
      <c r="AS730" s="9">
        <f>IF(OR($S730="",$S729=""),"",$M$2*LN(AE730/AE729))</f>
        <v/>
      </c>
      <c r="AT730" s="9">
        <f>IF(OR($S730="",$S729=""),"",$N$2*LN(AF730/AF729))</f>
        <v/>
      </c>
      <c r="AV730" s="9">
        <f>IF($AH730="","",$AY$16+$AY$4*AI730+$AY$5*AJ730+$AY$6*AK730+$AY$7*AL730+$AY$8*AM730+$AY$9*AN730+$AY$10*AO730+$AY$11*AP730+$AY$12*AQ730+$AY$13*AR730+$AY$14*AS730+$AY$15*AT730)</f>
        <v/>
      </c>
      <c r="BC730" s="10">
        <f>IF((ROW()-6)&lt;=$Q$3,INDEX(LINEST(AH671:AH730,AI671:AT730,TRUE,TRUE),1,13)*$Q$4,"")</f>
        <v/>
      </c>
      <c r="BD730" s="9">
        <f>IF((ROW()-6)&lt;=$Q$3,INDEX(LINEST(AH671:AH730,AI671:AT730,TRUE,TRUE),1,12),"")</f>
        <v/>
      </c>
      <c r="BE730" s="9">
        <f>IF((ROW()-6)&lt;=$Q$3,INDEX(LINEST(AH671:AH730,AI671:AT730,TRUE,TRUE),1,11),"")</f>
        <v/>
      </c>
      <c r="BF730" s="9">
        <f>IF((ROW()-6)&lt;=$Q$3,INDEX(LINEST(AH671:AH730,AI671:AT730,TRUE,TRUE),1,10),"")</f>
        <v/>
      </c>
      <c r="BG730" s="9">
        <f>IF((ROW()-6)&lt;=$Q$3,INDEX(LINEST(AH671:AH730,AI671:AT730,TRUE,TRUE),1,9),"")</f>
        <v/>
      </c>
      <c r="BH730" s="9">
        <f>IF((ROW()-6)&lt;=$Q$3,INDEX(LINEST(AH671:AH730,AI671:AT730,TRUE,TRUE),1,8),"")</f>
        <v/>
      </c>
      <c r="BI730" s="9">
        <f>IF((ROW()-6)&lt;=$Q$3,INDEX(LINEST(AH671:AH730,AI671:AT730,TRUE,TRUE),1,7),"")</f>
        <v/>
      </c>
      <c r="BJ730" s="9">
        <f>IF((ROW()-6)&lt;=$Q$3,INDEX(LINEST(AH671:AH730,AI671:AT730,TRUE,TRUE),1,6),"")</f>
        <v/>
      </c>
      <c r="BK730" s="9">
        <f>IF((ROW()-6)&lt;=$Q$3,INDEX(LINEST(AH671:AH730,AI671:AT730,TRUE,TRUE),1,5),"")</f>
        <v/>
      </c>
      <c r="BL730" s="9">
        <f>IF((ROW()-6)&lt;=$Q$3,INDEX(LINEST(AH671:AH730,AI671:AT730,TRUE,TRUE),1,4),"")</f>
        <v/>
      </c>
      <c r="BM730" s="9">
        <f>IF((ROW()-6)&lt;=$Q$3,INDEX(LINEST(AH671:AH730,AI671:AT730,TRUE,TRUE),1,3),"")</f>
        <v/>
      </c>
      <c r="BN730" s="9">
        <f>IF((ROW()-6)&lt;=$Q$3,INDEX(LINEST(AH671:AH730,AI671:AT730,TRUE,TRUE),1,2),"")</f>
        <v/>
      </c>
      <c r="BO730" s="9">
        <f>IF((ROW()-6)&lt;=$Q$3,INDEX(LINEST(AH671:AH730,AI671:AT730,TRUE,TRUE),1,1),"")</f>
        <v/>
      </c>
      <c r="BP730" s="10">
        <f>IF((ROW()-6)&lt;=$Q$3,INDEX(LINEST(AH671:AH730,AI671:AT730,TRUE,TRUE),3,1),"")</f>
        <v/>
      </c>
      <c r="BR730" s="9">
        <f>IF(AND((ROW()-6)&lt;=$Q$3,ISNUMBER(BC729)),BC729/$Q$4+BD729*AI730+BE729*AJ730+BF729*AK730+BG729*AL730+BH729*AM730+BI729*AN730+BJ729*AO730+BK729*AP730+BL729*AQ730+BM729*AR730+BN729*AS730+BO729*AT730,"")</f>
        <v/>
      </c>
      <c r="BS730">
        <f>IF(ISNUMBER(BR730),AVERAGE(AH670:AH729),"")</f>
        <v/>
      </c>
      <c r="BT730">
        <f>IF(ISNUMBER(BR730),(AH730-BR730)^2,"")</f>
        <v/>
      </c>
      <c r="BU730">
        <f>IF(ISNUMBER(BR730),AH730^2,"")</f>
        <v/>
      </c>
      <c r="BV730">
        <f>IF(ISNUMBER(BR730),(AH730-BS730)^2,"")</f>
        <v/>
      </c>
    </row>
    <row r="731">
      <c r="O731">
        <f>IF($R731="","",CHOOSE($Q$2,YEAR(R731)*12+MONTH(R731),INT((R731-2)/7),YEAR(R731)*4+ROUNDUP(MONTH(R731)/3)))</f>
        <v/>
      </c>
      <c r="P731">
        <f>IF($R731="","",IF($R732="",1,IF(O731&lt;&gt;O732,1,0)))</f>
        <v/>
      </c>
      <c r="Q731">
        <f>IF(P731=1,SUM($P$7:P731),"")</f>
        <v/>
      </c>
      <c r="R731">
        <f>IF($A731="","",IF(ISNUMBER($A731),$A731,IFERROR(DATEVALUE($A731),NA())))</f>
        <v/>
      </c>
      <c r="S731" s="7">
        <f>IFERROR(INDEX($R$7:$R$60000,MATCH(ROW()-6,$Q$7:$Q$60000,0)),"")</f>
        <v/>
      </c>
      <c r="T731">
        <f>IFERROR(INDEX($B$7:$B$60000,MATCH(ROW()-6,$Q$7:$Q$60000,0)),"")</f>
        <v/>
      </c>
      <c r="U731">
        <f>IFERROR(INDEX($C$7:$C$60000,MATCH(ROW()-6,$Q$7:$Q$60000,0)),"")</f>
        <v/>
      </c>
      <c r="V731">
        <f>IFERROR(INDEX($D$7:$D$60000,MATCH(ROW()-6,$Q$7:$Q$60000,0)),"")</f>
        <v/>
      </c>
      <c r="W731">
        <f>IFERROR(INDEX($E$7:$E$60000,MATCH(ROW()-6,$Q$7:$Q$60000,0)),"")</f>
        <v/>
      </c>
      <c r="X731">
        <f>IFERROR(INDEX($F$7:$F$60000,MATCH(ROW()-6,$Q$7:$Q$60000,0)),"")</f>
        <v/>
      </c>
      <c r="Y731">
        <f>IFERROR(INDEX($G$7:$G$60000,MATCH(ROW()-6,$Q$7:$Q$60000,0)),"")</f>
        <v/>
      </c>
      <c r="Z731">
        <f>IFERROR(INDEX($H$7:$H$60000,MATCH(ROW()-6,$Q$7:$Q$60000,0)),"")</f>
        <v/>
      </c>
      <c r="AA731">
        <f>IFERROR(INDEX($I$7:$I$60000,MATCH(ROW()-6,$Q$7:$Q$60000,0)),"")</f>
        <v/>
      </c>
      <c r="AB731">
        <f>IFERROR(INDEX($J$7:$J$60000,MATCH(ROW()-6,$Q$7:$Q$60000,0)),"")</f>
        <v/>
      </c>
      <c r="AC731">
        <f>IFERROR(INDEX($K$7:$K$60000,MATCH(ROW()-6,$Q$7:$Q$60000,0)),"")</f>
        <v/>
      </c>
      <c r="AD731">
        <f>IFERROR(INDEX($L$7:$L$60000,MATCH(ROW()-6,$Q$7:$Q$60000,0)),"")</f>
        <v/>
      </c>
      <c r="AE731">
        <f>IFERROR(INDEX($M$7:$M$60000,MATCH(ROW()-6,$Q$7:$Q$60000,0)),"")</f>
        <v/>
      </c>
      <c r="AF731">
        <f>IFERROR(INDEX($N$7:$N$60000,MATCH(ROW()-6,$Q$7:$Q$60000,0)),"")</f>
        <v/>
      </c>
      <c r="AH731" s="9">
        <f>IF(OR($S731="",$S730=""),"",LN($T731/$T730))</f>
        <v/>
      </c>
      <c r="AI731" s="9">
        <f>IF(OR($S731="",$S730=""),"",$C$2*LN(U731/U730))</f>
        <v/>
      </c>
      <c r="AJ731" s="9">
        <f>IF(OR($S731="",$S730=""),"",$D$2*(V731-V730))</f>
        <v/>
      </c>
      <c r="AK731" s="9">
        <f>IF(OR($S731="",$S730=""),"",$E$2*(W731-W730))</f>
        <v/>
      </c>
      <c r="AL731" s="9">
        <f>IF(OR($S731="",$S730=""),"",$F$2*LN(X731/X730))</f>
        <v/>
      </c>
      <c r="AM731" s="9">
        <f>IF(OR($S731="",$S730=""),"",$G$2*(Y731-Y730))</f>
        <v/>
      </c>
      <c r="AN731" s="9">
        <f>IF(OR($S731="",$S730=""),"",$H$2*LN(Z731/Z730))</f>
        <v/>
      </c>
      <c r="AO731" s="9">
        <f>IF(OR($S731="",$S730=""),"",$I$2*(AA731-AA730))</f>
        <v/>
      </c>
      <c r="AP731" s="9">
        <f>IF(OR($S731="",$S730=""),"",$J$2*LN(AB731/AB730))</f>
        <v/>
      </c>
      <c r="AQ731" s="9">
        <f>IF(OR($S731="",$S730=""),"",$K$2*(AC731-AC730))</f>
        <v/>
      </c>
      <c r="AR731" s="9">
        <f>IF(OR($S731="",$S730=""),"",$L$2*LN(AD731/AD730))</f>
        <v/>
      </c>
      <c r="AS731" s="9">
        <f>IF(OR($S731="",$S730=""),"",$M$2*LN(AE731/AE730))</f>
        <v/>
      </c>
      <c r="AT731" s="9">
        <f>IF(OR($S731="",$S730=""),"",$N$2*LN(AF731/AF730))</f>
        <v/>
      </c>
      <c r="AV731" s="9">
        <f>IF($AH731="","",$AY$16+$AY$4*AI731+$AY$5*AJ731+$AY$6*AK731+$AY$7*AL731+$AY$8*AM731+$AY$9*AN731+$AY$10*AO731+$AY$11*AP731+$AY$12*AQ731+$AY$13*AR731+$AY$14*AS731+$AY$15*AT731)</f>
        <v/>
      </c>
      <c r="BC731" s="10">
        <f>IF((ROW()-6)&lt;=$Q$3,INDEX(LINEST(AH672:AH731,AI672:AT731,TRUE,TRUE),1,13)*$Q$4,"")</f>
        <v/>
      </c>
      <c r="BD731" s="9">
        <f>IF((ROW()-6)&lt;=$Q$3,INDEX(LINEST(AH672:AH731,AI672:AT731,TRUE,TRUE),1,12),"")</f>
        <v/>
      </c>
      <c r="BE731" s="9">
        <f>IF((ROW()-6)&lt;=$Q$3,INDEX(LINEST(AH672:AH731,AI672:AT731,TRUE,TRUE),1,11),"")</f>
        <v/>
      </c>
      <c r="BF731" s="9">
        <f>IF((ROW()-6)&lt;=$Q$3,INDEX(LINEST(AH672:AH731,AI672:AT731,TRUE,TRUE),1,10),"")</f>
        <v/>
      </c>
      <c r="BG731" s="9">
        <f>IF((ROW()-6)&lt;=$Q$3,INDEX(LINEST(AH672:AH731,AI672:AT731,TRUE,TRUE),1,9),"")</f>
        <v/>
      </c>
      <c r="BH731" s="9">
        <f>IF((ROW()-6)&lt;=$Q$3,INDEX(LINEST(AH672:AH731,AI672:AT731,TRUE,TRUE),1,8),"")</f>
        <v/>
      </c>
      <c r="BI731" s="9">
        <f>IF((ROW()-6)&lt;=$Q$3,INDEX(LINEST(AH672:AH731,AI672:AT731,TRUE,TRUE),1,7),"")</f>
        <v/>
      </c>
      <c r="BJ731" s="9">
        <f>IF((ROW()-6)&lt;=$Q$3,INDEX(LINEST(AH672:AH731,AI672:AT731,TRUE,TRUE),1,6),"")</f>
        <v/>
      </c>
      <c r="BK731" s="9">
        <f>IF((ROW()-6)&lt;=$Q$3,INDEX(LINEST(AH672:AH731,AI672:AT731,TRUE,TRUE),1,5),"")</f>
        <v/>
      </c>
      <c r="BL731" s="9">
        <f>IF((ROW()-6)&lt;=$Q$3,INDEX(LINEST(AH672:AH731,AI672:AT731,TRUE,TRUE),1,4),"")</f>
        <v/>
      </c>
      <c r="BM731" s="9">
        <f>IF((ROW()-6)&lt;=$Q$3,INDEX(LINEST(AH672:AH731,AI672:AT731,TRUE,TRUE),1,3),"")</f>
        <v/>
      </c>
      <c r="BN731" s="9">
        <f>IF((ROW()-6)&lt;=$Q$3,INDEX(LINEST(AH672:AH731,AI672:AT731,TRUE,TRUE),1,2),"")</f>
        <v/>
      </c>
      <c r="BO731" s="9">
        <f>IF((ROW()-6)&lt;=$Q$3,INDEX(LINEST(AH672:AH731,AI672:AT731,TRUE,TRUE),1,1),"")</f>
        <v/>
      </c>
      <c r="BP731" s="10">
        <f>IF((ROW()-6)&lt;=$Q$3,INDEX(LINEST(AH672:AH731,AI672:AT731,TRUE,TRUE),3,1),"")</f>
        <v/>
      </c>
      <c r="BR731" s="9">
        <f>IF(AND((ROW()-6)&lt;=$Q$3,ISNUMBER(BC730)),BC730/$Q$4+BD730*AI731+BE730*AJ731+BF730*AK731+BG730*AL731+BH730*AM731+BI730*AN731+BJ730*AO731+BK730*AP731+BL730*AQ731+BM730*AR731+BN730*AS731+BO730*AT731,"")</f>
        <v/>
      </c>
      <c r="BS731">
        <f>IF(ISNUMBER(BR731),AVERAGE(AH671:AH730),"")</f>
        <v/>
      </c>
      <c r="BT731">
        <f>IF(ISNUMBER(BR731),(AH731-BR731)^2,"")</f>
        <v/>
      </c>
      <c r="BU731">
        <f>IF(ISNUMBER(BR731),AH731^2,"")</f>
        <v/>
      </c>
      <c r="BV731">
        <f>IF(ISNUMBER(BR731),(AH731-BS731)^2,"")</f>
        <v/>
      </c>
    </row>
    <row r="732">
      <c r="O732">
        <f>IF($R732="","",CHOOSE($Q$2,YEAR(R732)*12+MONTH(R732),INT((R732-2)/7),YEAR(R732)*4+ROUNDUP(MONTH(R732)/3)))</f>
        <v/>
      </c>
      <c r="P732">
        <f>IF($R732="","",IF($R733="",1,IF(O732&lt;&gt;O733,1,0)))</f>
        <v/>
      </c>
      <c r="Q732">
        <f>IF(P732=1,SUM($P$7:P732),"")</f>
        <v/>
      </c>
      <c r="R732">
        <f>IF($A732="","",IF(ISNUMBER($A732),$A732,IFERROR(DATEVALUE($A732),NA())))</f>
        <v/>
      </c>
      <c r="S732" s="7">
        <f>IFERROR(INDEX($R$7:$R$60000,MATCH(ROW()-6,$Q$7:$Q$60000,0)),"")</f>
        <v/>
      </c>
      <c r="T732">
        <f>IFERROR(INDEX($B$7:$B$60000,MATCH(ROW()-6,$Q$7:$Q$60000,0)),"")</f>
        <v/>
      </c>
      <c r="U732">
        <f>IFERROR(INDEX($C$7:$C$60000,MATCH(ROW()-6,$Q$7:$Q$60000,0)),"")</f>
        <v/>
      </c>
      <c r="V732">
        <f>IFERROR(INDEX($D$7:$D$60000,MATCH(ROW()-6,$Q$7:$Q$60000,0)),"")</f>
        <v/>
      </c>
      <c r="W732">
        <f>IFERROR(INDEX($E$7:$E$60000,MATCH(ROW()-6,$Q$7:$Q$60000,0)),"")</f>
        <v/>
      </c>
      <c r="X732">
        <f>IFERROR(INDEX($F$7:$F$60000,MATCH(ROW()-6,$Q$7:$Q$60000,0)),"")</f>
        <v/>
      </c>
      <c r="Y732">
        <f>IFERROR(INDEX($G$7:$G$60000,MATCH(ROW()-6,$Q$7:$Q$60000,0)),"")</f>
        <v/>
      </c>
      <c r="Z732">
        <f>IFERROR(INDEX($H$7:$H$60000,MATCH(ROW()-6,$Q$7:$Q$60000,0)),"")</f>
        <v/>
      </c>
      <c r="AA732">
        <f>IFERROR(INDEX($I$7:$I$60000,MATCH(ROW()-6,$Q$7:$Q$60000,0)),"")</f>
        <v/>
      </c>
      <c r="AB732">
        <f>IFERROR(INDEX($J$7:$J$60000,MATCH(ROW()-6,$Q$7:$Q$60000,0)),"")</f>
        <v/>
      </c>
      <c r="AC732">
        <f>IFERROR(INDEX($K$7:$K$60000,MATCH(ROW()-6,$Q$7:$Q$60000,0)),"")</f>
        <v/>
      </c>
      <c r="AD732">
        <f>IFERROR(INDEX($L$7:$L$60000,MATCH(ROW()-6,$Q$7:$Q$60000,0)),"")</f>
        <v/>
      </c>
      <c r="AE732">
        <f>IFERROR(INDEX($M$7:$M$60000,MATCH(ROW()-6,$Q$7:$Q$60000,0)),"")</f>
        <v/>
      </c>
      <c r="AF732">
        <f>IFERROR(INDEX($N$7:$N$60000,MATCH(ROW()-6,$Q$7:$Q$60000,0)),"")</f>
        <v/>
      </c>
      <c r="AH732" s="9">
        <f>IF(OR($S732="",$S731=""),"",LN($T732/$T731))</f>
        <v/>
      </c>
      <c r="AI732" s="9">
        <f>IF(OR($S732="",$S731=""),"",$C$2*LN(U732/U731))</f>
        <v/>
      </c>
      <c r="AJ732" s="9">
        <f>IF(OR($S732="",$S731=""),"",$D$2*(V732-V731))</f>
        <v/>
      </c>
      <c r="AK732" s="9">
        <f>IF(OR($S732="",$S731=""),"",$E$2*(W732-W731))</f>
        <v/>
      </c>
      <c r="AL732" s="9">
        <f>IF(OR($S732="",$S731=""),"",$F$2*LN(X732/X731))</f>
        <v/>
      </c>
      <c r="AM732" s="9">
        <f>IF(OR($S732="",$S731=""),"",$G$2*(Y732-Y731))</f>
        <v/>
      </c>
      <c r="AN732" s="9">
        <f>IF(OR($S732="",$S731=""),"",$H$2*LN(Z732/Z731))</f>
        <v/>
      </c>
      <c r="AO732" s="9">
        <f>IF(OR($S732="",$S731=""),"",$I$2*(AA732-AA731))</f>
        <v/>
      </c>
      <c r="AP732" s="9">
        <f>IF(OR($S732="",$S731=""),"",$J$2*LN(AB732/AB731))</f>
        <v/>
      </c>
      <c r="AQ732" s="9">
        <f>IF(OR($S732="",$S731=""),"",$K$2*(AC732-AC731))</f>
        <v/>
      </c>
      <c r="AR732" s="9">
        <f>IF(OR($S732="",$S731=""),"",$L$2*LN(AD732/AD731))</f>
        <v/>
      </c>
      <c r="AS732" s="9">
        <f>IF(OR($S732="",$S731=""),"",$M$2*LN(AE732/AE731))</f>
        <v/>
      </c>
      <c r="AT732" s="9">
        <f>IF(OR($S732="",$S731=""),"",$N$2*LN(AF732/AF731))</f>
        <v/>
      </c>
      <c r="AV732" s="9">
        <f>IF($AH732="","",$AY$16+$AY$4*AI732+$AY$5*AJ732+$AY$6*AK732+$AY$7*AL732+$AY$8*AM732+$AY$9*AN732+$AY$10*AO732+$AY$11*AP732+$AY$12*AQ732+$AY$13*AR732+$AY$14*AS732+$AY$15*AT732)</f>
        <v/>
      </c>
      <c r="BC732" s="10">
        <f>IF((ROW()-6)&lt;=$Q$3,INDEX(LINEST(AH673:AH732,AI673:AT732,TRUE,TRUE),1,13)*$Q$4,"")</f>
        <v/>
      </c>
      <c r="BD732" s="9">
        <f>IF((ROW()-6)&lt;=$Q$3,INDEX(LINEST(AH673:AH732,AI673:AT732,TRUE,TRUE),1,12),"")</f>
        <v/>
      </c>
      <c r="BE732" s="9">
        <f>IF((ROW()-6)&lt;=$Q$3,INDEX(LINEST(AH673:AH732,AI673:AT732,TRUE,TRUE),1,11),"")</f>
        <v/>
      </c>
      <c r="BF732" s="9">
        <f>IF((ROW()-6)&lt;=$Q$3,INDEX(LINEST(AH673:AH732,AI673:AT732,TRUE,TRUE),1,10),"")</f>
        <v/>
      </c>
      <c r="BG732" s="9">
        <f>IF((ROW()-6)&lt;=$Q$3,INDEX(LINEST(AH673:AH732,AI673:AT732,TRUE,TRUE),1,9),"")</f>
        <v/>
      </c>
      <c r="BH732" s="9">
        <f>IF((ROW()-6)&lt;=$Q$3,INDEX(LINEST(AH673:AH732,AI673:AT732,TRUE,TRUE),1,8),"")</f>
        <v/>
      </c>
      <c r="BI732" s="9">
        <f>IF((ROW()-6)&lt;=$Q$3,INDEX(LINEST(AH673:AH732,AI673:AT732,TRUE,TRUE),1,7),"")</f>
        <v/>
      </c>
      <c r="BJ732" s="9">
        <f>IF((ROW()-6)&lt;=$Q$3,INDEX(LINEST(AH673:AH732,AI673:AT732,TRUE,TRUE),1,6),"")</f>
        <v/>
      </c>
      <c r="BK732" s="9">
        <f>IF((ROW()-6)&lt;=$Q$3,INDEX(LINEST(AH673:AH732,AI673:AT732,TRUE,TRUE),1,5),"")</f>
        <v/>
      </c>
      <c r="BL732" s="9">
        <f>IF((ROW()-6)&lt;=$Q$3,INDEX(LINEST(AH673:AH732,AI673:AT732,TRUE,TRUE),1,4),"")</f>
        <v/>
      </c>
      <c r="BM732" s="9">
        <f>IF((ROW()-6)&lt;=$Q$3,INDEX(LINEST(AH673:AH732,AI673:AT732,TRUE,TRUE),1,3),"")</f>
        <v/>
      </c>
      <c r="BN732" s="9">
        <f>IF((ROW()-6)&lt;=$Q$3,INDEX(LINEST(AH673:AH732,AI673:AT732,TRUE,TRUE),1,2),"")</f>
        <v/>
      </c>
      <c r="BO732" s="9">
        <f>IF((ROW()-6)&lt;=$Q$3,INDEX(LINEST(AH673:AH732,AI673:AT732,TRUE,TRUE),1,1),"")</f>
        <v/>
      </c>
      <c r="BP732" s="10">
        <f>IF((ROW()-6)&lt;=$Q$3,INDEX(LINEST(AH673:AH732,AI673:AT732,TRUE,TRUE),3,1),"")</f>
        <v/>
      </c>
      <c r="BR732" s="9">
        <f>IF(AND((ROW()-6)&lt;=$Q$3,ISNUMBER(BC731)),BC731/$Q$4+BD731*AI732+BE731*AJ732+BF731*AK732+BG731*AL732+BH731*AM732+BI731*AN732+BJ731*AO732+BK731*AP732+BL731*AQ732+BM731*AR732+BN731*AS732+BO731*AT732,"")</f>
        <v/>
      </c>
      <c r="BS732">
        <f>IF(ISNUMBER(BR732),AVERAGE(AH672:AH731),"")</f>
        <v/>
      </c>
      <c r="BT732">
        <f>IF(ISNUMBER(BR732),(AH732-BR732)^2,"")</f>
        <v/>
      </c>
      <c r="BU732">
        <f>IF(ISNUMBER(BR732),AH732^2,"")</f>
        <v/>
      </c>
      <c r="BV732">
        <f>IF(ISNUMBER(BR732),(AH732-BS732)^2,"")</f>
        <v/>
      </c>
    </row>
    <row r="733">
      <c r="O733">
        <f>IF($R733="","",CHOOSE($Q$2,YEAR(R733)*12+MONTH(R733),INT((R733-2)/7),YEAR(R733)*4+ROUNDUP(MONTH(R733)/3)))</f>
        <v/>
      </c>
      <c r="P733">
        <f>IF($R733="","",IF($R734="",1,IF(O733&lt;&gt;O734,1,0)))</f>
        <v/>
      </c>
      <c r="Q733">
        <f>IF(P733=1,SUM($P$7:P733),"")</f>
        <v/>
      </c>
      <c r="R733">
        <f>IF($A733="","",IF(ISNUMBER($A733),$A733,IFERROR(DATEVALUE($A733),NA())))</f>
        <v/>
      </c>
      <c r="S733" s="7">
        <f>IFERROR(INDEX($R$7:$R$60000,MATCH(ROW()-6,$Q$7:$Q$60000,0)),"")</f>
        <v/>
      </c>
      <c r="T733">
        <f>IFERROR(INDEX($B$7:$B$60000,MATCH(ROW()-6,$Q$7:$Q$60000,0)),"")</f>
        <v/>
      </c>
      <c r="U733">
        <f>IFERROR(INDEX($C$7:$C$60000,MATCH(ROW()-6,$Q$7:$Q$60000,0)),"")</f>
        <v/>
      </c>
      <c r="V733">
        <f>IFERROR(INDEX($D$7:$D$60000,MATCH(ROW()-6,$Q$7:$Q$60000,0)),"")</f>
        <v/>
      </c>
      <c r="W733">
        <f>IFERROR(INDEX($E$7:$E$60000,MATCH(ROW()-6,$Q$7:$Q$60000,0)),"")</f>
        <v/>
      </c>
      <c r="X733">
        <f>IFERROR(INDEX($F$7:$F$60000,MATCH(ROW()-6,$Q$7:$Q$60000,0)),"")</f>
        <v/>
      </c>
      <c r="Y733">
        <f>IFERROR(INDEX($G$7:$G$60000,MATCH(ROW()-6,$Q$7:$Q$60000,0)),"")</f>
        <v/>
      </c>
      <c r="Z733">
        <f>IFERROR(INDEX($H$7:$H$60000,MATCH(ROW()-6,$Q$7:$Q$60000,0)),"")</f>
        <v/>
      </c>
      <c r="AA733">
        <f>IFERROR(INDEX($I$7:$I$60000,MATCH(ROW()-6,$Q$7:$Q$60000,0)),"")</f>
        <v/>
      </c>
      <c r="AB733">
        <f>IFERROR(INDEX($J$7:$J$60000,MATCH(ROW()-6,$Q$7:$Q$60000,0)),"")</f>
        <v/>
      </c>
      <c r="AC733">
        <f>IFERROR(INDEX($K$7:$K$60000,MATCH(ROW()-6,$Q$7:$Q$60000,0)),"")</f>
        <v/>
      </c>
      <c r="AD733">
        <f>IFERROR(INDEX($L$7:$L$60000,MATCH(ROW()-6,$Q$7:$Q$60000,0)),"")</f>
        <v/>
      </c>
      <c r="AE733">
        <f>IFERROR(INDEX($M$7:$M$60000,MATCH(ROW()-6,$Q$7:$Q$60000,0)),"")</f>
        <v/>
      </c>
      <c r="AF733">
        <f>IFERROR(INDEX($N$7:$N$60000,MATCH(ROW()-6,$Q$7:$Q$60000,0)),"")</f>
        <v/>
      </c>
      <c r="AH733" s="9">
        <f>IF(OR($S733="",$S732=""),"",LN($T733/$T732))</f>
        <v/>
      </c>
      <c r="AI733" s="9">
        <f>IF(OR($S733="",$S732=""),"",$C$2*LN(U733/U732))</f>
        <v/>
      </c>
      <c r="AJ733" s="9">
        <f>IF(OR($S733="",$S732=""),"",$D$2*(V733-V732))</f>
        <v/>
      </c>
      <c r="AK733" s="9">
        <f>IF(OR($S733="",$S732=""),"",$E$2*(W733-W732))</f>
        <v/>
      </c>
      <c r="AL733" s="9">
        <f>IF(OR($S733="",$S732=""),"",$F$2*LN(X733/X732))</f>
        <v/>
      </c>
      <c r="AM733" s="9">
        <f>IF(OR($S733="",$S732=""),"",$G$2*(Y733-Y732))</f>
        <v/>
      </c>
      <c r="AN733" s="9">
        <f>IF(OR($S733="",$S732=""),"",$H$2*LN(Z733/Z732))</f>
        <v/>
      </c>
      <c r="AO733" s="9">
        <f>IF(OR($S733="",$S732=""),"",$I$2*(AA733-AA732))</f>
        <v/>
      </c>
      <c r="AP733" s="9">
        <f>IF(OR($S733="",$S732=""),"",$J$2*LN(AB733/AB732))</f>
        <v/>
      </c>
      <c r="AQ733" s="9">
        <f>IF(OR($S733="",$S732=""),"",$K$2*(AC733-AC732))</f>
        <v/>
      </c>
      <c r="AR733" s="9">
        <f>IF(OR($S733="",$S732=""),"",$L$2*LN(AD733/AD732))</f>
        <v/>
      </c>
      <c r="AS733" s="9">
        <f>IF(OR($S733="",$S732=""),"",$M$2*LN(AE733/AE732))</f>
        <v/>
      </c>
      <c r="AT733" s="9">
        <f>IF(OR($S733="",$S732=""),"",$N$2*LN(AF733/AF732))</f>
        <v/>
      </c>
      <c r="AV733" s="9">
        <f>IF($AH733="","",$AY$16+$AY$4*AI733+$AY$5*AJ733+$AY$6*AK733+$AY$7*AL733+$AY$8*AM733+$AY$9*AN733+$AY$10*AO733+$AY$11*AP733+$AY$12*AQ733+$AY$13*AR733+$AY$14*AS733+$AY$15*AT733)</f>
        <v/>
      </c>
      <c r="BC733" s="10">
        <f>IF((ROW()-6)&lt;=$Q$3,INDEX(LINEST(AH674:AH733,AI674:AT733,TRUE,TRUE),1,13)*$Q$4,"")</f>
        <v/>
      </c>
      <c r="BD733" s="9">
        <f>IF((ROW()-6)&lt;=$Q$3,INDEX(LINEST(AH674:AH733,AI674:AT733,TRUE,TRUE),1,12),"")</f>
        <v/>
      </c>
      <c r="BE733" s="9">
        <f>IF((ROW()-6)&lt;=$Q$3,INDEX(LINEST(AH674:AH733,AI674:AT733,TRUE,TRUE),1,11),"")</f>
        <v/>
      </c>
      <c r="BF733" s="9">
        <f>IF((ROW()-6)&lt;=$Q$3,INDEX(LINEST(AH674:AH733,AI674:AT733,TRUE,TRUE),1,10),"")</f>
        <v/>
      </c>
      <c r="BG733" s="9">
        <f>IF((ROW()-6)&lt;=$Q$3,INDEX(LINEST(AH674:AH733,AI674:AT733,TRUE,TRUE),1,9),"")</f>
        <v/>
      </c>
      <c r="BH733" s="9">
        <f>IF((ROW()-6)&lt;=$Q$3,INDEX(LINEST(AH674:AH733,AI674:AT733,TRUE,TRUE),1,8),"")</f>
        <v/>
      </c>
      <c r="BI733" s="9">
        <f>IF((ROW()-6)&lt;=$Q$3,INDEX(LINEST(AH674:AH733,AI674:AT733,TRUE,TRUE),1,7),"")</f>
        <v/>
      </c>
      <c r="BJ733" s="9">
        <f>IF((ROW()-6)&lt;=$Q$3,INDEX(LINEST(AH674:AH733,AI674:AT733,TRUE,TRUE),1,6),"")</f>
        <v/>
      </c>
      <c r="BK733" s="9">
        <f>IF((ROW()-6)&lt;=$Q$3,INDEX(LINEST(AH674:AH733,AI674:AT733,TRUE,TRUE),1,5),"")</f>
        <v/>
      </c>
      <c r="BL733" s="9">
        <f>IF((ROW()-6)&lt;=$Q$3,INDEX(LINEST(AH674:AH733,AI674:AT733,TRUE,TRUE),1,4),"")</f>
        <v/>
      </c>
      <c r="BM733" s="9">
        <f>IF((ROW()-6)&lt;=$Q$3,INDEX(LINEST(AH674:AH733,AI674:AT733,TRUE,TRUE),1,3),"")</f>
        <v/>
      </c>
      <c r="BN733" s="9">
        <f>IF((ROW()-6)&lt;=$Q$3,INDEX(LINEST(AH674:AH733,AI674:AT733,TRUE,TRUE),1,2),"")</f>
        <v/>
      </c>
      <c r="BO733" s="9">
        <f>IF((ROW()-6)&lt;=$Q$3,INDEX(LINEST(AH674:AH733,AI674:AT733,TRUE,TRUE),1,1),"")</f>
        <v/>
      </c>
      <c r="BP733" s="10">
        <f>IF((ROW()-6)&lt;=$Q$3,INDEX(LINEST(AH674:AH733,AI674:AT733,TRUE,TRUE),3,1),"")</f>
        <v/>
      </c>
      <c r="BR733" s="9">
        <f>IF(AND((ROW()-6)&lt;=$Q$3,ISNUMBER(BC732)),BC732/$Q$4+BD732*AI733+BE732*AJ733+BF732*AK733+BG732*AL733+BH732*AM733+BI732*AN733+BJ732*AO733+BK732*AP733+BL732*AQ733+BM732*AR733+BN732*AS733+BO732*AT733,"")</f>
        <v/>
      </c>
      <c r="BS733">
        <f>IF(ISNUMBER(BR733),AVERAGE(AH673:AH732),"")</f>
        <v/>
      </c>
      <c r="BT733">
        <f>IF(ISNUMBER(BR733),(AH733-BR733)^2,"")</f>
        <v/>
      </c>
      <c r="BU733">
        <f>IF(ISNUMBER(BR733),AH733^2,"")</f>
        <v/>
      </c>
      <c r="BV733">
        <f>IF(ISNUMBER(BR733),(AH733-BS733)^2,"")</f>
        <v/>
      </c>
    </row>
    <row r="734">
      <c r="O734">
        <f>IF($R734="","",CHOOSE($Q$2,YEAR(R734)*12+MONTH(R734),INT((R734-2)/7),YEAR(R734)*4+ROUNDUP(MONTH(R734)/3)))</f>
        <v/>
      </c>
      <c r="P734">
        <f>IF($R734="","",IF($R735="",1,IF(O734&lt;&gt;O735,1,0)))</f>
        <v/>
      </c>
      <c r="Q734">
        <f>IF(P734=1,SUM($P$7:P734),"")</f>
        <v/>
      </c>
      <c r="R734">
        <f>IF($A734="","",IF(ISNUMBER($A734),$A734,IFERROR(DATEVALUE($A734),NA())))</f>
        <v/>
      </c>
      <c r="S734" s="7">
        <f>IFERROR(INDEX($R$7:$R$60000,MATCH(ROW()-6,$Q$7:$Q$60000,0)),"")</f>
        <v/>
      </c>
      <c r="T734">
        <f>IFERROR(INDEX($B$7:$B$60000,MATCH(ROW()-6,$Q$7:$Q$60000,0)),"")</f>
        <v/>
      </c>
      <c r="U734">
        <f>IFERROR(INDEX($C$7:$C$60000,MATCH(ROW()-6,$Q$7:$Q$60000,0)),"")</f>
        <v/>
      </c>
      <c r="V734">
        <f>IFERROR(INDEX($D$7:$D$60000,MATCH(ROW()-6,$Q$7:$Q$60000,0)),"")</f>
        <v/>
      </c>
      <c r="W734">
        <f>IFERROR(INDEX($E$7:$E$60000,MATCH(ROW()-6,$Q$7:$Q$60000,0)),"")</f>
        <v/>
      </c>
      <c r="X734">
        <f>IFERROR(INDEX($F$7:$F$60000,MATCH(ROW()-6,$Q$7:$Q$60000,0)),"")</f>
        <v/>
      </c>
      <c r="Y734">
        <f>IFERROR(INDEX($G$7:$G$60000,MATCH(ROW()-6,$Q$7:$Q$60000,0)),"")</f>
        <v/>
      </c>
      <c r="Z734">
        <f>IFERROR(INDEX($H$7:$H$60000,MATCH(ROW()-6,$Q$7:$Q$60000,0)),"")</f>
        <v/>
      </c>
      <c r="AA734">
        <f>IFERROR(INDEX($I$7:$I$60000,MATCH(ROW()-6,$Q$7:$Q$60000,0)),"")</f>
        <v/>
      </c>
      <c r="AB734">
        <f>IFERROR(INDEX($J$7:$J$60000,MATCH(ROW()-6,$Q$7:$Q$60000,0)),"")</f>
        <v/>
      </c>
      <c r="AC734">
        <f>IFERROR(INDEX($K$7:$K$60000,MATCH(ROW()-6,$Q$7:$Q$60000,0)),"")</f>
        <v/>
      </c>
      <c r="AD734">
        <f>IFERROR(INDEX($L$7:$L$60000,MATCH(ROW()-6,$Q$7:$Q$60000,0)),"")</f>
        <v/>
      </c>
      <c r="AE734">
        <f>IFERROR(INDEX($M$7:$M$60000,MATCH(ROW()-6,$Q$7:$Q$60000,0)),"")</f>
        <v/>
      </c>
      <c r="AF734">
        <f>IFERROR(INDEX($N$7:$N$60000,MATCH(ROW()-6,$Q$7:$Q$60000,0)),"")</f>
        <v/>
      </c>
      <c r="AH734" s="9">
        <f>IF(OR($S734="",$S733=""),"",LN($T734/$T733))</f>
        <v/>
      </c>
      <c r="AI734" s="9">
        <f>IF(OR($S734="",$S733=""),"",$C$2*LN(U734/U733))</f>
        <v/>
      </c>
      <c r="AJ734" s="9">
        <f>IF(OR($S734="",$S733=""),"",$D$2*(V734-V733))</f>
        <v/>
      </c>
      <c r="AK734" s="9">
        <f>IF(OR($S734="",$S733=""),"",$E$2*(W734-W733))</f>
        <v/>
      </c>
      <c r="AL734" s="9">
        <f>IF(OR($S734="",$S733=""),"",$F$2*LN(X734/X733))</f>
        <v/>
      </c>
      <c r="AM734" s="9">
        <f>IF(OR($S734="",$S733=""),"",$G$2*(Y734-Y733))</f>
        <v/>
      </c>
      <c r="AN734" s="9">
        <f>IF(OR($S734="",$S733=""),"",$H$2*LN(Z734/Z733))</f>
        <v/>
      </c>
      <c r="AO734" s="9">
        <f>IF(OR($S734="",$S733=""),"",$I$2*(AA734-AA733))</f>
        <v/>
      </c>
      <c r="AP734" s="9">
        <f>IF(OR($S734="",$S733=""),"",$J$2*LN(AB734/AB733))</f>
        <v/>
      </c>
      <c r="AQ734" s="9">
        <f>IF(OR($S734="",$S733=""),"",$K$2*(AC734-AC733))</f>
        <v/>
      </c>
      <c r="AR734" s="9">
        <f>IF(OR($S734="",$S733=""),"",$L$2*LN(AD734/AD733))</f>
        <v/>
      </c>
      <c r="AS734" s="9">
        <f>IF(OR($S734="",$S733=""),"",$M$2*LN(AE734/AE733))</f>
        <v/>
      </c>
      <c r="AT734" s="9">
        <f>IF(OR($S734="",$S733=""),"",$N$2*LN(AF734/AF733))</f>
        <v/>
      </c>
      <c r="AV734" s="9">
        <f>IF($AH734="","",$AY$16+$AY$4*AI734+$AY$5*AJ734+$AY$6*AK734+$AY$7*AL734+$AY$8*AM734+$AY$9*AN734+$AY$10*AO734+$AY$11*AP734+$AY$12*AQ734+$AY$13*AR734+$AY$14*AS734+$AY$15*AT734)</f>
        <v/>
      </c>
      <c r="BC734" s="10">
        <f>IF((ROW()-6)&lt;=$Q$3,INDEX(LINEST(AH675:AH734,AI675:AT734,TRUE,TRUE),1,13)*$Q$4,"")</f>
        <v/>
      </c>
      <c r="BD734" s="9">
        <f>IF((ROW()-6)&lt;=$Q$3,INDEX(LINEST(AH675:AH734,AI675:AT734,TRUE,TRUE),1,12),"")</f>
        <v/>
      </c>
      <c r="BE734" s="9">
        <f>IF((ROW()-6)&lt;=$Q$3,INDEX(LINEST(AH675:AH734,AI675:AT734,TRUE,TRUE),1,11),"")</f>
        <v/>
      </c>
      <c r="BF734" s="9">
        <f>IF((ROW()-6)&lt;=$Q$3,INDEX(LINEST(AH675:AH734,AI675:AT734,TRUE,TRUE),1,10),"")</f>
        <v/>
      </c>
      <c r="BG734" s="9">
        <f>IF((ROW()-6)&lt;=$Q$3,INDEX(LINEST(AH675:AH734,AI675:AT734,TRUE,TRUE),1,9),"")</f>
        <v/>
      </c>
      <c r="BH734" s="9">
        <f>IF((ROW()-6)&lt;=$Q$3,INDEX(LINEST(AH675:AH734,AI675:AT734,TRUE,TRUE),1,8),"")</f>
        <v/>
      </c>
      <c r="BI734" s="9">
        <f>IF((ROW()-6)&lt;=$Q$3,INDEX(LINEST(AH675:AH734,AI675:AT734,TRUE,TRUE),1,7),"")</f>
        <v/>
      </c>
      <c r="BJ734" s="9">
        <f>IF((ROW()-6)&lt;=$Q$3,INDEX(LINEST(AH675:AH734,AI675:AT734,TRUE,TRUE),1,6),"")</f>
        <v/>
      </c>
      <c r="BK734" s="9">
        <f>IF((ROW()-6)&lt;=$Q$3,INDEX(LINEST(AH675:AH734,AI675:AT734,TRUE,TRUE),1,5),"")</f>
        <v/>
      </c>
      <c r="BL734" s="9">
        <f>IF((ROW()-6)&lt;=$Q$3,INDEX(LINEST(AH675:AH734,AI675:AT734,TRUE,TRUE),1,4),"")</f>
        <v/>
      </c>
      <c r="BM734" s="9">
        <f>IF((ROW()-6)&lt;=$Q$3,INDEX(LINEST(AH675:AH734,AI675:AT734,TRUE,TRUE),1,3),"")</f>
        <v/>
      </c>
      <c r="BN734" s="9">
        <f>IF((ROW()-6)&lt;=$Q$3,INDEX(LINEST(AH675:AH734,AI675:AT734,TRUE,TRUE),1,2),"")</f>
        <v/>
      </c>
      <c r="BO734" s="9">
        <f>IF((ROW()-6)&lt;=$Q$3,INDEX(LINEST(AH675:AH734,AI675:AT734,TRUE,TRUE),1,1),"")</f>
        <v/>
      </c>
      <c r="BP734" s="10">
        <f>IF((ROW()-6)&lt;=$Q$3,INDEX(LINEST(AH675:AH734,AI675:AT734,TRUE,TRUE),3,1),"")</f>
        <v/>
      </c>
      <c r="BR734" s="9">
        <f>IF(AND((ROW()-6)&lt;=$Q$3,ISNUMBER(BC733)),BC733/$Q$4+BD733*AI734+BE733*AJ734+BF733*AK734+BG733*AL734+BH733*AM734+BI733*AN734+BJ733*AO734+BK733*AP734+BL733*AQ734+BM733*AR734+BN733*AS734+BO733*AT734,"")</f>
        <v/>
      </c>
      <c r="BS734">
        <f>IF(ISNUMBER(BR734),AVERAGE(AH674:AH733),"")</f>
        <v/>
      </c>
      <c r="BT734">
        <f>IF(ISNUMBER(BR734),(AH734-BR734)^2,"")</f>
        <v/>
      </c>
      <c r="BU734">
        <f>IF(ISNUMBER(BR734),AH734^2,"")</f>
        <v/>
      </c>
      <c r="BV734">
        <f>IF(ISNUMBER(BR734),(AH734-BS734)^2,"")</f>
        <v/>
      </c>
    </row>
    <row r="735">
      <c r="O735">
        <f>IF($R735="","",CHOOSE($Q$2,YEAR(R735)*12+MONTH(R735),INT((R735-2)/7),YEAR(R735)*4+ROUNDUP(MONTH(R735)/3)))</f>
        <v/>
      </c>
      <c r="P735">
        <f>IF($R735="","",IF($R736="",1,IF(O735&lt;&gt;O736,1,0)))</f>
        <v/>
      </c>
      <c r="Q735">
        <f>IF(P735=1,SUM($P$7:P735),"")</f>
        <v/>
      </c>
      <c r="R735">
        <f>IF($A735="","",IF(ISNUMBER($A735),$A735,IFERROR(DATEVALUE($A735),NA())))</f>
        <v/>
      </c>
      <c r="S735" s="7">
        <f>IFERROR(INDEX($R$7:$R$60000,MATCH(ROW()-6,$Q$7:$Q$60000,0)),"")</f>
        <v/>
      </c>
      <c r="T735">
        <f>IFERROR(INDEX($B$7:$B$60000,MATCH(ROW()-6,$Q$7:$Q$60000,0)),"")</f>
        <v/>
      </c>
      <c r="U735">
        <f>IFERROR(INDEX($C$7:$C$60000,MATCH(ROW()-6,$Q$7:$Q$60000,0)),"")</f>
        <v/>
      </c>
      <c r="V735">
        <f>IFERROR(INDEX($D$7:$D$60000,MATCH(ROW()-6,$Q$7:$Q$60000,0)),"")</f>
        <v/>
      </c>
      <c r="W735">
        <f>IFERROR(INDEX($E$7:$E$60000,MATCH(ROW()-6,$Q$7:$Q$60000,0)),"")</f>
        <v/>
      </c>
      <c r="X735">
        <f>IFERROR(INDEX($F$7:$F$60000,MATCH(ROW()-6,$Q$7:$Q$60000,0)),"")</f>
        <v/>
      </c>
      <c r="Y735">
        <f>IFERROR(INDEX($G$7:$G$60000,MATCH(ROW()-6,$Q$7:$Q$60000,0)),"")</f>
        <v/>
      </c>
      <c r="Z735">
        <f>IFERROR(INDEX($H$7:$H$60000,MATCH(ROW()-6,$Q$7:$Q$60000,0)),"")</f>
        <v/>
      </c>
      <c r="AA735">
        <f>IFERROR(INDEX($I$7:$I$60000,MATCH(ROW()-6,$Q$7:$Q$60000,0)),"")</f>
        <v/>
      </c>
      <c r="AB735">
        <f>IFERROR(INDEX($J$7:$J$60000,MATCH(ROW()-6,$Q$7:$Q$60000,0)),"")</f>
        <v/>
      </c>
      <c r="AC735">
        <f>IFERROR(INDEX($K$7:$K$60000,MATCH(ROW()-6,$Q$7:$Q$60000,0)),"")</f>
        <v/>
      </c>
      <c r="AD735">
        <f>IFERROR(INDEX($L$7:$L$60000,MATCH(ROW()-6,$Q$7:$Q$60000,0)),"")</f>
        <v/>
      </c>
      <c r="AE735">
        <f>IFERROR(INDEX($M$7:$M$60000,MATCH(ROW()-6,$Q$7:$Q$60000,0)),"")</f>
        <v/>
      </c>
      <c r="AF735">
        <f>IFERROR(INDEX($N$7:$N$60000,MATCH(ROW()-6,$Q$7:$Q$60000,0)),"")</f>
        <v/>
      </c>
      <c r="AH735" s="9">
        <f>IF(OR($S735="",$S734=""),"",LN($T735/$T734))</f>
        <v/>
      </c>
      <c r="AI735" s="9">
        <f>IF(OR($S735="",$S734=""),"",$C$2*LN(U735/U734))</f>
        <v/>
      </c>
      <c r="AJ735" s="9">
        <f>IF(OR($S735="",$S734=""),"",$D$2*(V735-V734))</f>
        <v/>
      </c>
      <c r="AK735" s="9">
        <f>IF(OR($S735="",$S734=""),"",$E$2*(W735-W734))</f>
        <v/>
      </c>
      <c r="AL735" s="9">
        <f>IF(OR($S735="",$S734=""),"",$F$2*LN(X735/X734))</f>
        <v/>
      </c>
      <c r="AM735" s="9">
        <f>IF(OR($S735="",$S734=""),"",$G$2*(Y735-Y734))</f>
        <v/>
      </c>
      <c r="AN735" s="9">
        <f>IF(OR($S735="",$S734=""),"",$H$2*LN(Z735/Z734))</f>
        <v/>
      </c>
      <c r="AO735" s="9">
        <f>IF(OR($S735="",$S734=""),"",$I$2*(AA735-AA734))</f>
        <v/>
      </c>
      <c r="AP735" s="9">
        <f>IF(OR($S735="",$S734=""),"",$J$2*LN(AB735/AB734))</f>
        <v/>
      </c>
      <c r="AQ735" s="9">
        <f>IF(OR($S735="",$S734=""),"",$K$2*(AC735-AC734))</f>
        <v/>
      </c>
      <c r="AR735" s="9">
        <f>IF(OR($S735="",$S734=""),"",$L$2*LN(AD735/AD734))</f>
        <v/>
      </c>
      <c r="AS735" s="9">
        <f>IF(OR($S735="",$S734=""),"",$M$2*LN(AE735/AE734))</f>
        <v/>
      </c>
      <c r="AT735" s="9">
        <f>IF(OR($S735="",$S734=""),"",$N$2*LN(AF735/AF734))</f>
        <v/>
      </c>
      <c r="AV735" s="9">
        <f>IF($AH735="","",$AY$16+$AY$4*AI735+$AY$5*AJ735+$AY$6*AK735+$AY$7*AL735+$AY$8*AM735+$AY$9*AN735+$AY$10*AO735+$AY$11*AP735+$AY$12*AQ735+$AY$13*AR735+$AY$14*AS735+$AY$15*AT735)</f>
        <v/>
      </c>
      <c r="BC735" s="10">
        <f>IF((ROW()-6)&lt;=$Q$3,INDEX(LINEST(AH676:AH735,AI676:AT735,TRUE,TRUE),1,13)*$Q$4,"")</f>
        <v/>
      </c>
      <c r="BD735" s="9">
        <f>IF((ROW()-6)&lt;=$Q$3,INDEX(LINEST(AH676:AH735,AI676:AT735,TRUE,TRUE),1,12),"")</f>
        <v/>
      </c>
      <c r="BE735" s="9">
        <f>IF((ROW()-6)&lt;=$Q$3,INDEX(LINEST(AH676:AH735,AI676:AT735,TRUE,TRUE),1,11),"")</f>
        <v/>
      </c>
      <c r="BF735" s="9">
        <f>IF((ROW()-6)&lt;=$Q$3,INDEX(LINEST(AH676:AH735,AI676:AT735,TRUE,TRUE),1,10),"")</f>
        <v/>
      </c>
      <c r="BG735" s="9">
        <f>IF((ROW()-6)&lt;=$Q$3,INDEX(LINEST(AH676:AH735,AI676:AT735,TRUE,TRUE),1,9),"")</f>
        <v/>
      </c>
      <c r="BH735" s="9">
        <f>IF((ROW()-6)&lt;=$Q$3,INDEX(LINEST(AH676:AH735,AI676:AT735,TRUE,TRUE),1,8),"")</f>
        <v/>
      </c>
      <c r="BI735" s="9">
        <f>IF((ROW()-6)&lt;=$Q$3,INDEX(LINEST(AH676:AH735,AI676:AT735,TRUE,TRUE),1,7),"")</f>
        <v/>
      </c>
      <c r="BJ735" s="9">
        <f>IF((ROW()-6)&lt;=$Q$3,INDEX(LINEST(AH676:AH735,AI676:AT735,TRUE,TRUE),1,6),"")</f>
        <v/>
      </c>
      <c r="BK735" s="9">
        <f>IF((ROW()-6)&lt;=$Q$3,INDEX(LINEST(AH676:AH735,AI676:AT735,TRUE,TRUE),1,5),"")</f>
        <v/>
      </c>
      <c r="BL735" s="9">
        <f>IF((ROW()-6)&lt;=$Q$3,INDEX(LINEST(AH676:AH735,AI676:AT735,TRUE,TRUE),1,4),"")</f>
        <v/>
      </c>
      <c r="BM735" s="9">
        <f>IF((ROW()-6)&lt;=$Q$3,INDEX(LINEST(AH676:AH735,AI676:AT735,TRUE,TRUE),1,3),"")</f>
        <v/>
      </c>
      <c r="BN735" s="9">
        <f>IF((ROW()-6)&lt;=$Q$3,INDEX(LINEST(AH676:AH735,AI676:AT735,TRUE,TRUE),1,2),"")</f>
        <v/>
      </c>
      <c r="BO735" s="9">
        <f>IF((ROW()-6)&lt;=$Q$3,INDEX(LINEST(AH676:AH735,AI676:AT735,TRUE,TRUE),1,1),"")</f>
        <v/>
      </c>
      <c r="BP735" s="10">
        <f>IF((ROW()-6)&lt;=$Q$3,INDEX(LINEST(AH676:AH735,AI676:AT735,TRUE,TRUE),3,1),"")</f>
        <v/>
      </c>
      <c r="BR735" s="9">
        <f>IF(AND((ROW()-6)&lt;=$Q$3,ISNUMBER(BC734)),BC734/$Q$4+BD734*AI735+BE734*AJ735+BF734*AK735+BG734*AL735+BH734*AM735+BI734*AN735+BJ734*AO735+BK734*AP735+BL734*AQ735+BM734*AR735+BN734*AS735+BO734*AT735,"")</f>
        <v/>
      </c>
      <c r="BS735">
        <f>IF(ISNUMBER(BR735),AVERAGE(AH675:AH734),"")</f>
        <v/>
      </c>
      <c r="BT735">
        <f>IF(ISNUMBER(BR735),(AH735-BR735)^2,"")</f>
        <v/>
      </c>
      <c r="BU735">
        <f>IF(ISNUMBER(BR735),AH735^2,"")</f>
        <v/>
      </c>
      <c r="BV735">
        <f>IF(ISNUMBER(BR735),(AH735-BS735)^2,"")</f>
        <v/>
      </c>
    </row>
    <row r="736">
      <c r="O736">
        <f>IF($R736="","",CHOOSE($Q$2,YEAR(R736)*12+MONTH(R736),INT((R736-2)/7),YEAR(R736)*4+ROUNDUP(MONTH(R736)/3)))</f>
        <v/>
      </c>
      <c r="P736">
        <f>IF($R736="","",IF($R737="",1,IF(O736&lt;&gt;O737,1,0)))</f>
        <v/>
      </c>
      <c r="Q736">
        <f>IF(P736=1,SUM($P$7:P736),"")</f>
        <v/>
      </c>
      <c r="R736">
        <f>IF($A736="","",IF(ISNUMBER($A736),$A736,IFERROR(DATEVALUE($A736),NA())))</f>
        <v/>
      </c>
      <c r="S736" s="7">
        <f>IFERROR(INDEX($R$7:$R$60000,MATCH(ROW()-6,$Q$7:$Q$60000,0)),"")</f>
        <v/>
      </c>
      <c r="T736">
        <f>IFERROR(INDEX($B$7:$B$60000,MATCH(ROW()-6,$Q$7:$Q$60000,0)),"")</f>
        <v/>
      </c>
      <c r="U736">
        <f>IFERROR(INDEX($C$7:$C$60000,MATCH(ROW()-6,$Q$7:$Q$60000,0)),"")</f>
        <v/>
      </c>
      <c r="V736">
        <f>IFERROR(INDEX($D$7:$D$60000,MATCH(ROW()-6,$Q$7:$Q$60000,0)),"")</f>
        <v/>
      </c>
      <c r="W736">
        <f>IFERROR(INDEX($E$7:$E$60000,MATCH(ROW()-6,$Q$7:$Q$60000,0)),"")</f>
        <v/>
      </c>
      <c r="X736">
        <f>IFERROR(INDEX($F$7:$F$60000,MATCH(ROW()-6,$Q$7:$Q$60000,0)),"")</f>
        <v/>
      </c>
      <c r="Y736">
        <f>IFERROR(INDEX($G$7:$G$60000,MATCH(ROW()-6,$Q$7:$Q$60000,0)),"")</f>
        <v/>
      </c>
      <c r="Z736">
        <f>IFERROR(INDEX($H$7:$H$60000,MATCH(ROW()-6,$Q$7:$Q$60000,0)),"")</f>
        <v/>
      </c>
      <c r="AA736">
        <f>IFERROR(INDEX($I$7:$I$60000,MATCH(ROW()-6,$Q$7:$Q$60000,0)),"")</f>
        <v/>
      </c>
      <c r="AB736">
        <f>IFERROR(INDEX($J$7:$J$60000,MATCH(ROW()-6,$Q$7:$Q$60000,0)),"")</f>
        <v/>
      </c>
      <c r="AC736">
        <f>IFERROR(INDEX($K$7:$K$60000,MATCH(ROW()-6,$Q$7:$Q$60000,0)),"")</f>
        <v/>
      </c>
      <c r="AD736">
        <f>IFERROR(INDEX($L$7:$L$60000,MATCH(ROW()-6,$Q$7:$Q$60000,0)),"")</f>
        <v/>
      </c>
      <c r="AE736">
        <f>IFERROR(INDEX($M$7:$M$60000,MATCH(ROW()-6,$Q$7:$Q$60000,0)),"")</f>
        <v/>
      </c>
      <c r="AF736">
        <f>IFERROR(INDEX($N$7:$N$60000,MATCH(ROW()-6,$Q$7:$Q$60000,0)),"")</f>
        <v/>
      </c>
      <c r="AH736" s="9">
        <f>IF(OR($S736="",$S735=""),"",LN($T736/$T735))</f>
        <v/>
      </c>
      <c r="AI736" s="9">
        <f>IF(OR($S736="",$S735=""),"",$C$2*LN(U736/U735))</f>
        <v/>
      </c>
      <c r="AJ736" s="9">
        <f>IF(OR($S736="",$S735=""),"",$D$2*(V736-V735))</f>
        <v/>
      </c>
      <c r="AK736" s="9">
        <f>IF(OR($S736="",$S735=""),"",$E$2*(W736-W735))</f>
        <v/>
      </c>
      <c r="AL736" s="9">
        <f>IF(OR($S736="",$S735=""),"",$F$2*LN(X736/X735))</f>
        <v/>
      </c>
      <c r="AM736" s="9">
        <f>IF(OR($S736="",$S735=""),"",$G$2*(Y736-Y735))</f>
        <v/>
      </c>
      <c r="AN736" s="9">
        <f>IF(OR($S736="",$S735=""),"",$H$2*LN(Z736/Z735))</f>
        <v/>
      </c>
      <c r="AO736" s="9">
        <f>IF(OR($S736="",$S735=""),"",$I$2*(AA736-AA735))</f>
        <v/>
      </c>
      <c r="AP736" s="9">
        <f>IF(OR($S736="",$S735=""),"",$J$2*LN(AB736/AB735))</f>
        <v/>
      </c>
      <c r="AQ736" s="9">
        <f>IF(OR($S736="",$S735=""),"",$K$2*(AC736-AC735))</f>
        <v/>
      </c>
      <c r="AR736" s="9">
        <f>IF(OR($S736="",$S735=""),"",$L$2*LN(AD736/AD735))</f>
        <v/>
      </c>
      <c r="AS736" s="9">
        <f>IF(OR($S736="",$S735=""),"",$M$2*LN(AE736/AE735))</f>
        <v/>
      </c>
      <c r="AT736" s="9">
        <f>IF(OR($S736="",$S735=""),"",$N$2*LN(AF736/AF735))</f>
        <v/>
      </c>
      <c r="AV736" s="9">
        <f>IF($AH736="","",$AY$16+$AY$4*AI736+$AY$5*AJ736+$AY$6*AK736+$AY$7*AL736+$AY$8*AM736+$AY$9*AN736+$AY$10*AO736+$AY$11*AP736+$AY$12*AQ736+$AY$13*AR736+$AY$14*AS736+$AY$15*AT736)</f>
        <v/>
      </c>
      <c r="BC736" s="10">
        <f>IF((ROW()-6)&lt;=$Q$3,INDEX(LINEST(AH677:AH736,AI677:AT736,TRUE,TRUE),1,13)*$Q$4,"")</f>
        <v/>
      </c>
      <c r="BD736" s="9">
        <f>IF((ROW()-6)&lt;=$Q$3,INDEX(LINEST(AH677:AH736,AI677:AT736,TRUE,TRUE),1,12),"")</f>
        <v/>
      </c>
      <c r="BE736" s="9">
        <f>IF((ROW()-6)&lt;=$Q$3,INDEX(LINEST(AH677:AH736,AI677:AT736,TRUE,TRUE),1,11),"")</f>
        <v/>
      </c>
      <c r="BF736" s="9">
        <f>IF((ROW()-6)&lt;=$Q$3,INDEX(LINEST(AH677:AH736,AI677:AT736,TRUE,TRUE),1,10),"")</f>
        <v/>
      </c>
      <c r="BG736" s="9">
        <f>IF((ROW()-6)&lt;=$Q$3,INDEX(LINEST(AH677:AH736,AI677:AT736,TRUE,TRUE),1,9),"")</f>
        <v/>
      </c>
      <c r="BH736" s="9">
        <f>IF((ROW()-6)&lt;=$Q$3,INDEX(LINEST(AH677:AH736,AI677:AT736,TRUE,TRUE),1,8),"")</f>
        <v/>
      </c>
      <c r="BI736" s="9">
        <f>IF((ROW()-6)&lt;=$Q$3,INDEX(LINEST(AH677:AH736,AI677:AT736,TRUE,TRUE),1,7),"")</f>
        <v/>
      </c>
      <c r="BJ736" s="9">
        <f>IF((ROW()-6)&lt;=$Q$3,INDEX(LINEST(AH677:AH736,AI677:AT736,TRUE,TRUE),1,6),"")</f>
        <v/>
      </c>
      <c r="BK736" s="9">
        <f>IF((ROW()-6)&lt;=$Q$3,INDEX(LINEST(AH677:AH736,AI677:AT736,TRUE,TRUE),1,5),"")</f>
        <v/>
      </c>
      <c r="BL736" s="9">
        <f>IF((ROW()-6)&lt;=$Q$3,INDEX(LINEST(AH677:AH736,AI677:AT736,TRUE,TRUE),1,4),"")</f>
        <v/>
      </c>
      <c r="BM736" s="9">
        <f>IF((ROW()-6)&lt;=$Q$3,INDEX(LINEST(AH677:AH736,AI677:AT736,TRUE,TRUE),1,3),"")</f>
        <v/>
      </c>
      <c r="BN736" s="9">
        <f>IF((ROW()-6)&lt;=$Q$3,INDEX(LINEST(AH677:AH736,AI677:AT736,TRUE,TRUE),1,2),"")</f>
        <v/>
      </c>
      <c r="BO736" s="9">
        <f>IF((ROW()-6)&lt;=$Q$3,INDEX(LINEST(AH677:AH736,AI677:AT736,TRUE,TRUE),1,1),"")</f>
        <v/>
      </c>
      <c r="BP736" s="10">
        <f>IF((ROW()-6)&lt;=$Q$3,INDEX(LINEST(AH677:AH736,AI677:AT736,TRUE,TRUE),3,1),"")</f>
        <v/>
      </c>
      <c r="BR736" s="9">
        <f>IF(AND((ROW()-6)&lt;=$Q$3,ISNUMBER(BC735)),BC735/$Q$4+BD735*AI736+BE735*AJ736+BF735*AK736+BG735*AL736+BH735*AM736+BI735*AN736+BJ735*AO736+BK735*AP736+BL735*AQ736+BM735*AR736+BN735*AS736+BO735*AT736,"")</f>
        <v/>
      </c>
      <c r="BS736">
        <f>IF(ISNUMBER(BR736),AVERAGE(AH676:AH735),"")</f>
        <v/>
      </c>
      <c r="BT736">
        <f>IF(ISNUMBER(BR736),(AH736-BR736)^2,"")</f>
        <v/>
      </c>
      <c r="BU736">
        <f>IF(ISNUMBER(BR736),AH736^2,"")</f>
        <v/>
      </c>
      <c r="BV736">
        <f>IF(ISNUMBER(BR736),(AH736-BS736)^2,"")</f>
        <v/>
      </c>
    </row>
    <row r="737">
      <c r="O737">
        <f>IF($R737="","",CHOOSE($Q$2,YEAR(R737)*12+MONTH(R737),INT((R737-2)/7),YEAR(R737)*4+ROUNDUP(MONTH(R737)/3)))</f>
        <v/>
      </c>
      <c r="P737">
        <f>IF($R737="","",IF($R738="",1,IF(O737&lt;&gt;O738,1,0)))</f>
        <v/>
      </c>
      <c r="Q737">
        <f>IF(P737=1,SUM($P$7:P737),"")</f>
        <v/>
      </c>
      <c r="R737">
        <f>IF($A737="","",IF(ISNUMBER($A737),$A737,IFERROR(DATEVALUE($A737),NA())))</f>
        <v/>
      </c>
      <c r="S737" s="7">
        <f>IFERROR(INDEX($R$7:$R$60000,MATCH(ROW()-6,$Q$7:$Q$60000,0)),"")</f>
        <v/>
      </c>
      <c r="T737">
        <f>IFERROR(INDEX($B$7:$B$60000,MATCH(ROW()-6,$Q$7:$Q$60000,0)),"")</f>
        <v/>
      </c>
      <c r="U737">
        <f>IFERROR(INDEX($C$7:$C$60000,MATCH(ROW()-6,$Q$7:$Q$60000,0)),"")</f>
        <v/>
      </c>
      <c r="V737">
        <f>IFERROR(INDEX($D$7:$D$60000,MATCH(ROW()-6,$Q$7:$Q$60000,0)),"")</f>
        <v/>
      </c>
      <c r="W737">
        <f>IFERROR(INDEX($E$7:$E$60000,MATCH(ROW()-6,$Q$7:$Q$60000,0)),"")</f>
        <v/>
      </c>
      <c r="X737">
        <f>IFERROR(INDEX($F$7:$F$60000,MATCH(ROW()-6,$Q$7:$Q$60000,0)),"")</f>
        <v/>
      </c>
      <c r="Y737">
        <f>IFERROR(INDEX($G$7:$G$60000,MATCH(ROW()-6,$Q$7:$Q$60000,0)),"")</f>
        <v/>
      </c>
      <c r="Z737">
        <f>IFERROR(INDEX($H$7:$H$60000,MATCH(ROW()-6,$Q$7:$Q$60000,0)),"")</f>
        <v/>
      </c>
      <c r="AA737">
        <f>IFERROR(INDEX($I$7:$I$60000,MATCH(ROW()-6,$Q$7:$Q$60000,0)),"")</f>
        <v/>
      </c>
      <c r="AB737">
        <f>IFERROR(INDEX($J$7:$J$60000,MATCH(ROW()-6,$Q$7:$Q$60000,0)),"")</f>
        <v/>
      </c>
      <c r="AC737">
        <f>IFERROR(INDEX($K$7:$K$60000,MATCH(ROW()-6,$Q$7:$Q$60000,0)),"")</f>
        <v/>
      </c>
      <c r="AD737">
        <f>IFERROR(INDEX($L$7:$L$60000,MATCH(ROW()-6,$Q$7:$Q$60000,0)),"")</f>
        <v/>
      </c>
      <c r="AE737">
        <f>IFERROR(INDEX($M$7:$M$60000,MATCH(ROW()-6,$Q$7:$Q$60000,0)),"")</f>
        <v/>
      </c>
      <c r="AF737">
        <f>IFERROR(INDEX($N$7:$N$60000,MATCH(ROW()-6,$Q$7:$Q$60000,0)),"")</f>
        <v/>
      </c>
      <c r="AH737" s="9">
        <f>IF(OR($S737="",$S736=""),"",LN($T737/$T736))</f>
        <v/>
      </c>
      <c r="AI737" s="9">
        <f>IF(OR($S737="",$S736=""),"",$C$2*LN(U737/U736))</f>
        <v/>
      </c>
      <c r="AJ737" s="9">
        <f>IF(OR($S737="",$S736=""),"",$D$2*(V737-V736))</f>
        <v/>
      </c>
      <c r="AK737" s="9">
        <f>IF(OR($S737="",$S736=""),"",$E$2*(W737-W736))</f>
        <v/>
      </c>
      <c r="AL737" s="9">
        <f>IF(OR($S737="",$S736=""),"",$F$2*LN(X737/X736))</f>
        <v/>
      </c>
      <c r="AM737" s="9">
        <f>IF(OR($S737="",$S736=""),"",$G$2*(Y737-Y736))</f>
        <v/>
      </c>
      <c r="AN737" s="9">
        <f>IF(OR($S737="",$S736=""),"",$H$2*LN(Z737/Z736))</f>
        <v/>
      </c>
      <c r="AO737" s="9">
        <f>IF(OR($S737="",$S736=""),"",$I$2*(AA737-AA736))</f>
        <v/>
      </c>
      <c r="AP737" s="9">
        <f>IF(OR($S737="",$S736=""),"",$J$2*LN(AB737/AB736))</f>
        <v/>
      </c>
      <c r="AQ737" s="9">
        <f>IF(OR($S737="",$S736=""),"",$K$2*(AC737-AC736))</f>
        <v/>
      </c>
      <c r="AR737" s="9">
        <f>IF(OR($S737="",$S736=""),"",$L$2*LN(AD737/AD736))</f>
        <v/>
      </c>
      <c r="AS737" s="9">
        <f>IF(OR($S737="",$S736=""),"",$M$2*LN(AE737/AE736))</f>
        <v/>
      </c>
      <c r="AT737" s="9">
        <f>IF(OR($S737="",$S736=""),"",$N$2*LN(AF737/AF736))</f>
        <v/>
      </c>
      <c r="AV737" s="9">
        <f>IF($AH737="","",$AY$16+$AY$4*AI737+$AY$5*AJ737+$AY$6*AK737+$AY$7*AL737+$AY$8*AM737+$AY$9*AN737+$AY$10*AO737+$AY$11*AP737+$AY$12*AQ737+$AY$13*AR737+$AY$14*AS737+$AY$15*AT737)</f>
        <v/>
      </c>
      <c r="BC737" s="10">
        <f>IF((ROW()-6)&lt;=$Q$3,INDEX(LINEST(AH678:AH737,AI678:AT737,TRUE,TRUE),1,13)*$Q$4,"")</f>
        <v/>
      </c>
      <c r="BD737" s="9">
        <f>IF((ROW()-6)&lt;=$Q$3,INDEX(LINEST(AH678:AH737,AI678:AT737,TRUE,TRUE),1,12),"")</f>
        <v/>
      </c>
      <c r="BE737" s="9">
        <f>IF((ROW()-6)&lt;=$Q$3,INDEX(LINEST(AH678:AH737,AI678:AT737,TRUE,TRUE),1,11),"")</f>
        <v/>
      </c>
      <c r="BF737" s="9">
        <f>IF((ROW()-6)&lt;=$Q$3,INDEX(LINEST(AH678:AH737,AI678:AT737,TRUE,TRUE),1,10),"")</f>
        <v/>
      </c>
      <c r="BG737" s="9">
        <f>IF((ROW()-6)&lt;=$Q$3,INDEX(LINEST(AH678:AH737,AI678:AT737,TRUE,TRUE),1,9),"")</f>
        <v/>
      </c>
      <c r="BH737" s="9">
        <f>IF((ROW()-6)&lt;=$Q$3,INDEX(LINEST(AH678:AH737,AI678:AT737,TRUE,TRUE),1,8),"")</f>
        <v/>
      </c>
      <c r="BI737" s="9">
        <f>IF((ROW()-6)&lt;=$Q$3,INDEX(LINEST(AH678:AH737,AI678:AT737,TRUE,TRUE),1,7),"")</f>
        <v/>
      </c>
      <c r="BJ737" s="9">
        <f>IF((ROW()-6)&lt;=$Q$3,INDEX(LINEST(AH678:AH737,AI678:AT737,TRUE,TRUE),1,6),"")</f>
        <v/>
      </c>
      <c r="BK737" s="9">
        <f>IF((ROW()-6)&lt;=$Q$3,INDEX(LINEST(AH678:AH737,AI678:AT737,TRUE,TRUE),1,5),"")</f>
        <v/>
      </c>
      <c r="BL737" s="9">
        <f>IF((ROW()-6)&lt;=$Q$3,INDEX(LINEST(AH678:AH737,AI678:AT737,TRUE,TRUE),1,4),"")</f>
        <v/>
      </c>
      <c r="BM737" s="9">
        <f>IF((ROW()-6)&lt;=$Q$3,INDEX(LINEST(AH678:AH737,AI678:AT737,TRUE,TRUE),1,3),"")</f>
        <v/>
      </c>
      <c r="BN737" s="9">
        <f>IF((ROW()-6)&lt;=$Q$3,INDEX(LINEST(AH678:AH737,AI678:AT737,TRUE,TRUE),1,2),"")</f>
        <v/>
      </c>
      <c r="BO737" s="9">
        <f>IF((ROW()-6)&lt;=$Q$3,INDEX(LINEST(AH678:AH737,AI678:AT737,TRUE,TRUE),1,1),"")</f>
        <v/>
      </c>
      <c r="BP737" s="10">
        <f>IF((ROW()-6)&lt;=$Q$3,INDEX(LINEST(AH678:AH737,AI678:AT737,TRUE,TRUE),3,1),"")</f>
        <v/>
      </c>
      <c r="BR737" s="9">
        <f>IF(AND((ROW()-6)&lt;=$Q$3,ISNUMBER(BC736)),BC736/$Q$4+BD736*AI737+BE736*AJ737+BF736*AK737+BG736*AL737+BH736*AM737+BI736*AN737+BJ736*AO737+BK736*AP737+BL736*AQ737+BM736*AR737+BN736*AS737+BO736*AT737,"")</f>
        <v/>
      </c>
      <c r="BS737">
        <f>IF(ISNUMBER(BR737),AVERAGE(AH677:AH736),"")</f>
        <v/>
      </c>
      <c r="BT737">
        <f>IF(ISNUMBER(BR737),(AH737-BR737)^2,"")</f>
        <v/>
      </c>
      <c r="BU737">
        <f>IF(ISNUMBER(BR737),AH737^2,"")</f>
        <v/>
      </c>
      <c r="BV737">
        <f>IF(ISNUMBER(BR737),(AH737-BS737)^2,"")</f>
        <v/>
      </c>
    </row>
    <row r="738">
      <c r="O738">
        <f>IF($R738="","",CHOOSE($Q$2,YEAR(R738)*12+MONTH(R738),INT((R738-2)/7),YEAR(R738)*4+ROUNDUP(MONTH(R738)/3)))</f>
        <v/>
      </c>
      <c r="P738">
        <f>IF($R738="","",IF($R739="",1,IF(O738&lt;&gt;O739,1,0)))</f>
        <v/>
      </c>
      <c r="Q738">
        <f>IF(P738=1,SUM($P$7:P738),"")</f>
        <v/>
      </c>
      <c r="R738">
        <f>IF($A738="","",IF(ISNUMBER($A738),$A738,IFERROR(DATEVALUE($A738),NA())))</f>
        <v/>
      </c>
      <c r="S738" s="7">
        <f>IFERROR(INDEX($R$7:$R$60000,MATCH(ROW()-6,$Q$7:$Q$60000,0)),"")</f>
        <v/>
      </c>
      <c r="T738">
        <f>IFERROR(INDEX($B$7:$B$60000,MATCH(ROW()-6,$Q$7:$Q$60000,0)),"")</f>
        <v/>
      </c>
      <c r="U738">
        <f>IFERROR(INDEX($C$7:$C$60000,MATCH(ROW()-6,$Q$7:$Q$60000,0)),"")</f>
        <v/>
      </c>
      <c r="V738">
        <f>IFERROR(INDEX($D$7:$D$60000,MATCH(ROW()-6,$Q$7:$Q$60000,0)),"")</f>
        <v/>
      </c>
      <c r="W738">
        <f>IFERROR(INDEX($E$7:$E$60000,MATCH(ROW()-6,$Q$7:$Q$60000,0)),"")</f>
        <v/>
      </c>
      <c r="X738">
        <f>IFERROR(INDEX($F$7:$F$60000,MATCH(ROW()-6,$Q$7:$Q$60000,0)),"")</f>
        <v/>
      </c>
      <c r="Y738">
        <f>IFERROR(INDEX($G$7:$G$60000,MATCH(ROW()-6,$Q$7:$Q$60000,0)),"")</f>
        <v/>
      </c>
      <c r="Z738">
        <f>IFERROR(INDEX($H$7:$H$60000,MATCH(ROW()-6,$Q$7:$Q$60000,0)),"")</f>
        <v/>
      </c>
      <c r="AA738">
        <f>IFERROR(INDEX($I$7:$I$60000,MATCH(ROW()-6,$Q$7:$Q$60000,0)),"")</f>
        <v/>
      </c>
      <c r="AB738">
        <f>IFERROR(INDEX($J$7:$J$60000,MATCH(ROW()-6,$Q$7:$Q$60000,0)),"")</f>
        <v/>
      </c>
      <c r="AC738">
        <f>IFERROR(INDEX($K$7:$K$60000,MATCH(ROW()-6,$Q$7:$Q$60000,0)),"")</f>
        <v/>
      </c>
      <c r="AD738">
        <f>IFERROR(INDEX($L$7:$L$60000,MATCH(ROW()-6,$Q$7:$Q$60000,0)),"")</f>
        <v/>
      </c>
      <c r="AE738">
        <f>IFERROR(INDEX($M$7:$M$60000,MATCH(ROW()-6,$Q$7:$Q$60000,0)),"")</f>
        <v/>
      </c>
      <c r="AF738">
        <f>IFERROR(INDEX($N$7:$N$60000,MATCH(ROW()-6,$Q$7:$Q$60000,0)),"")</f>
        <v/>
      </c>
      <c r="AH738" s="9">
        <f>IF(OR($S738="",$S737=""),"",LN($T738/$T737))</f>
        <v/>
      </c>
      <c r="AI738" s="9">
        <f>IF(OR($S738="",$S737=""),"",$C$2*LN(U738/U737))</f>
        <v/>
      </c>
      <c r="AJ738" s="9">
        <f>IF(OR($S738="",$S737=""),"",$D$2*(V738-V737))</f>
        <v/>
      </c>
      <c r="AK738" s="9">
        <f>IF(OR($S738="",$S737=""),"",$E$2*(W738-W737))</f>
        <v/>
      </c>
      <c r="AL738" s="9">
        <f>IF(OR($S738="",$S737=""),"",$F$2*LN(X738/X737))</f>
        <v/>
      </c>
      <c r="AM738" s="9">
        <f>IF(OR($S738="",$S737=""),"",$G$2*(Y738-Y737))</f>
        <v/>
      </c>
      <c r="AN738" s="9">
        <f>IF(OR($S738="",$S737=""),"",$H$2*LN(Z738/Z737))</f>
        <v/>
      </c>
      <c r="AO738" s="9">
        <f>IF(OR($S738="",$S737=""),"",$I$2*(AA738-AA737))</f>
        <v/>
      </c>
      <c r="AP738" s="9">
        <f>IF(OR($S738="",$S737=""),"",$J$2*LN(AB738/AB737))</f>
        <v/>
      </c>
      <c r="AQ738" s="9">
        <f>IF(OR($S738="",$S737=""),"",$K$2*(AC738-AC737))</f>
        <v/>
      </c>
      <c r="AR738" s="9">
        <f>IF(OR($S738="",$S737=""),"",$L$2*LN(AD738/AD737))</f>
        <v/>
      </c>
      <c r="AS738" s="9">
        <f>IF(OR($S738="",$S737=""),"",$M$2*LN(AE738/AE737))</f>
        <v/>
      </c>
      <c r="AT738" s="9">
        <f>IF(OR($S738="",$S737=""),"",$N$2*LN(AF738/AF737))</f>
        <v/>
      </c>
      <c r="AV738" s="9">
        <f>IF($AH738="","",$AY$16+$AY$4*AI738+$AY$5*AJ738+$AY$6*AK738+$AY$7*AL738+$AY$8*AM738+$AY$9*AN738+$AY$10*AO738+$AY$11*AP738+$AY$12*AQ738+$AY$13*AR738+$AY$14*AS738+$AY$15*AT738)</f>
        <v/>
      </c>
      <c r="BC738" s="10">
        <f>IF((ROW()-6)&lt;=$Q$3,INDEX(LINEST(AH679:AH738,AI679:AT738,TRUE,TRUE),1,13)*$Q$4,"")</f>
        <v/>
      </c>
      <c r="BD738" s="9">
        <f>IF((ROW()-6)&lt;=$Q$3,INDEX(LINEST(AH679:AH738,AI679:AT738,TRUE,TRUE),1,12),"")</f>
        <v/>
      </c>
      <c r="BE738" s="9">
        <f>IF((ROW()-6)&lt;=$Q$3,INDEX(LINEST(AH679:AH738,AI679:AT738,TRUE,TRUE),1,11),"")</f>
        <v/>
      </c>
      <c r="BF738" s="9">
        <f>IF((ROW()-6)&lt;=$Q$3,INDEX(LINEST(AH679:AH738,AI679:AT738,TRUE,TRUE),1,10),"")</f>
        <v/>
      </c>
      <c r="BG738" s="9">
        <f>IF((ROW()-6)&lt;=$Q$3,INDEX(LINEST(AH679:AH738,AI679:AT738,TRUE,TRUE),1,9),"")</f>
        <v/>
      </c>
      <c r="BH738" s="9">
        <f>IF((ROW()-6)&lt;=$Q$3,INDEX(LINEST(AH679:AH738,AI679:AT738,TRUE,TRUE),1,8),"")</f>
        <v/>
      </c>
      <c r="BI738" s="9">
        <f>IF((ROW()-6)&lt;=$Q$3,INDEX(LINEST(AH679:AH738,AI679:AT738,TRUE,TRUE),1,7),"")</f>
        <v/>
      </c>
      <c r="BJ738" s="9">
        <f>IF((ROW()-6)&lt;=$Q$3,INDEX(LINEST(AH679:AH738,AI679:AT738,TRUE,TRUE),1,6),"")</f>
        <v/>
      </c>
      <c r="BK738" s="9">
        <f>IF((ROW()-6)&lt;=$Q$3,INDEX(LINEST(AH679:AH738,AI679:AT738,TRUE,TRUE),1,5),"")</f>
        <v/>
      </c>
      <c r="BL738" s="9">
        <f>IF((ROW()-6)&lt;=$Q$3,INDEX(LINEST(AH679:AH738,AI679:AT738,TRUE,TRUE),1,4),"")</f>
        <v/>
      </c>
      <c r="BM738" s="9">
        <f>IF((ROW()-6)&lt;=$Q$3,INDEX(LINEST(AH679:AH738,AI679:AT738,TRUE,TRUE),1,3),"")</f>
        <v/>
      </c>
      <c r="BN738" s="9">
        <f>IF((ROW()-6)&lt;=$Q$3,INDEX(LINEST(AH679:AH738,AI679:AT738,TRUE,TRUE),1,2),"")</f>
        <v/>
      </c>
      <c r="BO738" s="9">
        <f>IF((ROW()-6)&lt;=$Q$3,INDEX(LINEST(AH679:AH738,AI679:AT738,TRUE,TRUE),1,1),"")</f>
        <v/>
      </c>
      <c r="BP738" s="10">
        <f>IF((ROW()-6)&lt;=$Q$3,INDEX(LINEST(AH679:AH738,AI679:AT738,TRUE,TRUE),3,1),"")</f>
        <v/>
      </c>
      <c r="BR738" s="9">
        <f>IF(AND((ROW()-6)&lt;=$Q$3,ISNUMBER(BC737)),BC737/$Q$4+BD737*AI738+BE737*AJ738+BF737*AK738+BG737*AL738+BH737*AM738+BI737*AN738+BJ737*AO738+BK737*AP738+BL737*AQ738+BM737*AR738+BN737*AS738+BO737*AT738,"")</f>
        <v/>
      </c>
      <c r="BS738">
        <f>IF(ISNUMBER(BR738),AVERAGE(AH678:AH737),"")</f>
        <v/>
      </c>
      <c r="BT738">
        <f>IF(ISNUMBER(BR738),(AH738-BR738)^2,"")</f>
        <v/>
      </c>
      <c r="BU738">
        <f>IF(ISNUMBER(BR738),AH738^2,"")</f>
        <v/>
      </c>
      <c r="BV738">
        <f>IF(ISNUMBER(BR738),(AH738-BS738)^2,"")</f>
        <v/>
      </c>
    </row>
    <row r="739">
      <c r="O739">
        <f>IF($R739="","",CHOOSE($Q$2,YEAR(R739)*12+MONTH(R739),INT((R739-2)/7),YEAR(R739)*4+ROUNDUP(MONTH(R739)/3)))</f>
        <v/>
      </c>
      <c r="P739">
        <f>IF($R739="","",IF($R740="",1,IF(O739&lt;&gt;O740,1,0)))</f>
        <v/>
      </c>
      <c r="Q739">
        <f>IF(P739=1,SUM($P$7:P739),"")</f>
        <v/>
      </c>
      <c r="R739">
        <f>IF($A739="","",IF(ISNUMBER($A739),$A739,IFERROR(DATEVALUE($A739),NA())))</f>
        <v/>
      </c>
      <c r="S739" s="7">
        <f>IFERROR(INDEX($R$7:$R$60000,MATCH(ROW()-6,$Q$7:$Q$60000,0)),"")</f>
        <v/>
      </c>
      <c r="T739">
        <f>IFERROR(INDEX($B$7:$B$60000,MATCH(ROW()-6,$Q$7:$Q$60000,0)),"")</f>
        <v/>
      </c>
      <c r="U739">
        <f>IFERROR(INDEX($C$7:$C$60000,MATCH(ROW()-6,$Q$7:$Q$60000,0)),"")</f>
        <v/>
      </c>
      <c r="V739">
        <f>IFERROR(INDEX($D$7:$D$60000,MATCH(ROW()-6,$Q$7:$Q$60000,0)),"")</f>
        <v/>
      </c>
      <c r="W739">
        <f>IFERROR(INDEX($E$7:$E$60000,MATCH(ROW()-6,$Q$7:$Q$60000,0)),"")</f>
        <v/>
      </c>
      <c r="X739">
        <f>IFERROR(INDEX($F$7:$F$60000,MATCH(ROW()-6,$Q$7:$Q$60000,0)),"")</f>
        <v/>
      </c>
      <c r="Y739">
        <f>IFERROR(INDEX($G$7:$G$60000,MATCH(ROW()-6,$Q$7:$Q$60000,0)),"")</f>
        <v/>
      </c>
      <c r="Z739">
        <f>IFERROR(INDEX($H$7:$H$60000,MATCH(ROW()-6,$Q$7:$Q$60000,0)),"")</f>
        <v/>
      </c>
      <c r="AA739">
        <f>IFERROR(INDEX($I$7:$I$60000,MATCH(ROW()-6,$Q$7:$Q$60000,0)),"")</f>
        <v/>
      </c>
      <c r="AB739">
        <f>IFERROR(INDEX($J$7:$J$60000,MATCH(ROW()-6,$Q$7:$Q$60000,0)),"")</f>
        <v/>
      </c>
      <c r="AC739">
        <f>IFERROR(INDEX($K$7:$K$60000,MATCH(ROW()-6,$Q$7:$Q$60000,0)),"")</f>
        <v/>
      </c>
      <c r="AD739">
        <f>IFERROR(INDEX($L$7:$L$60000,MATCH(ROW()-6,$Q$7:$Q$60000,0)),"")</f>
        <v/>
      </c>
      <c r="AE739">
        <f>IFERROR(INDEX($M$7:$M$60000,MATCH(ROW()-6,$Q$7:$Q$60000,0)),"")</f>
        <v/>
      </c>
      <c r="AF739">
        <f>IFERROR(INDEX($N$7:$N$60000,MATCH(ROW()-6,$Q$7:$Q$60000,0)),"")</f>
        <v/>
      </c>
      <c r="AH739" s="9">
        <f>IF(OR($S739="",$S738=""),"",LN($T739/$T738))</f>
        <v/>
      </c>
      <c r="AI739" s="9">
        <f>IF(OR($S739="",$S738=""),"",$C$2*LN(U739/U738))</f>
        <v/>
      </c>
      <c r="AJ739" s="9">
        <f>IF(OR($S739="",$S738=""),"",$D$2*(V739-V738))</f>
        <v/>
      </c>
      <c r="AK739" s="9">
        <f>IF(OR($S739="",$S738=""),"",$E$2*(W739-W738))</f>
        <v/>
      </c>
      <c r="AL739" s="9">
        <f>IF(OR($S739="",$S738=""),"",$F$2*LN(X739/X738))</f>
        <v/>
      </c>
      <c r="AM739" s="9">
        <f>IF(OR($S739="",$S738=""),"",$G$2*(Y739-Y738))</f>
        <v/>
      </c>
      <c r="AN739" s="9">
        <f>IF(OR($S739="",$S738=""),"",$H$2*LN(Z739/Z738))</f>
        <v/>
      </c>
      <c r="AO739" s="9">
        <f>IF(OR($S739="",$S738=""),"",$I$2*(AA739-AA738))</f>
        <v/>
      </c>
      <c r="AP739" s="9">
        <f>IF(OR($S739="",$S738=""),"",$J$2*LN(AB739/AB738))</f>
        <v/>
      </c>
      <c r="AQ739" s="9">
        <f>IF(OR($S739="",$S738=""),"",$K$2*(AC739-AC738))</f>
        <v/>
      </c>
      <c r="AR739" s="9">
        <f>IF(OR($S739="",$S738=""),"",$L$2*LN(AD739/AD738))</f>
        <v/>
      </c>
      <c r="AS739" s="9">
        <f>IF(OR($S739="",$S738=""),"",$M$2*LN(AE739/AE738))</f>
        <v/>
      </c>
      <c r="AT739" s="9">
        <f>IF(OR($S739="",$S738=""),"",$N$2*LN(AF739/AF738))</f>
        <v/>
      </c>
      <c r="AV739" s="9">
        <f>IF($AH739="","",$AY$16+$AY$4*AI739+$AY$5*AJ739+$AY$6*AK739+$AY$7*AL739+$AY$8*AM739+$AY$9*AN739+$AY$10*AO739+$AY$11*AP739+$AY$12*AQ739+$AY$13*AR739+$AY$14*AS739+$AY$15*AT739)</f>
        <v/>
      </c>
      <c r="BC739" s="10">
        <f>IF((ROW()-6)&lt;=$Q$3,INDEX(LINEST(AH680:AH739,AI680:AT739,TRUE,TRUE),1,13)*$Q$4,"")</f>
        <v/>
      </c>
      <c r="BD739" s="9">
        <f>IF((ROW()-6)&lt;=$Q$3,INDEX(LINEST(AH680:AH739,AI680:AT739,TRUE,TRUE),1,12),"")</f>
        <v/>
      </c>
      <c r="BE739" s="9">
        <f>IF((ROW()-6)&lt;=$Q$3,INDEX(LINEST(AH680:AH739,AI680:AT739,TRUE,TRUE),1,11),"")</f>
        <v/>
      </c>
      <c r="BF739" s="9">
        <f>IF((ROW()-6)&lt;=$Q$3,INDEX(LINEST(AH680:AH739,AI680:AT739,TRUE,TRUE),1,10),"")</f>
        <v/>
      </c>
      <c r="BG739" s="9">
        <f>IF((ROW()-6)&lt;=$Q$3,INDEX(LINEST(AH680:AH739,AI680:AT739,TRUE,TRUE),1,9),"")</f>
        <v/>
      </c>
      <c r="BH739" s="9">
        <f>IF((ROW()-6)&lt;=$Q$3,INDEX(LINEST(AH680:AH739,AI680:AT739,TRUE,TRUE),1,8),"")</f>
        <v/>
      </c>
      <c r="BI739" s="9">
        <f>IF((ROW()-6)&lt;=$Q$3,INDEX(LINEST(AH680:AH739,AI680:AT739,TRUE,TRUE),1,7),"")</f>
        <v/>
      </c>
      <c r="BJ739" s="9">
        <f>IF((ROW()-6)&lt;=$Q$3,INDEX(LINEST(AH680:AH739,AI680:AT739,TRUE,TRUE),1,6),"")</f>
        <v/>
      </c>
      <c r="BK739" s="9">
        <f>IF((ROW()-6)&lt;=$Q$3,INDEX(LINEST(AH680:AH739,AI680:AT739,TRUE,TRUE),1,5),"")</f>
        <v/>
      </c>
      <c r="BL739" s="9">
        <f>IF((ROW()-6)&lt;=$Q$3,INDEX(LINEST(AH680:AH739,AI680:AT739,TRUE,TRUE),1,4),"")</f>
        <v/>
      </c>
      <c r="BM739" s="9">
        <f>IF((ROW()-6)&lt;=$Q$3,INDEX(LINEST(AH680:AH739,AI680:AT739,TRUE,TRUE),1,3),"")</f>
        <v/>
      </c>
      <c r="BN739" s="9">
        <f>IF((ROW()-6)&lt;=$Q$3,INDEX(LINEST(AH680:AH739,AI680:AT739,TRUE,TRUE),1,2),"")</f>
        <v/>
      </c>
      <c r="BO739" s="9">
        <f>IF((ROW()-6)&lt;=$Q$3,INDEX(LINEST(AH680:AH739,AI680:AT739,TRUE,TRUE),1,1),"")</f>
        <v/>
      </c>
      <c r="BP739" s="10">
        <f>IF((ROW()-6)&lt;=$Q$3,INDEX(LINEST(AH680:AH739,AI680:AT739,TRUE,TRUE),3,1),"")</f>
        <v/>
      </c>
      <c r="BR739" s="9">
        <f>IF(AND((ROW()-6)&lt;=$Q$3,ISNUMBER(BC738)),BC738/$Q$4+BD738*AI739+BE738*AJ739+BF738*AK739+BG738*AL739+BH738*AM739+BI738*AN739+BJ738*AO739+BK738*AP739+BL738*AQ739+BM738*AR739+BN738*AS739+BO738*AT739,"")</f>
        <v/>
      </c>
      <c r="BS739">
        <f>IF(ISNUMBER(BR739),AVERAGE(AH679:AH738),"")</f>
        <v/>
      </c>
      <c r="BT739">
        <f>IF(ISNUMBER(BR739),(AH739-BR739)^2,"")</f>
        <v/>
      </c>
      <c r="BU739">
        <f>IF(ISNUMBER(BR739),AH739^2,"")</f>
        <v/>
      </c>
      <c r="BV739">
        <f>IF(ISNUMBER(BR739),(AH739-BS739)^2,"")</f>
        <v/>
      </c>
    </row>
    <row r="740">
      <c r="O740">
        <f>IF($R740="","",CHOOSE($Q$2,YEAR(R740)*12+MONTH(R740),INT((R740-2)/7),YEAR(R740)*4+ROUNDUP(MONTH(R740)/3)))</f>
        <v/>
      </c>
      <c r="P740">
        <f>IF($R740="","",IF($R741="",1,IF(O740&lt;&gt;O741,1,0)))</f>
        <v/>
      </c>
      <c r="Q740">
        <f>IF(P740=1,SUM($P$7:P740),"")</f>
        <v/>
      </c>
      <c r="R740">
        <f>IF($A740="","",IF(ISNUMBER($A740),$A740,IFERROR(DATEVALUE($A740),NA())))</f>
        <v/>
      </c>
      <c r="S740" s="7">
        <f>IFERROR(INDEX($R$7:$R$60000,MATCH(ROW()-6,$Q$7:$Q$60000,0)),"")</f>
        <v/>
      </c>
      <c r="T740">
        <f>IFERROR(INDEX($B$7:$B$60000,MATCH(ROW()-6,$Q$7:$Q$60000,0)),"")</f>
        <v/>
      </c>
      <c r="U740">
        <f>IFERROR(INDEX($C$7:$C$60000,MATCH(ROW()-6,$Q$7:$Q$60000,0)),"")</f>
        <v/>
      </c>
      <c r="V740">
        <f>IFERROR(INDEX($D$7:$D$60000,MATCH(ROW()-6,$Q$7:$Q$60000,0)),"")</f>
        <v/>
      </c>
      <c r="W740">
        <f>IFERROR(INDEX($E$7:$E$60000,MATCH(ROW()-6,$Q$7:$Q$60000,0)),"")</f>
        <v/>
      </c>
      <c r="X740">
        <f>IFERROR(INDEX($F$7:$F$60000,MATCH(ROW()-6,$Q$7:$Q$60000,0)),"")</f>
        <v/>
      </c>
      <c r="Y740">
        <f>IFERROR(INDEX($G$7:$G$60000,MATCH(ROW()-6,$Q$7:$Q$60000,0)),"")</f>
        <v/>
      </c>
      <c r="Z740">
        <f>IFERROR(INDEX($H$7:$H$60000,MATCH(ROW()-6,$Q$7:$Q$60000,0)),"")</f>
        <v/>
      </c>
      <c r="AA740">
        <f>IFERROR(INDEX($I$7:$I$60000,MATCH(ROW()-6,$Q$7:$Q$60000,0)),"")</f>
        <v/>
      </c>
      <c r="AB740">
        <f>IFERROR(INDEX($J$7:$J$60000,MATCH(ROW()-6,$Q$7:$Q$60000,0)),"")</f>
        <v/>
      </c>
      <c r="AC740">
        <f>IFERROR(INDEX($K$7:$K$60000,MATCH(ROW()-6,$Q$7:$Q$60000,0)),"")</f>
        <v/>
      </c>
      <c r="AD740">
        <f>IFERROR(INDEX($L$7:$L$60000,MATCH(ROW()-6,$Q$7:$Q$60000,0)),"")</f>
        <v/>
      </c>
      <c r="AE740">
        <f>IFERROR(INDEX($M$7:$M$60000,MATCH(ROW()-6,$Q$7:$Q$60000,0)),"")</f>
        <v/>
      </c>
      <c r="AF740">
        <f>IFERROR(INDEX($N$7:$N$60000,MATCH(ROW()-6,$Q$7:$Q$60000,0)),"")</f>
        <v/>
      </c>
      <c r="AH740" s="9">
        <f>IF(OR($S740="",$S739=""),"",LN($T740/$T739))</f>
        <v/>
      </c>
      <c r="AI740" s="9">
        <f>IF(OR($S740="",$S739=""),"",$C$2*LN(U740/U739))</f>
        <v/>
      </c>
      <c r="AJ740" s="9">
        <f>IF(OR($S740="",$S739=""),"",$D$2*(V740-V739))</f>
        <v/>
      </c>
      <c r="AK740" s="9">
        <f>IF(OR($S740="",$S739=""),"",$E$2*(W740-W739))</f>
        <v/>
      </c>
      <c r="AL740" s="9">
        <f>IF(OR($S740="",$S739=""),"",$F$2*LN(X740/X739))</f>
        <v/>
      </c>
      <c r="AM740" s="9">
        <f>IF(OR($S740="",$S739=""),"",$G$2*(Y740-Y739))</f>
        <v/>
      </c>
      <c r="AN740" s="9">
        <f>IF(OR($S740="",$S739=""),"",$H$2*LN(Z740/Z739))</f>
        <v/>
      </c>
      <c r="AO740" s="9">
        <f>IF(OR($S740="",$S739=""),"",$I$2*(AA740-AA739))</f>
        <v/>
      </c>
      <c r="AP740" s="9">
        <f>IF(OR($S740="",$S739=""),"",$J$2*LN(AB740/AB739))</f>
        <v/>
      </c>
      <c r="AQ740" s="9">
        <f>IF(OR($S740="",$S739=""),"",$K$2*(AC740-AC739))</f>
        <v/>
      </c>
      <c r="AR740" s="9">
        <f>IF(OR($S740="",$S739=""),"",$L$2*LN(AD740/AD739))</f>
        <v/>
      </c>
      <c r="AS740" s="9">
        <f>IF(OR($S740="",$S739=""),"",$M$2*LN(AE740/AE739))</f>
        <v/>
      </c>
      <c r="AT740" s="9">
        <f>IF(OR($S740="",$S739=""),"",$N$2*LN(AF740/AF739))</f>
        <v/>
      </c>
      <c r="AV740" s="9">
        <f>IF($AH740="","",$AY$16+$AY$4*AI740+$AY$5*AJ740+$AY$6*AK740+$AY$7*AL740+$AY$8*AM740+$AY$9*AN740+$AY$10*AO740+$AY$11*AP740+$AY$12*AQ740+$AY$13*AR740+$AY$14*AS740+$AY$15*AT740)</f>
        <v/>
      </c>
      <c r="BC740" s="10">
        <f>IF((ROW()-6)&lt;=$Q$3,INDEX(LINEST(AH681:AH740,AI681:AT740,TRUE,TRUE),1,13)*$Q$4,"")</f>
        <v/>
      </c>
      <c r="BD740" s="9">
        <f>IF((ROW()-6)&lt;=$Q$3,INDEX(LINEST(AH681:AH740,AI681:AT740,TRUE,TRUE),1,12),"")</f>
        <v/>
      </c>
      <c r="BE740" s="9">
        <f>IF((ROW()-6)&lt;=$Q$3,INDEX(LINEST(AH681:AH740,AI681:AT740,TRUE,TRUE),1,11),"")</f>
        <v/>
      </c>
      <c r="BF740" s="9">
        <f>IF((ROW()-6)&lt;=$Q$3,INDEX(LINEST(AH681:AH740,AI681:AT740,TRUE,TRUE),1,10),"")</f>
        <v/>
      </c>
      <c r="BG740" s="9">
        <f>IF((ROW()-6)&lt;=$Q$3,INDEX(LINEST(AH681:AH740,AI681:AT740,TRUE,TRUE),1,9),"")</f>
        <v/>
      </c>
      <c r="BH740" s="9">
        <f>IF((ROW()-6)&lt;=$Q$3,INDEX(LINEST(AH681:AH740,AI681:AT740,TRUE,TRUE),1,8),"")</f>
        <v/>
      </c>
      <c r="BI740" s="9">
        <f>IF((ROW()-6)&lt;=$Q$3,INDEX(LINEST(AH681:AH740,AI681:AT740,TRUE,TRUE),1,7),"")</f>
        <v/>
      </c>
      <c r="BJ740" s="9">
        <f>IF((ROW()-6)&lt;=$Q$3,INDEX(LINEST(AH681:AH740,AI681:AT740,TRUE,TRUE),1,6),"")</f>
        <v/>
      </c>
      <c r="BK740" s="9">
        <f>IF((ROW()-6)&lt;=$Q$3,INDEX(LINEST(AH681:AH740,AI681:AT740,TRUE,TRUE),1,5),"")</f>
        <v/>
      </c>
      <c r="BL740" s="9">
        <f>IF((ROW()-6)&lt;=$Q$3,INDEX(LINEST(AH681:AH740,AI681:AT740,TRUE,TRUE),1,4),"")</f>
        <v/>
      </c>
      <c r="BM740" s="9">
        <f>IF((ROW()-6)&lt;=$Q$3,INDEX(LINEST(AH681:AH740,AI681:AT740,TRUE,TRUE),1,3),"")</f>
        <v/>
      </c>
      <c r="BN740" s="9">
        <f>IF((ROW()-6)&lt;=$Q$3,INDEX(LINEST(AH681:AH740,AI681:AT740,TRUE,TRUE),1,2),"")</f>
        <v/>
      </c>
      <c r="BO740" s="9">
        <f>IF((ROW()-6)&lt;=$Q$3,INDEX(LINEST(AH681:AH740,AI681:AT740,TRUE,TRUE),1,1),"")</f>
        <v/>
      </c>
      <c r="BP740" s="10">
        <f>IF((ROW()-6)&lt;=$Q$3,INDEX(LINEST(AH681:AH740,AI681:AT740,TRUE,TRUE),3,1),"")</f>
        <v/>
      </c>
      <c r="BR740" s="9">
        <f>IF(AND((ROW()-6)&lt;=$Q$3,ISNUMBER(BC739)),BC739/$Q$4+BD739*AI740+BE739*AJ740+BF739*AK740+BG739*AL740+BH739*AM740+BI739*AN740+BJ739*AO740+BK739*AP740+BL739*AQ740+BM739*AR740+BN739*AS740+BO739*AT740,"")</f>
        <v/>
      </c>
      <c r="BS740">
        <f>IF(ISNUMBER(BR740),AVERAGE(AH680:AH739),"")</f>
        <v/>
      </c>
      <c r="BT740">
        <f>IF(ISNUMBER(BR740),(AH740-BR740)^2,"")</f>
        <v/>
      </c>
      <c r="BU740">
        <f>IF(ISNUMBER(BR740),AH740^2,"")</f>
        <v/>
      </c>
      <c r="BV740">
        <f>IF(ISNUMBER(BR740),(AH740-BS740)^2,"")</f>
        <v/>
      </c>
    </row>
    <row r="741">
      <c r="O741">
        <f>IF($R741="","",CHOOSE($Q$2,YEAR(R741)*12+MONTH(R741),INT((R741-2)/7),YEAR(R741)*4+ROUNDUP(MONTH(R741)/3)))</f>
        <v/>
      </c>
      <c r="P741">
        <f>IF($R741="","",IF($R742="",1,IF(O741&lt;&gt;O742,1,0)))</f>
        <v/>
      </c>
      <c r="Q741">
        <f>IF(P741=1,SUM($P$7:P741),"")</f>
        <v/>
      </c>
      <c r="R741">
        <f>IF($A741="","",IF(ISNUMBER($A741),$A741,IFERROR(DATEVALUE($A741),NA())))</f>
        <v/>
      </c>
      <c r="S741" s="7">
        <f>IFERROR(INDEX($R$7:$R$60000,MATCH(ROW()-6,$Q$7:$Q$60000,0)),"")</f>
        <v/>
      </c>
      <c r="T741">
        <f>IFERROR(INDEX($B$7:$B$60000,MATCH(ROW()-6,$Q$7:$Q$60000,0)),"")</f>
        <v/>
      </c>
      <c r="U741">
        <f>IFERROR(INDEX($C$7:$C$60000,MATCH(ROW()-6,$Q$7:$Q$60000,0)),"")</f>
        <v/>
      </c>
      <c r="V741">
        <f>IFERROR(INDEX($D$7:$D$60000,MATCH(ROW()-6,$Q$7:$Q$60000,0)),"")</f>
        <v/>
      </c>
      <c r="W741">
        <f>IFERROR(INDEX($E$7:$E$60000,MATCH(ROW()-6,$Q$7:$Q$60000,0)),"")</f>
        <v/>
      </c>
      <c r="X741">
        <f>IFERROR(INDEX($F$7:$F$60000,MATCH(ROW()-6,$Q$7:$Q$60000,0)),"")</f>
        <v/>
      </c>
      <c r="Y741">
        <f>IFERROR(INDEX($G$7:$G$60000,MATCH(ROW()-6,$Q$7:$Q$60000,0)),"")</f>
        <v/>
      </c>
      <c r="Z741">
        <f>IFERROR(INDEX($H$7:$H$60000,MATCH(ROW()-6,$Q$7:$Q$60000,0)),"")</f>
        <v/>
      </c>
      <c r="AA741">
        <f>IFERROR(INDEX($I$7:$I$60000,MATCH(ROW()-6,$Q$7:$Q$60000,0)),"")</f>
        <v/>
      </c>
      <c r="AB741">
        <f>IFERROR(INDEX($J$7:$J$60000,MATCH(ROW()-6,$Q$7:$Q$60000,0)),"")</f>
        <v/>
      </c>
      <c r="AC741">
        <f>IFERROR(INDEX($K$7:$K$60000,MATCH(ROW()-6,$Q$7:$Q$60000,0)),"")</f>
        <v/>
      </c>
      <c r="AD741">
        <f>IFERROR(INDEX($L$7:$L$60000,MATCH(ROW()-6,$Q$7:$Q$60000,0)),"")</f>
        <v/>
      </c>
      <c r="AE741">
        <f>IFERROR(INDEX($M$7:$M$60000,MATCH(ROW()-6,$Q$7:$Q$60000,0)),"")</f>
        <v/>
      </c>
      <c r="AF741">
        <f>IFERROR(INDEX($N$7:$N$60000,MATCH(ROW()-6,$Q$7:$Q$60000,0)),"")</f>
        <v/>
      </c>
      <c r="AH741" s="9">
        <f>IF(OR($S741="",$S740=""),"",LN($T741/$T740))</f>
        <v/>
      </c>
      <c r="AI741" s="9">
        <f>IF(OR($S741="",$S740=""),"",$C$2*LN(U741/U740))</f>
        <v/>
      </c>
      <c r="AJ741" s="9">
        <f>IF(OR($S741="",$S740=""),"",$D$2*(V741-V740))</f>
        <v/>
      </c>
      <c r="AK741" s="9">
        <f>IF(OR($S741="",$S740=""),"",$E$2*(W741-W740))</f>
        <v/>
      </c>
      <c r="AL741" s="9">
        <f>IF(OR($S741="",$S740=""),"",$F$2*LN(X741/X740))</f>
        <v/>
      </c>
      <c r="AM741" s="9">
        <f>IF(OR($S741="",$S740=""),"",$G$2*(Y741-Y740))</f>
        <v/>
      </c>
      <c r="AN741" s="9">
        <f>IF(OR($S741="",$S740=""),"",$H$2*LN(Z741/Z740))</f>
        <v/>
      </c>
      <c r="AO741" s="9">
        <f>IF(OR($S741="",$S740=""),"",$I$2*(AA741-AA740))</f>
        <v/>
      </c>
      <c r="AP741" s="9">
        <f>IF(OR($S741="",$S740=""),"",$J$2*LN(AB741/AB740))</f>
        <v/>
      </c>
      <c r="AQ741" s="9">
        <f>IF(OR($S741="",$S740=""),"",$K$2*(AC741-AC740))</f>
        <v/>
      </c>
      <c r="AR741" s="9">
        <f>IF(OR($S741="",$S740=""),"",$L$2*LN(AD741/AD740))</f>
        <v/>
      </c>
      <c r="AS741" s="9">
        <f>IF(OR($S741="",$S740=""),"",$M$2*LN(AE741/AE740))</f>
        <v/>
      </c>
      <c r="AT741" s="9">
        <f>IF(OR($S741="",$S740=""),"",$N$2*LN(AF741/AF740))</f>
        <v/>
      </c>
      <c r="AV741" s="9">
        <f>IF($AH741="","",$AY$16+$AY$4*AI741+$AY$5*AJ741+$AY$6*AK741+$AY$7*AL741+$AY$8*AM741+$AY$9*AN741+$AY$10*AO741+$AY$11*AP741+$AY$12*AQ741+$AY$13*AR741+$AY$14*AS741+$AY$15*AT741)</f>
        <v/>
      </c>
      <c r="BC741" s="10">
        <f>IF((ROW()-6)&lt;=$Q$3,INDEX(LINEST(AH682:AH741,AI682:AT741,TRUE,TRUE),1,13)*$Q$4,"")</f>
        <v/>
      </c>
      <c r="BD741" s="9">
        <f>IF((ROW()-6)&lt;=$Q$3,INDEX(LINEST(AH682:AH741,AI682:AT741,TRUE,TRUE),1,12),"")</f>
        <v/>
      </c>
      <c r="BE741" s="9">
        <f>IF((ROW()-6)&lt;=$Q$3,INDEX(LINEST(AH682:AH741,AI682:AT741,TRUE,TRUE),1,11),"")</f>
        <v/>
      </c>
      <c r="BF741" s="9">
        <f>IF((ROW()-6)&lt;=$Q$3,INDEX(LINEST(AH682:AH741,AI682:AT741,TRUE,TRUE),1,10),"")</f>
        <v/>
      </c>
      <c r="BG741" s="9">
        <f>IF((ROW()-6)&lt;=$Q$3,INDEX(LINEST(AH682:AH741,AI682:AT741,TRUE,TRUE),1,9),"")</f>
        <v/>
      </c>
      <c r="BH741" s="9">
        <f>IF((ROW()-6)&lt;=$Q$3,INDEX(LINEST(AH682:AH741,AI682:AT741,TRUE,TRUE),1,8),"")</f>
        <v/>
      </c>
      <c r="BI741" s="9">
        <f>IF((ROW()-6)&lt;=$Q$3,INDEX(LINEST(AH682:AH741,AI682:AT741,TRUE,TRUE),1,7),"")</f>
        <v/>
      </c>
      <c r="BJ741" s="9">
        <f>IF((ROW()-6)&lt;=$Q$3,INDEX(LINEST(AH682:AH741,AI682:AT741,TRUE,TRUE),1,6),"")</f>
        <v/>
      </c>
      <c r="BK741" s="9">
        <f>IF((ROW()-6)&lt;=$Q$3,INDEX(LINEST(AH682:AH741,AI682:AT741,TRUE,TRUE),1,5),"")</f>
        <v/>
      </c>
      <c r="BL741" s="9">
        <f>IF((ROW()-6)&lt;=$Q$3,INDEX(LINEST(AH682:AH741,AI682:AT741,TRUE,TRUE),1,4),"")</f>
        <v/>
      </c>
      <c r="BM741" s="9">
        <f>IF((ROW()-6)&lt;=$Q$3,INDEX(LINEST(AH682:AH741,AI682:AT741,TRUE,TRUE),1,3),"")</f>
        <v/>
      </c>
      <c r="BN741" s="9">
        <f>IF((ROW()-6)&lt;=$Q$3,INDEX(LINEST(AH682:AH741,AI682:AT741,TRUE,TRUE),1,2),"")</f>
        <v/>
      </c>
      <c r="BO741" s="9">
        <f>IF((ROW()-6)&lt;=$Q$3,INDEX(LINEST(AH682:AH741,AI682:AT741,TRUE,TRUE),1,1),"")</f>
        <v/>
      </c>
      <c r="BP741" s="10">
        <f>IF((ROW()-6)&lt;=$Q$3,INDEX(LINEST(AH682:AH741,AI682:AT741,TRUE,TRUE),3,1),"")</f>
        <v/>
      </c>
      <c r="BR741" s="9">
        <f>IF(AND((ROW()-6)&lt;=$Q$3,ISNUMBER(BC740)),BC740/$Q$4+BD740*AI741+BE740*AJ741+BF740*AK741+BG740*AL741+BH740*AM741+BI740*AN741+BJ740*AO741+BK740*AP741+BL740*AQ741+BM740*AR741+BN740*AS741+BO740*AT741,"")</f>
        <v/>
      </c>
      <c r="BS741">
        <f>IF(ISNUMBER(BR741),AVERAGE(AH681:AH740),"")</f>
        <v/>
      </c>
      <c r="BT741">
        <f>IF(ISNUMBER(BR741),(AH741-BR741)^2,"")</f>
        <v/>
      </c>
      <c r="BU741">
        <f>IF(ISNUMBER(BR741),AH741^2,"")</f>
        <v/>
      </c>
      <c r="BV741">
        <f>IF(ISNUMBER(BR741),(AH741-BS741)^2,"")</f>
        <v/>
      </c>
    </row>
    <row r="742">
      <c r="O742">
        <f>IF($R742="","",CHOOSE($Q$2,YEAR(R742)*12+MONTH(R742),INT((R742-2)/7),YEAR(R742)*4+ROUNDUP(MONTH(R742)/3)))</f>
        <v/>
      </c>
      <c r="P742">
        <f>IF($R742="","",IF($R743="",1,IF(O742&lt;&gt;O743,1,0)))</f>
        <v/>
      </c>
      <c r="Q742">
        <f>IF(P742=1,SUM($P$7:P742),"")</f>
        <v/>
      </c>
      <c r="R742">
        <f>IF($A742="","",IF(ISNUMBER($A742),$A742,IFERROR(DATEVALUE($A742),NA())))</f>
        <v/>
      </c>
      <c r="S742" s="7">
        <f>IFERROR(INDEX($R$7:$R$60000,MATCH(ROW()-6,$Q$7:$Q$60000,0)),"")</f>
        <v/>
      </c>
      <c r="T742">
        <f>IFERROR(INDEX($B$7:$B$60000,MATCH(ROW()-6,$Q$7:$Q$60000,0)),"")</f>
        <v/>
      </c>
      <c r="U742">
        <f>IFERROR(INDEX($C$7:$C$60000,MATCH(ROW()-6,$Q$7:$Q$60000,0)),"")</f>
        <v/>
      </c>
      <c r="V742">
        <f>IFERROR(INDEX($D$7:$D$60000,MATCH(ROW()-6,$Q$7:$Q$60000,0)),"")</f>
        <v/>
      </c>
      <c r="W742">
        <f>IFERROR(INDEX($E$7:$E$60000,MATCH(ROW()-6,$Q$7:$Q$60000,0)),"")</f>
        <v/>
      </c>
      <c r="X742">
        <f>IFERROR(INDEX($F$7:$F$60000,MATCH(ROW()-6,$Q$7:$Q$60000,0)),"")</f>
        <v/>
      </c>
      <c r="Y742">
        <f>IFERROR(INDEX($G$7:$G$60000,MATCH(ROW()-6,$Q$7:$Q$60000,0)),"")</f>
        <v/>
      </c>
      <c r="Z742">
        <f>IFERROR(INDEX($H$7:$H$60000,MATCH(ROW()-6,$Q$7:$Q$60000,0)),"")</f>
        <v/>
      </c>
      <c r="AA742">
        <f>IFERROR(INDEX($I$7:$I$60000,MATCH(ROW()-6,$Q$7:$Q$60000,0)),"")</f>
        <v/>
      </c>
      <c r="AB742">
        <f>IFERROR(INDEX($J$7:$J$60000,MATCH(ROW()-6,$Q$7:$Q$60000,0)),"")</f>
        <v/>
      </c>
      <c r="AC742">
        <f>IFERROR(INDEX($K$7:$K$60000,MATCH(ROW()-6,$Q$7:$Q$60000,0)),"")</f>
        <v/>
      </c>
      <c r="AD742">
        <f>IFERROR(INDEX($L$7:$L$60000,MATCH(ROW()-6,$Q$7:$Q$60000,0)),"")</f>
        <v/>
      </c>
      <c r="AE742">
        <f>IFERROR(INDEX($M$7:$M$60000,MATCH(ROW()-6,$Q$7:$Q$60000,0)),"")</f>
        <v/>
      </c>
      <c r="AF742">
        <f>IFERROR(INDEX($N$7:$N$60000,MATCH(ROW()-6,$Q$7:$Q$60000,0)),"")</f>
        <v/>
      </c>
      <c r="AH742" s="9">
        <f>IF(OR($S742="",$S741=""),"",LN($T742/$T741))</f>
        <v/>
      </c>
      <c r="AI742" s="9">
        <f>IF(OR($S742="",$S741=""),"",$C$2*LN(U742/U741))</f>
        <v/>
      </c>
      <c r="AJ742" s="9">
        <f>IF(OR($S742="",$S741=""),"",$D$2*(V742-V741))</f>
        <v/>
      </c>
      <c r="AK742" s="9">
        <f>IF(OR($S742="",$S741=""),"",$E$2*(W742-W741))</f>
        <v/>
      </c>
      <c r="AL742" s="9">
        <f>IF(OR($S742="",$S741=""),"",$F$2*LN(X742/X741))</f>
        <v/>
      </c>
      <c r="AM742" s="9">
        <f>IF(OR($S742="",$S741=""),"",$G$2*(Y742-Y741))</f>
        <v/>
      </c>
      <c r="AN742" s="9">
        <f>IF(OR($S742="",$S741=""),"",$H$2*LN(Z742/Z741))</f>
        <v/>
      </c>
      <c r="AO742" s="9">
        <f>IF(OR($S742="",$S741=""),"",$I$2*(AA742-AA741))</f>
        <v/>
      </c>
      <c r="AP742" s="9">
        <f>IF(OR($S742="",$S741=""),"",$J$2*LN(AB742/AB741))</f>
        <v/>
      </c>
      <c r="AQ742" s="9">
        <f>IF(OR($S742="",$S741=""),"",$K$2*(AC742-AC741))</f>
        <v/>
      </c>
      <c r="AR742" s="9">
        <f>IF(OR($S742="",$S741=""),"",$L$2*LN(AD742/AD741))</f>
        <v/>
      </c>
      <c r="AS742" s="9">
        <f>IF(OR($S742="",$S741=""),"",$M$2*LN(AE742/AE741))</f>
        <v/>
      </c>
      <c r="AT742" s="9">
        <f>IF(OR($S742="",$S741=""),"",$N$2*LN(AF742/AF741))</f>
        <v/>
      </c>
      <c r="AV742" s="9">
        <f>IF($AH742="","",$AY$16+$AY$4*AI742+$AY$5*AJ742+$AY$6*AK742+$AY$7*AL742+$AY$8*AM742+$AY$9*AN742+$AY$10*AO742+$AY$11*AP742+$AY$12*AQ742+$AY$13*AR742+$AY$14*AS742+$AY$15*AT742)</f>
        <v/>
      </c>
      <c r="BC742" s="10">
        <f>IF((ROW()-6)&lt;=$Q$3,INDEX(LINEST(AH683:AH742,AI683:AT742,TRUE,TRUE),1,13)*$Q$4,"")</f>
        <v/>
      </c>
      <c r="BD742" s="9">
        <f>IF((ROW()-6)&lt;=$Q$3,INDEX(LINEST(AH683:AH742,AI683:AT742,TRUE,TRUE),1,12),"")</f>
        <v/>
      </c>
      <c r="BE742" s="9">
        <f>IF((ROW()-6)&lt;=$Q$3,INDEX(LINEST(AH683:AH742,AI683:AT742,TRUE,TRUE),1,11),"")</f>
        <v/>
      </c>
      <c r="BF742" s="9">
        <f>IF((ROW()-6)&lt;=$Q$3,INDEX(LINEST(AH683:AH742,AI683:AT742,TRUE,TRUE),1,10),"")</f>
        <v/>
      </c>
      <c r="BG742" s="9">
        <f>IF((ROW()-6)&lt;=$Q$3,INDEX(LINEST(AH683:AH742,AI683:AT742,TRUE,TRUE),1,9),"")</f>
        <v/>
      </c>
      <c r="BH742" s="9">
        <f>IF((ROW()-6)&lt;=$Q$3,INDEX(LINEST(AH683:AH742,AI683:AT742,TRUE,TRUE),1,8),"")</f>
        <v/>
      </c>
      <c r="BI742" s="9">
        <f>IF((ROW()-6)&lt;=$Q$3,INDEX(LINEST(AH683:AH742,AI683:AT742,TRUE,TRUE),1,7),"")</f>
        <v/>
      </c>
      <c r="BJ742" s="9">
        <f>IF((ROW()-6)&lt;=$Q$3,INDEX(LINEST(AH683:AH742,AI683:AT742,TRUE,TRUE),1,6),"")</f>
        <v/>
      </c>
      <c r="BK742" s="9">
        <f>IF((ROW()-6)&lt;=$Q$3,INDEX(LINEST(AH683:AH742,AI683:AT742,TRUE,TRUE),1,5),"")</f>
        <v/>
      </c>
      <c r="BL742" s="9">
        <f>IF((ROW()-6)&lt;=$Q$3,INDEX(LINEST(AH683:AH742,AI683:AT742,TRUE,TRUE),1,4),"")</f>
        <v/>
      </c>
      <c r="BM742" s="9">
        <f>IF((ROW()-6)&lt;=$Q$3,INDEX(LINEST(AH683:AH742,AI683:AT742,TRUE,TRUE),1,3),"")</f>
        <v/>
      </c>
      <c r="BN742" s="9">
        <f>IF((ROW()-6)&lt;=$Q$3,INDEX(LINEST(AH683:AH742,AI683:AT742,TRUE,TRUE),1,2),"")</f>
        <v/>
      </c>
      <c r="BO742" s="9">
        <f>IF((ROW()-6)&lt;=$Q$3,INDEX(LINEST(AH683:AH742,AI683:AT742,TRUE,TRUE),1,1),"")</f>
        <v/>
      </c>
      <c r="BP742" s="10">
        <f>IF((ROW()-6)&lt;=$Q$3,INDEX(LINEST(AH683:AH742,AI683:AT742,TRUE,TRUE),3,1),"")</f>
        <v/>
      </c>
      <c r="BR742" s="9">
        <f>IF(AND((ROW()-6)&lt;=$Q$3,ISNUMBER(BC741)),BC741/$Q$4+BD741*AI742+BE741*AJ742+BF741*AK742+BG741*AL742+BH741*AM742+BI741*AN742+BJ741*AO742+BK741*AP742+BL741*AQ742+BM741*AR742+BN741*AS742+BO741*AT742,"")</f>
        <v/>
      </c>
      <c r="BS742">
        <f>IF(ISNUMBER(BR742),AVERAGE(AH682:AH741),"")</f>
        <v/>
      </c>
      <c r="BT742">
        <f>IF(ISNUMBER(BR742),(AH742-BR742)^2,"")</f>
        <v/>
      </c>
      <c r="BU742">
        <f>IF(ISNUMBER(BR742),AH742^2,"")</f>
        <v/>
      </c>
      <c r="BV742">
        <f>IF(ISNUMBER(BR742),(AH742-BS742)^2,"")</f>
        <v/>
      </c>
    </row>
    <row r="743">
      <c r="O743">
        <f>IF($R743="","",CHOOSE($Q$2,YEAR(R743)*12+MONTH(R743),INT((R743-2)/7),YEAR(R743)*4+ROUNDUP(MONTH(R743)/3)))</f>
        <v/>
      </c>
      <c r="P743">
        <f>IF($R743="","",IF($R744="",1,IF(O743&lt;&gt;O744,1,0)))</f>
        <v/>
      </c>
      <c r="Q743">
        <f>IF(P743=1,SUM($P$7:P743),"")</f>
        <v/>
      </c>
      <c r="R743">
        <f>IF($A743="","",IF(ISNUMBER($A743),$A743,IFERROR(DATEVALUE($A743),NA())))</f>
        <v/>
      </c>
      <c r="S743" s="7">
        <f>IFERROR(INDEX($R$7:$R$60000,MATCH(ROW()-6,$Q$7:$Q$60000,0)),"")</f>
        <v/>
      </c>
      <c r="T743">
        <f>IFERROR(INDEX($B$7:$B$60000,MATCH(ROW()-6,$Q$7:$Q$60000,0)),"")</f>
        <v/>
      </c>
      <c r="U743">
        <f>IFERROR(INDEX($C$7:$C$60000,MATCH(ROW()-6,$Q$7:$Q$60000,0)),"")</f>
        <v/>
      </c>
      <c r="V743">
        <f>IFERROR(INDEX($D$7:$D$60000,MATCH(ROW()-6,$Q$7:$Q$60000,0)),"")</f>
        <v/>
      </c>
      <c r="W743">
        <f>IFERROR(INDEX($E$7:$E$60000,MATCH(ROW()-6,$Q$7:$Q$60000,0)),"")</f>
        <v/>
      </c>
      <c r="X743">
        <f>IFERROR(INDEX($F$7:$F$60000,MATCH(ROW()-6,$Q$7:$Q$60000,0)),"")</f>
        <v/>
      </c>
      <c r="Y743">
        <f>IFERROR(INDEX($G$7:$G$60000,MATCH(ROW()-6,$Q$7:$Q$60000,0)),"")</f>
        <v/>
      </c>
      <c r="Z743">
        <f>IFERROR(INDEX($H$7:$H$60000,MATCH(ROW()-6,$Q$7:$Q$60000,0)),"")</f>
        <v/>
      </c>
      <c r="AA743">
        <f>IFERROR(INDEX($I$7:$I$60000,MATCH(ROW()-6,$Q$7:$Q$60000,0)),"")</f>
        <v/>
      </c>
      <c r="AB743">
        <f>IFERROR(INDEX($J$7:$J$60000,MATCH(ROW()-6,$Q$7:$Q$60000,0)),"")</f>
        <v/>
      </c>
      <c r="AC743">
        <f>IFERROR(INDEX($K$7:$K$60000,MATCH(ROW()-6,$Q$7:$Q$60000,0)),"")</f>
        <v/>
      </c>
      <c r="AD743">
        <f>IFERROR(INDEX($L$7:$L$60000,MATCH(ROW()-6,$Q$7:$Q$60000,0)),"")</f>
        <v/>
      </c>
      <c r="AE743">
        <f>IFERROR(INDEX($M$7:$M$60000,MATCH(ROW()-6,$Q$7:$Q$60000,0)),"")</f>
        <v/>
      </c>
      <c r="AF743">
        <f>IFERROR(INDEX($N$7:$N$60000,MATCH(ROW()-6,$Q$7:$Q$60000,0)),"")</f>
        <v/>
      </c>
      <c r="AH743" s="9">
        <f>IF(OR($S743="",$S742=""),"",LN($T743/$T742))</f>
        <v/>
      </c>
      <c r="AI743" s="9">
        <f>IF(OR($S743="",$S742=""),"",$C$2*LN(U743/U742))</f>
        <v/>
      </c>
      <c r="AJ743" s="9">
        <f>IF(OR($S743="",$S742=""),"",$D$2*(V743-V742))</f>
        <v/>
      </c>
      <c r="AK743" s="9">
        <f>IF(OR($S743="",$S742=""),"",$E$2*(W743-W742))</f>
        <v/>
      </c>
      <c r="AL743" s="9">
        <f>IF(OR($S743="",$S742=""),"",$F$2*LN(X743/X742))</f>
        <v/>
      </c>
      <c r="AM743" s="9">
        <f>IF(OR($S743="",$S742=""),"",$G$2*(Y743-Y742))</f>
        <v/>
      </c>
      <c r="AN743" s="9">
        <f>IF(OR($S743="",$S742=""),"",$H$2*LN(Z743/Z742))</f>
        <v/>
      </c>
      <c r="AO743" s="9">
        <f>IF(OR($S743="",$S742=""),"",$I$2*(AA743-AA742))</f>
        <v/>
      </c>
      <c r="AP743" s="9">
        <f>IF(OR($S743="",$S742=""),"",$J$2*LN(AB743/AB742))</f>
        <v/>
      </c>
      <c r="AQ743" s="9">
        <f>IF(OR($S743="",$S742=""),"",$K$2*(AC743-AC742))</f>
        <v/>
      </c>
      <c r="AR743" s="9">
        <f>IF(OR($S743="",$S742=""),"",$L$2*LN(AD743/AD742))</f>
        <v/>
      </c>
      <c r="AS743" s="9">
        <f>IF(OR($S743="",$S742=""),"",$M$2*LN(AE743/AE742))</f>
        <v/>
      </c>
      <c r="AT743" s="9">
        <f>IF(OR($S743="",$S742=""),"",$N$2*LN(AF743/AF742))</f>
        <v/>
      </c>
      <c r="AV743" s="9">
        <f>IF($AH743="","",$AY$16+$AY$4*AI743+$AY$5*AJ743+$AY$6*AK743+$AY$7*AL743+$AY$8*AM743+$AY$9*AN743+$AY$10*AO743+$AY$11*AP743+$AY$12*AQ743+$AY$13*AR743+$AY$14*AS743+$AY$15*AT743)</f>
        <v/>
      </c>
      <c r="BC743" s="10">
        <f>IF((ROW()-6)&lt;=$Q$3,INDEX(LINEST(AH684:AH743,AI684:AT743,TRUE,TRUE),1,13)*$Q$4,"")</f>
        <v/>
      </c>
      <c r="BD743" s="9">
        <f>IF((ROW()-6)&lt;=$Q$3,INDEX(LINEST(AH684:AH743,AI684:AT743,TRUE,TRUE),1,12),"")</f>
        <v/>
      </c>
      <c r="BE743" s="9">
        <f>IF((ROW()-6)&lt;=$Q$3,INDEX(LINEST(AH684:AH743,AI684:AT743,TRUE,TRUE),1,11),"")</f>
        <v/>
      </c>
      <c r="BF743" s="9">
        <f>IF((ROW()-6)&lt;=$Q$3,INDEX(LINEST(AH684:AH743,AI684:AT743,TRUE,TRUE),1,10),"")</f>
        <v/>
      </c>
      <c r="BG743" s="9">
        <f>IF((ROW()-6)&lt;=$Q$3,INDEX(LINEST(AH684:AH743,AI684:AT743,TRUE,TRUE),1,9),"")</f>
        <v/>
      </c>
      <c r="BH743" s="9">
        <f>IF((ROW()-6)&lt;=$Q$3,INDEX(LINEST(AH684:AH743,AI684:AT743,TRUE,TRUE),1,8),"")</f>
        <v/>
      </c>
      <c r="BI743" s="9">
        <f>IF((ROW()-6)&lt;=$Q$3,INDEX(LINEST(AH684:AH743,AI684:AT743,TRUE,TRUE),1,7),"")</f>
        <v/>
      </c>
      <c r="BJ743" s="9">
        <f>IF((ROW()-6)&lt;=$Q$3,INDEX(LINEST(AH684:AH743,AI684:AT743,TRUE,TRUE),1,6),"")</f>
        <v/>
      </c>
      <c r="BK743" s="9">
        <f>IF((ROW()-6)&lt;=$Q$3,INDEX(LINEST(AH684:AH743,AI684:AT743,TRUE,TRUE),1,5),"")</f>
        <v/>
      </c>
      <c r="BL743" s="9">
        <f>IF((ROW()-6)&lt;=$Q$3,INDEX(LINEST(AH684:AH743,AI684:AT743,TRUE,TRUE),1,4),"")</f>
        <v/>
      </c>
      <c r="BM743" s="9">
        <f>IF((ROW()-6)&lt;=$Q$3,INDEX(LINEST(AH684:AH743,AI684:AT743,TRUE,TRUE),1,3),"")</f>
        <v/>
      </c>
      <c r="BN743" s="9">
        <f>IF((ROW()-6)&lt;=$Q$3,INDEX(LINEST(AH684:AH743,AI684:AT743,TRUE,TRUE),1,2),"")</f>
        <v/>
      </c>
      <c r="BO743" s="9">
        <f>IF((ROW()-6)&lt;=$Q$3,INDEX(LINEST(AH684:AH743,AI684:AT743,TRUE,TRUE),1,1),"")</f>
        <v/>
      </c>
      <c r="BP743" s="10">
        <f>IF((ROW()-6)&lt;=$Q$3,INDEX(LINEST(AH684:AH743,AI684:AT743,TRUE,TRUE),3,1),"")</f>
        <v/>
      </c>
      <c r="BR743" s="9">
        <f>IF(AND((ROW()-6)&lt;=$Q$3,ISNUMBER(BC742)),BC742/$Q$4+BD742*AI743+BE742*AJ743+BF742*AK743+BG742*AL743+BH742*AM743+BI742*AN743+BJ742*AO743+BK742*AP743+BL742*AQ743+BM742*AR743+BN742*AS743+BO742*AT743,"")</f>
        <v/>
      </c>
      <c r="BS743">
        <f>IF(ISNUMBER(BR743),AVERAGE(AH683:AH742),"")</f>
        <v/>
      </c>
      <c r="BT743">
        <f>IF(ISNUMBER(BR743),(AH743-BR743)^2,"")</f>
        <v/>
      </c>
      <c r="BU743">
        <f>IF(ISNUMBER(BR743),AH743^2,"")</f>
        <v/>
      </c>
      <c r="BV743">
        <f>IF(ISNUMBER(BR743),(AH743-BS743)^2,"")</f>
        <v/>
      </c>
    </row>
    <row r="744">
      <c r="O744">
        <f>IF($R744="","",CHOOSE($Q$2,YEAR(R744)*12+MONTH(R744),INT((R744-2)/7),YEAR(R744)*4+ROUNDUP(MONTH(R744)/3)))</f>
        <v/>
      </c>
      <c r="P744">
        <f>IF($R744="","",IF($R745="",1,IF(O744&lt;&gt;O745,1,0)))</f>
        <v/>
      </c>
      <c r="Q744">
        <f>IF(P744=1,SUM($P$7:P744),"")</f>
        <v/>
      </c>
      <c r="R744">
        <f>IF($A744="","",IF(ISNUMBER($A744),$A744,IFERROR(DATEVALUE($A744),NA())))</f>
        <v/>
      </c>
      <c r="S744" s="7">
        <f>IFERROR(INDEX($R$7:$R$60000,MATCH(ROW()-6,$Q$7:$Q$60000,0)),"")</f>
        <v/>
      </c>
      <c r="T744">
        <f>IFERROR(INDEX($B$7:$B$60000,MATCH(ROW()-6,$Q$7:$Q$60000,0)),"")</f>
        <v/>
      </c>
      <c r="U744">
        <f>IFERROR(INDEX($C$7:$C$60000,MATCH(ROW()-6,$Q$7:$Q$60000,0)),"")</f>
        <v/>
      </c>
      <c r="V744">
        <f>IFERROR(INDEX($D$7:$D$60000,MATCH(ROW()-6,$Q$7:$Q$60000,0)),"")</f>
        <v/>
      </c>
      <c r="W744">
        <f>IFERROR(INDEX($E$7:$E$60000,MATCH(ROW()-6,$Q$7:$Q$60000,0)),"")</f>
        <v/>
      </c>
      <c r="X744">
        <f>IFERROR(INDEX($F$7:$F$60000,MATCH(ROW()-6,$Q$7:$Q$60000,0)),"")</f>
        <v/>
      </c>
      <c r="Y744">
        <f>IFERROR(INDEX($G$7:$G$60000,MATCH(ROW()-6,$Q$7:$Q$60000,0)),"")</f>
        <v/>
      </c>
      <c r="Z744">
        <f>IFERROR(INDEX($H$7:$H$60000,MATCH(ROW()-6,$Q$7:$Q$60000,0)),"")</f>
        <v/>
      </c>
      <c r="AA744">
        <f>IFERROR(INDEX($I$7:$I$60000,MATCH(ROW()-6,$Q$7:$Q$60000,0)),"")</f>
        <v/>
      </c>
      <c r="AB744">
        <f>IFERROR(INDEX($J$7:$J$60000,MATCH(ROW()-6,$Q$7:$Q$60000,0)),"")</f>
        <v/>
      </c>
      <c r="AC744">
        <f>IFERROR(INDEX($K$7:$K$60000,MATCH(ROW()-6,$Q$7:$Q$60000,0)),"")</f>
        <v/>
      </c>
      <c r="AD744">
        <f>IFERROR(INDEX($L$7:$L$60000,MATCH(ROW()-6,$Q$7:$Q$60000,0)),"")</f>
        <v/>
      </c>
      <c r="AE744">
        <f>IFERROR(INDEX($M$7:$M$60000,MATCH(ROW()-6,$Q$7:$Q$60000,0)),"")</f>
        <v/>
      </c>
      <c r="AF744">
        <f>IFERROR(INDEX($N$7:$N$60000,MATCH(ROW()-6,$Q$7:$Q$60000,0)),"")</f>
        <v/>
      </c>
      <c r="AH744" s="9">
        <f>IF(OR($S744="",$S743=""),"",LN($T744/$T743))</f>
        <v/>
      </c>
      <c r="AI744" s="9">
        <f>IF(OR($S744="",$S743=""),"",$C$2*LN(U744/U743))</f>
        <v/>
      </c>
      <c r="AJ744" s="9">
        <f>IF(OR($S744="",$S743=""),"",$D$2*(V744-V743))</f>
        <v/>
      </c>
      <c r="AK744" s="9">
        <f>IF(OR($S744="",$S743=""),"",$E$2*(W744-W743))</f>
        <v/>
      </c>
      <c r="AL744" s="9">
        <f>IF(OR($S744="",$S743=""),"",$F$2*LN(X744/X743))</f>
        <v/>
      </c>
      <c r="AM744" s="9">
        <f>IF(OR($S744="",$S743=""),"",$G$2*(Y744-Y743))</f>
        <v/>
      </c>
      <c r="AN744" s="9">
        <f>IF(OR($S744="",$S743=""),"",$H$2*LN(Z744/Z743))</f>
        <v/>
      </c>
      <c r="AO744" s="9">
        <f>IF(OR($S744="",$S743=""),"",$I$2*(AA744-AA743))</f>
        <v/>
      </c>
      <c r="AP744" s="9">
        <f>IF(OR($S744="",$S743=""),"",$J$2*LN(AB744/AB743))</f>
        <v/>
      </c>
      <c r="AQ744" s="9">
        <f>IF(OR($S744="",$S743=""),"",$K$2*(AC744-AC743))</f>
        <v/>
      </c>
      <c r="AR744" s="9">
        <f>IF(OR($S744="",$S743=""),"",$L$2*LN(AD744/AD743))</f>
        <v/>
      </c>
      <c r="AS744" s="9">
        <f>IF(OR($S744="",$S743=""),"",$M$2*LN(AE744/AE743))</f>
        <v/>
      </c>
      <c r="AT744" s="9">
        <f>IF(OR($S744="",$S743=""),"",$N$2*LN(AF744/AF743))</f>
        <v/>
      </c>
      <c r="AV744" s="9">
        <f>IF($AH744="","",$AY$16+$AY$4*AI744+$AY$5*AJ744+$AY$6*AK744+$AY$7*AL744+$AY$8*AM744+$AY$9*AN744+$AY$10*AO744+$AY$11*AP744+$AY$12*AQ744+$AY$13*AR744+$AY$14*AS744+$AY$15*AT744)</f>
        <v/>
      </c>
      <c r="BC744" s="10">
        <f>IF((ROW()-6)&lt;=$Q$3,INDEX(LINEST(AH685:AH744,AI685:AT744,TRUE,TRUE),1,13)*$Q$4,"")</f>
        <v/>
      </c>
      <c r="BD744" s="9">
        <f>IF((ROW()-6)&lt;=$Q$3,INDEX(LINEST(AH685:AH744,AI685:AT744,TRUE,TRUE),1,12),"")</f>
        <v/>
      </c>
      <c r="BE744" s="9">
        <f>IF((ROW()-6)&lt;=$Q$3,INDEX(LINEST(AH685:AH744,AI685:AT744,TRUE,TRUE),1,11),"")</f>
        <v/>
      </c>
      <c r="BF744" s="9">
        <f>IF((ROW()-6)&lt;=$Q$3,INDEX(LINEST(AH685:AH744,AI685:AT744,TRUE,TRUE),1,10),"")</f>
        <v/>
      </c>
      <c r="BG744" s="9">
        <f>IF((ROW()-6)&lt;=$Q$3,INDEX(LINEST(AH685:AH744,AI685:AT744,TRUE,TRUE),1,9),"")</f>
        <v/>
      </c>
      <c r="BH744" s="9">
        <f>IF((ROW()-6)&lt;=$Q$3,INDEX(LINEST(AH685:AH744,AI685:AT744,TRUE,TRUE),1,8),"")</f>
        <v/>
      </c>
      <c r="BI744" s="9">
        <f>IF((ROW()-6)&lt;=$Q$3,INDEX(LINEST(AH685:AH744,AI685:AT744,TRUE,TRUE),1,7),"")</f>
        <v/>
      </c>
      <c r="BJ744" s="9">
        <f>IF((ROW()-6)&lt;=$Q$3,INDEX(LINEST(AH685:AH744,AI685:AT744,TRUE,TRUE),1,6),"")</f>
        <v/>
      </c>
      <c r="BK744" s="9">
        <f>IF((ROW()-6)&lt;=$Q$3,INDEX(LINEST(AH685:AH744,AI685:AT744,TRUE,TRUE),1,5),"")</f>
        <v/>
      </c>
      <c r="BL744" s="9">
        <f>IF((ROW()-6)&lt;=$Q$3,INDEX(LINEST(AH685:AH744,AI685:AT744,TRUE,TRUE),1,4),"")</f>
        <v/>
      </c>
      <c r="BM744" s="9">
        <f>IF((ROW()-6)&lt;=$Q$3,INDEX(LINEST(AH685:AH744,AI685:AT744,TRUE,TRUE),1,3),"")</f>
        <v/>
      </c>
      <c r="BN744" s="9">
        <f>IF((ROW()-6)&lt;=$Q$3,INDEX(LINEST(AH685:AH744,AI685:AT744,TRUE,TRUE),1,2),"")</f>
        <v/>
      </c>
      <c r="BO744" s="9">
        <f>IF((ROW()-6)&lt;=$Q$3,INDEX(LINEST(AH685:AH744,AI685:AT744,TRUE,TRUE),1,1),"")</f>
        <v/>
      </c>
      <c r="BP744" s="10">
        <f>IF((ROW()-6)&lt;=$Q$3,INDEX(LINEST(AH685:AH744,AI685:AT744,TRUE,TRUE),3,1),"")</f>
        <v/>
      </c>
      <c r="BR744" s="9">
        <f>IF(AND((ROW()-6)&lt;=$Q$3,ISNUMBER(BC743)),BC743/$Q$4+BD743*AI744+BE743*AJ744+BF743*AK744+BG743*AL744+BH743*AM744+BI743*AN744+BJ743*AO744+BK743*AP744+BL743*AQ744+BM743*AR744+BN743*AS744+BO743*AT744,"")</f>
        <v/>
      </c>
      <c r="BS744">
        <f>IF(ISNUMBER(BR744),AVERAGE(AH684:AH743),"")</f>
        <v/>
      </c>
      <c r="BT744">
        <f>IF(ISNUMBER(BR744),(AH744-BR744)^2,"")</f>
        <v/>
      </c>
      <c r="BU744">
        <f>IF(ISNUMBER(BR744),AH744^2,"")</f>
        <v/>
      </c>
      <c r="BV744">
        <f>IF(ISNUMBER(BR744),(AH744-BS744)^2,"")</f>
        <v/>
      </c>
    </row>
    <row r="745">
      <c r="O745">
        <f>IF($R745="","",CHOOSE($Q$2,YEAR(R745)*12+MONTH(R745),INT((R745-2)/7),YEAR(R745)*4+ROUNDUP(MONTH(R745)/3)))</f>
        <v/>
      </c>
      <c r="P745">
        <f>IF($R745="","",IF($R746="",1,IF(O745&lt;&gt;O746,1,0)))</f>
        <v/>
      </c>
      <c r="Q745">
        <f>IF(P745=1,SUM($P$7:P745),"")</f>
        <v/>
      </c>
      <c r="R745">
        <f>IF($A745="","",IF(ISNUMBER($A745),$A745,IFERROR(DATEVALUE($A745),NA())))</f>
        <v/>
      </c>
      <c r="S745" s="7">
        <f>IFERROR(INDEX($R$7:$R$60000,MATCH(ROW()-6,$Q$7:$Q$60000,0)),"")</f>
        <v/>
      </c>
      <c r="T745">
        <f>IFERROR(INDEX($B$7:$B$60000,MATCH(ROW()-6,$Q$7:$Q$60000,0)),"")</f>
        <v/>
      </c>
      <c r="U745">
        <f>IFERROR(INDEX($C$7:$C$60000,MATCH(ROW()-6,$Q$7:$Q$60000,0)),"")</f>
        <v/>
      </c>
      <c r="V745">
        <f>IFERROR(INDEX($D$7:$D$60000,MATCH(ROW()-6,$Q$7:$Q$60000,0)),"")</f>
        <v/>
      </c>
      <c r="W745">
        <f>IFERROR(INDEX($E$7:$E$60000,MATCH(ROW()-6,$Q$7:$Q$60000,0)),"")</f>
        <v/>
      </c>
      <c r="X745">
        <f>IFERROR(INDEX($F$7:$F$60000,MATCH(ROW()-6,$Q$7:$Q$60000,0)),"")</f>
        <v/>
      </c>
      <c r="Y745">
        <f>IFERROR(INDEX($G$7:$G$60000,MATCH(ROW()-6,$Q$7:$Q$60000,0)),"")</f>
        <v/>
      </c>
      <c r="Z745">
        <f>IFERROR(INDEX($H$7:$H$60000,MATCH(ROW()-6,$Q$7:$Q$60000,0)),"")</f>
        <v/>
      </c>
      <c r="AA745">
        <f>IFERROR(INDEX($I$7:$I$60000,MATCH(ROW()-6,$Q$7:$Q$60000,0)),"")</f>
        <v/>
      </c>
      <c r="AB745">
        <f>IFERROR(INDEX($J$7:$J$60000,MATCH(ROW()-6,$Q$7:$Q$60000,0)),"")</f>
        <v/>
      </c>
      <c r="AC745">
        <f>IFERROR(INDEX($K$7:$K$60000,MATCH(ROW()-6,$Q$7:$Q$60000,0)),"")</f>
        <v/>
      </c>
      <c r="AD745">
        <f>IFERROR(INDEX($L$7:$L$60000,MATCH(ROW()-6,$Q$7:$Q$60000,0)),"")</f>
        <v/>
      </c>
      <c r="AE745">
        <f>IFERROR(INDEX($M$7:$M$60000,MATCH(ROW()-6,$Q$7:$Q$60000,0)),"")</f>
        <v/>
      </c>
      <c r="AF745">
        <f>IFERROR(INDEX($N$7:$N$60000,MATCH(ROW()-6,$Q$7:$Q$60000,0)),"")</f>
        <v/>
      </c>
      <c r="AH745" s="9">
        <f>IF(OR($S745="",$S744=""),"",LN($T745/$T744))</f>
        <v/>
      </c>
      <c r="AI745" s="9">
        <f>IF(OR($S745="",$S744=""),"",$C$2*LN(U745/U744))</f>
        <v/>
      </c>
      <c r="AJ745" s="9">
        <f>IF(OR($S745="",$S744=""),"",$D$2*(V745-V744))</f>
        <v/>
      </c>
      <c r="AK745" s="9">
        <f>IF(OR($S745="",$S744=""),"",$E$2*(W745-W744))</f>
        <v/>
      </c>
      <c r="AL745" s="9">
        <f>IF(OR($S745="",$S744=""),"",$F$2*LN(X745/X744))</f>
        <v/>
      </c>
      <c r="AM745" s="9">
        <f>IF(OR($S745="",$S744=""),"",$G$2*(Y745-Y744))</f>
        <v/>
      </c>
      <c r="AN745" s="9">
        <f>IF(OR($S745="",$S744=""),"",$H$2*LN(Z745/Z744))</f>
        <v/>
      </c>
      <c r="AO745" s="9">
        <f>IF(OR($S745="",$S744=""),"",$I$2*(AA745-AA744))</f>
        <v/>
      </c>
      <c r="AP745" s="9">
        <f>IF(OR($S745="",$S744=""),"",$J$2*LN(AB745/AB744))</f>
        <v/>
      </c>
      <c r="AQ745" s="9">
        <f>IF(OR($S745="",$S744=""),"",$K$2*(AC745-AC744))</f>
        <v/>
      </c>
      <c r="AR745" s="9">
        <f>IF(OR($S745="",$S744=""),"",$L$2*LN(AD745/AD744))</f>
        <v/>
      </c>
      <c r="AS745" s="9">
        <f>IF(OR($S745="",$S744=""),"",$M$2*LN(AE745/AE744))</f>
        <v/>
      </c>
      <c r="AT745" s="9">
        <f>IF(OR($S745="",$S744=""),"",$N$2*LN(AF745/AF744))</f>
        <v/>
      </c>
      <c r="AV745" s="9">
        <f>IF($AH745="","",$AY$16+$AY$4*AI745+$AY$5*AJ745+$AY$6*AK745+$AY$7*AL745+$AY$8*AM745+$AY$9*AN745+$AY$10*AO745+$AY$11*AP745+$AY$12*AQ745+$AY$13*AR745+$AY$14*AS745+$AY$15*AT745)</f>
        <v/>
      </c>
      <c r="BC745" s="10">
        <f>IF((ROW()-6)&lt;=$Q$3,INDEX(LINEST(AH686:AH745,AI686:AT745,TRUE,TRUE),1,13)*$Q$4,"")</f>
        <v/>
      </c>
      <c r="BD745" s="9">
        <f>IF((ROW()-6)&lt;=$Q$3,INDEX(LINEST(AH686:AH745,AI686:AT745,TRUE,TRUE),1,12),"")</f>
        <v/>
      </c>
      <c r="BE745" s="9">
        <f>IF((ROW()-6)&lt;=$Q$3,INDEX(LINEST(AH686:AH745,AI686:AT745,TRUE,TRUE),1,11),"")</f>
        <v/>
      </c>
      <c r="BF745" s="9">
        <f>IF((ROW()-6)&lt;=$Q$3,INDEX(LINEST(AH686:AH745,AI686:AT745,TRUE,TRUE),1,10),"")</f>
        <v/>
      </c>
      <c r="BG745" s="9">
        <f>IF((ROW()-6)&lt;=$Q$3,INDEX(LINEST(AH686:AH745,AI686:AT745,TRUE,TRUE),1,9),"")</f>
        <v/>
      </c>
      <c r="BH745" s="9">
        <f>IF((ROW()-6)&lt;=$Q$3,INDEX(LINEST(AH686:AH745,AI686:AT745,TRUE,TRUE),1,8),"")</f>
        <v/>
      </c>
      <c r="BI745" s="9">
        <f>IF((ROW()-6)&lt;=$Q$3,INDEX(LINEST(AH686:AH745,AI686:AT745,TRUE,TRUE),1,7),"")</f>
        <v/>
      </c>
      <c r="BJ745" s="9">
        <f>IF((ROW()-6)&lt;=$Q$3,INDEX(LINEST(AH686:AH745,AI686:AT745,TRUE,TRUE),1,6),"")</f>
        <v/>
      </c>
      <c r="BK745" s="9">
        <f>IF((ROW()-6)&lt;=$Q$3,INDEX(LINEST(AH686:AH745,AI686:AT745,TRUE,TRUE),1,5),"")</f>
        <v/>
      </c>
      <c r="BL745" s="9">
        <f>IF((ROW()-6)&lt;=$Q$3,INDEX(LINEST(AH686:AH745,AI686:AT745,TRUE,TRUE),1,4),"")</f>
        <v/>
      </c>
      <c r="BM745" s="9">
        <f>IF((ROW()-6)&lt;=$Q$3,INDEX(LINEST(AH686:AH745,AI686:AT745,TRUE,TRUE),1,3),"")</f>
        <v/>
      </c>
      <c r="BN745" s="9">
        <f>IF((ROW()-6)&lt;=$Q$3,INDEX(LINEST(AH686:AH745,AI686:AT745,TRUE,TRUE),1,2),"")</f>
        <v/>
      </c>
      <c r="BO745" s="9">
        <f>IF((ROW()-6)&lt;=$Q$3,INDEX(LINEST(AH686:AH745,AI686:AT745,TRUE,TRUE),1,1),"")</f>
        <v/>
      </c>
      <c r="BP745" s="10">
        <f>IF((ROW()-6)&lt;=$Q$3,INDEX(LINEST(AH686:AH745,AI686:AT745,TRUE,TRUE),3,1),"")</f>
        <v/>
      </c>
      <c r="BR745" s="9">
        <f>IF(AND((ROW()-6)&lt;=$Q$3,ISNUMBER(BC744)),BC744/$Q$4+BD744*AI745+BE744*AJ745+BF744*AK745+BG744*AL745+BH744*AM745+BI744*AN745+BJ744*AO745+BK744*AP745+BL744*AQ745+BM744*AR745+BN744*AS745+BO744*AT745,"")</f>
        <v/>
      </c>
      <c r="BS745">
        <f>IF(ISNUMBER(BR745),AVERAGE(AH685:AH744),"")</f>
        <v/>
      </c>
      <c r="BT745">
        <f>IF(ISNUMBER(BR745),(AH745-BR745)^2,"")</f>
        <v/>
      </c>
      <c r="BU745">
        <f>IF(ISNUMBER(BR745),AH745^2,"")</f>
        <v/>
      </c>
      <c r="BV745">
        <f>IF(ISNUMBER(BR745),(AH745-BS745)^2,"")</f>
        <v/>
      </c>
    </row>
    <row r="746">
      <c r="O746">
        <f>IF($R746="","",CHOOSE($Q$2,YEAR(R746)*12+MONTH(R746),INT((R746-2)/7),YEAR(R746)*4+ROUNDUP(MONTH(R746)/3)))</f>
        <v/>
      </c>
      <c r="P746">
        <f>IF($R746="","",IF($R747="",1,IF(O746&lt;&gt;O747,1,0)))</f>
        <v/>
      </c>
      <c r="Q746">
        <f>IF(P746=1,SUM($P$7:P746),"")</f>
        <v/>
      </c>
      <c r="R746">
        <f>IF($A746="","",IF(ISNUMBER($A746),$A746,IFERROR(DATEVALUE($A746),NA())))</f>
        <v/>
      </c>
      <c r="S746" s="7">
        <f>IFERROR(INDEX($R$7:$R$60000,MATCH(ROW()-6,$Q$7:$Q$60000,0)),"")</f>
        <v/>
      </c>
      <c r="T746">
        <f>IFERROR(INDEX($B$7:$B$60000,MATCH(ROW()-6,$Q$7:$Q$60000,0)),"")</f>
        <v/>
      </c>
      <c r="U746">
        <f>IFERROR(INDEX($C$7:$C$60000,MATCH(ROW()-6,$Q$7:$Q$60000,0)),"")</f>
        <v/>
      </c>
      <c r="V746">
        <f>IFERROR(INDEX($D$7:$D$60000,MATCH(ROW()-6,$Q$7:$Q$60000,0)),"")</f>
        <v/>
      </c>
      <c r="W746">
        <f>IFERROR(INDEX($E$7:$E$60000,MATCH(ROW()-6,$Q$7:$Q$60000,0)),"")</f>
        <v/>
      </c>
      <c r="X746">
        <f>IFERROR(INDEX($F$7:$F$60000,MATCH(ROW()-6,$Q$7:$Q$60000,0)),"")</f>
        <v/>
      </c>
      <c r="Y746">
        <f>IFERROR(INDEX($G$7:$G$60000,MATCH(ROW()-6,$Q$7:$Q$60000,0)),"")</f>
        <v/>
      </c>
      <c r="Z746">
        <f>IFERROR(INDEX($H$7:$H$60000,MATCH(ROW()-6,$Q$7:$Q$60000,0)),"")</f>
        <v/>
      </c>
      <c r="AA746">
        <f>IFERROR(INDEX($I$7:$I$60000,MATCH(ROW()-6,$Q$7:$Q$60000,0)),"")</f>
        <v/>
      </c>
      <c r="AB746">
        <f>IFERROR(INDEX($J$7:$J$60000,MATCH(ROW()-6,$Q$7:$Q$60000,0)),"")</f>
        <v/>
      </c>
      <c r="AC746">
        <f>IFERROR(INDEX($K$7:$K$60000,MATCH(ROW()-6,$Q$7:$Q$60000,0)),"")</f>
        <v/>
      </c>
      <c r="AD746">
        <f>IFERROR(INDEX($L$7:$L$60000,MATCH(ROW()-6,$Q$7:$Q$60000,0)),"")</f>
        <v/>
      </c>
      <c r="AE746">
        <f>IFERROR(INDEX($M$7:$M$60000,MATCH(ROW()-6,$Q$7:$Q$60000,0)),"")</f>
        <v/>
      </c>
      <c r="AF746">
        <f>IFERROR(INDEX($N$7:$N$60000,MATCH(ROW()-6,$Q$7:$Q$60000,0)),"")</f>
        <v/>
      </c>
      <c r="AH746" s="9">
        <f>IF(OR($S746="",$S745=""),"",LN($T746/$T745))</f>
        <v/>
      </c>
      <c r="AI746" s="9">
        <f>IF(OR($S746="",$S745=""),"",$C$2*LN(U746/U745))</f>
        <v/>
      </c>
      <c r="AJ746" s="9">
        <f>IF(OR($S746="",$S745=""),"",$D$2*(V746-V745))</f>
        <v/>
      </c>
      <c r="AK746" s="9">
        <f>IF(OR($S746="",$S745=""),"",$E$2*(W746-W745))</f>
        <v/>
      </c>
      <c r="AL746" s="9">
        <f>IF(OR($S746="",$S745=""),"",$F$2*LN(X746/X745))</f>
        <v/>
      </c>
      <c r="AM746" s="9">
        <f>IF(OR($S746="",$S745=""),"",$G$2*(Y746-Y745))</f>
        <v/>
      </c>
      <c r="AN746" s="9">
        <f>IF(OR($S746="",$S745=""),"",$H$2*LN(Z746/Z745))</f>
        <v/>
      </c>
      <c r="AO746" s="9">
        <f>IF(OR($S746="",$S745=""),"",$I$2*(AA746-AA745))</f>
        <v/>
      </c>
      <c r="AP746" s="9">
        <f>IF(OR($S746="",$S745=""),"",$J$2*LN(AB746/AB745))</f>
        <v/>
      </c>
      <c r="AQ746" s="9">
        <f>IF(OR($S746="",$S745=""),"",$K$2*(AC746-AC745))</f>
        <v/>
      </c>
      <c r="AR746" s="9">
        <f>IF(OR($S746="",$S745=""),"",$L$2*LN(AD746/AD745))</f>
        <v/>
      </c>
      <c r="AS746" s="9">
        <f>IF(OR($S746="",$S745=""),"",$M$2*LN(AE746/AE745))</f>
        <v/>
      </c>
      <c r="AT746" s="9">
        <f>IF(OR($S746="",$S745=""),"",$N$2*LN(AF746/AF745))</f>
        <v/>
      </c>
      <c r="AV746" s="9">
        <f>IF($AH746="","",$AY$16+$AY$4*AI746+$AY$5*AJ746+$AY$6*AK746+$AY$7*AL746+$AY$8*AM746+$AY$9*AN746+$AY$10*AO746+$AY$11*AP746+$AY$12*AQ746+$AY$13*AR746+$AY$14*AS746+$AY$15*AT746)</f>
        <v/>
      </c>
      <c r="BC746" s="10">
        <f>IF((ROW()-6)&lt;=$Q$3,INDEX(LINEST(AH687:AH746,AI687:AT746,TRUE,TRUE),1,13)*$Q$4,"")</f>
        <v/>
      </c>
      <c r="BD746" s="9">
        <f>IF((ROW()-6)&lt;=$Q$3,INDEX(LINEST(AH687:AH746,AI687:AT746,TRUE,TRUE),1,12),"")</f>
        <v/>
      </c>
      <c r="BE746" s="9">
        <f>IF((ROW()-6)&lt;=$Q$3,INDEX(LINEST(AH687:AH746,AI687:AT746,TRUE,TRUE),1,11),"")</f>
        <v/>
      </c>
      <c r="BF746" s="9">
        <f>IF((ROW()-6)&lt;=$Q$3,INDEX(LINEST(AH687:AH746,AI687:AT746,TRUE,TRUE),1,10),"")</f>
        <v/>
      </c>
      <c r="BG746" s="9">
        <f>IF((ROW()-6)&lt;=$Q$3,INDEX(LINEST(AH687:AH746,AI687:AT746,TRUE,TRUE),1,9),"")</f>
        <v/>
      </c>
      <c r="BH746" s="9">
        <f>IF((ROW()-6)&lt;=$Q$3,INDEX(LINEST(AH687:AH746,AI687:AT746,TRUE,TRUE),1,8),"")</f>
        <v/>
      </c>
      <c r="BI746" s="9">
        <f>IF((ROW()-6)&lt;=$Q$3,INDEX(LINEST(AH687:AH746,AI687:AT746,TRUE,TRUE),1,7),"")</f>
        <v/>
      </c>
      <c r="BJ746" s="9">
        <f>IF((ROW()-6)&lt;=$Q$3,INDEX(LINEST(AH687:AH746,AI687:AT746,TRUE,TRUE),1,6),"")</f>
        <v/>
      </c>
      <c r="BK746" s="9">
        <f>IF((ROW()-6)&lt;=$Q$3,INDEX(LINEST(AH687:AH746,AI687:AT746,TRUE,TRUE),1,5),"")</f>
        <v/>
      </c>
      <c r="BL746" s="9">
        <f>IF((ROW()-6)&lt;=$Q$3,INDEX(LINEST(AH687:AH746,AI687:AT746,TRUE,TRUE),1,4),"")</f>
        <v/>
      </c>
      <c r="BM746" s="9">
        <f>IF((ROW()-6)&lt;=$Q$3,INDEX(LINEST(AH687:AH746,AI687:AT746,TRUE,TRUE),1,3),"")</f>
        <v/>
      </c>
      <c r="BN746" s="9">
        <f>IF((ROW()-6)&lt;=$Q$3,INDEX(LINEST(AH687:AH746,AI687:AT746,TRUE,TRUE),1,2),"")</f>
        <v/>
      </c>
      <c r="BO746" s="9">
        <f>IF((ROW()-6)&lt;=$Q$3,INDEX(LINEST(AH687:AH746,AI687:AT746,TRUE,TRUE),1,1),"")</f>
        <v/>
      </c>
      <c r="BP746" s="10">
        <f>IF((ROW()-6)&lt;=$Q$3,INDEX(LINEST(AH687:AH746,AI687:AT746,TRUE,TRUE),3,1),"")</f>
        <v/>
      </c>
      <c r="BR746" s="9">
        <f>IF(AND((ROW()-6)&lt;=$Q$3,ISNUMBER(BC745)),BC745/$Q$4+BD745*AI746+BE745*AJ746+BF745*AK746+BG745*AL746+BH745*AM746+BI745*AN746+BJ745*AO746+BK745*AP746+BL745*AQ746+BM745*AR746+BN745*AS746+BO745*AT746,"")</f>
        <v/>
      </c>
      <c r="BS746">
        <f>IF(ISNUMBER(BR746),AVERAGE(AH686:AH745),"")</f>
        <v/>
      </c>
      <c r="BT746">
        <f>IF(ISNUMBER(BR746),(AH746-BR746)^2,"")</f>
        <v/>
      </c>
      <c r="BU746">
        <f>IF(ISNUMBER(BR746),AH746^2,"")</f>
        <v/>
      </c>
      <c r="BV746">
        <f>IF(ISNUMBER(BR746),(AH746-BS746)^2,"")</f>
        <v/>
      </c>
    </row>
    <row r="747">
      <c r="O747">
        <f>IF($R747="","",CHOOSE($Q$2,YEAR(R747)*12+MONTH(R747),INT((R747-2)/7),YEAR(R747)*4+ROUNDUP(MONTH(R747)/3)))</f>
        <v/>
      </c>
      <c r="P747">
        <f>IF($R747="","",IF($R748="",1,IF(O747&lt;&gt;O748,1,0)))</f>
        <v/>
      </c>
      <c r="Q747">
        <f>IF(P747=1,SUM($P$7:P747),"")</f>
        <v/>
      </c>
      <c r="R747">
        <f>IF($A747="","",IF(ISNUMBER($A747),$A747,IFERROR(DATEVALUE($A747),NA())))</f>
        <v/>
      </c>
      <c r="S747" s="7">
        <f>IFERROR(INDEX($R$7:$R$60000,MATCH(ROW()-6,$Q$7:$Q$60000,0)),"")</f>
        <v/>
      </c>
      <c r="T747">
        <f>IFERROR(INDEX($B$7:$B$60000,MATCH(ROW()-6,$Q$7:$Q$60000,0)),"")</f>
        <v/>
      </c>
      <c r="U747">
        <f>IFERROR(INDEX($C$7:$C$60000,MATCH(ROW()-6,$Q$7:$Q$60000,0)),"")</f>
        <v/>
      </c>
      <c r="V747">
        <f>IFERROR(INDEX($D$7:$D$60000,MATCH(ROW()-6,$Q$7:$Q$60000,0)),"")</f>
        <v/>
      </c>
      <c r="W747">
        <f>IFERROR(INDEX($E$7:$E$60000,MATCH(ROW()-6,$Q$7:$Q$60000,0)),"")</f>
        <v/>
      </c>
      <c r="X747">
        <f>IFERROR(INDEX($F$7:$F$60000,MATCH(ROW()-6,$Q$7:$Q$60000,0)),"")</f>
        <v/>
      </c>
      <c r="Y747">
        <f>IFERROR(INDEX($G$7:$G$60000,MATCH(ROW()-6,$Q$7:$Q$60000,0)),"")</f>
        <v/>
      </c>
      <c r="Z747">
        <f>IFERROR(INDEX($H$7:$H$60000,MATCH(ROW()-6,$Q$7:$Q$60000,0)),"")</f>
        <v/>
      </c>
      <c r="AA747">
        <f>IFERROR(INDEX($I$7:$I$60000,MATCH(ROW()-6,$Q$7:$Q$60000,0)),"")</f>
        <v/>
      </c>
      <c r="AB747">
        <f>IFERROR(INDEX($J$7:$J$60000,MATCH(ROW()-6,$Q$7:$Q$60000,0)),"")</f>
        <v/>
      </c>
      <c r="AC747">
        <f>IFERROR(INDEX($K$7:$K$60000,MATCH(ROW()-6,$Q$7:$Q$60000,0)),"")</f>
        <v/>
      </c>
      <c r="AD747">
        <f>IFERROR(INDEX($L$7:$L$60000,MATCH(ROW()-6,$Q$7:$Q$60000,0)),"")</f>
        <v/>
      </c>
      <c r="AE747">
        <f>IFERROR(INDEX($M$7:$M$60000,MATCH(ROW()-6,$Q$7:$Q$60000,0)),"")</f>
        <v/>
      </c>
      <c r="AF747">
        <f>IFERROR(INDEX($N$7:$N$60000,MATCH(ROW()-6,$Q$7:$Q$60000,0)),"")</f>
        <v/>
      </c>
      <c r="AH747" s="9">
        <f>IF(OR($S747="",$S746=""),"",LN($T747/$T746))</f>
        <v/>
      </c>
      <c r="AI747" s="9">
        <f>IF(OR($S747="",$S746=""),"",$C$2*LN(U747/U746))</f>
        <v/>
      </c>
      <c r="AJ747" s="9">
        <f>IF(OR($S747="",$S746=""),"",$D$2*(V747-V746))</f>
        <v/>
      </c>
      <c r="AK747" s="9">
        <f>IF(OR($S747="",$S746=""),"",$E$2*(W747-W746))</f>
        <v/>
      </c>
      <c r="AL747" s="9">
        <f>IF(OR($S747="",$S746=""),"",$F$2*LN(X747/X746))</f>
        <v/>
      </c>
      <c r="AM747" s="9">
        <f>IF(OR($S747="",$S746=""),"",$G$2*(Y747-Y746))</f>
        <v/>
      </c>
      <c r="AN747" s="9">
        <f>IF(OR($S747="",$S746=""),"",$H$2*LN(Z747/Z746))</f>
        <v/>
      </c>
      <c r="AO747" s="9">
        <f>IF(OR($S747="",$S746=""),"",$I$2*(AA747-AA746))</f>
        <v/>
      </c>
      <c r="AP747" s="9">
        <f>IF(OR($S747="",$S746=""),"",$J$2*LN(AB747/AB746))</f>
        <v/>
      </c>
      <c r="AQ747" s="9">
        <f>IF(OR($S747="",$S746=""),"",$K$2*(AC747-AC746))</f>
        <v/>
      </c>
      <c r="AR747" s="9">
        <f>IF(OR($S747="",$S746=""),"",$L$2*LN(AD747/AD746))</f>
        <v/>
      </c>
      <c r="AS747" s="9">
        <f>IF(OR($S747="",$S746=""),"",$M$2*LN(AE747/AE746))</f>
        <v/>
      </c>
      <c r="AT747" s="9">
        <f>IF(OR($S747="",$S746=""),"",$N$2*LN(AF747/AF746))</f>
        <v/>
      </c>
      <c r="AV747" s="9">
        <f>IF($AH747="","",$AY$16+$AY$4*AI747+$AY$5*AJ747+$AY$6*AK747+$AY$7*AL747+$AY$8*AM747+$AY$9*AN747+$AY$10*AO747+$AY$11*AP747+$AY$12*AQ747+$AY$13*AR747+$AY$14*AS747+$AY$15*AT747)</f>
        <v/>
      </c>
      <c r="BC747" s="10">
        <f>IF((ROW()-6)&lt;=$Q$3,INDEX(LINEST(AH688:AH747,AI688:AT747,TRUE,TRUE),1,13)*$Q$4,"")</f>
        <v/>
      </c>
      <c r="BD747" s="9">
        <f>IF((ROW()-6)&lt;=$Q$3,INDEX(LINEST(AH688:AH747,AI688:AT747,TRUE,TRUE),1,12),"")</f>
        <v/>
      </c>
      <c r="BE747" s="9">
        <f>IF((ROW()-6)&lt;=$Q$3,INDEX(LINEST(AH688:AH747,AI688:AT747,TRUE,TRUE),1,11),"")</f>
        <v/>
      </c>
      <c r="BF747" s="9">
        <f>IF((ROW()-6)&lt;=$Q$3,INDEX(LINEST(AH688:AH747,AI688:AT747,TRUE,TRUE),1,10),"")</f>
        <v/>
      </c>
      <c r="BG747" s="9">
        <f>IF((ROW()-6)&lt;=$Q$3,INDEX(LINEST(AH688:AH747,AI688:AT747,TRUE,TRUE),1,9),"")</f>
        <v/>
      </c>
      <c r="BH747" s="9">
        <f>IF((ROW()-6)&lt;=$Q$3,INDEX(LINEST(AH688:AH747,AI688:AT747,TRUE,TRUE),1,8),"")</f>
        <v/>
      </c>
      <c r="BI747" s="9">
        <f>IF((ROW()-6)&lt;=$Q$3,INDEX(LINEST(AH688:AH747,AI688:AT747,TRUE,TRUE),1,7),"")</f>
        <v/>
      </c>
      <c r="BJ747" s="9">
        <f>IF((ROW()-6)&lt;=$Q$3,INDEX(LINEST(AH688:AH747,AI688:AT747,TRUE,TRUE),1,6),"")</f>
        <v/>
      </c>
      <c r="BK747" s="9">
        <f>IF((ROW()-6)&lt;=$Q$3,INDEX(LINEST(AH688:AH747,AI688:AT747,TRUE,TRUE),1,5),"")</f>
        <v/>
      </c>
      <c r="BL747" s="9">
        <f>IF((ROW()-6)&lt;=$Q$3,INDEX(LINEST(AH688:AH747,AI688:AT747,TRUE,TRUE),1,4),"")</f>
        <v/>
      </c>
      <c r="BM747" s="9">
        <f>IF((ROW()-6)&lt;=$Q$3,INDEX(LINEST(AH688:AH747,AI688:AT747,TRUE,TRUE),1,3),"")</f>
        <v/>
      </c>
      <c r="BN747" s="9">
        <f>IF((ROW()-6)&lt;=$Q$3,INDEX(LINEST(AH688:AH747,AI688:AT747,TRUE,TRUE),1,2),"")</f>
        <v/>
      </c>
      <c r="BO747" s="9">
        <f>IF((ROW()-6)&lt;=$Q$3,INDEX(LINEST(AH688:AH747,AI688:AT747,TRUE,TRUE),1,1),"")</f>
        <v/>
      </c>
      <c r="BP747" s="10">
        <f>IF((ROW()-6)&lt;=$Q$3,INDEX(LINEST(AH688:AH747,AI688:AT747,TRUE,TRUE),3,1),"")</f>
        <v/>
      </c>
      <c r="BR747" s="9">
        <f>IF(AND((ROW()-6)&lt;=$Q$3,ISNUMBER(BC746)),BC746/$Q$4+BD746*AI747+BE746*AJ747+BF746*AK747+BG746*AL747+BH746*AM747+BI746*AN747+BJ746*AO747+BK746*AP747+BL746*AQ747+BM746*AR747+BN746*AS747+BO746*AT747,"")</f>
        <v/>
      </c>
      <c r="BS747">
        <f>IF(ISNUMBER(BR747),AVERAGE(AH687:AH746),"")</f>
        <v/>
      </c>
      <c r="BT747">
        <f>IF(ISNUMBER(BR747),(AH747-BR747)^2,"")</f>
        <v/>
      </c>
      <c r="BU747">
        <f>IF(ISNUMBER(BR747),AH747^2,"")</f>
        <v/>
      </c>
      <c r="BV747">
        <f>IF(ISNUMBER(BR747),(AH747-BS747)^2,"")</f>
        <v/>
      </c>
    </row>
    <row r="748">
      <c r="O748">
        <f>IF($R748="","",CHOOSE($Q$2,YEAR(R748)*12+MONTH(R748),INT((R748-2)/7),YEAR(R748)*4+ROUNDUP(MONTH(R748)/3)))</f>
        <v/>
      </c>
      <c r="P748">
        <f>IF($R748="","",IF($R749="",1,IF(O748&lt;&gt;O749,1,0)))</f>
        <v/>
      </c>
      <c r="Q748">
        <f>IF(P748=1,SUM($P$7:P748),"")</f>
        <v/>
      </c>
      <c r="R748">
        <f>IF($A748="","",IF(ISNUMBER($A748),$A748,IFERROR(DATEVALUE($A748),NA())))</f>
        <v/>
      </c>
      <c r="S748" s="7">
        <f>IFERROR(INDEX($R$7:$R$60000,MATCH(ROW()-6,$Q$7:$Q$60000,0)),"")</f>
        <v/>
      </c>
      <c r="T748">
        <f>IFERROR(INDEX($B$7:$B$60000,MATCH(ROW()-6,$Q$7:$Q$60000,0)),"")</f>
        <v/>
      </c>
      <c r="U748">
        <f>IFERROR(INDEX($C$7:$C$60000,MATCH(ROW()-6,$Q$7:$Q$60000,0)),"")</f>
        <v/>
      </c>
      <c r="V748">
        <f>IFERROR(INDEX($D$7:$D$60000,MATCH(ROW()-6,$Q$7:$Q$60000,0)),"")</f>
        <v/>
      </c>
      <c r="W748">
        <f>IFERROR(INDEX($E$7:$E$60000,MATCH(ROW()-6,$Q$7:$Q$60000,0)),"")</f>
        <v/>
      </c>
      <c r="X748">
        <f>IFERROR(INDEX($F$7:$F$60000,MATCH(ROW()-6,$Q$7:$Q$60000,0)),"")</f>
        <v/>
      </c>
      <c r="Y748">
        <f>IFERROR(INDEX($G$7:$G$60000,MATCH(ROW()-6,$Q$7:$Q$60000,0)),"")</f>
        <v/>
      </c>
      <c r="Z748">
        <f>IFERROR(INDEX($H$7:$H$60000,MATCH(ROW()-6,$Q$7:$Q$60000,0)),"")</f>
        <v/>
      </c>
      <c r="AA748">
        <f>IFERROR(INDEX($I$7:$I$60000,MATCH(ROW()-6,$Q$7:$Q$60000,0)),"")</f>
        <v/>
      </c>
      <c r="AB748">
        <f>IFERROR(INDEX($J$7:$J$60000,MATCH(ROW()-6,$Q$7:$Q$60000,0)),"")</f>
        <v/>
      </c>
      <c r="AC748">
        <f>IFERROR(INDEX($K$7:$K$60000,MATCH(ROW()-6,$Q$7:$Q$60000,0)),"")</f>
        <v/>
      </c>
      <c r="AD748">
        <f>IFERROR(INDEX($L$7:$L$60000,MATCH(ROW()-6,$Q$7:$Q$60000,0)),"")</f>
        <v/>
      </c>
      <c r="AE748">
        <f>IFERROR(INDEX($M$7:$M$60000,MATCH(ROW()-6,$Q$7:$Q$60000,0)),"")</f>
        <v/>
      </c>
      <c r="AF748">
        <f>IFERROR(INDEX($N$7:$N$60000,MATCH(ROW()-6,$Q$7:$Q$60000,0)),"")</f>
        <v/>
      </c>
      <c r="AH748" s="9">
        <f>IF(OR($S748="",$S747=""),"",LN($T748/$T747))</f>
        <v/>
      </c>
      <c r="AI748" s="9">
        <f>IF(OR($S748="",$S747=""),"",$C$2*LN(U748/U747))</f>
        <v/>
      </c>
      <c r="AJ748" s="9">
        <f>IF(OR($S748="",$S747=""),"",$D$2*(V748-V747))</f>
        <v/>
      </c>
      <c r="AK748" s="9">
        <f>IF(OR($S748="",$S747=""),"",$E$2*(W748-W747))</f>
        <v/>
      </c>
      <c r="AL748" s="9">
        <f>IF(OR($S748="",$S747=""),"",$F$2*LN(X748/X747))</f>
        <v/>
      </c>
      <c r="AM748" s="9">
        <f>IF(OR($S748="",$S747=""),"",$G$2*(Y748-Y747))</f>
        <v/>
      </c>
      <c r="AN748" s="9">
        <f>IF(OR($S748="",$S747=""),"",$H$2*LN(Z748/Z747))</f>
        <v/>
      </c>
      <c r="AO748" s="9">
        <f>IF(OR($S748="",$S747=""),"",$I$2*(AA748-AA747))</f>
        <v/>
      </c>
      <c r="AP748" s="9">
        <f>IF(OR($S748="",$S747=""),"",$J$2*LN(AB748/AB747))</f>
        <v/>
      </c>
      <c r="AQ748" s="9">
        <f>IF(OR($S748="",$S747=""),"",$K$2*(AC748-AC747))</f>
        <v/>
      </c>
      <c r="AR748" s="9">
        <f>IF(OR($S748="",$S747=""),"",$L$2*LN(AD748/AD747))</f>
        <v/>
      </c>
      <c r="AS748" s="9">
        <f>IF(OR($S748="",$S747=""),"",$M$2*LN(AE748/AE747))</f>
        <v/>
      </c>
      <c r="AT748" s="9">
        <f>IF(OR($S748="",$S747=""),"",$N$2*LN(AF748/AF747))</f>
        <v/>
      </c>
      <c r="AV748" s="9">
        <f>IF($AH748="","",$AY$16+$AY$4*AI748+$AY$5*AJ748+$AY$6*AK748+$AY$7*AL748+$AY$8*AM748+$AY$9*AN748+$AY$10*AO748+$AY$11*AP748+$AY$12*AQ748+$AY$13*AR748+$AY$14*AS748+$AY$15*AT748)</f>
        <v/>
      </c>
      <c r="BC748" s="10">
        <f>IF((ROW()-6)&lt;=$Q$3,INDEX(LINEST(AH689:AH748,AI689:AT748,TRUE,TRUE),1,13)*$Q$4,"")</f>
        <v/>
      </c>
      <c r="BD748" s="9">
        <f>IF((ROW()-6)&lt;=$Q$3,INDEX(LINEST(AH689:AH748,AI689:AT748,TRUE,TRUE),1,12),"")</f>
        <v/>
      </c>
      <c r="BE748" s="9">
        <f>IF((ROW()-6)&lt;=$Q$3,INDEX(LINEST(AH689:AH748,AI689:AT748,TRUE,TRUE),1,11),"")</f>
        <v/>
      </c>
      <c r="BF748" s="9">
        <f>IF((ROW()-6)&lt;=$Q$3,INDEX(LINEST(AH689:AH748,AI689:AT748,TRUE,TRUE),1,10),"")</f>
        <v/>
      </c>
      <c r="BG748" s="9">
        <f>IF((ROW()-6)&lt;=$Q$3,INDEX(LINEST(AH689:AH748,AI689:AT748,TRUE,TRUE),1,9),"")</f>
        <v/>
      </c>
      <c r="BH748" s="9">
        <f>IF((ROW()-6)&lt;=$Q$3,INDEX(LINEST(AH689:AH748,AI689:AT748,TRUE,TRUE),1,8),"")</f>
        <v/>
      </c>
      <c r="BI748" s="9">
        <f>IF((ROW()-6)&lt;=$Q$3,INDEX(LINEST(AH689:AH748,AI689:AT748,TRUE,TRUE),1,7),"")</f>
        <v/>
      </c>
      <c r="BJ748" s="9">
        <f>IF((ROW()-6)&lt;=$Q$3,INDEX(LINEST(AH689:AH748,AI689:AT748,TRUE,TRUE),1,6),"")</f>
        <v/>
      </c>
      <c r="BK748" s="9">
        <f>IF((ROW()-6)&lt;=$Q$3,INDEX(LINEST(AH689:AH748,AI689:AT748,TRUE,TRUE),1,5),"")</f>
        <v/>
      </c>
      <c r="BL748" s="9">
        <f>IF((ROW()-6)&lt;=$Q$3,INDEX(LINEST(AH689:AH748,AI689:AT748,TRUE,TRUE),1,4),"")</f>
        <v/>
      </c>
      <c r="BM748" s="9">
        <f>IF((ROW()-6)&lt;=$Q$3,INDEX(LINEST(AH689:AH748,AI689:AT748,TRUE,TRUE),1,3),"")</f>
        <v/>
      </c>
      <c r="BN748" s="9">
        <f>IF((ROW()-6)&lt;=$Q$3,INDEX(LINEST(AH689:AH748,AI689:AT748,TRUE,TRUE),1,2),"")</f>
        <v/>
      </c>
      <c r="BO748" s="9">
        <f>IF((ROW()-6)&lt;=$Q$3,INDEX(LINEST(AH689:AH748,AI689:AT748,TRUE,TRUE),1,1),"")</f>
        <v/>
      </c>
      <c r="BP748" s="10">
        <f>IF((ROW()-6)&lt;=$Q$3,INDEX(LINEST(AH689:AH748,AI689:AT748,TRUE,TRUE),3,1),"")</f>
        <v/>
      </c>
      <c r="BR748" s="9">
        <f>IF(AND((ROW()-6)&lt;=$Q$3,ISNUMBER(BC747)),BC747/$Q$4+BD747*AI748+BE747*AJ748+BF747*AK748+BG747*AL748+BH747*AM748+BI747*AN748+BJ747*AO748+BK747*AP748+BL747*AQ748+BM747*AR748+BN747*AS748+BO747*AT748,"")</f>
        <v/>
      </c>
      <c r="BS748">
        <f>IF(ISNUMBER(BR748),AVERAGE(AH688:AH747),"")</f>
        <v/>
      </c>
      <c r="BT748">
        <f>IF(ISNUMBER(BR748),(AH748-BR748)^2,"")</f>
        <v/>
      </c>
      <c r="BU748">
        <f>IF(ISNUMBER(BR748),AH748^2,"")</f>
        <v/>
      </c>
      <c r="BV748">
        <f>IF(ISNUMBER(BR748),(AH748-BS748)^2,"")</f>
        <v/>
      </c>
    </row>
    <row r="749">
      <c r="O749">
        <f>IF($R749="","",CHOOSE($Q$2,YEAR(R749)*12+MONTH(R749),INT((R749-2)/7),YEAR(R749)*4+ROUNDUP(MONTH(R749)/3)))</f>
        <v/>
      </c>
      <c r="P749">
        <f>IF($R749="","",IF($R750="",1,IF(O749&lt;&gt;O750,1,0)))</f>
        <v/>
      </c>
      <c r="Q749">
        <f>IF(P749=1,SUM($P$7:P749),"")</f>
        <v/>
      </c>
      <c r="R749">
        <f>IF($A749="","",IF(ISNUMBER($A749),$A749,IFERROR(DATEVALUE($A749),NA())))</f>
        <v/>
      </c>
      <c r="S749" s="7">
        <f>IFERROR(INDEX($R$7:$R$60000,MATCH(ROW()-6,$Q$7:$Q$60000,0)),"")</f>
        <v/>
      </c>
      <c r="T749">
        <f>IFERROR(INDEX($B$7:$B$60000,MATCH(ROW()-6,$Q$7:$Q$60000,0)),"")</f>
        <v/>
      </c>
      <c r="U749">
        <f>IFERROR(INDEX($C$7:$C$60000,MATCH(ROW()-6,$Q$7:$Q$60000,0)),"")</f>
        <v/>
      </c>
      <c r="V749">
        <f>IFERROR(INDEX($D$7:$D$60000,MATCH(ROW()-6,$Q$7:$Q$60000,0)),"")</f>
        <v/>
      </c>
      <c r="W749">
        <f>IFERROR(INDEX($E$7:$E$60000,MATCH(ROW()-6,$Q$7:$Q$60000,0)),"")</f>
        <v/>
      </c>
      <c r="X749">
        <f>IFERROR(INDEX($F$7:$F$60000,MATCH(ROW()-6,$Q$7:$Q$60000,0)),"")</f>
        <v/>
      </c>
      <c r="Y749">
        <f>IFERROR(INDEX($G$7:$G$60000,MATCH(ROW()-6,$Q$7:$Q$60000,0)),"")</f>
        <v/>
      </c>
      <c r="Z749">
        <f>IFERROR(INDEX($H$7:$H$60000,MATCH(ROW()-6,$Q$7:$Q$60000,0)),"")</f>
        <v/>
      </c>
      <c r="AA749">
        <f>IFERROR(INDEX($I$7:$I$60000,MATCH(ROW()-6,$Q$7:$Q$60000,0)),"")</f>
        <v/>
      </c>
      <c r="AB749">
        <f>IFERROR(INDEX($J$7:$J$60000,MATCH(ROW()-6,$Q$7:$Q$60000,0)),"")</f>
        <v/>
      </c>
      <c r="AC749">
        <f>IFERROR(INDEX($K$7:$K$60000,MATCH(ROW()-6,$Q$7:$Q$60000,0)),"")</f>
        <v/>
      </c>
      <c r="AD749">
        <f>IFERROR(INDEX($L$7:$L$60000,MATCH(ROW()-6,$Q$7:$Q$60000,0)),"")</f>
        <v/>
      </c>
      <c r="AE749">
        <f>IFERROR(INDEX($M$7:$M$60000,MATCH(ROW()-6,$Q$7:$Q$60000,0)),"")</f>
        <v/>
      </c>
      <c r="AF749">
        <f>IFERROR(INDEX($N$7:$N$60000,MATCH(ROW()-6,$Q$7:$Q$60000,0)),"")</f>
        <v/>
      </c>
      <c r="AH749" s="9">
        <f>IF(OR($S749="",$S748=""),"",LN($T749/$T748))</f>
        <v/>
      </c>
      <c r="AI749" s="9">
        <f>IF(OR($S749="",$S748=""),"",$C$2*LN(U749/U748))</f>
        <v/>
      </c>
      <c r="AJ749" s="9">
        <f>IF(OR($S749="",$S748=""),"",$D$2*(V749-V748))</f>
        <v/>
      </c>
      <c r="AK749" s="9">
        <f>IF(OR($S749="",$S748=""),"",$E$2*(W749-W748))</f>
        <v/>
      </c>
      <c r="AL749" s="9">
        <f>IF(OR($S749="",$S748=""),"",$F$2*LN(X749/X748))</f>
        <v/>
      </c>
      <c r="AM749" s="9">
        <f>IF(OR($S749="",$S748=""),"",$G$2*(Y749-Y748))</f>
        <v/>
      </c>
      <c r="AN749" s="9">
        <f>IF(OR($S749="",$S748=""),"",$H$2*LN(Z749/Z748))</f>
        <v/>
      </c>
      <c r="AO749" s="9">
        <f>IF(OR($S749="",$S748=""),"",$I$2*(AA749-AA748))</f>
        <v/>
      </c>
      <c r="AP749" s="9">
        <f>IF(OR($S749="",$S748=""),"",$J$2*LN(AB749/AB748))</f>
        <v/>
      </c>
      <c r="AQ749" s="9">
        <f>IF(OR($S749="",$S748=""),"",$K$2*(AC749-AC748))</f>
        <v/>
      </c>
      <c r="AR749" s="9">
        <f>IF(OR($S749="",$S748=""),"",$L$2*LN(AD749/AD748))</f>
        <v/>
      </c>
      <c r="AS749" s="9">
        <f>IF(OR($S749="",$S748=""),"",$M$2*LN(AE749/AE748))</f>
        <v/>
      </c>
      <c r="AT749" s="9">
        <f>IF(OR($S749="",$S748=""),"",$N$2*LN(AF749/AF748))</f>
        <v/>
      </c>
      <c r="AV749" s="9">
        <f>IF($AH749="","",$AY$16+$AY$4*AI749+$AY$5*AJ749+$AY$6*AK749+$AY$7*AL749+$AY$8*AM749+$AY$9*AN749+$AY$10*AO749+$AY$11*AP749+$AY$12*AQ749+$AY$13*AR749+$AY$14*AS749+$AY$15*AT749)</f>
        <v/>
      </c>
      <c r="BC749" s="10">
        <f>IF((ROW()-6)&lt;=$Q$3,INDEX(LINEST(AH690:AH749,AI690:AT749,TRUE,TRUE),1,13)*$Q$4,"")</f>
        <v/>
      </c>
      <c r="BD749" s="9">
        <f>IF((ROW()-6)&lt;=$Q$3,INDEX(LINEST(AH690:AH749,AI690:AT749,TRUE,TRUE),1,12),"")</f>
        <v/>
      </c>
      <c r="BE749" s="9">
        <f>IF((ROW()-6)&lt;=$Q$3,INDEX(LINEST(AH690:AH749,AI690:AT749,TRUE,TRUE),1,11),"")</f>
        <v/>
      </c>
      <c r="BF749" s="9">
        <f>IF((ROW()-6)&lt;=$Q$3,INDEX(LINEST(AH690:AH749,AI690:AT749,TRUE,TRUE),1,10),"")</f>
        <v/>
      </c>
      <c r="BG749" s="9">
        <f>IF((ROW()-6)&lt;=$Q$3,INDEX(LINEST(AH690:AH749,AI690:AT749,TRUE,TRUE),1,9),"")</f>
        <v/>
      </c>
      <c r="BH749" s="9">
        <f>IF((ROW()-6)&lt;=$Q$3,INDEX(LINEST(AH690:AH749,AI690:AT749,TRUE,TRUE),1,8),"")</f>
        <v/>
      </c>
      <c r="BI749" s="9">
        <f>IF((ROW()-6)&lt;=$Q$3,INDEX(LINEST(AH690:AH749,AI690:AT749,TRUE,TRUE),1,7),"")</f>
        <v/>
      </c>
      <c r="BJ749" s="9">
        <f>IF((ROW()-6)&lt;=$Q$3,INDEX(LINEST(AH690:AH749,AI690:AT749,TRUE,TRUE),1,6),"")</f>
        <v/>
      </c>
      <c r="BK749" s="9">
        <f>IF((ROW()-6)&lt;=$Q$3,INDEX(LINEST(AH690:AH749,AI690:AT749,TRUE,TRUE),1,5),"")</f>
        <v/>
      </c>
      <c r="BL749" s="9">
        <f>IF((ROW()-6)&lt;=$Q$3,INDEX(LINEST(AH690:AH749,AI690:AT749,TRUE,TRUE),1,4),"")</f>
        <v/>
      </c>
      <c r="BM749" s="9">
        <f>IF((ROW()-6)&lt;=$Q$3,INDEX(LINEST(AH690:AH749,AI690:AT749,TRUE,TRUE),1,3),"")</f>
        <v/>
      </c>
      <c r="BN749" s="9">
        <f>IF((ROW()-6)&lt;=$Q$3,INDEX(LINEST(AH690:AH749,AI690:AT749,TRUE,TRUE),1,2),"")</f>
        <v/>
      </c>
      <c r="BO749" s="9">
        <f>IF((ROW()-6)&lt;=$Q$3,INDEX(LINEST(AH690:AH749,AI690:AT749,TRUE,TRUE),1,1),"")</f>
        <v/>
      </c>
      <c r="BP749" s="10">
        <f>IF((ROW()-6)&lt;=$Q$3,INDEX(LINEST(AH690:AH749,AI690:AT749,TRUE,TRUE),3,1),"")</f>
        <v/>
      </c>
      <c r="BR749" s="9">
        <f>IF(AND((ROW()-6)&lt;=$Q$3,ISNUMBER(BC748)),BC748/$Q$4+BD748*AI749+BE748*AJ749+BF748*AK749+BG748*AL749+BH748*AM749+BI748*AN749+BJ748*AO749+BK748*AP749+BL748*AQ749+BM748*AR749+BN748*AS749+BO748*AT749,"")</f>
        <v/>
      </c>
      <c r="BS749">
        <f>IF(ISNUMBER(BR749),AVERAGE(AH689:AH748),"")</f>
        <v/>
      </c>
      <c r="BT749">
        <f>IF(ISNUMBER(BR749),(AH749-BR749)^2,"")</f>
        <v/>
      </c>
      <c r="BU749">
        <f>IF(ISNUMBER(BR749),AH749^2,"")</f>
        <v/>
      </c>
      <c r="BV749">
        <f>IF(ISNUMBER(BR749),(AH749-BS749)^2,"")</f>
        <v/>
      </c>
    </row>
    <row r="750">
      <c r="O750">
        <f>IF($R750="","",CHOOSE($Q$2,YEAR(R750)*12+MONTH(R750),INT((R750-2)/7),YEAR(R750)*4+ROUNDUP(MONTH(R750)/3)))</f>
        <v/>
      </c>
      <c r="P750">
        <f>IF($R750="","",IF($R751="",1,IF(O750&lt;&gt;O751,1,0)))</f>
        <v/>
      </c>
      <c r="Q750">
        <f>IF(P750=1,SUM($P$7:P750),"")</f>
        <v/>
      </c>
      <c r="R750">
        <f>IF($A750="","",IF(ISNUMBER($A750),$A750,IFERROR(DATEVALUE($A750),NA())))</f>
        <v/>
      </c>
      <c r="S750" s="7">
        <f>IFERROR(INDEX($R$7:$R$60000,MATCH(ROW()-6,$Q$7:$Q$60000,0)),"")</f>
        <v/>
      </c>
      <c r="T750">
        <f>IFERROR(INDEX($B$7:$B$60000,MATCH(ROW()-6,$Q$7:$Q$60000,0)),"")</f>
        <v/>
      </c>
      <c r="U750">
        <f>IFERROR(INDEX($C$7:$C$60000,MATCH(ROW()-6,$Q$7:$Q$60000,0)),"")</f>
        <v/>
      </c>
      <c r="V750">
        <f>IFERROR(INDEX($D$7:$D$60000,MATCH(ROW()-6,$Q$7:$Q$60000,0)),"")</f>
        <v/>
      </c>
      <c r="W750">
        <f>IFERROR(INDEX($E$7:$E$60000,MATCH(ROW()-6,$Q$7:$Q$60000,0)),"")</f>
        <v/>
      </c>
      <c r="X750">
        <f>IFERROR(INDEX($F$7:$F$60000,MATCH(ROW()-6,$Q$7:$Q$60000,0)),"")</f>
        <v/>
      </c>
      <c r="Y750">
        <f>IFERROR(INDEX($G$7:$G$60000,MATCH(ROW()-6,$Q$7:$Q$60000,0)),"")</f>
        <v/>
      </c>
      <c r="Z750">
        <f>IFERROR(INDEX($H$7:$H$60000,MATCH(ROW()-6,$Q$7:$Q$60000,0)),"")</f>
        <v/>
      </c>
      <c r="AA750">
        <f>IFERROR(INDEX($I$7:$I$60000,MATCH(ROW()-6,$Q$7:$Q$60000,0)),"")</f>
        <v/>
      </c>
      <c r="AB750">
        <f>IFERROR(INDEX($J$7:$J$60000,MATCH(ROW()-6,$Q$7:$Q$60000,0)),"")</f>
        <v/>
      </c>
      <c r="AC750">
        <f>IFERROR(INDEX($K$7:$K$60000,MATCH(ROW()-6,$Q$7:$Q$60000,0)),"")</f>
        <v/>
      </c>
      <c r="AD750">
        <f>IFERROR(INDEX($L$7:$L$60000,MATCH(ROW()-6,$Q$7:$Q$60000,0)),"")</f>
        <v/>
      </c>
      <c r="AE750">
        <f>IFERROR(INDEX($M$7:$M$60000,MATCH(ROW()-6,$Q$7:$Q$60000,0)),"")</f>
        <v/>
      </c>
      <c r="AF750">
        <f>IFERROR(INDEX($N$7:$N$60000,MATCH(ROW()-6,$Q$7:$Q$60000,0)),"")</f>
        <v/>
      </c>
      <c r="AH750" s="9">
        <f>IF(OR($S750="",$S749=""),"",LN($T750/$T749))</f>
        <v/>
      </c>
      <c r="AI750" s="9">
        <f>IF(OR($S750="",$S749=""),"",$C$2*LN(U750/U749))</f>
        <v/>
      </c>
      <c r="AJ750" s="9">
        <f>IF(OR($S750="",$S749=""),"",$D$2*(V750-V749))</f>
        <v/>
      </c>
      <c r="AK750" s="9">
        <f>IF(OR($S750="",$S749=""),"",$E$2*(W750-W749))</f>
        <v/>
      </c>
      <c r="AL750" s="9">
        <f>IF(OR($S750="",$S749=""),"",$F$2*LN(X750/X749))</f>
        <v/>
      </c>
      <c r="AM750" s="9">
        <f>IF(OR($S750="",$S749=""),"",$G$2*(Y750-Y749))</f>
        <v/>
      </c>
      <c r="AN750" s="9">
        <f>IF(OR($S750="",$S749=""),"",$H$2*LN(Z750/Z749))</f>
        <v/>
      </c>
      <c r="AO750" s="9">
        <f>IF(OR($S750="",$S749=""),"",$I$2*(AA750-AA749))</f>
        <v/>
      </c>
      <c r="AP750" s="9">
        <f>IF(OR($S750="",$S749=""),"",$J$2*LN(AB750/AB749))</f>
        <v/>
      </c>
      <c r="AQ750" s="9">
        <f>IF(OR($S750="",$S749=""),"",$K$2*(AC750-AC749))</f>
        <v/>
      </c>
      <c r="AR750" s="9">
        <f>IF(OR($S750="",$S749=""),"",$L$2*LN(AD750/AD749))</f>
        <v/>
      </c>
      <c r="AS750" s="9">
        <f>IF(OR($S750="",$S749=""),"",$M$2*LN(AE750/AE749))</f>
        <v/>
      </c>
      <c r="AT750" s="9">
        <f>IF(OR($S750="",$S749=""),"",$N$2*LN(AF750/AF749))</f>
        <v/>
      </c>
      <c r="AV750" s="9">
        <f>IF($AH750="","",$AY$16+$AY$4*AI750+$AY$5*AJ750+$AY$6*AK750+$AY$7*AL750+$AY$8*AM750+$AY$9*AN750+$AY$10*AO750+$AY$11*AP750+$AY$12*AQ750+$AY$13*AR750+$AY$14*AS750+$AY$15*AT750)</f>
        <v/>
      </c>
      <c r="BC750" s="10">
        <f>IF((ROW()-6)&lt;=$Q$3,INDEX(LINEST(AH691:AH750,AI691:AT750,TRUE,TRUE),1,13)*$Q$4,"")</f>
        <v/>
      </c>
      <c r="BD750" s="9">
        <f>IF((ROW()-6)&lt;=$Q$3,INDEX(LINEST(AH691:AH750,AI691:AT750,TRUE,TRUE),1,12),"")</f>
        <v/>
      </c>
      <c r="BE750" s="9">
        <f>IF((ROW()-6)&lt;=$Q$3,INDEX(LINEST(AH691:AH750,AI691:AT750,TRUE,TRUE),1,11),"")</f>
        <v/>
      </c>
      <c r="BF750" s="9">
        <f>IF((ROW()-6)&lt;=$Q$3,INDEX(LINEST(AH691:AH750,AI691:AT750,TRUE,TRUE),1,10),"")</f>
        <v/>
      </c>
      <c r="BG750" s="9">
        <f>IF((ROW()-6)&lt;=$Q$3,INDEX(LINEST(AH691:AH750,AI691:AT750,TRUE,TRUE),1,9),"")</f>
        <v/>
      </c>
      <c r="BH750" s="9">
        <f>IF((ROW()-6)&lt;=$Q$3,INDEX(LINEST(AH691:AH750,AI691:AT750,TRUE,TRUE),1,8),"")</f>
        <v/>
      </c>
      <c r="BI750" s="9">
        <f>IF((ROW()-6)&lt;=$Q$3,INDEX(LINEST(AH691:AH750,AI691:AT750,TRUE,TRUE),1,7),"")</f>
        <v/>
      </c>
      <c r="BJ750" s="9">
        <f>IF((ROW()-6)&lt;=$Q$3,INDEX(LINEST(AH691:AH750,AI691:AT750,TRUE,TRUE),1,6),"")</f>
        <v/>
      </c>
      <c r="BK750" s="9">
        <f>IF((ROW()-6)&lt;=$Q$3,INDEX(LINEST(AH691:AH750,AI691:AT750,TRUE,TRUE),1,5),"")</f>
        <v/>
      </c>
      <c r="BL750" s="9">
        <f>IF((ROW()-6)&lt;=$Q$3,INDEX(LINEST(AH691:AH750,AI691:AT750,TRUE,TRUE),1,4),"")</f>
        <v/>
      </c>
      <c r="BM750" s="9">
        <f>IF((ROW()-6)&lt;=$Q$3,INDEX(LINEST(AH691:AH750,AI691:AT750,TRUE,TRUE),1,3),"")</f>
        <v/>
      </c>
      <c r="BN750" s="9">
        <f>IF((ROW()-6)&lt;=$Q$3,INDEX(LINEST(AH691:AH750,AI691:AT750,TRUE,TRUE),1,2),"")</f>
        <v/>
      </c>
      <c r="BO750" s="9">
        <f>IF((ROW()-6)&lt;=$Q$3,INDEX(LINEST(AH691:AH750,AI691:AT750,TRUE,TRUE),1,1),"")</f>
        <v/>
      </c>
      <c r="BP750" s="10">
        <f>IF((ROW()-6)&lt;=$Q$3,INDEX(LINEST(AH691:AH750,AI691:AT750,TRUE,TRUE),3,1),"")</f>
        <v/>
      </c>
      <c r="BR750" s="9">
        <f>IF(AND((ROW()-6)&lt;=$Q$3,ISNUMBER(BC749)),BC749/$Q$4+BD749*AI750+BE749*AJ750+BF749*AK750+BG749*AL750+BH749*AM750+BI749*AN750+BJ749*AO750+BK749*AP750+BL749*AQ750+BM749*AR750+BN749*AS750+BO749*AT750,"")</f>
        <v/>
      </c>
      <c r="BS750">
        <f>IF(ISNUMBER(BR750),AVERAGE(AH690:AH749),"")</f>
        <v/>
      </c>
      <c r="BT750">
        <f>IF(ISNUMBER(BR750),(AH750-BR750)^2,"")</f>
        <v/>
      </c>
      <c r="BU750">
        <f>IF(ISNUMBER(BR750),AH750^2,"")</f>
        <v/>
      </c>
      <c r="BV750">
        <f>IF(ISNUMBER(BR750),(AH750-BS750)^2,"")</f>
        <v/>
      </c>
    </row>
    <row r="751">
      <c r="O751">
        <f>IF($R751="","",CHOOSE($Q$2,YEAR(R751)*12+MONTH(R751),INT((R751-2)/7),YEAR(R751)*4+ROUNDUP(MONTH(R751)/3)))</f>
        <v/>
      </c>
      <c r="P751">
        <f>IF($R751="","",IF($R752="",1,IF(O751&lt;&gt;O752,1,0)))</f>
        <v/>
      </c>
      <c r="Q751">
        <f>IF(P751=1,SUM($P$7:P751),"")</f>
        <v/>
      </c>
      <c r="R751">
        <f>IF($A751="","",IF(ISNUMBER($A751),$A751,IFERROR(DATEVALUE($A751),NA())))</f>
        <v/>
      </c>
      <c r="S751" s="7">
        <f>IFERROR(INDEX($R$7:$R$60000,MATCH(ROW()-6,$Q$7:$Q$60000,0)),"")</f>
        <v/>
      </c>
      <c r="T751">
        <f>IFERROR(INDEX($B$7:$B$60000,MATCH(ROW()-6,$Q$7:$Q$60000,0)),"")</f>
        <v/>
      </c>
      <c r="U751">
        <f>IFERROR(INDEX($C$7:$C$60000,MATCH(ROW()-6,$Q$7:$Q$60000,0)),"")</f>
        <v/>
      </c>
      <c r="V751">
        <f>IFERROR(INDEX($D$7:$D$60000,MATCH(ROW()-6,$Q$7:$Q$60000,0)),"")</f>
        <v/>
      </c>
      <c r="W751">
        <f>IFERROR(INDEX($E$7:$E$60000,MATCH(ROW()-6,$Q$7:$Q$60000,0)),"")</f>
        <v/>
      </c>
      <c r="X751">
        <f>IFERROR(INDEX($F$7:$F$60000,MATCH(ROW()-6,$Q$7:$Q$60000,0)),"")</f>
        <v/>
      </c>
      <c r="Y751">
        <f>IFERROR(INDEX($G$7:$G$60000,MATCH(ROW()-6,$Q$7:$Q$60000,0)),"")</f>
        <v/>
      </c>
      <c r="Z751">
        <f>IFERROR(INDEX($H$7:$H$60000,MATCH(ROW()-6,$Q$7:$Q$60000,0)),"")</f>
        <v/>
      </c>
      <c r="AA751">
        <f>IFERROR(INDEX($I$7:$I$60000,MATCH(ROW()-6,$Q$7:$Q$60000,0)),"")</f>
        <v/>
      </c>
      <c r="AB751">
        <f>IFERROR(INDEX($J$7:$J$60000,MATCH(ROW()-6,$Q$7:$Q$60000,0)),"")</f>
        <v/>
      </c>
      <c r="AC751">
        <f>IFERROR(INDEX($K$7:$K$60000,MATCH(ROW()-6,$Q$7:$Q$60000,0)),"")</f>
        <v/>
      </c>
      <c r="AD751">
        <f>IFERROR(INDEX($L$7:$L$60000,MATCH(ROW()-6,$Q$7:$Q$60000,0)),"")</f>
        <v/>
      </c>
      <c r="AE751">
        <f>IFERROR(INDEX($M$7:$M$60000,MATCH(ROW()-6,$Q$7:$Q$60000,0)),"")</f>
        <v/>
      </c>
      <c r="AF751">
        <f>IFERROR(INDEX($N$7:$N$60000,MATCH(ROW()-6,$Q$7:$Q$60000,0)),"")</f>
        <v/>
      </c>
      <c r="AH751" s="9">
        <f>IF(OR($S751="",$S750=""),"",LN($T751/$T750))</f>
        <v/>
      </c>
      <c r="AI751" s="9">
        <f>IF(OR($S751="",$S750=""),"",$C$2*LN(U751/U750))</f>
        <v/>
      </c>
      <c r="AJ751" s="9">
        <f>IF(OR($S751="",$S750=""),"",$D$2*(V751-V750))</f>
        <v/>
      </c>
      <c r="AK751" s="9">
        <f>IF(OR($S751="",$S750=""),"",$E$2*(W751-W750))</f>
        <v/>
      </c>
      <c r="AL751" s="9">
        <f>IF(OR($S751="",$S750=""),"",$F$2*LN(X751/X750))</f>
        <v/>
      </c>
      <c r="AM751" s="9">
        <f>IF(OR($S751="",$S750=""),"",$G$2*(Y751-Y750))</f>
        <v/>
      </c>
      <c r="AN751" s="9">
        <f>IF(OR($S751="",$S750=""),"",$H$2*LN(Z751/Z750))</f>
        <v/>
      </c>
      <c r="AO751" s="9">
        <f>IF(OR($S751="",$S750=""),"",$I$2*(AA751-AA750))</f>
        <v/>
      </c>
      <c r="AP751" s="9">
        <f>IF(OR($S751="",$S750=""),"",$J$2*LN(AB751/AB750))</f>
        <v/>
      </c>
      <c r="AQ751" s="9">
        <f>IF(OR($S751="",$S750=""),"",$K$2*(AC751-AC750))</f>
        <v/>
      </c>
      <c r="AR751" s="9">
        <f>IF(OR($S751="",$S750=""),"",$L$2*LN(AD751/AD750))</f>
        <v/>
      </c>
      <c r="AS751" s="9">
        <f>IF(OR($S751="",$S750=""),"",$M$2*LN(AE751/AE750))</f>
        <v/>
      </c>
      <c r="AT751" s="9">
        <f>IF(OR($S751="",$S750=""),"",$N$2*LN(AF751/AF750))</f>
        <v/>
      </c>
      <c r="AV751" s="9">
        <f>IF($AH751="","",$AY$16+$AY$4*AI751+$AY$5*AJ751+$AY$6*AK751+$AY$7*AL751+$AY$8*AM751+$AY$9*AN751+$AY$10*AO751+$AY$11*AP751+$AY$12*AQ751+$AY$13*AR751+$AY$14*AS751+$AY$15*AT751)</f>
        <v/>
      </c>
      <c r="BC751" s="10">
        <f>IF((ROW()-6)&lt;=$Q$3,INDEX(LINEST(AH692:AH751,AI692:AT751,TRUE,TRUE),1,13)*$Q$4,"")</f>
        <v/>
      </c>
      <c r="BD751" s="9">
        <f>IF((ROW()-6)&lt;=$Q$3,INDEX(LINEST(AH692:AH751,AI692:AT751,TRUE,TRUE),1,12),"")</f>
        <v/>
      </c>
      <c r="BE751" s="9">
        <f>IF((ROW()-6)&lt;=$Q$3,INDEX(LINEST(AH692:AH751,AI692:AT751,TRUE,TRUE),1,11),"")</f>
        <v/>
      </c>
      <c r="BF751" s="9">
        <f>IF((ROW()-6)&lt;=$Q$3,INDEX(LINEST(AH692:AH751,AI692:AT751,TRUE,TRUE),1,10),"")</f>
        <v/>
      </c>
      <c r="BG751" s="9">
        <f>IF((ROW()-6)&lt;=$Q$3,INDEX(LINEST(AH692:AH751,AI692:AT751,TRUE,TRUE),1,9),"")</f>
        <v/>
      </c>
      <c r="BH751" s="9">
        <f>IF((ROW()-6)&lt;=$Q$3,INDEX(LINEST(AH692:AH751,AI692:AT751,TRUE,TRUE),1,8),"")</f>
        <v/>
      </c>
      <c r="BI751" s="9">
        <f>IF((ROW()-6)&lt;=$Q$3,INDEX(LINEST(AH692:AH751,AI692:AT751,TRUE,TRUE),1,7),"")</f>
        <v/>
      </c>
      <c r="BJ751" s="9">
        <f>IF((ROW()-6)&lt;=$Q$3,INDEX(LINEST(AH692:AH751,AI692:AT751,TRUE,TRUE),1,6),"")</f>
        <v/>
      </c>
      <c r="BK751" s="9">
        <f>IF((ROW()-6)&lt;=$Q$3,INDEX(LINEST(AH692:AH751,AI692:AT751,TRUE,TRUE),1,5),"")</f>
        <v/>
      </c>
      <c r="BL751" s="9">
        <f>IF((ROW()-6)&lt;=$Q$3,INDEX(LINEST(AH692:AH751,AI692:AT751,TRUE,TRUE),1,4),"")</f>
        <v/>
      </c>
      <c r="BM751" s="9">
        <f>IF((ROW()-6)&lt;=$Q$3,INDEX(LINEST(AH692:AH751,AI692:AT751,TRUE,TRUE),1,3),"")</f>
        <v/>
      </c>
      <c r="BN751" s="9">
        <f>IF((ROW()-6)&lt;=$Q$3,INDEX(LINEST(AH692:AH751,AI692:AT751,TRUE,TRUE),1,2),"")</f>
        <v/>
      </c>
      <c r="BO751" s="9">
        <f>IF((ROW()-6)&lt;=$Q$3,INDEX(LINEST(AH692:AH751,AI692:AT751,TRUE,TRUE),1,1),"")</f>
        <v/>
      </c>
      <c r="BP751" s="10">
        <f>IF((ROW()-6)&lt;=$Q$3,INDEX(LINEST(AH692:AH751,AI692:AT751,TRUE,TRUE),3,1),"")</f>
        <v/>
      </c>
      <c r="BR751" s="9">
        <f>IF(AND((ROW()-6)&lt;=$Q$3,ISNUMBER(BC750)),BC750/$Q$4+BD750*AI751+BE750*AJ751+BF750*AK751+BG750*AL751+BH750*AM751+BI750*AN751+BJ750*AO751+BK750*AP751+BL750*AQ751+BM750*AR751+BN750*AS751+BO750*AT751,"")</f>
        <v/>
      </c>
      <c r="BS751">
        <f>IF(ISNUMBER(BR751),AVERAGE(AH691:AH750),"")</f>
        <v/>
      </c>
      <c r="BT751">
        <f>IF(ISNUMBER(BR751),(AH751-BR751)^2,"")</f>
        <v/>
      </c>
      <c r="BU751">
        <f>IF(ISNUMBER(BR751),AH751^2,"")</f>
        <v/>
      </c>
      <c r="BV751">
        <f>IF(ISNUMBER(BR751),(AH751-BS751)^2,"")</f>
        <v/>
      </c>
    </row>
    <row r="752">
      <c r="O752">
        <f>IF($R752="","",CHOOSE($Q$2,YEAR(R752)*12+MONTH(R752),INT((R752-2)/7),YEAR(R752)*4+ROUNDUP(MONTH(R752)/3)))</f>
        <v/>
      </c>
      <c r="P752">
        <f>IF($R752="","",IF($R753="",1,IF(O752&lt;&gt;O753,1,0)))</f>
        <v/>
      </c>
      <c r="Q752">
        <f>IF(P752=1,SUM($P$7:P752),"")</f>
        <v/>
      </c>
      <c r="R752">
        <f>IF($A752="","",IF(ISNUMBER($A752),$A752,IFERROR(DATEVALUE($A752),NA())))</f>
        <v/>
      </c>
      <c r="S752" s="7">
        <f>IFERROR(INDEX($R$7:$R$60000,MATCH(ROW()-6,$Q$7:$Q$60000,0)),"")</f>
        <v/>
      </c>
      <c r="T752">
        <f>IFERROR(INDEX($B$7:$B$60000,MATCH(ROW()-6,$Q$7:$Q$60000,0)),"")</f>
        <v/>
      </c>
      <c r="U752">
        <f>IFERROR(INDEX($C$7:$C$60000,MATCH(ROW()-6,$Q$7:$Q$60000,0)),"")</f>
        <v/>
      </c>
      <c r="V752">
        <f>IFERROR(INDEX($D$7:$D$60000,MATCH(ROW()-6,$Q$7:$Q$60000,0)),"")</f>
        <v/>
      </c>
      <c r="W752">
        <f>IFERROR(INDEX($E$7:$E$60000,MATCH(ROW()-6,$Q$7:$Q$60000,0)),"")</f>
        <v/>
      </c>
      <c r="X752">
        <f>IFERROR(INDEX($F$7:$F$60000,MATCH(ROW()-6,$Q$7:$Q$60000,0)),"")</f>
        <v/>
      </c>
      <c r="Y752">
        <f>IFERROR(INDEX($G$7:$G$60000,MATCH(ROW()-6,$Q$7:$Q$60000,0)),"")</f>
        <v/>
      </c>
      <c r="Z752">
        <f>IFERROR(INDEX($H$7:$H$60000,MATCH(ROW()-6,$Q$7:$Q$60000,0)),"")</f>
        <v/>
      </c>
      <c r="AA752">
        <f>IFERROR(INDEX($I$7:$I$60000,MATCH(ROW()-6,$Q$7:$Q$60000,0)),"")</f>
        <v/>
      </c>
      <c r="AB752">
        <f>IFERROR(INDEX($J$7:$J$60000,MATCH(ROW()-6,$Q$7:$Q$60000,0)),"")</f>
        <v/>
      </c>
      <c r="AC752">
        <f>IFERROR(INDEX($K$7:$K$60000,MATCH(ROW()-6,$Q$7:$Q$60000,0)),"")</f>
        <v/>
      </c>
      <c r="AD752">
        <f>IFERROR(INDEX($L$7:$L$60000,MATCH(ROW()-6,$Q$7:$Q$60000,0)),"")</f>
        <v/>
      </c>
      <c r="AE752">
        <f>IFERROR(INDEX($M$7:$M$60000,MATCH(ROW()-6,$Q$7:$Q$60000,0)),"")</f>
        <v/>
      </c>
      <c r="AF752">
        <f>IFERROR(INDEX($N$7:$N$60000,MATCH(ROW()-6,$Q$7:$Q$60000,0)),"")</f>
        <v/>
      </c>
      <c r="AH752" s="9">
        <f>IF(OR($S752="",$S751=""),"",LN($T752/$T751))</f>
        <v/>
      </c>
      <c r="AI752" s="9">
        <f>IF(OR($S752="",$S751=""),"",$C$2*LN(U752/U751))</f>
        <v/>
      </c>
      <c r="AJ752" s="9">
        <f>IF(OR($S752="",$S751=""),"",$D$2*(V752-V751))</f>
        <v/>
      </c>
      <c r="AK752" s="9">
        <f>IF(OR($S752="",$S751=""),"",$E$2*(W752-W751))</f>
        <v/>
      </c>
      <c r="AL752" s="9">
        <f>IF(OR($S752="",$S751=""),"",$F$2*LN(X752/X751))</f>
        <v/>
      </c>
      <c r="AM752" s="9">
        <f>IF(OR($S752="",$S751=""),"",$G$2*(Y752-Y751))</f>
        <v/>
      </c>
      <c r="AN752" s="9">
        <f>IF(OR($S752="",$S751=""),"",$H$2*LN(Z752/Z751))</f>
        <v/>
      </c>
      <c r="AO752" s="9">
        <f>IF(OR($S752="",$S751=""),"",$I$2*(AA752-AA751))</f>
        <v/>
      </c>
      <c r="AP752" s="9">
        <f>IF(OR($S752="",$S751=""),"",$J$2*LN(AB752/AB751))</f>
        <v/>
      </c>
      <c r="AQ752" s="9">
        <f>IF(OR($S752="",$S751=""),"",$K$2*(AC752-AC751))</f>
        <v/>
      </c>
      <c r="AR752" s="9">
        <f>IF(OR($S752="",$S751=""),"",$L$2*LN(AD752/AD751))</f>
        <v/>
      </c>
      <c r="AS752" s="9">
        <f>IF(OR($S752="",$S751=""),"",$M$2*LN(AE752/AE751))</f>
        <v/>
      </c>
      <c r="AT752" s="9">
        <f>IF(OR($S752="",$S751=""),"",$N$2*LN(AF752/AF751))</f>
        <v/>
      </c>
      <c r="AV752" s="9">
        <f>IF($AH752="","",$AY$16+$AY$4*AI752+$AY$5*AJ752+$AY$6*AK752+$AY$7*AL752+$AY$8*AM752+$AY$9*AN752+$AY$10*AO752+$AY$11*AP752+$AY$12*AQ752+$AY$13*AR752+$AY$14*AS752+$AY$15*AT752)</f>
        <v/>
      </c>
      <c r="BC752" s="10">
        <f>IF((ROW()-6)&lt;=$Q$3,INDEX(LINEST(AH693:AH752,AI693:AT752,TRUE,TRUE),1,13)*$Q$4,"")</f>
        <v/>
      </c>
      <c r="BD752" s="9">
        <f>IF((ROW()-6)&lt;=$Q$3,INDEX(LINEST(AH693:AH752,AI693:AT752,TRUE,TRUE),1,12),"")</f>
        <v/>
      </c>
      <c r="BE752" s="9">
        <f>IF((ROW()-6)&lt;=$Q$3,INDEX(LINEST(AH693:AH752,AI693:AT752,TRUE,TRUE),1,11),"")</f>
        <v/>
      </c>
      <c r="BF752" s="9">
        <f>IF((ROW()-6)&lt;=$Q$3,INDEX(LINEST(AH693:AH752,AI693:AT752,TRUE,TRUE),1,10),"")</f>
        <v/>
      </c>
      <c r="BG752" s="9">
        <f>IF((ROW()-6)&lt;=$Q$3,INDEX(LINEST(AH693:AH752,AI693:AT752,TRUE,TRUE),1,9),"")</f>
        <v/>
      </c>
      <c r="BH752" s="9">
        <f>IF((ROW()-6)&lt;=$Q$3,INDEX(LINEST(AH693:AH752,AI693:AT752,TRUE,TRUE),1,8),"")</f>
        <v/>
      </c>
      <c r="BI752" s="9">
        <f>IF((ROW()-6)&lt;=$Q$3,INDEX(LINEST(AH693:AH752,AI693:AT752,TRUE,TRUE),1,7),"")</f>
        <v/>
      </c>
      <c r="BJ752" s="9">
        <f>IF((ROW()-6)&lt;=$Q$3,INDEX(LINEST(AH693:AH752,AI693:AT752,TRUE,TRUE),1,6),"")</f>
        <v/>
      </c>
      <c r="BK752" s="9">
        <f>IF((ROW()-6)&lt;=$Q$3,INDEX(LINEST(AH693:AH752,AI693:AT752,TRUE,TRUE),1,5),"")</f>
        <v/>
      </c>
      <c r="BL752" s="9">
        <f>IF((ROW()-6)&lt;=$Q$3,INDEX(LINEST(AH693:AH752,AI693:AT752,TRUE,TRUE),1,4),"")</f>
        <v/>
      </c>
      <c r="BM752" s="9">
        <f>IF((ROW()-6)&lt;=$Q$3,INDEX(LINEST(AH693:AH752,AI693:AT752,TRUE,TRUE),1,3),"")</f>
        <v/>
      </c>
      <c r="BN752" s="9">
        <f>IF((ROW()-6)&lt;=$Q$3,INDEX(LINEST(AH693:AH752,AI693:AT752,TRUE,TRUE),1,2),"")</f>
        <v/>
      </c>
      <c r="BO752" s="9">
        <f>IF((ROW()-6)&lt;=$Q$3,INDEX(LINEST(AH693:AH752,AI693:AT752,TRUE,TRUE),1,1),"")</f>
        <v/>
      </c>
      <c r="BP752" s="10">
        <f>IF((ROW()-6)&lt;=$Q$3,INDEX(LINEST(AH693:AH752,AI693:AT752,TRUE,TRUE),3,1),"")</f>
        <v/>
      </c>
      <c r="BR752" s="9">
        <f>IF(AND((ROW()-6)&lt;=$Q$3,ISNUMBER(BC751)),BC751/$Q$4+BD751*AI752+BE751*AJ752+BF751*AK752+BG751*AL752+BH751*AM752+BI751*AN752+BJ751*AO752+BK751*AP752+BL751*AQ752+BM751*AR752+BN751*AS752+BO751*AT752,"")</f>
        <v/>
      </c>
      <c r="BS752">
        <f>IF(ISNUMBER(BR752),AVERAGE(AH692:AH751),"")</f>
        <v/>
      </c>
      <c r="BT752">
        <f>IF(ISNUMBER(BR752),(AH752-BR752)^2,"")</f>
        <v/>
      </c>
      <c r="BU752">
        <f>IF(ISNUMBER(BR752),AH752^2,"")</f>
        <v/>
      </c>
      <c r="BV752">
        <f>IF(ISNUMBER(BR752),(AH752-BS752)^2,"")</f>
        <v/>
      </c>
    </row>
    <row r="753">
      <c r="O753">
        <f>IF($R753="","",CHOOSE($Q$2,YEAR(R753)*12+MONTH(R753),INT((R753-2)/7),YEAR(R753)*4+ROUNDUP(MONTH(R753)/3)))</f>
        <v/>
      </c>
      <c r="P753">
        <f>IF($R753="","",IF($R754="",1,IF(O753&lt;&gt;O754,1,0)))</f>
        <v/>
      </c>
      <c r="Q753">
        <f>IF(P753=1,SUM($P$7:P753),"")</f>
        <v/>
      </c>
      <c r="R753">
        <f>IF($A753="","",IF(ISNUMBER($A753),$A753,IFERROR(DATEVALUE($A753),NA())))</f>
        <v/>
      </c>
      <c r="S753" s="7">
        <f>IFERROR(INDEX($R$7:$R$60000,MATCH(ROW()-6,$Q$7:$Q$60000,0)),"")</f>
        <v/>
      </c>
      <c r="T753">
        <f>IFERROR(INDEX($B$7:$B$60000,MATCH(ROW()-6,$Q$7:$Q$60000,0)),"")</f>
        <v/>
      </c>
      <c r="U753">
        <f>IFERROR(INDEX($C$7:$C$60000,MATCH(ROW()-6,$Q$7:$Q$60000,0)),"")</f>
        <v/>
      </c>
      <c r="V753">
        <f>IFERROR(INDEX($D$7:$D$60000,MATCH(ROW()-6,$Q$7:$Q$60000,0)),"")</f>
        <v/>
      </c>
      <c r="W753">
        <f>IFERROR(INDEX($E$7:$E$60000,MATCH(ROW()-6,$Q$7:$Q$60000,0)),"")</f>
        <v/>
      </c>
      <c r="X753">
        <f>IFERROR(INDEX($F$7:$F$60000,MATCH(ROW()-6,$Q$7:$Q$60000,0)),"")</f>
        <v/>
      </c>
      <c r="Y753">
        <f>IFERROR(INDEX($G$7:$G$60000,MATCH(ROW()-6,$Q$7:$Q$60000,0)),"")</f>
        <v/>
      </c>
      <c r="Z753">
        <f>IFERROR(INDEX($H$7:$H$60000,MATCH(ROW()-6,$Q$7:$Q$60000,0)),"")</f>
        <v/>
      </c>
      <c r="AA753">
        <f>IFERROR(INDEX($I$7:$I$60000,MATCH(ROW()-6,$Q$7:$Q$60000,0)),"")</f>
        <v/>
      </c>
      <c r="AB753">
        <f>IFERROR(INDEX($J$7:$J$60000,MATCH(ROW()-6,$Q$7:$Q$60000,0)),"")</f>
        <v/>
      </c>
      <c r="AC753">
        <f>IFERROR(INDEX($K$7:$K$60000,MATCH(ROW()-6,$Q$7:$Q$60000,0)),"")</f>
        <v/>
      </c>
      <c r="AD753">
        <f>IFERROR(INDEX($L$7:$L$60000,MATCH(ROW()-6,$Q$7:$Q$60000,0)),"")</f>
        <v/>
      </c>
      <c r="AE753">
        <f>IFERROR(INDEX($M$7:$M$60000,MATCH(ROW()-6,$Q$7:$Q$60000,0)),"")</f>
        <v/>
      </c>
      <c r="AF753">
        <f>IFERROR(INDEX($N$7:$N$60000,MATCH(ROW()-6,$Q$7:$Q$60000,0)),"")</f>
        <v/>
      </c>
      <c r="AH753" s="9">
        <f>IF(OR($S753="",$S752=""),"",LN($T753/$T752))</f>
        <v/>
      </c>
      <c r="AI753" s="9">
        <f>IF(OR($S753="",$S752=""),"",$C$2*LN(U753/U752))</f>
        <v/>
      </c>
      <c r="AJ753" s="9">
        <f>IF(OR($S753="",$S752=""),"",$D$2*(V753-V752))</f>
        <v/>
      </c>
      <c r="AK753" s="9">
        <f>IF(OR($S753="",$S752=""),"",$E$2*(W753-W752))</f>
        <v/>
      </c>
      <c r="AL753" s="9">
        <f>IF(OR($S753="",$S752=""),"",$F$2*LN(X753/X752))</f>
        <v/>
      </c>
      <c r="AM753" s="9">
        <f>IF(OR($S753="",$S752=""),"",$G$2*(Y753-Y752))</f>
        <v/>
      </c>
      <c r="AN753" s="9">
        <f>IF(OR($S753="",$S752=""),"",$H$2*LN(Z753/Z752))</f>
        <v/>
      </c>
      <c r="AO753" s="9">
        <f>IF(OR($S753="",$S752=""),"",$I$2*(AA753-AA752))</f>
        <v/>
      </c>
      <c r="AP753" s="9">
        <f>IF(OR($S753="",$S752=""),"",$J$2*LN(AB753/AB752))</f>
        <v/>
      </c>
      <c r="AQ753" s="9">
        <f>IF(OR($S753="",$S752=""),"",$K$2*(AC753-AC752))</f>
        <v/>
      </c>
      <c r="AR753" s="9">
        <f>IF(OR($S753="",$S752=""),"",$L$2*LN(AD753/AD752))</f>
        <v/>
      </c>
      <c r="AS753" s="9">
        <f>IF(OR($S753="",$S752=""),"",$M$2*LN(AE753/AE752))</f>
        <v/>
      </c>
      <c r="AT753" s="9">
        <f>IF(OR($S753="",$S752=""),"",$N$2*LN(AF753/AF752))</f>
        <v/>
      </c>
      <c r="AV753" s="9">
        <f>IF($AH753="","",$AY$16+$AY$4*AI753+$AY$5*AJ753+$AY$6*AK753+$AY$7*AL753+$AY$8*AM753+$AY$9*AN753+$AY$10*AO753+$AY$11*AP753+$AY$12*AQ753+$AY$13*AR753+$AY$14*AS753+$AY$15*AT753)</f>
        <v/>
      </c>
      <c r="BC753" s="10">
        <f>IF((ROW()-6)&lt;=$Q$3,INDEX(LINEST(AH694:AH753,AI694:AT753,TRUE,TRUE),1,13)*$Q$4,"")</f>
        <v/>
      </c>
      <c r="BD753" s="9">
        <f>IF((ROW()-6)&lt;=$Q$3,INDEX(LINEST(AH694:AH753,AI694:AT753,TRUE,TRUE),1,12),"")</f>
        <v/>
      </c>
      <c r="BE753" s="9">
        <f>IF((ROW()-6)&lt;=$Q$3,INDEX(LINEST(AH694:AH753,AI694:AT753,TRUE,TRUE),1,11),"")</f>
        <v/>
      </c>
      <c r="BF753" s="9">
        <f>IF((ROW()-6)&lt;=$Q$3,INDEX(LINEST(AH694:AH753,AI694:AT753,TRUE,TRUE),1,10),"")</f>
        <v/>
      </c>
      <c r="BG753" s="9">
        <f>IF((ROW()-6)&lt;=$Q$3,INDEX(LINEST(AH694:AH753,AI694:AT753,TRUE,TRUE),1,9),"")</f>
        <v/>
      </c>
      <c r="BH753" s="9">
        <f>IF((ROW()-6)&lt;=$Q$3,INDEX(LINEST(AH694:AH753,AI694:AT753,TRUE,TRUE),1,8),"")</f>
        <v/>
      </c>
      <c r="BI753" s="9">
        <f>IF((ROW()-6)&lt;=$Q$3,INDEX(LINEST(AH694:AH753,AI694:AT753,TRUE,TRUE),1,7),"")</f>
        <v/>
      </c>
      <c r="BJ753" s="9">
        <f>IF((ROW()-6)&lt;=$Q$3,INDEX(LINEST(AH694:AH753,AI694:AT753,TRUE,TRUE),1,6),"")</f>
        <v/>
      </c>
      <c r="BK753" s="9">
        <f>IF((ROW()-6)&lt;=$Q$3,INDEX(LINEST(AH694:AH753,AI694:AT753,TRUE,TRUE),1,5),"")</f>
        <v/>
      </c>
      <c r="BL753" s="9">
        <f>IF((ROW()-6)&lt;=$Q$3,INDEX(LINEST(AH694:AH753,AI694:AT753,TRUE,TRUE),1,4),"")</f>
        <v/>
      </c>
      <c r="BM753" s="9">
        <f>IF((ROW()-6)&lt;=$Q$3,INDEX(LINEST(AH694:AH753,AI694:AT753,TRUE,TRUE),1,3),"")</f>
        <v/>
      </c>
      <c r="BN753" s="9">
        <f>IF((ROW()-6)&lt;=$Q$3,INDEX(LINEST(AH694:AH753,AI694:AT753,TRUE,TRUE),1,2),"")</f>
        <v/>
      </c>
      <c r="BO753" s="9">
        <f>IF((ROW()-6)&lt;=$Q$3,INDEX(LINEST(AH694:AH753,AI694:AT753,TRUE,TRUE),1,1),"")</f>
        <v/>
      </c>
      <c r="BP753" s="10">
        <f>IF((ROW()-6)&lt;=$Q$3,INDEX(LINEST(AH694:AH753,AI694:AT753,TRUE,TRUE),3,1),"")</f>
        <v/>
      </c>
      <c r="BR753" s="9">
        <f>IF(AND((ROW()-6)&lt;=$Q$3,ISNUMBER(BC752)),BC752/$Q$4+BD752*AI753+BE752*AJ753+BF752*AK753+BG752*AL753+BH752*AM753+BI752*AN753+BJ752*AO753+BK752*AP753+BL752*AQ753+BM752*AR753+BN752*AS753+BO752*AT753,"")</f>
        <v/>
      </c>
      <c r="BS753">
        <f>IF(ISNUMBER(BR753),AVERAGE(AH693:AH752),"")</f>
        <v/>
      </c>
      <c r="BT753">
        <f>IF(ISNUMBER(BR753),(AH753-BR753)^2,"")</f>
        <v/>
      </c>
      <c r="BU753">
        <f>IF(ISNUMBER(BR753),AH753^2,"")</f>
        <v/>
      </c>
      <c r="BV753">
        <f>IF(ISNUMBER(BR753),(AH753-BS753)^2,"")</f>
        <v/>
      </c>
    </row>
    <row r="754">
      <c r="O754">
        <f>IF($R754="","",CHOOSE($Q$2,YEAR(R754)*12+MONTH(R754),INT((R754-2)/7),YEAR(R754)*4+ROUNDUP(MONTH(R754)/3)))</f>
        <v/>
      </c>
      <c r="P754">
        <f>IF($R754="","",IF($R755="",1,IF(O754&lt;&gt;O755,1,0)))</f>
        <v/>
      </c>
      <c r="Q754">
        <f>IF(P754=1,SUM($P$7:P754),"")</f>
        <v/>
      </c>
      <c r="R754">
        <f>IF($A754="","",IF(ISNUMBER($A754),$A754,IFERROR(DATEVALUE($A754),NA())))</f>
        <v/>
      </c>
      <c r="S754" s="7">
        <f>IFERROR(INDEX($R$7:$R$60000,MATCH(ROW()-6,$Q$7:$Q$60000,0)),"")</f>
        <v/>
      </c>
      <c r="T754">
        <f>IFERROR(INDEX($B$7:$B$60000,MATCH(ROW()-6,$Q$7:$Q$60000,0)),"")</f>
        <v/>
      </c>
      <c r="U754">
        <f>IFERROR(INDEX($C$7:$C$60000,MATCH(ROW()-6,$Q$7:$Q$60000,0)),"")</f>
        <v/>
      </c>
      <c r="V754">
        <f>IFERROR(INDEX($D$7:$D$60000,MATCH(ROW()-6,$Q$7:$Q$60000,0)),"")</f>
        <v/>
      </c>
      <c r="W754">
        <f>IFERROR(INDEX($E$7:$E$60000,MATCH(ROW()-6,$Q$7:$Q$60000,0)),"")</f>
        <v/>
      </c>
      <c r="X754">
        <f>IFERROR(INDEX($F$7:$F$60000,MATCH(ROW()-6,$Q$7:$Q$60000,0)),"")</f>
        <v/>
      </c>
      <c r="Y754">
        <f>IFERROR(INDEX($G$7:$G$60000,MATCH(ROW()-6,$Q$7:$Q$60000,0)),"")</f>
        <v/>
      </c>
      <c r="Z754">
        <f>IFERROR(INDEX($H$7:$H$60000,MATCH(ROW()-6,$Q$7:$Q$60000,0)),"")</f>
        <v/>
      </c>
      <c r="AA754">
        <f>IFERROR(INDEX($I$7:$I$60000,MATCH(ROW()-6,$Q$7:$Q$60000,0)),"")</f>
        <v/>
      </c>
      <c r="AB754">
        <f>IFERROR(INDEX($J$7:$J$60000,MATCH(ROW()-6,$Q$7:$Q$60000,0)),"")</f>
        <v/>
      </c>
      <c r="AC754">
        <f>IFERROR(INDEX($K$7:$K$60000,MATCH(ROW()-6,$Q$7:$Q$60000,0)),"")</f>
        <v/>
      </c>
      <c r="AD754">
        <f>IFERROR(INDEX($L$7:$L$60000,MATCH(ROW()-6,$Q$7:$Q$60000,0)),"")</f>
        <v/>
      </c>
      <c r="AE754">
        <f>IFERROR(INDEX($M$7:$M$60000,MATCH(ROW()-6,$Q$7:$Q$60000,0)),"")</f>
        <v/>
      </c>
      <c r="AF754">
        <f>IFERROR(INDEX($N$7:$N$60000,MATCH(ROW()-6,$Q$7:$Q$60000,0)),"")</f>
        <v/>
      </c>
      <c r="AH754" s="9">
        <f>IF(OR($S754="",$S753=""),"",LN($T754/$T753))</f>
        <v/>
      </c>
      <c r="AI754" s="9">
        <f>IF(OR($S754="",$S753=""),"",$C$2*LN(U754/U753))</f>
        <v/>
      </c>
      <c r="AJ754" s="9">
        <f>IF(OR($S754="",$S753=""),"",$D$2*(V754-V753))</f>
        <v/>
      </c>
      <c r="AK754" s="9">
        <f>IF(OR($S754="",$S753=""),"",$E$2*(W754-W753))</f>
        <v/>
      </c>
      <c r="AL754" s="9">
        <f>IF(OR($S754="",$S753=""),"",$F$2*LN(X754/X753))</f>
        <v/>
      </c>
      <c r="AM754" s="9">
        <f>IF(OR($S754="",$S753=""),"",$G$2*(Y754-Y753))</f>
        <v/>
      </c>
      <c r="AN754" s="9">
        <f>IF(OR($S754="",$S753=""),"",$H$2*LN(Z754/Z753))</f>
        <v/>
      </c>
      <c r="AO754" s="9">
        <f>IF(OR($S754="",$S753=""),"",$I$2*(AA754-AA753))</f>
        <v/>
      </c>
      <c r="AP754" s="9">
        <f>IF(OR($S754="",$S753=""),"",$J$2*LN(AB754/AB753))</f>
        <v/>
      </c>
      <c r="AQ754" s="9">
        <f>IF(OR($S754="",$S753=""),"",$K$2*(AC754-AC753))</f>
        <v/>
      </c>
      <c r="AR754" s="9">
        <f>IF(OR($S754="",$S753=""),"",$L$2*LN(AD754/AD753))</f>
        <v/>
      </c>
      <c r="AS754" s="9">
        <f>IF(OR($S754="",$S753=""),"",$M$2*LN(AE754/AE753))</f>
        <v/>
      </c>
      <c r="AT754" s="9">
        <f>IF(OR($S754="",$S753=""),"",$N$2*LN(AF754/AF753))</f>
        <v/>
      </c>
      <c r="AV754" s="9">
        <f>IF($AH754="","",$AY$16+$AY$4*AI754+$AY$5*AJ754+$AY$6*AK754+$AY$7*AL754+$AY$8*AM754+$AY$9*AN754+$AY$10*AO754+$AY$11*AP754+$AY$12*AQ754+$AY$13*AR754+$AY$14*AS754+$AY$15*AT754)</f>
        <v/>
      </c>
      <c r="BC754" s="10">
        <f>IF((ROW()-6)&lt;=$Q$3,INDEX(LINEST(AH695:AH754,AI695:AT754,TRUE,TRUE),1,13)*$Q$4,"")</f>
        <v/>
      </c>
      <c r="BD754" s="9">
        <f>IF((ROW()-6)&lt;=$Q$3,INDEX(LINEST(AH695:AH754,AI695:AT754,TRUE,TRUE),1,12),"")</f>
        <v/>
      </c>
      <c r="BE754" s="9">
        <f>IF((ROW()-6)&lt;=$Q$3,INDEX(LINEST(AH695:AH754,AI695:AT754,TRUE,TRUE),1,11),"")</f>
        <v/>
      </c>
      <c r="BF754" s="9">
        <f>IF((ROW()-6)&lt;=$Q$3,INDEX(LINEST(AH695:AH754,AI695:AT754,TRUE,TRUE),1,10),"")</f>
        <v/>
      </c>
      <c r="BG754" s="9">
        <f>IF((ROW()-6)&lt;=$Q$3,INDEX(LINEST(AH695:AH754,AI695:AT754,TRUE,TRUE),1,9),"")</f>
        <v/>
      </c>
      <c r="BH754" s="9">
        <f>IF((ROW()-6)&lt;=$Q$3,INDEX(LINEST(AH695:AH754,AI695:AT754,TRUE,TRUE),1,8),"")</f>
        <v/>
      </c>
      <c r="BI754" s="9">
        <f>IF((ROW()-6)&lt;=$Q$3,INDEX(LINEST(AH695:AH754,AI695:AT754,TRUE,TRUE),1,7),"")</f>
        <v/>
      </c>
      <c r="BJ754" s="9">
        <f>IF((ROW()-6)&lt;=$Q$3,INDEX(LINEST(AH695:AH754,AI695:AT754,TRUE,TRUE),1,6),"")</f>
        <v/>
      </c>
      <c r="BK754" s="9">
        <f>IF((ROW()-6)&lt;=$Q$3,INDEX(LINEST(AH695:AH754,AI695:AT754,TRUE,TRUE),1,5),"")</f>
        <v/>
      </c>
      <c r="BL754" s="9">
        <f>IF((ROW()-6)&lt;=$Q$3,INDEX(LINEST(AH695:AH754,AI695:AT754,TRUE,TRUE),1,4),"")</f>
        <v/>
      </c>
      <c r="BM754" s="9">
        <f>IF((ROW()-6)&lt;=$Q$3,INDEX(LINEST(AH695:AH754,AI695:AT754,TRUE,TRUE),1,3),"")</f>
        <v/>
      </c>
      <c r="BN754" s="9">
        <f>IF((ROW()-6)&lt;=$Q$3,INDEX(LINEST(AH695:AH754,AI695:AT754,TRUE,TRUE),1,2),"")</f>
        <v/>
      </c>
      <c r="BO754" s="9">
        <f>IF((ROW()-6)&lt;=$Q$3,INDEX(LINEST(AH695:AH754,AI695:AT754,TRUE,TRUE),1,1),"")</f>
        <v/>
      </c>
      <c r="BP754" s="10">
        <f>IF((ROW()-6)&lt;=$Q$3,INDEX(LINEST(AH695:AH754,AI695:AT754,TRUE,TRUE),3,1),"")</f>
        <v/>
      </c>
      <c r="BR754" s="9">
        <f>IF(AND((ROW()-6)&lt;=$Q$3,ISNUMBER(BC753)),BC753/$Q$4+BD753*AI754+BE753*AJ754+BF753*AK754+BG753*AL754+BH753*AM754+BI753*AN754+BJ753*AO754+BK753*AP754+BL753*AQ754+BM753*AR754+BN753*AS754+BO753*AT754,"")</f>
        <v/>
      </c>
      <c r="BS754">
        <f>IF(ISNUMBER(BR754),AVERAGE(AH694:AH753),"")</f>
        <v/>
      </c>
      <c r="BT754">
        <f>IF(ISNUMBER(BR754),(AH754-BR754)^2,"")</f>
        <v/>
      </c>
      <c r="BU754">
        <f>IF(ISNUMBER(BR754),AH754^2,"")</f>
        <v/>
      </c>
      <c r="BV754">
        <f>IF(ISNUMBER(BR754),(AH754-BS754)^2,"")</f>
        <v/>
      </c>
    </row>
    <row r="755">
      <c r="O755">
        <f>IF($R755="","",CHOOSE($Q$2,YEAR(R755)*12+MONTH(R755),INT((R755-2)/7),YEAR(R755)*4+ROUNDUP(MONTH(R755)/3)))</f>
        <v/>
      </c>
      <c r="P755">
        <f>IF($R755="","",IF($R756="",1,IF(O755&lt;&gt;O756,1,0)))</f>
        <v/>
      </c>
      <c r="Q755">
        <f>IF(P755=1,SUM($P$7:P755),"")</f>
        <v/>
      </c>
      <c r="R755">
        <f>IF($A755="","",IF(ISNUMBER($A755),$A755,IFERROR(DATEVALUE($A755),NA())))</f>
        <v/>
      </c>
      <c r="S755" s="7">
        <f>IFERROR(INDEX($R$7:$R$60000,MATCH(ROW()-6,$Q$7:$Q$60000,0)),"")</f>
        <v/>
      </c>
      <c r="T755">
        <f>IFERROR(INDEX($B$7:$B$60000,MATCH(ROW()-6,$Q$7:$Q$60000,0)),"")</f>
        <v/>
      </c>
      <c r="U755">
        <f>IFERROR(INDEX($C$7:$C$60000,MATCH(ROW()-6,$Q$7:$Q$60000,0)),"")</f>
        <v/>
      </c>
      <c r="V755">
        <f>IFERROR(INDEX($D$7:$D$60000,MATCH(ROW()-6,$Q$7:$Q$60000,0)),"")</f>
        <v/>
      </c>
      <c r="W755">
        <f>IFERROR(INDEX($E$7:$E$60000,MATCH(ROW()-6,$Q$7:$Q$60000,0)),"")</f>
        <v/>
      </c>
      <c r="X755">
        <f>IFERROR(INDEX($F$7:$F$60000,MATCH(ROW()-6,$Q$7:$Q$60000,0)),"")</f>
        <v/>
      </c>
      <c r="Y755">
        <f>IFERROR(INDEX($G$7:$G$60000,MATCH(ROW()-6,$Q$7:$Q$60000,0)),"")</f>
        <v/>
      </c>
      <c r="Z755">
        <f>IFERROR(INDEX($H$7:$H$60000,MATCH(ROW()-6,$Q$7:$Q$60000,0)),"")</f>
        <v/>
      </c>
      <c r="AA755">
        <f>IFERROR(INDEX($I$7:$I$60000,MATCH(ROW()-6,$Q$7:$Q$60000,0)),"")</f>
        <v/>
      </c>
      <c r="AB755">
        <f>IFERROR(INDEX($J$7:$J$60000,MATCH(ROW()-6,$Q$7:$Q$60000,0)),"")</f>
        <v/>
      </c>
      <c r="AC755">
        <f>IFERROR(INDEX($K$7:$K$60000,MATCH(ROW()-6,$Q$7:$Q$60000,0)),"")</f>
        <v/>
      </c>
      <c r="AD755">
        <f>IFERROR(INDEX($L$7:$L$60000,MATCH(ROW()-6,$Q$7:$Q$60000,0)),"")</f>
        <v/>
      </c>
      <c r="AE755">
        <f>IFERROR(INDEX($M$7:$M$60000,MATCH(ROW()-6,$Q$7:$Q$60000,0)),"")</f>
        <v/>
      </c>
      <c r="AF755">
        <f>IFERROR(INDEX($N$7:$N$60000,MATCH(ROW()-6,$Q$7:$Q$60000,0)),"")</f>
        <v/>
      </c>
      <c r="AH755" s="9">
        <f>IF(OR($S755="",$S754=""),"",LN($T755/$T754))</f>
        <v/>
      </c>
      <c r="AI755" s="9">
        <f>IF(OR($S755="",$S754=""),"",$C$2*LN(U755/U754))</f>
        <v/>
      </c>
      <c r="AJ755" s="9">
        <f>IF(OR($S755="",$S754=""),"",$D$2*(V755-V754))</f>
        <v/>
      </c>
      <c r="AK755" s="9">
        <f>IF(OR($S755="",$S754=""),"",$E$2*(W755-W754))</f>
        <v/>
      </c>
      <c r="AL755" s="9">
        <f>IF(OR($S755="",$S754=""),"",$F$2*LN(X755/X754))</f>
        <v/>
      </c>
      <c r="AM755" s="9">
        <f>IF(OR($S755="",$S754=""),"",$G$2*(Y755-Y754))</f>
        <v/>
      </c>
      <c r="AN755" s="9">
        <f>IF(OR($S755="",$S754=""),"",$H$2*LN(Z755/Z754))</f>
        <v/>
      </c>
      <c r="AO755" s="9">
        <f>IF(OR($S755="",$S754=""),"",$I$2*(AA755-AA754))</f>
        <v/>
      </c>
      <c r="AP755" s="9">
        <f>IF(OR($S755="",$S754=""),"",$J$2*LN(AB755/AB754))</f>
        <v/>
      </c>
      <c r="AQ755" s="9">
        <f>IF(OR($S755="",$S754=""),"",$K$2*(AC755-AC754))</f>
        <v/>
      </c>
      <c r="AR755" s="9">
        <f>IF(OR($S755="",$S754=""),"",$L$2*LN(AD755/AD754))</f>
        <v/>
      </c>
      <c r="AS755" s="9">
        <f>IF(OR($S755="",$S754=""),"",$M$2*LN(AE755/AE754))</f>
        <v/>
      </c>
      <c r="AT755" s="9">
        <f>IF(OR($S755="",$S754=""),"",$N$2*LN(AF755/AF754))</f>
        <v/>
      </c>
      <c r="AV755" s="9">
        <f>IF($AH755="","",$AY$16+$AY$4*AI755+$AY$5*AJ755+$AY$6*AK755+$AY$7*AL755+$AY$8*AM755+$AY$9*AN755+$AY$10*AO755+$AY$11*AP755+$AY$12*AQ755+$AY$13*AR755+$AY$14*AS755+$AY$15*AT755)</f>
        <v/>
      </c>
      <c r="BC755" s="10">
        <f>IF((ROW()-6)&lt;=$Q$3,INDEX(LINEST(AH696:AH755,AI696:AT755,TRUE,TRUE),1,13)*$Q$4,"")</f>
        <v/>
      </c>
      <c r="BD755" s="9">
        <f>IF((ROW()-6)&lt;=$Q$3,INDEX(LINEST(AH696:AH755,AI696:AT755,TRUE,TRUE),1,12),"")</f>
        <v/>
      </c>
      <c r="BE755" s="9">
        <f>IF((ROW()-6)&lt;=$Q$3,INDEX(LINEST(AH696:AH755,AI696:AT755,TRUE,TRUE),1,11),"")</f>
        <v/>
      </c>
      <c r="BF755" s="9">
        <f>IF((ROW()-6)&lt;=$Q$3,INDEX(LINEST(AH696:AH755,AI696:AT755,TRUE,TRUE),1,10),"")</f>
        <v/>
      </c>
      <c r="BG755" s="9">
        <f>IF((ROW()-6)&lt;=$Q$3,INDEX(LINEST(AH696:AH755,AI696:AT755,TRUE,TRUE),1,9),"")</f>
        <v/>
      </c>
      <c r="BH755" s="9">
        <f>IF((ROW()-6)&lt;=$Q$3,INDEX(LINEST(AH696:AH755,AI696:AT755,TRUE,TRUE),1,8),"")</f>
        <v/>
      </c>
      <c r="BI755" s="9">
        <f>IF((ROW()-6)&lt;=$Q$3,INDEX(LINEST(AH696:AH755,AI696:AT755,TRUE,TRUE),1,7),"")</f>
        <v/>
      </c>
      <c r="BJ755" s="9">
        <f>IF((ROW()-6)&lt;=$Q$3,INDEX(LINEST(AH696:AH755,AI696:AT755,TRUE,TRUE),1,6),"")</f>
        <v/>
      </c>
      <c r="BK755" s="9">
        <f>IF((ROW()-6)&lt;=$Q$3,INDEX(LINEST(AH696:AH755,AI696:AT755,TRUE,TRUE),1,5),"")</f>
        <v/>
      </c>
      <c r="BL755" s="9">
        <f>IF((ROW()-6)&lt;=$Q$3,INDEX(LINEST(AH696:AH755,AI696:AT755,TRUE,TRUE),1,4),"")</f>
        <v/>
      </c>
      <c r="BM755" s="9">
        <f>IF((ROW()-6)&lt;=$Q$3,INDEX(LINEST(AH696:AH755,AI696:AT755,TRUE,TRUE),1,3),"")</f>
        <v/>
      </c>
      <c r="BN755" s="9">
        <f>IF((ROW()-6)&lt;=$Q$3,INDEX(LINEST(AH696:AH755,AI696:AT755,TRUE,TRUE),1,2),"")</f>
        <v/>
      </c>
      <c r="BO755" s="9">
        <f>IF((ROW()-6)&lt;=$Q$3,INDEX(LINEST(AH696:AH755,AI696:AT755,TRUE,TRUE),1,1),"")</f>
        <v/>
      </c>
      <c r="BP755" s="10">
        <f>IF((ROW()-6)&lt;=$Q$3,INDEX(LINEST(AH696:AH755,AI696:AT755,TRUE,TRUE),3,1),"")</f>
        <v/>
      </c>
      <c r="BR755" s="9">
        <f>IF(AND((ROW()-6)&lt;=$Q$3,ISNUMBER(BC754)),BC754/$Q$4+BD754*AI755+BE754*AJ755+BF754*AK755+BG754*AL755+BH754*AM755+BI754*AN755+BJ754*AO755+BK754*AP755+BL754*AQ755+BM754*AR755+BN754*AS755+BO754*AT755,"")</f>
        <v/>
      </c>
      <c r="BS755">
        <f>IF(ISNUMBER(BR755),AVERAGE(AH695:AH754),"")</f>
        <v/>
      </c>
      <c r="BT755">
        <f>IF(ISNUMBER(BR755),(AH755-BR755)^2,"")</f>
        <v/>
      </c>
      <c r="BU755">
        <f>IF(ISNUMBER(BR755),AH755^2,"")</f>
        <v/>
      </c>
      <c r="BV755">
        <f>IF(ISNUMBER(BR755),(AH755-BS755)^2,"")</f>
        <v/>
      </c>
    </row>
    <row r="756">
      <c r="O756">
        <f>IF($R756="","",CHOOSE($Q$2,YEAR(R756)*12+MONTH(R756),INT((R756-2)/7),YEAR(R756)*4+ROUNDUP(MONTH(R756)/3)))</f>
        <v/>
      </c>
      <c r="P756">
        <f>IF($R756="","",IF($R757="",1,IF(O756&lt;&gt;O757,1,0)))</f>
        <v/>
      </c>
      <c r="Q756">
        <f>IF(P756=1,SUM($P$7:P756),"")</f>
        <v/>
      </c>
      <c r="R756">
        <f>IF($A756="","",IF(ISNUMBER($A756),$A756,IFERROR(DATEVALUE($A756),NA())))</f>
        <v/>
      </c>
      <c r="S756" s="7">
        <f>IFERROR(INDEX($R$7:$R$60000,MATCH(ROW()-6,$Q$7:$Q$60000,0)),"")</f>
        <v/>
      </c>
      <c r="T756">
        <f>IFERROR(INDEX($B$7:$B$60000,MATCH(ROW()-6,$Q$7:$Q$60000,0)),"")</f>
        <v/>
      </c>
      <c r="U756">
        <f>IFERROR(INDEX($C$7:$C$60000,MATCH(ROW()-6,$Q$7:$Q$60000,0)),"")</f>
        <v/>
      </c>
      <c r="V756">
        <f>IFERROR(INDEX($D$7:$D$60000,MATCH(ROW()-6,$Q$7:$Q$60000,0)),"")</f>
        <v/>
      </c>
      <c r="W756">
        <f>IFERROR(INDEX($E$7:$E$60000,MATCH(ROW()-6,$Q$7:$Q$60000,0)),"")</f>
        <v/>
      </c>
      <c r="X756">
        <f>IFERROR(INDEX($F$7:$F$60000,MATCH(ROW()-6,$Q$7:$Q$60000,0)),"")</f>
        <v/>
      </c>
      <c r="Y756">
        <f>IFERROR(INDEX($G$7:$G$60000,MATCH(ROW()-6,$Q$7:$Q$60000,0)),"")</f>
        <v/>
      </c>
      <c r="Z756">
        <f>IFERROR(INDEX($H$7:$H$60000,MATCH(ROW()-6,$Q$7:$Q$60000,0)),"")</f>
        <v/>
      </c>
      <c r="AA756">
        <f>IFERROR(INDEX($I$7:$I$60000,MATCH(ROW()-6,$Q$7:$Q$60000,0)),"")</f>
        <v/>
      </c>
      <c r="AB756">
        <f>IFERROR(INDEX($J$7:$J$60000,MATCH(ROW()-6,$Q$7:$Q$60000,0)),"")</f>
        <v/>
      </c>
      <c r="AC756">
        <f>IFERROR(INDEX($K$7:$K$60000,MATCH(ROW()-6,$Q$7:$Q$60000,0)),"")</f>
        <v/>
      </c>
      <c r="AD756">
        <f>IFERROR(INDEX($L$7:$L$60000,MATCH(ROW()-6,$Q$7:$Q$60000,0)),"")</f>
        <v/>
      </c>
      <c r="AE756">
        <f>IFERROR(INDEX($M$7:$M$60000,MATCH(ROW()-6,$Q$7:$Q$60000,0)),"")</f>
        <v/>
      </c>
      <c r="AF756">
        <f>IFERROR(INDEX($N$7:$N$60000,MATCH(ROW()-6,$Q$7:$Q$60000,0)),"")</f>
        <v/>
      </c>
      <c r="AH756" s="9">
        <f>IF(OR($S756="",$S755=""),"",LN($T756/$T755))</f>
        <v/>
      </c>
      <c r="AI756" s="9">
        <f>IF(OR($S756="",$S755=""),"",$C$2*LN(U756/U755))</f>
        <v/>
      </c>
      <c r="AJ756" s="9">
        <f>IF(OR($S756="",$S755=""),"",$D$2*(V756-V755))</f>
        <v/>
      </c>
      <c r="AK756" s="9">
        <f>IF(OR($S756="",$S755=""),"",$E$2*(W756-W755))</f>
        <v/>
      </c>
      <c r="AL756" s="9">
        <f>IF(OR($S756="",$S755=""),"",$F$2*LN(X756/X755))</f>
        <v/>
      </c>
      <c r="AM756" s="9">
        <f>IF(OR($S756="",$S755=""),"",$G$2*(Y756-Y755))</f>
        <v/>
      </c>
      <c r="AN756" s="9">
        <f>IF(OR($S756="",$S755=""),"",$H$2*LN(Z756/Z755))</f>
        <v/>
      </c>
      <c r="AO756" s="9">
        <f>IF(OR($S756="",$S755=""),"",$I$2*(AA756-AA755))</f>
        <v/>
      </c>
      <c r="AP756" s="9">
        <f>IF(OR($S756="",$S755=""),"",$J$2*LN(AB756/AB755))</f>
        <v/>
      </c>
      <c r="AQ756" s="9">
        <f>IF(OR($S756="",$S755=""),"",$K$2*(AC756-AC755))</f>
        <v/>
      </c>
      <c r="AR756" s="9">
        <f>IF(OR($S756="",$S755=""),"",$L$2*LN(AD756/AD755))</f>
        <v/>
      </c>
      <c r="AS756" s="9">
        <f>IF(OR($S756="",$S755=""),"",$M$2*LN(AE756/AE755))</f>
        <v/>
      </c>
      <c r="AT756" s="9">
        <f>IF(OR($S756="",$S755=""),"",$N$2*LN(AF756/AF755))</f>
        <v/>
      </c>
      <c r="AV756" s="9">
        <f>IF($AH756="","",$AY$16+$AY$4*AI756+$AY$5*AJ756+$AY$6*AK756+$AY$7*AL756+$AY$8*AM756+$AY$9*AN756+$AY$10*AO756+$AY$11*AP756+$AY$12*AQ756+$AY$13*AR756+$AY$14*AS756+$AY$15*AT756)</f>
        <v/>
      </c>
      <c r="BC756" s="10">
        <f>IF((ROW()-6)&lt;=$Q$3,INDEX(LINEST(AH697:AH756,AI697:AT756,TRUE,TRUE),1,13)*$Q$4,"")</f>
        <v/>
      </c>
      <c r="BD756" s="9">
        <f>IF((ROW()-6)&lt;=$Q$3,INDEX(LINEST(AH697:AH756,AI697:AT756,TRUE,TRUE),1,12),"")</f>
        <v/>
      </c>
      <c r="BE756" s="9">
        <f>IF((ROW()-6)&lt;=$Q$3,INDEX(LINEST(AH697:AH756,AI697:AT756,TRUE,TRUE),1,11),"")</f>
        <v/>
      </c>
      <c r="BF756" s="9">
        <f>IF((ROW()-6)&lt;=$Q$3,INDEX(LINEST(AH697:AH756,AI697:AT756,TRUE,TRUE),1,10),"")</f>
        <v/>
      </c>
      <c r="BG756" s="9">
        <f>IF((ROW()-6)&lt;=$Q$3,INDEX(LINEST(AH697:AH756,AI697:AT756,TRUE,TRUE),1,9),"")</f>
        <v/>
      </c>
      <c r="BH756" s="9">
        <f>IF((ROW()-6)&lt;=$Q$3,INDEX(LINEST(AH697:AH756,AI697:AT756,TRUE,TRUE),1,8),"")</f>
        <v/>
      </c>
      <c r="BI756" s="9">
        <f>IF((ROW()-6)&lt;=$Q$3,INDEX(LINEST(AH697:AH756,AI697:AT756,TRUE,TRUE),1,7),"")</f>
        <v/>
      </c>
      <c r="BJ756" s="9">
        <f>IF((ROW()-6)&lt;=$Q$3,INDEX(LINEST(AH697:AH756,AI697:AT756,TRUE,TRUE),1,6),"")</f>
        <v/>
      </c>
      <c r="BK756" s="9">
        <f>IF((ROW()-6)&lt;=$Q$3,INDEX(LINEST(AH697:AH756,AI697:AT756,TRUE,TRUE),1,5),"")</f>
        <v/>
      </c>
      <c r="BL756" s="9">
        <f>IF((ROW()-6)&lt;=$Q$3,INDEX(LINEST(AH697:AH756,AI697:AT756,TRUE,TRUE),1,4),"")</f>
        <v/>
      </c>
      <c r="BM756" s="9">
        <f>IF((ROW()-6)&lt;=$Q$3,INDEX(LINEST(AH697:AH756,AI697:AT756,TRUE,TRUE),1,3),"")</f>
        <v/>
      </c>
      <c r="BN756" s="9">
        <f>IF((ROW()-6)&lt;=$Q$3,INDEX(LINEST(AH697:AH756,AI697:AT756,TRUE,TRUE),1,2),"")</f>
        <v/>
      </c>
      <c r="BO756" s="9">
        <f>IF((ROW()-6)&lt;=$Q$3,INDEX(LINEST(AH697:AH756,AI697:AT756,TRUE,TRUE),1,1),"")</f>
        <v/>
      </c>
      <c r="BP756" s="10">
        <f>IF((ROW()-6)&lt;=$Q$3,INDEX(LINEST(AH697:AH756,AI697:AT756,TRUE,TRUE),3,1),"")</f>
        <v/>
      </c>
      <c r="BR756" s="9">
        <f>IF(AND((ROW()-6)&lt;=$Q$3,ISNUMBER(BC755)),BC755/$Q$4+BD755*AI756+BE755*AJ756+BF755*AK756+BG755*AL756+BH755*AM756+BI755*AN756+BJ755*AO756+BK755*AP756+BL755*AQ756+BM755*AR756+BN755*AS756+BO755*AT756,"")</f>
        <v/>
      </c>
      <c r="BS756">
        <f>IF(ISNUMBER(BR756),AVERAGE(AH696:AH755),"")</f>
        <v/>
      </c>
      <c r="BT756">
        <f>IF(ISNUMBER(BR756),(AH756-BR756)^2,"")</f>
        <v/>
      </c>
      <c r="BU756">
        <f>IF(ISNUMBER(BR756),AH756^2,"")</f>
        <v/>
      </c>
      <c r="BV756">
        <f>IF(ISNUMBER(BR756),(AH756-BS756)^2,"")</f>
        <v/>
      </c>
    </row>
    <row r="757">
      <c r="O757">
        <f>IF($R757="","",CHOOSE($Q$2,YEAR(R757)*12+MONTH(R757),INT((R757-2)/7),YEAR(R757)*4+ROUNDUP(MONTH(R757)/3)))</f>
        <v/>
      </c>
      <c r="P757">
        <f>IF($R757="","",IF($R758="",1,IF(O757&lt;&gt;O758,1,0)))</f>
        <v/>
      </c>
      <c r="Q757">
        <f>IF(P757=1,SUM($P$7:P757),"")</f>
        <v/>
      </c>
      <c r="R757">
        <f>IF($A757="","",IF(ISNUMBER($A757),$A757,IFERROR(DATEVALUE($A757),NA())))</f>
        <v/>
      </c>
      <c r="S757" s="7">
        <f>IFERROR(INDEX($R$7:$R$60000,MATCH(ROW()-6,$Q$7:$Q$60000,0)),"")</f>
        <v/>
      </c>
      <c r="T757">
        <f>IFERROR(INDEX($B$7:$B$60000,MATCH(ROW()-6,$Q$7:$Q$60000,0)),"")</f>
        <v/>
      </c>
      <c r="U757">
        <f>IFERROR(INDEX($C$7:$C$60000,MATCH(ROW()-6,$Q$7:$Q$60000,0)),"")</f>
        <v/>
      </c>
      <c r="V757">
        <f>IFERROR(INDEX($D$7:$D$60000,MATCH(ROW()-6,$Q$7:$Q$60000,0)),"")</f>
        <v/>
      </c>
      <c r="W757">
        <f>IFERROR(INDEX($E$7:$E$60000,MATCH(ROW()-6,$Q$7:$Q$60000,0)),"")</f>
        <v/>
      </c>
      <c r="X757">
        <f>IFERROR(INDEX($F$7:$F$60000,MATCH(ROW()-6,$Q$7:$Q$60000,0)),"")</f>
        <v/>
      </c>
      <c r="Y757">
        <f>IFERROR(INDEX($G$7:$G$60000,MATCH(ROW()-6,$Q$7:$Q$60000,0)),"")</f>
        <v/>
      </c>
      <c r="Z757">
        <f>IFERROR(INDEX($H$7:$H$60000,MATCH(ROW()-6,$Q$7:$Q$60000,0)),"")</f>
        <v/>
      </c>
      <c r="AA757">
        <f>IFERROR(INDEX($I$7:$I$60000,MATCH(ROW()-6,$Q$7:$Q$60000,0)),"")</f>
        <v/>
      </c>
      <c r="AB757">
        <f>IFERROR(INDEX($J$7:$J$60000,MATCH(ROW()-6,$Q$7:$Q$60000,0)),"")</f>
        <v/>
      </c>
      <c r="AC757">
        <f>IFERROR(INDEX($K$7:$K$60000,MATCH(ROW()-6,$Q$7:$Q$60000,0)),"")</f>
        <v/>
      </c>
      <c r="AD757">
        <f>IFERROR(INDEX($L$7:$L$60000,MATCH(ROW()-6,$Q$7:$Q$60000,0)),"")</f>
        <v/>
      </c>
      <c r="AE757">
        <f>IFERROR(INDEX($M$7:$M$60000,MATCH(ROW()-6,$Q$7:$Q$60000,0)),"")</f>
        <v/>
      </c>
      <c r="AF757">
        <f>IFERROR(INDEX($N$7:$N$60000,MATCH(ROW()-6,$Q$7:$Q$60000,0)),"")</f>
        <v/>
      </c>
      <c r="AH757" s="9">
        <f>IF(OR($S757="",$S756=""),"",LN($T757/$T756))</f>
        <v/>
      </c>
      <c r="AI757" s="9">
        <f>IF(OR($S757="",$S756=""),"",$C$2*LN(U757/U756))</f>
        <v/>
      </c>
      <c r="AJ757" s="9">
        <f>IF(OR($S757="",$S756=""),"",$D$2*(V757-V756))</f>
        <v/>
      </c>
      <c r="AK757" s="9">
        <f>IF(OR($S757="",$S756=""),"",$E$2*(W757-W756))</f>
        <v/>
      </c>
      <c r="AL757" s="9">
        <f>IF(OR($S757="",$S756=""),"",$F$2*LN(X757/X756))</f>
        <v/>
      </c>
      <c r="AM757" s="9">
        <f>IF(OR($S757="",$S756=""),"",$G$2*(Y757-Y756))</f>
        <v/>
      </c>
      <c r="AN757" s="9">
        <f>IF(OR($S757="",$S756=""),"",$H$2*LN(Z757/Z756))</f>
        <v/>
      </c>
      <c r="AO757" s="9">
        <f>IF(OR($S757="",$S756=""),"",$I$2*(AA757-AA756))</f>
        <v/>
      </c>
      <c r="AP757" s="9">
        <f>IF(OR($S757="",$S756=""),"",$J$2*LN(AB757/AB756))</f>
        <v/>
      </c>
      <c r="AQ757" s="9">
        <f>IF(OR($S757="",$S756=""),"",$K$2*(AC757-AC756))</f>
        <v/>
      </c>
      <c r="AR757" s="9">
        <f>IF(OR($S757="",$S756=""),"",$L$2*LN(AD757/AD756))</f>
        <v/>
      </c>
      <c r="AS757" s="9">
        <f>IF(OR($S757="",$S756=""),"",$M$2*LN(AE757/AE756))</f>
        <v/>
      </c>
      <c r="AT757" s="9">
        <f>IF(OR($S757="",$S756=""),"",$N$2*LN(AF757/AF756))</f>
        <v/>
      </c>
      <c r="AV757" s="9">
        <f>IF($AH757="","",$AY$16+$AY$4*AI757+$AY$5*AJ757+$AY$6*AK757+$AY$7*AL757+$AY$8*AM757+$AY$9*AN757+$AY$10*AO757+$AY$11*AP757+$AY$12*AQ757+$AY$13*AR757+$AY$14*AS757+$AY$15*AT757)</f>
        <v/>
      </c>
      <c r="BC757" s="10">
        <f>IF((ROW()-6)&lt;=$Q$3,INDEX(LINEST(AH698:AH757,AI698:AT757,TRUE,TRUE),1,13)*$Q$4,"")</f>
        <v/>
      </c>
      <c r="BD757" s="9">
        <f>IF((ROW()-6)&lt;=$Q$3,INDEX(LINEST(AH698:AH757,AI698:AT757,TRUE,TRUE),1,12),"")</f>
        <v/>
      </c>
      <c r="BE757" s="9">
        <f>IF((ROW()-6)&lt;=$Q$3,INDEX(LINEST(AH698:AH757,AI698:AT757,TRUE,TRUE),1,11),"")</f>
        <v/>
      </c>
      <c r="BF757" s="9">
        <f>IF((ROW()-6)&lt;=$Q$3,INDEX(LINEST(AH698:AH757,AI698:AT757,TRUE,TRUE),1,10),"")</f>
        <v/>
      </c>
      <c r="BG757" s="9">
        <f>IF((ROW()-6)&lt;=$Q$3,INDEX(LINEST(AH698:AH757,AI698:AT757,TRUE,TRUE),1,9),"")</f>
        <v/>
      </c>
      <c r="BH757" s="9">
        <f>IF((ROW()-6)&lt;=$Q$3,INDEX(LINEST(AH698:AH757,AI698:AT757,TRUE,TRUE),1,8),"")</f>
        <v/>
      </c>
      <c r="BI757" s="9">
        <f>IF((ROW()-6)&lt;=$Q$3,INDEX(LINEST(AH698:AH757,AI698:AT757,TRUE,TRUE),1,7),"")</f>
        <v/>
      </c>
      <c r="BJ757" s="9">
        <f>IF((ROW()-6)&lt;=$Q$3,INDEX(LINEST(AH698:AH757,AI698:AT757,TRUE,TRUE),1,6),"")</f>
        <v/>
      </c>
      <c r="BK757" s="9">
        <f>IF((ROW()-6)&lt;=$Q$3,INDEX(LINEST(AH698:AH757,AI698:AT757,TRUE,TRUE),1,5),"")</f>
        <v/>
      </c>
      <c r="BL757" s="9">
        <f>IF((ROW()-6)&lt;=$Q$3,INDEX(LINEST(AH698:AH757,AI698:AT757,TRUE,TRUE),1,4),"")</f>
        <v/>
      </c>
      <c r="BM757" s="9">
        <f>IF((ROW()-6)&lt;=$Q$3,INDEX(LINEST(AH698:AH757,AI698:AT757,TRUE,TRUE),1,3),"")</f>
        <v/>
      </c>
      <c r="BN757" s="9">
        <f>IF((ROW()-6)&lt;=$Q$3,INDEX(LINEST(AH698:AH757,AI698:AT757,TRUE,TRUE),1,2),"")</f>
        <v/>
      </c>
      <c r="BO757" s="9">
        <f>IF((ROW()-6)&lt;=$Q$3,INDEX(LINEST(AH698:AH757,AI698:AT757,TRUE,TRUE),1,1),"")</f>
        <v/>
      </c>
      <c r="BP757" s="10">
        <f>IF((ROW()-6)&lt;=$Q$3,INDEX(LINEST(AH698:AH757,AI698:AT757,TRUE,TRUE),3,1),"")</f>
        <v/>
      </c>
      <c r="BR757" s="9">
        <f>IF(AND((ROW()-6)&lt;=$Q$3,ISNUMBER(BC756)),BC756/$Q$4+BD756*AI757+BE756*AJ757+BF756*AK757+BG756*AL757+BH756*AM757+BI756*AN757+BJ756*AO757+BK756*AP757+BL756*AQ757+BM756*AR757+BN756*AS757+BO756*AT757,"")</f>
        <v/>
      </c>
      <c r="BS757">
        <f>IF(ISNUMBER(BR757),AVERAGE(AH697:AH756),"")</f>
        <v/>
      </c>
      <c r="BT757">
        <f>IF(ISNUMBER(BR757),(AH757-BR757)^2,"")</f>
        <v/>
      </c>
      <c r="BU757">
        <f>IF(ISNUMBER(BR757),AH757^2,"")</f>
        <v/>
      </c>
      <c r="BV757">
        <f>IF(ISNUMBER(BR757),(AH757-BS757)^2,"")</f>
        <v/>
      </c>
    </row>
    <row r="758">
      <c r="O758">
        <f>IF($R758="","",CHOOSE($Q$2,YEAR(R758)*12+MONTH(R758),INT((R758-2)/7),YEAR(R758)*4+ROUNDUP(MONTH(R758)/3)))</f>
        <v/>
      </c>
      <c r="P758">
        <f>IF($R758="","",IF($R759="",1,IF(O758&lt;&gt;O759,1,0)))</f>
        <v/>
      </c>
      <c r="Q758">
        <f>IF(P758=1,SUM($P$7:P758),"")</f>
        <v/>
      </c>
      <c r="R758">
        <f>IF($A758="","",IF(ISNUMBER($A758),$A758,IFERROR(DATEVALUE($A758),NA())))</f>
        <v/>
      </c>
      <c r="S758" s="7">
        <f>IFERROR(INDEX($R$7:$R$60000,MATCH(ROW()-6,$Q$7:$Q$60000,0)),"")</f>
        <v/>
      </c>
      <c r="T758">
        <f>IFERROR(INDEX($B$7:$B$60000,MATCH(ROW()-6,$Q$7:$Q$60000,0)),"")</f>
        <v/>
      </c>
      <c r="U758">
        <f>IFERROR(INDEX($C$7:$C$60000,MATCH(ROW()-6,$Q$7:$Q$60000,0)),"")</f>
        <v/>
      </c>
      <c r="V758">
        <f>IFERROR(INDEX($D$7:$D$60000,MATCH(ROW()-6,$Q$7:$Q$60000,0)),"")</f>
        <v/>
      </c>
      <c r="W758">
        <f>IFERROR(INDEX($E$7:$E$60000,MATCH(ROW()-6,$Q$7:$Q$60000,0)),"")</f>
        <v/>
      </c>
      <c r="X758">
        <f>IFERROR(INDEX($F$7:$F$60000,MATCH(ROW()-6,$Q$7:$Q$60000,0)),"")</f>
        <v/>
      </c>
      <c r="Y758">
        <f>IFERROR(INDEX($G$7:$G$60000,MATCH(ROW()-6,$Q$7:$Q$60000,0)),"")</f>
        <v/>
      </c>
      <c r="Z758">
        <f>IFERROR(INDEX($H$7:$H$60000,MATCH(ROW()-6,$Q$7:$Q$60000,0)),"")</f>
        <v/>
      </c>
      <c r="AA758">
        <f>IFERROR(INDEX($I$7:$I$60000,MATCH(ROW()-6,$Q$7:$Q$60000,0)),"")</f>
        <v/>
      </c>
      <c r="AB758">
        <f>IFERROR(INDEX($J$7:$J$60000,MATCH(ROW()-6,$Q$7:$Q$60000,0)),"")</f>
        <v/>
      </c>
      <c r="AC758">
        <f>IFERROR(INDEX($K$7:$K$60000,MATCH(ROW()-6,$Q$7:$Q$60000,0)),"")</f>
        <v/>
      </c>
      <c r="AD758">
        <f>IFERROR(INDEX($L$7:$L$60000,MATCH(ROW()-6,$Q$7:$Q$60000,0)),"")</f>
        <v/>
      </c>
      <c r="AE758">
        <f>IFERROR(INDEX($M$7:$M$60000,MATCH(ROW()-6,$Q$7:$Q$60000,0)),"")</f>
        <v/>
      </c>
      <c r="AF758">
        <f>IFERROR(INDEX($N$7:$N$60000,MATCH(ROW()-6,$Q$7:$Q$60000,0)),"")</f>
        <v/>
      </c>
      <c r="AH758" s="9">
        <f>IF(OR($S758="",$S757=""),"",LN($T758/$T757))</f>
        <v/>
      </c>
      <c r="AI758" s="9">
        <f>IF(OR($S758="",$S757=""),"",$C$2*LN(U758/U757))</f>
        <v/>
      </c>
      <c r="AJ758" s="9">
        <f>IF(OR($S758="",$S757=""),"",$D$2*(V758-V757))</f>
        <v/>
      </c>
      <c r="AK758" s="9">
        <f>IF(OR($S758="",$S757=""),"",$E$2*(W758-W757))</f>
        <v/>
      </c>
      <c r="AL758" s="9">
        <f>IF(OR($S758="",$S757=""),"",$F$2*LN(X758/X757))</f>
        <v/>
      </c>
      <c r="AM758" s="9">
        <f>IF(OR($S758="",$S757=""),"",$G$2*(Y758-Y757))</f>
        <v/>
      </c>
      <c r="AN758" s="9">
        <f>IF(OR($S758="",$S757=""),"",$H$2*LN(Z758/Z757))</f>
        <v/>
      </c>
      <c r="AO758" s="9">
        <f>IF(OR($S758="",$S757=""),"",$I$2*(AA758-AA757))</f>
        <v/>
      </c>
      <c r="AP758" s="9">
        <f>IF(OR($S758="",$S757=""),"",$J$2*LN(AB758/AB757))</f>
        <v/>
      </c>
      <c r="AQ758" s="9">
        <f>IF(OR($S758="",$S757=""),"",$K$2*(AC758-AC757))</f>
        <v/>
      </c>
      <c r="AR758" s="9">
        <f>IF(OR($S758="",$S757=""),"",$L$2*LN(AD758/AD757))</f>
        <v/>
      </c>
      <c r="AS758" s="9">
        <f>IF(OR($S758="",$S757=""),"",$M$2*LN(AE758/AE757))</f>
        <v/>
      </c>
      <c r="AT758" s="9">
        <f>IF(OR($S758="",$S757=""),"",$N$2*LN(AF758/AF757))</f>
        <v/>
      </c>
      <c r="AV758" s="9">
        <f>IF($AH758="","",$AY$16+$AY$4*AI758+$AY$5*AJ758+$AY$6*AK758+$AY$7*AL758+$AY$8*AM758+$AY$9*AN758+$AY$10*AO758+$AY$11*AP758+$AY$12*AQ758+$AY$13*AR758+$AY$14*AS758+$AY$15*AT758)</f>
        <v/>
      </c>
      <c r="BC758" s="10">
        <f>IF((ROW()-6)&lt;=$Q$3,INDEX(LINEST(AH699:AH758,AI699:AT758,TRUE,TRUE),1,13)*$Q$4,"")</f>
        <v/>
      </c>
      <c r="BD758" s="9">
        <f>IF((ROW()-6)&lt;=$Q$3,INDEX(LINEST(AH699:AH758,AI699:AT758,TRUE,TRUE),1,12),"")</f>
        <v/>
      </c>
      <c r="BE758" s="9">
        <f>IF((ROW()-6)&lt;=$Q$3,INDEX(LINEST(AH699:AH758,AI699:AT758,TRUE,TRUE),1,11),"")</f>
        <v/>
      </c>
      <c r="BF758" s="9">
        <f>IF((ROW()-6)&lt;=$Q$3,INDEX(LINEST(AH699:AH758,AI699:AT758,TRUE,TRUE),1,10),"")</f>
        <v/>
      </c>
      <c r="BG758" s="9">
        <f>IF((ROW()-6)&lt;=$Q$3,INDEX(LINEST(AH699:AH758,AI699:AT758,TRUE,TRUE),1,9),"")</f>
        <v/>
      </c>
      <c r="BH758" s="9">
        <f>IF((ROW()-6)&lt;=$Q$3,INDEX(LINEST(AH699:AH758,AI699:AT758,TRUE,TRUE),1,8),"")</f>
        <v/>
      </c>
      <c r="BI758" s="9">
        <f>IF((ROW()-6)&lt;=$Q$3,INDEX(LINEST(AH699:AH758,AI699:AT758,TRUE,TRUE),1,7),"")</f>
        <v/>
      </c>
      <c r="BJ758" s="9">
        <f>IF((ROW()-6)&lt;=$Q$3,INDEX(LINEST(AH699:AH758,AI699:AT758,TRUE,TRUE),1,6),"")</f>
        <v/>
      </c>
      <c r="BK758" s="9">
        <f>IF((ROW()-6)&lt;=$Q$3,INDEX(LINEST(AH699:AH758,AI699:AT758,TRUE,TRUE),1,5),"")</f>
        <v/>
      </c>
      <c r="BL758" s="9">
        <f>IF((ROW()-6)&lt;=$Q$3,INDEX(LINEST(AH699:AH758,AI699:AT758,TRUE,TRUE),1,4),"")</f>
        <v/>
      </c>
      <c r="BM758" s="9">
        <f>IF((ROW()-6)&lt;=$Q$3,INDEX(LINEST(AH699:AH758,AI699:AT758,TRUE,TRUE),1,3),"")</f>
        <v/>
      </c>
      <c r="BN758" s="9">
        <f>IF((ROW()-6)&lt;=$Q$3,INDEX(LINEST(AH699:AH758,AI699:AT758,TRUE,TRUE),1,2),"")</f>
        <v/>
      </c>
      <c r="BO758" s="9">
        <f>IF((ROW()-6)&lt;=$Q$3,INDEX(LINEST(AH699:AH758,AI699:AT758,TRUE,TRUE),1,1),"")</f>
        <v/>
      </c>
      <c r="BP758" s="10">
        <f>IF((ROW()-6)&lt;=$Q$3,INDEX(LINEST(AH699:AH758,AI699:AT758,TRUE,TRUE),3,1),"")</f>
        <v/>
      </c>
      <c r="BR758" s="9">
        <f>IF(AND((ROW()-6)&lt;=$Q$3,ISNUMBER(BC757)),BC757/$Q$4+BD757*AI758+BE757*AJ758+BF757*AK758+BG757*AL758+BH757*AM758+BI757*AN758+BJ757*AO758+BK757*AP758+BL757*AQ758+BM757*AR758+BN757*AS758+BO757*AT758,"")</f>
        <v/>
      </c>
      <c r="BS758">
        <f>IF(ISNUMBER(BR758),AVERAGE(AH698:AH757),"")</f>
        <v/>
      </c>
      <c r="BT758">
        <f>IF(ISNUMBER(BR758),(AH758-BR758)^2,"")</f>
        <v/>
      </c>
      <c r="BU758">
        <f>IF(ISNUMBER(BR758),AH758^2,"")</f>
        <v/>
      </c>
      <c r="BV758">
        <f>IF(ISNUMBER(BR758),(AH758-BS758)^2,"")</f>
        <v/>
      </c>
    </row>
    <row r="759">
      <c r="O759">
        <f>IF($R759="","",CHOOSE($Q$2,YEAR(R759)*12+MONTH(R759),INT((R759-2)/7),YEAR(R759)*4+ROUNDUP(MONTH(R759)/3)))</f>
        <v/>
      </c>
      <c r="P759">
        <f>IF($R759="","",IF($R760="",1,IF(O759&lt;&gt;O760,1,0)))</f>
        <v/>
      </c>
      <c r="Q759">
        <f>IF(P759=1,SUM($P$7:P759),"")</f>
        <v/>
      </c>
      <c r="R759">
        <f>IF($A759="","",IF(ISNUMBER($A759),$A759,IFERROR(DATEVALUE($A759),NA())))</f>
        <v/>
      </c>
      <c r="S759" s="7">
        <f>IFERROR(INDEX($R$7:$R$60000,MATCH(ROW()-6,$Q$7:$Q$60000,0)),"")</f>
        <v/>
      </c>
      <c r="T759">
        <f>IFERROR(INDEX($B$7:$B$60000,MATCH(ROW()-6,$Q$7:$Q$60000,0)),"")</f>
        <v/>
      </c>
      <c r="U759">
        <f>IFERROR(INDEX($C$7:$C$60000,MATCH(ROW()-6,$Q$7:$Q$60000,0)),"")</f>
        <v/>
      </c>
      <c r="V759">
        <f>IFERROR(INDEX($D$7:$D$60000,MATCH(ROW()-6,$Q$7:$Q$60000,0)),"")</f>
        <v/>
      </c>
      <c r="W759">
        <f>IFERROR(INDEX($E$7:$E$60000,MATCH(ROW()-6,$Q$7:$Q$60000,0)),"")</f>
        <v/>
      </c>
      <c r="X759">
        <f>IFERROR(INDEX($F$7:$F$60000,MATCH(ROW()-6,$Q$7:$Q$60000,0)),"")</f>
        <v/>
      </c>
      <c r="Y759">
        <f>IFERROR(INDEX($G$7:$G$60000,MATCH(ROW()-6,$Q$7:$Q$60000,0)),"")</f>
        <v/>
      </c>
      <c r="Z759">
        <f>IFERROR(INDEX($H$7:$H$60000,MATCH(ROW()-6,$Q$7:$Q$60000,0)),"")</f>
        <v/>
      </c>
      <c r="AA759">
        <f>IFERROR(INDEX($I$7:$I$60000,MATCH(ROW()-6,$Q$7:$Q$60000,0)),"")</f>
        <v/>
      </c>
      <c r="AB759">
        <f>IFERROR(INDEX($J$7:$J$60000,MATCH(ROW()-6,$Q$7:$Q$60000,0)),"")</f>
        <v/>
      </c>
      <c r="AC759">
        <f>IFERROR(INDEX($K$7:$K$60000,MATCH(ROW()-6,$Q$7:$Q$60000,0)),"")</f>
        <v/>
      </c>
      <c r="AD759">
        <f>IFERROR(INDEX($L$7:$L$60000,MATCH(ROW()-6,$Q$7:$Q$60000,0)),"")</f>
        <v/>
      </c>
      <c r="AE759">
        <f>IFERROR(INDEX($M$7:$M$60000,MATCH(ROW()-6,$Q$7:$Q$60000,0)),"")</f>
        <v/>
      </c>
      <c r="AF759">
        <f>IFERROR(INDEX($N$7:$N$60000,MATCH(ROW()-6,$Q$7:$Q$60000,0)),"")</f>
        <v/>
      </c>
      <c r="AH759" s="9">
        <f>IF(OR($S759="",$S758=""),"",LN($T759/$T758))</f>
        <v/>
      </c>
      <c r="AI759" s="9">
        <f>IF(OR($S759="",$S758=""),"",$C$2*LN(U759/U758))</f>
        <v/>
      </c>
      <c r="AJ759" s="9">
        <f>IF(OR($S759="",$S758=""),"",$D$2*(V759-V758))</f>
        <v/>
      </c>
      <c r="AK759" s="9">
        <f>IF(OR($S759="",$S758=""),"",$E$2*(W759-W758))</f>
        <v/>
      </c>
      <c r="AL759" s="9">
        <f>IF(OR($S759="",$S758=""),"",$F$2*LN(X759/X758))</f>
        <v/>
      </c>
      <c r="AM759" s="9">
        <f>IF(OR($S759="",$S758=""),"",$G$2*(Y759-Y758))</f>
        <v/>
      </c>
      <c r="AN759" s="9">
        <f>IF(OR($S759="",$S758=""),"",$H$2*LN(Z759/Z758))</f>
        <v/>
      </c>
      <c r="AO759" s="9">
        <f>IF(OR($S759="",$S758=""),"",$I$2*(AA759-AA758))</f>
        <v/>
      </c>
      <c r="AP759" s="9">
        <f>IF(OR($S759="",$S758=""),"",$J$2*LN(AB759/AB758))</f>
        <v/>
      </c>
      <c r="AQ759" s="9">
        <f>IF(OR($S759="",$S758=""),"",$K$2*(AC759-AC758))</f>
        <v/>
      </c>
      <c r="AR759" s="9">
        <f>IF(OR($S759="",$S758=""),"",$L$2*LN(AD759/AD758))</f>
        <v/>
      </c>
      <c r="AS759" s="9">
        <f>IF(OR($S759="",$S758=""),"",$M$2*LN(AE759/AE758))</f>
        <v/>
      </c>
      <c r="AT759" s="9">
        <f>IF(OR($S759="",$S758=""),"",$N$2*LN(AF759/AF758))</f>
        <v/>
      </c>
      <c r="AV759" s="9">
        <f>IF($AH759="","",$AY$16+$AY$4*AI759+$AY$5*AJ759+$AY$6*AK759+$AY$7*AL759+$AY$8*AM759+$AY$9*AN759+$AY$10*AO759+$AY$11*AP759+$AY$12*AQ759+$AY$13*AR759+$AY$14*AS759+$AY$15*AT759)</f>
        <v/>
      </c>
      <c r="BC759" s="10">
        <f>IF((ROW()-6)&lt;=$Q$3,INDEX(LINEST(AH700:AH759,AI700:AT759,TRUE,TRUE),1,13)*$Q$4,"")</f>
        <v/>
      </c>
      <c r="BD759" s="9">
        <f>IF((ROW()-6)&lt;=$Q$3,INDEX(LINEST(AH700:AH759,AI700:AT759,TRUE,TRUE),1,12),"")</f>
        <v/>
      </c>
      <c r="BE759" s="9">
        <f>IF((ROW()-6)&lt;=$Q$3,INDEX(LINEST(AH700:AH759,AI700:AT759,TRUE,TRUE),1,11),"")</f>
        <v/>
      </c>
      <c r="BF759" s="9">
        <f>IF((ROW()-6)&lt;=$Q$3,INDEX(LINEST(AH700:AH759,AI700:AT759,TRUE,TRUE),1,10),"")</f>
        <v/>
      </c>
      <c r="BG759" s="9">
        <f>IF((ROW()-6)&lt;=$Q$3,INDEX(LINEST(AH700:AH759,AI700:AT759,TRUE,TRUE),1,9),"")</f>
        <v/>
      </c>
      <c r="BH759" s="9">
        <f>IF((ROW()-6)&lt;=$Q$3,INDEX(LINEST(AH700:AH759,AI700:AT759,TRUE,TRUE),1,8),"")</f>
        <v/>
      </c>
      <c r="BI759" s="9">
        <f>IF((ROW()-6)&lt;=$Q$3,INDEX(LINEST(AH700:AH759,AI700:AT759,TRUE,TRUE),1,7),"")</f>
        <v/>
      </c>
      <c r="BJ759" s="9">
        <f>IF((ROW()-6)&lt;=$Q$3,INDEX(LINEST(AH700:AH759,AI700:AT759,TRUE,TRUE),1,6),"")</f>
        <v/>
      </c>
      <c r="BK759" s="9">
        <f>IF((ROW()-6)&lt;=$Q$3,INDEX(LINEST(AH700:AH759,AI700:AT759,TRUE,TRUE),1,5),"")</f>
        <v/>
      </c>
      <c r="BL759" s="9">
        <f>IF((ROW()-6)&lt;=$Q$3,INDEX(LINEST(AH700:AH759,AI700:AT759,TRUE,TRUE),1,4),"")</f>
        <v/>
      </c>
      <c r="BM759" s="9">
        <f>IF((ROW()-6)&lt;=$Q$3,INDEX(LINEST(AH700:AH759,AI700:AT759,TRUE,TRUE),1,3),"")</f>
        <v/>
      </c>
      <c r="BN759" s="9">
        <f>IF((ROW()-6)&lt;=$Q$3,INDEX(LINEST(AH700:AH759,AI700:AT759,TRUE,TRUE),1,2),"")</f>
        <v/>
      </c>
      <c r="BO759" s="9">
        <f>IF((ROW()-6)&lt;=$Q$3,INDEX(LINEST(AH700:AH759,AI700:AT759,TRUE,TRUE),1,1),"")</f>
        <v/>
      </c>
      <c r="BP759" s="10">
        <f>IF((ROW()-6)&lt;=$Q$3,INDEX(LINEST(AH700:AH759,AI700:AT759,TRUE,TRUE),3,1),"")</f>
        <v/>
      </c>
      <c r="BR759" s="9">
        <f>IF(AND((ROW()-6)&lt;=$Q$3,ISNUMBER(BC758)),BC758/$Q$4+BD758*AI759+BE758*AJ759+BF758*AK759+BG758*AL759+BH758*AM759+BI758*AN759+BJ758*AO759+BK758*AP759+BL758*AQ759+BM758*AR759+BN758*AS759+BO758*AT759,"")</f>
        <v/>
      </c>
      <c r="BS759">
        <f>IF(ISNUMBER(BR759),AVERAGE(AH699:AH758),"")</f>
        <v/>
      </c>
      <c r="BT759">
        <f>IF(ISNUMBER(BR759),(AH759-BR759)^2,"")</f>
        <v/>
      </c>
      <c r="BU759">
        <f>IF(ISNUMBER(BR759),AH759^2,"")</f>
        <v/>
      </c>
      <c r="BV759">
        <f>IF(ISNUMBER(BR759),(AH759-BS759)^2,"")</f>
        <v/>
      </c>
    </row>
    <row r="760">
      <c r="O760">
        <f>IF($R760="","",CHOOSE($Q$2,YEAR(R760)*12+MONTH(R760),INT((R760-2)/7),YEAR(R760)*4+ROUNDUP(MONTH(R760)/3)))</f>
        <v/>
      </c>
      <c r="P760">
        <f>IF($R760="","",IF($R761="",1,IF(O760&lt;&gt;O761,1,0)))</f>
        <v/>
      </c>
      <c r="Q760">
        <f>IF(P760=1,SUM($P$7:P760),"")</f>
        <v/>
      </c>
      <c r="R760">
        <f>IF($A760="","",IF(ISNUMBER($A760),$A760,IFERROR(DATEVALUE($A760),NA())))</f>
        <v/>
      </c>
      <c r="S760" s="7">
        <f>IFERROR(INDEX($R$7:$R$60000,MATCH(ROW()-6,$Q$7:$Q$60000,0)),"")</f>
        <v/>
      </c>
      <c r="T760">
        <f>IFERROR(INDEX($B$7:$B$60000,MATCH(ROW()-6,$Q$7:$Q$60000,0)),"")</f>
        <v/>
      </c>
      <c r="U760">
        <f>IFERROR(INDEX($C$7:$C$60000,MATCH(ROW()-6,$Q$7:$Q$60000,0)),"")</f>
        <v/>
      </c>
      <c r="V760">
        <f>IFERROR(INDEX($D$7:$D$60000,MATCH(ROW()-6,$Q$7:$Q$60000,0)),"")</f>
        <v/>
      </c>
      <c r="W760">
        <f>IFERROR(INDEX($E$7:$E$60000,MATCH(ROW()-6,$Q$7:$Q$60000,0)),"")</f>
        <v/>
      </c>
      <c r="X760">
        <f>IFERROR(INDEX($F$7:$F$60000,MATCH(ROW()-6,$Q$7:$Q$60000,0)),"")</f>
        <v/>
      </c>
      <c r="Y760">
        <f>IFERROR(INDEX($G$7:$G$60000,MATCH(ROW()-6,$Q$7:$Q$60000,0)),"")</f>
        <v/>
      </c>
      <c r="Z760">
        <f>IFERROR(INDEX($H$7:$H$60000,MATCH(ROW()-6,$Q$7:$Q$60000,0)),"")</f>
        <v/>
      </c>
      <c r="AA760">
        <f>IFERROR(INDEX($I$7:$I$60000,MATCH(ROW()-6,$Q$7:$Q$60000,0)),"")</f>
        <v/>
      </c>
      <c r="AB760">
        <f>IFERROR(INDEX($J$7:$J$60000,MATCH(ROW()-6,$Q$7:$Q$60000,0)),"")</f>
        <v/>
      </c>
      <c r="AC760">
        <f>IFERROR(INDEX($K$7:$K$60000,MATCH(ROW()-6,$Q$7:$Q$60000,0)),"")</f>
        <v/>
      </c>
      <c r="AD760">
        <f>IFERROR(INDEX($L$7:$L$60000,MATCH(ROW()-6,$Q$7:$Q$60000,0)),"")</f>
        <v/>
      </c>
      <c r="AE760">
        <f>IFERROR(INDEX($M$7:$M$60000,MATCH(ROW()-6,$Q$7:$Q$60000,0)),"")</f>
        <v/>
      </c>
      <c r="AF760">
        <f>IFERROR(INDEX($N$7:$N$60000,MATCH(ROW()-6,$Q$7:$Q$60000,0)),"")</f>
        <v/>
      </c>
      <c r="AH760" s="9">
        <f>IF(OR($S760="",$S759=""),"",LN($T760/$T759))</f>
        <v/>
      </c>
      <c r="AI760" s="9">
        <f>IF(OR($S760="",$S759=""),"",$C$2*LN(U760/U759))</f>
        <v/>
      </c>
      <c r="AJ760" s="9">
        <f>IF(OR($S760="",$S759=""),"",$D$2*(V760-V759))</f>
        <v/>
      </c>
      <c r="AK760" s="9">
        <f>IF(OR($S760="",$S759=""),"",$E$2*(W760-W759))</f>
        <v/>
      </c>
      <c r="AL760" s="9">
        <f>IF(OR($S760="",$S759=""),"",$F$2*LN(X760/X759))</f>
        <v/>
      </c>
      <c r="AM760" s="9">
        <f>IF(OR($S760="",$S759=""),"",$G$2*(Y760-Y759))</f>
        <v/>
      </c>
      <c r="AN760" s="9">
        <f>IF(OR($S760="",$S759=""),"",$H$2*LN(Z760/Z759))</f>
        <v/>
      </c>
      <c r="AO760" s="9">
        <f>IF(OR($S760="",$S759=""),"",$I$2*(AA760-AA759))</f>
        <v/>
      </c>
      <c r="AP760" s="9">
        <f>IF(OR($S760="",$S759=""),"",$J$2*LN(AB760/AB759))</f>
        <v/>
      </c>
      <c r="AQ760" s="9">
        <f>IF(OR($S760="",$S759=""),"",$K$2*(AC760-AC759))</f>
        <v/>
      </c>
      <c r="AR760" s="9">
        <f>IF(OR($S760="",$S759=""),"",$L$2*LN(AD760/AD759))</f>
        <v/>
      </c>
      <c r="AS760" s="9">
        <f>IF(OR($S760="",$S759=""),"",$M$2*LN(AE760/AE759))</f>
        <v/>
      </c>
      <c r="AT760" s="9">
        <f>IF(OR($S760="",$S759=""),"",$N$2*LN(AF760/AF759))</f>
        <v/>
      </c>
      <c r="AV760" s="9">
        <f>IF($AH760="","",$AY$16+$AY$4*AI760+$AY$5*AJ760+$AY$6*AK760+$AY$7*AL760+$AY$8*AM760+$AY$9*AN760+$AY$10*AO760+$AY$11*AP760+$AY$12*AQ760+$AY$13*AR760+$AY$14*AS760+$AY$15*AT760)</f>
        <v/>
      </c>
      <c r="BC760" s="10">
        <f>IF((ROW()-6)&lt;=$Q$3,INDEX(LINEST(AH701:AH760,AI701:AT760,TRUE,TRUE),1,13)*$Q$4,"")</f>
        <v/>
      </c>
      <c r="BD760" s="9">
        <f>IF((ROW()-6)&lt;=$Q$3,INDEX(LINEST(AH701:AH760,AI701:AT760,TRUE,TRUE),1,12),"")</f>
        <v/>
      </c>
      <c r="BE760" s="9">
        <f>IF((ROW()-6)&lt;=$Q$3,INDEX(LINEST(AH701:AH760,AI701:AT760,TRUE,TRUE),1,11),"")</f>
        <v/>
      </c>
      <c r="BF760" s="9">
        <f>IF((ROW()-6)&lt;=$Q$3,INDEX(LINEST(AH701:AH760,AI701:AT760,TRUE,TRUE),1,10),"")</f>
        <v/>
      </c>
      <c r="BG760" s="9">
        <f>IF((ROW()-6)&lt;=$Q$3,INDEX(LINEST(AH701:AH760,AI701:AT760,TRUE,TRUE),1,9),"")</f>
        <v/>
      </c>
      <c r="BH760" s="9">
        <f>IF((ROW()-6)&lt;=$Q$3,INDEX(LINEST(AH701:AH760,AI701:AT760,TRUE,TRUE),1,8),"")</f>
        <v/>
      </c>
      <c r="BI760" s="9">
        <f>IF((ROW()-6)&lt;=$Q$3,INDEX(LINEST(AH701:AH760,AI701:AT760,TRUE,TRUE),1,7),"")</f>
        <v/>
      </c>
      <c r="BJ760" s="9">
        <f>IF((ROW()-6)&lt;=$Q$3,INDEX(LINEST(AH701:AH760,AI701:AT760,TRUE,TRUE),1,6),"")</f>
        <v/>
      </c>
      <c r="BK760" s="9">
        <f>IF((ROW()-6)&lt;=$Q$3,INDEX(LINEST(AH701:AH760,AI701:AT760,TRUE,TRUE),1,5),"")</f>
        <v/>
      </c>
      <c r="BL760" s="9">
        <f>IF((ROW()-6)&lt;=$Q$3,INDEX(LINEST(AH701:AH760,AI701:AT760,TRUE,TRUE),1,4),"")</f>
        <v/>
      </c>
      <c r="BM760" s="9">
        <f>IF((ROW()-6)&lt;=$Q$3,INDEX(LINEST(AH701:AH760,AI701:AT760,TRUE,TRUE),1,3),"")</f>
        <v/>
      </c>
      <c r="BN760" s="9">
        <f>IF((ROW()-6)&lt;=$Q$3,INDEX(LINEST(AH701:AH760,AI701:AT760,TRUE,TRUE),1,2),"")</f>
        <v/>
      </c>
      <c r="BO760" s="9">
        <f>IF((ROW()-6)&lt;=$Q$3,INDEX(LINEST(AH701:AH760,AI701:AT760,TRUE,TRUE),1,1),"")</f>
        <v/>
      </c>
      <c r="BP760" s="10">
        <f>IF((ROW()-6)&lt;=$Q$3,INDEX(LINEST(AH701:AH760,AI701:AT760,TRUE,TRUE),3,1),"")</f>
        <v/>
      </c>
      <c r="BR760" s="9">
        <f>IF(AND((ROW()-6)&lt;=$Q$3,ISNUMBER(BC759)),BC759/$Q$4+BD759*AI760+BE759*AJ760+BF759*AK760+BG759*AL760+BH759*AM760+BI759*AN760+BJ759*AO760+BK759*AP760+BL759*AQ760+BM759*AR760+BN759*AS760+BO759*AT760,"")</f>
        <v/>
      </c>
      <c r="BS760">
        <f>IF(ISNUMBER(BR760),AVERAGE(AH700:AH759),"")</f>
        <v/>
      </c>
      <c r="BT760">
        <f>IF(ISNUMBER(BR760),(AH760-BR760)^2,"")</f>
        <v/>
      </c>
      <c r="BU760">
        <f>IF(ISNUMBER(BR760),AH760^2,"")</f>
        <v/>
      </c>
      <c r="BV760">
        <f>IF(ISNUMBER(BR760),(AH760-BS760)^2,"")</f>
        <v/>
      </c>
    </row>
    <row r="761">
      <c r="O761">
        <f>IF($R761="","",CHOOSE($Q$2,YEAR(R761)*12+MONTH(R761),INT((R761-2)/7),YEAR(R761)*4+ROUNDUP(MONTH(R761)/3)))</f>
        <v/>
      </c>
      <c r="P761">
        <f>IF($R761="","",IF($R762="",1,IF(O761&lt;&gt;O762,1,0)))</f>
        <v/>
      </c>
      <c r="Q761">
        <f>IF(P761=1,SUM($P$7:P761),"")</f>
        <v/>
      </c>
      <c r="R761">
        <f>IF($A761="","",IF(ISNUMBER($A761),$A761,IFERROR(DATEVALUE($A761),NA())))</f>
        <v/>
      </c>
      <c r="S761" s="7">
        <f>IFERROR(INDEX($R$7:$R$60000,MATCH(ROW()-6,$Q$7:$Q$60000,0)),"")</f>
        <v/>
      </c>
      <c r="T761">
        <f>IFERROR(INDEX($B$7:$B$60000,MATCH(ROW()-6,$Q$7:$Q$60000,0)),"")</f>
        <v/>
      </c>
      <c r="U761">
        <f>IFERROR(INDEX($C$7:$C$60000,MATCH(ROW()-6,$Q$7:$Q$60000,0)),"")</f>
        <v/>
      </c>
      <c r="V761">
        <f>IFERROR(INDEX($D$7:$D$60000,MATCH(ROW()-6,$Q$7:$Q$60000,0)),"")</f>
        <v/>
      </c>
      <c r="W761">
        <f>IFERROR(INDEX($E$7:$E$60000,MATCH(ROW()-6,$Q$7:$Q$60000,0)),"")</f>
        <v/>
      </c>
      <c r="X761">
        <f>IFERROR(INDEX($F$7:$F$60000,MATCH(ROW()-6,$Q$7:$Q$60000,0)),"")</f>
        <v/>
      </c>
      <c r="Y761">
        <f>IFERROR(INDEX($G$7:$G$60000,MATCH(ROW()-6,$Q$7:$Q$60000,0)),"")</f>
        <v/>
      </c>
      <c r="Z761">
        <f>IFERROR(INDEX($H$7:$H$60000,MATCH(ROW()-6,$Q$7:$Q$60000,0)),"")</f>
        <v/>
      </c>
      <c r="AA761">
        <f>IFERROR(INDEX($I$7:$I$60000,MATCH(ROW()-6,$Q$7:$Q$60000,0)),"")</f>
        <v/>
      </c>
      <c r="AB761">
        <f>IFERROR(INDEX($J$7:$J$60000,MATCH(ROW()-6,$Q$7:$Q$60000,0)),"")</f>
        <v/>
      </c>
      <c r="AC761">
        <f>IFERROR(INDEX($K$7:$K$60000,MATCH(ROW()-6,$Q$7:$Q$60000,0)),"")</f>
        <v/>
      </c>
      <c r="AD761">
        <f>IFERROR(INDEX($L$7:$L$60000,MATCH(ROW()-6,$Q$7:$Q$60000,0)),"")</f>
        <v/>
      </c>
      <c r="AE761">
        <f>IFERROR(INDEX($M$7:$M$60000,MATCH(ROW()-6,$Q$7:$Q$60000,0)),"")</f>
        <v/>
      </c>
      <c r="AF761">
        <f>IFERROR(INDEX($N$7:$N$60000,MATCH(ROW()-6,$Q$7:$Q$60000,0)),"")</f>
        <v/>
      </c>
      <c r="AH761" s="9">
        <f>IF(OR($S761="",$S760=""),"",LN($T761/$T760))</f>
        <v/>
      </c>
      <c r="AI761" s="9">
        <f>IF(OR($S761="",$S760=""),"",$C$2*LN(U761/U760))</f>
        <v/>
      </c>
      <c r="AJ761" s="9">
        <f>IF(OR($S761="",$S760=""),"",$D$2*(V761-V760))</f>
        <v/>
      </c>
      <c r="AK761" s="9">
        <f>IF(OR($S761="",$S760=""),"",$E$2*(W761-W760))</f>
        <v/>
      </c>
      <c r="AL761" s="9">
        <f>IF(OR($S761="",$S760=""),"",$F$2*LN(X761/X760))</f>
        <v/>
      </c>
      <c r="AM761" s="9">
        <f>IF(OR($S761="",$S760=""),"",$G$2*(Y761-Y760))</f>
        <v/>
      </c>
      <c r="AN761" s="9">
        <f>IF(OR($S761="",$S760=""),"",$H$2*LN(Z761/Z760))</f>
        <v/>
      </c>
      <c r="AO761" s="9">
        <f>IF(OR($S761="",$S760=""),"",$I$2*(AA761-AA760))</f>
        <v/>
      </c>
      <c r="AP761" s="9">
        <f>IF(OR($S761="",$S760=""),"",$J$2*LN(AB761/AB760))</f>
        <v/>
      </c>
      <c r="AQ761" s="9">
        <f>IF(OR($S761="",$S760=""),"",$K$2*(AC761-AC760))</f>
        <v/>
      </c>
      <c r="AR761" s="9">
        <f>IF(OR($S761="",$S760=""),"",$L$2*LN(AD761/AD760))</f>
        <v/>
      </c>
      <c r="AS761" s="9">
        <f>IF(OR($S761="",$S760=""),"",$M$2*LN(AE761/AE760))</f>
        <v/>
      </c>
      <c r="AT761" s="9">
        <f>IF(OR($S761="",$S760=""),"",$N$2*LN(AF761/AF760))</f>
        <v/>
      </c>
      <c r="AV761" s="9">
        <f>IF($AH761="","",$AY$16+$AY$4*AI761+$AY$5*AJ761+$AY$6*AK761+$AY$7*AL761+$AY$8*AM761+$AY$9*AN761+$AY$10*AO761+$AY$11*AP761+$AY$12*AQ761+$AY$13*AR761+$AY$14*AS761+$AY$15*AT761)</f>
        <v/>
      </c>
      <c r="BC761" s="10">
        <f>IF((ROW()-6)&lt;=$Q$3,INDEX(LINEST(AH702:AH761,AI702:AT761,TRUE,TRUE),1,13)*$Q$4,"")</f>
        <v/>
      </c>
      <c r="BD761" s="9">
        <f>IF((ROW()-6)&lt;=$Q$3,INDEX(LINEST(AH702:AH761,AI702:AT761,TRUE,TRUE),1,12),"")</f>
        <v/>
      </c>
      <c r="BE761" s="9">
        <f>IF((ROW()-6)&lt;=$Q$3,INDEX(LINEST(AH702:AH761,AI702:AT761,TRUE,TRUE),1,11),"")</f>
        <v/>
      </c>
      <c r="BF761" s="9">
        <f>IF((ROW()-6)&lt;=$Q$3,INDEX(LINEST(AH702:AH761,AI702:AT761,TRUE,TRUE),1,10),"")</f>
        <v/>
      </c>
      <c r="BG761" s="9">
        <f>IF((ROW()-6)&lt;=$Q$3,INDEX(LINEST(AH702:AH761,AI702:AT761,TRUE,TRUE),1,9),"")</f>
        <v/>
      </c>
      <c r="BH761" s="9">
        <f>IF((ROW()-6)&lt;=$Q$3,INDEX(LINEST(AH702:AH761,AI702:AT761,TRUE,TRUE),1,8),"")</f>
        <v/>
      </c>
      <c r="BI761" s="9">
        <f>IF((ROW()-6)&lt;=$Q$3,INDEX(LINEST(AH702:AH761,AI702:AT761,TRUE,TRUE),1,7),"")</f>
        <v/>
      </c>
      <c r="BJ761" s="9">
        <f>IF((ROW()-6)&lt;=$Q$3,INDEX(LINEST(AH702:AH761,AI702:AT761,TRUE,TRUE),1,6),"")</f>
        <v/>
      </c>
      <c r="BK761" s="9">
        <f>IF((ROW()-6)&lt;=$Q$3,INDEX(LINEST(AH702:AH761,AI702:AT761,TRUE,TRUE),1,5),"")</f>
        <v/>
      </c>
      <c r="BL761" s="9">
        <f>IF((ROW()-6)&lt;=$Q$3,INDEX(LINEST(AH702:AH761,AI702:AT761,TRUE,TRUE),1,4),"")</f>
        <v/>
      </c>
      <c r="BM761" s="9">
        <f>IF((ROW()-6)&lt;=$Q$3,INDEX(LINEST(AH702:AH761,AI702:AT761,TRUE,TRUE),1,3),"")</f>
        <v/>
      </c>
      <c r="BN761" s="9">
        <f>IF((ROW()-6)&lt;=$Q$3,INDEX(LINEST(AH702:AH761,AI702:AT761,TRUE,TRUE),1,2),"")</f>
        <v/>
      </c>
      <c r="BO761" s="9">
        <f>IF((ROW()-6)&lt;=$Q$3,INDEX(LINEST(AH702:AH761,AI702:AT761,TRUE,TRUE),1,1),"")</f>
        <v/>
      </c>
      <c r="BP761" s="10">
        <f>IF((ROW()-6)&lt;=$Q$3,INDEX(LINEST(AH702:AH761,AI702:AT761,TRUE,TRUE),3,1),"")</f>
        <v/>
      </c>
      <c r="BR761" s="9">
        <f>IF(AND((ROW()-6)&lt;=$Q$3,ISNUMBER(BC760)),BC760/$Q$4+BD760*AI761+BE760*AJ761+BF760*AK761+BG760*AL761+BH760*AM761+BI760*AN761+BJ760*AO761+BK760*AP761+BL760*AQ761+BM760*AR761+BN760*AS761+BO760*AT761,"")</f>
        <v/>
      </c>
      <c r="BS761">
        <f>IF(ISNUMBER(BR761),AVERAGE(AH701:AH760),"")</f>
        <v/>
      </c>
      <c r="BT761">
        <f>IF(ISNUMBER(BR761),(AH761-BR761)^2,"")</f>
        <v/>
      </c>
      <c r="BU761">
        <f>IF(ISNUMBER(BR761),AH761^2,"")</f>
        <v/>
      </c>
      <c r="BV761">
        <f>IF(ISNUMBER(BR761),(AH761-BS761)^2,"")</f>
        <v/>
      </c>
    </row>
    <row r="762">
      <c r="O762">
        <f>IF($R762="","",CHOOSE($Q$2,YEAR(R762)*12+MONTH(R762),INT((R762-2)/7),YEAR(R762)*4+ROUNDUP(MONTH(R762)/3)))</f>
        <v/>
      </c>
      <c r="P762">
        <f>IF($R762="","",IF($R763="",1,IF(O762&lt;&gt;O763,1,0)))</f>
        <v/>
      </c>
      <c r="Q762">
        <f>IF(P762=1,SUM($P$7:P762),"")</f>
        <v/>
      </c>
      <c r="R762">
        <f>IF($A762="","",IF(ISNUMBER($A762),$A762,IFERROR(DATEVALUE($A762),NA())))</f>
        <v/>
      </c>
      <c r="S762" s="7">
        <f>IFERROR(INDEX($R$7:$R$60000,MATCH(ROW()-6,$Q$7:$Q$60000,0)),"")</f>
        <v/>
      </c>
      <c r="T762">
        <f>IFERROR(INDEX($B$7:$B$60000,MATCH(ROW()-6,$Q$7:$Q$60000,0)),"")</f>
        <v/>
      </c>
      <c r="U762">
        <f>IFERROR(INDEX($C$7:$C$60000,MATCH(ROW()-6,$Q$7:$Q$60000,0)),"")</f>
        <v/>
      </c>
      <c r="V762">
        <f>IFERROR(INDEX($D$7:$D$60000,MATCH(ROW()-6,$Q$7:$Q$60000,0)),"")</f>
        <v/>
      </c>
      <c r="W762">
        <f>IFERROR(INDEX($E$7:$E$60000,MATCH(ROW()-6,$Q$7:$Q$60000,0)),"")</f>
        <v/>
      </c>
      <c r="X762">
        <f>IFERROR(INDEX($F$7:$F$60000,MATCH(ROW()-6,$Q$7:$Q$60000,0)),"")</f>
        <v/>
      </c>
      <c r="Y762">
        <f>IFERROR(INDEX($G$7:$G$60000,MATCH(ROW()-6,$Q$7:$Q$60000,0)),"")</f>
        <v/>
      </c>
      <c r="Z762">
        <f>IFERROR(INDEX($H$7:$H$60000,MATCH(ROW()-6,$Q$7:$Q$60000,0)),"")</f>
        <v/>
      </c>
      <c r="AA762">
        <f>IFERROR(INDEX($I$7:$I$60000,MATCH(ROW()-6,$Q$7:$Q$60000,0)),"")</f>
        <v/>
      </c>
      <c r="AB762">
        <f>IFERROR(INDEX($J$7:$J$60000,MATCH(ROW()-6,$Q$7:$Q$60000,0)),"")</f>
        <v/>
      </c>
      <c r="AC762">
        <f>IFERROR(INDEX($K$7:$K$60000,MATCH(ROW()-6,$Q$7:$Q$60000,0)),"")</f>
        <v/>
      </c>
      <c r="AD762">
        <f>IFERROR(INDEX($L$7:$L$60000,MATCH(ROW()-6,$Q$7:$Q$60000,0)),"")</f>
        <v/>
      </c>
      <c r="AE762">
        <f>IFERROR(INDEX($M$7:$M$60000,MATCH(ROW()-6,$Q$7:$Q$60000,0)),"")</f>
        <v/>
      </c>
      <c r="AF762">
        <f>IFERROR(INDEX($N$7:$N$60000,MATCH(ROW()-6,$Q$7:$Q$60000,0)),"")</f>
        <v/>
      </c>
      <c r="AH762" s="9">
        <f>IF(OR($S762="",$S761=""),"",LN($T762/$T761))</f>
        <v/>
      </c>
      <c r="AI762" s="9">
        <f>IF(OR($S762="",$S761=""),"",$C$2*LN(U762/U761))</f>
        <v/>
      </c>
      <c r="AJ762" s="9">
        <f>IF(OR($S762="",$S761=""),"",$D$2*(V762-V761))</f>
        <v/>
      </c>
      <c r="AK762" s="9">
        <f>IF(OR($S762="",$S761=""),"",$E$2*(W762-W761))</f>
        <v/>
      </c>
      <c r="AL762" s="9">
        <f>IF(OR($S762="",$S761=""),"",$F$2*LN(X762/X761))</f>
        <v/>
      </c>
      <c r="AM762" s="9">
        <f>IF(OR($S762="",$S761=""),"",$G$2*(Y762-Y761))</f>
        <v/>
      </c>
      <c r="AN762" s="9">
        <f>IF(OR($S762="",$S761=""),"",$H$2*LN(Z762/Z761))</f>
        <v/>
      </c>
      <c r="AO762" s="9">
        <f>IF(OR($S762="",$S761=""),"",$I$2*(AA762-AA761))</f>
        <v/>
      </c>
      <c r="AP762" s="9">
        <f>IF(OR($S762="",$S761=""),"",$J$2*LN(AB762/AB761))</f>
        <v/>
      </c>
      <c r="AQ762" s="9">
        <f>IF(OR($S762="",$S761=""),"",$K$2*(AC762-AC761))</f>
        <v/>
      </c>
      <c r="AR762" s="9">
        <f>IF(OR($S762="",$S761=""),"",$L$2*LN(AD762/AD761))</f>
        <v/>
      </c>
      <c r="AS762" s="9">
        <f>IF(OR($S762="",$S761=""),"",$M$2*LN(AE762/AE761))</f>
        <v/>
      </c>
      <c r="AT762" s="9">
        <f>IF(OR($S762="",$S761=""),"",$N$2*LN(AF762/AF761))</f>
        <v/>
      </c>
      <c r="AV762" s="9">
        <f>IF($AH762="","",$AY$16+$AY$4*AI762+$AY$5*AJ762+$AY$6*AK762+$AY$7*AL762+$AY$8*AM762+$AY$9*AN762+$AY$10*AO762+$AY$11*AP762+$AY$12*AQ762+$AY$13*AR762+$AY$14*AS762+$AY$15*AT762)</f>
        <v/>
      </c>
      <c r="BC762" s="10">
        <f>IF((ROW()-6)&lt;=$Q$3,INDEX(LINEST(AH703:AH762,AI703:AT762,TRUE,TRUE),1,13)*$Q$4,"")</f>
        <v/>
      </c>
      <c r="BD762" s="9">
        <f>IF((ROW()-6)&lt;=$Q$3,INDEX(LINEST(AH703:AH762,AI703:AT762,TRUE,TRUE),1,12),"")</f>
        <v/>
      </c>
      <c r="BE762" s="9">
        <f>IF((ROW()-6)&lt;=$Q$3,INDEX(LINEST(AH703:AH762,AI703:AT762,TRUE,TRUE),1,11),"")</f>
        <v/>
      </c>
      <c r="BF762" s="9">
        <f>IF((ROW()-6)&lt;=$Q$3,INDEX(LINEST(AH703:AH762,AI703:AT762,TRUE,TRUE),1,10),"")</f>
        <v/>
      </c>
      <c r="BG762" s="9">
        <f>IF((ROW()-6)&lt;=$Q$3,INDEX(LINEST(AH703:AH762,AI703:AT762,TRUE,TRUE),1,9),"")</f>
        <v/>
      </c>
      <c r="BH762" s="9">
        <f>IF((ROW()-6)&lt;=$Q$3,INDEX(LINEST(AH703:AH762,AI703:AT762,TRUE,TRUE),1,8),"")</f>
        <v/>
      </c>
      <c r="BI762" s="9">
        <f>IF((ROW()-6)&lt;=$Q$3,INDEX(LINEST(AH703:AH762,AI703:AT762,TRUE,TRUE),1,7),"")</f>
        <v/>
      </c>
      <c r="BJ762" s="9">
        <f>IF((ROW()-6)&lt;=$Q$3,INDEX(LINEST(AH703:AH762,AI703:AT762,TRUE,TRUE),1,6),"")</f>
        <v/>
      </c>
      <c r="BK762" s="9">
        <f>IF((ROW()-6)&lt;=$Q$3,INDEX(LINEST(AH703:AH762,AI703:AT762,TRUE,TRUE),1,5),"")</f>
        <v/>
      </c>
      <c r="BL762" s="9">
        <f>IF((ROW()-6)&lt;=$Q$3,INDEX(LINEST(AH703:AH762,AI703:AT762,TRUE,TRUE),1,4),"")</f>
        <v/>
      </c>
      <c r="BM762" s="9">
        <f>IF((ROW()-6)&lt;=$Q$3,INDEX(LINEST(AH703:AH762,AI703:AT762,TRUE,TRUE),1,3),"")</f>
        <v/>
      </c>
      <c r="BN762" s="9">
        <f>IF((ROW()-6)&lt;=$Q$3,INDEX(LINEST(AH703:AH762,AI703:AT762,TRUE,TRUE),1,2),"")</f>
        <v/>
      </c>
      <c r="BO762" s="9">
        <f>IF((ROW()-6)&lt;=$Q$3,INDEX(LINEST(AH703:AH762,AI703:AT762,TRUE,TRUE),1,1),"")</f>
        <v/>
      </c>
      <c r="BP762" s="10">
        <f>IF((ROW()-6)&lt;=$Q$3,INDEX(LINEST(AH703:AH762,AI703:AT762,TRUE,TRUE),3,1),"")</f>
        <v/>
      </c>
      <c r="BR762" s="9">
        <f>IF(AND((ROW()-6)&lt;=$Q$3,ISNUMBER(BC761)),BC761/$Q$4+BD761*AI762+BE761*AJ762+BF761*AK762+BG761*AL762+BH761*AM762+BI761*AN762+BJ761*AO762+BK761*AP762+BL761*AQ762+BM761*AR762+BN761*AS762+BO761*AT762,"")</f>
        <v/>
      </c>
      <c r="BS762">
        <f>IF(ISNUMBER(BR762),AVERAGE(AH702:AH761),"")</f>
        <v/>
      </c>
      <c r="BT762">
        <f>IF(ISNUMBER(BR762),(AH762-BR762)^2,"")</f>
        <v/>
      </c>
      <c r="BU762">
        <f>IF(ISNUMBER(BR762),AH762^2,"")</f>
        <v/>
      </c>
      <c r="BV762">
        <f>IF(ISNUMBER(BR762),(AH762-BS762)^2,"")</f>
        <v/>
      </c>
    </row>
    <row r="763">
      <c r="O763">
        <f>IF($R763="","",CHOOSE($Q$2,YEAR(R763)*12+MONTH(R763),INT((R763-2)/7),YEAR(R763)*4+ROUNDUP(MONTH(R763)/3)))</f>
        <v/>
      </c>
      <c r="P763">
        <f>IF($R763="","",IF($R764="",1,IF(O763&lt;&gt;O764,1,0)))</f>
        <v/>
      </c>
      <c r="Q763">
        <f>IF(P763=1,SUM($P$7:P763),"")</f>
        <v/>
      </c>
      <c r="R763">
        <f>IF($A763="","",IF(ISNUMBER($A763),$A763,IFERROR(DATEVALUE($A763),NA())))</f>
        <v/>
      </c>
      <c r="S763" s="7">
        <f>IFERROR(INDEX($R$7:$R$60000,MATCH(ROW()-6,$Q$7:$Q$60000,0)),"")</f>
        <v/>
      </c>
      <c r="T763">
        <f>IFERROR(INDEX($B$7:$B$60000,MATCH(ROW()-6,$Q$7:$Q$60000,0)),"")</f>
        <v/>
      </c>
      <c r="U763">
        <f>IFERROR(INDEX($C$7:$C$60000,MATCH(ROW()-6,$Q$7:$Q$60000,0)),"")</f>
        <v/>
      </c>
      <c r="V763">
        <f>IFERROR(INDEX($D$7:$D$60000,MATCH(ROW()-6,$Q$7:$Q$60000,0)),"")</f>
        <v/>
      </c>
      <c r="W763">
        <f>IFERROR(INDEX($E$7:$E$60000,MATCH(ROW()-6,$Q$7:$Q$60000,0)),"")</f>
        <v/>
      </c>
      <c r="X763">
        <f>IFERROR(INDEX($F$7:$F$60000,MATCH(ROW()-6,$Q$7:$Q$60000,0)),"")</f>
        <v/>
      </c>
      <c r="Y763">
        <f>IFERROR(INDEX($G$7:$G$60000,MATCH(ROW()-6,$Q$7:$Q$60000,0)),"")</f>
        <v/>
      </c>
      <c r="Z763">
        <f>IFERROR(INDEX($H$7:$H$60000,MATCH(ROW()-6,$Q$7:$Q$60000,0)),"")</f>
        <v/>
      </c>
      <c r="AA763">
        <f>IFERROR(INDEX($I$7:$I$60000,MATCH(ROW()-6,$Q$7:$Q$60000,0)),"")</f>
        <v/>
      </c>
      <c r="AB763">
        <f>IFERROR(INDEX($J$7:$J$60000,MATCH(ROW()-6,$Q$7:$Q$60000,0)),"")</f>
        <v/>
      </c>
      <c r="AC763">
        <f>IFERROR(INDEX($K$7:$K$60000,MATCH(ROW()-6,$Q$7:$Q$60000,0)),"")</f>
        <v/>
      </c>
      <c r="AD763">
        <f>IFERROR(INDEX($L$7:$L$60000,MATCH(ROW()-6,$Q$7:$Q$60000,0)),"")</f>
        <v/>
      </c>
      <c r="AE763">
        <f>IFERROR(INDEX($M$7:$M$60000,MATCH(ROW()-6,$Q$7:$Q$60000,0)),"")</f>
        <v/>
      </c>
      <c r="AF763">
        <f>IFERROR(INDEX($N$7:$N$60000,MATCH(ROW()-6,$Q$7:$Q$60000,0)),"")</f>
        <v/>
      </c>
      <c r="AH763" s="9">
        <f>IF(OR($S763="",$S762=""),"",LN($T763/$T762))</f>
        <v/>
      </c>
      <c r="AI763" s="9">
        <f>IF(OR($S763="",$S762=""),"",$C$2*LN(U763/U762))</f>
        <v/>
      </c>
      <c r="AJ763" s="9">
        <f>IF(OR($S763="",$S762=""),"",$D$2*(V763-V762))</f>
        <v/>
      </c>
      <c r="AK763" s="9">
        <f>IF(OR($S763="",$S762=""),"",$E$2*(W763-W762))</f>
        <v/>
      </c>
      <c r="AL763" s="9">
        <f>IF(OR($S763="",$S762=""),"",$F$2*LN(X763/X762))</f>
        <v/>
      </c>
      <c r="AM763" s="9">
        <f>IF(OR($S763="",$S762=""),"",$G$2*(Y763-Y762))</f>
        <v/>
      </c>
      <c r="AN763" s="9">
        <f>IF(OR($S763="",$S762=""),"",$H$2*LN(Z763/Z762))</f>
        <v/>
      </c>
      <c r="AO763" s="9">
        <f>IF(OR($S763="",$S762=""),"",$I$2*(AA763-AA762))</f>
        <v/>
      </c>
      <c r="AP763" s="9">
        <f>IF(OR($S763="",$S762=""),"",$J$2*LN(AB763/AB762))</f>
        <v/>
      </c>
      <c r="AQ763" s="9">
        <f>IF(OR($S763="",$S762=""),"",$K$2*(AC763-AC762))</f>
        <v/>
      </c>
      <c r="AR763" s="9">
        <f>IF(OR($S763="",$S762=""),"",$L$2*LN(AD763/AD762))</f>
        <v/>
      </c>
      <c r="AS763" s="9">
        <f>IF(OR($S763="",$S762=""),"",$M$2*LN(AE763/AE762))</f>
        <v/>
      </c>
      <c r="AT763" s="9">
        <f>IF(OR($S763="",$S762=""),"",$N$2*LN(AF763/AF762))</f>
        <v/>
      </c>
      <c r="AV763" s="9">
        <f>IF($AH763="","",$AY$16+$AY$4*AI763+$AY$5*AJ763+$AY$6*AK763+$AY$7*AL763+$AY$8*AM763+$AY$9*AN763+$AY$10*AO763+$AY$11*AP763+$AY$12*AQ763+$AY$13*AR763+$AY$14*AS763+$AY$15*AT763)</f>
        <v/>
      </c>
      <c r="BC763" s="10">
        <f>IF((ROW()-6)&lt;=$Q$3,INDEX(LINEST(AH704:AH763,AI704:AT763,TRUE,TRUE),1,13)*$Q$4,"")</f>
        <v/>
      </c>
      <c r="BD763" s="9">
        <f>IF((ROW()-6)&lt;=$Q$3,INDEX(LINEST(AH704:AH763,AI704:AT763,TRUE,TRUE),1,12),"")</f>
        <v/>
      </c>
      <c r="BE763" s="9">
        <f>IF((ROW()-6)&lt;=$Q$3,INDEX(LINEST(AH704:AH763,AI704:AT763,TRUE,TRUE),1,11),"")</f>
        <v/>
      </c>
      <c r="BF763" s="9">
        <f>IF((ROW()-6)&lt;=$Q$3,INDEX(LINEST(AH704:AH763,AI704:AT763,TRUE,TRUE),1,10),"")</f>
        <v/>
      </c>
      <c r="BG763" s="9">
        <f>IF((ROW()-6)&lt;=$Q$3,INDEX(LINEST(AH704:AH763,AI704:AT763,TRUE,TRUE),1,9),"")</f>
        <v/>
      </c>
      <c r="BH763" s="9">
        <f>IF((ROW()-6)&lt;=$Q$3,INDEX(LINEST(AH704:AH763,AI704:AT763,TRUE,TRUE),1,8),"")</f>
        <v/>
      </c>
      <c r="BI763" s="9">
        <f>IF((ROW()-6)&lt;=$Q$3,INDEX(LINEST(AH704:AH763,AI704:AT763,TRUE,TRUE),1,7),"")</f>
        <v/>
      </c>
      <c r="BJ763" s="9">
        <f>IF((ROW()-6)&lt;=$Q$3,INDEX(LINEST(AH704:AH763,AI704:AT763,TRUE,TRUE),1,6),"")</f>
        <v/>
      </c>
      <c r="BK763" s="9">
        <f>IF((ROW()-6)&lt;=$Q$3,INDEX(LINEST(AH704:AH763,AI704:AT763,TRUE,TRUE),1,5),"")</f>
        <v/>
      </c>
      <c r="BL763" s="9">
        <f>IF((ROW()-6)&lt;=$Q$3,INDEX(LINEST(AH704:AH763,AI704:AT763,TRUE,TRUE),1,4),"")</f>
        <v/>
      </c>
      <c r="BM763" s="9">
        <f>IF((ROW()-6)&lt;=$Q$3,INDEX(LINEST(AH704:AH763,AI704:AT763,TRUE,TRUE),1,3),"")</f>
        <v/>
      </c>
      <c r="BN763" s="9">
        <f>IF((ROW()-6)&lt;=$Q$3,INDEX(LINEST(AH704:AH763,AI704:AT763,TRUE,TRUE),1,2),"")</f>
        <v/>
      </c>
      <c r="BO763" s="9">
        <f>IF((ROW()-6)&lt;=$Q$3,INDEX(LINEST(AH704:AH763,AI704:AT763,TRUE,TRUE),1,1),"")</f>
        <v/>
      </c>
      <c r="BP763" s="10">
        <f>IF((ROW()-6)&lt;=$Q$3,INDEX(LINEST(AH704:AH763,AI704:AT763,TRUE,TRUE),3,1),"")</f>
        <v/>
      </c>
      <c r="BR763" s="9">
        <f>IF(AND((ROW()-6)&lt;=$Q$3,ISNUMBER(BC762)),BC762/$Q$4+BD762*AI763+BE762*AJ763+BF762*AK763+BG762*AL763+BH762*AM763+BI762*AN763+BJ762*AO763+BK762*AP763+BL762*AQ763+BM762*AR763+BN762*AS763+BO762*AT763,"")</f>
        <v/>
      </c>
      <c r="BS763">
        <f>IF(ISNUMBER(BR763),AVERAGE(AH703:AH762),"")</f>
        <v/>
      </c>
      <c r="BT763">
        <f>IF(ISNUMBER(BR763),(AH763-BR763)^2,"")</f>
        <v/>
      </c>
      <c r="BU763">
        <f>IF(ISNUMBER(BR763),AH763^2,"")</f>
        <v/>
      </c>
      <c r="BV763">
        <f>IF(ISNUMBER(BR763),(AH763-BS763)^2,"")</f>
        <v/>
      </c>
    </row>
    <row r="764">
      <c r="O764">
        <f>IF($R764="","",CHOOSE($Q$2,YEAR(R764)*12+MONTH(R764),INT((R764-2)/7),YEAR(R764)*4+ROUNDUP(MONTH(R764)/3)))</f>
        <v/>
      </c>
      <c r="P764">
        <f>IF($R764="","",IF($R765="",1,IF(O764&lt;&gt;O765,1,0)))</f>
        <v/>
      </c>
      <c r="Q764">
        <f>IF(P764=1,SUM($P$7:P764),"")</f>
        <v/>
      </c>
      <c r="R764">
        <f>IF($A764="","",IF(ISNUMBER($A764),$A764,IFERROR(DATEVALUE($A764),NA())))</f>
        <v/>
      </c>
      <c r="S764" s="7">
        <f>IFERROR(INDEX($R$7:$R$60000,MATCH(ROW()-6,$Q$7:$Q$60000,0)),"")</f>
        <v/>
      </c>
      <c r="T764">
        <f>IFERROR(INDEX($B$7:$B$60000,MATCH(ROW()-6,$Q$7:$Q$60000,0)),"")</f>
        <v/>
      </c>
      <c r="U764">
        <f>IFERROR(INDEX($C$7:$C$60000,MATCH(ROW()-6,$Q$7:$Q$60000,0)),"")</f>
        <v/>
      </c>
      <c r="V764">
        <f>IFERROR(INDEX($D$7:$D$60000,MATCH(ROW()-6,$Q$7:$Q$60000,0)),"")</f>
        <v/>
      </c>
      <c r="W764">
        <f>IFERROR(INDEX($E$7:$E$60000,MATCH(ROW()-6,$Q$7:$Q$60000,0)),"")</f>
        <v/>
      </c>
      <c r="X764">
        <f>IFERROR(INDEX($F$7:$F$60000,MATCH(ROW()-6,$Q$7:$Q$60000,0)),"")</f>
        <v/>
      </c>
      <c r="Y764">
        <f>IFERROR(INDEX($G$7:$G$60000,MATCH(ROW()-6,$Q$7:$Q$60000,0)),"")</f>
        <v/>
      </c>
      <c r="Z764">
        <f>IFERROR(INDEX($H$7:$H$60000,MATCH(ROW()-6,$Q$7:$Q$60000,0)),"")</f>
        <v/>
      </c>
      <c r="AA764">
        <f>IFERROR(INDEX($I$7:$I$60000,MATCH(ROW()-6,$Q$7:$Q$60000,0)),"")</f>
        <v/>
      </c>
      <c r="AB764">
        <f>IFERROR(INDEX($J$7:$J$60000,MATCH(ROW()-6,$Q$7:$Q$60000,0)),"")</f>
        <v/>
      </c>
      <c r="AC764">
        <f>IFERROR(INDEX($K$7:$K$60000,MATCH(ROW()-6,$Q$7:$Q$60000,0)),"")</f>
        <v/>
      </c>
      <c r="AD764">
        <f>IFERROR(INDEX($L$7:$L$60000,MATCH(ROW()-6,$Q$7:$Q$60000,0)),"")</f>
        <v/>
      </c>
      <c r="AE764">
        <f>IFERROR(INDEX($M$7:$M$60000,MATCH(ROW()-6,$Q$7:$Q$60000,0)),"")</f>
        <v/>
      </c>
      <c r="AF764">
        <f>IFERROR(INDEX($N$7:$N$60000,MATCH(ROW()-6,$Q$7:$Q$60000,0)),"")</f>
        <v/>
      </c>
      <c r="AH764" s="9">
        <f>IF(OR($S764="",$S763=""),"",LN($T764/$T763))</f>
        <v/>
      </c>
      <c r="AI764" s="9">
        <f>IF(OR($S764="",$S763=""),"",$C$2*LN(U764/U763))</f>
        <v/>
      </c>
      <c r="AJ764" s="9">
        <f>IF(OR($S764="",$S763=""),"",$D$2*(V764-V763))</f>
        <v/>
      </c>
      <c r="AK764" s="9">
        <f>IF(OR($S764="",$S763=""),"",$E$2*(W764-W763))</f>
        <v/>
      </c>
      <c r="AL764" s="9">
        <f>IF(OR($S764="",$S763=""),"",$F$2*LN(X764/X763))</f>
        <v/>
      </c>
      <c r="AM764" s="9">
        <f>IF(OR($S764="",$S763=""),"",$G$2*(Y764-Y763))</f>
        <v/>
      </c>
      <c r="AN764" s="9">
        <f>IF(OR($S764="",$S763=""),"",$H$2*LN(Z764/Z763))</f>
        <v/>
      </c>
      <c r="AO764" s="9">
        <f>IF(OR($S764="",$S763=""),"",$I$2*(AA764-AA763))</f>
        <v/>
      </c>
      <c r="AP764" s="9">
        <f>IF(OR($S764="",$S763=""),"",$J$2*LN(AB764/AB763))</f>
        <v/>
      </c>
      <c r="AQ764" s="9">
        <f>IF(OR($S764="",$S763=""),"",$K$2*(AC764-AC763))</f>
        <v/>
      </c>
      <c r="AR764" s="9">
        <f>IF(OR($S764="",$S763=""),"",$L$2*LN(AD764/AD763))</f>
        <v/>
      </c>
      <c r="AS764" s="9">
        <f>IF(OR($S764="",$S763=""),"",$M$2*LN(AE764/AE763))</f>
        <v/>
      </c>
      <c r="AT764" s="9">
        <f>IF(OR($S764="",$S763=""),"",$N$2*LN(AF764/AF763))</f>
        <v/>
      </c>
      <c r="AV764" s="9">
        <f>IF($AH764="","",$AY$16+$AY$4*AI764+$AY$5*AJ764+$AY$6*AK764+$AY$7*AL764+$AY$8*AM764+$AY$9*AN764+$AY$10*AO764+$AY$11*AP764+$AY$12*AQ764+$AY$13*AR764+$AY$14*AS764+$AY$15*AT764)</f>
        <v/>
      </c>
      <c r="BC764" s="10">
        <f>IF((ROW()-6)&lt;=$Q$3,INDEX(LINEST(AH705:AH764,AI705:AT764,TRUE,TRUE),1,13)*$Q$4,"")</f>
        <v/>
      </c>
      <c r="BD764" s="9">
        <f>IF((ROW()-6)&lt;=$Q$3,INDEX(LINEST(AH705:AH764,AI705:AT764,TRUE,TRUE),1,12),"")</f>
        <v/>
      </c>
      <c r="BE764" s="9">
        <f>IF((ROW()-6)&lt;=$Q$3,INDEX(LINEST(AH705:AH764,AI705:AT764,TRUE,TRUE),1,11),"")</f>
        <v/>
      </c>
      <c r="BF764" s="9">
        <f>IF((ROW()-6)&lt;=$Q$3,INDEX(LINEST(AH705:AH764,AI705:AT764,TRUE,TRUE),1,10),"")</f>
        <v/>
      </c>
      <c r="BG764" s="9">
        <f>IF((ROW()-6)&lt;=$Q$3,INDEX(LINEST(AH705:AH764,AI705:AT764,TRUE,TRUE),1,9),"")</f>
        <v/>
      </c>
      <c r="BH764" s="9">
        <f>IF((ROW()-6)&lt;=$Q$3,INDEX(LINEST(AH705:AH764,AI705:AT764,TRUE,TRUE),1,8),"")</f>
        <v/>
      </c>
      <c r="BI764" s="9">
        <f>IF((ROW()-6)&lt;=$Q$3,INDEX(LINEST(AH705:AH764,AI705:AT764,TRUE,TRUE),1,7),"")</f>
        <v/>
      </c>
      <c r="BJ764" s="9">
        <f>IF((ROW()-6)&lt;=$Q$3,INDEX(LINEST(AH705:AH764,AI705:AT764,TRUE,TRUE),1,6),"")</f>
        <v/>
      </c>
      <c r="BK764" s="9">
        <f>IF((ROW()-6)&lt;=$Q$3,INDEX(LINEST(AH705:AH764,AI705:AT764,TRUE,TRUE),1,5),"")</f>
        <v/>
      </c>
      <c r="BL764" s="9">
        <f>IF((ROW()-6)&lt;=$Q$3,INDEX(LINEST(AH705:AH764,AI705:AT764,TRUE,TRUE),1,4),"")</f>
        <v/>
      </c>
      <c r="BM764" s="9">
        <f>IF((ROW()-6)&lt;=$Q$3,INDEX(LINEST(AH705:AH764,AI705:AT764,TRUE,TRUE),1,3),"")</f>
        <v/>
      </c>
      <c r="BN764" s="9">
        <f>IF((ROW()-6)&lt;=$Q$3,INDEX(LINEST(AH705:AH764,AI705:AT764,TRUE,TRUE),1,2),"")</f>
        <v/>
      </c>
      <c r="BO764" s="9">
        <f>IF((ROW()-6)&lt;=$Q$3,INDEX(LINEST(AH705:AH764,AI705:AT764,TRUE,TRUE),1,1),"")</f>
        <v/>
      </c>
      <c r="BP764" s="10">
        <f>IF((ROW()-6)&lt;=$Q$3,INDEX(LINEST(AH705:AH764,AI705:AT764,TRUE,TRUE),3,1),"")</f>
        <v/>
      </c>
      <c r="BR764" s="9">
        <f>IF(AND((ROW()-6)&lt;=$Q$3,ISNUMBER(BC763)),BC763/$Q$4+BD763*AI764+BE763*AJ764+BF763*AK764+BG763*AL764+BH763*AM764+BI763*AN764+BJ763*AO764+BK763*AP764+BL763*AQ764+BM763*AR764+BN763*AS764+BO763*AT764,"")</f>
        <v/>
      </c>
      <c r="BS764">
        <f>IF(ISNUMBER(BR764),AVERAGE(AH704:AH763),"")</f>
        <v/>
      </c>
      <c r="BT764">
        <f>IF(ISNUMBER(BR764),(AH764-BR764)^2,"")</f>
        <v/>
      </c>
      <c r="BU764">
        <f>IF(ISNUMBER(BR764),AH764^2,"")</f>
        <v/>
      </c>
      <c r="BV764">
        <f>IF(ISNUMBER(BR764),(AH764-BS764)^2,"")</f>
        <v/>
      </c>
    </row>
    <row r="765">
      <c r="O765">
        <f>IF($R765="","",CHOOSE($Q$2,YEAR(R765)*12+MONTH(R765),INT((R765-2)/7),YEAR(R765)*4+ROUNDUP(MONTH(R765)/3)))</f>
        <v/>
      </c>
      <c r="P765">
        <f>IF($R765="","",IF($R766="",1,IF(O765&lt;&gt;O766,1,0)))</f>
        <v/>
      </c>
      <c r="Q765">
        <f>IF(P765=1,SUM($P$7:P765),"")</f>
        <v/>
      </c>
      <c r="R765">
        <f>IF($A765="","",IF(ISNUMBER($A765),$A765,IFERROR(DATEVALUE($A765),NA())))</f>
        <v/>
      </c>
      <c r="S765" s="7">
        <f>IFERROR(INDEX($R$7:$R$60000,MATCH(ROW()-6,$Q$7:$Q$60000,0)),"")</f>
        <v/>
      </c>
      <c r="T765">
        <f>IFERROR(INDEX($B$7:$B$60000,MATCH(ROW()-6,$Q$7:$Q$60000,0)),"")</f>
        <v/>
      </c>
      <c r="U765">
        <f>IFERROR(INDEX($C$7:$C$60000,MATCH(ROW()-6,$Q$7:$Q$60000,0)),"")</f>
        <v/>
      </c>
      <c r="V765">
        <f>IFERROR(INDEX($D$7:$D$60000,MATCH(ROW()-6,$Q$7:$Q$60000,0)),"")</f>
        <v/>
      </c>
      <c r="W765">
        <f>IFERROR(INDEX($E$7:$E$60000,MATCH(ROW()-6,$Q$7:$Q$60000,0)),"")</f>
        <v/>
      </c>
      <c r="X765">
        <f>IFERROR(INDEX($F$7:$F$60000,MATCH(ROW()-6,$Q$7:$Q$60000,0)),"")</f>
        <v/>
      </c>
      <c r="Y765">
        <f>IFERROR(INDEX($G$7:$G$60000,MATCH(ROW()-6,$Q$7:$Q$60000,0)),"")</f>
        <v/>
      </c>
      <c r="Z765">
        <f>IFERROR(INDEX($H$7:$H$60000,MATCH(ROW()-6,$Q$7:$Q$60000,0)),"")</f>
        <v/>
      </c>
      <c r="AA765">
        <f>IFERROR(INDEX($I$7:$I$60000,MATCH(ROW()-6,$Q$7:$Q$60000,0)),"")</f>
        <v/>
      </c>
      <c r="AB765">
        <f>IFERROR(INDEX($J$7:$J$60000,MATCH(ROW()-6,$Q$7:$Q$60000,0)),"")</f>
        <v/>
      </c>
      <c r="AC765">
        <f>IFERROR(INDEX($K$7:$K$60000,MATCH(ROW()-6,$Q$7:$Q$60000,0)),"")</f>
        <v/>
      </c>
      <c r="AD765">
        <f>IFERROR(INDEX($L$7:$L$60000,MATCH(ROW()-6,$Q$7:$Q$60000,0)),"")</f>
        <v/>
      </c>
      <c r="AE765">
        <f>IFERROR(INDEX($M$7:$M$60000,MATCH(ROW()-6,$Q$7:$Q$60000,0)),"")</f>
        <v/>
      </c>
      <c r="AF765">
        <f>IFERROR(INDEX($N$7:$N$60000,MATCH(ROW()-6,$Q$7:$Q$60000,0)),"")</f>
        <v/>
      </c>
      <c r="AH765" s="9">
        <f>IF(OR($S765="",$S764=""),"",LN($T765/$T764))</f>
        <v/>
      </c>
      <c r="AI765" s="9">
        <f>IF(OR($S765="",$S764=""),"",$C$2*LN(U765/U764))</f>
        <v/>
      </c>
      <c r="AJ765" s="9">
        <f>IF(OR($S765="",$S764=""),"",$D$2*(V765-V764))</f>
        <v/>
      </c>
      <c r="AK765" s="9">
        <f>IF(OR($S765="",$S764=""),"",$E$2*(W765-W764))</f>
        <v/>
      </c>
      <c r="AL765" s="9">
        <f>IF(OR($S765="",$S764=""),"",$F$2*LN(X765/X764))</f>
        <v/>
      </c>
      <c r="AM765" s="9">
        <f>IF(OR($S765="",$S764=""),"",$G$2*(Y765-Y764))</f>
        <v/>
      </c>
      <c r="AN765" s="9">
        <f>IF(OR($S765="",$S764=""),"",$H$2*LN(Z765/Z764))</f>
        <v/>
      </c>
      <c r="AO765" s="9">
        <f>IF(OR($S765="",$S764=""),"",$I$2*(AA765-AA764))</f>
        <v/>
      </c>
      <c r="AP765" s="9">
        <f>IF(OR($S765="",$S764=""),"",$J$2*LN(AB765/AB764))</f>
        <v/>
      </c>
      <c r="AQ765" s="9">
        <f>IF(OR($S765="",$S764=""),"",$K$2*(AC765-AC764))</f>
        <v/>
      </c>
      <c r="AR765" s="9">
        <f>IF(OR($S765="",$S764=""),"",$L$2*LN(AD765/AD764))</f>
        <v/>
      </c>
      <c r="AS765" s="9">
        <f>IF(OR($S765="",$S764=""),"",$M$2*LN(AE765/AE764))</f>
        <v/>
      </c>
      <c r="AT765" s="9">
        <f>IF(OR($S765="",$S764=""),"",$N$2*LN(AF765/AF764))</f>
        <v/>
      </c>
      <c r="AV765" s="9">
        <f>IF($AH765="","",$AY$16+$AY$4*AI765+$AY$5*AJ765+$AY$6*AK765+$AY$7*AL765+$AY$8*AM765+$AY$9*AN765+$AY$10*AO765+$AY$11*AP765+$AY$12*AQ765+$AY$13*AR765+$AY$14*AS765+$AY$15*AT765)</f>
        <v/>
      </c>
      <c r="BC765" s="10">
        <f>IF((ROW()-6)&lt;=$Q$3,INDEX(LINEST(AH706:AH765,AI706:AT765,TRUE,TRUE),1,13)*$Q$4,"")</f>
        <v/>
      </c>
      <c r="BD765" s="9">
        <f>IF((ROW()-6)&lt;=$Q$3,INDEX(LINEST(AH706:AH765,AI706:AT765,TRUE,TRUE),1,12),"")</f>
        <v/>
      </c>
      <c r="BE765" s="9">
        <f>IF((ROW()-6)&lt;=$Q$3,INDEX(LINEST(AH706:AH765,AI706:AT765,TRUE,TRUE),1,11),"")</f>
        <v/>
      </c>
      <c r="BF765" s="9">
        <f>IF((ROW()-6)&lt;=$Q$3,INDEX(LINEST(AH706:AH765,AI706:AT765,TRUE,TRUE),1,10),"")</f>
        <v/>
      </c>
      <c r="BG765" s="9">
        <f>IF((ROW()-6)&lt;=$Q$3,INDEX(LINEST(AH706:AH765,AI706:AT765,TRUE,TRUE),1,9),"")</f>
        <v/>
      </c>
      <c r="BH765" s="9">
        <f>IF((ROW()-6)&lt;=$Q$3,INDEX(LINEST(AH706:AH765,AI706:AT765,TRUE,TRUE),1,8),"")</f>
        <v/>
      </c>
      <c r="BI765" s="9">
        <f>IF((ROW()-6)&lt;=$Q$3,INDEX(LINEST(AH706:AH765,AI706:AT765,TRUE,TRUE),1,7),"")</f>
        <v/>
      </c>
      <c r="BJ765" s="9">
        <f>IF((ROW()-6)&lt;=$Q$3,INDEX(LINEST(AH706:AH765,AI706:AT765,TRUE,TRUE),1,6),"")</f>
        <v/>
      </c>
      <c r="BK765" s="9">
        <f>IF((ROW()-6)&lt;=$Q$3,INDEX(LINEST(AH706:AH765,AI706:AT765,TRUE,TRUE),1,5),"")</f>
        <v/>
      </c>
      <c r="BL765" s="9">
        <f>IF((ROW()-6)&lt;=$Q$3,INDEX(LINEST(AH706:AH765,AI706:AT765,TRUE,TRUE),1,4),"")</f>
        <v/>
      </c>
      <c r="BM765" s="9">
        <f>IF((ROW()-6)&lt;=$Q$3,INDEX(LINEST(AH706:AH765,AI706:AT765,TRUE,TRUE),1,3),"")</f>
        <v/>
      </c>
      <c r="BN765" s="9">
        <f>IF((ROW()-6)&lt;=$Q$3,INDEX(LINEST(AH706:AH765,AI706:AT765,TRUE,TRUE),1,2),"")</f>
        <v/>
      </c>
      <c r="BO765" s="9">
        <f>IF((ROW()-6)&lt;=$Q$3,INDEX(LINEST(AH706:AH765,AI706:AT765,TRUE,TRUE),1,1),"")</f>
        <v/>
      </c>
      <c r="BP765" s="10">
        <f>IF((ROW()-6)&lt;=$Q$3,INDEX(LINEST(AH706:AH765,AI706:AT765,TRUE,TRUE),3,1),"")</f>
        <v/>
      </c>
      <c r="BR765" s="9">
        <f>IF(AND((ROW()-6)&lt;=$Q$3,ISNUMBER(BC764)),BC764/$Q$4+BD764*AI765+BE764*AJ765+BF764*AK765+BG764*AL765+BH764*AM765+BI764*AN765+BJ764*AO765+BK764*AP765+BL764*AQ765+BM764*AR765+BN764*AS765+BO764*AT765,"")</f>
        <v/>
      </c>
      <c r="BS765">
        <f>IF(ISNUMBER(BR765),AVERAGE(AH705:AH764),"")</f>
        <v/>
      </c>
      <c r="BT765">
        <f>IF(ISNUMBER(BR765),(AH765-BR765)^2,"")</f>
        <v/>
      </c>
      <c r="BU765">
        <f>IF(ISNUMBER(BR765),AH765^2,"")</f>
        <v/>
      </c>
      <c r="BV765">
        <f>IF(ISNUMBER(BR765),(AH765-BS765)^2,"")</f>
        <v/>
      </c>
    </row>
    <row r="766">
      <c r="O766">
        <f>IF($R766="","",CHOOSE($Q$2,YEAR(R766)*12+MONTH(R766),INT((R766-2)/7),YEAR(R766)*4+ROUNDUP(MONTH(R766)/3)))</f>
        <v/>
      </c>
      <c r="P766">
        <f>IF($R766="","",IF($R767="",1,IF(O766&lt;&gt;O767,1,0)))</f>
        <v/>
      </c>
      <c r="Q766">
        <f>IF(P766=1,SUM($P$7:P766),"")</f>
        <v/>
      </c>
      <c r="R766">
        <f>IF($A766="","",IF(ISNUMBER($A766),$A766,IFERROR(DATEVALUE($A766),NA())))</f>
        <v/>
      </c>
      <c r="S766" s="7">
        <f>IFERROR(INDEX($R$7:$R$60000,MATCH(ROW()-6,$Q$7:$Q$60000,0)),"")</f>
        <v/>
      </c>
      <c r="T766">
        <f>IFERROR(INDEX($B$7:$B$60000,MATCH(ROW()-6,$Q$7:$Q$60000,0)),"")</f>
        <v/>
      </c>
      <c r="U766">
        <f>IFERROR(INDEX($C$7:$C$60000,MATCH(ROW()-6,$Q$7:$Q$60000,0)),"")</f>
        <v/>
      </c>
      <c r="V766">
        <f>IFERROR(INDEX($D$7:$D$60000,MATCH(ROW()-6,$Q$7:$Q$60000,0)),"")</f>
        <v/>
      </c>
      <c r="W766">
        <f>IFERROR(INDEX($E$7:$E$60000,MATCH(ROW()-6,$Q$7:$Q$60000,0)),"")</f>
        <v/>
      </c>
      <c r="X766">
        <f>IFERROR(INDEX($F$7:$F$60000,MATCH(ROW()-6,$Q$7:$Q$60000,0)),"")</f>
        <v/>
      </c>
      <c r="Y766">
        <f>IFERROR(INDEX($G$7:$G$60000,MATCH(ROW()-6,$Q$7:$Q$60000,0)),"")</f>
        <v/>
      </c>
      <c r="Z766">
        <f>IFERROR(INDEX($H$7:$H$60000,MATCH(ROW()-6,$Q$7:$Q$60000,0)),"")</f>
        <v/>
      </c>
      <c r="AA766">
        <f>IFERROR(INDEX($I$7:$I$60000,MATCH(ROW()-6,$Q$7:$Q$60000,0)),"")</f>
        <v/>
      </c>
      <c r="AB766">
        <f>IFERROR(INDEX($J$7:$J$60000,MATCH(ROW()-6,$Q$7:$Q$60000,0)),"")</f>
        <v/>
      </c>
      <c r="AC766">
        <f>IFERROR(INDEX($K$7:$K$60000,MATCH(ROW()-6,$Q$7:$Q$60000,0)),"")</f>
        <v/>
      </c>
      <c r="AD766">
        <f>IFERROR(INDEX($L$7:$L$60000,MATCH(ROW()-6,$Q$7:$Q$60000,0)),"")</f>
        <v/>
      </c>
      <c r="AE766">
        <f>IFERROR(INDEX($M$7:$M$60000,MATCH(ROW()-6,$Q$7:$Q$60000,0)),"")</f>
        <v/>
      </c>
      <c r="AF766">
        <f>IFERROR(INDEX($N$7:$N$60000,MATCH(ROW()-6,$Q$7:$Q$60000,0)),"")</f>
        <v/>
      </c>
      <c r="AH766" s="9">
        <f>IF(OR($S766="",$S765=""),"",LN($T766/$T765))</f>
        <v/>
      </c>
      <c r="AI766" s="9">
        <f>IF(OR($S766="",$S765=""),"",$C$2*LN(U766/U765))</f>
        <v/>
      </c>
      <c r="AJ766" s="9">
        <f>IF(OR($S766="",$S765=""),"",$D$2*(V766-V765))</f>
        <v/>
      </c>
      <c r="AK766" s="9">
        <f>IF(OR($S766="",$S765=""),"",$E$2*(W766-W765))</f>
        <v/>
      </c>
      <c r="AL766" s="9">
        <f>IF(OR($S766="",$S765=""),"",$F$2*LN(X766/X765))</f>
        <v/>
      </c>
      <c r="AM766" s="9">
        <f>IF(OR($S766="",$S765=""),"",$G$2*(Y766-Y765))</f>
        <v/>
      </c>
      <c r="AN766" s="9">
        <f>IF(OR($S766="",$S765=""),"",$H$2*LN(Z766/Z765))</f>
        <v/>
      </c>
      <c r="AO766" s="9">
        <f>IF(OR($S766="",$S765=""),"",$I$2*(AA766-AA765))</f>
        <v/>
      </c>
      <c r="AP766" s="9">
        <f>IF(OR($S766="",$S765=""),"",$J$2*LN(AB766/AB765))</f>
        <v/>
      </c>
      <c r="AQ766" s="9">
        <f>IF(OR($S766="",$S765=""),"",$K$2*(AC766-AC765))</f>
        <v/>
      </c>
      <c r="AR766" s="9">
        <f>IF(OR($S766="",$S765=""),"",$L$2*LN(AD766/AD765))</f>
        <v/>
      </c>
      <c r="AS766" s="9">
        <f>IF(OR($S766="",$S765=""),"",$M$2*LN(AE766/AE765))</f>
        <v/>
      </c>
      <c r="AT766" s="9">
        <f>IF(OR($S766="",$S765=""),"",$N$2*LN(AF766/AF765))</f>
        <v/>
      </c>
      <c r="AV766" s="9">
        <f>IF($AH766="","",$AY$16+$AY$4*AI766+$AY$5*AJ766+$AY$6*AK766+$AY$7*AL766+$AY$8*AM766+$AY$9*AN766+$AY$10*AO766+$AY$11*AP766+$AY$12*AQ766+$AY$13*AR766+$AY$14*AS766+$AY$15*AT766)</f>
        <v/>
      </c>
      <c r="BC766" s="10">
        <f>IF((ROW()-6)&lt;=$Q$3,INDEX(LINEST(AH707:AH766,AI707:AT766,TRUE,TRUE),1,13)*$Q$4,"")</f>
        <v/>
      </c>
      <c r="BD766" s="9">
        <f>IF((ROW()-6)&lt;=$Q$3,INDEX(LINEST(AH707:AH766,AI707:AT766,TRUE,TRUE),1,12),"")</f>
        <v/>
      </c>
      <c r="BE766" s="9">
        <f>IF((ROW()-6)&lt;=$Q$3,INDEX(LINEST(AH707:AH766,AI707:AT766,TRUE,TRUE),1,11),"")</f>
        <v/>
      </c>
      <c r="BF766" s="9">
        <f>IF((ROW()-6)&lt;=$Q$3,INDEX(LINEST(AH707:AH766,AI707:AT766,TRUE,TRUE),1,10),"")</f>
        <v/>
      </c>
      <c r="BG766" s="9">
        <f>IF((ROW()-6)&lt;=$Q$3,INDEX(LINEST(AH707:AH766,AI707:AT766,TRUE,TRUE),1,9),"")</f>
        <v/>
      </c>
      <c r="BH766" s="9">
        <f>IF((ROW()-6)&lt;=$Q$3,INDEX(LINEST(AH707:AH766,AI707:AT766,TRUE,TRUE),1,8),"")</f>
        <v/>
      </c>
      <c r="BI766" s="9">
        <f>IF((ROW()-6)&lt;=$Q$3,INDEX(LINEST(AH707:AH766,AI707:AT766,TRUE,TRUE),1,7),"")</f>
        <v/>
      </c>
      <c r="BJ766" s="9">
        <f>IF((ROW()-6)&lt;=$Q$3,INDEX(LINEST(AH707:AH766,AI707:AT766,TRUE,TRUE),1,6),"")</f>
        <v/>
      </c>
      <c r="BK766" s="9">
        <f>IF((ROW()-6)&lt;=$Q$3,INDEX(LINEST(AH707:AH766,AI707:AT766,TRUE,TRUE),1,5),"")</f>
        <v/>
      </c>
      <c r="BL766" s="9">
        <f>IF((ROW()-6)&lt;=$Q$3,INDEX(LINEST(AH707:AH766,AI707:AT766,TRUE,TRUE),1,4),"")</f>
        <v/>
      </c>
      <c r="BM766" s="9">
        <f>IF((ROW()-6)&lt;=$Q$3,INDEX(LINEST(AH707:AH766,AI707:AT766,TRUE,TRUE),1,3),"")</f>
        <v/>
      </c>
      <c r="BN766" s="9">
        <f>IF((ROW()-6)&lt;=$Q$3,INDEX(LINEST(AH707:AH766,AI707:AT766,TRUE,TRUE),1,2),"")</f>
        <v/>
      </c>
      <c r="BO766" s="9">
        <f>IF((ROW()-6)&lt;=$Q$3,INDEX(LINEST(AH707:AH766,AI707:AT766,TRUE,TRUE),1,1),"")</f>
        <v/>
      </c>
      <c r="BP766" s="10">
        <f>IF((ROW()-6)&lt;=$Q$3,INDEX(LINEST(AH707:AH766,AI707:AT766,TRUE,TRUE),3,1),"")</f>
        <v/>
      </c>
      <c r="BR766" s="9">
        <f>IF(AND((ROW()-6)&lt;=$Q$3,ISNUMBER(BC765)),BC765/$Q$4+BD765*AI766+BE765*AJ766+BF765*AK766+BG765*AL766+BH765*AM766+BI765*AN766+BJ765*AO766+BK765*AP766+BL765*AQ766+BM765*AR766+BN765*AS766+BO765*AT766,"")</f>
        <v/>
      </c>
      <c r="BS766">
        <f>IF(ISNUMBER(BR766),AVERAGE(AH706:AH765),"")</f>
        <v/>
      </c>
      <c r="BT766">
        <f>IF(ISNUMBER(BR766),(AH766-BR766)^2,"")</f>
        <v/>
      </c>
      <c r="BU766">
        <f>IF(ISNUMBER(BR766),AH766^2,"")</f>
        <v/>
      </c>
      <c r="BV766">
        <f>IF(ISNUMBER(BR766),(AH766-BS766)^2,"")</f>
        <v/>
      </c>
    </row>
    <row r="767">
      <c r="O767">
        <f>IF($R767="","",CHOOSE($Q$2,YEAR(R767)*12+MONTH(R767),INT((R767-2)/7),YEAR(R767)*4+ROUNDUP(MONTH(R767)/3)))</f>
        <v/>
      </c>
      <c r="P767">
        <f>IF($R767="","",IF($R768="",1,IF(O767&lt;&gt;O768,1,0)))</f>
        <v/>
      </c>
      <c r="Q767">
        <f>IF(P767=1,SUM($P$7:P767),"")</f>
        <v/>
      </c>
      <c r="R767">
        <f>IF($A767="","",IF(ISNUMBER($A767),$A767,IFERROR(DATEVALUE($A767),NA())))</f>
        <v/>
      </c>
      <c r="S767" s="7">
        <f>IFERROR(INDEX($R$7:$R$60000,MATCH(ROW()-6,$Q$7:$Q$60000,0)),"")</f>
        <v/>
      </c>
      <c r="T767">
        <f>IFERROR(INDEX($B$7:$B$60000,MATCH(ROW()-6,$Q$7:$Q$60000,0)),"")</f>
        <v/>
      </c>
      <c r="U767">
        <f>IFERROR(INDEX($C$7:$C$60000,MATCH(ROW()-6,$Q$7:$Q$60000,0)),"")</f>
        <v/>
      </c>
      <c r="V767">
        <f>IFERROR(INDEX($D$7:$D$60000,MATCH(ROW()-6,$Q$7:$Q$60000,0)),"")</f>
        <v/>
      </c>
      <c r="W767">
        <f>IFERROR(INDEX($E$7:$E$60000,MATCH(ROW()-6,$Q$7:$Q$60000,0)),"")</f>
        <v/>
      </c>
      <c r="X767">
        <f>IFERROR(INDEX($F$7:$F$60000,MATCH(ROW()-6,$Q$7:$Q$60000,0)),"")</f>
        <v/>
      </c>
      <c r="Y767">
        <f>IFERROR(INDEX($G$7:$G$60000,MATCH(ROW()-6,$Q$7:$Q$60000,0)),"")</f>
        <v/>
      </c>
      <c r="Z767">
        <f>IFERROR(INDEX($H$7:$H$60000,MATCH(ROW()-6,$Q$7:$Q$60000,0)),"")</f>
        <v/>
      </c>
      <c r="AA767">
        <f>IFERROR(INDEX($I$7:$I$60000,MATCH(ROW()-6,$Q$7:$Q$60000,0)),"")</f>
        <v/>
      </c>
      <c r="AB767">
        <f>IFERROR(INDEX($J$7:$J$60000,MATCH(ROW()-6,$Q$7:$Q$60000,0)),"")</f>
        <v/>
      </c>
      <c r="AC767">
        <f>IFERROR(INDEX($K$7:$K$60000,MATCH(ROW()-6,$Q$7:$Q$60000,0)),"")</f>
        <v/>
      </c>
      <c r="AD767">
        <f>IFERROR(INDEX($L$7:$L$60000,MATCH(ROW()-6,$Q$7:$Q$60000,0)),"")</f>
        <v/>
      </c>
      <c r="AE767">
        <f>IFERROR(INDEX($M$7:$M$60000,MATCH(ROW()-6,$Q$7:$Q$60000,0)),"")</f>
        <v/>
      </c>
      <c r="AF767">
        <f>IFERROR(INDEX($N$7:$N$60000,MATCH(ROW()-6,$Q$7:$Q$60000,0)),"")</f>
        <v/>
      </c>
      <c r="AH767" s="9">
        <f>IF(OR($S767="",$S766=""),"",LN($T767/$T766))</f>
        <v/>
      </c>
      <c r="AI767" s="9">
        <f>IF(OR($S767="",$S766=""),"",$C$2*LN(U767/U766))</f>
        <v/>
      </c>
      <c r="AJ767" s="9">
        <f>IF(OR($S767="",$S766=""),"",$D$2*(V767-V766))</f>
        <v/>
      </c>
      <c r="AK767" s="9">
        <f>IF(OR($S767="",$S766=""),"",$E$2*(W767-W766))</f>
        <v/>
      </c>
      <c r="AL767" s="9">
        <f>IF(OR($S767="",$S766=""),"",$F$2*LN(X767/X766))</f>
        <v/>
      </c>
      <c r="AM767" s="9">
        <f>IF(OR($S767="",$S766=""),"",$G$2*(Y767-Y766))</f>
        <v/>
      </c>
      <c r="AN767" s="9">
        <f>IF(OR($S767="",$S766=""),"",$H$2*LN(Z767/Z766))</f>
        <v/>
      </c>
      <c r="AO767" s="9">
        <f>IF(OR($S767="",$S766=""),"",$I$2*(AA767-AA766))</f>
        <v/>
      </c>
      <c r="AP767" s="9">
        <f>IF(OR($S767="",$S766=""),"",$J$2*LN(AB767/AB766))</f>
        <v/>
      </c>
      <c r="AQ767" s="9">
        <f>IF(OR($S767="",$S766=""),"",$K$2*(AC767-AC766))</f>
        <v/>
      </c>
      <c r="AR767" s="9">
        <f>IF(OR($S767="",$S766=""),"",$L$2*LN(AD767/AD766))</f>
        <v/>
      </c>
      <c r="AS767" s="9">
        <f>IF(OR($S767="",$S766=""),"",$M$2*LN(AE767/AE766))</f>
        <v/>
      </c>
      <c r="AT767" s="9">
        <f>IF(OR($S767="",$S766=""),"",$N$2*LN(AF767/AF766))</f>
        <v/>
      </c>
      <c r="AV767" s="9">
        <f>IF($AH767="","",$AY$16+$AY$4*AI767+$AY$5*AJ767+$AY$6*AK767+$AY$7*AL767+$AY$8*AM767+$AY$9*AN767+$AY$10*AO767+$AY$11*AP767+$AY$12*AQ767+$AY$13*AR767+$AY$14*AS767+$AY$15*AT767)</f>
        <v/>
      </c>
      <c r="BC767" s="10">
        <f>IF((ROW()-6)&lt;=$Q$3,INDEX(LINEST(AH708:AH767,AI708:AT767,TRUE,TRUE),1,13)*$Q$4,"")</f>
        <v/>
      </c>
      <c r="BD767" s="9">
        <f>IF((ROW()-6)&lt;=$Q$3,INDEX(LINEST(AH708:AH767,AI708:AT767,TRUE,TRUE),1,12),"")</f>
        <v/>
      </c>
      <c r="BE767" s="9">
        <f>IF((ROW()-6)&lt;=$Q$3,INDEX(LINEST(AH708:AH767,AI708:AT767,TRUE,TRUE),1,11),"")</f>
        <v/>
      </c>
      <c r="BF767" s="9">
        <f>IF((ROW()-6)&lt;=$Q$3,INDEX(LINEST(AH708:AH767,AI708:AT767,TRUE,TRUE),1,10),"")</f>
        <v/>
      </c>
      <c r="BG767" s="9">
        <f>IF((ROW()-6)&lt;=$Q$3,INDEX(LINEST(AH708:AH767,AI708:AT767,TRUE,TRUE),1,9),"")</f>
        <v/>
      </c>
      <c r="BH767" s="9">
        <f>IF((ROW()-6)&lt;=$Q$3,INDEX(LINEST(AH708:AH767,AI708:AT767,TRUE,TRUE),1,8),"")</f>
        <v/>
      </c>
      <c r="BI767" s="9">
        <f>IF((ROW()-6)&lt;=$Q$3,INDEX(LINEST(AH708:AH767,AI708:AT767,TRUE,TRUE),1,7),"")</f>
        <v/>
      </c>
      <c r="BJ767" s="9">
        <f>IF((ROW()-6)&lt;=$Q$3,INDEX(LINEST(AH708:AH767,AI708:AT767,TRUE,TRUE),1,6),"")</f>
        <v/>
      </c>
      <c r="BK767" s="9">
        <f>IF((ROW()-6)&lt;=$Q$3,INDEX(LINEST(AH708:AH767,AI708:AT767,TRUE,TRUE),1,5),"")</f>
        <v/>
      </c>
      <c r="BL767" s="9">
        <f>IF((ROW()-6)&lt;=$Q$3,INDEX(LINEST(AH708:AH767,AI708:AT767,TRUE,TRUE),1,4),"")</f>
        <v/>
      </c>
      <c r="BM767" s="9">
        <f>IF((ROW()-6)&lt;=$Q$3,INDEX(LINEST(AH708:AH767,AI708:AT767,TRUE,TRUE),1,3),"")</f>
        <v/>
      </c>
      <c r="BN767" s="9">
        <f>IF((ROW()-6)&lt;=$Q$3,INDEX(LINEST(AH708:AH767,AI708:AT767,TRUE,TRUE),1,2),"")</f>
        <v/>
      </c>
      <c r="BO767" s="9">
        <f>IF((ROW()-6)&lt;=$Q$3,INDEX(LINEST(AH708:AH767,AI708:AT767,TRUE,TRUE),1,1),"")</f>
        <v/>
      </c>
      <c r="BP767" s="10">
        <f>IF((ROW()-6)&lt;=$Q$3,INDEX(LINEST(AH708:AH767,AI708:AT767,TRUE,TRUE),3,1),"")</f>
        <v/>
      </c>
      <c r="BR767" s="9">
        <f>IF(AND((ROW()-6)&lt;=$Q$3,ISNUMBER(BC766)),BC766/$Q$4+BD766*AI767+BE766*AJ767+BF766*AK767+BG766*AL767+BH766*AM767+BI766*AN767+BJ766*AO767+BK766*AP767+BL766*AQ767+BM766*AR767+BN766*AS767+BO766*AT767,"")</f>
        <v/>
      </c>
      <c r="BS767">
        <f>IF(ISNUMBER(BR767),AVERAGE(AH707:AH766),"")</f>
        <v/>
      </c>
      <c r="BT767">
        <f>IF(ISNUMBER(BR767),(AH767-BR767)^2,"")</f>
        <v/>
      </c>
      <c r="BU767">
        <f>IF(ISNUMBER(BR767),AH767^2,"")</f>
        <v/>
      </c>
      <c r="BV767">
        <f>IF(ISNUMBER(BR767),(AH767-BS767)^2,"")</f>
        <v/>
      </c>
    </row>
    <row r="768">
      <c r="O768">
        <f>IF($R768="","",CHOOSE($Q$2,YEAR(R768)*12+MONTH(R768),INT((R768-2)/7),YEAR(R768)*4+ROUNDUP(MONTH(R768)/3)))</f>
        <v/>
      </c>
      <c r="P768">
        <f>IF($R768="","",IF($R769="",1,IF(O768&lt;&gt;O769,1,0)))</f>
        <v/>
      </c>
      <c r="Q768">
        <f>IF(P768=1,SUM($P$7:P768),"")</f>
        <v/>
      </c>
      <c r="R768">
        <f>IF($A768="","",IF(ISNUMBER($A768),$A768,IFERROR(DATEVALUE($A768),NA())))</f>
        <v/>
      </c>
      <c r="S768" s="7">
        <f>IFERROR(INDEX($R$7:$R$60000,MATCH(ROW()-6,$Q$7:$Q$60000,0)),"")</f>
        <v/>
      </c>
      <c r="T768">
        <f>IFERROR(INDEX($B$7:$B$60000,MATCH(ROW()-6,$Q$7:$Q$60000,0)),"")</f>
        <v/>
      </c>
      <c r="U768">
        <f>IFERROR(INDEX($C$7:$C$60000,MATCH(ROW()-6,$Q$7:$Q$60000,0)),"")</f>
        <v/>
      </c>
      <c r="V768">
        <f>IFERROR(INDEX($D$7:$D$60000,MATCH(ROW()-6,$Q$7:$Q$60000,0)),"")</f>
        <v/>
      </c>
      <c r="W768">
        <f>IFERROR(INDEX($E$7:$E$60000,MATCH(ROW()-6,$Q$7:$Q$60000,0)),"")</f>
        <v/>
      </c>
      <c r="X768">
        <f>IFERROR(INDEX($F$7:$F$60000,MATCH(ROW()-6,$Q$7:$Q$60000,0)),"")</f>
        <v/>
      </c>
      <c r="Y768">
        <f>IFERROR(INDEX($G$7:$G$60000,MATCH(ROW()-6,$Q$7:$Q$60000,0)),"")</f>
        <v/>
      </c>
      <c r="Z768">
        <f>IFERROR(INDEX($H$7:$H$60000,MATCH(ROW()-6,$Q$7:$Q$60000,0)),"")</f>
        <v/>
      </c>
      <c r="AA768">
        <f>IFERROR(INDEX($I$7:$I$60000,MATCH(ROW()-6,$Q$7:$Q$60000,0)),"")</f>
        <v/>
      </c>
      <c r="AB768">
        <f>IFERROR(INDEX($J$7:$J$60000,MATCH(ROW()-6,$Q$7:$Q$60000,0)),"")</f>
        <v/>
      </c>
      <c r="AC768">
        <f>IFERROR(INDEX($K$7:$K$60000,MATCH(ROW()-6,$Q$7:$Q$60000,0)),"")</f>
        <v/>
      </c>
      <c r="AD768">
        <f>IFERROR(INDEX($L$7:$L$60000,MATCH(ROW()-6,$Q$7:$Q$60000,0)),"")</f>
        <v/>
      </c>
      <c r="AE768">
        <f>IFERROR(INDEX($M$7:$M$60000,MATCH(ROW()-6,$Q$7:$Q$60000,0)),"")</f>
        <v/>
      </c>
      <c r="AF768">
        <f>IFERROR(INDEX($N$7:$N$60000,MATCH(ROW()-6,$Q$7:$Q$60000,0)),"")</f>
        <v/>
      </c>
      <c r="AH768" s="9">
        <f>IF(OR($S768="",$S767=""),"",LN($T768/$T767))</f>
        <v/>
      </c>
      <c r="AI768" s="9">
        <f>IF(OR($S768="",$S767=""),"",$C$2*LN(U768/U767))</f>
        <v/>
      </c>
      <c r="AJ768" s="9">
        <f>IF(OR($S768="",$S767=""),"",$D$2*(V768-V767))</f>
        <v/>
      </c>
      <c r="AK768" s="9">
        <f>IF(OR($S768="",$S767=""),"",$E$2*(W768-W767))</f>
        <v/>
      </c>
      <c r="AL768" s="9">
        <f>IF(OR($S768="",$S767=""),"",$F$2*LN(X768/X767))</f>
        <v/>
      </c>
      <c r="AM768" s="9">
        <f>IF(OR($S768="",$S767=""),"",$G$2*(Y768-Y767))</f>
        <v/>
      </c>
      <c r="AN768" s="9">
        <f>IF(OR($S768="",$S767=""),"",$H$2*LN(Z768/Z767))</f>
        <v/>
      </c>
      <c r="AO768" s="9">
        <f>IF(OR($S768="",$S767=""),"",$I$2*(AA768-AA767))</f>
        <v/>
      </c>
      <c r="AP768" s="9">
        <f>IF(OR($S768="",$S767=""),"",$J$2*LN(AB768/AB767))</f>
        <v/>
      </c>
      <c r="AQ768" s="9">
        <f>IF(OR($S768="",$S767=""),"",$K$2*(AC768-AC767))</f>
        <v/>
      </c>
      <c r="AR768" s="9">
        <f>IF(OR($S768="",$S767=""),"",$L$2*LN(AD768/AD767))</f>
        <v/>
      </c>
      <c r="AS768" s="9">
        <f>IF(OR($S768="",$S767=""),"",$M$2*LN(AE768/AE767))</f>
        <v/>
      </c>
      <c r="AT768" s="9">
        <f>IF(OR($S768="",$S767=""),"",$N$2*LN(AF768/AF767))</f>
        <v/>
      </c>
      <c r="AV768" s="9">
        <f>IF($AH768="","",$AY$16+$AY$4*AI768+$AY$5*AJ768+$AY$6*AK768+$AY$7*AL768+$AY$8*AM768+$AY$9*AN768+$AY$10*AO768+$AY$11*AP768+$AY$12*AQ768+$AY$13*AR768+$AY$14*AS768+$AY$15*AT768)</f>
        <v/>
      </c>
      <c r="BC768" s="10">
        <f>IF((ROW()-6)&lt;=$Q$3,INDEX(LINEST(AH709:AH768,AI709:AT768,TRUE,TRUE),1,13)*$Q$4,"")</f>
        <v/>
      </c>
      <c r="BD768" s="9">
        <f>IF((ROW()-6)&lt;=$Q$3,INDEX(LINEST(AH709:AH768,AI709:AT768,TRUE,TRUE),1,12),"")</f>
        <v/>
      </c>
      <c r="BE768" s="9">
        <f>IF((ROW()-6)&lt;=$Q$3,INDEX(LINEST(AH709:AH768,AI709:AT768,TRUE,TRUE),1,11),"")</f>
        <v/>
      </c>
      <c r="BF768" s="9">
        <f>IF((ROW()-6)&lt;=$Q$3,INDEX(LINEST(AH709:AH768,AI709:AT768,TRUE,TRUE),1,10),"")</f>
        <v/>
      </c>
      <c r="BG768" s="9">
        <f>IF((ROW()-6)&lt;=$Q$3,INDEX(LINEST(AH709:AH768,AI709:AT768,TRUE,TRUE),1,9),"")</f>
        <v/>
      </c>
      <c r="BH768" s="9">
        <f>IF((ROW()-6)&lt;=$Q$3,INDEX(LINEST(AH709:AH768,AI709:AT768,TRUE,TRUE),1,8),"")</f>
        <v/>
      </c>
      <c r="BI768" s="9">
        <f>IF((ROW()-6)&lt;=$Q$3,INDEX(LINEST(AH709:AH768,AI709:AT768,TRUE,TRUE),1,7),"")</f>
        <v/>
      </c>
      <c r="BJ768" s="9">
        <f>IF((ROW()-6)&lt;=$Q$3,INDEX(LINEST(AH709:AH768,AI709:AT768,TRUE,TRUE),1,6),"")</f>
        <v/>
      </c>
      <c r="BK768" s="9">
        <f>IF((ROW()-6)&lt;=$Q$3,INDEX(LINEST(AH709:AH768,AI709:AT768,TRUE,TRUE),1,5),"")</f>
        <v/>
      </c>
      <c r="BL768" s="9">
        <f>IF((ROW()-6)&lt;=$Q$3,INDEX(LINEST(AH709:AH768,AI709:AT768,TRUE,TRUE),1,4),"")</f>
        <v/>
      </c>
      <c r="BM768" s="9">
        <f>IF((ROW()-6)&lt;=$Q$3,INDEX(LINEST(AH709:AH768,AI709:AT768,TRUE,TRUE),1,3),"")</f>
        <v/>
      </c>
      <c r="BN768" s="9">
        <f>IF((ROW()-6)&lt;=$Q$3,INDEX(LINEST(AH709:AH768,AI709:AT768,TRUE,TRUE),1,2),"")</f>
        <v/>
      </c>
      <c r="BO768" s="9">
        <f>IF((ROW()-6)&lt;=$Q$3,INDEX(LINEST(AH709:AH768,AI709:AT768,TRUE,TRUE),1,1),"")</f>
        <v/>
      </c>
      <c r="BP768" s="10">
        <f>IF((ROW()-6)&lt;=$Q$3,INDEX(LINEST(AH709:AH768,AI709:AT768,TRUE,TRUE),3,1),"")</f>
        <v/>
      </c>
      <c r="BR768" s="9">
        <f>IF(AND((ROW()-6)&lt;=$Q$3,ISNUMBER(BC767)),BC767/$Q$4+BD767*AI768+BE767*AJ768+BF767*AK768+BG767*AL768+BH767*AM768+BI767*AN768+BJ767*AO768+BK767*AP768+BL767*AQ768+BM767*AR768+BN767*AS768+BO767*AT768,"")</f>
        <v/>
      </c>
      <c r="BS768">
        <f>IF(ISNUMBER(BR768),AVERAGE(AH708:AH767),"")</f>
        <v/>
      </c>
      <c r="BT768">
        <f>IF(ISNUMBER(BR768),(AH768-BR768)^2,"")</f>
        <v/>
      </c>
      <c r="BU768">
        <f>IF(ISNUMBER(BR768),AH768^2,"")</f>
        <v/>
      </c>
      <c r="BV768">
        <f>IF(ISNUMBER(BR768),(AH768-BS768)^2,"")</f>
        <v/>
      </c>
    </row>
    <row r="769">
      <c r="O769">
        <f>IF($R769="","",CHOOSE($Q$2,YEAR(R769)*12+MONTH(R769),INT((R769-2)/7),YEAR(R769)*4+ROUNDUP(MONTH(R769)/3)))</f>
        <v/>
      </c>
      <c r="P769">
        <f>IF($R769="","",IF($R770="",1,IF(O769&lt;&gt;O770,1,0)))</f>
        <v/>
      </c>
      <c r="Q769">
        <f>IF(P769=1,SUM($P$7:P769),"")</f>
        <v/>
      </c>
      <c r="R769">
        <f>IF($A769="","",IF(ISNUMBER($A769),$A769,IFERROR(DATEVALUE($A769),NA())))</f>
        <v/>
      </c>
      <c r="S769" s="7">
        <f>IFERROR(INDEX($R$7:$R$60000,MATCH(ROW()-6,$Q$7:$Q$60000,0)),"")</f>
        <v/>
      </c>
      <c r="T769">
        <f>IFERROR(INDEX($B$7:$B$60000,MATCH(ROW()-6,$Q$7:$Q$60000,0)),"")</f>
        <v/>
      </c>
      <c r="U769">
        <f>IFERROR(INDEX($C$7:$C$60000,MATCH(ROW()-6,$Q$7:$Q$60000,0)),"")</f>
        <v/>
      </c>
      <c r="V769">
        <f>IFERROR(INDEX($D$7:$D$60000,MATCH(ROW()-6,$Q$7:$Q$60000,0)),"")</f>
        <v/>
      </c>
      <c r="W769">
        <f>IFERROR(INDEX($E$7:$E$60000,MATCH(ROW()-6,$Q$7:$Q$60000,0)),"")</f>
        <v/>
      </c>
      <c r="X769">
        <f>IFERROR(INDEX($F$7:$F$60000,MATCH(ROW()-6,$Q$7:$Q$60000,0)),"")</f>
        <v/>
      </c>
      <c r="Y769">
        <f>IFERROR(INDEX($G$7:$G$60000,MATCH(ROW()-6,$Q$7:$Q$60000,0)),"")</f>
        <v/>
      </c>
      <c r="Z769">
        <f>IFERROR(INDEX($H$7:$H$60000,MATCH(ROW()-6,$Q$7:$Q$60000,0)),"")</f>
        <v/>
      </c>
      <c r="AA769">
        <f>IFERROR(INDEX($I$7:$I$60000,MATCH(ROW()-6,$Q$7:$Q$60000,0)),"")</f>
        <v/>
      </c>
      <c r="AB769">
        <f>IFERROR(INDEX($J$7:$J$60000,MATCH(ROW()-6,$Q$7:$Q$60000,0)),"")</f>
        <v/>
      </c>
      <c r="AC769">
        <f>IFERROR(INDEX($K$7:$K$60000,MATCH(ROW()-6,$Q$7:$Q$60000,0)),"")</f>
        <v/>
      </c>
      <c r="AD769">
        <f>IFERROR(INDEX($L$7:$L$60000,MATCH(ROW()-6,$Q$7:$Q$60000,0)),"")</f>
        <v/>
      </c>
      <c r="AE769">
        <f>IFERROR(INDEX($M$7:$M$60000,MATCH(ROW()-6,$Q$7:$Q$60000,0)),"")</f>
        <v/>
      </c>
      <c r="AF769">
        <f>IFERROR(INDEX($N$7:$N$60000,MATCH(ROW()-6,$Q$7:$Q$60000,0)),"")</f>
        <v/>
      </c>
      <c r="AH769" s="9">
        <f>IF(OR($S769="",$S768=""),"",LN($T769/$T768))</f>
        <v/>
      </c>
      <c r="AI769" s="9">
        <f>IF(OR($S769="",$S768=""),"",$C$2*LN(U769/U768))</f>
        <v/>
      </c>
      <c r="AJ769" s="9">
        <f>IF(OR($S769="",$S768=""),"",$D$2*(V769-V768))</f>
        <v/>
      </c>
      <c r="AK769" s="9">
        <f>IF(OR($S769="",$S768=""),"",$E$2*(W769-W768))</f>
        <v/>
      </c>
      <c r="AL769" s="9">
        <f>IF(OR($S769="",$S768=""),"",$F$2*LN(X769/X768))</f>
        <v/>
      </c>
      <c r="AM769" s="9">
        <f>IF(OR($S769="",$S768=""),"",$G$2*(Y769-Y768))</f>
        <v/>
      </c>
      <c r="AN769" s="9">
        <f>IF(OR($S769="",$S768=""),"",$H$2*LN(Z769/Z768))</f>
        <v/>
      </c>
      <c r="AO769" s="9">
        <f>IF(OR($S769="",$S768=""),"",$I$2*(AA769-AA768))</f>
        <v/>
      </c>
      <c r="AP769" s="9">
        <f>IF(OR($S769="",$S768=""),"",$J$2*LN(AB769/AB768))</f>
        <v/>
      </c>
      <c r="AQ769" s="9">
        <f>IF(OR($S769="",$S768=""),"",$K$2*(AC769-AC768))</f>
        <v/>
      </c>
      <c r="AR769" s="9">
        <f>IF(OR($S769="",$S768=""),"",$L$2*LN(AD769/AD768))</f>
        <v/>
      </c>
      <c r="AS769" s="9">
        <f>IF(OR($S769="",$S768=""),"",$M$2*LN(AE769/AE768))</f>
        <v/>
      </c>
      <c r="AT769" s="9">
        <f>IF(OR($S769="",$S768=""),"",$N$2*LN(AF769/AF768))</f>
        <v/>
      </c>
      <c r="AV769" s="9">
        <f>IF($AH769="","",$AY$16+$AY$4*AI769+$AY$5*AJ769+$AY$6*AK769+$AY$7*AL769+$AY$8*AM769+$AY$9*AN769+$AY$10*AO769+$AY$11*AP769+$AY$12*AQ769+$AY$13*AR769+$AY$14*AS769+$AY$15*AT769)</f>
        <v/>
      </c>
      <c r="BC769" s="10">
        <f>IF((ROW()-6)&lt;=$Q$3,INDEX(LINEST(AH710:AH769,AI710:AT769,TRUE,TRUE),1,13)*$Q$4,"")</f>
        <v/>
      </c>
      <c r="BD769" s="9">
        <f>IF((ROW()-6)&lt;=$Q$3,INDEX(LINEST(AH710:AH769,AI710:AT769,TRUE,TRUE),1,12),"")</f>
        <v/>
      </c>
      <c r="BE769" s="9">
        <f>IF((ROW()-6)&lt;=$Q$3,INDEX(LINEST(AH710:AH769,AI710:AT769,TRUE,TRUE),1,11),"")</f>
        <v/>
      </c>
      <c r="BF769" s="9">
        <f>IF((ROW()-6)&lt;=$Q$3,INDEX(LINEST(AH710:AH769,AI710:AT769,TRUE,TRUE),1,10),"")</f>
        <v/>
      </c>
      <c r="BG769" s="9">
        <f>IF((ROW()-6)&lt;=$Q$3,INDEX(LINEST(AH710:AH769,AI710:AT769,TRUE,TRUE),1,9),"")</f>
        <v/>
      </c>
      <c r="BH769" s="9">
        <f>IF((ROW()-6)&lt;=$Q$3,INDEX(LINEST(AH710:AH769,AI710:AT769,TRUE,TRUE),1,8),"")</f>
        <v/>
      </c>
      <c r="BI769" s="9">
        <f>IF((ROW()-6)&lt;=$Q$3,INDEX(LINEST(AH710:AH769,AI710:AT769,TRUE,TRUE),1,7),"")</f>
        <v/>
      </c>
      <c r="BJ769" s="9">
        <f>IF((ROW()-6)&lt;=$Q$3,INDEX(LINEST(AH710:AH769,AI710:AT769,TRUE,TRUE),1,6),"")</f>
        <v/>
      </c>
      <c r="BK769" s="9">
        <f>IF((ROW()-6)&lt;=$Q$3,INDEX(LINEST(AH710:AH769,AI710:AT769,TRUE,TRUE),1,5),"")</f>
        <v/>
      </c>
      <c r="BL769" s="9">
        <f>IF((ROW()-6)&lt;=$Q$3,INDEX(LINEST(AH710:AH769,AI710:AT769,TRUE,TRUE),1,4),"")</f>
        <v/>
      </c>
      <c r="BM769" s="9">
        <f>IF((ROW()-6)&lt;=$Q$3,INDEX(LINEST(AH710:AH769,AI710:AT769,TRUE,TRUE),1,3),"")</f>
        <v/>
      </c>
      <c r="BN769" s="9">
        <f>IF((ROW()-6)&lt;=$Q$3,INDEX(LINEST(AH710:AH769,AI710:AT769,TRUE,TRUE),1,2),"")</f>
        <v/>
      </c>
      <c r="BO769" s="9">
        <f>IF((ROW()-6)&lt;=$Q$3,INDEX(LINEST(AH710:AH769,AI710:AT769,TRUE,TRUE),1,1),"")</f>
        <v/>
      </c>
      <c r="BP769" s="10">
        <f>IF((ROW()-6)&lt;=$Q$3,INDEX(LINEST(AH710:AH769,AI710:AT769,TRUE,TRUE),3,1),"")</f>
        <v/>
      </c>
      <c r="BR769" s="9">
        <f>IF(AND((ROW()-6)&lt;=$Q$3,ISNUMBER(BC768)),BC768/$Q$4+BD768*AI769+BE768*AJ769+BF768*AK769+BG768*AL769+BH768*AM769+BI768*AN769+BJ768*AO769+BK768*AP769+BL768*AQ769+BM768*AR769+BN768*AS769+BO768*AT769,"")</f>
        <v/>
      </c>
      <c r="BS769">
        <f>IF(ISNUMBER(BR769),AVERAGE(AH709:AH768),"")</f>
        <v/>
      </c>
      <c r="BT769">
        <f>IF(ISNUMBER(BR769),(AH769-BR769)^2,"")</f>
        <v/>
      </c>
      <c r="BU769">
        <f>IF(ISNUMBER(BR769),AH769^2,"")</f>
        <v/>
      </c>
      <c r="BV769">
        <f>IF(ISNUMBER(BR769),(AH769-BS769)^2,"")</f>
        <v/>
      </c>
    </row>
    <row r="770">
      <c r="O770">
        <f>IF($R770="","",CHOOSE($Q$2,YEAR(R770)*12+MONTH(R770),INT((R770-2)/7),YEAR(R770)*4+ROUNDUP(MONTH(R770)/3)))</f>
        <v/>
      </c>
      <c r="P770">
        <f>IF($R770="","",IF($R771="",1,IF(O770&lt;&gt;O771,1,0)))</f>
        <v/>
      </c>
      <c r="Q770">
        <f>IF(P770=1,SUM($P$7:P770),"")</f>
        <v/>
      </c>
      <c r="R770">
        <f>IF($A770="","",IF(ISNUMBER($A770),$A770,IFERROR(DATEVALUE($A770),NA())))</f>
        <v/>
      </c>
      <c r="S770" s="7">
        <f>IFERROR(INDEX($R$7:$R$60000,MATCH(ROW()-6,$Q$7:$Q$60000,0)),"")</f>
        <v/>
      </c>
      <c r="T770">
        <f>IFERROR(INDEX($B$7:$B$60000,MATCH(ROW()-6,$Q$7:$Q$60000,0)),"")</f>
        <v/>
      </c>
      <c r="U770">
        <f>IFERROR(INDEX($C$7:$C$60000,MATCH(ROW()-6,$Q$7:$Q$60000,0)),"")</f>
        <v/>
      </c>
      <c r="V770">
        <f>IFERROR(INDEX($D$7:$D$60000,MATCH(ROW()-6,$Q$7:$Q$60000,0)),"")</f>
        <v/>
      </c>
      <c r="W770">
        <f>IFERROR(INDEX($E$7:$E$60000,MATCH(ROW()-6,$Q$7:$Q$60000,0)),"")</f>
        <v/>
      </c>
      <c r="X770">
        <f>IFERROR(INDEX($F$7:$F$60000,MATCH(ROW()-6,$Q$7:$Q$60000,0)),"")</f>
        <v/>
      </c>
      <c r="Y770">
        <f>IFERROR(INDEX($G$7:$G$60000,MATCH(ROW()-6,$Q$7:$Q$60000,0)),"")</f>
        <v/>
      </c>
      <c r="Z770">
        <f>IFERROR(INDEX($H$7:$H$60000,MATCH(ROW()-6,$Q$7:$Q$60000,0)),"")</f>
        <v/>
      </c>
      <c r="AA770">
        <f>IFERROR(INDEX($I$7:$I$60000,MATCH(ROW()-6,$Q$7:$Q$60000,0)),"")</f>
        <v/>
      </c>
      <c r="AB770">
        <f>IFERROR(INDEX($J$7:$J$60000,MATCH(ROW()-6,$Q$7:$Q$60000,0)),"")</f>
        <v/>
      </c>
      <c r="AC770">
        <f>IFERROR(INDEX($K$7:$K$60000,MATCH(ROW()-6,$Q$7:$Q$60000,0)),"")</f>
        <v/>
      </c>
      <c r="AD770">
        <f>IFERROR(INDEX($L$7:$L$60000,MATCH(ROW()-6,$Q$7:$Q$60000,0)),"")</f>
        <v/>
      </c>
      <c r="AE770">
        <f>IFERROR(INDEX($M$7:$M$60000,MATCH(ROW()-6,$Q$7:$Q$60000,0)),"")</f>
        <v/>
      </c>
      <c r="AF770">
        <f>IFERROR(INDEX($N$7:$N$60000,MATCH(ROW()-6,$Q$7:$Q$60000,0)),"")</f>
        <v/>
      </c>
      <c r="AH770" s="9">
        <f>IF(OR($S770="",$S769=""),"",LN($T770/$T769))</f>
        <v/>
      </c>
      <c r="AI770" s="9">
        <f>IF(OR($S770="",$S769=""),"",$C$2*LN(U770/U769))</f>
        <v/>
      </c>
      <c r="AJ770" s="9">
        <f>IF(OR($S770="",$S769=""),"",$D$2*(V770-V769))</f>
        <v/>
      </c>
      <c r="AK770" s="9">
        <f>IF(OR($S770="",$S769=""),"",$E$2*(W770-W769))</f>
        <v/>
      </c>
      <c r="AL770" s="9">
        <f>IF(OR($S770="",$S769=""),"",$F$2*LN(X770/X769))</f>
        <v/>
      </c>
      <c r="AM770" s="9">
        <f>IF(OR($S770="",$S769=""),"",$G$2*(Y770-Y769))</f>
        <v/>
      </c>
      <c r="AN770" s="9">
        <f>IF(OR($S770="",$S769=""),"",$H$2*LN(Z770/Z769))</f>
        <v/>
      </c>
      <c r="AO770" s="9">
        <f>IF(OR($S770="",$S769=""),"",$I$2*(AA770-AA769))</f>
        <v/>
      </c>
      <c r="AP770" s="9">
        <f>IF(OR($S770="",$S769=""),"",$J$2*LN(AB770/AB769))</f>
        <v/>
      </c>
      <c r="AQ770" s="9">
        <f>IF(OR($S770="",$S769=""),"",$K$2*(AC770-AC769))</f>
        <v/>
      </c>
      <c r="AR770" s="9">
        <f>IF(OR($S770="",$S769=""),"",$L$2*LN(AD770/AD769))</f>
        <v/>
      </c>
      <c r="AS770" s="9">
        <f>IF(OR($S770="",$S769=""),"",$M$2*LN(AE770/AE769))</f>
        <v/>
      </c>
      <c r="AT770" s="9">
        <f>IF(OR($S770="",$S769=""),"",$N$2*LN(AF770/AF769))</f>
        <v/>
      </c>
      <c r="AV770" s="9">
        <f>IF($AH770="","",$AY$16+$AY$4*AI770+$AY$5*AJ770+$AY$6*AK770+$AY$7*AL770+$AY$8*AM770+$AY$9*AN770+$AY$10*AO770+$AY$11*AP770+$AY$12*AQ770+$AY$13*AR770+$AY$14*AS770+$AY$15*AT770)</f>
        <v/>
      </c>
      <c r="BC770" s="10">
        <f>IF((ROW()-6)&lt;=$Q$3,INDEX(LINEST(AH711:AH770,AI711:AT770,TRUE,TRUE),1,13)*$Q$4,"")</f>
        <v/>
      </c>
      <c r="BD770" s="9">
        <f>IF((ROW()-6)&lt;=$Q$3,INDEX(LINEST(AH711:AH770,AI711:AT770,TRUE,TRUE),1,12),"")</f>
        <v/>
      </c>
      <c r="BE770" s="9">
        <f>IF((ROW()-6)&lt;=$Q$3,INDEX(LINEST(AH711:AH770,AI711:AT770,TRUE,TRUE),1,11),"")</f>
        <v/>
      </c>
      <c r="BF770" s="9">
        <f>IF((ROW()-6)&lt;=$Q$3,INDEX(LINEST(AH711:AH770,AI711:AT770,TRUE,TRUE),1,10),"")</f>
        <v/>
      </c>
      <c r="BG770" s="9">
        <f>IF((ROW()-6)&lt;=$Q$3,INDEX(LINEST(AH711:AH770,AI711:AT770,TRUE,TRUE),1,9),"")</f>
        <v/>
      </c>
      <c r="BH770" s="9">
        <f>IF((ROW()-6)&lt;=$Q$3,INDEX(LINEST(AH711:AH770,AI711:AT770,TRUE,TRUE),1,8),"")</f>
        <v/>
      </c>
      <c r="BI770" s="9">
        <f>IF((ROW()-6)&lt;=$Q$3,INDEX(LINEST(AH711:AH770,AI711:AT770,TRUE,TRUE),1,7),"")</f>
        <v/>
      </c>
      <c r="BJ770" s="9">
        <f>IF((ROW()-6)&lt;=$Q$3,INDEX(LINEST(AH711:AH770,AI711:AT770,TRUE,TRUE),1,6),"")</f>
        <v/>
      </c>
      <c r="BK770" s="9">
        <f>IF((ROW()-6)&lt;=$Q$3,INDEX(LINEST(AH711:AH770,AI711:AT770,TRUE,TRUE),1,5),"")</f>
        <v/>
      </c>
      <c r="BL770" s="9">
        <f>IF((ROW()-6)&lt;=$Q$3,INDEX(LINEST(AH711:AH770,AI711:AT770,TRUE,TRUE),1,4),"")</f>
        <v/>
      </c>
      <c r="BM770" s="9">
        <f>IF((ROW()-6)&lt;=$Q$3,INDEX(LINEST(AH711:AH770,AI711:AT770,TRUE,TRUE),1,3),"")</f>
        <v/>
      </c>
      <c r="BN770" s="9">
        <f>IF((ROW()-6)&lt;=$Q$3,INDEX(LINEST(AH711:AH770,AI711:AT770,TRUE,TRUE),1,2),"")</f>
        <v/>
      </c>
      <c r="BO770" s="9">
        <f>IF((ROW()-6)&lt;=$Q$3,INDEX(LINEST(AH711:AH770,AI711:AT770,TRUE,TRUE),1,1),"")</f>
        <v/>
      </c>
      <c r="BP770" s="10">
        <f>IF((ROW()-6)&lt;=$Q$3,INDEX(LINEST(AH711:AH770,AI711:AT770,TRUE,TRUE),3,1),"")</f>
        <v/>
      </c>
      <c r="BR770" s="9">
        <f>IF(AND((ROW()-6)&lt;=$Q$3,ISNUMBER(BC769)),BC769/$Q$4+BD769*AI770+BE769*AJ770+BF769*AK770+BG769*AL770+BH769*AM770+BI769*AN770+BJ769*AO770+BK769*AP770+BL769*AQ770+BM769*AR770+BN769*AS770+BO769*AT770,"")</f>
        <v/>
      </c>
      <c r="BS770">
        <f>IF(ISNUMBER(BR770),AVERAGE(AH710:AH769),"")</f>
        <v/>
      </c>
      <c r="BT770">
        <f>IF(ISNUMBER(BR770),(AH770-BR770)^2,"")</f>
        <v/>
      </c>
      <c r="BU770">
        <f>IF(ISNUMBER(BR770),AH770^2,"")</f>
        <v/>
      </c>
      <c r="BV770">
        <f>IF(ISNUMBER(BR770),(AH770-BS770)^2,"")</f>
        <v/>
      </c>
    </row>
    <row r="771">
      <c r="O771">
        <f>IF($R771="","",CHOOSE($Q$2,YEAR(R771)*12+MONTH(R771),INT((R771-2)/7),YEAR(R771)*4+ROUNDUP(MONTH(R771)/3)))</f>
        <v/>
      </c>
      <c r="P771">
        <f>IF($R771="","",IF($R772="",1,IF(O771&lt;&gt;O772,1,0)))</f>
        <v/>
      </c>
      <c r="Q771">
        <f>IF(P771=1,SUM($P$7:P771),"")</f>
        <v/>
      </c>
      <c r="R771">
        <f>IF($A771="","",IF(ISNUMBER($A771),$A771,IFERROR(DATEVALUE($A771),NA())))</f>
        <v/>
      </c>
      <c r="S771" s="7">
        <f>IFERROR(INDEX($R$7:$R$60000,MATCH(ROW()-6,$Q$7:$Q$60000,0)),"")</f>
        <v/>
      </c>
      <c r="T771">
        <f>IFERROR(INDEX($B$7:$B$60000,MATCH(ROW()-6,$Q$7:$Q$60000,0)),"")</f>
        <v/>
      </c>
      <c r="U771">
        <f>IFERROR(INDEX($C$7:$C$60000,MATCH(ROW()-6,$Q$7:$Q$60000,0)),"")</f>
        <v/>
      </c>
      <c r="V771">
        <f>IFERROR(INDEX($D$7:$D$60000,MATCH(ROW()-6,$Q$7:$Q$60000,0)),"")</f>
        <v/>
      </c>
      <c r="W771">
        <f>IFERROR(INDEX($E$7:$E$60000,MATCH(ROW()-6,$Q$7:$Q$60000,0)),"")</f>
        <v/>
      </c>
      <c r="X771">
        <f>IFERROR(INDEX($F$7:$F$60000,MATCH(ROW()-6,$Q$7:$Q$60000,0)),"")</f>
        <v/>
      </c>
      <c r="Y771">
        <f>IFERROR(INDEX($G$7:$G$60000,MATCH(ROW()-6,$Q$7:$Q$60000,0)),"")</f>
        <v/>
      </c>
      <c r="Z771">
        <f>IFERROR(INDEX($H$7:$H$60000,MATCH(ROW()-6,$Q$7:$Q$60000,0)),"")</f>
        <v/>
      </c>
      <c r="AA771">
        <f>IFERROR(INDEX($I$7:$I$60000,MATCH(ROW()-6,$Q$7:$Q$60000,0)),"")</f>
        <v/>
      </c>
      <c r="AB771">
        <f>IFERROR(INDEX($J$7:$J$60000,MATCH(ROW()-6,$Q$7:$Q$60000,0)),"")</f>
        <v/>
      </c>
      <c r="AC771">
        <f>IFERROR(INDEX($K$7:$K$60000,MATCH(ROW()-6,$Q$7:$Q$60000,0)),"")</f>
        <v/>
      </c>
      <c r="AD771">
        <f>IFERROR(INDEX($L$7:$L$60000,MATCH(ROW()-6,$Q$7:$Q$60000,0)),"")</f>
        <v/>
      </c>
      <c r="AE771">
        <f>IFERROR(INDEX($M$7:$M$60000,MATCH(ROW()-6,$Q$7:$Q$60000,0)),"")</f>
        <v/>
      </c>
      <c r="AF771">
        <f>IFERROR(INDEX($N$7:$N$60000,MATCH(ROW()-6,$Q$7:$Q$60000,0)),"")</f>
        <v/>
      </c>
      <c r="AH771" s="9">
        <f>IF(OR($S771="",$S770=""),"",LN($T771/$T770))</f>
        <v/>
      </c>
      <c r="AI771" s="9">
        <f>IF(OR($S771="",$S770=""),"",$C$2*LN(U771/U770))</f>
        <v/>
      </c>
      <c r="AJ771" s="9">
        <f>IF(OR($S771="",$S770=""),"",$D$2*(V771-V770))</f>
        <v/>
      </c>
      <c r="AK771" s="9">
        <f>IF(OR($S771="",$S770=""),"",$E$2*(W771-W770))</f>
        <v/>
      </c>
      <c r="AL771" s="9">
        <f>IF(OR($S771="",$S770=""),"",$F$2*LN(X771/X770))</f>
        <v/>
      </c>
      <c r="AM771" s="9">
        <f>IF(OR($S771="",$S770=""),"",$G$2*(Y771-Y770))</f>
        <v/>
      </c>
      <c r="AN771" s="9">
        <f>IF(OR($S771="",$S770=""),"",$H$2*LN(Z771/Z770))</f>
        <v/>
      </c>
      <c r="AO771" s="9">
        <f>IF(OR($S771="",$S770=""),"",$I$2*(AA771-AA770))</f>
        <v/>
      </c>
      <c r="AP771" s="9">
        <f>IF(OR($S771="",$S770=""),"",$J$2*LN(AB771/AB770))</f>
        <v/>
      </c>
      <c r="AQ771" s="9">
        <f>IF(OR($S771="",$S770=""),"",$K$2*(AC771-AC770))</f>
        <v/>
      </c>
      <c r="AR771" s="9">
        <f>IF(OR($S771="",$S770=""),"",$L$2*LN(AD771/AD770))</f>
        <v/>
      </c>
      <c r="AS771" s="9">
        <f>IF(OR($S771="",$S770=""),"",$M$2*LN(AE771/AE770))</f>
        <v/>
      </c>
      <c r="AT771" s="9">
        <f>IF(OR($S771="",$S770=""),"",$N$2*LN(AF771/AF770))</f>
        <v/>
      </c>
      <c r="AV771" s="9">
        <f>IF($AH771="","",$AY$16+$AY$4*AI771+$AY$5*AJ771+$AY$6*AK771+$AY$7*AL771+$AY$8*AM771+$AY$9*AN771+$AY$10*AO771+$AY$11*AP771+$AY$12*AQ771+$AY$13*AR771+$AY$14*AS771+$AY$15*AT771)</f>
        <v/>
      </c>
      <c r="BC771" s="10">
        <f>IF((ROW()-6)&lt;=$Q$3,INDEX(LINEST(AH712:AH771,AI712:AT771,TRUE,TRUE),1,13)*$Q$4,"")</f>
        <v/>
      </c>
      <c r="BD771" s="9">
        <f>IF((ROW()-6)&lt;=$Q$3,INDEX(LINEST(AH712:AH771,AI712:AT771,TRUE,TRUE),1,12),"")</f>
        <v/>
      </c>
      <c r="BE771" s="9">
        <f>IF((ROW()-6)&lt;=$Q$3,INDEX(LINEST(AH712:AH771,AI712:AT771,TRUE,TRUE),1,11),"")</f>
        <v/>
      </c>
      <c r="BF771" s="9">
        <f>IF((ROW()-6)&lt;=$Q$3,INDEX(LINEST(AH712:AH771,AI712:AT771,TRUE,TRUE),1,10),"")</f>
        <v/>
      </c>
      <c r="BG771" s="9">
        <f>IF((ROW()-6)&lt;=$Q$3,INDEX(LINEST(AH712:AH771,AI712:AT771,TRUE,TRUE),1,9),"")</f>
        <v/>
      </c>
      <c r="BH771" s="9">
        <f>IF((ROW()-6)&lt;=$Q$3,INDEX(LINEST(AH712:AH771,AI712:AT771,TRUE,TRUE),1,8),"")</f>
        <v/>
      </c>
      <c r="BI771" s="9">
        <f>IF((ROW()-6)&lt;=$Q$3,INDEX(LINEST(AH712:AH771,AI712:AT771,TRUE,TRUE),1,7),"")</f>
        <v/>
      </c>
      <c r="BJ771" s="9">
        <f>IF((ROW()-6)&lt;=$Q$3,INDEX(LINEST(AH712:AH771,AI712:AT771,TRUE,TRUE),1,6),"")</f>
        <v/>
      </c>
      <c r="BK771" s="9">
        <f>IF((ROW()-6)&lt;=$Q$3,INDEX(LINEST(AH712:AH771,AI712:AT771,TRUE,TRUE),1,5),"")</f>
        <v/>
      </c>
      <c r="BL771" s="9">
        <f>IF((ROW()-6)&lt;=$Q$3,INDEX(LINEST(AH712:AH771,AI712:AT771,TRUE,TRUE),1,4),"")</f>
        <v/>
      </c>
      <c r="BM771" s="9">
        <f>IF((ROW()-6)&lt;=$Q$3,INDEX(LINEST(AH712:AH771,AI712:AT771,TRUE,TRUE),1,3),"")</f>
        <v/>
      </c>
      <c r="BN771" s="9">
        <f>IF((ROW()-6)&lt;=$Q$3,INDEX(LINEST(AH712:AH771,AI712:AT771,TRUE,TRUE),1,2),"")</f>
        <v/>
      </c>
      <c r="BO771" s="9">
        <f>IF((ROW()-6)&lt;=$Q$3,INDEX(LINEST(AH712:AH771,AI712:AT771,TRUE,TRUE),1,1),"")</f>
        <v/>
      </c>
      <c r="BP771" s="10">
        <f>IF((ROW()-6)&lt;=$Q$3,INDEX(LINEST(AH712:AH771,AI712:AT771,TRUE,TRUE),3,1),"")</f>
        <v/>
      </c>
      <c r="BR771" s="9">
        <f>IF(AND((ROW()-6)&lt;=$Q$3,ISNUMBER(BC770)),BC770/$Q$4+BD770*AI771+BE770*AJ771+BF770*AK771+BG770*AL771+BH770*AM771+BI770*AN771+BJ770*AO771+BK770*AP771+BL770*AQ771+BM770*AR771+BN770*AS771+BO770*AT771,"")</f>
        <v/>
      </c>
      <c r="BS771">
        <f>IF(ISNUMBER(BR771),AVERAGE(AH711:AH770),"")</f>
        <v/>
      </c>
      <c r="BT771">
        <f>IF(ISNUMBER(BR771),(AH771-BR771)^2,"")</f>
        <v/>
      </c>
      <c r="BU771">
        <f>IF(ISNUMBER(BR771),AH771^2,"")</f>
        <v/>
      </c>
      <c r="BV771">
        <f>IF(ISNUMBER(BR771),(AH771-BS771)^2,"")</f>
        <v/>
      </c>
    </row>
    <row r="772">
      <c r="O772">
        <f>IF($R772="","",CHOOSE($Q$2,YEAR(R772)*12+MONTH(R772),INT((R772-2)/7),YEAR(R772)*4+ROUNDUP(MONTH(R772)/3)))</f>
        <v/>
      </c>
      <c r="P772">
        <f>IF($R772="","",IF($R773="",1,IF(O772&lt;&gt;O773,1,0)))</f>
        <v/>
      </c>
      <c r="Q772">
        <f>IF(P772=1,SUM($P$7:P772),"")</f>
        <v/>
      </c>
      <c r="R772">
        <f>IF($A772="","",IF(ISNUMBER($A772),$A772,IFERROR(DATEVALUE($A772),NA())))</f>
        <v/>
      </c>
      <c r="S772" s="7">
        <f>IFERROR(INDEX($R$7:$R$60000,MATCH(ROW()-6,$Q$7:$Q$60000,0)),"")</f>
        <v/>
      </c>
      <c r="T772">
        <f>IFERROR(INDEX($B$7:$B$60000,MATCH(ROW()-6,$Q$7:$Q$60000,0)),"")</f>
        <v/>
      </c>
      <c r="U772">
        <f>IFERROR(INDEX($C$7:$C$60000,MATCH(ROW()-6,$Q$7:$Q$60000,0)),"")</f>
        <v/>
      </c>
      <c r="V772">
        <f>IFERROR(INDEX($D$7:$D$60000,MATCH(ROW()-6,$Q$7:$Q$60000,0)),"")</f>
        <v/>
      </c>
      <c r="W772">
        <f>IFERROR(INDEX($E$7:$E$60000,MATCH(ROW()-6,$Q$7:$Q$60000,0)),"")</f>
        <v/>
      </c>
      <c r="X772">
        <f>IFERROR(INDEX($F$7:$F$60000,MATCH(ROW()-6,$Q$7:$Q$60000,0)),"")</f>
        <v/>
      </c>
      <c r="Y772">
        <f>IFERROR(INDEX($G$7:$G$60000,MATCH(ROW()-6,$Q$7:$Q$60000,0)),"")</f>
        <v/>
      </c>
      <c r="Z772">
        <f>IFERROR(INDEX($H$7:$H$60000,MATCH(ROW()-6,$Q$7:$Q$60000,0)),"")</f>
        <v/>
      </c>
      <c r="AA772">
        <f>IFERROR(INDEX($I$7:$I$60000,MATCH(ROW()-6,$Q$7:$Q$60000,0)),"")</f>
        <v/>
      </c>
      <c r="AB772">
        <f>IFERROR(INDEX($J$7:$J$60000,MATCH(ROW()-6,$Q$7:$Q$60000,0)),"")</f>
        <v/>
      </c>
      <c r="AC772">
        <f>IFERROR(INDEX($K$7:$K$60000,MATCH(ROW()-6,$Q$7:$Q$60000,0)),"")</f>
        <v/>
      </c>
      <c r="AD772">
        <f>IFERROR(INDEX($L$7:$L$60000,MATCH(ROW()-6,$Q$7:$Q$60000,0)),"")</f>
        <v/>
      </c>
      <c r="AE772">
        <f>IFERROR(INDEX($M$7:$M$60000,MATCH(ROW()-6,$Q$7:$Q$60000,0)),"")</f>
        <v/>
      </c>
      <c r="AF772">
        <f>IFERROR(INDEX($N$7:$N$60000,MATCH(ROW()-6,$Q$7:$Q$60000,0)),"")</f>
        <v/>
      </c>
      <c r="AH772" s="9">
        <f>IF(OR($S772="",$S771=""),"",LN($T772/$T771))</f>
        <v/>
      </c>
      <c r="AI772" s="9">
        <f>IF(OR($S772="",$S771=""),"",$C$2*LN(U772/U771))</f>
        <v/>
      </c>
      <c r="AJ772" s="9">
        <f>IF(OR($S772="",$S771=""),"",$D$2*(V772-V771))</f>
        <v/>
      </c>
      <c r="AK772" s="9">
        <f>IF(OR($S772="",$S771=""),"",$E$2*(W772-W771))</f>
        <v/>
      </c>
      <c r="AL772" s="9">
        <f>IF(OR($S772="",$S771=""),"",$F$2*LN(X772/X771))</f>
        <v/>
      </c>
      <c r="AM772" s="9">
        <f>IF(OR($S772="",$S771=""),"",$G$2*(Y772-Y771))</f>
        <v/>
      </c>
      <c r="AN772" s="9">
        <f>IF(OR($S772="",$S771=""),"",$H$2*LN(Z772/Z771))</f>
        <v/>
      </c>
      <c r="AO772" s="9">
        <f>IF(OR($S772="",$S771=""),"",$I$2*(AA772-AA771))</f>
        <v/>
      </c>
      <c r="AP772" s="9">
        <f>IF(OR($S772="",$S771=""),"",$J$2*LN(AB772/AB771))</f>
        <v/>
      </c>
      <c r="AQ772" s="9">
        <f>IF(OR($S772="",$S771=""),"",$K$2*(AC772-AC771))</f>
        <v/>
      </c>
      <c r="AR772" s="9">
        <f>IF(OR($S772="",$S771=""),"",$L$2*LN(AD772/AD771))</f>
        <v/>
      </c>
      <c r="AS772" s="9">
        <f>IF(OR($S772="",$S771=""),"",$M$2*LN(AE772/AE771))</f>
        <v/>
      </c>
      <c r="AT772" s="9">
        <f>IF(OR($S772="",$S771=""),"",$N$2*LN(AF772/AF771))</f>
        <v/>
      </c>
      <c r="AV772" s="9">
        <f>IF($AH772="","",$AY$16+$AY$4*AI772+$AY$5*AJ772+$AY$6*AK772+$AY$7*AL772+$AY$8*AM772+$AY$9*AN772+$AY$10*AO772+$AY$11*AP772+$AY$12*AQ772+$AY$13*AR772+$AY$14*AS772+$AY$15*AT772)</f>
        <v/>
      </c>
      <c r="BC772" s="10">
        <f>IF((ROW()-6)&lt;=$Q$3,INDEX(LINEST(AH713:AH772,AI713:AT772,TRUE,TRUE),1,13)*$Q$4,"")</f>
        <v/>
      </c>
      <c r="BD772" s="9">
        <f>IF((ROW()-6)&lt;=$Q$3,INDEX(LINEST(AH713:AH772,AI713:AT772,TRUE,TRUE),1,12),"")</f>
        <v/>
      </c>
      <c r="BE772" s="9">
        <f>IF((ROW()-6)&lt;=$Q$3,INDEX(LINEST(AH713:AH772,AI713:AT772,TRUE,TRUE),1,11),"")</f>
        <v/>
      </c>
      <c r="BF772" s="9">
        <f>IF((ROW()-6)&lt;=$Q$3,INDEX(LINEST(AH713:AH772,AI713:AT772,TRUE,TRUE),1,10),"")</f>
        <v/>
      </c>
      <c r="BG772" s="9">
        <f>IF((ROW()-6)&lt;=$Q$3,INDEX(LINEST(AH713:AH772,AI713:AT772,TRUE,TRUE),1,9),"")</f>
        <v/>
      </c>
      <c r="BH772" s="9">
        <f>IF((ROW()-6)&lt;=$Q$3,INDEX(LINEST(AH713:AH772,AI713:AT772,TRUE,TRUE),1,8),"")</f>
        <v/>
      </c>
      <c r="BI772" s="9">
        <f>IF((ROW()-6)&lt;=$Q$3,INDEX(LINEST(AH713:AH772,AI713:AT772,TRUE,TRUE),1,7),"")</f>
        <v/>
      </c>
      <c r="BJ772" s="9">
        <f>IF((ROW()-6)&lt;=$Q$3,INDEX(LINEST(AH713:AH772,AI713:AT772,TRUE,TRUE),1,6),"")</f>
        <v/>
      </c>
      <c r="BK772" s="9">
        <f>IF((ROW()-6)&lt;=$Q$3,INDEX(LINEST(AH713:AH772,AI713:AT772,TRUE,TRUE),1,5),"")</f>
        <v/>
      </c>
      <c r="BL772" s="9">
        <f>IF((ROW()-6)&lt;=$Q$3,INDEX(LINEST(AH713:AH772,AI713:AT772,TRUE,TRUE),1,4),"")</f>
        <v/>
      </c>
      <c r="BM772" s="9">
        <f>IF((ROW()-6)&lt;=$Q$3,INDEX(LINEST(AH713:AH772,AI713:AT772,TRUE,TRUE),1,3),"")</f>
        <v/>
      </c>
      <c r="BN772" s="9">
        <f>IF((ROW()-6)&lt;=$Q$3,INDEX(LINEST(AH713:AH772,AI713:AT772,TRUE,TRUE),1,2),"")</f>
        <v/>
      </c>
      <c r="BO772" s="9">
        <f>IF((ROW()-6)&lt;=$Q$3,INDEX(LINEST(AH713:AH772,AI713:AT772,TRUE,TRUE),1,1),"")</f>
        <v/>
      </c>
      <c r="BP772" s="10">
        <f>IF((ROW()-6)&lt;=$Q$3,INDEX(LINEST(AH713:AH772,AI713:AT772,TRUE,TRUE),3,1),"")</f>
        <v/>
      </c>
      <c r="BR772" s="9">
        <f>IF(AND((ROW()-6)&lt;=$Q$3,ISNUMBER(BC771)),BC771/$Q$4+BD771*AI772+BE771*AJ772+BF771*AK772+BG771*AL772+BH771*AM772+BI771*AN772+BJ771*AO772+BK771*AP772+BL771*AQ772+BM771*AR772+BN771*AS772+BO771*AT772,"")</f>
        <v/>
      </c>
      <c r="BS772">
        <f>IF(ISNUMBER(BR772),AVERAGE(AH712:AH771),"")</f>
        <v/>
      </c>
      <c r="BT772">
        <f>IF(ISNUMBER(BR772),(AH772-BR772)^2,"")</f>
        <v/>
      </c>
      <c r="BU772">
        <f>IF(ISNUMBER(BR772),AH772^2,"")</f>
        <v/>
      </c>
      <c r="BV772">
        <f>IF(ISNUMBER(BR772),(AH772-BS772)^2,"")</f>
        <v/>
      </c>
    </row>
    <row r="773">
      <c r="O773">
        <f>IF($R773="","",CHOOSE($Q$2,YEAR(R773)*12+MONTH(R773),INT((R773-2)/7),YEAR(R773)*4+ROUNDUP(MONTH(R773)/3)))</f>
        <v/>
      </c>
      <c r="P773">
        <f>IF($R773="","",IF($R774="",1,IF(O773&lt;&gt;O774,1,0)))</f>
        <v/>
      </c>
      <c r="Q773">
        <f>IF(P773=1,SUM($P$7:P773),"")</f>
        <v/>
      </c>
      <c r="R773">
        <f>IF($A773="","",IF(ISNUMBER($A773),$A773,IFERROR(DATEVALUE($A773),NA())))</f>
        <v/>
      </c>
      <c r="S773" s="7">
        <f>IFERROR(INDEX($R$7:$R$60000,MATCH(ROW()-6,$Q$7:$Q$60000,0)),"")</f>
        <v/>
      </c>
      <c r="T773">
        <f>IFERROR(INDEX($B$7:$B$60000,MATCH(ROW()-6,$Q$7:$Q$60000,0)),"")</f>
        <v/>
      </c>
      <c r="U773">
        <f>IFERROR(INDEX($C$7:$C$60000,MATCH(ROW()-6,$Q$7:$Q$60000,0)),"")</f>
        <v/>
      </c>
      <c r="V773">
        <f>IFERROR(INDEX($D$7:$D$60000,MATCH(ROW()-6,$Q$7:$Q$60000,0)),"")</f>
        <v/>
      </c>
      <c r="W773">
        <f>IFERROR(INDEX($E$7:$E$60000,MATCH(ROW()-6,$Q$7:$Q$60000,0)),"")</f>
        <v/>
      </c>
      <c r="X773">
        <f>IFERROR(INDEX($F$7:$F$60000,MATCH(ROW()-6,$Q$7:$Q$60000,0)),"")</f>
        <v/>
      </c>
      <c r="Y773">
        <f>IFERROR(INDEX($G$7:$G$60000,MATCH(ROW()-6,$Q$7:$Q$60000,0)),"")</f>
        <v/>
      </c>
      <c r="Z773">
        <f>IFERROR(INDEX($H$7:$H$60000,MATCH(ROW()-6,$Q$7:$Q$60000,0)),"")</f>
        <v/>
      </c>
      <c r="AA773">
        <f>IFERROR(INDEX($I$7:$I$60000,MATCH(ROW()-6,$Q$7:$Q$60000,0)),"")</f>
        <v/>
      </c>
      <c r="AB773">
        <f>IFERROR(INDEX($J$7:$J$60000,MATCH(ROW()-6,$Q$7:$Q$60000,0)),"")</f>
        <v/>
      </c>
      <c r="AC773">
        <f>IFERROR(INDEX($K$7:$K$60000,MATCH(ROW()-6,$Q$7:$Q$60000,0)),"")</f>
        <v/>
      </c>
      <c r="AD773">
        <f>IFERROR(INDEX($L$7:$L$60000,MATCH(ROW()-6,$Q$7:$Q$60000,0)),"")</f>
        <v/>
      </c>
      <c r="AE773">
        <f>IFERROR(INDEX($M$7:$M$60000,MATCH(ROW()-6,$Q$7:$Q$60000,0)),"")</f>
        <v/>
      </c>
      <c r="AF773">
        <f>IFERROR(INDEX($N$7:$N$60000,MATCH(ROW()-6,$Q$7:$Q$60000,0)),"")</f>
        <v/>
      </c>
      <c r="AH773" s="9">
        <f>IF(OR($S773="",$S772=""),"",LN($T773/$T772))</f>
        <v/>
      </c>
      <c r="AI773" s="9">
        <f>IF(OR($S773="",$S772=""),"",$C$2*LN(U773/U772))</f>
        <v/>
      </c>
      <c r="AJ773" s="9">
        <f>IF(OR($S773="",$S772=""),"",$D$2*(V773-V772))</f>
        <v/>
      </c>
      <c r="AK773" s="9">
        <f>IF(OR($S773="",$S772=""),"",$E$2*(W773-W772))</f>
        <v/>
      </c>
      <c r="AL773" s="9">
        <f>IF(OR($S773="",$S772=""),"",$F$2*LN(X773/X772))</f>
        <v/>
      </c>
      <c r="AM773" s="9">
        <f>IF(OR($S773="",$S772=""),"",$G$2*(Y773-Y772))</f>
        <v/>
      </c>
      <c r="AN773" s="9">
        <f>IF(OR($S773="",$S772=""),"",$H$2*LN(Z773/Z772))</f>
        <v/>
      </c>
      <c r="AO773" s="9">
        <f>IF(OR($S773="",$S772=""),"",$I$2*(AA773-AA772))</f>
        <v/>
      </c>
      <c r="AP773" s="9">
        <f>IF(OR($S773="",$S772=""),"",$J$2*LN(AB773/AB772))</f>
        <v/>
      </c>
      <c r="AQ773" s="9">
        <f>IF(OR($S773="",$S772=""),"",$K$2*(AC773-AC772))</f>
        <v/>
      </c>
      <c r="AR773" s="9">
        <f>IF(OR($S773="",$S772=""),"",$L$2*LN(AD773/AD772))</f>
        <v/>
      </c>
      <c r="AS773" s="9">
        <f>IF(OR($S773="",$S772=""),"",$M$2*LN(AE773/AE772))</f>
        <v/>
      </c>
      <c r="AT773" s="9">
        <f>IF(OR($S773="",$S772=""),"",$N$2*LN(AF773/AF772))</f>
        <v/>
      </c>
      <c r="AV773" s="9">
        <f>IF($AH773="","",$AY$16+$AY$4*AI773+$AY$5*AJ773+$AY$6*AK773+$AY$7*AL773+$AY$8*AM773+$AY$9*AN773+$AY$10*AO773+$AY$11*AP773+$AY$12*AQ773+$AY$13*AR773+$AY$14*AS773+$AY$15*AT773)</f>
        <v/>
      </c>
      <c r="BC773" s="10">
        <f>IF((ROW()-6)&lt;=$Q$3,INDEX(LINEST(AH714:AH773,AI714:AT773,TRUE,TRUE),1,13)*$Q$4,"")</f>
        <v/>
      </c>
      <c r="BD773" s="9">
        <f>IF((ROW()-6)&lt;=$Q$3,INDEX(LINEST(AH714:AH773,AI714:AT773,TRUE,TRUE),1,12),"")</f>
        <v/>
      </c>
      <c r="BE773" s="9">
        <f>IF((ROW()-6)&lt;=$Q$3,INDEX(LINEST(AH714:AH773,AI714:AT773,TRUE,TRUE),1,11),"")</f>
        <v/>
      </c>
      <c r="BF773" s="9">
        <f>IF((ROW()-6)&lt;=$Q$3,INDEX(LINEST(AH714:AH773,AI714:AT773,TRUE,TRUE),1,10),"")</f>
        <v/>
      </c>
      <c r="BG773" s="9">
        <f>IF((ROW()-6)&lt;=$Q$3,INDEX(LINEST(AH714:AH773,AI714:AT773,TRUE,TRUE),1,9),"")</f>
        <v/>
      </c>
      <c r="BH773" s="9">
        <f>IF((ROW()-6)&lt;=$Q$3,INDEX(LINEST(AH714:AH773,AI714:AT773,TRUE,TRUE),1,8),"")</f>
        <v/>
      </c>
      <c r="BI773" s="9">
        <f>IF((ROW()-6)&lt;=$Q$3,INDEX(LINEST(AH714:AH773,AI714:AT773,TRUE,TRUE),1,7),"")</f>
        <v/>
      </c>
      <c r="BJ773" s="9">
        <f>IF((ROW()-6)&lt;=$Q$3,INDEX(LINEST(AH714:AH773,AI714:AT773,TRUE,TRUE),1,6),"")</f>
        <v/>
      </c>
      <c r="BK773" s="9">
        <f>IF((ROW()-6)&lt;=$Q$3,INDEX(LINEST(AH714:AH773,AI714:AT773,TRUE,TRUE),1,5),"")</f>
        <v/>
      </c>
      <c r="BL773" s="9">
        <f>IF((ROW()-6)&lt;=$Q$3,INDEX(LINEST(AH714:AH773,AI714:AT773,TRUE,TRUE),1,4),"")</f>
        <v/>
      </c>
      <c r="BM773" s="9">
        <f>IF((ROW()-6)&lt;=$Q$3,INDEX(LINEST(AH714:AH773,AI714:AT773,TRUE,TRUE),1,3),"")</f>
        <v/>
      </c>
      <c r="BN773" s="9">
        <f>IF((ROW()-6)&lt;=$Q$3,INDEX(LINEST(AH714:AH773,AI714:AT773,TRUE,TRUE),1,2),"")</f>
        <v/>
      </c>
      <c r="BO773" s="9">
        <f>IF((ROW()-6)&lt;=$Q$3,INDEX(LINEST(AH714:AH773,AI714:AT773,TRUE,TRUE),1,1),"")</f>
        <v/>
      </c>
      <c r="BP773" s="10">
        <f>IF((ROW()-6)&lt;=$Q$3,INDEX(LINEST(AH714:AH773,AI714:AT773,TRUE,TRUE),3,1),"")</f>
        <v/>
      </c>
      <c r="BR773" s="9">
        <f>IF(AND((ROW()-6)&lt;=$Q$3,ISNUMBER(BC772)),BC772/$Q$4+BD772*AI773+BE772*AJ773+BF772*AK773+BG772*AL773+BH772*AM773+BI772*AN773+BJ772*AO773+BK772*AP773+BL772*AQ773+BM772*AR773+BN772*AS773+BO772*AT773,"")</f>
        <v/>
      </c>
      <c r="BS773">
        <f>IF(ISNUMBER(BR773),AVERAGE(AH713:AH772),"")</f>
        <v/>
      </c>
      <c r="BT773">
        <f>IF(ISNUMBER(BR773),(AH773-BR773)^2,"")</f>
        <v/>
      </c>
      <c r="BU773">
        <f>IF(ISNUMBER(BR773),AH773^2,"")</f>
        <v/>
      </c>
      <c r="BV773">
        <f>IF(ISNUMBER(BR773),(AH773-BS773)^2,"")</f>
        <v/>
      </c>
    </row>
    <row r="774">
      <c r="O774">
        <f>IF($R774="","",CHOOSE($Q$2,YEAR(R774)*12+MONTH(R774),INT((R774-2)/7),YEAR(R774)*4+ROUNDUP(MONTH(R774)/3)))</f>
        <v/>
      </c>
      <c r="P774">
        <f>IF($R774="","",IF($R775="",1,IF(O774&lt;&gt;O775,1,0)))</f>
        <v/>
      </c>
      <c r="Q774">
        <f>IF(P774=1,SUM($P$7:P774),"")</f>
        <v/>
      </c>
      <c r="R774">
        <f>IF($A774="","",IF(ISNUMBER($A774),$A774,IFERROR(DATEVALUE($A774),NA())))</f>
        <v/>
      </c>
      <c r="S774" s="7">
        <f>IFERROR(INDEX($R$7:$R$60000,MATCH(ROW()-6,$Q$7:$Q$60000,0)),"")</f>
        <v/>
      </c>
      <c r="T774">
        <f>IFERROR(INDEX($B$7:$B$60000,MATCH(ROW()-6,$Q$7:$Q$60000,0)),"")</f>
        <v/>
      </c>
      <c r="U774">
        <f>IFERROR(INDEX($C$7:$C$60000,MATCH(ROW()-6,$Q$7:$Q$60000,0)),"")</f>
        <v/>
      </c>
      <c r="V774">
        <f>IFERROR(INDEX($D$7:$D$60000,MATCH(ROW()-6,$Q$7:$Q$60000,0)),"")</f>
        <v/>
      </c>
      <c r="W774">
        <f>IFERROR(INDEX($E$7:$E$60000,MATCH(ROW()-6,$Q$7:$Q$60000,0)),"")</f>
        <v/>
      </c>
      <c r="X774">
        <f>IFERROR(INDEX($F$7:$F$60000,MATCH(ROW()-6,$Q$7:$Q$60000,0)),"")</f>
        <v/>
      </c>
      <c r="Y774">
        <f>IFERROR(INDEX($G$7:$G$60000,MATCH(ROW()-6,$Q$7:$Q$60000,0)),"")</f>
        <v/>
      </c>
      <c r="Z774">
        <f>IFERROR(INDEX($H$7:$H$60000,MATCH(ROW()-6,$Q$7:$Q$60000,0)),"")</f>
        <v/>
      </c>
      <c r="AA774">
        <f>IFERROR(INDEX($I$7:$I$60000,MATCH(ROW()-6,$Q$7:$Q$60000,0)),"")</f>
        <v/>
      </c>
      <c r="AB774">
        <f>IFERROR(INDEX($J$7:$J$60000,MATCH(ROW()-6,$Q$7:$Q$60000,0)),"")</f>
        <v/>
      </c>
      <c r="AC774">
        <f>IFERROR(INDEX($K$7:$K$60000,MATCH(ROW()-6,$Q$7:$Q$60000,0)),"")</f>
        <v/>
      </c>
      <c r="AD774">
        <f>IFERROR(INDEX($L$7:$L$60000,MATCH(ROW()-6,$Q$7:$Q$60000,0)),"")</f>
        <v/>
      </c>
      <c r="AE774">
        <f>IFERROR(INDEX($M$7:$M$60000,MATCH(ROW()-6,$Q$7:$Q$60000,0)),"")</f>
        <v/>
      </c>
      <c r="AF774">
        <f>IFERROR(INDEX($N$7:$N$60000,MATCH(ROW()-6,$Q$7:$Q$60000,0)),"")</f>
        <v/>
      </c>
      <c r="AH774" s="9">
        <f>IF(OR($S774="",$S773=""),"",LN($T774/$T773))</f>
        <v/>
      </c>
      <c r="AI774" s="9">
        <f>IF(OR($S774="",$S773=""),"",$C$2*LN(U774/U773))</f>
        <v/>
      </c>
      <c r="AJ774" s="9">
        <f>IF(OR($S774="",$S773=""),"",$D$2*(V774-V773))</f>
        <v/>
      </c>
      <c r="AK774" s="9">
        <f>IF(OR($S774="",$S773=""),"",$E$2*(W774-W773))</f>
        <v/>
      </c>
      <c r="AL774" s="9">
        <f>IF(OR($S774="",$S773=""),"",$F$2*LN(X774/X773))</f>
        <v/>
      </c>
      <c r="AM774" s="9">
        <f>IF(OR($S774="",$S773=""),"",$G$2*(Y774-Y773))</f>
        <v/>
      </c>
      <c r="AN774" s="9">
        <f>IF(OR($S774="",$S773=""),"",$H$2*LN(Z774/Z773))</f>
        <v/>
      </c>
      <c r="AO774" s="9">
        <f>IF(OR($S774="",$S773=""),"",$I$2*(AA774-AA773))</f>
        <v/>
      </c>
      <c r="AP774" s="9">
        <f>IF(OR($S774="",$S773=""),"",$J$2*LN(AB774/AB773))</f>
        <v/>
      </c>
      <c r="AQ774" s="9">
        <f>IF(OR($S774="",$S773=""),"",$K$2*(AC774-AC773))</f>
        <v/>
      </c>
      <c r="AR774" s="9">
        <f>IF(OR($S774="",$S773=""),"",$L$2*LN(AD774/AD773))</f>
        <v/>
      </c>
      <c r="AS774" s="9">
        <f>IF(OR($S774="",$S773=""),"",$M$2*LN(AE774/AE773))</f>
        <v/>
      </c>
      <c r="AT774" s="9">
        <f>IF(OR($S774="",$S773=""),"",$N$2*LN(AF774/AF773))</f>
        <v/>
      </c>
      <c r="AV774" s="9">
        <f>IF($AH774="","",$AY$16+$AY$4*AI774+$AY$5*AJ774+$AY$6*AK774+$AY$7*AL774+$AY$8*AM774+$AY$9*AN774+$AY$10*AO774+$AY$11*AP774+$AY$12*AQ774+$AY$13*AR774+$AY$14*AS774+$AY$15*AT774)</f>
        <v/>
      </c>
      <c r="BC774" s="10">
        <f>IF((ROW()-6)&lt;=$Q$3,INDEX(LINEST(AH715:AH774,AI715:AT774,TRUE,TRUE),1,13)*$Q$4,"")</f>
        <v/>
      </c>
      <c r="BD774" s="9">
        <f>IF((ROW()-6)&lt;=$Q$3,INDEX(LINEST(AH715:AH774,AI715:AT774,TRUE,TRUE),1,12),"")</f>
        <v/>
      </c>
      <c r="BE774" s="9">
        <f>IF((ROW()-6)&lt;=$Q$3,INDEX(LINEST(AH715:AH774,AI715:AT774,TRUE,TRUE),1,11),"")</f>
        <v/>
      </c>
      <c r="BF774" s="9">
        <f>IF((ROW()-6)&lt;=$Q$3,INDEX(LINEST(AH715:AH774,AI715:AT774,TRUE,TRUE),1,10),"")</f>
        <v/>
      </c>
      <c r="BG774" s="9">
        <f>IF((ROW()-6)&lt;=$Q$3,INDEX(LINEST(AH715:AH774,AI715:AT774,TRUE,TRUE),1,9),"")</f>
        <v/>
      </c>
      <c r="BH774" s="9">
        <f>IF((ROW()-6)&lt;=$Q$3,INDEX(LINEST(AH715:AH774,AI715:AT774,TRUE,TRUE),1,8),"")</f>
        <v/>
      </c>
      <c r="BI774" s="9">
        <f>IF((ROW()-6)&lt;=$Q$3,INDEX(LINEST(AH715:AH774,AI715:AT774,TRUE,TRUE),1,7),"")</f>
        <v/>
      </c>
      <c r="BJ774" s="9">
        <f>IF((ROW()-6)&lt;=$Q$3,INDEX(LINEST(AH715:AH774,AI715:AT774,TRUE,TRUE),1,6),"")</f>
        <v/>
      </c>
      <c r="BK774" s="9">
        <f>IF((ROW()-6)&lt;=$Q$3,INDEX(LINEST(AH715:AH774,AI715:AT774,TRUE,TRUE),1,5),"")</f>
        <v/>
      </c>
      <c r="BL774" s="9">
        <f>IF((ROW()-6)&lt;=$Q$3,INDEX(LINEST(AH715:AH774,AI715:AT774,TRUE,TRUE),1,4),"")</f>
        <v/>
      </c>
      <c r="BM774" s="9">
        <f>IF((ROW()-6)&lt;=$Q$3,INDEX(LINEST(AH715:AH774,AI715:AT774,TRUE,TRUE),1,3),"")</f>
        <v/>
      </c>
      <c r="BN774" s="9">
        <f>IF((ROW()-6)&lt;=$Q$3,INDEX(LINEST(AH715:AH774,AI715:AT774,TRUE,TRUE),1,2),"")</f>
        <v/>
      </c>
      <c r="BO774" s="9">
        <f>IF((ROW()-6)&lt;=$Q$3,INDEX(LINEST(AH715:AH774,AI715:AT774,TRUE,TRUE),1,1),"")</f>
        <v/>
      </c>
      <c r="BP774" s="10">
        <f>IF((ROW()-6)&lt;=$Q$3,INDEX(LINEST(AH715:AH774,AI715:AT774,TRUE,TRUE),3,1),"")</f>
        <v/>
      </c>
      <c r="BR774" s="9">
        <f>IF(AND((ROW()-6)&lt;=$Q$3,ISNUMBER(BC773)),BC773/$Q$4+BD773*AI774+BE773*AJ774+BF773*AK774+BG773*AL774+BH773*AM774+BI773*AN774+BJ773*AO774+BK773*AP774+BL773*AQ774+BM773*AR774+BN773*AS774+BO773*AT774,"")</f>
        <v/>
      </c>
      <c r="BS774">
        <f>IF(ISNUMBER(BR774),AVERAGE(AH714:AH773),"")</f>
        <v/>
      </c>
      <c r="BT774">
        <f>IF(ISNUMBER(BR774),(AH774-BR774)^2,"")</f>
        <v/>
      </c>
      <c r="BU774">
        <f>IF(ISNUMBER(BR774),AH774^2,"")</f>
        <v/>
      </c>
      <c r="BV774">
        <f>IF(ISNUMBER(BR774),(AH774-BS774)^2,"")</f>
        <v/>
      </c>
    </row>
    <row r="775">
      <c r="O775">
        <f>IF($R775="","",CHOOSE($Q$2,YEAR(R775)*12+MONTH(R775),INT((R775-2)/7),YEAR(R775)*4+ROUNDUP(MONTH(R775)/3)))</f>
        <v/>
      </c>
      <c r="P775">
        <f>IF($R775="","",IF($R776="",1,IF(O775&lt;&gt;O776,1,0)))</f>
        <v/>
      </c>
      <c r="Q775">
        <f>IF(P775=1,SUM($P$7:P775),"")</f>
        <v/>
      </c>
      <c r="R775">
        <f>IF($A775="","",IF(ISNUMBER($A775),$A775,IFERROR(DATEVALUE($A775),NA())))</f>
        <v/>
      </c>
      <c r="S775" s="7">
        <f>IFERROR(INDEX($R$7:$R$60000,MATCH(ROW()-6,$Q$7:$Q$60000,0)),"")</f>
        <v/>
      </c>
      <c r="T775">
        <f>IFERROR(INDEX($B$7:$B$60000,MATCH(ROW()-6,$Q$7:$Q$60000,0)),"")</f>
        <v/>
      </c>
      <c r="U775">
        <f>IFERROR(INDEX($C$7:$C$60000,MATCH(ROW()-6,$Q$7:$Q$60000,0)),"")</f>
        <v/>
      </c>
      <c r="V775">
        <f>IFERROR(INDEX($D$7:$D$60000,MATCH(ROW()-6,$Q$7:$Q$60000,0)),"")</f>
        <v/>
      </c>
      <c r="W775">
        <f>IFERROR(INDEX($E$7:$E$60000,MATCH(ROW()-6,$Q$7:$Q$60000,0)),"")</f>
        <v/>
      </c>
      <c r="X775">
        <f>IFERROR(INDEX($F$7:$F$60000,MATCH(ROW()-6,$Q$7:$Q$60000,0)),"")</f>
        <v/>
      </c>
      <c r="Y775">
        <f>IFERROR(INDEX($G$7:$G$60000,MATCH(ROW()-6,$Q$7:$Q$60000,0)),"")</f>
        <v/>
      </c>
      <c r="Z775">
        <f>IFERROR(INDEX($H$7:$H$60000,MATCH(ROW()-6,$Q$7:$Q$60000,0)),"")</f>
        <v/>
      </c>
      <c r="AA775">
        <f>IFERROR(INDEX($I$7:$I$60000,MATCH(ROW()-6,$Q$7:$Q$60000,0)),"")</f>
        <v/>
      </c>
      <c r="AB775">
        <f>IFERROR(INDEX($J$7:$J$60000,MATCH(ROW()-6,$Q$7:$Q$60000,0)),"")</f>
        <v/>
      </c>
      <c r="AC775">
        <f>IFERROR(INDEX($K$7:$K$60000,MATCH(ROW()-6,$Q$7:$Q$60000,0)),"")</f>
        <v/>
      </c>
      <c r="AD775">
        <f>IFERROR(INDEX($L$7:$L$60000,MATCH(ROW()-6,$Q$7:$Q$60000,0)),"")</f>
        <v/>
      </c>
      <c r="AE775">
        <f>IFERROR(INDEX($M$7:$M$60000,MATCH(ROW()-6,$Q$7:$Q$60000,0)),"")</f>
        <v/>
      </c>
      <c r="AF775">
        <f>IFERROR(INDEX($N$7:$N$60000,MATCH(ROW()-6,$Q$7:$Q$60000,0)),"")</f>
        <v/>
      </c>
      <c r="AH775" s="9">
        <f>IF(OR($S775="",$S774=""),"",LN($T775/$T774))</f>
        <v/>
      </c>
      <c r="AI775" s="9">
        <f>IF(OR($S775="",$S774=""),"",$C$2*LN(U775/U774))</f>
        <v/>
      </c>
      <c r="AJ775" s="9">
        <f>IF(OR($S775="",$S774=""),"",$D$2*(V775-V774))</f>
        <v/>
      </c>
      <c r="AK775" s="9">
        <f>IF(OR($S775="",$S774=""),"",$E$2*(W775-W774))</f>
        <v/>
      </c>
      <c r="AL775" s="9">
        <f>IF(OR($S775="",$S774=""),"",$F$2*LN(X775/X774))</f>
        <v/>
      </c>
      <c r="AM775" s="9">
        <f>IF(OR($S775="",$S774=""),"",$G$2*(Y775-Y774))</f>
        <v/>
      </c>
      <c r="AN775" s="9">
        <f>IF(OR($S775="",$S774=""),"",$H$2*LN(Z775/Z774))</f>
        <v/>
      </c>
      <c r="AO775" s="9">
        <f>IF(OR($S775="",$S774=""),"",$I$2*(AA775-AA774))</f>
        <v/>
      </c>
      <c r="AP775" s="9">
        <f>IF(OR($S775="",$S774=""),"",$J$2*LN(AB775/AB774))</f>
        <v/>
      </c>
      <c r="AQ775" s="9">
        <f>IF(OR($S775="",$S774=""),"",$K$2*(AC775-AC774))</f>
        <v/>
      </c>
      <c r="AR775" s="9">
        <f>IF(OR($S775="",$S774=""),"",$L$2*LN(AD775/AD774))</f>
        <v/>
      </c>
      <c r="AS775" s="9">
        <f>IF(OR($S775="",$S774=""),"",$M$2*LN(AE775/AE774))</f>
        <v/>
      </c>
      <c r="AT775" s="9">
        <f>IF(OR($S775="",$S774=""),"",$N$2*LN(AF775/AF774))</f>
        <v/>
      </c>
      <c r="AV775" s="9">
        <f>IF($AH775="","",$AY$16+$AY$4*AI775+$AY$5*AJ775+$AY$6*AK775+$AY$7*AL775+$AY$8*AM775+$AY$9*AN775+$AY$10*AO775+$AY$11*AP775+$AY$12*AQ775+$AY$13*AR775+$AY$14*AS775+$AY$15*AT775)</f>
        <v/>
      </c>
      <c r="BC775" s="10">
        <f>IF((ROW()-6)&lt;=$Q$3,INDEX(LINEST(AH716:AH775,AI716:AT775,TRUE,TRUE),1,13)*$Q$4,"")</f>
        <v/>
      </c>
      <c r="BD775" s="9">
        <f>IF((ROW()-6)&lt;=$Q$3,INDEX(LINEST(AH716:AH775,AI716:AT775,TRUE,TRUE),1,12),"")</f>
        <v/>
      </c>
      <c r="BE775" s="9">
        <f>IF((ROW()-6)&lt;=$Q$3,INDEX(LINEST(AH716:AH775,AI716:AT775,TRUE,TRUE),1,11),"")</f>
        <v/>
      </c>
      <c r="BF775" s="9">
        <f>IF((ROW()-6)&lt;=$Q$3,INDEX(LINEST(AH716:AH775,AI716:AT775,TRUE,TRUE),1,10),"")</f>
        <v/>
      </c>
      <c r="BG775" s="9">
        <f>IF((ROW()-6)&lt;=$Q$3,INDEX(LINEST(AH716:AH775,AI716:AT775,TRUE,TRUE),1,9),"")</f>
        <v/>
      </c>
      <c r="BH775" s="9">
        <f>IF((ROW()-6)&lt;=$Q$3,INDEX(LINEST(AH716:AH775,AI716:AT775,TRUE,TRUE),1,8),"")</f>
        <v/>
      </c>
      <c r="BI775" s="9">
        <f>IF((ROW()-6)&lt;=$Q$3,INDEX(LINEST(AH716:AH775,AI716:AT775,TRUE,TRUE),1,7),"")</f>
        <v/>
      </c>
      <c r="BJ775" s="9">
        <f>IF((ROW()-6)&lt;=$Q$3,INDEX(LINEST(AH716:AH775,AI716:AT775,TRUE,TRUE),1,6),"")</f>
        <v/>
      </c>
      <c r="BK775" s="9">
        <f>IF((ROW()-6)&lt;=$Q$3,INDEX(LINEST(AH716:AH775,AI716:AT775,TRUE,TRUE),1,5),"")</f>
        <v/>
      </c>
      <c r="BL775" s="9">
        <f>IF((ROW()-6)&lt;=$Q$3,INDEX(LINEST(AH716:AH775,AI716:AT775,TRUE,TRUE),1,4),"")</f>
        <v/>
      </c>
      <c r="BM775" s="9">
        <f>IF((ROW()-6)&lt;=$Q$3,INDEX(LINEST(AH716:AH775,AI716:AT775,TRUE,TRUE),1,3),"")</f>
        <v/>
      </c>
      <c r="BN775" s="9">
        <f>IF((ROW()-6)&lt;=$Q$3,INDEX(LINEST(AH716:AH775,AI716:AT775,TRUE,TRUE),1,2),"")</f>
        <v/>
      </c>
      <c r="BO775" s="9">
        <f>IF((ROW()-6)&lt;=$Q$3,INDEX(LINEST(AH716:AH775,AI716:AT775,TRUE,TRUE),1,1),"")</f>
        <v/>
      </c>
      <c r="BP775" s="10">
        <f>IF((ROW()-6)&lt;=$Q$3,INDEX(LINEST(AH716:AH775,AI716:AT775,TRUE,TRUE),3,1),"")</f>
        <v/>
      </c>
      <c r="BR775" s="9">
        <f>IF(AND((ROW()-6)&lt;=$Q$3,ISNUMBER(BC774)),BC774/$Q$4+BD774*AI775+BE774*AJ775+BF774*AK775+BG774*AL775+BH774*AM775+BI774*AN775+BJ774*AO775+BK774*AP775+BL774*AQ775+BM774*AR775+BN774*AS775+BO774*AT775,"")</f>
        <v/>
      </c>
      <c r="BS775">
        <f>IF(ISNUMBER(BR775),AVERAGE(AH715:AH774),"")</f>
        <v/>
      </c>
      <c r="BT775">
        <f>IF(ISNUMBER(BR775),(AH775-BR775)^2,"")</f>
        <v/>
      </c>
      <c r="BU775">
        <f>IF(ISNUMBER(BR775),AH775^2,"")</f>
        <v/>
      </c>
      <c r="BV775">
        <f>IF(ISNUMBER(BR775),(AH775-BS775)^2,"")</f>
        <v/>
      </c>
    </row>
    <row r="776">
      <c r="O776">
        <f>IF($R776="","",CHOOSE($Q$2,YEAR(R776)*12+MONTH(R776),INT((R776-2)/7),YEAR(R776)*4+ROUNDUP(MONTH(R776)/3)))</f>
        <v/>
      </c>
      <c r="P776">
        <f>IF($R776="","",IF($R777="",1,IF(O776&lt;&gt;O777,1,0)))</f>
        <v/>
      </c>
      <c r="Q776">
        <f>IF(P776=1,SUM($P$7:P776),"")</f>
        <v/>
      </c>
      <c r="R776">
        <f>IF($A776="","",IF(ISNUMBER($A776),$A776,IFERROR(DATEVALUE($A776),NA())))</f>
        <v/>
      </c>
      <c r="S776" s="7">
        <f>IFERROR(INDEX($R$7:$R$60000,MATCH(ROW()-6,$Q$7:$Q$60000,0)),"")</f>
        <v/>
      </c>
      <c r="T776">
        <f>IFERROR(INDEX($B$7:$B$60000,MATCH(ROW()-6,$Q$7:$Q$60000,0)),"")</f>
        <v/>
      </c>
      <c r="U776">
        <f>IFERROR(INDEX($C$7:$C$60000,MATCH(ROW()-6,$Q$7:$Q$60000,0)),"")</f>
        <v/>
      </c>
      <c r="V776">
        <f>IFERROR(INDEX($D$7:$D$60000,MATCH(ROW()-6,$Q$7:$Q$60000,0)),"")</f>
        <v/>
      </c>
      <c r="W776">
        <f>IFERROR(INDEX($E$7:$E$60000,MATCH(ROW()-6,$Q$7:$Q$60000,0)),"")</f>
        <v/>
      </c>
      <c r="X776">
        <f>IFERROR(INDEX($F$7:$F$60000,MATCH(ROW()-6,$Q$7:$Q$60000,0)),"")</f>
        <v/>
      </c>
      <c r="Y776">
        <f>IFERROR(INDEX($G$7:$G$60000,MATCH(ROW()-6,$Q$7:$Q$60000,0)),"")</f>
        <v/>
      </c>
      <c r="Z776">
        <f>IFERROR(INDEX($H$7:$H$60000,MATCH(ROW()-6,$Q$7:$Q$60000,0)),"")</f>
        <v/>
      </c>
      <c r="AA776">
        <f>IFERROR(INDEX($I$7:$I$60000,MATCH(ROW()-6,$Q$7:$Q$60000,0)),"")</f>
        <v/>
      </c>
      <c r="AB776">
        <f>IFERROR(INDEX($J$7:$J$60000,MATCH(ROW()-6,$Q$7:$Q$60000,0)),"")</f>
        <v/>
      </c>
      <c r="AC776">
        <f>IFERROR(INDEX($K$7:$K$60000,MATCH(ROW()-6,$Q$7:$Q$60000,0)),"")</f>
        <v/>
      </c>
      <c r="AD776">
        <f>IFERROR(INDEX($L$7:$L$60000,MATCH(ROW()-6,$Q$7:$Q$60000,0)),"")</f>
        <v/>
      </c>
      <c r="AE776">
        <f>IFERROR(INDEX($M$7:$M$60000,MATCH(ROW()-6,$Q$7:$Q$60000,0)),"")</f>
        <v/>
      </c>
      <c r="AF776">
        <f>IFERROR(INDEX($N$7:$N$60000,MATCH(ROW()-6,$Q$7:$Q$60000,0)),"")</f>
        <v/>
      </c>
      <c r="AH776" s="9">
        <f>IF(OR($S776="",$S775=""),"",LN($T776/$T775))</f>
        <v/>
      </c>
      <c r="AI776" s="9">
        <f>IF(OR($S776="",$S775=""),"",$C$2*LN(U776/U775))</f>
        <v/>
      </c>
      <c r="AJ776" s="9">
        <f>IF(OR($S776="",$S775=""),"",$D$2*(V776-V775))</f>
        <v/>
      </c>
      <c r="AK776" s="9">
        <f>IF(OR($S776="",$S775=""),"",$E$2*(W776-W775))</f>
        <v/>
      </c>
      <c r="AL776" s="9">
        <f>IF(OR($S776="",$S775=""),"",$F$2*LN(X776/X775))</f>
        <v/>
      </c>
      <c r="AM776" s="9">
        <f>IF(OR($S776="",$S775=""),"",$G$2*(Y776-Y775))</f>
        <v/>
      </c>
      <c r="AN776" s="9">
        <f>IF(OR($S776="",$S775=""),"",$H$2*LN(Z776/Z775))</f>
        <v/>
      </c>
      <c r="AO776" s="9">
        <f>IF(OR($S776="",$S775=""),"",$I$2*(AA776-AA775))</f>
        <v/>
      </c>
      <c r="AP776" s="9">
        <f>IF(OR($S776="",$S775=""),"",$J$2*LN(AB776/AB775))</f>
        <v/>
      </c>
      <c r="AQ776" s="9">
        <f>IF(OR($S776="",$S775=""),"",$K$2*(AC776-AC775))</f>
        <v/>
      </c>
      <c r="AR776" s="9">
        <f>IF(OR($S776="",$S775=""),"",$L$2*LN(AD776/AD775))</f>
        <v/>
      </c>
      <c r="AS776" s="9">
        <f>IF(OR($S776="",$S775=""),"",$M$2*LN(AE776/AE775))</f>
        <v/>
      </c>
      <c r="AT776" s="9">
        <f>IF(OR($S776="",$S775=""),"",$N$2*LN(AF776/AF775))</f>
        <v/>
      </c>
      <c r="AV776" s="9">
        <f>IF($AH776="","",$AY$16+$AY$4*AI776+$AY$5*AJ776+$AY$6*AK776+$AY$7*AL776+$AY$8*AM776+$AY$9*AN776+$AY$10*AO776+$AY$11*AP776+$AY$12*AQ776+$AY$13*AR776+$AY$14*AS776+$AY$15*AT776)</f>
        <v/>
      </c>
      <c r="BC776" s="10">
        <f>IF((ROW()-6)&lt;=$Q$3,INDEX(LINEST(AH717:AH776,AI717:AT776,TRUE,TRUE),1,13)*$Q$4,"")</f>
        <v/>
      </c>
      <c r="BD776" s="9">
        <f>IF((ROW()-6)&lt;=$Q$3,INDEX(LINEST(AH717:AH776,AI717:AT776,TRUE,TRUE),1,12),"")</f>
        <v/>
      </c>
      <c r="BE776" s="9">
        <f>IF((ROW()-6)&lt;=$Q$3,INDEX(LINEST(AH717:AH776,AI717:AT776,TRUE,TRUE),1,11),"")</f>
        <v/>
      </c>
      <c r="BF776" s="9">
        <f>IF((ROW()-6)&lt;=$Q$3,INDEX(LINEST(AH717:AH776,AI717:AT776,TRUE,TRUE),1,10),"")</f>
        <v/>
      </c>
      <c r="BG776" s="9">
        <f>IF((ROW()-6)&lt;=$Q$3,INDEX(LINEST(AH717:AH776,AI717:AT776,TRUE,TRUE),1,9),"")</f>
        <v/>
      </c>
      <c r="BH776" s="9">
        <f>IF((ROW()-6)&lt;=$Q$3,INDEX(LINEST(AH717:AH776,AI717:AT776,TRUE,TRUE),1,8),"")</f>
        <v/>
      </c>
      <c r="BI776" s="9">
        <f>IF((ROW()-6)&lt;=$Q$3,INDEX(LINEST(AH717:AH776,AI717:AT776,TRUE,TRUE),1,7),"")</f>
        <v/>
      </c>
      <c r="BJ776" s="9">
        <f>IF((ROW()-6)&lt;=$Q$3,INDEX(LINEST(AH717:AH776,AI717:AT776,TRUE,TRUE),1,6),"")</f>
        <v/>
      </c>
      <c r="BK776" s="9">
        <f>IF((ROW()-6)&lt;=$Q$3,INDEX(LINEST(AH717:AH776,AI717:AT776,TRUE,TRUE),1,5),"")</f>
        <v/>
      </c>
      <c r="BL776" s="9">
        <f>IF((ROW()-6)&lt;=$Q$3,INDEX(LINEST(AH717:AH776,AI717:AT776,TRUE,TRUE),1,4),"")</f>
        <v/>
      </c>
      <c r="BM776" s="9">
        <f>IF((ROW()-6)&lt;=$Q$3,INDEX(LINEST(AH717:AH776,AI717:AT776,TRUE,TRUE),1,3),"")</f>
        <v/>
      </c>
      <c r="BN776" s="9">
        <f>IF((ROW()-6)&lt;=$Q$3,INDEX(LINEST(AH717:AH776,AI717:AT776,TRUE,TRUE),1,2),"")</f>
        <v/>
      </c>
      <c r="BO776" s="9">
        <f>IF((ROW()-6)&lt;=$Q$3,INDEX(LINEST(AH717:AH776,AI717:AT776,TRUE,TRUE),1,1),"")</f>
        <v/>
      </c>
      <c r="BP776" s="10">
        <f>IF((ROW()-6)&lt;=$Q$3,INDEX(LINEST(AH717:AH776,AI717:AT776,TRUE,TRUE),3,1),"")</f>
        <v/>
      </c>
      <c r="BR776" s="9">
        <f>IF(AND((ROW()-6)&lt;=$Q$3,ISNUMBER(BC775)),BC775/$Q$4+BD775*AI776+BE775*AJ776+BF775*AK776+BG775*AL776+BH775*AM776+BI775*AN776+BJ775*AO776+BK775*AP776+BL775*AQ776+BM775*AR776+BN775*AS776+BO775*AT776,"")</f>
        <v/>
      </c>
      <c r="BS776">
        <f>IF(ISNUMBER(BR776),AVERAGE(AH716:AH775),"")</f>
        <v/>
      </c>
      <c r="BT776">
        <f>IF(ISNUMBER(BR776),(AH776-BR776)^2,"")</f>
        <v/>
      </c>
      <c r="BU776">
        <f>IF(ISNUMBER(BR776),AH776^2,"")</f>
        <v/>
      </c>
      <c r="BV776">
        <f>IF(ISNUMBER(BR776),(AH776-BS776)^2,"")</f>
        <v/>
      </c>
    </row>
    <row r="777">
      <c r="O777">
        <f>IF($R777="","",CHOOSE($Q$2,YEAR(R777)*12+MONTH(R777),INT((R777-2)/7),YEAR(R777)*4+ROUNDUP(MONTH(R777)/3)))</f>
        <v/>
      </c>
      <c r="P777">
        <f>IF($R777="","",IF($R778="",1,IF(O777&lt;&gt;O778,1,0)))</f>
        <v/>
      </c>
      <c r="Q777">
        <f>IF(P777=1,SUM($P$7:P777),"")</f>
        <v/>
      </c>
      <c r="R777">
        <f>IF($A777="","",IF(ISNUMBER($A777),$A777,IFERROR(DATEVALUE($A777),NA())))</f>
        <v/>
      </c>
      <c r="S777" s="7">
        <f>IFERROR(INDEX($R$7:$R$60000,MATCH(ROW()-6,$Q$7:$Q$60000,0)),"")</f>
        <v/>
      </c>
      <c r="T777">
        <f>IFERROR(INDEX($B$7:$B$60000,MATCH(ROW()-6,$Q$7:$Q$60000,0)),"")</f>
        <v/>
      </c>
      <c r="U777">
        <f>IFERROR(INDEX($C$7:$C$60000,MATCH(ROW()-6,$Q$7:$Q$60000,0)),"")</f>
        <v/>
      </c>
      <c r="V777">
        <f>IFERROR(INDEX($D$7:$D$60000,MATCH(ROW()-6,$Q$7:$Q$60000,0)),"")</f>
        <v/>
      </c>
      <c r="W777">
        <f>IFERROR(INDEX($E$7:$E$60000,MATCH(ROW()-6,$Q$7:$Q$60000,0)),"")</f>
        <v/>
      </c>
      <c r="X777">
        <f>IFERROR(INDEX($F$7:$F$60000,MATCH(ROW()-6,$Q$7:$Q$60000,0)),"")</f>
        <v/>
      </c>
      <c r="Y777">
        <f>IFERROR(INDEX($G$7:$G$60000,MATCH(ROW()-6,$Q$7:$Q$60000,0)),"")</f>
        <v/>
      </c>
      <c r="Z777">
        <f>IFERROR(INDEX($H$7:$H$60000,MATCH(ROW()-6,$Q$7:$Q$60000,0)),"")</f>
        <v/>
      </c>
      <c r="AA777">
        <f>IFERROR(INDEX($I$7:$I$60000,MATCH(ROW()-6,$Q$7:$Q$60000,0)),"")</f>
        <v/>
      </c>
      <c r="AB777">
        <f>IFERROR(INDEX($J$7:$J$60000,MATCH(ROW()-6,$Q$7:$Q$60000,0)),"")</f>
        <v/>
      </c>
      <c r="AC777">
        <f>IFERROR(INDEX($K$7:$K$60000,MATCH(ROW()-6,$Q$7:$Q$60000,0)),"")</f>
        <v/>
      </c>
      <c r="AD777">
        <f>IFERROR(INDEX($L$7:$L$60000,MATCH(ROW()-6,$Q$7:$Q$60000,0)),"")</f>
        <v/>
      </c>
      <c r="AE777">
        <f>IFERROR(INDEX($M$7:$M$60000,MATCH(ROW()-6,$Q$7:$Q$60000,0)),"")</f>
        <v/>
      </c>
      <c r="AF777">
        <f>IFERROR(INDEX($N$7:$N$60000,MATCH(ROW()-6,$Q$7:$Q$60000,0)),"")</f>
        <v/>
      </c>
      <c r="AH777" s="9">
        <f>IF(OR($S777="",$S776=""),"",LN($T777/$T776))</f>
        <v/>
      </c>
      <c r="AI777" s="9">
        <f>IF(OR($S777="",$S776=""),"",$C$2*LN(U777/U776))</f>
        <v/>
      </c>
      <c r="AJ777" s="9">
        <f>IF(OR($S777="",$S776=""),"",$D$2*(V777-V776))</f>
        <v/>
      </c>
      <c r="AK777" s="9">
        <f>IF(OR($S777="",$S776=""),"",$E$2*(W777-W776))</f>
        <v/>
      </c>
      <c r="AL777" s="9">
        <f>IF(OR($S777="",$S776=""),"",$F$2*LN(X777/X776))</f>
        <v/>
      </c>
      <c r="AM777" s="9">
        <f>IF(OR($S777="",$S776=""),"",$G$2*(Y777-Y776))</f>
        <v/>
      </c>
      <c r="AN777" s="9">
        <f>IF(OR($S777="",$S776=""),"",$H$2*LN(Z777/Z776))</f>
        <v/>
      </c>
      <c r="AO777" s="9">
        <f>IF(OR($S777="",$S776=""),"",$I$2*(AA777-AA776))</f>
        <v/>
      </c>
      <c r="AP777" s="9">
        <f>IF(OR($S777="",$S776=""),"",$J$2*LN(AB777/AB776))</f>
        <v/>
      </c>
      <c r="AQ777" s="9">
        <f>IF(OR($S777="",$S776=""),"",$K$2*(AC777-AC776))</f>
        <v/>
      </c>
      <c r="AR777" s="9">
        <f>IF(OR($S777="",$S776=""),"",$L$2*LN(AD777/AD776))</f>
        <v/>
      </c>
      <c r="AS777" s="9">
        <f>IF(OR($S777="",$S776=""),"",$M$2*LN(AE777/AE776))</f>
        <v/>
      </c>
      <c r="AT777" s="9">
        <f>IF(OR($S777="",$S776=""),"",$N$2*LN(AF777/AF776))</f>
        <v/>
      </c>
      <c r="AV777" s="9">
        <f>IF($AH777="","",$AY$16+$AY$4*AI777+$AY$5*AJ777+$AY$6*AK777+$AY$7*AL777+$AY$8*AM777+$AY$9*AN777+$AY$10*AO777+$AY$11*AP777+$AY$12*AQ777+$AY$13*AR777+$AY$14*AS777+$AY$15*AT777)</f>
        <v/>
      </c>
      <c r="BC777" s="10">
        <f>IF((ROW()-6)&lt;=$Q$3,INDEX(LINEST(AH718:AH777,AI718:AT777,TRUE,TRUE),1,13)*$Q$4,"")</f>
        <v/>
      </c>
      <c r="BD777" s="9">
        <f>IF((ROW()-6)&lt;=$Q$3,INDEX(LINEST(AH718:AH777,AI718:AT777,TRUE,TRUE),1,12),"")</f>
        <v/>
      </c>
      <c r="BE777" s="9">
        <f>IF((ROW()-6)&lt;=$Q$3,INDEX(LINEST(AH718:AH777,AI718:AT777,TRUE,TRUE),1,11),"")</f>
        <v/>
      </c>
      <c r="BF777" s="9">
        <f>IF((ROW()-6)&lt;=$Q$3,INDEX(LINEST(AH718:AH777,AI718:AT777,TRUE,TRUE),1,10),"")</f>
        <v/>
      </c>
      <c r="BG777" s="9">
        <f>IF((ROW()-6)&lt;=$Q$3,INDEX(LINEST(AH718:AH777,AI718:AT777,TRUE,TRUE),1,9),"")</f>
        <v/>
      </c>
      <c r="BH777" s="9">
        <f>IF((ROW()-6)&lt;=$Q$3,INDEX(LINEST(AH718:AH777,AI718:AT777,TRUE,TRUE),1,8),"")</f>
        <v/>
      </c>
      <c r="BI777" s="9">
        <f>IF((ROW()-6)&lt;=$Q$3,INDEX(LINEST(AH718:AH777,AI718:AT777,TRUE,TRUE),1,7),"")</f>
        <v/>
      </c>
      <c r="BJ777" s="9">
        <f>IF((ROW()-6)&lt;=$Q$3,INDEX(LINEST(AH718:AH777,AI718:AT777,TRUE,TRUE),1,6),"")</f>
        <v/>
      </c>
      <c r="BK777" s="9">
        <f>IF((ROW()-6)&lt;=$Q$3,INDEX(LINEST(AH718:AH777,AI718:AT777,TRUE,TRUE),1,5),"")</f>
        <v/>
      </c>
      <c r="BL777" s="9">
        <f>IF((ROW()-6)&lt;=$Q$3,INDEX(LINEST(AH718:AH777,AI718:AT777,TRUE,TRUE),1,4),"")</f>
        <v/>
      </c>
      <c r="BM777" s="9">
        <f>IF((ROW()-6)&lt;=$Q$3,INDEX(LINEST(AH718:AH777,AI718:AT777,TRUE,TRUE),1,3),"")</f>
        <v/>
      </c>
      <c r="BN777" s="9">
        <f>IF((ROW()-6)&lt;=$Q$3,INDEX(LINEST(AH718:AH777,AI718:AT777,TRUE,TRUE),1,2),"")</f>
        <v/>
      </c>
      <c r="BO777" s="9">
        <f>IF((ROW()-6)&lt;=$Q$3,INDEX(LINEST(AH718:AH777,AI718:AT777,TRUE,TRUE),1,1),"")</f>
        <v/>
      </c>
      <c r="BP777" s="10">
        <f>IF((ROW()-6)&lt;=$Q$3,INDEX(LINEST(AH718:AH777,AI718:AT777,TRUE,TRUE),3,1),"")</f>
        <v/>
      </c>
      <c r="BR777" s="9">
        <f>IF(AND((ROW()-6)&lt;=$Q$3,ISNUMBER(BC776)),BC776/$Q$4+BD776*AI777+BE776*AJ777+BF776*AK777+BG776*AL777+BH776*AM777+BI776*AN777+BJ776*AO777+BK776*AP777+BL776*AQ777+BM776*AR777+BN776*AS777+BO776*AT777,"")</f>
        <v/>
      </c>
      <c r="BS777">
        <f>IF(ISNUMBER(BR777),AVERAGE(AH717:AH776),"")</f>
        <v/>
      </c>
      <c r="BT777">
        <f>IF(ISNUMBER(BR777),(AH777-BR777)^2,"")</f>
        <v/>
      </c>
      <c r="BU777">
        <f>IF(ISNUMBER(BR777),AH777^2,"")</f>
        <v/>
      </c>
      <c r="BV777">
        <f>IF(ISNUMBER(BR777),(AH777-BS777)^2,"")</f>
        <v/>
      </c>
    </row>
    <row r="778">
      <c r="O778">
        <f>IF($R778="","",CHOOSE($Q$2,YEAR(R778)*12+MONTH(R778),INT((R778-2)/7),YEAR(R778)*4+ROUNDUP(MONTH(R778)/3)))</f>
        <v/>
      </c>
      <c r="P778">
        <f>IF($R778="","",IF($R779="",1,IF(O778&lt;&gt;O779,1,0)))</f>
        <v/>
      </c>
      <c r="Q778">
        <f>IF(P778=1,SUM($P$7:P778),"")</f>
        <v/>
      </c>
      <c r="R778">
        <f>IF($A778="","",IF(ISNUMBER($A778),$A778,IFERROR(DATEVALUE($A778),NA())))</f>
        <v/>
      </c>
      <c r="S778" s="7">
        <f>IFERROR(INDEX($R$7:$R$60000,MATCH(ROW()-6,$Q$7:$Q$60000,0)),"")</f>
        <v/>
      </c>
      <c r="T778">
        <f>IFERROR(INDEX($B$7:$B$60000,MATCH(ROW()-6,$Q$7:$Q$60000,0)),"")</f>
        <v/>
      </c>
      <c r="U778">
        <f>IFERROR(INDEX($C$7:$C$60000,MATCH(ROW()-6,$Q$7:$Q$60000,0)),"")</f>
        <v/>
      </c>
      <c r="V778">
        <f>IFERROR(INDEX($D$7:$D$60000,MATCH(ROW()-6,$Q$7:$Q$60000,0)),"")</f>
        <v/>
      </c>
      <c r="W778">
        <f>IFERROR(INDEX($E$7:$E$60000,MATCH(ROW()-6,$Q$7:$Q$60000,0)),"")</f>
        <v/>
      </c>
      <c r="X778">
        <f>IFERROR(INDEX($F$7:$F$60000,MATCH(ROW()-6,$Q$7:$Q$60000,0)),"")</f>
        <v/>
      </c>
      <c r="Y778">
        <f>IFERROR(INDEX($G$7:$G$60000,MATCH(ROW()-6,$Q$7:$Q$60000,0)),"")</f>
        <v/>
      </c>
      <c r="Z778">
        <f>IFERROR(INDEX($H$7:$H$60000,MATCH(ROW()-6,$Q$7:$Q$60000,0)),"")</f>
        <v/>
      </c>
      <c r="AA778">
        <f>IFERROR(INDEX($I$7:$I$60000,MATCH(ROW()-6,$Q$7:$Q$60000,0)),"")</f>
        <v/>
      </c>
      <c r="AB778">
        <f>IFERROR(INDEX($J$7:$J$60000,MATCH(ROW()-6,$Q$7:$Q$60000,0)),"")</f>
        <v/>
      </c>
      <c r="AC778">
        <f>IFERROR(INDEX($K$7:$K$60000,MATCH(ROW()-6,$Q$7:$Q$60000,0)),"")</f>
        <v/>
      </c>
      <c r="AD778">
        <f>IFERROR(INDEX($L$7:$L$60000,MATCH(ROW()-6,$Q$7:$Q$60000,0)),"")</f>
        <v/>
      </c>
      <c r="AE778">
        <f>IFERROR(INDEX($M$7:$M$60000,MATCH(ROW()-6,$Q$7:$Q$60000,0)),"")</f>
        <v/>
      </c>
      <c r="AF778">
        <f>IFERROR(INDEX($N$7:$N$60000,MATCH(ROW()-6,$Q$7:$Q$60000,0)),"")</f>
        <v/>
      </c>
      <c r="AH778" s="9">
        <f>IF(OR($S778="",$S777=""),"",LN($T778/$T777))</f>
        <v/>
      </c>
      <c r="AI778" s="9">
        <f>IF(OR($S778="",$S777=""),"",$C$2*LN(U778/U777))</f>
        <v/>
      </c>
      <c r="AJ778" s="9">
        <f>IF(OR($S778="",$S777=""),"",$D$2*(V778-V777))</f>
        <v/>
      </c>
      <c r="AK778" s="9">
        <f>IF(OR($S778="",$S777=""),"",$E$2*(W778-W777))</f>
        <v/>
      </c>
      <c r="AL778" s="9">
        <f>IF(OR($S778="",$S777=""),"",$F$2*LN(X778/X777))</f>
        <v/>
      </c>
      <c r="AM778" s="9">
        <f>IF(OR($S778="",$S777=""),"",$G$2*(Y778-Y777))</f>
        <v/>
      </c>
      <c r="AN778" s="9">
        <f>IF(OR($S778="",$S777=""),"",$H$2*LN(Z778/Z777))</f>
        <v/>
      </c>
      <c r="AO778" s="9">
        <f>IF(OR($S778="",$S777=""),"",$I$2*(AA778-AA777))</f>
        <v/>
      </c>
      <c r="AP778" s="9">
        <f>IF(OR($S778="",$S777=""),"",$J$2*LN(AB778/AB777))</f>
        <v/>
      </c>
      <c r="AQ778" s="9">
        <f>IF(OR($S778="",$S777=""),"",$K$2*(AC778-AC777))</f>
        <v/>
      </c>
      <c r="AR778" s="9">
        <f>IF(OR($S778="",$S777=""),"",$L$2*LN(AD778/AD777))</f>
        <v/>
      </c>
      <c r="AS778" s="9">
        <f>IF(OR($S778="",$S777=""),"",$M$2*LN(AE778/AE777))</f>
        <v/>
      </c>
      <c r="AT778" s="9">
        <f>IF(OR($S778="",$S777=""),"",$N$2*LN(AF778/AF777))</f>
        <v/>
      </c>
      <c r="AV778" s="9">
        <f>IF($AH778="","",$AY$16+$AY$4*AI778+$AY$5*AJ778+$AY$6*AK778+$AY$7*AL778+$AY$8*AM778+$AY$9*AN778+$AY$10*AO778+$AY$11*AP778+$AY$12*AQ778+$AY$13*AR778+$AY$14*AS778+$AY$15*AT778)</f>
        <v/>
      </c>
      <c r="BC778" s="10">
        <f>IF((ROW()-6)&lt;=$Q$3,INDEX(LINEST(AH719:AH778,AI719:AT778,TRUE,TRUE),1,13)*$Q$4,"")</f>
        <v/>
      </c>
      <c r="BD778" s="9">
        <f>IF((ROW()-6)&lt;=$Q$3,INDEX(LINEST(AH719:AH778,AI719:AT778,TRUE,TRUE),1,12),"")</f>
        <v/>
      </c>
      <c r="BE778" s="9">
        <f>IF((ROW()-6)&lt;=$Q$3,INDEX(LINEST(AH719:AH778,AI719:AT778,TRUE,TRUE),1,11),"")</f>
        <v/>
      </c>
      <c r="BF778" s="9">
        <f>IF((ROW()-6)&lt;=$Q$3,INDEX(LINEST(AH719:AH778,AI719:AT778,TRUE,TRUE),1,10),"")</f>
        <v/>
      </c>
      <c r="BG778" s="9">
        <f>IF((ROW()-6)&lt;=$Q$3,INDEX(LINEST(AH719:AH778,AI719:AT778,TRUE,TRUE),1,9),"")</f>
        <v/>
      </c>
      <c r="BH778" s="9">
        <f>IF((ROW()-6)&lt;=$Q$3,INDEX(LINEST(AH719:AH778,AI719:AT778,TRUE,TRUE),1,8),"")</f>
        <v/>
      </c>
      <c r="BI778" s="9">
        <f>IF((ROW()-6)&lt;=$Q$3,INDEX(LINEST(AH719:AH778,AI719:AT778,TRUE,TRUE),1,7),"")</f>
        <v/>
      </c>
      <c r="BJ778" s="9">
        <f>IF((ROW()-6)&lt;=$Q$3,INDEX(LINEST(AH719:AH778,AI719:AT778,TRUE,TRUE),1,6),"")</f>
        <v/>
      </c>
      <c r="BK778" s="9">
        <f>IF((ROW()-6)&lt;=$Q$3,INDEX(LINEST(AH719:AH778,AI719:AT778,TRUE,TRUE),1,5),"")</f>
        <v/>
      </c>
      <c r="BL778" s="9">
        <f>IF((ROW()-6)&lt;=$Q$3,INDEX(LINEST(AH719:AH778,AI719:AT778,TRUE,TRUE),1,4),"")</f>
        <v/>
      </c>
      <c r="BM778" s="9">
        <f>IF((ROW()-6)&lt;=$Q$3,INDEX(LINEST(AH719:AH778,AI719:AT778,TRUE,TRUE),1,3),"")</f>
        <v/>
      </c>
      <c r="BN778" s="9">
        <f>IF((ROW()-6)&lt;=$Q$3,INDEX(LINEST(AH719:AH778,AI719:AT778,TRUE,TRUE),1,2),"")</f>
        <v/>
      </c>
      <c r="BO778" s="9">
        <f>IF((ROW()-6)&lt;=$Q$3,INDEX(LINEST(AH719:AH778,AI719:AT778,TRUE,TRUE),1,1),"")</f>
        <v/>
      </c>
      <c r="BP778" s="10">
        <f>IF((ROW()-6)&lt;=$Q$3,INDEX(LINEST(AH719:AH778,AI719:AT778,TRUE,TRUE),3,1),"")</f>
        <v/>
      </c>
      <c r="BR778" s="9">
        <f>IF(AND((ROW()-6)&lt;=$Q$3,ISNUMBER(BC777)),BC777/$Q$4+BD777*AI778+BE777*AJ778+BF777*AK778+BG777*AL778+BH777*AM778+BI777*AN778+BJ777*AO778+BK777*AP778+BL777*AQ778+BM777*AR778+BN777*AS778+BO777*AT778,"")</f>
        <v/>
      </c>
      <c r="BS778">
        <f>IF(ISNUMBER(BR778),AVERAGE(AH718:AH777),"")</f>
        <v/>
      </c>
      <c r="BT778">
        <f>IF(ISNUMBER(BR778),(AH778-BR778)^2,"")</f>
        <v/>
      </c>
      <c r="BU778">
        <f>IF(ISNUMBER(BR778),AH778^2,"")</f>
        <v/>
      </c>
      <c r="BV778">
        <f>IF(ISNUMBER(BR778),(AH778-BS778)^2,"")</f>
        <v/>
      </c>
    </row>
    <row r="779">
      <c r="O779">
        <f>IF($R779="","",CHOOSE($Q$2,YEAR(R779)*12+MONTH(R779),INT((R779-2)/7),YEAR(R779)*4+ROUNDUP(MONTH(R779)/3)))</f>
        <v/>
      </c>
      <c r="P779">
        <f>IF($R779="","",IF($R780="",1,IF(O779&lt;&gt;O780,1,0)))</f>
        <v/>
      </c>
      <c r="Q779">
        <f>IF(P779=1,SUM($P$7:P779),"")</f>
        <v/>
      </c>
      <c r="R779">
        <f>IF($A779="","",IF(ISNUMBER($A779),$A779,IFERROR(DATEVALUE($A779),NA())))</f>
        <v/>
      </c>
      <c r="S779" s="7">
        <f>IFERROR(INDEX($R$7:$R$60000,MATCH(ROW()-6,$Q$7:$Q$60000,0)),"")</f>
        <v/>
      </c>
      <c r="T779">
        <f>IFERROR(INDEX($B$7:$B$60000,MATCH(ROW()-6,$Q$7:$Q$60000,0)),"")</f>
        <v/>
      </c>
      <c r="U779">
        <f>IFERROR(INDEX($C$7:$C$60000,MATCH(ROW()-6,$Q$7:$Q$60000,0)),"")</f>
        <v/>
      </c>
      <c r="V779">
        <f>IFERROR(INDEX($D$7:$D$60000,MATCH(ROW()-6,$Q$7:$Q$60000,0)),"")</f>
        <v/>
      </c>
      <c r="W779">
        <f>IFERROR(INDEX($E$7:$E$60000,MATCH(ROW()-6,$Q$7:$Q$60000,0)),"")</f>
        <v/>
      </c>
      <c r="X779">
        <f>IFERROR(INDEX($F$7:$F$60000,MATCH(ROW()-6,$Q$7:$Q$60000,0)),"")</f>
        <v/>
      </c>
      <c r="Y779">
        <f>IFERROR(INDEX($G$7:$G$60000,MATCH(ROW()-6,$Q$7:$Q$60000,0)),"")</f>
        <v/>
      </c>
      <c r="Z779">
        <f>IFERROR(INDEX($H$7:$H$60000,MATCH(ROW()-6,$Q$7:$Q$60000,0)),"")</f>
        <v/>
      </c>
      <c r="AA779">
        <f>IFERROR(INDEX($I$7:$I$60000,MATCH(ROW()-6,$Q$7:$Q$60000,0)),"")</f>
        <v/>
      </c>
      <c r="AB779">
        <f>IFERROR(INDEX($J$7:$J$60000,MATCH(ROW()-6,$Q$7:$Q$60000,0)),"")</f>
        <v/>
      </c>
      <c r="AC779">
        <f>IFERROR(INDEX($K$7:$K$60000,MATCH(ROW()-6,$Q$7:$Q$60000,0)),"")</f>
        <v/>
      </c>
      <c r="AD779">
        <f>IFERROR(INDEX($L$7:$L$60000,MATCH(ROW()-6,$Q$7:$Q$60000,0)),"")</f>
        <v/>
      </c>
      <c r="AE779">
        <f>IFERROR(INDEX($M$7:$M$60000,MATCH(ROW()-6,$Q$7:$Q$60000,0)),"")</f>
        <v/>
      </c>
      <c r="AF779">
        <f>IFERROR(INDEX($N$7:$N$60000,MATCH(ROW()-6,$Q$7:$Q$60000,0)),"")</f>
        <v/>
      </c>
      <c r="AH779" s="9">
        <f>IF(OR($S779="",$S778=""),"",LN($T779/$T778))</f>
        <v/>
      </c>
      <c r="AI779" s="9">
        <f>IF(OR($S779="",$S778=""),"",$C$2*LN(U779/U778))</f>
        <v/>
      </c>
      <c r="AJ779" s="9">
        <f>IF(OR($S779="",$S778=""),"",$D$2*(V779-V778))</f>
        <v/>
      </c>
      <c r="AK779" s="9">
        <f>IF(OR($S779="",$S778=""),"",$E$2*(W779-W778))</f>
        <v/>
      </c>
      <c r="AL779" s="9">
        <f>IF(OR($S779="",$S778=""),"",$F$2*LN(X779/X778))</f>
        <v/>
      </c>
      <c r="AM779" s="9">
        <f>IF(OR($S779="",$S778=""),"",$G$2*(Y779-Y778))</f>
        <v/>
      </c>
      <c r="AN779" s="9">
        <f>IF(OR($S779="",$S778=""),"",$H$2*LN(Z779/Z778))</f>
        <v/>
      </c>
      <c r="AO779" s="9">
        <f>IF(OR($S779="",$S778=""),"",$I$2*(AA779-AA778))</f>
        <v/>
      </c>
      <c r="AP779" s="9">
        <f>IF(OR($S779="",$S778=""),"",$J$2*LN(AB779/AB778))</f>
        <v/>
      </c>
      <c r="AQ779" s="9">
        <f>IF(OR($S779="",$S778=""),"",$K$2*(AC779-AC778))</f>
        <v/>
      </c>
      <c r="AR779" s="9">
        <f>IF(OR($S779="",$S778=""),"",$L$2*LN(AD779/AD778))</f>
        <v/>
      </c>
      <c r="AS779" s="9">
        <f>IF(OR($S779="",$S778=""),"",$M$2*LN(AE779/AE778))</f>
        <v/>
      </c>
      <c r="AT779" s="9">
        <f>IF(OR($S779="",$S778=""),"",$N$2*LN(AF779/AF778))</f>
        <v/>
      </c>
      <c r="AV779" s="9">
        <f>IF($AH779="","",$AY$16+$AY$4*AI779+$AY$5*AJ779+$AY$6*AK779+$AY$7*AL779+$AY$8*AM779+$AY$9*AN779+$AY$10*AO779+$AY$11*AP779+$AY$12*AQ779+$AY$13*AR779+$AY$14*AS779+$AY$15*AT779)</f>
        <v/>
      </c>
      <c r="BC779" s="10">
        <f>IF((ROW()-6)&lt;=$Q$3,INDEX(LINEST(AH720:AH779,AI720:AT779,TRUE,TRUE),1,13)*$Q$4,"")</f>
        <v/>
      </c>
      <c r="BD779" s="9">
        <f>IF((ROW()-6)&lt;=$Q$3,INDEX(LINEST(AH720:AH779,AI720:AT779,TRUE,TRUE),1,12),"")</f>
        <v/>
      </c>
      <c r="BE779" s="9">
        <f>IF((ROW()-6)&lt;=$Q$3,INDEX(LINEST(AH720:AH779,AI720:AT779,TRUE,TRUE),1,11),"")</f>
        <v/>
      </c>
      <c r="BF779" s="9">
        <f>IF((ROW()-6)&lt;=$Q$3,INDEX(LINEST(AH720:AH779,AI720:AT779,TRUE,TRUE),1,10),"")</f>
        <v/>
      </c>
      <c r="BG779" s="9">
        <f>IF((ROW()-6)&lt;=$Q$3,INDEX(LINEST(AH720:AH779,AI720:AT779,TRUE,TRUE),1,9),"")</f>
        <v/>
      </c>
      <c r="BH779" s="9">
        <f>IF((ROW()-6)&lt;=$Q$3,INDEX(LINEST(AH720:AH779,AI720:AT779,TRUE,TRUE),1,8),"")</f>
        <v/>
      </c>
      <c r="BI779" s="9">
        <f>IF((ROW()-6)&lt;=$Q$3,INDEX(LINEST(AH720:AH779,AI720:AT779,TRUE,TRUE),1,7),"")</f>
        <v/>
      </c>
      <c r="BJ779" s="9">
        <f>IF((ROW()-6)&lt;=$Q$3,INDEX(LINEST(AH720:AH779,AI720:AT779,TRUE,TRUE),1,6),"")</f>
        <v/>
      </c>
      <c r="BK779" s="9">
        <f>IF((ROW()-6)&lt;=$Q$3,INDEX(LINEST(AH720:AH779,AI720:AT779,TRUE,TRUE),1,5),"")</f>
        <v/>
      </c>
      <c r="BL779" s="9">
        <f>IF((ROW()-6)&lt;=$Q$3,INDEX(LINEST(AH720:AH779,AI720:AT779,TRUE,TRUE),1,4),"")</f>
        <v/>
      </c>
      <c r="BM779" s="9">
        <f>IF((ROW()-6)&lt;=$Q$3,INDEX(LINEST(AH720:AH779,AI720:AT779,TRUE,TRUE),1,3),"")</f>
        <v/>
      </c>
      <c r="BN779" s="9">
        <f>IF((ROW()-6)&lt;=$Q$3,INDEX(LINEST(AH720:AH779,AI720:AT779,TRUE,TRUE),1,2),"")</f>
        <v/>
      </c>
      <c r="BO779" s="9">
        <f>IF((ROW()-6)&lt;=$Q$3,INDEX(LINEST(AH720:AH779,AI720:AT779,TRUE,TRUE),1,1),"")</f>
        <v/>
      </c>
      <c r="BP779" s="10">
        <f>IF((ROW()-6)&lt;=$Q$3,INDEX(LINEST(AH720:AH779,AI720:AT779,TRUE,TRUE),3,1),"")</f>
        <v/>
      </c>
      <c r="BR779" s="9">
        <f>IF(AND((ROW()-6)&lt;=$Q$3,ISNUMBER(BC778)),BC778/$Q$4+BD778*AI779+BE778*AJ779+BF778*AK779+BG778*AL779+BH778*AM779+BI778*AN779+BJ778*AO779+BK778*AP779+BL778*AQ779+BM778*AR779+BN778*AS779+BO778*AT779,"")</f>
        <v/>
      </c>
      <c r="BS779">
        <f>IF(ISNUMBER(BR779),AVERAGE(AH719:AH778),"")</f>
        <v/>
      </c>
      <c r="BT779">
        <f>IF(ISNUMBER(BR779),(AH779-BR779)^2,"")</f>
        <v/>
      </c>
      <c r="BU779">
        <f>IF(ISNUMBER(BR779),AH779^2,"")</f>
        <v/>
      </c>
      <c r="BV779">
        <f>IF(ISNUMBER(BR779),(AH779-BS779)^2,"")</f>
        <v/>
      </c>
    </row>
    <row r="780">
      <c r="O780">
        <f>IF($R780="","",CHOOSE($Q$2,YEAR(R780)*12+MONTH(R780),INT((R780-2)/7),YEAR(R780)*4+ROUNDUP(MONTH(R780)/3)))</f>
        <v/>
      </c>
      <c r="P780">
        <f>IF($R780="","",IF($R781="",1,IF(O780&lt;&gt;O781,1,0)))</f>
        <v/>
      </c>
      <c r="Q780">
        <f>IF(P780=1,SUM($P$7:P780),"")</f>
        <v/>
      </c>
      <c r="R780">
        <f>IF($A780="","",IF(ISNUMBER($A780),$A780,IFERROR(DATEVALUE($A780),NA())))</f>
        <v/>
      </c>
      <c r="S780" s="7">
        <f>IFERROR(INDEX($R$7:$R$60000,MATCH(ROW()-6,$Q$7:$Q$60000,0)),"")</f>
        <v/>
      </c>
      <c r="T780">
        <f>IFERROR(INDEX($B$7:$B$60000,MATCH(ROW()-6,$Q$7:$Q$60000,0)),"")</f>
        <v/>
      </c>
      <c r="U780">
        <f>IFERROR(INDEX($C$7:$C$60000,MATCH(ROW()-6,$Q$7:$Q$60000,0)),"")</f>
        <v/>
      </c>
      <c r="V780">
        <f>IFERROR(INDEX($D$7:$D$60000,MATCH(ROW()-6,$Q$7:$Q$60000,0)),"")</f>
        <v/>
      </c>
      <c r="W780">
        <f>IFERROR(INDEX($E$7:$E$60000,MATCH(ROW()-6,$Q$7:$Q$60000,0)),"")</f>
        <v/>
      </c>
      <c r="X780">
        <f>IFERROR(INDEX($F$7:$F$60000,MATCH(ROW()-6,$Q$7:$Q$60000,0)),"")</f>
        <v/>
      </c>
      <c r="Y780">
        <f>IFERROR(INDEX($G$7:$G$60000,MATCH(ROW()-6,$Q$7:$Q$60000,0)),"")</f>
        <v/>
      </c>
      <c r="Z780">
        <f>IFERROR(INDEX($H$7:$H$60000,MATCH(ROW()-6,$Q$7:$Q$60000,0)),"")</f>
        <v/>
      </c>
      <c r="AA780">
        <f>IFERROR(INDEX($I$7:$I$60000,MATCH(ROW()-6,$Q$7:$Q$60000,0)),"")</f>
        <v/>
      </c>
      <c r="AB780">
        <f>IFERROR(INDEX($J$7:$J$60000,MATCH(ROW()-6,$Q$7:$Q$60000,0)),"")</f>
        <v/>
      </c>
      <c r="AC780">
        <f>IFERROR(INDEX($K$7:$K$60000,MATCH(ROW()-6,$Q$7:$Q$60000,0)),"")</f>
        <v/>
      </c>
      <c r="AD780">
        <f>IFERROR(INDEX($L$7:$L$60000,MATCH(ROW()-6,$Q$7:$Q$60000,0)),"")</f>
        <v/>
      </c>
      <c r="AE780">
        <f>IFERROR(INDEX($M$7:$M$60000,MATCH(ROW()-6,$Q$7:$Q$60000,0)),"")</f>
        <v/>
      </c>
      <c r="AF780">
        <f>IFERROR(INDEX($N$7:$N$60000,MATCH(ROW()-6,$Q$7:$Q$60000,0)),"")</f>
        <v/>
      </c>
      <c r="AH780" s="9">
        <f>IF(OR($S780="",$S779=""),"",LN($T780/$T779))</f>
        <v/>
      </c>
      <c r="AI780" s="9">
        <f>IF(OR($S780="",$S779=""),"",$C$2*LN(U780/U779))</f>
        <v/>
      </c>
      <c r="AJ780" s="9">
        <f>IF(OR($S780="",$S779=""),"",$D$2*(V780-V779))</f>
        <v/>
      </c>
      <c r="AK780" s="9">
        <f>IF(OR($S780="",$S779=""),"",$E$2*(W780-W779))</f>
        <v/>
      </c>
      <c r="AL780" s="9">
        <f>IF(OR($S780="",$S779=""),"",$F$2*LN(X780/X779))</f>
        <v/>
      </c>
      <c r="AM780" s="9">
        <f>IF(OR($S780="",$S779=""),"",$G$2*(Y780-Y779))</f>
        <v/>
      </c>
      <c r="AN780" s="9">
        <f>IF(OR($S780="",$S779=""),"",$H$2*LN(Z780/Z779))</f>
        <v/>
      </c>
      <c r="AO780" s="9">
        <f>IF(OR($S780="",$S779=""),"",$I$2*(AA780-AA779))</f>
        <v/>
      </c>
      <c r="AP780" s="9">
        <f>IF(OR($S780="",$S779=""),"",$J$2*LN(AB780/AB779))</f>
        <v/>
      </c>
      <c r="AQ780" s="9">
        <f>IF(OR($S780="",$S779=""),"",$K$2*(AC780-AC779))</f>
        <v/>
      </c>
      <c r="AR780" s="9">
        <f>IF(OR($S780="",$S779=""),"",$L$2*LN(AD780/AD779))</f>
        <v/>
      </c>
      <c r="AS780" s="9">
        <f>IF(OR($S780="",$S779=""),"",$M$2*LN(AE780/AE779))</f>
        <v/>
      </c>
      <c r="AT780" s="9">
        <f>IF(OR($S780="",$S779=""),"",$N$2*LN(AF780/AF779))</f>
        <v/>
      </c>
      <c r="AV780" s="9">
        <f>IF($AH780="","",$AY$16+$AY$4*AI780+$AY$5*AJ780+$AY$6*AK780+$AY$7*AL780+$AY$8*AM780+$AY$9*AN780+$AY$10*AO780+$AY$11*AP780+$AY$12*AQ780+$AY$13*AR780+$AY$14*AS780+$AY$15*AT780)</f>
        <v/>
      </c>
      <c r="BC780" s="10">
        <f>IF((ROW()-6)&lt;=$Q$3,INDEX(LINEST(AH721:AH780,AI721:AT780,TRUE,TRUE),1,13)*$Q$4,"")</f>
        <v/>
      </c>
      <c r="BD780" s="9">
        <f>IF((ROW()-6)&lt;=$Q$3,INDEX(LINEST(AH721:AH780,AI721:AT780,TRUE,TRUE),1,12),"")</f>
        <v/>
      </c>
      <c r="BE780" s="9">
        <f>IF((ROW()-6)&lt;=$Q$3,INDEX(LINEST(AH721:AH780,AI721:AT780,TRUE,TRUE),1,11),"")</f>
        <v/>
      </c>
      <c r="BF780" s="9">
        <f>IF((ROW()-6)&lt;=$Q$3,INDEX(LINEST(AH721:AH780,AI721:AT780,TRUE,TRUE),1,10),"")</f>
        <v/>
      </c>
      <c r="BG780" s="9">
        <f>IF((ROW()-6)&lt;=$Q$3,INDEX(LINEST(AH721:AH780,AI721:AT780,TRUE,TRUE),1,9),"")</f>
        <v/>
      </c>
      <c r="BH780" s="9">
        <f>IF((ROW()-6)&lt;=$Q$3,INDEX(LINEST(AH721:AH780,AI721:AT780,TRUE,TRUE),1,8),"")</f>
        <v/>
      </c>
      <c r="BI780" s="9">
        <f>IF((ROW()-6)&lt;=$Q$3,INDEX(LINEST(AH721:AH780,AI721:AT780,TRUE,TRUE),1,7),"")</f>
        <v/>
      </c>
      <c r="BJ780" s="9">
        <f>IF((ROW()-6)&lt;=$Q$3,INDEX(LINEST(AH721:AH780,AI721:AT780,TRUE,TRUE),1,6),"")</f>
        <v/>
      </c>
      <c r="BK780" s="9">
        <f>IF((ROW()-6)&lt;=$Q$3,INDEX(LINEST(AH721:AH780,AI721:AT780,TRUE,TRUE),1,5),"")</f>
        <v/>
      </c>
      <c r="BL780" s="9">
        <f>IF((ROW()-6)&lt;=$Q$3,INDEX(LINEST(AH721:AH780,AI721:AT780,TRUE,TRUE),1,4),"")</f>
        <v/>
      </c>
      <c r="BM780" s="9">
        <f>IF((ROW()-6)&lt;=$Q$3,INDEX(LINEST(AH721:AH780,AI721:AT780,TRUE,TRUE),1,3),"")</f>
        <v/>
      </c>
      <c r="BN780" s="9">
        <f>IF((ROW()-6)&lt;=$Q$3,INDEX(LINEST(AH721:AH780,AI721:AT780,TRUE,TRUE),1,2),"")</f>
        <v/>
      </c>
      <c r="BO780" s="9">
        <f>IF((ROW()-6)&lt;=$Q$3,INDEX(LINEST(AH721:AH780,AI721:AT780,TRUE,TRUE),1,1),"")</f>
        <v/>
      </c>
      <c r="BP780" s="10">
        <f>IF((ROW()-6)&lt;=$Q$3,INDEX(LINEST(AH721:AH780,AI721:AT780,TRUE,TRUE),3,1),"")</f>
        <v/>
      </c>
      <c r="BR780" s="9">
        <f>IF(AND((ROW()-6)&lt;=$Q$3,ISNUMBER(BC779)),BC779/$Q$4+BD779*AI780+BE779*AJ780+BF779*AK780+BG779*AL780+BH779*AM780+BI779*AN780+BJ779*AO780+BK779*AP780+BL779*AQ780+BM779*AR780+BN779*AS780+BO779*AT780,"")</f>
        <v/>
      </c>
      <c r="BS780">
        <f>IF(ISNUMBER(BR780),AVERAGE(AH720:AH779),"")</f>
        <v/>
      </c>
      <c r="BT780">
        <f>IF(ISNUMBER(BR780),(AH780-BR780)^2,"")</f>
        <v/>
      </c>
      <c r="BU780">
        <f>IF(ISNUMBER(BR780),AH780^2,"")</f>
        <v/>
      </c>
      <c r="BV780">
        <f>IF(ISNUMBER(BR780),(AH780-BS780)^2,"")</f>
        <v/>
      </c>
    </row>
    <row r="781">
      <c r="O781">
        <f>IF($R781="","",CHOOSE($Q$2,YEAR(R781)*12+MONTH(R781),INT((R781-2)/7),YEAR(R781)*4+ROUNDUP(MONTH(R781)/3)))</f>
        <v/>
      </c>
      <c r="P781">
        <f>IF($R781="","",IF($R782="",1,IF(O781&lt;&gt;O782,1,0)))</f>
        <v/>
      </c>
      <c r="Q781">
        <f>IF(P781=1,SUM($P$7:P781),"")</f>
        <v/>
      </c>
      <c r="R781">
        <f>IF($A781="","",IF(ISNUMBER($A781),$A781,IFERROR(DATEVALUE($A781),NA())))</f>
        <v/>
      </c>
      <c r="S781" s="7">
        <f>IFERROR(INDEX($R$7:$R$60000,MATCH(ROW()-6,$Q$7:$Q$60000,0)),"")</f>
        <v/>
      </c>
      <c r="T781">
        <f>IFERROR(INDEX($B$7:$B$60000,MATCH(ROW()-6,$Q$7:$Q$60000,0)),"")</f>
        <v/>
      </c>
      <c r="U781">
        <f>IFERROR(INDEX($C$7:$C$60000,MATCH(ROW()-6,$Q$7:$Q$60000,0)),"")</f>
        <v/>
      </c>
      <c r="V781">
        <f>IFERROR(INDEX($D$7:$D$60000,MATCH(ROW()-6,$Q$7:$Q$60000,0)),"")</f>
        <v/>
      </c>
      <c r="W781">
        <f>IFERROR(INDEX($E$7:$E$60000,MATCH(ROW()-6,$Q$7:$Q$60000,0)),"")</f>
        <v/>
      </c>
      <c r="X781">
        <f>IFERROR(INDEX($F$7:$F$60000,MATCH(ROW()-6,$Q$7:$Q$60000,0)),"")</f>
        <v/>
      </c>
      <c r="Y781">
        <f>IFERROR(INDEX($G$7:$G$60000,MATCH(ROW()-6,$Q$7:$Q$60000,0)),"")</f>
        <v/>
      </c>
      <c r="Z781">
        <f>IFERROR(INDEX($H$7:$H$60000,MATCH(ROW()-6,$Q$7:$Q$60000,0)),"")</f>
        <v/>
      </c>
      <c r="AA781">
        <f>IFERROR(INDEX($I$7:$I$60000,MATCH(ROW()-6,$Q$7:$Q$60000,0)),"")</f>
        <v/>
      </c>
      <c r="AB781">
        <f>IFERROR(INDEX($J$7:$J$60000,MATCH(ROW()-6,$Q$7:$Q$60000,0)),"")</f>
        <v/>
      </c>
      <c r="AC781">
        <f>IFERROR(INDEX($K$7:$K$60000,MATCH(ROW()-6,$Q$7:$Q$60000,0)),"")</f>
        <v/>
      </c>
      <c r="AD781">
        <f>IFERROR(INDEX($L$7:$L$60000,MATCH(ROW()-6,$Q$7:$Q$60000,0)),"")</f>
        <v/>
      </c>
      <c r="AE781">
        <f>IFERROR(INDEX($M$7:$M$60000,MATCH(ROW()-6,$Q$7:$Q$60000,0)),"")</f>
        <v/>
      </c>
      <c r="AF781">
        <f>IFERROR(INDEX($N$7:$N$60000,MATCH(ROW()-6,$Q$7:$Q$60000,0)),"")</f>
        <v/>
      </c>
      <c r="AH781" s="9">
        <f>IF(OR($S781="",$S780=""),"",LN($T781/$T780))</f>
        <v/>
      </c>
      <c r="AI781" s="9">
        <f>IF(OR($S781="",$S780=""),"",$C$2*LN(U781/U780))</f>
        <v/>
      </c>
      <c r="AJ781" s="9">
        <f>IF(OR($S781="",$S780=""),"",$D$2*(V781-V780))</f>
        <v/>
      </c>
      <c r="AK781" s="9">
        <f>IF(OR($S781="",$S780=""),"",$E$2*(W781-W780))</f>
        <v/>
      </c>
      <c r="AL781" s="9">
        <f>IF(OR($S781="",$S780=""),"",$F$2*LN(X781/X780))</f>
        <v/>
      </c>
      <c r="AM781" s="9">
        <f>IF(OR($S781="",$S780=""),"",$G$2*(Y781-Y780))</f>
        <v/>
      </c>
      <c r="AN781" s="9">
        <f>IF(OR($S781="",$S780=""),"",$H$2*LN(Z781/Z780))</f>
        <v/>
      </c>
      <c r="AO781" s="9">
        <f>IF(OR($S781="",$S780=""),"",$I$2*(AA781-AA780))</f>
        <v/>
      </c>
      <c r="AP781" s="9">
        <f>IF(OR($S781="",$S780=""),"",$J$2*LN(AB781/AB780))</f>
        <v/>
      </c>
      <c r="AQ781" s="9">
        <f>IF(OR($S781="",$S780=""),"",$K$2*(AC781-AC780))</f>
        <v/>
      </c>
      <c r="AR781" s="9">
        <f>IF(OR($S781="",$S780=""),"",$L$2*LN(AD781/AD780))</f>
        <v/>
      </c>
      <c r="AS781" s="9">
        <f>IF(OR($S781="",$S780=""),"",$M$2*LN(AE781/AE780))</f>
        <v/>
      </c>
      <c r="AT781" s="9">
        <f>IF(OR($S781="",$S780=""),"",$N$2*LN(AF781/AF780))</f>
        <v/>
      </c>
      <c r="AV781" s="9">
        <f>IF($AH781="","",$AY$16+$AY$4*AI781+$AY$5*AJ781+$AY$6*AK781+$AY$7*AL781+$AY$8*AM781+$AY$9*AN781+$AY$10*AO781+$AY$11*AP781+$AY$12*AQ781+$AY$13*AR781+$AY$14*AS781+$AY$15*AT781)</f>
        <v/>
      </c>
      <c r="BC781" s="10">
        <f>IF((ROW()-6)&lt;=$Q$3,INDEX(LINEST(AH722:AH781,AI722:AT781,TRUE,TRUE),1,13)*$Q$4,"")</f>
        <v/>
      </c>
      <c r="BD781" s="9">
        <f>IF((ROW()-6)&lt;=$Q$3,INDEX(LINEST(AH722:AH781,AI722:AT781,TRUE,TRUE),1,12),"")</f>
        <v/>
      </c>
      <c r="BE781" s="9">
        <f>IF((ROW()-6)&lt;=$Q$3,INDEX(LINEST(AH722:AH781,AI722:AT781,TRUE,TRUE),1,11),"")</f>
        <v/>
      </c>
      <c r="BF781" s="9">
        <f>IF((ROW()-6)&lt;=$Q$3,INDEX(LINEST(AH722:AH781,AI722:AT781,TRUE,TRUE),1,10),"")</f>
        <v/>
      </c>
      <c r="BG781" s="9">
        <f>IF((ROW()-6)&lt;=$Q$3,INDEX(LINEST(AH722:AH781,AI722:AT781,TRUE,TRUE),1,9),"")</f>
        <v/>
      </c>
      <c r="BH781" s="9">
        <f>IF((ROW()-6)&lt;=$Q$3,INDEX(LINEST(AH722:AH781,AI722:AT781,TRUE,TRUE),1,8),"")</f>
        <v/>
      </c>
      <c r="BI781" s="9">
        <f>IF((ROW()-6)&lt;=$Q$3,INDEX(LINEST(AH722:AH781,AI722:AT781,TRUE,TRUE),1,7),"")</f>
        <v/>
      </c>
      <c r="BJ781" s="9">
        <f>IF((ROW()-6)&lt;=$Q$3,INDEX(LINEST(AH722:AH781,AI722:AT781,TRUE,TRUE),1,6),"")</f>
        <v/>
      </c>
      <c r="BK781" s="9">
        <f>IF((ROW()-6)&lt;=$Q$3,INDEX(LINEST(AH722:AH781,AI722:AT781,TRUE,TRUE),1,5),"")</f>
        <v/>
      </c>
      <c r="BL781" s="9">
        <f>IF((ROW()-6)&lt;=$Q$3,INDEX(LINEST(AH722:AH781,AI722:AT781,TRUE,TRUE),1,4),"")</f>
        <v/>
      </c>
      <c r="BM781" s="9">
        <f>IF((ROW()-6)&lt;=$Q$3,INDEX(LINEST(AH722:AH781,AI722:AT781,TRUE,TRUE),1,3),"")</f>
        <v/>
      </c>
      <c r="BN781" s="9">
        <f>IF((ROW()-6)&lt;=$Q$3,INDEX(LINEST(AH722:AH781,AI722:AT781,TRUE,TRUE),1,2),"")</f>
        <v/>
      </c>
      <c r="BO781" s="9">
        <f>IF((ROW()-6)&lt;=$Q$3,INDEX(LINEST(AH722:AH781,AI722:AT781,TRUE,TRUE),1,1),"")</f>
        <v/>
      </c>
      <c r="BP781" s="10">
        <f>IF((ROW()-6)&lt;=$Q$3,INDEX(LINEST(AH722:AH781,AI722:AT781,TRUE,TRUE),3,1),"")</f>
        <v/>
      </c>
      <c r="BR781" s="9">
        <f>IF(AND((ROW()-6)&lt;=$Q$3,ISNUMBER(BC780)),BC780/$Q$4+BD780*AI781+BE780*AJ781+BF780*AK781+BG780*AL781+BH780*AM781+BI780*AN781+BJ780*AO781+BK780*AP781+BL780*AQ781+BM780*AR781+BN780*AS781+BO780*AT781,"")</f>
        <v/>
      </c>
      <c r="BS781">
        <f>IF(ISNUMBER(BR781),AVERAGE(AH721:AH780),"")</f>
        <v/>
      </c>
      <c r="BT781">
        <f>IF(ISNUMBER(BR781),(AH781-BR781)^2,"")</f>
        <v/>
      </c>
      <c r="BU781">
        <f>IF(ISNUMBER(BR781),AH781^2,"")</f>
        <v/>
      </c>
      <c r="BV781">
        <f>IF(ISNUMBER(BR781),(AH781-BS781)^2,"")</f>
        <v/>
      </c>
    </row>
    <row r="782">
      <c r="O782">
        <f>IF($R782="","",CHOOSE($Q$2,YEAR(R782)*12+MONTH(R782),INT((R782-2)/7),YEAR(R782)*4+ROUNDUP(MONTH(R782)/3)))</f>
        <v/>
      </c>
      <c r="P782">
        <f>IF($R782="","",IF($R783="",1,IF(O782&lt;&gt;O783,1,0)))</f>
        <v/>
      </c>
      <c r="Q782">
        <f>IF(P782=1,SUM($P$7:P782),"")</f>
        <v/>
      </c>
      <c r="R782">
        <f>IF($A782="","",IF(ISNUMBER($A782),$A782,IFERROR(DATEVALUE($A782),NA())))</f>
        <v/>
      </c>
      <c r="S782" s="7">
        <f>IFERROR(INDEX($R$7:$R$60000,MATCH(ROW()-6,$Q$7:$Q$60000,0)),"")</f>
        <v/>
      </c>
      <c r="T782">
        <f>IFERROR(INDEX($B$7:$B$60000,MATCH(ROW()-6,$Q$7:$Q$60000,0)),"")</f>
        <v/>
      </c>
      <c r="U782">
        <f>IFERROR(INDEX($C$7:$C$60000,MATCH(ROW()-6,$Q$7:$Q$60000,0)),"")</f>
        <v/>
      </c>
      <c r="V782">
        <f>IFERROR(INDEX($D$7:$D$60000,MATCH(ROW()-6,$Q$7:$Q$60000,0)),"")</f>
        <v/>
      </c>
      <c r="W782">
        <f>IFERROR(INDEX($E$7:$E$60000,MATCH(ROW()-6,$Q$7:$Q$60000,0)),"")</f>
        <v/>
      </c>
      <c r="X782">
        <f>IFERROR(INDEX($F$7:$F$60000,MATCH(ROW()-6,$Q$7:$Q$60000,0)),"")</f>
        <v/>
      </c>
      <c r="Y782">
        <f>IFERROR(INDEX($G$7:$G$60000,MATCH(ROW()-6,$Q$7:$Q$60000,0)),"")</f>
        <v/>
      </c>
      <c r="Z782">
        <f>IFERROR(INDEX($H$7:$H$60000,MATCH(ROW()-6,$Q$7:$Q$60000,0)),"")</f>
        <v/>
      </c>
      <c r="AA782">
        <f>IFERROR(INDEX($I$7:$I$60000,MATCH(ROW()-6,$Q$7:$Q$60000,0)),"")</f>
        <v/>
      </c>
      <c r="AB782">
        <f>IFERROR(INDEX($J$7:$J$60000,MATCH(ROW()-6,$Q$7:$Q$60000,0)),"")</f>
        <v/>
      </c>
      <c r="AC782">
        <f>IFERROR(INDEX($K$7:$K$60000,MATCH(ROW()-6,$Q$7:$Q$60000,0)),"")</f>
        <v/>
      </c>
      <c r="AD782">
        <f>IFERROR(INDEX($L$7:$L$60000,MATCH(ROW()-6,$Q$7:$Q$60000,0)),"")</f>
        <v/>
      </c>
      <c r="AE782">
        <f>IFERROR(INDEX($M$7:$M$60000,MATCH(ROW()-6,$Q$7:$Q$60000,0)),"")</f>
        <v/>
      </c>
      <c r="AF782">
        <f>IFERROR(INDEX($N$7:$N$60000,MATCH(ROW()-6,$Q$7:$Q$60000,0)),"")</f>
        <v/>
      </c>
      <c r="AH782" s="9">
        <f>IF(OR($S782="",$S781=""),"",LN($T782/$T781))</f>
        <v/>
      </c>
      <c r="AI782" s="9">
        <f>IF(OR($S782="",$S781=""),"",$C$2*LN(U782/U781))</f>
        <v/>
      </c>
      <c r="AJ782" s="9">
        <f>IF(OR($S782="",$S781=""),"",$D$2*(V782-V781))</f>
        <v/>
      </c>
      <c r="AK782" s="9">
        <f>IF(OR($S782="",$S781=""),"",$E$2*(W782-W781))</f>
        <v/>
      </c>
      <c r="AL782" s="9">
        <f>IF(OR($S782="",$S781=""),"",$F$2*LN(X782/X781))</f>
        <v/>
      </c>
      <c r="AM782" s="9">
        <f>IF(OR($S782="",$S781=""),"",$G$2*(Y782-Y781))</f>
        <v/>
      </c>
      <c r="AN782" s="9">
        <f>IF(OR($S782="",$S781=""),"",$H$2*LN(Z782/Z781))</f>
        <v/>
      </c>
      <c r="AO782" s="9">
        <f>IF(OR($S782="",$S781=""),"",$I$2*(AA782-AA781))</f>
        <v/>
      </c>
      <c r="AP782" s="9">
        <f>IF(OR($S782="",$S781=""),"",$J$2*LN(AB782/AB781))</f>
        <v/>
      </c>
      <c r="AQ782" s="9">
        <f>IF(OR($S782="",$S781=""),"",$K$2*(AC782-AC781))</f>
        <v/>
      </c>
      <c r="AR782" s="9">
        <f>IF(OR($S782="",$S781=""),"",$L$2*LN(AD782/AD781))</f>
        <v/>
      </c>
      <c r="AS782" s="9">
        <f>IF(OR($S782="",$S781=""),"",$M$2*LN(AE782/AE781))</f>
        <v/>
      </c>
      <c r="AT782" s="9">
        <f>IF(OR($S782="",$S781=""),"",$N$2*LN(AF782/AF781))</f>
        <v/>
      </c>
      <c r="AV782" s="9">
        <f>IF($AH782="","",$AY$16+$AY$4*AI782+$AY$5*AJ782+$AY$6*AK782+$AY$7*AL782+$AY$8*AM782+$AY$9*AN782+$AY$10*AO782+$AY$11*AP782+$AY$12*AQ782+$AY$13*AR782+$AY$14*AS782+$AY$15*AT782)</f>
        <v/>
      </c>
      <c r="BC782" s="10">
        <f>IF((ROW()-6)&lt;=$Q$3,INDEX(LINEST(AH723:AH782,AI723:AT782,TRUE,TRUE),1,13)*$Q$4,"")</f>
        <v/>
      </c>
      <c r="BD782" s="9">
        <f>IF((ROW()-6)&lt;=$Q$3,INDEX(LINEST(AH723:AH782,AI723:AT782,TRUE,TRUE),1,12),"")</f>
        <v/>
      </c>
      <c r="BE782" s="9">
        <f>IF((ROW()-6)&lt;=$Q$3,INDEX(LINEST(AH723:AH782,AI723:AT782,TRUE,TRUE),1,11),"")</f>
        <v/>
      </c>
      <c r="BF782" s="9">
        <f>IF((ROW()-6)&lt;=$Q$3,INDEX(LINEST(AH723:AH782,AI723:AT782,TRUE,TRUE),1,10),"")</f>
        <v/>
      </c>
      <c r="BG782" s="9">
        <f>IF((ROW()-6)&lt;=$Q$3,INDEX(LINEST(AH723:AH782,AI723:AT782,TRUE,TRUE),1,9),"")</f>
        <v/>
      </c>
      <c r="BH782" s="9">
        <f>IF((ROW()-6)&lt;=$Q$3,INDEX(LINEST(AH723:AH782,AI723:AT782,TRUE,TRUE),1,8),"")</f>
        <v/>
      </c>
      <c r="BI782" s="9">
        <f>IF((ROW()-6)&lt;=$Q$3,INDEX(LINEST(AH723:AH782,AI723:AT782,TRUE,TRUE),1,7),"")</f>
        <v/>
      </c>
      <c r="BJ782" s="9">
        <f>IF((ROW()-6)&lt;=$Q$3,INDEX(LINEST(AH723:AH782,AI723:AT782,TRUE,TRUE),1,6),"")</f>
        <v/>
      </c>
      <c r="BK782" s="9">
        <f>IF((ROW()-6)&lt;=$Q$3,INDEX(LINEST(AH723:AH782,AI723:AT782,TRUE,TRUE),1,5),"")</f>
        <v/>
      </c>
      <c r="BL782" s="9">
        <f>IF((ROW()-6)&lt;=$Q$3,INDEX(LINEST(AH723:AH782,AI723:AT782,TRUE,TRUE),1,4),"")</f>
        <v/>
      </c>
      <c r="BM782" s="9">
        <f>IF((ROW()-6)&lt;=$Q$3,INDEX(LINEST(AH723:AH782,AI723:AT782,TRUE,TRUE),1,3),"")</f>
        <v/>
      </c>
      <c r="BN782" s="9">
        <f>IF((ROW()-6)&lt;=$Q$3,INDEX(LINEST(AH723:AH782,AI723:AT782,TRUE,TRUE),1,2),"")</f>
        <v/>
      </c>
      <c r="BO782" s="9">
        <f>IF((ROW()-6)&lt;=$Q$3,INDEX(LINEST(AH723:AH782,AI723:AT782,TRUE,TRUE),1,1),"")</f>
        <v/>
      </c>
      <c r="BP782" s="10">
        <f>IF((ROW()-6)&lt;=$Q$3,INDEX(LINEST(AH723:AH782,AI723:AT782,TRUE,TRUE),3,1),"")</f>
        <v/>
      </c>
      <c r="BR782" s="9">
        <f>IF(AND((ROW()-6)&lt;=$Q$3,ISNUMBER(BC781)),BC781/$Q$4+BD781*AI782+BE781*AJ782+BF781*AK782+BG781*AL782+BH781*AM782+BI781*AN782+BJ781*AO782+BK781*AP782+BL781*AQ782+BM781*AR782+BN781*AS782+BO781*AT782,"")</f>
        <v/>
      </c>
      <c r="BS782">
        <f>IF(ISNUMBER(BR782),AVERAGE(AH722:AH781),"")</f>
        <v/>
      </c>
      <c r="BT782">
        <f>IF(ISNUMBER(BR782),(AH782-BR782)^2,"")</f>
        <v/>
      </c>
      <c r="BU782">
        <f>IF(ISNUMBER(BR782),AH782^2,"")</f>
        <v/>
      </c>
      <c r="BV782">
        <f>IF(ISNUMBER(BR782),(AH782-BS782)^2,"")</f>
        <v/>
      </c>
    </row>
    <row r="783">
      <c r="O783">
        <f>IF($R783="","",CHOOSE($Q$2,YEAR(R783)*12+MONTH(R783),INT((R783-2)/7),YEAR(R783)*4+ROUNDUP(MONTH(R783)/3)))</f>
        <v/>
      </c>
      <c r="P783">
        <f>IF($R783="","",IF($R784="",1,IF(O783&lt;&gt;O784,1,0)))</f>
        <v/>
      </c>
      <c r="Q783">
        <f>IF(P783=1,SUM($P$7:P783),"")</f>
        <v/>
      </c>
      <c r="R783">
        <f>IF($A783="","",IF(ISNUMBER($A783),$A783,IFERROR(DATEVALUE($A783),NA())))</f>
        <v/>
      </c>
      <c r="S783" s="7">
        <f>IFERROR(INDEX($R$7:$R$60000,MATCH(ROW()-6,$Q$7:$Q$60000,0)),"")</f>
        <v/>
      </c>
      <c r="T783">
        <f>IFERROR(INDEX($B$7:$B$60000,MATCH(ROW()-6,$Q$7:$Q$60000,0)),"")</f>
        <v/>
      </c>
      <c r="U783">
        <f>IFERROR(INDEX($C$7:$C$60000,MATCH(ROW()-6,$Q$7:$Q$60000,0)),"")</f>
        <v/>
      </c>
      <c r="V783">
        <f>IFERROR(INDEX($D$7:$D$60000,MATCH(ROW()-6,$Q$7:$Q$60000,0)),"")</f>
        <v/>
      </c>
      <c r="W783">
        <f>IFERROR(INDEX($E$7:$E$60000,MATCH(ROW()-6,$Q$7:$Q$60000,0)),"")</f>
        <v/>
      </c>
      <c r="X783">
        <f>IFERROR(INDEX($F$7:$F$60000,MATCH(ROW()-6,$Q$7:$Q$60000,0)),"")</f>
        <v/>
      </c>
      <c r="Y783">
        <f>IFERROR(INDEX($G$7:$G$60000,MATCH(ROW()-6,$Q$7:$Q$60000,0)),"")</f>
        <v/>
      </c>
      <c r="Z783">
        <f>IFERROR(INDEX($H$7:$H$60000,MATCH(ROW()-6,$Q$7:$Q$60000,0)),"")</f>
        <v/>
      </c>
      <c r="AA783">
        <f>IFERROR(INDEX($I$7:$I$60000,MATCH(ROW()-6,$Q$7:$Q$60000,0)),"")</f>
        <v/>
      </c>
      <c r="AB783">
        <f>IFERROR(INDEX($J$7:$J$60000,MATCH(ROW()-6,$Q$7:$Q$60000,0)),"")</f>
        <v/>
      </c>
      <c r="AC783">
        <f>IFERROR(INDEX($K$7:$K$60000,MATCH(ROW()-6,$Q$7:$Q$60000,0)),"")</f>
        <v/>
      </c>
      <c r="AD783">
        <f>IFERROR(INDEX($L$7:$L$60000,MATCH(ROW()-6,$Q$7:$Q$60000,0)),"")</f>
        <v/>
      </c>
      <c r="AE783">
        <f>IFERROR(INDEX($M$7:$M$60000,MATCH(ROW()-6,$Q$7:$Q$60000,0)),"")</f>
        <v/>
      </c>
      <c r="AF783">
        <f>IFERROR(INDEX($N$7:$N$60000,MATCH(ROW()-6,$Q$7:$Q$60000,0)),"")</f>
        <v/>
      </c>
      <c r="AH783" s="9">
        <f>IF(OR($S783="",$S782=""),"",LN($T783/$T782))</f>
        <v/>
      </c>
      <c r="AI783" s="9">
        <f>IF(OR($S783="",$S782=""),"",$C$2*LN(U783/U782))</f>
        <v/>
      </c>
      <c r="AJ783" s="9">
        <f>IF(OR($S783="",$S782=""),"",$D$2*(V783-V782))</f>
        <v/>
      </c>
      <c r="AK783" s="9">
        <f>IF(OR($S783="",$S782=""),"",$E$2*(W783-W782))</f>
        <v/>
      </c>
      <c r="AL783" s="9">
        <f>IF(OR($S783="",$S782=""),"",$F$2*LN(X783/X782))</f>
        <v/>
      </c>
      <c r="AM783" s="9">
        <f>IF(OR($S783="",$S782=""),"",$G$2*(Y783-Y782))</f>
        <v/>
      </c>
      <c r="AN783" s="9">
        <f>IF(OR($S783="",$S782=""),"",$H$2*LN(Z783/Z782))</f>
        <v/>
      </c>
      <c r="AO783" s="9">
        <f>IF(OR($S783="",$S782=""),"",$I$2*(AA783-AA782))</f>
        <v/>
      </c>
      <c r="AP783" s="9">
        <f>IF(OR($S783="",$S782=""),"",$J$2*LN(AB783/AB782))</f>
        <v/>
      </c>
      <c r="AQ783" s="9">
        <f>IF(OR($S783="",$S782=""),"",$K$2*(AC783-AC782))</f>
        <v/>
      </c>
      <c r="AR783" s="9">
        <f>IF(OR($S783="",$S782=""),"",$L$2*LN(AD783/AD782))</f>
        <v/>
      </c>
      <c r="AS783" s="9">
        <f>IF(OR($S783="",$S782=""),"",$M$2*LN(AE783/AE782))</f>
        <v/>
      </c>
      <c r="AT783" s="9">
        <f>IF(OR($S783="",$S782=""),"",$N$2*LN(AF783/AF782))</f>
        <v/>
      </c>
      <c r="AV783" s="9">
        <f>IF($AH783="","",$AY$16+$AY$4*AI783+$AY$5*AJ783+$AY$6*AK783+$AY$7*AL783+$AY$8*AM783+$AY$9*AN783+$AY$10*AO783+$AY$11*AP783+$AY$12*AQ783+$AY$13*AR783+$AY$14*AS783+$AY$15*AT783)</f>
        <v/>
      </c>
      <c r="BC783" s="10">
        <f>IF((ROW()-6)&lt;=$Q$3,INDEX(LINEST(AH724:AH783,AI724:AT783,TRUE,TRUE),1,13)*$Q$4,"")</f>
        <v/>
      </c>
      <c r="BD783" s="9">
        <f>IF((ROW()-6)&lt;=$Q$3,INDEX(LINEST(AH724:AH783,AI724:AT783,TRUE,TRUE),1,12),"")</f>
        <v/>
      </c>
      <c r="BE783" s="9">
        <f>IF((ROW()-6)&lt;=$Q$3,INDEX(LINEST(AH724:AH783,AI724:AT783,TRUE,TRUE),1,11),"")</f>
        <v/>
      </c>
      <c r="BF783" s="9">
        <f>IF((ROW()-6)&lt;=$Q$3,INDEX(LINEST(AH724:AH783,AI724:AT783,TRUE,TRUE),1,10),"")</f>
        <v/>
      </c>
      <c r="BG783" s="9">
        <f>IF((ROW()-6)&lt;=$Q$3,INDEX(LINEST(AH724:AH783,AI724:AT783,TRUE,TRUE),1,9),"")</f>
        <v/>
      </c>
      <c r="BH783" s="9">
        <f>IF((ROW()-6)&lt;=$Q$3,INDEX(LINEST(AH724:AH783,AI724:AT783,TRUE,TRUE),1,8),"")</f>
        <v/>
      </c>
      <c r="BI783" s="9">
        <f>IF((ROW()-6)&lt;=$Q$3,INDEX(LINEST(AH724:AH783,AI724:AT783,TRUE,TRUE),1,7),"")</f>
        <v/>
      </c>
      <c r="BJ783" s="9">
        <f>IF((ROW()-6)&lt;=$Q$3,INDEX(LINEST(AH724:AH783,AI724:AT783,TRUE,TRUE),1,6),"")</f>
        <v/>
      </c>
      <c r="BK783" s="9">
        <f>IF((ROW()-6)&lt;=$Q$3,INDEX(LINEST(AH724:AH783,AI724:AT783,TRUE,TRUE),1,5),"")</f>
        <v/>
      </c>
      <c r="BL783" s="9">
        <f>IF((ROW()-6)&lt;=$Q$3,INDEX(LINEST(AH724:AH783,AI724:AT783,TRUE,TRUE),1,4),"")</f>
        <v/>
      </c>
      <c r="BM783" s="9">
        <f>IF((ROW()-6)&lt;=$Q$3,INDEX(LINEST(AH724:AH783,AI724:AT783,TRUE,TRUE),1,3),"")</f>
        <v/>
      </c>
      <c r="BN783" s="9">
        <f>IF((ROW()-6)&lt;=$Q$3,INDEX(LINEST(AH724:AH783,AI724:AT783,TRUE,TRUE),1,2),"")</f>
        <v/>
      </c>
      <c r="BO783" s="9">
        <f>IF((ROW()-6)&lt;=$Q$3,INDEX(LINEST(AH724:AH783,AI724:AT783,TRUE,TRUE),1,1),"")</f>
        <v/>
      </c>
      <c r="BP783" s="10">
        <f>IF((ROW()-6)&lt;=$Q$3,INDEX(LINEST(AH724:AH783,AI724:AT783,TRUE,TRUE),3,1),"")</f>
        <v/>
      </c>
      <c r="BR783" s="9">
        <f>IF(AND((ROW()-6)&lt;=$Q$3,ISNUMBER(BC782)),BC782/$Q$4+BD782*AI783+BE782*AJ783+BF782*AK783+BG782*AL783+BH782*AM783+BI782*AN783+BJ782*AO783+BK782*AP783+BL782*AQ783+BM782*AR783+BN782*AS783+BO782*AT783,"")</f>
        <v/>
      </c>
      <c r="BS783">
        <f>IF(ISNUMBER(BR783),AVERAGE(AH723:AH782),"")</f>
        <v/>
      </c>
      <c r="BT783">
        <f>IF(ISNUMBER(BR783),(AH783-BR783)^2,"")</f>
        <v/>
      </c>
      <c r="BU783">
        <f>IF(ISNUMBER(BR783),AH783^2,"")</f>
        <v/>
      </c>
      <c r="BV783">
        <f>IF(ISNUMBER(BR783),(AH783-BS783)^2,"")</f>
        <v/>
      </c>
    </row>
    <row r="784">
      <c r="O784">
        <f>IF($R784="","",CHOOSE($Q$2,YEAR(R784)*12+MONTH(R784),INT((R784-2)/7),YEAR(R784)*4+ROUNDUP(MONTH(R784)/3)))</f>
        <v/>
      </c>
      <c r="P784">
        <f>IF($R784="","",IF($R785="",1,IF(O784&lt;&gt;O785,1,0)))</f>
        <v/>
      </c>
      <c r="Q784">
        <f>IF(P784=1,SUM($P$7:P784),"")</f>
        <v/>
      </c>
      <c r="R784">
        <f>IF($A784="","",IF(ISNUMBER($A784),$A784,IFERROR(DATEVALUE($A784),NA())))</f>
        <v/>
      </c>
      <c r="S784" s="7">
        <f>IFERROR(INDEX($R$7:$R$60000,MATCH(ROW()-6,$Q$7:$Q$60000,0)),"")</f>
        <v/>
      </c>
      <c r="T784">
        <f>IFERROR(INDEX($B$7:$B$60000,MATCH(ROW()-6,$Q$7:$Q$60000,0)),"")</f>
        <v/>
      </c>
      <c r="U784">
        <f>IFERROR(INDEX($C$7:$C$60000,MATCH(ROW()-6,$Q$7:$Q$60000,0)),"")</f>
        <v/>
      </c>
      <c r="V784">
        <f>IFERROR(INDEX($D$7:$D$60000,MATCH(ROW()-6,$Q$7:$Q$60000,0)),"")</f>
        <v/>
      </c>
      <c r="W784">
        <f>IFERROR(INDEX($E$7:$E$60000,MATCH(ROW()-6,$Q$7:$Q$60000,0)),"")</f>
        <v/>
      </c>
      <c r="X784">
        <f>IFERROR(INDEX($F$7:$F$60000,MATCH(ROW()-6,$Q$7:$Q$60000,0)),"")</f>
        <v/>
      </c>
      <c r="Y784">
        <f>IFERROR(INDEX($G$7:$G$60000,MATCH(ROW()-6,$Q$7:$Q$60000,0)),"")</f>
        <v/>
      </c>
      <c r="Z784">
        <f>IFERROR(INDEX($H$7:$H$60000,MATCH(ROW()-6,$Q$7:$Q$60000,0)),"")</f>
        <v/>
      </c>
      <c r="AA784">
        <f>IFERROR(INDEX($I$7:$I$60000,MATCH(ROW()-6,$Q$7:$Q$60000,0)),"")</f>
        <v/>
      </c>
      <c r="AB784">
        <f>IFERROR(INDEX($J$7:$J$60000,MATCH(ROW()-6,$Q$7:$Q$60000,0)),"")</f>
        <v/>
      </c>
      <c r="AC784">
        <f>IFERROR(INDEX($K$7:$K$60000,MATCH(ROW()-6,$Q$7:$Q$60000,0)),"")</f>
        <v/>
      </c>
      <c r="AD784">
        <f>IFERROR(INDEX($L$7:$L$60000,MATCH(ROW()-6,$Q$7:$Q$60000,0)),"")</f>
        <v/>
      </c>
      <c r="AE784">
        <f>IFERROR(INDEX($M$7:$M$60000,MATCH(ROW()-6,$Q$7:$Q$60000,0)),"")</f>
        <v/>
      </c>
      <c r="AF784">
        <f>IFERROR(INDEX($N$7:$N$60000,MATCH(ROW()-6,$Q$7:$Q$60000,0)),"")</f>
        <v/>
      </c>
      <c r="AH784" s="9">
        <f>IF(OR($S784="",$S783=""),"",LN($T784/$T783))</f>
        <v/>
      </c>
      <c r="AI784" s="9">
        <f>IF(OR($S784="",$S783=""),"",$C$2*LN(U784/U783))</f>
        <v/>
      </c>
      <c r="AJ784" s="9">
        <f>IF(OR($S784="",$S783=""),"",$D$2*(V784-V783))</f>
        <v/>
      </c>
      <c r="AK784" s="9">
        <f>IF(OR($S784="",$S783=""),"",$E$2*(W784-W783))</f>
        <v/>
      </c>
      <c r="AL784" s="9">
        <f>IF(OR($S784="",$S783=""),"",$F$2*LN(X784/X783))</f>
        <v/>
      </c>
      <c r="AM784" s="9">
        <f>IF(OR($S784="",$S783=""),"",$G$2*(Y784-Y783))</f>
        <v/>
      </c>
      <c r="AN784" s="9">
        <f>IF(OR($S784="",$S783=""),"",$H$2*LN(Z784/Z783))</f>
        <v/>
      </c>
      <c r="AO784" s="9">
        <f>IF(OR($S784="",$S783=""),"",$I$2*(AA784-AA783))</f>
        <v/>
      </c>
      <c r="AP784" s="9">
        <f>IF(OR($S784="",$S783=""),"",$J$2*LN(AB784/AB783))</f>
        <v/>
      </c>
      <c r="AQ784" s="9">
        <f>IF(OR($S784="",$S783=""),"",$K$2*(AC784-AC783))</f>
        <v/>
      </c>
      <c r="AR784" s="9">
        <f>IF(OR($S784="",$S783=""),"",$L$2*LN(AD784/AD783))</f>
        <v/>
      </c>
      <c r="AS784" s="9">
        <f>IF(OR($S784="",$S783=""),"",$M$2*LN(AE784/AE783))</f>
        <v/>
      </c>
      <c r="AT784" s="9">
        <f>IF(OR($S784="",$S783=""),"",$N$2*LN(AF784/AF783))</f>
        <v/>
      </c>
      <c r="AV784" s="9">
        <f>IF($AH784="","",$AY$16+$AY$4*AI784+$AY$5*AJ784+$AY$6*AK784+$AY$7*AL784+$AY$8*AM784+$AY$9*AN784+$AY$10*AO784+$AY$11*AP784+$AY$12*AQ784+$AY$13*AR784+$AY$14*AS784+$AY$15*AT784)</f>
        <v/>
      </c>
      <c r="BC784" s="10">
        <f>IF((ROW()-6)&lt;=$Q$3,INDEX(LINEST(AH725:AH784,AI725:AT784,TRUE,TRUE),1,13)*$Q$4,"")</f>
        <v/>
      </c>
      <c r="BD784" s="9">
        <f>IF((ROW()-6)&lt;=$Q$3,INDEX(LINEST(AH725:AH784,AI725:AT784,TRUE,TRUE),1,12),"")</f>
        <v/>
      </c>
      <c r="BE784" s="9">
        <f>IF((ROW()-6)&lt;=$Q$3,INDEX(LINEST(AH725:AH784,AI725:AT784,TRUE,TRUE),1,11),"")</f>
        <v/>
      </c>
      <c r="BF784" s="9">
        <f>IF((ROW()-6)&lt;=$Q$3,INDEX(LINEST(AH725:AH784,AI725:AT784,TRUE,TRUE),1,10),"")</f>
        <v/>
      </c>
      <c r="BG784" s="9">
        <f>IF((ROW()-6)&lt;=$Q$3,INDEX(LINEST(AH725:AH784,AI725:AT784,TRUE,TRUE),1,9),"")</f>
        <v/>
      </c>
      <c r="BH784" s="9">
        <f>IF((ROW()-6)&lt;=$Q$3,INDEX(LINEST(AH725:AH784,AI725:AT784,TRUE,TRUE),1,8),"")</f>
        <v/>
      </c>
      <c r="BI784" s="9">
        <f>IF((ROW()-6)&lt;=$Q$3,INDEX(LINEST(AH725:AH784,AI725:AT784,TRUE,TRUE),1,7),"")</f>
        <v/>
      </c>
      <c r="BJ784" s="9">
        <f>IF((ROW()-6)&lt;=$Q$3,INDEX(LINEST(AH725:AH784,AI725:AT784,TRUE,TRUE),1,6),"")</f>
        <v/>
      </c>
      <c r="BK784" s="9">
        <f>IF((ROW()-6)&lt;=$Q$3,INDEX(LINEST(AH725:AH784,AI725:AT784,TRUE,TRUE),1,5),"")</f>
        <v/>
      </c>
      <c r="BL784" s="9">
        <f>IF((ROW()-6)&lt;=$Q$3,INDEX(LINEST(AH725:AH784,AI725:AT784,TRUE,TRUE),1,4),"")</f>
        <v/>
      </c>
      <c r="BM784" s="9">
        <f>IF((ROW()-6)&lt;=$Q$3,INDEX(LINEST(AH725:AH784,AI725:AT784,TRUE,TRUE),1,3),"")</f>
        <v/>
      </c>
      <c r="BN784" s="9">
        <f>IF((ROW()-6)&lt;=$Q$3,INDEX(LINEST(AH725:AH784,AI725:AT784,TRUE,TRUE),1,2),"")</f>
        <v/>
      </c>
      <c r="BO784" s="9">
        <f>IF((ROW()-6)&lt;=$Q$3,INDEX(LINEST(AH725:AH784,AI725:AT784,TRUE,TRUE),1,1),"")</f>
        <v/>
      </c>
      <c r="BP784" s="10">
        <f>IF((ROW()-6)&lt;=$Q$3,INDEX(LINEST(AH725:AH784,AI725:AT784,TRUE,TRUE),3,1),"")</f>
        <v/>
      </c>
      <c r="BR784" s="9">
        <f>IF(AND((ROW()-6)&lt;=$Q$3,ISNUMBER(BC783)),BC783/$Q$4+BD783*AI784+BE783*AJ784+BF783*AK784+BG783*AL784+BH783*AM784+BI783*AN784+BJ783*AO784+BK783*AP784+BL783*AQ784+BM783*AR784+BN783*AS784+BO783*AT784,"")</f>
        <v/>
      </c>
      <c r="BS784">
        <f>IF(ISNUMBER(BR784),AVERAGE(AH724:AH783),"")</f>
        <v/>
      </c>
      <c r="BT784">
        <f>IF(ISNUMBER(BR784),(AH784-BR784)^2,"")</f>
        <v/>
      </c>
      <c r="BU784">
        <f>IF(ISNUMBER(BR784),AH784^2,"")</f>
        <v/>
      </c>
      <c r="BV784">
        <f>IF(ISNUMBER(BR784),(AH784-BS784)^2,"")</f>
        <v/>
      </c>
    </row>
    <row r="785">
      <c r="O785">
        <f>IF($R785="","",CHOOSE($Q$2,YEAR(R785)*12+MONTH(R785),INT((R785-2)/7),YEAR(R785)*4+ROUNDUP(MONTH(R785)/3)))</f>
        <v/>
      </c>
      <c r="P785">
        <f>IF($R785="","",IF($R786="",1,IF(O785&lt;&gt;O786,1,0)))</f>
        <v/>
      </c>
      <c r="Q785">
        <f>IF(P785=1,SUM($P$7:P785),"")</f>
        <v/>
      </c>
      <c r="R785">
        <f>IF($A785="","",IF(ISNUMBER($A785),$A785,IFERROR(DATEVALUE($A785),NA())))</f>
        <v/>
      </c>
      <c r="S785" s="7">
        <f>IFERROR(INDEX($R$7:$R$60000,MATCH(ROW()-6,$Q$7:$Q$60000,0)),"")</f>
        <v/>
      </c>
      <c r="T785">
        <f>IFERROR(INDEX($B$7:$B$60000,MATCH(ROW()-6,$Q$7:$Q$60000,0)),"")</f>
        <v/>
      </c>
      <c r="U785">
        <f>IFERROR(INDEX($C$7:$C$60000,MATCH(ROW()-6,$Q$7:$Q$60000,0)),"")</f>
        <v/>
      </c>
      <c r="V785">
        <f>IFERROR(INDEX($D$7:$D$60000,MATCH(ROW()-6,$Q$7:$Q$60000,0)),"")</f>
        <v/>
      </c>
      <c r="W785">
        <f>IFERROR(INDEX($E$7:$E$60000,MATCH(ROW()-6,$Q$7:$Q$60000,0)),"")</f>
        <v/>
      </c>
      <c r="X785">
        <f>IFERROR(INDEX($F$7:$F$60000,MATCH(ROW()-6,$Q$7:$Q$60000,0)),"")</f>
        <v/>
      </c>
      <c r="Y785">
        <f>IFERROR(INDEX($G$7:$G$60000,MATCH(ROW()-6,$Q$7:$Q$60000,0)),"")</f>
        <v/>
      </c>
      <c r="Z785">
        <f>IFERROR(INDEX($H$7:$H$60000,MATCH(ROW()-6,$Q$7:$Q$60000,0)),"")</f>
        <v/>
      </c>
      <c r="AA785">
        <f>IFERROR(INDEX($I$7:$I$60000,MATCH(ROW()-6,$Q$7:$Q$60000,0)),"")</f>
        <v/>
      </c>
      <c r="AB785">
        <f>IFERROR(INDEX($J$7:$J$60000,MATCH(ROW()-6,$Q$7:$Q$60000,0)),"")</f>
        <v/>
      </c>
      <c r="AC785">
        <f>IFERROR(INDEX($K$7:$K$60000,MATCH(ROW()-6,$Q$7:$Q$60000,0)),"")</f>
        <v/>
      </c>
      <c r="AD785">
        <f>IFERROR(INDEX($L$7:$L$60000,MATCH(ROW()-6,$Q$7:$Q$60000,0)),"")</f>
        <v/>
      </c>
      <c r="AE785">
        <f>IFERROR(INDEX($M$7:$M$60000,MATCH(ROW()-6,$Q$7:$Q$60000,0)),"")</f>
        <v/>
      </c>
      <c r="AF785">
        <f>IFERROR(INDEX($N$7:$N$60000,MATCH(ROW()-6,$Q$7:$Q$60000,0)),"")</f>
        <v/>
      </c>
      <c r="AH785" s="9">
        <f>IF(OR($S785="",$S784=""),"",LN($T785/$T784))</f>
        <v/>
      </c>
      <c r="AI785" s="9">
        <f>IF(OR($S785="",$S784=""),"",$C$2*LN(U785/U784))</f>
        <v/>
      </c>
      <c r="AJ785" s="9">
        <f>IF(OR($S785="",$S784=""),"",$D$2*(V785-V784))</f>
        <v/>
      </c>
      <c r="AK785" s="9">
        <f>IF(OR($S785="",$S784=""),"",$E$2*(W785-W784))</f>
        <v/>
      </c>
      <c r="AL785" s="9">
        <f>IF(OR($S785="",$S784=""),"",$F$2*LN(X785/X784))</f>
        <v/>
      </c>
      <c r="AM785" s="9">
        <f>IF(OR($S785="",$S784=""),"",$G$2*(Y785-Y784))</f>
        <v/>
      </c>
      <c r="AN785" s="9">
        <f>IF(OR($S785="",$S784=""),"",$H$2*LN(Z785/Z784))</f>
        <v/>
      </c>
      <c r="AO785" s="9">
        <f>IF(OR($S785="",$S784=""),"",$I$2*(AA785-AA784))</f>
        <v/>
      </c>
      <c r="AP785" s="9">
        <f>IF(OR($S785="",$S784=""),"",$J$2*LN(AB785/AB784))</f>
        <v/>
      </c>
      <c r="AQ785" s="9">
        <f>IF(OR($S785="",$S784=""),"",$K$2*(AC785-AC784))</f>
        <v/>
      </c>
      <c r="AR785" s="9">
        <f>IF(OR($S785="",$S784=""),"",$L$2*LN(AD785/AD784))</f>
        <v/>
      </c>
      <c r="AS785" s="9">
        <f>IF(OR($S785="",$S784=""),"",$M$2*LN(AE785/AE784))</f>
        <v/>
      </c>
      <c r="AT785" s="9">
        <f>IF(OR($S785="",$S784=""),"",$N$2*LN(AF785/AF784))</f>
        <v/>
      </c>
      <c r="AV785" s="9">
        <f>IF($AH785="","",$AY$16+$AY$4*AI785+$AY$5*AJ785+$AY$6*AK785+$AY$7*AL785+$AY$8*AM785+$AY$9*AN785+$AY$10*AO785+$AY$11*AP785+$AY$12*AQ785+$AY$13*AR785+$AY$14*AS785+$AY$15*AT785)</f>
        <v/>
      </c>
      <c r="BC785" s="10">
        <f>IF((ROW()-6)&lt;=$Q$3,INDEX(LINEST(AH726:AH785,AI726:AT785,TRUE,TRUE),1,13)*$Q$4,"")</f>
        <v/>
      </c>
      <c r="BD785" s="9">
        <f>IF((ROW()-6)&lt;=$Q$3,INDEX(LINEST(AH726:AH785,AI726:AT785,TRUE,TRUE),1,12),"")</f>
        <v/>
      </c>
      <c r="BE785" s="9">
        <f>IF((ROW()-6)&lt;=$Q$3,INDEX(LINEST(AH726:AH785,AI726:AT785,TRUE,TRUE),1,11),"")</f>
        <v/>
      </c>
      <c r="BF785" s="9">
        <f>IF((ROW()-6)&lt;=$Q$3,INDEX(LINEST(AH726:AH785,AI726:AT785,TRUE,TRUE),1,10),"")</f>
        <v/>
      </c>
      <c r="BG785" s="9">
        <f>IF((ROW()-6)&lt;=$Q$3,INDEX(LINEST(AH726:AH785,AI726:AT785,TRUE,TRUE),1,9),"")</f>
        <v/>
      </c>
      <c r="BH785" s="9">
        <f>IF((ROW()-6)&lt;=$Q$3,INDEX(LINEST(AH726:AH785,AI726:AT785,TRUE,TRUE),1,8),"")</f>
        <v/>
      </c>
      <c r="BI785" s="9">
        <f>IF((ROW()-6)&lt;=$Q$3,INDEX(LINEST(AH726:AH785,AI726:AT785,TRUE,TRUE),1,7),"")</f>
        <v/>
      </c>
      <c r="BJ785" s="9">
        <f>IF((ROW()-6)&lt;=$Q$3,INDEX(LINEST(AH726:AH785,AI726:AT785,TRUE,TRUE),1,6),"")</f>
        <v/>
      </c>
      <c r="BK785" s="9">
        <f>IF((ROW()-6)&lt;=$Q$3,INDEX(LINEST(AH726:AH785,AI726:AT785,TRUE,TRUE),1,5),"")</f>
        <v/>
      </c>
      <c r="BL785" s="9">
        <f>IF((ROW()-6)&lt;=$Q$3,INDEX(LINEST(AH726:AH785,AI726:AT785,TRUE,TRUE),1,4),"")</f>
        <v/>
      </c>
      <c r="BM785" s="9">
        <f>IF((ROW()-6)&lt;=$Q$3,INDEX(LINEST(AH726:AH785,AI726:AT785,TRUE,TRUE),1,3),"")</f>
        <v/>
      </c>
      <c r="BN785" s="9">
        <f>IF((ROW()-6)&lt;=$Q$3,INDEX(LINEST(AH726:AH785,AI726:AT785,TRUE,TRUE),1,2),"")</f>
        <v/>
      </c>
      <c r="BO785" s="9">
        <f>IF((ROW()-6)&lt;=$Q$3,INDEX(LINEST(AH726:AH785,AI726:AT785,TRUE,TRUE),1,1),"")</f>
        <v/>
      </c>
      <c r="BP785" s="10">
        <f>IF((ROW()-6)&lt;=$Q$3,INDEX(LINEST(AH726:AH785,AI726:AT785,TRUE,TRUE),3,1),"")</f>
        <v/>
      </c>
      <c r="BR785" s="9">
        <f>IF(AND((ROW()-6)&lt;=$Q$3,ISNUMBER(BC784)),BC784/$Q$4+BD784*AI785+BE784*AJ785+BF784*AK785+BG784*AL785+BH784*AM785+BI784*AN785+BJ784*AO785+BK784*AP785+BL784*AQ785+BM784*AR785+BN784*AS785+BO784*AT785,"")</f>
        <v/>
      </c>
      <c r="BS785">
        <f>IF(ISNUMBER(BR785),AVERAGE(AH725:AH784),"")</f>
        <v/>
      </c>
      <c r="BT785">
        <f>IF(ISNUMBER(BR785),(AH785-BR785)^2,"")</f>
        <v/>
      </c>
      <c r="BU785">
        <f>IF(ISNUMBER(BR785),AH785^2,"")</f>
        <v/>
      </c>
      <c r="BV785">
        <f>IF(ISNUMBER(BR785),(AH785-BS785)^2,"")</f>
        <v/>
      </c>
    </row>
    <row r="786">
      <c r="O786">
        <f>IF($R786="","",CHOOSE($Q$2,YEAR(R786)*12+MONTH(R786),INT((R786-2)/7),YEAR(R786)*4+ROUNDUP(MONTH(R786)/3)))</f>
        <v/>
      </c>
      <c r="P786">
        <f>IF($R786="","",IF($R787="",1,IF(O786&lt;&gt;O787,1,0)))</f>
        <v/>
      </c>
      <c r="Q786">
        <f>IF(P786=1,SUM($P$7:P786),"")</f>
        <v/>
      </c>
      <c r="R786">
        <f>IF($A786="","",IF(ISNUMBER($A786),$A786,IFERROR(DATEVALUE($A786),NA())))</f>
        <v/>
      </c>
      <c r="S786" s="7">
        <f>IFERROR(INDEX($R$7:$R$60000,MATCH(ROW()-6,$Q$7:$Q$60000,0)),"")</f>
        <v/>
      </c>
      <c r="T786">
        <f>IFERROR(INDEX($B$7:$B$60000,MATCH(ROW()-6,$Q$7:$Q$60000,0)),"")</f>
        <v/>
      </c>
      <c r="U786">
        <f>IFERROR(INDEX($C$7:$C$60000,MATCH(ROW()-6,$Q$7:$Q$60000,0)),"")</f>
        <v/>
      </c>
      <c r="V786">
        <f>IFERROR(INDEX($D$7:$D$60000,MATCH(ROW()-6,$Q$7:$Q$60000,0)),"")</f>
        <v/>
      </c>
      <c r="W786">
        <f>IFERROR(INDEX($E$7:$E$60000,MATCH(ROW()-6,$Q$7:$Q$60000,0)),"")</f>
        <v/>
      </c>
      <c r="X786">
        <f>IFERROR(INDEX($F$7:$F$60000,MATCH(ROW()-6,$Q$7:$Q$60000,0)),"")</f>
        <v/>
      </c>
      <c r="Y786">
        <f>IFERROR(INDEX($G$7:$G$60000,MATCH(ROW()-6,$Q$7:$Q$60000,0)),"")</f>
        <v/>
      </c>
      <c r="Z786">
        <f>IFERROR(INDEX($H$7:$H$60000,MATCH(ROW()-6,$Q$7:$Q$60000,0)),"")</f>
        <v/>
      </c>
      <c r="AA786">
        <f>IFERROR(INDEX($I$7:$I$60000,MATCH(ROW()-6,$Q$7:$Q$60000,0)),"")</f>
        <v/>
      </c>
      <c r="AB786">
        <f>IFERROR(INDEX($J$7:$J$60000,MATCH(ROW()-6,$Q$7:$Q$60000,0)),"")</f>
        <v/>
      </c>
      <c r="AC786">
        <f>IFERROR(INDEX($K$7:$K$60000,MATCH(ROW()-6,$Q$7:$Q$60000,0)),"")</f>
        <v/>
      </c>
      <c r="AD786">
        <f>IFERROR(INDEX($L$7:$L$60000,MATCH(ROW()-6,$Q$7:$Q$60000,0)),"")</f>
        <v/>
      </c>
      <c r="AE786">
        <f>IFERROR(INDEX($M$7:$M$60000,MATCH(ROW()-6,$Q$7:$Q$60000,0)),"")</f>
        <v/>
      </c>
      <c r="AF786">
        <f>IFERROR(INDEX($N$7:$N$60000,MATCH(ROW()-6,$Q$7:$Q$60000,0)),"")</f>
        <v/>
      </c>
      <c r="AH786" s="9">
        <f>IF(OR($S786="",$S785=""),"",LN($T786/$T785))</f>
        <v/>
      </c>
      <c r="AI786" s="9">
        <f>IF(OR($S786="",$S785=""),"",$C$2*LN(U786/U785))</f>
        <v/>
      </c>
      <c r="AJ786" s="9">
        <f>IF(OR($S786="",$S785=""),"",$D$2*(V786-V785))</f>
        <v/>
      </c>
      <c r="AK786" s="9">
        <f>IF(OR($S786="",$S785=""),"",$E$2*(W786-W785))</f>
        <v/>
      </c>
      <c r="AL786" s="9">
        <f>IF(OR($S786="",$S785=""),"",$F$2*LN(X786/X785))</f>
        <v/>
      </c>
      <c r="AM786" s="9">
        <f>IF(OR($S786="",$S785=""),"",$G$2*(Y786-Y785))</f>
        <v/>
      </c>
      <c r="AN786" s="9">
        <f>IF(OR($S786="",$S785=""),"",$H$2*LN(Z786/Z785))</f>
        <v/>
      </c>
      <c r="AO786" s="9">
        <f>IF(OR($S786="",$S785=""),"",$I$2*(AA786-AA785))</f>
        <v/>
      </c>
      <c r="AP786" s="9">
        <f>IF(OR($S786="",$S785=""),"",$J$2*LN(AB786/AB785))</f>
        <v/>
      </c>
      <c r="AQ786" s="9">
        <f>IF(OR($S786="",$S785=""),"",$K$2*(AC786-AC785))</f>
        <v/>
      </c>
      <c r="AR786" s="9">
        <f>IF(OR($S786="",$S785=""),"",$L$2*LN(AD786/AD785))</f>
        <v/>
      </c>
      <c r="AS786" s="9">
        <f>IF(OR($S786="",$S785=""),"",$M$2*LN(AE786/AE785))</f>
        <v/>
      </c>
      <c r="AT786" s="9">
        <f>IF(OR($S786="",$S785=""),"",$N$2*LN(AF786/AF785))</f>
        <v/>
      </c>
      <c r="AV786" s="9">
        <f>IF($AH786="","",$AY$16+$AY$4*AI786+$AY$5*AJ786+$AY$6*AK786+$AY$7*AL786+$AY$8*AM786+$AY$9*AN786+$AY$10*AO786+$AY$11*AP786+$AY$12*AQ786+$AY$13*AR786+$AY$14*AS786+$AY$15*AT786)</f>
        <v/>
      </c>
      <c r="BC786" s="10">
        <f>IF((ROW()-6)&lt;=$Q$3,INDEX(LINEST(AH727:AH786,AI727:AT786,TRUE,TRUE),1,13)*$Q$4,"")</f>
        <v/>
      </c>
      <c r="BD786" s="9">
        <f>IF((ROW()-6)&lt;=$Q$3,INDEX(LINEST(AH727:AH786,AI727:AT786,TRUE,TRUE),1,12),"")</f>
        <v/>
      </c>
      <c r="BE786" s="9">
        <f>IF((ROW()-6)&lt;=$Q$3,INDEX(LINEST(AH727:AH786,AI727:AT786,TRUE,TRUE),1,11),"")</f>
        <v/>
      </c>
      <c r="BF786" s="9">
        <f>IF((ROW()-6)&lt;=$Q$3,INDEX(LINEST(AH727:AH786,AI727:AT786,TRUE,TRUE),1,10),"")</f>
        <v/>
      </c>
      <c r="BG786" s="9">
        <f>IF((ROW()-6)&lt;=$Q$3,INDEX(LINEST(AH727:AH786,AI727:AT786,TRUE,TRUE),1,9),"")</f>
        <v/>
      </c>
      <c r="BH786" s="9">
        <f>IF((ROW()-6)&lt;=$Q$3,INDEX(LINEST(AH727:AH786,AI727:AT786,TRUE,TRUE),1,8),"")</f>
        <v/>
      </c>
      <c r="BI786" s="9">
        <f>IF((ROW()-6)&lt;=$Q$3,INDEX(LINEST(AH727:AH786,AI727:AT786,TRUE,TRUE),1,7),"")</f>
        <v/>
      </c>
      <c r="BJ786" s="9">
        <f>IF((ROW()-6)&lt;=$Q$3,INDEX(LINEST(AH727:AH786,AI727:AT786,TRUE,TRUE),1,6),"")</f>
        <v/>
      </c>
      <c r="BK786" s="9">
        <f>IF((ROW()-6)&lt;=$Q$3,INDEX(LINEST(AH727:AH786,AI727:AT786,TRUE,TRUE),1,5),"")</f>
        <v/>
      </c>
      <c r="BL786" s="9">
        <f>IF((ROW()-6)&lt;=$Q$3,INDEX(LINEST(AH727:AH786,AI727:AT786,TRUE,TRUE),1,4),"")</f>
        <v/>
      </c>
      <c r="BM786" s="9">
        <f>IF((ROW()-6)&lt;=$Q$3,INDEX(LINEST(AH727:AH786,AI727:AT786,TRUE,TRUE),1,3),"")</f>
        <v/>
      </c>
      <c r="BN786" s="9">
        <f>IF((ROW()-6)&lt;=$Q$3,INDEX(LINEST(AH727:AH786,AI727:AT786,TRUE,TRUE),1,2),"")</f>
        <v/>
      </c>
      <c r="BO786" s="9">
        <f>IF((ROW()-6)&lt;=$Q$3,INDEX(LINEST(AH727:AH786,AI727:AT786,TRUE,TRUE),1,1),"")</f>
        <v/>
      </c>
      <c r="BP786" s="10">
        <f>IF((ROW()-6)&lt;=$Q$3,INDEX(LINEST(AH727:AH786,AI727:AT786,TRUE,TRUE),3,1),"")</f>
        <v/>
      </c>
      <c r="BR786" s="9">
        <f>IF(AND((ROW()-6)&lt;=$Q$3,ISNUMBER(BC785)),BC785/$Q$4+BD785*AI786+BE785*AJ786+BF785*AK786+BG785*AL786+BH785*AM786+BI785*AN786+BJ785*AO786+BK785*AP786+BL785*AQ786+BM785*AR786+BN785*AS786+BO785*AT786,"")</f>
        <v/>
      </c>
      <c r="BS786">
        <f>IF(ISNUMBER(BR786),AVERAGE(AH726:AH785),"")</f>
        <v/>
      </c>
      <c r="BT786">
        <f>IF(ISNUMBER(BR786),(AH786-BR786)^2,"")</f>
        <v/>
      </c>
      <c r="BU786">
        <f>IF(ISNUMBER(BR786),AH786^2,"")</f>
        <v/>
      </c>
      <c r="BV786">
        <f>IF(ISNUMBER(BR786),(AH786-BS786)^2,"")</f>
        <v/>
      </c>
    </row>
    <row r="787">
      <c r="O787">
        <f>IF($R787="","",CHOOSE($Q$2,YEAR(R787)*12+MONTH(R787),INT((R787-2)/7),YEAR(R787)*4+ROUNDUP(MONTH(R787)/3)))</f>
        <v/>
      </c>
      <c r="P787">
        <f>IF($R787="","",IF($R788="",1,IF(O787&lt;&gt;O788,1,0)))</f>
        <v/>
      </c>
      <c r="Q787">
        <f>IF(P787=1,SUM($P$7:P787),"")</f>
        <v/>
      </c>
      <c r="R787">
        <f>IF($A787="","",IF(ISNUMBER($A787),$A787,IFERROR(DATEVALUE($A787),NA())))</f>
        <v/>
      </c>
      <c r="S787" s="7">
        <f>IFERROR(INDEX($R$7:$R$60000,MATCH(ROW()-6,$Q$7:$Q$60000,0)),"")</f>
        <v/>
      </c>
      <c r="T787">
        <f>IFERROR(INDEX($B$7:$B$60000,MATCH(ROW()-6,$Q$7:$Q$60000,0)),"")</f>
        <v/>
      </c>
      <c r="U787">
        <f>IFERROR(INDEX($C$7:$C$60000,MATCH(ROW()-6,$Q$7:$Q$60000,0)),"")</f>
        <v/>
      </c>
      <c r="V787">
        <f>IFERROR(INDEX($D$7:$D$60000,MATCH(ROW()-6,$Q$7:$Q$60000,0)),"")</f>
        <v/>
      </c>
      <c r="W787">
        <f>IFERROR(INDEX($E$7:$E$60000,MATCH(ROW()-6,$Q$7:$Q$60000,0)),"")</f>
        <v/>
      </c>
      <c r="X787">
        <f>IFERROR(INDEX($F$7:$F$60000,MATCH(ROW()-6,$Q$7:$Q$60000,0)),"")</f>
        <v/>
      </c>
      <c r="Y787">
        <f>IFERROR(INDEX($G$7:$G$60000,MATCH(ROW()-6,$Q$7:$Q$60000,0)),"")</f>
        <v/>
      </c>
      <c r="Z787">
        <f>IFERROR(INDEX($H$7:$H$60000,MATCH(ROW()-6,$Q$7:$Q$60000,0)),"")</f>
        <v/>
      </c>
      <c r="AA787">
        <f>IFERROR(INDEX($I$7:$I$60000,MATCH(ROW()-6,$Q$7:$Q$60000,0)),"")</f>
        <v/>
      </c>
      <c r="AB787">
        <f>IFERROR(INDEX($J$7:$J$60000,MATCH(ROW()-6,$Q$7:$Q$60000,0)),"")</f>
        <v/>
      </c>
      <c r="AC787">
        <f>IFERROR(INDEX($K$7:$K$60000,MATCH(ROW()-6,$Q$7:$Q$60000,0)),"")</f>
        <v/>
      </c>
      <c r="AD787">
        <f>IFERROR(INDEX($L$7:$L$60000,MATCH(ROW()-6,$Q$7:$Q$60000,0)),"")</f>
        <v/>
      </c>
      <c r="AE787">
        <f>IFERROR(INDEX($M$7:$M$60000,MATCH(ROW()-6,$Q$7:$Q$60000,0)),"")</f>
        <v/>
      </c>
      <c r="AF787">
        <f>IFERROR(INDEX($N$7:$N$60000,MATCH(ROW()-6,$Q$7:$Q$60000,0)),"")</f>
        <v/>
      </c>
      <c r="AH787" s="9">
        <f>IF(OR($S787="",$S786=""),"",LN($T787/$T786))</f>
        <v/>
      </c>
      <c r="AI787" s="9">
        <f>IF(OR($S787="",$S786=""),"",$C$2*LN(U787/U786))</f>
        <v/>
      </c>
      <c r="AJ787" s="9">
        <f>IF(OR($S787="",$S786=""),"",$D$2*(V787-V786))</f>
        <v/>
      </c>
      <c r="AK787" s="9">
        <f>IF(OR($S787="",$S786=""),"",$E$2*(W787-W786))</f>
        <v/>
      </c>
      <c r="AL787" s="9">
        <f>IF(OR($S787="",$S786=""),"",$F$2*LN(X787/X786))</f>
        <v/>
      </c>
      <c r="AM787" s="9">
        <f>IF(OR($S787="",$S786=""),"",$G$2*(Y787-Y786))</f>
        <v/>
      </c>
      <c r="AN787" s="9">
        <f>IF(OR($S787="",$S786=""),"",$H$2*LN(Z787/Z786))</f>
        <v/>
      </c>
      <c r="AO787" s="9">
        <f>IF(OR($S787="",$S786=""),"",$I$2*(AA787-AA786))</f>
        <v/>
      </c>
      <c r="AP787" s="9">
        <f>IF(OR($S787="",$S786=""),"",$J$2*LN(AB787/AB786))</f>
        <v/>
      </c>
      <c r="AQ787" s="9">
        <f>IF(OR($S787="",$S786=""),"",$K$2*(AC787-AC786))</f>
        <v/>
      </c>
      <c r="AR787" s="9">
        <f>IF(OR($S787="",$S786=""),"",$L$2*LN(AD787/AD786))</f>
        <v/>
      </c>
      <c r="AS787" s="9">
        <f>IF(OR($S787="",$S786=""),"",$M$2*LN(AE787/AE786))</f>
        <v/>
      </c>
      <c r="AT787" s="9">
        <f>IF(OR($S787="",$S786=""),"",$N$2*LN(AF787/AF786))</f>
        <v/>
      </c>
      <c r="AV787" s="9">
        <f>IF($AH787="","",$AY$16+$AY$4*AI787+$AY$5*AJ787+$AY$6*AK787+$AY$7*AL787+$AY$8*AM787+$AY$9*AN787+$AY$10*AO787+$AY$11*AP787+$AY$12*AQ787+$AY$13*AR787+$AY$14*AS787+$AY$15*AT787)</f>
        <v/>
      </c>
      <c r="BC787" s="10">
        <f>IF((ROW()-6)&lt;=$Q$3,INDEX(LINEST(AH728:AH787,AI728:AT787,TRUE,TRUE),1,13)*$Q$4,"")</f>
        <v/>
      </c>
      <c r="BD787" s="9">
        <f>IF((ROW()-6)&lt;=$Q$3,INDEX(LINEST(AH728:AH787,AI728:AT787,TRUE,TRUE),1,12),"")</f>
        <v/>
      </c>
      <c r="BE787" s="9">
        <f>IF((ROW()-6)&lt;=$Q$3,INDEX(LINEST(AH728:AH787,AI728:AT787,TRUE,TRUE),1,11),"")</f>
        <v/>
      </c>
      <c r="BF787" s="9">
        <f>IF((ROW()-6)&lt;=$Q$3,INDEX(LINEST(AH728:AH787,AI728:AT787,TRUE,TRUE),1,10),"")</f>
        <v/>
      </c>
      <c r="BG787" s="9">
        <f>IF((ROW()-6)&lt;=$Q$3,INDEX(LINEST(AH728:AH787,AI728:AT787,TRUE,TRUE),1,9),"")</f>
        <v/>
      </c>
      <c r="BH787" s="9">
        <f>IF((ROW()-6)&lt;=$Q$3,INDEX(LINEST(AH728:AH787,AI728:AT787,TRUE,TRUE),1,8),"")</f>
        <v/>
      </c>
      <c r="BI787" s="9">
        <f>IF((ROW()-6)&lt;=$Q$3,INDEX(LINEST(AH728:AH787,AI728:AT787,TRUE,TRUE),1,7),"")</f>
        <v/>
      </c>
      <c r="BJ787" s="9">
        <f>IF((ROW()-6)&lt;=$Q$3,INDEX(LINEST(AH728:AH787,AI728:AT787,TRUE,TRUE),1,6),"")</f>
        <v/>
      </c>
      <c r="BK787" s="9">
        <f>IF((ROW()-6)&lt;=$Q$3,INDEX(LINEST(AH728:AH787,AI728:AT787,TRUE,TRUE),1,5),"")</f>
        <v/>
      </c>
      <c r="BL787" s="9">
        <f>IF((ROW()-6)&lt;=$Q$3,INDEX(LINEST(AH728:AH787,AI728:AT787,TRUE,TRUE),1,4),"")</f>
        <v/>
      </c>
      <c r="BM787" s="9">
        <f>IF((ROW()-6)&lt;=$Q$3,INDEX(LINEST(AH728:AH787,AI728:AT787,TRUE,TRUE),1,3),"")</f>
        <v/>
      </c>
      <c r="BN787" s="9">
        <f>IF((ROW()-6)&lt;=$Q$3,INDEX(LINEST(AH728:AH787,AI728:AT787,TRUE,TRUE),1,2),"")</f>
        <v/>
      </c>
      <c r="BO787" s="9">
        <f>IF((ROW()-6)&lt;=$Q$3,INDEX(LINEST(AH728:AH787,AI728:AT787,TRUE,TRUE),1,1),"")</f>
        <v/>
      </c>
      <c r="BP787" s="10">
        <f>IF((ROW()-6)&lt;=$Q$3,INDEX(LINEST(AH728:AH787,AI728:AT787,TRUE,TRUE),3,1),"")</f>
        <v/>
      </c>
      <c r="BR787" s="9">
        <f>IF(AND((ROW()-6)&lt;=$Q$3,ISNUMBER(BC786)),BC786/$Q$4+BD786*AI787+BE786*AJ787+BF786*AK787+BG786*AL787+BH786*AM787+BI786*AN787+BJ786*AO787+BK786*AP787+BL786*AQ787+BM786*AR787+BN786*AS787+BO786*AT787,"")</f>
        <v/>
      </c>
      <c r="BS787">
        <f>IF(ISNUMBER(BR787),AVERAGE(AH727:AH786),"")</f>
        <v/>
      </c>
      <c r="BT787">
        <f>IF(ISNUMBER(BR787),(AH787-BR787)^2,"")</f>
        <v/>
      </c>
      <c r="BU787">
        <f>IF(ISNUMBER(BR787),AH787^2,"")</f>
        <v/>
      </c>
      <c r="BV787">
        <f>IF(ISNUMBER(BR787),(AH787-BS787)^2,"")</f>
        <v/>
      </c>
    </row>
    <row r="788">
      <c r="O788">
        <f>IF($R788="","",CHOOSE($Q$2,YEAR(R788)*12+MONTH(R788),INT((R788-2)/7),YEAR(R788)*4+ROUNDUP(MONTH(R788)/3)))</f>
        <v/>
      </c>
      <c r="P788">
        <f>IF($R788="","",IF($R789="",1,IF(O788&lt;&gt;O789,1,0)))</f>
        <v/>
      </c>
      <c r="Q788">
        <f>IF(P788=1,SUM($P$7:P788),"")</f>
        <v/>
      </c>
      <c r="R788">
        <f>IF($A788="","",IF(ISNUMBER($A788),$A788,IFERROR(DATEVALUE($A788),NA())))</f>
        <v/>
      </c>
      <c r="S788" s="7">
        <f>IFERROR(INDEX($R$7:$R$60000,MATCH(ROW()-6,$Q$7:$Q$60000,0)),"")</f>
        <v/>
      </c>
      <c r="T788">
        <f>IFERROR(INDEX($B$7:$B$60000,MATCH(ROW()-6,$Q$7:$Q$60000,0)),"")</f>
        <v/>
      </c>
      <c r="U788">
        <f>IFERROR(INDEX($C$7:$C$60000,MATCH(ROW()-6,$Q$7:$Q$60000,0)),"")</f>
        <v/>
      </c>
      <c r="V788">
        <f>IFERROR(INDEX($D$7:$D$60000,MATCH(ROW()-6,$Q$7:$Q$60000,0)),"")</f>
        <v/>
      </c>
      <c r="W788">
        <f>IFERROR(INDEX($E$7:$E$60000,MATCH(ROW()-6,$Q$7:$Q$60000,0)),"")</f>
        <v/>
      </c>
      <c r="X788">
        <f>IFERROR(INDEX($F$7:$F$60000,MATCH(ROW()-6,$Q$7:$Q$60000,0)),"")</f>
        <v/>
      </c>
      <c r="Y788">
        <f>IFERROR(INDEX($G$7:$G$60000,MATCH(ROW()-6,$Q$7:$Q$60000,0)),"")</f>
        <v/>
      </c>
      <c r="Z788">
        <f>IFERROR(INDEX($H$7:$H$60000,MATCH(ROW()-6,$Q$7:$Q$60000,0)),"")</f>
        <v/>
      </c>
      <c r="AA788">
        <f>IFERROR(INDEX($I$7:$I$60000,MATCH(ROW()-6,$Q$7:$Q$60000,0)),"")</f>
        <v/>
      </c>
      <c r="AB788">
        <f>IFERROR(INDEX($J$7:$J$60000,MATCH(ROW()-6,$Q$7:$Q$60000,0)),"")</f>
        <v/>
      </c>
      <c r="AC788">
        <f>IFERROR(INDEX($K$7:$K$60000,MATCH(ROW()-6,$Q$7:$Q$60000,0)),"")</f>
        <v/>
      </c>
      <c r="AD788">
        <f>IFERROR(INDEX($L$7:$L$60000,MATCH(ROW()-6,$Q$7:$Q$60000,0)),"")</f>
        <v/>
      </c>
      <c r="AE788">
        <f>IFERROR(INDEX($M$7:$M$60000,MATCH(ROW()-6,$Q$7:$Q$60000,0)),"")</f>
        <v/>
      </c>
      <c r="AF788">
        <f>IFERROR(INDEX($N$7:$N$60000,MATCH(ROW()-6,$Q$7:$Q$60000,0)),"")</f>
        <v/>
      </c>
      <c r="AH788" s="9">
        <f>IF(OR($S788="",$S787=""),"",LN($T788/$T787))</f>
        <v/>
      </c>
      <c r="AI788" s="9">
        <f>IF(OR($S788="",$S787=""),"",$C$2*LN(U788/U787))</f>
        <v/>
      </c>
      <c r="AJ788" s="9">
        <f>IF(OR($S788="",$S787=""),"",$D$2*(V788-V787))</f>
        <v/>
      </c>
      <c r="AK788" s="9">
        <f>IF(OR($S788="",$S787=""),"",$E$2*(W788-W787))</f>
        <v/>
      </c>
      <c r="AL788" s="9">
        <f>IF(OR($S788="",$S787=""),"",$F$2*LN(X788/X787))</f>
        <v/>
      </c>
      <c r="AM788" s="9">
        <f>IF(OR($S788="",$S787=""),"",$G$2*(Y788-Y787))</f>
        <v/>
      </c>
      <c r="AN788" s="9">
        <f>IF(OR($S788="",$S787=""),"",$H$2*LN(Z788/Z787))</f>
        <v/>
      </c>
      <c r="AO788" s="9">
        <f>IF(OR($S788="",$S787=""),"",$I$2*(AA788-AA787))</f>
        <v/>
      </c>
      <c r="AP788" s="9">
        <f>IF(OR($S788="",$S787=""),"",$J$2*LN(AB788/AB787))</f>
        <v/>
      </c>
      <c r="AQ788" s="9">
        <f>IF(OR($S788="",$S787=""),"",$K$2*(AC788-AC787))</f>
        <v/>
      </c>
      <c r="AR788" s="9">
        <f>IF(OR($S788="",$S787=""),"",$L$2*LN(AD788/AD787))</f>
        <v/>
      </c>
      <c r="AS788" s="9">
        <f>IF(OR($S788="",$S787=""),"",$M$2*LN(AE788/AE787))</f>
        <v/>
      </c>
      <c r="AT788" s="9">
        <f>IF(OR($S788="",$S787=""),"",$N$2*LN(AF788/AF787))</f>
        <v/>
      </c>
      <c r="AV788" s="9">
        <f>IF($AH788="","",$AY$16+$AY$4*AI788+$AY$5*AJ788+$AY$6*AK788+$AY$7*AL788+$AY$8*AM788+$AY$9*AN788+$AY$10*AO788+$AY$11*AP788+$AY$12*AQ788+$AY$13*AR788+$AY$14*AS788+$AY$15*AT788)</f>
        <v/>
      </c>
      <c r="BC788" s="10">
        <f>IF((ROW()-6)&lt;=$Q$3,INDEX(LINEST(AH729:AH788,AI729:AT788,TRUE,TRUE),1,13)*$Q$4,"")</f>
        <v/>
      </c>
      <c r="BD788" s="9">
        <f>IF((ROW()-6)&lt;=$Q$3,INDEX(LINEST(AH729:AH788,AI729:AT788,TRUE,TRUE),1,12),"")</f>
        <v/>
      </c>
      <c r="BE788" s="9">
        <f>IF((ROW()-6)&lt;=$Q$3,INDEX(LINEST(AH729:AH788,AI729:AT788,TRUE,TRUE),1,11),"")</f>
        <v/>
      </c>
      <c r="BF788" s="9">
        <f>IF((ROW()-6)&lt;=$Q$3,INDEX(LINEST(AH729:AH788,AI729:AT788,TRUE,TRUE),1,10),"")</f>
        <v/>
      </c>
      <c r="BG788" s="9">
        <f>IF((ROW()-6)&lt;=$Q$3,INDEX(LINEST(AH729:AH788,AI729:AT788,TRUE,TRUE),1,9),"")</f>
        <v/>
      </c>
      <c r="BH788" s="9">
        <f>IF((ROW()-6)&lt;=$Q$3,INDEX(LINEST(AH729:AH788,AI729:AT788,TRUE,TRUE),1,8),"")</f>
        <v/>
      </c>
      <c r="BI788" s="9">
        <f>IF((ROW()-6)&lt;=$Q$3,INDEX(LINEST(AH729:AH788,AI729:AT788,TRUE,TRUE),1,7),"")</f>
        <v/>
      </c>
      <c r="BJ788" s="9">
        <f>IF((ROW()-6)&lt;=$Q$3,INDEX(LINEST(AH729:AH788,AI729:AT788,TRUE,TRUE),1,6),"")</f>
        <v/>
      </c>
      <c r="BK788" s="9">
        <f>IF((ROW()-6)&lt;=$Q$3,INDEX(LINEST(AH729:AH788,AI729:AT788,TRUE,TRUE),1,5),"")</f>
        <v/>
      </c>
      <c r="BL788" s="9">
        <f>IF((ROW()-6)&lt;=$Q$3,INDEX(LINEST(AH729:AH788,AI729:AT788,TRUE,TRUE),1,4),"")</f>
        <v/>
      </c>
      <c r="BM788" s="9">
        <f>IF((ROW()-6)&lt;=$Q$3,INDEX(LINEST(AH729:AH788,AI729:AT788,TRUE,TRUE),1,3),"")</f>
        <v/>
      </c>
      <c r="BN788" s="9">
        <f>IF((ROW()-6)&lt;=$Q$3,INDEX(LINEST(AH729:AH788,AI729:AT788,TRUE,TRUE),1,2),"")</f>
        <v/>
      </c>
      <c r="BO788" s="9">
        <f>IF((ROW()-6)&lt;=$Q$3,INDEX(LINEST(AH729:AH788,AI729:AT788,TRUE,TRUE),1,1),"")</f>
        <v/>
      </c>
      <c r="BP788" s="10">
        <f>IF((ROW()-6)&lt;=$Q$3,INDEX(LINEST(AH729:AH788,AI729:AT788,TRUE,TRUE),3,1),"")</f>
        <v/>
      </c>
      <c r="BR788" s="9">
        <f>IF(AND((ROW()-6)&lt;=$Q$3,ISNUMBER(BC787)),BC787/$Q$4+BD787*AI788+BE787*AJ788+BF787*AK788+BG787*AL788+BH787*AM788+BI787*AN788+BJ787*AO788+BK787*AP788+BL787*AQ788+BM787*AR788+BN787*AS788+BO787*AT788,"")</f>
        <v/>
      </c>
      <c r="BS788">
        <f>IF(ISNUMBER(BR788),AVERAGE(AH728:AH787),"")</f>
        <v/>
      </c>
      <c r="BT788">
        <f>IF(ISNUMBER(BR788),(AH788-BR788)^2,"")</f>
        <v/>
      </c>
      <c r="BU788">
        <f>IF(ISNUMBER(BR788),AH788^2,"")</f>
        <v/>
      </c>
      <c r="BV788">
        <f>IF(ISNUMBER(BR788),(AH788-BS788)^2,"")</f>
        <v/>
      </c>
    </row>
    <row r="789">
      <c r="O789">
        <f>IF($R789="","",CHOOSE($Q$2,YEAR(R789)*12+MONTH(R789),INT((R789-2)/7),YEAR(R789)*4+ROUNDUP(MONTH(R789)/3)))</f>
        <v/>
      </c>
      <c r="P789">
        <f>IF($R789="","",IF($R790="",1,IF(O789&lt;&gt;O790,1,0)))</f>
        <v/>
      </c>
      <c r="Q789">
        <f>IF(P789=1,SUM($P$7:P789),"")</f>
        <v/>
      </c>
      <c r="R789">
        <f>IF($A789="","",IF(ISNUMBER($A789),$A789,IFERROR(DATEVALUE($A789),NA())))</f>
        <v/>
      </c>
      <c r="S789" s="7">
        <f>IFERROR(INDEX($R$7:$R$60000,MATCH(ROW()-6,$Q$7:$Q$60000,0)),"")</f>
        <v/>
      </c>
      <c r="T789">
        <f>IFERROR(INDEX($B$7:$B$60000,MATCH(ROW()-6,$Q$7:$Q$60000,0)),"")</f>
        <v/>
      </c>
      <c r="U789">
        <f>IFERROR(INDEX($C$7:$C$60000,MATCH(ROW()-6,$Q$7:$Q$60000,0)),"")</f>
        <v/>
      </c>
      <c r="V789">
        <f>IFERROR(INDEX($D$7:$D$60000,MATCH(ROW()-6,$Q$7:$Q$60000,0)),"")</f>
        <v/>
      </c>
      <c r="W789">
        <f>IFERROR(INDEX($E$7:$E$60000,MATCH(ROW()-6,$Q$7:$Q$60000,0)),"")</f>
        <v/>
      </c>
      <c r="X789">
        <f>IFERROR(INDEX($F$7:$F$60000,MATCH(ROW()-6,$Q$7:$Q$60000,0)),"")</f>
        <v/>
      </c>
      <c r="Y789">
        <f>IFERROR(INDEX($G$7:$G$60000,MATCH(ROW()-6,$Q$7:$Q$60000,0)),"")</f>
        <v/>
      </c>
      <c r="Z789">
        <f>IFERROR(INDEX($H$7:$H$60000,MATCH(ROW()-6,$Q$7:$Q$60000,0)),"")</f>
        <v/>
      </c>
      <c r="AA789">
        <f>IFERROR(INDEX($I$7:$I$60000,MATCH(ROW()-6,$Q$7:$Q$60000,0)),"")</f>
        <v/>
      </c>
      <c r="AB789">
        <f>IFERROR(INDEX($J$7:$J$60000,MATCH(ROW()-6,$Q$7:$Q$60000,0)),"")</f>
        <v/>
      </c>
      <c r="AC789">
        <f>IFERROR(INDEX($K$7:$K$60000,MATCH(ROW()-6,$Q$7:$Q$60000,0)),"")</f>
        <v/>
      </c>
      <c r="AD789">
        <f>IFERROR(INDEX($L$7:$L$60000,MATCH(ROW()-6,$Q$7:$Q$60000,0)),"")</f>
        <v/>
      </c>
      <c r="AE789">
        <f>IFERROR(INDEX($M$7:$M$60000,MATCH(ROW()-6,$Q$7:$Q$60000,0)),"")</f>
        <v/>
      </c>
      <c r="AF789">
        <f>IFERROR(INDEX($N$7:$N$60000,MATCH(ROW()-6,$Q$7:$Q$60000,0)),"")</f>
        <v/>
      </c>
      <c r="AH789" s="9">
        <f>IF(OR($S789="",$S788=""),"",LN($T789/$T788))</f>
        <v/>
      </c>
      <c r="AI789" s="9">
        <f>IF(OR($S789="",$S788=""),"",$C$2*LN(U789/U788))</f>
        <v/>
      </c>
      <c r="AJ789" s="9">
        <f>IF(OR($S789="",$S788=""),"",$D$2*(V789-V788))</f>
        <v/>
      </c>
      <c r="AK789" s="9">
        <f>IF(OR($S789="",$S788=""),"",$E$2*(W789-W788))</f>
        <v/>
      </c>
      <c r="AL789" s="9">
        <f>IF(OR($S789="",$S788=""),"",$F$2*LN(X789/X788))</f>
        <v/>
      </c>
      <c r="AM789" s="9">
        <f>IF(OR($S789="",$S788=""),"",$G$2*(Y789-Y788))</f>
        <v/>
      </c>
      <c r="AN789" s="9">
        <f>IF(OR($S789="",$S788=""),"",$H$2*LN(Z789/Z788))</f>
        <v/>
      </c>
      <c r="AO789" s="9">
        <f>IF(OR($S789="",$S788=""),"",$I$2*(AA789-AA788))</f>
        <v/>
      </c>
      <c r="AP789" s="9">
        <f>IF(OR($S789="",$S788=""),"",$J$2*LN(AB789/AB788))</f>
        <v/>
      </c>
      <c r="AQ789" s="9">
        <f>IF(OR($S789="",$S788=""),"",$K$2*(AC789-AC788))</f>
        <v/>
      </c>
      <c r="AR789" s="9">
        <f>IF(OR($S789="",$S788=""),"",$L$2*LN(AD789/AD788))</f>
        <v/>
      </c>
      <c r="AS789" s="9">
        <f>IF(OR($S789="",$S788=""),"",$M$2*LN(AE789/AE788))</f>
        <v/>
      </c>
      <c r="AT789" s="9">
        <f>IF(OR($S789="",$S788=""),"",$N$2*LN(AF789/AF788))</f>
        <v/>
      </c>
      <c r="AV789" s="9">
        <f>IF($AH789="","",$AY$16+$AY$4*AI789+$AY$5*AJ789+$AY$6*AK789+$AY$7*AL789+$AY$8*AM789+$AY$9*AN789+$AY$10*AO789+$AY$11*AP789+$AY$12*AQ789+$AY$13*AR789+$AY$14*AS789+$AY$15*AT789)</f>
        <v/>
      </c>
      <c r="BC789" s="10">
        <f>IF((ROW()-6)&lt;=$Q$3,INDEX(LINEST(AH730:AH789,AI730:AT789,TRUE,TRUE),1,13)*$Q$4,"")</f>
        <v/>
      </c>
      <c r="BD789" s="9">
        <f>IF((ROW()-6)&lt;=$Q$3,INDEX(LINEST(AH730:AH789,AI730:AT789,TRUE,TRUE),1,12),"")</f>
        <v/>
      </c>
      <c r="BE789" s="9">
        <f>IF((ROW()-6)&lt;=$Q$3,INDEX(LINEST(AH730:AH789,AI730:AT789,TRUE,TRUE),1,11),"")</f>
        <v/>
      </c>
      <c r="BF789" s="9">
        <f>IF((ROW()-6)&lt;=$Q$3,INDEX(LINEST(AH730:AH789,AI730:AT789,TRUE,TRUE),1,10),"")</f>
        <v/>
      </c>
      <c r="BG789" s="9">
        <f>IF((ROW()-6)&lt;=$Q$3,INDEX(LINEST(AH730:AH789,AI730:AT789,TRUE,TRUE),1,9),"")</f>
        <v/>
      </c>
      <c r="BH789" s="9">
        <f>IF((ROW()-6)&lt;=$Q$3,INDEX(LINEST(AH730:AH789,AI730:AT789,TRUE,TRUE),1,8),"")</f>
        <v/>
      </c>
      <c r="BI789" s="9">
        <f>IF((ROW()-6)&lt;=$Q$3,INDEX(LINEST(AH730:AH789,AI730:AT789,TRUE,TRUE),1,7),"")</f>
        <v/>
      </c>
      <c r="BJ789" s="9">
        <f>IF((ROW()-6)&lt;=$Q$3,INDEX(LINEST(AH730:AH789,AI730:AT789,TRUE,TRUE),1,6),"")</f>
        <v/>
      </c>
      <c r="BK789" s="9">
        <f>IF((ROW()-6)&lt;=$Q$3,INDEX(LINEST(AH730:AH789,AI730:AT789,TRUE,TRUE),1,5),"")</f>
        <v/>
      </c>
      <c r="BL789" s="9">
        <f>IF((ROW()-6)&lt;=$Q$3,INDEX(LINEST(AH730:AH789,AI730:AT789,TRUE,TRUE),1,4),"")</f>
        <v/>
      </c>
      <c r="BM789" s="9">
        <f>IF((ROW()-6)&lt;=$Q$3,INDEX(LINEST(AH730:AH789,AI730:AT789,TRUE,TRUE),1,3),"")</f>
        <v/>
      </c>
      <c r="BN789" s="9">
        <f>IF((ROW()-6)&lt;=$Q$3,INDEX(LINEST(AH730:AH789,AI730:AT789,TRUE,TRUE),1,2),"")</f>
        <v/>
      </c>
      <c r="BO789" s="9">
        <f>IF((ROW()-6)&lt;=$Q$3,INDEX(LINEST(AH730:AH789,AI730:AT789,TRUE,TRUE),1,1),"")</f>
        <v/>
      </c>
      <c r="BP789" s="10">
        <f>IF((ROW()-6)&lt;=$Q$3,INDEX(LINEST(AH730:AH789,AI730:AT789,TRUE,TRUE),3,1),"")</f>
        <v/>
      </c>
      <c r="BR789" s="9">
        <f>IF(AND((ROW()-6)&lt;=$Q$3,ISNUMBER(BC788)),BC788/$Q$4+BD788*AI789+BE788*AJ789+BF788*AK789+BG788*AL789+BH788*AM789+BI788*AN789+BJ788*AO789+BK788*AP789+BL788*AQ789+BM788*AR789+BN788*AS789+BO788*AT789,"")</f>
        <v/>
      </c>
      <c r="BS789">
        <f>IF(ISNUMBER(BR789),AVERAGE(AH729:AH788),"")</f>
        <v/>
      </c>
      <c r="BT789">
        <f>IF(ISNUMBER(BR789),(AH789-BR789)^2,"")</f>
        <v/>
      </c>
      <c r="BU789">
        <f>IF(ISNUMBER(BR789),AH789^2,"")</f>
        <v/>
      </c>
      <c r="BV789">
        <f>IF(ISNUMBER(BR789),(AH789-BS789)^2,"")</f>
        <v/>
      </c>
    </row>
    <row r="790">
      <c r="O790">
        <f>IF($R790="","",CHOOSE($Q$2,YEAR(R790)*12+MONTH(R790),INT((R790-2)/7),YEAR(R790)*4+ROUNDUP(MONTH(R790)/3)))</f>
        <v/>
      </c>
      <c r="P790">
        <f>IF($R790="","",IF($R791="",1,IF(O790&lt;&gt;O791,1,0)))</f>
        <v/>
      </c>
      <c r="Q790">
        <f>IF(P790=1,SUM($P$7:P790),"")</f>
        <v/>
      </c>
      <c r="R790">
        <f>IF($A790="","",IF(ISNUMBER($A790),$A790,IFERROR(DATEVALUE($A790),NA())))</f>
        <v/>
      </c>
      <c r="S790" s="7">
        <f>IFERROR(INDEX($R$7:$R$60000,MATCH(ROW()-6,$Q$7:$Q$60000,0)),"")</f>
        <v/>
      </c>
      <c r="T790">
        <f>IFERROR(INDEX($B$7:$B$60000,MATCH(ROW()-6,$Q$7:$Q$60000,0)),"")</f>
        <v/>
      </c>
      <c r="U790">
        <f>IFERROR(INDEX($C$7:$C$60000,MATCH(ROW()-6,$Q$7:$Q$60000,0)),"")</f>
        <v/>
      </c>
      <c r="V790">
        <f>IFERROR(INDEX($D$7:$D$60000,MATCH(ROW()-6,$Q$7:$Q$60000,0)),"")</f>
        <v/>
      </c>
      <c r="W790">
        <f>IFERROR(INDEX($E$7:$E$60000,MATCH(ROW()-6,$Q$7:$Q$60000,0)),"")</f>
        <v/>
      </c>
      <c r="X790">
        <f>IFERROR(INDEX($F$7:$F$60000,MATCH(ROW()-6,$Q$7:$Q$60000,0)),"")</f>
        <v/>
      </c>
      <c r="Y790">
        <f>IFERROR(INDEX($G$7:$G$60000,MATCH(ROW()-6,$Q$7:$Q$60000,0)),"")</f>
        <v/>
      </c>
      <c r="Z790">
        <f>IFERROR(INDEX($H$7:$H$60000,MATCH(ROW()-6,$Q$7:$Q$60000,0)),"")</f>
        <v/>
      </c>
      <c r="AA790">
        <f>IFERROR(INDEX($I$7:$I$60000,MATCH(ROW()-6,$Q$7:$Q$60000,0)),"")</f>
        <v/>
      </c>
      <c r="AB790">
        <f>IFERROR(INDEX($J$7:$J$60000,MATCH(ROW()-6,$Q$7:$Q$60000,0)),"")</f>
        <v/>
      </c>
      <c r="AC790">
        <f>IFERROR(INDEX($K$7:$K$60000,MATCH(ROW()-6,$Q$7:$Q$60000,0)),"")</f>
        <v/>
      </c>
      <c r="AD790">
        <f>IFERROR(INDEX($L$7:$L$60000,MATCH(ROW()-6,$Q$7:$Q$60000,0)),"")</f>
        <v/>
      </c>
      <c r="AE790">
        <f>IFERROR(INDEX($M$7:$M$60000,MATCH(ROW()-6,$Q$7:$Q$60000,0)),"")</f>
        <v/>
      </c>
      <c r="AF790">
        <f>IFERROR(INDEX($N$7:$N$60000,MATCH(ROW()-6,$Q$7:$Q$60000,0)),"")</f>
        <v/>
      </c>
      <c r="AH790" s="9">
        <f>IF(OR($S790="",$S789=""),"",LN($T790/$T789))</f>
        <v/>
      </c>
      <c r="AI790" s="9">
        <f>IF(OR($S790="",$S789=""),"",$C$2*LN(U790/U789))</f>
        <v/>
      </c>
      <c r="AJ790" s="9">
        <f>IF(OR($S790="",$S789=""),"",$D$2*(V790-V789))</f>
        <v/>
      </c>
      <c r="AK790" s="9">
        <f>IF(OR($S790="",$S789=""),"",$E$2*(W790-W789))</f>
        <v/>
      </c>
      <c r="AL790" s="9">
        <f>IF(OR($S790="",$S789=""),"",$F$2*LN(X790/X789))</f>
        <v/>
      </c>
      <c r="AM790" s="9">
        <f>IF(OR($S790="",$S789=""),"",$G$2*(Y790-Y789))</f>
        <v/>
      </c>
      <c r="AN790" s="9">
        <f>IF(OR($S790="",$S789=""),"",$H$2*LN(Z790/Z789))</f>
        <v/>
      </c>
      <c r="AO790" s="9">
        <f>IF(OR($S790="",$S789=""),"",$I$2*(AA790-AA789))</f>
        <v/>
      </c>
      <c r="AP790" s="9">
        <f>IF(OR($S790="",$S789=""),"",$J$2*LN(AB790/AB789))</f>
        <v/>
      </c>
      <c r="AQ790" s="9">
        <f>IF(OR($S790="",$S789=""),"",$K$2*(AC790-AC789))</f>
        <v/>
      </c>
      <c r="AR790" s="9">
        <f>IF(OR($S790="",$S789=""),"",$L$2*LN(AD790/AD789))</f>
        <v/>
      </c>
      <c r="AS790" s="9">
        <f>IF(OR($S790="",$S789=""),"",$M$2*LN(AE790/AE789))</f>
        <v/>
      </c>
      <c r="AT790" s="9">
        <f>IF(OR($S790="",$S789=""),"",$N$2*LN(AF790/AF789))</f>
        <v/>
      </c>
      <c r="AV790" s="9">
        <f>IF($AH790="","",$AY$16+$AY$4*AI790+$AY$5*AJ790+$AY$6*AK790+$AY$7*AL790+$AY$8*AM790+$AY$9*AN790+$AY$10*AO790+$AY$11*AP790+$AY$12*AQ790+$AY$13*AR790+$AY$14*AS790+$AY$15*AT790)</f>
        <v/>
      </c>
      <c r="BC790" s="10">
        <f>IF((ROW()-6)&lt;=$Q$3,INDEX(LINEST(AH731:AH790,AI731:AT790,TRUE,TRUE),1,13)*$Q$4,"")</f>
        <v/>
      </c>
      <c r="BD790" s="9">
        <f>IF((ROW()-6)&lt;=$Q$3,INDEX(LINEST(AH731:AH790,AI731:AT790,TRUE,TRUE),1,12),"")</f>
        <v/>
      </c>
      <c r="BE790" s="9">
        <f>IF((ROW()-6)&lt;=$Q$3,INDEX(LINEST(AH731:AH790,AI731:AT790,TRUE,TRUE),1,11),"")</f>
        <v/>
      </c>
      <c r="BF790" s="9">
        <f>IF((ROW()-6)&lt;=$Q$3,INDEX(LINEST(AH731:AH790,AI731:AT790,TRUE,TRUE),1,10),"")</f>
        <v/>
      </c>
      <c r="BG790" s="9">
        <f>IF((ROW()-6)&lt;=$Q$3,INDEX(LINEST(AH731:AH790,AI731:AT790,TRUE,TRUE),1,9),"")</f>
        <v/>
      </c>
      <c r="BH790" s="9">
        <f>IF((ROW()-6)&lt;=$Q$3,INDEX(LINEST(AH731:AH790,AI731:AT790,TRUE,TRUE),1,8),"")</f>
        <v/>
      </c>
      <c r="BI790" s="9">
        <f>IF((ROW()-6)&lt;=$Q$3,INDEX(LINEST(AH731:AH790,AI731:AT790,TRUE,TRUE),1,7),"")</f>
        <v/>
      </c>
      <c r="BJ790" s="9">
        <f>IF((ROW()-6)&lt;=$Q$3,INDEX(LINEST(AH731:AH790,AI731:AT790,TRUE,TRUE),1,6),"")</f>
        <v/>
      </c>
      <c r="BK790" s="9">
        <f>IF((ROW()-6)&lt;=$Q$3,INDEX(LINEST(AH731:AH790,AI731:AT790,TRUE,TRUE),1,5),"")</f>
        <v/>
      </c>
      <c r="BL790" s="9">
        <f>IF((ROW()-6)&lt;=$Q$3,INDEX(LINEST(AH731:AH790,AI731:AT790,TRUE,TRUE),1,4),"")</f>
        <v/>
      </c>
      <c r="BM790" s="9">
        <f>IF((ROW()-6)&lt;=$Q$3,INDEX(LINEST(AH731:AH790,AI731:AT790,TRUE,TRUE),1,3),"")</f>
        <v/>
      </c>
      <c r="BN790" s="9">
        <f>IF((ROW()-6)&lt;=$Q$3,INDEX(LINEST(AH731:AH790,AI731:AT790,TRUE,TRUE),1,2),"")</f>
        <v/>
      </c>
      <c r="BO790" s="9">
        <f>IF((ROW()-6)&lt;=$Q$3,INDEX(LINEST(AH731:AH790,AI731:AT790,TRUE,TRUE),1,1),"")</f>
        <v/>
      </c>
      <c r="BP790" s="10">
        <f>IF((ROW()-6)&lt;=$Q$3,INDEX(LINEST(AH731:AH790,AI731:AT790,TRUE,TRUE),3,1),"")</f>
        <v/>
      </c>
      <c r="BR790" s="9">
        <f>IF(AND((ROW()-6)&lt;=$Q$3,ISNUMBER(BC789)),BC789/$Q$4+BD789*AI790+BE789*AJ790+BF789*AK790+BG789*AL790+BH789*AM790+BI789*AN790+BJ789*AO790+BK789*AP790+BL789*AQ790+BM789*AR790+BN789*AS790+BO789*AT790,"")</f>
        <v/>
      </c>
      <c r="BS790">
        <f>IF(ISNUMBER(BR790),AVERAGE(AH730:AH789),"")</f>
        <v/>
      </c>
      <c r="BT790">
        <f>IF(ISNUMBER(BR790),(AH790-BR790)^2,"")</f>
        <v/>
      </c>
      <c r="BU790">
        <f>IF(ISNUMBER(BR790),AH790^2,"")</f>
        <v/>
      </c>
      <c r="BV790">
        <f>IF(ISNUMBER(BR790),(AH790-BS790)^2,"")</f>
        <v/>
      </c>
    </row>
    <row r="791">
      <c r="O791">
        <f>IF($R791="","",CHOOSE($Q$2,YEAR(R791)*12+MONTH(R791),INT((R791-2)/7),YEAR(R791)*4+ROUNDUP(MONTH(R791)/3)))</f>
        <v/>
      </c>
      <c r="P791">
        <f>IF($R791="","",IF($R792="",1,IF(O791&lt;&gt;O792,1,0)))</f>
        <v/>
      </c>
      <c r="Q791">
        <f>IF(P791=1,SUM($P$7:P791),"")</f>
        <v/>
      </c>
      <c r="R791">
        <f>IF($A791="","",IF(ISNUMBER($A791),$A791,IFERROR(DATEVALUE($A791),NA())))</f>
        <v/>
      </c>
      <c r="S791" s="7">
        <f>IFERROR(INDEX($R$7:$R$60000,MATCH(ROW()-6,$Q$7:$Q$60000,0)),"")</f>
        <v/>
      </c>
      <c r="T791">
        <f>IFERROR(INDEX($B$7:$B$60000,MATCH(ROW()-6,$Q$7:$Q$60000,0)),"")</f>
        <v/>
      </c>
      <c r="U791">
        <f>IFERROR(INDEX($C$7:$C$60000,MATCH(ROW()-6,$Q$7:$Q$60000,0)),"")</f>
        <v/>
      </c>
      <c r="V791">
        <f>IFERROR(INDEX($D$7:$D$60000,MATCH(ROW()-6,$Q$7:$Q$60000,0)),"")</f>
        <v/>
      </c>
      <c r="W791">
        <f>IFERROR(INDEX($E$7:$E$60000,MATCH(ROW()-6,$Q$7:$Q$60000,0)),"")</f>
        <v/>
      </c>
      <c r="X791">
        <f>IFERROR(INDEX($F$7:$F$60000,MATCH(ROW()-6,$Q$7:$Q$60000,0)),"")</f>
        <v/>
      </c>
      <c r="Y791">
        <f>IFERROR(INDEX($G$7:$G$60000,MATCH(ROW()-6,$Q$7:$Q$60000,0)),"")</f>
        <v/>
      </c>
      <c r="Z791">
        <f>IFERROR(INDEX($H$7:$H$60000,MATCH(ROW()-6,$Q$7:$Q$60000,0)),"")</f>
        <v/>
      </c>
      <c r="AA791">
        <f>IFERROR(INDEX($I$7:$I$60000,MATCH(ROW()-6,$Q$7:$Q$60000,0)),"")</f>
        <v/>
      </c>
      <c r="AB791">
        <f>IFERROR(INDEX($J$7:$J$60000,MATCH(ROW()-6,$Q$7:$Q$60000,0)),"")</f>
        <v/>
      </c>
      <c r="AC791">
        <f>IFERROR(INDEX($K$7:$K$60000,MATCH(ROW()-6,$Q$7:$Q$60000,0)),"")</f>
        <v/>
      </c>
      <c r="AD791">
        <f>IFERROR(INDEX($L$7:$L$60000,MATCH(ROW()-6,$Q$7:$Q$60000,0)),"")</f>
        <v/>
      </c>
      <c r="AE791">
        <f>IFERROR(INDEX($M$7:$M$60000,MATCH(ROW()-6,$Q$7:$Q$60000,0)),"")</f>
        <v/>
      </c>
      <c r="AF791">
        <f>IFERROR(INDEX($N$7:$N$60000,MATCH(ROW()-6,$Q$7:$Q$60000,0)),"")</f>
        <v/>
      </c>
      <c r="AH791" s="9">
        <f>IF(OR($S791="",$S790=""),"",LN($T791/$T790))</f>
        <v/>
      </c>
      <c r="AI791" s="9">
        <f>IF(OR($S791="",$S790=""),"",$C$2*LN(U791/U790))</f>
        <v/>
      </c>
      <c r="AJ791" s="9">
        <f>IF(OR($S791="",$S790=""),"",$D$2*(V791-V790))</f>
        <v/>
      </c>
      <c r="AK791" s="9">
        <f>IF(OR($S791="",$S790=""),"",$E$2*(W791-W790))</f>
        <v/>
      </c>
      <c r="AL791" s="9">
        <f>IF(OR($S791="",$S790=""),"",$F$2*LN(X791/X790))</f>
        <v/>
      </c>
      <c r="AM791" s="9">
        <f>IF(OR($S791="",$S790=""),"",$G$2*(Y791-Y790))</f>
        <v/>
      </c>
      <c r="AN791" s="9">
        <f>IF(OR($S791="",$S790=""),"",$H$2*LN(Z791/Z790))</f>
        <v/>
      </c>
      <c r="AO791" s="9">
        <f>IF(OR($S791="",$S790=""),"",$I$2*(AA791-AA790))</f>
        <v/>
      </c>
      <c r="AP791" s="9">
        <f>IF(OR($S791="",$S790=""),"",$J$2*LN(AB791/AB790))</f>
        <v/>
      </c>
      <c r="AQ791" s="9">
        <f>IF(OR($S791="",$S790=""),"",$K$2*(AC791-AC790))</f>
        <v/>
      </c>
      <c r="AR791" s="9">
        <f>IF(OR($S791="",$S790=""),"",$L$2*LN(AD791/AD790))</f>
        <v/>
      </c>
      <c r="AS791" s="9">
        <f>IF(OR($S791="",$S790=""),"",$M$2*LN(AE791/AE790))</f>
        <v/>
      </c>
      <c r="AT791" s="9">
        <f>IF(OR($S791="",$S790=""),"",$N$2*LN(AF791/AF790))</f>
        <v/>
      </c>
      <c r="AV791" s="9">
        <f>IF($AH791="","",$AY$16+$AY$4*AI791+$AY$5*AJ791+$AY$6*AK791+$AY$7*AL791+$AY$8*AM791+$AY$9*AN791+$AY$10*AO791+$AY$11*AP791+$AY$12*AQ791+$AY$13*AR791+$AY$14*AS791+$AY$15*AT791)</f>
        <v/>
      </c>
      <c r="BC791" s="10">
        <f>IF((ROW()-6)&lt;=$Q$3,INDEX(LINEST(AH732:AH791,AI732:AT791,TRUE,TRUE),1,13)*$Q$4,"")</f>
        <v/>
      </c>
      <c r="BD791" s="9">
        <f>IF((ROW()-6)&lt;=$Q$3,INDEX(LINEST(AH732:AH791,AI732:AT791,TRUE,TRUE),1,12),"")</f>
        <v/>
      </c>
      <c r="BE791" s="9">
        <f>IF((ROW()-6)&lt;=$Q$3,INDEX(LINEST(AH732:AH791,AI732:AT791,TRUE,TRUE),1,11),"")</f>
        <v/>
      </c>
      <c r="BF791" s="9">
        <f>IF((ROW()-6)&lt;=$Q$3,INDEX(LINEST(AH732:AH791,AI732:AT791,TRUE,TRUE),1,10),"")</f>
        <v/>
      </c>
      <c r="BG791" s="9">
        <f>IF((ROW()-6)&lt;=$Q$3,INDEX(LINEST(AH732:AH791,AI732:AT791,TRUE,TRUE),1,9),"")</f>
        <v/>
      </c>
      <c r="BH791" s="9">
        <f>IF((ROW()-6)&lt;=$Q$3,INDEX(LINEST(AH732:AH791,AI732:AT791,TRUE,TRUE),1,8),"")</f>
        <v/>
      </c>
      <c r="BI791" s="9">
        <f>IF((ROW()-6)&lt;=$Q$3,INDEX(LINEST(AH732:AH791,AI732:AT791,TRUE,TRUE),1,7),"")</f>
        <v/>
      </c>
      <c r="BJ791" s="9">
        <f>IF((ROW()-6)&lt;=$Q$3,INDEX(LINEST(AH732:AH791,AI732:AT791,TRUE,TRUE),1,6),"")</f>
        <v/>
      </c>
      <c r="BK791" s="9">
        <f>IF((ROW()-6)&lt;=$Q$3,INDEX(LINEST(AH732:AH791,AI732:AT791,TRUE,TRUE),1,5),"")</f>
        <v/>
      </c>
      <c r="BL791" s="9">
        <f>IF((ROW()-6)&lt;=$Q$3,INDEX(LINEST(AH732:AH791,AI732:AT791,TRUE,TRUE),1,4),"")</f>
        <v/>
      </c>
      <c r="BM791" s="9">
        <f>IF((ROW()-6)&lt;=$Q$3,INDEX(LINEST(AH732:AH791,AI732:AT791,TRUE,TRUE),1,3),"")</f>
        <v/>
      </c>
      <c r="BN791" s="9">
        <f>IF((ROW()-6)&lt;=$Q$3,INDEX(LINEST(AH732:AH791,AI732:AT791,TRUE,TRUE),1,2),"")</f>
        <v/>
      </c>
      <c r="BO791" s="9">
        <f>IF((ROW()-6)&lt;=$Q$3,INDEX(LINEST(AH732:AH791,AI732:AT791,TRUE,TRUE),1,1),"")</f>
        <v/>
      </c>
      <c r="BP791" s="10">
        <f>IF((ROW()-6)&lt;=$Q$3,INDEX(LINEST(AH732:AH791,AI732:AT791,TRUE,TRUE),3,1),"")</f>
        <v/>
      </c>
      <c r="BR791" s="9">
        <f>IF(AND((ROW()-6)&lt;=$Q$3,ISNUMBER(BC790)),BC790/$Q$4+BD790*AI791+BE790*AJ791+BF790*AK791+BG790*AL791+BH790*AM791+BI790*AN791+BJ790*AO791+BK790*AP791+BL790*AQ791+BM790*AR791+BN790*AS791+BO790*AT791,"")</f>
        <v/>
      </c>
      <c r="BS791">
        <f>IF(ISNUMBER(BR791),AVERAGE(AH731:AH790),"")</f>
        <v/>
      </c>
      <c r="BT791">
        <f>IF(ISNUMBER(BR791),(AH791-BR791)^2,"")</f>
        <v/>
      </c>
      <c r="BU791">
        <f>IF(ISNUMBER(BR791),AH791^2,"")</f>
        <v/>
      </c>
      <c r="BV791">
        <f>IF(ISNUMBER(BR791),(AH791-BS791)^2,"")</f>
        <v/>
      </c>
    </row>
    <row r="792">
      <c r="O792">
        <f>IF($R792="","",CHOOSE($Q$2,YEAR(R792)*12+MONTH(R792),INT((R792-2)/7),YEAR(R792)*4+ROUNDUP(MONTH(R792)/3)))</f>
        <v/>
      </c>
      <c r="P792">
        <f>IF($R792="","",IF($R793="",1,IF(O792&lt;&gt;O793,1,0)))</f>
        <v/>
      </c>
      <c r="Q792">
        <f>IF(P792=1,SUM($P$7:P792),"")</f>
        <v/>
      </c>
      <c r="R792">
        <f>IF($A792="","",IF(ISNUMBER($A792),$A792,IFERROR(DATEVALUE($A792),NA())))</f>
        <v/>
      </c>
      <c r="S792" s="7">
        <f>IFERROR(INDEX($R$7:$R$60000,MATCH(ROW()-6,$Q$7:$Q$60000,0)),"")</f>
        <v/>
      </c>
      <c r="T792">
        <f>IFERROR(INDEX($B$7:$B$60000,MATCH(ROW()-6,$Q$7:$Q$60000,0)),"")</f>
        <v/>
      </c>
      <c r="U792">
        <f>IFERROR(INDEX($C$7:$C$60000,MATCH(ROW()-6,$Q$7:$Q$60000,0)),"")</f>
        <v/>
      </c>
      <c r="V792">
        <f>IFERROR(INDEX($D$7:$D$60000,MATCH(ROW()-6,$Q$7:$Q$60000,0)),"")</f>
        <v/>
      </c>
      <c r="W792">
        <f>IFERROR(INDEX($E$7:$E$60000,MATCH(ROW()-6,$Q$7:$Q$60000,0)),"")</f>
        <v/>
      </c>
      <c r="X792">
        <f>IFERROR(INDEX($F$7:$F$60000,MATCH(ROW()-6,$Q$7:$Q$60000,0)),"")</f>
        <v/>
      </c>
      <c r="Y792">
        <f>IFERROR(INDEX($G$7:$G$60000,MATCH(ROW()-6,$Q$7:$Q$60000,0)),"")</f>
        <v/>
      </c>
      <c r="Z792">
        <f>IFERROR(INDEX($H$7:$H$60000,MATCH(ROW()-6,$Q$7:$Q$60000,0)),"")</f>
        <v/>
      </c>
      <c r="AA792">
        <f>IFERROR(INDEX($I$7:$I$60000,MATCH(ROW()-6,$Q$7:$Q$60000,0)),"")</f>
        <v/>
      </c>
      <c r="AB792">
        <f>IFERROR(INDEX($J$7:$J$60000,MATCH(ROW()-6,$Q$7:$Q$60000,0)),"")</f>
        <v/>
      </c>
      <c r="AC792">
        <f>IFERROR(INDEX($K$7:$K$60000,MATCH(ROW()-6,$Q$7:$Q$60000,0)),"")</f>
        <v/>
      </c>
      <c r="AD792">
        <f>IFERROR(INDEX($L$7:$L$60000,MATCH(ROW()-6,$Q$7:$Q$60000,0)),"")</f>
        <v/>
      </c>
      <c r="AE792">
        <f>IFERROR(INDEX($M$7:$M$60000,MATCH(ROW()-6,$Q$7:$Q$60000,0)),"")</f>
        <v/>
      </c>
      <c r="AF792">
        <f>IFERROR(INDEX($N$7:$N$60000,MATCH(ROW()-6,$Q$7:$Q$60000,0)),"")</f>
        <v/>
      </c>
      <c r="AH792" s="9">
        <f>IF(OR($S792="",$S791=""),"",LN($T792/$T791))</f>
        <v/>
      </c>
      <c r="AI792" s="9">
        <f>IF(OR($S792="",$S791=""),"",$C$2*LN(U792/U791))</f>
        <v/>
      </c>
      <c r="AJ792" s="9">
        <f>IF(OR($S792="",$S791=""),"",$D$2*(V792-V791))</f>
        <v/>
      </c>
      <c r="AK792" s="9">
        <f>IF(OR($S792="",$S791=""),"",$E$2*(W792-W791))</f>
        <v/>
      </c>
      <c r="AL792" s="9">
        <f>IF(OR($S792="",$S791=""),"",$F$2*LN(X792/X791))</f>
        <v/>
      </c>
      <c r="AM792" s="9">
        <f>IF(OR($S792="",$S791=""),"",$G$2*(Y792-Y791))</f>
        <v/>
      </c>
      <c r="AN792" s="9">
        <f>IF(OR($S792="",$S791=""),"",$H$2*LN(Z792/Z791))</f>
        <v/>
      </c>
      <c r="AO792" s="9">
        <f>IF(OR($S792="",$S791=""),"",$I$2*(AA792-AA791))</f>
        <v/>
      </c>
      <c r="AP792" s="9">
        <f>IF(OR($S792="",$S791=""),"",$J$2*LN(AB792/AB791))</f>
        <v/>
      </c>
      <c r="AQ792" s="9">
        <f>IF(OR($S792="",$S791=""),"",$K$2*(AC792-AC791))</f>
        <v/>
      </c>
      <c r="AR792" s="9">
        <f>IF(OR($S792="",$S791=""),"",$L$2*LN(AD792/AD791))</f>
        <v/>
      </c>
      <c r="AS792" s="9">
        <f>IF(OR($S792="",$S791=""),"",$M$2*LN(AE792/AE791))</f>
        <v/>
      </c>
      <c r="AT792" s="9">
        <f>IF(OR($S792="",$S791=""),"",$N$2*LN(AF792/AF791))</f>
        <v/>
      </c>
      <c r="AV792" s="9">
        <f>IF($AH792="","",$AY$16+$AY$4*AI792+$AY$5*AJ792+$AY$6*AK792+$AY$7*AL792+$AY$8*AM792+$AY$9*AN792+$AY$10*AO792+$AY$11*AP792+$AY$12*AQ792+$AY$13*AR792+$AY$14*AS792+$AY$15*AT792)</f>
        <v/>
      </c>
      <c r="BC792" s="10">
        <f>IF((ROW()-6)&lt;=$Q$3,INDEX(LINEST(AH733:AH792,AI733:AT792,TRUE,TRUE),1,13)*$Q$4,"")</f>
        <v/>
      </c>
      <c r="BD792" s="9">
        <f>IF((ROW()-6)&lt;=$Q$3,INDEX(LINEST(AH733:AH792,AI733:AT792,TRUE,TRUE),1,12),"")</f>
        <v/>
      </c>
      <c r="BE792" s="9">
        <f>IF((ROW()-6)&lt;=$Q$3,INDEX(LINEST(AH733:AH792,AI733:AT792,TRUE,TRUE),1,11),"")</f>
        <v/>
      </c>
      <c r="BF792" s="9">
        <f>IF((ROW()-6)&lt;=$Q$3,INDEX(LINEST(AH733:AH792,AI733:AT792,TRUE,TRUE),1,10),"")</f>
        <v/>
      </c>
      <c r="BG792" s="9">
        <f>IF((ROW()-6)&lt;=$Q$3,INDEX(LINEST(AH733:AH792,AI733:AT792,TRUE,TRUE),1,9),"")</f>
        <v/>
      </c>
      <c r="BH792" s="9">
        <f>IF((ROW()-6)&lt;=$Q$3,INDEX(LINEST(AH733:AH792,AI733:AT792,TRUE,TRUE),1,8),"")</f>
        <v/>
      </c>
      <c r="BI792" s="9">
        <f>IF((ROW()-6)&lt;=$Q$3,INDEX(LINEST(AH733:AH792,AI733:AT792,TRUE,TRUE),1,7),"")</f>
        <v/>
      </c>
      <c r="BJ792" s="9">
        <f>IF((ROW()-6)&lt;=$Q$3,INDEX(LINEST(AH733:AH792,AI733:AT792,TRUE,TRUE),1,6),"")</f>
        <v/>
      </c>
      <c r="BK792" s="9">
        <f>IF((ROW()-6)&lt;=$Q$3,INDEX(LINEST(AH733:AH792,AI733:AT792,TRUE,TRUE),1,5),"")</f>
        <v/>
      </c>
      <c r="BL792" s="9">
        <f>IF((ROW()-6)&lt;=$Q$3,INDEX(LINEST(AH733:AH792,AI733:AT792,TRUE,TRUE),1,4),"")</f>
        <v/>
      </c>
      <c r="BM792" s="9">
        <f>IF((ROW()-6)&lt;=$Q$3,INDEX(LINEST(AH733:AH792,AI733:AT792,TRUE,TRUE),1,3),"")</f>
        <v/>
      </c>
      <c r="BN792" s="9">
        <f>IF((ROW()-6)&lt;=$Q$3,INDEX(LINEST(AH733:AH792,AI733:AT792,TRUE,TRUE),1,2),"")</f>
        <v/>
      </c>
      <c r="BO792" s="9">
        <f>IF((ROW()-6)&lt;=$Q$3,INDEX(LINEST(AH733:AH792,AI733:AT792,TRUE,TRUE),1,1),"")</f>
        <v/>
      </c>
      <c r="BP792" s="10">
        <f>IF((ROW()-6)&lt;=$Q$3,INDEX(LINEST(AH733:AH792,AI733:AT792,TRUE,TRUE),3,1),"")</f>
        <v/>
      </c>
      <c r="BR792" s="9">
        <f>IF(AND((ROW()-6)&lt;=$Q$3,ISNUMBER(BC791)),BC791/$Q$4+BD791*AI792+BE791*AJ792+BF791*AK792+BG791*AL792+BH791*AM792+BI791*AN792+BJ791*AO792+BK791*AP792+BL791*AQ792+BM791*AR792+BN791*AS792+BO791*AT792,"")</f>
        <v/>
      </c>
      <c r="BS792">
        <f>IF(ISNUMBER(BR792),AVERAGE(AH732:AH791),"")</f>
        <v/>
      </c>
      <c r="BT792">
        <f>IF(ISNUMBER(BR792),(AH792-BR792)^2,"")</f>
        <v/>
      </c>
      <c r="BU792">
        <f>IF(ISNUMBER(BR792),AH792^2,"")</f>
        <v/>
      </c>
      <c r="BV792">
        <f>IF(ISNUMBER(BR792),(AH792-BS792)^2,"")</f>
        <v/>
      </c>
    </row>
    <row r="793">
      <c r="O793">
        <f>IF($R793="","",CHOOSE($Q$2,YEAR(R793)*12+MONTH(R793),INT((R793-2)/7),YEAR(R793)*4+ROUNDUP(MONTH(R793)/3)))</f>
        <v/>
      </c>
      <c r="P793">
        <f>IF($R793="","",IF($R794="",1,IF(O793&lt;&gt;O794,1,0)))</f>
        <v/>
      </c>
      <c r="Q793">
        <f>IF(P793=1,SUM($P$7:P793),"")</f>
        <v/>
      </c>
      <c r="R793">
        <f>IF($A793="","",IF(ISNUMBER($A793),$A793,IFERROR(DATEVALUE($A793),NA())))</f>
        <v/>
      </c>
      <c r="S793" s="7">
        <f>IFERROR(INDEX($R$7:$R$60000,MATCH(ROW()-6,$Q$7:$Q$60000,0)),"")</f>
        <v/>
      </c>
      <c r="T793">
        <f>IFERROR(INDEX($B$7:$B$60000,MATCH(ROW()-6,$Q$7:$Q$60000,0)),"")</f>
        <v/>
      </c>
      <c r="U793">
        <f>IFERROR(INDEX($C$7:$C$60000,MATCH(ROW()-6,$Q$7:$Q$60000,0)),"")</f>
        <v/>
      </c>
      <c r="V793">
        <f>IFERROR(INDEX($D$7:$D$60000,MATCH(ROW()-6,$Q$7:$Q$60000,0)),"")</f>
        <v/>
      </c>
      <c r="W793">
        <f>IFERROR(INDEX($E$7:$E$60000,MATCH(ROW()-6,$Q$7:$Q$60000,0)),"")</f>
        <v/>
      </c>
      <c r="X793">
        <f>IFERROR(INDEX($F$7:$F$60000,MATCH(ROW()-6,$Q$7:$Q$60000,0)),"")</f>
        <v/>
      </c>
      <c r="Y793">
        <f>IFERROR(INDEX($G$7:$G$60000,MATCH(ROW()-6,$Q$7:$Q$60000,0)),"")</f>
        <v/>
      </c>
      <c r="Z793">
        <f>IFERROR(INDEX($H$7:$H$60000,MATCH(ROW()-6,$Q$7:$Q$60000,0)),"")</f>
        <v/>
      </c>
      <c r="AA793">
        <f>IFERROR(INDEX($I$7:$I$60000,MATCH(ROW()-6,$Q$7:$Q$60000,0)),"")</f>
        <v/>
      </c>
      <c r="AB793">
        <f>IFERROR(INDEX($J$7:$J$60000,MATCH(ROW()-6,$Q$7:$Q$60000,0)),"")</f>
        <v/>
      </c>
      <c r="AC793">
        <f>IFERROR(INDEX($K$7:$K$60000,MATCH(ROW()-6,$Q$7:$Q$60000,0)),"")</f>
        <v/>
      </c>
      <c r="AD793">
        <f>IFERROR(INDEX($L$7:$L$60000,MATCH(ROW()-6,$Q$7:$Q$60000,0)),"")</f>
        <v/>
      </c>
      <c r="AE793">
        <f>IFERROR(INDEX($M$7:$M$60000,MATCH(ROW()-6,$Q$7:$Q$60000,0)),"")</f>
        <v/>
      </c>
      <c r="AF793">
        <f>IFERROR(INDEX($N$7:$N$60000,MATCH(ROW()-6,$Q$7:$Q$60000,0)),"")</f>
        <v/>
      </c>
      <c r="AH793" s="9">
        <f>IF(OR($S793="",$S792=""),"",LN($T793/$T792))</f>
        <v/>
      </c>
      <c r="AI793" s="9">
        <f>IF(OR($S793="",$S792=""),"",$C$2*LN(U793/U792))</f>
        <v/>
      </c>
      <c r="AJ793" s="9">
        <f>IF(OR($S793="",$S792=""),"",$D$2*(V793-V792))</f>
        <v/>
      </c>
      <c r="AK793" s="9">
        <f>IF(OR($S793="",$S792=""),"",$E$2*(W793-W792))</f>
        <v/>
      </c>
      <c r="AL793" s="9">
        <f>IF(OR($S793="",$S792=""),"",$F$2*LN(X793/X792))</f>
        <v/>
      </c>
      <c r="AM793" s="9">
        <f>IF(OR($S793="",$S792=""),"",$G$2*(Y793-Y792))</f>
        <v/>
      </c>
      <c r="AN793" s="9">
        <f>IF(OR($S793="",$S792=""),"",$H$2*LN(Z793/Z792))</f>
        <v/>
      </c>
      <c r="AO793" s="9">
        <f>IF(OR($S793="",$S792=""),"",$I$2*(AA793-AA792))</f>
        <v/>
      </c>
      <c r="AP793" s="9">
        <f>IF(OR($S793="",$S792=""),"",$J$2*LN(AB793/AB792))</f>
        <v/>
      </c>
      <c r="AQ793" s="9">
        <f>IF(OR($S793="",$S792=""),"",$K$2*(AC793-AC792))</f>
        <v/>
      </c>
      <c r="AR793" s="9">
        <f>IF(OR($S793="",$S792=""),"",$L$2*LN(AD793/AD792))</f>
        <v/>
      </c>
      <c r="AS793" s="9">
        <f>IF(OR($S793="",$S792=""),"",$M$2*LN(AE793/AE792))</f>
        <v/>
      </c>
      <c r="AT793" s="9">
        <f>IF(OR($S793="",$S792=""),"",$N$2*LN(AF793/AF792))</f>
        <v/>
      </c>
      <c r="AV793" s="9">
        <f>IF($AH793="","",$AY$16+$AY$4*AI793+$AY$5*AJ793+$AY$6*AK793+$AY$7*AL793+$AY$8*AM793+$AY$9*AN793+$AY$10*AO793+$AY$11*AP793+$AY$12*AQ793+$AY$13*AR793+$AY$14*AS793+$AY$15*AT793)</f>
        <v/>
      </c>
      <c r="BC793" s="10">
        <f>IF((ROW()-6)&lt;=$Q$3,INDEX(LINEST(AH734:AH793,AI734:AT793,TRUE,TRUE),1,13)*$Q$4,"")</f>
        <v/>
      </c>
      <c r="BD793" s="9">
        <f>IF((ROW()-6)&lt;=$Q$3,INDEX(LINEST(AH734:AH793,AI734:AT793,TRUE,TRUE),1,12),"")</f>
        <v/>
      </c>
      <c r="BE793" s="9">
        <f>IF((ROW()-6)&lt;=$Q$3,INDEX(LINEST(AH734:AH793,AI734:AT793,TRUE,TRUE),1,11),"")</f>
        <v/>
      </c>
      <c r="BF793" s="9">
        <f>IF((ROW()-6)&lt;=$Q$3,INDEX(LINEST(AH734:AH793,AI734:AT793,TRUE,TRUE),1,10),"")</f>
        <v/>
      </c>
      <c r="BG793" s="9">
        <f>IF((ROW()-6)&lt;=$Q$3,INDEX(LINEST(AH734:AH793,AI734:AT793,TRUE,TRUE),1,9),"")</f>
        <v/>
      </c>
      <c r="BH793" s="9">
        <f>IF((ROW()-6)&lt;=$Q$3,INDEX(LINEST(AH734:AH793,AI734:AT793,TRUE,TRUE),1,8),"")</f>
        <v/>
      </c>
      <c r="BI793" s="9">
        <f>IF((ROW()-6)&lt;=$Q$3,INDEX(LINEST(AH734:AH793,AI734:AT793,TRUE,TRUE),1,7),"")</f>
        <v/>
      </c>
      <c r="BJ793" s="9">
        <f>IF((ROW()-6)&lt;=$Q$3,INDEX(LINEST(AH734:AH793,AI734:AT793,TRUE,TRUE),1,6),"")</f>
        <v/>
      </c>
      <c r="BK793" s="9">
        <f>IF((ROW()-6)&lt;=$Q$3,INDEX(LINEST(AH734:AH793,AI734:AT793,TRUE,TRUE),1,5),"")</f>
        <v/>
      </c>
      <c r="BL793" s="9">
        <f>IF((ROW()-6)&lt;=$Q$3,INDEX(LINEST(AH734:AH793,AI734:AT793,TRUE,TRUE),1,4),"")</f>
        <v/>
      </c>
      <c r="BM793" s="9">
        <f>IF((ROW()-6)&lt;=$Q$3,INDEX(LINEST(AH734:AH793,AI734:AT793,TRUE,TRUE),1,3),"")</f>
        <v/>
      </c>
      <c r="BN793" s="9">
        <f>IF((ROW()-6)&lt;=$Q$3,INDEX(LINEST(AH734:AH793,AI734:AT793,TRUE,TRUE),1,2),"")</f>
        <v/>
      </c>
      <c r="BO793" s="9">
        <f>IF((ROW()-6)&lt;=$Q$3,INDEX(LINEST(AH734:AH793,AI734:AT793,TRUE,TRUE),1,1),"")</f>
        <v/>
      </c>
      <c r="BP793" s="10">
        <f>IF((ROW()-6)&lt;=$Q$3,INDEX(LINEST(AH734:AH793,AI734:AT793,TRUE,TRUE),3,1),"")</f>
        <v/>
      </c>
      <c r="BR793" s="9">
        <f>IF(AND((ROW()-6)&lt;=$Q$3,ISNUMBER(BC792)),BC792/$Q$4+BD792*AI793+BE792*AJ793+BF792*AK793+BG792*AL793+BH792*AM793+BI792*AN793+BJ792*AO793+BK792*AP793+BL792*AQ793+BM792*AR793+BN792*AS793+BO792*AT793,"")</f>
        <v/>
      </c>
      <c r="BS793">
        <f>IF(ISNUMBER(BR793),AVERAGE(AH733:AH792),"")</f>
        <v/>
      </c>
      <c r="BT793">
        <f>IF(ISNUMBER(BR793),(AH793-BR793)^2,"")</f>
        <v/>
      </c>
      <c r="BU793">
        <f>IF(ISNUMBER(BR793),AH793^2,"")</f>
        <v/>
      </c>
      <c r="BV793">
        <f>IF(ISNUMBER(BR793),(AH793-BS793)^2,"")</f>
        <v/>
      </c>
    </row>
    <row r="794">
      <c r="O794">
        <f>IF($R794="","",CHOOSE($Q$2,YEAR(R794)*12+MONTH(R794),INT((R794-2)/7),YEAR(R794)*4+ROUNDUP(MONTH(R794)/3)))</f>
        <v/>
      </c>
      <c r="P794">
        <f>IF($R794="","",IF($R795="",1,IF(O794&lt;&gt;O795,1,0)))</f>
        <v/>
      </c>
      <c r="Q794">
        <f>IF(P794=1,SUM($P$7:P794),"")</f>
        <v/>
      </c>
      <c r="R794">
        <f>IF($A794="","",IF(ISNUMBER($A794),$A794,IFERROR(DATEVALUE($A794),NA())))</f>
        <v/>
      </c>
      <c r="S794" s="7">
        <f>IFERROR(INDEX($R$7:$R$60000,MATCH(ROW()-6,$Q$7:$Q$60000,0)),"")</f>
        <v/>
      </c>
      <c r="T794">
        <f>IFERROR(INDEX($B$7:$B$60000,MATCH(ROW()-6,$Q$7:$Q$60000,0)),"")</f>
        <v/>
      </c>
      <c r="U794">
        <f>IFERROR(INDEX($C$7:$C$60000,MATCH(ROW()-6,$Q$7:$Q$60000,0)),"")</f>
        <v/>
      </c>
      <c r="V794">
        <f>IFERROR(INDEX($D$7:$D$60000,MATCH(ROW()-6,$Q$7:$Q$60000,0)),"")</f>
        <v/>
      </c>
      <c r="W794">
        <f>IFERROR(INDEX($E$7:$E$60000,MATCH(ROW()-6,$Q$7:$Q$60000,0)),"")</f>
        <v/>
      </c>
      <c r="X794">
        <f>IFERROR(INDEX($F$7:$F$60000,MATCH(ROW()-6,$Q$7:$Q$60000,0)),"")</f>
        <v/>
      </c>
      <c r="Y794">
        <f>IFERROR(INDEX($G$7:$G$60000,MATCH(ROW()-6,$Q$7:$Q$60000,0)),"")</f>
        <v/>
      </c>
      <c r="Z794">
        <f>IFERROR(INDEX($H$7:$H$60000,MATCH(ROW()-6,$Q$7:$Q$60000,0)),"")</f>
        <v/>
      </c>
      <c r="AA794">
        <f>IFERROR(INDEX($I$7:$I$60000,MATCH(ROW()-6,$Q$7:$Q$60000,0)),"")</f>
        <v/>
      </c>
      <c r="AB794">
        <f>IFERROR(INDEX($J$7:$J$60000,MATCH(ROW()-6,$Q$7:$Q$60000,0)),"")</f>
        <v/>
      </c>
      <c r="AC794">
        <f>IFERROR(INDEX($K$7:$K$60000,MATCH(ROW()-6,$Q$7:$Q$60000,0)),"")</f>
        <v/>
      </c>
      <c r="AD794">
        <f>IFERROR(INDEX($L$7:$L$60000,MATCH(ROW()-6,$Q$7:$Q$60000,0)),"")</f>
        <v/>
      </c>
      <c r="AE794">
        <f>IFERROR(INDEX($M$7:$M$60000,MATCH(ROW()-6,$Q$7:$Q$60000,0)),"")</f>
        <v/>
      </c>
      <c r="AF794">
        <f>IFERROR(INDEX($N$7:$N$60000,MATCH(ROW()-6,$Q$7:$Q$60000,0)),"")</f>
        <v/>
      </c>
      <c r="AH794" s="9">
        <f>IF(OR($S794="",$S793=""),"",LN($T794/$T793))</f>
        <v/>
      </c>
      <c r="AI794" s="9">
        <f>IF(OR($S794="",$S793=""),"",$C$2*LN(U794/U793))</f>
        <v/>
      </c>
      <c r="AJ794" s="9">
        <f>IF(OR($S794="",$S793=""),"",$D$2*(V794-V793))</f>
        <v/>
      </c>
      <c r="AK794" s="9">
        <f>IF(OR($S794="",$S793=""),"",$E$2*(W794-W793))</f>
        <v/>
      </c>
      <c r="AL794" s="9">
        <f>IF(OR($S794="",$S793=""),"",$F$2*LN(X794/X793))</f>
        <v/>
      </c>
      <c r="AM794" s="9">
        <f>IF(OR($S794="",$S793=""),"",$G$2*(Y794-Y793))</f>
        <v/>
      </c>
      <c r="AN794" s="9">
        <f>IF(OR($S794="",$S793=""),"",$H$2*LN(Z794/Z793))</f>
        <v/>
      </c>
      <c r="AO794" s="9">
        <f>IF(OR($S794="",$S793=""),"",$I$2*(AA794-AA793))</f>
        <v/>
      </c>
      <c r="AP794" s="9">
        <f>IF(OR($S794="",$S793=""),"",$J$2*LN(AB794/AB793))</f>
        <v/>
      </c>
      <c r="AQ794" s="9">
        <f>IF(OR($S794="",$S793=""),"",$K$2*(AC794-AC793))</f>
        <v/>
      </c>
      <c r="AR794" s="9">
        <f>IF(OR($S794="",$S793=""),"",$L$2*LN(AD794/AD793))</f>
        <v/>
      </c>
      <c r="AS794" s="9">
        <f>IF(OR($S794="",$S793=""),"",$M$2*LN(AE794/AE793))</f>
        <v/>
      </c>
      <c r="AT794" s="9">
        <f>IF(OR($S794="",$S793=""),"",$N$2*LN(AF794/AF793))</f>
        <v/>
      </c>
      <c r="AV794" s="9">
        <f>IF($AH794="","",$AY$16+$AY$4*AI794+$AY$5*AJ794+$AY$6*AK794+$AY$7*AL794+$AY$8*AM794+$AY$9*AN794+$AY$10*AO794+$AY$11*AP794+$AY$12*AQ794+$AY$13*AR794+$AY$14*AS794+$AY$15*AT794)</f>
        <v/>
      </c>
      <c r="BC794" s="10">
        <f>IF((ROW()-6)&lt;=$Q$3,INDEX(LINEST(AH735:AH794,AI735:AT794,TRUE,TRUE),1,13)*$Q$4,"")</f>
        <v/>
      </c>
      <c r="BD794" s="9">
        <f>IF((ROW()-6)&lt;=$Q$3,INDEX(LINEST(AH735:AH794,AI735:AT794,TRUE,TRUE),1,12),"")</f>
        <v/>
      </c>
      <c r="BE794" s="9">
        <f>IF((ROW()-6)&lt;=$Q$3,INDEX(LINEST(AH735:AH794,AI735:AT794,TRUE,TRUE),1,11),"")</f>
        <v/>
      </c>
      <c r="BF794" s="9">
        <f>IF((ROW()-6)&lt;=$Q$3,INDEX(LINEST(AH735:AH794,AI735:AT794,TRUE,TRUE),1,10),"")</f>
        <v/>
      </c>
      <c r="BG794" s="9">
        <f>IF((ROW()-6)&lt;=$Q$3,INDEX(LINEST(AH735:AH794,AI735:AT794,TRUE,TRUE),1,9),"")</f>
        <v/>
      </c>
      <c r="BH794" s="9">
        <f>IF((ROW()-6)&lt;=$Q$3,INDEX(LINEST(AH735:AH794,AI735:AT794,TRUE,TRUE),1,8),"")</f>
        <v/>
      </c>
      <c r="BI794" s="9">
        <f>IF((ROW()-6)&lt;=$Q$3,INDEX(LINEST(AH735:AH794,AI735:AT794,TRUE,TRUE),1,7),"")</f>
        <v/>
      </c>
      <c r="BJ794" s="9">
        <f>IF((ROW()-6)&lt;=$Q$3,INDEX(LINEST(AH735:AH794,AI735:AT794,TRUE,TRUE),1,6),"")</f>
        <v/>
      </c>
      <c r="BK794" s="9">
        <f>IF((ROW()-6)&lt;=$Q$3,INDEX(LINEST(AH735:AH794,AI735:AT794,TRUE,TRUE),1,5),"")</f>
        <v/>
      </c>
      <c r="BL794" s="9">
        <f>IF((ROW()-6)&lt;=$Q$3,INDEX(LINEST(AH735:AH794,AI735:AT794,TRUE,TRUE),1,4),"")</f>
        <v/>
      </c>
      <c r="BM794" s="9">
        <f>IF((ROW()-6)&lt;=$Q$3,INDEX(LINEST(AH735:AH794,AI735:AT794,TRUE,TRUE),1,3),"")</f>
        <v/>
      </c>
      <c r="BN794" s="9">
        <f>IF((ROW()-6)&lt;=$Q$3,INDEX(LINEST(AH735:AH794,AI735:AT794,TRUE,TRUE),1,2),"")</f>
        <v/>
      </c>
      <c r="BO794" s="9">
        <f>IF((ROW()-6)&lt;=$Q$3,INDEX(LINEST(AH735:AH794,AI735:AT794,TRUE,TRUE),1,1),"")</f>
        <v/>
      </c>
      <c r="BP794" s="10">
        <f>IF((ROW()-6)&lt;=$Q$3,INDEX(LINEST(AH735:AH794,AI735:AT794,TRUE,TRUE),3,1),"")</f>
        <v/>
      </c>
      <c r="BR794" s="9">
        <f>IF(AND((ROW()-6)&lt;=$Q$3,ISNUMBER(BC793)),BC793/$Q$4+BD793*AI794+BE793*AJ794+BF793*AK794+BG793*AL794+BH793*AM794+BI793*AN794+BJ793*AO794+BK793*AP794+BL793*AQ794+BM793*AR794+BN793*AS794+BO793*AT794,"")</f>
        <v/>
      </c>
      <c r="BS794">
        <f>IF(ISNUMBER(BR794),AVERAGE(AH734:AH793),"")</f>
        <v/>
      </c>
      <c r="BT794">
        <f>IF(ISNUMBER(BR794),(AH794-BR794)^2,"")</f>
        <v/>
      </c>
      <c r="BU794">
        <f>IF(ISNUMBER(BR794),AH794^2,"")</f>
        <v/>
      </c>
      <c r="BV794">
        <f>IF(ISNUMBER(BR794),(AH794-BS794)^2,"")</f>
        <v/>
      </c>
    </row>
    <row r="795">
      <c r="O795">
        <f>IF($R795="","",CHOOSE($Q$2,YEAR(R795)*12+MONTH(R795),INT((R795-2)/7),YEAR(R795)*4+ROUNDUP(MONTH(R795)/3)))</f>
        <v/>
      </c>
      <c r="P795">
        <f>IF($R795="","",IF($R796="",1,IF(O795&lt;&gt;O796,1,0)))</f>
        <v/>
      </c>
      <c r="Q795">
        <f>IF(P795=1,SUM($P$7:P795),"")</f>
        <v/>
      </c>
      <c r="R795">
        <f>IF($A795="","",IF(ISNUMBER($A795),$A795,IFERROR(DATEVALUE($A795),NA())))</f>
        <v/>
      </c>
      <c r="S795" s="7">
        <f>IFERROR(INDEX($R$7:$R$60000,MATCH(ROW()-6,$Q$7:$Q$60000,0)),"")</f>
        <v/>
      </c>
      <c r="T795">
        <f>IFERROR(INDEX($B$7:$B$60000,MATCH(ROW()-6,$Q$7:$Q$60000,0)),"")</f>
        <v/>
      </c>
      <c r="U795">
        <f>IFERROR(INDEX($C$7:$C$60000,MATCH(ROW()-6,$Q$7:$Q$60000,0)),"")</f>
        <v/>
      </c>
      <c r="V795">
        <f>IFERROR(INDEX($D$7:$D$60000,MATCH(ROW()-6,$Q$7:$Q$60000,0)),"")</f>
        <v/>
      </c>
      <c r="W795">
        <f>IFERROR(INDEX($E$7:$E$60000,MATCH(ROW()-6,$Q$7:$Q$60000,0)),"")</f>
        <v/>
      </c>
      <c r="X795">
        <f>IFERROR(INDEX($F$7:$F$60000,MATCH(ROW()-6,$Q$7:$Q$60000,0)),"")</f>
        <v/>
      </c>
      <c r="Y795">
        <f>IFERROR(INDEX($G$7:$G$60000,MATCH(ROW()-6,$Q$7:$Q$60000,0)),"")</f>
        <v/>
      </c>
      <c r="Z795">
        <f>IFERROR(INDEX($H$7:$H$60000,MATCH(ROW()-6,$Q$7:$Q$60000,0)),"")</f>
        <v/>
      </c>
      <c r="AA795">
        <f>IFERROR(INDEX($I$7:$I$60000,MATCH(ROW()-6,$Q$7:$Q$60000,0)),"")</f>
        <v/>
      </c>
      <c r="AB795">
        <f>IFERROR(INDEX($J$7:$J$60000,MATCH(ROW()-6,$Q$7:$Q$60000,0)),"")</f>
        <v/>
      </c>
      <c r="AC795">
        <f>IFERROR(INDEX($K$7:$K$60000,MATCH(ROW()-6,$Q$7:$Q$60000,0)),"")</f>
        <v/>
      </c>
      <c r="AD795">
        <f>IFERROR(INDEX($L$7:$L$60000,MATCH(ROW()-6,$Q$7:$Q$60000,0)),"")</f>
        <v/>
      </c>
      <c r="AE795">
        <f>IFERROR(INDEX($M$7:$M$60000,MATCH(ROW()-6,$Q$7:$Q$60000,0)),"")</f>
        <v/>
      </c>
      <c r="AF795">
        <f>IFERROR(INDEX($N$7:$N$60000,MATCH(ROW()-6,$Q$7:$Q$60000,0)),"")</f>
        <v/>
      </c>
      <c r="AH795" s="9">
        <f>IF(OR($S795="",$S794=""),"",LN($T795/$T794))</f>
        <v/>
      </c>
      <c r="AI795" s="9">
        <f>IF(OR($S795="",$S794=""),"",$C$2*LN(U795/U794))</f>
        <v/>
      </c>
      <c r="AJ795" s="9">
        <f>IF(OR($S795="",$S794=""),"",$D$2*(V795-V794))</f>
        <v/>
      </c>
      <c r="AK795" s="9">
        <f>IF(OR($S795="",$S794=""),"",$E$2*(W795-W794))</f>
        <v/>
      </c>
      <c r="AL795" s="9">
        <f>IF(OR($S795="",$S794=""),"",$F$2*LN(X795/X794))</f>
        <v/>
      </c>
      <c r="AM795" s="9">
        <f>IF(OR($S795="",$S794=""),"",$G$2*(Y795-Y794))</f>
        <v/>
      </c>
      <c r="AN795" s="9">
        <f>IF(OR($S795="",$S794=""),"",$H$2*LN(Z795/Z794))</f>
        <v/>
      </c>
      <c r="AO795" s="9">
        <f>IF(OR($S795="",$S794=""),"",$I$2*(AA795-AA794))</f>
        <v/>
      </c>
      <c r="AP795" s="9">
        <f>IF(OR($S795="",$S794=""),"",$J$2*LN(AB795/AB794))</f>
        <v/>
      </c>
      <c r="AQ795" s="9">
        <f>IF(OR($S795="",$S794=""),"",$K$2*(AC795-AC794))</f>
        <v/>
      </c>
      <c r="AR795" s="9">
        <f>IF(OR($S795="",$S794=""),"",$L$2*LN(AD795/AD794))</f>
        <v/>
      </c>
      <c r="AS795" s="9">
        <f>IF(OR($S795="",$S794=""),"",$M$2*LN(AE795/AE794))</f>
        <v/>
      </c>
      <c r="AT795" s="9">
        <f>IF(OR($S795="",$S794=""),"",$N$2*LN(AF795/AF794))</f>
        <v/>
      </c>
      <c r="AV795" s="9">
        <f>IF($AH795="","",$AY$16+$AY$4*AI795+$AY$5*AJ795+$AY$6*AK795+$AY$7*AL795+$AY$8*AM795+$AY$9*AN795+$AY$10*AO795+$AY$11*AP795+$AY$12*AQ795+$AY$13*AR795+$AY$14*AS795+$AY$15*AT795)</f>
        <v/>
      </c>
      <c r="BC795" s="10">
        <f>IF((ROW()-6)&lt;=$Q$3,INDEX(LINEST(AH736:AH795,AI736:AT795,TRUE,TRUE),1,13)*$Q$4,"")</f>
        <v/>
      </c>
      <c r="BD795" s="9">
        <f>IF((ROW()-6)&lt;=$Q$3,INDEX(LINEST(AH736:AH795,AI736:AT795,TRUE,TRUE),1,12),"")</f>
        <v/>
      </c>
      <c r="BE795" s="9">
        <f>IF((ROW()-6)&lt;=$Q$3,INDEX(LINEST(AH736:AH795,AI736:AT795,TRUE,TRUE),1,11),"")</f>
        <v/>
      </c>
      <c r="BF795" s="9">
        <f>IF((ROW()-6)&lt;=$Q$3,INDEX(LINEST(AH736:AH795,AI736:AT795,TRUE,TRUE),1,10),"")</f>
        <v/>
      </c>
      <c r="BG795" s="9">
        <f>IF((ROW()-6)&lt;=$Q$3,INDEX(LINEST(AH736:AH795,AI736:AT795,TRUE,TRUE),1,9),"")</f>
        <v/>
      </c>
      <c r="BH795" s="9">
        <f>IF((ROW()-6)&lt;=$Q$3,INDEX(LINEST(AH736:AH795,AI736:AT795,TRUE,TRUE),1,8),"")</f>
        <v/>
      </c>
      <c r="BI795" s="9">
        <f>IF((ROW()-6)&lt;=$Q$3,INDEX(LINEST(AH736:AH795,AI736:AT795,TRUE,TRUE),1,7),"")</f>
        <v/>
      </c>
      <c r="BJ795" s="9">
        <f>IF((ROW()-6)&lt;=$Q$3,INDEX(LINEST(AH736:AH795,AI736:AT795,TRUE,TRUE),1,6),"")</f>
        <v/>
      </c>
      <c r="BK795" s="9">
        <f>IF((ROW()-6)&lt;=$Q$3,INDEX(LINEST(AH736:AH795,AI736:AT795,TRUE,TRUE),1,5),"")</f>
        <v/>
      </c>
      <c r="BL795" s="9">
        <f>IF((ROW()-6)&lt;=$Q$3,INDEX(LINEST(AH736:AH795,AI736:AT795,TRUE,TRUE),1,4),"")</f>
        <v/>
      </c>
      <c r="BM795" s="9">
        <f>IF((ROW()-6)&lt;=$Q$3,INDEX(LINEST(AH736:AH795,AI736:AT795,TRUE,TRUE),1,3),"")</f>
        <v/>
      </c>
      <c r="BN795" s="9">
        <f>IF((ROW()-6)&lt;=$Q$3,INDEX(LINEST(AH736:AH795,AI736:AT795,TRUE,TRUE),1,2),"")</f>
        <v/>
      </c>
      <c r="BO795" s="9">
        <f>IF((ROW()-6)&lt;=$Q$3,INDEX(LINEST(AH736:AH795,AI736:AT795,TRUE,TRUE),1,1),"")</f>
        <v/>
      </c>
      <c r="BP795" s="10">
        <f>IF((ROW()-6)&lt;=$Q$3,INDEX(LINEST(AH736:AH795,AI736:AT795,TRUE,TRUE),3,1),"")</f>
        <v/>
      </c>
      <c r="BR795" s="9">
        <f>IF(AND((ROW()-6)&lt;=$Q$3,ISNUMBER(BC794)),BC794/$Q$4+BD794*AI795+BE794*AJ795+BF794*AK795+BG794*AL795+BH794*AM795+BI794*AN795+BJ794*AO795+BK794*AP795+BL794*AQ795+BM794*AR795+BN794*AS795+BO794*AT795,"")</f>
        <v/>
      </c>
      <c r="BS795">
        <f>IF(ISNUMBER(BR795),AVERAGE(AH735:AH794),"")</f>
        <v/>
      </c>
      <c r="BT795">
        <f>IF(ISNUMBER(BR795),(AH795-BR795)^2,"")</f>
        <v/>
      </c>
      <c r="BU795">
        <f>IF(ISNUMBER(BR795),AH795^2,"")</f>
        <v/>
      </c>
      <c r="BV795">
        <f>IF(ISNUMBER(BR795),(AH795-BS795)^2,"")</f>
        <v/>
      </c>
    </row>
    <row r="796">
      <c r="O796">
        <f>IF($R796="","",CHOOSE($Q$2,YEAR(R796)*12+MONTH(R796),INT((R796-2)/7),YEAR(R796)*4+ROUNDUP(MONTH(R796)/3)))</f>
        <v/>
      </c>
      <c r="P796">
        <f>IF($R796="","",IF($R797="",1,IF(O796&lt;&gt;O797,1,0)))</f>
        <v/>
      </c>
      <c r="Q796">
        <f>IF(P796=1,SUM($P$7:P796),"")</f>
        <v/>
      </c>
      <c r="R796">
        <f>IF($A796="","",IF(ISNUMBER($A796),$A796,IFERROR(DATEVALUE($A796),NA())))</f>
        <v/>
      </c>
      <c r="S796" s="7">
        <f>IFERROR(INDEX($R$7:$R$60000,MATCH(ROW()-6,$Q$7:$Q$60000,0)),"")</f>
        <v/>
      </c>
      <c r="T796">
        <f>IFERROR(INDEX($B$7:$B$60000,MATCH(ROW()-6,$Q$7:$Q$60000,0)),"")</f>
        <v/>
      </c>
      <c r="U796">
        <f>IFERROR(INDEX($C$7:$C$60000,MATCH(ROW()-6,$Q$7:$Q$60000,0)),"")</f>
        <v/>
      </c>
      <c r="V796">
        <f>IFERROR(INDEX($D$7:$D$60000,MATCH(ROW()-6,$Q$7:$Q$60000,0)),"")</f>
        <v/>
      </c>
      <c r="W796">
        <f>IFERROR(INDEX($E$7:$E$60000,MATCH(ROW()-6,$Q$7:$Q$60000,0)),"")</f>
        <v/>
      </c>
      <c r="X796">
        <f>IFERROR(INDEX($F$7:$F$60000,MATCH(ROW()-6,$Q$7:$Q$60000,0)),"")</f>
        <v/>
      </c>
      <c r="Y796">
        <f>IFERROR(INDEX($G$7:$G$60000,MATCH(ROW()-6,$Q$7:$Q$60000,0)),"")</f>
        <v/>
      </c>
      <c r="Z796">
        <f>IFERROR(INDEX($H$7:$H$60000,MATCH(ROW()-6,$Q$7:$Q$60000,0)),"")</f>
        <v/>
      </c>
      <c r="AA796">
        <f>IFERROR(INDEX($I$7:$I$60000,MATCH(ROW()-6,$Q$7:$Q$60000,0)),"")</f>
        <v/>
      </c>
      <c r="AB796">
        <f>IFERROR(INDEX($J$7:$J$60000,MATCH(ROW()-6,$Q$7:$Q$60000,0)),"")</f>
        <v/>
      </c>
      <c r="AC796">
        <f>IFERROR(INDEX($K$7:$K$60000,MATCH(ROW()-6,$Q$7:$Q$60000,0)),"")</f>
        <v/>
      </c>
      <c r="AD796">
        <f>IFERROR(INDEX($L$7:$L$60000,MATCH(ROW()-6,$Q$7:$Q$60000,0)),"")</f>
        <v/>
      </c>
      <c r="AE796">
        <f>IFERROR(INDEX($M$7:$M$60000,MATCH(ROW()-6,$Q$7:$Q$60000,0)),"")</f>
        <v/>
      </c>
      <c r="AF796">
        <f>IFERROR(INDEX($N$7:$N$60000,MATCH(ROW()-6,$Q$7:$Q$60000,0)),"")</f>
        <v/>
      </c>
      <c r="AH796" s="9">
        <f>IF(OR($S796="",$S795=""),"",LN($T796/$T795))</f>
        <v/>
      </c>
      <c r="AI796" s="9">
        <f>IF(OR($S796="",$S795=""),"",$C$2*LN(U796/U795))</f>
        <v/>
      </c>
      <c r="AJ796" s="9">
        <f>IF(OR($S796="",$S795=""),"",$D$2*(V796-V795))</f>
        <v/>
      </c>
      <c r="AK796" s="9">
        <f>IF(OR($S796="",$S795=""),"",$E$2*(W796-W795))</f>
        <v/>
      </c>
      <c r="AL796" s="9">
        <f>IF(OR($S796="",$S795=""),"",$F$2*LN(X796/X795))</f>
        <v/>
      </c>
      <c r="AM796" s="9">
        <f>IF(OR($S796="",$S795=""),"",$G$2*(Y796-Y795))</f>
        <v/>
      </c>
      <c r="AN796" s="9">
        <f>IF(OR($S796="",$S795=""),"",$H$2*LN(Z796/Z795))</f>
        <v/>
      </c>
      <c r="AO796" s="9">
        <f>IF(OR($S796="",$S795=""),"",$I$2*(AA796-AA795))</f>
        <v/>
      </c>
      <c r="AP796" s="9">
        <f>IF(OR($S796="",$S795=""),"",$J$2*LN(AB796/AB795))</f>
        <v/>
      </c>
      <c r="AQ796" s="9">
        <f>IF(OR($S796="",$S795=""),"",$K$2*(AC796-AC795))</f>
        <v/>
      </c>
      <c r="AR796" s="9">
        <f>IF(OR($S796="",$S795=""),"",$L$2*LN(AD796/AD795))</f>
        <v/>
      </c>
      <c r="AS796" s="9">
        <f>IF(OR($S796="",$S795=""),"",$M$2*LN(AE796/AE795))</f>
        <v/>
      </c>
      <c r="AT796" s="9">
        <f>IF(OR($S796="",$S795=""),"",$N$2*LN(AF796/AF795))</f>
        <v/>
      </c>
      <c r="AV796" s="9">
        <f>IF($AH796="","",$AY$16+$AY$4*AI796+$AY$5*AJ796+$AY$6*AK796+$AY$7*AL796+$AY$8*AM796+$AY$9*AN796+$AY$10*AO796+$AY$11*AP796+$AY$12*AQ796+$AY$13*AR796+$AY$14*AS796+$AY$15*AT796)</f>
        <v/>
      </c>
      <c r="BC796" s="10">
        <f>IF((ROW()-6)&lt;=$Q$3,INDEX(LINEST(AH737:AH796,AI737:AT796,TRUE,TRUE),1,13)*$Q$4,"")</f>
        <v/>
      </c>
      <c r="BD796" s="9">
        <f>IF((ROW()-6)&lt;=$Q$3,INDEX(LINEST(AH737:AH796,AI737:AT796,TRUE,TRUE),1,12),"")</f>
        <v/>
      </c>
      <c r="BE796" s="9">
        <f>IF((ROW()-6)&lt;=$Q$3,INDEX(LINEST(AH737:AH796,AI737:AT796,TRUE,TRUE),1,11),"")</f>
        <v/>
      </c>
      <c r="BF796" s="9">
        <f>IF((ROW()-6)&lt;=$Q$3,INDEX(LINEST(AH737:AH796,AI737:AT796,TRUE,TRUE),1,10),"")</f>
        <v/>
      </c>
      <c r="BG796" s="9">
        <f>IF((ROW()-6)&lt;=$Q$3,INDEX(LINEST(AH737:AH796,AI737:AT796,TRUE,TRUE),1,9),"")</f>
        <v/>
      </c>
      <c r="BH796" s="9">
        <f>IF((ROW()-6)&lt;=$Q$3,INDEX(LINEST(AH737:AH796,AI737:AT796,TRUE,TRUE),1,8),"")</f>
        <v/>
      </c>
      <c r="BI796" s="9">
        <f>IF((ROW()-6)&lt;=$Q$3,INDEX(LINEST(AH737:AH796,AI737:AT796,TRUE,TRUE),1,7),"")</f>
        <v/>
      </c>
      <c r="BJ796" s="9">
        <f>IF((ROW()-6)&lt;=$Q$3,INDEX(LINEST(AH737:AH796,AI737:AT796,TRUE,TRUE),1,6),"")</f>
        <v/>
      </c>
      <c r="BK796" s="9">
        <f>IF((ROW()-6)&lt;=$Q$3,INDEX(LINEST(AH737:AH796,AI737:AT796,TRUE,TRUE),1,5),"")</f>
        <v/>
      </c>
      <c r="BL796" s="9">
        <f>IF((ROW()-6)&lt;=$Q$3,INDEX(LINEST(AH737:AH796,AI737:AT796,TRUE,TRUE),1,4),"")</f>
        <v/>
      </c>
      <c r="BM796" s="9">
        <f>IF((ROW()-6)&lt;=$Q$3,INDEX(LINEST(AH737:AH796,AI737:AT796,TRUE,TRUE),1,3),"")</f>
        <v/>
      </c>
      <c r="BN796" s="9">
        <f>IF((ROW()-6)&lt;=$Q$3,INDEX(LINEST(AH737:AH796,AI737:AT796,TRUE,TRUE),1,2),"")</f>
        <v/>
      </c>
      <c r="BO796" s="9">
        <f>IF((ROW()-6)&lt;=$Q$3,INDEX(LINEST(AH737:AH796,AI737:AT796,TRUE,TRUE),1,1),"")</f>
        <v/>
      </c>
      <c r="BP796" s="10">
        <f>IF((ROW()-6)&lt;=$Q$3,INDEX(LINEST(AH737:AH796,AI737:AT796,TRUE,TRUE),3,1),"")</f>
        <v/>
      </c>
      <c r="BR796" s="9">
        <f>IF(AND((ROW()-6)&lt;=$Q$3,ISNUMBER(BC795)),BC795/$Q$4+BD795*AI796+BE795*AJ796+BF795*AK796+BG795*AL796+BH795*AM796+BI795*AN796+BJ795*AO796+BK795*AP796+BL795*AQ796+BM795*AR796+BN795*AS796+BO795*AT796,"")</f>
        <v/>
      </c>
      <c r="BS796">
        <f>IF(ISNUMBER(BR796),AVERAGE(AH736:AH795),"")</f>
        <v/>
      </c>
      <c r="BT796">
        <f>IF(ISNUMBER(BR796),(AH796-BR796)^2,"")</f>
        <v/>
      </c>
      <c r="BU796">
        <f>IF(ISNUMBER(BR796),AH796^2,"")</f>
        <v/>
      </c>
      <c r="BV796">
        <f>IF(ISNUMBER(BR796),(AH796-BS796)^2,"")</f>
        <v/>
      </c>
    </row>
    <row r="797">
      <c r="O797">
        <f>IF($R797="","",CHOOSE($Q$2,YEAR(R797)*12+MONTH(R797),INT((R797-2)/7),YEAR(R797)*4+ROUNDUP(MONTH(R797)/3)))</f>
        <v/>
      </c>
      <c r="P797">
        <f>IF($R797="","",IF($R798="",1,IF(O797&lt;&gt;O798,1,0)))</f>
        <v/>
      </c>
      <c r="Q797">
        <f>IF(P797=1,SUM($P$7:P797),"")</f>
        <v/>
      </c>
      <c r="R797">
        <f>IF($A797="","",IF(ISNUMBER($A797),$A797,IFERROR(DATEVALUE($A797),NA())))</f>
        <v/>
      </c>
      <c r="S797" s="7">
        <f>IFERROR(INDEX($R$7:$R$60000,MATCH(ROW()-6,$Q$7:$Q$60000,0)),"")</f>
        <v/>
      </c>
      <c r="T797">
        <f>IFERROR(INDEX($B$7:$B$60000,MATCH(ROW()-6,$Q$7:$Q$60000,0)),"")</f>
        <v/>
      </c>
      <c r="U797">
        <f>IFERROR(INDEX($C$7:$C$60000,MATCH(ROW()-6,$Q$7:$Q$60000,0)),"")</f>
        <v/>
      </c>
      <c r="V797">
        <f>IFERROR(INDEX($D$7:$D$60000,MATCH(ROW()-6,$Q$7:$Q$60000,0)),"")</f>
        <v/>
      </c>
      <c r="W797">
        <f>IFERROR(INDEX($E$7:$E$60000,MATCH(ROW()-6,$Q$7:$Q$60000,0)),"")</f>
        <v/>
      </c>
      <c r="X797">
        <f>IFERROR(INDEX($F$7:$F$60000,MATCH(ROW()-6,$Q$7:$Q$60000,0)),"")</f>
        <v/>
      </c>
      <c r="Y797">
        <f>IFERROR(INDEX($G$7:$G$60000,MATCH(ROW()-6,$Q$7:$Q$60000,0)),"")</f>
        <v/>
      </c>
      <c r="Z797">
        <f>IFERROR(INDEX($H$7:$H$60000,MATCH(ROW()-6,$Q$7:$Q$60000,0)),"")</f>
        <v/>
      </c>
      <c r="AA797">
        <f>IFERROR(INDEX($I$7:$I$60000,MATCH(ROW()-6,$Q$7:$Q$60000,0)),"")</f>
        <v/>
      </c>
      <c r="AB797">
        <f>IFERROR(INDEX($J$7:$J$60000,MATCH(ROW()-6,$Q$7:$Q$60000,0)),"")</f>
        <v/>
      </c>
      <c r="AC797">
        <f>IFERROR(INDEX($K$7:$K$60000,MATCH(ROW()-6,$Q$7:$Q$60000,0)),"")</f>
        <v/>
      </c>
      <c r="AD797">
        <f>IFERROR(INDEX($L$7:$L$60000,MATCH(ROW()-6,$Q$7:$Q$60000,0)),"")</f>
        <v/>
      </c>
      <c r="AE797">
        <f>IFERROR(INDEX($M$7:$M$60000,MATCH(ROW()-6,$Q$7:$Q$60000,0)),"")</f>
        <v/>
      </c>
      <c r="AF797">
        <f>IFERROR(INDEX($N$7:$N$60000,MATCH(ROW()-6,$Q$7:$Q$60000,0)),"")</f>
        <v/>
      </c>
      <c r="AH797" s="9">
        <f>IF(OR($S797="",$S796=""),"",LN($T797/$T796))</f>
        <v/>
      </c>
      <c r="AI797" s="9">
        <f>IF(OR($S797="",$S796=""),"",$C$2*LN(U797/U796))</f>
        <v/>
      </c>
      <c r="AJ797" s="9">
        <f>IF(OR($S797="",$S796=""),"",$D$2*(V797-V796))</f>
        <v/>
      </c>
      <c r="AK797" s="9">
        <f>IF(OR($S797="",$S796=""),"",$E$2*(W797-W796))</f>
        <v/>
      </c>
      <c r="AL797" s="9">
        <f>IF(OR($S797="",$S796=""),"",$F$2*LN(X797/X796))</f>
        <v/>
      </c>
      <c r="AM797" s="9">
        <f>IF(OR($S797="",$S796=""),"",$G$2*(Y797-Y796))</f>
        <v/>
      </c>
      <c r="AN797" s="9">
        <f>IF(OR($S797="",$S796=""),"",$H$2*LN(Z797/Z796))</f>
        <v/>
      </c>
      <c r="AO797" s="9">
        <f>IF(OR($S797="",$S796=""),"",$I$2*(AA797-AA796))</f>
        <v/>
      </c>
      <c r="AP797" s="9">
        <f>IF(OR($S797="",$S796=""),"",$J$2*LN(AB797/AB796))</f>
        <v/>
      </c>
      <c r="AQ797" s="9">
        <f>IF(OR($S797="",$S796=""),"",$K$2*(AC797-AC796))</f>
        <v/>
      </c>
      <c r="AR797" s="9">
        <f>IF(OR($S797="",$S796=""),"",$L$2*LN(AD797/AD796))</f>
        <v/>
      </c>
      <c r="AS797" s="9">
        <f>IF(OR($S797="",$S796=""),"",$M$2*LN(AE797/AE796))</f>
        <v/>
      </c>
      <c r="AT797" s="9">
        <f>IF(OR($S797="",$S796=""),"",$N$2*LN(AF797/AF796))</f>
        <v/>
      </c>
      <c r="AV797" s="9">
        <f>IF($AH797="","",$AY$16+$AY$4*AI797+$AY$5*AJ797+$AY$6*AK797+$AY$7*AL797+$AY$8*AM797+$AY$9*AN797+$AY$10*AO797+$AY$11*AP797+$AY$12*AQ797+$AY$13*AR797+$AY$14*AS797+$AY$15*AT797)</f>
        <v/>
      </c>
      <c r="BC797" s="10">
        <f>IF((ROW()-6)&lt;=$Q$3,INDEX(LINEST(AH738:AH797,AI738:AT797,TRUE,TRUE),1,13)*$Q$4,"")</f>
        <v/>
      </c>
      <c r="BD797" s="9">
        <f>IF((ROW()-6)&lt;=$Q$3,INDEX(LINEST(AH738:AH797,AI738:AT797,TRUE,TRUE),1,12),"")</f>
        <v/>
      </c>
      <c r="BE797" s="9">
        <f>IF((ROW()-6)&lt;=$Q$3,INDEX(LINEST(AH738:AH797,AI738:AT797,TRUE,TRUE),1,11),"")</f>
        <v/>
      </c>
      <c r="BF797" s="9">
        <f>IF((ROW()-6)&lt;=$Q$3,INDEX(LINEST(AH738:AH797,AI738:AT797,TRUE,TRUE),1,10),"")</f>
        <v/>
      </c>
      <c r="BG797" s="9">
        <f>IF((ROW()-6)&lt;=$Q$3,INDEX(LINEST(AH738:AH797,AI738:AT797,TRUE,TRUE),1,9),"")</f>
        <v/>
      </c>
      <c r="BH797" s="9">
        <f>IF((ROW()-6)&lt;=$Q$3,INDEX(LINEST(AH738:AH797,AI738:AT797,TRUE,TRUE),1,8),"")</f>
        <v/>
      </c>
      <c r="BI797" s="9">
        <f>IF((ROW()-6)&lt;=$Q$3,INDEX(LINEST(AH738:AH797,AI738:AT797,TRUE,TRUE),1,7),"")</f>
        <v/>
      </c>
      <c r="BJ797" s="9">
        <f>IF((ROW()-6)&lt;=$Q$3,INDEX(LINEST(AH738:AH797,AI738:AT797,TRUE,TRUE),1,6),"")</f>
        <v/>
      </c>
      <c r="BK797" s="9">
        <f>IF((ROW()-6)&lt;=$Q$3,INDEX(LINEST(AH738:AH797,AI738:AT797,TRUE,TRUE),1,5),"")</f>
        <v/>
      </c>
      <c r="BL797" s="9">
        <f>IF((ROW()-6)&lt;=$Q$3,INDEX(LINEST(AH738:AH797,AI738:AT797,TRUE,TRUE),1,4),"")</f>
        <v/>
      </c>
      <c r="BM797" s="9">
        <f>IF((ROW()-6)&lt;=$Q$3,INDEX(LINEST(AH738:AH797,AI738:AT797,TRUE,TRUE),1,3),"")</f>
        <v/>
      </c>
      <c r="BN797" s="9">
        <f>IF((ROW()-6)&lt;=$Q$3,INDEX(LINEST(AH738:AH797,AI738:AT797,TRUE,TRUE),1,2),"")</f>
        <v/>
      </c>
      <c r="BO797" s="9">
        <f>IF((ROW()-6)&lt;=$Q$3,INDEX(LINEST(AH738:AH797,AI738:AT797,TRUE,TRUE),1,1),"")</f>
        <v/>
      </c>
      <c r="BP797" s="10">
        <f>IF((ROW()-6)&lt;=$Q$3,INDEX(LINEST(AH738:AH797,AI738:AT797,TRUE,TRUE),3,1),"")</f>
        <v/>
      </c>
      <c r="BR797" s="9">
        <f>IF(AND((ROW()-6)&lt;=$Q$3,ISNUMBER(BC796)),BC796/$Q$4+BD796*AI797+BE796*AJ797+BF796*AK797+BG796*AL797+BH796*AM797+BI796*AN797+BJ796*AO797+BK796*AP797+BL796*AQ797+BM796*AR797+BN796*AS797+BO796*AT797,"")</f>
        <v/>
      </c>
      <c r="BS797">
        <f>IF(ISNUMBER(BR797),AVERAGE(AH737:AH796),"")</f>
        <v/>
      </c>
      <c r="BT797">
        <f>IF(ISNUMBER(BR797),(AH797-BR797)^2,"")</f>
        <v/>
      </c>
      <c r="BU797">
        <f>IF(ISNUMBER(BR797),AH797^2,"")</f>
        <v/>
      </c>
      <c r="BV797">
        <f>IF(ISNUMBER(BR797),(AH797-BS797)^2,"")</f>
        <v/>
      </c>
    </row>
    <row r="798">
      <c r="O798">
        <f>IF($R798="","",CHOOSE($Q$2,YEAR(R798)*12+MONTH(R798),INT((R798-2)/7),YEAR(R798)*4+ROUNDUP(MONTH(R798)/3)))</f>
        <v/>
      </c>
      <c r="P798">
        <f>IF($R798="","",IF($R799="",1,IF(O798&lt;&gt;O799,1,0)))</f>
        <v/>
      </c>
      <c r="Q798">
        <f>IF(P798=1,SUM($P$7:P798),"")</f>
        <v/>
      </c>
      <c r="R798">
        <f>IF($A798="","",IF(ISNUMBER($A798),$A798,IFERROR(DATEVALUE($A798),NA())))</f>
        <v/>
      </c>
      <c r="S798" s="7">
        <f>IFERROR(INDEX($R$7:$R$60000,MATCH(ROW()-6,$Q$7:$Q$60000,0)),"")</f>
        <v/>
      </c>
      <c r="T798">
        <f>IFERROR(INDEX($B$7:$B$60000,MATCH(ROW()-6,$Q$7:$Q$60000,0)),"")</f>
        <v/>
      </c>
      <c r="U798">
        <f>IFERROR(INDEX($C$7:$C$60000,MATCH(ROW()-6,$Q$7:$Q$60000,0)),"")</f>
        <v/>
      </c>
      <c r="V798">
        <f>IFERROR(INDEX($D$7:$D$60000,MATCH(ROW()-6,$Q$7:$Q$60000,0)),"")</f>
        <v/>
      </c>
      <c r="W798">
        <f>IFERROR(INDEX($E$7:$E$60000,MATCH(ROW()-6,$Q$7:$Q$60000,0)),"")</f>
        <v/>
      </c>
      <c r="X798">
        <f>IFERROR(INDEX($F$7:$F$60000,MATCH(ROW()-6,$Q$7:$Q$60000,0)),"")</f>
        <v/>
      </c>
      <c r="Y798">
        <f>IFERROR(INDEX($G$7:$G$60000,MATCH(ROW()-6,$Q$7:$Q$60000,0)),"")</f>
        <v/>
      </c>
      <c r="Z798">
        <f>IFERROR(INDEX($H$7:$H$60000,MATCH(ROW()-6,$Q$7:$Q$60000,0)),"")</f>
        <v/>
      </c>
      <c r="AA798">
        <f>IFERROR(INDEX($I$7:$I$60000,MATCH(ROW()-6,$Q$7:$Q$60000,0)),"")</f>
        <v/>
      </c>
      <c r="AB798">
        <f>IFERROR(INDEX($J$7:$J$60000,MATCH(ROW()-6,$Q$7:$Q$60000,0)),"")</f>
        <v/>
      </c>
      <c r="AC798">
        <f>IFERROR(INDEX($K$7:$K$60000,MATCH(ROW()-6,$Q$7:$Q$60000,0)),"")</f>
        <v/>
      </c>
      <c r="AD798">
        <f>IFERROR(INDEX($L$7:$L$60000,MATCH(ROW()-6,$Q$7:$Q$60000,0)),"")</f>
        <v/>
      </c>
      <c r="AE798">
        <f>IFERROR(INDEX($M$7:$M$60000,MATCH(ROW()-6,$Q$7:$Q$60000,0)),"")</f>
        <v/>
      </c>
      <c r="AF798">
        <f>IFERROR(INDEX($N$7:$N$60000,MATCH(ROW()-6,$Q$7:$Q$60000,0)),"")</f>
        <v/>
      </c>
      <c r="AH798" s="9">
        <f>IF(OR($S798="",$S797=""),"",LN($T798/$T797))</f>
        <v/>
      </c>
      <c r="AI798" s="9">
        <f>IF(OR($S798="",$S797=""),"",$C$2*LN(U798/U797))</f>
        <v/>
      </c>
      <c r="AJ798" s="9">
        <f>IF(OR($S798="",$S797=""),"",$D$2*(V798-V797))</f>
        <v/>
      </c>
      <c r="AK798" s="9">
        <f>IF(OR($S798="",$S797=""),"",$E$2*(W798-W797))</f>
        <v/>
      </c>
      <c r="AL798" s="9">
        <f>IF(OR($S798="",$S797=""),"",$F$2*LN(X798/X797))</f>
        <v/>
      </c>
      <c r="AM798" s="9">
        <f>IF(OR($S798="",$S797=""),"",$G$2*(Y798-Y797))</f>
        <v/>
      </c>
      <c r="AN798" s="9">
        <f>IF(OR($S798="",$S797=""),"",$H$2*LN(Z798/Z797))</f>
        <v/>
      </c>
      <c r="AO798" s="9">
        <f>IF(OR($S798="",$S797=""),"",$I$2*(AA798-AA797))</f>
        <v/>
      </c>
      <c r="AP798" s="9">
        <f>IF(OR($S798="",$S797=""),"",$J$2*LN(AB798/AB797))</f>
        <v/>
      </c>
      <c r="AQ798" s="9">
        <f>IF(OR($S798="",$S797=""),"",$K$2*(AC798-AC797))</f>
        <v/>
      </c>
      <c r="AR798" s="9">
        <f>IF(OR($S798="",$S797=""),"",$L$2*LN(AD798/AD797))</f>
        <v/>
      </c>
      <c r="AS798" s="9">
        <f>IF(OR($S798="",$S797=""),"",$M$2*LN(AE798/AE797))</f>
        <v/>
      </c>
      <c r="AT798" s="9">
        <f>IF(OR($S798="",$S797=""),"",$N$2*LN(AF798/AF797))</f>
        <v/>
      </c>
      <c r="AV798" s="9">
        <f>IF($AH798="","",$AY$16+$AY$4*AI798+$AY$5*AJ798+$AY$6*AK798+$AY$7*AL798+$AY$8*AM798+$AY$9*AN798+$AY$10*AO798+$AY$11*AP798+$AY$12*AQ798+$AY$13*AR798+$AY$14*AS798+$AY$15*AT798)</f>
        <v/>
      </c>
      <c r="BC798" s="10">
        <f>IF((ROW()-6)&lt;=$Q$3,INDEX(LINEST(AH739:AH798,AI739:AT798,TRUE,TRUE),1,13)*$Q$4,"")</f>
        <v/>
      </c>
      <c r="BD798" s="9">
        <f>IF((ROW()-6)&lt;=$Q$3,INDEX(LINEST(AH739:AH798,AI739:AT798,TRUE,TRUE),1,12),"")</f>
        <v/>
      </c>
      <c r="BE798" s="9">
        <f>IF((ROW()-6)&lt;=$Q$3,INDEX(LINEST(AH739:AH798,AI739:AT798,TRUE,TRUE),1,11),"")</f>
        <v/>
      </c>
      <c r="BF798" s="9">
        <f>IF((ROW()-6)&lt;=$Q$3,INDEX(LINEST(AH739:AH798,AI739:AT798,TRUE,TRUE),1,10),"")</f>
        <v/>
      </c>
      <c r="BG798" s="9">
        <f>IF((ROW()-6)&lt;=$Q$3,INDEX(LINEST(AH739:AH798,AI739:AT798,TRUE,TRUE),1,9),"")</f>
        <v/>
      </c>
      <c r="BH798" s="9">
        <f>IF((ROW()-6)&lt;=$Q$3,INDEX(LINEST(AH739:AH798,AI739:AT798,TRUE,TRUE),1,8),"")</f>
        <v/>
      </c>
      <c r="BI798" s="9">
        <f>IF((ROW()-6)&lt;=$Q$3,INDEX(LINEST(AH739:AH798,AI739:AT798,TRUE,TRUE),1,7),"")</f>
        <v/>
      </c>
      <c r="BJ798" s="9">
        <f>IF((ROW()-6)&lt;=$Q$3,INDEX(LINEST(AH739:AH798,AI739:AT798,TRUE,TRUE),1,6),"")</f>
        <v/>
      </c>
      <c r="BK798" s="9">
        <f>IF((ROW()-6)&lt;=$Q$3,INDEX(LINEST(AH739:AH798,AI739:AT798,TRUE,TRUE),1,5),"")</f>
        <v/>
      </c>
      <c r="BL798" s="9">
        <f>IF((ROW()-6)&lt;=$Q$3,INDEX(LINEST(AH739:AH798,AI739:AT798,TRUE,TRUE),1,4),"")</f>
        <v/>
      </c>
      <c r="BM798" s="9">
        <f>IF((ROW()-6)&lt;=$Q$3,INDEX(LINEST(AH739:AH798,AI739:AT798,TRUE,TRUE),1,3),"")</f>
        <v/>
      </c>
      <c r="BN798" s="9">
        <f>IF((ROW()-6)&lt;=$Q$3,INDEX(LINEST(AH739:AH798,AI739:AT798,TRUE,TRUE),1,2),"")</f>
        <v/>
      </c>
      <c r="BO798" s="9">
        <f>IF((ROW()-6)&lt;=$Q$3,INDEX(LINEST(AH739:AH798,AI739:AT798,TRUE,TRUE),1,1),"")</f>
        <v/>
      </c>
      <c r="BP798" s="10">
        <f>IF((ROW()-6)&lt;=$Q$3,INDEX(LINEST(AH739:AH798,AI739:AT798,TRUE,TRUE),3,1),"")</f>
        <v/>
      </c>
      <c r="BR798" s="9">
        <f>IF(AND((ROW()-6)&lt;=$Q$3,ISNUMBER(BC797)),BC797/$Q$4+BD797*AI798+BE797*AJ798+BF797*AK798+BG797*AL798+BH797*AM798+BI797*AN798+BJ797*AO798+BK797*AP798+BL797*AQ798+BM797*AR798+BN797*AS798+BO797*AT798,"")</f>
        <v/>
      </c>
      <c r="BS798">
        <f>IF(ISNUMBER(BR798),AVERAGE(AH738:AH797),"")</f>
        <v/>
      </c>
      <c r="BT798">
        <f>IF(ISNUMBER(BR798),(AH798-BR798)^2,"")</f>
        <v/>
      </c>
      <c r="BU798">
        <f>IF(ISNUMBER(BR798),AH798^2,"")</f>
        <v/>
      </c>
      <c r="BV798">
        <f>IF(ISNUMBER(BR798),(AH798-BS798)^2,"")</f>
        <v/>
      </c>
    </row>
    <row r="799">
      <c r="O799">
        <f>IF($R799="","",CHOOSE($Q$2,YEAR(R799)*12+MONTH(R799),INT((R799-2)/7),YEAR(R799)*4+ROUNDUP(MONTH(R799)/3)))</f>
        <v/>
      </c>
      <c r="P799">
        <f>IF($R799="","",IF($R800="",1,IF(O799&lt;&gt;O800,1,0)))</f>
        <v/>
      </c>
      <c r="Q799">
        <f>IF(P799=1,SUM($P$7:P799),"")</f>
        <v/>
      </c>
      <c r="R799">
        <f>IF($A799="","",IF(ISNUMBER($A799),$A799,IFERROR(DATEVALUE($A799),NA())))</f>
        <v/>
      </c>
      <c r="S799" s="7">
        <f>IFERROR(INDEX($R$7:$R$60000,MATCH(ROW()-6,$Q$7:$Q$60000,0)),"")</f>
        <v/>
      </c>
      <c r="T799">
        <f>IFERROR(INDEX($B$7:$B$60000,MATCH(ROW()-6,$Q$7:$Q$60000,0)),"")</f>
        <v/>
      </c>
      <c r="U799">
        <f>IFERROR(INDEX($C$7:$C$60000,MATCH(ROW()-6,$Q$7:$Q$60000,0)),"")</f>
        <v/>
      </c>
      <c r="V799">
        <f>IFERROR(INDEX($D$7:$D$60000,MATCH(ROW()-6,$Q$7:$Q$60000,0)),"")</f>
        <v/>
      </c>
      <c r="W799">
        <f>IFERROR(INDEX($E$7:$E$60000,MATCH(ROW()-6,$Q$7:$Q$60000,0)),"")</f>
        <v/>
      </c>
      <c r="X799">
        <f>IFERROR(INDEX($F$7:$F$60000,MATCH(ROW()-6,$Q$7:$Q$60000,0)),"")</f>
        <v/>
      </c>
      <c r="Y799">
        <f>IFERROR(INDEX($G$7:$G$60000,MATCH(ROW()-6,$Q$7:$Q$60000,0)),"")</f>
        <v/>
      </c>
      <c r="Z799">
        <f>IFERROR(INDEX($H$7:$H$60000,MATCH(ROW()-6,$Q$7:$Q$60000,0)),"")</f>
        <v/>
      </c>
      <c r="AA799">
        <f>IFERROR(INDEX($I$7:$I$60000,MATCH(ROW()-6,$Q$7:$Q$60000,0)),"")</f>
        <v/>
      </c>
      <c r="AB799">
        <f>IFERROR(INDEX($J$7:$J$60000,MATCH(ROW()-6,$Q$7:$Q$60000,0)),"")</f>
        <v/>
      </c>
      <c r="AC799">
        <f>IFERROR(INDEX($K$7:$K$60000,MATCH(ROW()-6,$Q$7:$Q$60000,0)),"")</f>
        <v/>
      </c>
      <c r="AD799">
        <f>IFERROR(INDEX($L$7:$L$60000,MATCH(ROW()-6,$Q$7:$Q$60000,0)),"")</f>
        <v/>
      </c>
      <c r="AE799">
        <f>IFERROR(INDEX($M$7:$M$60000,MATCH(ROW()-6,$Q$7:$Q$60000,0)),"")</f>
        <v/>
      </c>
      <c r="AF799">
        <f>IFERROR(INDEX($N$7:$N$60000,MATCH(ROW()-6,$Q$7:$Q$60000,0)),"")</f>
        <v/>
      </c>
      <c r="AH799" s="9">
        <f>IF(OR($S799="",$S798=""),"",LN($T799/$T798))</f>
        <v/>
      </c>
      <c r="AI799" s="9">
        <f>IF(OR($S799="",$S798=""),"",$C$2*LN(U799/U798))</f>
        <v/>
      </c>
      <c r="AJ799" s="9">
        <f>IF(OR($S799="",$S798=""),"",$D$2*(V799-V798))</f>
        <v/>
      </c>
      <c r="AK799" s="9">
        <f>IF(OR($S799="",$S798=""),"",$E$2*(W799-W798))</f>
        <v/>
      </c>
      <c r="AL799" s="9">
        <f>IF(OR($S799="",$S798=""),"",$F$2*LN(X799/X798))</f>
        <v/>
      </c>
      <c r="AM799" s="9">
        <f>IF(OR($S799="",$S798=""),"",$G$2*(Y799-Y798))</f>
        <v/>
      </c>
      <c r="AN799" s="9">
        <f>IF(OR($S799="",$S798=""),"",$H$2*LN(Z799/Z798))</f>
        <v/>
      </c>
      <c r="AO799" s="9">
        <f>IF(OR($S799="",$S798=""),"",$I$2*(AA799-AA798))</f>
        <v/>
      </c>
      <c r="AP799" s="9">
        <f>IF(OR($S799="",$S798=""),"",$J$2*LN(AB799/AB798))</f>
        <v/>
      </c>
      <c r="AQ799" s="9">
        <f>IF(OR($S799="",$S798=""),"",$K$2*(AC799-AC798))</f>
        <v/>
      </c>
      <c r="AR799" s="9">
        <f>IF(OR($S799="",$S798=""),"",$L$2*LN(AD799/AD798))</f>
        <v/>
      </c>
      <c r="AS799" s="9">
        <f>IF(OR($S799="",$S798=""),"",$M$2*LN(AE799/AE798))</f>
        <v/>
      </c>
      <c r="AT799" s="9">
        <f>IF(OR($S799="",$S798=""),"",$N$2*LN(AF799/AF798))</f>
        <v/>
      </c>
      <c r="AV799" s="9">
        <f>IF($AH799="","",$AY$16+$AY$4*AI799+$AY$5*AJ799+$AY$6*AK799+$AY$7*AL799+$AY$8*AM799+$AY$9*AN799+$AY$10*AO799+$AY$11*AP799+$AY$12*AQ799+$AY$13*AR799+$AY$14*AS799+$AY$15*AT799)</f>
        <v/>
      </c>
      <c r="BC799" s="10">
        <f>IF((ROW()-6)&lt;=$Q$3,INDEX(LINEST(AH740:AH799,AI740:AT799,TRUE,TRUE),1,13)*$Q$4,"")</f>
        <v/>
      </c>
      <c r="BD799" s="9">
        <f>IF((ROW()-6)&lt;=$Q$3,INDEX(LINEST(AH740:AH799,AI740:AT799,TRUE,TRUE),1,12),"")</f>
        <v/>
      </c>
      <c r="BE799" s="9">
        <f>IF((ROW()-6)&lt;=$Q$3,INDEX(LINEST(AH740:AH799,AI740:AT799,TRUE,TRUE),1,11),"")</f>
        <v/>
      </c>
      <c r="BF799" s="9">
        <f>IF((ROW()-6)&lt;=$Q$3,INDEX(LINEST(AH740:AH799,AI740:AT799,TRUE,TRUE),1,10),"")</f>
        <v/>
      </c>
      <c r="BG799" s="9">
        <f>IF((ROW()-6)&lt;=$Q$3,INDEX(LINEST(AH740:AH799,AI740:AT799,TRUE,TRUE),1,9),"")</f>
        <v/>
      </c>
      <c r="BH799" s="9">
        <f>IF((ROW()-6)&lt;=$Q$3,INDEX(LINEST(AH740:AH799,AI740:AT799,TRUE,TRUE),1,8),"")</f>
        <v/>
      </c>
      <c r="BI799" s="9">
        <f>IF((ROW()-6)&lt;=$Q$3,INDEX(LINEST(AH740:AH799,AI740:AT799,TRUE,TRUE),1,7),"")</f>
        <v/>
      </c>
      <c r="BJ799" s="9">
        <f>IF((ROW()-6)&lt;=$Q$3,INDEX(LINEST(AH740:AH799,AI740:AT799,TRUE,TRUE),1,6),"")</f>
        <v/>
      </c>
      <c r="BK799" s="9">
        <f>IF((ROW()-6)&lt;=$Q$3,INDEX(LINEST(AH740:AH799,AI740:AT799,TRUE,TRUE),1,5),"")</f>
        <v/>
      </c>
      <c r="BL799" s="9">
        <f>IF((ROW()-6)&lt;=$Q$3,INDEX(LINEST(AH740:AH799,AI740:AT799,TRUE,TRUE),1,4),"")</f>
        <v/>
      </c>
      <c r="BM799" s="9">
        <f>IF((ROW()-6)&lt;=$Q$3,INDEX(LINEST(AH740:AH799,AI740:AT799,TRUE,TRUE),1,3),"")</f>
        <v/>
      </c>
      <c r="BN799" s="9">
        <f>IF((ROW()-6)&lt;=$Q$3,INDEX(LINEST(AH740:AH799,AI740:AT799,TRUE,TRUE),1,2),"")</f>
        <v/>
      </c>
      <c r="BO799" s="9">
        <f>IF((ROW()-6)&lt;=$Q$3,INDEX(LINEST(AH740:AH799,AI740:AT799,TRUE,TRUE),1,1),"")</f>
        <v/>
      </c>
      <c r="BP799" s="10">
        <f>IF((ROW()-6)&lt;=$Q$3,INDEX(LINEST(AH740:AH799,AI740:AT799,TRUE,TRUE),3,1),"")</f>
        <v/>
      </c>
      <c r="BR799" s="9">
        <f>IF(AND((ROW()-6)&lt;=$Q$3,ISNUMBER(BC798)),BC798/$Q$4+BD798*AI799+BE798*AJ799+BF798*AK799+BG798*AL799+BH798*AM799+BI798*AN799+BJ798*AO799+BK798*AP799+BL798*AQ799+BM798*AR799+BN798*AS799+BO798*AT799,"")</f>
        <v/>
      </c>
      <c r="BS799">
        <f>IF(ISNUMBER(BR799),AVERAGE(AH739:AH798),"")</f>
        <v/>
      </c>
      <c r="BT799">
        <f>IF(ISNUMBER(BR799),(AH799-BR799)^2,"")</f>
        <v/>
      </c>
      <c r="BU799">
        <f>IF(ISNUMBER(BR799),AH799^2,"")</f>
        <v/>
      </c>
      <c r="BV799">
        <f>IF(ISNUMBER(BR799),(AH799-BS799)^2,"")</f>
        <v/>
      </c>
    </row>
    <row r="800">
      <c r="O800">
        <f>IF($R800="","",CHOOSE($Q$2,YEAR(R800)*12+MONTH(R800),INT((R800-2)/7),YEAR(R800)*4+ROUNDUP(MONTH(R800)/3)))</f>
        <v/>
      </c>
      <c r="P800">
        <f>IF($R800="","",IF($R801="",1,IF(O800&lt;&gt;O801,1,0)))</f>
        <v/>
      </c>
      <c r="Q800">
        <f>IF(P800=1,SUM($P$7:P800),"")</f>
        <v/>
      </c>
      <c r="R800">
        <f>IF($A800="","",IF(ISNUMBER($A800),$A800,IFERROR(DATEVALUE($A800),NA())))</f>
        <v/>
      </c>
      <c r="S800" s="7">
        <f>IFERROR(INDEX($R$7:$R$60000,MATCH(ROW()-6,$Q$7:$Q$60000,0)),"")</f>
        <v/>
      </c>
      <c r="T800">
        <f>IFERROR(INDEX($B$7:$B$60000,MATCH(ROW()-6,$Q$7:$Q$60000,0)),"")</f>
        <v/>
      </c>
      <c r="U800">
        <f>IFERROR(INDEX($C$7:$C$60000,MATCH(ROW()-6,$Q$7:$Q$60000,0)),"")</f>
        <v/>
      </c>
      <c r="V800">
        <f>IFERROR(INDEX($D$7:$D$60000,MATCH(ROW()-6,$Q$7:$Q$60000,0)),"")</f>
        <v/>
      </c>
      <c r="W800">
        <f>IFERROR(INDEX($E$7:$E$60000,MATCH(ROW()-6,$Q$7:$Q$60000,0)),"")</f>
        <v/>
      </c>
      <c r="X800">
        <f>IFERROR(INDEX($F$7:$F$60000,MATCH(ROW()-6,$Q$7:$Q$60000,0)),"")</f>
        <v/>
      </c>
      <c r="Y800">
        <f>IFERROR(INDEX($G$7:$G$60000,MATCH(ROW()-6,$Q$7:$Q$60000,0)),"")</f>
        <v/>
      </c>
      <c r="Z800">
        <f>IFERROR(INDEX($H$7:$H$60000,MATCH(ROW()-6,$Q$7:$Q$60000,0)),"")</f>
        <v/>
      </c>
      <c r="AA800">
        <f>IFERROR(INDEX($I$7:$I$60000,MATCH(ROW()-6,$Q$7:$Q$60000,0)),"")</f>
        <v/>
      </c>
      <c r="AB800">
        <f>IFERROR(INDEX($J$7:$J$60000,MATCH(ROW()-6,$Q$7:$Q$60000,0)),"")</f>
        <v/>
      </c>
      <c r="AC800">
        <f>IFERROR(INDEX($K$7:$K$60000,MATCH(ROW()-6,$Q$7:$Q$60000,0)),"")</f>
        <v/>
      </c>
      <c r="AD800">
        <f>IFERROR(INDEX($L$7:$L$60000,MATCH(ROW()-6,$Q$7:$Q$60000,0)),"")</f>
        <v/>
      </c>
      <c r="AE800">
        <f>IFERROR(INDEX($M$7:$M$60000,MATCH(ROW()-6,$Q$7:$Q$60000,0)),"")</f>
        <v/>
      </c>
      <c r="AF800">
        <f>IFERROR(INDEX($N$7:$N$60000,MATCH(ROW()-6,$Q$7:$Q$60000,0)),"")</f>
        <v/>
      </c>
      <c r="AH800" s="9">
        <f>IF(OR($S800="",$S799=""),"",LN($T800/$T799))</f>
        <v/>
      </c>
      <c r="AI800" s="9">
        <f>IF(OR($S800="",$S799=""),"",$C$2*LN(U800/U799))</f>
        <v/>
      </c>
      <c r="AJ800" s="9">
        <f>IF(OR($S800="",$S799=""),"",$D$2*(V800-V799))</f>
        <v/>
      </c>
      <c r="AK800" s="9">
        <f>IF(OR($S800="",$S799=""),"",$E$2*(W800-W799))</f>
        <v/>
      </c>
      <c r="AL800" s="9">
        <f>IF(OR($S800="",$S799=""),"",$F$2*LN(X800/X799))</f>
        <v/>
      </c>
      <c r="AM800" s="9">
        <f>IF(OR($S800="",$S799=""),"",$G$2*(Y800-Y799))</f>
        <v/>
      </c>
      <c r="AN800" s="9">
        <f>IF(OR($S800="",$S799=""),"",$H$2*LN(Z800/Z799))</f>
        <v/>
      </c>
      <c r="AO800" s="9">
        <f>IF(OR($S800="",$S799=""),"",$I$2*(AA800-AA799))</f>
        <v/>
      </c>
      <c r="AP800" s="9">
        <f>IF(OR($S800="",$S799=""),"",$J$2*LN(AB800/AB799))</f>
        <v/>
      </c>
      <c r="AQ800" s="9">
        <f>IF(OR($S800="",$S799=""),"",$K$2*(AC800-AC799))</f>
        <v/>
      </c>
      <c r="AR800" s="9">
        <f>IF(OR($S800="",$S799=""),"",$L$2*LN(AD800/AD799))</f>
        <v/>
      </c>
      <c r="AS800" s="9">
        <f>IF(OR($S800="",$S799=""),"",$M$2*LN(AE800/AE799))</f>
        <v/>
      </c>
      <c r="AT800" s="9">
        <f>IF(OR($S800="",$S799=""),"",$N$2*LN(AF800/AF799))</f>
        <v/>
      </c>
      <c r="AV800" s="9">
        <f>IF($AH800="","",$AY$16+$AY$4*AI800+$AY$5*AJ800+$AY$6*AK800+$AY$7*AL800+$AY$8*AM800+$AY$9*AN800+$AY$10*AO800+$AY$11*AP800+$AY$12*AQ800+$AY$13*AR800+$AY$14*AS800+$AY$15*AT800)</f>
        <v/>
      </c>
      <c r="BC800" s="10">
        <f>IF((ROW()-6)&lt;=$Q$3,INDEX(LINEST(AH741:AH800,AI741:AT800,TRUE,TRUE),1,13)*$Q$4,"")</f>
        <v/>
      </c>
      <c r="BD800" s="9">
        <f>IF((ROW()-6)&lt;=$Q$3,INDEX(LINEST(AH741:AH800,AI741:AT800,TRUE,TRUE),1,12),"")</f>
        <v/>
      </c>
      <c r="BE800" s="9">
        <f>IF((ROW()-6)&lt;=$Q$3,INDEX(LINEST(AH741:AH800,AI741:AT800,TRUE,TRUE),1,11),"")</f>
        <v/>
      </c>
      <c r="BF800" s="9">
        <f>IF((ROW()-6)&lt;=$Q$3,INDEX(LINEST(AH741:AH800,AI741:AT800,TRUE,TRUE),1,10),"")</f>
        <v/>
      </c>
      <c r="BG800" s="9">
        <f>IF((ROW()-6)&lt;=$Q$3,INDEX(LINEST(AH741:AH800,AI741:AT800,TRUE,TRUE),1,9),"")</f>
        <v/>
      </c>
      <c r="BH800" s="9">
        <f>IF((ROW()-6)&lt;=$Q$3,INDEX(LINEST(AH741:AH800,AI741:AT800,TRUE,TRUE),1,8),"")</f>
        <v/>
      </c>
      <c r="BI800" s="9">
        <f>IF((ROW()-6)&lt;=$Q$3,INDEX(LINEST(AH741:AH800,AI741:AT800,TRUE,TRUE),1,7),"")</f>
        <v/>
      </c>
      <c r="BJ800" s="9">
        <f>IF((ROW()-6)&lt;=$Q$3,INDEX(LINEST(AH741:AH800,AI741:AT800,TRUE,TRUE),1,6),"")</f>
        <v/>
      </c>
      <c r="BK800" s="9">
        <f>IF((ROW()-6)&lt;=$Q$3,INDEX(LINEST(AH741:AH800,AI741:AT800,TRUE,TRUE),1,5),"")</f>
        <v/>
      </c>
      <c r="BL800" s="9">
        <f>IF((ROW()-6)&lt;=$Q$3,INDEX(LINEST(AH741:AH800,AI741:AT800,TRUE,TRUE),1,4),"")</f>
        <v/>
      </c>
      <c r="BM800" s="9">
        <f>IF((ROW()-6)&lt;=$Q$3,INDEX(LINEST(AH741:AH800,AI741:AT800,TRUE,TRUE),1,3),"")</f>
        <v/>
      </c>
      <c r="BN800" s="9">
        <f>IF((ROW()-6)&lt;=$Q$3,INDEX(LINEST(AH741:AH800,AI741:AT800,TRUE,TRUE),1,2),"")</f>
        <v/>
      </c>
      <c r="BO800" s="9">
        <f>IF((ROW()-6)&lt;=$Q$3,INDEX(LINEST(AH741:AH800,AI741:AT800,TRUE,TRUE),1,1),"")</f>
        <v/>
      </c>
      <c r="BP800" s="10">
        <f>IF((ROW()-6)&lt;=$Q$3,INDEX(LINEST(AH741:AH800,AI741:AT800,TRUE,TRUE),3,1),"")</f>
        <v/>
      </c>
      <c r="BR800" s="9">
        <f>IF(AND((ROW()-6)&lt;=$Q$3,ISNUMBER(BC799)),BC799/$Q$4+BD799*AI800+BE799*AJ800+BF799*AK800+BG799*AL800+BH799*AM800+BI799*AN800+BJ799*AO800+BK799*AP800+BL799*AQ800+BM799*AR800+BN799*AS800+BO799*AT800,"")</f>
        <v/>
      </c>
      <c r="BS800">
        <f>IF(ISNUMBER(BR800),AVERAGE(AH740:AH799),"")</f>
        <v/>
      </c>
      <c r="BT800">
        <f>IF(ISNUMBER(BR800),(AH800-BR800)^2,"")</f>
        <v/>
      </c>
      <c r="BU800">
        <f>IF(ISNUMBER(BR800),AH800^2,"")</f>
        <v/>
      </c>
      <c r="BV800">
        <f>IF(ISNUMBER(BR800),(AH800-BS800)^2,"")</f>
        <v/>
      </c>
    </row>
    <row r="801">
      <c r="O801">
        <f>IF($R801="","",CHOOSE($Q$2,YEAR(R801)*12+MONTH(R801),INT((R801-2)/7),YEAR(R801)*4+ROUNDUP(MONTH(R801)/3)))</f>
        <v/>
      </c>
      <c r="P801">
        <f>IF($R801="","",IF($R802="",1,IF(O801&lt;&gt;O802,1,0)))</f>
        <v/>
      </c>
      <c r="Q801">
        <f>IF(P801=1,SUM($P$7:P801),"")</f>
        <v/>
      </c>
      <c r="R801">
        <f>IF($A801="","",IF(ISNUMBER($A801),$A801,IFERROR(DATEVALUE($A801),NA())))</f>
        <v/>
      </c>
      <c r="S801" s="7">
        <f>IFERROR(INDEX($R$7:$R$60000,MATCH(ROW()-6,$Q$7:$Q$60000,0)),"")</f>
        <v/>
      </c>
      <c r="T801">
        <f>IFERROR(INDEX($B$7:$B$60000,MATCH(ROW()-6,$Q$7:$Q$60000,0)),"")</f>
        <v/>
      </c>
      <c r="U801">
        <f>IFERROR(INDEX($C$7:$C$60000,MATCH(ROW()-6,$Q$7:$Q$60000,0)),"")</f>
        <v/>
      </c>
      <c r="V801">
        <f>IFERROR(INDEX($D$7:$D$60000,MATCH(ROW()-6,$Q$7:$Q$60000,0)),"")</f>
        <v/>
      </c>
      <c r="W801">
        <f>IFERROR(INDEX($E$7:$E$60000,MATCH(ROW()-6,$Q$7:$Q$60000,0)),"")</f>
        <v/>
      </c>
      <c r="X801">
        <f>IFERROR(INDEX($F$7:$F$60000,MATCH(ROW()-6,$Q$7:$Q$60000,0)),"")</f>
        <v/>
      </c>
      <c r="Y801">
        <f>IFERROR(INDEX($G$7:$G$60000,MATCH(ROW()-6,$Q$7:$Q$60000,0)),"")</f>
        <v/>
      </c>
      <c r="Z801">
        <f>IFERROR(INDEX($H$7:$H$60000,MATCH(ROW()-6,$Q$7:$Q$60000,0)),"")</f>
        <v/>
      </c>
      <c r="AA801">
        <f>IFERROR(INDEX($I$7:$I$60000,MATCH(ROW()-6,$Q$7:$Q$60000,0)),"")</f>
        <v/>
      </c>
      <c r="AB801">
        <f>IFERROR(INDEX($J$7:$J$60000,MATCH(ROW()-6,$Q$7:$Q$60000,0)),"")</f>
        <v/>
      </c>
      <c r="AC801">
        <f>IFERROR(INDEX($K$7:$K$60000,MATCH(ROW()-6,$Q$7:$Q$60000,0)),"")</f>
        <v/>
      </c>
      <c r="AD801">
        <f>IFERROR(INDEX($L$7:$L$60000,MATCH(ROW()-6,$Q$7:$Q$60000,0)),"")</f>
        <v/>
      </c>
      <c r="AE801">
        <f>IFERROR(INDEX($M$7:$M$60000,MATCH(ROW()-6,$Q$7:$Q$60000,0)),"")</f>
        <v/>
      </c>
      <c r="AF801">
        <f>IFERROR(INDEX($N$7:$N$60000,MATCH(ROW()-6,$Q$7:$Q$60000,0)),"")</f>
        <v/>
      </c>
      <c r="AH801" s="9">
        <f>IF(OR($S801="",$S800=""),"",LN($T801/$T800))</f>
        <v/>
      </c>
      <c r="AI801" s="9">
        <f>IF(OR($S801="",$S800=""),"",$C$2*LN(U801/U800))</f>
        <v/>
      </c>
      <c r="AJ801" s="9">
        <f>IF(OR($S801="",$S800=""),"",$D$2*(V801-V800))</f>
        <v/>
      </c>
      <c r="AK801" s="9">
        <f>IF(OR($S801="",$S800=""),"",$E$2*(W801-W800))</f>
        <v/>
      </c>
      <c r="AL801" s="9">
        <f>IF(OR($S801="",$S800=""),"",$F$2*LN(X801/X800))</f>
        <v/>
      </c>
      <c r="AM801" s="9">
        <f>IF(OR($S801="",$S800=""),"",$G$2*(Y801-Y800))</f>
        <v/>
      </c>
      <c r="AN801" s="9">
        <f>IF(OR($S801="",$S800=""),"",$H$2*LN(Z801/Z800))</f>
        <v/>
      </c>
      <c r="AO801" s="9">
        <f>IF(OR($S801="",$S800=""),"",$I$2*(AA801-AA800))</f>
        <v/>
      </c>
      <c r="AP801" s="9">
        <f>IF(OR($S801="",$S800=""),"",$J$2*LN(AB801/AB800))</f>
        <v/>
      </c>
      <c r="AQ801" s="9">
        <f>IF(OR($S801="",$S800=""),"",$K$2*(AC801-AC800))</f>
        <v/>
      </c>
      <c r="AR801" s="9">
        <f>IF(OR($S801="",$S800=""),"",$L$2*LN(AD801/AD800))</f>
        <v/>
      </c>
      <c r="AS801" s="9">
        <f>IF(OR($S801="",$S800=""),"",$M$2*LN(AE801/AE800))</f>
        <v/>
      </c>
      <c r="AT801" s="9">
        <f>IF(OR($S801="",$S800=""),"",$N$2*LN(AF801/AF800))</f>
        <v/>
      </c>
      <c r="AV801" s="9">
        <f>IF($AH801="","",$AY$16+$AY$4*AI801+$AY$5*AJ801+$AY$6*AK801+$AY$7*AL801+$AY$8*AM801+$AY$9*AN801+$AY$10*AO801+$AY$11*AP801+$AY$12*AQ801+$AY$13*AR801+$AY$14*AS801+$AY$15*AT801)</f>
        <v/>
      </c>
      <c r="BC801" s="10">
        <f>IF((ROW()-6)&lt;=$Q$3,INDEX(LINEST(AH742:AH801,AI742:AT801,TRUE,TRUE),1,13)*$Q$4,"")</f>
        <v/>
      </c>
      <c r="BD801" s="9">
        <f>IF((ROW()-6)&lt;=$Q$3,INDEX(LINEST(AH742:AH801,AI742:AT801,TRUE,TRUE),1,12),"")</f>
        <v/>
      </c>
      <c r="BE801" s="9">
        <f>IF((ROW()-6)&lt;=$Q$3,INDEX(LINEST(AH742:AH801,AI742:AT801,TRUE,TRUE),1,11),"")</f>
        <v/>
      </c>
      <c r="BF801" s="9">
        <f>IF((ROW()-6)&lt;=$Q$3,INDEX(LINEST(AH742:AH801,AI742:AT801,TRUE,TRUE),1,10),"")</f>
        <v/>
      </c>
      <c r="BG801" s="9">
        <f>IF((ROW()-6)&lt;=$Q$3,INDEX(LINEST(AH742:AH801,AI742:AT801,TRUE,TRUE),1,9),"")</f>
        <v/>
      </c>
      <c r="BH801" s="9">
        <f>IF((ROW()-6)&lt;=$Q$3,INDEX(LINEST(AH742:AH801,AI742:AT801,TRUE,TRUE),1,8),"")</f>
        <v/>
      </c>
      <c r="BI801" s="9">
        <f>IF((ROW()-6)&lt;=$Q$3,INDEX(LINEST(AH742:AH801,AI742:AT801,TRUE,TRUE),1,7),"")</f>
        <v/>
      </c>
      <c r="BJ801" s="9">
        <f>IF((ROW()-6)&lt;=$Q$3,INDEX(LINEST(AH742:AH801,AI742:AT801,TRUE,TRUE),1,6),"")</f>
        <v/>
      </c>
      <c r="BK801" s="9">
        <f>IF((ROW()-6)&lt;=$Q$3,INDEX(LINEST(AH742:AH801,AI742:AT801,TRUE,TRUE),1,5),"")</f>
        <v/>
      </c>
      <c r="BL801" s="9">
        <f>IF((ROW()-6)&lt;=$Q$3,INDEX(LINEST(AH742:AH801,AI742:AT801,TRUE,TRUE),1,4),"")</f>
        <v/>
      </c>
      <c r="BM801" s="9">
        <f>IF((ROW()-6)&lt;=$Q$3,INDEX(LINEST(AH742:AH801,AI742:AT801,TRUE,TRUE),1,3),"")</f>
        <v/>
      </c>
      <c r="BN801" s="9">
        <f>IF((ROW()-6)&lt;=$Q$3,INDEX(LINEST(AH742:AH801,AI742:AT801,TRUE,TRUE),1,2),"")</f>
        <v/>
      </c>
      <c r="BO801" s="9">
        <f>IF((ROW()-6)&lt;=$Q$3,INDEX(LINEST(AH742:AH801,AI742:AT801,TRUE,TRUE),1,1),"")</f>
        <v/>
      </c>
      <c r="BP801" s="10">
        <f>IF((ROW()-6)&lt;=$Q$3,INDEX(LINEST(AH742:AH801,AI742:AT801,TRUE,TRUE),3,1),"")</f>
        <v/>
      </c>
      <c r="BR801" s="9">
        <f>IF(AND((ROW()-6)&lt;=$Q$3,ISNUMBER(BC800)),BC800/$Q$4+BD800*AI801+BE800*AJ801+BF800*AK801+BG800*AL801+BH800*AM801+BI800*AN801+BJ800*AO801+BK800*AP801+BL800*AQ801+BM800*AR801+BN800*AS801+BO800*AT801,"")</f>
        <v/>
      </c>
      <c r="BS801">
        <f>IF(ISNUMBER(BR801),AVERAGE(AH741:AH800),"")</f>
        <v/>
      </c>
      <c r="BT801">
        <f>IF(ISNUMBER(BR801),(AH801-BR801)^2,"")</f>
        <v/>
      </c>
      <c r="BU801">
        <f>IF(ISNUMBER(BR801),AH801^2,"")</f>
        <v/>
      </c>
      <c r="BV801">
        <f>IF(ISNUMBER(BR801),(AH801-BS801)^2,"")</f>
        <v/>
      </c>
    </row>
    <row r="802">
      <c r="O802">
        <f>IF($R802="","",CHOOSE($Q$2,YEAR(R802)*12+MONTH(R802),INT((R802-2)/7),YEAR(R802)*4+ROUNDUP(MONTH(R802)/3)))</f>
        <v/>
      </c>
      <c r="P802">
        <f>IF($R802="","",IF($R803="",1,IF(O802&lt;&gt;O803,1,0)))</f>
        <v/>
      </c>
      <c r="Q802">
        <f>IF(P802=1,SUM($P$7:P802),"")</f>
        <v/>
      </c>
      <c r="R802">
        <f>IF($A802="","",IF(ISNUMBER($A802),$A802,IFERROR(DATEVALUE($A802),NA())))</f>
        <v/>
      </c>
      <c r="S802" s="7">
        <f>IFERROR(INDEX($R$7:$R$60000,MATCH(ROW()-6,$Q$7:$Q$60000,0)),"")</f>
        <v/>
      </c>
      <c r="T802">
        <f>IFERROR(INDEX($B$7:$B$60000,MATCH(ROW()-6,$Q$7:$Q$60000,0)),"")</f>
        <v/>
      </c>
      <c r="U802">
        <f>IFERROR(INDEX($C$7:$C$60000,MATCH(ROW()-6,$Q$7:$Q$60000,0)),"")</f>
        <v/>
      </c>
      <c r="V802">
        <f>IFERROR(INDEX($D$7:$D$60000,MATCH(ROW()-6,$Q$7:$Q$60000,0)),"")</f>
        <v/>
      </c>
      <c r="W802">
        <f>IFERROR(INDEX($E$7:$E$60000,MATCH(ROW()-6,$Q$7:$Q$60000,0)),"")</f>
        <v/>
      </c>
      <c r="X802">
        <f>IFERROR(INDEX($F$7:$F$60000,MATCH(ROW()-6,$Q$7:$Q$60000,0)),"")</f>
        <v/>
      </c>
      <c r="Y802">
        <f>IFERROR(INDEX($G$7:$G$60000,MATCH(ROW()-6,$Q$7:$Q$60000,0)),"")</f>
        <v/>
      </c>
      <c r="Z802">
        <f>IFERROR(INDEX($H$7:$H$60000,MATCH(ROW()-6,$Q$7:$Q$60000,0)),"")</f>
        <v/>
      </c>
      <c r="AA802">
        <f>IFERROR(INDEX($I$7:$I$60000,MATCH(ROW()-6,$Q$7:$Q$60000,0)),"")</f>
        <v/>
      </c>
      <c r="AB802">
        <f>IFERROR(INDEX($J$7:$J$60000,MATCH(ROW()-6,$Q$7:$Q$60000,0)),"")</f>
        <v/>
      </c>
      <c r="AC802">
        <f>IFERROR(INDEX($K$7:$K$60000,MATCH(ROW()-6,$Q$7:$Q$60000,0)),"")</f>
        <v/>
      </c>
      <c r="AD802">
        <f>IFERROR(INDEX($L$7:$L$60000,MATCH(ROW()-6,$Q$7:$Q$60000,0)),"")</f>
        <v/>
      </c>
      <c r="AE802">
        <f>IFERROR(INDEX($M$7:$M$60000,MATCH(ROW()-6,$Q$7:$Q$60000,0)),"")</f>
        <v/>
      </c>
      <c r="AF802">
        <f>IFERROR(INDEX($N$7:$N$60000,MATCH(ROW()-6,$Q$7:$Q$60000,0)),"")</f>
        <v/>
      </c>
      <c r="AH802" s="9">
        <f>IF(OR($S802="",$S801=""),"",LN($T802/$T801))</f>
        <v/>
      </c>
      <c r="AI802" s="9">
        <f>IF(OR($S802="",$S801=""),"",$C$2*LN(U802/U801))</f>
        <v/>
      </c>
      <c r="AJ802" s="9">
        <f>IF(OR($S802="",$S801=""),"",$D$2*(V802-V801))</f>
        <v/>
      </c>
      <c r="AK802" s="9">
        <f>IF(OR($S802="",$S801=""),"",$E$2*(W802-W801))</f>
        <v/>
      </c>
      <c r="AL802" s="9">
        <f>IF(OR($S802="",$S801=""),"",$F$2*LN(X802/X801))</f>
        <v/>
      </c>
      <c r="AM802" s="9">
        <f>IF(OR($S802="",$S801=""),"",$G$2*(Y802-Y801))</f>
        <v/>
      </c>
      <c r="AN802" s="9">
        <f>IF(OR($S802="",$S801=""),"",$H$2*LN(Z802/Z801))</f>
        <v/>
      </c>
      <c r="AO802" s="9">
        <f>IF(OR($S802="",$S801=""),"",$I$2*(AA802-AA801))</f>
        <v/>
      </c>
      <c r="AP802" s="9">
        <f>IF(OR($S802="",$S801=""),"",$J$2*LN(AB802/AB801))</f>
        <v/>
      </c>
      <c r="AQ802" s="9">
        <f>IF(OR($S802="",$S801=""),"",$K$2*(AC802-AC801))</f>
        <v/>
      </c>
      <c r="AR802" s="9">
        <f>IF(OR($S802="",$S801=""),"",$L$2*LN(AD802/AD801))</f>
        <v/>
      </c>
      <c r="AS802" s="9">
        <f>IF(OR($S802="",$S801=""),"",$M$2*LN(AE802/AE801))</f>
        <v/>
      </c>
      <c r="AT802" s="9">
        <f>IF(OR($S802="",$S801=""),"",$N$2*LN(AF802/AF801))</f>
        <v/>
      </c>
      <c r="AV802" s="9">
        <f>IF($AH802="","",$AY$16+$AY$4*AI802+$AY$5*AJ802+$AY$6*AK802+$AY$7*AL802+$AY$8*AM802+$AY$9*AN802+$AY$10*AO802+$AY$11*AP802+$AY$12*AQ802+$AY$13*AR802+$AY$14*AS802+$AY$15*AT802)</f>
        <v/>
      </c>
      <c r="BC802" s="10">
        <f>IF((ROW()-6)&lt;=$Q$3,INDEX(LINEST(AH743:AH802,AI743:AT802,TRUE,TRUE),1,13)*$Q$4,"")</f>
        <v/>
      </c>
      <c r="BD802" s="9">
        <f>IF((ROW()-6)&lt;=$Q$3,INDEX(LINEST(AH743:AH802,AI743:AT802,TRUE,TRUE),1,12),"")</f>
        <v/>
      </c>
      <c r="BE802" s="9">
        <f>IF((ROW()-6)&lt;=$Q$3,INDEX(LINEST(AH743:AH802,AI743:AT802,TRUE,TRUE),1,11),"")</f>
        <v/>
      </c>
      <c r="BF802" s="9">
        <f>IF((ROW()-6)&lt;=$Q$3,INDEX(LINEST(AH743:AH802,AI743:AT802,TRUE,TRUE),1,10),"")</f>
        <v/>
      </c>
      <c r="BG802" s="9">
        <f>IF((ROW()-6)&lt;=$Q$3,INDEX(LINEST(AH743:AH802,AI743:AT802,TRUE,TRUE),1,9),"")</f>
        <v/>
      </c>
      <c r="BH802" s="9">
        <f>IF((ROW()-6)&lt;=$Q$3,INDEX(LINEST(AH743:AH802,AI743:AT802,TRUE,TRUE),1,8),"")</f>
        <v/>
      </c>
      <c r="BI802" s="9">
        <f>IF((ROW()-6)&lt;=$Q$3,INDEX(LINEST(AH743:AH802,AI743:AT802,TRUE,TRUE),1,7),"")</f>
        <v/>
      </c>
      <c r="BJ802" s="9">
        <f>IF((ROW()-6)&lt;=$Q$3,INDEX(LINEST(AH743:AH802,AI743:AT802,TRUE,TRUE),1,6),"")</f>
        <v/>
      </c>
      <c r="BK802" s="9">
        <f>IF((ROW()-6)&lt;=$Q$3,INDEX(LINEST(AH743:AH802,AI743:AT802,TRUE,TRUE),1,5),"")</f>
        <v/>
      </c>
      <c r="BL802" s="9">
        <f>IF((ROW()-6)&lt;=$Q$3,INDEX(LINEST(AH743:AH802,AI743:AT802,TRUE,TRUE),1,4),"")</f>
        <v/>
      </c>
      <c r="BM802" s="9">
        <f>IF((ROW()-6)&lt;=$Q$3,INDEX(LINEST(AH743:AH802,AI743:AT802,TRUE,TRUE),1,3),"")</f>
        <v/>
      </c>
      <c r="BN802" s="9">
        <f>IF((ROW()-6)&lt;=$Q$3,INDEX(LINEST(AH743:AH802,AI743:AT802,TRUE,TRUE),1,2),"")</f>
        <v/>
      </c>
      <c r="BO802" s="9">
        <f>IF((ROW()-6)&lt;=$Q$3,INDEX(LINEST(AH743:AH802,AI743:AT802,TRUE,TRUE),1,1),"")</f>
        <v/>
      </c>
      <c r="BP802" s="10">
        <f>IF((ROW()-6)&lt;=$Q$3,INDEX(LINEST(AH743:AH802,AI743:AT802,TRUE,TRUE),3,1),"")</f>
        <v/>
      </c>
      <c r="BR802" s="9">
        <f>IF(AND((ROW()-6)&lt;=$Q$3,ISNUMBER(BC801)),BC801/$Q$4+BD801*AI802+BE801*AJ802+BF801*AK802+BG801*AL802+BH801*AM802+BI801*AN802+BJ801*AO802+BK801*AP802+BL801*AQ802+BM801*AR802+BN801*AS802+BO801*AT802,"")</f>
        <v/>
      </c>
      <c r="BS802">
        <f>IF(ISNUMBER(BR802),AVERAGE(AH742:AH801),"")</f>
        <v/>
      </c>
      <c r="BT802">
        <f>IF(ISNUMBER(BR802),(AH802-BR802)^2,"")</f>
        <v/>
      </c>
      <c r="BU802">
        <f>IF(ISNUMBER(BR802),AH802^2,"")</f>
        <v/>
      </c>
      <c r="BV802">
        <f>IF(ISNUMBER(BR802),(AH802-BS802)^2,"")</f>
        <v/>
      </c>
    </row>
    <row r="803">
      <c r="O803">
        <f>IF($R803="","",CHOOSE($Q$2,YEAR(R803)*12+MONTH(R803),INT((R803-2)/7),YEAR(R803)*4+ROUNDUP(MONTH(R803)/3)))</f>
        <v/>
      </c>
      <c r="P803">
        <f>IF($R803="","",IF($R804="",1,IF(O803&lt;&gt;O804,1,0)))</f>
        <v/>
      </c>
      <c r="Q803">
        <f>IF(P803=1,SUM($P$7:P803),"")</f>
        <v/>
      </c>
      <c r="R803">
        <f>IF($A803="","",IF(ISNUMBER($A803),$A803,IFERROR(DATEVALUE($A803),NA())))</f>
        <v/>
      </c>
      <c r="S803" s="7">
        <f>IFERROR(INDEX($R$7:$R$60000,MATCH(ROW()-6,$Q$7:$Q$60000,0)),"")</f>
        <v/>
      </c>
      <c r="T803">
        <f>IFERROR(INDEX($B$7:$B$60000,MATCH(ROW()-6,$Q$7:$Q$60000,0)),"")</f>
        <v/>
      </c>
      <c r="U803">
        <f>IFERROR(INDEX($C$7:$C$60000,MATCH(ROW()-6,$Q$7:$Q$60000,0)),"")</f>
        <v/>
      </c>
      <c r="V803">
        <f>IFERROR(INDEX($D$7:$D$60000,MATCH(ROW()-6,$Q$7:$Q$60000,0)),"")</f>
        <v/>
      </c>
      <c r="W803">
        <f>IFERROR(INDEX($E$7:$E$60000,MATCH(ROW()-6,$Q$7:$Q$60000,0)),"")</f>
        <v/>
      </c>
      <c r="X803">
        <f>IFERROR(INDEX($F$7:$F$60000,MATCH(ROW()-6,$Q$7:$Q$60000,0)),"")</f>
        <v/>
      </c>
      <c r="Y803">
        <f>IFERROR(INDEX($G$7:$G$60000,MATCH(ROW()-6,$Q$7:$Q$60000,0)),"")</f>
        <v/>
      </c>
      <c r="Z803">
        <f>IFERROR(INDEX($H$7:$H$60000,MATCH(ROW()-6,$Q$7:$Q$60000,0)),"")</f>
        <v/>
      </c>
      <c r="AA803">
        <f>IFERROR(INDEX($I$7:$I$60000,MATCH(ROW()-6,$Q$7:$Q$60000,0)),"")</f>
        <v/>
      </c>
      <c r="AB803">
        <f>IFERROR(INDEX($J$7:$J$60000,MATCH(ROW()-6,$Q$7:$Q$60000,0)),"")</f>
        <v/>
      </c>
      <c r="AC803">
        <f>IFERROR(INDEX($K$7:$K$60000,MATCH(ROW()-6,$Q$7:$Q$60000,0)),"")</f>
        <v/>
      </c>
      <c r="AD803">
        <f>IFERROR(INDEX($L$7:$L$60000,MATCH(ROW()-6,$Q$7:$Q$60000,0)),"")</f>
        <v/>
      </c>
      <c r="AE803">
        <f>IFERROR(INDEX($M$7:$M$60000,MATCH(ROW()-6,$Q$7:$Q$60000,0)),"")</f>
        <v/>
      </c>
      <c r="AF803">
        <f>IFERROR(INDEX($N$7:$N$60000,MATCH(ROW()-6,$Q$7:$Q$60000,0)),"")</f>
        <v/>
      </c>
      <c r="AH803" s="9">
        <f>IF(OR($S803="",$S802=""),"",LN($T803/$T802))</f>
        <v/>
      </c>
      <c r="AI803" s="9">
        <f>IF(OR($S803="",$S802=""),"",$C$2*LN(U803/U802))</f>
        <v/>
      </c>
      <c r="AJ803" s="9">
        <f>IF(OR($S803="",$S802=""),"",$D$2*(V803-V802))</f>
        <v/>
      </c>
      <c r="AK803" s="9">
        <f>IF(OR($S803="",$S802=""),"",$E$2*(W803-W802))</f>
        <v/>
      </c>
      <c r="AL803" s="9">
        <f>IF(OR($S803="",$S802=""),"",$F$2*LN(X803/X802))</f>
        <v/>
      </c>
      <c r="AM803" s="9">
        <f>IF(OR($S803="",$S802=""),"",$G$2*(Y803-Y802))</f>
        <v/>
      </c>
      <c r="AN803" s="9">
        <f>IF(OR($S803="",$S802=""),"",$H$2*LN(Z803/Z802))</f>
        <v/>
      </c>
      <c r="AO803" s="9">
        <f>IF(OR($S803="",$S802=""),"",$I$2*(AA803-AA802))</f>
        <v/>
      </c>
      <c r="AP803" s="9">
        <f>IF(OR($S803="",$S802=""),"",$J$2*LN(AB803/AB802))</f>
        <v/>
      </c>
      <c r="AQ803" s="9">
        <f>IF(OR($S803="",$S802=""),"",$K$2*(AC803-AC802))</f>
        <v/>
      </c>
      <c r="AR803" s="9">
        <f>IF(OR($S803="",$S802=""),"",$L$2*LN(AD803/AD802))</f>
        <v/>
      </c>
      <c r="AS803" s="9">
        <f>IF(OR($S803="",$S802=""),"",$M$2*LN(AE803/AE802))</f>
        <v/>
      </c>
      <c r="AT803" s="9">
        <f>IF(OR($S803="",$S802=""),"",$N$2*LN(AF803/AF802))</f>
        <v/>
      </c>
      <c r="AV803" s="9">
        <f>IF($AH803="","",$AY$16+$AY$4*AI803+$AY$5*AJ803+$AY$6*AK803+$AY$7*AL803+$AY$8*AM803+$AY$9*AN803+$AY$10*AO803+$AY$11*AP803+$AY$12*AQ803+$AY$13*AR803+$AY$14*AS803+$AY$15*AT803)</f>
        <v/>
      </c>
      <c r="BC803" s="10">
        <f>IF((ROW()-6)&lt;=$Q$3,INDEX(LINEST(AH744:AH803,AI744:AT803,TRUE,TRUE),1,13)*$Q$4,"")</f>
        <v/>
      </c>
      <c r="BD803" s="9">
        <f>IF((ROW()-6)&lt;=$Q$3,INDEX(LINEST(AH744:AH803,AI744:AT803,TRUE,TRUE),1,12),"")</f>
        <v/>
      </c>
      <c r="BE803" s="9">
        <f>IF((ROW()-6)&lt;=$Q$3,INDEX(LINEST(AH744:AH803,AI744:AT803,TRUE,TRUE),1,11),"")</f>
        <v/>
      </c>
      <c r="BF803" s="9">
        <f>IF((ROW()-6)&lt;=$Q$3,INDEX(LINEST(AH744:AH803,AI744:AT803,TRUE,TRUE),1,10),"")</f>
        <v/>
      </c>
      <c r="BG803" s="9">
        <f>IF((ROW()-6)&lt;=$Q$3,INDEX(LINEST(AH744:AH803,AI744:AT803,TRUE,TRUE),1,9),"")</f>
        <v/>
      </c>
      <c r="BH803" s="9">
        <f>IF((ROW()-6)&lt;=$Q$3,INDEX(LINEST(AH744:AH803,AI744:AT803,TRUE,TRUE),1,8),"")</f>
        <v/>
      </c>
      <c r="BI803" s="9">
        <f>IF((ROW()-6)&lt;=$Q$3,INDEX(LINEST(AH744:AH803,AI744:AT803,TRUE,TRUE),1,7),"")</f>
        <v/>
      </c>
      <c r="BJ803" s="9">
        <f>IF((ROW()-6)&lt;=$Q$3,INDEX(LINEST(AH744:AH803,AI744:AT803,TRUE,TRUE),1,6),"")</f>
        <v/>
      </c>
      <c r="BK803" s="9">
        <f>IF((ROW()-6)&lt;=$Q$3,INDEX(LINEST(AH744:AH803,AI744:AT803,TRUE,TRUE),1,5),"")</f>
        <v/>
      </c>
      <c r="BL803" s="9">
        <f>IF((ROW()-6)&lt;=$Q$3,INDEX(LINEST(AH744:AH803,AI744:AT803,TRUE,TRUE),1,4),"")</f>
        <v/>
      </c>
      <c r="BM803" s="9">
        <f>IF((ROW()-6)&lt;=$Q$3,INDEX(LINEST(AH744:AH803,AI744:AT803,TRUE,TRUE),1,3),"")</f>
        <v/>
      </c>
      <c r="BN803" s="9">
        <f>IF((ROW()-6)&lt;=$Q$3,INDEX(LINEST(AH744:AH803,AI744:AT803,TRUE,TRUE),1,2),"")</f>
        <v/>
      </c>
      <c r="BO803" s="9">
        <f>IF((ROW()-6)&lt;=$Q$3,INDEX(LINEST(AH744:AH803,AI744:AT803,TRUE,TRUE),1,1),"")</f>
        <v/>
      </c>
      <c r="BP803" s="10">
        <f>IF((ROW()-6)&lt;=$Q$3,INDEX(LINEST(AH744:AH803,AI744:AT803,TRUE,TRUE),3,1),"")</f>
        <v/>
      </c>
      <c r="BR803" s="9">
        <f>IF(AND((ROW()-6)&lt;=$Q$3,ISNUMBER(BC802)),BC802/$Q$4+BD802*AI803+BE802*AJ803+BF802*AK803+BG802*AL803+BH802*AM803+BI802*AN803+BJ802*AO803+BK802*AP803+BL802*AQ803+BM802*AR803+BN802*AS803+BO802*AT803,"")</f>
        <v/>
      </c>
      <c r="BS803">
        <f>IF(ISNUMBER(BR803),AVERAGE(AH743:AH802),"")</f>
        <v/>
      </c>
      <c r="BT803">
        <f>IF(ISNUMBER(BR803),(AH803-BR803)^2,"")</f>
        <v/>
      </c>
      <c r="BU803">
        <f>IF(ISNUMBER(BR803),AH803^2,"")</f>
        <v/>
      </c>
      <c r="BV803">
        <f>IF(ISNUMBER(BR803),(AH803-BS803)^2,"")</f>
        <v/>
      </c>
    </row>
    <row r="804">
      <c r="O804">
        <f>IF($R804="","",CHOOSE($Q$2,YEAR(R804)*12+MONTH(R804),INT((R804-2)/7),YEAR(R804)*4+ROUNDUP(MONTH(R804)/3)))</f>
        <v/>
      </c>
      <c r="P804">
        <f>IF($R804="","",IF($R805="",1,IF(O804&lt;&gt;O805,1,0)))</f>
        <v/>
      </c>
      <c r="Q804">
        <f>IF(P804=1,SUM($P$7:P804),"")</f>
        <v/>
      </c>
      <c r="R804">
        <f>IF($A804="","",IF(ISNUMBER($A804),$A804,IFERROR(DATEVALUE($A804),NA())))</f>
        <v/>
      </c>
      <c r="S804" s="7">
        <f>IFERROR(INDEX($R$7:$R$60000,MATCH(ROW()-6,$Q$7:$Q$60000,0)),"")</f>
        <v/>
      </c>
      <c r="T804">
        <f>IFERROR(INDEX($B$7:$B$60000,MATCH(ROW()-6,$Q$7:$Q$60000,0)),"")</f>
        <v/>
      </c>
      <c r="U804">
        <f>IFERROR(INDEX($C$7:$C$60000,MATCH(ROW()-6,$Q$7:$Q$60000,0)),"")</f>
        <v/>
      </c>
      <c r="V804">
        <f>IFERROR(INDEX($D$7:$D$60000,MATCH(ROW()-6,$Q$7:$Q$60000,0)),"")</f>
        <v/>
      </c>
      <c r="W804">
        <f>IFERROR(INDEX($E$7:$E$60000,MATCH(ROW()-6,$Q$7:$Q$60000,0)),"")</f>
        <v/>
      </c>
      <c r="X804">
        <f>IFERROR(INDEX($F$7:$F$60000,MATCH(ROW()-6,$Q$7:$Q$60000,0)),"")</f>
        <v/>
      </c>
      <c r="Y804">
        <f>IFERROR(INDEX($G$7:$G$60000,MATCH(ROW()-6,$Q$7:$Q$60000,0)),"")</f>
        <v/>
      </c>
      <c r="Z804">
        <f>IFERROR(INDEX($H$7:$H$60000,MATCH(ROW()-6,$Q$7:$Q$60000,0)),"")</f>
        <v/>
      </c>
      <c r="AA804">
        <f>IFERROR(INDEX($I$7:$I$60000,MATCH(ROW()-6,$Q$7:$Q$60000,0)),"")</f>
        <v/>
      </c>
      <c r="AB804">
        <f>IFERROR(INDEX($J$7:$J$60000,MATCH(ROW()-6,$Q$7:$Q$60000,0)),"")</f>
        <v/>
      </c>
      <c r="AC804">
        <f>IFERROR(INDEX($K$7:$K$60000,MATCH(ROW()-6,$Q$7:$Q$60000,0)),"")</f>
        <v/>
      </c>
      <c r="AD804">
        <f>IFERROR(INDEX($L$7:$L$60000,MATCH(ROW()-6,$Q$7:$Q$60000,0)),"")</f>
        <v/>
      </c>
      <c r="AE804">
        <f>IFERROR(INDEX($M$7:$M$60000,MATCH(ROW()-6,$Q$7:$Q$60000,0)),"")</f>
        <v/>
      </c>
      <c r="AF804">
        <f>IFERROR(INDEX($N$7:$N$60000,MATCH(ROW()-6,$Q$7:$Q$60000,0)),"")</f>
        <v/>
      </c>
      <c r="AH804" s="9">
        <f>IF(OR($S804="",$S803=""),"",LN($T804/$T803))</f>
        <v/>
      </c>
      <c r="AI804" s="9">
        <f>IF(OR($S804="",$S803=""),"",$C$2*LN(U804/U803))</f>
        <v/>
      </c>
      <c r="AJ804" s="9">
        <f>IF(OR($S804="",$S803=""),"",$D$2*(V804-V803))</f>
        <v/>
      </c>
      <c r="AK804" s="9">
        <f>IF(OR($S804="",$S803=""),"",$E$2*(W804-W803))</f>
        <v/>
      </c>
      <c r="AL804" s="9">
        <f>IF(OR($S804="",$S803=""),"",$F$2*LN(X804/X803))</f>
        <v/>
      </c>
      <c r="AM804" s="9">
        <f>IF(OR($S804="",$S803=""),"",$G$2*(Y804-Y803))</f>
        <v/>
      </c>
      <c r="AN804" s="9">
        <f>IF(OR($S804="",$S803=""),"",$H$2*LN(Z804/Z803))</f>
        <v/>
      </c>
      <c r="AO804" s="9">
        <f>IF(OR($S804="",$S803=""),"",$I$2*(AA804-AA803))</f>
        <v/>
      </c>
      <c r="AP804" s="9">
        <f>IF(OR($S804="",$S803=""),"",$J$2*LN(AB804/AB803))</f>
        <v/>
      </c>
      <c r="AQ804" s="9">
        <f>IF(OR($S804="",$S803=""),"",$K$2*(AC804-AC803))</f>
        <v/>
      </c>
      <c r="AR804" s="9">
        <f>IF(OR($S804="",$S803=""),"",$L$2*LN(AD804/AD803))</f>
        <v/>
      </c>
      <c r="AS804" s="9">
        <f>IF(OR($S804="",$S803=""),"",$M$2*LN(AE804/AE803))</f>
        <v/>
      </c>
      <c r="AT804" s="9">
        <f>IF(OR($S804="",$S803=""),"",$N$2*LN(AF804/AF803))</f>
        <v/>
      </c>
      <c r="AV804" s="9">
        <f>IF($AH804="","",$AY$16+$AY$4*AI804+$AY$5*AJ804+$AY$6*AK804+$AY$7*AL804+$AY$8*AM804+$AY$9*AN804+$AY$10*AO804+$AY$11*AP804+$AY$12*AQ804+$AY$13*AR804+$AY$14*AS804+$AY$15*AT804)</f>
        <v/>
      </c>
      <c r="BC804" s="10">
        <f>IF((ROW()-6)&lt;=$Q$3,INDEX(LINEST(AH745:AH804,AI745:AT804,TRUE,TRUE),1,13)*$Q$4,"")</f>
        <v/>
      </c>
      <c r="BD804" s="9">
        <f>IF((ROW()-6)&lt;=$Q$3,INDEX(LINEST(AH745:AH804,AI745:AT804,TRUE,TRUE),1,12),"")</f>
        <v/>
      </c>
      <c r="BE804" s="9">
        <f>IF((ROW()-6)&lt;=$Q$3,INDEX(LINEST(AH745:AH804,AI745:AT804,TRUE,TRUE),1,11),"")</f>
        <v/>
      </c>
      <c r="BF804" s="9">
        <f>IF((ROW()-6)&lt;=$Q$3,INDEX(LINEST(AH745:AH804,AI745:AT804,TRUE,TRUE),1,10),"")</f>
        <v/>
      </c>
      <c r="BG804" s="9">
        <f>IF((ROW()-6)&lt;=$Q$3,INDEX(LINEST(AH745:AH804,AI745:AT804,TRUE,TRUE),1,9),"")</f>
        <v/>
      </c>
      <c r="BH804" s="9">
        <f>IF((ROW()-6)&lt;=$Q$3,INDEX(LINEST(AH745:AH804,AI745:AT804,TRUE,TRUE),1,8),"")</f>
        <v/>
      </c>
      <c r="BI804" s="9">
        <f>IF((ROW()-6)&lt;=$Q$3,INDEX(LINEST(AH745:AH804,AI745:AT804,TRUE,TRUE),1,7),"")</f>
        <v/>
      </c>
      <c r="BJ804" s="9">
        <f>IF((ROW()-6)&lt;=$Q$3,INDEX(LINEST(AH745:AH804,AI745:AT804,TRUE,TRUE),1,6),"")</f>
        <v/>
      </c>
      <c r="BK804" s="9">
        <f>IF((ROW()-6)&lt;=$Q$3,INDEX(LINEST(AH745:AH804,AI745:AT804,TRUE,TRUE),1,5),"")</f>
        <v/>
      </c>
      <c r="BL804" s="9">
        <f>IF((ROW()-6)&lt;=$Q$3,INDEX(LINEST(AH745:AH804,AI745:AT804,TRUE,TRUE),1,4),"")</f>
        <v/>
      </c>
      <c r="BM804" s="9">
        <f>IF((ROW()-6)&lt;=$Q$3,INDEX(LINEST(AH745:AH804,AI745:AT804,TRUE,TRUE),1,3),"")</f>
        <v/>
      </c>
      <c r="BN804" s="9">
        <f>IF((ROW()-6)&lt;=$Q$3,INDEX(LINEST(AH745:AH804,AI745:AT804,TRUE,TRUE),1,2),"")</f>
        <v/>
      </c>
      <c r="BO804" s="9">
        <f>IF((ROW()-6)&lt;=$Q$3,INDEX(LINEST(AH745:AH804,AI745:AT804,TRUE,TRUE),1,1),"")</f>
        <v/>
      </c>
      <c r="BP804" s="10">
        <f>IF((ROW()-6)&lt;=$Q$3,INDEX(LINEST(AH745:AH804,AI745:AT804,TRUE,TRUE),3,1),"")</f>
        <v/>
      </c>
      <c r="BR804" s="9">
        <f>IF(AND((ROW()-6)&lt;=$Q$3,ISNUMBER(BC803)),BC803/$Q$4+BD803*AI804+BE803*AJ804+BF803*AK804+BG803*AL804+BH803*AM804+BI803*AN804+BJ803*AO804+BK803*AP804+BL803*AQ804+BM803*AR804+BN803*AS804+BO803*AT804,"")</f>
        <v/>
      </c>
      <c r="BS804">
        <f>IF(ISNUMBER(BR804),AVERAGE(AH744:AH803),"")</f>
        <v/>
      </c>
      <c r="BT804">
        <f>IF(ISNUMBER(BR804),(AH804-BR804)^2,"")</f>
        <v/>
      </c>
      <c r="BU804">
        <f>IF(ISNUMBER(BR804),AH804^2,"")</f>
        <v/>
      </c>
      <c r="BV804">
        <f>IF(ISNUMBER(BR804),(AH804-BS804)^2,"")</f>
        <v/>
      </c>
    </row>
    <row r="805">
      <c r="O805">
        <f>IF($R805="","",CHOOSE($Q$2,YEAR(R805)*12+MONTH(R805),INT((R805-2)/7),YEAR(R805)*4+ROUNDUP(MONTH(R805)/3)))</f>
        <v/>
      </c>
      <c r="P805">
        <f>IF($R805="","",IF($R806="",1,IF(O805&lt;&gt;O806,1,0)))</f>
        <v/>
      </c>
      <c r="Q805">
        <f>IF(P805=1,SUM($P$7:P805),"")</f>
        <v/>
      </c>
      <c r="R805">
        <f>IF($A805="","",IF(ISNUMBER($A805),$A805,IFERROR(DATEVALUE($A805),NA())))</f>
        <v/>
      </c>
      <c r="S805" s="7">
        <f>IFERROR(INDEX($R$7:$R$60000,MATCH(ROW()-6,$Q$7:$Q$60000,0)),"")</f>
        <v/>
      </c>
      <c r="T805">
        <f>IFERROR(INDEX($B$7:$B$60000,MATCH(ROW()-6,$Q$7:$Q$60000,0)),"")</f>
        <v/>
      </c>
      <c r="U805">
        <f>IFERROR(INDEX($C$7:$C$60000,MATCH(ROW()-6,$Q$7:$Q$60000,0)),"")</f>
        <v/>
      </c>
      <c r="V805">
        <f>IFERROR(INDEX($D$7:$D$60000,MATCH(ROW()-6,$Q$7:$Q$60000,0)),"")</f>
        <v/>
      </c>
      <c r="W805">
        <f>IFERROR(INDEX($E$7:$E$60000,MATCH(ROW()-6,$Q$7:$Q$60000,0)),"")</f>
        <v/>
      </c>
      <c r="X805">
        <f>IFERROR(INDEX($F$7:$F$60000,MATCH(ROW()-6,$Q$7:$Q$60000,0)),"")</f>
        <v/>
      </c>
      <c r="Y805">
        <f>IFERROR(INDEX($G$7:$G$60000,MATCH(ROW()-6,$Q$7:$Q$60000,0)),"")</f>
        <v/>
      </c>
      <c r="Z805">
        <f>IFERROR(INDEX($H$7:$H$60000,MATCH(ROW()-6,$Q$7:$Q$60000,0)),"")</f>
        <v/>
      </c>
      <c r="AA805">
        <f>IFERROR(INDEX($I$7:$I$60000,MATCH(ROW()-6,$Q$7:$Q$60000,0)),"")</f>
        <v/>
      </c>
      <c r="AB805">
        <f>IFERROR(INDEX($J$7:$J$60000,MATCH(ROW()-6,$Q$7:$Q$60000,0)),"")</f>
        <v/>
      </c>
      <c r="AC805">
        <f>IFERROR(INDEX($K$7:$K$60000,MATCH(ROW()-6,$Q$7:$Q$60000,0)),"")</f>
        <v/>
      </c>
      <c r="AD805">
        <f>IFERROR(INDEX($L$7:$L$60000,MATCH(ROW()-6,$Q$7:$Q$60000,0)),"")</f>
        <v/>
      </c>
      <c r="AE805">
        <f>IFERROR(INDEX($M$7:$M$60000,MATCH(ROW()-6,$Q$7:$Q$60000,0)),"")</f>
        <v/>
      </c>
      <c r="AF805">
        <f>IFERROR(INDEX($N$7:$N$60000,MATCH(ROW()-6,$Q$7:$Q$60000,0)),"")</f>
        <v/>
      </c>
      <c r="AH805" s="9">
        <f>IF(OR($S805="",$S804=""),"",LN($T805/$T804))</f>
        <v/>
      </c>
      <c r="AI805" s="9">
        <f>IF(OR($S805="",$S804=""),"",$C$2*LN(U805/U804))</f>
        <v/>
      </c>
      <c r="AJ805" s="9">
        <f>IF(OR($S805="",$S804=""),"",$D$2*(V805-V804))</f>
        <v/>
      </c>
      <c r="AK805" s="9">
        <f>IF(OR($S805="",$S804=""),"",$E$2*(W805-W804))</f>
        <v/>
      </c>
      <c r="AL805" s="9">
        <f>IF(OR($S805="",$S804=""),"",$F$2*LN(X805/X804))</f>
        <v/>
      </c>
      <c r="AM805" s="9">
        <f>IF(OR($S805="",$S804=""),"",$G$2*(Y805-Y804))</f>
        <v/>
      </c>
      <c r="AN805" s="9">
        <f>IF(OR($S805="",$S804=""),"",$H$2*LN(Z805/Z804))</f>
        <v/>
      </c>
      <c r="AO805" s="9">
        <f>IF(OR($S805="",$S804=""),"",$I$2*(AA805-AA804))</f>
        <v/>
      </c>
      <c r="AP805" s="9">
        <f>IF(OR($S805="",$S804=""),"",$J$2*LN(AB805/AB804))</f>
        <v/>
      </c>
      <c r="AQ805" s="9">
        <f>IF(OR($S805="",$S804=""),"",$K$2*(AC805-AC804))</f>
        <v/>
      </c>
      <c r="AR805" s="9">
        <f>IF(OR($S805="",$S804=""),"",$L$2*LN(AD805/AD804))</f>
        <v/>
      </c>
      <c r="AS805" s="9">
        <f>IF(OR($S805="",$S804=""),"",$M$2*LN(AE805/AE804))</f>
        <v/>
      </c>
      <c r="AT805" s="9">
        <f>IF(OR($S805="",$S804=""),"",$N$2*LN(AF805/AF804))</f>
        <v/>
      </c>
      <c r="AV805" s="9">
        <f>IF($AH805="","",$AY$16+$AY$4*AI805+$AY$5*AJ805+$AY$6*AK805+$AY$7*AL805+$AY$8*AM805+$AY$9*AN805+$AY$10*AO805+$AY$11*AP805+$AY$12*AQ805+$AY$13*AR805+$AY$14*AS805+$AY$15*AT805)</f>
        <v/>
      </c>
      <c r="BC805" s="10">
        <f>IF((ROW()-6)&lt;=$Q$3,INDEX(LINEST(AH746:AH805,AI746:AT805,TRUE,TRUE),1,13)*$Q$4,"")</f>
        <v/>
      </c>
      <c r="BD805" s="9">
        <f>IF((ROW()-6)&lt;=$Q$3,INDEX(LINEST(AH746:AH805,AI746:AT805,TRUE,TRUE),1,12),"")</f>
        <v/>
      </c>
      <c r="BE805" s="9">
        <f>IF((ROW()-6)&lt;=$Q$3,INDEX(LINEST(AH746:AH805,AI746:AT805,TRUE,TRUE),1,11),"")</f>
        <v/>
      </c>
      <c r="BF805" s="9">
        <f>IF((ROW()-6)&lt;=$Q$3,INDEX(LINEST(AH746:AH805,AI746:AT805,TRUE,TRUE),1,10),"")</f>
        <v/>
      </c>
      <c r="BG805" s="9">
        <f>IF((ROW()-6)&lt;=$Q$3,INDEX(LINEST(AH746:AH805,AI746:AT805,TRUE,TRUE),1,9),"")</f>
        <v/>
      </c>
      <c r="BH805" s="9">
        <f>IF((ROW()-6)&lt;=$Q$3,INDEX(LINEST(AH746:AH805,AI746:AT805,TRUE,TRUE),1,8),"")</f>
        <v/>
      </c>
      <c r="BI805" s="9">
        <f>IF((ROW()-6)&lt;=$Q$3,INDEX(LINEST(AH746:AH805,AI746:AT805,TRUE,TRUE),1,7),"")</f>
        <v/>
      </c>
      <c r="BJ805" s="9">
        <f>IF((ROW()-6)&lt;=$Q$3,INDEX(LINEST(AH746:AH805,AI746:AT805,TRUE,TRUE),1,6),"")</f>
        <v/>
      </c>
      <c r="BK805" s="9">
        <f>IF((ROW()-6)&lt;=$Q$3,INDEX(LINEST(AH746:AH805,AI746:AT805,TRUE,TRUE),1,5),"")</f>
        <v/>
      </c>
      <c r="BL805" s="9">
        <f>IF((ROW()-6)&lt;=$Q$3,INDEX(LINEST(AH746:AH805,AI746:AT805,TRUE,TRUE),1,4),"")</f>
        <v/>
      </c>
      <c r="BM805" s="9">
        <f>IF((ROW()-6)&lt;=$Q$3,INDEX(LINEST(AH746:AH805,AI746:AT805,TRUE,TRUE),1,3),"")</f>
        <v/>
      </c>
      <c r="BN805" s="9">
        <f>IF((ROW()-6)&lt;=$Q$3,INDEX(LINEST(AH746:AH805,AI746:AT805,TRUE,TRUE),1,2),"")</f>
        <v/>
      </c>
      <c r="BO805" s="9">
        <f>IF((ROW()-6)&lt;=$Q$3,INDEX(LINEST(AH746:AH805,AI746:AT805,TRUE,TRUE),1,1),"")</f>
        <v/>
      </c>
      <c r="BP805" s="10">
        <f>IF((ROW()-6)&lt;=$Q$3,INDEX(LINEST(AH746:AH805,AI746:AT805,TRUE,TRUE),3,1),"")</f>
        <v/>
      </c>
      <c r="BR805" s="9">
        <f>IF(AND((ROW()-6)&lt;=$Q$3,ISNUMBER(BC804)),BC804/$Q$4+BD804*AI805+BE804*AJ805+BF804*AK805+BG804*AL805+BH804*AM805+BI804*AN805+BJ804*AO805+BK804*AP805+BL804*AQ805+BM804*AR805+BN804*AS805+BO804*AT805,"")</f>
        <v/>
      </c>
      <c r="BS805">
        <f>IF(ISNUMBER(BR805),AVERAGE(AH745:AH804),"")</f>
        <v/>
      </c>
      <c r="BT805">
        <f>IF(ISNUMBER(BR805),(AH805-BR805)^2,"")</f>
        <v/>
      </c>
      <c r="BU805">
        <f>IF(ISNUMBER(BR805),AH805^2,"")</f>
        <v/>
      </c>
      <c r="BV805">
        <f>IF(ISNUMBER(BR805),(AH805-BS805)^2,"")</f>
        <v/>
      </c>
    </row>
    <row r="806">
      <c r="O806">
        <f>IF($R806="","",CHOOSE($Q$2,YEAR(R806)*12+MONTH(R806),INT((R806-2)/7),YEAR(R806)*4+ROUNDUP(MONTH(R806)/3)))</f>
        <v/>
      </c>
      <c r="P806">
        <f>IF($R806="","",IF($R807="",1,IF(O806&lt;&gt;O807,1,0)))</f>
        <v/>
      </c>
      <c r="Q806">
        <f>IF(P806=1,SUM($P$7:P806),"")</f>
        <v/>
      </c>
      <c r="R806">
        <f>IF($A806="","",IF(ISNUMBER($A806),$A806,IFERROR(DATEVALUE($A806),NA())))</f>
        <v/>
      </c>
      <c r="S806" s="7">
        <f>IFERROR(INDEX($R$7:$R$60000,MATCH(ROW()-6,$Q$7:$Q$60000,0)),"")</f>
        <v/>
      </c>
      <c r="T806">
        <f>IFERROR(INDEX($B$7:$B$60000,MATCH(ROW()-6,$Q$7:$Q$60000,0)),"")</f>
        <v/>
      </c>
      <c r="U806">
        <f>IFERROR(INDEX($C$7:$C$60000,MATCH(ROW()-6,$Q$7:$Q$60000,0)),"")</f>
        <v/>
      </c>
      <c r="V806">
        <f>IFERROR(INDEX($D$7:$D$60000,MATCH(ROW()-6,$Q$7:$Q$60000,0)),"")</f>
        <v/>
      </c>
      <c r="W806">
        <f>IFERROR(INDEX($E$7:$E$60000,MATCH(ROW()-6,$Q$7:$Q$60000,0)),"")</f>
        <v/>
      </c>
      <c r="X806">
        <f>IFERROR(INDEX($F$7:$F$60000,MATCH(ROW()-6,$Q$7:$Q$60000,0)),"")</f>
        <v/>
      </c>
      <c r="Y806">
        <f>IFERROR(INDEX($G$7:$G$60000,MATCH(ROW()-6,$Q$7:$Q$60000,0)),"")</f>
        <v/>
      </c>
      <c r="Z806">
        <f>IFERROR(INDEX($H$7:$H$60000,MATCH(ROW()-6,$Q$7:$Q$60000,0)),"")</f>
        <v/>
      </c>
      <c r="AA806">
        <f>IFERROR(INDEX($I$7:$I$60000,MATCH(ROW()-6,$Q$7:$Q$60000,0)),"")</f>
        <v/>
      </c>
      <c r="AB806">
        <f>IFERROR(INDEX($J$7:$J$60000,MATCH(ROW()-6,$Q$7:$Q$60000,0)),"")</f>
        <v/>
      </c>
      <c r="AC806">
        <f>IFERROR(INDEX($K$7:$K$60000,MATCH(ROW()-6,$Q$7:$Q$60000,0)),"")</f>
        <v/>
      </c>
      <c r="AD806">
        <f>IFERROR(INDEX($L$7:$L$60000,MATCH(ROW()-6,$Q$7:$Q$60000,0)),"")</f>
        <v/>
      </c>
      <c r="AE806">
        <f>IFERROR(INDEX($M$7:$M$60000,MATCH(ROW()-6,$Q$7:$Q$60000,0)),"")</f>
        <v/>
      </c>
      <c r="AF806">
        <f>IFERROR(INDEX($N$7:$N$60000,MATCH(ROW()-6,$Q$7:$Q$60000,0)),"")</f>
        <v/>
      </c>
      <c r="AH806" s="9">
        <f>IF(OR($S806="",$S805=""),"",LN($T806/$T805))</f>
        <v/>
      </c>
      <c r="AI806" s="9">
        <f>IF(OR($S806="",$S805=""),"",$C$2*LN(U806/U805))</f>
        <v/>
      </c>
      <c r="AJ806" s="9">
        <f>IF(OR($S806="",$S805=""),"",$D$2*(V806-V805))</f>
        <v/>
      </c>
      <c r="AK806" s="9">
        <f>IF(OR($S806="",$S805=""),"",$E$2*(W806-W805))</f>
        <v/>
      </c>
      <c r="AL806" s="9">
        <f>IF(OR($S806="",$S805=""),"",$F$2*LN(X806/X805))</f>
        <v/>
      </c>
      <c r="AM806" s="9">
        <f>IF(OR($S806="",$S805=""),"",$G$2*(Y806-Y805))</f>
        <v/>
      </c>
      <c r="AN806" s="9">
        <f>IF(OR($S806="",$S805=""),"",$H$2*LN(Z806/Z805))</f>
        <v/>
      </c>
      <c r="AO806" s="9">
        <f>IF(OR($S806="",$S805=""),"",$I$2*(AA806-AA805))</f>
        <v/>
      </c>
      <c r="AP806" s="9">
        <f>IF(OR($S806="",$S805=""),"",$J$2*LN(AB806/AB805))</f>
        <v/>
      </c>
      <c r="AQ806" s="9">
        <f>IF(OR($S806="",$S805=""),"",$K$2*(AC806-AC805))</f>
        <v/>
      </c>
      <c r="AR806" s="9">
        <f>IF(OR($S806="",$S805=""),"",$L$2*LN(AD806/AD805))</f>
        <v/>
      </c>
      <c r="AS806" s="9">
        <f>IF(OR($S806="",$S805=""),"",$M$2*LN(AE806/AE805))</f>
        <v/>
      </c>
      <c r="AT806" s="9">
        <f>IF(OR($S806="",$S805=""),"",$N$2*LN(AF806/AF805))</f>
        <v/>
      </c>
      <c r="AV806" s="9">
        <f>IF($AH806="","",$AY$16+$AY$4*AI806+$AY$5*AJ806+$AY$6*AK806+$AY$7*AL806+$AY$8*AM806+$AY$9*AN806+$AY$10*AO806+$AY$11*AP806+$AY$12*AQ806+$AY$13*AR806+$AY$14*AS806+$AY$15*AT806)</f>
        <v/>
      </c>
      <c r="BC806" s="10">
        <f>IF((ROW()-6)&lt;=$Q$3,INDEX(LINEST(AH747:AH806,AI747:AT806,TRUE,TRUE),1,13)*$Q$4,"")</f>
        <v/>
      </c>
      <c r="BD806" s="9">
        <f>IF((ROW()-6)&lt;=$Q$3,INDEX(LINEST(AH747:AH806,AI747:AT806,TRUE,TRUE),1,12),"")</f>
        <v/>
      </c>
      <c r="BE806" s="9">
        <f>IF((ROW()-6)&lt;=$Q$3,INDEX(LINEST(AH747:AH806,AI747:AT806,TRUE,TRUE),1,11),"")</f>
        <v/>
      </c>
      <c r="BF806" s="9">
        <f>IF((ROW()-6)&lt;=$Q$3,INDEX(LINEST(AH747:AH806,AI747:AT806,TRUE,TRUE),1,10),"")</f>
        <v/>
      </c>
      <c r="BG806" s="9">
        <f>IF((ROW()-6)&lt;=$Q$3,INDEX(LINEST(AH747:AH806,AI747:AT806,TRUE,TRUE),1,9),"")</f>
        <v/>
      </c>
      <c r="BH806" s="9">
        <f>IF((ROW()-6)&lt;=$Q$3,INDEX(LINEST(AH747:AH806,AI747:AT806,TRUE,TRUE),1,8),"")</f>
        <v/>
      </c>
      <c r="BI806" s="9">
        <f>IF((ROW()-6)&lt;=$Q$3,INDEX(LINEST(AH747:AH806,AI747:AT806,TRUE,TRUE),1,7),"")</f>
        <v/>
      </c>
      <c r="BJ806" s="9">
        <f>IF((ROW()-6)&lt;=$Q$3,INDEX(LINEST(AH747:AH806,AI747:AT806,TRUE,TRUE),1,6),"")</f>
        <v/>
      </c>
      <c r="BK806" s="9">
        <f>IF((ROW()-6)&lt;=$Q$3,INDEX(LINEST(AH747:AH806,AI747:AT806,TRUE,TRUE),1,5),"")</f>
        <v/>
      </c>
      <c r="BL806" s="9">
        <f>IF((ROW()-6)&lt;=$Q$3,INDEX(LINEST(AH747:AH806,AI747:AT806,TRUE,TRUE),1,4),"")</f>
        <v/>
      </c>
      <c r="BM806" s="9">
        <f>IF((ROW()-6)&lt;=$Q$3,INDEX(LINEST(AH747:AH806,AI747:AT806,TRUE,TRUE),1,3),"")</f>
        <v/>
      </c>
      <c r="BN806" s="9">
        <f>IF((ROW()-6)&lt;=$Q$3,INDEX(LINEST(AH747:AH806,AI747:AT806,TRUE,TRUE),1,2),"")</f>
        <v/>
      </c>
      <c r="BO806" s="9">
        <f>IF((ROW()-6)&lt;=$Q$3,INDEX(LINEST(AH747:AH806,AI747:AT806,TRUE,TRUE),1,1),"")</f>
        <v/>
      </c>
      <c r="BP806" s="10">
        <f>IF((ROW()-6)&lt;=$Q$3,INDEX(LINEST(AH747:AH806,AI747:AT806,TRUE,TRUE),3,1),"")</f>
        <v/>
      </c>
      <c r="BR806" s="9">
        <f>IF(AND((ROW()-6)&lt;=$Q$3,ISNUMBER(BC805)),BC805/$Q$4+BD805*AI806+BE805*AJ806+BF805*AK806+BG805*AL806+BH805*AM806+BI805*AN806+BJ805*AO806+BK805*AP806+BL805*AQ806+BM805*AR806+BN805*AS806+BO805*AT806,"")</f>
        <v/>
      </c>
      <c r="BS806">
        <f>IF(ISNUMBER(BR806),AVERAGE(AH746:AH805),"")</f>
        <v/>
      </c>
      <c r="BT806">
        <f>IF(ISNUMBER(BR806),(AH806-BR806)^2,"")</f>
        <v/>
      </c>
      <c r="BU806">
        <f>IF(ISNUMBER(BR806),AH806^2,"")</f>
        <v/>
      </c>
      <c r="BV806">
        <f>IF(ISNUMBER(BR806),(AH806-BS806)^2,"")</f>
        <v/>
      </c>
    </row>
    <row r="807">
      <c r="O807">
        <f>IF($R807="","",CHOOSE($Q$2,YEAR(R807)*12+MONTH(R807),INT((R807-2)/7),YEAR(R807)*4+ROUNDUP(MONTH(R807)/3)))</f>
        <v/>
      </c>
      <c r="P807">
        <f>IF($R807="","",IF($R808="",1,IF(O807&lt;&gt;O808,1,0)))</f>
        <v/>
      </c>
      <c r="Q807">
        <f>IF(P807=1,SUM($P$7:P807),"")</f>
        <v/>
      </c>
      <c r="R807">
        <f>IF($A807="","",IF(ISNUMBER($A807),$A807,IFERROR(DATEVALUE($A807),NA())))</f>
        <v/>
      </c>
      <c r="S807" s="7">
        <f>IFERROR(INDEX($R$7:$R$60000,MATCH(ROW()-6,$Q$7:$Q$60000,0)),"")</f>
        <v/>
      </c>
      <c r="T807">
        <f>IFERROR(INDEX($B$7:$B$60000,MATCH(ROW()-6,$Q$7:$Q$60000,0)),"")</f>
        <v/>
      </c>
      <c r="U807">
        <f>IFERROR(INDEX($C$7:$C$60000,MATCH(ROW()-6,$Q$7:$Q$60000,0)),"")</f>
        <v/>
      </c>
      <c r="V807">
        <f>IFERROR(INDEX($D$7:$D$60000,MATCH(ROW()-6,$Q$7:$Q$60000,0)),"")</f>
        <v/>
      </c>
      <c r="W807">
        <f>IFERROR(INDEX($E$7:$E$60000,MATCH(ROW()-6,$Q$7:$Q$60000,0)),"")</f>
        <v/>
      </c>
      <c r="X807">
        <f>IFERROR(INDEX($F$7:$F$60000,MATCH(ROW()-6,$Q$7:$Q$60000,0)),"")</f>
        <v/>
      </c>
      <c r="Y807">
        <f>IFERROR(INDEX($G$7:$G$60000,MATCH(ROW()-6,$Q$7:$Q$60000,0)),"")</f>
        <v/>
      </c>
      <c r="Z807">
        <f>IFERROR(INDEX($H$7:$H$60000,MATCH(ROW()-6,$Q$7:$Q$60000,0)),"")</f>
        <v/>
      </c>
      <c r="AA807">
        <f>IFERROR(INDEX($I$7:$I$60000,MATCH(ROW()-6,$Q$7:$Q$60000,0)),"")</f>
        <v/>
      </c>
      <c r="AB807">
        <f>IFERROR(INDEX($J$7:$J$60000,MATCH(ROW()-6,$Q$7:$Q$60000,0)),"")</f>
        <v/>
      </c>
      <c r="AC807">
        <f>IFERROR(INDEX($K$7:$K$60000,MATCH(ROW()-6,$Q$7:$Q$60000,0)),"")</f>
        <v/>
      </c>
      <c r="AD807">
        <f>IFERROR(INDEX($L$7:$L$60000,MATCH(ROW()-6,$Q$7:$Q$60000,0)),"")</f>
        <v/>
      </c>
      <c r="AE807">
        <f>IFERROR(INDEX($M$7:$M$60000,MATCH(ROW()-6,$Q$7:$Q$60000,0)),"")</f>
        <v/>
      </c>
      <c r="AF807">
        <f>IFERROR(INDEX($N$7:$N$60000,MATCH(ROW()-6,$Q$7:$Q$60000,0)),"")</f>
        <v/>
      </c>
      <c r="AH807" s="9">
        <f>IF(OR($S807="",$S806=""),"",LN($T807/$T806))</f>
        <v/>
      </c>
      <c r="AI807" s="9">
        <f>IF(OR($S807="",$S806=""),"",$C$2*LN(U807/U806))</f>
        <v/>
      </c>
      <c r="AJ807" s="9">
        <f>IF(OR($S807="",$S806=""),"",$D$2*(V807-V806))</f>
        <v/>
      </c>
      <c r="AK807" s="9">
        <f>IF(OR($S807="",$S806=""),"",$E$2*(W807-W806))</f>
        <v/>
      </c>
      <c r="AL807" s="9">
        <f>IF(OR($S807="",$S806=""),"",$F$2*LN(X807/X806))</f>
        <v/>
      </c>
      <c r="AM807" s="9">
        <f>IF(OR($S807="",$S806=""),"",$G$2*(Y807-Y806))</f>
        <v/>
      </c>
      <c r="AN807" s="9">
        <f>IF(OR($S807="",$S806=""),"",$H$2*LN(Z807/Z806))</f>
        <v/>
      </c>
      <c r="AO807" s="9">
        <f>IF(OR($S807="",$S806=""),"",$I$2*(AA807-AA806))</f>
        <v/>
      </c>
      <c r="AP807" s="9">
        <f>IF(OR($S807="",$S806=""),"",$J$2*LN(AB807/AB806))</f>
        <v/>
      </c>
      <c r="AQ807" s="9">
        <f>IF(OR($S807="",$S806=""),"",$K$2*(AC807-AC806))</f>
        <v/>
      </c>
      <c r="AR807" s="9">
        <f>IF(OR($S807="",$S806=""),"",$L$2*LN(AD807/AD806))</f>
        <v/>
      </c>
      <c r="AS807" s="9">
        <f>IF(OR($S807="",$S806=""),"",$M$2*LN(AE807/AE806))</f>
        <v/>
      </c>
      <c r="AT807" s="9">
        <f>IF(OR($S807="",$S806=""),"",$N$2*LN(AF807/AF806))</f>
        <v/>
      </c>
      <c r="AV807" s="9">
        <f>IF($AH807="","",$AY$16+$AY$4*AI807+$AY$5*AJ807+$AY$6*AK807+$AY$7*AL807+$AY$8*AM807+$AY$9*AN807+$AY$10*AO807+$AY$11*AP807+$AY$12*AQ807+$AY$13*AR807+$AY$14*AS807+$AY$15*AT807)</f>
        <v/>
      </c>
      <c r="BC807" s="10">
        <f>IF((ROW()-6)&lt;=$Q$3,INDEX(LINEST(AH748:AH807,AI748:AT807,TRUE,TRUE),1,13)*$Q$4,"")</f>
        <v/>
      </c>
      <c r="BD807" s="9">
        <f>IF((ROW()-6)&lt;=$Q$3,INDEX(LINEST(AH748:AH807,AI748:AT807,TRUE,TRUE),1,12),"")</f>
        <v/>
      </c>
      <c r="BE807" s="9">
        <f>IF((ROW()-6)&lt;=$Q$3,INDEX(LINEST(AH748:AH807,AI748:AT807,TRUE,TRUE),1,11),"")</f>
        <v/>
      </c>
      <c r="BF807" s="9">
        <f>IF((ROW()-6)&lt;=$Q$3,INDEX(LINEST(AH748:AH807,AI748:AT807,TRUE,TRUE),1,10),"")</f>
        <v/>
      </c>
      <c r="BG807" s="9">
        <f>IF((ROW()-6)&lt;=$Q$3,INDEX(LINEST(AH748:AH807,AI748:AT807,TRUE,TRUE),1,9),"")</f>
        <v/>
      </c>
      <c r="BH807" s="9">
        <f>IF((ROW()-6)&lt;=$Q$3,INDEX(LINEST(AH748:AH807,AI748:AT807,TRUE,TRUE),1,8),"")</f>
        <v/>
      </c>
      <c r="BI807" s="9">
        <f>IF((ROW()-6)&lt;=$Q$3,INDEX(LINEST(AH748:AH807,AI748:AT807,TRUE,TRUE),1,7),"")</f>
        <v/>
      </c>
      <c r="BJ807" s="9">
        <f>IF((ROW()-6)&lt;=$Q$3,INDEX(LINEST(AH748:AH807,AI748:AT807,TRUE,TRUE),1,6),"")</f>
        <v/>
      </c>
      <c r="BK807" s="9">
        <f>IF((ROW()-6)&lt;=$Q$3,INDEX(LINEST(AH748:AH807,AI748:AT807,TRUE,TRUE),1,5),"")</f>
        <v/>
      </c>
      <c r="BL807" s="9">
        <f>IF((ROW()-6)&lt;=$Q$3,INDEX(LINEST(AH748:AH807,AI748:AT807,TRUE,TRUE),1,4),"")</f>
        <v/>
      </c>
      <c r="BM807" s="9">
        <f>IF((ROW()-6)&lt;=$Q$3,INDEX(LINEST(AH748:AH807,AI748:AT807,TRUE,TRUE),1,3),"")</f>
        <v/>
      </c>
      <c r="BN807" s="9">
        <f>IF((ROW()-6)&lt;=$Q$3,INDEX(LINEST(AH748:AH807,AI748:AT807,TRUE,TRUE),1,2),"")</f>
        <v/>
      </c>
      <c r="BO807" s="9">
        <f>IF((ROW()-6)&lt;=$Q$3,INDEX(LINEST(AH748:AH807,AI748:AT807,TRUE,TRUE),1,1),"")</f>
        <v/>
      </c>
      <c r="BP807" s="10">
        <f>IF((ROW()-6)&lt;=$Q$3,INDEX(LINEST(AH748:AH807,AI748:AT807,TRUE,TRUE),3,1),"")</f>
        <v/>
      </c>
      <c r="BR807" s="9">
        <f>IF(AND((ROW()-6)&lt;=$Q$3,ISNUMBER(BC806)),BC806/$Q$4+BD806*AI807+BE806*AJ807+BF806*AK807+BG806*AL807+BH806*AM807+BI806*AN807+BJ806*AO807+BK806*AP807+BL806*AQ807+BM806*AR807+BN806*AS807+BO806*AT807,"")</f>
        <v/>
      </c>
      <c r="BS807">
        <f>IF(ISNUMBER(BR807),AVERAGE(AH747:AH806),"")</f>
        <v/>
      </c>
      <c r="BT807">
        <f>IF(ISNUMBER(BR807),(AH807-BR807)^2,"")</f>
        <v/>
      </c>
      <c r="BU807">
        <f>IF(ISNUMBER(BR807),AH807^2,"")</f>
        <v/>
      </c>
      <c r="BV807">
        <f>IF(ISNUMBER(BR807),(AH807-BS807)^2,"")</f>
        <v/>
      </c>
    </row>
    <row r="808">
      <c r="O808">
        <f>IF($R808="","",CHOOSE($Q$2,YEAR(R808)*12+MONTH(R808),INT((R808-2)/7),YEAR(R808)*4+ROUNDUP(MONTH(R808)/3)))</f>
        <v/>
      </c>
      <c r="P808">
        <f>IF($R808="","",IF($R809="",1,IF(O808&lt;&gt;O809,1,0)))</f>
        <v/>
      </c>
      <c r="Q808">
        <f>IF(P808=1,SUM($P$7:P808),"")</f>
        <v/>
      </c>
      <c r="R808">
        <f>IF($A808="","",IF(ISNUMBER($A808),$A808,IFERROR(DATEVALUE($A808),NA())))</f>
        <v/>
      </c>
      <c r="S808" s="7">
        <f>IFERROR(INDEX($R$7:$R$60000,MATCH(ROW()-6,$Q$7:$Q$60000,0)),"")</f>
        <v/>
      </c>
      <c r="T808">
        <f>IFERROR(INDEX($B$7:$B$60000,MATCH(ROW()-6,$Q$7:$Q$60000,0)),"")</f>
        <v/>
      </c>
      <c r="U808">
        <f>IFERROR(INDEX($C$7:$C$60000,MATCH(ROW()-6,$Q$7:$Q$60000,0)),"")</f>
        <v/>
      </c>
      <c r="V808">
        <f>IFERROR(INDEX($D$7:$D$60000,MATCH(ROW()-6,$Q$7:$Q$60000,0)),"")</f>
        <v/>
      </c>
      <c r="W808">
        <f>IFERROR(INDEX($E$7:$E$60000,MATCH(ROW()-6,$Q$7:$Q$60000,0)),"")</f>
        <v/>
      </c>
      <c r="X808">
        <f>IFERROR(INDEX($F$7:$F$60000,MATCH(ROW()-6,$Q$7:$Q$60000,0)),"")</f>
        <v/>
      </c>
      <c r="Y808">
        <f>IFERROR(INDEX($G$7:$G$60000,MATCH(ROW()-6,$Q$7:$Q$60000,0)),"")</f>
        <v/>
      </c>
      <c r="Z808">
        <f>IFERROR(INDEX($H$7:$H$60000,MATCH(ROW()-6,$Q$7:$Q$60000,0)),"")</f>
        <v/>
      </c>
      <c r="AA808">
        <f>IFERROR(INDEX($I$7:$I$60000,MATCH(ROW()-6,$Q$7:$Q$60000,0)),"")</f>
        <v/>
      </c>
      <c r="AB808">
        <f>IFERROR(INDEX($J$7:$J$60000,MATCH(ROW()-6,$Q$7:$Q$60000,0)),"")</f>
        <v/>
      </c>
      <c r="AC808">
        <f>IFERROR(INDEX($K$7:$K$60000,MATCH(ROW()-6,$Q$7:$Q$60000,0)),"")</f>
        <v/>
      </c>
      <c r="AD808">
        <f>IFERROR(INDEX($L$7:$L$60000,MATCH(ROW()-6,$Q$7:$Q$60000,0)),"")</f>
        <v/>
      </c>
      <c r="AE808">
        <f>IFERROR(INDEX($M$7:$M$60000,MATCH(ROW()-6,$Q$7:$Q$60000,0)),"")</f>
        <v/>
      </c>
      <c r="AF808">
        <f>IFERROR(INDEX($N$7:$N$60000,MATCH(ROW()-6,$Q$7:$Q$60000,0)),"")</f>
        <v/>
      </c>
      <c r="AH808" s="9">
        <f>IF(OR($S808="",$S807=""),"",LN($T808/$T807))</f>
        <v/>
      </c>
      <c r="AI808" s="9">
        <f>IF(OR($S808="",$S807=""),"",$C$2*LN(U808/U807))</f>
        <v/>
      </c>
      <c r="AJ808" s="9">
        <f>IF(OR($S808="",$S807=""),"",$D$2*(V808-V807))</f>
        <v/>
      </c>
      <c r="AK808" s="9">
        <f>IF(OR($S808="",$S807=""),"",$E$2*(W808-W807))</f>
        <v/>
      </c>
      <c r="AL808" s="9">
        <f>IF(OR($S808="",$S807=""),"",$F$2*LN(X808/X807))</f>
        <v/>
      </c>
      <c r="AM808" s="9">
        <f>IF(OR($S808="",$S807=""),"",$G$2*(Y808-Y807))</f>
        <v/>
      </c>
      <c r="AN808" s="9">
        <f>IF(OR($S808="",$S807=""),"",$H$2*LN(Z808/Z807))</f>
        <v/>
      </c>
      <c r="AO808" s="9">
        <f>IF(OR($S808="",$S807=""),"",$I$2*(AA808-AA807))</f>
        <v/>
      </c>
      <c r="AP808" s="9">
        <f>IF(OR($S808="",$S807=""),"",$J$2*LN(AB808/AB807))</f>
        <v/>
      </c>
      <c r="AQ808" s="9">
        <f>IF(OR($S808="",$S807=""),"",$K$2*(AC808-AC807))</f>
        <v/>
      </c>
      <c r="AR808" s="9">
        <f>IF(OR($S808="",$S807=""),"",$L$2*LN(AD808/AD807))</f>
        <v/>
      </c>
      <c r="AS808" s="9">
        <f>IF(OR($S808="",$S807=""),"",$M$2*LN(AE808/AE807))</f>
        <v/>
      </c>
      <c r="AT808" s="9">
        <f>IF(OR($S808="",$S807=""),"",$N$2*LN(AF808/AF807))</f>
        <v/>
      </c>
      <c r="AV808" s="9">
        <f>IF($AH808="","",$AY$16+$AY$4*AI808+$AY$5*AJ808+$AY$6*AK808+$AY$7*AL808+$AY$8*AM808+$AY$9*AN808+$AY$10*AO808+$AY$11*AP808+$AY$12*AQ808+$AY$13*AR808+$AY$14*AS808+$AY$15*AT808)</f>
        <v/>
      </c>
      <c r="BC808" s="10">
        <f>IF((ROW()-6)&lt;=$Q$3,INDEX(LINEST(AH749:AH808,AI749:AT808,TRUE,TRUE),1,13)*$Q$4,"")</f>
        <v/>
      </c>
      <c r="BD808" s="9">
        <f>IF((ROW()-6)&lt;=$Q$3,INDEX(LINEST(AH749:AH808,AI749:AT808,TRUE,TRUE),1,12),"")</f>
        <v/>
      </c>
      <c r="BE808" s="9">
        <f>IF((ROW()-6)&lt;=$Q$3,INDEX(LINEST(AH749:AH808,AI749:AT808,TRUE,TRUE),1,11),"")</f>
        <v/>
      </c>
      <c r="BF808" s="9">
        <f>IF((ROW()-6)&lt;=$Q$3,INDEX(LINEST(AH749:AH808,AI749:AT808,TRUE,TRUE),1,10),"")</f>
        <v/>
      </c>
      <c r="BG808" s="9">
        <f>IF((ROW()-6)&lt;=$Q$3,INDEX(LINEST(AH749:AH808,AI749:AT808,TRUE,TRUE),1,9),"")</f>
        <v/>
      </c>
      <c r="BH808" s="9">
        <f>IF((ROW()-6)&lt;=$Q$3,INDEX(LINEST(AH749:AH808,AI749:AT808,TRUE,TRUE),1,8),"")</f>
        <v/>
      </c>
      <c r="BI808" s="9">
        <f>IF((ROW()-6)&lt;=$Q$3,INDEX(LINEST(AH749:AH808,AI749:AT808,TRUE,TRUE),1,7),"")</f>
        <v/>
      </c>
      <c r="BJ808" s="9">
        <f>IF((ROW()-6)&lt;=$Q$3,INDEX(LINEST(AH749:AH808,AI749:AT808,TRUE,TRUE),1,6),"")</f>
        <v/>
      </c>
      <c r="BK808" s="9">
        <f>IF((ROW()-6)&lt;=$Q$3,INDEX(LINEST(AH749:AH808,AI749:AT808,TRUE,TRUE),1,5),"")</f>
        <v/>
      </c>
      <c r="BL808" s="9">
        <f>IF((ROW()-6)&lt;=$Q$3,INDEX(LINEST(AH749:AH808,AI749:AT808,TRUE,TRUE),1,4),"")</f>
        <v/>
      </c>
      <c r="BM808" s="9">
        <f>IF((ROW()-6)&lt;=$Q$3,INDEX(LINEST(AH749:AH808,AI749:AT808,TRUE,TRUE),1,3),"")</f>
        <v/>
      </c>
      <c r="BN808" s="9">
        <f>IF((ROW()-6)&lt;=$Q$3,INDEX(LINEST(AH749:AH808,AI749:AT808,TRUE,TRUE),1,2),"")</f>
        <v/>
      </c>
      <c r="BO808" s="9">
        <f>IF((ROW()-6)&lt;=$Q$3,INDEX(LINEST(AH749:AH808,AI749:AT808,TRUE,TRUE),1,1),"")</f>
        <v/>
      </c>
      <c r="BP808" s="10">
        <f>IF((ROW()-6)&lt;=$Q$3,INDEX(LINEST(AH749:AH808,AI749:AT808,TRUE,TRUE),3,1),"")</f>
        <v/>
      </c>
      <c r="BR808" s="9">
        <f>IF(AND((ROW()-6)&lt;=$Q$3,ISNUMBER(BC807)),BC807/$Q$4+BD807*AI808+BE807*AJ808+BF807*AK808+BG807*AL808+BH807*AM808+BI807*AN808+BJ807*AO808+BK807*AP808+BL807*AQ808+BM807*AR808+BN807*AS808+BO807*AT808,"")</f>
        <v/>
      </c>
      <c r="BS808">
        <f>IF(ISNUMBER(BR808),AVERAGE(AH748:AH807),"")</f>
        <v/>
      </c>
      <c r="BT808">
        <f>IF(ISNUMBER(BR808),(AH808-BR808)^2,"")</f>
        <v/>
      </c>
      <c r="BU808">
        <f>IF(ISNUMBER(BR808),AH808^2,"")</f>
        <v/>
      </c>
      <c r="BV808">
        <f>IF(ISNUMBER(BR808),(AH808-BS808)^2,"")</f>
        <v/>
      </c>
    </row>
    <row r="809">
      <c r="O809">
        <f>IF($R809="","",CHOOSE($Q$2,YEAR(R809)*12+MONTH(R809),INT((R809-2)/7),YEAR(R809)*4+ROUNDUP(MONTH(R809)/3)))</f>
        <v/>
      </c>
      <c r="P809">
        <f>IF($R809="","",IF($R810="",1,IF(O809&lt;&gt;O810,1,0)))</f>
        <v/>
      </c>
      <c r="Q809">
        <f>IF(P809=1,SUM($P$7:P809),"")</f>
        <v/>
      </c>
      <c r="R809">
        <f>IF($A809="","",IF(ISNUMBER($A809),$A809,IFERROR(DATEVALUE($A809),NA())))</f>
        <v/>
      </c>
      <c r="S809" s="7">
        <f>IFERROR(INDEX($R$7:$R$60000,MATCH(ROW()-6,$Q$7:$Q$60000,0)),"")</f>
        <v/>
      </c>
      <c r="T809">
        <f>IFERROR(INDEX($B$7:$B$60000,MATCH(ROW()-6,$Q$7:$Q$60000,0)),"")</f>
        <v/>
      </c>
      <c r="U809">
        <f>IFERROR(INDEX($C$7:$C$60000,MATCH(ROW()-6,$Q$7:$Q$60000,0)),"")</f>
        <v/>
      </c>
      <c r="V809">
        <f>IFERROR(INDEX($D$7:$D$60000,MATCH(ROW()-6,$Q$7:$Q$60000,0)),"")</f>
        <v/>
      </c>
      <c r="W809">
        <f>IFERROR(INDEX($E$7:$E$60000,MATCH(ROW()-6,$Q$7:$Q$60000,0)),"")</f>
        <v/>
      </c>
      <c r="X809">
        <f>IFERROR(INDEX($F$7:$F$60000,MATCH(ROW()-6,$Q$7:$Q$60000,0)),"")</f>
        <v/>
      </c>
      <c r="Y809">
        <f>IFERROR(INDEX($G$7:$G$60000,MATCH(ROW()-6,$Q$7:$Q$60000,0)),"")</f>
        <v/>
      </c>
      <c r="Z809">
        <f>IFERROR(INDEX($H$7:$H$60000,MATCH(ROW()-6,$Q$7:$Q$60000,0)),"")</f>
        <v/>
      </c>
      <c r="AA809">
        <f>IFERROR(INDEX($I$7:$I$60000,MATCH(ROW()-6,$Q$7:$Q$60000,0)),"")</f>
        <v/>
      </c>
      <c r="AB809">
        <f>IFERROR(INDEX($J$7:$J$60000,MATCH(ROW()-6,$Q$7:$Q$60000,0)),"")</f>
        <v/>
      </c>
      <c r="AC809">
        <f>IFERROR(INDEX($K$7:$K$60000,MATCH(ROW()-6,$Q$7:$Q$60000,0)),"")</f>
        <v/>
      </c>
      <c r="AD809">
        <f>IFERROR(INDEX($L$7:$L$60000,MATCH(ROW()-6,$Q$7:$Q$60000,0)),"")</f>
        <v/>
      </c>
      <c r="AE809">
        <f>IFERROR(INDEX($M$7:$M$60000,MATCH(ROW()-6,$Q$7:$Q$60000,0)),"")</f>
        <v/>
      </c>
      <c r="AF809">
        <f>IFERROR(INDEX($N$7:$N$60000,MATCH(ROW()-6,$Q$7:$Q$60000,0)),"")</f>
        <v/>
      </c>
      <c r="AH809" s="9">
        <f>IF(OR($S809="",$S808=""),"",LN($T809/$T808))</f>
        <v/>
      </c>
      <c r="AI809" s="9">
        <f>IF(OR($S809="",$S808=""),"",$C$2*LN(U809/U808))</f>
        <v/>
      </c>
      <c r="AJ809" s="9">
        <f>IF(OR($S809="",$S808=""),"",$D$2*(V809-V808))</f>
        <v/>
      </c>
      <c r="AK809" s="9">
        <f>IF(OR($S809="",$S808=""),"",$E$2*(W809-W808))</f>
        <v/>
      </c>
      <c r="AL809" s="9">
        <f>IF(OR($S809="",$S808=""),"",$F$2*LN(X809/X808))</f>
        <v/>
      </c>
      <c r="AM809" s="9">
        <f>IF(OR($S809="",$S808=""),"",$G$2*(Y809-Y808))</f>
        <v/>
      </c>
      <c r="AN809" s="9">
        <f>IF(OR($S809="",$S808=""),"",$H$2*LN(Z809/Z808))</f>
        <v/>
      </c>
      <c r="AO809" s="9">
        <f>IF(OR($S809="",$S808=""),"",$I$2*(AA809-AA808))</f>
        <v/>
      </c>
      <c r="AP809" s="9">
        <f>IF(OR($S809="",$S808=""),"",$J$2*LN(AB809/AB808))</f>
        <v/>
      </c>
      <c r="AQ809" s="9">
        <f>IF(OR($S809="",$S808=""),"",$K$2*(AC809-AC808))</f>
        <v/>
      </c>
      <c r="AR809" s="9">
        <f>IF(OR($S809="",$S808=""),"",$L$2*LN(AD809/AD808))</f>
        <v/>
      </c>
      <c r="AS809" s="9">
        <f>IF(OR($S809="",$S808=""),"",$M$2*LN(AE809/AE808))</f>
        <v/>
      </c>
      <c r="AT809" s="9">
        <f>IF(OR($S809="",$S808=""),"",$N$2*LN(AF809/AF808))</f>
        <v/>
      </c>
      <c r="AV809" s="9">
        <f>IF($AH809="","",$AY$16+$AY$4*AI809+$AY$5*AJ809+$AY$6*AK809+$AY$7*AL809+$AY$8*AM809+$AY$9*AN809+$AY$10*AO809+$AY$11*AP809+$AY$12*AQ809+$AY$13*AR809+$AY$14*AS809+$AY$15*AT809)</f>
        <v/>
      </c>
      <c r="BC809" s="10">
        <f>IF((ROW()-6)&lt;=$Q$3,INDEX(LINEST(AH750:AH809,AI750:AT809,TRUE,TRUE),1,13)*$Q$4,"")</f>
        <v/>
      </c>
      <c r="BD809" s="9">
        <f>IF((ROW()-6)&lt;=$Q$3,INDEX(LINEST(AH750:AH809,AI750:AT809,TRUE,TRUE),1,12),"")</f>
        <v/>
      </c>
      <c r="BE809" s="9">
        <f>IF((ROW()-6)&lt;=$Q$3,INDEX(LINEST(AH750:AH809,AI750:AT809,TRUE,TRUE),1,11),"")</f>
        <v/>
      </c>
      <c r="BF809" s="9">
        <f>IF((ROW()-6)&lt;=$Q$3,INDEX(LINEST(AH750:AH809,AI750:AT809,TRUE,TRUE),1,10),"")</f>
        <v/>
      </c>
      <c r="BG809" s="9">
        <f>IF((ROW()-6)&lt;=$Q$3,INDEX(LINEST(AH750:AH809,AI750:AT809,TRUE,TRUE),1,9),"")</f>
        <v/>
      </c>
      <c r="BH809" s="9">
        <f>IF((ROW()-6)&lt;=$Q$3,INDEX(LINEST(AH750:AH809,AI750:AT809,TRUE,TRUE),1,8),"")</f>
        <v/>
      </c>
      <c r="BI809" s="9">
        <f>IF((ROW()-6)&lt;=$Q$3,INDEX(LINEST(AH750:AH809,AI750:AT809,TRUE,TRUE),1,7),"")</f>
        <v/>
      </c>
      <c r="BJ809" s="9">
        <f>IF((ROW()-6)&lt;=$Q$3,INDEX(LINEST(AH750:AH809,AI750:AT809,TRUE,TRUE),1,6),"")</f>
        <v/>
      </c>
      <c r="BK809" s="9">
        <f>IF((ROW()-6)&lt;=$Q$3,INDEX(LINEST(AH750:AH809,AI750:AT809,TRUE,TRUE),1,5),"")</f>
        <v/>
      </c>
      <c r="BL809" s="9">
        <f>IF((ROW()-6)&lt;=$Q$3,INDEX(LINEST(AH750:AH809,AI750:AT809,TRUE,TRUE),1,4),"")</f>
        <v/>
      </c>
      <c r="BM809" s="9">
        <f>IF((ROW()-6)&lt;=$Q$3,INDEX(LINEST(AH750:AH809,AI750:AT809,TRUE,TRUE),1,3),"")</f>
        <v/>
      </c>
      <c r="BN809" s="9">
        <f>IF((ROW()-6)&lt;=$Q$3,INDEX(LINEST(AH750:AH809,AI750:AT809,TRUE,TRUE),1,2),"")</f>
        <v/>
      </c>
      <c r="BO809" s="9">
        <f>IF((ROW()-6)&lt;=$Q$3,INDEX(LINEST(AH750:AH809,AI750:AT809,TRUE,TRUE),1,1),"")</f>
        <v/>
      </c>
      <c r="BP809" s="10">
        <f>IF((ROW()-6)&lt;=$Q$3,INDEX(LINEST(AH750:AH809,AI750:AT809,TRUE,TRUE),3,1),"")</f>
        <v/>
      </c>
      <c r="BR809" s="9">
        <f>IF(AND((ROW()-6)&lt;=$Q$3,ISNUMBER(BC808)),BC808/$Q$4+BD808*AI809+BE808*AJ809+BF808*AK809+BG808*AL809+BH808*AM809+BI808*AN809+BJ808*AO809+BK808*AP809+BL808*AQ809+BM808*AR809+BN808*AS809+BO808*AT809,"")</f>
        <v/>
      </c>
      <c r="BS809">
        <f>IF(ISNUMBER(BR809),AVERAGE(AH749:AH808),"")</f>
        <v/>
      </c>
      <c r="BT809">
        <f>IF(ISNUMBER(BR809),(AH809-BR809)^2,"")</f>
        <v/>
      </c>
      <c r="BU809">
        <f>IF(ISNUMBER(BR809),AH809^2,"")</f>
        <v/>
      </c>
      <c r="BV809">
        <f>IF(ISNUMBER(BR809),(AH809-BS809)^2,"")</f>
        <v/>
      </c>
    </row>
    <row r="810">
      <c r="O810">
        <f>IF($R810="","",CHOOSE($Q$2,YEAR(R810)*12+MONTH(R810),INT((R810-2)/7),YEAR(R810)*4+ROUNDUP(MONTH(R810)/3)))</f>
        <v/>
      </c>
      <c r="P810">
        <f>IF($R810="","",IF($R811="",1,IF(O810&lt;&gt;O811,1,0)))</f>
        <v/>
      </c>
      <c r="Q810">
        <f>IF(P810=1,SUM($P$7:P810),"")</f>
        <v/>
      </c>
      <c r="R810">
        <f>IF($A810="","",IF(ISNUMBER($A810),$A810,IFERROR(DATEVALUE($A810),NA())))</f>
        <v/>
      </c>
      <c r="S810" s="7">
        <f>IFERROR(INDEX($R$7:$R$60000,MATCH(ROW()-6,$Q$7:$Q$60000,0)),"")</f>
        <v/>
      </c>
      <c r="T810">
        <f>IFERROR(INDEX($B$7:$B$60000,MATCH(ROW()-6,$Q$7:$Q$60000,0)),"")</f>
        <v/>
      </c>
      <c r="U810">
        <f>IFERROR(INDEX($C$7:$C$60000,MATCH(ROW()-6,$Q$7:$Q$60000,0)),"")</f>
        <v/>
      </c>
      <c r="V810">
        <f>IFERROR(INDEX($D$7:$D$60000,MATCH(ROW()-6,$Q$7:$Q$60000,0)),"")</f>
        <v/>
      </c>
      <c r="W810">
        <f>IFERROR(INDEX($E$7:$E$60000,MATCH(ROW()-6,$Q$7:$Q$60000,0)),"")</f>
        <v/>
      </c>
      <c r="X810">
        <f>IFERROR(INDEX($F$7:$F$60000,MATCH(ROW()-6,$Q$7:$Q$60000,0)),"")</f>
        <v/>
      </c>
      <c r="Y810">
        <f>IFERROR(INDEX($G$7:$G$60000,MATCH(ROW()-6,$Q$7:$Q$60000,0)),"")</f>
        <v/>
      </c>
      <c r="Z810">
        <f>IFERROR(INDEX($H$7:$H$60000,MATCH(ROW()-6,$Q$7:$Q$60000,0)),"")</f>
        <v/>
      </c>
      <c r="AA810">
        <f>IFERROR(INDEX($I$7:$I$60000,MATCH(ROW()-6,$Q$7:$Q$60000,0)),"")</f>
        <v/>
      </c>
      <c r="AB810">
        <f>IFERROR(INDEX($J$7:$J$60000,MATCH(ROW()-6,$Q$7:$Q$60000,0)),"")</f>
        <v/>
      </c>
      <c r="AC810">
        <f>IFERROR(INDEX($K$7:$K$60000,MATCH(ROW()-6,$Q$7:$Q$60000,0)),"")</f>
        <v/>
      </c>
      <c r="AD810">
        <f>IFERROR(INDEX($L$7:$L$60000,MATCH(ROW()-6,$Q$7:$Q$60000,0)),"")</f>
        <v/>
      </c>
      <c r="AE810">
        <f>IFERROR(INDEX($M$7:$M$60000,MATCH(ROW()-6,$Q$7:$Q$60000,0)),"")</f>
        <v/>
      </c>
      <c r="AF810">
        <f>IFERROR(INDEX($N$7:$N$60000,MATCH(ROW()-6,$Q$7:$Q$60000,0)),"")</f>
        <v/>
      </c>
      <c r="AH810" s="9">
        <f>IF(OR($S810="",$S809=""),"",LN($T810/$T809))</f>
        <v/>
      </c>
      <c r="AI810" s="9">
        <f>IF(OR($S810="",$S809=""),"",$C$2*LN(U810/U809))</f>
        <v/>
      </c>
      <c r="AJ810" s="9">
        <f>IF(OR($S810="",$S809=""),"",$D$2*(V810-V809))</f>
        <v/>
      </c>
      <c r="AK810" s="9">
        <f>IF(OR($S810="",$S809=""),"",$E$2*(W810-W809))</f>
        <v/>
      </c>
      <c r="AL810" s="9">
        <f>IF(OR($S810="",$S809=""),"",$F$2*LN(X810/X809))</f>
        <v/>
      </c>
      <c r="AM810" s="9">
        <f>IF(OR($S810="",$S809=""),"",$G$2*(Y810-Y809))</f>
        <v/>
      </c>
      <c r="AN810" s="9">
        <f>IF(OR($S810="",$S809=""),"",$H$2*LN(Z810/Z809))</f>
        <v/>
      </c>
      <c r="AO810" s="9">
        <f>IF(OR($S810="",$S809=""),"",$I$2*(AA810-AA809))</f>
        <v/>
      </c>
      <c r="AP810" s="9">
        <f>IF(OR($S810="",$S809=""),"",$J$2*LN(AB810/AB809))</f>
        <v/>
      </c>
      <c r="AQ810" s="9">
        <f>IF(OR($S810="",$S809=""),"",$K$2*(AC810-AC809))</f>
        <v/>
      </c>
      <c r="AR810" s="9">
        <f>IF(OR($S810="",$S809=""),"",$L$2*LN(AD810/AD809))</f>
        <v/>
      </c>
      <c r="AS810" s="9">
        <f>IF(OR($S810="",$S809=""),"",$M$2*LN(AE810/AE809))</f>
        <v/>
      </c>
      <c r="AT810" s="9">
        <f>IF(OR($S810="",$S809=""),"",$N$2*LN(AF810/AF809))</f>
        <v/>
      </c>
      <c r="AV810" s="9">
        <f>IF($AH810="","",$AY$16+$AY$4*AI810+$AY$5*AJ810+$AY$6*AK810+$AY$7*AL810+$AY$8*AM810+$AY$9*AN810+$AY$10*AO810+$AY$11*AP810+$AY$12*AQ810+$AY$13*AR810+$AY$14*AS810+$AY$15*AT810)</f>
        <v/>
      </c>
      <c r="BC810" s="10">
        <f>IF((ROW()-6)&lt;=$Q$3,INDEX(LINEST(AH751:AH810,AI751:AT810,TRUE,TRUE),1,13)*$Q$4,"")</f>
        <v/>
      </c>
      <c r="BD810" s="9">
        <f>IF((ROW()-6)&lt;=$Q$3,INDEX(LINEST(AH751:AH810,AI751:AT810,TRUE,TRUE),1,12),"")</f>
        <v/>
      </c>
      <c r="BE810" s="9">
        <f>IF((ROW()-6)&lt;=$Q$3,INDEX(LINEST(AH751:AH810,AI751:AT810,TRUE,TRUE),1,11),"")</f>
        <v/>
      </c>
      <c r="BF810" s="9">
        <f>IF((ROW()-6)&lt;=$Q$3,INDEX(LINEST(AH751:AH810,AI751:AT810,TRUE,TRUE),1,10),"")</f>
        <v/>
      </c>
      <c r="BG810" s="9">
        <f>IF((ROW()-6)&lt;=$Q$3,INDEX(LINEST(AH751:AH810,AI751:AT810,TRUE,TRUE),1,9),"")</f>
        <v/>
      </c>
      <c r="BH810" s="9">
        <f>IF((ROW()-6)&lt;=$Q$3,INDEX(LINEST(AH751:AH810,AI751:AT810,TRUE,TRUE),1,8),"")</f>
        <v/>
      </c>
      <c r="BI810" s="9">
        <f>IF((ROW()-6)&lt;=$Q$3,INDEX(LINEST(AH751:AH810,AI751:AT810,TRUE,TRUE),1,7),"")</f>
        <v/>
      </c>
      <c r="BJ810" s="9">
        <f>IF((ROW()-6)&lt;=$Q$3,INDEX(LINEST(AH751:AH810,AI751:AT810,TRUE,TRUE),1,6),"")</f>
        <v/>
      </c>
      <c r="BK810" s="9">
        <f>IF((ROW()-6)&lt;=$Q$3,INDEX(LINEST(AH751:AH810,AI751:AT810,TRUE,TRUE),1,5),"")</f>
        <v/>
      </c>
      <c r="BL810" s="9">
        <f>IF((ROW()-6)&lt;=$Q$3,INDEX(LINEST(AH751:AH810,AI751:AT810,TRUE,TRUE),1,4),"")</f>
        <v/>
      </c>
      <c r="BM810" s="9">
        <f>IF((ROW()-6)&lt;=$Q$3,INDEX(LINEST(AH751:AH810,AI751:AT810,TRUE,TRUE),1,3),"")</f>
        <v/>
      </c>
      <c r="BN810" s="9">
        <f>IF((ROW()-6)&lt;=$Q$3,INDEX(LINEST(AH751:AH810,AI751:AT810,TRUE,TRUE),1,2),"")</f>
        <v/>
      </c>
      <c r="BO810" s="9">
        <f>IF((ROW()-6)&lt;=$Q$3,INDEX(LINEST(AH751:AH810,AI751:AT810,TRUE,TRUE),1,1),"")</f>
        <v/>
      </c>
      <c r="BP810" s="10">
        <f>IF((ROW()-6)&lt;=$Q$3,INDEX(LINEST(AH751:AH810,AI751:AT810,TRUE,TRUE),3,1),"")</f>
        <v/>
      </c>
      <c r="BR810" s="9">
        <f>IF(AND((ROW()-6)&lt;=$Q$3,ISNUMBER(BC809)),BC809/$Q$4+BD809*AI810+BE809*AJ810+BF809*AK810+BG809*AL810+BH809*AM810+BI809*AN810+BJ809*AO810+BK809*AP810+BL809*AQ810+BM809*AR810+BN809*AS810+BO809*AT810,"")</f>
        <v/>
      </c>
      <c r="BS810">
        <f>IF(ISNUMBER(BR810),AVERAGE(AH750:AH809),"")</f>
        <v/>
      </c>
      <c r="BT810">
        <f>IF(ISNUMBER(BR810),(AH810-BR810)^2,"")</f>
        <v/>
      </c>
      <c r="BU810">
        <f>IF(ISNUMBER(BR810),AH810^2,"")</f>
        <v/>
      </c>
      <c r="BV810">
        <f>IF(ISNUMBER(BR810),(AH810-BS810)^2,"")</f>
        <v/>
      </c>
    </row>
    <row r="811">
      <c r="O811">
        <f>IF($R811="","",CHOOSE($Q$2,YEAR(R811)*12+MONTH(R811),INT((R811-2)/7),YEAR(R811)*4+ROUNDUP(MONTH(R811)/3)))</f>
        <v/>
      </c>
      <c r="P811">
        <f>IF($R811="","",IF($R812="",1,IF(O811&lt;&gt;O812,1,0)))</f>
        <v/>
      </c>
      <c r="Q811">
        <f>IF(P811=1,SUM($P$7:P811),"")</f>
        <v/>
      </c>
      <c r="R811">
        <f>IF($A811="","",IF(ISNUMBER($A811),$A811,IFERROR(DATEVALUE($A811),NA())))</f>
        <v/>
      </c>
      <c r="S811" s="7">
        <f>IFERROR(INDEX($R$7:$R$60000,MATCH(ROW()-6,$Q$7:$Q$60000,0)),"")</f>
        <v/>
      </c>
      <c r="T811">
        <f>IFERROR(INDEX($B$7:$B$60000,MATCH(ROW()-6,$Q$7:$Q$60000,0)),"")</f>
        <v/>
      </c>
      <c r="U811">
        <f>IFERROR(INDEX($C$7:$C$60000,MATCH(ROW()-6,$Q$7:$Q$60000,0)),"")</f>
        <v/>
      </c>
      <c r="V811">
        <f>IFERROR(INDEX($D$7:$D$60000,MATCH(ROW()-6,$Q$7:$Q$60000,0)),"")</f>
        <v/>
      </c>
      <c r="W811">
        <f>IFERROR(INDEX($E$7:$E$60000,MATCH(ROW()-6,$Q$7:$Q$60000,0)),"")</f>
        <v/>
      </c>
      <c r="X811">
        <f>IFERROR(INDEX($F$7:$F$60000,MATCH(ROW()-6,$Q$7:$Q$60000,0)),"")</f>
        <v/>
      </c>
      <c r="Y811">
        <f>IFERROR(INDEX($G$7:$G$60000,MATCH(ROW()-6,$Q$7:$Q$60000,0)),"")</f>
        <v/>
      </c>
      <c r="Z811">
        <f>IFERROR(INDEX($H$7:$H$60000,MATCH(ROW()-6,$Q$7:$Q$60000,0)),"")</f>
        <v/>
      </c>
      <c r="AA811">
        <f>IFERROR(INDEX($I$7:$I$60000,MATCH(ROW()-6,$Q$7:$Q$60000,0)),"")</f>
        <v/>
      </c>
      <c r="AB811">
        <f>IFERROR(INDEX($J$7:$J$60000,MATCH(ROW()-6,$Q$7:$Q$60000,0)),"")</f>
        <v/>
      </c>
      <c r="AC811">
        <f>IFERROR(INDEX($K$7:$K$60000,MATCH(ROW()-6,$Q$7:$Q$60000,0)),"")</f>
        <v/>
      </c>
      <c r="AD811">
        <f>IFERROR(INDEX($L$7:$L$60000,MATCH(ROW()-6,$Q$7:$Q$60000,0)),"")</f>
        <v/>
      </c>
      <c r="AE811">
        <f>IFERROR(INDEX($M$7:$M$60000,MATCH(ROW()-6,$Q$7:$Q$60000,0)),"")</f>
        <v/>
      </c>
      <c r="AF811">
        <f>IFERROR(INDEX($N$7:$N$60000,MATCH(ROW()-6,$Q$7:$Q$60000,0)),"")</f>
        <v/>
      </c>
      <c r="AH811" s="9">
        <f>IF(OR($S811="",$S810=""),"",LN($T811/$T810))</f>
        <v/>
      </c>
      <c r="AI811" s="9">
        <f>IF(OR($S811="",$S810=""),"",$C$2*LN(U811/U810))</f>
        <v/>
      </c>
      <c r="AJ811" s="9">
        <f>IF(OR($S811="",$S810=""),"",$D$2*(V811-V810))</f>
        <v/>
      </c>
      <c r="AK811" s="9">
        <f>IF(OR($S811="",$S810=""),"",$E$2*(W811-W810))</f>
        <v/>
      </c>
      <c r="AL811" s="9">
        <f>IF(OR($S811="",$S810=""),"",$F$2*LN(X811/X810))</f>
        <v/>
      </c>
      <c r="AM811" s="9">
        <f>IF(OR($S811="",$S810=""),"",$G$2*(Y811-Y810))</f>
        <v/>
      </c>
      <c r="AN811" s="9">
        <f>IF(OR($S811="",$S810=""),"",$H$2*LN(Z811/Z810))</f>
        <v/>
      </c>
      <c r="AO811" s="9">
        <f>IF(OR($S811="",$S810=""),"",$I$2*(AA811-AA810))</f>
        <v/>
      </c>
      <c r="AP811" s="9">
        <f>IF(OR($S811="",$S810=""),"",$J$2*LN(AB811/AB810))</f>
        <v/>
      </c>
      <c r="AQ811" s="9">
        <f>IF(OR($S811="",$S810=""),"",$K$2*(AC811-AC810))</f>
        <v/>
      </c>
      <c r="AR811" s="9">
        <f>IF(OR($S811="",$S810=""),"",$L$2*LN(AD811/AD810))</f>
        <v/>
      </c>
      <c r="AS811" s="9">
        <f>IF(OR($S811="",$S810=""),"",$M$2*LN(AE811/AE810))</f>
        <v/>
      </c>
      <c r="AT811" s="9">
        <f>IF(OR($S811="",$S810=""),"",$N$2*LN(AF811/AF810))</f>
        <v/>
      </c>
      <c r="AV811" s="9">
        <f>IF($AH811="","",$AY$16+$AY$4*AI811+$AY$5*AJ811+$AY$6*AK811+$AY$7*AL811+$AY$8*AM811+$AY$9*AN811+$AY$10*AO811+$AY$11*AP811+$AY$12*AQ811+$AY$13*AR811+$AY$14*AS811+$AY$15*AT811)</f>
        <v/>
      </c>
      <c r="BC811" s="10">
        <f>IF((ROW()-6)&lt;=$Q$3,INDEX(LINEST(AH752:AH811,AI752:AT811,TRUE,TRUE),1,13)*$Q$4,"")</f>
        <v/>
      </c>
      <c r="BD811" s="9">
        <f>IF((ROW()-6)&lt;=$Q$3,INDEX(LINEST(AH752:AH811,AI752:AT811,TRUE,TRUE),1,12),"")</f>
        <v/>
      </c>
      <c r="BE811" s="9">
        <f>IF((ROW()-6)&lt;=$Q$3,INDEX(LINEST(AH752:AH811,AI752:AT811,TRUE,TRUE),1,11),"")</f>
        <v/>
      </c>
      <c r="BF811" s="9">
        <f>IF((ROW()-6)&lt;=$Q$3,INDEX(LINEST(AH752:AH811,AI752:AT811,TRUE,TRUE),1,10),"")</f>
        <v/>
      </c>
      <c r="BG811" s="9">
        <f>IF((ROW()-6)&lt;=$Q$3,INDEX(LINEST(AH752:AH811,AI752:AT811,TRUE,TRUE),1,9),"")</f>
        <v/>
      </c>
      <c r="BH811" s="9">
        <f>IF((ROW()-6)&lt;=$Q$3,INDEX(LINEST(AH752:AH811,AI752:AT811,TRUE,TRUE),1,8),"")</f>
        <v/>
      </c>
      <c r="BI811" s="9">
        <f>IF((ROW()-6)&lt;=$Q$3,INDEX(LINEST(AH752:AH811,AI752:AT811,TRUE,TRUE),1,7),"")</f>
        <v/>
      </c>
      <c r="BJ811" s="9">
        <f>IF((ROW()-6)&lt;=$Q$3,INDEX(LINEST(AH752:AH811,AI752:AT811,TRUE,TRUE),1,6),"")</f>
        <v/>
      </c>
      <c r="BK811" s="9">
        <f>IF((ROW()-6)&lt;=$Q$3,INDEX(LINEST(AH752:AH811,AI752:AT811,TRUE,TRUE),1,5),"")</f>
        <v/>
      </c>
      <c r="BL811" s="9">
        <f>IF((ROW()-6)&lt;=$Q$3,INDEX(LINEST(AH752:AH811,AI752:AT811,TRUE,TRUE),1,4),"")</f>
        <v/>
      </c>
      <c r="BM811" s="9">
        <f>IF((ROW()-6)&lt;=$Q$3,INDEX(LINEST(AH752:AH811,AI752:AT811,TRUE,TRUE),1,3),"")</f>
        <v/>
      </c>
      <c r="BN811" s="9">
        <f>IF((ROW()-6)&lt;=$Q$3,INDEX(LINEST(AH752:AH811,AI752:AT811,TRUE,TRUE),1,2),"")</f>
        <v/>
      </c>
      <c r="BO811" s="9">
        <f>IF((ROW()-6)&lt;=$Q$3,INDEX(LINEST(AH752:AH811,AI752:AT811,TRUE,TRUE),1,1),"")</f>
        <v/>
      </c>
      <c r="BP811" s="10">
        <f>IF((ROW()-6)&lt;=$Q$3,INDEX(LINEST(AH752:AH811,AI752:AT811,TRUE,TRUE),3,1),"")</f>
        <v/>
      </c>
      <c r="BR811" s="9">
        <f>IF(AND((ROW()-6)&lt;=$Q$3,ISNUMBER(BC810)),BC810/$Q$4+BD810*AI811+BE810*AJ811+BF810*AK811+BG810*AL811+BH810*AM811+BI810*AN811+BJ810*AO811+BK810*AP811+BL810*AQ811+BM810*AR811+BN810*AS811+BO810*AT811,"")</f>
        <v/>
      </c>
      <c r="BS811">
        <f>IF(ISNUMBER(BR811),AVERAGE(AH751:AH810),"")</f>
        <v/>
      </c>
      <c r="BT811">
        <f>IF(ISNUMBER(BR811),(AH811-BR811)^2,"")</f>
        <v/>
      </c>
      <c r="BU811">
        <f>IF(ISNUMBER(BR811),AH811^2,"")</f>
        <v/>
      </c>
      <c r="BV811">
        <f>IF(ISNUMBER(BR811),(AH811-BS811)^2,"")</f>
        <v/>
      </c>
    </row>
    <row r="812">
      <c r="O812">
        <f>IF($R812="","",CHOOSE($Q$2,YEAR(R812)*12+MONTH(R812),INT((R812-2)/7),YEAR(R812)*4+ROUNDUP(MONTH(R812)/3)))</f>
        <v/>
      </c>
      <c r="P812">
        <f>IF($R812="","",IF($R813="",1,IF(O812&lt;&gt;O813,1,0)))</f>
        <v/>
      </c>
      <c r="Q812">
        <f>IF(P812=1,SUM($P$7:P812),"")</f>
        <v/>
      </c>
      <c r="R812">
        <f>IF($A812="","",IF(ISNUMBER($A812),$A812,IFERROR(DATEVALUE($A812),NA())))</f>
        <v/>
      </c>
      <c r="S812" s="7">
        <f>IFERROR(INDEX($R$7:$R$60000,MATCH(ROW()-6,$Q$7:$Q$60000,0)),"")</f>
        <v/>
      </c>
      <c r="T812">
        <f>IFERROR(INDEX($B$7:$B$60000,MATCH(ROW()-6,$Q$7:$Q$60000,0)),"")</f>
        <v/>
      </c>
      <c r="U812">
        <f>IFERROR(INDEX($C$7:$C$60000,MATCH(ROW()-6,$Q$7:$Q$60000,0)),"")</f>
        <v/>
      </c>
      <c r="V812">
        <f>IFERROR(INDEX($D$7:$D$60000,MATCH(ROW()-6,$Q$7:$Q$60000,0)),"")</f>
        <v/>
      </c>
      <c r="W812">
        <f>IFERROR(INDEX($E$7:$E$60000,MATCH(ROW()-6,$Q$7:$Q$60000,0)),"")</f>
        <v/>
      </c>
      <c r="X812">
        <f>IFERROR(INDEX($F$7:$F$60000,MATCH(ROW()-6,$Q$7:$Q$60000,0)),"")</f>
        <v/>
      </c>
      <c r="Y812">
        <f>IFERROR(INDEX($G$7:$G$60000,MATCH(ROW()-6,$Q$7:$Q$60000,0)),"")</f>
        <v/>
      </c>
      <c r="Z812">
        <f>IFERROR(INDEX($H$7:$H$60000,MATCH(ROW()-6,$Q$7:$Q$60000,0)),"")</f>
        <v/>
      </c>
      <c r="AA812">
        <f>IFERROR(INDEX($I$7:$I$60000,MATCH(ROW()-6,$Q$7:$Q$60000,0)),"")</f>
        <v/>
      </c>
      <c r="AB812">
        <f>IFERROR(INDEX($J$7:$J$60000,MATCH(ROW()-6,$Q$7:$Q$60000,0)),"")</f>
        <v/>
      </c>
      <c r="AC812">
        <f>IFERROR(INDEX($K$7:$K$60000,MATCH(ROW()-6,$Q$7:$Q$60000,0)),"")</f>
        <v/>
      </c>
      <c r="AD812">
        <f>IFERROR(INDEX($L$7:$L$60000,MATCH(ROW()-6,$Q$7:$Q$60000,0)),"")</f>
        <v/>
      </c>
      <c r="AE812">
        <f>IFERROR(INDEX($M$7:$M$60000,MATCH(ROW()-6,$Q$7:$Q$60000,0)),"")</f>
        <v/>
      </c>
      <c r="AF812">
        <f>IFERROR(INDEX($N$7:$N$60000,MATCH(ROW()-6,$Q$7:$Q$60000,0)),"")</f>
        <v/>
      </c>
      <c r="AH812" s="9">
        <f>IF(OR($S812="",$S811=""),"",LN($T812/$T811))</f>
        <v/>
      </c>
      <c r="AI812" s="9">
        <f>IF(OR($S812="",$S811=""),"",$C$2*LN(U812/U811))</f>
        <v/>
      </c>
      <c r="AJ812" s="9">
        <f>IF(OR($S812="",$S811=""),"",$D$2*(V812-V811))</f>
        <v/>
      </c>
      <c r="AK812" s="9">
        <f>IF(OR($S812="",$S811=""),"",$E$2*(W812-W811))</f>
        <v/>
      </c>
      <c r="AL812" s="9">
        <f>IF(OR($S812="",$S811=""),"",$F$2*LN(X812/X811))</f>
        <v/>
      </c>
      <c r="AM812" s="9">
        <f>IF(OR($S812="",$S811=""),"",$G$2*(Y812-Y811))</f>
        <v/>
      </c>
      <c r="AN812" s="9">
        <f>IF(OR($S812="",$S811=""),"",$H$2*LN(Z812/Z811))</f>
        <v/>
      </c>
      <c r="AO812" s="9">
        <f>IF(OR($S812="",$S811=""),"",$I$2*(AA812-AA811))</f>
        <v/>
      </c>
      <c r="AP812" s="9">
        <f>IF(OR($S812="",$S811=""),"",$J$2*LN(AB812/AB811))</f>
        <v/>
      </c>
      <c r="AQ812" s="9">
        <f>IF(OR($S812="",$S811=""),"",$K$2*(AC812-AC811))</f>
        <v/>
      </c>
      <c r="AR812" s="9">
        <f>IF(OR($S812="",$S811=""),"",$L$2*LN(AD812/AD811))</f>
        <v/>
      </c>
      <c r="AS812" s="9">
        <f>IF(OR($S812="",$S811=""),"",$M$2*LN(AE812/AE811))</f>
        <v/>
      </c>
      <c r="AT812" s="9">
        <f>IF(OR($S812="",$S811=""),"",$N$2*LN(AF812/AF811))</f>
        <v/>
      </c>
      <c r="AV812" s="9">
        <f>IF($AH812="","",$AY$16+$AY$4*AI812+$AY$5*AJ812+$AY$6*AK812+$AY$7*AL812+$AY$8*AM812+$AY$9*AN812+$AY$10*AO812+$AY$11*AP812+$AY$12*AQ812+$AY$13*AR812+$AY$14*AS812+$AY$15*AT812)</f>
        <v/>
      </c>
      <c r="BC812" s="10">
        <f>IF((ROW()-6)&lt;=$Q$3,INDEX(LINEST(AH753:AH812,AI753:AT812,TRUE,TRUE),1,13)*$Q$4,"")</f>
        <v/>
      </c>
      <c r="BD812" s="9">
        <f>IF((ROW()-6)&lt;=$Q$3,INDEX(LINEST(AH753:AH812,AI753:AT812,TRUE,TRUE),1,12),"")</f>
        <v/>
      </c>
      <c r="BE812" s="9">
        <f>IF((ROW()-6)&lt;=$Q$3,INDEX(LINEST(AH753:AH812,AI753:AT812,TRUE,TRUE),1,11),"")</f>
        <v/>
      </c>
      <c r="BF812" s="9">
        <f>IF((ROW()-6)&lt;=$Q$3,INDEX(LINEST(AH753:AH812,AI753:AT812,TRUE,TRUE),1,10),"")</f>
        <v/>
      </c>
      <c r="BG812" s="9">
        <f>IF((ROW()-6)&lt;=$Q$3,INDEX(LINEST(AH753:AH812,AI753:AT812,TRUE,TRUE),1,9),"")</f>
        <v/>
      </c>
      <c r="BH812" s="9">
        <f>IF((ROW()-6)&lt;=$Q$3,INDEX(LINEST(AH753:AH812,AI753:AT812,TRUE,TRUE),1,8),"")</f>
        <v/>
      </c>
      <c r="BI812" s="9">
        <f>IF((ROW()-6)&lt;=$Q$3,INDEX(LINEST(AH753:AH812,AI753:AT812,TRUE,TRUE),1,7),"")</f>
        <v/>
      </c>
      <c r="BJ812" s="9">
        <f>IF((ROW()-6)&lt;=$Q$3,INDEX(LINEST(AH753:AH812,AI753:AT812,TRUE,TRUE),1,6),"")</f>
        <v/>
      </c>
      <c r="BK812" s="9">
        <f>IF((ROW()-6)&lt;=$Q$3,INDEX(LINEST(AH753:AH812,AI753:AT812,TRUE,TRUE),1,5),"")</f>
        <v/>
      </c>
      <c r="BL812" s="9">
        <f>IF((ROW()-6)&lt;=$Q$3,INDEX(LINEST(AH753:AH812,AI753:AT812,TRUE,TRUE),1,4),"")</f>
        <v/>
      </c>
      <c r="BM812" s="9">
        <f>IF((ROW()-6)&lt;=$Q$3,INDEX(LINEST(AH753:AH812,AI753:AT812,TRUE,TRUE),1,3),"")</f>
        <v/>
      </c>
      <c r="BN812" s="9">
        <f>IF((ROW()-6)&lt;=$Q$3,INDEX(LINEST(AH753:AH812,AI753:AT812,TRUE,TRUE),1,2),"")</f>
        <v/>
      </c>
      <c r="BO812" s="9">
        <f>IF((ROW()-6)&lt;=$Q$3,INDEX(LINEST(AH753:AH812,AI753:AT812,TRUE,TRUE),1,1),"")</f>
        <v/>
      </c>
      <c r="BP812" s="10">
        <f>IF((ROW()-6)&lt;=$Q$3,INDEX(LINEST(AH753:AH812,AI753:AT812,TRUE,TRUE),3,1),"")</f>
        <v/>
      </c>
      <c r="BR812" s="9">
        <f>IF(AND((ROW()-6)&lt;=$Q$3,ISNUMBER(BC811)),BC811/$Q$4+BD811*AI812+BE811*AJ812+BF811*AK812+BG811*AL812+BH811*AM812+BI811*AN812+BJ811*AO812+BK811*AP812+BL811*AQ812+BM811*AR812+BN811*AS812+BO811*AT812,"")</f>
        <v/>
      </c>
      <c r="BS812">
        <f>IF(ISNUMBER(BR812),AVERAGE(AH752:AH811),"")</f>
        <v/>
      </c>
      <c r="BT812">
        <f>IF(ISNUMBER(BR812),(AH812-BR812)^2,"")</f>
        <v/>
      </c>
      <c r="BU812">
        <f>IF(ISNUMBER(BR812),AH812^2,"")</f>
        <v/>
      </c>
      <c r="BV812">
        <f>IF(ISNUMBER(BR812),(AH812-BS812)^2,"")</f>
        <v/>
      </c>
    </row>
    <row r="813">
      <c r="O813">
        <f>IF($R813="","",CHOOSE($Q$2,YEAR(R813)*12+MONTH(R813),INT((R813-2)/7),YEAR(R813)*4+ROUNDUP(MONTH(R813)/3)))</f>
        <v/>
      </c>
      <c r="P813">
        <f>IF($R813="","",IF($R814="",1,IF(O813&lt;&gt;O814,1,0)))</f>
        <v/>
      </c>
      <c r="Q813">
        <f>IF(P813=1,SUM($P$7:P813),"")</f>
        <v/>
      </c>
      <c r="R813">
        <f>IF($A813="","",IF(ISNUMBER($A813),$A813,IFERROR(DATEVALUE($A813),NA())))</f>
        <v/>
      </c>
      <c r="S813" s="7">
        <f>IFERROR(INDEX($R$7:$R$60000,MATCH(ROW()-6,$Q$7:$Q$60000,0)),"")</f>
        <v/>
      </c>
      <c r="T813">
        <f>IFERROR(INDEX($B$7:$B$60000,MATCH(ROW()-6,$Q$7:$Q$60000,0)),"")</f>
        <v/>
      </c>
      <c r="U813">
        <f>IFERROR(INDEX($C$7:$C$60000,MATCH(ROW()-6,$Q$7:$Q$60000,0)),"")</f>
        <v/>
      </c>
      <c r="V813">
        <f>IFERROR(INDEX($D$7:$D$60000,MATCH(ROW()-6,$Q$7:$Q$60000,0)),"")</f>
        <v/>
      </c>
      <c r="W813">
        <f>IFERROR(INDEX($E$7:$E$60000,MATCH(ROW()-6,$Q$7:$Q$60000,0)),"")</f>
        <v/>
      </c>
      <c r="X813">
        <f>IFERROR(INDEX($F$7:$F$60000,MATCH(ROW()-6,$Q$7:$Q$60000,0)),"")</f>
        <v/>
      </c>
      <c r="Y813">
        <f>IFERROR(INDEX($G$7:$G$60000,MATCH(ROW()-6,$Q$7:$Q$60000,0)),"")</f>
        <v/>
      </c>
      <c r="Z813">
        <f>IFERROR(INDEX($H$7:$H$60000,MATCH(ROW()-6,$Q$7:$Q$60000,0)),"")</f>
        <v/>
      </c>
      <c r="AA813">
        <f>IFERROR(INDEX($I$7:$I$60000,MATCH(ROW()-6,$Q$7:$Q$60000,0)),"")</f>
        <v/>
      </c>
      <c r="AB813">
        <f>IFERROR(INDEX($J$7:$J$60000,MATCH(ROW()-6,$Q$7:$Q$60000,0)),"")</f>
        <v/>
      </c>
      <c r="AC813">
        <f>IFERROR(INDEX($K$7:$K$60000,MATCH(ROW()-6,$Q$7:$Q$60000,0)),"")</f>
        <v/>
      </c>
      <c r="AD813">
        <f>IFERROR(INDEX($L$7:$L$60000,MATCH(ROW()-6,$Q$7:$Q$60000,0)),"")</f>
        <v/>
      </c>
      <c r="AE813">
        <f>IFERROR(INDEX($M$7:$M$60000,MATCH(ROW()-6,$Q$7:$Q$60000,0)),"")</f>
        <v/>
      </c>
      <c r="AF813">
        <f>IFERROR(INDEX($N$7:$N$60000,MATCH(ROW()-6,$Q$7:$Q$60000,0)),"")</f>
        <v/>
      </c>
      <c r="AH813" s="9">
        <f>IF(OR($S813="",$S812=""),"",LN($T813/$T812))</f>
        <v/>
      </c>
      <c r="AI813" s="9">
        <f>IF(OR($S813="",$S812=""),"",$C$2*LN(U813/U812))</f>
        <v/>
      </c>
      <c r="AJ813" s="9">
        <f>IF(OR($S813="",$S812=""),"",$D$2*(V813-V812))</f>
        <v/>
      </c>
      <c r="AK813" s="9">
        <f>IF(OR($S813="",$S812=""),"",$E$2*(W813-W812))</f>
        <v/>
      </c>
      <c r="AL813" s="9">
        <f>IF(OR($S813="",$S812=""),"",$F$2*LN(X813/X812))</f>
        <v/>
      </c>
      <c r="AM813" s="9">
        <f>IF(OR($S813="",$S812=""),"",$G$2*(Y813-Y812))</f>
        <v/>
      </c>
      <c r="AN813" s="9">
        <f>IF(OR($S813="",$S812=""),"",$H$2*LN(Z813/Z812))</f>
        <v/>
      </c>
      <c r="AO813" s="9">
        <f>IF(OR($S813="",$S812=""),"",$I$2*(AA813-AA812))</f>
        <v/>
      </c>
      <c r="AP813" s="9">
        <f>IF(OR($S813="",$S812=""),"",$J$2*LN(AB813/AB812))</f>
        <v/>
      </c>
      <c r="AQ813" s="9">
        <f>IF(OR($S813="",$S812=""),"",$K$2*(AC813-AC812))</f>
        <v/>
      </c>
      <c r="AR813" s="9">
        <f>IF(OR($S813="",$S812=""),"",$L$2*LN(AD813/AD812))</f>
        <v/>
      </c>
      <c r="AS813" s="9">
        <f>IF(OR($S813="",$S812=""),"",$M$2*LN(AE813/AE812))</f>
        <v/>
      </c>
      <c r="AT813" s="9">
        <f>IF(OR($S813="",$S812=""),"",$N$2*LN(AF813/AF812))</f>
        <v/>
      </c>
      <c r="AV813" s="9">
        <f>IF($AH813="","",$AY$16+$AY$4*AI813+$AY$5*AJ813+$AY$6*AK813+$AY$7*AL813+$AY$8*AM813+$AY$9*AN813+$AY$10*AO813+$AY$11*AP813+$AY$12*AQ813+$AY$13*AR813+$AY$14*AS813+$AY$15*AT813)</f>
        <v/>
      </c>
      <c r="BC813" s="10">
        <f>IF((ROW()-6)&lt;=$Q$3,INDEX(LINEST(AH754:AH813,AI754:AT813,TRUE,TRUE),1,13)*$Q$4,"")</f>
        <v/>
      </c>
      <c r="BD813" s="9">
        <f>IF((ROW()-6)&lt;=$Q$3,INDEX(LINEST(AH754:AH813,AI754:AT813,TRUE,TRUE),1,12),"")</f>
        <v/>
      </c>
      <c r="BE813" s="9">
        <f>IF((ROW()-6)&lt;=$Q$3,INDEX(LINEST(AH754:AH813,AI754:AT813,TRUE,TRUE),1,11),"")</f>
        <v/>
      </c>
      <c r="BF813" s="9">
        <f>IF((ROW()-6)&lt;=$Q$3,INDEX(LINEST(AH754:AH813,AI754:AT813,TRUE,TRUE),1,10),"")</f>
        <v/>
      </c>
      <c r="BG813" s="9">
        <f>IF((ROW()-6)&lt;=$Q$3,INDEX(LINEST(AH754:AH813,AI754:AT813,TRUE,TRUE),1,9),"")</f>
        <v/>
      </c>
      <c r="BH813" s="9">
        <f>IF((ROW()-6)&lt;=$Q$3,INDEX(LINEST(AH754:AH813,AI754:AT813,TRUE,TRUE),1,8),"")</f>
        <v/>
      </c>
      <c r="BI813" s="9">
        <f>IF((ROW()-6)&lt;=$Q$3,INDEX(LINEST(AH754:AH813,AI754:AT813,TRUE,TRUE),1,7),"")</f>
        <v/>
      </c>
      <c r="BJ813" s="9">
        <f>IF((ROW()-6)&lt;=$Q$3,INDEX(LINEST(AH754:AH813,AI754:AT813,TRUE,TRUE),1,6),"")</f>
        <v/>
      </c>
      <c r="BK813" s="9">
        <f>IF((ROW()-6)&lt;=$Q$3,INDEX(LINEST(AH754:AH813,AI754:AT813,TRUE,TRUE),1,5),"")</f>
        <v/>
      </c>
      <c r="BL813" s="9">
        <f>IF((ROW()-6)&lt;=$Q$3,INDEX(LINEST(AH754:AH813,AI754:AT813,TRUE,TRUE),1,4),"")</f>
        <v/>
      </c>
      <c r="BM813" s="9">
        <f>IF((ROW()-6)&lt;=$Q$3,INDEX(LINEST(AH754:AH813,AI754:AT813,TRUE,TRUE),1,3),"")</f>
        <v/>
      </c>
      <c r="BN813" s="9">
        <f>IF((ROW()-6)&lt;=$Q$3,INDEX(LINEST(AH754:AH813,AI754:AT813,TRUE,TRUE),1,2),"")</f>
        <v/>
      </c>
      <c r="BO813" s="9">
        <f>IF((ROW()-6)&lt;=$Q$3,INDEX(LINEST(AH754:AH813,AI754:AT813,TRUE,TRUE),1,1),"")</f>
        <v/>
      </c>
      <c r="BP813" s="10">
        <f>IF((ROW()-6)&lt;=$Q$3,INDEX(LINEST(AH754:AH813,AI754:AT813,TRUE,TRUE),3,1),"")</f>
        <v/>
      </c>
      <c r="BR813" s="9">
        <f>IF(AND((ROW()-6)&lt;=$Q$3,ISNUMBER(BC812)),BC812/$Q$4+BD812*AI813+BE812*AJ813+BF812*AK813+BG812*AL813+BH812*AM813+BI812*AN813+BJ812*AO813+BK812*AP813+BL812*AQ813+BM812*AR813+BN812*AS813+BO812*AT813,"")</f>
        <v/>
      </c>
      <c r="BS813">
        <f>IF(ISNUMBER(BR813),AVERAGE(AH753:AH812),"")</f>
        <v/>
      </c>
      <c r="BT813">
        <f>IF(ISNUMBER(BR813),(AH813-BR813)^2,"")</f>
        <v/>
      </c>
      <c r="BU813">
        <f>IF(ISNUMBER(BR813),AH813^2,"")</f>
        <v/>
      </c>
      <c r="BV813">
        <f>IF(ISNUMBER(BR813),(AH813-BS813)^2,"")</f>
        <v/>
      </c>
    </row>
    <row r="814">
      <c r="O814">
        <f>IF($R814="","",CHOOSE($Q$2,YEAR(R814)*12+MONTH(R814),INT((R814-2)/7),YEAR(R814)*4+ROUNDUP(MONTH(R814)/3)))</f>
        <v/>
      </c>
      <c r="P814">
        <f>IF($R814="","",IF($R815="",1,IF(O814&lt;&gt;O815,1,0)))</f>
        <v/>
      </c>
      <c r="Q814">
        <f>IF(P814=1,SUM($P$7:P814),"")</f>
        <v/>
      </c>
      <c r="R814">
        <f>IF($A814="","",IF(ISNUMBER($A814),$A814,IFERROR(DATEVALUE($A814),NA())))</f>
        <v/>
      </c>
      <c r="S814" s="7">
        <f>IFERROR(INDEX($R$7:$R$60000,MATCH(ROW()-6,$Q$7:$Q$60000,0)),"")</f>
        <v/>
      </c>
      <c r="T814">
        <f>IFERROR(INDEX($B$7:$B$60000,MATCH(ROW()-6,$Q$7:$Q$60000,0)),"")</f>
        <v/>
      </c>
      <c r="U814">
        <f>IFERROR(INDEX($C$7:$C$60000,MATCH(ROW()-6,$Q$7:$Q$60000,0)),"")</f>
        <v/>
      </c>
      <c r="V814">
        <f>IFERROR(INDEX($D$7:$D$60000,MATCH(ROW()-6,$Q$7:$Q$60000,0)),"")</f>
        <v/>
      </c>
      <c r="W814">
        <f>IFERROR(INDEX($E$7:$E$60000,MATCH(ROW()-6,$Q$7:$Q$60000,0)),"")</f>
        <v/>
      </c>
      <c r="X814">
        <f>IFERROR(INDEX($F$7:$F$60000,MATCH(ROW()-6,$Q$7:$Q$60000,0)),"")</f>
        <v/>
      </c>
      <c r="Y814">
        <f>IFERROR(INDEX($G$7:$G$60000,MATCH(ROW()-6,$Q$7:$Q$60000,0)),"")</f>
        <v/>
      </c>
      <c r="Z814">
        <f>IFERROR(INDEX($H$7:$H$60000,MATCH(ROW()-6,$Q$7:$Q$60000,0)),"")</f>
        <v/>
      </c>
      <c r="AA814">
        <f>IFERROR(INDEX($I$7:$I$60000,MATCH(ROW()-6,$Q$7:$Q$60000,0)),"")</f>
        <v/>
      </c>
      <c r="AB814">
        <f>IFERROR(INDEX($J$7:$J$60000,MATCH(ROW()-6,$Q$7:$Q$60000,0)),"")</f>
        <v/>
      </c>
      <c r="AC814">
        <f>IFERROR(INDEX($K$7:$K$60000,MATCH(ROW()-6,$Q$7:$Q$60000,0)),"")</f>
        <v/>
      </c>
      <c r="AD814">
        <f>IFERROR(INDEX($L$7:$L$60000,MATCH(ROW()-6,$Q$7:$Q$60000,0)),"")</f>
        <v/>
      </c>
      <c r="AE814">
        <f>IFERROR(INDEX($M$7:$M$60000,MATCH(ROW()-6,$Q$7:$Q$60000,0)),"")</f>
        <v/>
      </c>
      <c r="AF814">
        <f>IFERROR(INDEX($N$7:$N$60000,MATCH(ROW()-6,$Q$7:$Q$60000,0)),"")</f>
        <v/>
      </c>
      <c r="AH814" s="9">
        <f>IF(OR($S814="",$S813=""),"",LN($T814/$T813))</f>
        <v/>
      </c>
      <c r="AI814" s="9">
        <f>IF(OR($S814="",$S813=""),"",$C$2*LN(U814/U813))</f>
        <v/>
      </c>
      <c r="AJ814" s="9">
        <f>IF(OR($S814="",$S813=""),"",$D$2*(V814-V813))</f>
        <v/>
      </c>
      <c r="AK814" s="9">
        <f>IF(OR($S814="",$S813=""),"",$E$2*(W814-W813))</f>
        <v/>
      </c>
      <c r="AL814" s="9">
        <f>IF(OR($S814="",$S813=""),"",$F$2*LN(X814/X813))</f>
        <v/>
      </c>
      <c r="AM814" s="9">
        <f>IF(OR($S814="",$S813=""),"",$G$2*(Y814-Y813))</f>
        <v/>
      </c>
      <c r="AN814" s="9">
        <f>IF(OR($S814="",$S813=""),"",$H$2*LN(Z814/Z813))</f>
        <v/>
      </c>
      <c r="AO814" s="9">
        <f>IF(OR($S814="",$S813=""),"",$I$2*(AA814-AA813))</f>
        <v/>
      </c>
      <c r="AP814" s="9">
        <f>IF(OR($S814="",$S813=""),"",$J$2*LN(AB814/AB813))</f>
        <v/>
      </c>
      <c r="AQ814" s="9">
        <f>IF(OR($S814="",$S813=""),"",$K$2*(AC814-AC813))</f>
        <v/>
      </c>
      <c r="AR814" s="9">
        <f>IF(OR($S814="",$S813=""),"",$L$2*LN(AD814/AD813))</f>
        <v/>
      </c>
      <c r="AS814" s="9">
        <f>IF(OR($S814="",$S813=""),"",$M$2*LN(AE814/AE813))</f>
        <v/>
      </c>
      <c r="AT814" s="9">
        <f>IF(OR($S814="",$S813=""),"",$N$2*LN(AF814/AF813))</f>
        <v/>
      </c>
      <c r="AV814" s="9">
        <f>IF($AH814="","",$AY$16+$AY$4*AI814+$AY$5*AJ814+$AY$6*AK814+$AY$7*AL814+$AY$8*AM814+$AY$9*AN814+$AY$10*AO814+$AY$11*AP814+$AY$12*AQ814+$AY$13*AR814+$AY$14*AS814+$AY$15*AT814)</f>
        <v/>
      </c>
      <c r="BC814" s="10">
        <f>IF((ROW()-6)&lt;=$Q$3,INDEX(LINEST(AH755:AH814,AI755:AT814,TRUE,TRUE),1,13)*$Q$4,"")</f>
        <v/>
      </c>
      <c r="BD814" s="9">
        <f>IF((ROW()-6)&lt;=$Q$3,INDEX(LINEST(AH755:AH814,AI755:AT814,TRUE,TRUE),1,12),"")</f>
        <v/>
      </c>
      <c r="BE814" s="9">
        <f>IF((ROW()-6)&lt;=$Q$3,INDEX(LINEST(AH755:AH814,AI755:AT814,TRUE,TRUE),1,11),"")</f>
        <v/>
      </c>
      <c r="BF814" s="9">
        <f>IF((ROW()-6)&lt;=$Q$3,INDEX(LINEST(AH755:AH814,AI755:AT814,TRUE,TRUE),1,10),"")</f>
        <v/>
      </c>
      <c r="BG814" s="9">
        <f>IF((ROW()-6)&lt;=$Q$3,INDEX(LINEST(AH755:AH814,AI755:AT814,TRUE,TRUE),1,9),"")</f>
        <v/>
      </c>
      <c r="BH814" s="9">
        <f>IF((ROW()-6)&lt;=$Q$3,INDEX(LINEST(AH755:AH814,AI755:AT814,TRUE,TRUE),1,8),"")</f>
        <v/>
      </c>
      <c r="BI814" s="9">
        <f>IF((ROW()-6)&lt;=$Q$3,INDEX(LINEST(AH755:AH814,AI755:AT814,TRUE,TRUE),1,7),"")</f>
        <v/>
      </c>
      <c r="BJ814" s="9">
        <f>IF((ROW()-6)&lt;=$Q$3,INDEX(LINEST(AH755:AH814,AI755:AT814,TRUE,TRUE),1,6),"")</f>
        <v/>
      </c>
      <c r="BK814" s="9">
        <f>IF((ROW()-6)&lt;=$Q$3,INDEX(LINEST(AH755:AH814,AI755:AT814,TRUE,TRUE),1,5),"")</f>
        <v/>
      </c>
      <c r="BL814" s="9">
        <f>IF((ROW()-6)&lt;=$Q$3,INDEX(LINEST(AH755:AH814,AI755:AT814,TRUE,TRUE),1,4),"")</f>
        <v/>
      </c>
      <c r="BM814" s="9">
        <f>IF((ROW()-6)&lt;=$Q$3,INDEX(LINEST(AH755:AH814,AI755:AT814,TRUE,TRUE),1,3),"")</f>
        <v/>
      </c>
      <c r="BN814" s="9">
        <f>IF((ROW()-6)&lt;=$Q$3,INDEX(LINEST(AH755:AH814,AI755:AT814,TRUE,TRUE),1,2),"")</f>
        <v/>
      </c>
      <c r="BO814" s="9">
        <f>IF((ROW()-6)&lt;=$Q$3,INDEX(LINEST(AH755:AH814,AI755:AT814,TRUE,TRUE),1,1),"")</f>
        <v/>
      </c>
      <c r="BP814" s="10">
        <f>IF((ROW()-6)&lt;=$Q$3,INDEX(LINEST(AH755:AH814,AI755:AT814,TRUE,TRUE),3,1),"")</f>
        <v/>
      </c>
      <c r="BR814" s="9">
        <f>IF(AND((ROW()-6)&lt;=$Q$3,ISNUMBER(BC813)),BC813/$Q$4+BD813*AI814+BE813*AJ814+BF813*AK814+BG813*AL814+BH813*AM814+BI813*AN814+BJ813*AO814+BK813*AP814+BL813*AQ814+BM813*AR814+BN813*AS814+BO813*AT814,"")</f>
        <v/>
      </c>
      <c r="BS814">
        <f>IF(ISNUMBER(BR814),AVERAGE(AH754:AH813),"")</f>
        <v/>
      </c>
      <c r="BT814">
        <f>IF(ISNUMBER(BR814),(AH814-BR814)^2,"")</f>
        <v/>
      </c>
      <c r="BU814">
        <f>IF(ISNUMBER(BR814),AH814^2,"")</f>
        <v/>
      </c>
      <c r="BV814">
        <f>IF(ISNUMBER(BR814),(AH814-BS814)^2,"")</f>
        <v/>
      </c>
    </row>
    <row r="815">
      <c r="O815">
        <f>IF($R815="","",CHOOSE($Q$2,YEAR(R815)*12+MONTH(R815),INT((R815-2)/7),YEAR(R815)*4+ROUNDUP(MONTH(R815)/3)))</f>
        <v/>
      </c>
      <c r="P815">
        <f>IF($R815="","",IF($R816="",1,IF(O815&lt;&gt;O816,1,0)))</f>
        <v/>
      </c>
      <c r="Q815">
        <f>IF(P815=1,SUM($P$7:P815),"")</f>
        <v/>
      </c>
      <c r="R815">
        <f>IF($A815="","",IF(ISNUMBER($A815),$A815,IFERROR(DATEVALUE($A815),NA())))</f>
        <v/>
      </c>
      <c r="S815" s="7">
        <f>IFERROR(INDEX($R$7:$R$60000,MATCH(ROW()-6,$Q$7:$Q$60000,0)),"")</f>
        <v/>
      </c>
      <c r="T815">
        <f>IFERROR(INDEX($B$7:$B$60000,MATCH(ROW()-6,$Q$7:$Q$60000,0)),"")</f>
        <v/>
      </c>
      <c r="U815">
        <f>IFERROR(INDEX($C$7:$C$60000,MATCH(ROW()-6,$Q$7:$Q$60000,0)),"")</f>
        <v/>
      </c>
      <c r="V815">
        <f>IFERROR(INDEX($D$7:$D$60000,MATCH(ROW()-6,$Q$7:$Q$60000,0)),"")</f>
        <v/>
      </c>
      <c r="W815">
        <f>IFERROR(INDEX($E$7:$E$60000,MATCH(ROW()-6,$Q$7:$Q$60000,0)),"")</f>
        <v/>
      </c>
      <c r="X815">
        <f>IFERROR(INDEX($F$7:$F$60000,MATCH(ROW()-6,$Q$7:$Q$60000,0)),"")</f>
        <v/>
      </c>
      <c r="Y815">
        <f>IFERROR(INDEX($G$7:$G$60000,MATCH(ROW()-6,$Q$7:$Q$60000,0)),"")</f>
        <v/>
      </c>
      <c r="Z815">
        <f>IFERROR(INDEX($H$7:$H$60000,MATCH(ROW()-6,$Q$7:$Q$60000,0)),"")</f>
        <v/>
      </c>
      <c r="AA815">
        <f>IFERROR(INDEX($I$7:$I$60000,MATCH(ROW()-6,$Q$7:$Q$60000,0)),"")</f>
        <v/>
      </c>
      <c r="AB815">
        <f>IFERROR(INDEX($J$7:$J$60000,MATCH(ROW()-6,$Q$7:$Q$60000,0)),"")</f>
        <v/>
      </c>
      <c r="AC815">
        <f>IFERROR(INDEX($K$7:$K$60000,MATCH(ROW()-6,$Q$7:$Q$60000,0)),"")</f>
        <v/>
      </c>
      <c r="AD815">
        <f>IFERROR(INDEX($L$7:$L$60000,MATCH(ROW()-6,$Q$7:$Q$60000,0)),"")</f>
        <v/>
      </c>
      <c r="AE815">
        <f>IFERROR(INDEX($M$7:$M$60000,MATCH(ROW()-6,$Q$7:$Q$60000,0)),"")</f>
        <v/>
      </c>
      <c r="AF815">
        <f>IFERROR(INDEX($N$7:$N$60000,MATCH(ROW()-6,$Q$7:$Q$60000,0)),"")</f>
        <v/>
      </c>
      <c r="AH815" s="9">
        <f>IF(OR($S815="",$S814=""),"",LN($T815/$T814))</f>
        <v/>
      </c>
      <c r="AI815" s="9">
        <f>IF(OR($S815="",$S814=""),"",$C$2*LN(U815/U814))</f>
        <v/>
      </c>
      <c r="AJ815" s="9">
        <f>IF(OR($S815="",$S814=""),"",$D$2*(V815-V814))</f>
        <v/>
      </c>
      <c r="AK815" s="9">
        <f>IF(OR($S815="",$S814=""),"",$E$2*(W815-W814))</f>
        <v/>
      </c>
      <c r="AL815" s="9">
        <f>IF(OR($S815="",$S814=""),"",$F$2*LN(X815/X814))</f>
        <v/>
      </c>
      <c r="AM815" s="9">
        <f>IF(OR($S815="",$S814=""),"",$G$2*(Y815-Y814))</f>
        <v/>
      </c>
      <c r="AN815" s="9">
        <f>IF(OR($S815="",$S814=""),"",$H$2*LN(Z815/Z814))</f>
        <v/>
      </c>
      <c r="AO815" s="9">
        <f>IF(OR($S815="",$S814=""),"",$I$2*(AA815-AA814))</f>
        <v/>
      </c>
      <c r="AP815" s="9">
        <f>IF(OR($S815="",$S814=""),"",$J$2*LN(AB815/AB814))</f>
        <v/>
      </c>
      <c r="AQ815" s="9">
        <f>IF(OR($S815="",$S814=""),"",$K$2*(AC815-AC814))</f>
        <v/>
      </c>
      <c r="AR815" s="9">
        <f>IF(OR($S815="",$S814=""),"",$L$2*LN(AD815/AD814))</f>
        <v/>
      </c>
      <c r="AS815" s="9">
        <f>IF(OR($S815="",$S814=""),"",$M$2*LN(AE815/AE814))</f>
        <v/>
      </c>
      <c r="AT815" s="9">
        <f>IF(OR($S815="",$S814=""),"",$N$2*LN(AF815/AF814))</f>
        <v/>
      </c>
      <c r="AV815" s="9">
        <f>IF($AH815="","",$AY$16+$AY$4*AI815+$AY$5*AJ815+$AY$6*AK815+$AY$7*AL815+$AY$8*AM815+$AY$9*AN815+$AY$10*AO815+$AY$11*AP815+$AY$12*AQ815+$AY$13*AR815+$AY$14*AS815+$AY$15*AT815)</f>
        <v/>
      </c>
      <c r="BC815" s="10">
        <f>IF((ROW()-6)&lt;=$Q$3,INDEX(LINEST(AH756:AH815,AI756:AT815,TRUE,TRUE),1,13)*$Q$4,"")</f>
        <v/>
      </c>
      <c r="BD815" s="9">
        <f>IF((ROW()-6)&lt;=$Q$3,INDEX(LINEST(AH756:AH815,AI756:AT815,TRUE,TRUE),1,12),"")</f>
        <v/>
      </c>
      <c r="BE815" s="9">
        <f>IF((ROW()-6)&lt;=$Q$3,INDEX(LINEST(AH756:AH815,AI756:AT815,TRUE,TRUE),1,11),"")</f>
        <v/>
      </c>
      <c r="BF815" s="9">
        <f>IF((ROW()-6)&lt;=$Q$3,INDEX(LINEST(AH756:AH815,AI756:AT815,TRUE,TRUE),1,10),"")</f>
        <v/>
      </c>
      <c r="BG815" s="9">
        <f>IF((ROW()-6)&lt;=$Q$3,INDEX(LINEST(AH756:AH815,AI756:AT815,TRUE,TRUE),1,9),"")</f>
        <v/>
      </c>
      <c r="BH815" s="9">
        <f>IF((ROW()-6)&lt;=$Q$3,INDEX(LINEST(AH756:AH815,AI756:AT815,TRUE,TRUE),1,8),"")</f>
        <v/>
      </c>
      <c r="BI815" s="9">
        <f>IF((ROW()-6)&lt;=$Q$3,INDEX(LINEST(AH756:AH815,AI756:AT815,TRUE,TRUE),1,7),"")</f>
        <v/>
      </c>
      <c r="BJ815" s="9">
        <f>IF((ROW()-6)&lt;=$Q$3,INDEX(LINEST(AH756:AH815,AI756:AT815,TRUE,TRUE),1,6),"")</f>
        <v/>
      </c>
      <c r="BK815" s="9">
        <f>IF((ROW()-6)&lt;=$Q$3,INDEX(LINEST(AH756:AH815,AI756:AT815,TRUE,TRUE),1,5),"")</f>
        <v/>
      </c>
      <c r="BL815" s="9">
        <f>IF((ROW()-6)&lt;=$Q$3,INDEX(LINEST(AH756:AH815,AI756:AT815,TRUE,TRUE),1,4),"")</f>
        <v/>
      </c>
      <c r="BM815" s="9">
        <f>IF((ROW()-6)&lt;=$Q$3,INDEX(LINEST(AH756:AH815,AI756:AT815,TRUE,TRUE),1,3),"")</f>
        <v/>
      </c>
      <c r="BN815" s="9">
        <f>IF((ROW()-6)&lt;=$Q$3,INDEX(LINEST(AH756:AH815,AI756:AT815,TRUE,TRUE),1,2),"")</f>
        <v/>
      </c>
      <c r="BO815" s="9">
        <f>IF((ROW()-6)&lt;=$Q$3,INDEX(LINEST(AH756:AH815,AI756:AT815,TRUE,TRUE),1,1),"")</f>
        <v/>
      </c>
      <c r="BP815" s="10">
        <f>IF((ROW()-6)&lt;=$Q$3,INDEX(LINEST(AH756:AH815,AI756:AT815,TRUE,TRUE),3,1),"")</f>
        <v/>
      </c>
      <c r="BR815" s="9">
        <f>IF(AND((ROW()-6)&lt;=$Q$3,ISNUMBER(BC814)),BC814/$Q$4+BD814*AI815+BE814*AJ815+BF814*AK815+BG814*AL815+BH814*AM815+BI814*AN815+BJ814*AO815+BK814*AP815+BL814*AQ815+BM814*AR815+BN814*AS815+BO814*AT815,"")</f>
        <v/>
      </c>
      <c r="BS815">
        <f>IF(ISNUMBER(BR815),AVERAGE(AH755:AH814),"")</f>
        <v/>
      </c>
      <c r="BT815">
        <f>IF(ISNUMBER(BR815),(AH815-BR815)^2,"")</f>
        <v/>
      </c>
      <c r="BU815">
        <f>IF(ISNUMBER(BR815),AH815^2,"")</f>
        <v/>
      </c>
      <c r="BV815">
        <f>IF(ISNUMBER(BR815),(AH815-BS815)^2,"")</f>
        <v/>
      </c>
    </row>
    <row r="816">
      <c r="O816">
        <f>IF($R816="","",CHOOSE($Q$2,YEAR(R816)*12+MONTH(R816),INT((R816-2)/7),YEAR(R816)*4+ROUNDUP(MONTH(R816)/3)))</f>
        <v/>
      </c>
      <c r="P816">
        <f>IF($R816="","",IF($R817="",1,IF(O816&lt;&gt;O817,1,0)))</f>
        <v/>
      </c>
      <c r="Q816">
        <f>IF(P816=1,SUM($P$7:P816),"")</f>
        <v/>
      </c>
      <c r="R816">
        <f>IF($A816="","",IF(ISNUMBER($A816),$A816,IFERROR(DATEVALUE($A816),NA())))</f>
        <v/>
      </c>
      <c r="S816" s="7">
        <f>IFERROR(INDEX($R$7:$R$60000,MATCH(ROW()-6,$Q$7:$Q$60000,0)),"")</f>
        <v/>
      </c>
      <c r="T816">
        <f>IFERROR(INDEX($B$7:$B$60000,MATCH(ROW()-6,$Q$7:$Q$60000,0)),"")</f>
        <v/>
      </c>
      <c r="U816">
        <f>IFERROR(INDEX($C$7:$C$60000,MATCH(ROW()-6,$Q$7:$Q$60000,0)),"")</f>
        <v/>
      </c>
      <c r="V816">
        <f>IFERROR(INDEX($D$7:$D$60000,MATCH(ROW()-6,$Q$7:$Q$60000,0)),"")</f>
        <v/>
      </c>
      <c r="W816">
        <f>IFERROR(INDEX($E$7:$E$60000,MATCH(ROW()-6,$Q$7:$Q$60000,0)),"")</f>
        <v/>
      </c>
      <c r="X816">
        <f>IFERROR(INDEX($F$7:$F$60000,MATCH(ROW()-6,$Q$7:$Q$60000,0)),"")</f>
        <v/>
      </c>
      <c r="Y816">
        <f>IFERROR(INDEX($G$7:$G$60000,MATCH(ROW()-6,$Q$7:$Q$60000,0)),"")</f>
        <v/>
      </c>
      <c r="Z816">
        <f>IFERROR(INDEX($H$7:$H$60000,MATCH(ROW()-6,$Q$7:$Q$60000,0)),"")</f>
        <v/>
      </c>
      <c r="AA816">
        <f>IFERROR(INDEX($I$7:$I$60000,MATCH(ROW()-6,$Q$7:$Q$60000,0)),"")</f>
        <v/>
      </c>
      <c r="AB816">
        <f>IFERROR(INDEX($J$7:$J$60000,MATCH(ROW()-6,$Q$7:$Q$60000,0)),"")</f>
        <v/>
      </c>
      <c r="AC816">
        <f>IFERROR(INDEX($K$7:$K$60000,MATCH(ROW()-6,$Q$7:$Q$60000,0)),"")</f>
        <v/>
      </c>
      <c r="AD816">
        <f>IFERROR(INDEX($L$7:$L$60000,MATCH(ROW()-6,$Q$7:$Q$60000,0)),"")</f>
        <v/>
      </c>
      <c r="AE816">
        <f>IFERROR(INDEX($M$7:$M$60000,MATCH(ROW()-6,$Q$7:$Q$60000,0)),"")</f>
        <v/>
      </c>
      <c r="AF816">
        <f>IFERROR(INDEX($N$7:$N$60000,MATCH(ROW()-6,$Q$7:$Q$60000,0)),"")</f>
        <v/>
      </c>
      <c r="AH816" s="9">
        <f>IF(OR($S816="",$S815=""),"",LN($T816/$T815))</f>
        <v/>
      </c>
      <c r="AI816" s="9">
        <f>IF(OR($S816="",$S815=""),"",$C$2*LN(U816/U815))</f>
        <v/>
      </c>
      <c r="AJ816" s="9">
        <f>IF(OR($S816="",$S815=""),"",$D$2*(V816-V815))</f>
        <v/>
      </c>
      <c r="AK816" s="9">
        <f>IF(OR($S816="",$S815=""),"",$E$2*(W816-W815))</f>
        <v/>
      </c>
      <c r="AL816" s="9">
        <f>IF(OR($S816="",$S815=""),"",$F$2*LN(X816/X815))</f>
        <v/>
      </c>
      <c r="AM816" s="9">
        <f>IF(OR($S816="",$S815=""),"",$G$2*(Y816-Y815))</f>
        <v/>
      </c>
      <c r="AN816" s="9">
        <f>IF(OR($S816="",$S815=""),"",$H$2*LN(Z816/Z815))</f>
        <v/>
      </c>
      <c r="AO816" s="9">
        <f>IF(OR($S816="",$S815=""),"",$I$2*(AA816-AA815))</f>
        <v/>
      </c>
      <c r="AP816" s="9">
        <f>IF(OR($S816="",$S815=""),"",$J$2*LN(AB816/AB815))</f>
        <v/>
      </c>
      <c r="AQ816" s="9">
        <f>IF(OR($S816="",$S815=""),"",$K$2*(AC816-AC815))</f>
        <v/>
      </c>
      <c r="AR816" s="9">
        <f>IF(OR($S816="",$S815=""),"",$L$2*LN(AD816/AD815))</f>
        <v/>
      </c>
      <c r="AS816" s="9">
        <f>IF(OR($S816="",$S815=""),"",$M$2*LN(AE816/AE815))</f>
        <v/>
      </c>
      <c r="AT816" s="9">
        <f>IF(OR($S816="",$S815=""),"",$N$2*LN(AF816/AF815))</f>
        <v/>
      </c>
      <c r="AV816" s="9">
        <f>IF($AH816="","",$AY$16+$AY$4*AI816+$AY$5*AJ816+$AY$6*AK816+$AY$7*AL816+$AY$8*AM816+$AY$9*AN816+$AY$10*AO816+$AY$11*AP816+$AY$12*AQ816+$AY$13*AR816+$AY$14*AS816+$AY$15*AT816)</f>
        <v/>
      </c>
      <c r="BC816" s="10">
        <f>IF((ROW()-6)&lt;=$Q$3,INDEX(LINEST(AH757:AH816,AI757:AT816,TRUE,TRUE),1,13)*$Q$4,"")</f>
        <v/>
      </c>
      <c r="BD816" s="9">
        <f>IF((ROW()-6)&lt;=$Q$3,INDEX(LINEST(AH757:AH816,AI757:AT816,TRUE,TRUE),1,12),"")</f>
        <v/>
      </c>
      <c r="BE816" s="9">
        <f>IF((ROW()-6)&lt;=$Q$3,INDEX(LINEST(AH757:AH816,AI757:AT816,TRUE,TRUE),1,11),"")</f>
        <v/>
      </c>
      <c r="BF816" s="9">
        <f>IF((ROW()-6)&lt;=$Q$3,INDEX(LINEST(AH757:AH816,AI757:AT816,TRUE,TRUE),1,10),"")</f>
        <v/>
      </c>
      <c r="BG816" s="9">
        <f>IF((ROW()-6)&lt;=$Q$3,INDEX(LINEST(AH757:AH816,AI757:AT816,TRUE,TRUE),1,9),"")</f>
        <v/>
      </c>
      <c r="BH816" s="9">
        <f>IF((ROW()-6)&lt;=$Q$3,INDEX(LINEST(AH757:AH816,AI757:AT816,TRUE,TRUE),1,8),"")</f>
        <v/>
      </c>
      <c r="BI816" s="9">
        <f>IF((ROW()-6)&lt;=$Q$3,INDEX(LINEST(AH757:AH816,AI757:AT816,TRUE,TRUE),1,7),"")</f>
        <v/>
      </c>
      <c r="BJ816" s="9">
        <f>IF((ROW()-6)&lt;=$Q$3,INDEX(LINEST(AH757:AH816,AI757:AT816,TRUE,TRUE),1,6),"")</f>
        <v/>
      </c>
      <c r="BK816" s="9">
        <f>IF((ROW()-6)&lt;=$Q$3,INDEX(LINEST(AH757:AH816,AI757:AT816,TRUE,TRUE),1,5),"")</f>
        <v/>
      </c>
      <c r="BL816" s="9">
        <f>IF((ROW()-6)&lt;=$Q$3,INDEX(LINEST(AH757:AH816,AI757:AT816,TRUE,TRUE),1,4),"")</f>
        <v/>
      </c>
      <c r="BM816" s="9">
        <f>IF((ROW()-6)&lt;=$Q$3,INDEX(LINEST(AH757:AH816,AI757:AT816,TRUE,TRUE),1,3),"")</f>
        <v/>
      </c>
      <c r="BN816" s="9">
        <f>IF((ROW()-6)&lt;=$Q$3,INDEX(LINEST(AH757:AH816,AI757:AT816,TRUE,TRUE),1,2),"")</f>
        <v/>
      </c>
      <c r="BO816" s="9">
        <f>IF((ROW()-6)&lt;=$Q$3,INDEX(LINEST(AH757:AH816,AI757:AT816,TRUE,TRUE),1,1),"")</f>
        <v/>
      </c>
      <c r="BP816" s="10">
        <f>IF((ROW()-6)&lt;=$Q$3,INDEX(LINEST(AH757:AH816,AI757:AT816,TRUE,TRUE),3,1),"")</f>
        <v/>
      </c>
      <c r="BR816" s="9">
        <f>IF(AND((ROW()-6)&lt;=$Q$3,ISNUMBER(BC815)),BC815/$Q$4+BD815*AI816+BE815*AJ816+BF815*AK816+BG815*AL816+BH815*AM816+BI815*AN816+BJ815*AO816+BK815*AP816+BL815*AQ816+BM815*AR816+BN815*AS816+BO815*AT816,"")</f>
        <v/>
      </c>
      <c r="BS816">
        <f>IF(ISNUMBER(BR816),AVERAGE(AH756:AH815),"")</f>
        <v/>
      </c>
      <c r="BT816">
        <f>IF(ISNUMBER(BR816),(AH816-BR816)^2,"")</f>
        <v/>
      </c>
      <c r="BU816">
        <f>IF(ISNUMBER(BR816),AH816^2,"")</f>
        <v/>
      </c>
      <c r="BV816">
        <f>IF(ISNUMBER(BR816),(AH816-BS816)^2,"")</f>
        <v/>
      </c>
    </row>
    <row r="817">
      <c r="O817">
        <f>IF($R817="","",CHOOSE($Q$2,YEAR(R817)*12+MONTH(R817),INT((R817-2)/7),YEAR(R817)*4+ROUNDUP(MONTH(R817)/3)))</f>
        <v/>
      </c>
      <c r="P817">
        <f>IF($R817="","",IF($R818="",1,IF(O817&lt;&gt;O818,1,0)))</f>
        <v/>
      </c>
      <c r="Q817">
        <f>IF(P817=1,SUM($P$7:P817),"")</f>
        <v/>
      </c>
      <c r="R817">
        <f>IF($A817="","",IF(ISNUMBER($A817),$A817,IFERROR(DATEVALUE($A817),NA())))</f>
        <v/>
      </c>
      <c r="S817" s="7">
        <f>IFERROR(INDEX($R$7:$R$60000,MATCH(ROW()-6,$Q$7:$Q$60000,0)),"")</f>
        <v/>
      </c>
      <c r="T817">
        <f>IFERROR(INDEX($B$7:$B$60000,MATCH(ROW()-6,$Q$7:$Q$60000,0)),"")</f>
        <v/>
      </c>
      <c r="U817">
        <f>IFERROR(INDEX($C$7:$C$60000,MATCH(ROW()-6,$Q$7:$Q$60000,0)),"")</f>
        <v/>
      </c>
      <c r="V817">
        <f>IFERROR(INDEX($D$7:$D$60000,MATCH(ROW()-6,$Q$7:$Q$60000,0)),"")</f>
        <v/>
      </c>
      <c r="W817">
        <f>IFERROR(INDEX($E$7:$E$60000,MATCH(ROW()-6,$Q$7:$Q$60000,0)),"")</f>
        <v/>
      </c>
      <c r="X817">
        <f>IFERROR(INDEX($F$7:$F$60000,MATCH(ROW()-6,$Q$7:$Q$60000,0)),"")</f>
        <v/>
      </c>
      <c r="Y817">
        <f>IFERROR(INDEX($G$7:$G$60000,MATCH(ROW()-6,$Q$7:$Q$60000,0)),"")</f>
        <v/>
      </c>
      <c r="Z817">
        <f>IFERROR(INDEX($H$7:$H$60000,MATCH(ROW()-6,$Q$7:$Q$60000,0)),"")</f>
        <v/>
      </c>
      <c r="AA817">
        <f>IFERROR(INDEX($I$7:$I$60000,MATCH(ROW()-6,$Q$7:$Q$60000,0)),"")</f>
        <v/>
      </c>
      <c r="AB817">
        <f>IFERROR(INDEX($J$7:$J$60000,MATCH(ROW()-6,$Q$7:$Q$60000,0)),"")</f>
        <v/>
      </c>
      <c r="AC817">
        <f>IFERROR(INDEX($K$7:$K$60000,MATCH(ROW()-6,$Q$7:$Q$60000,0)),"")</f>
        <v/>
      </c>
      <c r="AD817">
        <f>IFERROR(INDEX($L$7:$L$60000,MATCH(ROW()-6,$Q$7:$Q$60000,0)),"")</f>
        <v/>
      </c>
      <c r="AE817">
        <f>IFERROR(INDEX($M$7:$M$60000,MATCH(ROW()-6,$Q$7:$Q$60000,0)),"")</f>
        <v/>
      </c>
      <c r="AF817">
        <f>IFERROR(INDEX($N$7:$N$60000,MATCH(ROW()-6,$Q$7:$Q$60000,0)),"")</f>
        <v/>
      </c>
      <c r="AH817" s="9">
        <f>IF(OR($S817="",$S816=""),"",LN($T817/$T816))</f>
        <v/>
      </c>
      <c r="AI817" s="9">
        <f>IF(OR($S817="",$S816=""),"",$C$2*LN(U817/U816))</f>
        <v/>
      </c>
      <c r="AJ817" s="9">
        <f>IF(OR($S817="",$S816=""),"",$D$2*(V817-V816))</f>
        <v/>
      </c>
      <c r="AK817" s="9">
        <f>IF(OR($S817="",$S816=""),"",$E$2*(W817-W816))</f>
        <v/>
      </c>
      <c r="AL817" s="9">
        <f>IF(OR($S817="",$S816=""),"",$F$2*LN(X817/X816))</f>
        <v/>
      </c>
      <c r="AM817" s="9">
        <f>IF(OR($S817="",$S816=""),"",$G$2*(Y817-Y816))</f>
        <v/>
      </c>
      <c r="AN817" s="9">
        <f>IF(OR($S817="",$S816=""),"",$H$2*LN(Z817/Z816))</f>
        <v/>
      </c>
      <c r="AO817" s="9">
        <f>IF(OR($S817="",$S816=""),"",$I$2*(AA817-AA816))</f>
        <v/>
      </c>
      <c r="AP817" s="9">
        <f>IF(OR($S817="",$S816=""),"",$J$2*LN(AB817/AB816))</f>
        <v/>
      </c>
      <c r="AQ817" s="9">
        <f>IF(OR($S817="",$S816=""),"",$K$2*(AC817-AC816))</f>
        <v/>
      </c>
      <c r="AR817" s="9">
        <f>IF(OR($S817="",$S816=""),"",$L$2*LN(AD817/AD816))</f>
        <v/>
      </c>
      <c r="AS817" s="9">
        <f>IF(OR($S817="",$S816=""),"",$M$2*LN(AE817/AE816))</f>
        <v/>
      </c>
      <c r="AT817" s="9">
        <f>IF(OR($S817="",$S816=""),"",$N$2*LN(AF817/AF816))</f>
        <v/>
      </c>
      <c r="AV817" s="9">
        <f>IF($AH817="","",$AY$16+$AY$4*AI817+$AY$5*AJ817+$AY$6*AK817+$AY$7*AL817+$AY$8*AM817+$AY$9*AN817+$AY$10*AO817+$AY$11*AP817+$AY$12*AQ817+$AY$13*AR817+$AY$14*AS817+$AY$15*AT817)</f>
        <v/>
      </c>
      <c r="BC817" s="10">
        <f>IF((ROW()-6)&lt;=$Q$3,INDEX(LINEST(AH758:AH817,AI758:AT817,TRUE,TRUE),1,13)*$Q$4,"")</f>
        <v/>
      </c>
      <c r="BD817" s="9">
        <f>IF((ROW()-6)&lt;=$Q$3,INDEX(LINEST(AH758:AH817,AI758:AT817,TRUE,TRUE),1,12),"")</f>
        <v/>
      </c>
      <c r="BE817" s="9">
        <f>IF((ROW()-6)&lt;=$Q$3,INDEX(LINEST(AH758:AH817,AI758:AT817,TRUE,TRUE),1,11),"")</f>
        <v/>
      </c>
      <c r="BF817" s="9">
        <f>IF((ROW()-6)&lt;=$Q$3,INDEX(LINEST(AH758:AH817,AI758:AT817,TRUE,TRUE),1,10),"")</f>
        <v/>
      </c>
      <c r="BG817" s="9">
        <f>IF((ROW()-6)&lt;=$Q$3,INDEX(LINEST(AH758:AH817,AI758:AT817,TRUE,TRUE),1,9),"")</f>
        <v/>
      </c>
      <c r="BH817" s="9">
        <f>IF((ROW()-6)&lt;=$Q$3,INDEX(LINEST(AH758:AH817,AI758:AT817,TRUE,TRUE),1,8),"")</f>
        <v/>
      </c>
      <c r="BI817" s="9">
        <f>IF((ROW()-6)&lt;=$Q$3,INDEX(LINEST(AH758:AH817,AI758:AT817,TRUE,TRUE),1,7),"")</f>
        <v/>
      </c>
      <c r="BJ817" s="9">
        <f>IF((ROW()-6)&lt;=$Q$3,INDEX(LINEST(AH758:AH817,AI758:AT817,TRUE,TRUE),1,6),"")</f>
        <v/>
      </c>
      <c r="BK817" s="9">
        <f>IF((ROW()-6)&lt;=$Q$3,INDEX(LINEST(AH758:AH817,AI758:AT817,TRUE,TRUE),1,5),"")</f>
        <v/>
      </c>
      <c r="BL817" s="9">
        <f>IF((ROW()-6)&lt;=$Q$3,INDEX(LINEST(AH758:AH817,AI758:AT817,TRUE,TRUE),1,4),"")</f>
        <v/>
      </c>
      <c r="BM817" s="9">
        <f>IF((ROW()-6)&lt;=$Q$3,INDEX(LINEST(AH758:AH817,AI758:AT817,TRUE,TRUE),1,3),"")</f>
        <v/>
      </c>
      <c r="BN817" s="9">
        <f>IF((ROW()-6)&lt;=$Q$3,INDEX(LINEST(AH758:AH817,AI758:AT817,TRUE,TRUE),1,2),"")</f>
        <v/>
      </c>
      <c r="BO817" s="9">
        <f>IF((ROW()-6)&lt;=$Q$3,INDEX(LINEST(AH758:AH817,AI758:AT817,TRUE,TRUE),1,1),"")</f>
        <v/>
      </c>
      <c r="BP817" s="10">
        <f>IF((ROW()-6)&lt;=$Q$3,INDEX(LINEST(AH758:AH817,AI758:AT817,TRUE,TRUE),3,1),"")</f>
        <v/>
      </c>
      <c r="BR817" s="9">
        <f>IF(AND((ROW()-6)&lt;=$Q$3,ISNUMBER(BC816)),BC816/$Q$4+BD816*AI817+BE816*AJ817+BF816*AK817+BG816*AL817+BH816*AM817+BI816*AN817+BJ816*AO817+BK816*AP817+BL816*AQ817+BM816*AR817+BN816*AS817+BO816*AT817,"")</f>
        <v/>
      </c>
      <c r="BS817">
        <f>IF(ISNUMBER(BR817),AVERAGE(AH757:AH816),"")</f>
        <v/>
      </c>
      <c r="BT817">
        <f>IF(ISNUMBER(BR817),(AH817-BR817)^2,"")</f>
        <v/>
      </c>
      <c r="BU817">
        <f>IF(ISNUMBER(BR817),AH817^2,"")</f>
        <v/>
      </c>
      <c r="BV817">
        <f>IF(ISNUMBER(BR817),(AH817-BS817)^2,"")</f>
        <v/>
      </c>
    </row>
    <row r="818">
      <c r="O818">
        <f>IF($R818="","",CHOOSE($Q$2,YEAR(R818)*12+MONTH(R818),INT((R818-2)/7),YEAR(R818)*4+ROUNDUP(MONTH(R818)/3)))</f>
        <v/>
      </c>
      <c r="P818">
        <f>IF($R818="","",IF($R819="",1,IF(O818&lt;&gt;O819,1,0)))</f>
        <v/>
      </c>
      <c r="Q818">
        <f>IF(P818=1,SUM($P$7:P818),"")</f>
        <v/>
      </c>
      <c r="R818">
        <f>IF($A818="","",IF(ISNUMBER($A818),$A818,IFERROR(DATEVALUE($A818),NA())))</f>
        <v/>
      </c>
      <c r="S818" s="7">
        <f>IFERROR(INDEX($R$7:$R$60000,MATCH(ROW()-6,$Q$7:$Q$60000,0)),"")</f>
        <v/>
      </c>
      <c r="T818">
        <f>IFERROR(INDEX($B$7:$B$60000,MATCH(ROW()-6,$Q$7:$Q$60000,0)),"")</f>
        <v/>
      </c>
      <c r="U818">
        <f>IFERROR(INDEX($C$7:$C$60000,MATCH(ROW()-6,$Q$7:$Q$60000,0)),"")</f>
        <v/>
      </c>
      <c r="V818">
        <f>IFERROR(INDEX($D$7:$D$60000,MATCH(ROW()-6,$Q$7:$Q$60000,0)),"")</f>
        <v/>
      </c>
      <c r="W818">
        <f>IFERROR(INDEX($E$7:$E$60000,MATCH(ROW()-6,$Q$7:$Q$60000,0)),"")</f>
        <v/>
      </c>
      <c r="X818">
        <f>IFERROR(INDEX($F$7:$F$60000,MATCH(ROW()-6,$Q$7:$Q$60000,0)),"")</f>
        <v/>
      </c>
      <c r="Y818">
        <f>IFERROR(INDEX($G$7:$G$60000,MATCH(ROW()-6,$Q$7:$Q$60000,0)),"")</f>
        <v/>
      </c>
      <c r="Z818">
        <f>IFERROR(INDEX($H$7:$H$60000,MATCH(ROW()-6,$Q$7:$Q$60000,0)),"")</f>
        <v/>
      </c>
      <c r="AA818">
        <f>IFERROR(INDEX($I$7:$I$60000,MATCH(ROW()-6,$Q$7:$Q$60000,0)),"")</f>
        <v/>
      </c>
      <c r="AB818">
        <f>IFERROR(INDEX($J$7:$J$60000,MATCH(ROW()-6,$Q$7:$Q$60000,0)),"")</f>
        <v/>
      </c>
      <c r="AC818">
        <f>IFERROR(INDEX($K$7:$K$60000,MATCH(ROW()-6,$Q$7:$Q$60000,0)),"")</f>
        <v/>
      </c>
      <c r="AD818">
        <f>IFERROR(INDEX($L$7:$L$60000,MATCH(ROW()-6,$Q$7:$Q$60000,0)),"")</f>
        <v/>
      </c>
      <c r="AE818">
        <f>IFERROR(INDEX($M$7:$M$60000,MATCH(ROW()-6,$Q$7:$Q$60000,0)),"")</f>
        <v/>
      </c>
      <c r="AF818">
        <f>IFERROR(INDEX($N$7:$N$60000,MATCH(ROW()-6,$Q$7:$Q$60000,0)),"")</f>
        <v/>
      </c>
      <c r="AH818" s="9">
        <f>IF(OR($S818="",$S817=""),"",LN($T818/$T817))</f>
        <v/>
      </c>
      <c r="AI818" s="9">
        <f>IF(OR($S818="",$S817=""),"",$C$2*LN(U818/U817))</f>
        <v/>
      </c>
      <c r="AJ818" s="9">
        <f>IF(OR($S818="",$S817=""),"",$D$2*(V818-V817))</f>
        <v/>
      </c>
      <c r="AK818" s="9">
        <f>IF(OR($S818="",$S817=""),"",$E$2*(W818-W817))</f>
        <v/>
      </c>
      <c r="AL818" s="9">
        <f>IF(OR($S818="",$S817=""),"",$F$2*LN(X818/X817))</f>
        <v/>
      </c>
      <c r="AM818" s="9">
        <f>IF(OR($S818="",$S817=""),"",$G$2*(Y818-Y817))</f>
        <v/>
      </c>
      <c r="AN818" s="9">
        <f>IF(OR($S818="",$S817=""),"",$H$2*LN(Z818/Z817))</f>
        <v/>
      </c>
      <c r="AO818" s="9">
        <f>IF(OR($S818="",$S817=""),"",$I$2*(AA818-AA817))</f>
        <v/>
      </c>
      <c r="AP818" s="9">
        <f>IF(OR($S818="",$S817=""),"",$J$2*LN(AB818/AB817))</f>
        <v/>
      </c>
      <c r="AQ818" s="9">
        <f>IF(OR($S818="",$S817=""),"",$K$2*(AC818-AC817))</f>
        <v/>
      </c>
      <c r="AR818" s="9">
        <f>IF(OR($S818="",$S817=""),"",$L$2*LN(AD818/AD817))</f>
        <v/>
      </c>
      <c r="AS818" s="9">
        <f>IF(OR($S818="",$S817=""),"",$M$2*LN(AE818/AE817))</f>
        <v/>
      </c>
      <c r="AT818" s="9">
        <f>IF(OR($S818="",$S817=""),"",$N$2*LN(AF818/AF817))</f>
        <v/>
      </c>
      <c r="AV818" s="9">
        <f>IF($AH818="","",$AY$16+$AY$4*AI818+$AY$5*AJ818+$AY$6*AK818+$AY$7*AL818+$AY$8*AM818+$AY$9*AN818+$AY$10*AO818+$AY$11*AP818+$AY$12*AQ818+$AY$13*AR818+$AY$14*AS818+$AY$15*AT818)</f>
        <v/>
      </c>
      <c r="BC818" s="10">
        <f>IF((ROW()-6)&lt;=$Q$3,INDEX(LINEST(AH759:AH818,AI759:AT818,TRUE,TRUE),1,13)*$Q$4,"")</f>
        <v/>
      </c>
      <c r="BD818" s="9">
        <f>IF((ROW()-6)&lt;=$Q$3,INDEX(LINEST(AH759:AH818,AI759:AT818,TRUE,TRUE),1,12),"")</f>
        <v/>
      </c>
      <c r="BE818" s="9">
        <f>IF((ROW()-6)&lt;=$Q$3,INDEX(LINEST(AH759:AH818,AI759:AT818,TRUE,TRUE),1,11),"")</f>
        <v/>
      </c>
      <c r="BF818" s="9">
        <f>IF((ROW()-6)&lt;=$Q$3,INDEX(LINEST(AH759:AH818,AI759:AT818,TRUE,TRUE),1,10),"")</f>
        <v/>
      </c>
      <c r="BG818" s="9">
        <f>IF((ROW()-6)&lt;=$Q$3,INDEX(LINEST(AH759:AH818,AI759:AT818,TRUE,TRUE),1,9),"")</f>
        <v/>
      </c>
      <c r="BH818" s="9">
        <f>IF((ROW()-6)&lt;=$Q$3,INDEX(LINEST(AH759:AH818,AI759:AT818,TRUE,TRUE),1,8),"")</f>
        <v/>
      </c>
      <c r="BI818" s="9">
        <f>IF((ROW()-6)&lt;=$Q$3,INDEX(LINEST(AH759:AH818,AI759:AT818,TRUE,TRUE),1,7),"")</f>
        <v/>
      </c>
      <c r="BJ818" s="9">
        <f>IF((ROW()-6)&lt;=$Q$3,INDEX(LINEST(AH759:AH818,AI759:AT818,TRUE,TRUE),1,6),"")</f>
        <v/>
      </c>
      <c r="BK818" s="9">
        <f>IF((ROW()-6)&lt;=$Q$3,INDEX(LINEST(AH759:AH818,AI759:AT818,TRUE,TRUE),1,5),"")</f>
        <v/>
      </c>
      <c r="BL818" s="9">
        <f>IF((ROW()-6)&lt;=$Q$3,INDEX(LINEST(AH759:AH818,AI759:AT818,TRUE,TRUE),1,4),"")</f>
        <v/>
      </c>
      <c r="BM818" s="9">
        <f>IF((ROW()-6)&lt;=$Q$3,INDEX(LINEST(AH759:AH818,AI759:AT818,TRUE,TRUE),1,3),"")</f>
        <v/>
      </c>
      <c r="BN818" s="9">
        <f>IF((ROW()-6)&lt;=$Q$3,INDEX(LINEST(AH759:AH818,AI759:AT818,TRUE,TRUE),1,2),"")</f>
        <v/>
      </c>
      <c r="BO818" s="9">
        <f>IF((ROW()-6)&lt;=$Q$3,INDEX(LINEST(AH759:AH818,AI759:AT818,TRUE,TRUE),1,1),"")</f>
        <v/>
      </c>
      <c r="BP818" s="10">
        <f>IF((ROW()-6)&lt;=$Q$3,INDEX(LINEST(AH759:AH818,AI759:AT818,TRUE,TRUE),3,1),"")</f>
        <v/>
      </c>
      <c r="BR818" s="9">
        <f>IF(AND((ROW()-6)&lt;=$Q$3,ISNUMBER(BC817)),BC817/$Q$4+BD817*AI818+BE817*AJ818+BF817*AK818+BG817*AL818+BH817*AM818+BI817*AN818+BJ817*AO818+BK817*AP818+BL817*AQ818+BM817*AR818+BN817*AS818+BO817*AT818,"")</f>
        <v/>
      </c>
      <c r="BS818">
        <f>IF(ISNUMBER(BR818),AVERAGE(AH758:AH817),"")</f>
        <v/>
      </c>
      <c r="BT818">
        <f>IF(ISNUMBER(BR818),(AH818-BR818)^2,"")</f>
        <v/>
      </c>
      <c r="BU818">
        <f>IF(ISNUMBER(BR818),AH818^2,"")</f>
        <v/>
      </c>
      <c r="BV818">
        <f>IF(ISNUMBER(BR818),(AH818-BS818)^2,"")</f>
        <v/>
      </c>
    </row>
    <row r="819">
      <c r="O819">
        <f>IF($R819="","",CHOOSE($Q$2,YEAR(R819)*12+MONTH(R819),INT((R819-2)/7),YEAR(R819)*4+ROUNDUP(MONTH(R819)/3)))</f>
        <v/>
      </c>
      <c r="P819">
        <f>IF($R819="","",IF($R820="",1,IF(O819&lt;&gt;O820,1,0)))</f>
        <v/>
      </c>
      <c r="Q819">
        <f>IF(P819=1,SUM($P$7:P819),"")</f>
        <v/>
      </c>
      <c r="R819">
        <f>IF($A819="","",IF(ISNUMBER($A819),$A819,IFERROR(DATEVALUE($A819),NA())))</f>
        <v/>
      </c>
      <c r="S819" s="7">
        <f>IFERROR(INDEX($R$7:$R$60000,MATCH(ROW()-6,$Q$7:$Q$60000,0)),"")</f>
        <v/>
      </c>
      <c r="T819">
        <f>IFERROR(INDEX($B$7:$B$60000,MATCH(ROW()-6,$Q$7:$Q$60000,0)),"")</f>
        <v/>
      </c>
      <c r="U819">
        <f>IFERROR(INDEX($C$7:$C$60000,MATCH(ROW()-6,$Q$7:$Q$60000,0)),"")</f>
        <v/>
      </c>
      <c r="V819">
        <f>IFERROR(INDEX($D$7:$D$60000,MATCH(ROW()-6,$Q$7:$Q$60000,0)),"")</f>
        <v/>
      </c>
      <c r="W819">
        <f>IFERROR(INDEX($E$7:$E$60000,MATCH(ROW()-6,$Q$7:$Q$60000,0)),"")</f>
        <v/>
      </c>
      <c r="X819">
        <f>IFERROR(INDEX($F$7:$F$60000,MATCH(ROW()-6,$Q$7:$Q$60000,0)),"")</f>
        <v/>
      </c>
      <c r="Y819">
        <f>IFERROR(INDEX($G$7:$G$60000,MATCH(ROW()-6,$Q$7:$Q$60000,0)),"")</f>
        <v/>
      </c>
      <c r="Z819">
        <f>IFERROR(INDEX($H$7:$H$60000,MATCH(ROW()-6,$Q$7:$Q$60000,0)),"")</f>
        <v/>
      </c>
      <c r="AA819">
        <f>IFERROR(INDEX($I$7:$I$60000,MATCH(ROW()-6,$Q$7:$Q$60000,0)),"")</f>
        <v/>
      </c>
      <c r="AB819">
        <f>IFERROR(INDEX($J$7:$J$60000,MATCH(ROW()-6,$Q$7:$Q$60000,0)),"")</f>
        <v/>
      </c>
      <c r="AC819">
        <f>IFERROR(INDEX($K$7:$K$60000,MATCH(ROW()-6,$Q$7:$Q$60000,0)),"")</f>
        <v/>
      </c>
      <c r="AD819">
        <f>IFERROR(INDEX($L$7:$L$60000,MATCH(ROW()-6,$Q$7:$Q$60000,0)),"")</f>
        <v/>
      </c>
      <c r="AE819">
        <f>IFERROR(INDEX($M$7:$M$60000,MATCH(ROW()-6,$Q$7:$Q$60000,0)),"")</f>
        <v/>
      </c>
      <c r="AF819">
        <f>IFERROR(INDEX($N$7:$N$60000,MATCH(ROW()-6,$Q$7:$Q$60000,0)),"")</f>
        <v/>
      </c>
      <c r="AH819" s="9">
        <f>IF(OR($S819="",$S818=""),"",LN($T819/$T818))</f>
        <v/>
      </c>
      <c r="AI819" s="9">
        <f>IF(OR($S819="",$S818=""),"",$C$2*LN(U819/U818))</f>
        <v/>
      </c>
      <c r="AJ819" s="9">
        <f>IF(OR($S819="",$S818=""),"",$D$2*(V819-V818))</f>
        <v/>
      </c>
      <c r="AK819" s="9">
        <f>IF(OR($S819="",$S818=""),"",$E$2*(W819-W818))</f>
        <v/>
      </c>
      <c r="AL819" s="9">
        <f>IF(OR($S819="",$S818=""),"",$F$2*LN(X819/X818))</f>
        <v/>
      </c>
      <c r="AM819" s="9">
        <f>IF(OR($S819="",$S818=""),"",$G$2*(Y819-Y818))</f>
        <v/>
      </c>
      <c r="AN819" s="9">
        <f>IF(OR($S819="",$S818=""),"",$H$2*LN(Z819/Z818))</f>
        <v/>
      </c>
      <c r="AO819" s="9">
        <f>IF(OR($S819="",$S818=""),"",$I$2*(AA819-AA818))</f>
        <v/>
      </c>
      <c r="AP819" s="9">
        <f>IF(OR($S819="",$S818=""),"",$J$2*LN(AB819/AB818))</f>
        <v/>
      </c>
      <c r="AQ819" s="9">
        <f>IF(OR($S819="",$S818=""),"",$K$2*(AC819-AC818))</f>
        <v/>
      </c>
      <c r="AR819" s="9">
        <f>IF(OR($S819="",$S818=""),"",$L$2*LN(AD819/AD818))</f>
        <v/>
      </c>
      <c r="AS819" s="9">
        <f>IF(OR($S819="",$S818=""),"",$M$2*LN(AE819/AE818))</f>
        <v/>
      </c>
      <c r="AT819" s="9">
        <f>IF(OR($S819="",$S818=""),"",$N$2*LN(AF819/AF818))</f>
        <v/>
      </c>
      <c r="AV819" s="9">
        <f>IF($AH819="","",$AY$16+$AY$4*AI819+$AY$5*AJ819+$AY$6*AK819+$AY$7*AL819+$AY$8*AM819+$AY$9*AN819+$AY$10*AO819+$AY$11*AP819+$AY$12*AQ819+$AY$13*AR819+$AY$14*AS819+$AY$15*AT819)</f>
        <v/>
      </c>
      <c r="BC819" s="10">
        <f>IF((ROW()-6)&lt;=$Q$3,INDEX(LINEST(AH760:AH819,AI760:AT819,TRUE,TRUE),1,13)*$Q$4,"")</f>
        <v/>
      </c>
      <c r="BD819" s="9">
        <f>IF((ROW()-6)&lt;=$Q$3,INDEX(LINEST(AH760:AH819,AI760:AT819,TRUE,TRUE),1,12),"")</f>
        <v/>
      </c>
      <c r="BE819" s="9">
        <f>IF((ROW()-6)&lt;=$Q$3,INDEX(LINEST(AH760:AH819,AI760:AT819,TRUE,TRUE),1,11),"")</f>
        <v/>
      </c>
      <c r="BF819" s="9">
        <f>IF((ROW()-6)&lt;=$Q$3,INDEX(LINEST(AH760:AH819,AI760:AT819,TRUE,TRUE),1,10),"")</f>
        <v/>
      </c>
      <c r="BG819" s="9">
        <f>IF((ROW()-6)&lt;=$Q$3,INDEX(LINEST(AH760:AH819,AI760:AT819,TRUE,TRUE),1,9),"")</f>
        <v/>
      </c>
      <c r="BH819" s="9">
        <f>IF((ROW()-6)&lt;=$Q$3,INDEX(LINEST(AH760:AH819,AI760:AT819,TRUE,TRUE),1,8),"")</f>
        <v/>
      </c>
      <c r="BI819" s="9">
        <f>IF((ROW()-6)&lt;=$Q$3,INDEX(LINEST(AH760:AH819,AI760:AT819,TRUE,TRUE),1,7),"")</f>
        <v/>
      </c>
      <c r="BJ819" s="9">
        <f>IF((ROW()-6)&lt;=$Q$3,INDEX(LINEST(AH760:AH819,AI760:AT819,TRUE,TRUE),1,6),"")</f>
        <v/>
      </c>
      <c r="BK819" s="9">
        <f>IF((ROW()-6)&lt;=$Q$3,INDEX(LINEST(AH760:AH819,AI760:AT819,TRUE,TRUE),1,5),"")</f>
        <v/>
      </c>
      <c r="BL819" s="9">
        <f>IF((ROW()-6)&lt;=$Q$3,INDEX(LINEST(AH760:AH819,AI760:AT819,TRUE,TRUE),1,4),"")</f>
        <v/>
      </c>
      <c r="BM819" s="9">
        <f>IF((ROW()-6)&lt;=$Q$3,INDEX(LINEST(AH760:AH819,AI760:AT819,TRUE,TRUE),1,3),"")</f>
        <v/>
      </c>
      <c r="BN819" s="9">
        <f>IF((ROW()-6)&lt;=$Q$3,INDEX(LINEST(AH760:AH819,AI760:AT819,TRUE,TRUE),1,2),"")</f>
        <v/>
      </c>
      <c r="BO819" s="9">
        <f>IF((ROW()-6)&lt;=$Q$3,INDEX(LINEST(AH760:AH819,AI760:AT819,TRUE,TRUE),1,1),"")</f>
        <v/>
      </c>
      <c r="BP819" s="10">
        <f>IF((ROW()-6)&lt;=$Q$3,INDEX(LINEST(AH760:AH819,AI760:AT819,TRUE,TRUE),3,1),"")</f>
        <v/>
      </c>
      <c r="BR819" s="9">
        <f>IF(AND((ROW()-6)&lt;=$Q$3,ISNUMBER(BC818)),BC818/$Q$4+BD818*AI819+BE818*AJ819+BF818*AK819+BG818*AL819+BH818*AM819+BI818*AN819+BJ818*AO819+BK818*AP819+BL818*AQ819+BM818*AR819+BN818*AS819+BO818*AT819,"")</f>
        <v/>
      </c>
      <c r="BS819">
        <f>IF(ISNUMBER(BR819),AVERAGE(AH759:AH818),"")</f>
        <v/>
      </c>
      <c r="BT819">
        <f>IF(ISNUMBER(BR819),(AH819-BR819)^2,"")</f>
        <v/>
      </c>
      <c r="BU819">
        <f>IF(ISNUMBER(BR819),AH819^2,"")</f>
        <v/>
      </c>
      <c r="BV819">
        <f>IF(ISNUMBER(BR819),(AH819-BS819)^2,"")</f>
        <v/>
      </c>
    </row>
    <row r="820">
      <c r="O820">
        <f>IF($R820="","",CHOOSE($Q$2,YEAR(R820)*12+MONTH(R820),INT((R820-2)/7),YEAR(R820)*4+ROUNDUP(MONTH(R820)/3)))</f>
        <v/>
      </c>
      <c r="P820">
        <f>IF($R820="","",IF($R821="",1,IF(O820&lt;&gt;O821,1,0)))</f>
        <v/>
      </c>
      <c r="Q820">
        <f>IF(P820=1,SUM($P$7:P820),"")</f>
        <v/>
      </c>
      <c r="R820">
        <f>IF($A820="","",IF(ISNUMBER($A820),$A820,IFERROR(DATEVALUE($A820),NA())))</f>
        <v/>
      </c>
      <c r="S820" s="7">
        <f>IFERROR(INDEX($R$7:$R$60000,MATCH(ROW()-6,$Q$7:$Q$60000,0)),"")</f>
        <v/>
      </c>
      <c r="T820">
        <f>IFERROR(INDEX($B$7:$B$60000,MATCH(ROW()-6,$Q$7:$Q$60000,0)),"")</f>
        <v/>
      </c>
      <c r="U820">
        <f>IFERROR(INDEX($C$7:$C$60000,MATCH(ROW()-6,$Q$7:$Q$60000,0)),"")</f>
        <v/>
      </c>
      <c r="V820">
        <f>IFERROR(INDEX($D$7:$D$60000,MATCH(ROW()-6,$Q$7:$Q$60000,0)),"")</f>
        <v/>
      </c>
      <c r="W820">
        <f>IFERROR(INDEX($E$7:$E$60000,MATCH(ROW()-6,$Q$7:$Q$60000,0)),"")</f>
        <v/>
      </c>
      <c r="X820">
        <f>IFERROR(INDEX($F$7:$F$60000,MATCH(ROW()-6,$Q$7:$Q$60000,0)),"")</f>
        <v/>
      </c>
      <c r="Y820">
        <f>IFERROR(INDEX($G$7:$G$60000,MATCH(ROW()-6,$Q$7:$Q$60000,0)),"")</f>
        <v/>
      </c>
      <c r="Z820">
        <f>IFERROR(INDEX($H$7:$H$60000,MATCH(ROW()-6,$Q$7:$Q$60000,0)),"")</f>
        <v/>
      </c>
      <c r="AA820">
        <f>IFERROR(INDEX($I$7:$I$60000,MATCH(ROW()-6,$Q$7:$Q$60000,0)),"")</f>
        <v/>
      </c>
      <c r="AB820">
        <f>IFERROR(INDEX($J$7:$J$60000,MATCH(ROW()-6,$Q$7:$Q$60000,0)),"")</f>
        <v/>
      </c>
      <c r="AC820">
        <f>IFERROR(INDEX($K$7:$K$60000,MATCH(ROW()-6,$Q$7:$Q$60000,0)),"")</f>
        <v/>
      </c>
      <c r="AD820">
        <f>IFERROR(INDEX($L$7:$L$60000,MATCH(ROW()-6,$Q$7:$Q$60000,0)),"")</f>
        <v/>
      </c>
      <c r="AE820">
        <f>IFERROR(INDEX($M$7:$M$60000,MATCH(ROW()-6,$Q$7:$Q$60000,0)),"")</f>
        <v/>
      </c>
      <c r="AF820">
        <f>IFERROR(INDEX($N$7:$N$60000,MATCH(ROW()-6,$Q$7:$Q$60000,0)),"")</f>
        <v/>
      </c>
      <c r="AH820" s="9">
        <f>IF(OR($S820="",$S819=""),"",LN($T820/$T819))</f>
        <v/>
      </c>
      <c r="AI820" s="9">
        <f>IF(OR($S820="",$S819=""),"",$C$2*LN(U820/U819))</f>
        <v/>
      </c>
      <c r="AJ820" s="9">
        <f>IF(OR($S820="",$S819=""),"",$D$2*(V820-V819))</f>
        <v/>
      </c>
      <c r="AK820" s="9">
        <f>IF(OR($S820="",$S819=""),"",$E$2*(W820-W819))</f>
        <v/>
      </c>
      <c r="AL820" s="9">
        <f>IF(OR($S820="",$S819=""),"",$F$2*LN(X820/X819))</f>
        <v/>
      </c>
      <c r="AM820" s="9">
        <f>IF(OR($S820="",$S819=""),"",$G$2*(Y820-Y819))</f>
        <v/>
      </c>
      <c r="AN820" s="9">
        <f>IF(OR($S820="",$S819=""),"",$H$2*LN(Z820/Z819))</f>
        <v/>
      </c>
      <c r="AO820" s="9">
        <f>IF(OR($S820="",$S819=""),"",$I$2*(AA820-AA819))</f>
        <v/>
      </c>
      <c r="AP820" s="9">
        <f>IF(OR($S820="",$S819=""),"",$J$2*LN(AB820/AB819))</f>
        <v/>
      </c>
      <c r="AQ820" s="9">
        <f>IF(OR($S820="",$S819=""),"",$K$2*(AC820-AC819))</f>
        <v/>
      </c>
      <c r="AR820" s="9">
        <f>IF(OR($S820="",$S819=""),"",$L$2*LN(AD820/AD819))</f>
        <v/>
      </c>
      <c r="AS820" s="9">
        <f>IF(OR($S820="",$S819=""),"",$M$2*LN(AE820/AE819))</f>
        <v/>
      </c>
      <c r="AT820" s="9">
        <f>IF(OR($S820="",$S819=""),"",$N$2*LN(AF820/AF819))</f>
        <v/>
      </c>
      <c r="AV820" s="9">
        <f>IF($AH820="","",$AY$16+$AY$4*AI820+$AY$5*AJ820+$AY$6*AK820+$AY$7*AL820+$AY$8*AM820+$AY$9*AN820+$AY$10*AO820+$AY$11*AP820+$AY$12*AQ820+$AY$13*AR820+$AY$14*AS820+$AY$15*AT820)</f>
        <v/>
      </c>
      <c r="BC820" s="10">
        <f>IF((ROW()-6)&lt;=$Q$3,INDEX(LINEST(AH761:AH820,AI761:AT820,TRUE,TRUE),1,13)*$Q$4,"")</f>
        <v/>
      </c>
      <c r="BD820" s="9">
        <f>IF((ROW()-6)&lt;=$Q$3,INDEX(LINEST(AH761:AH820,AI761:AT820,TRUE,TRUE),1,12),"")</f>
        <v/>
      </c>
      <c r="BE820" s="9">
        <f>IF((ROW()-6)&lt;=$Q$3,INDEX(LINEST(AH761:AH820,AI761:AT820,TRUE,TRUE),1,11),"")</f>
        <v/>
      </c>
      <c r="BF820" s="9">
        <f>IF((ROW()-6)&lt;=$Q$3,INDEX(LINEST(AH761:AH820,AI761:AT820,TRUE,TRUE),1,10),"")</f>
        <v/>
      </c>
      <c r="BG820" s="9">
        <f>IF((ROW()-6)&lt;=$Q$3,INDEX(LINEST(AH761:AH820,AI761:AT820,TRUE,TRUE),1,9),"")</f>
        <v/>
      </c>
      <c r="BH820" s="9">
        <f>IF((ROW()-6)&lt;=$Q$3,INDEX(LINEST(AH761:AH820,AI761:AT820,TRUE,TRUE),1,8),"")</f>
        <v/>
      </c>
      <c r="BI820" s="9">
        <f>IF((ROW()-6)&lt;=$Q$3,INDEX(LINEST(AH761:AH820,AI761:AT820,TRUE,TRUE),1,7),"")</f>
        <v/>
      </c>
      <c r="BJ820" s="9">
        <f>IF((ROW()-6)&lt;=$Q$3,INDEX(LINEST(AH761:AH820,AI761:AT820,TRUE,TRUE),1,6),"")</f>
        <v/>
      </c>
      <c r="BK820" s="9">
        <f>IF((ROW()-6)&lt;=$Q$3,INDEX(LINEST(AH761:AH820,AI761:AT820,TRUE,TRUE),1,5),"")</f>
        <v/>
      </c>
      <c r="BL820" s="9">
        <f>IF((ROW()-6)&lt;=$Q$3,INDEX(LINEST(AH761:AH820,AI761:AT820,TRUE,TRUE),1,4),"")</f>
        <v/>
      </c>
      <c r="BM820" s="9">
        <f>IF((ROW()-6)&lt;=$Q$3,INDEX(LINEST(AH761:AH820,AI761:AT820,TRUE,TRUE),1,3),"")</f>
        <v/>
      </c>
      <c r="BN820" s="9">
        <f>IF((ROW()-6)&lt;=$Q$3,INDEX(LINEST(AH761:AH820,AI761:AT820,TRUE,TRUE),1,2),"")</f>
        <v/>
      </c>
      <c r="BO820" s="9">
        <f>IF((ROW()-6)&lt;=$Q$3,INDEX(LINEST(AH761:AH820,AI761:AT820,TRUE,TRUE),1,1),"")</f>
        <v/>
      </c>
      <c r="BP820" s="10">
        <f>IF((ROW()-6)&lt;=$Q$3,INDEX(LINEST(AH761:AH820,AI761:AT820,TRUE,TRUE),3,1),"")</f>
        <v/>
      </c>
      <c r="BR820" s="9">
        <f>IF(AND((ROW()-6)&lt;=$Q$3,ISNUMBER(BC819)),BC819/$Q$4+BD819*AI820+BE819*AJ820+BF819*AK820+BG819*AL820+BH819*AM820+BI819*AN820+BJ819*AO820+BK819*AP820+BL819*AQ820+BM819*AR820+BN819*AS820+BO819*AT820,"")</f>
        <v/>
      </c>
      <c r="BS820">
        <f>IF(ISNUMBER(BR820),AVERAGE(AH760:AH819),"")</f>
        <v/>
      </c>
      <c r="BT820">
        <f>IF(ISNUMBER(BR820),(AH820-BR820)^2,"")</f>
        <v/>
      </c>
      <c r="BU820">
        <f>IF(ISNUMBER(BR820),AH820^2,"")</f>
        <v/>
      </c>
      <c r="BV820">
        <f>IF(ISNUMBER(BR820),(AH820-BS820)^2,"")</f>
        <v/>
      </c>
    </row>
    <row r="821">
      <c r="O821">
        <f>IF($R821="","",CHOOSE($Q$2,YEAR(R821)*12+MONTH(R821),INT((R821-2)/7),YEAR(R821)*4+ROUNDUP(MONTH(R821)/3)))</f>
        <v/>
      </c>
      <c r="P821">
        <f>IF($R821="","",IF($R822="",1,IF(O821&lt;&gt;O822,1,0)))</f>
        <v/>
      </c>
      <c r="Q821">
        <f>IF(P821=1,SUM($P$7:P821),"")</f>
        <v/>
      </c>
      <c r="R821">
        <f>IF($A821="","",IF(ISNUMBER($A821),$A821,IFERROR(DATEVALUE($A821),NA())))</f>
        <v/>
      </c>
      <c r="S821" s="7">
        <f>IFERROR(INDEX($R$7:$R$60000,MATCH(ROW()-6,$Q$7:$Q$60000,0)),"")</f>
        <v/>
      </c>
      <c r="T821">
        <f>IFERROR(INDEX($B$7:$B$60000,MATCH(ROW()-6,$Q$7:$Q$60000,0)),"")</f>
        <v/>
      </c>
      <c r="U821">
        <f>IFERROR(INDEX($C$7:$C$60000,MATCH(ROW()-6,$Q$7:$Q$60000,0)),"")</f>
        <v/>
      </c>
      <c r="V821">
        <f>IFERROR(INDEX($D$7:$D$60000,MATCH(ROW()-6,$Q$7:$Q$60000,0)),"")</f>
        <v/>
      </c>
      <c r="W821">
        <f>IFERROR(INDEX($E$7:$E$60000,MATCH(ROW()-6,$Q$7:$Q$60000,0)),"")</f>
        <v/>
      </c>
      <c r="X821">
        <f>IFERROR(INDEX($F$7:$F$60000,MATCH(ROW()-6,$Q$7:$Q$60000,0)),"")</f>
        <v/>
      </c>
      <c r="Y821">
        <f>IFERROR(INDEX($G$7:$G$60000,MATCH(ROW()-6,$Q$7:$Q$60000,0)),"")</f>
        <v/>
      </c>
      <c r="Z821">
        <f>IFERROR(INDEX($H$7:$H$60000,MATCH(ROW()-6,$Q$7:$Q$60000,0)),"")</f>
        <v/>
      </c>
      <c r="AA821">
        <f>IFERROR(INDEX($I$7:$I$60000,MATCH(ROW()-6,$Q$7:$Q$60000,0)),"")</f>
        <v/>
      </c>
      <c r="AB821">
        <f>IFERROR(INDEX($J$7:$J$60000,MATCH(ROW()-6,$Q$7:$Q$60000,0)),"")</f>
        <v/>
      </c>
      <c r="AC821">
        <f>IFERROR(INDEX($K$7:$K$60000,MATCH(ROW()-6,$Q$7:$Q$60000,0)),"")</f>
        <v/>
      </c>
      <c r="AD821">
        <f>IFERROR(INDEX($L$7:$L$60000,MATCH(ROW()-6,$Q$7:$Q$60000,0)),"")</f>
        <v/>
      </c>
      <c r="AE821">
        <f>IFERROR(INDEX($M$7:$M$60000,MATCH(ROW()-6,$Q$7:$Q$60000,0)),"")</f>
        <v/>
      </c>
      <c r="AF821">
        <f>IFERROR(INDEX($N$7:$N$60000,MATCH(ROW()-6,$Q$7:$Q$60000,0)),"")</f>
        <v/>
      </c>
      <c r="AH821" s="9">
        <f>IF(OR($S821="",$S820=""),"",LN($T821/$T820))</f>
        <v/>
      </c>
      <c r="AI821" s="9">
        <f>IF(OR($S821="",$S820=""),"",$C$2*LN(U821/U820))</f>
        <v/>
      </c>
      <c r="AJ821" s="9">
        <f>IF(OR($S821="",$S820=""),"",$D$2*(V821-V820))</f>
        <v/>
      </c>
      <c r="AK821" s="9">
        <f>IF(OR($S821="",$S820=""),"",$E$2*(W821-W820))</f>
        <v/>
      </c>
      <c r="AL821" s="9">
        <f>IF(OR($S821="",$S820=""),"",$F$2*LN(X821/X820))</f>
        <v/>
      </c>
      <c r="AM821" s="9">
        <f>IF(OR($S821="",$S820=""),"",$G$2*(Y821-Y820))</f>
        <v/>
      </c>
      <c r="AN821" s="9">
        <f>IF(OR($S821="",$S820=""),"",$H$2*LN(Z821/Z820))</f>
        <v/>
      </c>
      <c r="AO821" s="9">
        <f>IF(OR($S821="",$S820=""),"",$I$2*(AA821-AA820))</f>
        <v/>
      </c>
      <c r="AP821" s="9">
        <f>IF(OR($S821="",$S820=""),"",$J$2*LN(AB821/AB820))</f>
        <v/>
      </c>
      <c r="AQ821" s="9">
        <f>IF(OR($S821="",$S820=""),"",$K$2*(AC821-AC820))</f>
        <v/>
      </c>
      <c r="AR821" s="9">
        <f>IF(OR($S821="",$S820=""),"",$L$2*LN(AD821/AD820))</f>
        <v/>
      </c>
      <c r="AS821" s="9">
        <f>IF(OR($S821="",$S820=""),"",$M$2*LN(AE821/AE820))</f>
        <v/>
      </c>
      <c r="AT821" s="9">
        <f>IF(OR($S821="",$S820=""),"",$N$2*LN(AF821/AF820))</f>
        <v/>
      </c>
      <c r="AV821" s="9">
        <f>IF($AH821="","",$AY$16+$AY$4*AI821+$AY$5*AJ821+$AY$6*AK821+$AY$7*AL821+$AY$8*AM821+$AY$9*AN821+$AY$10*AO821+$AY$11*AP821+$AY$12*AQ821+$AY$13*AR821+$AY$14*AS821+$AY$15*AT821)</f>
        <v/>
      </c>
      <c r="BC821" s="10">
        <f>IF((ROW()-6)&lt;=$Q$3,INDEX(LINEST(AH762:AH821,AI762:AT821,TRUE,TRUE),1,13)*$Q$4,"")</f>
        <v/>
      </c>
      <c r="BD821" s="9">
        <f>IF((ROW()-6)&lt;=$Q$3,INDEX(LINEST(AH762:AH821,AI762:AT821,TRUE,TRUE),1,12),"")</f>
        <v/>
      </c>
      <c r="BE821" s="9">
        <f>IF((ROW()-6)&lt;=$Q$3,INDEX(LINEST(AH762:AH821,AI762:AT821,TRUE,TRUE),1,11),"")</f>
        <v/>
      </c>
      <c r="BF821" s="9">
        <f>IF((ROW()-6)&lt;=$Q$3,INDEX(LINEST(AH762:AH821,AI762:AT821,TRUE,TRUE),1,10),"")</f>
        <v/>
      </c>
      <c r="BG821" s="9">
        <f>IF((ROW()-6)&lt;=$Q$3,INDEX(LINEST(AH762:AH821,AI762:AT821,TRUE,TRUE),1,9),"")</f>
        <v/>
      </c>
      <c r="BH821" s="9">
        <f>IF((ROW()-6)&lt;=$Q$3,INDEX(LINEST(AH762:AH821,AI762:AT821,TRUE,TRUE),1,8),"")</f>
        <v/>
      </c>
      <c r="BI821" s="9">
        <f>IF((ROW()-6)&lt;=$Q$3,INDEX(LINEST(AH762:AH821,AI762:AT821,TRUE,TRUE),1,7),"")</f>
        <v/>
      </c>
      <c r="BJ821" s="9">
        <f>IF((ROW()-6)&lt;=$Q$3,INDEX(LINEST(AH762:AH821,AI762:AT821,TRUE,TRUE),1,6),"")</f>
        <v/>
      </c>
      <c r="BK821" s="9">
        <f>IF((ROW()-6)&lt;=$Q$3,INDEX(LINEST(AH762:AH821,AI762:AT821,TRUE,TRUE),1,5),"")</f>
        <v/>
      </c>
      <c r="BL821" s="9">
        <f>IF((ROW()-6)&lt;=$Q$3,INDEX(LINEST(AH762:AH821,AI762:AT821,TRUE,TRUE),1,4),"")</f>
        <v/>
      </c>
      <c r="BM821" s="9">
        <f>IF((ROW()-6)&lt;=$Q$3,INDEX(LINEST(AH762:AH821,AI762:AT821,TRUE,TRUE),1,3),"")</f>
        <v/>
      </c>
      <c r="BN821" s="9">
        <f>IF((ROW()-6)&lt;=$Q$3,INDEX(LINEST(AH762:AH821,AI762:AT821,TRUE,TRUE),1,2),"")</f>
        <v/>
      </c>
      <c r="BO821" s="9">
        <f>IF((ROW()-6)&lt;=$Q$3,INDEX(LINEST(AH762:AH821,AI762:AT821,TRUE,TRUE),1,1),"")</f>
        <v/>
      </c>
      <c r="BP821" s="10">
        <f>IF((ROW()-6)&lt;=$Q$3,INDEX(LINEST(AH762:AH821,AI762:AT821,TRUE,TRUE),3,1),"")</f>
        <v/>
      </c>
      <c r="BR821" s="9">
        <f>IF(AND((ROW()-6)&lt;=$Q$3,ISNUMBER(BC820)),BC820/$Q$4+BD820*AI821+BE820*AJ821+BF820*AK821+BG820*AL821+BH820*AM821+BI820*AN821+BJ820*AO821+BK820*AP821+BL820*AQ821+BM820*AR821+BN820*AS821+BO820*AT821,"")</f>
        <v/>
      </c>
      <c r="BS821">
        <f>IF(ISNUMBER(BR821),AVERAGE(AH761:AH820),"")</f>
        <v/>
      </c>
      <c r="BT821">
        <f>IF(ISNUMBER(BR821),(AH821-BR821)^2,"")</f>
        <v/>
      </c>
      <c r="BU821">
        <f>IF(ISNUMBER(BR821),AH821^2,"")</f>
        <v/>
      </c>
      <c r="BV821">
        <f>IF(ISNUMBER(BR821),(AH821-BS821)^2,"")</f>
        <v/>
      </c>
    </row>
    <row r="822">
      <c r="O822">
        <f>IF($R822="","",CHOOSE($Q$2,YEAR(R822)*12+MONTH(R822),INT((R822-2)/7),YEAR(R822)*4+ROUNDUP(MONTH(R822)/3)))</f>
        <v/>
      </c>
      <c r="P822">
        <f>IF($R822="","",IF($R823="",1,IF(O822&lt;&gt;O823,1,0)))</f>
        <v/>
      </c>
      <c r="Q822">
        <f>IF(P822=1,SUM($P$7:P822),"")</f>
        <v/>
      </c>
      <c r="R822">
        <f>IF($A822="","",IF(ISNUMBER($A822),$A822,IFERROR(DATEVALUE($A822),NA())))</f>
        <v/>
      </c>
      <c r="S822" s="7">
        <f>IFERROR(INDEX($R$7:$R$60000,MATCH(ROW()-6,$Q$7:$Q$60000,0)),"")</f>
        <v/>
      </c>
      <c r="T822">
        <f>IFERROR(INDEX($B$7:$B$60000,MATCH(ROW()-6,$Q$7:$Q$60000,0)),"")</f>
        <v/>
      </c>
      <c r="U822">
        <f>IFERROR(INDEX($C$7:$C$60000,MATCH(ROW()-6,$Q$7:$Q$60000,0)),"")</f>
        <v/>
      </c>
      <c r="V822">
        <f>IFERROR(INDEX($D$7:$D$60000,MATCH(ROW()-6,$Q$7:$Q$60000,0)),"")</f>
        <v/>
      </c>
      <c r="W822">
        <f>IFERROR(INDEX($E$7:$E$60000,MATCH(ROW()-6,$Q$7:$Q$60000,0)),"")</f>
        <v/>
      </c>
      <c r="X822">
        <f>IFERROR(INDEX($F$7:$F$60000,MATCH(ROW()-6,$Q$7:$Q$60000,0)),"")</f>
        <v/>
      </c>
      <c r="Y822">
        <f>IFERROR(INDEX($G$7:$G$60000,MATCH(ROW()-6,$Q$7:$Q$60000,0)),"")</f>
        <v/>
      </c>
      <c r="Z822">
        <f>IFERROR(INDEX($H$7:$H$60000,MATCH(ROW()-6,$Q$7:$Q$60000,0)),"")</f>
        <v/>
      </c>
      <c r="AA822">
        <f>IFERROR(INDEX($I$7:$I$60000,MATCH(ROW()-6,$Q$7:$Q$60000,0)),"")</f>
        <v/>
      </c>
      <c r="AB822">
        <f>IFERROR(INDEX($J$7:$J$60000,MATCH(ROW()-6,$Q$7:$Q$60000,0)),"")</f>
        <v/>
      </c>
      <c r="AC822">
        <f>IFERROR(INDEX($K$7:$K$60000,MATCH(ROW()-6,$Q$7:$Q$60000,0)),"")</f>
        <v/>
      </c>
      <c r="AD822">
        <f>IFERROR(INDEX($L$7:$L$60000,MATCH(ROW()-6,$Q$7:$Q$60000,0)),"")</f>
        <v/>
      </c>
      <c r="AE822">
        <f>IFERROR(INDEX($M$7:$M$60000,MATCH(ROW()-6,$Q$7:$Q$60000,0)),"")</f>
        <v/>
      </c>
      <c r="AF822">
        <f>IFERROR(INDEX($N$7:$N$60000,MATCH(ROW()-6,$Q$7:$Q$60000,0)),"")</f>
        <v/>
      </c>
      <c r="AH822" s="9">
        <f>IF(OR($S822="",$S821=""),"",LN($T822/$T821))</f>
        <v/>
      </c>
      <c r="AI822" s="9">
        <f>IF(OR($S822="",$S821=""),"",$C$2*LN(U822/U821))</f>
        <v/>
      </c>
      <c r="AJ822" s="9">
        <f>IF(OR($S822="",$S821=""),"",$D$2*(V822-V821))</f>
        <v/>
      </c>
      <c r="AK822" s="9">
        <f>IF(OR($S822="",$S821=""),"",$E$2*(W822-W821))</f>
        <v/>
      </c>
      <c r="AL822" s="9">
        <f>IF(OR($S822="",$S821=""),"",$F$2*LN(X822/X821))</f>
        <v/>
      </c>
      <c r="AM822" s="9">
        <f>IF(OR($S822="",$S821=""),"",$G$2*(Y822-Y821))</f>
        <v/>
      </c>
      <c r="AN822" s="9">
        <f>IF(OR($S822="",$S821=""),"",$H$2*LN(Z822/Z821))</f>
        <v/>
      </c>
      <c r="AO822" s="9">
        <f>IF(OR($S822="",$S821=""),"",$I$2*(AA822-AA821))</f>
        <v/>
      </c>
      <c r="AP822" s="9">
        <f>IF(OR($S822="",$S821=""),"",$J$2*LN(AB822/AB821))</f>
        <v/>
      </c>
      <c r="AQ822" s="9">
        <f>IF(OR($S822="",$S821=""),"",$K$2*(AC822-AC821))</f>
        <v/>
      </c>
      <c r="AR822" s="9">
        <f>IF(OR($S822="",$S821=""),"",$L$2*LN(AD822/AD821))</f>
        <v/>
      </c>
      <c r="AS822" s="9">
        <f>IF(OR($S822="",$S821=""),"",$M$2*LN(AE822/AE821))</f>
        <v/>
      </c>
      <c r="AT822" s="9">
        <f>IF(OR($S822="",$S821=""),"",$N$2*LN(AF822/AF821))</f>
        <v/>
      </c>
      <c r="AV822" s="9">
        <f>IF($AH822="","",$AY$16+$AY$4*AI822+$AY$5*AJ822+$AY$6*AK822+$AY$7*AL822+$AY$8*AM822+$AY$9*AN822+$AY$10*AO822+$AY$11*AP822+$AY$12*AQ822+$AY$13*AR822+$AY$14*AS822+$AY$15*AT822)</f>
        <v/>
      </c>
      <c r="BC822" s="10">
        <f>IF((ROW()-6)&lt;=$Q$3,INDEX(LINEST(AH763:AH822,AI763:AT822,TRUE,TRUE),1,13)*$Q$4,"")</f>
        <v/>
      </c>
      <c r="BD822" s="9">
        <f>IF((ROW()-6)&lt;=$Q$3,INDEX(LINEST(AH763:AH822,AI763:AT822,TRUE,TRUE),1,12),"")</f>
        <v/>
      </c>
      <c r="BE822" s="9">
        <f>IF((ROW()-6)&lt;=$Q$3,INDEX(LINEST(AH763:AH822,AI763:AT822,TRUE,TRUE),1,11),"")</f>
        <v/>
      </c>
      <c r="BF822" s="9">
        <f>IF((ROW()-6)&lt;=$Q$3,INDEX(LINEST(AH763:AH822,AI763:AT822,TRUE,TRUE),1,10),"")</f>
        <v/>
      </c>
      <c r="BG822" s="9">
        <f>IF((ROW()-6)&lt;=$Q$3,INDEX(LINEST(AH763:AH822,AI763:AT822,TRUE,TRUE),1,9),"")</f>
        <v/>
      </c>
      <c r="BH822" s="9">
        <f>IF((ROW()-6)&lt;=$Q$3,INDEX(LINEST(AH763:AH822,AI763:AT822,TRUE,TRUE),1,8),"")</f>
        <v/>
      </c>
      <c r="BI822" s="9">
        <f>IF((ROW()-6)&lt;=$Q$3,INDEX(LINEST(AH763:AH822,AI763:AT822,TRUE,TRUE),1,7),"")</f>
        <v/>
      </c>
      <c r="BJ822" s="9">
        <f>IF((ROW()-6)&lt;=$Q$3,INDEX(LINEST(AH763:AH822,AI763:AT822,TRUE,TRUE),1,6),"")</f>
        <v/>
      </c>
      <c r="BK822" s="9">
        <f>IF((ROW()-6)&lt;=$Q$3,INDEX(LINEST(AH763:AH822,AI763:AT822,TRUE,TRUE),1,5),"")</f>
        <v/>
      </c>
      <c r="BL822" s="9">
        <f>IF((ROW()-6)&lt;=$Q$3,INDEX(LINEST(AH763:AH822,AI763:AT822,TRUE,TRUE),1,4),"")</f>
        <v/>
      </c>
      <c r="BM822" s="9">
        <f>IF((ROW()-6)&lt;=$Q$3,INDEX(LINEST(AH763:AH822,AI763:AT822,TRUE,TRUE),1,3),"")</f>
        <v/>
      </c>
      <c r="BN822" s="9">
        <f>IF((ROW()-6)&lt;=$Q$3,INDEX(LINEST(AH763:AH822,AI763:AT822,TRUE,TRUE),1,2),"")</f>
        <v/>
      </c>
      <c r="BO822" s="9">
        <f>IF((ROW()-6)&lt;=$Q$3,INDEX(LINEST(AH763:AH822,AI763:AT822,TRUE,TRUE),1,1),"")</f>
        <v/>
      </c>
      <c r="BP822" s="10">
        <f>IF((ROW()-6)&lt;=$Q$3,INDEX(LINEST(AH763:AH822,AI763:AT822,TRUE,TRUE),3,1),"")</f>
        <v/>
      </c>
      <c r="BR822" s="9">
        <f>IF(AND((ROW()-6)&lt;=$Q$3,ISNUMBER(BC821)),BC821/$Q$4+BD821*AI822+BE821*AJ822+BF821*AK822+BG821*AL822+BH821*AM822+BI821*AN822+BJ821*AO822+BK821*AP822+BL821*AQ822+BM821*AR822+BN821*AS822+BO821*AT822,"")</f>
        <v/>
      </c>
      <c r="BS822">
        <f>IF(ISNUMBER(BR822),AVERAGE(AH762:AH821),"")</f>
        <v/>
      </c>
      <c r="BT822">
        <f>IF(ISNUMBER(BR822),(AH822-BR822)^2,"")</f>
        <v/>
      </c>
      <c r="BU822">
        <f>IF(ISNUMBER(BR822),AH822^2,"")</f>
        <v/>
      </c>
      <c r="BV822">
        <f>IF(ISNUMBER(BR822),(AH822-BS822)^2,"")</f>
        <v/>
      </c>
    </row>
    <row r="823">
      <c r="O823">
        <f>IF($R823="","",CHOOSE($Q$2,YEAR(R823)*12+MONTH(R823),INT((R823-2)/7),YEAR(R823)*4+ROUNDUP(MONTH(R823)/3)))</f>
        <v/>
      </c>
      <c r="P823">
        <f>IF($R823="","",IF($R824="",1,IF(O823&lt;&gt;O824,1,0)))</f>
        <v/>
      </c>
      <c r="Q823">
        <f>IF(P823=1,SUM($P$7:P823),"")</f>
        <v/>
      </c>
      <c r="R823">
        <f>IF($A823="","",IF(ISNUMBER($A823),$A823,IFERROR(DATEVALUE($A823),NA())))</f>
        <v/>
      </c>
      <c r="S823" s="7">
        <f>IFERROR(INDEX($R$7:$R$60000,MATCH(ROW()-6,$Q$7:$Q$60000,0)),"")</f>
        <v/>
      </c>
      <c r="T823">
        <f>IFERROR(INDEX($B$7:$B$60000,MATCH(ROW()-6,$Q$7:$Q$60000,0)),"")</f>
        <v/>
      </c>
      <c r="U823">
        <f>IFERROR(INDEX($C$7:$C$60000,MATCH(ROW()-6,$Q$7:$Q$60000,0)),"")</f>
        <v/>
      </c>
      <c r="V823">
        <f>IFERROR(INDEX($D$7:$D$60000,MATCH(ROW()-6,$Q$7:$Q$60000,0)),"")</f>
        <v/>
      </c>
      <c r="W823">
        <f>IFERROR(INDEX($E$7:$E$60000,MATCH(ROW()-6,$Q$7:$Q$60000,0)),"")</f>
        <v/>
      </c>
      <c r="X823">
        <f>IFERROR(INDEX($F$7:$F$60000,MATCH(ROW()-6,$Q$7:$Q$60000,0)),"")</f>
        <v/>
      </c>
      <c r="Y823">
        <f>IFERROR(INDEX($G$7:$G$60000,MATCH(ROW()-6,$Q$7:$Q$60000,0)),"")</f>
        <v/>
      </c>
      <c r="Z823">
        <f>IFERROR(INDEX($H$7:$H$60000,MATCH(ROW()-6,$Q$7:$Q$60000,0)),"")</f>
        <v/>
      </c>
      <c r="AA823">
        <f>IFERROR(INDEX($I$7:$I$60000,MATCH(ROW()-6,$Q$7:$Q$60000,0)),"")</f>
        <v/>
      </c>
      <c r="AB823">
        <f>IFERROR(INDEX($J$7:$J$60000,MATCH(ROW()-6,$Q$7:$Q$60000,0)),"")</f>
        <v/>
      </c>
      <c r="AC823">
        <f>IFERROR(INDEX($K$7:$K$60000,MATCH(ROW()-6,$Q$7:$Q$60000,0)),"")</f>
        <v/>
      </c>
      <c r="AD823">
        <f>IFERROR(INDEX($L$7:$L$60000,MATCH(ROW()-6,$Q$7:$Q$60000,0)),"")</f>
        <v/>
      </c>
      <c r="AE823">
        <f>IFERROR(INDEX($M$7:$M$60000,MATCH(ROW()-6,$Q$7:$Q$60000,0)),"")</f>
        <v/>
      </c>
      <c r="AF823">
        <f>IFERROR(INDEX($N$7:$N$60000,MATCH(ROW()-6,$Q$7:$Q$60000,0)),"")</f>
        <v/>
      </c>
      <c r="AH823" s="9">
        <f>IF(OR($S823="",$S822=""),"",LN($T823/$T822))</f>
        <v/>
      </c>
      <c r="AI823" s="9">
        <f>IF(OR($S823="",$S822=""),"",$C$2*LN(U823/U822))</f>
        <v/>
      </c>
      <c r="AJ823" s="9">
        <f>IF(OR($S823="",$S822=""),"",$D$2*(V823-V822))</f>
        <v/>
      </c>
      <c r="AK823" s="9">
        <f>IF(OR($S823="",$S822=""),"",$E$2*(W823-W822))</f>
        <v/>
      </c>
      <c r="AL823" s="9">
        <f>IF(OR($S823="",$S822=""),"",$F$2*LN(X823/X822))</f>
        <v/>
      </c>
      <c r="AM823" s="9">
        <f>IF(OR($S823="",$S822=""),"",$G$2*(Y823-Y822))</f>
        <v/>
      </c>
      <c r="AN823" s="9">
        <f>IF(OR($S823="",$S822=""),"",$H$2*LN(Z823/Z822))</f>
        <v/>
      </c>
      <c r="AO823" s="9">
        <f>IF(OR($S823="",$S822=""),"",$I$2*(AA823-AA822))</f>
        <v/>
      </c>
      <c r="AP823" s="9">
        <f>IF(OR($S823="",$S822=""),"",$J$2*LN(AB823/AB822))</f>
        <v/>
      </c>
      <c r="AQ823" s="9">
        <f>IF(OR($S823="",$S822=""),"",$K$2*(AC823-AC822))</f>
        <v/>
      </c>
      <c r="AR823" s="9">
        <f>IF(OR($S823="",$S822=""),"",$L$2*LN(AD823/AD822))</f>
        <v/>
      </c>
      <c r="AS823" s="9">
        <f>IF(OR($S823="",$S822=""),"",$M$2*LN(AE823/AE822))</f>
        <v/>
      </c>
      <c r="AT823" s="9">
        <f>IF(OR($S823="",$S822=""),"",$N$2*LN(AF823/AF822))</f>
        <v/>
      </c>
      <c r="AV823" s="9">
        <f>IF($AH823="","",$AY$16+$AY$4*AI823+$AY$5*AJ823+$AY$6*AK823+$AY$7*AL823+$AY$8*AM823+$AY$9*AN823+$AY$10*AO823+$AY$11*AP823+$AY$12*AQ823+$AY$13*AR823+$AY$14*AS823+$AY$15*AT823)</f>
        <v/>
      </c>
      <c r="BC823" s="10">
        <f>IF((ROW()-6)&lt;=$Q$3,INDEX(LINEST(AH764:AH823,AI764:AT823,TRUE,TRUE),1,13)*$Q$4,"")</f>
        <v/>
      </c>
      <c r="BD823" s="9">
        <f>IF((ROW()-6)&lt;=$Q$3,INDEX(LINEST(AH764:AH823,AI764:AT823,TRUE,TRUE),1,12),"")</f>
        <v/>
      </c>
      <c r="BE823" s="9">
        <f>IF((ROW()-6)&lt;=$Q$3,INDEX(LINEST(AH764:AH823,AI764:AT823,TRUE,TRUE),1,11),"")</f>
        <v/>
      </c>
      <c r="BF823" s="9">
        <f>IF((ROW()-6)&lt;=$Q$3,INDEX(LINEST(AH764:AH823,AI764:AT823,TRUE,TRUE),1,10),"")</f>
        <v/>
      </c>
      <c r="BG823" s="9">
        <f>IF((ROW()-6)&lt;=$Q$3,INDEX(LINEST(AH764:AH823,AI764:AT823,TRUE,TRUE),1,9),"")</f>
        <v/>
      </c>
      <c r="BH823" s="9">
        <f>IF((ROW()-6)&lt;=$Q$3,INDEX(LINEST(AH764:AH823,AI764:AT823,TRUE,TRUE),1,8),"")</f>
        <v/>
      </c>
      <c r="BI823" s="9">
        <f>IF((ROW()-6)&lt;=$Q$3,INDEX(LINEST(AH764:AH823,AI764:AT823,TRUE,TRUE),1,7),"")</f>
        <v/>
      </c>
      <c r="BJ823" s="9">
        <f>IF((ROW()-6)&lt;=$Q$3,INDEX(LINEST(AH764:AH823,AI764:AT823,TRUE,TRUE),1,6),"")</f>
        <v/>
      </c>
      <c r="BK823" s="9">
        <f>IF((ROW()-6)&lt;=$Q$3,INDEX(LINEST(AH764:AH823,AI764:AT823,TRUE,TRUE),1,5),"")</f>
        <v/>
      </c>
      <c r="BL823" s="9">
        <f>IF((ROW()-6)&lt;=$Q$3,INDEX(LINEST(AH764:AH823,AI764:AT823,TRUE,TRUE),1,4),"")</f>
        <v/>
      </c>
      <c r="BM823" s="9">
        <f>IF((ROW()-6)&lt;=$Q$3,INDEX(LINEST(AH764:AH823,AI764:AT823,TRUE,TRUE),1,3),"")</f>
        <v/>
      </c>
      <c r="BN823" s="9">
        <f>IF((ROW()-6)&lt;=$Q$3,INDEX(LINEST(AH764:AH823,AI764:AT823,TRUE,TRUE),1,2),"")</f>
        <v/>
      </c>
      <c r="BO823" s="9">
        <f>IF((ROW()-6)&lt;=$Q$3,INDEX(LINEST(AH764:AH823,AI764:AT823,TRUE,TRUE),1,1),"")</f>
        <v/>
      </c>
      <c r="BP823" s="10">
        <f>IF((ROW()-6)&lt;=$Q$3,INDEX(LINEST(AH764:AH823,AI764:AT823,TRUE,TRUE),3,1),"")</f>
        <v/>
      </c>
      <c r="BR823" s="9">
        <f>IF(AND((ROW()-6)&lt;=$Q$3,ISNUMBER(BC822)),BC822/$Q$4+BD822*AI823+BE822*AJ823+BF822*AK823+BG822*AL823+BH822*AM823+BI822*AN823+BJ822*AO823+BK822*AP823+BL822*AQ823+BM822*AR823+BN822*AS823+BO822*AT823,"")</f>
        <v/>
      </c>
      <c r="BS823">
        <f>IF(ISNUMBER(BR823),AVERAGE(AH763:AH822),"")</f>
        <v/>
      </c>
      <c r="BT823">
        <f>IF(ISNUMBER(BR823),(AH823-BR823)^2,"")</f>
        <v/>
      </c>
      <c r="BU823">
        <f>IF(ISNUMBER(BR823),AH823^2,"")</f>
        <v/>
      </c>
      <c r="BV823">
        <f>IF(ISNUMBER(BR823),(AH823-BS823)^2,"")</f>
        <v/>
      </c>
    </row>
    <row r="824">
      <c r="O824">
        <f>IF($R824="","",CHOOSE($Q$2,YEAR(R824)*12+MONTH(R824),INT((R824-2)/7),YEAR(R824)*4+ROUNDUP(MONTH(R824)/3)))</f>
        <v/>
      </c>
      <c r="P824">
        <f>IF($R824="","",IF($R825="",1,IF(O824&lt;&gt;O825,1,0)))</f>
        <v/>
      </c>
      <c r="Q824">
        <f>IF(P824=1,SUM($P$7:P824),"")</f>
        <v/>
      </c>
      <c r="R824">
        <f>IF($A824="","",IF(ISNUMBER($A824),$A824,IFERROR(DATEVALUE($A824),NA())))</f>
        <v/>
      </c>
      <c r="S824" s="7">
        <f>IFERROR(INDEX($R$7:$R$60000,MATCH(ROW()-6,$Q$7:$Q$60000,0)),"")</f>
        <v/>
      </c>
      <c r="T824">
        <f>IFERROR(INDEX($B$7:$B$60000,MATCH(ROW()-6,$Q$7:$Q$60000,0)),"")</f>
        <v/>
      </c>
      <c r="U824">
        <f>IFERROR(INDEX($C$7:$C$60000,MATCH(ROW()-6,$Q$7:$Q$60000,0)),"")</f>
        <v/>
      </c>
      <c r="V824">
        <f>IFERROR(INDEX($D$7:$D$60000,MATCH(ROW()-6,$Q$7:$Q$60000,0)),"")</f>
        <v/>
      </c>
      <c r="W824">
        <f>IFERROR(INDEX($E$7:$E$60000,MATCH(ROW()-6,$Q$7:$Q$60000,0)),"")</f>
        <v/>
      </c>
      <c r="X824">
        <f>IFERROR(INDEX($F$7:$F$60000,MATCH(ROW()-6,$Q$7:$Q$60000,0)),"")</f>
        <v/>
      </c>
      <c r="Y824">
        <f>IFERROR(INDEX($G$7:$G$60000,MATCH(ROW()-6,$Q$7:$Q$60000,0)),"")</f>
        <v/>
      </c>
      <c r="Z824">
        <f>IFERROR(INDEX($H$7:$H$60000,MATCH(ROW()-6,$Q$7:$Q$60000,0)),"")</f>
        <v/>
      </c>
      <c r="AA824">
        <f>IFERROR(INDEX($I$7:$I$60000,MATCH(ROW()-6,$Q$7:$Q$60000,0)),"")</f>
        <v/>
      </c>
      <c r="AB824">
        <f>IFERROR(INDEX($J$7:$J$60000,MATCH(ROW()-6,$Q$7:$Q$60000,0)),"")</f>
        <v/>
      </c>
      <c r="AC824">
        <f>IFERROR(INDEX($K$7:$K$60000,MATCH(ROW()-6,$Q$7:$Q$60000,0)),"")</f>
        <v/>
      </c>
      <c r="AD824">
        <f>IFERROR(INDEX($L$7:$L$60000,MATCH(ROW()-6,$Q$7:$Q$60000,0)),"")</f>
        <v/>
      </c>
      <c r="AE824">
        <f>IFERROR(INDEX($M$7:$M$60000,MATCH(ROW()-6,$Q$7:$Q$60000,0)),"")</f>
        <v/>
      </c>
      <c r="AF824">
        <f>IFERROR(INDEX($N$7:$N$60000,MATCH(ROW()-6,$Q$7:$Q$60000,0)),"")</f>
        <v/>
      </c>
      <c r="AH824" s="9">
        <f>IF(OR($S824="",$S823=""),"",LN($T824/$T823))</f>
        <v/>
      </c>
      <c r="AI824" s="9">
        <f>IF(OR($S824="",$S823=""),"",$C$2*LN(U824/U823))</f>
        <v/>
      </c>
      <c r="AJ824" s="9">
        <f>IF(OR($S824="",$S823=""),"",$D$2*(V824-V823))</f>
        <v/>
      </c>
      <c r="AK824" s="9">
        <f>IF(OR($S824="",$S823=""),"",$E$2*(W824-W823))</f>
        <v/>
      </c>
      <c r="AL824" s="9">
        <f>IF(OR($S824="",$S823=""),"",$F$2*LN(X824/X823))</f>
        <v/>
      </c>
      <c r="AM824" s="9">
        <f>IF(OR($S824="",$S823=""),"",$G$2*(Y824-Y823))</f>
        <v/>
      </c>
      <c r="AN824" s="9">
        <f>IF(OR($S824="",$S823=""),"",$H$2*LN(Z824/Z823))</f>
        <v/>
      </c>
      <c r="AO824" s="9">
        <f>IF(OR($S824="",$S823=""),"",$I$2*(AA824-AA823))</f>
        <v/>
      </c>
      <c r="AP824" s="9">
        <f>IF(OR($S824="",$S823=""),"",$J$2*LN(AB824/AB823))</f>
        <v/>
      </c>
      <c r="AQ824" s="9">
        <f>IF(OR($S824="",$S823=""),"",$K$2*(AC824-AC823))</f>
        <v/>
      </c>
      <c r="AR824" s="9">
        <f>IF(OR($S824="",$S823=""),"",$L$2*LN(AD824/AD823))</f>
        <v/>
      </c>
      <c r="AS824" s="9">
        <f>IF(OR($S824="",$S823=""),"",$M$2*LN(AE824/AE823))</f>
        <v/>
      </c>
      <c r="AT824" s="9">
        <f>IF(OR($S824="",$S823=""),"",$N$2*LN(AF824/AF823))</f>
        <v/>
      </c>
      <c r="AV824" s="9">
        <f>IF($AH824="","",$AY$16+$AY$4*AI824+$AY$5*AJ824+$AY$6*AK824+$AY$7*AL824+$AY$8*AM824+$AY$9*AN824+$AY$10*AO824+$AY$11*AP824+$AY$12*AQ824+$AY$13*AR824+$AY$14*AS824+$AY$15*AT824)</f>
        <v/>
      </c>
      <c r="BC824" s="10">
        <f>IF((ROW()-6)&lt;=$Q$3,INDEX(LINEST(AH765:AH824,AI765:AT824,TRUE,TRUE),1,13)*$Q$4,"")</f>
        <v/>
      </c>
      <c r="BD824" s="9">
        <f>IF((ROW()-6)&lt;=$Q$3,INDEX(LINEST(AH765:AH824,AI765:AT824,TRUE,TRUE),1,12),"")</f>
        <v/>
      </c>
      <c r="BE824" s="9">
        <f>IF((ROW()-6)&lt;=$Q$3,INDEX(LINEST(AH765:AH824,AI765:AT824,TRUE,TRUE),1,11),"")</f>
        <v/>
      </c>
      <c r="BF824" s="9">
        <f>IF((ROW()-6)&lt;=$Q$3,INDEX(LINEST(AH765:AH824,AI765:AT824,TRUE,TRUE),1,10),"")</f>
        <v/>
      </c>
      <c r="BG824" s="9">
        <f>IF((ROW()-6)&lt;=$Q$3,INDEX(LINEST(AH765:AH824,AI765:AT824,TRUE,TRUE),1,9),"")</f>
        <v/>
      </c>
      <c r="BH824" s="9">
        <f>IF((ROW()-6)&lt;=$Q$3,INDEX(LINEST(AH765:AH824,AI765:AT824,TRUE,TRUE),1,8),"")</f>
        <v/>
      </c>
      <c r="BI824" s="9">
        <f>IF((ROW()-6)&lt;=$Q$3,INDEX(LINEST(AH765:AH824,AI765:AT824,TRUE,TRUE),1,7),"")</f>
        <v/>
      </c>
      <c r="BJ824" s="9">
        <f>IF((ROW()-6)&lt;=$Q$3,INDEX(LINEST(AH765:AH824,AI765:AT824,TRUE,TRUE),1,6),"")</f>
        <v/>
      </c>
      <c r="BK824" s="9">
        <f>IF((ROW()-6)&lt;=$Q$3,INDEX(LINEST(AH765:AH824,AI765:AT824,TRUE,TRUE),1,5),"")</f>
        <v/>
      </c>
      <c r="BL824" s="9">
        <f>IF((ROW()-6)&lt;=$Q$3,INDEX(LINEST(AH765:AH824,AI765:AT824,TRUE,TRUE),1,4),"")</f>
        <v/>
      </c>
      <c r="BM824" s="9">
        <f>IF((ROW()-6)&lt;=$Q$3,INDEX(LINEST(AH765:AH824,AI765:AT824,TRUE,TRUE),1,3),"")</f>
        <v/>
      </c>
      <c r="BN824" s="9">
        <f>IF((ROW()-6)&lt;=$Q$3,INDEX(LINEST(AH765:AH824,AI765:AT824,TRUE,TRUE),1,2),"")</f>
        <v/>
      </c>
      <c r="BO824" s="9">
        <f>IF((ROW()-6)&lt;=$Q$3,INDEX(LINEST(AH765:AH824,AI765:AT824,TRUE,TRUE),1,1),"")</f>
        <v/>
      </c>
      <c r="BP824" s="10">
        <f>IF((ROW()-6)&lt;=$Q$3,INDEX(LINEST(AH765:AH824,AI765:AT824,TRUE,TRUE),3,1),"")</f>
        <v/>
      </c>
      <c r="BR824" s="9">
        <f>IF(AND((ROW()-6)&lt;=$Q$3,ISNUMBER(BC823)),BC823/$Q$4+BD823*AI824+BE823*AJ824+BF823*AK824+BG823*AL824+BH823*AM824+BI823*AN824+BJ823*AO824+BK823*AP824+BL823*AQ824+BM823*AR824+BN823*AS824+BO823*AT824,"")</f>
        <v/>
      </c>
      <c r="BS824">
        <f>IF(ISNUMBER(BR824),AVERAGE(AH764:AH823),"")</f>
        <v/>
      </c>
      <c r="BT824">
        <f>IF(ISNUMBER(BR824),(AH824-BR824)^2,"")</f>
        <v/>
      </c>
      <c r="BU824">
        <f>IF(ISNUMBER(BR824),AH824^2,"")</f>
        <v/>
      </c>
      <c r="BV824">
        <f>IF(ISNUMBER(BR824),(AH824-BS824)^2,"")</f>
        <v/>
      </c>
    </row>
    <row r="825">
      <c r="O825">
        <f>IF($R825="","",CHOOSE($Q$2,YEAR(R825)*12+MONTH(R825),INT((R825-2)/7),YEAR(R825)*4+ROUNDUP(MONTH(R825)/3)))</f>
        <v/>
      </c>
      <c r="P825">
        <f>IF($R825="","",IF($R826="",1,IF(O825&lt;&gt;O826,1,0)))</f>
        <v/>
      </c>
      <c r="Q825">
        <f>IF(P825=1,SUM($P$7:P825),"")</f>
        <v/>
      </c>
      <c r="R825">
        <f>IF($A825="","",IF(ISNUMBER($A825),$A825,IFERROR(DATEVALUE($A825),NA())))</f>
        <v/>
      </c>
      <c r="S825" s="7">
        <f>IFERROR(INDEX($R$7:$R$60000,MATCH(ROW()-6,$Q$7:$Q$60000,0)),"")</f>
        <v/>
      </c>
      <c r="T825">
        <f>IFERROR(INDEX($B$7:$B$60000,MATCH(ROW()-6,$Q$7:$Q$60000,0)),"")</f>
        <v/>
      </c>
      <c r="U825">
        <f>IFERROR(INDEX($C$7:$C$60000,MATCH(ROW()-6,$Q$7:$Q$60000,0)),"")</f>
        <v/>
      </c>
      <c r="V825">
        <f>IFERROR(INDEX($D$7:$D$60000,MATCH(ROW()-6,$Q$7:$Q$60000,0)),"")</f>
        <v/>
      </c>
      <c r="W825">
        <f>IFERROR(INDEX($E$7:$E$60000,MATCH(ROW()-6,$Q$7:$Q$60000,0)),"")</f>
        <v/>
      </c>
      <c r="X825">
        <f>IFERROR(INDEX($F$7:$F$60000,MATCH(ROW()-6,$Q$7:$Q$60000,0)),"")</f>
        <v/>
      </c>
      <c r="Y825">
        <f>IFERROR(INDEX($G$7:$G$60000,MATCH(ROW()-6,$Q$7:$Q$60000,0)),"")</f>
        <v/>
      </c>
      <c r="Z825">
        <f>IFERROR(INDEX($H$7:$H$60000,MATCH(ROW()-6,$Q$7:$Q$60000,0)),"")</f>
        <v/>
      </c>
      <c r="AA825">
        <f>IFERROR(INDEX($I$7:$I$60000,MATCH(ROW()-6,$Q$7:$Q$60000,0)),"")</f>
        <v/>
      </c>
      <c r="AB825">
        <f>IFERROR(INDEX($J$7:$J$60000,MATCH(ROW()-6,$Q$7:$Q$60000,0)),"")</f>
        <v/>
      </c>
      <c r="AC825">
        <f>IFERROR(INDEX($K$7:$K$60000,MATCH(ROW()-6,$Q$7:$Q$60000,0)),"")</f>
        <v/>
      </c>
      <c r="AD825">
        <f>IFERROR(INDEX($L$7:$L$60000,MATCH(ROW()-6,$Q$7:$Q$60000,0)),"")</f>
        <v/>
      </c>
      <c r="AE825">
        <f>IFERROR(INDEX($M$7:$M$60000,MATCH(ROW()-6,$Q$7:$Q$60000,0)),"")</f>
        <v/>
      </c>
      <c r="AF825">
        <f>IFERROR(INDEX($N$7:$N$60000,MATCH(ROW()-6,$Q$7:$Q$60000,0)),"")</f>
        <v/>
      </c>
      <c r="AH825" s="9">
        <f>IF(OR($S825="",$S824=""),"",LN($T825/$T824))</f>
        <v/>
      </c>
      <c r="AI825" s="9">
        <f>IF(OR($S825="",$S824=""),"",$C$2*LN(U825/U824))</f>
        <v/>
      </c>
      <c r="AJ825" s="9">
        <f>IF(OR($S825="",$S824=""),"",$D$2*(V825-V824))</f>
        <v/>
      </c>
      <c r="AK825" s="9">
        <f>IF(OR($S825="",$S824=""),"",$E$2*(W825-W824))</f>
        <v/>
      </c>
      <c r="AL825" s="9">
        <f>IF(OR($S825="",$S824=""),"",$F$2*LN(X825/X824))</f>
        <v/>
      </c>
      <c r="AM825" s="9">
        <f>IF(OR($S825="",$S824=""),"",$G$2*(Y825-Y824))</f>
        <v/>
      </c>
      <c r="AN825" s="9">
        <f>IF(OR($S825="",$S824=""),"",$H$2*LN(Z825/Z824))</f>
        <v/>
      </c>
      <c r="AO825" s="9">
        <f>IF(OR($S825="",$S824=""),"",$I$2*(AA825-AA824))</f>
        <v/>
      </c>
      <c r="AP825" s="9">
        <f>IF(OR($S825="",$S824=""),"",$J$2*LN(AB825/AB824))</f>
        <v/>
      </c>
      <c r="AQ825" s="9">
        <f>IF(OR($S825="",$S824=""),"",$K$2*(AC825-AC824))</f>
        <v/>
      </c>
      <c r="AR825" s="9">
        <f>IF(OR($S825="",$S824=""),"",$L$2*LN(AD825/AD824))</f>
        <v/>
      </c>
      <c r="AS825" s="9">
        <f>IF(OR($S825="",$S824=""),"",$M$2*LN(AE825/AE824))</f>
        <v/>
      </c>
      <c r="AT825" s="9">
        <f>IF(OR($S825="",$S824=""),"",$N$2*LN(AF825/AF824))</f>
        <v/>
      </c>
      <c r="AV825" s="9">
        <f>IF($AH825="","",$AY$16+$AY$4*AI825+$AY$5*AJ825+$AY$6*AK825+$AY$7*AL825+$AY$8*AM825+$AY$9*AN825+$AY$10*AO825+$AY$11*AP825+$AY$12*AQ825+$AY$13*AR825+$AY$14*AS825+$AY$15*AT825)</f>
        <v/>
      </c>
      <c r="BC825" s="10">
        <f>IF((ROW()-6)&lt;=$Q$3,INDEX(LINEST(AH766:AH825,AI766:AT825,TRUE,TRUE),1,13)*$Q$4,"")</f>
        <v/>
      </c>
      <c r="BD825" s="9">
        <f>IF((ROW()-6)&lt;=$Q$3,INDEX(LINEST(AH766:AH825,AI766:AT825,TRUE,TRUE),1,12),"")</f>
        <v/>
      </c>
      <c r="BE825" s="9">
        <f>IF((ROW()-6)&lt;=$Q$3,INDEX(LINEST(AH766:AH825,AI766:AT825,TRUE,TRUE),1,11),"")</f>
        <v/>
      </c>
      <c r="BF825" s="9">
        <f>IF((ROW()-6)&lt;=$Q$3,INDEX(LINEST(AH766:AH825,AI766:AT825,TRUE,TRUE),1,10),"")</f>
        <v/>
      </c>
      <c r="BG825" s="9">
        <f>IF((ROW()-6)&lt;=$Q$3,INDEX(LINEST(AH766:AH825,AI766:AT825,TRUE,TRUE),1,9),"")</f>
        <v/>
      </c>
      <c r="BH825" s="9">
        <f>IF((ROW()-6)&lt;=$Q$3,INDEX(LINEST(AH766:AH825,AI766:AT825,TRUE,TRUE),1,8),"")</f>
        <v/>
      </c>
      <c r="BI825" s="9">
        <f>IF((ROW()-6)&lt;=$Q$3,INDEX(LINEST(AH766:AH825,AI766:AT825,TRUE,TRUE),1,7),"")</f>
        <v/>
      </c>
      <c r="BJ825" s="9">
        <f>IF((ROW()-6)&lt;=$Q$3,INDEX(LINEST(AH766:AH825,AI766:AT825,TRUE,TRUE),1,6),"")</f>
        <v/>
      </c>
      <c r="BK825" s="9">
        <f>IF((ROW()-6)&lt;=$Q$3,INDEX(LINEST(AH766:AH825,AI766:AT825,TRUE,TRUE),1,5),"")</f>
        <v/>
      </c>
      <c r="BL825" s="9">
        <f>IF((ROW()-6)&lt;=$Q$3,INDEX(LINEST(AH766:AH825,AI766:AT825,TRUE,TRUE),1,4),"")</f>
        <v/>
      </c>
      <c r="BM825" s="9">
        <f>IF((ROW()-6)&lt;=$Q$3,INDEX(LINEST(AH766:AH825,AI766:AT825,TRUE,TRUE),1,3),"")</f>
        <v/>
      </c>
      <c r="BN825" s="9">
        <f>IF((ROW()-6)&lt;=$Q$3,INDEX(LINEST(AH766:AH825,AI766:AT825,TRUE,TRUE),1,2),"")</f>
        <v/>
      </c>
      <c r="BO825" s="9">
        <f>IF((ROW()-6)&lt;=$Q$3,INDEX(LINEST(AH766:AH825,AI766:AT825,TRUE,TRUE),1,1),"")</f>
        <v/>
      </c>
      <c r="BP825" s="10">
        <f>IF((ROW()-6)&lt;=$Q$3,INDEX(LINEST(AH766:AH825,AI766:AT825,TRUE,TRUE),3,1),"")</f>
        <v/>
      </c>
      <c r="BR825" s="9">
        <f>IF(AND((ROW()-6)&lt;=$Q$3,ISNUMBER(BC824)),BC824/$Q$4+BD824*AI825+BE824*AJ825+BF824*AK825+BG824*AL825+BH824*AM825+BI824*AN825+BJ824*AO825+BK824*AP825+BL824*AQ825+BM824*AR825+BN824*AS825+BO824*AT825,"")</f>
        <v/>
      </c>
      <c r="BS825">
        <f>IF(ISNUMBER(BR825),AVERAGE(AH765:AH824),"")</f>
        <v/>
      </c>
      <c r="BT825">
        <f>IF(ISNUMBER(BR825),(AH825-BR825)^2,"")</f>
        <v/>
      </c>
      <c r="BU825">
        <f>IF(ISNUMBER(BR825),AH825^2,"")</f>
        <v/>
      </c>
      <c r="BV825">
        <f>IF(ISNUMBER(BR825),(AH825-BS825)^2,"")</f>
        <v/>
      </c>
    </row>
    <row r="826">
      <c r="O826">
        <f>IF($R826="","",CHOOSE($Q$2,YEAR(R826)*12+MONTH(R826),INT((R826-2)/7),YEAR(R826)*4+ROUNDUP(MONTH(R826)/3)))</f>
        <v/>
      </c>
      <c r="P826">
        <f>IF($R826="","",IF($R827="",1,IF(O826&lt;&gt;O827,1,0)))</f>
        <v/>
      </c>
      <c r="Q826">
        <f>IF(P826=1,SUM($P$7:P826),"")</f>
        <v/>
      </c>
      <c r="R826">
        <f>IF($A826="","",IF(ISNUMBER($A826),$A826,IFERROR(DATEVALUE($A826),NA())))</f>
        <v/>
      </c>
      <c r="S826" s="7">
        <f>IFERROR(INDEX($R$7:$R$60000,MATCH(ROW()-6,$Q$7:$Q$60000,0)),"")</f>
        <v/>
      </c>
      <c r="T826">
        <f>IFERROR(INDEX($B$7:$B$60000,MATCH(ROW()-6,$Q$7:$Q$60000,0)),"")</f>
        <v/>
      </c>
      <c r="U826">
        <f>IFERROR(INDEX($C$7:$C$60000,MATCH(ROW()-6,$Q$7:$Q$60000,0)),"")</f>
        <v/>
      </c>
      <c r="V826">
        <f>IFERROR(INDEX($D$7:$D$60000,MATCH(ROW()-6,$Q$7:$Q$60000,0)),"")</f>
        <v/>
      </c>
      <c r="W826">
        <f>IFERROR(INDEX($E$7:$E$60000,MATCH(ROW()-6,$Q$7:$Q$60000,0)),"")</f>
        <v/>
      </c>
      <c r="X826">
        <f>IFERROR(INDEX($F$7:$F$60000,MATCH(ROW()-6,$Q$7:$Q$60000,0)),"")</f>
        <v/>
      </c>
      <c r="Y826">
        <f>IFERROR(INDEX($G$7:$G$60000,MATCH(ROW()-6,$Q$7:$Q$60000,0)),"")</f>
        <v/>
      </c>
      <c r="Z826">
        <f>IFERROR(INDEX($H$7:$H$60000,MATCH(ROW()-6,$Q$7:$Q$60000,0)),"")</f>
        <v/>
      </c>
      <c r="AA826">
        <f>IFERROR(INDEX($I$7:$I$60000,MATCH(ROW()-6,$Q$7:$Q$60000,0)),"")</f>
        <v/>
      </c>
      <c r="AB826">
        <f>IFERROR(INDEX($J$7:$J$60000,MATCH(ROW()-6,$Q$7:$Q$60000,0)),"")</f>
        <v/>
      </c>
      <c r="AC826">
        <f>IFERROR(INDEX($K$7:$K$60000,MATCH(ROW()-6,$Q$7:$Q$60000,0)),"")</f>
        <v/>
      </c>
      <c r="AD826">
        <f>IFERROR(INDEX($L$7:$L$60000,MATCH(ROW()-6,$Q$7:$Q$60000,0)),"")</f>
        <v/>
      </c>
      <c r="AE826">
        <f>IFERROR(INDEX($M$7:$M$60000,MATCH(ROW()-6,$Q$7:$Q$60000,0)),"")</f>
        <v/>
      </c>
      <c r="AF826">
        <f>IFERROR(INDEX($N$7:$N$60000,MATCH(ROW()-6,$Q$7:$Q$60000,0)),"")</f>
        <v/>
      </c>
      <c r="AH826" s="9">
        <f>IF(OR($S826="",$S825=""),"",LN($T826/$T825))</f>
        <v/>
      </c>
      <c r="AI826" s="9">
        <f>IF(OR($S826="",$S825=""),"",$C$2*LN(U826/U825))</f>
        <v/>
      </c>
      <c r="AJ826" s="9">
        <f>IF(OR($S826="",$S825=""),"",$D$2*(V826-V825))</f>
        <v/>
      </c>
      <c r="AK826" s="9">
        <f>IF(OR($S826="",$S825=""),"",$E$2*(W826-W825))</f>
        <v/>
      </c>
      <c r="AL826" s="9">
        <f>IF(OR($S826="",$S825=""),"",$F$2*LN(X826/X825))</f>
        <v/>
      </c>
      <c r="AM826" s="9">
        <f>IF(OR($S826="",$S825=""),"",$G$2*(Y826-Y825))</f>
        <v/>
      </c>
      <c r="AN826" s="9">
        <f>IF(OR($S826="",$S825=""),"",$H$2*LN(Z826/Z825))</f>
        <v/>
      </c>
      <c r="AO826" s="9">
        <f>IF(OR($S826="",$S825=""),"",$I$2*(AA826-AA825))</f>
        <v/>
      </c>
      <c r="AP826" s="9">
        <f>IF(OR($S826="",$S825=""),"",$J$2*LN(AB826/AB825))</f>
        <v/>
      </c>
      <c r="AQ826" s="9">
        <f>IF(OR($S826="",$S825=""),"",$K$2*(AC826-AC825))</f>
        <v/>
      </c>
      <c r="AR826" s="9">
        <f>IF(OR($S826="",$S825=""),"",$L$2*LN(AD826/AD825))</f>
        <v/>
      </c>
      <c r="AS826" s="9">
        <f>IF(OR($S826="",$S825=""),"",$M$2*LN(AE826/AE825))</f>
        <v/>
      </c>
      <c r="AT826" s="9">
        <f>IF(OR($S826="",$S825=""),"",$N$2*LN(AF826/AF825))</f>
        <v/>
      </c>
      <c r="AV826" s="9">
        <f>IF($AH826="","",$AY$16+$AY$4*AI826+$AY$5*AJ826+$AY$6*AK826+$AY$7*AL826+$AY$8*AM826+$AY$9*AN826+$AY$10*AO826+$AY$11*AP826+$AY$12*AQ826+$AY$13*AR826+$AY$14*AS826+$AY$15*AT826)</f>
        <v/>
      </c>
      <c r="BC826" s="10">
        <f>IF((ROW()-6)&lt;=$Q$3,INDEX(LINEST(AH767:AH826,AI767:AT826,TRUE,TRUE),1,13)*$Q$4,"")</f>
        <v/>
      </c>
      <c r="BD826" s="9">
        <f>IF((ROW()-6)&lt;=$Q$3,INDEX(LINEST(AH767:AH826,AI767:AT826,TRUE,TRUE),1,12),"")</f>
        <v/>
      </c>
      <c r="BE826" s="9">
        <f>IF((ROW()-6)&lt;=$Q$3,INDEX(LINEST(AH767:AH826,AI767:AT826,TRUE,TRUE),1,11),"")</f>
        <v/>
      </c>
      <c r="BF826" s="9">
        <f>IF((ROW()-6)&lt;=$Q$3,INDEX(LINEST(AH767:AH826,AI767:AT826,TRUE,TRUE),1,10),"")</f>
        <v/>
      </c>
      <c r="BG826" s="9">
        <f>IF((ROW()-6)&lt;=$Q$3,INDEX(LINEST(AH767:AH826,AI767:AT826,TRUE,TRUE),1,9),"")</f>
        <v/>
      </c>
      <c r="BH826" s="9">
        <f>IF((ROW()-6)&lt;=$Q$3,INDEX(LINEST(AH767:AH826,AI767:AT826,TRUE,TRUE),1,8),"")</f>
        <v/>
      </c>
      <c r="BI826" s="9">
        <f>IF((ROW()-6)&lt;=$Q$3,INDEX(LINEST(AH767:AH826,AI767:AT826,TRUE,TRUE),1,7),"")</f>
        <v/>
      </c>
      <c r="BJ826" s="9">
        <f>IF((ROW()-6)&lt;=$Q$3,INDEX(LINEST(AH767:AH826,AI767:AT826,TRUE,TRUE),1,6),"")</f>
        <v/>
      </c>
      <c r="BK826" s="9">
        <f>IF((ROW()-6)&lt;=$Q$3,INDEX(LINEST(AH767:AH826,AI767:AT826,TRUE,TRUE),1,5),"")</f>
        <v/>
      </c>
      <c r="BL826" s="9">
        <f>IF((ROW()-6)&lt;=$Q$3,INDEX(LINEST(AH767:AH826,AI767:AT826,TRUE,TRUE),1,4),"")</f>
        <v/>
      </c>
      <c r="BM826" s="9">
        <f>IF((ROW()-6)&lt;=$Q$3,INDEX(LINEST(AH767:AH826,AI767:AT826,TRUE,TRUE),1,3),"")</f>
        <v/>
      </c>
      <c r="BN826" s="9">
        <f>IF((ROW()-6)&lt;=$Q$3,INDEX(LINEST(AH767:AH826,AI767:AT826,TRUE,TRUE),1,2),"")</f>
        <v/>
      </c>
      <c r="BO826" s="9">
        <f>IF((ROW()-6)&lt;=$Q$3,INDEX(LINEST(AH767:AH826,AI767:AT826,TRUE,TRUE),1,1),"")</f>
        <v/>
      </c>
      <c r="BP826" s="10">
        <f>IF((ROW()-6)&lt;=$Q$3,INDEX(LINEST(AH767:AH826,AI767:AT826,TRUE,TRUE),3,1),"")</f>
        <v/>
      </c>
      <c r="BR826" s="9">
        <f>IF(AND((ROW()-6)&lt;=$Q$3,ISNUMBER(BC825)),BC825/$Q$4+BD825*AI826+BE825*AJ826+BF825*AK826+BG825*AL826+BH825*AM826+BI825*AN826+BJ825*AO826+BK825*AP826+BL825*AQ826+BM825*AR826+BN825*AS826+BO825*AT826,"")</f>
        <v/>
      </c>
      <c r="BS826">
        <f>IF(ISNUMBER(BR826),AVERAGE(AH766:AH825),"")</f>
        <v/>
      </c>
      <c r="BT826">
        <f>IF(ISNUMBER(BR826),(AH826-BR826)^2,"")</f>
        <v/>
      </c>
      <c r="BU826">
        <f>IF(ISNUMBER(BR826),AH826^2,"")</f>
        <v/>
      </c>
      <c r="BV826">
        <f>IF(ISNUMBER(BR826),(AH826-BS826)^2,"")</f>
        <v/>
      </c>
    </row>
    <row r="827">
      <c r="O827">
        <f>IF($R827="","",CHOOSE($Q$2,YEAR(R827)*12+MONTH(R827),INT((R827-2)/7),YEAR(R827)*4+ROUNDUP(MONTH(R827)/3)))</f>
        <v/>
      </c>
      <c r="P827">
        <f>IF($R827="","",IF($R828="",1,IF(O827&lt;&gt;O828,1,0)))</f>
        <v/>
      </c>
      <c r="Q827">
        <f>IF(P827=1,SUM($P$7:P827),"")</f>
        <v/>
      </c>
      <c r="R827">
        <f>IF($A827="","",IF(ISNUMBER($A827),$A827,IFERROR(DATEVALUE($A827),NA())))</f>
        <v/>
      </c>
      <c r="S827" s="7">
        <f>IFERROR(INDEX($R$7:$R$60000,MATCH(ROW()-6,$Q$7:$Q$60000,0)),"")</f>
        <v/>
      </c>
      <c r="T827">
        <f>IFERROR(INDEX($B$7:$B$60000,MATCH(ROW()-6,$Q$7:$Q$60000,0)),"")</f>
        <v/>
      </c>
      <c r="U827">
        <f>IFERROR(INDEX($C$7:$C$60000,MATCH(ROW()-6,$Q$7:$Q$60000,0)),"")</f>
        <v/>
      </c>
      <c r="V827">
        <f>IFERROR(INDEX($D$7:$D$60000,MATCH(ROW()-6,$Q$7:$Q$60000,0)),"")</f>
        <v/>
      </c>
      <c r="W827">
        <f>IFERROR(INDEX($E$7:$E$60000,MATCH(ROW()-6,$Q$7:$Q$60000,0)),"")</f>
        <v/>
      </c>
      <c r="X827">
        <f>IFERROR(INDEX($F$7:$F$60000,MATCH(ROW()-6,$Q$7:$Q$60000,0)),"")</f>
        <v/>
      </c>
      <c r="Y827">
        <f>IFERROR(INDEX($G$7:$G$60000,MATCH(ROW()-6,$Q$7:$Q$60000,0)),"")</f>
        <v/>
      </c>
      <c r="Z827">
        <f>IFERROR(INDEX($H$7:$H$60000,MATCH(ROW()-6,$Q$7:$Q$60000,0)),"")</f>
        <v/>
      </c>
      <c r="AA827">
        <f>IFERROR(INDEX($I$7:$I$60000,MATCH(ROW()-6,$Q$7:$Q$60000,0)),"")</f>
        <v/>
      </c>
      <c r="AB827">
        <f>IFERROR(INDEX($J$7:$J$60000,MATCH(ROW()-6,$Q$7:$Q$60000,0)),"")</f>
        <v/>
      </c>
      <c r="AC827">
        <f>IFERROR(INDEX($K$7:$K$60000,MATCH(ROW()-6,$Q$7:$Q$60000,0)),"")</f>
        <v/>
      </c>
      <c r="AD827">
        <f>IFERROR(INDEX($L$7:$L$60000,MATCH(ROW()-6,$Q$7:$Q$60000,0)),"")</f>
        <v/>
      </c>
      <c r="AE827">
        <f>IFERROR(INDEX($M$7:$M$60000,MATCH(ROW()-6,$Q$7:$Q$60000,0)),"")</f>
        <v/>
      </c>
      <c r="AF827">
        <f>IFERROR(INDEX($N$7:$N$60000,MATCH(ROW()-6,$Q$7:$Q$60000,0)),"")</f>
        <v/>
      </c>
      <c r="AH827" s="9">
        <f>IF(OR($S827="",$S826=""),"",LN($T827/$T826))</f>
        <v/>
      </c>
      <c r="AI827" s="9">
        <f>IF(OR($S827="",$S826=""),"",$C$2*LN(U827/U826))</f>
        <v/>
      </c>
      <c r="AJ827" s="9">
        <f>IF(OR($S827="",$S826=""),"",$D$2*(V827-V826))</f>
        <v/>
      </c>
      <c r="AK827" s="9">
        <f>IF(OR($S827="",$S826=""),"",$E$2*(W827-W826))</f>
        <v/>
      </c>
      <c r="AL827" s="9">
        <f>IF(OR($S827="",$S826=""),"",$F$2*LN(X827/X826))</f>
        <v/>
      </c>
      <c r="AM827" s="9">
        <f>IF(OR($S827="",$S826=""),"",$G$2*(Y827-Y826))</f>
        <v/>
      </c>
      <c r="AN827" s="9">
        <f>IF(OR($S827="",$S826=""),"",$H$2*LN(Z827/Z826))</f>
        <v/>
      </c>
      <c r="AO827" s="9">
        <f>IF(OR($S827="",$S826=""),"",$I$2*(AA827-AA826))</f>
        <v/>
      </c>
      <c r="AP827" s="9">
        <f>IF(OR($S827="",$S826=""),"",$J$2*LN(AB827/AB826))</f>
        <v/>
      </c>
      <c r="AQ827" s="9">
        <f>IF(OR($S827="",$S826=""),"",$K$2*(AC827-AC826))</f>
        <v/>
      </c>
      <c r="AR827" s="9">
        <f>IF(OR($S827="",$S826=""),"",$L$2*LN(AD827/AD826))</f>
        <v/>
      </c>
      <c r="AS827" s="9">
        <f>IF(OR($S827="",$S826=""),"",$M$2*LN(AE827/AE826))</f>
        <v/>
      </c>
      <c r="AT827" s="9">
        <f>IF(OR($S827="",$S826=""),"",$N$2*LN(AF827/AF826))</f>
        <v/>
      </c>
      <c r="AV827" s="9">
        <f>IF($AH827="","",$AY$16+$AY$4*AI827+$AY$5*AJ827+$AY$6*AK827+$AY$7*AL827+$AY$8*AM827+$AY$9*AN827+$AY$10*AO827+$AY$11*AP827+$AY$12*AQ827+$AY$13*AR827+$AY$14*AS827+$AY$15*AT827)</f>
        <v/>
      </c>
      <c r="BC827" s="10">
        <f>IF((ROW()-6)&lt;=$Q$3,INDEX(LINEST(AH768:AH827,AI768:AT827,TRUE,TRUE),1,13)*$Q$4,"")</f>
        <v/>
      </c>
      <c r="BD827" s="9">
        <f>IF((ROW()-6)&lt;=$Q$3,INDEX(LINEST(AH768:AH827,AI768:AT827,TRUE,TRUE),1,12),"")</f>
        <v/>
      </c>
      <c r="BE827" s="9">
        <f>IF((ROW()-6)&lt;=$Q$3,INDEX(LINEST(AH768:AH827,AI768:AT827,TRUE,TRUE),1,11),"")</f>
        <v/>
      </c>
      <c r="BF827" s="9">
        <f>IF((ROW()-6)&lt;=$Q$3,INDEX(LINEST(AH768:AH827,AI768:AT827,TRUE,TRUE),1,10),"")</f>
        <v/>
      </c>
      <c r="BG827" s="9">
        <f>IF((ROW()-6)&lt;=$Q$3,INDEX(LINEST(AH768:AH827,AI768:AT827,TRUE,TRUE),1,9),"")</f>
        <v/>
      </c>
      <c r="BH827" s="9">
        <f>IF((ROW()-6)&lt;=$Q$3,INDEX(LINEST(AH768:AH827,AI768:AT827,TRUE,TRUE),1,8),"")</f>
        <v/>
      </c>
      <c r="BI827" s="9">
        <f>IF((ROW()-6)&lt;=$Q$3,INDEX(LINEST(AH768:AH827,AI768:AT827,TRUE,TRUE),1,7),"")</f>
        <v/>
      </c>
      <c r="BJ827" s="9">
        <f>IF((ROW()-6)&lt;=$Q$3,INDEX(LINEST(AH768:AH827,AI768:AT827,TRUE,TRUE),1,6),"")</f>
        <v/>
      </c>
      <c r="BK827" s="9">
        <f>IF((ROW()-6)&lt;=$Q$3,INDEX(LINEST(AH768:AH827,AI768:AT827,TRUE,TRUE),1,5),"")</f>
        <v/>
      </c>
      <c r="BL827" s="9">
        <f>IF((ROW()-6)&lt;=$Q$3,INDEX(LINEST(AH768:AH827,AI768:AT827,TRUE,TRUE),1,4),"")</f>
        <v/>
      </c>
      <c r="BM827" s="9">
        <f>IF((ROW()-6)&lt;=$Q$3,INDEX(LINEST(AH768:AH827,AI768:AT827,TRUE,TRUE),1,3),"")</f>
        <v/>
      </c>
      <c r="BN827" s="9">
        <f>IF((ROW()-6)&lt;=$Q$3,INDEX(LINEST(AH768:AH827,AI768:AT827,TRUE,TRUE),1,2),"")</f>
        <v/>
      </c>
      <c r="BO827" s="9">
        <f>IF((ROW()-6)&lt;=$Q$3,INDEX(LINEST(AH768:AH827,AI768:AT827,TRUE,TRUE),1,1),"")</f>
        <v/>
      </c>
      <c r="BP827" s="10">
        <f>IF((ROW()-6)&lt;=$Q$3,INDEX(LINEST(AH768:AH827,AI768:AT827,TRUE,TRUE),3,1),"")</f>
        <v/>
      </c>
      <c r="BR827" s="9">
        <f>IF(AND((ROW()-6)&lt;=$Q$3,ISNUMBER(BC826)),BC826/$Q$4+BD826*AI827+BE826*AJ827+BF826*AK827+BG826*AL827+BH826*AM827+BI826*AN827+BJ826*AO827+BK826*AP827+BL826*AQ827+BM826*AR827+BN826*AS827+BO826*AT827,"")</f>
        <v/>
      </c>
      <c r="BS827">
        <f>IF(ISNUMBER(BR827),AVERAGE(AH767:AH826),"")</f>
        <v/>
      </c>
      <c r="BT827">
        <f>IF(ISNUMBER(BR827),(AH827-BR827)^2,"")</f>
        <v/>
      </c>
      <c r="BU827">
        <f>IF(ISNUMBER(BR827),AH827^2,"")</f>
        <v/>
      </c>
      <c r="BV827">
        <f>IF(ISNUMBER(BR827),(AH827-BS827)^2,"")</f>
        <v/>
      </c>
    </row>
    <row r="828">
      <c r="O828">
        <f>IF($R828="","",CHOOSE($Q$2,YEAR(R828)*12+MONTH(R828),INT((R828-2)/7),YEAR(R828)*4+ROUNDUP(MONTH(R828)/3)))</f>
        <v/>
      </c>
      <c r="P828">
        <f>IF($R828="","",IF($R829="",1,IF(O828&lt;&gt;O829,1,0)))</f>
        <v/>
      </c>
      <c r="Q828">
        <f>IF(P828=1,SUM($P$7:P828),"")</f>
        <v/>
      </c>
      <c r="R828">
        <f>IF($A828="","",IF(ISNUMBER($A828),$A828,IFERROR(DATEVALUE($A828),NA())))</f>
        <v/>
      </c>
      <c r="S828" s="7">
        <f>IFERROR(INDEX($R$7:$R$60000,MATCH(ROW()-6,$Q$7:$Q$60000,0)),"")</f>
        <v/>
      </c>
      <c r="T828">
        <f>IFERROR(INDEX($B$7:$B$60000,MATCH(ROW()-6,$Q$7:$Q$60000,0)),"")</f>
        <v/>
      </c>
      <c r="U828">
        <f>IFERROR(INDEX($C$7:$C$60000,MATCH(ROW()-6,$Q$7:$Q$60000,0)),"")</f>
        <v/>
      </c>
      <c r="V828">
        <f>IFERROR(INDEX($D$7:$D$60000,MATCH(ROW()-6,$Q$7:$Q$60000,0)),"")</f>
        <v/>
      </c>
      <c r="W828">
        <f>IFERROR(INDEX($E$7:$E$60000,MATCH(ROW()-6,$Q$7:$Q$60000,0)),"")</f>
        <v/>
      </c>
      <c r="X828">
        <f>IFERROR(INDEX($F$7:$F$60000,MATCH(ROW()-6,$Q$7:$Q$60000,0)),"")</f>
        <v/>
      </c>
      <c r="Y828">
        <f>IFERROR(INDEX($G$7:$G$60000,MATCH(ROW()-6,$Q$7:$Q$60000,0)),"")</f>
        <v/>
      </c>
      <c r="Z828">
        <f>IFERROR(INDEX($H$7:$H$60000,MATCH(ROW()-6,$Q$7:$Q$60000,0)),"")</f>
        <v/>
      </c>
      <c r="AA828">
        <f>IFERROR(INDEX($I$7:$I$60000,MATCH(ROW()-6,$Q$7:$Q$60000,0)),"")</f>
        <v/>
      </c>
      <c r="AB828">
        <f>IFERROR(INDEX($J$7:$J$60000,MATCH(ROW()-6,$Q$7:$Q$60000,0)),"")</f>
        <v/>
      </c>
      <c r="AC828">
        <f>IFERROR(INDEX($K$7:$K$60000,MATCH(ROW()-6,$Q$7:$Q$60000,0)),"")</f>
        <v/>
      </c>
      <c r="AD828">
        <f>IFERROR(INDEX($L$7:$L$60000,MATCH(ROW()-6,$Q$7:$Q$60000,0)),"")</f>
        <v/>
      </c>
      <c r="AE828">
        <f>IFERROR(INDEX($M$7:$M$60000,MATCH(ROW()-6,$Q$7:$Q$60000,0)),"")</f>
        <v/>
      </c>
      <c r="AF828">
        <f>IFERROR(INDEX($N$7:$N$60000,MATCH(ROW()-6,$Q$7:$Q$60000,0)),"")</f>
        <v/>
      </c>
      <c r="AH828" s="9">
        <f>IF(OR($S828="",$S827=""),"",LN($T828/$T827))</f>
        <v/>
      </c>
      <c r="AI828" s="9">
        <f>IF(OR($S828="",$S827=""),"",$C$2*LN(U828/U827))</f>
        <v/>
      </c>
      <c r="AJ828" s="9">
        <f>IF(OR($S828="",$S827=""),"",$D$2*(V828-V827))</f>
        <v/>
      </c>
      <c r="AK828" s="9">
        <f>IF(OR($S828="",$S827=""),"",$E$2*(W828-W827))</f>
        <v/>
      </c>
      <c r="AL828" s="9">
        <f>IF(OR($S828="",$S827=""),"",$F$2*LN(X828/X827))</f>
        <v/>
      </c>
      <c r="AM828" s="9">
        <f>IF(OR($S828="",$S827=""),"",$G$2*(Y828-Y827))</f>
        <v/>
      </c>
      <c r="AN828" s="9">
        <f>IF(OR($S828="",$S827=""),"",$H$2*LN(Z828/Z827))</f>
        <v/>
      </c>
      <c r="AO828" s="9">
        <f>IF(OR($S828="",$S827=""),"",$I$2*(AA828-AA827))</f>
        <v/>
      </c>
      <c r="AP828" s="9">
        <f>IF(OR($S828="",$S827=""),"",$J$2*LN(AB828/AB827))</f>
        <v/>
      </c>
      <c r="AQ828" s="9">
        <f>IF(OR($S828="",$S827=""),"",$K$2*(AC828-AC827))</f>
        <v/>
      </c>
      <c r="AR828" s="9">
        <f>IF(OR($S828="",$S827=""),"",$L$2*LN(AD828/AD827))</f>
        <v/>
      </c>
      <c r="AS828" s="9">
        <f>IF(OR($S828="",$S827=""),"",$M$2*LN(AE828/AE827))</f>
        <v/>
      </c>
      <c r="AT828" s="9">
        <f>IF(OR($S828="",$S827=""),"",$N$2*LN(AF828/AF827))</f>
        <v/>
      </c>
      <c r="AV828" s="9">
        <f>IF($AH828="","",$AY$16+$AY$4*AI828+$AY$5*AJ828+$AY$6*AK828+$AY$7*AL828+$AY$8*AM828+$AY$9*AN828+$AY$10*AO828+$AY$11*AP828+$AY$12*AQ828+$AY$13*AR828+$AY$14*AS828+$AY$15*AT828)</f>
        <v/>
      </c>
      <c r="BC828" s="10">
        <f>IF((ROW()-6)&lt;=$Q$3,INDEX(LINEST(AH769:AH828,AI769:AT828,TRUE,TRUE),1,13)*$Q$4,"")</f>
        <v/>
      </c>
      <c r="BD828" s="9">
        <f>IF((ROW()-6)&lt;=$Q$3,INDEX(LINEST(AH769:AH828,AI769:AT828,TRUE,TRUE),1,12),"")</f>
        <v/>
      </c>
      <c r="BE828" s="9">
        <f>IF((ROW()-6)&lt;=$Q$3,INDEX(LINEST(AH769:AH828,AI769:AT828,TRUE,TRUE),1,11),"")</f>
        <v/>
      </c>
      <c r="BF828" s="9">
        <f>IF((ROW()-6)&lt;=$Q$3,INDEX(LINEST(AH769:AH828,AI769:AT828,TRUE,TRUE),1,10),"")</f>
        <v/>
      </c>
      <c r="BG828" s="9">
        <f>IF((ROW()-6)&lt;=$Q$3,INDEX(LINEST(AH769:AH828,AI769:AT828,TRUE,TRUE),1,9),"")</f>
        <v/>
      </c>
      <c r="BH828" s="9">
        <f>IF((ROW()-6)&lt;=$Q$3,INDEX(LINEST(AH769:AH828,AI769:AT828,TRUE,TRUE),1,8),"")</f>
        <v/>
      </c>
      <c r="BI828" s="9">
        <f>IF((ROW()-6)&lt;=$Q$3,INDEX(LINEST(AH769:AH828,AI769:AT828,TRUE,TRUE),1,7),"")</f>
        <v/>
      </c>
      <c r="BJ828" s="9">
        <f>IF((ROW()-6)&lt;=$Q$3,INDEX(LINEST(AH769:AH828,AI769:AT828,TRUE,TRUE),1,6),"")</f>
        <v/>
      </c>
      <c r="BK828" s="9">
        <f>IF((ROW()-6)&lt;=$Q$3,INDEX(LINEST(AH769:AH828,AI769:AT828,TRUE,TRUE),1,5),"")</f>
        <v/>
      </c>
      <c r="BL828" s="9">
        <f>IF((ROW()-6)&lt;=$Q$3,INDEX(LINEST(AH769:AH828,AI769:AT828,TRUE,TRUE),1,4),"")</f>
        <v/>
      </c>
      <c r="BM828" s="9">
        <f>IF((ROW()-6)&lt;=$Q$3,INDEX(LINEST(AH769:AH828,AI769:AT828,TRUE,TRUE),1,3),"")</f>
        <v/>
      </c>
      <c r="BN828" s="9">
        <f>IF((ROW()-6)&lt;=$Q$3,INDEX(LINEST(AH769:AH828,AI769:AT828,TRUE,TRUE),1,2),"")</f>
        <v/>
      </c>
      <c r="BO828" s="9">
        <f>IF((ROW()-6)&lt;=$Q$3,INDEX(LINEST(AH769:AH828,AI769:AT828,TRUE,TRUE),1,1),"")</f>
        <v/>
      </c>
      <c r="BP828" s="10">
        <f>IF((ROW()-6)&lt;=$Q$3,INDEX(LINEST(AH769:AH828,AI769:AT828,TRUE,TRUE),3,1),"")</f>
        <v/>
      </c>
      <c r="BR828" s="9">
        <f>IF(AND((ROW()-6)&lt;=$Q$3,ISNUMBER(BC827)),BC827/$Q$4+BD827*AI828+BE827*AJ828+BF827*AK828+BG827*AL828+BH827*AM828+BI827*AN828+BJ827*AO828+BK827*AP828+BL827*AQ828+BM827*AR828+BN827*AS828+BO827*AT828,"")</f>
        <v/>
      </c>
      <c r="BS828">
        <f>IF(ISNUMBER(BR828),AVERAGE(AH768:AH827),"")</f>
        <v/>
      </c>
      <c r="BT828">
        <f>IF(ISNUMBER(BR828),(AH828-BR828)^2,"")</f>
        <v/>
      </c>
      <c r="BU828">
        <f>IF(ISNUMBER(BR828),AH828^2,"")</f>
        <v/>
      </c>
      <c r="BV828">
        <f>IF(ISNUMBER(BR828),(AH828-BS828)^2,"")</f>
        <v/>
      </c>
    </row>
    <row r="829">
      <c r="O829">
        <f>IF($R829="","",CHOOSE($Q$2,YEAR(R829)*12+MONTH(R829),INT((R829-2)/7),YEAR(R829)*4+ROUNDUP(MONTH(R829)/3)))</f>
        <v/>
      </c>
      <c r="P829">
        <f>IF($R829="","",IF($R830="",1,IF(O829&lt;&gt;O830,1,0)))</f>
        <v/>
      </c>
      <c r="Q829">
        <f>IF(P829=1,SUM($P$7:P829),"")</f>
        <v/>
      </c>
      <c r="R829">
        <f>IF($A829="","",IF(ISNUMBER($A829),$A829,IFERROR(DATEVALUE($A829),NA())))</f>
        <v/>
      </c>
      <c r="S829" s="7">
        <f>IFERROR(INDEX($R$7:$R$60000,MATCH(ROW()-6,$Q$7:$Q$60000,0)),"")</f>
        <v/>
      </c>
      <c r="T829">
        <f>IFERROR(INDEX($B$7:$B$60000,MATCH(ROW()-6,$Q$7:$Q$60000,0)),"")</f>
        <v/>
      </c>
      <c r="U829">
        <f>IFERROR(INDEX($C$7:$C$60000,MATCH(ROW()-6,$Q$7:$Q$60000,0)),"")</f>
        <v/>
      </c>
      <c r="V829">
        <f>IFERROR(INDEX($D$7:$D$60000,MATCH(ROW()-6,$Q$7:$Q$60000,0)),"")</f>
        <v/>
      </c>
      <c r="W829">
        <f>IFERROR(INDEX($E$7:$E$60000,MATCH(ROW()-6,$Q$7:$Q$60000,0)),"")</f>
        <v/>
      </c>
      <c r="X829">
        <f>IFERROR(INDEX($F$7:$F$60000,MATCH(ROW()-6,$Q$7:$Q$60000,0)),"")</f>
        <v/>
      </c>
      <c r="Y829">
        <f>IFERROR(INDEX($G$7:$G$60000,MATCH(ROW()-6,$Q$7:$Q$60000,0)),"")</f>
        <v/>
      </c>
      <c r="Z829">
        <f>IFERROR(INDEX($H$7:$H$60000,MATCH(ROW()-6,$Q$7:$Q$60000,0)),"")</f>
        <v/>
      </c>
      <c r="AA829">
        <f>IFERROR(INDEX($I$7:$I$60000,MATCH(ROW()-6,$Q$7:$Q$60000,0)),"")</f>
        <v/>
      </c>
      <c r="AB829">
        <f>IFERROR(INDEX($J$7:$J$60000,MATCH(ROW()-6,$Q$7:$Q$60000,0)),"")</f>
        <v/>
      </c>
      <c r="AC829">
        <f>IFERROR(INDEX($K$7:$K$60000,MATCH(ROW()-6,$Q$7:$Q$60000,0)),"")</f>
        <v/>
      </c>
      <c r="AD829">
        <f>IFERROR(INDEX($L$7:$L$60000,MATCH(ROW()-6,$Q$7:$Q$60000,0)),"")</f>
        <v/>
      </c>
      <c r="AE829">
        <f>IFERROR(INDEX($M$7:$M$60000,MATCH(ROW()-6,$Q$7:$Q$60000,0)),"")</f>
        <v/>
      </c>
      <c r="AF829">
        <f>IFERROR(INDEX($N$7:$N$60000,MATCH(ROW()-6,$Q$7:$Q$60000,0)),"")</f>
        <v/>
      </c>
      <c r="AH829" s="9">
        <f>IF(OR($S829="",$S828=""),"",LN($T829/$T828))</f>
        <v/>
      </c>
      <c r="AI829" s="9">
        <f>IF(OR($S829="",$S828=""),"",$C$2*LN(U829/U828))</f>
        <v/>
      </c>
      <c r="AJ829" s="9">
        <f>IF(OR($S829="",$S828=""),"",$D$2*(V829-V828))</f>
        <v/>
      </c>
      <c r="AK829" s="9">
        <f>IF(OR($S829="",$S828=""),"",$E$2*(W829-W828))</f>
        <v/>
      </c>
      <c r="AL829" s="9">
        <f>IF(OR($S829="",$S828=""),"",$F$2*LN(X829/X828))</f>
        <v/>
      </c>
      <c r="AM829" s="9">
        <f>IF(OR($S829="",$S828=""),"",$G$2*(Y829-Y828))</f>
        <v/>
      </c>
      <c r="AN829" s="9">
        <f>IF(OR($S829="",$S828=""),"",$H$2*LN(Z829/Z828))</f>
        <v/>
      </c>
      <c r="AO829" s="9">
        <f>IF(OR($S829="",$S828=""),"",$I$2*(AA829-AA828))</f>
        <v/>
      </c>
      <c r="AP829" s="9">
        <f>IF(OR($S829="",$S828=""),"",$J$2*LN(AB829/AB828))</f>
        <v/>
      </c>
      <c r="AQ829" s="9">
        <f>IF(OR($S829="",$S828=""),"",$K$2*(AC829-AC828))</f>
        <v/>
      </c>
      <c r="AR829" s="9">
        <f>IF(OR($S829="",$S828=""),"",$L$2*LN(AD829/AD828))</f>
        <v/>
      </c>
      <c r="AS829" s="9">
        <f>IF(OR($S829="",$S828=""),"",$M$2*LN(AE829/AE828))</f>
        <v/>
      </c>
      <c r="AT829" s="9">
        <f>IF(OR($S829="",$S828=""),"",$N$2*LN(AF829/AF828))</f>
        <v/>
      </c>
      <c r="AV829" s="9">
        <f>IF($AH829="","",$AY$16+$AY$4*AI829+$AY$5*AJ829+$AY$6*AK829+$AY$7*AL829+$AY$8*AM829+$AY$9*AN829+$AY$10*AO829+$AY$11*AP829+$AY$12*AQ829+$AY$13*AR829+$AY$14*AS829+$AY$15*AT829)</f>
        <v/>
      </c>
      <c r="BC829" s="10">
        <f>IF((ROW()-6)&lt;=$Q$3,INDEX(LINEST(AH770:AH829,AI770:AT829,TRUE,TRUE),1,13)*$Q$4,"")</f>
        <v/>
      </c>
      <c r="BD829" s="9">
        <f>IF((ROW()-6)&lt;=$Q$3,INDEX(LINEST(AH770:AH829,AI770:AT829,TRUE,TRUE),1,12),"")</f>
        <v/>
      </c>
      <c r="BE829" s="9">
        <f>IF((ROW()-6)&lt;=$Q$3,INDEX(LINEST(AH770:AH829,AI770:AT829,TRUE,TRUE),1,11),"")</f>
        <v/>
      </c>
      <c r="BF829" s="9">
        <f>IF((ROW()-6)&lt;=$Q$3,INDEX(LINEST(AH770:AH829,AI770:AT829,TRUE,TRUE),1,10),"")</f>
        <v/>
      </c>
      <c r="BG829" s="9">
        <f>IF((ROW()-6)&lt;=$Q$3,INDEX(LINEST(AH770:AH829,AI770:AT829,TRUE,TRUE),1,9),"")</f>
        <v/>
      </c>
      <c r="BH829" s="9">
        <f>IF((ROW()-6)&lt;=$Q$3,INDEX(LINEST(AH770:AH829,AI770:AT829,TRUE,TRUE),1,8),"")</f>
        <v/>
      </c>
      <c r="BI829" s="9">
        <f>IF((ROW()-6)&lt;=$Q$3,INDEX(LINEST(AH770:AH829,AI770:AT829,TRUE,TRUE),1,7),"")</f>
        <v/>
      </c>
      <c r="BJ829" s="9">
        <f>IF((ROW()-6)&lt;=$Q$3,INDEX(LINEST(AH770:AH829,AI770:AT829,TRUE,TRUE),1,6),"")</f>
        <v/>
      </c>
      <c r="BK829" s="9">
        <f>IF((ROW()-6)&lt;=$Q$3,INDEX(LINEST(AH770:AH829,AI770:AT829,TRUE,TRUE),1,5),"")</f>
        <v/>
      </c>
      <c r="BL829" s="9">
        <f>IF((ROW()-6)&lt;=$Q$3,INDEX(LINEST(AH770:AH829,AI770:AT829,TRUE,TRUE),1,4),"")</f>
        <v/>
      </c>
      <c r="BM829" s="9">
        <f>IF((ROW()-6)&lt;=$Q$3,INDEX(LINEST(AH770:AH829,AI770:AT829,TRUE,TRUE),1,3),"")</f>
        <v/>
      </c>
      <c r="BN829" s="9">
        <f>IF((ROW()-6)&lt;=$Q$3,INDEX(LINEST(AH770:AH829,AI770:AT829,TRUE,TRUE),1,2),"")</f>
        <v/>
      </c>
      <c r="BO829" s="9">
        <f>IF((ROW()-6)&lt;=$Q$3,INDEX(LINEST(AH770:AH829,AI770:AT829,TRUE,TRUE),1,1),"")</f>
        <v/>
      </c>
      <c r="BP829" s="10">
        <f>IF((ROW()-6)&lt;=$Q$3,INDEX(LINEST(AH770:AH829,AI770:AT829,TRUE,TRUE),3,1),"")</f>
        <v/>
      </c>
      <c r="BR829" s="9">
        <f>IF(AND((ROW()-6)&lt;=$Q$3,ISNUMBER(BC828)),BC828/$Q$4+BD828*AI829+BE828*AJ829+BF828*AK829+BG828*AL829+BH828*AM829+BI828*AN829+BJ828*AO829+BK828*AP829+BL828*AQ829+BM828*AR829+BN828*AS829+BO828*AT829,"")</f>
        <v/>
      </c>
      <c r="BS829">
        <f>IF(ISNUMBER(BR829),AVERAGE(AH769:AH828),"")</f>
        <v/>
      </c>
      <c r="BT829">
        <f>IF(ISNUMBER(BR829),(AH829-BR829)^2,"")</f>
        <v/>
      </c>
      <c r="BU829">
        <f>IF(ISNUMBER(BR829),AH829^2,"")</f>
        <v/>
      </c>
      <c r="BV829">
        <f>IF(ISNUMBER(BR829),(AH829-BS829)^2,"")</f>
        <v/>
      </c>
    </row>
    <row r="830">
      <c r="O830">
        <f>IF($R830="","",CHOOSE($Q$2,YEAR(R830)*12+MONTH(R830),INT((R830-2)/7),YEAR(R830)*4+ROUNDUP(MONTH(R830)/3)))</f>
        <v/>
      </c>
      <c r="P830">
        <f>IF($R830="","",IF($R831="",1,IF(O830&lt;&gt;O831,1,0)))</f>
        <v/>
      </c>
      <c r="Q830">
        <f>IF(P830=1,SUM($P$7:P830),"")</f>
        <v/>
      </c>
      <c r="R830">
        <f>IF($A830="","",IF(ISNUMBER($A830),$A830,IFERROR(DATEVALUE($A830),NA())))</f>
        <v/>
      </c>
      <c r="S830" s="7">
        <f>IFERROR(INDEX($R$7:$R$60000,MATCH(ROW()-6,$Q$7:$Q$60000,0)),"")</f>
        <v/>
      </c>
      <c r="T830">
        <f>IFERROR(INDEX($B$7:$B$60000,MATCH(ROW()-6,$Q$7:$Q$60000,0)),"")</f>
        <v/>
      </c>
      <c r="U830">
        <f>IFERROR(INDEX($C$7:$C$60000,MATCH(ROW()-6,$Q$7:$Q$60000,0)),"")</f>
        <v/>
      </c>
      <c r="V830">
        <f>IFERROR(INDEX($D$7:$D$60000,MATCH(ROW()-6,$Q$7:$Q$60000,0)),"")</f>
        <v/>
      </c>
      <c r="W830">
        <f>IFERROR(INDEX($E$7:$E$60000,MATCH(ROW()-6,$Q$7:$Q$60000,0)),"")</f>
        <v/>
      </c>
      <c r="X830">
        <f>IFERROR(INDEX($F$7:$F$60000,MATCH(ROW()-6,$Q$7:$Q$60000,0)),"")</f>
        <v/>
      </c>
      <c r="Y830">
        <f>IFERROR(INDEX($G$7:$G$60000,MATCH(ROW()-6,$Q$7:$Q$60000,0)),"")</f>
        <v/>
      </c>
      <c r="Z830">
        <f>IFERROR(INDEX($H$7:$H$60000,MATCH(ROW()-6,$Q$7:$Q$60000,0)),"")</f>
        <v/>
      </c>
      <c r="AA830">
        <f>IFERROR(INDEX($I$7:$I$60000,MATCH(ROW()-6,$Q$7:$Q$60000,0)),"")</f>
        <v/>
      </c>
      <c r="AB830">
        <f>IFERROR(INDEX($J$7:$J$60000,MATCH(ROW()-6,$Q$7:$Q$60000,0)),"")</f>
        <v/>
      </c>
      <c r="AC830">
        <f>IFERROR(INDEX($K$7:$K$60000,MATCH(ROW()-6,$Q$7:$Q$60000,0)),"")</f>
        <v/>
      </c>
      <c r="AD830">
        <f>IFERROR(INDEX($L$7:$L$60000,MATCH(ROW()-6,$Q$7:$Q$60000,0)),"")</f>
        <v/>
      </c>
      <c r="AE830">
        <f>IFERROR(INDEX($M$7:$M$60000,MATCH(ROW()-6,$Q$7:$Q$60000,0)),"")</f>
        <v/>
      </c>
      <c r="AF830">
        <f>IFERROR(INDEX($N$7:$N$60000,MATCH(ROW()-6,$Q$7:$Q$60000,0)),"")</f>
        <v/>
      </c>
      <c r="AH830" s="9">
        <f>IF(OR($S830="",$S829=""),"",LN($T830/$T829))</f>
        <v/>
      </c>
      <c r="AI830" s="9">
        <f>IF(OR($S830="",$S829=""),"",$C$2*LN(U830/U829))</f>
        <v/>
      </c>
      <c r="AJ830" s="9">
        <f>IF(OR($S830="",$S829=""),"",$D$2*(V830-V829))</f>
        <v/>
      </c>
      <c r="AK830" s="9">
        <f>IF(OR($S830="",$S829=""),"",$E$2*(W830-W829))</f>
        <v/>
      </c>
      <c r="AL830" s="9">
        <f>IF(OR($S830="",$S829=""),"",$F$2*LN(X830/X829))</f>
        <v/>
      </c>
      <c r="AM830" s="9">
        <f>IF(OR($S830="",$S829=""),"",$G$2*(Y830-Y829))</f>
        <v/>
      </c>
      <c r="AN830" s="9">
        <f>IF(OR($S830="",$S829=""),"",$H$2*LN(Z830/Z829))</f>
        <v/>
      </c>
      <c r="AO830" s="9">
        <f>IF(OR($S830="",$S829=""),"",$I$2*(AA830-AA829))</f>
        <v/>
      </c>
      <c r="AP830" s="9">
        <f>IF(OR($S830="",$S829=""),"",$J$2*LN(AB830/AB829))</f>
        <v/>
      </c>
      <c r="AQ830" s="9">
        <f>IF(OR($S830="",$S829=""),"",$K$2*(AC830-AC829))</f>
        <v/>
      </c>
      <c r="AR830" s="9">
        <f>IF(OR($S830="",$S829=""),"",$L$2*LN(AD830/AD829))</f>
        <v/>
      </c>
      <c r="AS830" s="9">
        <f>IF(OR($S830="",$S829=""),"",$M$2*LN(AE830/AE829))</f>
        <v/>
      </c>
      <c r="AT830" s="9">
        <f>IF(OR($S830="",$S829=""),"",$N$2*LN(AF830/AF829))</f>
        <v/>
      </c>
      <c r="AV830" s="9">
        <f>IF($AH830="","",$AY$16+$AY$4*AI830+$AY$5*AJ830+$AY$6*AK830+$AY$7*AL830+$AY$8*AM830+$AY$9*AN830+$AY$10*AO830+$AY$11*AP830+$AY$12*AQ830+$AY$13*AR830+$AY$14*AS830+$AY$15*AT830)</f>
        <v/>
      </c>
      <c r="BC830" s="10">
        <f>IF((ROW()-6)&lt;=$Q$3,INDEX(LINEST(AH771:AH830,AI771:AT830,TRUE,TRUE),1,13)*$Q$4,"")</f>
        <v/>
      </c>
      <c r="BD830" s="9">
        <f>IF((ROW()-6)&lt;=$Q$3,INDEX(LINEST(AH771:AH830,AI771:AT830,TRUE,TRUE),1,12),"")</f>
        <v/>
      </c>
      <c r="BE830" s="9">
        <f>IF((ROW()-6)&lt;=$Q$3,INDEX(LINEST(AH771:AH830,AI771:AT830,TRUE,TRUE),1,11),"")</f>
        <v/>
      </c>
      <c r="BF830" s="9">
        <f>IF((ROW()-6)&lt;=$Q$3,INDEX(LINEST(AH771:AH830,AI771:AT830,TRUE,TRUE),1,10),"")</f>
        <v/>
      </c>
      <c r="BG830" s="9">
        <f>IF((ROW()-6)&lt;=$Q$3,INDEX(LINEST(AH771:AH830,AI771:AT830,TRUE,TRUE),1,9),"")</f>
        <v/>
      </c>
      <c r="BH830" s="9">
        <f>IF((ROW()-6)&lt;=$Q$3,INDEX(LINEST(AH771:AH830,AI771:AT830,TRUE,TRUE),1,8),"")</f>
        <v/>
      </c>
      <c r="BI830" s="9">
        <f>IF((ROW()-6)&lt;=$Q$3,INDEX(LINEST(AH771:AH830,AI771:AT830,TRUE,TRUE),1,7),"")</f>
        <v/>
      </c>
      <c r="BJ830" s="9">
        <f>IF((ROW()-6)&lt;=$Q$3,INDEX(LINEST(AH771:AH830,AI771:AT830,TRUE,TRUE),1,6),"")</f>
        <v/>
      </c>
      <c r="BK830" s="9">
        <f>IF((ROW()-6)&lt;=$Q$3,INDEX(LINEST(AH771:AH830,AI771:AT830,TRUE,TRUE),1,5),"")</f>
        <v/>
      </c>
      <c r="BL830" s="9">
        <f>IF((ROW()-6)&lt;=$Q$3,INDEX(LINEST(AH771:AH830,AI771:AT830,TRUE,TRUE),1,4),"")</f>
        <v/>
      </c>
      <c r="BM830" s="9">
        <f>IF((ROW()-6)&lt;=$Q$3,INDEX(LINEST(AH771:AH830,AI771:AT830,TRUE,TRUE),1,3),"")</f>
        <v/>
      </c>
      <c r="BN830" s="9">
        <f>IF((ROW()-6)&lt;=$Q$3,INDEX(LINEST(AH771:AH830,AI771:AT830,TRUE,TRUE),1,2),"")</f>
        <v/>
      </c>
      <c r="BO830" s="9">
        <f>IF((ROW()-6)&lt;=$Q$3,INDEX(LINEST(AH771:AH830,AI771:AT830,TRUE,TRUE),1,1),"")</f>
        <v/>
      </c>
      <c r="BP830" s="10">
        <f>IF((ROW()-6)&lt;=$Q$3,INDEX(LINEST(AH771:AH830,AI771:AT830,TRUE,TRUE),3,1),"")</f>
        <v/>
      </c>
      <c r="BR830" s="9">
        <f>IF(AND((ROW()-6)&lt;=$Q$3,ISNUMBER(BC829)),BC829/$Q$4+BD829*AI830+BE829*AJ830+BF829*AK830+BG829*AL830+BH829*AM830+BI829*AN830+BJ829*AO830+BK829*AP830+BL829*AQ830+BM829*AR830+BN829*AS830+BO829*AT830,"")</f>
        <v/>
      </c>
      <c r="BS830">
        <f>IF(ISNUMBER(BR830),AVERAGE(AH770:AH829),"")</f>
        <v/>
      </c>
      <c r="BT830">
        <f>IF(ISNUMBER(BR830),(AH830-BR830)^2,"")</f>
        <v/>
      </c>
      <c r="BU830">
        <f>IF(ISNUMBER(BR830),AH830^2,"")</f>
        <v/>
      </c>
      <c r="BV830">
        <f>IF(ISNUMBER(BR830),(AH830-BS830)^2,"")</f>
        <v/>
      </c>
    </row>
    <row r="831">
      <c r="O831">
        <f>IF($R831="","",CHOOSE($Q$2,YEAR(R831)*12+MONTH(R831),INT((R831-2)/7),YEAR(R831)*4+ROUNDUP(MONTH(R831)/3)))</f>
        <v/>
      </c>
      <c r="P831">
        <f>IF($R831="","",IF($R832="",1,IF(O831&lt;&gt;O832,1,0)))</f>
        <v/>
      </c>
      <c r="Q831">
        <f>IF(P831=1,SUM($P$7:P831),"")</f>
        <v/>
      </c>
      <c r="R831">
        <f>IF($A831="","",IF(ISNUMBER($A831),$A831,IFERROR(DATEVALUE($A831),NA())))</f>
        <v/>
      </c>
      <c r="S831" s="7">
        <f>IFERROR(INDEX($R$7:$R$60000,MATCH(ROW()-6,$Q$7:$Q$60000,0)),"")</f>
        <v/>
      </c>
      <c r="T831">
        <f>IFERROR(INDEX($B$7:$B$60000,MATCH(ROW()-6,$Q$7:$Q$60000,0)),"")</f>
        <v/>
      </c>
      <c r="U831">
        <f>IFERROR(INDEX($C$7:$C$60000,MATCH(ROW()-6,$Q$7:$Q$60000,0)),"")</f>
        <v/>
      </c>
      <c r="V831">
        <f>IFERROR(INDEX($D$7:$D$60000,MATCH(ROW()-6,$Q$7:$Q$60000,0)),"")</f>
        <v/>
      </c>
      <c r="W831">
        <f>IFERROR(INDEX($E$7:$E$60000,MATCH(ROW()-6,$Q$7:$Q$60000,0)),"")</f>
        <v/>
      </c>
      <c r="X831">
        <f>IFERROR(INDEX($F$7:$F$60000,MATCH(ROW()-6,$Q$7:$Q$60000,0)),"")</f>
        <v/>
      </c>
      <c r="Y831">
        <f>IFERROR(INDEX($G$7:$G$60000,MATCH(ROW()-6,$Q$7:$Q$60000,0)),"")</f>
        <v/>
      </c>
      <c r="Z831">
        <f>IFERROR(INDEX($H$7:$H$60000,MATCH(ROW()-6,$Q$7:$Q$60000,0)),"")</f>
        <v/>
      </c>
      <c r="AA831">
        <f>IFERROR(INDEX($I$7:$I$60000,MATCH(ROW()-6,$Q$7:$Q$60000,0)),"")</f>
        <v/>
      </c>
      <c r="AB831">
        <f>IFERROR(INDEX($J$7:$J$60000,MATCH(ROW()-6,$Q$7:$Q$60000,0)),"")</f>
        <v/>
      </c>
      <c r="AC831">
        <f>IFERROR(INDEX($K$7:$K$60000,MATCH(ROW()-6,$Q$7:$Q$60000,0)),"")</f>
        <v/>
      </c>
      <c r="AD831">
        <f>IFERROR(INDEX($L$7:$L$60000,MATCH(ROW()-6,$Q$7:$Q$60000,0)),"")</f>
        <v/>
      </c>
      <c r="AE831">
        <f>IFERROR(INDEX($M$7:$M$60000,MATCH(ROW()-6,$Q$7:$Q$60000,0)),"")</f>
        <v/>
      </c>
      <c r="AF831">
        <f>IFERROR(INDEX($N$7:$N$60000,MATCH(ROW()-6,$Q$7:$Q$60000,0)),"")</f>
        <v/>
      </c>
      <c r="AH831" s="9">
        <f>IF(OR($S831="",$S830=""),"",LN($T831/$T830))</f>
        <v/>
      </c>
      <c r="AI831" s="9">
        <f>IF(OR($S831="",$S830=""),"",$C$2*LN(U831/U830))</f>
        <v/>
      </c>
      <c r="AJ831" s="9">
        <f>IF(OR($S831="",$S830=""),"",$D$2*(V831-V830))</f>
        <v/>
      </c>
      <c r="AK831" s="9">
        <f>IF(OR($S831="",$S830=""),"",$E$2*(W831-W830))</f>
        <v/>
      </c>
      <c r="AL831" s="9">
        <f>IF(OR($S831="",$S830=""),"",$F$2*LN(X831/X830))</f>
        <v/>
      </c>
      <c r="AM831" s="9">
        <f>IF(OR($S831="",$S830=""),"",$G$2*(Y831-Y830))</f>
        <v/>
      </c>
      <c r="AN831" s="9">
        <f>IF(OR($S831="",$S830=""),"",$H$2*LN(Z831/Z830))</f>
        <v/>
      </c>
      <c r="AO831" s="9">
        <f>IF(OR($S831="",$S830=""),"",$I$2*(AA831-AA830))</f>
        <v/>
      </c>
      <c r="AP831" s="9">
        <f>IF(OR($S831="",$S830=""),"",$J$2*LN(AB831/AB830))</f>
        <v/>
      </c>
      <c r="AQ831" s="9">
        <f>IF(OR($S831="",$S830=""),"",$K$2*(AC831-AC830))</f>
        <v/>
      </c>
      <c r="AR831" s="9">
        <f>IF(OR($S831="",$S830=""),"",$L$2*LN(AD831/AD830))</f>
        <v/>
      </c>
      <c r="AS831" s="9">
        <f>IF(OR($S831="",$S830=""),"",$M$2*LN(AE831/AE830))</f>
        <v/>
      </c>
      <c r="AT831" s="9">
        <f>IF(OR($S831="",$S830=""),"",$N$2*LN(AF831/AF830))</f>
        <v/>
      </c>
      <c r="AV831" s="9">
        <f>IF($AH831="","",$AY$16+$AY$4*AI831+$AY$5*AJ831+$AY$6*AK831+$AY$7*AL831+$AY$8*AM831+$AY$9*AN831+$AY$10*AO831+$AY$11*AP831+$AY$12*AQ831+$AY$13*AR831+$AY$14*AS831+$AY$15*AT831)</f>
        <v/>
      </c>
      <c r="BC831" s="10">
        <f>IF((ROW()-6)&lt;=$Q$3,INDEX(LINEST(AH772:AH831,AI772:AT831,TRUE,TRUE),1,13)*$Q$4,"")</f>
        <v/>
      </c>
      <c r="BD831" s="9">
        <f>IF((ROW()-6)&lt;=$Q$3,INDEX(LINEST(AH772:AH831,AI772:AT831,TRUE,TRUE),1,12),"")</f>
        <v/>
      </c>
      <c r="BE831" s="9">
        <f>IF((ROW()-6)&lt;=$Q$3,INDEX(LINEST(AH772:AH831,AI772:AT831,TRUE,TRUE),1,11),"")</f>
        <v/>
      </c>
      <c r="BF831" s="9">
        <f>IF((ROW()-6)&lt;=$Q$3,INDEX(LINEST(AH772:AH831,AI772:AT831,TRUE,TRUE),1,10),"")</f>
        <v/>
      </c>
      <c r="BG831" s="9">
        <f>IF((ROW()-6)&lt;=$Q$3,INDEX(LINEST(AH772:AH831,AI772:AT831,TRUE,TRUE),1,9),"")</f>
        <v/>
      </c>
      <c r="BH831" s="9">
        <f>IF((ROW()-6)&lt;=$Q$3,INDEX(LINEST(AH772:AH831,AI772:AT831,TRUE,TRUE),1,8),"")</f>
        <v/>
      </c>
      <c r="BI831" s="9">
        <f>IF((ROW()-6)&lt;=$Q$3,INDEX(LINEST(AH772:AH831,AI772:AT831,TRUE,TRUE),1,7),"")</f>
        <v/>
      </c>
      <c r="BJ831" s="9">
        <f>IF((ROW()-6)&lt;=$Q$3,INDEX(LINEST(AH772:AH831,AI772:AT831,TRUE,TRUE),1,6),"")</f>
        <v/>
      </c>
      <c r="BK831" s="9">
        <f>IF((ROW()-6)&lt;=$Q$3,INDEX(LINEST(AH772:AH831,AI772:AT831,TRUE,TRUE),1,5),"")</f>
        <v/>
      </c>
      <c r="BL831" s="9">
        <f>IF((ROW()-6)&lt;=$Q$3,INDEX(LINEST(AH772:AH831,AI772:AT831,TRUE,TRUE),1,4),"")</f>
        <v/>
      </c>
      <c r="BM831" s="9">
        <f>IF((ROW()-6)&lt;=$Q$3,INDEX(LINEST(AH772:AH831,AI772:AT831,TRUE,TRUE),1,3),"")</f>
        <v/>
      </c>
      <c r="BN831" s="9">
        <f>IF((ROW()-6)&lt;=$Q$3,INDEX(LINEST(AH772:AH831,AI772:AT831,TRUE,TRUE),1,2),"")</f>
        <v/>
      </c>
      <c r="BO831" s="9">
        <f>IF((ROW()-6)&lt;=$Q$3,INDEX(LINEST(AH772:AH831,AI772:AT831,TRUE,TRUE),1,1),"")</f>
        <v/>
      </c>
      <c r="BP831" s="10">
        <f>IF((ROW()-6)&lt;=$Q$3,INDEX(LINEST(AH772:AH831,AI772:AT831,TRUE,TRUE),3,1),"")</f>
        <v/>
      </c>
      <c r="BR831" s="9">
        <f>IF(AND((ROW()-6)&lt;=$Q$3,ISNUMBER(BC830)),BC830/$Q$4+BD830*AI831+BE830*AJ831+BF830*AK831+BG830*AL831+BH830*AM831+BI830*AN831+BJ830*AO831+BK830*AP831+BL830*AQ831+BM830*AR831+BN830*AS831+BO830*AT831,"")</f>
        <v/>
      </c>
      <c r="BS831">
        <f>IF(ISNUMBER(BR831),AVERAGE(AH771:AH830),"")</f>
        <v/>
      </c>
      <c r="BT831">
        <f>IF(ISNUMBER(BR831),(AH831-BR831)^2,"")</f>
        <v/>
      </c>
      <c r="BU831">
        <f>IF(ISNUMBER(BR831),AH831^2,"")</f>
        <v/>
      </c>
      <c r="BV831">
        <f>IF(ISNUMBER(BR831),(AH831-BS831)^2,"")</f>
        <v/>
      </c>
    </row>
    <row r="832">
      <c r="O832">
        <f>IF($R832="","",CHOOSE($Q$2,YEAR(R832)*12+MONTH(R832),INT((R832-2)/7),YEAR(R832)*4+ROUNDUP(MONTH(R832)/3)))</f>
        <v/>
      </c>
      <c r="P832">
        <f>IF($R832="","",IF($R833="",1,IF(O832&lt;&gt;O833,1,0)))</f>
        <v/>
      </c>
      <c r="Q832">
        <f>IF(P832=1,SUM($P$7:P832),"")</f>
        <v/>
      </c>
      <c r="R832">
        <f>IF($A832="","",IF(ISNUMBER($A832),$A832,IFERROR(DATEVALUE($A832),NA())))</f>
        <v/>
      </c>
      <c r="S832" s="7">
        <f>IFERROR(INDEX($R$7:$R$60000,MATCH(ROW()-6,$Q$7:$Q$60000,0)),"")</f>
        <v/>
      </c>
      <c r="T832">
        <f>IFERROR(INDEX($B$7:$B$60000,MATCH(ROW()-6,$Q$7:$Q$60000,0)),"")</f>
        <v/>
      </c>
      <c r="U832">
        <f>IFERROR(INDEX($C$7:$C$60000,MATCH(ROW()-6,$Q$7:$Q$60000,0)),"")</f>
        <v/>
      </c>
      <c r="V832">
        <f>IFERROR(INDEX($D$7:$D$60000,MATCH(ROW()-6,$Q$7:$Q$60000,0)),"")</f>
        <v/>
      </c>
      <c r="W832">
        <f>IFERROR(INDEX($E$7:$E$60000,MATCH(ROW()-6,$Q$7:$Q$60000,0)),"")</f>
        <v/>
      </c>
      <c r="X832">
        <f>IFERROR(INDEX($F$7:$F$60000,MATCH(ROW()-6,$Q$7:$Q$60000,0)),"")</f>
        <v/>
      </c>
      <c r="Y832">
        <f>IFERROR(INDEX($G$7:$G$60000,MATCH(ROW()-6,$Q$7:$Q$60000,0)),"")</f>
        <v/>
      </c>
      <c r="Z832">
        <f>IFERROR(INDEX($H$7:$H$60000,MATCH(ROW()-6,$Q$7:$Q$60000,0)),"")</f>
        <v/>
      </c>
      <c r="AA832">
        <f>IFERROR(INDEX($I$7:$I$60000,MATCH(ROW()-6,$Q$7:$Q$60000,0)),"")</f>
        <v/>
      </c>
      <c r="AB832">
        <f>IFERROR(INDEX($J$7:$J$60000,MATCH(ROW()-6,$Q$7:$Q$60000,0)),"")</f>
        <v/>
      </c>
      <c r="AC832">
        <f>IFERROR(INDEX($K$7:$K$60000,MATCH(ROW()-6,$Q$7:$Q$60000,0)),"")</f>
        <v/>
      </c>
      <c r="AD832">
        <f>IFERROR(INDEX($L$7:$L$60000,MATCH(ROW()-6,$Q$7:$Q$60000,0)),"")</f>
        <v/>
      </c>
      <c r="AE832">
        <f>IFERROR(INDEX($M$7:$M$60000,MATCH(ROW()-6,$Q$7:$Q$60000,0)),"")</f>
        <v/>
      </c>
      <c r="AF832">
        <f>IFERROR(INDEX($N$7:$N$60000,MATCH(ROW()-6,$Q$7:$Q$60000,0)),"")</f>
        <v/>
      </c>
      <c r="AH832" s="9">
        <f>IF(OR($S832="",$S831=""),"",LN($T832/$T831))</f>
        <v/>
      </c>
      <c r="AI832" s="9">
        <f>IF(OR($S832="",$S831=""),"",$C$2*LN(U832/U831))</f>
        <v/>
      </c>
      <c r="AJ832" s="9">
        <f>IF(OR($S832="",$S831=""),"",$D$2*(V832-V831))</f>
        <v/>
      </c>
      <c r="AK832" s="9">
        <f>IF(OR($S832="",$S831=""),"",$E$2*(W832-W831))</f>
        <v/>
      </c>
      <c r="AL832" s="9">
        <f>IF(OR($S832="",$S831=""),"",$F$2*LN(X832/X831))</f>
        <v/>
      </c>
      <c r="AM832" s="9">
        <f>IF(OR($S832="",$S831=""),"",$G$2*(Y832-Y831))</f>
        <v/>
      </c>
      <c r="AN832" s="9">
        <f>IF(OR($S832="",$S831=""),"",$H$2*LN(Z832/Z831))</f>
        <v/>
      </c>
      <c r="AO832" s="9">
        <f>IF(OR($S832="",$S831=""),"",$I$2*(AA832-AA831))</f>
        <v/>
      </c>
      <c r="AP832" s="9">
        <f>IF(OR($S832="",$S831=""),"",$J$2*LN(AB832/AB831))</f>
        <v/>
      </c>
      <c r="AQ832" s="9">
        <f>IF(OR($S832="",$S831=""),"",$K$2*(AC832-AC831))</f>
        <v/>
      </c>
      <c r="AR832" s="9">
        <f>IF(OR($S832="",$S831=""),"",$L$2*LN(AD832/AD831))</f>
        <v/>
      </c>
      <c r="AS832" s="9">
        <f>IF(OR($S832="",$S831=""),"",$M$2*LN(AE832/AE831))</f>
        <v/>
      </c>
      <c r="AT832" s="9">
        <f>IF(OR($S832="",$S831=""),"",$N$2*LN(AF832/AF831))</f>
        <v/>
      </c>
      <c r="AV832" s="9">
        <f>IF($AH832="","",$AY$16+$AY$4*AI832+$AY$5*AJ832+$AY$6*AK832+$AY$7*AL832+$AY$8*AM832+$AY$9*AN832+$AY$10*AO832+$AY$11*AP832+$AY$12*AQ832+$AY$13*AR832+$AY$14*AS832+$AY$15*AT832)</f>
        <v/>
      </c>
      <c r="BC832" s="10">
        <f>IF((ROW()-6)&lt;=$Q$3,INDEX(LINEST(AH773:AH832,AI773:AT832,TRUE,TRUE),1,13)*$Q$4,"")</f>
        <v/>
      </c>
      <c r="BD832" s="9">
        <f>IF((ROW()-6)&lt;=$Q$3,INDEX(LINEST(AH773:AH832,AI773:AT832,TRUE,TRUE),1,12),"")</f>
        <v/>
      </c>
      <c r="BE832" s="9">
        <f>IF((ROW()-6)&lt;=$Q$3,INDEX(LINEST(AH773:AH832,AI773:AT832,TRUE,TRUE),1,11),"")</f>
        <v/>
      </c>
      <c r="BF832" s="9">
        <f>IF((ROW()-6)&lt;=$Q$3,INDEX(LINEST(AH773:AH832,AI773:AT832,TRUE,TRUE),1,10),"")</f>
        <v/>
      </c>
      <c r="BG832" s="9">
        <f>IF((ROW()-6)&lt;=$Q$3,INDEX(LINEST(AH773:AH832,AI773:AT832,TRUE,TRUE),1,9),"")</f>
        <v/>
      </c>
      <c r="BH832" s="9">
        <f>IF((ROW()-6)&lt;=$Q$3,INDEX(LINEST(AH773:AH832,AI773:AT832,TRUE,TRUE),1,8),"")</f>
        <v/>
      </c>
      <c r="BI832" s="9">
        <f>IF((ROW()-6)&lt;=$Q$3,INDEX(LINEST(AH773:AH832,AI773:AT832,TRUE,TRUE),1,7),"")</f>
        <v/>
      </c>
      <c r="BJ832" s="9">
        <f>IF((ROW()-6)&lt;=$Q$3,INDEX(LINEST(AH773:AH832,AI773:AT832,TRUE,TRUE),1,6),"")</f>
        <v/>
      </c>
      <c r="BK832" s="9">
        <f>IF((ROW()-6)&lt;=$Q$3,INDEX(LINEST(AH773:AH832,AI773:AT832,TRUE,TRUE),1,5),"")</f>
        <v/>
      </c>
      <c r="BL832" s="9">
        <f>IF((ROW()-6)&lt;=$Q$3,INDEX(LINEST(AH773:AH832,AI773:AT832,TRUE,TRUE),1,4),"")</f>
        <v/>
      </c>
      <c r="BM832" s="9">
        <f>IF((ROW()-6)&lt;=$Q$3,INDEX(LINEST(AH773:AH832,AI773:AT832,TRUE,TRUE),1,3),"")</f>
        <v/>
      </c>
      <c r="BN832" s="9">
        <f>IF((ROW()-6)&lt;=$Q$3,INDEX(LINEST(AH773:AH832,AI773:AT832,TRUE,TRUE),1,2),"")</f>
        <v/>
      </c>
      <c r="BO832" s="9">
        <f>IF((ROW()-6)&lt;=$Q$3,INDEX(LINEST(AH773:AH832,AI773:AT832,TRUE,TRUE),1,1),"")</f>
        <v/>
      </c>
      <c r="BP832" s="10">
        <f>IF((ROW()-6)&lt;=$Q$3,INDEX(LINEST(AH773:AH832,AI773:AT832,TRUE,TRUE),3,1),"")</f>
        <v/>
      </c>
      <c r="BR832" s="9">
        <f>IF(AND((ROW()-6)&lt;=$Q$3,ISNUMBER(BC831)),BC831/$Q$4+BD831*AI832+BE831*AJ832+BF831*AK832+BG831*AL832+BH831*AM832+BI831*AN832+BJ831*AO832+BK831*AP832+BL831*AQ832+BM831*AR832+BN831*AS832+BO831*AT832,"")</f>
        <v/>
      </c>
      <c r="BS832">
        <f>IF(ISNUMBER(BR832),AVERAGE(AH772:AH831),"")</f>
        <v/>
      </c>
      <c r="BT832">
        <f>IF(ISNUMBER(BR832),(AH832-BR832)^2,"")</f>
        <v/>
      </c>
      <c r="BU832">
        <f>IF(ISNUMBER(BR832),AH832^2,"")</f>
        <v/>
      </c>
      <c r="BV832">
        <f>IF(ISNUMBER(BR832),(AH832-BS832)^2,"")</f>
        <v/>
      </c>
    </row>
    <row r="833">
      <c r="O833">
        <f>IF($R833="","",CHOOSE($Q$2,YEAR(R833)*12+MONTH(R833),INT((R833-2)/7),YEAR(R833)*4+ROUNDUP(MONTH(R833)/3)))</f>
        <v/>
      </c>
      <c r="P833">
        <f>IF($R833="","",IF($R834="",1,IF(O833&lt;&gt;O834,1,0)))</f>
        <v/>
      </c>
      <c r="Q833">
        <f>IF(P833=1,SUM($P$7:P833),"")</f>
        <v/>
      </c>
      <c r="R833">
        <f>IF($A833="","",IF(ISNUMBER($A833),$A833,IFERROR(DATEVALUE($A833),NA())))</f>
        <v/>
      </c>
      <c r="S833" s="7">
        <f>IFERROR(INDEX($R$7:$R$60000,MATCH(ROW()-6,$Q$7:$Q$60000,0)),"")</f>
        <v/>
      </c>
      <c r="T833">
        <f>IFERROR(INDEX($B$7:$B$60000,MATCH(ROW()-6,$Q$7:$Q$60000,0)),"")</f>
        <v/>
      </c>
      <c r="U833">
        <f>IFERROR(INDEX($C$7:$C$60000,MATCH(ROW()-6,$Q$7:$Q$60000,0)),"")</f>
        <v/>
      </c>
      <c r="V833">
        <f>IFERROR(INDEX($D$7:$D$60000,MATCH(ROW()-6,$Q$7:$Q$60000,0)),"")</f>
        <v/>
      </c>
      <c r="W833">
        <f>IFERROR(INDEX($E$7:$E$60000,MATCH(ROW()-6,$Q$7:$Q$60000,0)),"")</f>
        <v/>
      </c>
      <c r="X833">
        <f>IFERROR(INDEX($F$7:$F$60000,MATCH(ROW()-6,$Q$7:$Q$60000,0)),"")</f>
        <v/>
      </c>
      <c r="Y833">
        <f>IFERROR(INDEX($G$7:$G$60000,MATCH(ROW()-6,$Q$7:$Q$60000,0)),"")</f>
        <v/>
      </c>
      <c r="Z833">
        <f>IFERROR(INDEX($H$7:$H$60000,MATCH(ROW()-6,$Q$7:$Q$60000,0)),"")</f>
        <v/>
      </c>
      <c r="AA833">
        <f>IFERROR(INDEX($I$7:$I$60000,MATCH(ROW()-6,$Q$7:$Q$60000,0)),"")</f>
        <v/>
      </c>
      <c r="AB833">
        <f>IFERROR(INDEX($J$7:$J$60000,MATCH(ROW()-6,$Q$7:$Q$60000,0)),"")</f>
        <v/>
      </c>
      <c r="AC833">
        <f>IFERROR(INDEX($K$7:$K$60000,MATCH(ROW()-6,$Q$7:$Q$60000,0)),"")</f>
        <v/>
      </c>
      <c r="AD833">
        <f>IFERROR(INDEX($L$7:$L$60000,MATCH(ROW()-6,$Q$7:$Q$60000,0)),"")</f>
        <v/>
      </c>
      <c r="AE833">
        <f>IFERROR(INDEX($M$7:$M$60000,MATCH(ROW()-6,$Q$7:$Q$60000,0)),"")</f>
        <v/>
      </c>
      <c r="AF833">
        <f>IFERROR(INDEX($N$7:$N$60000,MATCH(ROW()-6,$Q$7:$Q$60000,0)),"")</f>
        <v/>
      </c>
      <c r="AH833" s="9">
        <f>IF(OR($S833="",$S832=""),"",LN($T833/$T832))</f>
        <v/>
      </c>
      <c r="AI833" s="9">
        <f>IF(OR($S833="",$S832=""),"",$C$2*LN(U833/U832))</f>
        <v/>
      </c>
      <c r="AJ833" s="9">
        <f>IF(OR($S833="",$S832=""),"",$D$2*(V833-V832))</f>
        <v/>
      </c>
      <c r="AK833" s="9">
        <f>IF(OR($S833="",$S832=""),"",$E$2*(W833-W832))</f>
        <v/>
      </c>
      <c r="AL833" s="9">
        <f>IF(OR($S833="",$S832=""),"",$F$2*LN(X833/X832))</f>
        <v/>
      </c>
      <c r="AM833" s="9">
        <f>IF(OR($S833="",$S832=""),"",$G$2*(Y833-Y832))</f>
        <v/>
      </c>
      <c r="AN833" s="9">
        <f>IF(OR($S833="",$S832=""),"",$H$2*LN(Z833/Z832))</f>
        <v/>
      </c>
      <c r="AO833" s="9">
        <f>IF(OR($S833="",$S832=""),"",$I$2*(AA833-AA832))</f>
        <v/>
      </c>
      <c r="AP833" s="9">
        <f>IF(OR($S833="",$S832=""),"",$J$2*LN(AB833/AB832))</f>
        <v/>
      </c>
      <c r="AQ833" s="9">
        <f>IF(OR($S833="",$S832=""),"",$K$2*(AC833-AC832))</f>
        <v/>
      </c>
      <c r="AR833" s="9">
        <f>IF(OR($S833="",$S832=""),"",$L$2*LN(AD833/AD832))</f>
        <v/>
      </c>
      <c r="AS833" s="9">
        <f>IF(OR($S833="",$S832=""),"",$M$2*LN(AE833/AE832))</f>
        <v/>
      </c>
      <c r="AT833" s="9">
        <f>IF(OR($S833="",$S832=""),"",$N$2*LN(AF833/AF832))</f>
        <v/>
      </c>
      <c r="AV833" s="9">
        <f>IF($AH833="","",$AY$16+$AY$4*AI833+$AY$5*AJ833+$AY$6*AK833+$AY$7*AL833+$AY$8*AM833+$AY$9*AN833+$AY$10*AO833+$AY$11*AP833+$AY$12*AQ833+$AY$13*AR833+$AY$14*AS833+$AY$15*AT833)</f>
        <v/>
      </c>
      <c r="BC833" s="10">
        <f>IF((ROW()-6)&lt;=$Q$3,INDEX(LINEST(AH774:AH833,AI774:AT833,TRUE,TRUE),1,13)*$Q$4,"")</f>
        <v/>
      </c>
      <c r="BD833" s="9">
        <f>IF((ROW()-6)&lt;=$Q$3,INDEX(LINEST(AH774:AH833,AI774:AT833,TRUE,TRUE),1,12),"")</f>
        <v/>
      </c>
      <c r="BE833" s="9">
        <f>IF((ROW()-6)&lt;=$Q$3,INDEX(LINEST(AH774:AH833,AI774:AT833,TRUE,TRUE),1,11),"")</f>
        <v/>
      </c>
      <c r="BF833" s="9">
        <f>IF((ROW()-6)&lt;=$Q$3,INDEX(LINEST(AH774:AH833,AI774:AT833,TRUE,TRUE),1,10),"")</f>
        <v/>
      </c>
      <c r="BG833" s="9">
        <f>IF((ROW()-6)&lt;=$Q$3,INDEX(LINEST(AH774:AH833,AI774:AT833,TRUE,TRUE),1,9),"")</f>
        <v/>
      </c>
      <c r="BH833" s="9">
        <f>IF((ROW()-6)&lt;=$Q$3,INDEX(LINEST(AH774:AH833,AI774:AT833,TRUE,TRUE),1,8),"")</f>
        <v/>
      </c>
      <c r="BI833" s="9">
        <f>IF((ROW()-6)&lt;=$Q$3,INDEX(LINEST(AH774:AH833,AI774:AT833,TRUE,TRUE),1,7),"")</f>
        <v/>
      </c>
      <c r="BJ833" s="9">
        <f>IF((ROW()-6)&lt;=$Q$3,INDEX(LINEST(AH774:AH833,AI774:AT833,TRUE,TRUE),1,6),"")</f>
        <v/>
      </c>
      <c r="BK833" s="9">
        <f>IF((ROW()-6)&lt;=$Q$3,INDEX(LINEST(AH774:AH833,AI774:AT833,TRUE,TRUE),1,5),"")</f>
        <v/>
      </c>
      <c r="BL833" s="9">
        <f>IF((ROW()-6)&lt;=$Q$3,INDEX(LINEST(AH774:AH833,AI774:AT833,TRUE,TRUE),1,4),"")</f>
        <v/>
      </c>
      <c r="BM833" s="9">
        <f>IF((ROW()-6)&lt;=$Q$3,INDEX(LINEST(AH774:AH833,AI774:AT833,TRUE,TRUE),1,3),"")</f>
        <v/>
      </c>
      <c r="BN833" s="9">
        <f>IF((ROW()-6)&lt;=$Q$3,INDEX(LINEST(AH774:AH833,AI774:AT833,TRUE,TRUE),1,2),"")</f>
        <v/>
      </c>
      <c r="BO833" s="9">
        <f>IF((ROW()-6)&lt;=$Q$3,INDEX(LINEST(AH774:AH833,AI774:AT833,TRUE,TRUE),1,1),"")</f>
        <v/>
      </c>
      <c r="BP833" s="10">
        <f>IF((ROW()-6)&lt;=$Q$3,INDEX(LINEST(AH774:AH833,AI774:AT833,TRUE,TRUE),3,1),"")</f>
        <v/>
      </c>
      <c r="BR833" s="9">
        <f>IF(AND((ROW()-6)&lt;=$Q$3,ISNUMBER(BC832)),BC832/$Q$4+BD832*AI833+BE832*AJ833+BF832*AK833+BG832*AL833+BH832*AM833+BI832*AN833+BJ832*AO833+BK832*AP833+BL832*AQ833+BM832*AR833+BN832*AS833+BO832*AT833,"")</f>
        <v/>
      </c>
      <c r="BS833">
        <f>IF(ISNUMBER(BR833),AVERAGE(AH773:AH832),"")</f>
        <v/>
      </c>
      <c r="BT833">
        <f>IF(ISNUMBER(BR833),(AH833-BR833)^2,"")</f>
        <v/>
      </c>
      <c r="BU833">
        <f>IF(ISNUMBER(BR833),AH833^2,"")</f>
        <v/>
      </c>
      <c r="BV833">
        <f>IF(ISNUMBER(BR833),(AH833-BS833)^2,"")</f>
        <v/>
      </c>
    </row>
    <row r="834">
      <c r="O834">
        <f>IF($R834="","",CHOOSE($Q$2,YEAR(R834)*12+MONTH(R834),INT((R834-2)/7),YEAR(R834)*4+ROUNDUP(MONTH(R834)/3)))</f>
        <v/>
      </c>
      <c r="P834">
        <f>IF($R834="","",IF($R835="",1,IF(O834&lt;&gt;O835,1,0)))</f>
        <v/>
      </c>
      <c r="Q834">
        <f>IF(P834=1,SUM($P$7:P834),"")</f>
        <v/>
      </c>
      <c r="R834">
        <f>IF($A834="","",IF(ISNUMBER($A834),$A834,IFERROR(DATEVALUE($A834),NA())))</f>
        <v/>
      </c>
      <c r="S834" s="7">
        <f>IFERROR(INDEX($R$7:$R$60000,MATCH(ROW()-6,$Q$7:$Q$60000,0)),"")</f>
        <v/>
      </c>
      <c r="T834">
        <f>IFERROR(INDEX($B$7:$B$60000,MATCH(ROW()-6,$Q$7:$Q$60000,0)),"")</f>
        <v/>
      </c>
      <c r="U834">
        <f>IFERROR(INDEX($C$7:$C$60000,MATCH(ROW()-6,$Q$7:$Q$60000,0)),"")</f>
        <v/>
      </c>
      <c r="V834">
        <f>IFERROR(INDEX($D$7:$D$60000,MATCH(ROW()-6,$Q$7:$Q$60000,0)),"")</f>
        <v/>
      </c>
      <c r="W834">
        <f>IFERROR(INDEX($E$7:$E$60000,MATCH(ROW()-6,$Q$7:$Q$60000,0)),"")</f>
        <v/>
      </c>
      <c r="X834">
        <f>IFERROR(INDEX($F$7:$F$60000,MATCH(ROW()-6,$Q$7:$Q$60000,0)),"")</f>
        <v/>
      </c>
      <c r="Y834">
        <f>IFERROR(INDEX($G$7:$G$60000,MATCH(ROW()-6,$Q$7:$Q$60000,0)),"")</f>
        <v/>
      </c>
      <c r="Z834">
        <f>IFERROR(INDEX($H$7:$H$60000,MATCH(ROW()-6,$Q$7:$Q$60000,0)),"")</f>
        <v/>
      </c>
      <c r="AA834">
        <f>IFERROR(INDEX($I$7:$I$60000,MATCH(ROW()-6,$Q$7:$Q$60000,0)),"")</f>
        <v/>
      </c>
      <c r="AB834">
        <f>IFERROR(INDEX($J$7:$J$60000,MATCH(ROW()-6,$Q$7:$Q$60000,0)),"")</f>
        <v/>
      </c>
      <c r="AC834">
        <f>IFERROR(INDEX($K$7:$K$60000,MATCH(ROW()-6,$Q$7:$Q$60000,0)),"")</f>
        <v/>
      </c>
      <c r="AD834">
        <f>IFERROR(INDEX($L$7:$L$60000,MATCH(ROW()-6,$Q$7:$Q$60000,0)),"")</f>
        <v/>
      </c>
      <c r="AE834">
        <f>IFERROR(INDEX($M$7:$M$60000,MATCH(ROW()-6,$Q$7:$Q$60000,0)),"")</f>
        <v/>
      </c>
      <c r="AF834">
        <f>IFERROR(INDEX($N$7:$N$60000,MATCH(ROW()-6,$Q$7:$Q$60000,0)),"")</f>
        <v/>
      </c>
      <c r="AH834" s="9">
        <f>IF(OR($S834="",$S833=""),"",LN($T834/$T833))</f>
        <v/>
      </c>
      <c r="AI834" s="9">
        <f>IF(OR($S834="",$S833=""),"",$C$2*LN(U834/U833))</f>
        <v/>
      </c>
      <c r="AJ834" s="9">
        <f>IF(OR($S834="",$S833=""),"",$D$2*(V834-V833))</f>
        <v/>
      </c>
      <c r="AK834" s="9">
        <f>IF(OR($S834="",$S833=""),"",$E$2*(W834-W833))</f>
        <v/>
      </c>
      <c r="AL834" s="9">
        <f>IF(OR($S834="",$S833=""),"",$F$2*LN(X834/X833))</f>
        <v/>
      </c>
      <c r="AM834" s="9">
        <f>IF(OR($S834="",$S833=""),"",$G$2*(Y834-Y833))</f>
        <v/>
      </c>
      <c r="AN834" s="9">
        <f>IF(OR($S834="",$S833=""),"",$H$2*LN(Z834/Z833))</f>
        <v/>
      </c>
      <c r="AO834" s="9">
        <f>IF(OR($S834="",$S833=""),"",$I$2*(AA834-AA833))</f>
        <v/>
      </c>
      <c r="AP834" s="9">
        <f>IF(OR($S834="",$S833=""),"",$J$2*LN(AB834/AB833))</f>
        <v/>
      </c>
      <c r="AQ834" s="9">
        <f>IF(OR($S834="",$S833=""),"",$K$2*(AC834-AC833))</f>
        <v/>
      </c>
      <c r="AR834" s="9">
        <f>IF(OR($S834="",$S833=""),"",$L$2*LN(AD834/AD833))</f>
        <v/>
      </c>
      <c r="AS834" s="9">
        <f>IF(OR($S834="",$S833=""),"",$M$2*LN(AE834/AE833))</f>
        <v/>
      </c>
      <c r="AT834" s="9">
        <f>IF(OR($S834="",$S833=""),"",$N$2*LN(AF834/AF833))</f>
        <v/>
      </c>
      <c r="AV834" s="9">
        <f>IF($AH834="","",$AY$16+$AY$4*AI834+$AY$5*AJ834+$AY$6*AK834+$AY$7*AL834+$AY$8*AM834+$AY$9*AN834+$AY$10*AO834+$AY$11*AP834+$AY$12*AQ834+$AY$13*AR834+$AY$14*AS834+$AY$15*AT834)</f>
        <v/>
      </c>
      <c r="BC834" s="10">
        <f>IF((ROW()-6)&lt;=$Q$3,INDEX(LINEST(AH775:AH834,AI775:AT834,TRUE,TRUE),1,13)*$Q$4,"")</f>
        <v/>
      </c>
      <c r="BD834" s="9">
        <f>IF((ROW()-6)&lt;=$Q$3,INDEX(LINEST(AH775:AH834,AI775:AT834,TRUE,TRUE),1,12),"")</f>
        <v/>
      </c>
      <c r="BE834" s="9">
        <f>IF((ROW()-6)&lt;=$Q$3,INDEX(LINEST(AH775:AH834,AI775:AT834,TRUE,TRUE),1,11),"")</f>
        <v/>
      </c>
      <c r="BF834" s="9">
        <f>IF((ROW()-6)&lt;=$Q$3,INDEX(LINEST(AH775:AH834,AI775:AT834,TRUE,TRUE),1,10),"")</f>
        <v/>
      </c>
      <c r="BG834" s="9">
        <f>IF((ROW()-6)&lt;=$Q$3,INDEX(LINEST(AH775:AH834,AI775:AT834,TRUE,TRUE),1,9),"")</f>
        <v/>
      </c>
      <c r="BH834" s="9">
        <f>IF((ROW()-6)&lt;=$Q$3,INDEX(LINEST(AH775:AH834,AI775:AT834,TRUE,TRUE),1,8),"")</f>
        <v/>
      </c>
      <c r="BI834" s="9">
        <f>IF((ROW()-6)&lt;=$Q$3,INDEX(LINEST(AH775:AH834,AI775:AT834,TRUE,TRUE),1,7),"")</f>
        <v/>
      </c>
      <c r="BJ834" s="9">
        <f>IF((ROW()-6)&lt;=$Q$3,INDEX(LINEST(AH775:AH834,AI775:AT834,TRUE,TRUE),1,6),"")</f>
        <v/>
      </c>
      <c r="BK834" s="9">
        <f>IF((ROW()-6)&lt;=$Q$3,INDEX(LINEST(AH775:AH834,AI775:AT834,TRUE,TRUE),1,5),"")</f>
        <v/>
      </c>
      <c r="BL834" s="9">
        <f>IF((ROW()-6)&lt;=$Q$3,INDEX(LINEST(AH775:AH834,AI775:AT834,TRUE,TRUE),1,4),"")</f>
        <v/>
      </c>
      <c r="BM834" s="9">
        <f>IF((ROW()-6)&lt;=$Q$3,INDEX(LINEST(AH775:AH834,AI775:AT834,TRUE,TRUE),1,3),"")</f>
        <v/>
      </c>
      <c r="BN834" s="9">
        <f>IF((ROW()-6)&lt;=$Q$3,INDEX(LINEST(AH775:AH834,AI775:AT834,TRUE,TRUE),1,2),"")</f>
        <v/>
      </c>
      <c r="BO834" s="9">
        <f>IF((ROW()-6)&lt;=$Q$3,INDEX(LINEST(AH775:AH834,AI775:AT834,TRUE,TRUE),1,1),"")</f>
        <v/>
      </c>
      <c r="BP834" s="10">
        <f>IF((ROW()-6)&lt;=$Q$3,INDEX(LINEST(AH775:AH834,AI775:AT834,TRUE,TRUE),3,1),"")</f>
        <v/>
      </c>
      <c r="BR834" s="9">
        <f>IF(AND((ROW()-6)&lt;=$Q$3,ISNUMBER(BC833)),BC833/$Q$4+BD833*AI834+BE833*AJ834+BF833*AK834+BG833*AL834+BH833*AM834+BI833*AN834+BJ833*AO834+BK833*AP834+BL833*AQ834+BM833*AR834+BN833*AS834+BO833*AT834,"")</f>
        <v/>
      </c>
      <c r="BS834">
        <f>IF(ISNUMBER(BR834),AVERAGE(AH774:AH833),"")</f>
        <v/>
      </c>
      <c r="BT834">
        <f>IF(ISNUMBER(BR834),(AH834-BR834)^2,"")</f>
        <v/>
      </c>
      <c r="BU834">
        <f>IF(ISNUMBER(BR834),AH834^2,"")</f>
        <v/>
      </c>
      <c r="BV834">
        <f>IF(ISNUMBER(BR834),(AH834-BS834)^2,"")</f>
        <v/>
      </c>
    </row>
    <row r="835">
      <c r="O835">
        <f>IF($R835="","",CHOOSE($Q$2,YEAR(R835)*12+MONTH(R835),INT((R835-2)/7),YEAR(R835)*4+ROUNDUP(MONTH(R835)/3)))</f>
        <v/>
      </c>
      <c r="P835">
        <f>IF($R835="","",IF($R836="",1,IF(O835&lt;&gt;O836,1,0)))</f>
        <v/>
      </c>
      <c r="Q835">
        <f>IF(P835=1,SUM($P$7:P835),"")</f>
        <v/>
      </c>
      <c r="R835">
        <f>IF($A835="","",IF(ISNUMBER($A835),$A835,IFERROR(DATEVALUE($A835),NA())))</f>
        <v/>
      </c>
      <c r="S835" s="7">
        <f>IFERROR(INDEX($R$7:$R$60000,MATCH(ROW()-6,$Q$7:$Q$60000,0)),"")</f>
        <v/>
      </c>
      <c r="T835">
        <f>IFERROR(INDEX($B$7:$B$60000,MATCH(ROW()-6,$Q$7:$Q$60000,0)),"")</f>
        <v/>
      </c>
      <c r="U835">
        <f>IFERROR(INDEX($C$7:$C$60000,MATCH(ROW()-6,$Q$7:$Q$60000,0)),"")</f>
        <v/>
      </c>
      <c r="V835">
        <f>IFERROR(INDEX($D$7:$D$60000,MATCH(ROW()-6,$Q$7:$Q$60000,0)),"")</f>
        <v/>
      </c>
      <c r="W835">
        <f>IFERROR(INDEX($E$7:$E$60000,MATCH(ROW()-6,$Q$7:$Q$60000,0)),"")</f>
        <v/>
      </c>
      <c r="X835">
        <f>IFERROR(INDEX($F$7:$F$60000,MATCH(ROW()-6,$Q$7:$Q$60000,0)),"")</f>
        <v/>
      </c>
      <c r="Y835">
        <f>IFERROR(INDEX($G$7:$G$60000,MATCH(ROW()-6,$Q$7:$Q$60000,0)),"")</f>
        <v/>
      </c>
      <c r="Z835">
        <f>IFERROR(INDEX($H$7:$H$60000,MATCH(ROW()-6,$Q$7:$Q$60000,0)),"")</f>
        <v/>
      </c>
      <c r="AA835">
        <f>IFERROR(INDEX($I$7:$I$60000,MATCH(ROW()-6,$Q$7:$Q$60000,0)),"")</f>
        <v/>
      </c>
      <c r="AB835">
        <f>IFERROR(INDEX($J$7:$J$60000,MATCH(ROW()-6,$Q$7:$Q$60000,0)),"")</f>
        <v/>
      </c>
      <c r="AC835">
        <f>IFERROR(INDEX($K$7:$K$60000,MATCH(ROW()-6,$Q$7:$Q$60000,0)),"")</f>
        <v/>
      </c>
      <c r="AD835">
        <f>IFERROR(INDEX($L$7:$L$60000,MATCH(ROW()-6,$Q$7:$Q$60000,0)),"")</f>
        <v/>
      </c>
      <c r="AE835">
        <f>IFERROR(INDEX($M$7:$M$60000,MATCH(ROW()-6,$Q$7:$Q$60000,0)),"")</f>
        <v/>
      </c>
      <c r="AF835">
        <f>IFERROR(INDEX($N$7:$N$60000,MATCH(ROW()-6,$Q$7:$Q$60000,0)),"")</f>
        <v/>
      </c>
      <c r="AH835" s="9">
        <f>IF(OR($S835="",$S834=""),"",LN($T835/$T834))</f>
        <v/>
      </c>
      <c r="AI835" s="9">
        <f>IF(OR($S835="",$S834=""),"",$C$2*LN(U835/U834))</f>
        <v/>
      </c>
      <c r="AJ835" s="9">
        <f>IF(OR($S835="",$S834=""),"",$D$2*(V835-V834))</f>
        <v/>
      </c>
      <c r="AK835" s="9">
        <f>IF(OR($S835="",$S834=""),"",$E$2*(W835-W834))</f>
        <v/>
      </c>
      <c r="AL835" s="9">
        <f>IF(OR($S835="",$S834=""),"",$F$2*LN(X835/X834))</f>
        <v/>
      </c>
      <c r="AM835" s="9">
        <f>IF(OR($S835="",$S834=""),"",$G$2*(Y835-Y834))</f>
        <v/>
      </c>
      <c r="AN835" s="9">
        <f>IF(OR($S835="",$S834=""),"",$H$2*LN(Z835/Z834))</f>
        <v/>
      </c>
      <c r="AO835" s="9">
        <f>IF(OR($S835="",$S834=""),"",$I$2*(AA835-AA834))</f>
        <v/>
      </c>
      <c r="AP835" s="9">
        <f>IF(OR($S835="",$S834=""),"",$J$2*LN(AB835/AB834))</f>
        <v/>
      </c>
      <c r="AQ835" s="9">
        <f>IF(OR($S835="",$S834=""),"",$K$2*(AC835-AC834))</f>
        <v/>
      </c>
      <c r="AR835" s="9">
        <f>IF(OR($S835="",$S834=""),"",$L$2*LN(AD835/AD834))</f>
        <v/>
      </c>
      <c r="AS835" s="9">
        <f>IF(OR($S835="",$S834=""),"",$M$2*LN(AE835/AE834))</f>
        <v/>
      </c>
      <c r="AT835" s="9">
        <f>IF(OR($S835="",$S834=""),"",$N$2*LN(AF835/AF834))</f>
        <v/>
      </c>
      <c r="AV835" s="9">
        <f>IF($AH835="","",$AY$16+$AY$4*AI835+$AY$5*AJ835+$AY$6*AK835+$AY$7*AL835+$AY$8*AM835+$AY$9*AN835+$AY$10*AO835+$AY$11*AP835+$AY$12*AQ835+$AY$13*AR835+$AY$14*AS835+$AY$15*AT835)</f>
        <v/>
      </c>
      <c r="BC835" s="10">
        <f>IF((ROW()-6)&lt;=$Q$3,INDEX(LINEST(AH776:AH835,AI776:AT835,TRUE,TRUE),1,13)*$Q$4,"")</f>
        <v/>
      </c>
      <c r="BD835" s="9">
        <f>IF((ROW()-6)&lt;=$Q$3,INDEX(LINEST(AH776:AH835,AI776:AT835,TRUE,TRUE),1,12),"")</f>
        <v/>
      </c>
      <c r="BE835" s="9">
        <f>IF((ROW()-6)&lt;=$Q$3,INDEX(LINEST(AH776:AH835,AI776:AT835,TRUE,TRUE),1,11),"")</f>
        <v/>
      </c>
      <c r="BF835" s="9">
        <f>IF((ROW()-6)&lt;=$Q$3,INDEX(LINEST(AH776:AH835,AI776:AT835,TRUE,TRUE),1,10),"")</f>
        <v/>
      </c>
      <c r="BG835" s="9">
        <f>IF((ROW()-6)&lt;=$Q$3,INDEX(LINEST(AH776:AH835,AI776:AT835,TRUE,TRUE),1,9),"")</f>
        <v/>
      </c>
      <c r="BH835" s="9">
        <f>IF((ROW()-6)&lt;=$Q$3,INDEX(LINEST(AH776:AH835,AI776:AT835,TRUE,TRUE),1,8),"")</f>
        <v/>
      </c>
      <c r="BI835" s="9">
        <f>IF((ROW()-6)&lt;=$Q$3,INDEX(LINEST(AH776:AH835,AI776:AT835,TRUE,TRUE),1,7),"")</f>
        <v/>
      </c>
      <c r="BJ835" s="9">
        <f>IF((ROW()-6)&lt;=$Q$3,INDEX(LINEST(AH776:AH835,AI776:AT835,TRUE,TRUE),1,6),"")</f>
        <v/>
      </c>
      <c r="BK835" s="9">
        <f>IF((ROW()-6)&lt;=$Q$3,INDEX(LINEST(AH776:AH835,AI776:AT835,TRUE,TRUE),1,5),"")</f>
        <v/>
      </c>
      <c r="BL835" s="9">
        <f>IF((ROW()-6)&lt;=$Q$3,INDEX(LINEST(AH776:AH835,AI776:AT835,TRUE,TRUE),1,4),"")</f>
        <v/>
      </c>
      <c r="BM835" s="9">
        <f>IF((ROW()-6)&lt;=$Q$3,INDEX(LINEST(AH776:AH835,AI776:AT835,TRUE,TRUE),1,3),"")</f>
        <v/>
      </c>
      <c r="BN835" s="9">
        <f>IF((ROW()-6)&lt;=$Q$3,INDEX(LINEST(AH776:AH835,AI776:AT835,TRUE,TRUE),1,2),"")</f>
        <v/>
      </c>
      <c r="BO835" s="9">
        <f>IF((ROW()-6)&lt;=$Q$3,INDEX(LINEST(AH776:AH835,AI776:AT835,TRUE,TRUE),1,1),"")</f>
        <v/>
      </c>
      <c r="BP835" s="10">
        <f>IF((ROW()-6)&lt;=$Q$3,INDEX(LINEST(AH776:AH835,AI776:AT835,TRUE,TRUE),3,1),"")</f>
        <v/>
      </c>
      <c r="BR835" s="9">
        <f>IF(AND((ROW()-6)&lt;=$Q$3,ISNUMBER(BC834)),BC834/$Q$4+BD834*AI835+BE834*AJ835+BF834*AK835+BG834*AL835+BH834*AM835+BI834*AN835+BJ834*AO835+BK834*AP835+BL834*AQ835+BM834*AR835+BN834*AS835+BO834*AT835,"")</f>
        <v/>
      </c>
      <c r="BS835">
        <f>IF(ISNUMBER(BR835),AVERAGE(AH775:AH834),"")</f>
        <v/>
      </c>
      <c r="BT835">
        <f>IF(ISNUMBER(BR835),(AH835-BR835)^2,"")</f>
        <v/>
      </c>
      <c r="BU835">
        <f>IF(ISNUMBER(BR835),AH835^2,"")</f>
        <v/>
      </c>
      <c r="BV835">
        <f>IF(ISNUMBER(BR835),(AH835-BS835)^2,"")</f>
        <v/>
      </c>
    </row>
    <row r="836">
      <c r="O836">
        <f>IF($R836="","",CHOOSE($Q$2,YEAR(R836)*12+MONTH(R836),INT((R836-2)/7),YEAR(R836)*4+ROUNDUP(MONTH(R836)/3)))</f>
        <v/>
      </c>
      <c r="P836">
        <f>IF($R836="","",IF($R837="",1,IF(O836&lt;&gt;O837,1,0)))</f>
        <v/>
      </c>
      <c r="Q836">
        <f>IF(P836=1,SUM($P$7:P836),"")</f>
        <v/>
      </c>
      <c r="R836">
        <f>IF($A836="","",IF(ISNUMBER($A836),$A836,IFERROR(DATEVALUE($A836),NA())))</f>
        <v/>
      </c>
      <c r="S836" s="7">
        <f>IFERROR(INDEX($R$7:$R$60000,MATCH(ROW()-6,$Q$7:$Q$60000,0)),"")</f>
        <v/>
      </c>
      <c r="T836">
        <f>IFERROR(INDEX($B$7:$B$60000,MATCH(ROW()-6,$Q$7:$Q$60000,0)),"")</f>
        <v/>
      </c>
      <c r="U836">
        <f>IFERROR(INDEX($C$7:$C$60000,MATCH(ROW()-6,$Q$7:$Q$60000,0)),"")</f>
        <v/>
      </c>
      <c r="V836">
        <f>IFERROR(INDEX($D$7:$D$60000,MATCH(ROW()-6,$Q$7:$Q$60000,0)),"")</f>
        <v/>
      </c>
      <c r="W836">
        <f>IFERROR(INDEX($E$7:$E$60000,MATCH(ROW()-6,$Q$7:$Q$60000,0)),"")</f>
        <v/>
      </c>
      <c r="X836">
        <f>IFERROR(INDEX($F$7:$F$60000,MATCH(ROW()-6,$Q$7:$Q$60000,0)),"")</f>
        <v/>
      </c>
      <c r="Y836">
        <f>IFERROR(INDEX($G$7:$G$60000,MATCH(ROW()-6,$Q$7:$Q$60000,0)),"")</f>
        <v/>
      </c>
      <c r="Z836">
        <f>IFERROR(INDEX($H$7:$H$60000,MATCH(ROW()-6,$Q$7:$Q$60000,0)),"")</f>
        <v/>
      </c>
      <c r="AA836">
        <f>IFERROR(INDEX($I$7:$I$60000,MATCH(ROW()-6,$Q$7:$Q$60000,0)),"")</f>
        <v/>
      </c>
      <c r="AB836">
        <f>IFERROR(INDEX($J$7:$J$60000,MATCH(ROW()-6,$Q$7:$Q$60000,0)),"")</f>
        <v/>
      </c>
      <c r="AC836">
        <f>IFERROR(INDEX($K$7:$K$60000,MATCH(ROW()-6,$Q$7:$Q$60000,0)),"")</f>
        <v/>
      </c>
      <c r="AD836">
        <f>IFERROR(INDEX($L$7:$L$60000,MATCH(ROW()-6,$Q$7:$Q$60000,0)),"")</f>
        <v/>
      </c>
      <c r="AE836">
        <f>IFERROR(INDEX($M$7:$M$60000,MATCH(ROW()-6,$Q$7:$Q$60000,0)),"")</f>
        <v/>
      </c>
      <c r="AF836">
        <f>IFERROR(INDEX($N$7:$N$60000,MATCH(ROW()-6,$Q$7:$Q$60000,0)),"")</f>
        <v/>
      </c>
      <c r="AH836" s="9">
        <f>IF(OR($S836="",$S835=""),"",LN($T836/$T835))</f>
        <v/>
      </c>
      <c r="AI836" s="9">
        <f>IF(OR($S836="",$S835=""),"",$C$2*LN(U836/U835))</f>
        <v/>
      </c>
      <c r="AJ836" s="9">
        <f>IF(OR($S836="",$S835=""),"",$D$2*(V836-V835))</f>
        <v/>
      </c>
      <c r="AK836" s="9">
        <f>IF(OR($S836="",$S835=""),"",$E$2*(W836-W835))</f>
        <v/>
      </c>
      <c r="AL836" s="9">
        <f>IF(OR($S836="",$S835=""),"",$F$2*LN(X836/X835))</f>
        <v/>
      </c>
      <c r="AM836" s="9">
        <f>IF(OR($S836="",$S835=""),"",$G$2*(Y836-Y835))</f>
        <v/>
      </c>
      <c r="AN836" s="9">
        <f>IF(OR($S836="",$S835=""),"",$H$2*LN(Z836/Z835))</f>
        <v/>
      </c>
      <c r="AO836" s="9">
        <f>IF(OR($S836="",$S835=""),"",$I$2*(AA836-AA835))</f>
        <v/>
      </c>
      <c r="AP836" s="9">
        <f>IF(OR($S836="",$S835=""),"",$J$2*LN(AB836/AB835))</f>
        <v/>
      </c>
      <c r="AQ836" s="9">
        <f>IF(OR($S836="",$S835=""),"",$K$2*(AC836-AC835))</f>
        <v/>
      </c>
      <c r="AR836" s="9">
        <f>IF(OR($S836="",$S835=""),"",$L$2*LN(AD836/AD835))</f>
        <v/>
      </c>
      <c r="AS836" s="9">
        <f>IF(OR($S836="",$S835=""),"",$M$2*LN(AE836/AE835))</f>
        <v/>
      </c>
      <c r="AT836" s="9">
        <f>IF(OR($S836="",$S835=""),"",$N$2*LN(AF836/AF835))</f>
        <v/>
      </c>
      <c r="AV836" s="9">
        <f>IF($AH836="","",$AY$16+$AY$4*AI836+$AY$5*AJ836+$AY$6*AK836+$AY$7*AL836+$AY$8*AM836+$AY$9*AN836+$AY$10*AO836+$AY$11*AP836+$AY$12*AQ836+$AY$13*AR836+$AY$14*AS836+$AY$15*AT836)</f>
        <v/>
      </c>
      <c r="BC836" s="10">
        <f>IF((ROW()-6)&lt;=$Q$3,INDEX(LINEST(AH777:AH836,AI777:AT836,TRUE,TRUE),1,13)*$Q$4,"")</f>
        <v/>
      </c>
      <c r="BD836" s="9">
        <f>IF((ROW()-6)&lt;=$Q$3,INDEX(LINEST(AH777:AH836,AI777:AT836,TRUE,TRUE),1,12),"")</f>
        <v/>
      </c>
      <c r="BE836" s="9">
        <f>IF((ROW()-6)&lt;=$Q$3,INDEX(LINEST(AH777:AH836,AI777:AT836,TRUE,TRUE),1,11),"")</f>
        <v/>
      </c>
      <c r="BF836" s="9">
        <f>IF((ROW()-6)&lt;=$Q$3,INDEX(LINEST(AH777:AH836,AI777:AT836,TRUE,TRUE),1,10),"")</f>
        <v/>
      </c>
      <c r="BG836" s="9">
        <f>IF((ROW()-6)&lt;=$Q$3,INDEX(LINEST(AH777:AH836,AI777:AT836,TRUE,TRUE),1,9),"")</f>
        <v/>
      </c>
      <c r="BH836" s="9">
        <f>IF((ROW()-6)&lt;=$Q$3,INDEX(LINEST(AH777:AH836,AI777:AT836,TRUE,TRUE),1,8),"")</f>
        <v/>
      </c>
      <c r="BI836" s="9">
        <f>IF((ROW()-6)&lt;=$Q$3,INDEX(LINEST(AH777:AH836,AI777:AT836,TRUE,TRUE),1,7),"")</f>
        <v/>
      </c>
      <c r="BJ836" s="9">
        <f>IF((ROW()-6)&lt;=$Q$3,INDEX(LINEST(AH777:AH836,AI777:AT836,TRUE,TRUE),1,6),"")</f>
        <v/>
      </c>
      <c r="BK836" s="9">
        <f>IF((ROW()-6)&lt;=$Q$3,INDEX(LINEST(AH777:AH836,AI777:AT836,TRUE,TRUE),1,5),"")</f>
        <v/>
      </c>
      <c r="BL836" s="9">
        <f>IF((ROW()-6)&lt;=$Q$3,INDEX(LINEST(AH777:AH836,AI777:AT836,TRUE,TRUE),1,4),"")</f>
        <v/>
      </c>
      <c r="BM836" s="9">
        <f>IF((ROW()-6)&lt;=$Q$3,INDEX(LINEST(AH777:AH836,AI777:AT836,TRUE,TRUE),1,3),"")</f>
        <v/>
      </c>
      <c r="BN836" s="9">
        <f>IF((ROW()-6)&lt;=$Q$3,INDEX(LINEST(AH777:AH836,AI777:AT836,TRUE,TRUE),1,2),"")</f>
        <v/>
      </c>
      <c r="BO836" s="9">
        <f>IF((ROW()-6)&lt;=$Q$3,INDEX(LINEST(AH777:AH836,AI777:AT836,TRUE,TRUE),1,1),"")</f>
        <v/>
      </c>
      <c r="BP836" s="10">
        <f>IF((ROW()-6)&lt;=$Q$3,INDEX(LINEST(AH777:AH836,AI777:AT836,TRUE,TRUE),3,1),"")</f>
        <v/>
      </c>
      <c r="BR836" s="9">
        <f>IF(AND((ROW()-6)&lt;=$Q$3,ISNUMBER(BC835)),BC835/$Q$4+BD835*AI836+BE835*AJ836+BF835*AK836+BG835*AL836+BH835*AM836+BI835*AN836+BJ835*AO836+BK835*AP836+BL835*AQ836+BM835*AR836+BN835*AS836+BO835*AT836,"")</f>
        <v/>
      </c>
      <c r="BS836">
        <f>IF(ISNUMBER(BR836),AVERAGE(AH776:AH835),"")</f>
        <v/>
      </c>
      <c r="BT836">
        <f>IF(ISNUMBER(BR836),(AH836-BR836)^2,"")</f>
        <v/>
      </c>
      <c r="BU836">
        <f>IF(ISNUMBER(BR836),AH836^2,"")</f>
        <v/>
      </c>
      <c r="BV836">
        <f>IF(ISNUMBER(BR836),(AH836-BS836)^2,"")</f>
        <v/>
      </c>
    </row>
    <row r="837">
      <c r="O837">
        <f>IF($R837="","",CHOOSE($Q$2,YEAR(R837)*12+MONTH(R837),INT((R837-2)/7),YEAR(R837)*4+ROUNDUP(MONTH(R837)/3)))</f>
        <v/>
      </c>
      <c r="P837">
        <f>IF($R837="","",IF($R838="",1,IF(O837&lt;&gt;O838,1,0)))</f>
        <v/>
      </c>
      <c r="Q837">
        <f>IF(P837=1,SUM($P$7:P837),"")</f>
        <v/>
      </c>
      <c r="R837">
        <f>IF($A837="","",IF(ISNUMBER($A837),$A837,IFERROR(DATEVALUE($A837),NA())))</f>
        <v/>
      </c>
      <c r="S837" s="7">
        <f>IFERROR(INDEX($R$7:$R$60000,MATCH(ROW()-6,$Q$7:$Q$60000,0)),"")</f>
        <v/>
      </c>
      <c r="T837">
        <f>IFERROR(INDEX($B$7:$B$60000,MATCH(ROW()-6,$Q$7:$Q$60000,0)),"")</f>
        <v/>
      </c>
      <c r="U837">
        <f>IFERROR(INDEX($C$7:$C$60000,MATCH(ROW()-6,$Q$7:$Q$60000,0)),"")</f>
        <v/>
      </c>
      <c r="V837">
        <f>IFERROR(INDEX($D$7:$D$60000,MATCH(ROW()-6,$Q$7:$Q$60000,0)),"")</f>
        <v/>
      </c>
      <c r="W837">
        <f>IFERROR(INDEX($E$7:$E$60000,MATCH(ROW()-6,$Q$7:$Q$60000,0)),"")</f>
        <v/>
      </c>
      <c r="X837">
        <f>IFERROR(INDEX($F$7:$F$60000,MATCH(ROW()-6,$Q$7:$Q$60000,0)),"")</f>
        <v/>
      </c>
      <c r="Y837">
        <f>IFERROR(INDEX($G$7:$G$60000,MATCH(ROW()-6,$Q$7:$Q$60000,0)),"")</f>
        <v/>
      </c>
      <c r="Z837">
        <f>IFERROR(INDEX($H$7:$H$60000,MATCH(ROW()-6,$Q$7:$Q$60000,0)),"")</f>
        <v/>
      </c>
      <c r="AA837">
        <f>IFERROR(INDEX($I$7:$I$60000,MATCH(ROW()-6,$Q$7:$Q$60000,0)),"")</f>
        <v/>
      </c>
      <c r="AB837">
        <f>IFERROR(INDEX($J$7:$J$60000,MATCH(ROW()-6,$Q$7:$Q$60000,0)),"")</f>
        <v/>
      </c>
      <c r="AC837">
        <f>IFERROR(INDEX($K$7:$K$60000,MATCH(ROW()-6,$Q$7:$Q$60000,0)),"")</f>
        <v/>
      </c>
      <c r="AD837">
        <f>IFERROR(INDEX($L$7:$L$60000,MATCH(ROW()-6,$Q$7:$Q$60000,0)),"")</f>
        <v/>
      </c>
      <c r="AE837">
        <f>IFERROR(INDEX($M$7:$M$60000,MATCH(ROW()-6,$Q$7:$Q$60000,0)),"")</f>
        <v/>
      </c>
      <c r="AF837">
        <f>IFERROR(INDEX($N$7:$N$60000,MATCH(ROW()-6,$Q$7:$Q$60000,0)),"")</f>
        <v/>
      </c>
      <c r="AH837" s="9">
        <f>IF(OR($S837="",$S836=""),"",LN($T837/$T836))</f>
        <v/>
      </c>
      <c r="AI837" s="9">
        <f>IF(OR($S837="",$S836=""),"",$C$2*LN(U837/U836))</f>
        <v/>
      </c>
      <c r="AJ837" s="9">
        <f>IF(OR($S837="",$S836=""),"",$D$2*(V837-V836))</f>
        <v/>
      </c>
      <c r="AK837" s="9">
        <f>IF(OR($S837="",$S836=""),"",$E$2*(W837-W836))</f>
        <v/>
      </c>
      <c r="AL837" s="9">
        <f>IF(OR($S837="",$S836=""),"",$F$2*LN(X837/X836))</f>
        <v/>
      </c>
      <c r="AM837" s="9">
        <f>IF(OR($S837="",$S836=""),"",$G$2*(Y837-Y836))</f>
        <v/>
      </c>
      <c r="AN837" s="9">
        <f>IF(OR($S837="",$S836=""),"",$H$2*LN(Z837/Z836))</f>
        <v/>
      </c>
      <c r="AO837" s="9">
        <f>IF(OR($S837="",$S836=""),"",$I$2*(AA837-AA836))</f>
        <v/>
      </c>
      <c r="AP837" s="9">
        <f>IF(OR($S837="",$S836=""),"",$J$2*LN(AB837/AB836))</f>
        <v/>
      </c>
      <c r="AQ837" s="9">
        <f>IF(OR($S837="",$S836=""),"",$K$2*(AC837-AC836))</f>
        <v/>
      </c>
      <c r="AR837" s="9">
        <f>IF(OR($S837="",$S836=""),"",$L$2*LN(AD837/AD836))</f>
        <v/>
      </c>
      <c r="AS837" s="9">
        <f>IF(OR($S837="",$S836=""),"",$M$2*LN(AE837/AE836))</f>
        <v/>
      </c>
      <c r="AT837" s="9">
        <f>IF(OR($S837="",$S836=""),"",$N$2*LN(AF837/AF836))</f>
        <v/>
      </c>
      <c r="AV837" s="9">
        <f>IF($AH837="","",$AY$16+$AY$4*AI837+$AY$5*AJ837+$AY$6*AK837+$AY$7*AL837+$AY$8*AM837+$AY$9*AN837+$AY$10*AO837+$AY$11*AP837+$AY$12*AQ837+$AY$13*AR837+$AY$14*AS837+$AY$15*AT837)</f>
        <v/>
      </c>
      <c r="BC837" s="10">
        <f>IF((ROW()-6)&lt;=$Q$3,INDEX(LINEST(AH778:AH837,AI778:AT837,TRUE,TRUE),1,13)*$Q$4,"")</f>
        <v/>
      </c>
      <c r="BD837" s="9">
        <f>IF((ROW()-6)&lt;=$Q$3,INDEX(LINEST(AH778:AH837,AI778:AT837,TRUE,TRUE),1,12),"")</f>
        <v/>
      </c>
      <c r="BE837" s="9">
        <f>IF((ROW()-6)&lt;=$Q$3,INDEX(LINEST(AH778:AH837,AI778:AT837,TRUE,TRUE),1,11),"")</f>
        <v/>
      </c>
      <c r="BF837" s="9">
        <f>IF((ROW()-6)&lt;=$Q$3,INDEX(LINEST(AH778:AH837,AI778:AT837,TRUE,TRUE),1,10),"")</f>
        <v/>
      </c>
      <c r="BG837" s="9">
        <f>IF((ROW()-6)&lt;=$Q$3,INDEX(LINEST(AH778:AH837,AI778:AT837,TRUE,TRUE),1,9),"")</f>
        <v/>
      </c>
      <c r="BH837" s="9">
        <f>IF((ROW()-6)&lt;=$Q$3,INDEX(LINEST(AH778:AH837,AI778:AT837,TRUE,TRUE),1,8),"")</f>
        <v/>
      </c>
      <c r="BI837" s="9">
        <f>IF((ROW()-6)&lt;=$Q$3,INDEX(LINEST(AH778:AH837,AI778:AT837,TRUE,TRUE),1,7),"")</f>
        <v/>
      </c>
      <c r="BJ837" s="9">
        <f>IF((ROW()-6)&lt;=$Q$3,INDEX(LINEST(AH778:AH837,AI778:AT837,TRUE,TRUE),1,6),"")</f>
        <v/>
      </c>
      <c r="BK837" s="9">
        <f>IF((ROW()-6)&lt;=$Q$3,INDEX(LINEST(AH778:AH837,AI778:AT837,TRUE,TRUE),1,5),"")</f>
        <v/>
      </c>
      <c r="BL837" s="9">
        <f>IF((ROW()-6)&lt;=$Q$3,INDEX(LINEST(AH778:AH837,AI778:AT837,TRUE,TRUE),1,4),"")</f>
        <v/>
      </c>
      <c r="BM837" s="9">
        <f>IF((ROW()-6)&lt;=$Q$3,INDEX(LINEST(AH778:AH837,AI778:AT837,TRUE,TRUE),1,3),"")</f>
        <v/>
      </c>
      <c r="BN837" s="9">
        <f>IF((ROW()-6)&lt;=$Q$3,INDEX(LINEST(AH778:AH837,AI778:AT837,TRUE,TRUE),1,2),"")</f>
        <v/>
      </c>
      <c r="BO837" s="9">
        <f>IF((ROW()-6)&lt;=$Q$3,INDEX(LINEST(AH778:AH837,AI778:AT837,TRUE,TRUE),1,1),"")</f>
        <v/>
      </c>
      <c r="BP837" s="10">
        <f>IF((ROW()-6)&lt;=$Q$3,INDEX(LINEST(AH778:AH837,AI778:AT837,TRUE,TRUE),3,1),"")</f>
        <v/>
      </c>
      <c r="BR837" s="9">
        <f>IF(AND((ROW()-6)&lt;=$Q$3,ISNUMBER(BC836)),BC836/$Q$4+BD836*AI837+BE836*AJ837+BF836*AK837+BG836*AL837+BH836*AM837+BI836*AN837+BJ836*AO837+BK836*AP837+BL836*AQ837+BM836*AR837+BN836*AS837+BO836*AT837,"")</f>
        <v/>
      </c>
      <c r="BS837">
        <f>IF(ISNUMBER(BR837),AVERAGE(AH777:AH836),"")</f>
        <v/>
      </c>
      <c r="BT837">
        <f>IF(ISNUMBER(BR837),(AH837-BR837)^2,"")</f>
        <v/>
      </c>
      <c r="BU837">
        <f>IF(ISNUMBER(BR837),AH837^2,"")</f>
        <v/>
      </c>
      <c r="BV837">
        <f>IF(ISNUMBER(BR837),(AH837-BS837)^2,"")</f>
        <v/>
      </c>
    </row>
    <row r="838">
      <c r="O838">
        <f>IF($R838="","",CHOOSE($Q$2,YEAR(R838)*12+MONTH(R838),INT((R838-2)/7),YEAR(R838)*4+ROUNDUP(MONTH(R838)/3)))</f>
        <v/>
      </c>
      <c r="P838">
        <f>IF($R838="","",IF($R839="",1,IF(O838&lt;&gt;O839,1,0)))</f>
        <v/>
      </c>
      <c r="Q838">
        <f>IF(P838=1,SUM($P$7:P838),"")</f>
        <v/>
      </c>
      <c r="R838">
        <f>IF($A838="","",IF(ISNUMBER($A838),$A838,IFERROR(DATEVALUE($A838),NA())))</f>
        <v/>
      </c>
      <c r="S838" s="7">
        <f>IFERROR(INDEX($R$7:$R$60000,MATCH(ROW()-6,$Q$7:$Q$60000,0)),"")</f>
        <v/>
      </c>
      <c r="T838">
        <f>IFERROR(INDEX($B$7:$B$60000,MATCH(ROW()-6,$Q$7:$Q$60000,0)),"")</f>
        <v/>
      </c>
      <c r="U838">
        <f>IFERROR(INDEX($C$7:$C$60000,MATCH(ROW()-6,$Q$7:$Q$60000,0)),"")</f>
        <v/>
      </c>
      <c r="V838">
        <f>IFERROR(INDEX($D$7:$D$60000,MATCH(ROW()-6,$Q$7:$Q$60000,0)),"")</f>
        <v/>
      </c>
      <c r="W838">
        <f>IFERROR(INDEX($E$7:$E$60000,MATCH(ROW()-6,$Q$7:$Q$60000,0)),"")</f>
        <v/>
      </c>
      <c r="X838">
        <f>IFERROR(INDEX($F$7:$F$60000,MATCH(ROW()-6,$Q$7:$Q$60000,0)),"")</f>
        <v/>
      </c>
      <c r="Y838">
        <f>IFERROR(INDEX($G$7:$G$60000,MATCH(ROW()-6,$Q$7:$Q$60000,0)),"")</f>
        <v/>
      </c>
      <c r="Z838">
        <f>IFERROR(INDEX($H$7:$H$60000,MATCH(ROW()-6,$Q$7:$Q$60000,0)),"")</f>
        <v/>
      </c>
      <c r="AA838">
        <f>IFERROR(INDEX($I$7:$I$60000,MATCH(ROW()-6,$Q$7:$Q$60000,0)),"")</f>
        <v/>
      </c>
      <c r="AB838">
        <f>IFERROR(INDEX($J$7:$J$60000,MATCH(ROW()-6,$Q$7:$Q$60000,0)),"")</f>
        <v/>
      </c>
      <c r="AC838">
        <f>IFERROR(INDEX($K$7:$K$60000,MATCH(ROW()-6,$Q$7:$Q$60000,0)),"")</f>
        <v/>
      </c>
      <c r="AD838">
        <f>IFERROR(INDEX($L$7:$L$60000,MATCH(ROW()-6,$Q$7:$Q$60000,0)),"")</f>
        <v/>
      </c>
      <c r="AE838">
        <f>IFERROR(INDEX($M$7:$M$60000,MATCH(ROW()-6,$Q$7:$Q$60000,0)),"")</f>
        <v/>
      </c>
      <c r="AF838">
        <f>IFERROR(INDEX($N$7:$N$60000,MATCH(ROW()-6,$Q$7:$Q$60000,0)),"")</f>
        <v/>
      </c>
      <c r="AH838" s="9">
        <f>IF(OR($S838="",$S837=""),"",LN($T838/$T837))</f>
        <v/>
      </c>
      <c r="AI838" s="9">
        <f>IF(OR($S838="",$S837=""),"",$C$2*LN(U838/U837))</f>
        <v/>
      </c>
      <c r="AJ838" s="9">
        <f>IF(OR($S838="",$S837=""),"",$D$2*(V838-V837))</f>
        <v/>
      </c>
      <c r="AK838" s="9">
        <f>IF(OR($S838="",$S837=""),"",$E$2*(W838-W837))</f>
        <v/>
      </c>
      <c r="AL838" s="9">
        <f>IF(OR($S838="",$S837=""),"",$F$2*LN(X838/X837))</f>
        <v/>
      </c>
      <c r="AM838" s="9">
        <f>IF(OR($S838="",$S837=""),"",$G$2*(Y838-Y837))</f>
        <v/>
      </c>
      <c r="AN838" s="9">
        <f>IF(OR($S838="",$S837=""),"",$H$2*LN(Z838/Z837))</f>
        <v/>
      </c>
      <c r="AO838" s="9">
        <f>IF(OR($S838="",$S837=""),"",$I$2*(AA838-AA837))</f>
        <v/>
      </c>
      <c r="AP838" s="9">
        <f>IF(OR($S838="",$S837=""),"",$J$2*LN(AB838/AB837))</f>
        <v/>
      </c>
      <c r="AQ838" s="9">
        <f>IF(OR($S838="",$S837=""),"",$K$2*(AC838-AC837))</f>
        <v/>
      </c>
      <c r="AR838" s="9">
        <f>IF(OR($S838="",$S837=""),"",$L$2*LN(AD838/AD837))</f>
        <v/>
      </c>
      <c r="AS838" s="9">
        <f>IF(OR($S838="",$S837=""),"",$M$2*LN(AE838/AE837))</f>
        <v/>
      </c>
      <c r="AT838" s="9">
        <f>IF(OR($S838="",$S837=""),"",$N$2*LN(AF838/AF837))</f>
        <v/>
      </c>
      <c r="AV838" s="9">
        <f>IF($AH838="","",$AY$16+$AY$4*AI838+$AY$5*AJ838+$AY$6*AK838+$AY$7*AL838+$AY$8*AM838+$AY$9*AN838+$AY$10*AO838+$AY$11*AP838+$AY$12*AQ838+$AY$13*AR838+$AY$14*AS838+$AY$15*AT838)</f>
        <v/>
      </c>
      <c r="BC838" s="10">
        <f>IF((ROW()-6)&lt;=$Q$3,INDEX(LINEST(AH779:AH838,AI779:AT838,TRUE,TRUE),1,13)*$Q$4,"")</f>
        <v/>
      </c>
      <c r="BD838" s="9">
        <f>IF((ROW()-6)&lt;=$Q$3,INDEX(LINEST(AH779:AH838,AI779:AT838,TRUE,TRUE),1,12),"")</f>
        <v/>
      </c>
      <c r="BE838" s="9">
        <f>IF((ROW()-6)&lt;=$Q$3,INDEX(LINEST(AH779:AH838,AI779:AT838,TRUE,TRUE),1,11),"")</f>
        <v/>
      </c>
      <c r="BF838" s="9">
        <f>IF((ROW()-6)&lt;=$Q$3,INDEX(LINEST(AH779:AH838,AI779:AT838,TRUE,TRUE),1,10),"")</f>
        <v/>
      </c>
      <c r="BG838" s="9">
        <f>IF((ROW()-6)&lt;=$Q$3,INDEX(LINEST(AH779:AH838,AI779:AT838,TRUE,TRUE),1,9),"")</f>
        <v/>
      </c>
      <c r="BH838" s="9">
        <f>IF((ROW()-6)&lt;=$Q$3,INDEX(LINEST(AH779:AH838,AI779:AT838,TRUE,TRUE),1,8),"")</f>
        <v/>
      </c>
      <c r="BI838" s="9">
        <f>IF((ROW()-6)&lt;=$Q$3,INDEX(LINEST(AH779:AH838,AI779:AT838,TRUE,TRUE),1,7),"")</f>
        <v/>
      </c>
      <c r="BJ838" s="9">
        <f>IF((ROW()-6)&lt;=$Q$3,INDEX(LINEST(AH779:AH838,AI779:AT838,TRUE,TRUE),1,6),"")</f>
        <v/>
      </c>
      <c r="BK838" s="9">
        <f>IF((ROW()-6)&lt;=$Q$3,INDEX(LINEST(AH779:AH838,AI779:AT838,TRUE,TRUE),1,5),"")</f>
        <v/>
      </c>
      <c r="BL838" s="9">
        <f>IF((ROW()-6)&lt;=$Q$3,INDEX(LINEST(AH779:AH838,AI779:AT838,TRUE,TRUE),1,4),"")</f>
        <v/>
      </c>
      <c r="BM838" s="9">
        <f>IF((ROW()-6)&lt;=$Q$3,INDEX(LINEST(AH779:AH838,AI779:AT838,TRUE,TRUE),1,3),"")</f>
        <v/>
      </c>
      <c r="BN838" s="9">
        <f>IF((ROW()-6)&lt;=$Q$3,INDEX(LINEST(AH779:AH838,AI779:AT838,TRUE,TRUE),1,2),"")</f>
        <v/>
      </c>
      <c r="BO838" s="9">
        <f>IF((ROW()-6)&lt;=$Q$3,INDEX(LINEST(AH779:AH838,AI779:AT838,TRUE,TRUE),1,1),"")</f>
        <v/>
      </c>
      <c r="BP838" s="10">
        <f>IF((ROW()-6)&lt;=$Q$3,INDEX(LINEST(AH779:AH838,AI779:AT838,TRUE,TRUE),3,1),"")</f>
        <v/>
      </c>
      <c r="BR838" s="9">
        <f>IF(AND((ROW()-6)&lt;=$Q$3,ISNUMBER(BC837)),BC837/$Q$4+BD837*AI838+BE837*AJ838+BF837*AK838+BG837*AL838+BH837*AM838+BI837*AN838+BJ837*AO838+BK837*AP838+BL837*AQ838+BM837*AR838+BN837*AS838+BO837*AT838,"")</f>
        <v/>
      </c>
      <c r="BS838">
        <f>IF(ISNUMBER(BR838),AVERAGE(AH778:AH837),"")</f>
        <v/>
      </c>
      <c r="BT838">
        <f>IF(ISNUMBER(BR838),(AH838-BR838)^2,"")</f>
        <v/>
      </c>
      <c r="BU838">
        <f>IF(ISNUMBER(BR838),AH838^2,"")</f>
        <v/>
      </c>
      <c r="BV838">
        <f>IF(ISNUMBER(BR838),(AH838-BS838)^2,"")</f>
        <v/>
      </c>
    </row>
    <row r="839">
      <c r="O839">
        <f>IF($R839="","",CHOOSE($Q$2,YEAR(R839)*12+MONTH(R839),INT((R839-2)/7),YEAR(R839)*4+ROUNDUP(MONTH(R839)/3)))</f>
        <v/>
      </c>
      <c r="P839">
        <f>IF($R839="","",IF($R840="",1,IF(O839&lt;&gt;O840,1,0)))</f>
        <v/>
      </c>
      <c r="Q839">
        <f>IF(P839=1,SUM($P$7:P839),"")</f>
        <v/>
      </c>
      <c r="R839">
        <f>IF($A839="","",IF(ISNUMBER($A839),$A839,IFERROR(DATEVALUE($A839),NA())))</f>
        <v/>
      </c>
      <c r="S839" s="7">
        <f>IFERROR(INDEX($R$7:$R$60000,MATCH(ROW()-6,$Q$7:$Q$60000,0)),"")</f>
        <v/>
      </c>
      <c r="T839">
        <f>IFERROR(INDEX($B$7:$B$60000,MATCH(ROW()-6,$Q$7:$Q$60000,0)),"")</f>
        <v/>
      </c>
      <c r="U839">
        <f>IFERROR(INDEX($C$7:$C$60000,MATCH(ROW()-6,$Q$7:$Q$60000,0)),"")</f>
        <v/>
      </c>
      <c r="V839">
        <f>IFERROR(INDEX($D$7:$D$60000,MATCH(ROW()-6,$Q$7:$Q$60000,0)),"")</f>
        <v/>
      </c>
      <c r="W839">
        <f>IFERROR(INDEX($E$7:$E$60000,MATCH(ROW()-6,$Q$7:$Q$60000,0)),"")</f>
        <v/>
      </c>
      <c r="X839">
        <f>IFERROR(INDEX($F$7:$F$60000,MATCH(ROW()-6,$Q$7:$Q$60000,0)),"")</f>
        <v/>
      </c>
      <c r="Y839">
        <f>IFERROR(INDEX($G$7:$G$60000,MATCH(ROW()-6,$Q$7:$Q$60000,0)),"")</f>
        <v/>
      </c>
      <c r="Z839">
        <f>IFERROR(INDEX($H$7:$H$60000,MATCH(ROW()-6,$Q$7:$Q$60000,0)),"")</f>
        <v/>
      </c>
      <c r="AA839">
        <f>IFERROR(INDEX($I$7:$I$60000,MATCH(ROW()-6,$Q$7:$Q$60000,0)),"")</f>
        <v/>
      </c>
      <c r="AB839">
        <f>IFERROR(INDEX($J$7:$J$60000,MATCH(ROW()-6,$Q$7:$Q$60000,0)),"")</f>
        <v/>
      </c>
      <c r="AC839">
        <f>IFERROR(INDEX($K$7:$K$60000,MATCH(ROW()-6,$Q$7:$Q$60000,0)),"")</f>
        <v/>
      </c>
      <c r="AD839">
        <f>IFERROR(INDEX($L$7:$L$60000,MATCH(ROW()-6,$Q$7:$Q$60000,0)),"")</f>
        <v/>
      </c>
      <c r="AE839">
        <f>IFERROR(INDEX($M$7:$M$60000,MATCH(ROW()-6,$Q$7:$Q$60000,0)),"")</f>
        <v/>
      </c>
      <c r="AF839">
        <f>IFERROR(INDEX($N$7:$N$60000,MATCH(ROW()-6,$Q$7:$Q$60000,0)),"")</f>
        <v/>
      </c>
      <c r="AH839" s="9">
        <f>IF(OR($S839="",$S838=""),"",LN($T839/$T838))</f>
        <v/>
      </c>
      <c r="AI839" s="9">
        <f>IF(OR($S839="",$S838=""),"",$C$2*LN(U839/U838))</f>
        <v/>
      </c>
      <c r="AJ839" s="9">
        <f>IF(OR($S839="",$S838=""),"",$D$2*(V839-V838))</f>
        <v/>
      </c>
      <c r="AK839" s="9">
        <f>IF(OR($S839="",$S838=""),"",$E$2*(W839-W838))</f>
        <v/>
      </c>
      <c r="AL839" s="9">
        <f>IF(OR($S839="",$S838=""),"",$F$2*LN(X839/X838))</f>
        <v/>
      </c>
      <c r="AM839" s="9">
        <f>IF(OR($S839="",$S838=""),"",$G$2*(Y839-Y838))</f>
        <v/>
      </c>
      <c r="AN839" s="9">
        <f>IF(OR($S839="",$S838=""),"",$H$2*LN(Z839/Z838))</f>
        <v/>
      </c>
      <c r="AO839" s="9">
        <f>IF(OR($S839="",$S838=""),"",$I$2*(AA839-AA838))</f>
        <v/>
      </c>
      <c r="AP839" s="9">
        <f>IF(OR($S839="",$S838=""),"",$J$2*LN(AB839/AB838))</f>
        <v/>
      </c>
      <c r="AQ839" s="9">
        <f>IF(OR($S839="",$S838=""),"",$K$2*(AC839-AC838))</f>
        <v/>
      </c>
      <c r="AR839" s="9">
        <f>IF(OR($S839="",$S838=""),"",$L$2*LN(AD839/AD838))</f>
        <v/>
      </c>
      <c r="AS839" s="9">
        <f>IF(OR($S839="",$S838=""),"",$M$2*LN(AE839/AE838))</f>
        <v/>
      </c>
      <c r="AT839" s="9">
        <f>IF(OR($S839="",$S838=""),"",$N$2*LN(AF839/AF838))</f>
        <v/>
      </c>
      <c r="AV839" s="9">
        <f>IF($AH839="","",$AY$16+$AY$4*AI839+$AY$5*AJ839+$AY$6*AK839+$AY$7*AL839+$AY$8*AM839+$AY$9*AN839+$AY$10*AO839+$AY$11*AP839+$AY$12*AQ839+$AY$13*AR839+$AY$14*AS839+$AY$15*AT839)</f>
        <v/>
      </c>
      <c r="BC839" s="10">
        <f>IF((ROW()-6)&lt;=$Q$3,INDEX(LINEST(AH780:AH839,AI780:AT839,TRUE,TRUE),1,13)*$Q$4,"")</f>
        <v/>
      </c>
      <c r="BD839" s="9">
        <f>IF((ROW()-6)&lt;=$Q$3,INDEX(LINEST(AH780:AH839,AI780:AT839,TRUE,TRUE),1,12),"")</f>
        <v/>
      </c>
      <c r="BE839" s="9">
        <f>IF((ROW()-6)&lt;=$Q$3,INDEX(LINEST(AH780:AH839,AI780:AT839,TRUE,TRUE),1,11),"")</f>
        <v/>
      </c>
      <c r="BF839" s="9">
        <f>IF((ROW()-6)&lt;=$Q$3,INDEX(LINEST(AH780:AH839,AI780:AT839,TRUE,TRUE),1,10),"")</f>
        <v/>
      </c>
      <c r="BG839" s="9">
        <f>IF((ROW()-6)&lt;=$Q$3,INDEX(LINEST(AH780:AH839,AI780:AT839,TRUE,TRUE),1,9),"")</f>
        <v/>
      </c>
      <c r="BH839" s="9">
        <f>IF((ROW()-6)&lt;=$Q$3,INDEX(LINEST(AH780:AH839,AI780:AT839,TRUE,TRUE),1,8),"")</f>
        <v/>
      </c>
      <c r="BI839" s="9">
        <f>IF((ROW()-6)&lt;=$Q$3,INDEX(LINEST(AH780:AH839,AI780:AT839,TRUE,TRUE),1,7),"")</f>
        <v/>
      </c>
      <c r="BJ839" s="9">
        <f>IF((ROW()-6)&lt;=$Q$3,INDEX(LINEST(AH780:AH839,AI780:AT839,TRUE,TRUE),1,6),"")</f>
        <v/>
      </c>
      <c r="BK839" s="9">
        <f>IF((ROW()-6)&lt;=$Q$3,INDEX(LINEST(AH780:AH839,AI780:AT839,TRUE,TRUE),1,5),"")</f>
        <v/>
      </c>
      <c r="BL839" s="9">
        <f>IF((ROW()-6)&lt;=$Q$3,INDEX(LINEST(AH780:AH839,AI780:AT839,TRUE,TRUE),1,4),"")</f>
        <v/>
      </c>
      <c r="BM839" s="9">
        <f>IF((ROW()-6)&lt;=$Q$3,INDEX(LINEST(AH780:AH839,AI780:AT839,TRUE,TRUE),1,3),"")</f>
        <v/>
      </c>
      <c r="BN839" s="9">
        <f>IF((ROW()-6)&lt;=$Q$3,INDEX(LINEST(AH780:AH839,AI780:AT839,TRUE,TRUE),1,2),"")</f>
        <v/>
      </c>
      <c r="BO839" s="9">
        <f>IF((ROW()-6)&lt;=$Q$3,INDEX(LINEST(AH780:AH839,AI780:AT839,TRUE,TRUE),1,1),"")</f>
        <v/>
      </c>
      <c r="BP839" s="10">
        <f>IF((ROW()-6)&lt;=$Q$3,INDEX(LINEST(AH780:AH839,AI780:AT839,TRUE,TRUE),3,1),"")</f>
        <v/>
      </c>
      <c r="BR839" s="9">
        <f>IF(AND((ROW()-6)&lt;=$Q$3,ISNUMBER(BC838)),BC838/$Q$4+BD838*AI839+BE838*AJ839+BF838*AK839+BG838*AL839+BH838*AM839+BI838*AN839+BJ838*AO839+BK838*AP839+BL838*AQ839+BM838*AR839+BN838*AS839+BO838*AT839,"")</f>
        <v/>
      </c>
      <c r="BS839">
        <f>IF(ISNUMBER(BR839),AVERAGE(AH779:AH838),"")</f>
        <v/>
      </c>
      <c r="BT839">
        <f>IF(ISNUMBER(BR839),(AH839-BR839)^2,"")</f>
        <v/>
      </c>
      <c r="BU839">
        <f>IF(ISNUMBER(BR839),AH839^2,"")</f>
        <v/>
      </c>
      <c r="BV839">
        <f>IF(ISNUMBER(BR839),(AH839-BS839)^2,"")</f>
        <v/>
      </c>
    </row>
    <row r="840">
      <c r="O840">
        <f>IF($R840="","",CHOOSE($Q$2,YEAR(R840)*12+MONTH(R840),INT((R840-2)/7),YEAR(R840)*4+ROUNDUP(MONTH(R840)/3)))</f>
        <v/>
      </c>
      <c r="P840">
        <f>IF($R840="","",IF($R841="",1,IF(O840&lt;&gt;O841,1,0)))</f>
        <v/>
      </c>
      <c r="Q840">
        <f>IF(P840=1,SUM($P$7:P840),"")</f>
        <v/>
      </c>
      <c r="R840">
        <f>IF($A840="","",IF(ISNUMBER($A840),$A840,IFERROR(DATEVALUE($A840),NA())))</f>
        <v/>
      </c>
      <c r="S840" s="7">
        <f>IFERROR(INDEX($R$7:$R$60000,MATCH(ROW()-6,$Q$7:$Q$60000,0)),"")</f>
        <v/>
      </c>
      <c r="T840">
        <f>IFERROR(INDEX($B$7:$B$60000,MATCH(ROW()-6,$Q$7:$Q$60000,0)),"")</f>
        <v/>
      </c>
      <c r="U840">
        <f>IFERROR(INDEX($C$7:$C$60000,MATCH(ROW()-6,$Q$7:$Q$60000,0)),"")</f>
        <v/>
      </c>
      <c r="V840">
        <f>IFERROR(INDEX($D$7:$D$60000,MATCH(ROW()-6,$Q$7:$Q$60000,0)),"")</f>
        <v/>
      </c>
      <c r="W840">
        <f>IFERROR(INDEX($E$7:$E$60000,MATCH(ROW()-6,$Q$7:$Q$60000,0)),"")</f>
        <v/>
      </c>
      <c r="X840">
        <f>IFERROR(INDEX($F$7:$F$60000,MATCH(ROW()-6,$Q$7:$Q$60000,0)),"")</f>
        <v/>
      </c>
      <c r="Y840">
        <f>IFERROR(INDEX($G$7:$G$60000,MATCH(ROW()-6,$Q$7:$Q$60000,0)),"")</f>
        <v/>
      </c>
      <c r="Z840">
        <f>IFERROR(INDEX($H$7:$H$60000,MATCH(ROW()-6,$Q$7:$Q$60000,0)),"")</f>
        <v/>
      </c>
      <c r="AA840">
        <f>IFERROR(INDEX($I$7:$I$60000,MATCH(ROW()-6,$Q$7:$Q$60000,0)),"")</f>
        <v/>
      </c>
      <c r="AB840">
        <f>IFERROR(INDEX($J$7:$J$60000,MATCH(ROW()-6,$Q$7:$Q$60000,0)),"")</f>
        <v/>
      </c>
      <c r="AC840">
        <f>IFERROR(INDEX($K$7:$K$60000,MATCH(ROW()-6,$Q$7:$Q$60000,0)),"")</f>
        <v/>
      </c>
      <c r="AD840">
        <f>IFERROR(INDEX($L$7:$L$60000,MATCH(ROW()-6,$Q$7:$Q$60000,0)),"")</f>
        <v/>
      </c>
      <c r="AE840">
        <f>IFERROR(INDEX($M$7:$M$60000,MATCH(ROW()-6,$Q$7:$Q$60000,0)),"")</f>
        <v/>
      </c>
      <c r="AF840">
        <f>IFERROR(INDEX($N$7:$N$60000,MATCH(ROW()-6,$Q$7:$Q$60000,0)),"")</f>
        <v/>
      </c>
      <c r="AH840" s="9">
        <f>IF(OR($S840="",$S839=""),"",LN($T840/$T839))</f>
        <v/>
      </c>
      <c r="AI840" s="9">
        <f>IF(OR($S840="",$S839=""),"",$C$2*LN(U840/U839))</f>
        <v/>
      </c>
      <c r="AJ840" s="9">
        <f>IF(OR($S840="",$S839=""),"",$D$2*(V840-V839))</f>
        <v/>
      </c>
      <c r="AK840" s="9">
        <f>IF(OR($S840="",$S839=""),"",$E$2*(W840-W839))</f>
        <v/>
      </c>
      <c r="AL840" s="9">
        <f>IF(OR($S840="",$S839=""),"",$F$2*LN(X840/X839))</f>
        <v/>
      </c>
      <c r="AM840" s="9">
        <f>IF(OR($S840="",$S839=""),"",$G$2*(Y840-Y839))</f>
        <v/>
      </c>
      <c r="AN840" s="9">
        <f>IF(OR($S840="",$S839=""),"",$H$2*LN(Z840/Z839))</f>
        <v/>
      </c>
      <c r="AO840" s="9">
        <f>IF(OR($S840="",$S839=""),"",$I$2*(AA840-AA839))</f>
        <v/>
      </c>
      <c r="AP840" s="9">
        <f>IF(OR($S840="",$S839=""),"",$J$2*LN(AB840/AB839))</f>
        <v/>
      </c>
      <c r="AQ840" s="9">
        <f>IF(OR($S840="",$S839=""),"",$K$2*(AC840-AC839))</f>
        <v/>
      </c>
      <c r="AR840" s="9">
        <f>IF(OR($S840="",$S839=""),"",$L$2*LN(AD840/AD839))</f>
        <v/>
      </c>
      <c r="AS840" s="9">
        <f>IF(OR($S840="",$S839=""),"",$M$2*LN(AE840/AE839))</f>
        <v/>
      </c>
      <c r="AT840" s="9">
        <f>IF(OR($S840="",$S839=""),"",$N$2*LN(AF840/AF839))</f>
        <v/>
      </c>
      <c r="AV840" s="9">
        <f>IF($AH840="","",$AY$16+$AY$4*AI840+$AY$5*AJ840+$AY$6*AK840+$AY$7*AL840+$AY$8*AM840+$AY$9*AN840+$AY$10*AO840+$AY$11*AP840+$AY$12*AQ840+$AY$13*AR840+$AY$14*AS840+$AY$15*AT840)</f>
        <v/>
      </c>
      <c r="BC840" s="10">
        <f>IF((ROW()-6)&lt;=$Q$3,INDEX(LINEST(AH781:AH840,AI781:AT840,TRUE,TRUE),1,13)*$Q$4,"")</f>
        <v/>
      </c>
      <c r="BD840" s="9">
        <f>IF((ROW()-6)&lt;=$Q$3,INDEX(LINEST(AH781:AH840,AI781:AT840,TRUE,TRUE),1,12),"")</f>
        <v/>
      </c>
      <c r="BE840" s="9">
        <f>IF((ROW()-6)&lt;=$Q$3,INDEX(LINEST(AH781:AH840,AI781:AT840,TRUE,TRUE),1,11),"")</f>
        <v/>
      </c>
      <c r="BF840" s="9">
        <f>IF((ROW()-6)&lt;=$Q$3,INDEX(LINEST(AH781:AH840,AI781:AT840,TRUE,TRUE),1,10),"")</f>
        <v/>
      </c>
      <c r="BG840" s="9">
        <f>IF((ROW()-6)&lt;=$Q$3,INDEX(LINEST(AH781:AH840,AI781:AT840,TRUE,TRUE),1,9),"")</f>
        <v/>
      </c>
      <c r="BH840" s="9">
        <f>IF((ROW()-6)&lt;=$Q$3,INDEX(LINEST(AH781:AH840,AI781:AT840,TRUE,TRUE),1,8),"")</f>
        <v/>
      </c>
      <c r="BI840" s="9">
        <f>IF((ROW()-6)&lt;=$Q$3,INDEX(LINEST(AH781:AH840,AI781:AT840,TRUE,TRUE),1,7),"")</f>
        <v/>
      </c>
      <c r="BJ840" s="9">
        <f>IF((ROW()-6)&lt;=$Q$3,INDEX(LINEST(AH781:AH840,AI781:AT840,TRUE,TRUE),1,6),"")</f>
        <v/>
      </c>
      <c r="BK840" s="9">
        <f>IF((ROW()-6)&lt;=$Q$3,INDEX(LINEST(AH781:AH840,AI781:AT840,TRUE,TRUE),1,5),"")</f>
        <v/>
      </c>
      <c r="BL840" s="9">
        <f>IF((ROW()-6)&lt;=$Q$3,INDEX(LINEST(AH781:AH840,AI781:AT840,TRUE,TRUE),1,4),"")</f>
        <v/>
      </c>
      <c r="BM840" s="9">
        <f>IF((ROW()-6)&lt;=$Q$3,INDEX(LINEST(AH781:AH840,AI781:AT840,TRUE,TRUE),1,3),"")</f>
        <v/>
      </c>
      <c r="BN840" s="9">
        <f>IF((ROW()-6)&lt;=$Q$3,INDEX(LINEST(AH781:AH840,AI781:AT840,TRUE,TRUE),1,2),"")</f>
        <v/>
      </c>
      <c r="BO840" s="9">
        <f>IF((ROW()-6)&lt;=$Q$3,INDEX(LINEST(AH781:AH840,AI781:AT840,TRUE,TRUE),1,1),"")</f>
        <v/>
      </c>
      <c r="BP840" s="10">
        <f>IF((ROW()-6)&lt;=$Q$3,INDEX(LINEST(AH781:AH840,AI781:AT840,TRUE,TRUE),3,1),"")</f>
        <v/>
      </c>
      <c r="BR840" s="9">
        <f>IF(AND((ROW()-6)&lt;=$Q$3,ISNUMBER(BC839)),BC839/$Q$4+BD839*AI840+BE839*AJ840+BF839*AK840+BG839*AL840+BH839*AM840+BI839*AN840+BJ839*AO840+BK839*AP840+BL839*AQ840+BM839*AR840+BN839*AS840+BO839*AT840,"")</f>
        <v/>
      </c>
      <c r="BS840">
        <f>IF(ISNUMBER(BR840),AVERAGE(AH780:AH839),"")</f>
        <v/>
      </c>
      <c r="BT840">
        <f>IF(ISNUMBER(BR840),(AH840-BR840)^2,"")</f>
        <v/>
      </c>
      <c r="BU840">
        <f>IF(ISNUMBER(BR840),AH840^2,"")</f>
        <v/>
      </c>
      <c r="BV840">
        <f>IF(ISNUMBER(BR840),(AH840-BS840)^2,"")</f>
        <v/>
      </c>
    </row>
    <row r="841">
      <c r="O841">
        <f>IF($R841="","",CHOOSE($Q$2,YEAR(R841)*12+MONTH(R841),INT((R841-2)/7),YEAR(R841)*4+ROUNDUP(MONTH(R841)/3)))</f>
        <v/>
      </c>
      <c r="P841">
        <f>IF($R841="","",IF($R842="",1,IF(O841&lt;&gt;O842,1,0)))</f>
        <v/>
      </c>
      <c r="Q841">
        <f>IF(P841=1,SUM($P$7:P841),"")</f>
        <v/>
      </c>
      <c r="R841">
        <f>IF($A841="","",IF(ISNUMBER($A841),$A841,IFERROR(DATEVALUE($A841),NA())))</f>
        <v/>
      </c>
      <c r="S841" s="7">
        <f>IFERROR(INDEX($R$7:$R$60000,MATCH(ROW()-6,$Q$7:$Q$60000,0)),"")</f>
        <v/>
      </c>
      <c r="T841">
        <f>IFERROR(INDEX($B$7:$B$60000,MATCH(ROW()-6,$Q$7:$Q$60000,0)),"")</f>
        <v/>
      </c>
      <c r="U841">
        <f>IFERROR(INDEX($C$7:$C$60000,MATCH(ROW()-6,$Q$7:$Q$60000,0)),"")</f>
        <v/>
      </c>
      <c r="V841">
        <f>IFERROR(INDEX($D$7:$D$60000,MATCH(ROW()-6,$Q$7:$Q$60000,0)),"")</f>
        <v/>
      </c>
      <c r="W841">
        <f>IFERROR(INDEX($E$7:$E$60000,MATCH(ROW()-6,$Q$7:$Q$60000,0)),"")</f>
        <v/>
      </c>
      <c r="X841">
        <f>IFERROR(INDEX($F$7:$F$60000,MATCH(ROW()-6,$Q$7:$Q$60000,0)),"")</f>
        <v/>
      </c>
      <c r="Y841">
        <f>IFERROR(INDEX($G$7:$G$60000,MATCH(ROW()-6,$Q$7:$Q$60000,0)),"")</f>
        <v/>
      </c>
      <c r="Z841">
        <f>IFERROR(INDEX($H$7:$H$60000,MATCH(ROW()-6,$Q$7:$Q$60000,0)),"")</f>
        <v/>
      </c>
      <c r="AA841">
        <f>IFERROR(INDEX($I$7:$I$60000,MATCH(ROW()-6,$Q$7:$Q$60000,0)),"")</f>
        <v/>
      </c>
      <c r="AB841">
        <f>IFERROR(INDEX($J$7:$J$60000,MATCH(ROW()-6,$Q$7:$Q$60000,0)),"")</f>
        <v/>
      </c>
      <c r="AC841">
        <f>IFERROR(INDEX($K$7:$K$60000,MATCH(ROW()-6,$Q$7:$Q$60000,0)),"")</f>
        <v/>
      </c>
      <c r="AD841">
        <f>IFERROR(INDEX($L$7:$L$60000,MATCH(ROW()-6,$Q$7:$Q$60000,0)),"")</f>
        <v/>
      </c>
      <c r="AE841">
        <f>IFERROR(INDEX($M$7:$M$60000,MATCH(ROW()-6,$Q$7:$Q$60000,0)),"")</f>
        <v/>
      </c>
      <c r="AF841">
        <f>IFERROR(INDEX($N$7:$N$60000,MATCH(ROW()-6,$Q$7:$Q$60000,0)),"")</f>
        <v/>
      </c>
      <c r="AH841" s="9">
        <f>IF(OR($S841="",$S840=""),"",LN($T841/$T840))</f>
        <v/>
      </c>
      <c r="AI841" s="9">
        <f>IF(OR($S841="",$S840=""),"",$C$2*LN(U841/U840))</f>
        <v/>
      </c>
      <c r="AJ841" s="9">
        <f>IF(OR($S841="",$S840=""),"",$D$2*(V841-V840))</f>
        <v/>
      </c>
      <c r="AK841" s="9">
        <f>IF(OR($S841="",$S840=""),"",$E$2*(W841-W840))</f>
        <v/>
      </c>
      <c r="AL841" s="9">
        <f>IF(OR($S841="",$S840=""),"",$F$2*LN(X841/X840))</f>
        <v/>
      </c>
      <c r="AM841" s="9">
        <f>IF(OR($S841="",$S840=""),"",$G$2*(Y841-Y840))</f>
        <v/>
      </c>
      <c r="AN841" s="9">
        <f>IF(OR($S841="",$S840=""),"",$H$2*LN(Z841/Z840))</f>
        <v/>
      </c>
      <c r="AO841" s="9">
        <f>IF(OR($S841="",$S840=""),"",$I$2*(AA841-AA840))</f>
        <v/>
      </c>
      <c r="AP841" s="9">
        <f>IF(OR($S841="",$S840=""),"",$J$2*LN(AB841/AB840))</f>
        <v/>
      </c>
      <c r="AQ841" s="9">
        <f>IF(OR($S841="",$S840=""),"",$K$2*(AC841-AC840))</f>
        <v/>
      </c>
      <c r="AR841" s="9">
        <f>IF(OR($S841="",$S840=""),"",$L$2*LN(AD841/AD840))</f>
        <v/>
      </c>
      <c r="AS841" s="9">
        <f>IF(OR($S841="",$S840=""),"",$M$2*LN(AE841/AE840))</f>
        <v/>
      </c>
      <c r="AT841" s="9">
        <f>IF(OR($S841="",$S840=""),"",$N$2*LN(AF841/AF840))</f>
        <v/>
      </c>
      <c r="AV841" s="9">
        <f>IF($AH841="","",$AY$16+$AY$4*AI841+$AY$5*AJ841+$AY$6*AK841+$AY$7*AL841+$AY$8*AM841+$AY$9*AN841+$AY$10*AO841+$AY$11*AP841+$AY$12*AQ841+$AY$13*AR841+$AY$14*AS841+$AY$15*AT841)</f>
        <v/>
      </c>
      <c r="BC841" s="10">
        <f>IF((ROW()-6)&lt;=$Q$3,INDEX(LINEST(AH782:AH841,AI782:AT841,TRUE,TRUE),1,13)*$Q$4,"")</f>
        <v/>
      </c>
      <c r="BD841" s="9">
        <f>IF((ROW()-6)&lt;=$Q$3,INDEX(LINEST(AH782:AH841,AI782:AT841,TRUE,TRUE),1,12),"")</f>
        <v/>
      </c>
      <c r="BE841" s="9">
        <f>IF((ROW()-6)&lt;=$Q$3,INDEX(LINEST(AH782:AH841,AI782:AT841,TRUE,TRUE),1,11),"")</f>
        <v/>
      </c>
      <c r="BF841" s="9">
        <f>IF((ROW()-6)&lt;=$Q$3,INDEX(LINEST(AH782:AH841,AI782:AT841,TRUE,TRUE),1,10),"")</f>
        <v/>
      </c>
      <c r="BG841" s="9">
        <f>IF((ROW()-6)&lt;=$Q$3,INDEX(LINEST(AH782:AH841,AI782:AT841,TRUE,TRUE),1,9),"")</f>
        <v/>
      </c>
      <c r="BH841" s="9">
        <f>IF((ROW()-6)&lt;=$Q$3,INDEX(LINEST(AH782:AH841,AI782:AT841,TRUE,TRUE),1,8),"")</f>
        <v/>
      </c>
      <c r="BI841" s="9">
        <f>IF((ROW()-6)&lt;=$Q$3,INDEX(LINEST(AH782:AH841,AI782:AT841,TRUE,TRUE),1,7),"")</f>
        <v/>
      </c>
      <c r="BJ841" s="9">
        <f>IF((ROW()-6)&lt;=$Q$3,INDEX(LINEST(AH782:AH841,AI782:AT841,TRUE,TRUE),1,6),"")</f>
        <v/>
      </c>
      <c r="BK841" s="9">
        <f>IF((ROW()-6)&lt;=$Q$3,INDEX(LINEST(AH782:AH841,AI782:AT841,TRUE,TRUE),1,5),"")</f>
        <v/>
      </c>
      <c r="BL841" s="9">
        <f>IF((ROW()-6)&lt;=$Q$3,INDEX(LINEST(AH782:AH841,AI782:AT841,TRUE,TRUE),1,4),"")</f>
        <v/>
      </c>
      <c r="BM841" s="9">
        <f>IF((ROW()-6)&lt;=$Q$3,INDEX(LINEST(AH782:AH841,AI782:AT841,TRUE,TRUE),1,3),"")</f>
        <v/>
      </c>
      <c r="BN841" s="9">
        <f>IF((ROW()-6)&lt;=$Q$3,INDEX(LINEST(AH782:AH841,AI782:AT841,TRUE,TRUE),1,2),"")</f>
        <v/>
      </c>
      <c r="BO841" s="9">
        <f>IF((ROW()-6)&lt;=$Q$3,INDEX(LINEST(AH782:AH841,AI782:AT841,TRUE,TRUE),1,1),"")</f>
        <v/>
      </c>
      <c r="BP841" s="10">
        <f>IF((ROW()-6)&lt;=$Q$3,INDEX(LINEST(AH782:AH841,AI782:AT841,TRUE,TRUE),3,1),"")</f>
        <v/>
      </c>
      <c r="BR841" s="9">
        <f>IF(AND((ROW()-6)&lt;=$Q$3,ISNUMBER(BC840)),BC840/$Q$4+BD840*AI841+BE840*AJ841+BF840*AK841+BG840*AL841+BH840*AM841+BI840*AN841+BJ840*AO841+BK840*AP841+BL840*AQ841+BM840*AR841+BN840*AS841+BO840*AT841,"")</f>
        <v/>
      </c>
      <c r="BS841">
        <f>IF(ISNUMBER(BR841),AVERAGE(AH781:AH840),"")</f>
        <v/>
      </c>
      <c r="BT841">
        <f>IF(ISNUMBER(BR841),(AH841-BR841)^2,"")</f>
        <v/>
      </c>
      <c r="BU841">
        <f>IF(ISNUMBER(BR841),AH841^2,"")</f>
        <v/>
      </c>
      <c r="BV841">
        <f>IF(ISNUMBER(BR841),(AH841-BS841)^2,"")</f>
        <v/>
      </c>
    </row>
    <row r="842">
      <c r="O842">
        <f>IF($R842="","",CHOOSE($Q$2,YEAR(R842)*12+MONTH(R842),INT((R842-2)/7),YEAR(R842)*4+ROUNDUP(MONTH(R842)/3)))</f>
        <v/>
      </c>
      <c r="P842">
        <f>IF($R842="","",IF($R843="",1,IF(O842&lt;&gt;O843,1,0)))</f>
        <v/>
      </c>
      <c r="Q842">
        <f>IF(P842=1,SUM($P$7:P842),"")</f>
        <v/>
      </c>
      <c r="R842">
        <f>IF($A842="","",IF(ISNUMBER($A842),$A842,IFERROR(DATEVALUE($A842),NA())))</f>
        <v/>
      </c>
      <c r="S842" s="7">
        <f>IFERROR(INDEX($R$7:$R$60000,MATCH(ROW()-6,$Q$7:$Q$60000,0)),"")</f>
        <v/>
      </c>
      <c r="T842">
        <f>IFERROR(INDEX($B$7:$B$60000,MATCH(ROW()-6,$Q$7:$Q$60000,0)),"")</f>
        <v/>
      </c>
      <c r="U842">
        <f>IFERROR(INDEX($C$7:$C$60000,MATCH(ROW()-6,$Q$7:$Q$60000,0)),"")</f>
        <v/>
      </c>
      <c r="V842">
        <f>IFERROR(INDEX($D$7:$D$60000,MATCH(ROW()-6,$Q$7:$Q$60000,0)),"")</f>
        <v/>
      </c>
      <c r="W842">
        <f>IFERROR(INDEX($E$7:$E$60000,MATCH(ROW()-6,$Q$7:$Q$60000,0)),"")</f>
        <v/>
      </c>
      <c r="X842">
        <f>IFERROR(INDEX($F$7:$F$60000,MATCH(ROW()-6,$Q$7:$Q$60000,0)),"")</f>
        <v/>
      </c>
      <c r="Y842">
        <f>IFERROR(INDEX($G$7:$G$60000,MATCH(ROW()-6,$Q$7:$Q$60000,0)),"")</f>
        <v/>
      </c>
      <c r="Z842">
        <f>IFERROR(INDEX($H$7:$H$60000,MATCH(ROW()-6,$Q$7:$Q$60000,0)),"")</f>
        <v/>
      </c>
      <c r="AA842">
        <f>IFERROR(INDEX($I$7:$I$60000,MATCH(ROW()-6,$Q$7:$Q$60000,0)),"")</f>
        <v/>
      </c>
      <c r="AB842">
        <f>IFERROR(INDEX($J$7:$J$60000,MATCH(ROW()-6,$Q$7:$Q$60000,0)),"")</f>
        <v/>
      </c>
      <c r="AC842">
        <f>IFERROR(INDEX($K$7:$K$60000,MATCH(ROW()-6,$Q$7:$Q$60000,0)),"")</f>
        <v/>
      </c>
      <c r="AD842">
        <f>IFERROR(INDEX($L$7:$L$60000,MATCH(ROW()-6,$Q$7:$Q$60000,0)),"")</f>
        <v/>
      </c>
      <c r="AE842">
        <f>IFERROR(INDEX($M$7:$M$60000,MATCH(ROW()-6,$Q$7:$Q$60000,0)),"")</f>
        <v/>
      </c>
      <c r="AF842">
        <f>IFERROR(INDEX($N$7:$N$60000,MATCH(ROW()-6,$Q$7:$Q$60000,0)),"")</f>
        <v/>
      </c>
      <c r="AH842" s="9">
        <f>IF(OR($S842="",$S841=""),"",LN($T842/$T841))</f>
        <v/>
      </c>
      <c r="AI842" s="9">
        <f>IF(OR($S842="",$S841=""),"",$C$2*LN(U842/U841))</f>
        <v/>
      </c>
      <c r="AJ842" s="9">
        <f>IF(OR($S842="",$S841=""),"",$D$2*(V842-V841))</f>
        <v/>
      </c>
      <c r="AK842" s="9">
        <f>IF(OR($S842="",$S841=""),"",$E$2*(W842-W841))</f>
        <v/>
      </c>
      <c r="AL842" s="9">
        <f>IF(OR($S842="",$S841=""),"",$F$2*LN(X842/X841))</f>
        <v/>
      </c>
      <c r="AM842" s="9">
        <f>IF(OR($S842="",$S841=""),"",$G$2*(Y842-Y841))</f>
        <v/>
      </c>
      <c r="AN842" s="9">
        <f>IF(OR($S842="",$S841=""),"",$H$2*LN(Z842/Z841))</f>
        <v/>
      </c>
      <c r="AO842" s="9">
        <f>IF(OR($S842="",$S841=""),"",$I$2*(AA842-AA841))</f>
        <v/>
      </c>
      <c r="AP842" s="9">
        <f>IF(OR($S842="",$S841=""),"",$J$2*LN(AB842/AB841))</f>
        <v/>
      </c>
      <c r="AQ842" s="9">
        <f>IF(OR($S842="",$S841=""),"",$K$2*(AC842-AC841))</f>
        <v/>
      </c>
      <c r="AR842" s="9">
        <f>IF(OR($S842="",$S841=""),"",$L$2*LN(AD842/AD841))</f>
        <v/>
      </c>
      <c r="AS842" s="9">
        <f>IF(OR($S842="",$S841=""),"",$M$2*LN(AE842/AE841))</f>
        <v/>
      </c>
      <c r="AT842" s="9">
        <f>IF(OR($S842="",$S841=""),"",$N$2*LN(AF842/AF841))</f>
        <v/>
      </c>
      <c r="AV842" s="9">
        <f>IF($AH842="","",$AY$16+$AY$4*AI842+$AY$5*AJ842+$AY$6*AK842+$AY$7*AL842+$AY$8*AM842+$AY$9*AN842+$AY$10*AO842+$AY$11*AP842+$AY$12*AQ842+$AY$13*AR842+$AY$14*AS842+$AY$15*AT842)</f>
        <v/>
      </c>
      <c r="BC842" s="10">
        <f>IF((ROW()-6)&lt;=$Q$3,INDEX(LINEST(AH783:AH842,AI783:AT842,TRUE,TRUE),1,13)*$Q$4,"")</f>
        <v/>
      </c>
      <c r="BD842" s="9">
        <f>IF((ROW()-6)&lt;=$Q$3,INDEX(LINEST(AH783:AH842,AI783:AT842,TRUE,TRUE),1,12),"")</f>
        <v/>
      </c>
      <c r="BE842" s="9">
        <f>IF((ROW()-6)&lt;=$Q$3,INDEX(LINEST(AH783:AH842,AI783:AT842,TRUE,TRUE),1,11),"")</f>
        <v/>
      </c>
      <c r="BF842" s="9">
        <f>IF((ROW()-6)&lt;=$Q$3,INDEX(LINEST(AH783:AH842,AI783:AT842,TRUE,TRUE),1,10),"")</f>
        <v/>
      </c>
      <c r="BG842" s="9">
        <f>IF((ROW()-6)&lt;=$Q$3,INDEX(LINEST(AH783:AH842,AI783:AT842,TRUE,TRUE),1,9),"")</f>
        <v/>
      </c>
      <c r="BH842" s="9">
        <f>IF((ROW()-6)&lt;=$Q$3,INDEX(LINEST(AH783:AH842,AI783:AT842,TRUE,TRUE),1,8),"")</f>
        <v/>
      </c>
      <c r="BI842" s="9">
        <f>IF((ROW()-6)&lt;=$Q$3,INDEX(LINEST(AH783:AH842,AI783:AT842,TRUE,TRUE),1,7),"")</f>
        <v/>
      </c>
      <c r="BJ842" s="9">
        <f>IF((ROW()-6)&lt;=$Q$3,INDEX(LINEST(AH783:AH842,AI783:AT842,TRUE,TRUE),1,6),"")</f>
        <v/>
      </c>
      <c r="BK842" s="9">
        <f>IF((ROW()-6)&lt;=$Q$3,INDEX(LINEST(AH783:AH842,AI783:AT842,TRUE,TRUE),1,5),"")</f>
        <v/>
      </c>
      <c r="BL842" s="9">
        <f>IF((ROW()-6)&lt;=$Q$3,INDEX(LINEST(AH783:AH842,AI783:AT842,TRUE,TRUE),1,4),"")</f>
        <v/>
      </c>
      <c r="BM842" s="9">
        <f>IF((ROW()-6)&lt;=$Q$3,INDEX(LINEST(AH783:AH842,AI783:AT842,TRUE,TRUE),1,3),"")</f>
        <v/>
      </c>
      <c r="BN842" s="9">
        <f>IF((ROW()-6)&lt;=$Q$3,INDEX(LINEST(AH783:AH842,AI783:AT842,TRUE,TRUE),1,2),"")</f>
        <v/>
      </c>
      <c r="BO842" s="9">
        <f>IF((ROW()-6)&lt;=$Q$3,INDEX(LINEST(AH783:AH842,AI783:AT842,TRUE,TRUE),1,1),"")</f>
        <v/>
      </c>
      <c r="BP842" s="10">
        <f>IF((ROW()-6)&lt;=$Q$3,INDEX(LINEST(AH783:AH842,AI783:AT842,TRUE,TRUE),3,1),"")</f>
        <v/>
      </c>
      <c r="BR842" s="9">
        <f>IF(AND((ROW()-6)&lt;=$Q$3,ISNUMBER(BC841)),BC841/$Q$4+BD841*AI842+BE841*AJ842+BF841*AK842+BG841*AL842+BH841*AM842+BI841*AN842+BJ841*AO842+BK841*AP842+BL841*AQ842+BM841*AR842+BN841*AS842+BO841*AT842,"")</f>
        <v/>
      </c>
      <c r="BS842">
        <f>IF(ISNUMBER(BR842),AVERAGE(AH782:AH841),"")</f>
        <v/>
      </c>
      <c r="BT842">
        <f>IF(ISNUMBER(BR842),(AH842-BR842)^2,"")</f>
        <v/>
      </c>
      <c r="BU842">
        <f>IF(ISNUMBER(BR842),AH842^2,"")</f>
        <v/>
      </c>
      <c r="BV842">
        <f>IF(ISNUMBER(BR842),(AH842-BS842)^2,"")</f>
        <v/>
      </c>
    </row>
    <row r="843">
      <c r="O843">
        <f>IF($R843="","",CHOOSE($Q$2,YEAR(R843)*12+MONTH(R843),INT((R843-2)/7),YEAR(R843)*4+ROUNDUP(MONTH(R843)/3)))</f>
        <v/>
      </c>
      <c r="P843">
        <f>IF($R843="","",IF($R844="",1,IF(O843&lt;&gt;O844,1,0)))</f>
        <v/>
      </c>
      <c r="Q843">
        <f>IF(P843=1,SUM($P$7:P843),"")</f>
        <v/>
      </c>
      <c r="R843">
        <f>IF($A843="","",IF(ISNUMBER($A843),$A843,IFERROR(DATEVALUE($A843),NA())))</f>
        <v/>
      </c>
      <c r="S843" s="7">
        <f>IFERROR(INDEX($R$7:$R$60000,MATCH(ROW()-6,$Q$7:$Q$60000,0)),"")</f>
        <v/>
      </c>
      <c r="T843">
        <f>IFERROR(INDEX($B$7:$B$60000,MATCH(ROW()-6,$Q$7:$Q$60000,0)),"")</f>
        <v/>
      </c>
      <c r="U843">
        <f>IFERROR(INDEX($C$7:$C$60000,MATCH(ROW()-6,$Q$7:$Q$60000,0)),"")</f>
        <v/>
      </c>
      <c r="V843">
        <f>IFERROR(INDEX($D$7:$D$60000,MATCH(ROW()-6,$Q$7:$Q$60000,0)),"")</f>
        <v/>
      </c>
      <c r="W843">
        <f>IFERROR(INDEX($E$7:$E$60000,MATCH(ROW()-6,$Q$7:$Q$60000,0)),"")</f>
        <v/>
      </c>
      <c r="X843">
        <f>IFERROR(INDEX($F$7:$F$60000,MATCH(ROW()-6,$Q$7:$Q$60000,0)),"")</f>
        <v/>
      </c>
      <c r="Y843">
        <f>IFERROR(INDEX($G$7:$G$60000,MATCH(ROW()-6,$Q$7:$Q$60000,0)),"")</f>
        <v/>
      </c>
      <c r="Z843">
        <f>IFERROR(INDEX($H$7:$H$60000,MATCH(ROW()-6,$Q$7:$Q$60000,0)),"")</f>
        <v/>
      </c>
      <c r="AA843">
        <f>IFERROR(INDEX($I$7:$I$60000,MATCH(ROW()-6,$Q$7:$Q$60000,0)),"")</f>
        <v/>
      </c>
      <c r="AB843">
        <f>IFERROR(INDEX($J$7:$J$60000,MATCH(ROW()-6,$Q$7:$Q$60000,0)),"")</f>
        <v/>
      </c>
      <c r="AC843">
        <f>IFERROR(INDEX($K$7:$K$60000,MATCH(ROW()-6,$Q$7:$Q$60000,0)),"")</f>
        <v/>
      </c>
      <c r="AD843">
        <f>IFERROR(INDEX($L$7:$L$60000,MATCH(ROW()-6,$Q$7:$Q$60000,0)),"")</f>
        <v/>
      </c>
      <c r="AE843">
        <f>IFERROR(INDEX($M$7:$M$60000,MATCH(ROW()-6,$Q$7:$Q$60000,0)),"")</f>
        <v/>
      </c>
      <c r="AF843">
        <f>IFERROR(INDEX($N$7:$N$60000,MATCH(ROW()-6,$Q$7:$Q$60000,0)),"")</f>
        <v/>
      </c>
      <c r="AH843" s="9">
        <f>IF(OR($S843="",$S842=""),"",LN($T843/$T842))</f>
        <v/>
      </c>
      <c r="AI843" s="9">
        <f>IF(OR($S843="",$S842=""),"",$C$2*LN(U843/U842))</f>
        <v/>
      </c>
      <c r="AJ843" s="9">
        <f>IF(OR($S843="",$S842=""),"",$D$2*(V843-V842))</f>
        <v/>
      </c>
      <c r="AK843" s="9">
        <f>IF(OR($S843="",$S842=""),"",$E$2*(W843-W842))</f>
        <v/>
      </c>
      <c r="AL843" s="9">
        <f>IF(OR($S843="",$S842=""),"",$F$2*LN(X843/X842))</f>
        <v/>
      </c>
      <c r="AM843" s="9">
        <f>IF(OR($S843="",$S842=""),"",$G$2*(Y843-Y842))</f>
        <v/>
      </c>
      <c r="AN843" s="9">
        <f>IF(OR($S843="",$S842=""),"",$H$2*LN(Z843/Z842))</f>
        <v/>
      </c>
      <c r="AO843" s="9">
        <f>IF(OR($S843="",$S842=""),"",$I$2*(AA843-AA842))</f>
        <v/>
      </c>
      <c r="AP843" s="9">
        <f>IF(OR($S843="",$S842=""),"",$J$2*LN(AB843/AB842))</f>
        <v/>
      </c>
      <c r="AQ843" s="9">
        <f>IF(OR($S843="",$S842=""),"",$K$2*(AC843-AC842))</f>
        <v/>
      </c>
      <c r="AR843" s="9">
        <f>IF(OR($S843="",$S842=""),"",$L$2*LN(AD843/AD842))</f>
        <v/>
      </c>
      <c r="AS843" s="9">
        <f>IF(OR($S843="",$S842=""),"",$M$2*LN(AE843/AE842))</f>
        <v/>
      </c>
      <c r="AT843" s="9">
        <f>IF(OR($S843="",$S842=""),"",$N$2*LN(AF843/AF842))</f>
        <v/>
      </c>
      <c r="AV843" s="9">
        <f>IF($AH843="","",$AY$16+$AY$4*AI843+$AY$5*AJ843+$AY$6*AK843+$AY$7*AL843+$AY$8*AM843+$AY$9*AN843+$AY$10*AO843+$AY$11*AP843+$AY$12*AQ843+$AY$13*AR843+$AY$14*AS843+$AY$15*AT843)</f>
        <v/>
      </c>
      <c r="BC843" s="10">
        <f>IF((ROW()-6)&lt;=$Q$3,INDEX(LINEST(AH784:AH843,AI784:AT843,TRUE,TRUE),1,13)*$Q$4,"")</f>
        <v/>
      </c>
      <c r="BD843" s="9">
        <f>IF((ROW()-6)&lt;=$Q$3,INDEX(LINEST(AH784:AH843,AI784:AT843,TRUE,TRUE),1,12),"")</f>
        <v/>
      </c>
      <c r="BE843" s="9">
        <f>IF((ROW()-6)&lt;=$Q$3,INDEX(LINEST(AH784:AH843,AI784:AT843,TRUE,TRUE),1,11),"")</f>
        <v/>
      </c>
      <c r="BF843" s="9">
        <f>IF((ROW()-6)&lt;=$Q$3,INDEX(LINEST(AH784:AH843,AI784:AT843,TRUE,TRUE),1,10),"")</f>
        <v/>
      </c>
      <c r="BG843" s="9">
        <f>IF((ROW()-6)&lt;=$Q$3,INDEX(LINEST(AH784:AH843,AI784:AT843,TRUE,TRUE),1,9),"")</f>
        <v/>
      </c>
      <c r="BH843" s="9">
        <f>IF((ROW()-6)&lt;=$Q$3,INDEX(LINEST(AH784:AH843,AI784:AT843,TRUE,TRUE),1,8),"")</f>
        <v/>
      </c>
      <c r="BI843" s="9">
        <f>IF((ROW()-6)&lt;=$Q$3,INDEX(LINEST(AH784:AH843,AI784:AT843,TRUE,TRUE),1,7),"")</f>
        <v/>
      </c>
      <c r="BJ843" s="9">
        <f>IF((ROW()-6)&lt;=$Q$3,INDEX(LINEST(AH784:AH843,AI784:AT843,TRUE,TRUE),1,6),"")</f>
        <v/>
      </c>
      <c r="BK843" s="9">
        <f>IF((ROW()-6)&lt;=$Q$3,INDEX(LINEST(AH784:AH843,AI784:AT843,TRUE,TRUE),1,5),"")</f>
        <v/>
      </c>
      <c r="BL843" s="9">
        <f>IF((ROW()-6)&lt;=$Q$3,INDEX(LINEST(AH784:AH843,AI784:AT843,TRUE,TRUE),1,4),"")</f>
        <v/>
      </c>
      <c r="BM843" s="9">
        <f>IF((ROW()-6)&lt;=$Q$3,INDEX(LINEST(AH784:AH843,AI784:AT843,TRUE,TRUE),1,3),"")</f>
        <v/>
      </c>
      <c r="BN843" s="9">
        <f>IF((ROW()-6)&lt;=$Q$3,INDEX(LINEST(AH784:AH843,AI784:AT843,TRUE,TRUE),1,2),"")</f>
        <v/>
      </c>
      <c r="BO843" s="9">
        <f>IF((ROW()-6)&lt;=$Q$3,INDEX(LINEST(AH784:AH843,AI784:AT843,TRUE,TRUE),1,1),"")</f>
        <v/>
      </c>
      <c r="BP843" s="10">
        <f>IF((ROW()-6)&lt;=$Q$3,INDEX(LINEST(AH784:AH843,AI784:AT843,TRUE,TRUE),3,1),"")</f>
        <v/>
      </c>
      <c r="BR843" s="9">
        <f>IF(AND((ROW()-6)&lt;=$Q$3,ISNUMBER(BC842)),BC842/$Q$4+BD842*AI843+BE842*AJ843+BF842*AK843+BG842*AL843+BH842*AM843+BI842*AN843+BJ842*AO843+BK842*AP843+BL842*AQ843+BM842*AR843+BN842*AS843+BO842*AT843,"")</f>
        <v/>
      </c>
      <c r="BS843">
        <f>IF(ISNUMBER(BR843),AVERAGE(AH783:AH842),"")</f>
        <v/>
      </c>
      <c r="BT843">
        <f>IF(ISNUMBER(BR843),(AH843-BR843)^2,"")</f>
        <v/>
      </c>
      <c r="BU843">
        <f>IF(ISNUMBER(BR843),AH843^2,"")</f>
        <v/>
      </c>
      <c r="BV843">
        <f>IF(ISNUMBER(BR843),(AH843-BS843)^2,"")</f>
        <v/>
      </c>
    </row>
    <row r="844">
      <c r="O844">
        <f>IF($R844="","",CHOOSE($Q$2,YEAR(R844)*12+MONTH(R844),INT((R844-2)/7),YEAR(R844)*4+ROUNDUP(MONTH(R844)/3)))</f>
        <v/>
      </c>
      <c r="P844">
        <f>IF($R844="","",IF($R845="",1,IF(O844&lt;&gt;O845,1,0)))</f>
        <v/>
      </c>
      <c r="Q844">
        <f>IF(P844=1,SUM($P$7:P844),"")</f>
        <v/>
      </c>
      <c r="R844">
        <f>IF($A844="","",IF(ISNUMBER($A844),$A844,IFERROR(DATEVALUE($A844),NA())))</f>
        <v/>
      </c>
      <c r="S844" s="7">
        <f>IFERROR(INDEX($R$7:$R$60000,MATCH(ROW()-6,$Q$7:$Q$60000,0)),"")</f>
        <v/>
      </c>
      <c r="T844">
        <f>IFERROR(INDEX($B$7:$B$60000,MATCH(ROW()-6,$Q$7:$Q$60000,0)),"")</f>
        <v/>
      </c>
      <c r="U844">
        <f>IFERROR(INDEX($C$7:$C$60000,MATCH(ROW()-6,$Q$7:$Q$60000,0)),"")</f>
        <v/>
      </c>
      <c r="V844">
        <f>IFERROR(INDEX($D$7:$D$60000,MATCH(ROW()-6,$Q$7:$Q$60000,0)),"")</f>
        <v/>
      </c>
      <c r="W844">
        <f>IFERROR(INDEX($E$7:$E$60000,MATCH(ROW()-6,$Q$7:$Q$60000,0)),"")</f>
        <v/>
      </c>
      <c r="X844">
        <f>IFERROR(INDEX($F$7:$F$60000,MATCH(ROW()-6,$Q$7:$Q$60000,0)),"")</f>
        <v/>
      </c>
      <c r="Y844">
        <f>IFERROR(INDEX($G$7:$G$60000,MATCH(ROW()-6,$Q$7:$Q$60000,0)),"")</f>
        <v/>
      </c>
      <c r="Z844">
        <f>IFERROR(INDEX($H$7:$H$60000,MATCH(ROW()-6,$Q$7:$Q$60000,0)),"")</f>
        <v/>
      </c>
      <c r="AA844">
        <f>IFERROR(INDEX($I$7:$I$60000,MATCH(ROW()-6,$Q$7:$Q$60000,0)),"")</f>
        <v/>
      </c>
      <c r="AB844">
        <f>IFERROR(INDEX($J$7:$J$60000,MATCH(ROW()-6,$Q$7:$Q$60000,0)),"")</f>
        <v/>
      </c>
      <c r="AC844">
        <f>IFERROR(INDEX($K$7:$K$60000,MATCH(ROW()-6,$Q$7:$Q$60000,0)),"")</f>
        <v/>
      </c>
      <c r="AD844">
        <f>IFERROR(INDEX($L$7:$L$60000,MATCH(ROW()-6,$Q$7:$Q$60000,0)),"")</f>
        <v/>
      </c>
      <c r="AE844">
        <f>IFERROR(INDEX($M$7:$M$60000,MATCH(ROW()-6,$Q$7:$Q$60000,0)),"")</f>
        <v/>
      </c>
      <c r="AF844">
        <f>IFERROR(INDEX($N$7:$N$60000,MATCH(ROW()-6,$Q$7:$Q$60000,0)),"")</f>
        <v/>
      </c>
      <c r="AH844" s="9">
        <f>IF(OR($S844="",$S843=""),"",LN($T844/$T843))</f>
        <v/>
      </c>
      <c r="AI844" s="9">
        <f>IF(OR($S844="",$S843=""),"",$C$2*LN(U844/U843))</f>
        <v/>
      </c>
      <c r="AJ844" s="9">
        <f>IF(OR($S844="",$S843=""),"",$D$2*(V844-V843))</f>
        <v/>
      </c>
      <c r="AK844" s="9">
        <f>IF(OR($S844="",$S843=""),"",$E$2*(W844-W843))</f>
        <v/>
      </c>
      <c r="AL844" s="9">
        <f>IF(OR($S844="",$S843=""),"",$F$2*LN(X844/X843))</f>
        <v/>
      </c>
      <c r="AM844" s="9">
        <f>IF(OR($S844="",$S843=""),"",$G$2*(Y844-Y843))</f>
        <v/>
      </c>
      <c r="AN844" s="9">
        <f>IF(OR($S844="",$S843=""),"",$H$2*LN(Z844/Z843))</f>
        <v/>
      </c>
      <c r="AO844" s="9">
        <f>IF(OR($S844="",$S843=""),"",$I$2*(AA844-AA843))</f>
        <v/>
      </c>
      <c r="AP844" s="9">
        <f>IF(OR($S844="",$S843=""),"",$J$2*LN(AB844/AB843))</f>
        <v/>
      </c>
      <c r="AQ844" s="9">
        <f>IF(OR($S844="",$S843=""),"",$K$2*(AC844-AC843))</f>
        <v/>
      </c>
      <c r="AR844" s="9">
        <f>IF(OR($S844="",$S843=""),"",$L$2*LN(AD844/AD843))</f>
        <v/>
      </c>
      <c r="AS844" s="9">
        <f>IF(OR($S844="",$S843=""),"",$M$2*LN(AE844/AE843))</f>
        <v/>
      </c>
      <c r="AT844" s="9">
        <f>IF(OR($S844="",$S843=""),"",$N$2*LN(AF844/AF843))</f>
        <v/>
      </c>
      <c r="AV844" s="9">
        <f>IF($AH844="","",$AY$16+$AY$4*AI844+$AY$5*AJ844+$AY$6*AK844+$AY$7*AL844+$AY$8*AM844+$AY$9*AN844+$AY$10*AO844+$AY$11*AP844+$AY$12*AQ844+$AY$13*AR844+$AY$14*AS844+$AY$15*AT844)</f>
        <v/>
      </c>
      <c r="BC844" s="10">
        <f>IF((ROW()-6)&lt;=$Q$3,INDEX(LINEST(AH785:AH844,AI785:AT844,TRUE,TRUE),1,13)*$Q$4,"")</f>
        <v/>
      </c>
      <c r="BD844" s="9">
        <f>IF((ROW()-6)&lt;=$Q$3,INDEX(LINEST(AH785:AH844,AI785:AT844,TRUE,TRUE),1,12),"")</f>
        <v/>
      </c>
      <c r="BE844" s="9">
        <f>IF((ROW()-6)&lt;=$Q$3,INDEX(LINEST(AH785:AH844,AI785:AT844,TRUE,TRUE),1,11),"")</f>
        <v/>
      </c>
      <c r="BF844" s="9">
        <f>IF((ROW()-6)&lt;=$Q$3,INDEX(LINEST(AH785:AH844,AI785:AT844,TRUE,TRUE),1,10),"")</f>
        <v/>
      </c>
      <c r="BG844" s="9">
        <f>IF((ROW()-6)&lt;=$Q$3,INDEX(LINEST(AH785:AH844,AI785:AT844,TRUE,TRUE),1,9),"")</f>
        <v/>
      </c>
      <c r="BH844" s="9">
        <f>IF((ROW()-6)&lt;=$Q$3,INDEX(LINEST(AH785:AH844,AI785:AT844,TRUE,TRUE),1,8),"")</f>
        <v/>
      </c>
      <c r="BI844" s="9">
        <f>IF((ROW()-6)&lt;=$Q$3,INDEX(LINEST(AH785:AH844,AI785:AT844,TRUE,TRUE),1,7),"")</f>
        <v/>
      </c>
      <c r="BJ844" s="9">
        <f>IF((ROW()-6)&lt;=$Q$3,INDEX(LINEST(AH785:AH844,AI785:AT844,TRUE,TRUE),1,6),"")</f>
        <v/>
      </c>
      <c r="BK844" s="9">
        <f>IF((ROW()-6)&lt;=$Q$3,INDEX(LINEST(AH785:AH844,AI785:AT844,TRUE,TRUE),1,5),"")</f>
        <v/>
      </c>
      <c r="BL844" s="9">
        <f>IF((ROW()-6)&lt;=$Q$3,INDEX(LINEST(AH785:AH844,AI785:AT844,TRUE,TRUE),1,4),"")</f>
        <v/>
      </c>
      <c r="BM844" s="9">
        <f>IF((ROW()-6)&lt;=$Q$3,INDEX(LINEST(AH785:AH844,AI785:AT844,TRUE,TRUE),1,3),"")</f>
        <v/>
      </c>
      <c r="BN844" s="9">
        <f>IF((ROW()-6)&lt;=$Q$3,INDEX(LINEST(AH785:AH844,AI785:AT844,TRUE,TRUE),1,2),"")</f>
        <v/>
      </c>
      <c r="BO844" s="9">
        <f>IF((ROW()-6)&lt;=$Q$3,INDEX(LINEST(AH785:AH844,AI785:AT844,TRUE,TRUE),1,1),"")</f>
        <v/>
      </c>
      <c r="BP844" s="10">
        <f>IF((ROW()-6)&lt;=$Q$3,INDEX(LINEST(AH785:AH844,AI785:AT844,TRUE,TRUE),3,1),"")</f>
        <v/>
      </c>
      <c r="BR844" s="9">
        <f>IF(AND((ROW()-6)&lt;=$Q$3,ISNUMBER(BC843)),BC843/$Q$4+BD843*AI844+BE843*AJ844+BF843*AK844+BG843*AL844+BH843*AM844+BI843*AN844+BJ843*AO844+BK843*AP844+BL843*AQ844+BM843*AR844+BN843*AS844+BO843*AT844,"")</f>
        <v/>
      </c>
      <c r="BS844">
        <f>IF(ISNUMBER(BR844),AVERAGE(AH784:AH843),"")</f>
        <v/>
      </c>
      <c r="BT844">
        <f>IF(ISNUMBER(BR844),(AH844-BR844)^2,"")</f>
        <v/>
      </c>
      <c r="BU844">
        <f>IF(ISNUMBER(BR844),AH844^2,"")</f>
        <v/>
      </c>
      <c r="BV844">
        <f>IF(ISNUMBER(BR844),(AH844-BS844)^2,"")</f>
        <v/>
      </c>
    </row>
    <row r="845">
      <c r="O845">
        <f>IF($R845="","",CHOOSE($Q$2,YEAR(R845)*12+MONTH(R845),INT((R845-2)/7),YEAR(R845)*4+ROUNDUP(MONTH(R845)/3)))</f>
        <v/>
      </c>
      <c r="P845">
        <f>IF($R845="","",IF($R846="",1,IF(O845&lt;&gt;O846,1,0)))</f>
        <v/>
      </c>
      <c r="Q845">
        <f>IF(P845=1,SUM($P$7:P845),"")</f>
        <v/>
      </c>
      <c r="R845">
        <f>IF($A845="","",IF(ISNUMBER($A845),$A845,IFERROR(DATEVALUE($A845),NA())))</f>
        <v/>
      </c>
      <c r="S845" s="7">
        <f>IFERROR(INDEX($R$7:$R$60000,MATCH(ROW()-6,$Q$7:$Q$60000,0)),"")</f>
        <v/>
      </c>
      <c r="T845">
        <f>IFERROR(INDEX($B$7:$B$60000,MATCH(ROW()-6,$Q$7:$Q$60000,0)),"")</f>
        <v/>
      </c>
      <c r="U845">
        <f>IFERROR(INDEX($C$7:$C$60000,MATCH(ROW()-6,$Q$7:$Q$60000,0)),"")</f>
        <v/>
      </c>
      <c r="V845">
        <f>IFERROR(INDEX($D$7:$D$60000,MATCH(ROW()-6,$Q$7:$Q$60000,0)),"")</f>
        <v/>
      </c>
      <c r="W845">
        <f>IFERROR(INDEX($E$7:$E$60000,MATCH(ROW()-6,$Q$7:$Q$60000,0)),"")</f>
        <v/>
      </c>
      <c r="X845">
        <f>IFERROR(INDEX($F$7:$F$60000,MATCH(ROW()-6,$Q$7:$Q$60000,0)),"")</f>
        <v/>
      </c>
      <c r="Y845">
        <f>IFERROR(INDEX($G$7:$G$60000,MATCH(ROW()-6,$Q$7:$Q$60000,0)),"")</f>
        <v/>
      </c>
      <c r="Z845">
        <f>IFERROR(INDEX($H$7:$H$60000,MATCH(ROW()-6,$Q$7:$Q$60000,0)),"")</f>
        <v/>
      </c>
      <c r="AA845">
        <f>IFERROR(INDEX($I$7:$I$60000,MATCH(ROW()-6,$Q$7:$Q$60000,0)),"")</f>
        <v/>
      </c>
      <c r="AB845">
        <f>IFERROR(INDEX($J$7:$J$60000,MATCH(ROW()-6,$Q$7:$Q$60000,0)),"")</f>
        <v/>
      </c>
      <c r="AC845">
        <f>IFERROR(INDEX($K$7:$K$60000,MATCH(ROW()-6,$Q$7:$Q$60000,0)),"")</f>
        <v/>
      </c>
      <c r="AD845">
        <f>IFERROR(INDEX($L$7:$L$60000,MATCH(ROW()-6,$Q$7:$Q$60000,0)),"")</f>
        <v/>
      </c>
      <c r="AE845">
        <f>IFERROR(INDEX($M$7:$M$60000,MATCH(ROW()-6,$Q$7:$Q$60000,0)),"")</f>
        <v/>
      </c>
      <c r="AF845">
        <f>IFERROR(INDEX($N$7:$N$60000,MATCH(ROW()-6,$Q$7:$Q$60000,0)),"")</f>
        <v/>
      </c>
      <c r="AH845" s="9">
        <f>IF(OR($S845="",$S844=""),"",LN($T845/$T844))</f>
        <v/>
      </c>
      <c r="AI845" s="9">
        <f>IF(OR($S845="",$S844=""),"",$C$2*LN(U845/U844))</f>
        <v/>
      </c>
      <c r="AJ845" s="9">
        <f>IF(OR($S845="",$S844=""),"",$D$2*(V845-V844))</f>
        <v/>
      </c>
      <c r="AK845" s="9">
        <f>IF(OR($S845="",$S844=""),"",$E$2*(W845-W844))</f>
        <v/>
      </c>
      <c r="AL845" s="9">
        <f>IF(OR($S845="",$S844=""),"",$F$2*LN(X845/X844))</f>
        <v/>
      </c>
      <c r="AM845" s="9">
        <f>IF(OR($S845="",$S844=""),"",$G$2*(Y845-Y844))</f>
        <v/>
      </c>
      <c r="AN845" s="9">
        <f>IF(OR($S845="",$S844=""),"",$H$2*LN(Z845/Z844))</f>
        <v/>
      </c>
      <c r="AO845" s="9">
        <f>IF(OR($S845="",$S844=""),"",$I$2*(AA845-AA844))</f>
        <v/>
      </c>
      <c r="AP845" s="9">
        <f>IF(OR($S845="",$S844=""),"",$J$2*LN(AB845/AB844))</f>
        <v/>
      </c>
      <c r="AQ845" s="9">
        <f>IF(OR($S845="",$S844=""),"",$K$2*(AC845-AC844))</f>
        <v/>
      </c>
      <c r="AR845" s="9">
        <f>IF(OR($S845="",$S844=""),"",$L$2*LN(AD845/AD844))</f>
        <v/>
      </c>
      <c r="AS845" s="9">
        <f>IF(OR($S845="",$S844=""),"",$M$2*LN(AE845/AE844))</f>
        <v/>
      </c>
      <c r="AT845" s="9">
        <f>IF(OR($S845="",$S844=""),"",$N$2*LN(AF845/AF844))</f>
        <v/>
      </c>
      <c r="AV845" s="9">
        <f>IF($AH845="","",$AY$16+$AY$4*AI845+$AY$5*AJ845+$AY$6*AK845+$AY$7*AL845+$AY$8*AM845+$AY$9*AN845+$AY$10*AO845+$AY$11*AP845+$AY$12*AQ845+$AY$13*AR845+$AY$14*AS845+$AY$15*AT845)</f>
        <v/>
      </c>
      <c r="BC845" s="10">
        <f>IF((ROW()-6)&lt;=$Q$3,INDEX(LINEST(AH786:AH845,AI786:AT845,TRUE,TRUE),1,13)*$Q$4,"")</f>
        <v/>
      </c>
      <c r="BD845" s="9">
        <f>IF((ROW()-6)&lt;=$Q$3,INDEX(LINEST(AH786:AH845,AI786:AT845,TRUE,TRUE),1,12),"")</f>
        <v/>
      </c>
      <c r="BE845" s="9">
        <f>IF((ROW()-6)&lt;=$Q$3,INDEX(LINEST(AH786:AH845,AI786:AT845,TRUE,TRUE),1,11),"")</f>
        <v/>
      </c>
      <c r="BF845" s="9">
        <f>IF((ROW()-6)&lt;=$Q$3,INDEX(LINEST(AH786:AH845,AI786:AT845,TRUE,TRUE),1,10),"")</f>
        <v/>
      </c>
      <c r="BG845" s="9">
        <f>IF((ROW()-6)&lt;=$Q$3,INDEX(LINEST(AH786:AH845,AI786:AT845,TRUE,TRUE),1,9),"")</f>
        <v/>
      </c>
      <c r="BH845" s="9">
        <f>IF((ROW()-6)&lt;=$Q$3,INDEX(LINEST(AH786:AH845,AI786:AT845,TRUE,TRUE),1,8),"")</f>
        <v/>
      </c>
      <c r="BI845" s="9">
        <f>IF((ROW()-6)&lt;=$Q$3,INDEX(LINEST(AH786:AH845,AI786:AT845,TRUE,TRUE),1,7),"")</f>
        <v/>
      </c>
      <c r="BJ845" s="9">
        <f>IF((ROW()-6)&lt;=$Q$3,INDEX(LINEST(AH786:AH845,AI786:AT845,TRUE,TRUE),1,6),"")</f>
        <v/>
      </c>
      <c r="BK845" s="9">
        <f>IF((ROW()-6)&lt;=$Q$3,INDEX(LINEST(AH786:AH845,AI786:AT845,TRUE,TRUE),1,5),"")</f>
        <v/>
      </c>
      <c r="BL845" s="9">
        <f>IF((ROW()-6)&lt;=$Q$3,INDEX(LINEST(AH786:AH845,AI786:AT845,TRUE,TRUE),1,4),"")</f>
        <v/>
      </c>
      <c r="BM845" s="9">
        <f>IF((ROW()-6)&lt;=$Q$3,INDEX(LINEST(AH786:AH845,AI786:AT845,TRUE,TRUE),1,3),"")</f>
        <v/>
      </c>
      <c r="BN845" s="9">
        <f>IF((ROW()-6)&lt;=$Q$3,INDEX(LINEST(AH786:AH845,AI786:AT845,TRUE,TRUE),1,2),"")</f>
        <v/>
      </c>
      <c r="BO845" s="9">
        <f>IF((ROW()-6)&lt;=$Q$3,INDEX(LINEST(AH786:AH845,AI786:AT845,TRUE,TRUE),1,1),"")</f>
        <v/>
      </c>
      <c r="BP845" s="10">
        <f>IF((ROW()-6)&lt;=$Q$3,INDEX(LINEST(AH786:AH845,AI786:AT845,TRUE,TRUE),3,1),"")</f>
        <v/>
      </c>
      <c r="BR845" s="9">
        <f>IF(AND((ROW()-6)&lt;=$Q$3,ISNUMBER(BC844)),BC844/$Q$4+BD844*AI845+BE844*AJ845+BF844*AK845+BG844*AL845+BH844*AM845+BI844*AN845+BJ844*AO845+BK844*AP845+BL844*AQ845+BM844*AR845+BN844*AS845+BO844*AT845,"")</f>
        <v/>
      </c>
      <c r="BS845">
        <f>IF(ISNUMBER(BR845),AVERAGE(AH785:AH844),"")</f>
        <v/>
      </c>
      <c r="BT845">
        <f>IF(ISNUMBER(BR845),(AH845-BR845)^2,"")</f>
        <v/>
      </c>
      <c r="BU845">
        <f>IF(ISNUMBER(BR845),AH845^2,"")</f>
        <v/>
      </c>
      <c r="BV845">
        <f>IF(ISNUMBER(BR845),(AH845-BS845)^2,"")</f>
        <v/>
      </c>
    </row>
    <row r="846">
      <c r="O846">
        <f>IF($R846="","",CHOOSE($Q$2,YEAR(R846)*12+MONTH(R846),INT((R846-2)/7),YEAR(R846)*4+ROUNDUP(MONTH(R846)/3)))</f>
        <v/>
      </c>
      <c r="P846">
        <f>IF($R846="","",IF($R847="",1,IF(O846&lt;&gt;O847,1,0)))</f>
        <v/>
      </c>
      <c r="Q846">
        <f>IF(P846=1,SUM($P$7:P846),"")</f>
        <v/>
      </c>
      <c r="R846">
        <f>IF($A846="","",IF(ISNUMBER($A846),$A846,IFERROR(DATEVALUE($A846),NA())))</f>
        <v/>
      </c>
      <c r="S846" s="7">
        <f>IFERROR(INDEX($R$7:$R$60000,MATCH(ROW()-6,$Q$7:$Q$60000,0)),"")</f>
        <v/>
      </c>
      <c r="T846">
        <f>IFERROR(INDEX($B$7:$B$60000,MATCH(ROW()-6,$Q$7:$Q$60000,0)),"")</f>
        <v/>
      </c>
      <c r="U846">
        <f>IFERROR(INDEX($C$7:$C$60000,MATCH(ROW()-6,$Q$7:$Q$60000,0)),"")</f>
        <v/>
      </c>
      <c r="V846">
        <f>IFERROR(INDEX($D$7:$D$60000,MATCH(ROW()-6,$Q$7:$Q$60000,0)),"")</f>
        <v/>
      </c>
      <c r="W846">
        <f>IFERROR(INDEX($E$7:$E$60000,MATCH(ROW()-6,$Q$7:$Q$60000,0)),"")</f>
        <v/>
      </c>
      <c r="X846">
        <f>IFERROR(INDEX($F$7:$F$60000,MATCH(ROW()-6,$Q$7:$Q$60000,0)),"")</f>
        <v/>
      </c>
      <c r="Y846">
        <f>IFERROR(INDEX($G$7:$G$60000,MATCH(ROW()-6,$Q$7:$Q$60000,0)),"")</f>
        <v/>
      </c>
      <c r="Z846">
        <f>IFERROR(INDEX($H$7:$H$60000,MATCH(ROW()-6,$Q$7:$Q$60000,0)),"")</f>
        <v/>
      </c>
      <c r="AA846">
        <f>IFERROR(INDEX($I$7:$I$60000,MATCH(ROW()-6,$Q$7:$Q$60000,0)),"")</f>
        <v/>
      </c>
      <c r="AB846">
        <f>IFERROR(INDEX($J$7:$J$60000,MATCH(ROW()-6,$Q$7:$Q$60000,0)),"")</f>
        <v/>
      </c>
      <c r="AC846">
        <f>IFERROR(INDEX($K$7:$K$60000,MATCH(ROW()-6,$Q$7:$Q$60000,0)),"")</f>
        <v/>
      </c>
      <c r="AD846">
        <f>IFERROR(INDEX($L$7:$L$60000,MATCH(ROW()-6,$Q$7:$Q$60000,0)),"")</f>
        <v/>
      </c>
      <c r="AE846">
        <f>IFERROR(INDEX($M$7:$M$60000,MATCH(ROW()-6,$Q$7:$Q$60000,0)),"")</f>
        <v/>
      </c>
      <c r="AF846">
        <f>IFERROR(INDEX($N$7:$N$60000,MATCH(ROW()-6,$Q$7:$Q$60000,0)),"")</f>
        <v/>
      </c>
      <c r="AH846" s="9">
        <f>IF(OR($S846="",$S845=""),"",LN($T846/$T845))</f>
        <v/>
      </c>
      <c r="AI846" s="9">
        <f>IF(OR($S846="",$S845=""),"",$C$2*LN(U846/U845))</f>
        <v/>
      </c>
      <c r="AJ846" s="9">
        <f>IF(OR($S846="",$S845=""),"",$D$2*(V846-V845))</f>
        <v/>
      </c>
      <c r="AK846" s="9">
        <f>IF(OR($S846="",$S845=""),"",$E$2*(W846-W845))</f>
        <v/>
      </c>
      <c r="AL846" s="9">
        <f>IF(OR($S846="",$S845=""),"",$F$2*LN(X846/X845))</f>
        <v/>
      </c>
      <c r="AM846" s="9">
        <f>IF(OR($S846="",$S845=""),"",$G$2*(Y846-Y845))</f>
        <v/>
      </c>
      <c r="AN846" s="9">
        <f>IF(OR($S846="",$S845=""),"",$H$2*LN(Z846/Z845))</f>
        <v/>
      </c>
      <c r="AO846" s="9">
        <f>IF(OR($S846="",$S845=""),"",$I$2*(AA846-AA845))</f>
        <v/>
      </c>
      <c r="AP846" s="9">
        <f>IF(OR($S846="",$S845=""),"",$J$2*LN(AB846/AB845))</f>
        <v/>
      </c>
      <c r="AQ846" s="9">
        <f>IF(OR($S846="",$S845=""),"",$K$2*(AC846-AC845))</f>
        <v/>
      </c>
      <c r="AR846" s="9">
        <f>IF(OR($S846="",$S845=""),"",$L$2*LN(AD846/AD845))</f>
        <v/>
      </c>
      <c r="AS846" s="9">
        <f>IF(OR($S846="",$S845=""),"",$M$2*LN(AE846/AE845))</f>
        <v/>
      </c>
      <c r="AT846" s="9">
        <f>IF(OR($S846="",$S845=""),"",$N$2*LN(AF846/AF845))</f>
        <v/>
      </c>
      <c r="AV846" s="9">
        <f>IF($AH846="","",$AY$16+$AY$4*AI846+$AY$5*AJ846+$AY$6*AK846+$AY$7*AL846+$AY$8*AM846+$AY$9*AN846+$AY$10*AO846+$AY$11*AP846+$AY$12*AQ846+$AY$13*AR846+$AY$14*AS846+$AY$15*AT846)</f>
        <v/>
      </c>
      <c r="BC846" s="10">
        <f>IF((ROW()-6)&lt;=$Q$3,INDEX(LINEST(AH787:AH846,AI787:AT846,TRUE,TRUE),1,13)*$Q$4,"")</f>
        <v/>
      </c>
      <c r="BD846" s="9">
        <f>IF((ROW()-6)&lt;=$Q$3,INDEX(LINEST(AH787:AH846,AI787:AT846,TRUE,TRUE),1,12),"")</f>
        <v/>
      </c>
      <c r="BE846" s="9">
        <f>IF((ROW()-6)&lt;=$Q$3,INDEX(LINEST(AH787:AH846,AI787:AT846,TRUE,TRUE),1,11),"")</f>
        <v/>
      </c>
      <c r="BF846" s="9">
        <f>IF((ROW()-6)&lt;=$Q$3,INDEX(LINEST(AH787:AH846,AI787:AT846,TRUE,TRUE),1,10),"")</f>
        <v/>
      </c>
      <c r="BG846" s="9">
        <f>IF((ROW()-6)&lt;=$Q$3,INDEX(LINEST(AH787:AH846,AI787:AT846,TRUE,TRUE),1,9),"")</f>
        <v/>
      </c>
      <c r="BH846" s="9">
        <f>IF((ROW()-6)&lt;=$Q$3,INDEX(LINEST(AH787:AH846,AI787:AT846,TRUE,TRUE),1,8),"")</f>
        <v/>
      </c>
      <c r="BI846" s="9">
        <f>IF((ROW()-6)&lt;=$Q$3,INDEX(LINEST(AH787:AH846,AI787:AT846,TRUE,TRUE),1,7),"")</f>
        <v/>
      </c>
      <c r="BJ846" s="9">
        <f>IF((ROW()-6)&lt;=$Q$3,INDEX(LINEST(AH787:AH846,AI787:AT846,TRUE,TRUE),1,6),"")</f>
        <v/>
      </c>
      <c r="BK846" s="9">
        <f>IF((ROW()-6)&lt;=$Q$3,INDEX(LINEST(AH787:AH846,AI787:AT846,TRUE,TRUE),1,5),"")</f>
        <v/>
      </c>
      <c r="BL846" s="9">
        <f>IF((ROW()-6)&lt;=$Q$3,INDEX(LINEST(AH787:AH846,AI787:AT846,TRUE,TRUE),1,4),"")</f>
        <v/>
      </c>
      <c r="BM846" s="9">
        <f>IF((ROW()-6)&lt;=$Q$3,INDEX(LINEST(AH787:AH846,AI787:AT846,TRUE,TRUE),1,3),"")</f>
        <v/>
      </c>
      <c r="BN846" s="9">
        <f>IF((ROW()-6)&lt;=$Q$3,INDEX(LINEST(AH787:AH846,AI787:AT846,TRUE,TRUE),1,2),"")</f>
        <v/>
      </c>
      <c r="BO846" s="9">
        <f>IF((ROW()-6)&lt;=$Q$3,INDEX(LINEST(AH787:AH846,AI787:AT846,TRUE,TRUE),1,1),"")</f>
        <v/>
      </c>
      <c r="BP846" s="10">
        <f>IF((ROW()-6)&lt;=$Q$3,INDEX(LINEST(AH787:AH846,AI787:AT846,TRUE,TRUE),3,1),"")</f>
        <v/>
      </c>
      <c r="BR846" s="9">
        <f>IF(AND((ROW()-6)&lt;=$Q$3,ISNUMBER(BC845)),BC845/$Q$4+BD845*AI846+BE845*AJ846+BF845*AK846+BG845*AL846+BH845*AM846+BI845*AN846+BJ845*AO846+BK845*AP846+BL845*AQ846+BM845*AR846+BN845*AS846+BO845*AT846,"")</f>
        <v/>
      </c>
      <c r="BS846">
        <f>IF(ISNUMBER(BR846),AVERAGE(AH786:AH845),"")</f>
        <v/>
      </c>
      <c r="BT846">
        <f>IF(ISNUMBER(BR846),(AH846-BR846)^2,"")</f>
        <v/>
      </c>
      <c r="BU846">
        <f>IF(ISNUMBER(BR846),AH846^2,"")</f>
        <v/>
      </c>
      <c r="BV846">
        <f>IF(ISNUMBER(BR846),(AH846-BS846)^2,"")</f>
        <v/>
      </c>
    </row>
    <row r="847">
      <c r="O847">
        <f>IF($R847="","",CHOOSE($Q$2,YEAR(R847)*12+MONTH(R847),INT((R847-2)/7),YEAR(R847)*4+ROUNDUP(MONTH(R847)/3)))</f>
        <v/>
      </c>
      <c r="P847">
        <f>IF($R847="","",IF($R848="",1,IF(O847&lt;&gt;O848,1,0)))</f>
        <v/>
      </c>
      <c r="Q847">
        <f>IF(P847=1,SUM($P$7:P847),"")</f>
        <v/>
      </c>
      <c r="R847">
        <f>IF($A847="","",IF(ISNUMBER($A847),$A847,IFERROR(DATEVALUE($A847),NA())))</f>
        <v/>
      </c>
      <c r="S847" s="7">
        <f>IFERROR(INDEX($R$7:$R$60000,MATCH(ROW()-6,$Q$7:$Q$60000,0)),"")</f>
        <v/>
      </c>
      <c r="T847">
        <f>IFERROR(INDEX($B$7:$B$60000,MATCH(ROW()-6,$Q$7:$Q$60000,0)),"")</f>
        <v/>
      </c>
      <c r="U847">
        <f>IFERROR(INDEX($C$7:$C$60000,MATCH(ROW()-6,$Q$7:$Q$60000,0)),"")</f>
        <v/>
      </c>
      <c r="V847">
        <f>IFERROR(INDEX($D$7:$D$60000,MATCH(ROW()-6,$Q$7:$Q$60000,0)),"")</f>
        <v/>
      </c>
      <c r="W847">
        <f>IFERROR(INDEX($E$7:$E$60000,MATCH(ROW()-6,$Q$7:$Q$60000,0)),"")</f>
        <v/>
      </c>
      <c r="X847">
        <f>IFERROR(INDEX($F$7:$F$60000,MATCH(ROW()-6,$Q$7:$Q$60000,0)),"")</f>
        <v/>
      </c>
      <c r="Y847">
        <f>IFERROR(INDEX($G$7:$G$60000,MATCH(ROW()-6,$Q$7:$Q$60000,0)),"")</f>
        <v/>
      </c>
      <c r="Z847">
        <f>IFERROR(INDEX($H$7:$H$60000,MATCH(ROW()-6,$Q$7:$Q$60000,0)),"")</f>
        <v/>
      </c>
      <c r="AA847">
        <f>IFERROR(INDEX($I$7:$I$60000,MATCH(ROW()-6,$Q$7:$Q$60000,0)),"")</f>
        <v/>
      </c>
      <c r="AB847">
        <f>IFERROR(INDEX($J$7:$J$60000,MATCH(ROW()-6,$Q$7:$Q$60000,0)),"")</f>
        <v/>
      </c>
      <c r="AC847">
        <f>IFERROR(INDEX($K$7:$K$60000,MATCH(ROW()-6,$Q$7:$Q$60000,0)),"")</f>
        <v/>
      </c>
      <c r="AD847">
        <f>IFERROR(INDEX($L$7:$L$60000,MATCH(ROW()-6,$Q$7:$Q$60000,0)),"")</f>
        <v/>
      </c>
      <c r="AE847">
        <f>IFERROR(INDEX($M$7:$M$60000,MATCH(ROW()-6,$Q$7:$Q$60000,0)),"")</f>
        <v/>
      </c>
      <c r="AF847">
        <f>IFERROR(INDEX($N$7:$N$60000,MATCH(ROW()-6,$Q$7:$Q$60000,0)),"")</f>
        <v/>
      </c>
      <c r="AH847" s="9">
        <f>IF(OR($S847="",$S846=""),"",LN($T847/$T846))</f>
        <v/>
      </c>
      <c r="AI847" s="9">
        <f>IF(OR($S847="",$S846=""),"",$C$2*LN(U847/U846))</f>
        <v/>
      </c>
      <c r="AJ847" s="9">
        <f>IF(OR($S847="",$S846=""),"",$D$2*(V847-V846))</f>
        <v/>
      </c>
      <c r="AK847" s="9">
        <f>IF(OR($S847="",$S846=""),"",$E$2*(W847-W846))</f>
        <v/>
      </c>
      <c r="AL847" s="9">
        <f>IF(OR($S847="",$S846=""),"",$F$2*LN(X847/X846))</f>
        <v/>
      </c>
      <c r="AM847" s="9">
        <f>IF(OR($S847="",$S846=""),"",$G$2*(Y847-Y846))</f>
        <v/>
      </c>
      <c r="AN847" s="9">
        <f>IF(OR($S847="",$S846=""),"",$H$2*LN(Z847/Z846))</f>
        <v/>
      </c>
      <c r="AO847" s="9">
        <f>IF(OR($S847="",$S846=""),"",$I$2*(AA847-AA846))</f>
        <v/>
      </c>
      <c r="AP847" s="9">
        <f>IF(OR($S847="",$S846=""),"",$J$2*LN(AB847/AB846))</f>
        <v/>
      </c>
      <c r="AQ847" s="9">
        <f>IF(OR($S847="",$S846=""),"",$K$2*(AC847-AC846))</f>
        <v/>
      </c>
      <c r="AR847" s="9">
        <f>IF(OR($S847="",$S846=""),"",$L$2*LN(AD847/AD846))</f>
        <v/>
      </c>
      <c r="AS847" s="9">
        <f>IF(OR($S847="",$S846=""),"",$M$2*LN(AE847/AE846))</f>
        <v/>
      </c>
      <c r="AT847" s="9">
        <f>IF(OR($S847="",$S846=""),"",$N$2*LN(AF847/AF846))</f>
        <v/>
      </c>
      <c r="AV847" s="9">
        <f>IF($AH847="","",$AY$16+$AY$4*AI847+$AY$5*AJ847+$AY$6*AK847+$AY$7*AL847+$AY$8*AM847+$AY$9*AN847+$AY$10*AO847+$AY$11*AP847+$AY$12*AQ847+$AY$13*AR847+$AY$14*AS847+$AY$15*AT847)</f>
        <v/>
      </c>
      <c r="BC847" s="10">
        <f>IF((ROW()-6)&lt;=$Q$3,INDEX(LINEST(AH788:AH847,AI788:AT847,TRUE,TRUE),1,13)*$Q$4,"")</f>
        <v/>
      </c>
      <c r="BD847" s="9">
        <f>IF((ROW()-6)&lt;=$Q$3,INDEX(LINEST(AH788:AH847,AI788:AT847,TRUE,TRUE),1,12),"")</f>
        <v/>
      </c>
      <c r="BE847" s="9">
        <f>IF((ROW()-6)&lt;=$Q$3,INDEX(LINEST(AH788:AH847,AI788:AT847,TRUE,TRUE),1,11),"")</f>
        <v/>
      </c>
      <c r="BF847" s="9">
        <f>IF((ROW()-6)&lt;=$Q$3,INDEX(LINEST(AH788:AH847,AI788:AT847,TRUE,TRUE),1,10),"")</f>
        <v/>
      </c>
      <c r="BG847" s="9">
        <f>IF((ROW()-6)&lt;=$Q$3,INDEX(LINEST(AH788:AH847,AI788:AT847,TRUE,TRUE),1,9),"")</f>
        <v/>
      </c>
      <c r="BH847" s="9">
        <f>IF((ROW()-6)&lt;=$Q$3,INDEX(LINEST(AH788:AH847,AI788:AT847,TRUE,TRUE),1,8),"")</f>
        <v/>
      </c>
      <c r="BI847" s="9">
        <f>IF((ROW()-6)&lt;=$Q$3,INDEX(LINEST(AH788:AH847,AI788:AT847,TRUE,TRUE),1,7),"")</f>
        <v/>
      </c>
      <c r="BJ847" s="9">
        <f>IF((ROW()-6)&lt;=$Q$3,INDEX(LINEST(AH788:AH847,AI788:AT847,TRUE,TRUE),1,6),"")</f>
        <v/>
      </c>
      <c r="BK847" s="9">
        <f>IF((ROW()-6)&lt;=$Q$3,INDEX(LINEST(AH788:AH847,AI788:AT847,TRUE,TRUE),1,5),"")</f>
        <v/>
      </c>
      <c r="BL847" s="9">
        <f>IF((ROW()-6)&lt;=$Q$3,INDEX(LINEST(AH788:AH847,AI788:AT847,TRUE,TRUE),1,4),"")</f>
        <v/>
      </c>
      <c r="BM847" s="9">
        <f>IF((ROW()-6)&lt;=$Q$3,INDEX(LINEST(AH788:AH847,AI788:AT847,TRUE,TRUE),1,3),"")</f>
        <v/>
      </c>
      <c r="BN847" s="9">
        <f>IF((ROW()-6)&lt;=$Q$3,INDEX(LINEST(AH788:AH847,AI788:AT847,TRUE,TRUE),1,2),"")</f>
        <v/>
      </c>
      <c r="BO847" s="9">
        <f>IF((ROW()-6)&lt;=$Q$3,INDEX(LINEST(AH788:AH847,AI788:AT847,TRUE,TRUE),1,1),"")</f>
        <v/>
      </c>
      <c r="BP847" s="10">
        <f>IF((ROW()-6)&lt;=$Q$3,INDEX(LINEST(AH788:AH847,AI788:AT847,TRUE,TRUE),3,1),"")</f>
        <v/>
      </c>
      <c r="BR847" s="9">
        <f>IF(AND((ROW()-6)&lt;=$Q$3,ISNUMBER(BC846)),BC846/$Q$4+BD846*AI847+BE846*AJ847+BF846*AK847+BG846*AL847+BH846*AM847+BI846*AN847+BJ846*AO847+BK846*AP847+BL846*AQ847+BM846*AR847+BN846*AS847+BO846*AT847,"")</f>
        <v/>
      </c>
      <c r="BS847">
        <f>IF(ISNUMBER(BR847),AVERAGE(AH787:AH846),"")</f>
        <v/>
      </c>
      <c r="BT847">
        <f>IF(ISNUMBER(BR847),(AH847-BR847)^2,"")</f>
        <v/>
      </c>
      <c r="BU847">
        <f>IF(ISNUMBER(BR847),AH847^2,"")</f>
        <v/>
      </c>
      <c r="BV847">
        <f>IF(ISNUMBER(BR847),(AH847-BS847)^2,"")</f>
        <v/>
      </c>
    </row>
    <row r="848">
      <c r="O848">
        <f>IF($R848="","",CHOOSE($Q$2,YEAR(R848)*12+MONTH(R848),INT((R848-2)/7),YEAR(R848)*4+ROUNDUP(MONTH(R848)/3)))</f>
        <v/>
      </c>
      <c r="P848">
        <f>IF($R848="","",IF($R849="",1,IF(O848&lt;&gt;O849,1,0)))</f>
        <v/>
      </c>
      <c r="Q848">
        <f>IF(P848=1,SUM($P$7:P848),"")</f>
        <v/>
      </c>
      <c r="R848">
        <f>IF($A848="","",IF(ISNUMBER($A848),$A848,IFERROR(DATEVALUE($A848),NA())))</f>
        <v/>
      </c>
      <c r="S848" s="7">
        <f>IFERROR(INDEX($R$7:$R$60000,MATCH(ROW()-6,$Q$7:$Q$60000,0)),"")</f>
        <v/>
      </c>
      <c r="T848">
        <f>IFERROR(INDEX($B$7:$B$60000,MATCH(ROW()-6,$Q$7:$Q$60000,0)),"")</f>
        <v/>
      </c>
      <c r="U848">
        <f>IFERROR(INDEX($C$7:$C$60000,MATCH(ROW()-6,$Q$7:$Q$60000,0)),"")</f>
        <v/>
      </c>
      <c r="V848">
        <f>IFERROR(INDEX($D$7:$D$60000,MATCH(ROW()-6,$Q$7:$Q$60000,0)),"")</f>
        <v/>
      </c>
      <c r="W848">
        <f>IFERROR(INDEX($E$7:$E$60000,MATCH(ROW()-6,$Q$7:$Q$60000,0)),"")</f>
        <v/>
      </c>
      <c r="X848">
        <f>IFERROR(INDEX($F$7:$F$60000,MATCH(ROW()-6,$Q$7:$Q$60000,0)),"")</f>
        <v/>
      </c>
      <c r="Y848">
        <f>IFERROR(INDEX($G$7:$G$60000,MATCH(ROW()-6,$Q$7:$Q$60000,0)),"")</f>
        <v/>
      </c>
      <c r="Z848">
        <f>IFERROR(INDEX($H$7:$H$60000,MATCH(ROW()-6,$Q$7:$Q$60000,0)),"")</f>
        <v/>
      </c>
      <c r="AA848">
        <f>IFERROR(INDEX($I$7:$I$60000,MATCH(ROW()-6,$Q$7:$Q$60000,0)),"")</f>
        <v/>
      </c>
      <c r="AB848">
        <f>IFERROR(INDEX($J$7:$J$60000,MATCH(ROW()-6,$Q$7:$Q$60000,0)),"")</f>
        <v/>
      </c>
      <c r="AC848">
        <f>IFERROR(INDEX($K$7:$K$60000,MATCH(ROW()-6,$Q$7:$Q$60000,0)),"")</f>
        <v/>
      </c>
      <c r="AD848">
        <f>IFERROR(INDEX($L$7:$L$60000,MATCH(ROW()-6,$Q$7:$Q$60000,0)),"")</f>
        <v/>
      </c>
      <c r="AE848">
        <f>IFERROR(INDEX($M$7:$M$60000,MATCH(ROW()-6,$Q$7:$Q$60000,0)),"")</f>
        <v/>
      </c>
      <c r="AF848">
        <f>IFERROR(INDEX($N$7:$N$60000,MATCH(ROW()-6,$Q$7:$Q$60000,0)),"")</f>
        <v/>
      </c>
      <c r="AH848" s="9">
        <f>IF(OR($S848="",$S847=""),"",LN($T848/$T847))</f>
        <v/>
      </c>
      <c r="AI848" s="9">
        <f>IF(OR($S848="",$S847=""),"",$C$2*LN(U848/U847))</f>
        <v/>
      </c>
      <c r="AJ848" s="9">
        <f>IF(OR($S848="",$S847=""),"",$D$2*(V848-V847))</f>
        <v/>
      </c>
      <c r="AK848" s="9">
        <f>IF(OR($S848="",$S847=""),"",$E$2*(W848-W847))</f>
        <v/>
      </c>
      <c r="AL848" s="9">
        <f>IF(OR($S848="",$S847=""),"",$F$2*LN(X848/X847))</f>
        <v/>
      </c>
      <c r="AM848" s="9">
        <f>IF(OR($S848="",$S847=""),"",$G$2*(Y848-Y847))</f>
        <v/>
      </c>
      <c r="AN848" s="9">
        <f>IF(OR($S848="",$S847=""),"",$H$2*LN(Z848/Z847))</f>
        <v/>
      </c>
      <c r="AO848" s="9">
        <f>IF(OR($S848="",$S847=""),"",$I$2*(AA848-AA847))</f>
        <v/>
      </c>
      <c r="AP848" s="9">
        <f>IF(OR($S848="",$S847=""),"",$J$2*LN(AB848/AB847))</f>
        <v/>
      </c>
      <c r="AQ848" s="9">
        <f>IF(OR($S848="",$S847=""),"",$K$2*(AC848-AC847))</f>
        <v/>
      </c>
      <c r="AR848" s="9">
        <f>IF(OR($S848="",$S847=""),"",$L$2*LN(AD848/AD847))</f>
        <v/>
      </c>
      <c r="AS848" s="9">
        <f>IF(OR($S848="",$S847=""),"",$M$2*LN(AE848/AE847))</f>
        <v/>
      </c>
      <c r="AT848" s="9">
        <f>IF(OR($S848="",$S847=""),"",$N$2*LN(AF848/AF847))</f>
        <v/>
      </c>
      <c r="AV848" s="9">
        <f>IF($AH848="","",$AY$16+$AY$4*AI848+$AY$5*AJ848+$AY$6*AK848+$AY$7*AL848+$AY$8*AM848+$AY$9*AN848+$AY$10*AO848+$AY$11*AP848+$AY$12*AQ848+$AY$13*AR848+$AY$14*AS848+$AY$15*AT848)</f>
        <v/>
      </c>
      <c r="BC848" s="10">
        <f>IF((ROW()-6)&lt;=$Q$3,INDEX(LINEST(AH789:AH848,AI789:AT848,TRUE,TRUE),1,13)*$Q$4,"")</f>
        <v/>
      </c>
      <c r="BD848" s="9">
        <f>IF((ROW()-6)&lt;=$Q$3,INDEX(LINEST(AH789:AH848,AI789:AT848,TRUE,TRUE),1,12),"")</f>
        <v/>
      </c>
      <c r="BE848" s="9">
        <f>IF((ROW()-6)&lt;=$Q$3,INDEX(LINEST(AH789:AH848,AI789:AT848,TRUE,TRUE),1,11),"")</f>
        <v/>
      </c>
      <c r="BF848" s="9">
        <f>IF((ROW()-6)&lt;=$Q$3,INDEX(LINEST(AH789:AH848,AI789:AT848,TRUE,TRUE),1,10),"")</f>
        <v/>
      </c>
      <c r="BG848" s="9">
        <f>IF((ROW()-6)&lt;=$Q$3,INDEX(LINEST(AH789:AH848,AI789:AT848,TRUE,TRUE),1,9),"")</f>
        <v/>
      </c>
      <c r="BH848" s="9">
        <f>IF((ROW()-6)&lt;=$Q$3,INDEX(LINEST(AH789:AH848,AI789:AT848,TRUE,TRUE),1,8),"")</f>
        <v/>
      </c>
      <c r="BI848" s="9">
        <f>IF((ROW()-6)&lt;=$Q$3,INDEX(LINEST(AH789:AH848,AI789:AT848,TRUE,TRUE),1,7),"")</f>
        <v/>
      </c>
      <c r="BJ848" s="9">
        <f>IF((ROW()-6)&lt;=$Q$3,INDEX(LINEST(AH789:AH848,AI789:AT848,TRUE,TRUE),1,6),"")</f>
        <v/>
      </c>
      <c r="BK848" s="9">
        <f>IF((ROW()-6)&lt;=$Q$3,INDEX(LINEST(AH789:AH848,AI789:AT848,TRUE,TRUE),1,5),"")</f>
        <v/>
      </c>
      <c r="BL848" s="9">
        <f>IF((ROW()-6)&lt;=$Q$3,INDEX(LINEST(AH789:AH848,AI789:AT848,TRUE,TRUE),1,4),"")</f>
        <v/>
      </c>
      <c r="BM848" s="9">
        <f>IF((ROW()-6)&lt;=$Q$3,INDEX(LINEST(AH789:AH848,AI789:AT848,TRUE,TRUE),1,3),"")</f>
        <v/>
      </c>
      <c r="BN848" s="9">
        <f>IF((ROW()-6)&lt;=$Q$3,INDEX(LINEST(AH789:AH848,AI789:AT848,TRUE,TRUE),1,2),"")</f>
        <v/>
      </c>
      <c r="BO848" s="9">
        <f>IF((ROW()-6)&lt;=$Q$3,INDEX(LINEST(AH789:AH848,AI789:AT848,TRUE,TRUE),1,1),"")</f>
        <v/>
      </c>
      <c r="BP848" s="10">
        <f>IF((ROW()-6)&lt;=$Q$3,INDEX(LINEST(AH789:AH848,AI789:AT848,TRUE,TRUE),3,1),"")</f>
        <v/>
      </c>
      <c r="BR848" s="9">
        <f>IF(AND((ROW()-6)&lt;=$Q$3,ISNUMBER(BC847)),BC847/$Q$4+BD847*AI848+BE847*AJ848+BF847*AK848+BG847*AL848+BH847*AM848+BI847*AN848+BJ847*AO848+BK847*AP848+BL847*AQ848+BM847*AR848+BN847*AS848+BO847*AT848,"")</f>
        <v/>
      </c>
      <c r="BS848">
        <f>IF(ISNUMBER(BR848),AVERAGE(AH788:AH847),"")</f>
        <v/>
      </c>
      <c r="BT848">
        <f>IF(ISNUMBER(BR848),(AH848-BR848)^2,"")</f>
        <v/>
      </c>
      <c r="BU848">
        <f>IF(ISNUMBER(BR848),AH848^2,"")</f>
        <v/>
      </c>
      <c r="BV848">
        <f>IF(ISNUMBER(BR848),(AH848-BS848)^2,"")</f>
        <v/>
      </c>
    </row>
    <row r="849">
      <c r="O849">
        <f>IF($R849="","",CHOOSE($Q$2,YEAR(R849)*12+MONTH(R849),INT((R849-2)/7),YEAR(R849)*4+ROUNDUP(MONTH(R849)/3)))</f>
        <v/>
      </c>
      <c r="P849">
        <f>IF($R849="","",IF($R850="",1,IF(O849&lt;&gt;O850,1,0)))</f>
        <v/>
      </c>
      <c r="Q849">
        <f>IF(P849=1,SUM($P$7:P849),"")</f>
        <v/>
      </c>
      <c r="R849">
        <f>IF($A849="","",IF(ISNUMBER($A849),$A849,IFERROR(DATEVALUE($A849),NA())))</f>
        <v/>
      </c>
      <c r="S849" s="7">
        <f>IFERROR(INDEX($R$7:$R$60000,MATCH(ROW()-6,$Q$7:$Q$60000,0)),"")</f>
        <v/>
      </c>
      <c r="T849">
        <f>IFERROR(INDEX($B$7:$B$60000,MATCH(ROW()-6,$Q$7:$Q$60000,0)),"")</f>
        <v/>
      </c>
      <c r="U849">
        <f>IFERROR(INDEX($C$7:$C$60000,MATCH(ROW()-6,$Q$7:$Q$60000,0)),"")</f>
        <v/>
      </c>
      <c r="V849">
        <f>IFERROR(INDEX($D$7:$D$60000,MATCH(ROW()-6,$Q$7:$Q$60000,0)),"")</f>
        <v/>
      </c>
      <c r="W849">
        <f>IFERROR(INDEX($E$7:$E$60000,MATCH(ROW()-6,$Q$7:$Q$60000,0)),"")</f>
        <v/>
      </c>
      <c r="X849">
        <f>IFERROR(INDEX($F$7:$F$60000,MATCH(ROW()-6,$Q$7:$Q$60000,0)),"")</f>
        <v/>
      </c>
      <c r="Y849">
        <f>IFERROR(INDEX($G$7:$G$60000,MATCH(ROW()-6,$Q$7:$Q$60000,0)),"")</f>
        <v/>
      </c>
      <c r="Z849">
        <f>IFERROR(INDEX($H$7:$H$60000,MATCH(ROW()-6,$Q$7:$Q$60000,0)),"")</f>
        <v/>
      </c>
      <c r="AA849">
        <f>IFERROR(INDEX($I$7:$I$60000,MATCH(ROW()-6,$Q$7:$Q$60000,0)),"")</f>
        <v/>
      </c>
      <c r="AB849">
        <f>IFERROR(INDEX($J$7:$J$60000,MATCH(ROW()-6,$Q$7:$Q$60000,0)),"")</f>
        <v/>
      </c>
      <c r="AC849">
        <f>IFERROR(INDEX($K$7:$K$60000,MATCH(ROW()-6,$Q$7:$Q$60000,0)),"")</f>
        <v/>
      </c>
      <c r="AD849">
        <f>IFERROR(INDEX($L$7:$L$60000,MATCH(ROW()-6,$Q$7:$Q$60000,0)),"")</f>
        <v/>
      </c>
      <c r="AE849">
        <f>IFERROR(INDEX($M$7:$M$60000,MATCH(ROW()-6,$Q$7:$Q$60000,0)),"")</f>
        <v/>
      </c>
      <c r="AF849">
        <f>IFERROR(INDEX($N$7:$N$60000,MATCH(ROW()-6,$Q$7:$Q$60000,0)),"")</f>
        <v/>
      </c>
      <c r="AH849" s="9">
        <f>IF(OR($S849="",$S848=""),"",LN($T849/$T848))</f>
        <v/>
      </c>
      <c r="AI849" s="9">
        <f>IF(OR($S849="",$S848=""),"",$C$2*LN(U849/U848))</f>
        <v/>
      </c>
      <c r="AJ849" s="9">
        <f>IF(OR($S849="",$S848=""),"",$D$2*(V849-V848))</f>
        <v/>
      </c>
      <c r="AK849" s="9">
        <f>IF(OR($S849="",$S848=""),"",$E$2*(W849-W848))</f>
        <v/>
      </c>
      <c r="AL849" s="9">
        <f>IF(OR($S849="",$S848=""),"",$F$2*LN(X849/X848))</f>
        <v/>
      </c>
      <c r="AM849" s="9">
        <f>IF(OR($S849="",$S848=""),"",$G$2*(Y849-Y848))</f>
        <v/>
      </c>
      <c r="AN849" s="9">
        <f>IF(OR($S849="",$S848=""),"",$H$2*LN(Z849/Z848))</f>
        <v/>
      </c>
      <c r="AO849" s="9">
        <f>IF(OR($S849="",$S848=""),"",$I$2*(AA849-AA848))</f>
        <v/>
      </c>
      <c r="AP849" s="9">
        <f>IF(OR($S849="",$S848=""),"",$J$2*LN(AB849/AB848))</f>
        <v/>
      </c>
      <c r="AQ849" s="9">
        <f>IF(OR($S849="",$S848=""),"",$K$2*(AC849-AC848))</f>
        <v/>
      </c>
      <c r="AR849" s="9">
        <f>IF(OR($S849="",$S848=""),"",$L$2*LN(AD849/AD848))</f>
        <v/>
      </c>
      <c r="AS849" s="9">
        <f>IF(OR($S849="",$S848=""),"",$M$2*LN(AE849/AE848))</f>
        <v/>
      </c>
      <c r="AT849" s="9">
        <f>IF(OR($S849="",$S848=""),"",$N$2*LN(AF849/AF848))</f>
        <v/>
      </c>
      <c r="AV849" s="9">
        <f>IF($AH849="","",$AY$16+$AY$4*AI849+$AY$5*AJ849+$AY$6*AK849+$AY$7*AL849+$AY$8*AM849+$AY$9*AN849+$AY$10*AO849+$AY$11*AP849+$AY$12*AQ849+$AY$13*AR849+$AY$14*AS849+$AY$15*AT849)</f>
        <v/>
      </c>
      <c r="BC849" s="10">
        <f>IF((ROW()-6)&lt;=$Q$3,INDEX(LINEST(AH790:AH849,AI790:AT849,TRUE,TRUE),1,13)*$Q$4,"")</f>
        <v/>
      </c>
      <c r="BD849" s="9">
        <f>IF((ROW()-6)&lt;=$Q$3,INDEX(LINEST(AH790:AH849,AI790:AT849,TRUE,TRUE),1,12),"")</f>
        <v/>
      </c>
      <c r="BE849" s="9">
        <f>IF((ROW()-6)&lt;=$Q$3,INDEX(LINEST(AH790:AH849,AI790:AT849,TRUE,TRUE),1,11),"")</f>
        <v/>
      </c>
      <c r="BF849" s="9">
        <f>IF((ROW()-6)&lt;=$Q$3,INDEX(LINEST(AH790:AH849,AI790:AT849,TRUE,TRUE),1,10),"")</f>
        <v/>
      </c>
      <c r="BG849" s="9">
        <f>IF((ROW()-6)&lt;=$Q$3,INDEX(LINEST(AH790:AH849,AI790:AT849,TRUE,TRUE),1,9),"")</f>
        <v/>
      </c>
      <c r="BH849" s="9">
        <f>IF((ROW()-6)&lt;=$Q$3,INDEX(LINEST(AH790:AH849,AI790:AT849,TRUE,TRUE),1,8),"")</f>
        <v/>
      </c>
      <c r="BI849" s="9">
        <f>IF((ROW()-6)&lt;=$Q$3,INDEX(LINEST(AH790:AH849,AI790:AT849,TRUE,TRUE),1,7),"")</f>
        <v/>
      </c>
      <c r="BJ849" s="9">
        <f>IF((ROW()-6)&lt;=$Q$3,INDEX(LINEST(AH790:AH849,AI790:AT849,TRUE,TRUE),1,6),"")</f>
        <v/>
      </c>
      <c r="BK849" s="9">
        <f>IF((ROW()-6)&lt;=$Q$3,INDEX(LINEST(AH790:AH849,AI790:AT849,TRUE,TRUE),1,5),"")</f>
        <v/>
      </c>
      <c r="BL849" s="9">
        <f>IF((ROW()-6)&lt;=$Q$3,INDEX(LINEST(AH790:AH849,AI790:AT849,TRUE,TRUE),1,4),"")</f>
        <v/>
      </c>
      <c r="BM849" s="9">
        <f>IF((ROW()-6)&lt;=$Q$3,INDEX(LINEST(AH790:AH849,AI790:AT849,TRUE,TRUE),1,3),"")</f>
        <v/>
      </c>
      <c r="BN849" s="9">
        <f>IF((ROW()-6)&lt;=$Q$3,INDEX(LINEST(AH790:AH849,AI790:AT849,TRUE,TRUE),1,2),"")</f>
        <v/>
      </c>
      <c r="BO849" s="9">
        <f>IF((ROW()-6)&lt;=$Q$3,INDEX(LINEST(AH790:AH849,AI790:AT849,TRUE,TRUE),1,1),"")</f>
        <v/>
      </c>
      <c r="BP849" s="10">
        <f>IF((ROW()-6)&lt;=$Q$3,INDEX(LINEST(AH790:AH849,AI790:AT849,TRUE,TRUE),3,1),"")</f>
        <v/>
      </c>
      <c r="BR849" s="9">
        <f>IF(AND((ROW()-6)&lt;=$Q$3,ISNUMBER(BC848)),BC848/$Q$4+BD848*AI849+BE848*AJ849+BF848*AK849+BG848*AL849+BH848*AM849+BI848*AN849+BJ848*AO849+BK848*AP849+BL848*AQ849+BM848*AR849+BN848*AS849+BO848*AT849,"")</f>
        <v/>
      </c>
      <c r="BS849">
        <f>IF(ISNUMBER(BR849),AVERAGE(AH789:AH848),"")</f>
        <v/>
      </c>
      <c r="BT849">
        <f>IF(ISNUMBER(BR849),(AH849-BR849)^2,"")</f>
        <v/>
      </c>
      <c r="BU849">
        <f>IF(ISNUMBER(BR849),AH849^2,"")</f>
        <v/>
      </c>
      <c r="BV849">
        <f>IF(ISNUMBER(BR849),(AH849-BS849)^2,"")</f>
        <v/>
      </c>
    </row>
    <row r="850">
      <c r="O850">
        <f>IF($R850="","",CHOOSE($Q$2,YEAR(R850)*12+MONTH(R850),INT((R850-2)/7),YEAR(R850)*4+ROUNDUP(MONTH(R850)/3)))</f>
        <v/>
      </c>
      <c r="P850">
        <f>IF($R850="","",IF($R851="",1,IF(O850&lt;&gt;O851,1,0)))</f>
        <v/>
      </c>
      <c r="Q850">
        <f>IF(P850=1,SUM($P$7:P850),"")</f>
        <v/>
      </c>
      <c r="R850">
        <f>IF($A850="","",IF(ISNUMBER($A850),$A850,IFERROR(DATEVALUE($A850),NA())))</f>
        <v/>
      </c>
      <c r="S850" s="7">
        <f>IFERROR(INDEX($R$7:$R$60000,MATCH(ROW()-6,$Q$7:$Q$60000,0)),"")</f>
        <v/>
      </c>
      <c r="T850">
        <f>IFERROR(INDEX($B$7:$B$60000,MATCH(ROW()-6,$Q$7:$Q$60000,0)),"")</f>
        <v/>
      </c>
      <c r="U850">
        <f>IFERROR(INDEX($C$7:$C$60000,MATCH(ROW()-6,$Q$7:$Q$60000,0)),"")</f>
        <v/>
      </c>
      <c r="V850">
        <f>IFERROR(INDEX($D$7:$D$60000,MATCH(ROW()-6,$Q$7:$Q$60000,0)),"")</f>
        <v/>
      </c>
      <c r="W850">
        <f>IFERROR(INDEX($E$7:$E$60000,MATCH(ROW()-6,$Q$7:$Q$60000,0)),"")</f>
        <v/>
      </c>
      <c r="X850">
        <f>IFERROR(INDEX($F$7:$F$60000,MATCH(ROW()-6,$Q$7:$Q$60000,0)),"")</f>
        <v/>
      </c>
      <c r="Y850">
        <f>IFERROR(INDEX($G$7:$G$60000,MATCH(ROW()-6,$Q$7:$Q$60000,0)),"")</f>
        <v/>
      </c>
      <c r="Z850">
        <f>IFERROR(INDEX($H$7:$H$60000,MATCH(ROW()-6,$Q$7:$Q$60000,0)),"")</f>
        <v/>
      </c>
      <c r="AA850">
        <f>IFERROR(INDEX($I$7:$I$60000,MATCH(ROW()-6,$Q$7:$Q$60000,0)),"")</f>
        <v/>
      </c>
      <c r="AB850">
        <f>IFERROR(INDEX($J$7:$J$60000,MATCH(ROW()-6,$Q$7:$Q$60000,0)),"")</f>
        <v/>
      </c>
      <c r="AC850">
        <f>IFERROR(INDEX($K$7:$K$60000,MATCH(ROW()-6,$Q$7:$Q$60000,0)),"")</f>
        <v/>
      </c>
      <c r="AD850">
        <f>IFERROR(INDEX($L$7:$L$60000,MATCH(ROW()-6,$Q$7:$Q$60000,0)),"")</f>
        <v/>
      </c>
      <c r="AE850">
        <f>IFERROR(INDEX($M$7:$M$60000,MATCH(ROW()-6,$Q$7:$Q$60000,0)),"")</f>
        <v/>
      </c>
      <c r="AF850">
        <f>IFERROR(INDEX($N$7:$N$60000,MATCH(ROW()-6,$Q$7:$Q$60000,0)),"")</f>
        <v/>
      </c>
      <c r="AH850" s="9">
        <f>IF(OR($S850="",$S849=""),"",LN($T850/$T849))</f>
        <v/>
      </c>
      <c r="AI850" s="9">
        <f>IF(OR($S850="",$S849=""),"",$C$2*LN(U850/U849))</f>
        <v/>
      </c>
      <c r="AJ850" s="9">
        <f>IF(OR($S850="",$S849=""),"",$D$2*(V850-V849))</f>
        <v/>
      </c>
      <c r="AK850" s="9">
        <f>IF(OR($S850="",$S849=""),"",$E$2*(W850-W849))</f>
        <v/>
      </c>
      <c r="AL850" s="9">
        <f>IF(OR($S850="",$S849=""),"",$F$2*LN(X850/X849))</f>
        <v/>
      </c>
      <c r="AM850" s="9">
        <f>IF(OR($S850="",$S849=""),"",$G$2*(Y850-Y849))</f>
        <v/>
      </c>
      <c r="AN850" s="9">
        <f>IF(OR($S850="",$S849=""),"",$H$2*LN(Z850/Z849))</f>
        <v/>
      </c>
      <c r="AO850" s="9">
        <f>IF(OR($S850="",$S849=""),"",$I$2*(AA850-AA849))</f>
        <v/>
      </c>
      <c r="AP850" s="9">
        <f>IF(OR($S850="",$S849=""),"",$J$2*LN(AB850/AB849))</f>
        <v/>
      </c>
      <c r="AQ850" s="9">
        <f>IF(OR($S850="",$S849=""),"",$K$2*(AC850-AC849))</f>
        <v/>
      </c>
      <c r="AR850" s="9">
        <f>IF(OR($S850="",$S849=""),"",$L$2*LN(AD850/AD849))</f>
        <v/>
      </c>
      <c r="AS850" s="9">
        <f>IF(OR($S850="",$S849=""),"",$M$2*LN(AE850/AE849))</f>
        <v/>
      </c>
      <c r="AT850" s="9">
        <f>IF(OR($S850="",$S849=""),"",$N$2*LN(AF850/AF849))</f>
        <v/>
      </c>
      <c r="AV850" s="9">
        <f>IF($AH850="","",$AY$16+$AY$4*AI850+$AY$5*AJ850+$AY$6*AK850+$AY$7*AL850+$AY$8*AM850+$AY$9*AN850+$AY$10*AO850+$AY$11*AP850+$AY$12*AQ850+$AY$13*AR850+$AY$14*AS850+$AY$15*AT850)</f>
        <v/>
      </c>
      <c r="BC850" s="10">
        <f>IF((ROW()-6)&lt;=$Q$3,INDEX(LINEST(AH791:AH850,AI791:AT850,TRUE,TRUE),1,13)*$Q$4,"")</f>
        <v/>
      </c>
      <c r="BD850" s="9">
        <f>IF((ROW()-6)&lt;=$Q$3,INDEX(LINEST(AH791:AH850,AI791:AT850,TRUE,TRUE),1,12),"")</f>
        <v/>
      </c>
      <c r="BE850" s="9">
        <f>IF((ROW()-6)&lt;=$Q$3,INDEX(LINEST(AH791:AH850,AI791:AT850,TRUE,TRUE),1,11),"")</f>
        <v/>
      </c>
      <c r="BF850" s="9">
        <f>IF((ROW()-6)&lt;=$Q$3,INDEX(LINEST(AH791:AH850,AI791:AT850,TRUE,TRUE),1,10),"")</f>
        <v/>
      </c>
      <c r="BG850" s="9">
        <f>IF((ROW()-6)&lt;=$Q$3,INDEX(LINEST(AH791:AH850,AI791:AT850,TRUE,TRUE),1,9),"")</f>
        <v/>
      </c>
      <c r="BH850" s="9">
        <f>IF((ROW()-6)&lt;=$Q$3,INDEX(LINEST(AH791:AH850,AI791:AT850,TRUE,TRUE),1,8),"")</f>
        <v/>
      </c>
      <c r="BI850" s="9">
        <f>IF((ROW()-6)&lt;=$Q$3,INDEX(LINEST(AH791:AH850,AI791:AT850,TRUE,TRUE),1,7),"")</f>
        <v/>
      </c>
      <c r="BJ850" s="9">
        <f>IF((ROW()-6)&lt;=$Q$3,INDEX(LINEST(AH791:AH850,AI791:AT850,TRUE,TRUE),1,6),"")</f>
        <v/>
      </c>
      <c r="BK850" s="9">
        <f>IF((ROW()-6)&lt;=$Q$3,INDEX(LINEST(AH791:AH850,AI791:AT850,TRUE,TRUE),1,5),"")</f>
        <v/>
      </c>
      <c r="BL850" s="9">
        <f>IF((ROW()-6)&lt;=$Q$3,INDEX(LINEST(AH791:AH850,AI791:AT850,TRUE,TRUE),1,4),"")</f>
        <v/>
      </c>
      <c r="BM850" s="9">
        <f>IF((ROW()-6)&lt;=$Q$3,INDEX(LINEST(AH791:AH850,AI791:AT850,TRUE,TRUE),1,3),"")</f>
        <v/>
      </c>
      <c r="BN850" s="9">
        <f>IF((ROW()-6)&lt;=$Q$3,INDEX(LINEST(AH791:AH850,AI791:AT850,TRUE,TRUE),1,2),"")</f>
        <v/>
      </c>
      <c r="BO850" s="9">
        <f>IF((ROW()-6)&lt;=$Q$3,INDEX(LINEST(AH791:AH850,AI791:AT850,TRUE,TRUE),1,1),"")</f>
        <v/>
      </c>
      <c r="BP850" s="10">
        <f>IF((ROW()-6)&lt;=$Q$3,INDEX(LINEST(AH791:AH850,AI791:AT850,TRUE,TRUE),3,1),"")</f>
        <v/>
      </c>
      <c r="BR850" s="9">
        <f>IF(AND((ROW()-6)&lt;=$Q$3,ISNUMBER(BC849)),BC849/$Q$4+BD849*AI850+BE849*AJ850+BF849*AK850+BG849*AL850+BH849*AM850+BI849*AN850+BJ849*AO850+BK849*AP850+BL849*AQ850+BM849*AR850+BN849*AS850+BO849*AT850,"")</f>
        <v/>
      </c>
      <c r="BS850">
        <f>IF(ISNUMBER(BR850),AVERAGE(AH790:AH849),"")</f>
        <v/>
      </c>
      <c r="BT850">
        <f>IF(ISNUMBER(BR850),(AH850-BR850)^2,"")</f>
        <v/>
      </c>
      <c r="BU850">
        <f>IF(ISNUMBER(BR850),AH850^2,"")</f>
        <v/>
      </c>
      <c r="BV850">
        <f>IF(ISNUMBER(BR850),(AH850-BS850)^2,"")</f>
        <v/>
      </c>
    </row>
    <row r="851">
      <c r="O851">
        <f>IF($R851="","",CHOOSE($Q$2,YEAR(R851)*12+MONTH(R851),INT((R851-2)/7),YEAR(R851)*4+ROUNDUP(MONTH(R851)/3)))</f>
        <v/>
      </c>
      <c r="P851">
        <f>IF($R851="","",IF($R852="",1,IF(O851&lt;&gt;O852,1,0)))</f>
        <v/>
      </c>
      <c r="Q851">
        <f>IF(P851=1,SUM($P$7:P851),"")</f>
        <v/>
      </c>
      <c r="R851">
        <f>IF($A851="","",IF(ISNUMBER($A851),$A851,IFERROR(DATEVALUE($A851),NA())))</f>
        <v/>
      </c>
      <c r="S851" s="7">
        <f>IFERROR(INDEX($R$7:$R$60000,MATCH(ROW()-6,$Q$7:$Q$60000,0)),"")</f>
        <v/>
      </c>
      <c r="T851">
        <f>IFERROR(INDEX($B$7:$B$60000,MATCH(ROW()-6,$Q$7:$Q$60000,0)),"")</f>
        <v/>
      </c>
      <c r="U851">
        <f>IFERROR(INDEX($C$7:$C$60000,MATCH(ROW()-6,$Q$7:$Q$60000,0)),"")</f>
        <v/>
      </c>
      <c r="V851">
        <f>IFERROR(INDEX($D$7:$D$60000,MATCH(ROW()-6,$Q$7:$Q$60000,0)),"")</f>
        <v/>
      </c>
      <c r="W851">
        <f>IFERROR(INDEX($E$7:$E$60000,MATCH(ROW()-6,$Q$7:$Q$60000,0)),"")</f>
        <v/>
      </c>
      <c r="X851">
        <f>IFERROR(INDEX($F$7:$F$60000,MATCH(ROW()-6,$Q$7:$Q$60000,0)),"")</f>
        <v/>
      </c>
      <c r="Y851">
        <f>IFERROR(INDEX($G$7:$G$60000,MATCH(ROW()-6,$Q$7:$Q$60000,0)),"")</f>
        <v/>
      </c>
      <c r="Z851">
        <f>IFERROR(INDEX($H$7:$H$60000,MATCH(ROW()-6,$Q$7:$Q$60000,0)),"")</f>
        <v/>
      </c>
      <c r="AA851">
        <f>IFERROR(INDEX($I$7:$I$60000,MATCH(ROW()-6,$Q$7:$Q$60000,0)),"")</f>
        <v/>
      </c>
      <c r="AB851">
        <f>IFERROR(INDEX($J$7:$J$60000,MATCH(ROW()-6,$Q$7:$Q$60000,0)),"")</f>
        <v/>
      </c>
      <c r="AC851">
        <f>IFERROR(INDEX($K$7:$K$60000,MATCH(ROW()-6,$Q$7:$Q$60000,0)),"")</f>
        <v/>
      </c>
      <c r="AD851">
        <f>IFERROR(INDEX($L$7:$L$60000,MATCH(ROW()-6,$Q$7:$Q$60000,0)),"")</f>
        <v/>
      </c>
      <c r="AE851">
        <f>IFERROR(INDEX($M$7:$M$60000,MATCH(ROW()-6,$Q$7:$Q$60000,0)),"")</f>
        <v/>
      </c>
      <c r="AF851">
        <f>IFERROR(INDEX($N$7:$N$60000,MATCH(ROW()-6,$Q$7:$Q$60000,0)),"")</f>
        <v/>
      </c>
      <c r="AH851" s="9">
        <f>IF(OR($S851="",$S850=""),"",LN($T851/$T850))</f>
        <v/>
      </c>
      <c r="AI851" s="9">
        <f>IF(OR($S851="",$S850=""),"",$C$2*LN(U851/U850))</f>
        <v/>
      </c>
      <c r="AJ851" s="9">
        <f>IF(OR($S851="",$S850=""),"",$D$2*(V851-V850))</f>
        <v/>
      </c>
      <c r="AK851" s="9">
        <f>IF(OR($S851="",$S850=""),"",$E$2*(W851-W850))</f>
        <v/>
      </c>
      <c r="AL851" s="9">
        <f>IF(OR($S851="",$S850=""),"",$F$2*LN(X851/X850))</f>
        <v/>
      </c>
      <c r="AM851" s="9">
        <f>IF(OR($S851="",$S850=""),"",$G$2*(Y851-Y850))</f>
        <v/>
      </c>
      <c r="AN851" s="9">
        <f>IF(OR($S851="",$S850=""),"",$H$2*LN(Z851/Z850))</f>
        <v/>
      </c>
      <c r="AO851" s="9">
        <f>IF(OR($S851="",$S850=""),"",$I$2*(AA851-AA850))</f>
        <v/>
      </c>
      <c r="AP851" s="9">
        <f>IF(OR($S851="",$S850=""),"",$J$2*LN(AB851/AB850))</f>
        <v/>
      </c>
      <c r="AQ851" s="9">
        <f>IF(OR($S851="",$S850=""),"",$K$2*(AC851-AC850))</f>
        <v/>
      </c>
      <c r="AR851" s="9">
        <f>IF(OR($S851="",$S850=""),"",$L$2*LN(AD851/AD850))</f>
        <v/>
      </c>
      <c r="AS851" s="9">
        <f>IF(OR($S851="",$S850=""),"",$M$2*LN(AE851/AE850))</f>
        <v/>
      </c>
      <c r="AT851" s="9">
        <f>IF(OR($S851="",$S850=""),"",$N$2*LN(AF851/AF850))</f>
        <v/>
      </c>
      <c r="AV851" s="9">
        <f>IF($AH851="","",$AY$16+$AY$4*AI851+$AY$5*AJ851+$AY$6*AK851+$AY$7*AL851+$AY$8*AM851+$AY$9*AN851+$AY$10*AO851+$AY$11*AP851+$AY$12*AQ851+$AY$13*AR851+$AY$14*AS851+$AY$15*AT851)</f>
        <v/>
      </c>
      <c r="BC851" s="10">
        <f>IF((ROW()-6)&lt;=$Q$3,INDEX(LINEST(AH792:AH851,AI792:AT851,TRUE,TRUE),1,13)*$Q$4,"")</f>
        <v/>
      </c>
      <c r="BD851" s="9">
        <f>IF((ROW()-6)&lt;=$Q$3,INDEX(LINEST(AH792:AH851,AI792:AT851,TRUE,TRUE),1,12),"")</f>
        <v/>
      </c>
      <c r="BE851" s="9">
        <f>IF((ROW()-6)&lt;=$Q$3,INDEX(LINEST(AH792:AH851,AI792:AT851,TRUE,TRUE),1,11),"")</f>
        <v/>
      </c>
      <c r="BF851" s="9">
        <f>IF((ROW()-6)&lt;=$Q$3,INDEX(LINEST(AH792:AH851,AI792:AT851,TRUE,TRUE),1,10),"")</f>
        <v/>
      </c>
      <c r="BG851" s="9">
        <f>IF((ROW()-6)&lt;=$Q$3,INDEX(LINEST(AH792:AH851,AI792:AT851,TRUE,TRUE),1,9),"")</f>
        <v/>
      </c>
      <c r="BH851" s="9">
        <f>IF((ROW()-6)&lt;=$Q$3,INDEX(LINEST(AH792:AH851,AI792:AT851,TRUE,TRUE),1,8),"")</f>
        <v/>
      </c>
      <c r="BI851" s="9">
        <f>IF((ROW()-6)&lt;=$Q$3,INDEX(LINEST(AH792:AH851,AI792:AT851,TRUE,TRUE),1,7),"")</f>
        <v/>
      </c>
      <c r="BJ851" s="9">
        <f>IF((ROW()-6)&lt;=$Q$3,INDEX(LINEST(AH792:AH851,AI792:AT851,TRUE,TRUE),1,6),"")</f>
        <v/>
      </c>
      <c r="BK851" s="9">
        <f>IF((ROW()-6)&lt;=$Q$3,INDEX(LINEST(AH792:AH851,AI792:AT851,TRUE,TRUE),1,5),"")</f>
        <v/>
      </c>
      <c r="BL851" s="9">
        <f>IF((ROW()-6)&lt;=$Q$3,INDEX(LINEST(AH792:AH851,AI792:AT851,TRUE,TRUE),1,4),"")</f>
        <v/>
      </c>
      <c r="BM851" s="9">
        <f>IF((ROW()-6)&lt;=$Q$3,INDEX(LINEST(AH792:AH851,AI792:AT851,TRUE,TRUE),1,3),"")</f>
        <v/>
      </c>
      <c r="BN851" s="9">
        <f>IF((ROW()-6)&lt;=$Q$3,INDEX(LINEST(AH792:AH851,AI792:AT851,TRUE,TRUE),1,2),"")</f>
        <v/>
      </c>
      <c r="BO851" s="9">
        <f>IF((ROW()-6)&lt;=$Q$3,INDEX(LINEST(AH792:AH851,AI792:AT851,TRUE,TRUE),1,1),"")</f>
        <v/>
      </c>
      <c r="BP851" s="10">
        <f>IF((ROW()-6)&lt;=$Q$3,INDEX(LINEST(AH792:AH851,AI792:AT851,TRUE,TRUE),3,1),"")</f>
        <v/>
      </c>
      <c r="BR851" s="9">
        <f>IF(AND((ROW()-6)&lt;=$Q$3,ISNUMBER(BC850)),BC850/$Q$4+BD850*AI851+BE850*AJ851+BF850*AK851+BG850*AL851+BH850*AM851+BI850*AN851+BJ850*AO851+BK850*AP851+BL850*AQ851+BM850*AR851+BN850*AS851+BO850*AT851,"")</f>
        <v/>
      </c>
      <c r="BS851">
        <f>IF(ISNUMBER(BR851),AVERAGE(AH791:AH850),"")</f>
        <v/>
      </c>
      <c r="BT851">
        <f>IF(ISNUMBER(BR851),(AH851-BR851)^2,"")</f>
        <v/>
      </c>
      <c r="BU851">
        <f>IF(ISNUMBER(BR851),AH851^2,"")</f>
        <v/>
      </c>
      <c r="BV851">
        <f>IF(ISNUMBER(BR851),(AH851-BS851)^2,"")</f>
        <v/>
      </c>
    </row>
    <row r="852">
      <c r="O852">
        <f>IF($R852="","",CHOOSE($Q$2,YEAR(R852)*12+MONTH(R852),INT((R852-2)/7),YEAR(R852)*4+ROUNDUP(MONTH(R852)/3)))</f>
        <v/>
      </c>
      <c r="P852">
        <f>IF($R852="","",IF($R853="",1,IF(O852&lt;&gt;O853,1,0)))</f>
        <v/>
      </c>
      <c r="Q852">
        <f>IF(P852=1,SUM($P$7:P852),"")</f>
        <v/>
      </c>
      <c r="R852">
        <f>IF($A852="","",IF(ISNUMBER($A852),$A852,IFERROR(DATEVALUE($A852),NA())))</f>
        <v/>
      </c>
      <c r="S852" s="7">
        <f>IFERROR(INDEX($R$7:$R$60000,MATCH(ROW()-6,$Q$7:$Q$60000,0)),"")</f>
        <v/>
      </c>
      <c r="T852">
        <f>IFERROR(INDEX($B$7:$B$60000,MATCH(ROW()-6,$Q$7:$Q$60000,0)),"")</f>
        <v/>
      </c>
      <c r="U852">
        <f>IFERROR(INDEX($C$7:$C$60000,MATCH(ROW()-6,$Q$7:$Q$60000,0)),"")</f>
        <v/>
      </c>
      <c r="V852">
        <f>IFERROR(INDEX($D$7:$D$60000,MATCH(ROW()-6,$Q$7:$Q$60000,0)),"")</f>
        <v/>
      </c>
      <c r="W852">
        <f>IFERROR(INDEX($E$7:$E$60000,MATCH(ROW()-6,$Q$7:$Q$60000,0)),"")</f>
        <v/>
      </c>
      <c r="X852">
        <f>IFERROR(INDEX($F$7:$F$60000,MATCH(ROW()-6,$Q$7:$Q$60000,0)),"")</f>
        <v/>
      </c>
      <c r="Y852">
        <f>IFERROR(INDEX($G$7:$G$60000,MATCH(ROW()-6,$Q$7:$Q$60000,0)),"")</f>
        <v/>
      </c>
      <c r="Z852">
        <f>IFERROR(INDEX($H$7:$H$60000,MATCH(ROW()-6,$Q$7:$Q$60000,0)),"")</f>
        <v/>
      </c>
      <c r="AA852">
        <f>IFERROR(INDEX($I$7:$I$60000,MATCH(ROW()-6,$Q$7:$Q$60000,0)),"")</f>
        <v/>
      </c>
      <c r="AB852">
        <f>IFERROR(INDEX($J$7:$J$60000,MATCH(ROW()-6,$Q$7:$Q$60000,0)),"")</f>
        <v/>
      </c>
      <c r="AC852">
        <f>IFERROR(INDEX($K$7:$K$60000,MATCH(ROW()-6,$Q$7:$Q$60000,0)),"")</f>
        <v/>
      </c>
      <c r="AD852">
        <f>IFERROR(INDEX($L$7:$L$60000,MATCH(ROW()-6,$Q$7:$Q$60000,0)),"")</f>
        <v/>
      </c>
      <c r="AE852">
        <f>IFERROR(INDEX($M$7:$M$60000,MATCH(ROW()-6,$Q$7:$Q$60000,0)),"")</f>
        <v/>
      </c>
      <c r="AF852">
        <f>IFERROR(INDEX($N$7:$N$60000,MATCH(ROW()-6,$Q$7:$Q$60000,0)),"")</f>
        <v/>
      </c>
      <c r="AH852" s="9">
        <f>IF(OR($S852="",$S851=""),"",LN($T852/$T851))</f>
        <v/>
      </c>
      <c r="AI852" s="9">
        <f>IF(OR($S852="",$S851=""),"",$C$2*LN(U852/U851))</f>
        <v/>
      </c>
      <c r="AJ852" s="9">
        <f>IF(OR($S852="",$S851=""),"",$D$2*(V852-V851))</f>
        <v/>
      </c>
      <c r="AK852" s="9">
        <f>IF(OR($S852="",$S851=""),"",$E$2*(W852-W851))</f>
        <v/>
      </c>
      <c r="AL852" s="9">
        <f>IF(OR($S852="",$S851=""),"",$F$2*LN(X852/X851))</f>
        <v/>
      </c>
      <c r="AM852" s="9">
        <f>IF(OR($S852="",$S851=""),"",$G$2*(Y852-Y851))</f>
        <v/>
      </c>
      <c r="AN852" s="9">
        <f>IF(OR($S852="",$S851=""),"",$H$2*LN(Z852/Z851))</f>
        <v/>
      </c>
      <c r="AO852" s="9">
        <f>IF(OR($S852="",$S851=""),"",$I$2*(AA852-AA851))</f>
        <v/>
      </c>
      <c r="AP852" s="9">
        <f>IF(OR($S852="",$S851=""),"",$J$2*LN(AB852/AB851))</f>
        <v/>
      </c>
      <c r="AQ852" s="9">
        <f>IF(OR($S852="",$S851=""),"",$K$2*(AC852-AC851))</f>
        <v/>
      </c>
      <c r="AR852" s="9">
        <f>IF(OR($S852="",$S851=""),"",$L$2*LN(AD852/AD851))</f>
        <v/>
      </c>
      <c r="AS852" s="9">
        <f>IF(OR($S852="",$S851=""),"",$M$2*LN(AE852/AE851))</f>
        <v/>
      </c>
      <c r="AT852" s="9">
        <f>IF(OR($S852="",$S851=""),"",$N$2*LN(AF852/AF851))</f>
        <v/>
      </c>
      <c r="AV852" s="9">
        <f>IF($AH852="","",$AY$16+$AY$4*AI852+$AY$5*AJ852+$AY$6*AK852+$AY$7*AL852+$AY$8*AM852+$AY$9*AN852+$AY$10*AO852+$AY$11*AP852+$AY$12*AQ852+$AY$13*AR852+$AY$14*AS852+$AY$15*AT852)</f>
        <v/>
      </c>
      <c r="BC852" s="10">
        <f>IF((ROW()-6)&lt;=$Q$3,INDEX(LINEST(AH793:AH852,AI793:AT852,TRUE,TRUE),1,13)*$Q$4,"")</f>
        <v/>
      </c>
      <c r="BD852" s="9">
        <f>IF((ROW()-6)&lt;=$Q$3,INDEX(LINEST(AH793:AH852,AI793:AT852,TRUE,TRUE),1,12),"")</f>
        <v/>
      </c>
      <c r="BE852" s="9">
        <f>IF((ROW()-6)&lt;=$Q$3,INDEX(LINEST(AH793:AH852,AI793:AT852,TRUE,TRUE),1,11),"")</f>
        <v/>
      </c>
      <c r="BF852" s="9">
        <f>IF((ROW()-6)&lt;=$Q$3,INDEX(LINEST(AH793:AH852,AI793:AT852,TRUE,TRUE),1,10),"")</f>
        <v/>
      </c>
      <c r="BG852" s="9">
        <f>IF((ROW()-6)&lt;=$Q$3,INDEX(LINEST(AH793:AH852,AI793:AT852,TRUE,TRUE),1,9),"")</f>
        <v/>
      </c>
      <c r="BH852" s="9">
        <f>IF((ROW()-6)&lt;=$Q$3,INDEX(LINEST(AH793:AH852,AI793:AT852,TRUE,TRUE),1,8),"")</f>
        <v/>
      </c>
      <c r="BI852" s="9">
        <f>IF((ROW()-6)&lt;=$Q$3,INDEX(LINEST(AH793:AH852,AI793:AT852,TRUE,TRUE),1,7),"")</f>
        <v/>
      </c>
      <c r="BJ852" s="9">
        <f>IF((ROW()-6)&lt;=$Q$3,INDEX(LINEST(AH793:AH852,AI793:AT852,TRUE,TRUE),1,6),"")</f>
        <v/>
      </c>
      <c r="BK852" s="9">
        <f>IF((ROW()-6)&lt;=$Q$3,INDEX(LINEST(AH793:AH852,AI793:AT852,TRUE,TRUE),1,5),"")</f>
        <v/>
      </c>
      <c r="BL852" s="9">
        <f>IF((ROW()-6)&lt;=$Q$3,INDEX(LINEST(AH793:AH852,AI793:AT852,TRUE,TRUE),1,4),"")</f>
        <v/>
      </c>
      <c r="BM852" s="9">
        <f>IF((ROW()-6)&lt;=$Q$3,INDEX(LINEST(AH793:AH852,AI793:AT852,TRUE,TRUE),1,3),"")</f>
        <v/>
      </c>
      <c r="BN852" s="9">
        <f>IF((ROW()-6)&lt;=$Q$3,INDEX(LINEST(AH793:AH852,AI793:AT852,TRUE,TRUE),1,2),"")</f>
        <v/>
      </c>
      <c r="BO852" s="9">
        <f>IF((ROW()-6)&lt;=$Q$3,INDEX(LINEST(AH793:AH852,AI793:AT852,TRUE,TRUE),1,1),"")</f>
        <v/>
      </c>
      <c r="BP852" s="10">
        <f>IF((ROW()-6)&lt;=$Q$3,INDEX(LINEST(AH793:AH852,AI793:AT852,TRUE,TRUE),3,1),"")</f>
        <v/>
      </c>
      <c r="BR852" s="9">
        <f>IF(AND((ROW()-6)&lt;=$Q$3,ISNUMBER(BC851)),BC851/$Q$4+BD851*AI852+BE851*AJ852+BF851*AK852+BG851*AL852+BH851*AM852+BI851*AN852+BJ851*AO852+BK851*AP852+BL851*AQ852+BM851*AR852+BN851*AS852+BO851*AT852,"")</f>
        <v/>
      </c>
      <c r="BS852">
        <f>IF(ISNUMBER(BR852),AVERAGE(AH792:AH851),"")</f>
        <v/>
      </c>
      <c r="BT852">
        <f>IF(ISNUMBER(BR852),(AH852-BR852)^2,"")</f>
        <v/>
      </c>
      <c r="BU852">
        <f>IF(ISNUMBER(BR852),AH852^2,"")</f>
        <v/>
      </c>
      <c r="BV852">
        <f>IF(ISNUMBER(BR852),(AH852-BS852)^2,"")</f>
        <v/>
      </c>
    </row>
    <row r="853">
      <c r="O853">
        <f>IF($R853="","",CHOOSE($Q$2,YEAR(R853)*12+MONTH(R853),INT((R853-2)/7),YEAR(R853)*4+ROUNDUP(MONTH(R853)/3)))</f>
        <v/>
      </c>
      <c r="P853">
        <f>IF($R853="","",IF($R854="",1,IF(O853&lt;&gt;O854,1,0)))</f>
        <v/>
      </c>
      <c r="Q853">
        <f>IF(P853=1,SUM($P$7:P853),"")</f>
        <v/>
      </c>
      <c r="R853">
        <f>IF($A853="","",IF(ISNUMBER($A853),$A853,IFERROR(DATEVALUE($A853),NA())))</f>
        <v/>
      </c>
      <c r="S853" s="7">
        <f>IFERROR(INDEX($R$7:$R$60000,MATCH(ROW()-6,$Q$7:$Q$60000,0)),"")</f>
        <v/>
      </c>
      <c r="T853">
        <f>IFERROR(INDEX($B$7:$B$60000,MATCH(ROW()-6,$Q$7:$Q$60000,0)),"")</f>
        <v/>
      </c>
      <c r="U853">
        <f>IFERROR(INDEX($C$7:$C$60000,MATCH(ROW()-6,$Q$7:$Q$60000,0)),"")</f>
        <v/>
      </c>
      <c r="V853">
        <f>IFERROR(INDEX($D$7:$D$60000,MATCH(ROW()-6,$Q$7:$Q$60000,0)),"")</f>
        <v/>
      </c>
      <c r="W853">
        <f>IFERROR(INDEX($E$7:$E$60000,MATCH(ROW()-6,$Q$7:$Q$60000,0)),"")</f>
        <v/>
      </c>
      <c r="X853">
        <f>IFERROR(INDEX($F$7:$F$60000,MATCH(ROW()-6,$Q$7:$Q$60000,0)),"")</f>
        <v/>
      </c>
      <c r="Y853">
        <f>IFERROR(INDEX($G$7:$G$60000,MATCH(ROW()-6,$Q$7:$Q$60000,0)),"")</f>
        <v/>
      </c>
      <c r="Z853">
        <f>IFERROR(INDEX($H$7:$H$60000,MATCH(ROW()-6,$Q$7:$Q$60000,0)),"")</f>
        <v/>
      </c>
      <c r="AA853">
        <f>IFERROR(INDEX($I$7:$I$60000,MATCH(ROW()-6,$Q$7:$Q$60000,0)),"")</f>
        <v/>
      </c>
      <c r="AB853">
        <f>IFERROR(INDEX($J$7:$J$60000,MATCH(ROW()-6,$Q$7:$Q$60000,0)),"")</f>
        <v/>
      </c>
      <c r="AC853">
        <f>IFERROR(INDEX($K$7:$K$60000,MATCH(ROW()-6,$Q$7:$Q$60000,0)),"")</f>
        <v/>
      </c>
      <c r="AD853">
        <f>IFERROR(INDEX($L$7:$L$60000,MATCH(ROW()-6,$Q$7:$Q$60000,0)),"")</f>
        <v/>
      </c>
      <c r="AE853">
        <f>IFERROR(INDEX($M$7:$M$60000,MATCH(ROW()-6,$Q$7:$Q$60000,0)),"")</f>
        <v/>
      </c>
      <c r="AF853">
        <f>IFERROR(INDEX($N$7:$N$60000,MATCH(ROW()-6,$Q$7:$Q$60000,0)),"")</f>
        <v/>
      </c>
      <c r="AH853" s="9">
        <f>IF(OR($S853="",$S852=""),"",LN($T853/$T852))</f>
        <v/>
      </c>
      <c r="AI853" s="9">
        <f>IF(OR($S853="",$S852=""),"",$C$2*LN(U853/U852))</f>
        <v/>
      </c>
      <c r="AJ853" s="9">
        <f>IF(OR($S853="",$S852=""),"",$D$2*(V853-V852))</f>
        <v/>
      </c>
      <c r="AK853" s="9">
        <f>IF(OR($S853="",$S852=""),"",$E$2*(W853-W852))</f>
        <v/>
      </c>
      <c r="AL853" s="9">
        <f>IF(OR($S853="",$S852=""),"",$F$2*LN(X853/X852))</f>
        <v/>
      </c>
      <c r="AM853" s="9">
        <f>IF(OR($S853="",$S852=""),"",$G$2*(Y853-Y852))</f>
        <v/>
      </c>
      <c r="AN853" s="9">
        <f>IF(OR($S853="",$S852=""),"",$H$2*LN(Z853/Z852))</f>
        <v/>
      </c>
      <c r="AO853" s="9">
        <f>IF(OR($S853="",$S852=""),"",$I$2*(AA853-AA852))</f>
        <v/>
      </c>
      <c r="AP853" s="9">
        <f>IF(OR($S853="",$S852=""),"",$J$2*LN(AB853/AB852))</f>
        <v/>
      </c>
      <c r="AQ853" s="9">
        <f>IF(OR($S853="",$S852=""),"",$K$2*(AC853-AC852))</f>
        <v/>
      </c>
      <c r="AR853" s="9">
        <f>IF(OR($S853="",$S852=""),"",$L$2*LN(AD853/AD852))</f>
        <v/>
      </c>
      <c r="AS853" s="9">
        <f>IF(OR($S853="",$S852=""),"",$M$2*LN(AE853/AE852))</f>
        <v/>
      </c>
      <c r="AT853" s="9">
        <f>IF(OR($S853="",$S852=""),"",$N$2*LN(AF853/AF852))</f>
        <v/>
      </c>
      <c r="AV853" s="9">
        <f>IF($AH853="","",$AY$16+$AY$4*AI853+$AY$5*AJ853+$AY$6*AK853+$AY$7*AL853+$AY$8*AM853+$AY$9*AN853+$AY$10*AO853+$AY$11*AP853+$AY$12*AQ853+$AY$13*AR853+$AY$14*AS853+$AY$15*AT853)</f>
        <v/>
      </c>
      <c r="BC853" s="10">
        <f>IF((ROW()-6)&lt;=$Q$3,INDEX(LINEST(AH794:AH853,AI794:AT853,TRUE,TRUE),1,13)*$Q$4,"")</f>
        <v/>
      </c>
      <c r="BD853" s="9">
        <f>IF((ROW()-6)&lt;=$Q$3,INDEX(LINEST(AH794:AH853,AI794:AT853,TRUE,TRUE),1,12),"")</f>
        <v/>
      </c>
      <c r="BE853" s="9">
        <f>IF((ROW()-6)&lt;=$Q$3,INDEX(LINEST(AH794:AH853,AI794:AT853,TRUE,TRUE),1,11),"")</f>
        <v/>
      </c>
      <c r="BF853" s="9">
        <f>IF((ROW()-6)&lt;=$Q$3,INDEX(LINEST(AH794:AH853,AI794:AT853,TRUE,TRUE),1,10),"")</f>
        <v/>
      </c>
      <c r="BG853" s="9">
        <f>IF((ROW()-6)&lt;=$Q$3,INDEX(LINEST(AH794:AH853,AI794:AT853,TRUE,TRUE),1,9),"")</f>
        <v/>
      </c>
      <c r="BH853" s="9">
        <f>IF((ROW()-6)&lt;=$Q$3,INDEX(LINEST(AH794:AH853,AI794:AT853,TRUE,TRUE),1,8),"")</f>
        <v/>
      </c>
      <c r="BI853" s="9">
        <f>IF((ROW()-6)&lt;=$Q$3,INDEX(LINEST(AH794:AH853,AI794:AT853,TRUE,TRUE),1,7),"")</f>
        <v/>
      </c>
      <c r="BJ853" s="9">
        <f>IF((ROW()-6)&lt;=$Q$3,INDEX(LINEST(AH794:AH853,AI794:AT853,TRUE,TRUE),1,6),"")</f>
        <v/>
      </c>
      <c r="BK853" s="9">
        <f>IF((ROW()-6)&lt;=$Q$3,INDEX(LINEST(AH794:AH853,AI794:AT853,TRUE,TRUE),1,5),"")</f>
        <v/>
      </c>
      <c r="BL853" s="9">
        <f>IF((ROW()-6)&lt;=$Q$3,INDEX(LINEST(AH794:AH853,AI794:AT853,TRUE,TRUE),1,4),"")</f>
        <v/>
      </c>
      <c r="BM853" s="9">
        <f>IF((ROW()-6)&lt;=$Q$3,INDEX(LINEST(AH794:AH853,AI794:AT853,TRUE,TRUE),1,3),"")</f>
        <v/>
      </c>
      <c r="BN853" s="9">
        <f>IF((ROW()-6)&lt;=$Q$3,INDEX(LINEST(AH794:AH853,AI794:AT853,TRUE,TRUE),1,2),"")</f>
        <v/>
      </c>
      <c r="BO853" s="9">
        <f>IF((ROW()-6)&lt;=$Q$3,INDEX(LINEST(AH794:AH853,AI794:AT853,TRUE,TRUE),1,1),"")</f>
        <v/>
      </c>
      <c r="BP853" s="10">
        <f>IF((ROW()-6)&lt;=$Q$3,INDEX(LINEST(AH794:AH853,AI794:AT853,TRUE,TRUE),3,1),"")</f>
        <v/>
      </c>
      <c r="BR853" s="9">
        <f>IF(AND((ROW()-6)&lt;=$Q$3,ISNUMBER(BC852)),BC852/$Q$4+BD852*AI853+BE852*AJ853+BF852*AK853+BG852*AL853+BH852*AM853+BI852*AN853+BJ852*AO853+BK852*AP853+BL852*AQ853+BM852*AR853+BN852*AS853+BO852*AT853,"")</f>
        <v/>
      </c>
      <c r="BS853">
        <f>IF(ISNUMBER(BR853),AVERAGE(AH793:AH852),"")</f>
        <v/>
      </c>
      <c r="BT853">
        <f>IF(ISNUMBER(BR853),(AH853-BR853)^2,"")</f>
        <v/>
      </c>
      <c r="BU853">
        <f>IF(ISNUMBER(BR853),AH853^2,"")</f>
        <v/>
      </c>
      <c r="BV853">
        <f>IF(ISNUMBER(BR853),(AH853-BS853)^2,"")</f>
        <v/>
      </c>
    </row>
    <row r="854">
      <c r="O854">
        <f>IF($R854="","",CHOOSE($Q$2,YEAR(R854)*12+MONTH(R854),INT((R854-2)/7),YEAR(R854)*4+ROUNDUP(MONTH(R854)/3)))</f>
        <v/>
      </c>
      <c r="P854">
        <f>IF($R854="","",IF($R855="",1,IF(O854&lt;&gt;O855,1,0)))</f>
        <v/>
      </c>
      <c r="Q854">
        <f>IF(P854=1,SUM($P$7:P854),"")</f>
        <v/>
      </c>
      <c r="R854">
        <f>IF($A854="","",IF(ISNUMBER($A854),$A854,IFERROR(DATEVALUE($A854),NA())))</f>
        <v/>
      </c>
      <c r="S854" s="7">
        <f>IFERROR(INDEX($R$7:$R$60000,MATCH(ROW()-6,$Q$7:$Q$60000,0)),"")</f>
        <v/>
      </c>
      <c r="T854">
        <f>IFERROR(INDEX($B$7:$B$60000,MATCH(ROW()-6,$Q$7:$Q$60000,0)),"")</f>
        <v/>
      </c>
      <c r="U854">
        <f>IFERROR(INDEX($C$7:$C$60000,MATCH(ROW()-6,$Q$7:$Q$60000,0)),"")</f>
        <v/>
      </c>
      <c r="V854">
        <f>IFERROR(INDEX($D$7:$D$60000,MATCH(ROW()-6,$Q$7:$Q$60000,0)),"")</f>
        <v/>
      </c>
      <c r="W854">
        <f>IFERROR(INDEX($E$7:$E$60000,MATCH(ROW()-6,$Q$7:$Q$60000,0)),"")</f>
        <v/>
      </c>
      <c r="X854">
        <f>IFERROR(INDEX($F$7:$F$60000,MATCH(ROW()-6,$Q$7:$Q$60000,0)),"")</f>
        <v/>
      </c>
      <c r="Y854">
        <f>IFERROR(INDEX($G$7:$G$60000,MATCH(ROW()-6,$Q$7:$Q$60000,0)),"")</f>
        <v/>
      </c>
      <c r="Z854">
        <f>IFERROR(INDEX($H$7:$H$60000,MATCH(ROW()-6,$Q$7:$Q$60000,0)),"")</f>
        <v/>
      </c>
      <c r="AA854">
        <f>IFERROR(INDEX($I$7:$I$60000,MATCH(ROW()-6,$Q$7:$Q$60000,0)),"")</f>
        <v/>
      </c>
      <c r="AB854">
        <f>IFERROR(INDEX($J$7:$J$60000,MATCH(ROW()-6,$Q$7:$Q$60000,0)),"")</f>
        <v/>
      </c>
      <c r="AC854">
        <f>IFERROR(INDEX($K$7:$K$60000,MATCH(ROW()-6,$Q$7:$Q$60000,0)),"")</f>
        <v/>
      </c>
      <c r="AD854">
        <f>IFERROR(INDEX($L$7:$L$60000,MATCH(ROW()-6,$Q$7:$Q$60000,0)),"")</f>
        <v/>
      </c>
      <c r="AE854">
        <f>IFERROR(INDEX($M$7:$M$60000,MATCH(ROW()-6,$Q$7:$Q$60000,0)),"")</f>
        <v/>
      </c>
      <c r="AF854">
        <f>IFERROR(INDEX($N$7:$N$60000,MATCH(ROW()-6,$Q$7:$Q$60000,0)),"")</f>
        <v/>
      </c>
      <c r="AH854" s="9">
        <f>IF(OR($S854="",$S853=""),"",LN($T854/$T853))</f>
        <v/>
      </c>
      <c r="AI854" s="9">
        <f>IF(OR($S854="",$S853=""),"",$C$2*LN(U854/U853))</f>
        <v/>
      </c>
      <c r="AJ854" s="9">
        <f>IF(OR($S854="",$S853=""),"",$D$2*(V854-V853))</f>
        <v/>
      </c>
      <c r="AK854" s="9">
        <f>IF(OR($S854="",$S853=""),"",$E$2*(W854-W853))</f>
        <v/>
      </c>
      <c r="AL854" s="9">
        <f>IF(OR($S854="",$S853=""),"",$F$2*LN(X854/X853))</f>
        <v/>
      </c>
      <c r="AM854" s="9">
        <f>IF(OR($S854="",$S853=""),"",$G$2*(Y854-Y853))</f>
        <v/>
      </c>
      <c r="AN854" s="9">
        <f>IF(OR($S854="",$S853=""),"",$H$2*LN(Z854/Z853))</f>
        <v/>
      </c>
      <c r="AO854" s="9">
        <f>IF(OR($S854="",$S853=""),"",$I$2*(AA854-AA853))</f>
        <v/>
      </c>
      <c r="AP854" s="9">
        <f>IF(OR($S854="",$S853=""),"",$J$2*LN(AB854/AB853))</f>
        <v/>
      </c>
      <c r="AQ854" s="9">
        <f>IF(OR($S854="",$S853=""),"",$K$2*(AC854-AC853))</f>
        <v/>
      </c>
      <c r="AR854" s="9">
        <f>IF(OR($S854="",$S853=""),"",$L$2*LN(AD854/AD853))</f>
        <v/>
      </c>
      <c r="AS854" s="9">
        <f>IF(OR($S854="",$S853=""),"",$M$2*LN(AE854/AE853))</f>
        <v/>
      </c>
      <c r="AT854" s="9">
        <f>IF(OR($S854="",$S853=""),"",$N$2*LN(AF854/AF853))</f>
        <v/>
      </c>
      <c r="AV854" s="9">
        <f>IF($AH854="","",$AY$16+$AY$4*AI854+$AY$5*AJ854+$AY$6*AK854+$AY$7*AL854+$AY$8*AM854+$AY$9*AN854+$AY$10*AO854+$AY$11*AP854+$AY$12*AQ854+$AY$13*AR854+$AY$14*AS854+$AY$15*AT854)</f>
        <v/>
      </c>
      <c r="BC854" s="10">
        <f>IF((ROW()-6)&lt;=$Q$3,INDEX(LINEST(AH795:AH854,AI795:AT854,TRUE,TRUE),1,13)*$Q$4,"")</f>
        <v/>
      </c>
      <c r="BD854" s="9">
        <f>IF((ROW()-6)&lt;=$Q$3,INDEX(LINEST(AH795:AH854,AI795:AT854,TRUE,TRUE),1,12),"")</f>
        <v/>
      </c>
      <c r="BE854" s="9">
        <f>IF((ROW()-6)&lt;=$Q$3,INDEX(LINEST(AH795:AH854,AI795:AT854,TRUE,TRUE),1,11),"")</f>
        <v/>
      </c>
      <c r="BF854" s="9">
        <f>IF((ROW()-6)&lt;=$Q$3,INDEX(LINEST(AH795:AH854,AI795:AT854,TRUE,TRUE),1,10),"")</f>
        <v/>
      </c>
      <c r="BG854" s="9">
        <f>IF((ROW()-6)&lt;=$Q$3,INDEX(LINEST(AH795:AH854,AI795:AT854,TRUE,TRUE),1,9),"")</f>
        <v/>
      </c>
      <c r="BH854" s="9">
        <f>IF((ROW()-6)&lt;=$Q$3,INDEX(LINEST(AH795:AH854,AI795:AT854,TRUE,TRUE),1,8),"")</f>
        <v/>
      </c>
      <c r="BI854" s="9">
        <f>IF((ROW()-6)&lt;=$Q$3,INDEX(LINEST(AH795:AH854,AI795:AT854,TRUE,TRUE),1,7),"")</f>
        <v/>
      </c>
      <c r="BJ854" s="9">
        <f>IF((ROW()-6)&lt;=$Q$3,INDEX(LINEST(AH795:AH854,AI795:AT854,TRUE,TRUE),1,6),"")</f>
        <v/>
      </c>
      <c r="BK854" s="9">
        <f>IF((ROW()-6)&lt;=$Q$3,INDEX(LINEST(AH795:AH854,AI795:AT854,TRUE,TRUE),1,5),"")</f>
        <v/>
      </c>
      <c r="BL854" s="9">
        <f>IF((ROW()-6)&lt;=$Q$3,INDEX(LINEST(AH795:AH854,AI795:AT854,TRUE,TRUE),1,4),"")</f>
        <v/>
      </c>
      <c r="BM854" s="9">
        <f>IF((ROW()-6)&lt;=$Q$3,INDEX(LINEST(AH795:AH854,AI795:AT854,TRUE,TRUE),1,3),"")</f>
        <v/>
      </c>
      <c r="BN854" s="9">
        <f>IF((ROW()-6)&lt;=$Q$3,INDEX(LINEST(AH795:AH854,AI795:AT854,TRUE,TRUE),1,2),"")</f>
        <v/>
      </c>
      <c r="BO854" s="9">
        <f>IF((ROW()-6)&lt;=$Q$3,INDEX(LINEST(AH795:AH854,AI795:AT854,TRUE,TRUE),1,1),"")</f>
        <v/>
      </c>
      <c r="BP854" s="10">
        <f>IF((ROW()-6)&lt;=$Q$3,INDEX(LINEST(AH795:AH854,AI795:AT854,TRUE,TRUE),3,1),"")</f>
        <v/>
      </c>
      <c r="BR854" s="9">
        <f>IF(AND((ROW()-6)&lt;=$Q$3,ISNUMBER(BC853)),BC853/$Q$4+BD853*AI854+BE853*AJ854+BF853*AK854+BG853*AL854+BH853*AM854+BI853*AN854+BJ853*AO854+BK853*AP854+BL853*AQ854+BM853*AR854+BN853*AS854+BO853*AT854,"")</f>
        <v/>
      </c>
      <c r="BS854">
        <f>IF(ISNUMBER(BR854),AVERAGE(AH794:AH853),"")</f>
        <v/>
      </c>
      <c r="BT854">
        <f>IF(ISNUMBER(BR854),(AH854-BR854)^2,"")</f>
        <v/>
      </c>
      <c r="BU854">
        <f>IF(ISNUMBER(BR854),AH854^2,"")</f>
        <v/>
      </c>
      <c r="BV854">
        <f>IF(ISNUMBER(BR854),(AH854-BS854)^2,"")</f>
        <v/>
      </c>
    </row>
    <row r="855">
      <c r="O855">
        <f>IF($R855="","",CHOOSE($Q$2,YEAR(R855)*12+MONTH(R855),INT((R855-2)/7),YEAR(R855)*4+ROUNDUP(MONTH(R855)/3)))</f>
        <v/>
      </c>
      <c r="P855">
        <f>IF($R855="","",IF($R856="",1,IF(O855&lt;&gt;O856,1,0)))</f>
        <v/>
      </c>
      <c r="Q855">
        <f>IF(P855=1,SUM($P$7:P855),"")</f>
        <v/>
      </c>
      <c r="R855">
        <f>IF($A855="","",IF(ISNUMBER($A855),$A855,IFERROR(DATEVALUE($A855),NA())))</f>
        <v/>
      </c>
      <c r="S855" s="7">
        <f>IFERROR(INDEX($R$7:$R$60000,MATCH(ROW()-6,$Q$7:$Q$60000,0)),"")</f>
        <v/>
      </c>
      <c r="T855">
        <f>IFERROR(INDEX($B$7:$B$60000,MATCH(ROW()-6,$Q$7:$Q$60000,0)),"")</f>
        <v/>
      </c>
      <c r="U855">
        <f>IFERROR(INDEX($C$7:$C$60000,MATCH(ROW()-6,$Q$7:$Q$60000,0)),"")</f>
        <v/>
      </c>
      <c r="V855">
        <f>IFERROR(INDEX($D$7:$D$60000,MATCH(ROW()-6,$Q$7:$Q$60000,0)),"")</f>
        <v/>
      </c>
      <c r="W855">
        <f>IFERROR(INDEX($E$7:$E$60000,MATCH(ROW()-6,$Q$7:$Q$60000,0)),"")</f>
        <v/>
      </c>
      <c r="X855">
        <f>IFERROR(INDEX($F$7:$F$60000,MATCH(ROW()-6,$Q$7:$Q$60000,0)),"")</f>
        <v/>
      </c>
      <c r="Y855">
        <f>IFERROR(INDEX($G$7:$G$60000,MATCH(ROW()-6,$Q$7:$Q$60000,0)),"")</f>
        <v/>
      </c>
      <c r="Z855">
        <f>IFERROR(INDEX($H$7:$H$60000,MATCH(ROW()-6,$Q$7:$Q$60000,0)),"")</f>
        <v/>
      </c>
      <c r="AA855">
        <f>IFERROR(INDEX($I$7:$I$60000,MATCH(ROW()-6,$Q$7:$Q$60000,0)),"")</f>
        <v/>
      </c>
      <c r="AB855">
        <f>IFERROR(INDEX($J$7:$J$60000,MATCH(ROW()-6,$Q$7:$Q$60000,0)),"")</f>
        <v/>
      </c>
      <c r="AC855">
        <f>IFERROR(INDEX($K$7:$K$60000,MATCH(ROW()-6,$Q$7:$Q$60000,0)),"")</f>
        <v/>
      </c>
      <c r="AD855">
        <f>IFERROR(INDEX($L$7:$L$60000,MATCH(ROW()-6,$Q$7:$Q$60000,0)),"")</f>
        <v/>
      </c>
      <c r="AE855">
        <f>IFERROR(INDEX($M$7:$M$60000,MATCH(ROW()-6,$Q$7:$Q$60000,0)),"")</f>
        <v/>
      </c>
      <c r="AF855">
        <f>IFERROR(INDEX($N$7:$N$60000,MATCH(ROW()-6,$Q$7:$Q$60000,0)),"")</f>
        <v/>
      </c>
      <c r="AH855" s="9">
        <f>IF(OR($S855="",$S854=""),"",LN($T855/$T854))</f>
        <v/>
      </c>
      <c r="AI855" s="9">
        <f>IF(OR($S855="",$S854=""),"",$C$2*LN(U855/U854))</f>
        <v/>
      </c>
      <c r="AJ855" s="9">
        <f>IF(OR($S855="",$S854=""),"",$D$2*(V855-V854))</f>
        <v/>
      </c>
      <c r="AK855" s="9">
        <f>IF(OR($S855="",$S854=""),"",$E$2*(W855-W854))</f>
        <v/>
      </c>
      <c r="AL855" s="9">
        <f>IF(OR($S855="",$S854=""),"",$F$2*LN(X855/X854))</f>
        <v/>
      </c>
      <c r="AM855" s="9">
        <f>IF(OR($S855="",$S854=""),"",$G$2*(Y855-Y854))</f>
        <v/>
      </c>
      <c r="AN855" s="9">
        <f>IF(OR($S855="",$S854=""),"",$H$2*LN(Z855/Z854))</f>
        <v/>
      </c>
      <c r="AO855" s="9">
        <f>IF(OR($S855="",$S854=""),"",$I$2*(AA855-AA854))</f>
        <v/>
      </c>
      <c r="AP855" s="9">
        <f>IF(OR($S855="",$S854=""),"",$J$2*LN(AB855/AB854))</f>
        <v/>
      </c>
      <c r="AQ855" s="9">
        <f>IF(OR($S855="",$S854=""),"",$K$2*(AC855-AC854))</f>
        <v/>
      </c>
      <c r="AR855" s="9">
        <f>IF(OR($S855="",$S854=""),"",$L$2*LN(AD855/AD854))</f>
        <v/>
      </c>
      <c r="AS855" s="9">
        <f>IF(OR($S855="",$S854=""),"",$M$2*LN(AE855/AE854))</f>
        <v/>
      </c>
      <c r="AT855" s="9">
        <f>IF(OR($S855="",$S854=""),"",$N$2*LN(AF855/AF854))</f>
        <v/>
      </c>
      <c r="AV855" s="9">
        <f>IF($AH855="","",$AY$16+$AY$4*AI855+$AY$5*AJ855+$AY$6*AK855+$AY$7*AL855+$AY$8*AM855+$AY$9*AN855+$AY$10*AO855+$AY$11*AP855+$AY$12*AQ855+$AY$13*AR855+$AY$14*AS855+$AY$15*AT855)</f>
        <v/>
      </c>
      <c r="BC855" s="10">
        <f>IF((ROW()-6)&lt;=$Q$3,INDEX(LINEST(AH796:AH855,AI796:AT855,TRUE,TRUE),1,13)*$Q$4,"")</f>
        <v/>
      </c>
      <c r="BD855" s="9">
        <f>IF((ROW()-6)&lt;=$Q$3,INDEX(LINEST(AH796:AH855,AI796:AT855,TRUE,TRUE),1,12),"")</f>
        <v/>
      </c>
      <c r="BE855" s="9">
        <f>IF((ROW()-6)&lt;=$Q$3,INDEX(LINEST(AH796:AH855,AI796:AT855,TRUE,TRUE),1,11),"")</f>
        <v/>
      </c>
      <c r="BF855" s="9">
        <f>IF((ROW()-6)&lt;=$Q$3,INDEX(LINEST(AH796:AH855,AI796:AT855,TRUE,TRUE),1,10),"")</f>
        <v/>
      </c>
      <c r="BG855" s="9">
        <f>IF((ROW()-6)&lt;=$Q$3,INDEX(LINEST(AH796:AH855,AI796:AT855,TRUE,TRUE),1,9),"")</f>
        <v/>
      </c>
      <c r="BH855" s="9">
        <f>IF((ROW()-6)&lt;=$Q$3,INDEX(LINEST(AH796:AH855,AI796:AT855,TRUE,TRUE),1,8),"")</f>
        <v/>
      </c>
      <c r="BI855" s="9">
        <f>IF((ROW()-6)&lt;=$Q$3,INDEX(LINEST(AH796:AH855,AI796:AT855,TRUE,TRUE),1,7),"")</f>
        <v/>
      </c>
      <c r="BJ855" s="9">
        <f>IF((ROW()-6)&lt;=$Q$3,INDEX(LINEST(AH796:AH855,AI796:AT855,TRUE,TRUE),1,6),"")</f>
        <v/>
      </c>
      <c r="BK855" s="9">
        <f>IF((ROW()-6)&lt;=$Q$3,INDEX(LINEST(AH796:AH855,AI796:AT855,TRUE,TRUE),1,5),"")</f>
        <v/>
      </c>
      <c r="BL855" s="9">
        <f>IF((ROW()-6)&lt;=$Q$3,INDEX(LINEST(AH796:AH855,AI796:AT855,TRUE,TRUE),1,4),"")</f>
        <v/>
      </c>
      <c r="BM855" s="9">
        <f>IF((ROW()-6)&lt;=$Q$3,INDEX(LINEST(AH796:AH855,AI796:AT855,TRUE,TRUE),1,3),"")</f>
        <v/>
      </c>
      <c r="BN855" s="9">
        <f>IF((ROW()-6)&lt;=$Q$3,INDEX(LINEST(AH796:AH855,AI796:AT855,TRUE,TRUE),1,2),"")</f>
        <v/>
      </c>
      <c r="BO855" s="9">
        <f>IF((ROW()-6)&lt;=$Q$3,INDEX(LINEST(AH796:AH855,AI796:AT855,TRUE,TRUE),1,1),"")</f>
        <v/>
      </c>
      <c r="BP855" s="10">
        <f>IF((ROW()-6)&lt;=$Q$3,INDEX(LINEST(AH796:AH855,AI796:AT855,TRUE,TRUE),3,1),"")</f>
        <v/>
      </c>
      <c r="BR855" s="9">
        <f>IF(AND((ROW()-6)&lt;=$Q$3,ISNUMBER(BC854)),BC854/$Q$4+BD854*AI855+BE854*AJ855+BF854*AK855+BG854*AL855+BH854*AM855+BI854*AN855+BJ854*AO855+BK854*AP855+BL854*AQ855+BM854*AR855+BN854*AS855+BO854*AT855,"")</f>
        <v/>
      </c>
      <c r="BS855">
        <f>IF(ISNUMBER(BR855),AVERAGE(AH795:AH854),"")</f>
        <v/>
      </c>
      <c r="BT855">
        <f>IF(ISNUMBER(BR855),(AH855-BR855)^2,"")</f>
        <v/>
      </c>
      <c r="BU855">
        <f>IF(ISNUMBER(BR855),AH855^2,"")</f>
        <v/>
      </c>
      <c r="BV855">
        <f>IF(ISNUMBER(BR855),(AH855-BS855)^2,"")</f>
        <v/>
      </c>
    </row>
    <row r="856">
      <c r="O856">
        <f>IF($R856="","",CHOOSE($Q$2,YEAR(R856)*12+MONTH(R856),INT((R856-2)/7),YEAR(R856)*4+ROUNDUP(MONTH(R856)/3)))</f>
        <v/>
      </c>
      <c r="P856">
        <f>IF($R856="","",IF($R857="",1,IF(O856&lt;&gt;O857,1,0)))</f>
        <v/>
      </c>
      <c r="Q856">
        <f>IF(P856=1,SUM($P$7:P856),"")</f>
        <v/>
      </c>
      <c r="R856">
        <f>IF($A856="","",IF(ISNUMBER($A856),$A856,IFERROR(DATEVALUE($A856),NA())))</f>
        <v/>
      </c>
      <c r="S856" s="7">
        <f>IFERROR(INDEX($R$7:$R$60000,MATCH(ROW()-6,$Q$7:$Q$60000,0)),"")</f>
        <v/>
      </c>
      <c r="T856">
        <f>IFERROR(INDEX($B$7:$B$60000,MATCH(ROW()-6,$Q$7:$Q$60000,0)),"")</f>
        <v/>
      </c>
      <c r="U856">
        <f>IFERROR(INDEX($C$7:$C$60000,MATCH(ROW()-6,$Q$7:$Q$60000,0)),"")</f>
        <v/>
      </c>
      <c r="V856">
        <f>IFERROR(INDEX($D$7:$D$60000,MATCH(ROW()-6,$Q$7:$Q$60000,0)),"")</f>
        <v/>
      </c>
      <c r="W856">
        <f>IFERROR(INDEX($E$7:$E$60000,MATCH(ROW()-6,$Q$7:$Q$60000,0)),"")</f>
        <v/>
      </c>
      <c r="X856">
        <f>IFERROR(INDEX($F$7:$F$60000,MATCH(ROW()-6,$Q$7:$Q$60000,0)),"")</f>
        <v/>
      </c>
      <c r="Y856">
        <f>IFERROR(INDEX($G$7:$G$60000,MATCH(ROW()-6,$Q$7:$Q$60000,0)),"")</f>
        <v/>
      </c>
      <c r="Z856">
        <f>IFERROR(INDEX($H$7:$H$60000,MATCH(ROW()-6,$Q$7:$Q$60000,0)),"")</f>
        <v/>
      </c>
      <c r="AA856">
        <f>IFERROR(INDEX($I$7:$I$60000,MATCH(ROW()-6,$Q$7:$Q$60000,0)),"")</f>
        <v/>
      </c>
      <c r="AB856">
        <f>IFERROR(INDEX($J$7:$J$60000,MATCH(ROW()-6,$Q$7:$Q$60000,0)),"")</f>
        <v/>
      </c>
      <c r="AC856">
        <f>IFERROR(INDEX($K$7:$K$60000,MATCH(ROW()-6,$Q$7:$Q$60000,0)),"")</f>
        <v/>
      </c>
      <c r="AD856">
        <f>IFERROR(INDEX($L$7:$L$60000,MATCH(ROW()-6,$Q$7:$Q$60000,0)),"")</f>
        <v/>
      </c>
      <c r="AE856">
        <f>IFERROR(INDEX($M$7:$M$60000,MATCH(ROW()-6,$Q$7:$Q$60000,0)),"")</f>
        <v/>
      </c>
      <c r="AF856">
        <f>IFERROR(INDEX($N$7:$N$60000,MATCH(ROW()-6,$Q$7:$Q$60000,0)),"")</f>
        <v/>
      </c>
      <c r="AH856" s="9">
        <f>IF(OR($S856="",$S855=""),"",LN($T856/$T855))</f>
        <v/>
      </c>
      <c r="AI856" s="9">
        <f>IF(OR($S856="",$S855=""),"",$C$2*LN(U856/U855))</f>
        <v/>
      </c>
      <c r="AJ856" s="9">
        <f>IF(OR($S856="",$S855=""),"",$D$2*(V856-V855))</f>
        <v/>
      </c>
      <c r="AK856" s="9">
        <f>IF(OR($S856="",$S855=""),"",$E$2*(W856-W855))</f>
        <v/>
      </c>
      <c r="AL856" s="9">
        <f>IF(OR($S856="",$S855=""),"",$F$2*LN(X856/X855))</f>
        <v/>
      </c>
      <c r="AM856" s="9">
        <f>IF(OR($S856="",$S855=""),"",$G$2*(Y856-Y855))</f>
        <v/>
      </c>
      <c r="AN856" s="9">
        <f>IF(OR($S856="",$S855=""),"",$H$2*LN(Z856/Z855))</f>
        <v/>
      </c>
      <c r="AO856" s="9">
        <f>IF(OR($S856="",$S855=""),"",$I$2*(AA856-AA855))</f>
        <v/>
      </c>
      <c r="AP856" s="9">
        <f>IF(OR($S856="",$S855=""),"",$J$2*LN(AB856/AB855))</f>
        <v/>
      </c>
      <c r="AQ856" s="9">
        <f>IF(OR($S856="",$S855=""),"",$K$2*(AC856-AC855))</f>
        <v/>
      </c>
      <c r="AR856" s="9">
        <f>IF(OR($S856="",$S855=""),"",$L$2*LN(AD856/AD855))</f>
        <v/>
      </c>
      <c r="AS856" s="9">
        <f>IF(OR($S856="",$S855=""),"",$M$2*LN(AE856/AE855))</f>
        <v/>
      </c>
      <c r="AT856" s="9">
        <f>IF(OR($S856="",$S855=""),"",$N$2*LN(AF856/AF855))</f>
        <v/>
      </c>
      <c r="AV856" s="9">
        <f>IF($AH856="","",$AY$16+$AY$4*AI856+$AY$5*AJ856+$AY$6*AK856+$AY$7*AL856+$AY$8*AM856+$AY$9*AN856+$AY$10*AO856+$AY$11*AP856+$AY$12*AQ856+$AY$13*AR856+$AY$14*AS856+$AY$15*AT856)</f>
        <v/>
      </c>
      <c r="BC856" s="10">
        <f>IF((ROW()-6)&lt;=$Q$3,INDEX(LINEST(AH797:AH856,AI797:AT856,TRUE,TRUE),1,13)*$Q$4,"")</f>
        <v/>
      </c>
      <c r="BD856" s="9">
        <f>IF((ROW()-6)&lt;=$Q$3,INDEX(LINEST(AH797:AH856,AI797:AT856,TRUE,TRUE),1,12),"")</f>
        <v/>
      </c>
      <c r="BE856" s="9">
        <f>IF((ROW()-6)&lt;=$Q$3,INDEX(LINEST(AH797:AH856,AI797:AT856,TRUE,TRUE),1,11),"")</f>
        <v/>
      </c>
      <c r="BF856" s="9">
        <f>IF((ROW()-6)&lt;=$Q$3,INDEX(LINEST(AH797:AH856,AI797:AT856,TRUE,TRUE),1,10),"")</f>
        <v/>
      </c>
      <c r="BG856" s="9">
        <f>IF((ROW()-6)&lt;=$Q$3,INDEX(LINEST(AH797:AH856,AI797:AT856,TRUE,TRUE),1,9),"")</f>
        <v/>
      </c>
      <c r="BH856" s="9">
        <f>IF((ROW()-6)&lt;=$Q$3,INDEX(LINEST(AH797:AH856,AI797:AT856,TRUE,TRUE),1,8),"")</f>
        <v/>
      </c>
      <c r="BI856" s="9">
        <f>IF((ROW()-6)&lt;=$Q$3,INDEX(LINEST(AH797:AH856,AI797:AT856,TRUE,TRUE),1,7),"")</f>
        <v/>
      </c>
      <c r="BJ856" s="9">
        <f>IF((ROW()-6)&lt;=$Q$3,INDEX(LINEST(AH797:AH856,AI797:AT856,TRUE,TRUE),1,6),"")</f>
        <v/>
      </c>
      <c r="BK856" s="9">
        <f>IF((ROW()-6)&lt;=$Q$3,INDEX(LINEST(AH797:AH856,AI797:AT856,TRUE,TRUE),1,5),"")</f>
        <v/>
      </c>
      <c r="BL856" s="9">
        <f>IF((ROW()-6)&lt;=$Q$3,INDEX(LINEST(AH797:AH856,AI797:AT856,TRUE,TRUE),1,4),"")</f>
        <v/>
      </c>
      <c r="BM856" s="9">
        <f>IF((ROW()-6)&lt;=$Q$3,INDEX(LINEST(AH797:AH856,AI797:AT856,TRUE,TRUE),1,3),"")</f>
        <v/>
      </c>
      <c r="BN856" s="9">
        <f>IF((ROW()-6)&lt;=$Q$3,INDEX(LINEST(AH797:AH856,AI797:AT856,TRUE,TRUE),1,2),"")</f>
        <v/>
      </c>
      <c r="BO856" s="9">
        <f>IF((ROW()-6)&lt;=$Q$3,INDEX(LINEST(AH797:AH856,AI797:AT856,TRUE,TRUE),1,1),"")</f>
        <v/>
      </c>
      <c r="BP856" s="10">
        <f>IF((ROW()-6)&lt;=$Q$3,INDEX(LINEST(AH797:AH856,AI797:AT856,TRUE,TRUE),3,1),"")</f>
        <v/>
      </c>
      <c r="BR856" s="9">
        <f>IF(AND((ROW()-6)&lt;=$Q$3,ISNUMBER(BC855)),BC855/$Q$4+BD855*AI856+BE855*AJ856+BF855*AK856+BG855*AL856+BH855*AM856+BI855*AN856+BJ855*AO856+BK855*AP856+BL855*AQ856+BM855*AR856+BN855*AS856+BO855*AT856,"")</f>
        <v/>
      </c>
      <c r="BS856">
        <f>IF(ISNUMBER(BR856),AVERAGE(AH796:AH855),"")</f>
        <v/>
      </c>
      <c r="BT856">
        <f>IF(ISNUMBER(BR856),(AH856-BR856)^2,"")</f>
        <v/>
      </c>
      <c r="BU856">
        <f>IF(ISNUMBER(BR856),AH856^2,"")</f>
        <v/>
      </c>
      <c r="BV856">
        <f>IF(ISNUMBER(BR856),(AH856-BS856)^2,"")</f>
        <v/>
      </c>
    </row>
    <row r="857">
      <c r="O857">
        <f>IF($R857="","",CHOOSE($Q$2,YEAR(R857)*12+MONTH(R857),INT((R857-2)/7),YEAR(R857)*4+ROUNDUP(MONTH(R857)/3)))</f>
        <v/>
      </c>
      <c r="P857">
        <f>IF($R857="","",IF($R858="",1,IF(O857&lt;&gt;O858,1,0)))</f>
        <v/>
      </c>
      <c r="Q857">
        <f>IF(P857=1,SUM($P$7:P857),"")</f>
        <v/>
      </c>
      <c r="R857">
        <f>IF($A857="","",IF(ISNUMBER($A857),$A857,IFERROR(DATEVALUE($A857),NA())))</f>
        <v/>
      </c>
      <c r="S857" s="7">
        <f>IFERROR(INDEX($R$7:$R$60000,MATCH(ROW()-6,$Q$7:$Q$60000,0)),"")</f>
        <v/>
      </c>
      <c r="T857">
        <f>IFERROR(INDEX($B$7:$B$60000,MATCH(ROW()-6,$Q$7:$Q$60000,0)),"")</f>
        <v/>
      </c>
      <c r="U857">
        <f>IFERROR(INDEX($C$7:$C$60000,MATCH(ROW()-6,$Q$7:$Q$60000,0)),"")</f>
        <v/>
      </c>
      <c r="V857">
        <f>IFERROR(INDEX($D$7:$D$60000,MATCH(ROW()-6,$Q$7:$Q$60000,0)),"")</f>
        <v/>
      </c>
      <c r="W857">
        <f>IFERROR(INDEX($E$7:$E$60000,MATCH(ROW()-6,$Q$7:$Q$60000,0)),"")</f>
        <v/>
      </c>
      <c r="X857">
        <f>IFERROR(INDEX($F$7:$F$60000,MATCH(ROW()-6,$Q$7:$Q$60000,0)),"")</f>
        <v/>
      </c>
      <c r="Y857">
        <f>IFERROR(INDEX($G$7:$G$60000,MATCH(ROW()-6,$Q$7:$Q$60000,0)),"")</f>
        <v/>
      </c>
      <c r="Z857">
        <f>IFERROR(INDEX($H$7:$H$60000,MATCH(ROW()-6,$Q$7:$Q$60000,0)),"")</f>
        <v/>
      </c>
      <c r="AA857">
        <f>IFERROR(INDEX($I$7:$I$60000,MATCH(ROW()-6,$Q$7:$Q$60000,0)),"")</f>
        <v/>
      </c>
      <c r="AB857">
        <f>IFERROR(INDEX($J$7:$J$60000,MATCH(ROW()-6,$Q$7:$Q$60000,0)),"")</f>
        <v/>
      </c>
      <c r="AC857">
        <f>IFERROR(INDEX($K$7:$K$60000,MATCH(ROW()-6,$Q$7:$Q$60000,0)),"")</f>
        <v/>
      </c>
      <c r="AD857">
        <f>IFERROR(INDEX($L$7:$L$60000,MATCH(ROW()-6,$Q$7:$Q$60000,0)),"")</f>
        <v/>
      </c>
      <c r="AE857">
        <f>IFERROR(INDEX($M$7:$M$60000,MATCH(ROW()-6,$Q$7:$Q$60000,0)),"")</f>
        <v/>
      </c>
      <c r="AF857">
        <f>IFERROR(INDEX($N$7:$N$60000,MATCH(ROW()-6,$Q$7:$Q$60000,0)),"")</f>
        <v/>
      </c>
      <c r="AH857" s="9">
        <f>IF(OR($S857="",$S856=""),"",LN($T857/$T856))</f>
        <v/>
      </c>
      <c r="AI857" s="9">
        <f>IF(OR($S857="",$S856=""),"",$C$2*LN(U857/U856))</f>
        <v/>
      </c>
      <c r="AJ857" s="9">
        <f>IF(OR($S857="",$S856=""),"",$D$2*(V857-V856))</f>
        <v/>
      </c>
      <c r="AK857" s="9">
        <f>IF(OR($S857="",$S856=""),"",$E$2*(W857-W856))</f>
        <v/>
      </c>
      <c r="AL857" s="9">
        <f>IF(OR($S857="",$S856=""),"",$F$2*LN(X857/X856))</f>
        <v/>
      </c>
      <c r="AM857" s="9">
        <f>IF(OR($S857="",$S856=""),"",$G$2*(Y857-Y856))</f>
        <v/>
      </c>
      <c r="AN857" s="9">
        <f>IF(OR($S857="",$S856=""),"",$H$2*LN(Z857/Z856))</f>
        <v/>
      </c>
      <c r="AO857" s="9">
        <f>IF(OR($S857="",$S856=""),"",$I$2*(AA857-AA856))</f>
        <v/>
      </c>
      <c r="AP857" s="9">
        <f>IF(OR($S857="",$S856=""),"",$J$2*LN(AB857/AB856))</f>
        <v/>
      </c>
      <c r="AQ857" s="9">
        <f>IF(OR($S857="",$S856=""),"",$K$2*(AC857-AC856))</f>
        <v/>
      </c>
      <c r="AR857" s="9">
        <f>IF(OR($S857="",$S856=""),"",$L$2*LN(AD857/AD856))</f>
        <v/>
      </c>
      <c r="AS857" s="9">
        <f>IF(OR($S857="",$S856=""),"",$M$2*LN(AE857/AE856))</f>
        <v/>
      </c>
      <c r="AT857" s="9">
        <f>IF(OR($S857="",$S856=""),"",$N$2*LN(AF857/AF856))</f>
        <v/>
      </c>
      <c r="AV857" s="9">
        <f>IF($AH857="","",$AY$16+$AY$4*AI857+$AY$5*AJ857+$AY$6*AK857+$AY$7*AL857+$AY$8*AM857+$AY$9*AN857+$AY$10*AO857+$AY$11*AP857+$AY$12*AQ857+$AY$13*AR857+$AY$14*AS857+$AY$15*AT857)</f>
        <v/>
      </c>
      <c r="BC857" s="10">
        <f>IF((ROW()-6)&lt;=$Q$3,INDEX(LINEST(AH798:AH857,AI798:AT857,TRUE,TRUE),1,13)*$Q$4,"")</f>
        <v/>
      </c>
      <c r="BD857" s="9">
        <f>IF((ROW()-6)&lt;=$Q$3,INDEX(LINEST(AH798:AH857,AI798:AT857,TRUE,TRUE),1,12),"")</f>
        <v/>
      </c>
      <c r="BE857" s="9">
        <f>IF((ROW()-6)&lt;=$Q$3,INDEX(LINEST(AH798:AH857,AI798:AT857,TRUE,TRUE),1,11),"")</f>
        <v/>
      </c>
      <c r="BF857" s="9">
        <f>IF((ROW()-6)&lt;=$Q$3,INDEX(LINEST(AH798:AH857,AI798:AT857,TRUE,TRUE),1,10),"")</f>
        <v/>
      </c>
      <c r="BG857" s="9">
        <f>IF((ROW()-6)&lt;=$Q$3,INDEX(LINEST(AH798:AH857,AI798:AT857,TRUE,TRUE),1,9),"")</f>
        <v/>
      </c>
      <c r="BH857" s="9">
        <f>IF((ROW()-6)&lt;=$Q$3,INDEX(LINEST(AH798:AH857,AI798:AT857,TRUE,TRUE),1,8),"")</f>
        <v/>
      </c>
      <c r="BI857" s="9">
        <f>IF((ROW()-6)&lt;=$Q$3,INDEX(LINEST(AH798:AH857,AI798:AT857,TRUE,TRUE),1,7),"")</f>
        <v/>
      </c>
      <c r="BJ857" s="9">
        <f>IF((ROW()-6)&lt;=$Q$3,INDEX(LINEST(AH798:AH857,AI798:AT857,TRUE,TRUE),1,6),"")</f>
        <v/>
      </c>
      <c r="BK857" s="9">
        <f>IF((ROW()-6)&lt;=$Q$3,INDEX(LINEST(AH798:AH857,AI798:AT857,TRUE,TRUE),1,5),"")</f>
        <v/>
      </c>
      <c r="BL857" s="9">
        <f>IF((ROW()-6)&lt;=$Q$3,INDEX(LINEST(AH798:AH857,AI798:AT857,TRUE,TRUE),1,4),"")</f>
        <v/>
      </c>
      <c r="BM857" s="9">
        <f>IF((ROW()-6)&lt;=$Q$3,INDEX(LINEST(AH798:AH857,AI798:AT857,TRUE,TRUE),1,3),"")</f>
        <v/>
      </c>
      <c r="BN857" s="9">
        <f>IF((ROW()-6)&lt;=$Q$3,INDEX(LINEST(AH798:AH857,AI798:AT857,TRUE,TRUE),1,2),"")</f>
        <v/>
      </c>
      <c r="BO857" s="9">
        <f>IF((ROW()-6)&lt;=$Q$3,INDEX(LINEST(AH798:AH857,AI798:AT857,TRUE,TRUE),1,1),"")</f>
        <v/>
      </c>
      <c r="BP857" s="10">
        <f>IF((ROW()-6)&lt;=$Q$3,INDEX(LINEST(AH798:AH857,AI798:AT857,TRUE,TRUE),3,1),"")</f>
        <v/>
      </c>
      <c r="BR857" s="9">
        <f>IF(AND((ROW()-6)&lt;=$Q$3,ISNUMBER(BC856)),BC856/$Q$4+BD856*AI857+BE856*AJ857+BF856*AK857+BG856*AL857+BH856*AM857+BI856*AN857+BJ856*AO857+BK856*AP857+BL856*AQ857+BM856*AR857+BN856*AS857+BO856*AT857,"")</f>
        <v/>
      </c>
      <c r="BS857">
        <f>IF(ISNUMBER(BR857),AVERAGE(AH797:AH856),"")</f>
        <v/>
      </c>
      <c r="BT857">
        <f>IF(ISNUMBER(BR857),(AH857-BR857)^2,"")</f>
        <v/>
      </c>
      <c r="BU857">
        <f>IF(ISNUMBER(BR857),AH857^2,"")</f>
        <v/>
      </c>
      <c r="BV857">
        <f>IF(ISNUMBER(BR857),(AH857-BS857)^2,"")</f>
        <v/>
      </c>
    </row>
    <row r="858">
      <c r="O858">
        <f>IF($R858="","",CHOOSE($Q$2,YEAR(R858)*12+MONTH(R858),INT((R858-2)/7),YEAR(R858)*4+ROUNDUP(MONTH(R858)/3)))</f>
        <v/>
      </c>
      <c r="P858">
        <f>IF($R858="","",IF($R859="",1,IF(O858&lt;&gt;O859,1,0)))</f>
        <v/>
      </c>
      <c r="Q858">
        <f>IF(P858=1,SUM($P$7:P858),"")</f>
        <v/>
      </c>
      <c r="R858">
        <f>IF($A858="","",IF(ISNUMBER($A858),$A858,IFERROR(DATEVALUE($A858),NA())))</f>
        <v/>
      </c>
      <c r="S858" s="7">
        <f>IFERROR(INDEX($R$7:$R$60000,MATCH(ROW()-6,$Q$7:$Q$60000,0)),"")</f>
        <v/>
      </c>
      <c r="T858">
        <f>IFERROR(INDEX($B$7:$B$60000,MATCH(ROW()-6,$Q$7:$Q$60000,0)),"")</f>
        <v/>
      </c>
      <c r="U858">
        <f>IFERROR(INDEX($C$7:$C$60000,MATCH(ROW()-6,$Q$7:$Q$60000,0)),"")</f>
        <v/>
      </c>
      <c r="V858">
        <f>IFERROR(INDEX($D$7:$D$60000,MATCH(ROW()-6,$Q$7:$Q$60000,0)),"")</f>
        <v/>
      </c>
      <c r="W858">
        <f>IFERROR(INDEX($E$7:$E$60000,MATCH(ROW()-6,$Q$7:$Q$60000,0)),"")</f>
        <v/>
      </c>
      <c r="X858">
        <f>IFERROR(INDEX($F$7:$F$60000,MATCH(ROW()-6,$Q$7:$Q$60000,0)),"")</f>
        <v/>
      </c>
      <c r="Y858">
        <f>IFERROR(INDEX($G$7:$G$60000,MATCH(ROW()-6,$Q$7:$Q$60000,0)),"")</f>
        <v/>
      </c>
      <c r="Z858">
        <f>IFERROR(INDEX($H$7:$H$60000,MATCH(ROW()-6,$Q$7:$Q$60000,0)),"")</f>
        <v/>
      </c>
      <c r="AA858">
        <f>IFERROR(INDEX($I$7:$I$60000,MATCH(ROW()-6,$Q$7:$Q$60000,0)),"")</f>
        <v/>
      </c>
      <c r="AB858">
        <f>IFERROR(INDEX($J$7:$J$60000,MATCH(ROW()-6,$Q$7:$Q$60000,0)),"")</f>
        <v/>
      </c>
      <c r="AC858">
        <f>IFERROR(INDEX($K$7:$K$60000,MATCH(ROW()-6,$Q$7:$Q$60000,0)),"")</f>
        <v/>
      </c>
      <c r="AD858">
        <f>IFERROR(INDEX($L$7:$L$60000,MATCH(ROW()-6,$Q$7:$Q$60000,0)),"")</f>
        <v/>
      </c>
      <c r="AE858">
        <f>IFERROR(INDEX($M$7:$M$60000,MATCH(ROW()-6,$Q$7:$Q$60000,0)),"")</f>
        <v/>
      </c>
      <c r="AF858">
        <f>IFERROR(INDEX($N$7:$N$60000,MATCH(ROW()-6,$Q$7:$Q$60000,0)),"")</f>
        <v/>
      </c>
      <c r="AH858" s="9">
        <f>IF(OR($S858="",$S857=""),"",LN($T858/$T857))</f>
        <v/>
      </c>
      <c r="AI858" s="9">
        <f>IF(OR($S858="",$S857=""),"",$C$2*LN(U858/U857))</f>
        <v/>
      </c>
      <c r="AJ858" s="9">
        <f>IF(OR($S858="",$S857=""),"",$D$2*(V858-V857))</f>
        <v/>
      </c>
      <c r="AK858" s="9">
        <f>IF(OR($S858="",$S857=""),"",$E$2*(W858-W857))</f>
        <v/>
      </c>
      <c r="AL858" s="9">
        <f>IF(OR($S858="",$S857=""),"",$F$2*LN(X858/X857))</f>
        <v/>
      </c>
      <c r="AM858" s="9">
        <f>IF(OR($S858="",$S857=""),"",$G$2*(Y858-Y857))</f>
        <v/>
      </c>
      <c r="AN858" s="9">
        <f>IF(OR($S858="",$S857=""),"",$H$2*LN(Z858/Z857))</f>
        <v/>
      </c>
      <c r="AO858" s="9">
        <f>IF(OR($S858="",$S857=""),"",$I$2*(AA858-AA857))</f>
        <v/>
      </c>
      <c r="AP858" s="9">
        <f>IF(OR($S858="",$S857=""),"",$J$2*LN(AB858/AB857))</f>
        <v/>
      </c>
      <c r="AQ858" s="9">
        <f>IF(OR($S858="",$S857=""),"",$K$2*(AC858-AC857))</f>
        <v/>
      </c>
      <c r="AR858" s="9">
        <f>IF(OR($S858="",$S857=""),"",$L$2*LN(AD858/AD857))</f>
        <v/>
      </c>
      <c r="AS858" s="9">
        <f>IF(OR($S858="",$S857=""),"",$M$2*LN(AE858/AE857))</f>
        <v/>
      </c>
      <c r="AT858" s="9">
        <f>IF(OR($S858="",$S857=""),"",$N$2*LN(AF858/AF857))</f>
        <v/>
      </c>
      <c r="AV858" s="9">
        <f>IF($AH858="","",$AY$16+$AY$4*AI858+$AY$5*AJ858+$AY$6*AK858+$AY$7*AL858+$AY$8*AM858+$AY$9*AN858+$AY$10*AO858+$AY$11*AP858+$AY$12*AQ858+$AY$13*AR858+$AY$14*AS858+$AY$15*AT858)</f>
        <v/>
      </c>
      <c r="BC858" s="10">
        <f>IF((ROW()-6)&lt;=$Q$3,INDEX(LINEST(AH799:AH858,AI799:AT858,TRUE,TRUE),1,13)*$Q$4,"")</f>
        <v/>
      </c>
      <c r="BD858" s="9">
        <f>IF((ROW()-6)&lt;=$Q$3,INDEX(LINEST(AH799:AH858,AI799:AT858,TRUE,TRUE),1,12),"")</f>
        <v/>
      </c>
      <c r="BE858" s="9">
        <f>IF((ROW()-6)&lt;=$Q$3,INDEX(LINEST(AH799:AH858,AI799:AT858,TRUE,TRUE),1,11),"")</f>
        <v/>
      </c>
      <c r="BF858" s="9">
        <f>IF((ROW()-6)&lt;=$Q$3,INDEX(LINEST(AH799:AH858,AI799:AT858,TRUE,TRUE),1,10),"")</f>
        <v/>
      </c>
      <c r="BG858" s="9">
        <f>IF((ROW()-6)&lt;=$Q$3,INDEX(LINEST(AH799:AH858,AI799:AT858,TRUE,TRUE),1,9),"")</f>
        <v/>
      </c>
      <c r="BH858" s="9">
        <f>IF((ROW()-6)&lt;=$Q$3,INDEX(LINEST(AH799:AH858,AI799:AT858,TRUE,TRUE),1,8),"")</f>
        <v/>
      </c>
      <c r="BI858" s="9">
        <f>IF((ROW()-6)&lt;=$Q$3,INDEX(LINEST(AH799:AH858,AI799:AT858,TRUE,TRUE),1,7),"")</f>
        <v/>
      </c>
      <c r="BJ858" s="9">
        <f>IF((ROW()-6)&lt;=$Q$3,INDEX(LINEST(AH799:AH858,AI799:AT858,TRUE,TRUE),1,6),"")</f>
        <v/>
      </c>
      <c r="BK858" s="9">
        <f>IF((ROW()-6)&lt;=$Q$3,INDEX(LINEST(AH799:AH858,AI799:AT858,TRUE,TRUE),1,5),"")</f>
        <v/>
      </c>
      <c r="BL858" s="9">
        <f>IF((ROW()-6)&lt;=$Q$3,INDEX(LINEST(AH799:AH858,AI799:AT858,TRUE,TRUE),1,4),"")</f>
        <v/>
      </c>
      <c r="BM858" s="9">
        <f>IF((ROW()-6)&lt;=$Q$3,INDEX(LINEST(AH799:AH858,AI799:AT858,TRUE,TRUE),1,3),"")</f>
        <v/>
      </c>
      <c r="BN858" s="9">
        <f>IF((ROW()-6)&lt;=$Q$3,INDEX(LINEST(AH799:AH858,AI799:AT858,TRUE,TRUE),1,2),"")</f>
        <v/>
      </c>
      <c r="BO858" s="9">
        <f>IF((ROW()-6)&lt;=$Q$3,INDEX(LINEST(AH799:AH858,AI799:AT858,TRUE,TRUE),1,1),"")</f>
        <v/>
      </c>
      <c r="BP858" s="10">
        <f>IF((ROW()-6)&lt;=$Q$3,INDEX(LINEST(AH799:AH858,AI799:AT858,TRUE,TRUE),3,1),"")</f>
        <v/>
      </c>
      <c r="BR858" s="9">
        <f>IF(AND((ROW()-6)&lt;=$Q$3,ISNUMBER(BC857)),BC857/$Q$4+BD857*AI858+BE857*AJ858+BF857*AK858+BG857*AL858+BH857*AM858+BI857*AN858+BJ857*AO858+BK857*AP858+BL857*AQ858+BM857*AR858+BN857*AS858+BO857*AT858,"")</f>
        <v/>
      </c>
      <c r="BS858">
        <f>IF(ISNUMBER(BR858),AVERAGE(AH798:AH857),"")</f>
        <v/>
      </c>
      <c r="BT858">
        <f>IF(ISNUMBER(BR858),(AH858-BR858)^2,"")</f>
        <v/>
      </c>
      <c r="BU858">
        <f>IF(ISNUMBER(BR858),AH858^2,"")</f>
        <v/>
      </c>
      <c r="BV858">
        <f>IF(ISNUMBER(BR858),(AH858-BS858)^2,"")</f>
        <v/>
      </c>
    </row>
    <row r="859">
      <c r="O859">
        <f>IF($R859="","",CHOOSE($Q$2,YEAR(R859)*12+MONTH(R859),INT((R859-2)/7),YEAR(R859)*4+ROUNDUP(MONTH(R859)/3)))</f>
        <v/>
      </c>
      <c r="P859">
        <f>IF($R859="","",IF($R860="",1,IF(O859&lt;&gt;O860,1,0)))</f>
        <v/>
      </c>
      <c r="Q859">
        <f>IF(P859=1,SUM($P$7:P859),"")</f>
        <v/>
      </c>
      <c r="R859">
        <f>IF($A859="","",IF(ISNUMBER($A859),$A859,IFERROR(DATEVALUE($A859),NA())))</f>
        <v/>
      </c>
      <c r="S859" s="7">
        <f>IFERROR(INDEX($R$7:$R$60000,MATCH(ROW()-6,$Q$7:$Q$60000,0)),"")</f>
        <v/>
      </c>
      <c r="T859">
        <f>IFERROR(INDEX($B$7:$B$60000,MATCH(ROW()-6,$Q$7:$Q$60000,0)),"")</f>
        <v/>
      </c>
      <c r="U859">
        <f>IFERROR(INDEX($C$7:$C$60000,MATCH(ROW()-6,$Q$7:$Q$60000,0)),"")</f>
        <v/>
      </c>
      <c r="V859">
        <f>IFERROR(INDEX($D$7:$D$60000,MATCH(ROW()-6,$Q$7:$Q$60000,0)),"")</f>
        <v/>
      </c>
      <c r="W859">
        <f>IFERROR(INDEX($E$7:$E$60000,MATCH(ROW()-6,$Q$7:$Q$60000,0)),"")</f>
        <v/>
      </c>
      <c r="X859">
        <f>IFERROR(INDEX($F$7:$F$60000,MATCH(ROW()-6,$Q$7:$Q$60000,0)),"")</f>
        <v/>
      </c>
      <c r="Y859">
        <f>IFERROR(INDEX($G$7:$G$60000,MATCH(ROW()-6,$Q$7:$Q$60000,0)),"")</f>
        <v/>
      </c>
      <c r="Z859">
        <f>IFERROR(INDEX($H$7:$H$60000,MATCH(ROW()-6,$Q$7:$Q$60000,0)),"")</f>
        <v/>
      </c>
      <c r="AA859">
        <f>IFERROR(INDEX($I$7:$I$60000,MATCH(ROW()-6,$Q$7:$Q$60000,0)),"")</f>
        <v/>
      </c>
      <c r="AB859">
        <f>IFERROR(INDEX($J$7:$J$60000,MATCH(ROW()-6,$Q$7:$Q$60000,0)),"")</f>
        <v/>
      </c>
      <c r="AC859">
        <f>IFERROR(INDEX($K$7:$K$60000,MATCH(ROW()-6,$Q$7:$Q$60000,0)),"")</f>
        <v/>
      </c>
      <c r="AD859">
        <f>IFERROR(INDEX($L$7:$L$60000,MATCH(ROW()-6,$Q$7:$Q$60000,0)),"")</f>
        <v/>
      </c>
      <c r="AE859">
        <f>IFERROR(INDEX($M$7:$M$60000,MATCH(ROW()-6,$Q$7:$Q$60000,0)),"")</f>
        <v/>
      </c>
      <c r="AF859">
        <f>IFERROR(INDEX($N$7:$N$60000,MATCH(ROW()-6,$Q$7:$Q$60000,0)),"")</f>
        <v/>
      </c>
      <c r="AH859" s="9">
        <f>IF(OR($S859="",$S858=""),"",LN($T859/$T858))</f>
        <v/>
      </c>
      <c r="AI859" s="9">
        <f>IF(OR($S859="",$S858=""),"",$C$2*LN(U859/U858))</f>
        <v/>
      </c>
      <c r="AJ859" s="9">
        <f>IF(OR($S859="",$S858=""),"",$D$2*(V859-V858))</f>
        <v/>
      </c>
      <c r="AK859" s="9">
        <f>IF(OR($S859="",$S858=""),"",$E$2*(W859-W858))</f>
        <v/>
      </c>
      <c r="AL859" s="9">
        <f>IF(OR($S859="",$S858=""),"",$F$2*LN(X859/X858))</f>
        <v/>
      </c>
      <c r="AM859" s="9">
        <f>IF(OR($S859="",$S858=""),"",$G$2*(Y859-Y858))</f>
        <v/>
      </c>
      <c r="AN859" s="9">
        <f>IF(OR($S859="",$S858=""),"",$H$2*LN(Z859/Z858))</f>
        <v/>
      </c>
      <c r="AO859" s="9">
        <f>IF(OR($S859="",$S858=""),"",$I$2*(AA859-AA858))</f>
        <v/>
      </c>
      <c r="AP859" s="9">
        <f>IF(OR($S859="",$S858=""),"",$J$2*LN(AB859/AB858))</f>
        <v/>
      </c>
      <c r="AQ859" s="9">
        <f>IF(OR($S859="",$S858=""),"",$K$2*(AC859-AC858))</f>
        <v/>
      </c>
      <c r="AR859" s="9">
        <f>IF(OR($S859="",$S858=""),"",$L$2*LN(AD859/AD858))</f>
        <v/>
      </c>
      <c r="AS859" s="9">
        <f>IF(OR($S859="",$S858=""),"",$M$2*LN(AE859/AE858))</f>
        <v/>
      </c>
      <c r="AT859" s="9">
        <f>IF(OR($S859="",$S858=""),"",$N$2*LN(AF859/AF858))</f>
        <v/>
      </c>
      <c r="AV859" s="9">
        <f>IF($AH859="","",$AY$16+$AY$4*AI859+$AY$5*AJ859+$AY$6*AK859+$AY$7*AL859+$AY$8*AM859+$AY$9*AN859+$AY$10*AO859+$AY$11*AP859+$AY$12*AQ859+$AY$13*AR859+$AY$14*AS859+$AY$15*AT859)</f>
        <v/>
      </c>
      <c r="BC859" s="10">
        <f>IF((ROW()-6)&lt;=$Q$3,INDEX(LINEST(AH800:AH859,AI800:AT859,TRUE,TRUE),1,13)*$Q$4,"")</f>
        <v/>
      </c>
      <c r="BD859" s="9">
        <f>IF((ROW()-6)&lt;=$Q$3,INDEX(LINEST(AH800:AH859,AI800:AT859,TRUE,TRUE),1,12),"")</f>
        <v/>
      </c>
      <c r="BE859" s="9">
        <f>IF((ROW()-6)&lt;=$Q$3,INDEX(LINEST(AH800:AH859,AI800:AT859,TRUE,TRUE),1,11),"")</f>
        <v/>
      </c>
      <c r="BF859" s="9">
        <f>IF((ROW()-6)&lt;=$Q$3,INDEX(LINEST(AH800:AH859,AI800:AT859,TRUE,TRUE),1,10),"")</f>
        <v/>
      </c>
      <c r="BG859" s="9">
        <f>IF((ROW()-6)&lt;=$Q$3,INDEX(LINEST(AH800:AH859,AI800:AT859,TRUE,TRUE),1,9),"")</f>
        <v/>
      </c>
      <c r="BH859" s="9">
        <f>IF((ROW()-6)&lt;=$Q$3,INDEX(LINEST(AH800:AH859,AI800:AT859,TRUE,TRUE),1,8),"")</f>
        <v/>
      </c>
      <c r="BI859" s="9">
        <f>IF((ROW()-6)&lt;=$Q$3,INDEX(LINEST(AH800:AH859,AI800:AT859,TRUE,TRUE),1,7),"")</f>
        <v/>
      </c>
      <c r="BJ859" s="9">
        <f>IF((ROW()-6)&lt;=$Q$3,INDEX(LINEST(AH800:AH859,AI800:AT859,TRUE,TRUE),1,6),"")</f>
        <v/>
      </c>
      <c r="BK859" s="9">
        <f>IF((ROW()-6)&lt;=$Q$3,INDEX(LINEST(AH800:AH859,AI800:AT859,TRUE,TRUE),1,5),"")</f>
        <v/>
      </c>
      <c r="BL859" s="9">
        <f>IF((ROW()-6)&lt;=$Q$3,INDEX(LINEST(AH800:AH859,AI800:AT859,TRUE,TRUE),1,4),"")</f>
        <v/>
      </c>
      <c r="BM859" s="9">
        <f>IF((ROW()-6)&lt;=$Q$3,INDEX(LINEST(AH800:AH859,AI800:AT859,TRUE,TRUE),1,3),"")</f>
        <v/>
      </c>
      <c r="BN859" s="9">
        <f>IF((ROW()-6)&lt;=$Q$3,INDEX(LINEST(AH800:AH859,AI800:AT859,TRUE,TRUE),1,2),"")</f>
        <v/>
      </c>
      <c r="BO859" s="9">
        <f>IF((ROW()-6)&lt;=$Q$3,INDEX(LINEST(AH800:AH859,AI800:AT859,TRUE,TRUE),1,1),"")</f>
        <v/>
      </c>
      <c r="BP859" s="10">
        <f>IF((ROW()-6)&lt;=$Q$3,INDEX(LINEST(AH800:AH859,AI800:AT859,TRUE,TRUE),3,1),"")</f>
        <v/>
      </c>
      <c r="BR859" s="9">
        <f>IF(AND((ROW()-6)&lt;=$Q$3,ISNUMBER(BC858)),BC858/$Q$4+BD858*AI859+BE858*AJ859+BF858*AK859+BG858*AL859+BH858*AM859+BI858*AN859+BJ858*AO859+BK858*AP859+BL858*AQ859+BM858*AR859+BN858*AS859+BO858*AT859,"")</f>
        <v/>
      </c>
      <c r="BS859">
        <f>IF(ISNUMBER(BR859),AVERAGE(AH799:AH858),"")</f>
        <v/>
      </c>
      <c r="BT859">
        <f>IF(ISNUMBER(BR859),(AH859-BR859)^2,"")</f>
        <v/>
      </c>
      <c r="BU859">
        <f>IF(ISNUMBER(BR859),AH859^2,"")</f>
        <v/>
      </c>
      <c r="BV859">
        <f>IF(ISNUMBER(BR859),(AH859-BS859)^2,"")</f>
        <v/>
      </c>
    </row>
    <row r="860">
      <c r="O860">
        <f>IF($R860="","",CHOOSE($Q$2,YEAR(R860)*12+MONTH(R860),INT((R860-2)/7),YEAR(R860)*4+ROUNDUP(MONTH(R860)/3)))</f>
        <v/>
      </c>
      <c r="P860">
        <f>IF($R860="","",IF($R861="",1,IF(O860&lt;&gt;O861,1,0)))</f>
        <v/>
      </c>
      <c r="Q860">
        <f>IF(P860=1,SUM($P$7:P860),"")</f>
        <v/>
      </c>
      <c r="R860">
        <f>IF($A860="","",IF(ISNUMBER($A860),$A860,IFERROR(DATEVALUE($A860),NA())))</f>
        <v/>
      </c>
      <c r="S860" s="7">
        <f>IFERROR(INDEX($R$7:$R$60000,MATCH(ROW()-6,$Q$7:$Q$60000,0)),"")</f>
        <v/>
      </c>
      <c r="T860">
        <f>IFERROR(INDEX($B$7:$B$60000,MATCH(ROW()-6,$Q$7:$Q$60000,0)),"")</f>
        <v/>
      </c>
      <c r="U860">
        <f>IFERROR(INDEX($C$7:$C$60000,MATCH(ROW()-6,$Q$7:$Q$60000,0)),"")</f>
        <v/>
      </c>
      <c r="V860">
        <f>IFERROR(INDEX($D$7:$D$60000,MATCH(ROW()-6,$Q$7:$Q$60000,0)),"")</f>
        <v/>
      </c>
      <c r="W860">
        <f>IFERROR(INDEX($E$7:$E$60000,MATCH(ROW()-6,$Q$7:$Q$60000,0)),"")</f>
        <v/>
      </c>
      <c r="X860">
        <f>IFERROR(INDEX($F$7:$F$60000,MATCH(ROW()-6,$Q$7:$Q$60000,0)),"")</f>
        <v/>
      </c>
      <c r="Y860">
        <f>IFERROR(INDEX($G$7:$G$60000,MATCH(ROW()-6,$Q$7:$Q$60000,0)),"")</f>
        <v/>
      </c>
      <c r="Z860">
        <f>IFERROR(INDEX($H$7:$H$60000,MATCH(ROW()-6,$Q$7:$Q$60000,0)),"")</f>
        <v/>
      </c>
      <c r="AA860">
        <f>IFERROR(INDEX($I$7:$I$60000,MATCH(ROW()-6,$Q$7:$Q$60000,0)),"")</f>
        <v/>
      </c>
      <c r="AB860">
        <f>IFERROR(INDEX($J$7:$J$60000,MATCH(ROW()-6,$Q$7:$Q$60000,0)),"")</f>
        <v/>
      </c>
      <c r="AC860">
        <f>IFERROR(INDEX($K$7:$K$60000,MATCH(ROW()-6,$Q$7:$Q$60000,0)),"")</f>
        <v/>
      </c>
      <c r="AD860">
        <f>IFERROR(INDEX($L$7:$L$60000,MATCH(ROW()-6,$Q$7:$Q$60000,0)),"")</f>
        <v/>
      </c>
      <c r="AE860">
        <f>IFERROR(INDEX($M$7:$M$60000,MATCH(ROW()-6,$Q$7:$Q$60000,0)),"")</f>
        <v/>
      </c>
      <c r="AF860">
        <f>IFERROR(INDEX($N$7:$N$60000,MATCH(ROW()-6,$Q$7:$Q$60000,0)),"")</f>
        <v/>
      </c>
      <c r="AH860" s="9">
        <f>IF(OR($S860="",$S859=""),"",LN($T860/$T859))</f>
        <v/>
      </c>
      <c r="AI860" s="9">
        <f>IF(OR($S860="",$S859=""),"",$C$2*LN(U860/U859))</f>
        <v/>
      </c>
      <c r="AJ860" s="9">
        <f>IF(OR($S860="",$S859=""),"",$D$2*(V860-V859))</f>
        <v/>
      </c>
      <c r="AK860" s="9">
        <f>IF(OR($S860="",$S859=""),"",$E$2*(W860-W859))</f>
        <v/>
      </c>
      <c r="AL860" s="9">
        <f>IF(OR($S860="",$S859=""),"",$F$2*LN(X860/X859))</f>
        <v/>
      </c>
      <c r="AM860" s="9">
        <f>IF(OR($S860="",$S859=""),"",$G$2*(Y860-Y859))</f>
        <v/>
      </c>
      <c r="AN860" s="9">
        <f>IF(OR($S860="",$S859=""),"",$H$2*LN(Z860/Z859))</f>
        <v/>
      </c>
      <c r="AO860" s="9">
        <f>IF(OR($S860="",$S859=""),"",$I$2*(AA860-AA859))</f>
        <v/>
      </c>
      <c r="AP860" s="9">
        <f>IF(OR($S860="",$S859=""),"",$J$2*LN(AB860/AB859))</f>
        <v/>
      </c>
      <c r="AQ860" s="9">
        <f>IF(OR($S860="",$S859=""),"",$K$2*(AC860-AC859))</f>
        <v/>
      </c>
      <c r="AR860" s="9">
        <f>IF(OR($S860="",$S859=""),"",$L$2*LN(AD860/AD859))</f>
        <v/>
      </c>
      <c r="AS860" s="9">
        <f>IF(OR($S860="",$S859=""),"",$M$2*LN(AE860/AE859))</f>
        <v/>
      </c>
      <c r="AT860" s="9">
        <f>IF(OR($S860="",$S859=""),"",$N$2*LN(AF860/AF859))</f>
        <v/>
      </c>
      <c r="AV860" s="9">
        <f>IF($AH860="","",$AY$16+$AY$4*AI860+$AY$5*AJ860+$AY$6*AK860+$AY$7*AL860+$AY$8*AM860+$AY$9*AN860+$AY$10*AO860+$AY$11*AP860+$AY$12*AQ860+$AY$13*AR860+$AY$14*AS860+$AY$15*AT860)</f>
        <v/>
      </c>
      <c r="BC860" s="10">
        <f>IF((ROW()-6)&lt;=$Q$3,INDEX(LINEST(AH801:AH860,AI801:AT860,TRUE,TRUE),1,13)*$Q$4,"")</f>
        <v/>
      </c>
      <c r="BD860" s="9">
        <f>IF((ROW()-6)&lt;=$Q$3,INDEX(LINEST(AH801:AH860,AI801:AT860,TRUE,TRUE),1,12),"")</f>
        <v/>
      </c>
      <c r="BE860" s="9">
        <f>IF((ROW()-6)&lt;=$Q$3,INDEX(LINEST(AH801:AH860,AI801:AT860,TRUE,TRUE),1,11),"")</f>
        <v/>
      </c>
      <c r="BF860" s="9">
        <f>IF((ROW()-6)&lt;=$Q$3,INDEX(LINEST(AH801:AH860,AI801:AT860,TRUE,TRUE),1,10),"")</f>
        <v/>
      </c>
      <c r="BG860" s="9">
        <f>IF((ROW()-6)&lt;=$Q$3,INDEX(LINEST(AH801:AH860,AI801:AT860,TRUE,TRUE),1,9),"")</f>
        <v/>
      </c>
      <c r="BH860" s="9">
        <f>IF((ROW()-6)&lt;=$Q$3,INDEX(LINEST(AH801:AH860,AI801:AT860,TRUE,TRUE),1,8),"")</f>
        <v/>
      </c>
      <c r="BI860" s="9">
        <f>IF((ROW()-6)&lt;=$Q$3,INDEX(LINEST(AH801:AH860,AI801:AT860,TRUE,TRUE),1,7),"")</f>
        <v/>
      </c>
      <c r="BJ860" s="9">
        <f>IF((ROW()-6)&lt;=$Q$3,INDEX(LINEST(AH801:AH860,AI801:AT860,TRUE,TRUE),1,6),"")</f>
        <v/>
      </c>
      <c r="BK860" s="9">
        <f>IF((ROW()-6)&lt;=$Q$3,INDEX(LINEST(AH801:AH860,AI801:AT860,TRUE,TRUE),1,5),"")</f>
        <v/>
      </c>
      <c r="BL860" s="9">
        <f>IF((ROW()-6)&lt;=$Q$3,INDEX(LINEST(AH801:AH860,AI801:AT860,TRUE,TRUE),1,4),"")</f>
        <v/>
      </c>
      <c r="BM860" s="9">
        <f>IF((ROW()-6)&lt;=$Q$3,INDEX(LINEST(AH801:AH860,AI801:AT860,TRUE,TRUE),1,3),"")</f>
        <v/>
      </c>
      <c r="BN860" s="9">
        <f>IF((ROW()-6)&lt;=$Q$3,INDEX(LINEST(AH801:AH860,AI801:AT860,TRUE,TRUE),1,2),"")</f>
        <v/>
      </c>
      <c r="BO860" s="9">
        <f>IF((ROW()-6)&lt;=$Q$3,INDEX(LINEST(AH801:AH860,AI801:AT860,TRUE,TRUE),1,1),"")</f>
        <v/>
      </c>
      <c r="BP860" s="10">
        <f>IF((ROW()-6)&lt;=$Q$3,INDEX(LINEST(AH801:AH860,AI801:AT860,TRUE,TRUE),3,1),"")</f>
        <v/>
      </c>
      <c r="BR860" s="9">
        <f>IF(AND((ROW()-6)&lt;=$Q$3,ISNUMBER(BC859)),BC859/$Q$4+BD859*AI860+BE859*AJ860+BF859*AK860+BG859*AL860+BH859*AM860+BI859*AN860+BJ859*AO860+BK859*AP860+BL859*AQ860+BM859*AR860+BN859*AS860+BO859*AT860,"")</f>
        <v/>
      </c>
      <c r="BS860">
        <f>IF(ISNUMBER(BR860),AVERAGE(AH800:AH859),"")</f>
        <v/>
      </c>
      <c r="BT860">
        <f>IF(ISNUMBER(BR860),(AH860-BR860)^2,"")</f>
        <v/>
      </c>
      <c r="BU860">
        <f>IF(ISNUMBER(BR860),AH860^2,"")</f>
        <v/>
      </c>
      <c r="BV860">
        <f>IF(ISNUMBER(BR860),(AH860-BS860)^2,"")</f>
        <v/>
      </c>
    </row>
    <row r="861">
      <c r="O861">
        <f>IF($R861="","",CHOOSE($Q$2,YEAR(R861)*12+MONTH(R861),INT((R861-2)/7),YEAR(R861)*4+ROUNDUP(MONTH(R861)/3)))</f>
        <v/>
      </c>
      <c r="P861">
        <f>IF($R861="","",IF($R862="",1,IF(O861&lt;&gt;O862,1,0)))</f>
        <v/>
      </c>
      <c r="Q861">
        <f>IF(P861=1,SUM($P$7:P861),"")</f>
        <v/>
      </c>
      <c r="R861">
        <f>IF($A861="","",IF(ISNUMBER($A861),$A861,IFERROR(DATEVALUE($A861),NA())))</f>
        <v/>
      </c>
      <c r="S861" s="7">
        <f>IFERROR(INDEX($R$7:$R$60000,MATCH(ROW()-6,$Q$7:$Q$60000,0)),"")</f>
        <v/>
      </c>
      <c r="T861">
        <f>IFERROR(INDEX($B$7:$B$60000,MATCH(ROW()-6,$Q$7:$Q$60000,0)),"")</f>
        <v/>
      </c>
      <c r="U861">
        <f>IFERROR(INDEX($C$7:$C$60000,MATCH(ROW()-6,$Q$7:$Q$60000,0)),"")</f>
        <v/>
      </c>
      <c r="V861">
        <f>IFERROR(INDEX($D$7:$D$60000,MATCH(ROW()-6,$Q$7:$Q$60000,0)),"")</f>
        <v/>
      </c>
      <c r="W861">
        <f>IFERROR(INDEX($E$7:$E$60000,MATCH(ROW()-6,$Q$7:$Q$60000,0)),"")</f>
        <v/>
      </c>
      <c r="X861">
        <f>IFERROR(INDEX($F$7:$F$60000,MATCH(ROW()-6,$Q$7:$Q$60000,0)),"")</f>
        <v/>
      </c>
      <c r="Y861">
        <f>IFERROR(INDEX($G$7:$G$60000,MATCH(ROW()-6,$Q$7:$Q$60000,0)),"")</f>
        <v/>
      </c>
      <c r="Z861">
        <f>IFERROR(INDEX($H$7:$H$60000,MATCH(ROW()-6,$Q$7:$Q$60000,0)),"")</f>
        <v/>
      </c>
      <c r="AA861">
        <f>IFERROR(INDEX($I$7:$I$60000,MATCH(ROW()-6,$Q$7:$Q$60000,0)),"")</f>
        <v/>
      </c>
      <c r="AB861">
        <f>IFERROR(INDEX($J$7:$J$60000,MATCH(ROW()-6,$Q$7:$Q$60000,0)),"")</f>
        <v/>
      </c>
      <c r="AC861">
        <f>IFERROR(INDEX($K$7:$K$60000,MATCH(ROW()-6,$Q$7:$Q$60000,0)),"")</f>
        <v/>
      </c>
      <c r="AD861">
        <f>IFERROR(INDEX($L$7:$L$60000,MATCH(ROW()-6,$Q$7:$Q$60000,0)),"")</f>
        <v/>
      </c>
      <c r="AE861">
        <f>IFERROR(INDEX($M$7:$M$60000,MATCH(ROW()-6,$Q$7:$Q$60000,0)),"")</f>
        <v/>
      </c>
      <c r="AF861">
        <f>IFERROR(INDEX($N$7:$N$60000,MATCH(ROW()-6,$Q$7:$Q$60000,0)),"")</f>
        <v/>
      </c>
      <c r="AH861" s="9">
        <f>IF(OR($S861="",$S860=""),"",LN($T861/$T860))</f>
        <v/>
      </c>
      <c r="AI861" s="9">
        <f>IF(OR($S861="",$S860=""),"",$C$2*LN(U861/U860))</f>
        <v/>
      </c>
      <c r="AJ861" s="9">
        <f>IF(OR($S861="",$S860=""),"",$D$2*(V861-V860))</f>
        <v/>
      </c>
      <c r="AK861" s="9">
        <f>IF(OR($S861="",$S860=""),"",$E$2*(W861-W860))</f>
        <v/>
      </c>
      <c r="AL861" s="9">
        <f>IF(OR($S861="",$S860=""),"",$F$2*LN(X861/X860))</f>
        <v/>
      </c>
      <c r="AM861" s="9">
        <f>IF(OR($S861="",$S860=""),"",$G$2*(Y861-Y860))</f>
        <v/>
      </c>
      <c r="AN861" s="9">
        <f>IF(OR($S861="",$S860=""),"",$H$2*LN(Z861/Z860))</f>
        <v/>
      </c>
      <c r="AO861" s="9">
        <f>IF(OR($S861="",$S860=""),"",$I$2*(AA861-AA860))</f>
        <v/>
      </c>
      <c r="AP861" s="9">
        <f>IF(OR($S861="",$S860=""),"",$J$2*LN(AB861/AB860))</f>
        <v/>
      </c>
      <c r="AQ861" s="9">
        <f>IF(OR($S861="",$S860=""),"",$K$2*(AC861-AC860))</f>
        <v/>
      </c>
      <c r="AR861" s="9">
        <f>IF(OR($S861="",$S860=""),"",$L$2*LN(AD861/AD860))</f>
        <v/>
      </c>
      <c r="AS861" s="9">
        <f>IF(OR($S861="",$S860=""),"",$M$2*LN(AE861/AE860))</f>
        <v/>
      </c>
      <c r="AT861" s="9">
        <f>IF(OR($S861="",$S860=""),"",$N$2*LN(AF861/AF860))</f>
        <v/>
      </c>
      <c r="AV861" s="9">
        <f>IF($AH861="","",$AY$16+$AY$4*AI861+$AY$5*AJ861+$AY$6*AK861+$AY$7*AL861+$AY$8*AM861+$AY$9*AN861+$AY$10*AO861+$AY$11*AP861+$AY$12*AQ861+$AY$13*AR861+$AY$14*AS861+$AY$15*AT861)</f>
        <v/>
      </c>
      <c r="BC861" s="10">
        <f>IF((ROW()-6)&lt;=$Q$3,INDEX(LINEST(AH802:AH861,AI802:AT861,TRUE,TRUE),1,13)*$Q$4,"")</f>
        <v/>
      </c>
      <c r="BD861" s="9">
        <f>IF((ROW()-6)&lt;=$Q$3,INDEX(LINEST(AH802:AH861,AI802:AT861,TRUE,TRUE),1,12),"")</f>
        <v/>
      </c>
      <c r="BE861" s="9">
        <f>IF((ROW()-6)&lt;=$Q$3,INDEX(LINEST(AH802:AH861,AI802:AT861,TRUE,TRUE),1,11),"")</f>
        <v/>
      </c>
      <c r="BF861" s="9">
        <f>IF((ROW()-6)&lt;=$Q$3,INDEX(LINEST(AH802:AH861,AI802:AT861,TRUE,TRUE),1,10),"")</f>
        <v/>
      </c>
      <c r="BG861" s="9">
        <f>IF((ROW()-6)&lt;=$Q$3,INDEX(LINEST(AH802:AH861,AI802:AT861,TRUE,TRUE),1,9),"")</f>
        <v/>
      </c>
      <c r="BH861" s="9">
        <f>IF((ROW()-6)&lt;=$Q$3,INDEX(LINEST(AH802:AH861,AI802:AT861,TRUE,TRUE),1,8),"")</f>
        <v/>
      </c>
      <c r="BI861" s="9">
        <f>IF((ROW()-6)&lt;=$Q$3,INDEX(LINEST(AH802:AH861,AI802:AT861,TRUE,TRUE),1,7),"")</f>
        <v/>
      </c>
      <c r="BJ861" s="9">
        <f>IF((ROW()-6)&lt;=$Q$3,INDEX(LINEST(AH802:AH861,AI802:AT861,TRUE,TRUE),1,6),"")</f>
        <v/>
      </c>
      <c r="BK861" s="9">
        <f>IF((ROW()-6)&lt;=$Q$3,INDEX(LINEST(AH802:AH861,AI802:AT861,TRUE,TRUE),1,5),"")</f>
        <v/>
      </c>
      <c r="BL861" s="9">
        <f>IF((ROW()-6)&lt;=$Q$3,INDEX(LINEST(AH802:AH861,AI802:AT861,TRUE,TRUE),1,4),"")</f>
        <v/>
      </c>
      <c r="BM861" s="9">
        <f>IF((ROW()-6)&lt;=$Q$3,INDEX(LINEST(AH802:AH861,AI802:AT861,TRUE,TRUE),1,3),"")</f>
        <v/>
      </c>
      <c r="BN861" s="9">
        <f>IF((ROW()-6)&lt;=$Q$3,INDEX(LINEST(AH802:AH861,AI802:AT861,TRUE,TRUE),1,2),"")</f>
        <v/>
      </c>
      <c r="BO861" s="9">
        <f>IF((ROW()-6)&lt;=$Q$3,INDEX(LINEST(AH802:AH861,AI802:AT861,TRUE,TRUE),1,1),"")</f>
        <v/>
      </c>
      <c r="BP861" s="10">
        <f>IF((ROW()-6)&lt;=$Q$3,INDEX(LINEST(AH802:AH861,AI802:AT861,TRUE,TRUE),3,1),"")</f>
        <v/>
      </c>
      <c r="BR861" s="9">
        <f>IF(AND((ROW()-6)&lt;=$Q$3,ISNUMBER(BC860)),BC860/$Q$4+BD860*AI861+BE860*AJ861+BF860*AK861+BG860*AL861+BH860*AM861+BI860*AN861+BJ860*AO861+BK860*AP861+BL860*AQ861+BM860*AR861+BN860*AS861+BO860*AT861,"")</f>
        <v/>
      </c>
      <c r="BS861">
        <f>IF(ISNUMBER(BR861),AVERAGE(AH801:AH860),"")</f>
        <v/>
      </c>
      <c r="BT861">
        <f>IF(ISNUMBER(BR861),(AH861-BR861)^2,"")</f>
        <v/>
      </c>
      <c r="BU861">
        <f>IF(ISNUMBER(BR861),AH861^2,"")</f>
        <v/>
      </c>
      <c r="BV861">
        <f>IF(ISNUMBER(BR861),(AH861-BS861)^2,"")</f>
        <v/>
      </c>
    </row>
    <row r="862">
      <c r="O862">
        <f>IF($R862="","",CHOOSE($Q$2,YEAR(R862)*12+MONTH(R862),INT((R862-2)/7),YEAR(R862)*4+ROUNDUP(MONTH(R862)/3)))</f>
        <v/>
      </c>
      <c r="P862">
        <f>IF($R862="","",IF($R863="",1,IF(O862&lt;&gt;O863,1,0)))</f>
        <v/>
      </c>
      <c r="Q862">
        <f>IF(P862=1,SUM($P$7:P862),"")</f>
        <v/>
      </c>
      <c r="R862">
        <f>IF($A862="","",IF(ISNUMBER($A862),$A862,IFERROR(DATEVALUE($A862),NA())))</f>
        <v/>
      </c>
      <c r="S862" s="7">
        <f>IFERROR(INDEX($R$7:$R$60000,MATCH(ROW()-6,$Q$7:$Q$60000,0)),"")</f>
        <v/>
      </c>
      <c r="T862">
        <f>IFERROR(INDEX($B$7:$B$60000,MATCH(ROW()-6,$Q$7:$Q$60000,0)),"")</f>
        <v/>
      </c>
      <c r="U862">
        <f>IFERROR(INDEX($C$7:$C$60000,MATCH(ROW()-6,$Q$7:$Q$60000,0)),"")</f>
        <v/>
      </c>
      <c r="V862">
        <f>IFERROR(INDEX($D$7:$D$60000,MATCH(ROW()-6,$Q$7:$Q$60000,0)),"")</f>
        <v/>
      </c>
      <c r="W862">
        <f>IFERROR(INDEX($E$7:$E$60000,MATCH(ROW()-6,$Q$7:$Q$60000,0)),"")</f>
        <v/>
      </c>
      <c r="X862">
        <f>IFERROR(INDEX($F$7:$F$60000,MATCH(ROW()-6,$Q$7:$Q$60000,0)),"")</f>
        <v/>
      </c>
      <c r="Y862">
        <f>IFERROR(INDEX($G$7:$G$60000,MATCH(ROW()-6,$Q$7:$Q$60000,0)),"")</f>
        <v/>
      </c>
      <c r="Z862">
        <f>IFERROR(INDEX($H$7:$H$60000,MATCH(ROW()-6,$Q$7:$Q$60000,0)),"")</f>
        <v/>
      </c>
      <c r="AA862">
        <f>IFERROR(INDEX($I$7:$I$60000,MATCH(ROW()-6,$Q$7:$Q$60000,0)),"")</f>
        <v/>
      </c>
      <c r="AB862">
        <f>IFERROR(INDEX($J$7:$J$60000,MATCH(ROW()-6,$Q$7:$Q$60000,0)),"")</f>
        <v/>
      </c>
      <c r="AC862">
        <f>IFERROR(INDEX($K$7:$K$60000,MATCH(ROW()-6,$Q$7:$Q$60000,0)),"")</f>
        <v/>
      </c>
      <c r="AD862">
        <f>IFERROR(INDEX($L$7:$L$60000,MATCH(ROW()-6,$Q$7:$Q$60000,0)),"")</f>
        <v/>
      </c>
      <c r="AE862">
        <f>IFERROR(INDEX($M$7:$M$60000,MATCH(ROW()-6,$Q$7:$Q$60000,0)),"")</f>
        <v/>
      </c>
      <c r="AF862">
        <f>IFERROR(INDEX($N$7:$N$60000,MATCH(ROW()-6,$Q$7:$Q$60000,0)),"")</f>
        <v/>
      </c>
      <c r="AH862" s="9">
        <f>IF(OR($S862="",$S861=""),"",LN($T862/$T861))</f>
        <v/>
      </c>
      <c r="AI862" s="9">
        <f>IF(OR($S862="",$S861=""),"",$C$2*LN(U862/U861))</f>
        <v/>
      </c>
      <c r="AJ862" s="9">
        <f>IF(OR($S862="",$S861=""),"",$D$2*(V862-V861))</f>
        <v/>
      </c>
      <c r="AK862" s="9">
        <f>IF(OR($S862="",$S861=""),"",$E$2*(W862-W861))</f>
        <v/>
      </c>
      <c r="AL862" s="9">
        <f>IF(OR($S862="",$S861=""),"",$F$2*LN(X862/X861))</f>
        <v/>
      </c>
      <c r="AM862" s="9">
        <f>IF(OR($S862="",$S861=""),"",$G$2*(Y862-Y861))</f>
        <v/>
      </c>
      <c r="AN862" s="9">
        <f>IF(OR($S862="",$S861=""),"",$H$2*LN(Z862/Z861))</f>
        <v/>
      </c>
      <c r="AO862" s="9">
        <f>IF(OR($S862="",$S861=""),"",$I$2*(AA862-AA861))</f>
        <v/>
      </c>
      <c r="AP862" s="9">
        <f>IF(OR($S862="",$S861=""),"",$J$2*LN(AB862/AB861))</f>
        <v/>
      </c>
      <c r="AQ862" s="9">
        <f>IF(OR($S862="",$S861=""),"",$K$2*(AC862-AC861))</f>
        <v/>
      </c>
      <c r="AR862" s="9">
        <f>IF(OR($S862="",$S861=""),"",$L$2*LN(AD862/AD861))</f>
        <v/>
      </c>
      <c r="AS862" s="9">
        <f>IF(OR($S862="",$S861=""),"",$M$2*LN(AE862/AE861))</f>
        <v/>
      </c>
      <c r="AT862" s="9">
        <f>IF(OR($S862="",$S861=""),"",$N$2*LN(AF862/AF861))</f>
        <v/>
      </c>
      <c r="AV862" s="9">
        <f>IF($AH862="","",$AY$16+$AY$4*AI862+$AY$5*AJ862+$AY$6*AK862+$AY$7*AL862+$AY$8*AM862+$AY$9*AN862+$AY$10*AO862+$AY$11*AP862+$AY$12*AQ862+$AY$13*AR862+$AY$14*AS862+$AY$15*AT862)</f>
        <v/>
      </c>
      <c r="BC862" s="10">
        <f>IF((ROW()-6)&lt;=$Q$3,INDEX(LINEST(AH803:AH862,AI803:AT862,TRUE,TRUE),1,13)*$Q$4,"")</f>
        <v/>
      </c>
      <c r="BD862" s="9">
        <f>IF((ROW()-6)&lt;=$Q$3,INDEX(LINEST(AH803:AH862,AI803:AT862,TRUE,TRUE),1,12),"")</f>
        <v/>
      </c>
      <c r="BE862" s="9">
        <f>IF((ROW()-6)&lt;=$Q$3,INDEX(LINEST(AH803:AH862,AI803:AT862,TRUE,TRUE),1,11),"")</f>
        <v/>
      </c>
      <c r="BF862" s="9">
        <f>IF((ROW()-6)&lt;=$Q$3,INDEX(LINEST(AH803:AH862,AI803:AT862,TRUE,TRUE),1,10),"")</f>
        <v/>
      </c>
      <c r="BG862" s="9">
        <f>IF((ROW()-6)&lt;=$Q$3,INDEX(LINEST(AH803:AH862,AI803:AT862,TRUE,TRUE),1,9),"")</f>
        <v/>
      </c>
      <c r="BH862" s="9">
        <f>IF((ROW()-6)&lt;=$Q$3,INDEX(LINEST(AH803:AH862,AI803:AT862,TRUE,TRUE),1,8),"")</f>
        <v/>
      </c>
      <c r="BI862" s="9">
        <f>IF((ROW()-6)&lt;=$Q$3,INDEX(LINEST(AH803:AH862,AI803:AT862,TRUE,TRUE),1,7),"")</f>
        <v/>
      </c>
      <c r="BJ862" s="9">
        <f>IF((ROW()-6)&lt;=$Q$3,INDEX(LINEST(AH803:AH862,AI803:AT862,TRUE,TRUE),1,6),"")</f>
        <v/>
      </c>
      <c r="BK862" s="9">
        <f>IF((ROW()-6)&lt;=$Q$3,INDEX(LINEST(AH803:AH862,AI803:AT862,TRUE,TRUE),1,5),"")</f>
        <v/>
      </c>
      <c r="BL862" s="9">
        <f>IF((ROW()-6)&lt;=$Q$3,INDEX(LINEST(AH803:AH862,AI803:AT862,TRUE,TRUE),1,4),"")</f>
        <v/>
      </c>
      <c r="BM862" s="9">
        <f>IF((ROW()-6)&lt;=$Q$3,INDEX(LINEST(AH803:AH862,AI803:AT862,TRUE,TRUE),1,3),"")</f>
        <v/>
      </c>
      <c r="BN862" s="9">
        <f>IF((ROW()-6)&lt;=$Q$3,INDEX(LINEST(AH803:AH862,AI803:AT862,TRUE,TRUE),1,2),"")</f>
        <v/>
      </c>
      <c r="BO862" s="9">
        <f>IF((ROW()-6)&lt;=$Q$3,INDEX(LINEST(AH803:AH862,AI803:AT862,TRUE,TRUE),1,1),"")</f>
        <v/>
      </c>
      <c r="BP862" s="10">
        <f>IF((ROW()-6)&lt;=$Q$3,INDEX(LINEST(AH803:AH862,AI803:AT862,TRUE,TRUE),3,1),"")</f>
        <v/>
      </c>
      <c r="BR862" s="9">
        <f>IF(AND((ROW()-6)&lt;=$Q$3,ISNUMBER(BC861)),BC861/$Q$4+BD861*AI862+BE861*AJ862+BF861*AK862+BG861*AL862+BH861*AM862+BI861*AN862+BJ861*AO862+BK861*AP862+BL861*AQ862+BM861*AR862+BN861*AS862+BO861*AT862,"")</f>
        <v/>
      </c>
      <c r="BS862">
        <f>IF(ISNUMBER(BR862),AVERAGE(AH802:AH861),"")</f>
        <v/>
      </c>
      <c r="BT862">
        <f>IF(ISNUMBER(BR862),(AH862-BR862)^2,"")</f>
        <v/>
      </c>
      <c r="BU862">
        <f>IF(ISNUMBER(BR862),AH862^2,"")</f>
        <v/>
      </c>
      <c r="BV862">
        <f>IF(ISNUMBER(BR862),(AH862-BS862)^2,"")</f>
        <v/>
      </c>
    </row>
    <row r="863">
      <c r="O863">
        <f>IF($R863="","",CHOOSE($Q$2,YEAR(R863)*12+MONTH(R863),INT((R863-2)/7),YEAR(R863)*4+ROUNDUP(MONTH(R863)/3)))</f>
        <v/>
      </c>
      <c r="P863">
        <f>IF($R863="","",IF($R864="",1,IF(O863&lt;&gt;O864,1,0)))</f>
        <v/>
      </c>
      <c r="Q863">
        <f>IF(P863=1,SUM($P$7:P863),"")</f>
        <v/>
      </c>
      <c r="R863">
        <f>IF($A863="","",IF(ISNUMBER($A863),$A863,IFERROR(DATEVALUE($A863),NA())))</f>
        <v/>
      </c>
      <c r="S863" s="7">
        <f>IFERROR(INDEX($R$7:$R$60000,MATCH(ROW()-6,$Q$7:$Q$60000,0)),"")</f>
        <v/>
      </c>
      <c r="T863">
        <f>IFERROR(INDEX($B$7:$B$60000,MATCH(ROW()-6,$Q$7:$Q$60000,0)),"")</f>
        <v/>
      </c>
      <c r="U863">
        <f>IFERROR(INDEX($C$7:$C$60000,MATCH(ROW()-6,$Q$7:$Q$60000,0)),"")</f>
        <v/>
      </c>
      <c r="V863">
        <f>IFERROR(INDEX($D$7:$D$60000,MATCH(ROW()-6,$Q$7:$Q$60000,0)),"")</f>
        <v/>
      </c>
      <c r="W863">
        <f>IFERROR(INDEX($E$7:$E$60000,MATCH(ROW()-6,$Q$7:$Q$60000,0)),"")</f>
        <v/>
      </c>
      <c r="X863">
        <f>IFERROR(INDEX($F$7:$F$60000,MATCH(ROW()-6,$Q$7:$Q$60000,0)),"")</f>
        <v/>
      </c>
      <c r="Y863">
        <f>IFERROR(INDEX($G$7:$G$60000,MATCH(ROW()-6,$Q$7:$Q$60000,0)),"")</f>
        <v/>
      </c>
      <c r="Z863">
        <f>IFERROR(INDEX($H$7:$H$60000,MATCH(ROW()-6,$Q$7:$Q$60000,0)),"")</f>
        <v/>
      </c>
      <c r="AA863">
        <f>IFERROR(INDEX($I$7:$I$60000,MATCH(ROW()-6,$Q$7:$Q$60000,0)),"")</f>
        <v/>
      </c>
      <c r="AB863">
        <f>IFERROR(INDEX($J$7:$J$60000,MATCH(ROW()-6,$Q$7:$Q$60000,0)),"")</f>
        <v/>
      </c>
      <c r="AC863">
        <f>IFERROR(INDEX($K$7:$K$60000,MATCH(ROW()-6,$Q$7:$Q$60000,0)),"")</f>
        <v/>
      </c>
      <c r="AD863">
        <f>IFERROR(INDEX($L$7:$L$60000,MATCH(ROW()-6,$Q$7:$Q$60000,0)),"")</f>
        <v/>
      </c>
      <c r="AE863">
        <f>IFERROR(INDEX($M$7:$M$60000,MATCH(ROW()-6,$Q$7:$Q$60000,0)),"")</f>
        <v/>
      </c>
      <c r="AF863">
        <f>IFERROR(INDEX($N$7:$N$60000,MATCH(ROW()-6,$Q$7:$Q$60000,0)),"")</f>
        <v/>
      </c>
      <c r="AH863" s="9">
        <f>IF(OR($S863="",$S862=""),"",LN($T863/$T862))</f>
        <v/>
      </c>
      <c r="AI863" s="9">
        <f>IF(OR($S863="",$S862=""),"",$C$2*LN(U863/U862))</f>
        <v/>
      </c>
      <c r="AJ863" s="9">
        <f>IF(OR($S863="",$S862=""),"",$D$2*(V863-V862))</f>
        <v/>
      </c>
      <c r="AK863" s="9">
        <f>IF(OR($S863="",$S862=""),"",$E$2*(W863-W862))</f>
        <v/>
      </c>
      <c r="AL863" s="9">
        <f>IF(OR($S863="",$S862=""),"",$F$2*LN(X863/X862))</f>
        <v/>
      </c>
      <c r="AM863" s="9">
        <f>IF(OR($S863="",$S862=""),"",$G$2*(Y863-Y862))</f>
        <v/>
      </c>
      <c r="AN863" s="9">
        <f>IF(OR($S863="",$S862=""),"",$H$2*LN(Z863/Z862))</f>
        <v/>
      </c>
      <c r="AO863" s="9">
        <f>IF(OR($S863="",$S862=""),"",$I$2*(AA863-AA862))</f>
        <v/>
      </c>
      <c r="AP863" s="9">
        <f>IF(OR($S863="",$S862=""),"",$J$2*LN(AB863/AB862))</f>
        <v/>
      </c>
      <c r="AQ863" s="9">
        <f>IF(OR($S863="",$S862=""),"",$K$2*(AC863-AC862))</f>
        <v/>
      </c>
      <c r="AR863" s="9">
        <f>IF(OR($S863="",$S862=""),"",$L$2*LN(AD863/AD862))</f>
        <v/>
      </c>
      <c r="AS863" s="9">
        <f>IF(OR($S863="",$S862=""),"",$M$2*LN(AE863/AE862))</f>
        <v/>
      </c>
      <c r="AT863" s="9">
        <f>IF(OR($S863="",$S862=""),"",$N$2*LN(AF863/AF862))</f>
        <v/>
      </c>
      <c r="AV863" s="9">
        <f>IF($AH863="","",$AY$16+$AY$4*AI863+$AY$5*AJ863+$AY$6*AK863+$AY$7*AL863+$AY$8*AM863+$AY$9*AN863+$AY$10*AO863+$AY$11*AP863+$AY$12*AQ863+$AY$13*AR863+$AY$14*AS863+$AY$15*AT863)</f>
        <v/>
      </c>
      <c r="BC863" s="10">
        <f>IF((ROW()-6)&lt;=$Q$3,INDEX(LINEST(AH804:AH863,AI804:AT863,TRUE,TRUE),1,13)*$Q$4,"")</f>
        <v/>
      </c>
      <c r="BD863" s="9">
        <f>IF((ROW()-6)&lt;=$Q$3,INDEX(LINEST(AH804:AH863,AI804:AT863,TRUE,TRUE),1,12),"")</f>
        <v/>
      </c>
      <c r="BE863" s="9">
        <f>IF((ROW()-6)&lt;=$Q$3,INDEX(LINEST(AH804:AH863,AI804:AT863,TRUE,TRUE),1,11),"")</f>
        <v/>
      </c>
      <c r="BF863" s="9">
        <f>IF((ROW()-6)&lt;=$Q$3,INDEX(LINEST(AH804:AH863,AI804:AT863,TRUE,TRUE),1,10),"")</f>
        <v/>
      </c>
      <c r="BG863" s="9">
        <f>IF((ROW()-6)&lt;=$Q$3,INDEX(LINEST(AH804:AH863,AI804:AT863,TRUE,TRUE),1,9),"")</f>
        <v/>
      </c>
      <c r="BH863" s="9">
        <f>IF((ROW()-6)&lt;=$Q$3,INDEX(LINEST(AH804:AH863,AI804:AT863,TRUE,TRUE),1,8),"")</f>
        <v/>
      </c>
      <c r="BI863" s="9">
        <f>IF((ROW()-6)&lt;=$Q$3,INDEX(LINEST(AH804:AH863,AI804:AT863,TRUE,TRUE),1,7),"")</f>
        <v/>
      </c>
      <c r="BJ863" s="9">
        <f>IF((ROW()-6)&lt;=$Q$3,INDEX(LINEST(AH804:AH863,AI804:AT863,TRUE,TRUE),1,6),"")</f>
        <v/>
      </c>
      <c r="BK863" s="9">
        <f>IF((ROW()-6)&lt;=$Q$3,INDEX(LINEST(AH804:AH863,AI804:AT863,TRUE,TRUE),1,5),"")</f>
        <v/>
      </c>
      <c r="BL863" s="9">
        <f>IF((ROW()-6)&lt;=$Q$3,INDEX(LINEST(AH804:AH863,AI804:AT863,TRUE,TRUE),1,4),"")</f>
        <v/>
      </c>
      <c r="BM863" s="9">
        <f>IF((ROW()-6)&lt;=$Q$3,INDEX(LINEST(AH804:AH863,AI804:AT863,TRUE,TRUE),1,3),"")</f>
        <v/>
      </c>
      <c r="BN863" s="9">
        <f>IF((ROW()-6)&lt;=$Q$3,INDEX(LINEST(AH804:AH863,AI804:AT863,TRUE,TRUE),1,2),"")</f>
        <v/>
      </c>
      <c r="BO863" s="9">
        <f>IF((ROW()-6)&lt;=$Q$3,INDEX(LINEST(AH804:AH863,AI804:AT863,TRUE,TRUE),1,1),"")</f>
        <v/>
      </c>
      <c r="BP863" s="10">
        <f>IF((ROW()-6)&lt;=$Q$3,INDEX(LINEST(AH804:AH863,AI804:AT863,TRUE,TRUE),3,1),"")</f>
        <v/>
      </c>
      <c r="BR863" s="9">
        <f>IF(AND((ROW()-6)&lt;=$Q$3,ISNUMBER(BC862)),BC862/$Q$4+BD862*AI863+BE862*AJ863+BF862*AK863+BG862*AL863+BH862*AM863+BI862*AN863+BJ862*AO863+BK862*AP863+BL862*AQ863+BM862*AR863+BN862*AS863+BO862*AT863,"")</f>
        <v/>
      </c>
      <c r="BS863">
        <f>IF(ISNUMBER(BR863),AVERAGE(AH803:AH862),"")</f>
        <v/>
      </c>
      <c r="BT863">
        <f>IF(ISNUMBER(BR863),(AH863-BR863)^2,"")</f>
        <v/>
      </c>
      <c r="BU863">
        <f>IF(ISNUMBER(BR863),AH863^2,"")</f>
        <v/>
      </c>
      <c r="BV863">
        <f>IF(ISNUMBER(BR863),(AH863-BS863)^2,"")</f>
        <v/>
      </c>
    </row>
    <row r="864">
      <c r="O864">
        <f>IF($R864="","",CHOOSE($Q$2,YEAR(R864)*12+MONTH(R864),INT((R864-2)/7),YEAR(R864)*4+ROUNDUP(MONTH(R864)/3)))</f>
        <v/>
      </c>
      <c r="P864">
        <f>IF($R864="","",IF($R865="",1,IF(O864&lt;&gt;O865,1,0)))</f>
        <v/>
      </c>
      <c r="Q864">
        <f>IF(P864=1,SUM($P$7:P864),"")</f>
        <v/>
      </c>
      <c r="R864">
        <f>IF($A864="","",IF(ISNUMBER($A864),$A864,IFERROR(DATEVALUE($A864),NA())))</f>
        <v/>
      </c>
      <c r="S864" s="7">
        <f>IFERROR(INDEX($R$7:$R$60000,MATCH(ROW()-6,$Q$7:$Q$60000,0)),"")</f>
        <v/>
      </c>
      <c r="T864">
        <f>IFERROR(INDEX($B$7:$B$60000,MATCH(ROW()-6,$Q$7:$Q$60000,0)),"")</f>
        <v/>
      </c>
      <c r="U864">
        <f>IFERROR(INDEX($C$7:$C$60000,MATCH(ROW()-6,$Q$7:$Q$60000,0)),"")</f>
        <v/>
      </c>
      <c r="V864">
        <f>IFERROR(INDEX($D$7:$D$60000,MATCH(ROW()-6,$Q$7:$Q$60000,0)),"")</f>
        <v/>
      </c>
      <c r="W864">
        <f>IFERROR(INDEX($E$7:$E$60000,MATCH(ROW()-6,$Q$7:$Q$60000,0)),"")</f>
        <v/>
      </c>
      <c r="X864">
        <f>IFERROR(INDEX($F$7:$F$60000,MATCH(ROW()-6,$Q$7:$Q$60000,0)),"")</f>
        <v/>
      </c>
      <c r="Y864">
        <f>IFERROR(INDEX($G$7:$G$60000,MATCH(ROW()-6,$Q$7:$Q$60000,0)),"")</f>
        <v/>
      </c>
      <c r="Z864">
        <f>IFERROR(INDEX($H$7:$H$60000,MATCH(ROW()-6,$Q$7:$Q$60000,0)),"")</f>
        <v/>
      </c>
      <c r="AA864">
        <f>IFERROR(INDEX($I$7:$I$60000,MATCH(ROW()-6,$Q$7:$Q$60000,0)),"")</f>
        <v/>
      </c>
      <c r="AB864">
        <f>IFERROR(INDEX($J$7:$J$60000,MATCH(ROW()-6,$Q$7:$Q$60000,0)),"")</f>
        <v/>
      </c>
      <c r="AC864">
        <f>IFERROR(INDEX($K$7:$K$60000,MATCH(ROW()-6,$Q$7:$Q$60000,0)),"")</f>
        <v/>
      </c>
      <c r="AD864">
        <f>IFERROR(INDEX($L$7:$L$60000,MATCH(ROW()-6,$Q$7:$Q$60000,0)),"")</f>
        <v/>
      </c>
      <c r="AE864">
        <f>IFERROR(INDEX($M$7:$M$60000,MATCH(ROW()-6,$Q$7:$Q$60000,0)),"")</f>
        <v/>
      </c>
      <c r="AF864">
        <f>IFERROR(INDEX($N$7:$N$60000,MATCH(ROW()-6,$Q$7:$Q$60000,0)),"")</f>
        <v/>
      </c>
      <c r="AH864" s="9">
        <f>IF(OR($S864="",$S863=""),"",LN($T864/$T863))</f>
        <v/>
      </c>
      <c r="AI864" s="9">
        <f>IF(OR($S864="",$S863=""),"",$C$2*LN(U864/U863))</f>
        <v/>
      </c>
      <c r="AJ864" s="9">
        <f>IF(OR($S864="",$S863=""),"",$D$2*(V864-V863))</f>
        <v/>
      </c>
      <c r="AK864" s="9">
        <f>IF(OR($S864="",$S863=""),"",$E$2*(W864-W863))</f>
        <v/>
      </c>
      <c r="AL864" s="9">
        <f>IF(OR($S864="",$S863=""),"",$F$2*LN(X864/X863))</f>
        <v/>
      </c>
      <c r="AM864" s="9">
        <f>IF(OR($S864="",$S863=""),"",$G$2*(Y864-Y863))</f>
        <v/>
      </c>
      <c r="AN864" s="9">
        <f>IF(OR($S864="",$S863=""),"",$H$2*LN(Z864/Z863))</f>
        <v/>
      </c>
      <c r="AO864" s="9">
        <f>IF(OR($S864="",$S863=""),"",$I$2*(AA864-AA863))</f>
        <v/>
      </c>
      <c r="AP864" s="9">
        <f>IF(OR($S864="",$S863=""),"",$J$2*LN(AB864/AB863))</f>
        <v/>
      </c>
      <c r="AQ864" s="9">
        <f>IF(OR($S864="",$S863=""),"",$K$2*(AC864-AC863))</f>
        <v/>
      </c>
      <c r="AR864" s="9">
        <f>IF(OR($S864="",$S863=""),"",$L$2*LN(AD864/AD863))</f>
        <v/>
      </c>
      <c r="AS864" s="9">
        <f>IF(OR($S864="",$S863=""),"",$M$2*LN(AE864/AE863))</f>
        <v/>
      </c>
      <c r="AT864" s="9">
        <f>IF(OR($S864="",$S863=""),"",$N$2*LN(AF864/AF863))</f>
        <v/>
      </c>
      <c r="AV864" s="9">
        <f>IF($AH864="","",$AY$16+$AY$4*AI864+$AY$5*AJ864+$AY$6*AK864+$AY$7*AL864+$AY$8*AM864+$AY$9*AN864+$AY$10*AO864+$AY$11*AP864+$AY$12*AQ864+$AY$13*AR864+$AY$14*AS864+$AY$15*AT864)</f>
        <v/>
      </c>
      <c r="BC864" s="10">
        <f>IF((ROW()-6)&lt;=$Q$3,INDEX(LINEST(AH805:AH864,AI805:AT864,TRUE,TRUE),1,13)*$Q$4,"")</f>
        <v/>
      </c>
      <c r="BD864" s="9">
        <f>IF((ROW()-6)&lt;=$Q$3,INDEX(LINEST(AH805:AH864,AI805:AT864,TRUE,TRUE),1,12),"")</f>
        <v/>
      </c>
      <c r="BE864" s="9">
        <f>IF((ROW()-6)&lt;=$Q$3,INDEX(LINEST(AH805:AH864,AI805:AT864,TRUE,TRUE),1,11),"")</f>
        <v/>
      </c>
      <c r="BF864" s="9">
        <f>IF((ROW()-6)&lt;=$Q$3,INDEX(LINEST(AH805:AH864,AI805:AT864,TRUE,TRUE),1,10),"")</f>
        <v/>
      </c>
      <c r="BG864" s="9">
        <f>IF((ROW()-6)&lt;=$Q$3,INDEX(LINEST(AH805:AH864,AI805:AT864,TRUE,TRUE),1,9),"")</f>
        <v/>
      </c>
      <c r="BH864" s="9">
        <f>IF((ROW()-6)&lt;=$Q$3,INDEX(LINEST(AH805:AH864,AI805:AT864,TRUE,TRUE),1,8),"")</f>
        <v/>
      </c>
      <c r="BI864" s="9">
        <f>IF((ROW()-6)&lt;=$Q$3,INDEX(LINEST(AH805:AH864,AI805:AT864,TRUE,TRUE),1,7),"")</f>
        <v/>
      </c>
      <c r="BJ864" s="9">
        <f>IF((ROW()-6)&lt;=$Q$3,INDEX(LINEST(AH805:AH864,AI805:AT864,TRUE,TRUE),1,6),"")</f>
        <v/>
      </c>
      <c r="BK864" s="9">
        <f>IF((ROW()-6)&lt;=$Q$3,INDEX(LINEST(AH805:AH864,AI805:AT864,TRUE,TRUE),1,5),"")</f>
        <v/>
      </c>
      <c r="BL864" s="9">
        <f>IF((ROW()-6)&lt;=$Q$3,INDEX(LINEST(AH805:AH864,AI805:AT864,TRUE,TRUE),1,4),"")</f>
        <v/>
      </c>
      <c r="BM864" s="9">
        <f>IF((ROW()-6)&lt;=$Q$3,INDEX(LINEST(AH805:AH864,AI805:AT864,TRUE,TRUE),1,3),"")</f>
        <v/>
      </c>
      <c r="BN864" s="9">
        <f>IF((ROW()-6)&lt;=$Q$3,INDEX(LINEST(AH805:AH864,AI805:AT864,TRUE,TRUE),1,2),"")</f>
        <v/>
      </c>
      <c r="BO864" s="9">
        <f>IF((ROW()-6)&lt;=$Q$3,INDEX(LINEST(AH805:AH864,AI805:AT864,TRUE,TRUE),1,1),"")</f>
        <v/>
      </c>
      <c r="BP864" s="10">
        <f>IF((ROW()-6)&lt;=$Q$3,INDEX(LINEST(AH805:AH864,AI805:AT864,TRUE,TRUE),3,1),"")</f>
        <v/>
      </c>
      <c r="BR864" s="9">
        <f>IF(AND((ROW()-6)&lt;=$Q$3,ISNUMBER(BC863)),BC863/$Q$4+BD863*AI864+BE863*AJ864+BF863*AK864+BG863*AL864+BH863*AM864+BI863*AN864+BJ863*AO864+BK863*AP864+BL863*AQ864+BM863*AR864+BN863*AS864+BO863*AT864,"")</f>
        <v/>
      </c>
      <c r="BS864">
        <f>IF(ISNUMBER(BR864),AVERAGE(AH804:AH863),"")</f>
        <v/>
      </c>
      <c r="BT864">
        <f>IF(ISNUMBER(BR864),(AH864-BR864)^2,"")</f>
        <v/>
      </c>
      <c r="BU864">
        <f>IF(ISNUMBER(BR864),AH864^2,"")</f>
        <v/>
      </c>
      <c r="BV864">
        <f>IF(ISNUMBER(BR864),(AH864-BS864)^2,"")</f>
        <v/>
      </c>
    </row>
    <row r="865">
      <c r="O865">
        <f>IF($R865="","",CHOOSE($Q$2,YEAR(R865)*12+MONTH(R865),INT((R865-2)/7),YEAR(R865)*4+ROUNDUP(MONTH(R865)/3)))</f>
        <v/>
      </c>
      <c r="P865">
        <f>IF($R865="","",IF($R866="",1,IF(O865&lt;&gt;O866,1,0)))</f>
        <v/>
      </c>
      <c r="Q865">
        <f>IF(P865=1,SUM($P$7:P865),"")</f>
        <v/>
      </c>
      <c r="R865">
        <f>IF($A865="","",IF(ISNUMBER($A865),$A865,IFERROR(DATEVALUE($A865),NA())))</f>
        <v/>
      </c>
      <c r="S865" s="7">
        <f>IFERROR(INDEX($R$7:$R$60000,MATCH(ROW()-6,$Q$7:$Q$60000,0)),"")</f>
        <v/>
      </c>
      <c r="T865">
        <f>IFERROR(INDEX($B$7:$B$60000,MATCH(ROW()-6,$Q$7:$Q$60000,0)),"")</f>
        <v/>
      </c>
      <c r="U865">
        <f>IFERROR(INDEX($C$7:$C$60000,MATCH(ROW()-6,$Q$7:$Q$60000,0)),"")</f>
        <v/>
      </c>
      <c r="V865">
        <f>IFERROR(INDEX($D$7:$D$60000,MATCH(ROW()-6,$Q$7:$Q$60000,0)),"")</f>
        <v/>
      </c>
      <c r="W865">
        <f>IFERROR(INDEX($E$7:$E$60000,MATCH(ROW()-6,$Q$7:$Q$60000,0)),"")</f>
        <v/>
      </c>
      <c r="X865">
        <f>IFERROR(INDEX($F$7:$F$60000,MATCH(ROW()-6,$Q$7:$Q$60000,0)),"")</f>
        <v/>
      </c>
      <c r="Y865">
        <f>IFERROR(INDEX($G$7:$G$60000,MATCH(ROW()-6,$Q$7:$Q$60000,0)),"")</f>
        <v/>
      </c>
      <c r="Z865">
        <f>IFERROR(INDEX($H$7:$H$60000,MATCH(ROW()-6,$Q$7:$Q$60000,0)),"")</f>
        <v/>
      </c>
      <c r="AA865">
        <f>IFERROR(INDEX($I$7:$I$60000,MATCH(ROW()-6,$Q$7:$Q$60000,0)),"")</f>
        <v/>
      </c>
      <c r="AB865">
        <f>IFERROR(INDEX($J$7:$J$60000,MATCH(ROW()-6,$Q$7:$Q$60000,0)),"")</f>
        <v/>
      </c>
      <c r="AC865">
        <f>IFERROR(INDEX($K$7:$K$60000,MATCH(ROW()-6,$Q$7:$Q$60000,0)),"")</f>
        <v/>
      </c>
      <c r="AD865">
        <f>IFERROR(INDEX($L$7:$L$60000,MATCH(ROW()-6,$Q$7:$Q$60000,0)),"")</f>
        <v/>
      </c>
      <c r="AE865">
        <f>IFERROR(INDEX($M$7:$M$60000,MATCH(ROW()-6,$Q$7:$Q$60000,0)),"")</f>
        <v/>
      </c>
      <c r="AF865">
        <f>IFERROR(INDEX($N$7:$N$60000,MATCH(ROW()-6,$Q$7:$Q$60000,0)),"")</f>
        <v/>
      </c>
      <c r="AH865" s="9">
        <f>IF(OR($S865="",$S864=""),"",LN($T865/$T864))</f>
        <v/>
      </c>
      <c r="AI865" s="9">
        <f>IF(OR($S865="",$S864=""),"",$C$2*LN(U865/U864))</f>
        <v/>
      </c>
      <c r="AJ865" s="9">
        <f>IF(OR($S865="",$S864=""),"",$D$2*(V865-V864))</f>
        <v/>
      </c>
      <c r="AK865" s="9">
        <f>IF(OR($S865="",$S864=""),"",$E$2*(W865-W864))</f>
        <v/>
      </c>
      <c r="AL865" s="9">
        <f>IF(OR($S865="",$S864=""),"",$F$2*LN(X865/X864))</f>
        <v/>
      </c>
      <c r="AM865" s="9">
        <f>IF(OR($S865="",$S864=""),"",$G$2*(Y865-Y864))</f>
        <v/>
      </c>
      <c r="AN865" s="9">
        <f>IF(OR($S865="",$S864=""),"",$H$2*LN(Z865/Z864))</f>
        <v/>
      </c>
      <c r="AO865" s="9">
        <f>IF(OR($S865="",$S864=""),"",$I$2*(AA865-AA864))</f>
        <v/>
      </c>
      <c r="AP865" s="9">
        <f>IF(OR($S865="",$S864=""),"",$J$2*LN(AB865/AB864))</f>
        <v/>
      </c>
      <c r="AQ865" s="9">
        <f>IF(OR($S865="",$S864=""),"",$K$2*(AC865-AC864))</f>
        <v/>
      </c>
      <c r="AR865" s="9">
        <f>IF(OR($S865="",$S864=""),"",$L$2*LN(AD865/AD864))</f>
        <v/>
      </c>
      <c r="AS865" s="9">
        <f>IF(OR($S865="",$S864=""),"",$M$2*LN(AE865/AE864))</f>
        <v/>
      </c>
      <c r="AT865" s="9">
        <f>IF(OR($S865="",$S864=""),"",$N$2*LN(AF865/AF864))</f>
        <v/>
      </c>
      <c r="AV865" s="9">
        <f>IF($AH865="","",$AY$16+$AY$4*AI865+$AY$5*AJ865+$AY$6*AK865+$AY$7*AL865+$AY$8*AM865+$AY$9*AN865+$AY$10*AO865+$AY$11*AP865+$AY$12*AQ865+$AY$13*AR865+$AY$14*AS865+$AY$15*AT865)</f>
        <v/>
      </c>
      <c r="BC865" s="10">
        <f>IF((ROW()-6)&lt;=$Q$3,INDEX(LINEST(AH806:AH865,AI806:AT865,TRUE,TRUE),1,13)*$Q$4,"")</f>
        <v/>
      </c>
      <c r="BD865" s="9">
        <f>IF((ROW()-6)&lt;=$Q$3,INDEX(LINEST(AH806:AH865,AI806:AT865,TRUE,TRUE),1,12),"")</f>
        <v/>
      </c>
      <c r="BE865" s="9">
        <f>IF((ROW()-6)&lt;=$Q$3,INDEX(LINEST(AH806:AH865,AI806:AT865,TRUE,TRUE),1,11),"")</f>
        <v/>
      </c>
      <c r="BF865" s="9">
        <f>IF((ROW()-6)&lt;=$Q$3,INDEX(LINEST(AH806:AH865,AI806:AT865,TRUE,TRUE),1,10),"")</f>
        <v/>
      </c>
      <c r="BG865" s="9">
        <f>IF((ROW()-6)&lt;=$Q$3,INDEX(LINEST(AH806:AH865,AI806:AT865,TRUE,TRUE),1,9),"")</f>
        <v/>
      </c>
      <c r="BH865" s="9">
        <f>IF((ROW()-6)&lt;=$Q$3,INDEX(LINEST(AH806:AH865,AI806:AT865,TRUE,TRUE),1,8),"")</f>
        <v/>
      </c>
      <c r="BI865" s="9">
        <f>IF((ROW()-6)&lt;=$Q$3,INDEX(LINEST(AH806:AH865,AI806:AT865,TRUE,TRUE),1,7),"")</f>
        <v/>
      </c>
      <c r="BJ865" s="9">
        <f>IF((ROW()-6)&lt;=$Q$3,INDEX(LINEST(AH806:AH865,AI806:AT865,TRUE,TRUE),1,6),"")</f>
        <v/>
      </c>
      <c r="BK865" s="9">
        <f>IF((ROW()-6)&lt;=$Q$3,INDEX(LINEST(AH806:AH865,AI806:AT865,TRUE,TRUE),1,5),"")</f>
        <v/>
      </c>
      <c r="BL865" s="9">
        <f>IF((ROW()-6)&lt;=$Q$3,INDEX(LINEST(AH806:AH865,AI806:AT865,TRUE,TRUE),1,4),"")</f>
        <v/>
      </c>
      <c r="BM865" s="9">
        <f>IF((ROW()-6)&lt;=$Q$3,INDEX(LINEST(AH806:AH865,AI806:AT865,TRUE,TRUE),1,3),"")</f>
        <v/>
      </c>
      <c r="BN865" s="9">
        <f>IF((ROW()-6)&lt;=$Q$3,INDEX(LINEST(AH806:AH865,AI806:AT865,TRUE,TRUE),1,2),"")</f>
        <v/>
      </c>
      <c r="BO865" s="9">
        <f>IF((ROW()-6)&lt;=$Q$3,INDEX(LINEST(AH806:AH865,AI806:AT865,TRUE,TRUE),1,1),"")</f>
        <v/>
      </c>
      <c r="BP865" s="10">
        <f>IF((ROW()-6)&lt;=$Q$3,INDEX(LINEST(AH806:AH865,AI806:AT865,TRUE,TRUE),3,1),"")</f>
        <v/>
      </c>
      <c r="BR865" s="9">
        <f>IF(AND((ROW()-6)&lt;=$Q$3,ISNUMBER(BC864)),BC864/$Q$4+BD864*AI865+BE864*AJ865+BF864*AK865+BG864*AL865+BH864*AM865+BI864*AN865+BJ864*AO865+BK864*AP865+BL864*AQ865+BM864*AR865+BN864*AS865+BO864*AT865,"")</f>
        <v/>
      </c>
      <c r="BS865">
        <f>IF(ISNUMBER(BR865),AVERAGE(AH805:AH864),"")</f>
        <v/>
      </c>
      <c r="BT865">
        <f>IF(ISNUMBER(BR865),(AH865-BR865)^2,"")</f>
        <v/>
      </c>
      <c r="BU865">
        <f>IF(ISNUMBER(BR865),AH865^2,"")</f>
        <v/>
      </c>
      <c r="BV865">
        <f>IF(ISNUMBER(BR865),(AH865-BS865)^2,"")</f>
        <v/>
      </c>
    </row>
    <row r="866">
      <c r="O866">
        <f>IF($R866="","",CHOOSE($Q$2,YEAR(R866)*12+MONTH(R866),INT((R866-2)/7),YEAR(R866)*4+ROUNDUP(MONTH(R866)/3)))</f>
        <v/>
      </c>
      <c r="P866">
        <f>IF($R866="","",IF($R867="",1,IF(O866&lt;&gt;O867,1,0)))</f>
        <v/>
      </c>
      <c r="Q866">
        <f>IF(P866=1,SUM($P$7:P866),"")</f>
        <v/>
      </c>
      <c r="R866">
        <f>IF($A866="","",IF(ISNUMBER($A866),$A866,IFERROR(DATEVALUE($A866),NA())))</f>
        <v/>
      </c>
      <c r="S866" s="7">
        <f>IFERROR(INDEX($R$7:$R$60000,MATCH(ROW()-6,$Q$7:$Q$60000,0)),"")</f>
        <v/>
      </c>
      <c r="T866">
        <f>IFERROR(INDEX($B$7:$B$60000,MATCH(ROW()-6,$Q$7:$Q$60000,0)),"")</f>
        <v/>
      </c>
      <c r="U866">
        <f>IFERROR(INDEX($C$7:$C$60000,MATCH(ROW()-6,$Q$7:$Q$60000,0)),"")</f>
        <v/>
      </c>
      <c r="V866">
        <f>IFERROR(INDEX($D$7:$D$60000,MATCH(ROW()-6,$Q$7:$Q$60000,0)),"")</f>
        <v/>
      </c>
      <c r="W866">
        <f>IFERROR(INDEX($E$7:$E$60000,MATCH(ROW()-6,$Q$7:$Q$60000,0)),"")</f>
        <v/>
      </c>
      <c r="X866">
        <f>IFERROR(INDEX($F$7:$F$60000,MATCH(ROW()-6,$Q$7:$Q$60000,0)),"")</f>
        <v/>
      </c>
      <c r="Y866">
        <f>IFERROR(INDEX($G$7:$G$60000,MATCH(ROW()-6,$Q$7:$Q$60000,0)),"")</f>
        <v/>
      </c>
      <c r="Z866">
        <f>IFERROR(INDEX($H$7:$H$60000,MATCH(ROW()-6,$Q$7:$Q$60000,0)),"")</f>
        <v/>
      </c>
      <c r="AA866">
        <f>IFERROR(INDEX($I$7:$I$60000,MATCH(ROW()-6,$Q$7:$Q$60000,0)),"")</f>
        <v/>
      </c>
      <c r="AB866">
        <f>IFERROR(INDEX($J$7:$J$60000,MATCH(ROW()-6,$Q$7:$Q$60000,0)),"")</f>
        <v/>
      </c>
      <c r="AC866">
        <f>IFERROR(INDEX($K$7:$K$60000,MATCH(ROW()-6,$Q$7:$Q$60000,0)),"")</f>
        <v/>
      </c>
      <c r="AD866">
        <f>IFERROR(INDEX($L$7:$L$60000,MATCH(ROW()-6,$Q$7:$Q$60000,0)),"")</f>
        <v/>
      </c>
      <c r="AE866">
        <f>IFERROR(INDEX($M$7:$M$60000,MATCH(ROW()-6,$Q$7:$Q$60000,0)),"")</f>
        <v/>
      </c>
      <c r="AF866">
        <f>IFERROR(INDEX($N$7:$N$60000,MATCH(ROW()-6,$Q$7:$Q$60000,0)),"")</f>
        <v/>
      </c>
      <c r="AH866" s="9">
        <f>IF(OR($S866="",$S865=""),"",LN($T866/$T865))</f>
        <v/>
      </c>
      <c r="AI866" s="9">
        <f>IF(OR($S866="",$S865=""),"",$C$2*LN(U866/U865))</f>
        <v/>
      </c>
      <c r="AJ866" s="9">
        <f>IF(OR($S866="",$S865=""),"",$D$2*(V866-V865))</f>
        <v/>
      </c>
      <c r="AK866" s="9">
        <f>IF(OR($S866="",$S865=""),"",$E$2*(W866-W865))</f>
        <v/>
      </c>
      <c r="AL866" s="9">
        <f>IF(OR($S866="",$S865=""),"",$F$2*LN(X866/X865))</f>
        <v/>
      </c>
      <c r="AM866" s="9">
        <f>IF(OR($S866="",$S865=""),"",$G$2*(Y866-Y865))</f>
        <v/>
      </c>
      <c r="AN866" s="9">
        <f>IF(OR($S866="",$S865=""),"",$H$2*LN(Z866/Z865))</f>
        <v/>
      </c>
      <c r="AO866" s="9">
        <f>IF(OR($S866="",$S865=""),"",$I$2*(AA866-AA865))</f>
        <v/>
      </c>
      <c r="AP866" s="9">
        <f>IF(OR($S866="",$S865=""),"",$J$2*LN(AB866/AB865))</f>
        <v/>
      </c>
      <c r="AQ866" s="9">
        <f>IF(OR($S866="",$S865=""),"",$K$2*(AC866-AC865))</f>
        <v/>
      </c>
      <c r="AR866" s="9">
        <f>IF(OR($S866="",$S865=""),"",$L$2*LN(AD866/AD865))</f>
        <v/>
      </c>
      <c r="AS866" s="9">
        <f>IF(OR($S866="",$S865=""),"",$M$2*LN(AE866/AE865))</f>
        <v/>
      </c>
      <c r="AT866" s="9">
        <f>IF(OR($S866="",$S865=""),"",$N$2*LN(AF866/AF865))</f>
        <v/>
      </c>
      <c r="AV866" s="9">
        <f>IF($AH866="","",$AY$16+$AY$4*AI866+$AY$5*AJ866+$AY$6*AK866+$AY$7*AL866+$AY$8*AM866+$AY$9*AN866+$AY$10*AO866+$AY$11*AP866+$AY$12*AQ866+$AY$13*AR866+$AY$14*AS866+$AY$15*AT866)</f>
        <v/>
      </c>
      <c r="BC866" s="10">
        <f>IF((ROW()-6)&lt;=$Q$3,INDEX(LINEST(AH807:AH866,AI807:AT866,TRUE,TRUE),1,13)*$Q$4,"")</f>
        <v/>
      </c>
      <c r="BD866" s="9">
        <f>IF((ROW()-6)&lt;=$Q$3,INDEX(LINEST(AH807:AH866,AI807:AT866,TRUE,TRUE),1,12),"")</f>
        <v/>
      </c>
      <c r="BE866" s="9">
        <f>IF((ROW()-6)&lt;=$Q$3,INDEX(LINEST(AH807:AH866,AI807:AT866,TRUE,TRUE),1,11),"")</f>
        <v/>
      </c>
      <c r="BF866" s="9">
        <f>IF((ROW()-6)&lt;=$Q$3,INDEX(LINEST(AH807:AH866,AI807:AT866,TRUE,TRUE),1,10),"")</f>
        <v/>
      </c>
      <c r="BG866" s="9">
        <f>IF((ROW()-6)&lt;=$Q$3,INDEX(LINEST(AH807:AH866,AI807:AT866,TRUE,TRUE),1,9),"")</f>
        <v/>
      </c>
      <c r="BH866" s="9">
        <f>IF((ROW()-6)&lt;=$Q$3,INDEX(LINEST(AH807:AH866,AI807:AT866,TRUE,TRUE),1,8),"")</f>
        <v/>
      </c>
      <c r="BI866" s="9">
        <f>IF((ROW()-6)&lt;=$Q$3,INDEX(LINEST(AH807:AH866,AI807:AT866,TRUE,TRUE),1,7),"")</f>
        <v/>
      </c>
      <c r="BJ866" s="9">
        <f>IF((ROW()-6)&lt;=$Q$3,INDEX(LINEST(AH807:AH866,AI807:AT866,TRUE,TRUE),1,6),"")</f>
        <v/>
      </c>
      <c r="BK866" s="9">
        <f>IF((ROW()-6)&lt;=$Q$3,INDEX(LINEST(AH807:AH866,AI807:AT866,TRUE,TRUE),1,5),"")</f>
        <v/>
      </c>
      <c r="BL866" s="9">
        <f>IF((ROW()-6)&lt;=$Q$3,INDEX(LINEST(AH807:AH866,AI807:AT866,TRUE,TRUE),1,4),"")</f>
        <v/>
      </c>
      <c r="BM866" s="9">
        <f>IF((ROW()-6)&lt;=$Q$3,INDEX(LINEST(AH807:AH866,AI807:AT866,TRUE,TRUE),1,3),"")</f>
        <v/>
      </c>
      <c r="BN866" s="9">
        <f>IF((ROW()-6)&lt;=$Q$3,INDEX(LINEST(AH807:AH866,AI807:AT866,TRUE,TRUE),1,2),"")</f>
        <v/>
      </c>
      <c r="BO866" s="9">
        <f>IF((ROW()-6)&lt;=$Q$3,INDEX(LINEST(AH807:AH866,AI807:AT866,TRUE,TRUE),1,1),"")</f>
        <v/>
      </c>
      <c r="BP866" s="10">
        <f>IF((ROW()-6)&lt;=$Q$3,INDEX(LINEST(AH807:AH866,AI807:AT866,TRUE,TRUE),3,1),"")</f>
        <v/>
      </c>
      <c r="BR866" s="9">
        <f>IF(AND((ROW()-6)&lt;=$Q$3,ISNUMBER(BC865)),BC865/$Q$4+BD865*AI866+BE865*AJ866+BF865*AK866+BG865*AL866+BH865*AM866+BI865*AN866+BJ865*AO866+BK865*AP866+BL865*AQ866+BM865*AR866+BN865*AS866+BO865*AT866,"")</f>
        <v/>
      </c>
      <c r="BS866">
        <f>IF(ISNUMBER(BR866),AVERAGE(AH806:AH865),"")</f>
        <v/>
      </c>
      <c r="BT866">
        <f>IF(ISNUMBER(BR866),(AH866-BR866)^2,"")</f>
        <v/>
      </c>
      <c r="BU866">
        <f>IF(ISNUMBER(BR866),AH866^2,"")</f>
        <v/>
      </c>
      <c r="BV866">
        <f>IF(ISNUMBER(BR866),(AH866-BS866)^2,"")</f>
        <v/>
      </c>
    </row>
    <row r="867">
      <c r="O867">
        <f>IF($R867="","",CHOOSE($Q$2,YEAR(R867)*12+MONTH(R867),INT((R867-2)/7),YEAR(R867)*4+ROUNDUP(MONTH(R867)/3)))</f>
        <v/>
      </c>
      <c r="P867">
        <f>IF($R867="","",IF($R868="",1,IF(O867&lt;&gt;O868,1,0)))</f>
        <v/>
      </c>
      <c r="Q867">
        <f>IF(P867=1,SUM($P$7:P867),"")</f>
        <v/>
      </c>
      <c r="R867">
        <f>IF($A867="","",IF(ISNUMBER($A867),$A867,IFERROR(DATEVALUE($A867),NA())))</f>
        <v/>
      </c>
      <c r="S867" s="7">
        <f>IFERROR(INDEX($R$7:$R$60000,MATCH(ROW()-6,$Q$7:$Q$60000,0)),"")</f>
        <v/>
      </c>
      <c r="T867">
        <f>IFERROR(INDEX($B$7:$B$60000,MATCH(ROW()-6,$Q$7:$Q$60000,0)),"")</f>
        <v/>
      </c>
      <c r="U867">
        <f>IFERROR(INDEX($C$7:$C$60000,MATCH(ROW()-6,$Q$7:$Q$60000,0)),"")</f>
        <v/>
      </c>
      <c r="V867">
        <f>IFERROR(INDEX($D$7:$D$60000,MATCH(ROW()-6,$Q$7:$Q$60000,0)),"")</f>
        <v/>
      </c>
      <c r="W867">
        <f>IFERROR(INDEX($E$7:$E$60000,MATCH(ROW()-6,$Q$7:$Q$60000,0)),"")</f>
        <v/>
      </c>
      <c r="X867">
        <f>IFERROR(INDEX($F$7:$F$60000,MATCH(ROW()-6,$Q$7:$Q$60000,0)),"")</f>
        <v/>
      </c>
      <c r="Y867">
        <f>IFERROR(INDEX($G$7:$G$60000,MATCH(ROW()-6,$Q$7:$Q$60000,0)),"")</f>
        <v/>
      </c>
      <c r="Z867">
        <f>IFERROR(INDEX($H$7:$H$60000,MATCH(ROW()-6,$Q$7:$Q$60000,0)),"")</f>
        <v/>
      </c>
      <c r="AA867">
        <f>IFERROR(INDEX($I$7:$I$60000,MATCH(ROW()-6,$Q$7:$Q$60000,0)),"")</f>
        <v/>
      </c>
      <c r="AB867">
        <f>IFERROR(INDEX($J$7:$J$60000,MATCH(ROW()-6,$Q$7:$Q$60000,0)),"")</f>
        <v/>
      </c>
      <c r="AC867">
        <f>IFERROR(INDEX($K$7:$K$60000,MATCH(ROW()-6,$Q$7:$Q$60000,0)),"")</f>
        <v/>
      </c>
      <c r="AD867">
        <f>IFERROR(INDEX($L$7:$L$60000,MATCH(ROW()-6,$Q$7:$Q$60000,0)),"")</f>
        <v/>
      </c>
      <c r="AE867">
        <f>IFERROR(INDEX($M$7:$M$60000,MATCH(ROW()-6,$Q$7:$Q$60000,0)),"")</f>
        <v/>
      </c>
      <c r="AF867">
        <f>IFERROR(INDEX($N$7:$N$60000,MATCH(ROW()-6,$Q$7:$Q$60000,0)),"")</f>
        <v/>
      </c>
      <c r="AH867" s="9">
        <f>IF(OR($S867="",$S866=""),"",LN($T867/$T866))</f>
        <v/>
      </c>
      <c r="AI867" s="9">
        <f>IF(OR($S867="",$S866=""),"",$C$2*LN(U867/U866))</f>
        <v/>
      </c>
      <c r="AJ867" s="9">
        <f>IF(OR($S867="",$S866=""),"",$D$2*(V867-V866))</f>
        <v/>
      </c>
      <c r="AK867" s="9">
        <f>IF(OR($S867="",$S866=""),"",$E$2*(W867-W866))</f>
        <v/>
      </c>
      <c r="AL867" s="9">
        <f>IF(OR($S867="",$S866=""),"",$F$2*LN(X867/X866))</f>
        <v/>
      </c>
      <c r="AM867" s="9">
        <f>IF(OR($S867="",$S866=""),"",$G$2*(Y867-Y866))</f>
        <v/>
      </c>
      <c r="AN867" s="9">
        <f>IF(OR($S867="",$S866=""),"",$H$2*LN(Z867/Z866))</f>
        <v/>
      </c>
      <c r="AO867" s="9">
        <f>IF(OR($S867="",$S866=""),"",$I$2*(AA867-AA866))</f>
        <v/>
      </c>
      <c r="AP867" s="9">
        <f>IF(OR($S867="",$S866=""),"",$J$2*LN(AB867/AB866))</f>
        <v/>
      </c>
      <c r="AQ867" s="9">
        <f>IF(OR($S867="",$S866=""),"",$K$2*(AC867-AC866))</f>
        <v/>
      </c>
      <c r="AR867" s="9">
        <f>IF(OR($S867="",$S866=""),"",$L$2*LN(AD867/AD866))</f>
        <v/>
      </c>
      <c r="AS867" s="9">
        <f>IF(OR($S867="",$S866=""),"",$M$2*LN(AE867/AE866))</f>
        <v/>
      </c>
      <c r="AT867" s="9">
        <f>IF(OR($S867="",$S866=""),"",$N$2*LN(AF867/AF866))</f>
        <v/>
      </c>
      <c r="AV867" s="9">
        <f>IF($AH867="","",$AY$16+$AY$4*AI867+$AY$5*AJ867+$AY$6*AK867+$AY$7*AL867+$AY$8*AM867+$AY$9*AN867+$AY$10*AO867+$AY$11*AP867+$AY$12*AQ867+$AY$13*AR867+$AY$14*AS867+$AY$15*AT867)</f>
        <v/>
      </c>
      <c r="BC867" s="10">
        <f>IF((ROW()-6)&lt;=$Q$3,INDEX(LINEST(AH808:AH867,AI808:AT867,TRUE,TRUE),1,13)*$Q$4,"")</f>
        <v/>
      </c>
      <c r="BD867" s="9">
        <f>IF((ROW()-6)&lt;=$Q$3,INDEX(LINEST(AH808:AH867,AI808:AT867,TRUE,TRUE),1,12),"")</f>
        <v/>
      </c>
      <c r="BE867" s="9">
        <f>IF((ROW()-6)&lt;=$Q$3,INDEX(LINEST(AH808:AH867,AI808:AT867,TRUE,TRUE),1,11),"")</f>
        <v/>
      </c>
      <c r="BF867" s="9">
        <f>IF((ROW()-6)&lt;=$Q$3,INDEX(LINEST(AH808:AH867,AI808:AT867,TRUE,TRUE),1,10),"")</f>
        <v/>
      </c>
      <c r="BG867" s="9">
        <f>IF((ROW()-6)&lt;=$Q$3,INDEX(LINEST(AH808:AH867,AI808:AT867,TRUE,TRUE),1,9),"")</f>
        <v/>
      </c>
      <c r="BH867" s="9">
        <f>IF((ROW()-6)&lt;=$Q$3,INDEX(LINEST(AH808:AH867,AI808:AT867,TRUE,TRUE),1,8),"")</f>
        <v/>
      </c>
      <c r="BI867" s="9">
        <f>IF((ROW()-6)&lt;=$Q$3,INDEX(LINEST(AH808:AH867,AI808:AT867,TRUE,TRUE),1,7),"")</f>
        <v/>
      </c>
      <c r="BJ867" s="9">
        <f>IF((ROW()-6)&lt;=$Q$3,INDEX(LINEST(AH808:AH867,AI808:AT867,TRUE,TRUE),1,6),"")</f>
        <v/>
      </c>
      <c r="BK867" s="9">
        <f>IF((ROW()-6)&lt;=$Q$3,INDEX(LINEST(AH808:AH867,AI808:AT867,TRUE,TRUE),1,5),"")</f>
        <v/>
      </c>
      <c r="BL867" s="9">
        <f>IF((ROW()-6)&lt;=$Q$3,INDEX(LINEST(AH808:AH867,AI808:AT867,TRUE,TRUE),1,4),"")</f>
        <v/>
      </c>
      <c r="BM867" s="9">
        <f>IF((ROW()-6)&lt;=$Q$3,INDEX(LINEST(AH808:AH867,AI808:AT867,TRUE,TRUE),1,3),"")</f>
        <v/>
      </c>
      <c r="BN867" s="9">
        <f>IF((ROW()-6)&lt;=$Q$3,INDEX(LINEST(AH808:AH867,AI808:AT867,TRUE,TRUE),1,2),"")</f>
        <v/>
      </c>
      <c r="BO867" s="9">
        <f>IF((ROW()-6)&lt;=$Q$3,INDEX(LINEST(AH808:AH867,AI808:AT867,TRUE,TRUE),1,1),"")</f>
        <v/>
      </c>
      <c r="BP867" s="10">
        <f>IF((ROW()-6)&lt;=$Q$3,INDEX(LINEST(AH808:AH867,AI808:AT867,TRUE,TRUE),3,1),"")</f>
        <v/>
      </c>
      <c r="BR867" s="9">
        <f>IF(AND((ROW()-6)&lt;=$Q$3,ISNUMBER(BC866)),BC866/$Q$4+BD866*AI867+BE866*AJ867+BF866*AK867+BG866*AL867+BH866*AM867+BI866*AN867+BJ866*AO867+BK866*AP867+BL866*AQ867+BM866*AR867+BN866*AS867+BO866*AT867,"")</f>
        <v/>
      </c>
      <c r="BS867">
        <f>IF(ISNUMBER(BR867),AVERAGE(AH807:AH866),"")</f>
        <v/>
      </c>
      <c r="BT867">
        <f>IF(ISNUMBER(BR867),(AH867-BR867)^2,"")</f>
        <v/>
      </c>
      <c r="BU867">
        <f>IF(ISNUMBER(BR867),AH867^2,"")</f>
        <v/>
      </c>
      <c r="BV867">
        <f>IF(ISNUMBER(BR867),(AH867-BS867)^2,"")</f>
        <v/>
      </c>
    </row>
    <row r="868">
      <c r="O868">
        <f>IF($R868="","",CHOOSE($Q$2,YEAR(R868)*12+MONTH(R868),INT((R868-2)/7),YEAR(R868)*4+ROUNDUP(MONTH(R868)/3)))</f>
        <v/>
      </c>
      <c r="P868">
        <f>IF($R868="","",IF($R869="",1,IF(O868&lt;&gt;O869,1,0)))</f>
        <v/>
      </c>
      <c r="Q868">
        <f>IF(P868=1,SUM($P$7:P868),"")</f>
        <v/>
      </c>
      <c r="R868">
        <f>IF($A868="","",IF(ISNUMBER($A868),$A868,IFERROR(DATEVALUE($A868),NA())))</f>
        <v/>
      </c>
      <c r="S868" s="7">
        <f>IFERROR(INDEX($R$7:$R$60000,MATCH(ROW()-6,$Q$7:$Q$60000,0)),"")</f>
        <v/>
      </c>
      <c r="T868">
        <f>IFERROR(INDEX($B$7:$B$60000,MATCH(ROW()-6,$Q$7:$Q$60000,0)),"")</f>
        <v/>
      </c>
      <c r="U868">
        <f>IFERROR(INDEX($C$7:$C$60000,MATCH(ROW()-6,$Q$7:$Q$60000,0)),"")</f>
        <v/>
      </c>
      <c r="V868">
        <f>IFERROR(INDEX($D$7:$D$60000,MATCH(ROW()-6,$Q$7:$Q$60000,0)),"")</f>
        <v/>
      </c>
      <c r="W868">
        <f>IFERROR(INDEX($E$7:$E$60000,MATCH(ROW()-6,$Q$7:$Q$60000,0)),"")</f>
        <v/>
      </c>
      <c r="X868">
        <f>IFERROR(INDEX($F$7:$F$60000,MATCH(ROW()-6,$Q$7:$Q$60000,0)),"")</f>
        <v/>
      </c>
      <c r="Y868">
        <f>IFERROR(INDEX($G$7:$G$60000,MATCH(ROW()-6,$Q$7:$Q$60000,0)),"")</f>
        <v/>
      </c>
      <c r="Z868">
        <f>IFERROR(INDEX($H$7:$H$60000,MATCH(ROW()-6,$Q$7:$Q$60000,0)),"")</f>
        <v/>
      </c>
      <c r="AA868">
        <f>IFERROR(INDEX($I$7:$I$60000,MATCH(ROW()-6,$Q$7:$Q$60000,0)),"")</f>
        <v/>
      </c>
      <c r="AB868">
        <f>IFERROR(INDEX($J$7:$J$60000,MATCH(ROW()-6,$Q$7:$Q$60000,0)),"")</f>
        <v/>
      </c>
      <c r="AC868">
        <f>IFERROR(INDEX($K$7:$K$60000,MATCH(ROW()-6,$Q$7:$Q$60000,0)),"")</f>
        <v/>
      </c>
      <c r="AD868">
        <f>IFERROR(INDEX($L$7:$L$60000,MATCH(ROW()-6,$Q$7:$Q$60000,0)),"")</f>
        <v/>
      </c>
      <c r="AE868">
        <f>IFERROR(INDEX($M$7:$M$60000,MATCH(ROW()-6,$Q$7:$Q$60000,0)),"")</f>
        <v/>
      </c>
      <c r="AF868">
        <f>IFERROR(INDEX($N$7:$N$60000,MATCH(ROW()-6,$Q$7:$Q$60000,0)),"")</f>
        <v/>
      </c>
      <c r="AH868" s="9">
        <f>IF(OR($S868="",$S867=""),"",LN($T868/$T867))</f>
        <v/>
      </c>
      <c r="AI868" s="9">
        <f>IF(OR($S868="",$S867=""),"",$C$2*LN(U868/U867))</f>
        <v/>
      </c>
      <c r="AJ868" s="9">
        <f>IF(OR($S868="",$S867=""),"",$D$2*(V868-V867))</f>
        <v/>
      </c>
      <c r="AK868" s="9">
        <f>IF(OR($S868="",$S867=""),"",$E$2*(W868-W867))</f>
        <v/>
      </c>
      <c r="AL868" s="9">
        <f>IF(OR($S868="",$S867=""),"",$F$2*LN(X868/X867))</f>
        <v/>
      </c>
      <c r="AM868" s="9">
        <f>IF(OR($S868="",$S867=""),"",$G$2*(Y868-Y867))</f>
        <v/>
      </c>
      <c r="AN868" s="9">
        <f>IF(OR($S868="",$S867=""),"",$H$2*LN(Z868/Z867))</f>
        <v/>
      </c>
      <c r="AO868" s="9">
        <f>IF(OR($S868="",$S867=""),"",$I$2*(AA868-AA867))</f>
        <v/>
      </c>
      <c r="AP868" s="9">
        <f>IF(OR($S868="",$S867=""),"",$J$2*LN(AB868/AB867))</f>
        <v/>
      </c>
      <c r="AQ868" s="9">
        <f>IF(OR($S868="",$S867=""),"",$K$2*(AC868-AC867))</f>
        <v/>
      </c>
      <c r="AR868" s="9">
        <f>IF(OR($S868="",$S867=""),"",$L$2*LN(AD868/AD867))</f>
        <v/>
      </c>
      <c r="AS868" s="9">
        <f>IF(OR($S868="",$S867=""),"",$M$2*LN(AE868/AE867))</f>
        <v/>
      </c>
      <c r="AT868" s="9">
        <f>IF(OR($S868="",$S867=""),"",$N$2*LN(AF868/AF867))</f>
        <v/>
      </c>
      <c r="AV868" s="9">
        <f>IF($AH868="","",$AY$16+$AY$4*AI868+$AY$5*AJ868+$AY$6*AK868+$AY$7*AL868+$AY$8*AM868+$AY$9*AN868+$AY$10*AO868+$AY$11*AP868+$AY$12*AQ868+$AY$13*AR868+$AY$14*AS868+$AY$15*AT868)</f>
        <v/>
      </c>
      <c r="BC868" s="10">
        <f>IF((ROW()-6)&lt;=$Q$3,INDEX(LINEST(AH809:AH868,AI809:AT868,TRUE,TRUE),1,13)*$Q$4,"")</f>
        <v/>
      </c>
      <c r="BD868" s="9">
        <f>IF((ROW()-6)&lt;=$Q$3,INDEX(LINEST(AH809:AH868,AI809:AT868,TRUE,TRUE),1,12),"")</f>
        <v/>
      </c>
      <c r="BE868" s="9">
        <f>IF((ROW()-6)&lt;=$Q$3,INDEX(LINEST(AH809:AH868,AI809:AT868,TRUE,TRUE),1,11),"")</f>
        <v/>
      </c>
      <c r="BF868" s="9">
        <f>IF((ROW()-6)&lt;=$Q$3,INDEX(LINEST(AH809:AH868,AI809:AT868,TRUE,TRUE),1,10),"")</f>
        <v/>
      </c>
      <c r="BG868" s="9">
        <f>IF((ROW()-6)&lt;=$Q$3,INDEX(LINEST(AH809:AH868,AI809:AT868,TRUE,TRUE),1,9),"")</f>
        <v/>
      </c>
      <c r="BH868" s="9">
        <f>IF((ROW()-6)&lt;=$Q$3,INDEX(LINEST(AH809:AH868,AI809:AT868,TRUE,TRUE),1,8),"")</f>
        <v/>
      </c>
      <c r="BI868" s="9">
        <f>IF((ROW()-6)&lt;=$Q$3,INDEX(LINEST(AH809:AH868,AI809:AT868,TRUE,TRUE),1,7),"")</f>
        <v/>
      </c>
      <c r="BJ868" s="9">
        <f>IF((ROW()-6)&lt;=$Q$3,INDEX(LINEST(AH809:AH868,AI809:AT868,TRUE,TRUE),1,6),"")</f>
        <v/>
      </c>
      <c r="BK868" s="9">
        <f>IF((ROW()-6)&lt;=$Q$3,INDEX(LINEST(AH809:AH868,AI809:AT868,TRUE,TRUE),1,5),"")</f>
        <v/>
      </c>
      <c r="BL868" s="9">
        <f>IF((ROW()-6)&lt;=$Q$3,INDEX(LINEST(AH809:AH868,AI809:AT868,TRUE,TRUE),1,4),"")</f>
        <v/>
      </c>
      <c r="BM868" s="9">
        <f>IF((ROW()-6)&lt;=$Q$3,INDEX(LINEST(AH809:AH868,AI809:AT868,TRUE,TRUE),1,3),"")</f>
        <v/>
      </c>
      <c r="BN868" s="9">
        <f>IF((ROW()-6)&lt;=$Q$3,INDEX(LINEST(AH809:AH868,AI809:AT868,TRUE,TRUE),1,2),"")</f>
        <v/>
      </c>
      <c r="BO868" s="9">
        <f>IF((ROW()-6)&lt;=$Q$3,INDEX(LINEST(AH809:AH868,AI809:AT868,TRUE,TRUE),1,1),"")</f>
        <v/>
      </c>
      <c r="BP868" s="10">
        <f>IF((ROW()-6)&lt;=$Q$3,INDEX(LINEST(AH809:AH868,AI809:AT868,TRUE,TRUE),3,1),"")</f>
        <v/>
      </c>
      <c r="BR868" s="9">
        <f>IF(AND((ROW()-6)&lt;=$Q$3,ISNUMBER(BC867)),BC867/$Q$4+BD867*AI868+BE867*AJ868+BF867*AK868+BG867*AL868+BH867*AM868+BI867*AN868+BJ867*AO868+BK867*AP868+BL867*AQ868+BM867*AR868+BN867*AS868+BO867*AT868,"")</f>
        <v/>
      </c>
      <c r="BS868">
        <f>IF(ISNUMBER(BR868),AVERAGE(AH808:AH867),"")</f>
        <v/>
      </c>
      <c r="BT868">
        <f>IF(ISNUMBER(BR868),(AH868-BR868)^2,"")</f>
        <v/>
      </c>
      <c r="BU868">
        <f>IF(ISNUMBER(BR868),AH868^2,"")</f>
        <v/>
      </c>
      <c r="BV868">
        <f>IF(ISNUMBER(BR868),(AH868-BS868)^2,"")</f>
        <v/>
      </c>
    </row>
    <row r="869">
      <c r="O869">
        <f>IF($R869="","",CHOOSE($Q$2,YEAR(R869)*12+MONTH(R869),INT((R869-2)/7),YEAR(R869)*4+ROUNDUP(MONTH(R869)/3)))</f>
        <v/>
      </c>
      <c r="P869">
        <f>IF($R869="","",IF($R870="",1,IF(O869&lt;&gt;O870,1,0)))</f>
        <v/>
      </c>
      <c r="Q869">
        <f>IF(P869=1,SUM($P$7:P869),"")</f>
        <v/>
      </c>
      <c r="R869">
        <f>IF($A869="","",IF(ISNUMBER($A869),$A869,IFERROR(DATEVALUE($A869),NA())))</f>
        <v/>
      </c>
      <c r="S869" s="7">
        <f>IFERROR(INDEX($R$7:$R$60000,MATCH(ROW()-6,$Q$7:$Q$60000,0)),"")</f>
        <v/>
      </c>
      <c r="T869">
        <f>IFERROR(INDEX($B$7:$B$60000,MATCH(ROW()-6,$Q$7:$Q$60000,0)),"")</f>
        <v/>
      </c>
      <c r="U869">
        <f>IFERROR(INDEX($C$7:$C$60000,MATCH(ROW()-6,$Q$7:$Q$60000,0)),"")</f>
        <v/>
      </c>
      <c r="V869">
        <f>IFERROR(INDEX($D$7:$D$60000,MATCH(ROW()-6,$Q$7:$Q$60000,0)),"")</f>
        <v/>
      </c>
      <c r="W869">
        <f>IFERROR(INDEX($E$7:$E$60000,MATCH(ROW()-6,$Q$7:$Q$60000,0)),"")</f>
        <v/>
      </c>
      <c r="X869">
        <f>IFERROR(INDEX($F$7:$F$60000,MATCH(ROW()-6,$Q$7:$Q$60000,0)),"")</f>
        <v/>
      </c>
      <c r="Y869">
        <f>IFERROR(INDEX($G$7:$G$60000,MATCH(ROW()-6,$Q$7:$Q$60000,0)),"")</f>
        <v/>
      </c>
      <c r="Z869">
        <f>IFERROR(INDEX($H$7:$H$60000,MATCH(ROW()-6,$Q$7:$Q$60000,0)),"")</f>
        <v/>
      </c>
      <c r="AA869">
        <f>IFERROR(INDEX($I$7:$I$60000,MATCH(ROW()-6,$Q$7:$Q$60000,0)),"")</f>
        <v/>
      </c>
      <c r="AB869">
        <f>IFERROR(INDEX($J$7:$J$60000,MATCH(ROW()-6,$Q$7:$Q$60000,0)),"")</f>
        <v/>
      </c>
      <c r="AC869">
        <f>IFERROR(INDEX($K$7:$K$60000,MATCH(ROW()-6,$Q$7:$Q$60000,0)),"")</f>
        <v/>
      </c>
      <c r="AD869">
        <f>IFERROR(INDEX($L$7:$L$60000,MATCH(ROW()-6,$Q$7:$Q$60000,0)),"")</f>
        <v/>
      </c>
      <c r="AE869">
        <f>IFERROR(INDEX($M$7:$M$60000,MATCH(ROW()-6,$Q$7:$Q$60000,0)),"")</f>
        <v/>
      </c>
      <c r="AF869">
        <f>IFERROR(INDEX($N$7:$N$60000,MATCH(ROW()-6,$Q$7:$Q$60000,0)),"")</f>
        <v/>
      </c>
      <c r="AH869" s="9">
        <f>IF(OR($S869="",$S868=""),"",LN($T869/$T868))</f>
        <v/>
      </c>
      <c r="AI869" s="9">
        <f>IF(OR($S869="",$S868=""),"",$C$2*LN(U869/U868))</f>
        <v/>
      </c>
      <c r="AJ869" s="9">
        <f>IF(OR($S869="",$S868=""),"",$D$2*(V869-V868))</f>
        <v/>
      </c>
      <c r="AK869" s="9">
        <f>IF(OR($S869="",$S868=""),"",$E$2*(W869-W868))</f>
        <v/>
      </c>
      <c r="AL869" s="9">
        <f>IF(OR($S869="",$S868=""),"",$F$2*LN(X869/X868))</f>
        <v/>
      </c>
      <c r="AM869" s="9">
        <f>IF(OR($S869="",$S868=""),"",$G$2*(Y869-Y868))</f>
        <v/>
      </c>
      <c r="AN869" s="9">
        <f>IF(OR($S869="",$S868=""),"",$H$2*LN(Z869/Z868))</f>
        <v/>
      </c>
      <c r="AO869" s="9">
        <f>IF(OR($S869="",$S868=""),"",$I$2*(AA869-AA868))</f>
        <v/>
      </c>
      <c r="AP869" s="9">
        <f>IF(OR($S869="",$S868=""),"",$J$2*LN(AB869/AB868))</f>
        <v/>
      </c>
      <c r="AQ869" s="9">
        <f>IF(OR($S869="",$S868=""),"",$K$2*(AC869-AC868))</f>
        <v/>
      </c>
      <c r="AR869" s="9">
        <f>IF(OR($S869="",$S868=""),"",$L$2*LN(AD869/AD868))</f>
        <v/>
      </c>
      <c r="AS869" s="9">
        <f>IF(OR($S869="",$S868=""),"",$M$2*LN(AE869/AE868))</f>
        <v/>
      </c>
      <c r="AT869" s="9">
        <f>IF(OR($S869="",$S868=""),"",$N$2*LN(AF869/AF868))</f>
        <v/>
      </c>
      <c r="AV869" s="9">
        <f>IF($AH869="","",$AY$16+$AY$4*AI869+$AY$5*AJ869+$AY$6*AK869+$AY$7*AL869+$AY$8*AM869+$AY$9*AN869+$AY$10*AO869+$AY$11*AP869+$AY$12*AQ869+$AY$13*AR869+$AY$14*AS869+$AY$15*AT869)</f>
        <v/>
      </c>
      <c r="BC869" s="10">
        <f>IF((ROW()-6)&lt;=$Q$3,INDEX(LINEST(AH810:AH869,AI810:AT869,TRUE,TRUE),1,13)*$Q$4,"")</f>
        <v/>
      </c>
      <c r="BD869" s="9">
        <f>IF((ROW()-6)&lt;=$Q$3,INDEX(LINEST(AH810:AH869,AI810:AT869,TRUE,TRUE),1,12),"")</f>
        <v/>
      </c>
      <c r="BE869" s="9">
        <f>IF((ROW()-6)&lt;=$Q$3,INDEX(LINEST(AH810:AH869,AI810:AT869,TRUE,TRUE),1,11),"")</f>
        <v/>
      </c>
      <c r="BF869" s="9">
        <f>IF((ROW()-6)&lt;=$Q$3,INDEX(LINEST(AH810:AH869,AI810:AT869,TRUE,TRUE),1,10),"")</f>
        <v/>
      </c>
      <c r="BG869" s="9">
        <f>IF((ROW()-6)&lt;=$Q$3,INDEX(LINEST(AH810:AH869,AI810:AT869,TRUE,TRUE),1,9),"")</f>
        <v/>
      </c>
      <c r="BH869" s="9">
        <f>IF((ROW()-6)&lt;=$Q$3,INDEX(LINEST(AH810:AH869,AI810:AT869,TRUE,TRUE),1,8),"")</f>
        <v/>
      </c>
      <c r="BI869" s="9">
        <f>IF((ROW()-6)&lt;=$Q$3,INDEX(LINEST(AH810:AH869,AI810:AT869,TRUE,TRUE),1,7),"")</f>
        <v/>
      </c>
      <c r="BJ869" s="9">
        <f>IF((ROW()-6)&lt;=$Q$3,INDEX(LINEST(AH810:AH869,AI810:AT869,TRUE,TRUE),1,6),"")</f>
        <v/>
      </c>
      <c r="BK869" s="9">
        <f>IF((ROW()-6)&lt;=$Q$3,INDEX(LINEST(AH810:AH869,AI810:AT869,TRUE,TRUE),1,5),"")</f>
        <v/>
      </c>
      <c r="BL869" s="9">
        <f>IF((ROW()-6)&lt;=$Q$3,INDEX(LINEST(AH810:AH869,AI810:AT869,TRUE,TRUE),1,4),"")</f>
        <v/>
      </c>
      <c r="BM869" s="9">
        <f>IF((ROW()-6)&lt;=$Q$3,INDEX(LINEST(AH810:AH869,AI810:AT869,TRUE,TRUE),1,3),"")</f>
        <v/>
      </c>
      <c r="BN869" s="9">
        <f>IF((ROW()-6)&lt;=$Q$3,INDEX(LINEST(AH810:AH869,AI810:AT869,TRUE,TRUE),1,2),"")</f>
        <v/>
      </c>
      <c r="BO869" s="9">
        <f>IF((ROW()-6)&lt;=$Q$3,INDEX(LINEST(AH810:AH869,AI810:AT869,TRUE,TRUE),1,1),"")</f>
        <v/>
      </c>
      <c r="BP869" s="10">
        <f>IF((ROW()-6)&lt;=$Q$3,INDEX(LINEST(AH810:AH869,AI810:AT869,TRUE,TRUE),3,1),"")</f>
        <v/>
      </c>
      <c r="BR869" s="9">
        <f>IF(AND((ROW()-6)&lt;=$Q$3,ISNUMBER(BC868)),BC868/$Q$4+BD868*AI869+BE868*AJ869+BF868*AK869+BG868*AL869+BH868*AM869+BI868*AN869+BJ868*AO869+BK868*AP869+BL868*AQ869+BM868*AR869+BN868*AS869+BO868*AT869,"")</f>
        <v/>
      </c>
      <c r="BS869">
        <f>IF(ISNUMBER(BR869),AVERAGE(AH809:AH868),"")</f>
        <v/>
      </c>
      <c r="BT869">
        <f>IF(ISNUMBER(BR869),(AH869-BR869)^2,"")</f>
        <v/>
      </c>
      <c r="BU869">
        <f>IF(ISNUMBER(BR869),AH869^2,"")</f>
        <v/>
      </c>
      <c r="BV869">
        <f>IF(ISNUMBER(BR869),(AH869-BS869)^2,"")</f>
        <v/>
      </c>
    </row>
    <row r="870">
      <c r="O870">
        <f>IF($R870="","",CHOOSE($Q$2,YEAR(R870)*12+MONTH(R870),INT((R870-2)/7),YEAR(R870)*4+ROUNDUP(MONTH(R870)/3)))</f>
        <v/>
      </c>
      <c r="P870">
        <f>IF($R870="","",IF($R871="",1,IF(O870&lt;&gt;O871,1,0)))</f>
        <v/>
      </c>
      <c r="Q870">
        <f>IF(P870=1,SUM($P$7:P870),"")</f>
        <v/>
      </c>
      <c r="R870">
        <f>IF($A870="","",IF(ISNUMBER($A870),$A870,IFERROR(DATEVALUE($A870),NA())))</f>
        <v/>
      </c>
      <c r="S870" s="7">
        <f>IFERROR(INDEX($R$7:$R$60000,MATCH(ROW()-6,$Q$7:$Q$60000,0)),"")</f>
        <v/>
      </c>
      <c r="T870">
        <f>IFERROR(INDEX($B$7:$B$60000,MATCH(ROW()-6,$Q$7:$Q$60000,0)),"")</f>
        <v/>
      </c>
      <c r="U870">
        <f>IFERROR(INDEX($C$7:$C$60000,MATCH(ROW()-6,$Q$7:$Q$60000,0)),"")</f>
        <v/>
      </c>
      <c r="V870">
        <f>IFERROR(INDEX($D$7:$D$60000,MATCH(ROW()-6,$Q$7:$Q$60000,0)),"")</f>
        <v/>
      </c>
      <c r="W870">
        <f>IFERROR(INDEX($E$7:$E$60000,MATCH(ROW()-6,$Q$7:$Q$60000,0)),"")</f>
        <v/>
      </c>
      <c r="X870">
        <f>IFERROR(INDEX($F$7:$F$60000,MATCH(ROW()-6,$Q$7:$Q$60000,0)),"")</f>
        <v/>
      </c>
      <c r="Y870">
        <f>IFERROR(INDEX($G$7:$G$60000,MATCH(ROW()-6,$Q$7:$Q$60000,0)),"")</f>
        <v/>
      </c>
      <c r="Z870">
        <f>IFERROR(INDEX($H$7:$H$60000,MATCH(ROW()-6,$Q$7:$Q$60000,0)),"")</f>
        <v/>
      </c>
      <c r="AA870">
        <f>IFERROR(INDEX($I$7:$I$60000,MATCH(ROW()-6,$Q$7:$Q$60000,0)),"")</f>
        <v/>
      </c>
      <c r="AB870">
        <f>IFERROR(INDEX($J$7:$J$60000,MATCH(ROW()-6,$Q$7:$Q$60000,0)),"")</f>
        <v/>
      </c>
      <c r="AC870">
        <f>IFERROR(INDEX($K$7:$K$60000,MATCH(ROW()-6,$Q$7:$Q$60000,0)),"")</f>
        <v/>
      </c>
      <c r="AD870">
        <f>IFERROR(INDEX($L$7:$L$60000,MATCH(ROW()-6,$Q$7:$Q$60000,0)),"")</f>
        <v/>
      </c>
      <c r="AE870">
        <f>IFERROR(INDEX($M$7:$M$60000,MATCH(ROW()-6,$Q$7:$Q$60000,0)),"")</f>
        <v/>
      </c>
      <c r="AF870">
        <f>IFERROR(INDEX($N$7:$N$60000,MATCH(ROW()-6,$Q$7:$Q$60000,0)),"")</f>
        <v/>
      </c>
      <c r="AH870" s="9">
        <f>IF(OR($S870="",$S869=""),"",LN($T870/$T869))</f>
        <v/>
      </c>
      <c r="AI870" s="9">
        <f>IF(OR($S870="",$S869=""),"",$C$2*LN(U870/U869))</f>
        <v/>
      </c>
      <c r="AJ870" s="9">
        <f>IF(OR($S870="",$S869=""),"",$D$2*(V870-V869))</f>
        <v/>
      </c>
      <c r="AK870" s="9">
        <f>IF(OR($S870="",$S869=""),"",$E$2*(W870-W869))</f>
        <v/>
      </c>
      <c r="AL870" s="9">
        <f>IF(OR($S870="",$S869=""),"",$F$2*LN(X870/X869))</f>
        <v/>
      </c>
      <c r="AM870" s="9">
        <f>IF(OR($S870="",$S869=""),"",$G$2*(Y870-Y869))</f>
        <v/>
      </c>
      <c r="AN870" s="9">
        <f>IF(OR($S870="",$S869=""),"",$H$2*LN(Z870/Z869))</f>
        <v/>
      </c>
      <c r="AO870" s="9">
        <f>IF(OR($S870="",$S869=""),"",$I$2*(AA870-AA869))</f>
        <v/>
      </c>
      <c r="AP870" s="9">
        <f>IF(OR($S870="",$S869=""),"",$J$2*LN(AB870/AB869))</f>
        <v/>
      </c>
      <c r="AQ870" s="9">
        <f>IF(OR($S870="",$S869=""),"",$K$2*(AC870-AC869))</f>
        <v/>
      </c>
      <c r="AR870" s="9">
        <f>IF(OR($S870="",$S869=""),"",$L$2*LN(AD870/AD869))</f>
        <v/>
      </c>
      <c r="AS870" s="9">
        <f>IF(OR($S870="",$S869=""),"",$M$2*LN(AE870/AE869))</f>
        <v/>
      </c>
      <c r="AT870" s="9">
        <f>IF(OR($S870="",$S869=""),"",$N$2*LN(AF870/AF869))</f>
        <v/>
      </c>
      <c r="AV870" s="9">
        <f>IF($AH870="","",$AY$16+$AY$4*AI870+$AY$5*AJ870+$AY$6*AK870+$AY$7*AL870+$AY$8*AM870+$AY$9*AN870+$AY$10*AO870+$AY$11*AP870+$AY$12*AQ870+$AY$13*AR870+$AY$14*AS870+$AY$15*AT870)</f>
        <v/>
      </c>
      <c r="BC870" s="10">
        <f>IF((ROW()-6)&lt;=$Q$3,INDEX(LINEST(AH811:AH870,AI811:AT870,TRUE,TRUE),1,13)*$Q$4,"")</f>
        <v/>
      </c>
      <c r="BD870" s="9">
        <f>IF((ROW()-6)&lt;=$Q$3,INDEX(LINEST(AH811:AH870,AI811:AT870,TRUE,TRUE),1,12),"")</f>
        <v/>
      </c>
      <c r="BE870" s="9">
        <f>IF((ROW()-6)&lt;=$Q$3,INDEX(LINEST(AH811:AH870,AI811:AT870,TRUE,TRUE),1,11),"")</f>
        <v/>
      </c>
      <c r="BF870" s="9">
        <f>IF((ROW()-6)&lt;=$Q$3,INDEX(LINEST(AH811:AH870,AI811:AT870,TRUE,TRUE),1,10),"")</f>
        <v/>
      </c>
      <c r="BG870" s="9">
        <f>IF((ROW()-6)&lt;=$Q$3,INDEX(LINEST(AH811:AH870,AI811:AT870,TRUE,TRUE),1,9),"")</f>
        <v/>
      </c>
      <c r="BH870" s="9">
        <f>IF((ROW()-6)&lt;=$Q$3,INDEX(LINEST(AH811:AH870,AI811:AT870,TRUE,TRUE),1,8),"")</f>
        <v/>
      </c>
      <c r="BI870" s="9">
        <f>IF((ROW()-6)&lt;=$Q$3,INDEX(LINEST(AH811:AH870,AI811:AT870,TRUE,TRUE),1,7),"")</f>
        <v/>
      </c>
      <c r="BJ870" s="9">
        <f>IF((ROW()-6)&lt;=$Q$3,INDEX(LINEST(AH811:AH870,AI811:AT870,TRUE,TRUE),1,6),"")</f>
        <v/>
      </c>
      <c r="BK870" s="9">
        <f>IF((ROW()-6)&lt;=$Q$3,INDEX(LINEST(AH811:AH870,AI811:AT870,TRUE,TRUE),1,5),"")</f>
        <v/>
      </c>
      <c r="BL870" s="9">
        <f>IF((ROW()-6)&lt;=$Q$3,INDEX(LINEST(AH811:AH870,AI811:AT870,TRUE,TRUE),1,4),"")</f>
        <v/>
      </c>
      <c r="BM870" s="9">
        <f>IF((ROW()-6)&lt;=$Q$3,INDEX(LINEST(AH811:AH870,AI811:AT870,TRUE,TRUE),1,3),"")</f>
        <v/>
      </c>
      <c r="BN870" s="9">
        <f>IF((ROW()-6)&lt;=$Q$3,INDEX(LINEST(AH811:AH870,AI811:AT870,TRUE,TRUE),1,2),"")</f>
        <v/>
      </c>
      <c r="BO870" s="9">
        <f>IF((ROW()-6)&lt;=$Q$3,INDEX(LINEST(AH811:AH870,AI811:AT870,TRUE,TRUE),1,1),"")</f>
        <v/>
      </c>
      <c r="BP870" s="10">
        <f>IF((ROW()-6)&lt;=$Q$3,INDEX(LINEST(AH811:AH870,AI811:AT870,TRUE,TRUE),3,1),"")</f>
        <v/>
      </c>
      <c r="BR870" s="9">
        <f>IF(AND((ROW()-6)&lt;=$Q$3,ISNUMBER(BC869)),BC869/$Q$4+BD869*AI870+BE869*AJ870+BF869*AK870+BG869*AL870+BH869*AM870+BI869*AN870+BJ869*AO870+BK869*AP870+BL869*AQ870+BM869*AR870+BN869*AS870+BO869*AT870,"")</f>
        <v/>
      </c>
      <c r="BS870">
        <f>IF(ISNUMBER(BR870),AVERAGE(AH810:AH869),"")</f>
        <v/>
      </c>
      <c r="BT870">
        <f>IF(ISNUMBER(BR870),(AH870-BR870)^2,"")</f>
        <v/>
      </c>
      <c r="BU870">
        <f>IF(ISNUMBER(BR870),AH870^2,"")</f>
        <v/>
      </c>
      <c r="BV870">
        <f>IF(ISNUMBER(BR870),(AH870-BS870)^2,"")</f>
        <v/>
      </c>
    </row>
    <row r="871">
      <c r="O871">
        <f>IF($R871="","",CHOOSE($Q$2,YEAR(R871)*12+MONTH(R871),INT((R871-2)/7),YEAR(R871)*4+ROUNDUP(MONTH(R871)/3)))</f>
        <v/>
      </c>
      <c r="P871">
        <f>IF($R871="","",IF($R872="",1,IF(O871&lt;&gt;O872,1,0)))</f>
        <v/>
      </c>
      <c r="Q871">
        <f>IF(P871=1,SUM($P$7:P871),"")</f>
        <v/>
      </c>
      <c r="R871">
        <f>IF($A871="","",IF(ISNUMBER($A871),$A871,IFERROR(DATEVALUE($A871),NA())))</f>
        <v/>
      </c>
      <c r="S871" s="7">
        <f>IFERROR(INDEX($R$7:$R$60000,MATCH(ROW()-6,$Q$7:$Q$60000,0)),"")</f>
        <v/>
      </c>
      <c r="T871">
        <f>IFERROR(INDEX($B$7:$B$60000,MATCH(ROW()-6,$Q$7:$Q$60000,0)),"")</f>
        <v/>
      </c>
      <c r="U871">
        <f>IFERROR(INDEX($C$7:$C$60000,MATCH(ROW()-6,$Q$7:$Q$60000,0)),"")</f>
        <v/>
      </c>
      <c r="V871">
        <f>IFERROR(INDEX($D$7:$D$60000,MATCH(ROW()-6,$Q$7:$Q$60000,0)),"")</f>
        <v/>
      </c>
      <c r="W871">
        <f>IFERROR(INDEX($E$7:$E$60000,MATCH(ROW()-6,$Q$7:$Q$60000,0)),"")</f>
        <v/>
      </c>
      <c r="X871">
        <f>IFERROR(INDEX($F$7:$F$60000,MATCH(ROW()-6,$Q$7:$Q$60000,0)),"")</f>
        <v/>
      </c>
      <c r="Y871">
        <f>IFERROR(INDEX($G$7:$G$60000,MATCH(ROW()-6,$Q$7:$Q$60000,0)),"")</f>
        <v/>
      </c>
      <c r="Z871">
        <f>IFERROR(INDEX($H$7:$H$60000,MATCH(ROW()-6,$Q$7:$Q$60000,0)),"")</f>
        <v/>
      </c>
      <c r="AA871">
        <f>IFERROR(INDEX($I$7:$I$60000,MATCH(ROW()-6,$Q$7:$Q$60000,0)),"")</f>
        <v/>
      </c>
      <c r="AB871">
        <f>IFERROR(INDEX($J$7:$J$60000,MATCH(ROW()-6,$Q$7:$Q$60000,0)),"")</f>
        <v/>
      </c>
      <c r="AC871">
        <f>IFERROR(INDEX($K$7:$K$60000,MATCH(ROW()-6,$Q$7:$Q$60000,0)),"")</f>
        <v/>
      </c>
      <c r="AD871">
        <f>IFERROR(INDEX($L$7:$L$60000,MATCH(ROW()-6,$Q$7:$Q$60000,0)),"")</f>
        <v/>
      </c>
      <c r="AE871">
        <f>IFERROR(INDEX($M$7:$M$60000,MATCH(ROW()-6,$Q$7:$Q$60000,0)),"")</f>
        <v/>
      </c>
      <c r="AF871">
        <f>IFERROR(INDEX($N$7:$N$60000,MATCH(ROW()-6,$Q$7:$Q$60000,0)),"")</f>
        <v/>
      </c>
      <c r="AH871" s="9">
        <f>IF(OR($S871="",$S870=""),"",LN($T871/$T870))</f>
        <v/>
      </c>
      <c r="AI871" s="9">
        <f>IF(OR($S871="",$S870=""),"",$C$2*LN(U871/U870))</f>
        <v/>
      </c>
      <c r="AJ871" s="9">
        <f>IF(OR($S871="",$S870=""),"",$D$2*(V871-V870))</f>
        <v/>
      </c>
      <c r="AK871" s="9">
        <f>IF(OR($S871="",$S870=""),"",$E$2*(W871-W870))</f>
        <v/>
      </c>
      <c r="AL871" s="9">
        <f>IF(OR($S871="",$S870=""),"",$F$2*LN(X871/X870))</f>
        <v/>
      </c>
      <c r="AM871" s="9">
        <f>IF(OR($S871="",$S870=""),"",$G$2*(Y871-Y870))</f>
        <v/>
      </c>
      <c r="AN871" s="9">
        <f>IF(OR($S871="",$S870=""),"",$H$2*LN(Z871/Z870))</f>
        <v/>
      </c>
      <c r="AO871" s="9">
        <f>IF(OR($S871="",$S870=""),"",$I$2*(AA871-AA870))</f>
        <v/>
      </c>
      <c r="AP871" s="9">
        <f>IF(OR($S871="",$S870=""),"",$J$2*LN(AB871/AB870))</f>
        <v/>
      </c>
      <c r="AQ871" s="9">
        <f>IF(OR($S871="",$S870=""),"",$K$2*(AC871-AC870))</f>
        <v/>
      </c>
      <c r="AR871" s="9">
        <f>IF(OR($S871="",$S870=""),"",$L$2*LN(AD871/AD870))</f>
        <v/>
      </c>
      <c r="AS871" s="9">
        <f>IF(OR($S871="",$S870=""),"",$M$2*LN(AE871/AE870))</f>
        <v/>
      </c>
      <c r="AT871" s="9">
        <f>IF(OR($S871="",$S870=""),"",$N$2*LN(AF871/AF870))</f>
        <v/>
      </c>
      <c r="AV871" s="9">
        <f>IF($AH871="","",$AY$16+$AY$4*AI871+$AY$5*AJ871+$AY$6*AK871+$AY$7*AL871+$AY$8*AM871+$AY$9*AN871+$AY$10*AO871+$AY$11*AP871+$AY$12*AQ871+$AY$13*AR871+$AY$14*AS871+$AY$15*AT871)</f>
        <v/>
      </c>
      <c r="BC871" s="10">
        <f>IF((ROW()-6)&lt;=$Q$3,INDEX(LINEST(AH812:AH871,AI812:AT871,TRUE,TRUE),1,13)*$Q$4,"")</f>
        <v/>
      </c>
      <c r="BD871" s="9">
        <f>IF((ROW()-6)&lt;=$Q$3,INDEX(LINEST(AH812:AH871,AI812:AT871,TRUE,TRUE),1,12),"")</f>
        <v/>
      </c>
      <c r="BE871" s="9">
        <f>IF((ROW()-6)&lt;=$Q$3,INDEX(LINEST(AH812:AH871,AI812:AT871,TRUE,TRUE),1,11),"")</f>
        <v/>
      </c>
      <c r="BF871" s="9">
        <f>IF((ROW()-6)&lt;=$Q$3,INDEX(LINEST(AH812:AH871,AI812:AT871,TRUE,TRUE),1,10),"")</f>
        <v/>
      </c>
      <c r="BG871" s="9">
        <f>IF((ROW()-6)&lt;=$Q$3,INDEX(LINEST(AH812:AH871,AI812:AT871,TRUE,TRUE),1,9),"")</f>
        <v/>
      </c>
      <c r="BH871" s="9">
        <f>IF((ROW()-6)&lt;=$Q$3,INDEX(LINEST(AH812:AH871,AI812:AT871,TRUE,TRUE),1,8),"")</f>
        <v/>
      </c>
      <c r="BI871" s="9">
        <f>IF((ROW()-6)&lt;=$Q$3,INDEX(LINEST(AH812:AH871,AI812:AT871,TRUE,TRUE),1,7),"")</f>
        <v/>
      </c>
      <c r="BJ871" s="9">
        <f>IF((ROW()-6)&lt;=$Q$3,INDEX(LINEST(AH812:AH871,AI812:AT871,TRUE,TRUE),1,6),"")</f>
        <v/>
      </c>
      <c r="BK871" s="9">
        <f>IF((ROW()-6)&lt;=$Q$3,INDEX(LINEST(AH812:AH871,AI812:AT871,TRUE,TRUE),1,5),"")</f>
        <v/>
      </c>
      <c r="BL871" s="9">
        <f>IF((ROW()-6)&lt;=$Q$3,INDEX(LINEST(AH812:AH871,AI812:AT871,TRUE,TRUE),1,4),"")</f>
        <v/>
      </c>
      <c r="BM871" s="9">
        <f>IF((ROW()-6)&lt;=$Q$3,INDEX(LINEST(AH812:AH871,AI812:AT871,TRUE,TRUE),1,3),"")</f>
        <v/>
      </c>
      <c r="BN871" s="9">
        <f>IF((ROW()-6)&lt;=$Q$3,INDEX(LINEST(AH812:AH871,AI812:AT871,TRUE,TRUE),1,2),"")</f>
        <v/>
      </c>
      <c r="BO871" s="9">
        <f>IF((ROW()-6)&lt;=$Q$3,INDEX(LINEST(AH812:AH871,AI812:AT871,TRUE,TRUE),1,1),"")</f>
        <v/>
      </c>
      <c r="BP871" s="10">
        <f>IF((ROW()-6)&lt;=$Q$3,INDEX(LINEST(AH812:AH871,AI812:AT871,TRUE,TRUE),3,1),"")</f>
        <v/>
      </c>
      <c r="BR871" s="9">
        <f>IF(AND((ROW()-6)&lt;=$Q$3,ISNUMBER(BC870)),BC870/$Q$4+BD870*AI871+BE870*AJ871+BF870*AK871+BG870*AL871+BH870*AM871+BI870*AN871+BJ870*AO871+BK870*AP871+BL870*AQ871+BM870*AR871+BN870*AS871+BO870*AT871,"")</f>
        <v/>
      </c>
      <c r="BS871">
        <f>IF(ISNUMBER(BR871),AVERAGE(AH811:AH870),"")</f>
        <v/>
      </c>
      <c r="BT871">
        <f>IF(ISNUMBER(BR871),(AH871-BR871)^2,"")</f>
        <v/>
      </c>
      <c r="BU871">
        <f>IF(ISNUMBER(BR871),AH871^2,"")</f>
        <v/>
      </c>
      <c r="BV871">
        <f>IF(ISNUMBER(BR871),(AH871-BS871)^2,"")</f>
        <v/>
      </c>
    </row>
    <row r="872">
      <c r="O872">
        <f>IF($R872="","",CHOOSE($Q$2,YEAR(R872)*12+MONTH(R872),INT((R872-2)/7),YEAR(R872)*4+ROUNDUP(MONTH(R872)/3)))</f>
        <v/>
      </c>
      <c r="P872">
        <f>IF($R872="","",IF($R873="",1,IF(O872&lt;&gt;O873,1,0)))</f>
        <v/>
      </c>
      <c r="Q872">
        <f>IF(P872=1,SUM($P$7:P872),"")</f>
        <v/>
      </c>
      <c r="R872">
        <f>IF($A872="","",IF(ISNUMBER($A872),$A872,IFERROR(DATEVALUE($A872),NA())))</f>
        <v/>
      </c>
      <c r="S872" s="7">
        <f>IFERROR(INDEX($R$7:$R$60000,MATCH(ROW()-6,$Q$7:$Q$60000,0)),"")</f>
        <v/>
      </c>
      <c r="T872">
        <f>IFERROR(INDEX($B$7:$B$60000,MATCH(ROW()-6,$Q$7:$Q$60000,0)),"")</f>
        <v/>
      </c>
      <c r="U872">
        <f>IFERROR(INDEX($C$7:$C$60000,MATCH(ROW()-6,$Q$7:$Q$60000,0)),"")</f>
        <v/>
      </c>
      <c r="V872">
        <f>IFERROR(INDEX($D$7:$D$60000,MATCH(ROW()-6,$Q$7:$Q$60000,0)),"")</f>
        <v/>
      </c>
      <c r="W872">
        <f>IFERROR(INDEX($E$7:$E$60000,MATCH(ROW()-6,$Q$7:$Q$60000,0)),"")</f>
        <v/>
      </c>
      <c r="X872">
        <f>IFERROR(INDEX($F$7:$F$60000,MATCH(ROW()-6,$Q$7:$Q$60000,0)),"")</f>
        <v/>
      </c>
      <c r="Y872">
        <f>IFERROR(INDEX($G$7:$G$60000,MATCH(ROW()-6,$Q$7:$Q$60000,0)),"")</f>
        <v/>
      </c>
      <c r="Z872">
        <f>IFERROR(INDEX($H$7:$H$60000,MATCH(ROW()-6,$Q$7:$Q$60000,0)),"")</f>
        <v/>
      </c>
      <c r="AA872">
        <f>IFERROR(INDEX($I$7:$I$60000,MATCH(ROW()-6,$Q$7:$Q$60000,0)),"")</f>
        <v/>
      </c>
      <c r="AB872">
        <f>IFERROR(INDEX($J$7:$J$60000,MATCH(ROW()-6,$Q$7:$Q$60000,0)),"")</f>
        <v/>
      </c>
      <c r="AC872">
        <f>IFERROR(INDEX($K$7:$K$60000,MATCH(ROW()-6,$Q$7:$Q$60000,0)),"")</f>
        <v/>
      </c>
      <c r="AD872">
        <f>IFERROR(INDEX($L$7:$L$60000,MATCH(ROW()-6,$Q$7:$Q$60000,0)),"")</f>
        <v/>
      </c>
      <c r="AE872">
        <f>IFERROR(INDEX($M$7:$M$60000,MATCH(ROW()-6,$Q$7:$Q$60000,0)),"")</f>
        <v/>
      </c>
      <c r="AF872">
        <f>IFERROR(INDEX($N$7:$N$60000,MATCH(ROW()-6,$Q$7:$Q$60000,0)),"")</f>
        <v/>
      </c>
      <c r="AH872" s="9">
        <f>IF(OR($S872="",$S871=""),"",LN($T872/$T871))</f>
        <v/>
      </c>
      <c r="AI872" s="9">
        <f>IF(OR($S872="",$S871=""),"",$C$2*LN(U872/U871))</f>
        <v/>
      </c>
      <c r="AJ872" s="9">
        <f>IF(OR($S872="",$S871=""),"",$D$2*(V872-V871))</f>
        <v/>
      </c>
      <c r="AK872" s="9">
        <f>IF(OR($S872="",$S871=""),"",$E$2*(W872-W871))</f>
        <v/>
      </c>
      <c r="AL872" s="9">
        <f>IF(OR($S872="",$S871=""),"",$F$2*LN(X872/X871))</f>
        <v/>
      </c>
      <c r="AM872" s="9">
        <f>IF(OR($S872="",$S871=""),"",$G$2*(Y872-Y871))</f>
        <v/>
      </c>
      <c r="AN872" s="9">
        <f>IF(OR($S872="",$S871=""),"",$H$2*LN(Z872/Z871))</f>
        <v/>
      </c>
      <c r="AO872" s="9">
        <f>IF(OR($S872="",$S871=""),"",$I$2*(AA872-AA871))</f>
        <v/>
      </c>
      <c r="AP872" s="9">
        <f>IF(OR($S872="",$S871=""),"",$J$2*LN(AB872/AB871))</f>
        <v/>
      </c>
      <c r="AQ872" s="9">
        <f>IF(OR($S872="",$S871=""),"",$K$2*(AC872-AC871))</f>
        <v/>
      </c>
      <c r="AR872" s="9">
        <f>IF(OR($S872="",$S871=""),"",$L$2*LN(AD872/AD871))</f>
        <v/>
      </c>
      <c r="AS872" s="9">
        <f>IF(OR($S872="",$S871=""),"",$M$2*LN(AE872/AE871))</f>
        <v/>
      </c>
      <c r="AT872" s="9">
        <f>IF(OR($S872="",$S871=""),"",$N$2*LN(AF872/AF871))</f>
        <v/>
      </c>
      <c r="AV872" s="9">
        <f>IF($AH872="","",$AY$16+$AY$4*AI872+$AY$5*AJ872+$AY$6*AK872+$AY$7*AL872+$AY$8*AM872+$AY$9*AN872+$AY$10*AO872+$AY$11*AP872+$AY$12*AQ872+$AY$13*AR872+$AY$14*AS872+$AY$15*AT872)</f>
        <v/>
      </c>
      <c r="BC872" s="10">
        <f>IF((ROW()-6)&lt;=$Q$3,INDEX(LINEST(AH813:AH872,AI813:AT872,TRUE,TRUE),1,13)*$Q$4,"")</f>
        <v/>
      </c>
      <c r="BD872" s="9">
        <f>IF((ROW()-6)&lt;=$Q$3,INDEX(LINEST(AH813:AH872,AI813:AT872,TRUE,TRUE),1,12),"")</f>
        <v/>
      </c>
      <c r="BE872" s="9">
        <f>IF((ROW()-6)&lt;=$Q$3,INDEX(LINEST(AH813:AH872,AI813:AT872,TRUE,TRUE),1,11),"")</f>
        <v/>
      </c>
      <c r="BF872" s="9">
        <f>IF((ROW()-6)&lt;=$Q$3,INDEX(LINEST(AH813:AH872,AI813:AT872,TRUE,TRUE),1,10),"")</f>
        <v/>
      </c>
      <c r="BG872" s="9">
        <f>IF((ROW()-6)&lt;=$Q$3,INDEX(LINEST(AH813:AH872,AI813:AT872,TRUE,TRUE),1,9),"")</f>
        <v/>
      </c>
      <c r="BH872" s="9">
        <f>IF((ROW()-6)&lt;=$Q$3,INDEX(LINEST(AH813:AH872,AI813:AT872,TRUE,TRUE),1,8),"")</f>
        <v/>
      </c>
      <c r="BI872" s="9">
        <f>IF((ROW()-6)&lt;=$Q$3,INDEX(LINEST(AH813:AH872,AI813:AT872,TRUE,TRUE),1,7),"")</f>
        <v/>
      </c>
      <c r="BJ872" s="9">
        <f>IF((ROW()-6)&lt;=$Q$3,INDEX(LINEST(AH813:AH872,AI813:AT872,TRUE,TRUE),1,6),"")</f>
        <v/>
      </c>
      <c r="BK872" s="9">
        <f>IF((ROW()-6)&lt;=$Q$3,INDEX(LINEST(AH813:AH872,AI813:AT872,TRUE,TRUE),1,5),"")</f>
        <v/>
      </c>
      <c r="BL872" s="9">
        <f>IF((ROW()-6)&lt;=$Q$3,INDEX(LINEST(AH813:AH872,AI813:AT872,TRUE,TRUE),1,4),"")</f>
        <v/>
      </c>
      <c r="BM872" s="9">
        <f>IF((ROW()-6)&lt;=$Q$3,INDEX(LINEST(AH813:AH872,AI813:AT872,TRUE,TRUE),1,3),"")</f>
        <v/>
      </c>
      <c r="BN872" s="9">
        <f>IF((ROW()-6)&lt;=$Q$3,INDEX(LINEST(AH813:AH872,AI813:AT872,TRUE,TRUE),1,2),"")</f>
        <v/>
      </c>
      <c r="BO872" s="9">
        <f>IF((ROW()-6)&lt;=$Q$3,INDEX(LINEST(AH813:AH872,AI813:AT872,TRUE,TRUE),1,1),"")</f>
        <v/>
      </c>
      <c r="BP872" s="10">
        <f>IF((ROW()-6)&lt;=$Q$3,INDEX(LINEST(AH813:AH872,AI813:AT872,TRUE,TRUE),3,1),"")</f>
        <v/>
      </c>
      <c r="BR872" s="9">
        <f>IF(AND((ROW()-6)&lt;=$Q$3,ISNUMBER(BC871)),BC871/$Q$4+BD871*AI872+BE871*AJ872+BF871*AK872+BG871*AL872+BH871*AM872+BI871*AN872+BJ871*AO872+BK871*AP872+BL871*AQ872+BM871*AR872+BN871*AS872+BO871*AT872,"")</f>
        <v/>
      </c>
      <c r="BS872">
        <f>IF(ISNUMBER(BR872),AVERAGE(AH812:AH871),"")</f>
        <v/>
      </c>
      <c r="BT872">
        <f>IF(ISNUMBER(BR872),(AH872-BR872)^2,"")</f>
        <v/>
      </c>
      <c r="BU872">
        <f>IF(ISNUMBER(BR872),AH872^2,"")</f>
        <v/>
      </c>
      <c r="BV872">
        <f>IF(ISNUMBER(BR872),(AH872-BS872)^2,"")</f>
        <v/>
      </c>
    </row>
    <row r="873">
      <c r="O873">
        <f>IF($R873="","",CHOOSE($Q$2,YEAR(R873)*12+MONTH(R873),INT((R873-2)/7),YEAR(R873)*4+ROUNDUP(MONTH(R873)/3)))</f>
        <v/>
      </c>
      <c r="P873">
        <f>IF($R873="","",IF($R874="",1,IF(O873&lt;&gt;O874,1,0)))</f>
        <v/>
      </c>
      <c r="Q873">
        <f>IF(P873=1,SUM($P$7:P873),"")</f>
        <v/>
      </c>
      <c r="R873">
        <f>IF($A873="","",IF(ISNUMBER($A873),$A873,IFERROR(DATEVALUE($A873),NA())))</f>
        <v/>
      </c>
      <c r="S873" s="7">
        <f>IFERROR(INDEX($R$7:$R$60000,MATCH(ROW()-6,$Q$7:$Q$60000,0)),"")</f>
        <v/>
      </c>
      <c r="T873">
        <f>IFERROR(INDEX($B$7:$B$60000,MATCH(ROW()-6,$Q$7:$Q$60000,0)),"")</f>
        <v/>
      </c>
      <c r="U873">
        <f>IFERROR(INDEX($C$7:$C$60000,MATCH(ROW()-6,$Q$7:$Q$60000,0)),"")</f>
        <v/>
      </c>
      <c r="V873">
        <f>IFERROR(INDEX($D$7:$D$60000,MATCH(ROW()-6,$Q$7:$Q$60000,0)),"")</f>
        <v/>
      </c>
      <c r="W873">
        <f>IFERROR(INDEX($E$7:$E$60000,MATCH(ROW()-6,$Q$7:$Q$60000,0)),"")</f>
        <v/>
      </c>
      <c r="X873">
        <f>IFERROR(INDEX($F$7:$F$60000,MATCH(ROW()-6,$Q$7:$Q$60000,0)),"")</f>
        <v/>
      </c>
      <c r="Y873">
        <f>IFERROR(INDEX($G$7:$G$60000,MATCH(ROW()-6,$Q$7:$Q$60000,0)),"")</f>
        <v/>
      </c>
      <c r="Z873">
        <f>IFERROR(INDEX($H$7:$H$60000,MATCH(ROW()-6,$Q$7:$Q$60000,0)),"")</f>
        <v/>
      </c>
      <c r="AA873">
        <f>IFERROR(INDEX($I$7:$I$60000,MATCH(ROW()-6,$Q$7:$Q$60000,0)),"")</f>
        <v/>
      </c>
      <c r="AB873">
        <f>IFERROR(INDEX($J$7:$J$60000,MATCH(ROW()-6,$Q$7:$Q$60000,0)),"")</f>
        <v/>
      </c>
      <c r="AC873">
        <f>IFERROR(INDEX($K$7:$K$60000,MATCH(ROW()-6,$Q$7:$Q$60000,0)),"")</f>
        <v/>
      </c>
      <c r="AD873">
        <f>IFERROR(INDEX($L$7:$L$60000,MATCH(ROW()-6,$Q$7:$Q$60000,0)),"")</f>
        <v/>
      </c>
      <c r="AE873">
        <f>IFERROR(INDEX($M$7:$M$60000,MATCH(ROW()-6,$Q$7:$Q$60000,0)),"")</f>
        <v/>
      </c>
      <c r="AF873">
        <f>IFERROR(INDEX($N$7:$N$60000,MATCH(ROW()-6,$Q$7:$Q$60000,0)),"")</f>
        <v/>
      </c>
      <c r="AH873" s="9">
        <f>IF(OR($S873="",$S872=""),"",LN($T873/$T872))</f>
        <v/>
      </c>
      <c r="AI873" s="9">
        <f>IF(OR($S873="",$S872=""),"",$C$2*LN(U873/U872))</f>
        <v/>
      </c>
      <c r="AJ873" s="9">
        <f>IF(OR($S873="",$S872=""),"",$D$2*(V873-V872))</f>
        <v/>
      </c>
      <c r="AK873" s="9">
        <f>IF(OR($S873="",$S872=""),"",$E$2*(W873-W872))</f>
        <v/>
      </c>
      <c r="AL873" s="9">
        <f>IF(OR($S873="",$S872=""),"",$F$2*LN(X873/X872))</f>
        <v/>
      </c>
      <c r="AM873" s="9">
        <f>IF(OR($S873="",$S872=""),"",$G$2*(Y873-Y872))</f>
        <v/>
      </c>
      <c r="AN873" s="9">
        <f>IF(OR($S873="",$S872=""),"",$H$2*LN(Z873/Z872))</f>
        <v/>
      </c>
      <c r="AO873" s="9">
        <f>IF(OR($S873="",$S872=""),"",$I$2*(AA873-AA872))</f>
        <v/>
      </c>
      <c r="AP873" s="9">
        <f>IF(OR($S873="",$S872=""),"",$J$2*LN(AB873/AB872))</f>
        <v/>
      </c>
      <c r="AQ873" s="9">
        <f>IF(OR($S873="",$S872=""),"",$K$2*(AC873-AC872))</f>
        <v/>
      </c>
      <c r="AR873" s="9">
        <f>IF(OR($S873="",$S872=""),"",$L$2*LN(AD873/AD872))</f>
        <v/>
      </c>
      <c r="AS873" s="9">
        <f>IF(OR($S873="",$S872=""),"",$M$2*LN(AE873/AE872))</f>
        <v/>
      </c>
      <c r="AT873" s="9">
        <f>IF(OR($S873="",$S872=""),"",$N$2*LN(AF873/AF872))</f>
        <v/>
      </c>
      <c r="AV873" s="9">
        <f>IF($AH873="","",$AY$16+$AY$4*AI873+$AY$5*AJ873+$AY$6*AK873+$AY$7*AL873+$AY$8*AM873+$AY$9*AN873+$AY$10*AO873+$AY$11*AP873+$AY$12*AQ873+$AY$13*AR873+$AY$14*AS873+$AY$15*AT873)</f>
        <v/>
      </c>
      <c r="BC873" s="10">
        <f>IF((ROW()-6)&lt;=$Q$3,INDEX(LINEST(AH814:AH873,AI814:AT873,TRUE,TRUE),1,13)*$Q$4,"")</f>
        <v/>
      </c>
      <c r="BD873" s="9">
        <f>IF((ROW()-6)&lt;=$Q$3,INDEX(LINEST(AH814:AH873,AI814:AT873,TRUE,TRUE),1,12),"")</f>
        <v/>
      </c>
      <c r="BE873" s="9">
        <f>IF((ROW()-6)&lt;=$Q$3,INDEX(LINEST(AH814:AH873,AI814:AT873,TRUE,TRUE),1,11),"")</f>
        <v/>
      </c>
      <c r="BF873" s="9">
        <f>IF((ROW()-6)&lt;=$Q$3,INDEX(LINEST(AH814:AH873,AI814:AT873,TRUE,TRUE),1,10),"")</f>
        <v/>
      </c>
      <c r="BG873" s="9">
        <f>IF((ROW()-6)&lt;=$Q$3,INDEX(LINEST(AH814:AH873,AI814:AT873,TRUE,TRUE),1,9),"")</f>
        <v/>
      </c>
      <c r="BH873" s="9">
        <f>IF((ROW()-6)&lt;=$Q$3,INDEX(LINEST(AH814:AH873,AI814:AT873,TRUE,TRUE),1,8),"")</f>
        <v/>
      </c>
      <c r="BI873" s="9">
        <f>IF((ROW()-6)&lt;=$Q$3,INDEX(LINEST(AH814:AH873,AI814:AT873,TRUE,TRUE),1,7),"")</f>
        <v/>
      </c>
      <c r="BJ873" s="9">
        <f>IF((ROW()-6)&lt;=$Q$3,INDEX(LINEST(AH814:AH873,AI814:AT873,TRUE,TRUE),1,6),"")</f>
        <v/>
      </c>
      <c r="BK873" s="9">
        <f>IF((ROW()-6)&lt;=$Q$3,INDEX(LINEST(AH814:AH873,AI814:AT873,TRUE,TRUE),1,5),"")</f>
        <v/>
      </c>
      <c r="BL873" s="9">
        <f>IF((ROW()-6)&lt;=$Q$3,INDEX(LINEST(AH814:AH873,AI814:AT873,TRUE,TRUE),1,4),"")</f>
        <v/>
      </c>
      <c r="BM873" s="9">
        <f>IF((ROW()-6)&lt;=$Q$3,INDEX(LINEST(AH814:AH873,AI814:AT873,TRUE,TRUE),1,3),"")</f>
        <v/>
      </c>
      <c r="BN873" s="9">
        <f>IF((ROW()-6)&lt;=$Q$3,INDEX(LINEST(AH814:AH873,AI814:AT873,TRUE,TRUE),1,2),"")</f>
        <v/>
      </c>
      <c r="BO873" s="9">
        <f>IF((ROW()-6)&lt;=$Q$3,INDEX(LINEST(AH814:AH873,AI814:AT873,TRUE,TRUE),1,1),"")</f>
        <v/>
      </c>
      <c r="BP873" s="10">
        <f>IF((ROW()-6)&lt;=$Q$3,INDEX(LINEST(AH814:AH873,AI814:AT873,TRUE,TRUE),3,1),"")</f>
        <v/>
      </c>
      <c r="BR873" s="9">
        <f>IF(AND((ROW()-6)&lt;=$Q$3,ISNUMBER(BC872)),BC872/$Q$4+BD872*AI873+BE872*AJ873+BF872*AK873+BG872*AL873+BH872*AM873+BI872*AN873+BJ872*AO873+BK872*AP873+BL872*AQ873+BM872*AR873+BN872*AS873+BO872*AT873,"")</f>
        <v/>
      </c>
      <c r="BS873">
        <f>IF(ISNUMBER(BR873),AVERAGE(AH813:AH872),"")</f>
        <v/>
      </c>
      <c r="BT873">
        <f>IF(ISNUMBER(BR873),(AH873-BR873)^2,"")</f>
        <v/>
      </c>
      <c r="BU873">
        <f>IF(ISNUMBER(BR873),AH873^2,"")</f>
        <v/>
      </c>
      <c r="BV873">
        <f>IF(ISNUMBER(BR873),(AH873-BS873)^2,"")</f>
        <v/>
      </c>
    </row>
    <row r="874">
      <c r="O874">
        <f>IF($R874="","",CHOOSE($Q$2,YEAR(R874)*12+MONTH(R874),INT((R874-2)/7),YEAR(R874)*4+ROUNDUP(MONTH(R874)/3)))</f>
        <v/>
      </c>
      <c r="P874">
        <f>IF($R874="","",IF($R875="",1,IF(O874&lt;&gt;O875,1,0)))</f>
        <v/>
      </c>
      <c r="Q874">
        <f>IF(P874=1,SUM($P$7:P874),"")</f>
        <v/>
      </c>
      <c r="R874">
        <f>IF($A874="","",IF(ISNUMBER($A874),$A874,IFERROR(DATEVALUE($A874),NA())))</f>
        <v/>
      </c>
      <c r="S874" s="7">
        <f>IFERROR(INDEX($R$7:$R$60000,MATCH(ROW()-6,$Q$7:$Q$60000,0)),"")</f>
        <v/>
      </c>
      <c r="T874">
        <f>IFERROR(INDEX($B$7:$B$60000,MATCH(ROW()-6,$Q$7:$Q$60000,0)),"")</f>
        <v/>
      </c>
      <c r="U874">
        <f>IFERROR(INDEX($C$7:$C$60000,MATCH(ROW()-6,$Q$7:$Q$60000,0)),"")</f>
        <v/>
      </c>
      <c r="V874">
        <f>IFERROR(INDEX($D$7:$D$60000,MATCH(ROW()-6,$Q$7:$Q$60000,0)),"")</f>
        <v/>
      </c>
      <c r="W874">
        <f>IFERROR(INDEX($E$7:$E$60000,MATCH(ROW()-6,$Q$7:$Q$60000,0)),"")</f>
        <v/>
      </c>
      <c r="X874">
        <f>IFERROR(INDEX($F$7:$F$60000,MATCH(ROW()-6,$Q$7:$Q$60000,0)),"")</f>
        <v/>
      </c>
      <c r="Y874">
        <f>IFERROR(INDEX($G$7:$G$60000,MATCH(ROW()-6,$Q$7:$Q$60000,0)),"")</f>
        <v/>
      </c>
      <c r="Z874">
        <f>IFERROR(INDEX($H$7:$H$60000,MATCH(ROW()-6,$Q$7:$Q$60000,0)),"")</f>
        <v/>
      </c>
      <c r="AA874">
        <f>IFERROR(INDEX($I$7:$I$60000,MATCH(ROW()-6,$Q$7:$Q$60000,0)),"")</f>
        <v/>
      </c>
      <c r="AB874">
        <f>IFERROR(INDEX($J$7:$J$60000,MATCH(ROW()-6,$Q$7:$Q$60000,0)),"")</f>
        <v/>
      </c>
      <c r="AC874">
        <f>IFERROR(INDEX($K$7:$K$60000,MATCH(ROW()-6,$Q$7:$Q$60000,0)),"")</f>
        <v/>
      </c>
      <c r="AD874">
        <f>IFERROR(INDEX($L$7:$L$60000,MATCH(ROW()-6,$Q$7:$Q$60000,0)),"")</f>
        <v/>
      </c>
      <c r="AE874">
        <f>IFERROR(INDEX($M$7:$M$60000,MATCH(ROW()-6,$Q$7:$Q$60000,0)),"")</f>
        <v/>
      </c>
      <c r="AF874">
        <f>IFERROR(INDEX($N$7:$N$60000,MATCH(ROW()-6,$Q$7:$Q$60000,0)),"")</f>
        <v/>
      </c>
      <c r="AH874" s="9">
        <f>IF(OR($S874="",$S873=""),"",LN($T874/$T873))</f>
        <v/>
      </c>
      <c r="AI874" s="9">
        <f>IF(OR($S874="",$S873=""),"",$C$2*LN(U874/U873))</f>
        <v/>
      </c>
      <c r="AJ874" s="9">
        <f>IF(OR($S874="",$S873=""),"",$D$2*(V874-V873))</f>
        <v/>
      </c>
      <c r="AK874" s="9">
        <f>IF(OR($S874="",$S873=""),"",$E$2*(W874-W873))</f>
        <v/>
      </c>
      <c r="AL874" s="9">
        <f>IF(OR($S874="",$S873=""),"",$F$2*LN(X874/X873))</f>
        <v/>
      </c>
      <c r="AM874" s="9">
        <f>IF(OR($S874="",$S873=""),"",$G$2*(Y874-Y873))</f>
        <v/>
      </c>
      <c r="AN874" s="9">
        <f>IF(OR($S874="",$S873=""),"",$H$2*LN(Z874/Z873))</f>
        <v/>
      </c>
      <c r="AO874" s="9">
        <f>IF(OR($S874="",$S873=""),"",$I$2*(AA874-AA873))</f>
        <v/>
      </c>
      <c r="AP874" s="9">
        <f>IF(OR($S874="",$S873=""),"",$J$2*LN(AB874/AB873))</f>
        <v/>
      </c>
      <c r="AQ874" s="9">
        <f>IF(OR($S874="",$S873=""),"",$K$2*(AC874-AC873))</f>
        <v/>
      </c>
      <c r="AR874" s="9">
        <f>IF(OR($S874="",$S873=""),"",$L$2*LN(AD874/AD873))</f>
        <v/>
      </c>
      <c r="AS874" s="9">
        <f>IF(OR($S874="",$S873=""),"",$M$2*LN(AE874/AE873))</f>
        <v/>
      </c>
      <c r="AT874" s="9">
        <f>IF(OR($S874="",$S873=""),"",$N$2*LN(AF874/AF873))</f>
        <v/>
      </c>
      <c r="AV874" s="9">
        <f>IF($AH874="","",$AY$16+$AY$4*AI874+$AY$5*AJ874+$AY$6*AK874+$AY$7*AL874+$AY$8*AM874+$AY$9*AN874+$AY$10*AO874+$AY$11*AP874+$AY$12*AQ874+$AY$13*AR874+$AY$14*AS874+$AY$15*AT874)</f>
        <v/>
      </c>
      <c r="BC874" s="10">
        <f>IF((ROW()-6)&lt;=$Q$3,INDEX(LINEST(AH815:AH874,AI815:AT874,TRUE,TRUE),1,13)*$Q$4,"")</f>
        <v/>
      </c>
      <c r="BD874" s="9">
        <f>IF((ROW()-6)&lt;=$Q$3,INDEX(LINEST(AH815:AH874,AI815:AT874,TRUE,TRUE),1,12),"")</f>
        <v/>
      </c>
      <c r="BE874" s="9">
        <f>IF((ROW()-6)&lt;=$Q$3,INDEX(LINEST(AH815:AH874,AI815:AT874,TRUE,TRUE),1,11),"")</f>
        <v/>
      </c>
      <c r="BF874" s="9">
        <f>IF((ROW()-6)&lt;=$Q$3,INDEX(LINEST(AH815:AH874,AI815:AT874,TRUE,TRUE),1,10),"")</f>
        <v/>
      </c>
      <c r="BG874" s="9">
        <f>IF((ROW()-6)&lt;=$Q$3,INDEX(LINEST(AH815:AH874,AI815:AT874,TRUE,TRUE),1,9),"")</f>
        <v/>
      </c>
      <c r="BH874" s="9">
        <f>IF((ROW()-6)&lt;=$Q$3,INDEX(LINEST(AH815:AH874,AI815:AT874,TRUE,TRUE),1,8),"")</f>
        <v/>
      </c>
      <c r="BI874" s="9">
        <f>IF((ROW()-6)&lt;=$Q$3,INDEX(LINEST(AH815:AH874,AI815:AT874,TRUE,TRUE),1,7),"")</f>
        <v/>
      </c>
      <c r="BJ874" s="9">
        <f>IF((ROW()-6)&lt;=$Q$3,INDEX(LINEST(AH815:AH874,AI815:AT874,TRUE,TRUE),1,6),"")</f>
        <v/>
      </c>
      <c r="BK874" s="9">
        <f>IF((ROW()-6)&lt;=$Q$3,INDEX(LINEST(AH815:AH874,AI815:AT874,TRUE,TRUE),1,5),"")</f>
        <v/>
      </c>
      <c r="BL874" s="9">
        <f>IF((ROW()-6)&lt;=$Q$3,INDEX(LINEST(AH815:AH874,AI815:AT874,TRUE,TRUE),1,4),"")</f>
        <v/>
      </c>
      <c r="BM874" s="9">
        <f>IF((ROW()-6)&lt;=$Q$3,INDEX(LINEST(AH815:AH874,AI815:AT874,TRUE,TRUE),1,3),"")</f>
        <v/>
      </c>
      <c r="BN874" s="9">
        <f>IF((ROW()-6)&lt;=$Q$3,INDEX(LINEST(AH815:AH874,AI815:AT874,TRUE,TRUE),1,2),"")</f>
        <v/>
      </c>
      <c r="BO874" s="9">
        <f>IF((ROW()-6)&lt;=$Q$3,INDEX(LINEST(AH815:AH874,AI815:AT874,TRUE,TRUE),1,1),"")</f>
        <v/>
      </c>
      <c r="BP874" s="10">
        <f>IF((ROW()-6)&lt;=$Q$3,INDEX(LINEST(AH815:AH874,AI815:AT874,TRUE,TRUE),3,1),"")</f>
        <v/>
      </c>
      <c r="BR874" s="9">
        <f>IF(AND((ROW()-6)&lt;=$Q$3,ISNUMBER(BC873)),BC873/$Q$4+BD873*AI874+BE873*AJ874+BF873*AK874+BG873*AL874+BH873*AM874+BI873*AN874+BJ873*AO874+BK873*AP874+BL873*AQ874+BM873*AR874+BN873*AS874+BO873*AT874,"")</f>
        <v/>
      </c>
      <c r="BS874">
        <f>IF(ISNUMBER(BR874),AVERAGE(AH814:AH873),"")</f>
        <v/>
      </c>
      <c r="BT874">
        <f>IF(ISNUMBER(BR874),(AH874-BR874)^2,"")</f>
        <v/>
      </c>
      <c r="BU874">
        <f>IF(ISNUMBER(BR874),AH874^2,"")</f>
        <v/>
      </c>
      <c r="BV874">
        <f>IF(ISNUMBER(BR874),(AH874-BS874)^2,"")</f>
        <v/>
      </c>
    </row>
    <row r="875">
      <c r="O875">
        <f>IF($R875="","",CHOOSE($Q$2,YEAR(R875)*12+MONTH(R875),INT((R875-2)/7),YEAR(R875)*4+ROUNDUP(MONTH(R875)/3)))</f>
        <v/>
      </c>
      <c r="P875">
        <f>IF($R875="","",IF($R876="",1,IF(O875&lt;&gt;O876,1,0)))</f>
        <v/>
      </c>
      <c r="Q875">
        <f>IF(P875=1,SUM($P$7:P875),"")</f>
        <v/>
      </c>
      <c r="R875">
        <f>IF($A875="","",IF(ISNUMBER($A875),$A875,IFERROR(DATEVALUE($A875),NA())))</f>
        <v/>
      </c>
      <c r="S875" s="7">
        <f>IFERROR(INDEX($R$7:$R$60000,MATCH(ROW()-6,$Q$7:$Q$60000,0)),"")</f>
        <v/>
      </c>
      <c r="T875">
        <f>IFERROR(INDEX($B$7:$B$60000,MATCH(ROW()-6,$Q$7:$Q$60000,0)),"")</f>
        <v/>
      </c>
      <c r="U875">
        <f>IFERROR(INDEX($C$7:$C$60000,MATCH(ROW()-6,$Q$7:$Q$60000,0)),"")</f>
        <v/>
      </c>
      <c r="V875">
        <f>IFERROR(INDEX($D$7:$D$60000,MATCH(ROW()-6,$Q$7:$Q$60000,0)),"")</f>
        <v/>
      </c>
      <c r="W875">
        <f>IFERROR(INDEX($E$7:$E$60000,MATCH(ROW()-6,$Q$7:$Q$60000,0)),"")</f>
        <v/>
      </c>
      <c r="X875">
        <f>IFERROR(INDEX($F$7:$F$60000,MATCH(ROW()-6,$Q$7:$Q$60000,0)),"")</f>
        <v/>
      </c>
      <c r="Y875">
        <f>IFERROR(INDEX($G$7:$G$60000,MATCH(ROW()-6,$Q$7:$Q$60000,0)),"")</f>
        <v/>
      </c>
      <c r="Z875">
        <f>IFERROR(INDEX($H$7:$H$60000,MATCH(ROW()-6,$Q$7:$Q$60000,0)),"")</f>
        <v/>
      </c>
      <c r="AA875">
        <f>IFERROR(INDEX($I$7:$I$60000,MATCH(ROW()-6,$Q$7:$Q$60000,0)),"")</f>
        <v/>
      </c>
      <c r="AB875">
        <f>IFERROR(INDEX($J$7:$J$60000,MATCH(ROW()-6,$Q$7:$Q$60000,0)),"")</f>
        <v/>
      </c>
      <c r="AC875">
        <f>IFERROR(INDEX($K$7:$K$60000,MATCH(ROW()-6,$Q$7:$Q$60000,0)),"")</f>
        <v/>
      </c>
      <c r="AD875">
        <f>IFERROR(INDEX($L$7:$L$60000,MATCH(ROW()-6,$Q$7:$Q$60000,0)),"")</f>
        <v/>
      </c>
      <c r="AE875">
        <f>IFERROR(INDEX($M$7:$M$60000,MATCH(ROW()-6,$Q$7:$Q$60000,0)),"")</f>
        <v/>
      </c>
      <c r="AF875">
        <f>IFERROR(INDEX($N$7:$N$60000,MATCH(ROW()-6,$Q$7:$Q$60000,0)),"")</f>
        <v/>
      </c>
      <c r="AH875" s="9">
        <f>IF(OR($S875="",$S874=""),"",LN($T875/$T874))</f>
        <v/>
      </c>
      <c r="AI875" s="9">
        <f>IF(OR($S875="",$S874=""),"",$C$2*LN(U875/U874))</f>
        <v/>
      </c>
      <c r="AJ875" s="9">
        <f>IF(OR($S875="",$S874=""),"",$D$2*(V875-V874))</f>
        <v/>
      </c>
      <c r="AK875" s="9">
        <f>IF(OR($S875="",$S874=""),"",$E$2*(W875-W874))</f>
        <v/>
      </c>
      <c r="AL875" s="9">
        <f>IF(OR($S875="",$S874=""),"",$F$2*LN(X875/X874))</f>
        <v/>
      </c>
      <c r="AM875" s="9">
        <f>IF(OR($S875="",$S874=""),"",$G$2*(Y875-Y874))</f>
        <v/>
      </c>
      <c r="AN875" s="9">
        <f>IF(OR($S875="",$S874=""),"",$H$2*LN(Z875/Z874))</f>
        <v/>
      </c>
      <c r="AO875" s="9">
        <f>IF(OR($S875="",$S874=""),"",$I$2*(AA875-AA874))</f>
        <v/>
      </c>
      <c r="AP875" s="9">
        <f>IF(OR($S875="",$S874=""),"",$J$2*LN(AB875/AB874))</f>
        <v/>
      </c>
      <c r="AQ875" s="9">
        <f>IF(OR($S875="",$S874=""),"",$K$2*(AC875-AC874))</f>
        <v/>
      </c>
      <c r="AR875" s="9">
        <f>IF(OR($S875="",$S874=""),"",$L$2*LN(AD875/AD874))</f>
        <v/>
      </c>
      <c r="AS875" s="9">
        <f>IF(OR($S875="",$S874=""),"",$M$2*LN(AE875/AE874))</f>
        <v/>
      </c>
      <c r="AT875" s="9">
        <f>IF(OR($S875="",$S874=""),"",$N$2*LN(AF875/AF874))</f>
        <v/>
      </c>
      <c r="AV875" s="9">
        <f>IF($AH875="","",$AY$16+$AY$4*AI875+$AY$5*AJ875+$AY$6*AK875+$AY$7*AL875+$AY$8*AM875+$AY$9*AN875+$AY$10*AO875+$AY$11*AP875+$AY$12*AQ875+$AY$13*AR875+$AY$14*AS875+$AY$15*AT875)</f>
        <v/>
      </c>
      <c r="BC875" s="10">
        <f>IF((ROW()-6)&lt;=$Q$3,INDEX(LINEST(AH816:AH875,AI816:AT875,TRUE,TRUE),1,13)*$Q$4,"")</f>
        <v/>
      </c>
      <c r="BD875" s="9">
        <f>IF((ROW()-6)&lt;=$Q$3,INDEX(LINEST(AH816:AH875,AI816:AT875,TRUE,TRUE),1,12),"")</f>
        <v/>
      </c>
      <c r="BE875" s="9">
        <f>IF((ROW()-6)&lt;=$Q$3,INDEX(LINEST(AH816:AH875,AI816:AT875,TRUE,TRUE),1,11),"")</f>
        <v/>
      </c>
      <c r="BF875" s="9">
        <f>IF((ROW()-6)&lt;=$Q$3,INDEX(LINEST(AH816:AH875,AI816:AT875,TRUE,TRUE),1,10),"")</f>
        <v/>
      </c>
      <c r="BG875" s="9">
        <f>IF((ROW()-6)&lt;=$Q$3,INDEX(LINEST(AH816:AH875,AI816:AT875,TRUE,TRUE),1,9),"")</f>
        <v/>
      </c>
      <c r="BH875" s="9">
        <f>IF((ROW()-6)&lt;=$Q$3,INDEX(LINEST(AH816:AH875,AI816:AT875,TRUE,TRUE),1,8),"")</f>
        <v/>
      </c>
      <c r="BI875" s="9">
        <f>IF((ROW()-6)&lt;=$Q$3,INDEX(LINEST(AH816:AH875,AI816:AT875,TRUE,TRUE),1,7),"")</f>
        <v/>
      </c>
      <c r="BJ875" s="9">
        <f>IF((ROW()-6)&lt;=$Q$3,INDEX(LINEST(AH816:AH875,AI816:AT875,TRUE,TRUE),1,6),"")</f>
        <v/>
      </c>
      <c r="BK875" s="9">
        <f>IF((ROW()-6)&lt;=$Q$3,INDEX(LINEST(AH816:AH875,AI816:AT875,TRUE,TRUE),1,5),"")</f>
        <v/>
      </c>
      <c r="BL875" s="9">
        <f>IF((ROW()-6)&lt;=$Q$3,INDEX(LINEST(AH816:AH875,AI816:AT875,TRUE,TRUE),1,4),"")</f>
        <v/>
      </c>
      <c r="BM875" s="9">
        <f>IF((ROW()-6)&lt;=$Q$3,INDEX(LINEST(AH816:AH875,AI816:AT875,TRUE,TRUE),1,3),"")</f>
        <v/>
      </c>
      <c r="BN875" s="9">
        <f>IF((ROW()-6)&lt;=$Q$3,INDEX(LINEST(AH816:AH875,AI816:AT875,TRUE,TRUE),1,2),"")</f>
        <v/>
      </c>
      <c r="BO875" s="9">
        <f>IF((ROW()-6)&lt;=$Q$3,INDEX(LINEST(AH816:AH875,AI816:AT875,TRUE,TRUE),1,1),"")</f>
        <v/>
      </c>
      <c r="BP875" s="10">
        <f>IF((ROW()-6)&lt;=$Q$3,INDEX(LINEST(AH816:AH875,AI816:AT875,TRUE,TRUE),3,1),"")</f>
        <v/>
      </c>
      <c r="BR875" s="9">
        <f>IF(AND((ROW()-6)&lt;=$Q$3,ISNUMBER(BC874)),BC874/$Q$4+BD874*AI875+BE874*AJ875+BF874*AK875+BG874*AL875+BH874*AM875+BI874*AN875+BJ874*AO875+BK874*AP875+BL874*AQ875+BM874*AR875+BN874*AS875+BO874*AT875,"")</f>
        <v/>
      </c>
      <c r="BS875">
        <f>IF(ISNUMBER(BR875),AVERAGE(AH815:AH874),"")</f>
        <v/>
      </c>
      <c r="BT875">
        <f>IF(ISNUMBER(BR875),(AH875-BR875)^2,"")</f>
        <v/>
      </c>
      <c r="BU875">
        <f>IF(ISNUMBER(BR875),AH875^2,"")</f>
        <v/>
      </c>
      <c r="BV875">
        <f>IF(ISNUMBER(BR875),(AH875-BS875)^2,"")</f>
        <v/>
      </c>
    </row>
    <row r="876">
      <c r="O876">
        <f>IF($R876="","",CHOOSE($Q$2,YEAR(R876)*12+MONTH(R876),INT((R876-2)/7),YEAR(R876)*4+ROUNDUP(MONTH(R876)/3)))</f>
        <v/>
      </c>
      <c r="P876">
        <f>IF($R876="","",IF($R877="",1,IF(O876&lt;&gt;O877,1,0)))</f>
        <v/>
      </c>
      <c r="Q876">
        <f>IF(P876=1,SUM($P$7:P876),"")</f>
        <v/>
      </c>
      <c r="R876">
        <f>IF($A876="","",IF(ISNUMBER($A876),$A876,IFERROR(DATEVALUE($A876),NA())))</f>
        <v/>
      </c>
      <c r="S876" s="7">
        <f>IFERROR(INDEX($R$7:$R$60000,MATCH(ROW()-6,$Q$7:$Q$60000,0)),"")</f>
        <v/>
      </c>
      <c r="T876">
        <f>IFERROR(INDEX($B$7:$B$60000,MATCH(ROW()-6,$Q$7:$Q$60000,0)),"")</f>
        <v/>
      </c>
      <c r="U876">
        <f>IFERROR(INDEX($C$7:$C$60000,MATCH(ROW()-6,$Q$7:$Q$60000,0)),"")</f>
        <v/>
      </c>
      <c r="V876">
        <f>IFERROR(INDEX($D$7:$D$60000,MATCH(ROW()-6,$Q$7:$Q$60000,0)),"")</f>
        <v/>
      </c>
      <c r="W876">
        <f>IFERROR(INDEX($E$7:$E$60000,MATCH(ROW()-6,$Q$7:$Q$60000,0)),"")</f>
        <v/>
      </c>
      <c r="X876">
        <f>IFERROR(INDEX($F$7:$F$60000,MATCH(ROW()-6,$Q$7:$Q$60000,0)),"")</f>
        <v/>
      </c>
      <c r="Y876">
        <f>IFERROR(INDEX($G$7:$G$60000,MATCH(ROW()-6,$Q$7:$Q$60000,0)),"")</f>
        <v/>
      </c>
      <c r="Z876">
        <f>IFERROR(INDEX($H$7:$H$60000,MATCH(ROW()-6,$Q$7:$Q$60000,0)),"")</f>
        <v/>
      </c>
      <c r="AA876">
        <f>IFERROR(INDEX($I$7:$I$60000,MATCH(ROW()-6,$Q$7:$Q$60000,0)),"")</f>
        <v/>
      </c>
      <c r="AB876">
        <f>IFERROR(INDEX($J$7:$J$60000,MATCH(ROW()-6,$Q$7:$Q$60000,0)),"")</f>
        <v/>
      </c>
      <c r="AC876">
        <f>IFERROR(INDEX($K$7:$K$60000,MATCH(ROW()-6,$Q$7:$Q$60000,0)),"")</f>
        <v/>
      </c>
      <c r="AD876">
        <f>IFERROR(INDEX($L$7:$L$60000,MATCH(ROW()-6,$Q$7:$Q$60000,0)),"")</f>
        <v/>
      </c>
      <c r="AE876">
        <f>IFERROR(INDEX($M$7:$M$60000,MATCH(ROW()-6,$Q$7:$Q$60000,0)),"")</f>
        <v/>
      </c>
      <c r="AF876">
        <f>IFERROR(INDEX($N$7:$N$60000,MATCH(ROW()-6,$Q$7:$Q$60000,0)),"")</f>
        <v/>
      </c>
      <c r="AH876" s="9">
        <f>IF(OR($S876="",$S875=""),"",LN($T876/$T875))</f>
        <v/>
      </c>
      <c r="AI876" s="9">
        <f>IF(OR($S876="",$S875=""),"",$C$2*LN(U876/U875))</f>
        <v/>
      </c>
      <c r="AJ876" s="9">
        <f>IF(OR($S876="",$S875=""),"",$D$2*(V876-V875))</f>
        <v/>
      </c>
      <c r="AK876" s="9">
        <f>IF(OR($S876="",$S875=""),"",$E$2*(W876-W875))</f>
        <v/>
      </c>
      <c r="AL876" s="9">
        <f>IF(OR($S876="",$S875=""),"",$F$2*LN(X876/X875))</f>
        <v/>
      </c>
      <c r="AM876" s="9">
        <f>IF(OR($S876="",$S875=""),"",$G$2*(Y876-Y875))</f>
        <v/>
      </c>
      <c r="AN876" s="9">
        <f>IF(OR($S876="",$S875=""),"",$H$2*LN(Z876/Z875))</f>
        <v/>
      </c>
      <c r="AO876" s="9">
        <f>IF(OR($S876="",$S875=""),"",$I$2*(AA876-AA875))</f>
        <v/>
      </c>
      <c r="AP876" s="9">
        <f>IF(OR($S876="",$S875=""),"",$J$2*LN(AB876/AB875))</f>
        <v/>
      </c>
      <c r="AQ876" s="9">
        <f>IF(OR($S876="",$S875=""),"",$K$2*(AC876-AC875))</f>
        <v/>
      </c>
      <c r="AR876" s="9">
        <f>IF(OR($S876="",$S875=""),"",$L$2*LN(AD876/AD875))</f>
        <v/>
      </c>
      <c r="AS876" s="9">
        <f>IF(OR($S876="",$S875=""),"",$M$2*LN(AE876/AE875))</f>
        <v/>
      </c>
      <c r="AT876" s="9">
        <f>IF(OR($S876="",$S875=""),"",$N$2*LN(AF876/AF875))</f>
        <v/>
      </c>
      <c r="AV876" s="9">
        <f>IF($AH876="","",$AY$16+$AY$4*AI876+$AY$5*AJ876+$AY$6*AK876+$AY$7*AL876+$AY$8*AM876+$AY$9*AN876+$AY$10*AO876+$AY$11*AP876+$AY$12*AQ876+$AY$13*AR876+$AY$14*AS876+$AY$15*AT876)</f>
        <v/>
      </c>
      <c r="BC876" s="10">
        <f>IF((ROW()-6)&lt;=$Q$3,INDEX(LINEST(AH817:AH876,AI817:AT876,TRUE,TRUE),1,13)*$Q$4,"")</f>
        <v/>
      </c>
      <c r="BD876" s="9">
        <f>IF((ROW()-6)&lt;=$Q$3,INDEX(LINEST(AH817:AH876,AI817:AT876,TRUE,TRUE),1,12),"")</f>
        <v/>
      </c>
      <c r="BE876" s="9">
        <f>IF((ROW()-6)&lt;=$Q$3,INDEX(LINEST(AH817:AH876,AI817:AT876,TRUE,TRUE),1,11),"")</f>
        <v/>
      </c>
      <c r="BF876" s="9">
        <f>IF((ROW()-6)&lt;=$Q$3,INDEX(LINEST(AH817:AH876,AI817:AT876,TRUE,TRUE),1,10),"")</f>
        <v/>
      </c>
      <c r="BG876" s="9">
        <f>IF((ROW()-6)&lt;=$Q$3,INDEX(LINEST(AH817:AH876,AI817:AT876,TRUE,TRUE),1,9),"")</f>
        <v/>
      </c>
      <c r="BH876" s="9">
        <f>IF((ROW()-6)&lt;=$Q$3,INDEX(LINEST(AH817:AH876,AI817:AT876,TRUE,TRUE),1,8),"")</f>
        <v/>
      </c>
      <c r="BI876" s="9">
        <f>IF((ROW()-6)&lt;=$Q$3,INDEX(LINEST(AH817:AH876,AI817:AT876,TRUE,TRUE),1,7),"")</f>
        <v/>
      </c>
      <c r="BJ876" s="9">
        <f>IF((ROW()-6)&lt;=$Q$3,INDEX(LINEST(AH817:AH876,AI817:AT876,TRUE,TRUE),1,6),"")</f>
        <v/>
      </c>
      <c r="BK876" s="9">
        <f>IF((ROW()-6)&lt;=$Q$3,INDEX(LINEST(AH817:AH876,AI817:AT876,TRUE,TRUE),1,5),"")</f>
        <v/>
      </c>
      <c r="BL876" s="9">
        <f>IF((ROW()-6)&lt;=$Q$3,INDEX(LINEST(AH817:AH876,AI817:AT876,TRUE,TRUE),1,4),"")</f>
        <v/>
      </c>
      <c r="BM876" s="9">
        <f>IF((ROW()-6)&lt;=$Q$3,INDEX(LINEST(AH817:AH876,AI817:AT876,TRUE,TRUE),1,3),"")</f>
        <v/>
      </c>
      <c r="BN876" s="9">
        <f>IF((ROW()-6)&lt;=$Q$3,INDEX(LINEST(AH817:AH876,AI817:AT876,TRUE,TRUE),1,2),"")</f>
        <v/>
      </c>
      <c r="BO876" s="9">
        <f>IF((ROW()-6)&lt;=$Q$3,INDEX(LINEST(AH817:AH876,AI817:AT876,TRUE,TRUE),1,1),"")</f>
        <v/>
      </c>
      <c r="BP876" s="10">
        <f>IF((ROW()-6)&lt;=$Q$3,INDEX(LINEST(AH817:AH876,AI817:AT876,TRUE,TRUE),3,1),"")</f>
        <v/>
      </c>
      <c r="BR876" s="9">
        <f>IF(AND((ROW()-6)&lt;=$Q$3,ISNUMBER(BC875)),BC875/$Q$4+BD875*AI876+BE875*AJ876+BF875*AK876+BG875*AL876+BH875*AM876+BI875*AN876+BJ875*AO876+BK875*AP876+BL875*AQ876+BM875*AR876+BN875*AS876+BO875*AT876,"")</f>
        <v/>
      </c>
      <c r="BS876">
        <f>IF(ISNUMBER(BR876),AVERAGE(AH816:AH875),"")</f>
        <v/>
      </c>
      <c r="BT876">
        <f>IF(ISNUMBER(BR876),(AH876-BR876)^2,"")</f>
        <v/>
      </c>
      <c r="BU876">
        <f>IF(ISNUMBER(BR876),AH876^2,"")</f>
        <v/>
      </c>
      <c r="BV876">
        <f>IF(ISNUMBER(BR876),(AH876-BS876)^2,"")</f>
        <v/>
      </c>
    </row>
    <row r="877">
      <c r="O877">
        <f>IF($R877="","",CHOOSE($Q$2,YEAR(R877)*12+MONTH(R877),INT((R877-2)/7),YEAR(R877)*4+ROUNDUP(MONTH(R877)/3)))</f>
        <v/>
      </c>
      <c r="P877">
        <f>IF($R877="","",IF($R878="",1,IF(O877&lt;&gt;O878,1,0)))</f>
        <v/>
      </c>
      <c r="Q877">
        <f>IF(P877=1,SUM($P$7:P877),"")</f>
        <v/>
      </c>
      <c r="R877">
        <f>IF($A877="","",IF(ISNUMBER($A877),$A877,IFERROR(DATEVALUE($A877),NA())))</f>
        <v/>
      </c>
      <c r="S877" s="7">
        <f>IFERROR(INDEX($R$7:$R$60000,MATCH(ROW()-6,$Q$7:$Q$60000,0)),"")</f>
        <v/>
      </c>
      <c r="T877">
        <f>IFERROR(INDEX($B$7:$B$60000,MATCH(ROW()-6,$Q$7:$Q$60000,0)),"")</f>
        <v/>
      </c>
      <c r="U877">
        <f>IFERROR(INDEX($C$7:$C$60000,MATCH(ROW()-6,$Q$7:$Q$60000,0)),"")</f>
        <v/>
      </c>
      <c r="V877">
        <f>IFERROR(INDEX($D$7:$D$60000,MATCH(ROW()-6,$Q$7:$Q$60000,0)),"")</f>
        <v/>
      </c>
      <c r="W877">
        <f>IFERROR(INDEX($E$7:$E$60000,MATCH(ROW()-6,$Q$7:$Q$60000,0)),"")</f>
        <v/>
      </c>
      <c r="X877">
        <f>IFERROR(INDEX($F$7:$F$60000,MATCH(ROW()-6,$Q$7:$Q$60000,0)),"")</f>
        <v/>
      </c>
      <c r="Y877">
        <f>IFERROR(INDEX($G$7:$G$60000,MATCH(ROW()-6,$Q$7:$Q$60000,0)),"")</f>
        <v/>
      </c>
      <c r="Z877">
        <f>IFERROR(INDEX($H$7:$H$60000,MATCH(ROW()-6,$Q$7:$Q$60000,0)),"")</f>
        <v/>
      </c>
      <c r="AA877">
        <f>IFERROR(INDEX($I$7:$I$60000,MATCH(ROW()-6,$Q$7:$Q$60000,0)),"")</f>
        <v/>
      </c>
      <c r="AB877">
        <f>IFERROR(INDEX($J$7:$J$60000,MATCH(ROW()-6,$Q$7:$Q$60000,0)),"")</f>
        <v/>
      </c>
      <c r="AC877">
        <f>IFERROR(INDEX($K$7:$K$60000,MATCH(ROW()-6,$Q$7:$Q$60000,0)),"")</f>
        <v/>
      </c>
      <c r="AD877">
        <f>IFERROR(INDEX($L$7:$L$60000,MATCH(ROW()-6,$Q$7:$Q$60000,0)),"")</f>
        <v/>
      </c>
      <c r="AE877">
        <f>IFERROR(INDEX($M$7:$M$60000,MATCH(ROW()-6,$Q$7:$Q$60000,0)),"")</f>
        <v/>
      </c>
      <c r="AF877">
        <f>IFERROR(INDEX($N$7:$N$60000,MATCH(ROW()-6,$Q$7:$Q$60000,0)),"")</f>
        <v/>
      </c>
      <c r="AH877" s="9">
        <f>IF(OR($S877="",$S876=""),"",LN($T877/$T876))</f>
        <v/>
      </c>
      <c r="AI877" s="9">
        <f>IF(OR($S877="",$S876=""),"",$C$2*LN(U877/U876))</f>
        <v/>
      </c>
      <c r="AJ877" s="9">
        <f>IF(OR($S877="",$S876=""),"",$D$2*(V877-V876))</f>
        <v/>
      </c>
      <c r="AK877" s="9">
        <f>IF(OR($S877="",$S876=""),"",$E$2*(W877-W876))</f>
        <v/>
      </c>
      <c r="AL877" s="9">
        <f>IF(OR($S877="",$S876=""),"",$F$2*LN(X877/X876))</f>
        <v/>
      </c>
      <c r="AM877" s="9">
        <f>IF(OR($S877="",$S876=""),"",$G$2*(Y877-Y876))</f>
        <v/>
      </c>
      <c r="AN877" s="9">
        <f>IF(OR($S877="",$S876=""),"",$H$2*LN(Z877/Z876))</f>
        <v/>
      </c>
      <c r="AO877" s="9">
        <f>IF(OR($S877="",$S876=""),"",$I$2*(AA877-AA876))</f>
        <v/>
      </c>
      <c r="AP877" s="9">
        <f>IF(OR($S877="",$S876=""),"",$J$2*LN(AB877/AB876))</f>
        <v/>
      </c>
      <c r="AQ877" s="9">
        <f>IF(OR($S877="",$S876=""),"",$K$2*(AC877-AC876))</f>
        <v/>
      </c>
      <c r="AR877" s="9">
        <f>IF(OR($S877="",$S876=""),"",$L$2*LN(AD877/AD876))</f>
        <v/>
      </c>
      <c r="AS877" s="9">
        <f>IF(OR($S877="",$S876=""),"",$M$2*LN(AE877/AE876))</f>
        <v/>
      </c>
      <c r="AT877" s="9">
        <f>IF(OR($S877="",$S876=""),"",$N$2*LN(AF877/AF876))</f>
        <v/>
      </c>
      <c r="AV877" s="9">
        <f>IF($AH877="","",$AY$16+$AY$4*AI877+$AY$5*AJ877+$AY$6*AK877+$AY$7*AL877+$AY$8*AM877+$AY$9*AN877+$AY$10*AO877+$AY$11*AP877+$AY$12*AQ877+$AY$13*AR877+$AY$14*AS877+$AY$15*AT877)</f>
        <v/>
      </c>
      <c r="BC877" s="10">
        <f>IF((ROW()-6)&lt;=$Q$3,INDEX(LINEST(AH818:AH877,AI818:AT877,TRUE,TRUE),1,13)*$Q$4,"")</f>
        <v/>
      </c>
      <c r="BD877" s="9">
        <f>IF((ROW()-6)&lt;=$Q$3,INDEX(LINEST(AH818:AH877,AI818:AT877,TRUE,TRUE),1,12),"")</f>
        <v/>
      </c>
      <c r="BE877" s="9">
        <f>IF((ROW()-6)&lt;=$Q$3,INDEX(LINEST(AH818:AH877,AI818:AT877,TRUE,TRUE),1,11),"")</f>
        <v/>
      </c>
      <c r="BF877" s="9">
        <f>IF((ROW()-6)&lt;=$Q$3,INDEX(LINEST(AH818:AH877,AI818:AT877,TRUE,TRUE),1,10),"")</f>
        <v/>
      </c>
      <c r="BG877" s="9">
        <f>IF((ROW()-6)&lt;=$Q$3,INDEX(LINEST(AH818:AH877,AI818:AT877,TRUE,TRUE),1,9),"")</f>
        <v/>
      </c>
      <c r="BH877" s="9">
        <f>IF((ROW()-6)&lt;=$Q$3,INDEX(LINEST(AH818:AH877,AI818:AT877,TRUE,TRUE),1,8),"")</f>
        <v/>
      </c>
      <c r="BI877" s="9">
        <f>IF((ROW()-6)&lt;=$Q$3,INDEX(LINEST(AH818:AH877,AI818:AT877,TRUE,TRUE),1,7),"")</f>
        <v/>
      </c>
      <c r="BJ877" s="9">
        <f>IF((ROW()-6)&lt;=$Q$3,INDEX(LINEST(AH818:AH877,AI818:AT877,TRUE,TRUE),1,6),"")</f>
        <v/>
      </c>
      <c r="BK877" s="9">
        <f>IF((ROW()-6)&lt;=$Q$3,INDEX(LINEST(AH818:AH877,AI818:AT877,TRUE,TRUE),1,5),"")</f>
        <v/>
      </c>
      <c r="BL877" s="9">
        <f>IF((ROW()-6)&lt;=$Q$3,INDEX(LINEST(AH818:AH877,AI818:AT877,TRUE,TRUE),1,4),"")</f>
        <v/>
      </c>
      <c r="BM877" s="9">
        <f>IF((ROW()-6)&lt;=$Q$3,INDEX(LINEST(AH818:AH877,AI818:AT877,TRUE,TRUE),1,3),"")</f>
        <v/>
      </c>
      <c r="BN877" s="9">
        <f>IF((ROW()-6)&lt;=$Q$3,INDEX(LINEST(AH818:AH877,AI818:AT877,TRUE,TRUE),1,2),"")</f>
        <v/>
      </c>
      <c r="BO877" s="9">
        <f>IF((ROW()-6)&lt;=$Q$3,INDEX(LINEST(AH818:AH877,AI818:AT877,TRUE,TRUE),1,1),"")</f>
        <v/>
      </c>
      <c r="BP877" s="10">
        <f>IF((ROW()-6)&lt;=$Q$3,INDEX(LINEST(AH818:AH877,AI818:AT877,TRUE,TRUE),3,1),"")</f>
        <v/>
      </c>
      <c r="BR877" s="9">
        <f>IF(AND((ROW()-6)&lt;=$Q$3,ISNUMBER(BC876)),BC876/$Q$4+BD876*AI877+BE876*AJ877+BF876*AK877+BG876*AL877+BH876*AM877+BI876*AN877+BJ876*AO877+BK876*AP877+BL876*AQ877+BM876*AR877+BN876*AS877+BO876*AT877,"")</f>
        <v/>
      </c>
      <c r="BS877">
        <f>IF(ISNUMBER(BR877),AVERAGE(AH817:AH876),"")</f>
        <v/>
      </c>
      <c r="BT877">
        <f>IF(ISNUMBER(BR877),(AH877-BR877)^2,"")</f>
        <v/>
      </c>
      <c r="BU877">
        <f>IF(ISNUMBER(BR877),AH877^2,"")</f>
        <v/>
      </c>
      <c r="BV877">
        <f>IF(ISNUMBER(BR877),(AH877-BS877)^2,"")</f>
        <v/>
      </c>
    </row>
    <row r="878">
      <c r="O878">
        <f>IF($R878="","",CHOOSE($Q$2,YEAR(R878)*12+MONTH(R878),INT((R878-2)/7),YEAR(R878)*4+ROUNDUP(MONTH(R878)/3)))</f>
        <v/>
      </c>
      <c r="P878">
        <f>IF($R878="","",IF($R879="",1,IF(O878&lt;&gt;O879,1,0)))</f>
        <v/>
      </c>
      <c r="Q878">
        <f>IF(P878=1,SUM($P$7:P878),"")</f>
        <v/>
      </c>
      <c r="R878">
        <f>IF($A878="","",IF(ISNUMBER($A878),$A878,IFERROR(DATEVALUE($A878),NA())))</f>
        <v/>
      </c>
      <c r="S878" s="7">
        <f>IFERROR(INDEX($R$7:$R$60000,MATCH(ROW()-6,$Q$7:$Q$60000,0)),"")</f>
        <v/>
      </c>
      <c r="T878">
        <f>IFERROR(INDEX($B$7:$B$60000,MATCH(ROW()-6,$Q$7:$Q$60000,0)),"")</f>
        <v/>
      </c>
      <c r="U878">
        <f>IFERROR(INDEX($C$7:$C$60000,MATCH(ROW()-6,$Q$7:$Q$60000,0)),"")</f>
        <v/>
      </c>
      <c r="V878">
        <f>IFERROR(INDEX($D$7:$D$60000,MATCH(ROW()-6,$Q$7:$Q$60000,0)),"")</f>
        <v/>
      </c>
      <c r="W878">
        <f>IFERROR(INDEX($E$7:$E$60000,MATCH(ROW()-6,$Q$7:$Q$60000,0)),"")</f>
        <v/>
      </c>
      <c r="X878">
        <f>IFERROR(INDEX($F$7:$F$60000,MATCH(ROW()-6,$Q$7:$Q$60000,0)),"")</f>
        <v/>
      </c>
      <c r="Y878">
        <f>IFERROR(INDEX($G$7:$G$60000,MATCH(ROW()-6,$Q$7:$Q$60000,0)),"")</f>
        <v/>
      </c>
      <c r="Z878">
        <f>IFERROR(INDEX($H$7:$H$60000,MATCH(ROW()-6,$Q$7:$Q$60000,0)),"")</f>
        <v/>
      </c>
      <c r="AA878">
        <f>IFERROR(INDEX($I$7:$I$60000,MATCH(ROW()-6,$Q$7:$Q$60000,0)),"")</f>
        <v/>
      </c>
      <c r="AB878">
        <f>IFERROR(INDEX($J$7:$J$60000,MATCH(ROW()-6,$Q$7:$Q$60000,0)),"")</f>
        <v/>
      </c>
      <c r="AC878">
        <f>IFERROR(INDEX($K$7:$K$60000,MATCH(ROW()-6,$Q$7:$Q$60000,0)),"")</f>
        <v/>
      </c>
      <c r="AD878">
        <f>IFERROR(INDEX($L$7:$L$60000,MATCH(ROW()-6,$Q$7:$Q$60000,0)),"")</f>
        <v/>
      </c>
      <c r="AE878">
        <f>IFERROR(INDEX($M$7:$M$60000,MATCH(ROW()-6,$Q$7:$Q$60000,0)),"")</f>
        <v/>
      </c>
      <c r="AF878">
        <f>IFERROR(INDEX($N$7:$N$60000,MATCH(ROW()-6,$Q$7:$Q$60000,0)),"")</f>
        <v/>
      </c>
      <c r="AH878" s="9">
        <f>IF(OR($S878="",$S877=""),"",LN($T878/$T877))</f>
        <v/>
      </c>
      <c r="AI878" s="9">
        <f>IF(OR($S878="",$S877=""),"",$C$2*LN(U878/U877))</f>
        <v/>
      </c>
      <c r="AJ878" s="9">
        <f>IF(OR($S878="",$S877=""),"",$D$2*(V878-V877))</f>
        <v/>
      </c>
      <c r="AK878" s="9">
        <f>IF(OR($S878="",$S877=""),"",$E$2*(W878-W877))</f>
        <v/>
      </c>
      <c r="AL878" s="9">
        <f>IF(OR($S878="",$S877=""),"",$F$2*LN(X878/X877))</f>
        <v/>
      </c>
      <c r="AM878" s="9">
        <f>IF(OR($S878="",$S877=""),"",$G$2*(Y878-Y877))</f>
        <v/>
      </c>
      <c r="AN878" s="9">
        <f>IF(OR($S878="",$S877=""),"",$H$2*LN(Z878/Z877))</f>
        <v/>
      </c>
      <c r="AO878" s="9">
        <f>IF(OR($S878="",$S877=""),"",$I$2*(AA878-AA877))</f>
        <v/>
      </c>
      <c r="AP878" s="9">
        <f>IF(OR($S878="",$S877=""),"",$J$2*LN(AB878/AB877))</f>
        <v/>
      </c>
      <c r="AQ878" s="9">
        <f>IF(OR($S878="",$S877=""),"",$K$2*(AC878-AC877))</f>
        <v/>
      </c>
      <c r="AR878" s="9">
        <f>IF(OR($S878="",$S877=""),"",$L$2*LN(AD878/AD877))</f>
        <v/>
      </c>
      <c r="AS878" s="9">
        <f>IF(OR($S878="",$S877=""),"",$M$2*LN(AE878/AE877))</f>
        <v/>
      </c>
      <c r="AT878" s="9">
        <f>IF(OR($S878="",$S877=""),"",$N$2*LN(AF878/AF877))</f>
        <v/>
      </c>
      <c r="AV878" s="9">
        <f>IF($AH878="","",$AY$16+$AY$4*AI878+$AY$5*AJ878+$AY$6*AK878+$AY$7*AL878+$AY$8*AM878+$AY$9*AN878+$AY$10*AO878+$AY$11*AP878+$AY$12*AQ878+$AY$13*AR878+$AY$14*AS878+$AY$15*AT878)</f>
        <v/>
      </c>
      <c r="BC878" s="10">
        <f>IF((ROW()-6)&lt;=$Q$3,INDEX(LINEST(AH819:AH878,AI819:AT878,TRUE,TRUE),1,13)*$Q$4,"")</f>
        <v/>
      </c>
      <c r="BD878" s="9">
        <f>IF((ROW()-6)&lt;=$Q$3,INDEX(LINEST(AH819:AH878,AI819:AT878,TRUE,TRUE),1,12),"")</f>
        <v/>
      </c>
      <c r="BE878" s="9">
        <f>IF((ROW()-6)&lt;=$Q$3,INDEX(LINEST(AH819:AH878,AI819:AT878,TRUE,TRUE),1,11),"")</f>
        <v/>
      </c>
      <c r="BF878" s="9">
        <f>IF((ROW()-6)&lt;=$Q$3,INDEX(LINEST(AH819:AH878,AI819:AT878,TRUE,TRUE),1,10),"")</f>
        <v/>
      </c>
      <c r="BG878" s="9">
        <f>IF((ROW()-6)&lt;=$Q$3,INDEX(LINEST(AH819:AH878,AI819:AT878,TRUE,TRUE),1,9),"")</f>
        <v/>
      </c>
      <c r="BH878" s="9">
        <f>IF((ROW()-6)&lt;=$Q$3,INDEX(LINEST(AH819:AH878,AI819:AT878,TRUE,TRUE),1,8),"")</f>
        <v/>
      </c>
      <c r="BI878" s="9">
        <f>IF((ROW()-6)&lt;=$Q$3,INDEX(LINEST(AH819:AH878,AI819:AT878,TRUE,TRUE),1,7),"")</f>
        <v/>
      </c>
      <c r="BJ878" s="9">
        <f>IF((ROW()-6)&lt;=$Q$3,INDEX(LINEST(AH819:AH878,AI819:AT878,TRUE,TRUE),1,6),"")</f>
        <v/>
      </c>
      <c r="BK878" s="9">
        <f>IF((ROW()-6)&lt;=$Q$3,INDEX(LINEST(AH819:AH878,AI819:AT878,TRUE,TRUE),1,5),"")</f>
        <v/>
      </c>
      <c r="BL878" s="9">
        <f>IF((ROW()-6)&lt;=$Q$3,INDEX(LINEST(AH819:AH878,AI819:AT878,TRUE,TRUE),1,4),"")</f>
        <v/>
      </c>
      <c r="BM878" s="9">
        <f>IF((ROW()-6)&lt;=$Q$3,INDEX(LINEST(AH819:AH878,AI819:AT878,TRUE,TRUE),1,3),"")</f>
        <v/>
      </c>
      <c r="BN878" s="9">
        <f>IF((ROW()-6)&lt;=$Q$3,INDEX(LINEST(AH819:AH878,AI819:AT878,TRUE,TRUE),1,2),"")</f>
        <v/>
      </c>
      <c r="BO878" s="9">
        <f>IF((ROW()-6)&lt;=$Q$3,INDEX(LINEST(AH819:AH878,AI819:AT878,TRUE,TRUE),1,1),"")</f>
        <v/>
      </c>
      <c r="BP878" s="10">
        <f>IF((ROW()-6)&lt;=$Q$3,INDEX(LINEST(AH819:AH878,AI819:AT878,TRUE,TRUE),3,1),"")</f>
        <v/>
      </c>
      <c r="BR878" s="9">
        <f>IF(AND((ROW()-6)&lt;=$Q$3,ISNUMBER(BC877)),BC877/$Q$4+BD877*AI878+BE877*AJ878+BF877*AK878+BG877*AL878+BH877*AM878+BI877*AN878+BJ877*AO878+BK877*AP878+BL877*AQ878+BM877*AR878+BN877*AS878+BO877*AT878,"")</f>
        <v/>
      </c>
      <c r="BS878">
        <f>IF(ISNUMBER(BR878),AVERAGE(AH818:AH877),"")</f>
        <v/>
      </c>
      <c r="BT878">
        <f>IF(ISNUMBER(BR878),(AH878-BR878)^2,"")</f>
        <v/>
      </c>
      <c r="BU878">
        <f>IF(ISNUMBER(BR878),AH878^2,"")</f>
        <v/>
      </c>
      <c r="BV878">
        <f>IF(ISNUMBER(BR878),(AH878-BS878)^2,"")</f>
        <v/>
      </c>
    </row>
    <row r="879">
      <c r="O879">
        <f>IF($R879="","",CHOOSE($Q$2,YEAR(R879)*12+MONTH(R879),INT((R879-2)/7),YEAR(R879)*4+ROUNDUP(MONTH(R879)/3)))</f>
        <v/>
      </c>
      <c r="P879">
        <f>IF($R879="","",IF($R880="",1,IF(O879&lt;&gt;O880,1,0)))</f>
        <v/>
      </c>
      <c r="Q879">
        <f>IF(P879=1,SUM($P$7:P879),"")</f>
        <v/>
      </c>
      <c r="R879">
        <f>IF($A879="","",IF(ISNUMBER($A879),$A879,IFERROR(DATEVALUE($A879),NA())))</f>
        <v/>
      </c>
      <c r="S879" s="7">
        <f>IFERROR(INDEX($R$7:$R$60000,MATCH(ROW()-6,$Q$7:$Q$60000,0)),"")</f>
        <v/>
      </c>
      <c r="T879">
        <f>IFERROR(INDEX($B$7:$B$60000,MATCH(ROW()-6,$Q$7:$Q$60000,0)),"")</f>
        <v/>
      </c>
      <c r="U879">
        <f>IFERROR(INDEX($C$7:$C$60000,MATCH(ROW()-6,$Q$7:$Q$60000,0)),"")</f>
        <v/>
      </c>
      <c r="V879">
        <f>IFERROR(INDEX($D$7:$D$60000,MATCH(ROW()-6,$Q$7:$Q$60000,0)),"")</f>
        <v/>
      </c>
      <c r="W879">
        <f>IFERROR(INDEX($E$7:$E$60000,MATCH(ROW()-6,$Q$7:$Q$60000,0)),"")</f>
        <v/>
      </c>
      <c r="X879">
        <f>IFERROR(INDEX($F$7:$F$60000,MATCH(ROW()-6,$Q$7:$Q$60000,0)),"")</f>
        <v/>
      </c>
      <c r="Y879">
        <f>IFERROR(INDEX($G$7:$G$60000,MATCH(ROW()-6,$Q$7:$Q$60000,0)),"")</f>
        <v/>
      </c>
      <c r="Z879">
        <f>IFERROR(INDEX($H$7:$H$60000,MATCH(ROW()-6,$Q$7:$Q$60000,0)),"")</f>
        <v/>
      </c>
      <c r="AA879">
        <f>IFERROR(INDEX($I$7:$I$60000,MATCH(ROW()-6,$Q$7:$Q$60000,0)),"")</f>
        <v/>
      </c>
      <c r="AB879">
        <f>IFERROR(INDEX($J$7:$J$60000,MATCH(ROW()-6,$Q$7:$Q$60000,0)),"")</f>
        <v/>
      </c>
      <c r="AC879">
        <f>IFERROR(INDEX($K$7:$K$60000,MATCH(ROW()-6,$Q$7:$Q$60000,0)),"")</f>
        <v/>
      </c>
      <c r="AD879">
        <f>IFERROR(INDEX($L$7:$L$60000,MATCH(ROW()-6,$Q$7:$Q$60000,0)),"")</f>
        <v/>
      </c>
      <c r="AE879">
        <f>IFERROR(INDEX($M$7:$M$60000,MATCH(ROW()-6,$Q$7:$Q$60000,0)),"")</f>
        <v/>
      </c>
      <c r="AF879">
        <f>IFERROR(INDEX($N$7:$N$60000,MATCH(ROW()-6,$Q$7:$Q$60000,0)),"")</f>
        <v/>
      </c>
      <c r="AH879" s="9">
        <f>IF(OR($S879="",$S878=""),"",LN($T879/$T878))</f>
        <v/>
      </c>
      <c r="AI879" s="9">
        <f>IF(OR($S879="",$S878=""),"",$C$2*LN(U879/U878))</f>
        <v/>
      </c>
      <c r="AJ879" s="9">
        <f>IF(OR($S879="",$S878=""),"",$D$2*(V879-V878))</f>
        <v/>
      </c>
      <c r="AK879" s="9">
        <f>IF(OR($S879="",$S878=""),"",$E$2*(W879-W878))</f>
        <v/>
      </c>
      <c r="AL879" s="9">
        <f>IF(OR($S879="",$S878=""),"",$F$2*LN(X879/X878))</f>
        <v/>
      </c>
      <c r="AM879" s="9">
        <f>IF(OR($S879="",$S878=""),"",$G$2*(Y879-Y878))</f>
        <v/>
      </c>
      <c r="AN879" s="9">
        <f>IF(OR($S879="",$S878=""),"",$H$2*LN(Z879/Z878))</f>
        <v/>
      </c>
      <c r="AO879" s="9">
        <f>IF(OR($S879="",$S878=""),"",$I$2*(AA879-AA878))</f>
        <v/>
      </c>
      <c r="AP879" s="9">
        <f>IF(OR($S879="",$S878=""),"",$J$2*LN(AB879/AB878))</f>
        <v/>
      </c>
      <c r="AQ879" s="9">
        <f>IF(OR($S879="",$S878=""),"",$K$2*(AC879-AC878))</f>
        <v/>
      </c>
      <c r="AR879" s="9">
        <f>IF(OR($S879="",$S878=""),"",$L$2*LN(AD879/AD878))</f>
        <v/>
      </c>
      <c r="AS879" s="9">
        <f>IF(OR($S879="",$S878=""),"",$M$2*LN(AE879/AE878))</f>
        <v/>
      </c>
      <c r="AT879" s="9">
        <f>IF(OR($S879="",$S878=""),"",$N$2*LN(AF879/AF878))</f>
        <v/>
      </c>
      <c r="AV879" s="9">
        <f>IF($AH879="","",$AY$16+$AY$4*AI879+$AY$5*AJ879+$AY$6*AK879+$AY$7*AL879+$AY$8*AM879+$AY$9*AN879+$AY$10*AO879+$AY$11*AP879+$AY$12*AQ879+$AY$13*AR879+$AY$14*AS879+$AY$15*AT879)</f>
        <v/>
      </c>
      <c r="BC879" s="10">
        <f>IF((ROW()-6)&lt;=$Q$3,INDEX(LINEST(AH820:AH879,AI820:AT879,TRUE,TRUE),1,13)*$Q$4,"")</f>
        <v/>
      </c>
      <c r="BD879" s="9">
        <f>IF((ROW()-6)&lt;=$Q$3,INDEX(LINEST(AH820:AH879,AI820:AT879,TRUE,TRUE),1,12),"")</f>
        <v/>
      </c>
      <c r="BE879" s="9">
        <f>IF((ROW()-6)&lt;=$Q$3,INDEX(LINEST(AH820:AH879,AI820:AT879,TRUE,TRUE),1,11),"")</f>
        <v/>
      </c>
      <c r="BF879" s="9">
        <f>IF((ROW()-6)&lt;=$Q$3,INDEX(LINEST(AH820:AH879,AI820:AT879,TRUE,TRUE),1,10),"")</f>
        <v/>
      </c>
      <c r="BG879" s="9">
        <f>IF((ROW()-6)&lt;=$Q$3,INDEX(LINEST(AH820:AH879,AI820:AT879,TRUE,TRUE),1,9),"")</f>
        <v/>
      </c>
      <c r="BH879" s="9">
        <f>IF((ROW()-6)&lt;=$Q$3,INDEX(LINEST(AH820:AH879,AI820:AT879,TRUE,TRUE),1,8),"")</f>
        <v/>
      </c>
      <c r="BI879" s="9">
        <f>IF((ROW()-6)&lt;=$Q$3,INDEX(LINEST(AH820:AH879,AI820:AT879,TRUE,TRUE),1,7),"")</f>
        <v/>
      </c>
      <c r="BJ879" s="9">
        <f>IF((ROW()-6)&lt;=$Q$3,INDEX(LINEST(AH820:AH879,AI820:AT879,TRUE,TRUE),1,6),"")</f>
        <v/>
      </c>
      <c r="BK879" s="9">
        <f>IF((ROW()-6)&lt;=$Q$3,INDEX(LINEST(AH820:AH879,AI820:AT879,TRUE,TRUE),1,5),"")</f>
        <v/>
      </c>
      <c r="BL879" s="9">
        <f>IF((ROW()-6)&lt;=$Q$3,INDEX(LINEST(AH820:AH879,AI820:AT879,TRUE,TRUE),1,4),"")</f>
        <v/>
      </c>
      <c r="BM879" s="9">
        <f>IF((ROW()-6)&lt;=$Q$3,INDEX(LINEST(AH820:AH879,AI820:AT879,TRUE,TRUE),1,3),"")</f>
        <v/>
      </c>
      <c r="BN879" s="9">
        <f>IF((ROW()-6)&lt;=$Q$3,INDEX(LINEST(AH820:AH879,AI820:AT879,TRUE,TRUE),1,2),"")</f>
        <v/>
      </c>
      <c r="BO879" s="9">
        <f>IF((ROW()-6)&lt;=$Q$3,INDEX(LINEST(AH820:AH879,AI820:AT879,TRUE,TRUE),1,1),"")</f>
        <v/>
      </c>
      <c r="BP879" s="10">
        <f>IF((ROW()-6)&lt;=$Q$3,INDEX(LINEST(AH820:AH879,AI820:AT879,TRUE,TRUE),3,1),"")</f>
        <v/>
      </c>
      <c r="BR879" s="9">
        <f>IF(AND((ROW()-6)&lt;=$Q$3,ISNUMBER(BC878)),BC878/$Q$4+BD878*AI879+BE878*AJ879+BF878*AK879+BG878*AL879+BH878*AM879+BI878*AN879+BJ878*AO879+BK878*AP879+BL878*AQ879+BM878*AR879+BN878*AS879+BO878*AT879,"")</f>
        <v/>
      </c>
      <c r="BS879">
        <f>IF(ISNUMBER(BR879),AVERAGE(AH819:AH878),"")</f>
        <v/>
      </c>
      <c r="BT879">
        <f>IF(ISNUMBER(BR879),(AH879-BR879)^2,"")</f>
        <v/>
      </c>
      <c r="BU879">
        <f>IF(ISNUMBER(BR879),AH879^2,"")</f>
        <v/>
      </c>
      <c r="BV879">
        <f>IF(ISNUMBER(BR879),(AH879-BS879)^2,"")</f>
        <v/>
      </c>
    </row>
    <row r="880">
      <c r="O880">
        <f>IF($R880="","",CHOOSE($Q$2,YEAR(R880)*12+MONTH(R880),INT((R880-2)/7),YEAR(R880)*4+ROUNDUP(MONTH(R880)/3)))</f>
        <v/>
      </c>
      <c r="P880">
        <f>IF($R880="","",IF($R881="",1,IF(O880&lt;&gt;O881,1,0)))</f>
        <v/>
      </c>
      <c r="Q880">
        <f>IF(P880=1,SUM($P$7:P880),"")</f>
        <v/>
      </c>
      <c r="R880">
        <f>IF($A880="","",IF(ISNUMBER($A880),$A880,IFERROR(DATEVALUE($A880),NA())))</f>
        <v/>
      </c>
      <c r="S880" s="7">
        <f>IFERROR(INDEX($R$7:$R$60000,MATCH(ROW()-6,$Q$7:$Q$60000,0)),"")</f>
        <v/>
      </c>
      <c r="T880">
        <f>IFERROR(INDEX($B$7:$B$60000,MATCH(ROW()-6,$Q$7:$Q$60000,0)),"")</f>
        <v/>
      </c>
      <c r="U880">
        <f>IFERROR(INDEX($C$7:$C$60000,MATCH(ROW()-6,$Q$7:$Q$60000,0)),"")</f>
        <v/>
      </c>
      <c r="V880">
        <f>IFERROR(INDEX($D$7:$D$60000,MATCH(ROW()-6,$Q$7:$Q$60000,0)),"")</f>
        <v/>
      </c>
      <c r="W880">
        <f>IFERROR(INDEX($E$7:$E$60000,MATCH(ROW()-6,$Q$7:$Q$60000,0)),"")</f>
        <v/>
      </c>
      <c r="X880">
        <f>IFERROR(INDEX($F$7:$F$60000,MATCH(ROW()-6,$Q$7:$Q$60000,0)),"")</f>
        <v/>
      </c>
      <c r="Y880">
        <f>IFERROR(INDEX($G$7:$G$60000,MATCH(ROW()-6,$Q$7:$Q$60000,0)),"")</f>
        <v/>
      </c>
      <c r="Z880">
        <f>IFERROR(INDEX($H$7:$H$60000,MATCH(ROW()-6,$Q$7:$Q$60000,0)),"")</f>
        <v/>
      </c>
      <c r="AA880">
        <f>IFERROR(INDEX($I$7:$I$60000,MATCH(ROW()-6,$Q$7:$Q$60000,0)),"")</f>
        <v/>
      </c>
      <c r="AB880">
        <f>IFERROR(INDEX($J$7:$J$60000,MATCH(ROW()-6,$Q$7:$Q$60000,0)),"")</f>
        <v/>
      </c>
      <c r="AC880">
        <f>IFERROR(INDEX($K$7:$K$60000,MATCH(ROW()-6,$Q$7:$Q$60000,0)),"")</f>
        <v/>
      </c>
      <c r="AD880">
        <f>IFERROR(INDEX($L$7:$L$60000,MATCH(ROW()-6,$Q$7:$Q$60000,0)),"")</f>
        <v/>
      </c>
      <c r="AE880">
        <f>IFERROR(INDEX($M$7:$M$60000,MATCH(ROW()-6,$Q$7:$Q$60000,0)),"")</f>
        <v/>
      </c>
      <c r="AF880">
        <f>IFERROR(INDEX($N$7:$N$60000,MATCH(ROW()-6,$Q$7:$Q$60000,0)),"")</f>
        <v/>
      </c>
      <c r="AH880" s="9">
        <f>IF(OR($S880="",$S879=""),"",LN($T880/$T879))</f>
        <v/>
      </c>
      <c r="AI880" s="9">
        <f>IF(OR($S880="",$S879=""),"",$C$2*LN(U880/U879))</f>
        <v/>
      </c>
      <c r="AJ880" s="9">
        <f>IF(OR($S880="",$S879=""),"",$D$2*(V880-V879))</f>
        <v/>
      </c>
      <c r="AK880" s="9">
        <f>IF(OR($S880="",$S879=""),"",$E$2*(W880-W879))</f>
        <v/>
      </c>
      <c r="AL880" s="9">
        <f>IF(OR($S880="",$S879=""),"",$F$2*LN(X880/X879))</f>
        <v/>
      </c>
      <c r="AM880" s="9">
        <f>IF(OR($S880="",$S879=""),"",$G$2*(Y880-Y879))</f>
        <v/>
      </c>
      <c r="AN880" s="9">
        <f>IF(OR($S880="",$S879=""),"",$H$2*LN(Z880/Z879))</f>
        <v/>
      </c>
      <c r="AO880" s="9">
        <f>IF(OR($S880="",$S879=""),"",$I$2*(AA880-AA879))</f>
        <v/>
      </c>
      <c r="AP880" s="9">
        <f>IF(OR($S880="",$S879=""),"",$J$2*LN(AB880/AB879))</f>
        <v/>
      </c>
      <c r="AQ880" s="9">
        <f>IF(OR($S880="",$S879=""),"",$K$2*(AC880-AC879))</f>
        <v/>
      </c>
      <c r="AR880" s="9">
        <f>IF(OR($S880="",$S879=""),"",$L$2*LN(AD880/AD879))</f>
        <v/>
      </c>
      <c r="AS880" s="9">
        <f>IF(OR($S880="",$S879=""),"",$M$2*LN(AE880/AE879))</f>
        <v/>
      </c>
      <c r="AT880" s="9">
        <f>IF(OR($S880="",$S879=""),"",$N$2*LN(AF880/AF879))</f>
        <v/>
      </c>
      <c r="AV880" s="9">
        <f>IF($AH880="","",$AY$16+$AY$4*AI880+$AY$5*AJ880+$AY$6*AK880+$AY$7*AL880+$AY$8*AM880+$AY$9*AN880+$AY$10*AO880+$AY$11*AP880+$AY$12*AQ880+$AY$13*AR880+$AY$14*AS880+$AY$15*AT880)</f>
        <v/>
      </c>
      <c r="BC880" s="10">
        <f>IF((ROW()-6)&lt;=$Q$3,INDEX(LINEST(AH821:AH880,AI821:AT880,TRUE,TRUE),1,13)*$Q$4,"")</f>
        <v/>
      </c>
      <c r="BD880" s="9">
        <f>IF((ROW()-6)&lt;=$Q$3,INDEX(LINEST(AH821:AH880,AI821:AT880,TRUE,TRUE),1,12),"")</f>
        <v/>
      </c>
      <c r="BE880" s="9">
        <f>IF((ROW()-6)&lt;=$Q$3,INDEX(LINEST(AH821:AH880,AI821:AT880,TRUE,TRUE),1,11),"")</f>
        <v/>
      </c>
      <c r="BF880" s="9">
        <f>IF((ROW()-6)&lt;=$Q$3,INDEX(LINEST(AH821:AH880,AI821:AT880,TRUE,TRUE),1,10),"")</f>
        <v/>
      </c>
      <c r="BG880" s="9">
        <f>IF((ROW()-6)&lt;=$Q$3,INDEX(LINEST(AH821:AH880,AI821:AT880,TRUE,TRUE),1,9),"")</f>
        <v/>
      </c>
      <c r="BH880" s="9">
        <f>IF((ROW()-6)&lt;=$Q$3,INDEX(LINEST(AH821:AH880,AI821:AT880,TRUE,TRUE),1,8),"")</f>
        <v/>
      </c>
      <c r="BI880" s="9">
        <f>IF((ROW()-6)&lt;=$Q$3,INDEX(LINEST(AH821:AH880,AI821:AT880,TRUE,TRUE),1,7),"")</f>
        <v/>
      </c>
      <c r="BJ880" s="9">
        <f>IF((ROW()-6)&lt;=$Q$3,INDEX(LINEST(AH821:AH880,AI821:AT880,TRUE,TRUE),1,6),"")</f>
        <v/>
      </c>
      <c r="BK880" s="9">
        <f>IF((ROW()-6)&lt;=$Q$3,INDEX(LINEST(AH821:AH880,AI821:AT880,TRUE,TRUE),1,5),"")</f>
        <v/>
      </c>
      <c r="BL880" s="9">
        <f>IF((ROW()-6)&lt;=$Q$3,INDEX(LINEST(AH821:AH880,AI821:AT880,TRUE,TRUE),1,4),"")</f>
        <v/>
      </c>
      <c r="BM880" s="9">
        <f>IF((ROW()-6)&lt;=$Q$3,INDEX(LINEST(AH821:AH880,AI821:AT880,TRUE,TRUE),1,3),"")</f>
        <v/>
      </c>
      <c r="BN880" s="9">
        <f>IF((ROW()-6)&lt;=$Q$3,INDEX(LINEST(AH821:AH880,AI821:AT880,TRUE,TRUE),1,2),"")</f>
        <v/>
      </c>
      <c r="BO880" s="9">
        <f>IF((ROW()-6)&lt;=$Q$3,INDEX(LINEST(AH821:AH880,AI821:AT880,TRUE,TRUE),1,1),"")</f>
        <v/>
      </c>
      <c r="BP880" s="10">
        <f>IF((ROW()-6)&lt;=$Q$3,INDEX(LINEST(AH821:AH880,AI821:AT880,TRUE,TRUE),3,1),"")</f>
        <v/>
      </c>
      <c r="BR880" s="9">
        <f>IF(AND((ROW()-6)&lt;=$Q$3,ISNUMBER(BC879)),BC879/$Q$4+BD879*AI880+BE879*AJ880+BF879*AK880+BG879*AL880+BH879*AM880+BI879*AN880+BJ879*AO880+BK879*AP880+BL879*AQ880+BM879*AR880+BN879*AS880+BO879*AT880,"")</f>
        <v/>
      </c>
      <c r="BS880">
        <f>IF(ISNUMBER(BR880),AVERAGE(AH820:AH879),"")</f>
        <v/>
      </c>
      <c r="BT880">
        <f>IF(ISNUMBER(BR880),(AH880-BR880)^2,"")</f>
        <v/>
      </c>
      <c r="BU880">
        <f>IF(ISNUMBER(BR880),AH880^2,"")</f>
        <v/>
      </c>
      <c r="BV880">
        <f>IF(ISNUMBER(BR880),(AH880-BS880)^2,"")</f>
        <v/>
      </c>
    </row>
    <row r="881">
      <c r="O881">
        <f>IF($R881="","",CHOOSE($Q$2,YEAR(R881)*12+MONTH(R881),INT((R881-2)/7),YEAR(R881)*4+ROUNDUP(MONTH(R881)/3)))</f>
        <v/>
      </c>
      <c r="P881">
        <f>IF($R881="","",IF($R882="",1,IF(O881&lt;&gt;O882,1,0)))</f>
        <v/>
      </c>
      <c r="Q881">
        <f>IF(P881=1,SUM($P$7:P881),"")</f>
        <v/>
      </c>
      <c r="R881">
        <f>IF($A881="","",IF(ISNUMBER($A881),$A881,IFERROR(DATEVALUE($A881),NA())))</f>
        <v/>
      </c>
      <c r="S881" s="7">
        <f>IFERROR(INDEX($R$7:$R$60000,MATCH(ROW()-6,$Q$7:$Q$60000,0)),"")</f>
        <v/>
      </c>
      <c r="T881">
        <f>IFERROR(INDEX($B$7:$B$60000,MATCH(ROW()-6,$Q$7:$Q$60000,0)),"")</f>
        <v/>
      </c>
      <c r="U881">
        <f>IFERROR(INDEX($C$7:$C$60000,MATCH(ROW()-6,$Q$7:$Q$60000,0)),"")</f>
        <v/>
      </c>
      <c r="V881">
        <f>IFERROR(INDEX($D$7:$D$60000,MATCH(ROW()-6,$Q$7:$Q$60000,0)),"")</f>
        <v/>
      </c>
      <c r="W881">
        <f>IFERROR(INDEX($E$7:$E$60000,MATCH(ROW()-6,$Q$7:$Q$60000,0)),"")</f>
        <v/>
      </c>
      <c r="X881">
        <f>IFERROR(INDEX($F$7:$F$60000,MATCH(ROW()-6,$Q$7:$Q$60000,0)),"")</f>
        <v/>
      </c>
      <c r="Y881">
        <f>IFERROR(INDEX($G$7:$G$60000,MATCH(ROW()-6,$Q$7:$Q$60000,0)),"")</f>
        <v/>
      </c>
      <c r="Z881">
        <f>IFERROR(INDEX($H$7:$H$60000,MATCH(ROW()-6,$Q$7:$Q$60000,0)),"")</f>
        <v/>
      </c>
      <c r="AA881">
        <f>IFERROR(INDEX($I$7:$I$60000,MATCH(ROW()-6,$Q$7:$Q$60000,0)),"")</f>
        <v/>
      </c>
      <c r="AB881">
        <f>IFERROR(INDEX($J$7:$J$60000,MATCH(ROW()-6,$Q$7:$Q$60000,0)),"")</f>
        <v/>
      </c>
      <c r="AC881">
        <f>IFERROR(INDEX($K$7:$K$60000,MATCH(ROW()-6,$Q$7:$Q$60000,0)),"")</f>
        <v/>
      </c>
      <c r="AD881">
        <f>IFERROR(INDEX($L$7:$L$60000,MATCH(ROW()-6,$Q$7:$Q$60000,0)),"")</f>
        <v/>
      </c>
      <c r="AE881">
        <f>IFERROR(INDEX($M$7:$M$60000,MATCH(ROW()-6,$Q$7:$Q$60000,0)),"")</f>
        <v/>
      </c>
      <c r="AF881">
        <f>IFERROR(INDEX($N$7:$N$60000,MATCH(ROW()-6,$Q$7:$Q$60000,0)),"")</f>
        <v/>
      </c>
      <c r="AH881" s="9">
        <f>IF(OR($S881="",$S880=""),"",LN($T881/$T880))</f>
        <v/>
      </c>
      <c r="AI881" s="9">
        <f>IF(OR($S881="",$S880=""),"",$C$2*LN(U881/U880))</f>
        <v/>
      </c>
      <c r="AJ881" s="9">
        <f>IF(OR($S881="",$S880=""),"",$D$2*(V881-V880))</f>
        <v/>
      </c>
      <c r="AK881" s="9">
        <f>IF(OR($S881="",$S880=""),"",$E$2*(W881-W880))</f>
        <v/>
      </c>
      <c r="AL881" s="9">
        <f>IF(OR($S881="",$S880=""),"",$F$2*LN(X881/X880))</f>
        <v/>
      </c>
      <c r="AM881" s="9">
        <f>IF(OR($S881="",$S880=""),"",$G$2*(Y881-Y880))</f>
        <v/>
      </c>
      <c r="AN881" s="9">
        <f>IF(OR($S881="",$S880=""),"",$H$2*LN(Z881/Z880))</f>
        <v/>
      </c>
      <c r="AO881" s="9">
        <f>IF(OR($S881="",$S880=""),"",$I$2*(AA881-AA880))</f>
        <v/>
      </c>
      <c r="AP881" s="9">
        <f>IF(OR($S881="",$S880=""),"",$J$2*LN(AB881/AB880))</f>
        <v/>
      </c>
      <c r="AQ881" s="9">
        <f>IF(OR($S881="",$S880=""),"",$K$2*(AC881-AC880))</f>
        <v/>
      </c>
      <c r="AR881" s="9">
        <f>IF(OR($S881="",$S880=""),"",$L$2*LN(AD881/AD880))</f>
        <v/>
      </c>
      <c r="AS881" s="9">
        <f>IF(OR($S881="",$S880=""),"",$M$2*LN(AE881/AE880))</f>
        <v/>
      </c>
      <c r="AT881" s="9">
        <f>IF(OR($S881="",$S880=""),"",$N$2*LN(AF881/AF880))</f>
        <v/>
      </c>
      <c r="AV881" s="9">
        <f>IF($AH881="","",$AY$16+$AY$4*AI881+$AY$5*AJ881+$AY$6*AK881+$AY$7*AL881+$AY$8*AM881+$AY$9*AN881+$AY$10*AO881+$AY$11*AP881+$AY$12*AQ881+$AY$13*AR881+$AY$14*AS881+$AY$15*AT881)</f>
        <v/>
      </c>
      <c r="BC881" s="10">
        <f>IF((ROW()-6)&lt;=$Q$3,INDEX(LINEST(AH822:AH881,AI822:AT881,TRUE,TRUE),1,13)*$Q$4,"")</f>
        <v/>
      </c>
      <c r="BD881" s="9">
        <f>IF((ROW()-6)&lt;=$Q$3,INDEX(LINEST(AH822:AH881,AI822:AT881,TRUE,TRUE),1,12),"")</f>
        <v/>
      </c>
      <c r="BE881" s="9">
        <f>IF((ROW()-6)&lt;=$Q$3,INDEX(LINEST(AH822:AH881,AI822:AT881,TRUE,TRUE),1,11),"")</f>
        <v/>
      </c>
      <c r="BF881" s="9">
        <f>IF((ROW()-6)&lt;=$Q$3,INDEX(LINEST(AH822:AH881,AI822:AT881,TRUE,TRUE),1,10),"")</f>
        <v/>
      </c>
      <c r="BG881" s="9">
        <f>IF((ROW()-6)&lt;=$Q$3,INDEX(LINEST(AH822:AH881,AI822:AT881,TRUE,TRUE),1,9),"")</f>
        <v/>
      </c>
      <c r="BH881" s="9">
        <f>IF((ROW()-6)&lt;=$Q$3,INDEX(LINEST(AH822:AH881,AI822:AT881,TRUE,TRUE),1,8),"")</f>
        <v/>
      </c>
      <c r="BI881" s="9">
        <f>IF((ROW()-6)&lt;=$Q$3,INDEX(LINEST(AH822:AH881,AI822:AT881,TRUE,TRUE),1,7),"")</f>
        <v/>
      </c>
      <c r="BJ881" s="9">
        <f>IF((ROW()-6)&lt;=$Q$3,INDEX(LINEST(AH822:AH881,AI822:AT881,TRUE,TRUE),1,6),"")</f>
        <v/>
      </c>
      <c r="BK881" s="9">
        <f>IF((ROW()-6)&lt;=$Q$3,INDEX(LINEST(AH822:AH881,AI822:AT881,TRUE,TRUE),1,5),"")</f>
        <v/>
      </c>
      <c r="BL881" s="9">
        <f>IF((ROW()-6)&lt;=$Q$3,INDEX(LINEST(AH822:AH881,AI822:AT881,TRUE,TRUE),1,4),"")</f>
        <v/>
      </c>
      <c r="BM881" s="9">
        <f>IF((ROW()-6)&lt;=$Q$3,INDEX(LINEST(AH822:AH881,AI822:AT881,TRUE,TRUE),1,3),"")</f>
        <v/>
      </c>
      <c r="BN881" s="9">
        <f>IF((ROW()-6)&lt;=$Q$3,INDEX(LINEST(AH822:AH881,AI822:AT881,TRUE,TRUE),1,2),"")</f>
        <v/>
      </c>
      <c r="BO881" s="9">
        <f>IF((ROW()-6)&lt;=$Q$3,INDEX(LINEST(AH822:AH881,AI822:AT881,TRUE,TRUE),1,1),"")</f>
        <v/>
      </c>
      <c r="BP881" s="10">
        <f>IF((ROW()-6)&lt;=$Q$3,INDEX(LINEST(AH822:AH881,AI822:AT881,TRUE,TRUE),3,1),"")</f>
        <v/>
      </c>
      <c r="BR881" s="9">
        <f>IF(AND((ROW()-6)&lt;=$Q$3,ISNUMBER(BC880)),BC880/$Q$4+BD880*AI881+BE880*AJ881+BF880*AK881+BG880*AL881+BH880*AM881+BI880*AN881+BJ880*AO881+BK880*AP881+BL880*AQ881+BM880*AR881+BN880*AS881+BO880*AT881,"")</f>
        <v/>
      </c>
      <c r="BS881">
        <f>IF(ISNUMBER(BR881),AVERAGE(AH821:AH880),"")</f>
        <v/>
      </c>
      <c r="BT881">
        <f>IF(ISNUMBER(BR881),(AH881-BR881)^2,"")</f>
        <v/>
      </c>
      <c r="BU881">
        <f>IF(ISNUMBER(BR881),AH881^2,"")</f>
        <v/>
      </c>
      <c r="BV881">
        <f>IF(ISNUMBER(BR881),(AH881-BS881)^2,"")</f>
        <v/>
      </c>
    </row>
    <row r="882">
      <c r="O882">
        <f>IF($R882="","",CHOOSE($Q$2,YEAR(R882)*12+MONTH(R882),INT((R882-2)/7),YEAR(R882)*4+ROUNDUP(MONTH(R882)/3)))</f>
        <v/>
      </c>
      <c r="P882">
        <f>IF($R882="","",IF($R883="",1,IF(O882&lt;&gt;O883,1,0)))</f>
        <v/>
      </c>
      <c r="Q882">
        <f>IF(P882=1,SUM($P$7:P882),"")</f>
        <v/>
      </c>
      <c r="R882">
        <f>IF($A882="","",IF(ISNUMBER($A882),$A882,IFERROR(DATEVALUE($A882),NA())))</f>
        <v/>
      </c>
      <c r="S882" s="7">
        <f>IFERROR(INDEX($R$7:$R$60000,MATCH(ROW()-6,$Q$7:$Q$60000,0)),"")</f>
        <v/>
      </c>
      <c r="T882">
        <f>IFERROR(INDEX($B$7:$B$60000,MATCH(ROW()-6,$Q$7:$Q$60000,0)),"")</f>
        <v/>
      </c>
      <c r="U882">
        <f>IFERROR(INDEX($C$7:$C$60000,MATCH(ROW()-6,$Q$7:$Q$60000,0)),"")</f>
        <v/>
      </c>
      <c r="V882">
        <f>IFERROR(INDEX($D$7:$D$60000,MATCH(ROW()-6,$Q$7:$Q$60000,0)),"")</f>
        <v/>
      </c>
      <c r="W882">
        <f>IFERROR(INDEX($E$7:$E$60000,MATCH(ROW()-6,$Q$7:$Q$60000,0)),"")</f>
        <v/>
      </c>
      <c r="X882">
        <f>IFERROR(INDEX($F$7:$F$60000,MATCH(ROW()-6,$Q$7:$Q$60000,0)),"")</f>
        <v/>
      </c>
      <c r="Y882">
        <f>IFERROR(INDEX($G$7:$G$60000,MATCH(ROW()-6,$Q$7:$Q$60000,0)),"")</f>
        <v/>
      </c>
      <c r="Z882">
        <f>IFERROR(INDEX($H$7:$H$60000,MATCH(ROW()-6,$Q$7:$Q$60000,0)),"")</f>
        <v/>
      </c>
      <c r="AA882">
        <f>IFERROR(INDEX($I$7:$I$60000,MATCH(ROW()-6,$Q$7:$Q$60000,0)),"")</f>
        <v/>
      </c>
      <c r="AB882">
        <f>IFERROR(INDEX($J$7:$J$60000,MATCH(ROW()-6,$Q$7:$Q$60000,0)),"")</f>
        <v/>
      </c>
      <c r="AC882">
        <f>IFERROR(INDEX($K$7:$K$60000,MATCH(ROW()-6,$Q$7:$Q$60000,0)),"")</f>
        <v/>
      </c>
      <c r="AD882">
        <f>IFERROR(INDEX($L$7:$L$60000,MATCH(ROW()-6,$Q$7:$Q$60000,0)),"")</f>
        <v/>
      </c>
      <c r="AE882">
        <f>IFERROR(INDEX($M$7:$M$60000,MATCH(ROW()-6,$Q$7:$Q$60000,0)),"")</f>
        <v/>
      </c>
      <c r="AF882">
        <f>IFERROR(INDEX($N$7:$N$60000,MATCH(ROW()-6,$Q$7:$Q$60000,0)),"")</f>
        <v/>
      </c>
      <c r="AH882" s="9">
        <f>IF(OR($S882="",$S881=""),"",LN($T882/$T881))</f>
        <v/>
      </c>
      <c r="AI882" s="9">
        <f>IF(OR($S882="",$S881=""),"",$C$2*LN(U882/U881))</f>
        <v/>
      </c>
      <c r="AJ882" s="9">
        <f>IF(OR($S882="",$S881=""),"",$D$2*(V882-V881))</f>
        <v/>
      </c>
      <c r="AK882" s="9">
        <f>IF(OR($S882="",$S881=""),"",$E$2*(W882-W881))</f>
        <v/>
      </c>
      <c r="AL882" s="9">
        <f>IF(OR($S882="",$S881=""),"",$F$2*LN(X882/X881))</f>
        <v/>
      </c>
      <c r="AM882" s="9">
        <f>IF(OR($S882="",$S881=""),"",$G$2*(Y882-Y881))</f>
        <v/>
      </c>
      <c r="AN882" s="9">
        <f>IF(OR($S882="",$S881=""),"",$H$2*LN(Z882/Z881))</f>
        <v/>
      </c>
      <c r="AO882" s="9">
        <f>IF(OR($S882="",$S881=""),"",$I$2*(AA882-AA881))</f>
        <v/>
      </c>
      <c r="AP882" s="9">
        <f>IF(OR($S882="",$S881=""),"",$J$2*LN(AB882/AB881))</f>
        <v/>
      </c>
      <c r="AQ882" s="9">
        <f>IF(OR($S882="",$S881=""),"",$K$2*(AC882-AC881))</f>
        <v/>
      </c>
      <c r="AR882" s="9">
        <f>IF(OR($S882="",$S881=""),"",$L$2*LN(AD882/AD881))</f>
        <v/>
      </c>
      <c r="AS882" s="9">
        <f>IF(OR($S882="",$S881=""),"",$M$2*LN(AE882/AE881))</f>
        <v/>
      </c>
      <c r="AT882" s="9">
        <f>IF(OR($S882="",$S881=""),"",$N$2*LN(AF882/AF881))</f>
        <v/>
      </c>
      <c r="AV882" s="9">
        <f>IF($AH882="","",$AY$16+$AY$4*AI882+$AY$5*AJ882+$AY$6*AK882+$AY$7*AL882+$AY$8*AM882+$AY$9*AN882+$AY$10*AO882+$AY$11*AP882+$AY$12*AQ882+$AY$13*AR882+$AY$14*AS882+$AY$15*AT882)</f>
        <v/>
      </c>
      <c r="BC882" s="10">
        <f>IF((ROW()-6)&lt;=$Q$3,INDEX(LINEST(AH823:AH882,AI823:AT882,TRUE,TRUE),1,13)*$Q$4,"")</f>
        <v/>
      </c>
      <c r="BD882" s="9">
        <f>IF((ROW()-6)&lt;=$Q$3,INDEX(LINEST(AH823:AH882,AI823:AT882,TRUE,TRUE),1,12),"")</f>
        <v/>
      </c>
      <c r="BE882" s="9">
        <f>IF((ROW()-6)&lt;=$Q$3,INDEX(LINEST(AH823:AH882,AI823:AT882,TRUE,TRUE),1,11),"")</f>
        <v/>
      </c>
      <c r="BF882" s="9">
        <f>IF((ROW()-6)&lt;=$Q$3,INDEX(LINEST(AH823:AH882,AI823:AT882,TRUE,TRUE),1,10),"")</f>
        <v/>
      </c>
      <c r="BG882" s="9">
        <f>IF((ROW()-6)&lt;=$Q$3,INDEX(LINEST(AH823:AH882,AI823:AT882,TRUE,TRUE),1,9),"")</f>
        <v/>
      </c>
      <c r="BH882" s="9">
        <f>IF((ROW()-6)&lt;=$Q$3,INDEX(LINEST(AH823:AH882,AI823:AT882,TRUE,TRUE),1,8),"")</f>
        <v/>
      </c>
      <c r="BI882" s="9">
        <f>IF((ROW()-6)&lt;=$Q$3,INDEX(LINEST(AH823:AH882,AI823:AT882,TRUE,TRUE),1,7),"")</f>
        <v/>
      </c>
      <c r="BJ882" s="9">
        <f>IF((ROW()-6)&lt;=$Q$3,INDEX(LINEST(AH823:AH882,AI823:AT882,TRUE,TRUE),1,6),"")</f>
        <v/>
      </c>
      <c r="BK882" s="9">
        <f>IF((ROW()-6)&lt;=$Q$3,INDEX(LINEST(AH823:AH882,AI823:AT882,TRUE,TRUE),1,5),"")</f>
        <v/>
      </c>
      <c r="BL882" s="9">
        <f>IF((ROW()-6)&lt;=$Q$3,INDEX(LINEST(AH823:AH882,AI823:AT882,TRUE,TRUE),1,4),"")</f>
        <v/>
      </c>
      <c r="BM882" s="9">
        <f>IF((ROW()-6)&lt;=$Q$3,INDEX(LINEST(AH823:AH882,AI823:AT882,TRUE,TRUE),1,3),"")</f>
        <v/>
      </c>
      <c r="BN882" s="9">
        <f>IF((ROW()-6)&lt;=$Q$3,INDEX(LINEST(AH823:AH882,AI823:AT882,TRUE,TRUE),1,2),"")</f>
        <v/>
      </c>
      <c r="BO882" s="9">
        <f>IF((ROW()-6)&lt;=$Q$3,INDEX(LINEST(AH823:AH882,AI823:AT882,TRUE,TRUE),1,1),"")</f>
        <v/>
      </c>
      <c r="BP882" s="10">
        <f>IF((ROW()-6)&lt;=$Q$3,INDEX(LINEST(AH823:AH882,AI823:AT882,TRUE,TRUE),3,1),"")</f>
        <v/>
      </c>
      <c r="BR882" s="9">
        <f>IF(AND((ROW()-6)&lt;=$Q$3,ISNUMBER(BC881)),BC881/$Q$4+BD881*AI882+BE881*AJ882+BF881*AK882+BG881*AL882+BH881*AM882+BI881*AN882+BJ881*AO882+BK881*AP882+BL881*AQ882+BM881*AR882+BN881*AS882+BO881*AT882,"")</f>
        <v/>
      </c>
      <c r="BS882">
        <f>IF(ISNUMBER(BR882),AVERAGE(AH822:AH881),"")</f>
        <v/>
      </c>
      <c r="BT882">
        <f>IF(ISNUMBER(BR882),(AH882-BR882)^2,"")</f>
        <v/>
      </c>
      <c r="BU882">
        <f>IF(ISNUMBER(BR882),AH882^2,"")</f>
        <v/>
      </c>
      <c r="BV882">
        <f>IF(ISNUMBER(BR882),(AH882-BS882)^2,"")</f>
        <v/>
      </c>
    </row>
    <row r="883">
      <c r="O883">
        <f>IF($R883="","",CHOOSE($Q$2,YEAR(R883)*12+MONTH(R883),INT((R883-2)/7),YEAR(R883)*4+ROUNDUP(MONTH(R883)/3)))</f>
        <v/>
      </c>
      <c r="P883">
        <f>IF($R883="","",IF($R884="",1,IF(O883&lt;&gt;O884,1,0)))</f>
        <v/>
      </c>
      <c r="Q883">
        <f>IF(P883=1,SUM($P$7:P883),"")</f>
        <v/>
      </c>
      <c r="R883">
        <f>IF($A883="","",IF(ISNUMBER($A883),$A883,IFERROR(DATEVALUE($A883),NA())))</f>
        <v/>
      </c>
      <c r="S883" s="7">
        <f>IFERROR(INDEX($R$7:$R$60000,MATCH(ROW()-6,$Q$7:$Q$60000,0)),"")</f>
        <v/>
      </c>
      <c r="T883">
        <f>IFERROR(INDEX($B$7:$B$60000,MATCH(ROW()-6,$Q$7:$Q$60000,0)),"")</f>
        <v/>
      </c>
      <c r="U883">
        <f>IFERROR(INDEX($C$7:$C$60000,MATCH(ROW()-6,$Q$7:$Q$60000,0)),"")</f>
        <v/>
      </c>
      <c r="V883">
        <f>IFERROR(INDEX($D$7:$D$60000,MATCH(ROW()-6,$Q$7:$Q$60000,0)),"")</f>
        <v/>
      </c>
      <c r="W883">
        <f>IFERROR(INDEX($E$7:$E$60000,MATCH(ROW()-6,$Q$7:$Q$60000,0)),"")</f>
        <v/>
      </c>
      <c r="X883">
        <f>IFERROR(INDEX($F$7:$F$60000,MATCH(ROW()-6,$Q$7:$Q$60000,0)),"")</f>
        <v/>
      </c>
      <c r="Y883">
        <f>IFERROR(INDEX($G$7:$G$60000,MATCH(ROW()-6,$Q$7:$Q$60000,0)),"")</f>
        <v/>
      </c>
      <c r="Z883">
        <f>IFERROR(INDEX($H$7:$H$60000,MATCH(ROW()-6,$Q$7:$Q$60000,0)),"")</f>
        <v/>
      </c>
      <c r="AA883">
        <f>IFERROR(INDEX($I$7:$I$60000,MATCH(ROW()-6,$Q$7:$Q$60000,0)),"")</f>
        <v/>
      </c>
      <c r="AB883">
        <f>IFERROR(INDEX($J$7:$J$60000,MATCH(ROW()-6,$Q$7:$Q$60000,0)),"")</f>
        <v/>
      </c>
      <c r="AC883">
        <f>IFERROR(INDEX($K$7:$K$60000,MATCH(ROW()-6,$Q$7:$Q$60000,0)),"")</f>
        <v/>
      </c>
      <c r="AD883">
        <f>IFERROR(INDEX($L$7:$L$60000,MATCH(ROW()-6,$Q$7:$Q$60000,0)),"")</f>
        <v/>
      </c>
      <c r="AE883">
        <f>IFERROR(INDEX($M$7:$M$60000,MATCH(ROW()-6,$Q$7:$Q$60000,0)),"")</f>
        <v/>
      </c>
      <c r="AF883">
        <f>IFERROR(INDEX($N$7:$N$60000,MATCH(ROW()-6,$Q$7:$Q$60000,0)),"")</f>
        <v/>
      </c>
      <c r="AH883" s="9">
        <f>IF(OR($S883="",$S882=""),"",LN($T883/$T882))</f>
        <v/>
      </c>
      <c r="AI883" s="9">
        <f>IF(OR($S883="",$S882=""),"",$C$2*LN(U883/U882))</f>
        <v/>
      </c>
      <c r="AJ883" s="9">
        <f>IF(OR($S883="",$S882=""),"",$D$2*(V883-V882))</f>
        <v/>
      </c>
      <c r="AK883" s="9">
        <f>IF(OR($S883="",$S882=""),"",$E$2*(W883-W882))</f>
        <v/>
      </c>
      <c r="AL883" s="9">
        <f>IF(OR($S883="",$S882=""),"",$F$2*LN(X883/X882))</f>
        <v/>
      </c>
      <c r="AM883" s="9">
        <f>IF(OR($S883="",$S882=""),"",$G$2*(Y883-Y882))</f>
        <v/>
      </c>
      <c r="AN883" s="9">
        <f>IF(OR($S883="",$S882=""),"",$H$2*LN(Z883/Z882))</f>
        <v/>
      </c>
      <c r="AO883" s="9">
        <f>IF(OR($S883="",$S882=""),"",$I$2*(AA883-AA882))</f>
        <v/>
      </c>
      <c r="AP883" s="9">
        <f>IF(OR($S883="",$S882=""),"",$J$2*LN(AB883/AB882))</f>
        <v/>
      </c>
      <c r="AQ883" s="9">
        <f>IF(OR($S883="",$S882=""),"",$K$2*(AC883-AC882))</f>
        <v/>
      </c>
      <c r="AR883" s="9">
        <f>IF(OR($S883="",$S882=""),"",$L$2*LN(AD883/AD882))</f>
        <v/>
      </c>
      <c r="AS883" s="9">
        <f>IF(OR($S883="",$S882=""),"",$M$2*LN(AE883/AE882))</f>
        <v/>
      </c>
      <c r="AT883" s="9">
        <f>IF(OR($S883="",$S882=""),"",$N$2*LN(AF883/AF882))</f>
        <v/>
      </c>
      <c r="AV883" s="9">
        <f>IF($AH883="","",$AY$16+$AY$4*AI883+$AY$5*AJ883+$AY$6*AK883+$AY$7*AL883+$AY$8*AM883+$AY$9*AN883+$AY$10*AO883+$AY$11*AP883+$AY$12*AQ883+$AY$13*AR883+$AY$14*AS883+$AY$15*AT883)</f>
        <v/>
      </c>
      <c r="BC883" s="10">
        <f>IF((ROW()-6)&lt;=$Q$3,INDEX(LINEST(AH824:AH883,AI824:AT883,TRUE,TRUE),1,13)*$Q$4,"")</f>
        <v/>
      </c>
      <c r="BD883" s="9">
        <f>IF((ROW()-6)&lt;=$Q$3,INDEX(LINEST(AH824:AH883,AI824:AT883,TRUE,TRUE),1,12),"")</f>
        <v/>
      </c>
      <c r="BE883" s="9">
        <f>IF((ROW()-6)&lt;=$Q$3,INDEX(LINEST(AH824:AH883,AI824:AT883,TRUE,TRUE),1,11),"")</f>
        <v/>
      </c>
      <c r="BF883" s="9">
        <f>IF((ROW()-6)&lt;=$Q$3,INDEX(LINEST(AH824:AH883,AI824:AT883,TRUE,TRUE),1,10),"")</f>
        <v/>
      </c>
      <c r="BG883" s="9">
        <f>IF((ROW()-6)&lt;=$Q$3,INDEX(LINEST(AH824:AH883,AI824:AT883,TRUE,TRUE),1,9),"")</f>
        <v/>
      </c>
      <c r="BH883" s="9">
        <f>IF((ROW()-6)&lt;=$Q$3,INDEX(LINEST(AH824:AH883,AI824:AT883,TRUE,TRUE),1,8),"")</f>
        <v/>
      </c>
      <c r="BI883" s="9">
        <f>IF((ROW()-6)&lt;=$Q$3,INDEX(LINEST(AH824:AH883,AI824:AT883,TRUE,TRUE),1,7),"")</f>
        <v/>
      </c>
      <c r="BJ883" s="9">
        <f>IF((ROW()-6)&lt;=$Q$3,INDEX(LINEST(AH824:AH883,AI824:AT883,TRUE,TRUE),1,6),"")</f>
        <v/>
      </c>
      <c r="BK883" s="9">
        <f>IF((ROW()-6)&lt;=$Q$3,INDEX(LINEST(AH824:AH883,AI824:AT883,TRUE,TRUE),1,5),"")</f>
        <v/>
      </c>
      <c r="BL883" s="9">
        <f>IF((ROW()-6)&lt;=$Q$3,INDEX(LINEST(AH824:AH883,AI824:AT883,TRUE,TRUE),1,4),"")</f>
        <v/>
      </c>
      <c r="BM883" s="9">
        <f>IF((ROW()-6)&lt;=$Q$3,INDEX(LINEST(AH824:AH883,AI824:AT883,TRUE,TRUE),1,3),"")</f>
        <v/>
      </c>
      <c r="BN883" s="9">
        <f>IF((ROW()-6)&lt;=$Q$3,INDEX(LINEST(AH824:AH883,AI824:AT883,TRUE,TRUE),1,2),"")</f>
        <v/>
      </c>
      <c r="BO883" s="9">
        <f>IF((ROW()-6)&lt;=$Q$3,INDEX(LINEST(AH824:AH883,AI824:AT883,TRUE,TRUE),1,1),"")</f>
        <v/>
      </c>
      <c r="BP883" s="10">
        <f>IF((ROW()-6)&lt;=$Q$3,INDEX(LINEST(AH824:AH883,AI824:AT883,TRUE,TRUE),3,1),"")</f>
        <v/>
      </c>
      <c r="BR883" s="9">
        <f>IF(AND((ROW()-6)&lt;=$Q$3,ISNUMBER(BC882)),BC882/$Q$4+BD882*AI883+BE882*AJ883+BF882*AK883+BG882*AL883+BH882*AM883+BI882*AN883+BJ882*AO883+BK882*AP883+BL882*AQ883+BM882*AR883+BN882*AS883+BO882*AT883,"")</f>
        <v/>
      </c>
      <c r="BS883">
        <f>IF(ISNUMBER(BR883),AVERAGE(AH823:AH882),"")</f>
        <v/>
      </c>
      <c r="BT883">
        <f>IF(ISNUMBER(BR883),(AH883-BR883)^2,"")</f>
        <v/>
      </c>
      <c r="BU883">
        <f>IF(ISNUMBER(BR883),AH883^2,"")</f>
        <v/>
      </c>
      <c r="BV883">
        <f>IF(ISNUMBER(BR883),(AH883-BS883)^2,"")</f>
        <v/>
      </c>
    </row>
    <row r="884">
      <c r="O884">
        <f>IF($R884="","",CHOOSE($Q$2,YEAR(R884)*12+MONTH(R884),INT((R884-2)/7),YEAR(R884)*4+ROUNDUP(MONTH(R884)/3)))</f>
        <v/>
      </c>
      <c r="P884">
        <f>IF($R884="","",IF($R885="",1,IF(O884&lt;&gt;O885,1,0)))</f>
        <v/>
      </c>
      <c r="Q884">
        <f>IF(P884=1,SUM($P$7:P884),"")</f>
        <v/>
      </c>
      <c r="R884">
        <f>IF($A884="","",IF(ISNUMBER($A884),$A884,IFERROR(DATEVALUE($A884),NA())))</f>
        <v/>
      </c>
      <c r="S884" s="7">
        <f>IFERROR(INDEX($R$7:$R$60000,MATCH(ROW()-6,$Q$7:$Q$60000,0)),"")</f>
        <v/>
      </c>
      <c r="T884">
        <f>IFERROR(INDEX($B$7:$B$60000,MATCH(ROW()-6,$Q$7:$Q$60000,0)),"")</f>
        <v/>
      </c>
      <c r="U884">
        <f>IFERROR(INDEX($C$7:$C$60000,MATCH(ROW()-6,$Q$7:$Q$60000,0)),"")</f>
        <v/>
      </c>
      <c r="V884">
        <f>IFERROR(INDEX($D$7:$D$60000,MATCH(ROW()-6,$Q$7:$Q$60000,0)),"")</f>
        <v/>
      </c>
      <c r="W884">
        <f>IFERROR(INDEX($E$7:$E$60000,MATCH(ROW()-6,$Q$7:$Q$60000,0)),"")</f>
        <v/>
      </c>
      <c r="X884">
        <f>IFERROR(INDEX($F$7:$F$60000,MATCH(ROW()-6,$Q$7:$Q$60000,0)),"")</f>
        <v/>
      </c>
      <c r="Y884">
        <f>IFERROR(INDEX($G$7:$G$60000,MATCH(ROW()-6,$Q$7:$Q$60000,0)),"")</f>
        <v/>
      </c>
      <c r="Z884">
        <f>IFERROR(INDEX($H$7:$H$60000,MATCH(ROW()-6,$Q$7:$Q$60000,0)),"")</f>
        <v/>
      </c>
      <c r="AA884">
        <f>IFERROR(INDEX($I$7:$I$60000,MATCH(ROW()-6,$Q$7:$Q$60000,0)),"")</f>
        <v/>
      </c>
      <c r="AB884">
        <f>IFERROR(INDEX($J$7:$J$60000,MATCH(ROW()-6,$Q$7:$Q$60000,0)),"")</f>
        <v/>
      </c>
      <c r="AC884">
        <f>IFERROR(INDEX($K$7:$K$60000,MATCH(ROW()-6,$Q$7:$Q$60000,0)),"")</f>
        <v/>
      </c>
      <c r="AD884">
        <f>IFERROR(INDEX($L$7:$L$60000,MATCH(ROW()-6,$Q$7:$Q$60000,0)),"")</f>
        <v/>
      </c>
      <c r="AE884">
        <f>IFERROR(INDEX($M$7:$M$60000,MATCH(ROW()-6,$Q$7:$Q$60000,0)),"")</f>
        <v/>
      </c>
      <c r="AF884">
        <f>IFERROR(INDEX($N$7:$N$60000,MATCH(ROW()-6,$Q$7:$Q$60000,0)),"")</f>
        <v/>
      </c>
      <c r="AH884" s="9">
        <f>IF(OR($S884="",$S883=""),"",LN($T884/$T883))</f>
        <v/>
      </c>
      <c r="AI884" s="9">
        <f>IF(OR($S884="",$S883=""),"",$C$2*LN(U884/U883))</f>
        <v/>
      </c>
      <c r="AJ884" s="9">
        <f>IF(OR($S884="",$S883=""),"",$D$2*(V884-V883))</f>
        <v/>
      </c>
      <c r="AK884" s="9">
        <f>IF(OR($S884="",$S883=""),"",$E$2*(W884-W883))</f>
        <v/>
      </c>
      <c r="AL884" s="9">
        <f>IF(OR($S884="",$S883=""),"",$F$2*LN(X884/X883))</f>
        <v/>
      </c>
      <c r="AM884" s="9">
        <f>IF(OR($S884="",$S883=""),"",$G$2*(Y884-Y883))</f>
        <v/>
      </c>
      <c r="AN884" s="9">
        <f>IF(OR($S884="",$S883=""),"",$H$2*LN(Z884/Z883))</f>
        <v/>
      </c>
      <c r="AO884" s="9">
        <f>IF(OR($S884="",$S883=""),"",$I$2*(AA884-AA883))</f>
        <v/>
      </c>
      <c r="AP884" s="9">
        <f>IF(OR($S884="",$S883=""),"",$J$2*LN(AB884/AB883))</f>
        <v/>
      </c>
      <c r="AQ884" s="9">
        <f>IF(OR($S884="",$S883=""),"",$K$2*(AC884-AC883))</f>
        <v/>
      </c>
      <c r="AR884" s="9">
        <f>IF(OR($S884="",$S883=""),"",$L$2*LN(AD884/AD883))</f>
        <v/>
      </c>
      <c r="AS884" s="9">
        <f>IF(OR($S884="",$S883=""),"",$M$2*LN(AE884/AE883))</f>
        <v/>
      </c>
      <c r="AT884" s="9">
        <f>IF(OR($S884="",$S883=""),"",$N$2*LN(AF884/AF883))</f>
        <v/>
      </c>
      <c r="AV884" s="9">
        <f>IF($AH884="","",$AY$16+$AY$4*AI884+$AY$5*AJ884+$AY$6*AK884+$AY$7*AL884+$AY$8*AM884+$AY$9*AN884+$AY$10*AO884+$AY$11*AP884+$AY$12*AQ884+$AY$13*AR884+$AY$14*AS884+$AY$15*AT884)</f>
        <v/>
      </c>
      <c r="BC884" s="10">
        <f>IF((ROW()-6)&lt;=$Q$3,INDEX(LINEST(AH825:AH884,AI825:AT884,TRUE,TRUE),1,13)*$Q$4,"")</f>
        <v/>
      </c>
      <c r="BD884" s="9">
        <f>IF((ROW()-6)&lt;=$Q$3,INDEX(LINEST(AH825:AH884,AI825:AT884,TRUE,TRUE),1,12),"")</f>
        <v/>
      </c>
      <c r="BE884" s="9">
        <f>IF((ROW()-6)&lt;=$Q$3,INDEX(LINEST(AH825:AH884,AI825:AT884,TRUE,TRUE),1,11),"")</f>
        <v/>
      </c>
      <c r="BF884" s="9">
        <f>IF((ROW()-6)&lt;=$Q$3,INDEX(LINEST(AH825:AH884,AI825:AT884,TRUE,TRUE),1,10),"")</f>
        <v/>
      </c>
      <c r="BG884" s="9">
        <f>IF((ROW()-6)&lt;=$Q$3,INDEX(LINEST(AH825:AH884,AI825:AT884,TRUE,TRUE),1,9),"")</f>
        <v/>
      </c>
      <c r="BH884" s="9">
        <f>IF((ROW()-6)&lt;=$Q$3,INDEX(LINEST(AH825:AH884,AI825:AT884,TRUE,TRUE),1,8),"")</f>
        <v/>
      </c>
      <c r="BI884" s="9">
        <f>IF((ROW()-6)&lt;=$Q$3,INDEX(LINEST(AH825:AH884,AI825:AT884,TRUE,TRUE),1,7),"")</f>
        <v/>
      </c>
      <c r="BJ884" s="9">
        <f>IF((ROW()-6)&lt;=$Q$3,INDEX(LINEST(AH825:AH884,AI825:AT884,TRUE,TRUE),1,6),"")</f>
        <v/>
      </c>
      <c r="BK884" s="9">
        <f>IF((ROW()-6)&lt;=$Q$3,INDEX(LINEST(AH825:AH884,AI825:AT884,TRUE,TRUE),1,5),"")</f>
        <v/>
      </c>
      <c r="BL884" s="9">
        <f>IF((ROW()-6)&lt;=$Q$3,INDEX(LINEST(AH825:AH884,AI825:AT884,TRUE,TRUE),1,4),"")</f>
        <v/>
      </c>
      <c r="BM884" s="9">
        <f>IF((ROW()-6)&lt;=$Q$3,INDEX(LINEST(AH825:AH884,AI825:AT884,TRUE,TRUE),1,3),"")</f>
        <v/>
      </c>
      <c r="BN884" s="9">
        <f>IF((ROW()-6)&lt;=$Q$3,INDEX(LINEST(AH825:AH884,AI825:AT884,TRUE,TRUE),1,2),"")</f>
        <v/>
      </c>
      <c r="BO884" s="9">
        <f>IF((ROW()-6)&lt;=$Q$3,INDEX(LINEST(AH825:AH884,AI825:AT884,TRUE,TRUE),1,1),"")</f>
        <v/>
      </c>
      <c r="BP884" s="10">
        <f>IF((ROW()-6)&lt;=$Q$3,INDEX(LINEST(AH825:AH884,AI825:AT884,TRUE,TRUE),3,1),"")</f>
        <v/>
      </c>
      <c r="BR884" s="9">
        <f>IF(AND((ROW()-6)&lt;=$Q$3,ISNUMBER(BC883)),BC883/$Q$4+BD883*AI884+BE883*AJ884+BF883*AK884+BG883*AL884+BH883*AM884+BI883*AN884+BJ883*AO884+BK883*AP884+BL883*AQ884+BM883*AR884+BN883*AS884+BO883*AT884,"")</f>
        <v/>
      </c>
      <c r="BS884">
        <f>IF(ISNUMBER(BR884),AVERAGE(AH824:AH883),"")</f>
        <v/>
      </c>
      <c r="BT884">
        <f>IF(ISNUMBER(BR884),(AH884-BR884)^2,"")</f>
        <v/>
      </c>
      <c r="BU884">
        <f>IF(ISNUMBER(BR884),AH884^2,"")</f>
        <v/>
      </c>
      <c r="BV884">
        <f>IF(ISNUMBER(BR884),(AH884-BS884)^2,"")</f>
        <v/>
      </c>
    </row>
    <row r="885">
      <c r="O885">
        <f>IF($R885="","",CHOOSE($Q$2,YEAR(R885)*12+MONTH(R885),INT((R885-2)/7),YEAR(R885)*4+ROUNDUP(MONTH(R885)/3)))</f>
        <v/>
      </c>
      <c r="P885">
        <f>IF($R885="","",IF($R886="",1,IF(O885&lt;&gt;O886,1,0)))</f>
        <v/>
      </c>
      <c r="Q885">
        <f>IF(P885=1,SUM($P$7:P885),"")</f>
        <v/>
      </c>
      <c r="R885">
        <f>IF($A885="","",IF(ISNUMBER($A885),$A885,IFERROR(DATEVALUE($A885),NA())))</f>
        <v/>
      </c>
      <c r="S885" s="7">
        <f>IFERROR(INDEX($R$7:$R$60000,MATCH(ROW()-6,$Q$7:$Q$60000,0)),"")</f>
        <v/>
      </c>
      <c r="T885">
        <f>IFERROR(INDEX($B$7:$B$60000,MATCH(ROW()-6,$Q$7:$Q$60000,0)),"")</f>
        <v/>
      </c>
      <c r="U885">
        <f>IFERROR(INDEX($C$7:$C$60000,MATCH(ROW()-6,$Q$7:$Q$60000,0)),"")</f>
        <v/>
      </c>
      <c r="V885">
        <f>IFERROR(INDEX($D$7:$D$60000,MATCH(ROW()-6,$Q$7:$Q$60000,0)),"")</f>
        <v/>
      </c>
      <c r="W885">
        <f>IFERROR(INDEX($E$7:$E$60000,MATCH(ROW()-6,$Q$7:$Q$60000,0)),"")</f>
        <v/>
      </c>
      <c r="X885">
        <f>IFERROR(INDEX($F$7:$F$60000,MATCH(ROW()-6,$Q$7:$Q$60000,0)),"")</f>
        <v/>
      </c>
      <c r="Y885">
        <f>IFERROR(INDEX($G$7:$G$60000,MATCH(ROW()-6,$Q$7:$Q$60000,0)),"")</f>
        <v/>
      </c>
      <c r="Z885">
        <f>IFERROR(INDEX($H$7:$H$60000,MATCH(ROW()-6,$Q$7:$Q$60000,0)),"")</f>
        <v/>
      </c>
      <c r="AA885">
        <f>IFERROR(INDEX($I$7:$I$60000,MATCH(ROW()-6,$Q$7:$Q$60000,0)),"")</f>
        <v/>
      </c>
      <c r="AB885">
        <f>IFERROR(INDEX($J$7:$J$60000,MATCH(ROW()-6,$Q$7:$Q$60000,0)),"")</f>
        <v/>
      </c>
      <c r="AC885">
        <f>IFERROR(INDEX($K$7:$K$60000,MATCH(ROW()-6,$Q$7:$Q$60000,0)),"")</f>
        <v/>
      </c>
      <c r="AD885">
        <f>IFERROR(INDEX($L$7:$L$60000,MATCH(ROW()-6,$Q$7:$Q$60000,0)),"")</f>
        <v/>
      </c>
      <c r="AE885">
        <f>IFERROR(INDEX($M$7:$M$60000,MATCH(ROW()-6,$Q$7:$Q$60000,0)),"")</f>
        <v/>
      </c>
      <c r="AF885">
        <f>IFERROR(INDEX($N$7:$N$60000,MATCH(ROW()-6,$Q$7:$Q$60000,0)),"")</f>
        <v/>
      </c>
      <c r="AH885" s="9">
        <f>IF(OR($S885="",$S884=""),"",LN($T885/$T884))</f>
        <v/>
      </c>
      <c r="AI885" s="9">
        <f>IF(OR($S885="",$S884=""),"",$C$2*LN(U885/U884))</f>
        <v/>
      </c>
      <c r="AJ885" s="9">
        <f>IF(OR($S885="",$S884=""),"",$D$2*(V885-V884))</f>
        <v/>
      </c>
      <c r="AK885" s="9">
        <f>IF(OR($S885="",$S884=""),"",$E$2*(W885-W884))</f>
        <v/>
      </c>
      <c r="AL885" s="9">
        <f>IF(OR($S885="",$S884=""),"",$F$2*LN(X885/X884))</f>
        <v/>
      </c>
      <c r="AM885" s="9">
        <f>IF(OR($S885="",$S884=""),"",$G$2*(Y885-Y884))</f>
        <v/>
      </c>
      <c r="AN885" s="9">
        <f>IF(OR($S885="",$S884=""),"",$H$2*LN(Z885/Z884))</f>
        <v/>
      </c>
      <c r="AO885" s="9">
        <f>IF(OR($S885="",$S884=""),"",$I$2*(AA885-AA884))</f>
        <v/>
      </c>
      <c r="AP885" s="9">
        <f>IF(OR($S885="",$S884=""),"",$J$2*LN(AB885/AB884))</f>
        <v/>
      </c>
      <c r="AQ885" s="9">
        <f>IF(OR($S885="",$S884=""),"",$K$2*(AC885-AC884))</f>
        <v/>
      </c>
      <c r="AR885" s="9">
        <f>IF(OR($S885="",$S884=""),"",$L$2*LN(AD885/AD884))</f>
        <v/>
      </c>
      <c r="AS885" s="9">
        <f>IF(OR($S885="",$S884=""),"",$M$2*LN(AE885/AE884))</f>
        <v/>
      </c>
      <c r="AT885" s="9">
        <f>IF(OR($S885="",$S884=""),"",$N$2*LN(AF885/AF884))</f>
        <v/>
      </c>
      <c r="AV885" s="9">
        <f>IF($AH885="","",$AY$16+$AY$4*AI885+$AY$5*AJ885+$AY$6*AK885+$AY$7*AL885+$AY$8*AM885+$AY$9*AN885+$AY$10*AO885+$AY$11*AP885+$AY$12*AQ885+$AY$13*AR885+$AY$14*AS885+$AY$15*AT885)</f>
        <v/>
      </c>
      <c r="BC885" s="10">
        <f>IF((ROW()-6)&lt;=$Q$3,INDEX(LINEST(AH826:AH885,AI826:AT885,TRUE,TRUE),1,13)*$Q$4,"")</f>
        <v/>
      </c>
      <c r="BD885" s="9">
        <f>IF((ROW()-6)&lt;=$Q$3,INDEX(LINEST(AH826:AH885,AI826:AT885,TRUE,TRUE),1,12),"")</f>
        <v/>
      </c>
      <c r="BE885" s="9">
        <f>IF((ROW()-6)&lt;=$Q$3,INDEX(LINEST(AH826:AH885,AI826:AT885,TRUE,TRUE),1,11),"")</f>
        <v/>
      </c>
      <c r="BF885" s="9">
        <f>IF((ROW()-6)&lt;=$Q$3,INDEX(LINEST(AH826:AH885,AI826:AT885,TRUE,TRUE),1,10),"")</f>
        <v/>
      </c>
      <c r="BG885" s="9">
        <f>IF((ROW()-6)&lt;=$Q$3,INDEX(LINEST(AH826:AH885,AI826:AT885,TRUE,TRUE),1,9),"")</f>
        <v/>
      </c>
      <c r="BH885" s="9">
        <f>IF((ROW()-6)&lt;=$Q$3,INDEX(LINEST(AH826:AH885,AI826:AT885,TRUE,TRUE),1,8),"")</f>
        <v/>
      </c>
      <c r="BI885" s="9">
        <f>IF((ROW()-6)&lt;=$Q$3,INDEX(LINEST(AH826:AH885,AI826:AT885,TRUE,TRUE),1,7),"")</f>
        <v/>
      </c>
      <c r="BJ885" s="9">
        <f>IF((ROW()-6)&lt;=$Q$3,INDEX(LINEST(AH826:AH885,AI826:AT885,TRUE,TRUE),1,6),"")</f>
        <v/>
      </c>
      <c r="BK885" s="9">
        <f>IF((ROW()-6)&lt;=$Q$3,INDEX(LINEST(AH826:AH885,AI826:AT885,TRUE,TRUE),1,5),"")</f>
        <v/>
      </c>
      <c r="BL885" s="9">
        <f>IF((ROW()-6)&lt;=$Q$3,INDEX(LINEST(AH826:AH885,AI826:AT885,TRUE,TRUE),1,4),"")</f>
        <v/>
      </c>
      <c r="BM885" s="9">
        <f>IF((ROW()-6)&lt;=$Q$3,INDEX(LINEST(AH826:AH885,AI826:AT885,TRUE,TRUE),1,3),"")</f>
        <v/>
      </c>
      <c r="BN885" s="9">
        <f>IF((ROW()-6)&lt;=$Q$3,INDEX(LINEST(AH826:AH885,AI826:AT885,TRUE,TRUE),1,2),"")</f>
        <v/>
      </c>
      <c r="BO885" s="9">
        <f>IF((ROW()-6)&lt;=$Q$3,INDEX(LINEST(AH826:AH885,AI826:AT885,TRUE,TRUE),1,1),"")</f>
        <v/>
      </c>
      <c r="BP885" s="10">
        <f>IF((ROW()-6)&lt;=$Q$3,INDEX(LINEST(AH826:AH885,AI826:AT885,TRUE,TRUE),3,1),"")</f>
        <v/>
      </c>
      <c r="BR885" s="9">
        <f>IF(AND((ROW()-6)&lt;=$Q$3,ISNUMBER(BC884)),BC884/$Q$4+BD884*AI885+BE884*AJ885+BF884*AK885+BG884*AL885+BH884*AM885+BI884*AN885+BJ884*AO885+BK884*AP885+BL884*AQ885+BM884*AR885+BN884*AS885+BO884*AT885,"")</f>
        <v/>
      </c>
      <c r="BS885">
        <f>IF(ISNUMBER(BR885),AVERAGE(AH825:AH884),"")</f>
        <v/>
      </c>
      <c r="BT885">
        <f>IF(ISNUMBER(BR885),(AH885-BR885)^2,"")</f>
        <v/>
      </c>
      <c r="BU885">
        <f>IF(ISNUMBER(BR885),AH885^2,"")</f>
        <v/>
      </c>
      <c r="BV885">
        <f>IF(ISNUMBER(BR885),(AH885-BS885)^2,"")</f>
        <v/>
      </c>
    </row>
    <row r="886">
      <c r="O886">
        <f>IF($R886="","",CHOOSE($Q$2,YEAR(R886)*12+MONTH(R886),INT((R886-2)/7),YEAR(R886)*4+ROUNDUP(MONTH(R886)/3)))</f>
        <v/>
      </c>
      <c r="P886">
        <f>IF($R886="","",IF($R887="",1,IF(O886&lt;&gt;O887,1,0)))</f>
        <v/>
      </c>
      <c r="Q886">
        <f>IF(P886=1,SUM($P$7:P886),"")</f>
        <v/>
      </c>
      <c r="R886">
        <f>IF($A886="","",IF(ISNUMBER($A886),$A886,IFERROR(DATEVALUE($A886),NA())))</f>
        <v/>
      </c>
      <c r="S886" s="7">
        <f>IFERROR(INDEX($R$7:$R$60000,MATCH(ROW()-6,$Q$7:$Q$60000,0)),"")</f>
        <v/>
      </c>
      <c r="T886">
        <f>IFERROR(INDEX($B$7:$B$60000,MATCH(ROW()-6,$Q$7:$Q$60000,0)),"")</f>
        <v/>
      </c>
      <c r="U886">
        <f>IFERROR(INDEX($C$7:$C$60000,MATCH(ROW()-6,$Q$7:$Q$60000,0)),"")</f>
        <v/>
      </c>
      <c r="V886">
        <f>IFERROR(INDEX($D$7:$D$60000,MATCH(ROW()-6,$Q$7:$Q$60000,0)),"")</f>
        <v/>
      </c>
      <c r="W886">
        <f>IFERROR(INDEX($E$7:$E$60000,MATCH(ROW()-6,$Q$7:$Q$60000,0)),"")</f>
        <v/>
      </c>
      <c r="X886">
        <f>IFERROR(INDEX($F$7:$F$60000,MATCH(ROW()-6,$Q$7:$Q$60000,0)),"")</f>
        <v/>
      </c>
      <c r="Y886">
        <f>IFERROR(INDEX($G$7:$G$60000,MATCH(ROW()-6,$Q$7:$Q$60000,0)),"")</f>
        <v/>
      </c>
      <c r="Z886">
        <f>IFERROR(INDEX($H$7:$H$60000,MATCH(ROW()-6,$Q$7:$Q$60000,0)),"")</f>
        <v/>
      </c>
      <c r="AA886">
        <f>IFERROR(INDEX($I$7:$I$60000,MATCH(ROW()-6,$Q$7:$Q$60000,0)),"")</f>
        <v/>
      </c>
      <c r="AB886">
        <f>IFERROR(INDEX($J$7:$J$60000,MATCH(ROW()-6,$Q$7:$Q$60000,0)),"")</f>
        <v/>
      </c>
      <c r="AC886">
        <f>IFERROR(INDEX($K$7:$K$60000,MATCH(ROW()-6,$Q$7:$Q$60000,0)),"")</f>
        <v/>
      </c>
      <c r="AD886">
        <f>IFERROR(INDEX($L$7:$L$60000,MATCH(ROW()-6,$Q$7:$Q$60000,0)),"")</f>
        <v/>
      </c>
      <c r="AE886">
        <f>IFERROR(INDEX($M$7:$M$60000,MATCH(ROW()-6,$Q$7:$Q$60000,0)),"")</f>
        <v/>
      </c>
      <c r="AF886">
        <f>IFERROR(INDEX($N$7:$N$60000,MATCH(ROW()-6,$Q$7:$Q$60000,0)),"")</f>
        <v/>
      </c>
      <c r="AH886" s="9">
        <f>IF(OR($S886="",$S885=""),"",LN($T886/$T885))</f>
        <v/>
      </c>
      <c r="AI886" s="9">
        <f>IF(OR($S886="",$S885=""),"",$C$2*LN(U886/U885))</f>
        <v/>
      </c>
      <c r="AJ886" s="9">
        <f>IF(OR($S886="",$S885=""),"",$D$2*(V886-V885))</f>
        <v/>
      </c>
      <c r="AK886" s="9">
        <f>IF(OR($S886="",$S885=""),"",$E$2*(W886-W885))</f>
        <v/>
      </c>
      <c r="AL886" s="9">
        <f>IF(OR($S886="",$S885=""),"",$F$2*LN(X886/X885))</f>
        <v/>
      </c>
      <c r="AM886" s="9">
        <f>IF(OR($S886="",$S885=""),"",$G$2*(Y886-Y885))</f>
        <v/>
      </c>
      <c r="AN886" s="9">
        <f>IF(OR($S886="",$S885=""),"",$H$2*LN(Z886/Z885))</f>
        <v/>
      </c>
      <c r="AO886" s="9">
        <f>IF(OR($S886="",$S885=""),"",$I$2*(AA886-AA885))</f>
        <v/>
      </c>
      <c r="AP886" s="9">
        <f>IF(OR($S886="",$S885=""),"",$J$2*LN(AB886/AB885))</f>
        <v/>
      </c>
      <c r="AQ886" s="9">
        <f>IF(OR($S886="",$S885=""),"",$K$2*(AC886-AC885))</f>
        <v/>
      </c>
      <c r="AR886" s="9">
        <f>IF(OR($S886="",$S885=""),"",$L$2*LN(AD886/AD885))</f>
        <v/>
      </c>
      <c r="AS886" s="9">
        <f>IF(OR($S886="",$S885=""),"",$M$2*LN(AE886/AE885))</f>
        <v/>
      </c>
      <c r="AT886" s="9">
        <f>IF(OR($S886="",$S885=""),"",$N$2*LN(AF886/AF885))</f>
        <v/>
      </c>
      <c r="AV886" s="9">
        <f>IF($AH886="","",$AY$16+$AY$4*AI886+$AY$5*AJ886+$AY$6*AK886+$AY$7*AL886+$AY$8*AM886+$AY$9*AN886+$AY$10*AO886+$AY$11*AP886+$AY$12*AQ886+$AY$13*AR886+$AY$14*AS886+$AY$15*AT886)</f>
        <v/>
      </c>
      <c r="BC886" s="10">
        <f>IF((ROW()-6)&lt;=$Q$3,INDEX(LINEST(AH827:AH886,AI827:AT886,TRUE,TRUE),1,13)*$Q$4,"")</f>
        <v/>
      </c>
      <c r="BD886" s="9">
        <f>IF((ROW()-6)&lt;=$Q$3,INDEX(LINEST(AH827:AH886,AI827:AT886,TRUE,TRUE),1,12),"")</f>
        <v/>
      </c>
      <c r="BE886" s="9">
        <f>IF((ROW()-6)&lt;=$Q$3,INDEX(LINEST(AH827:AH886,AI827:AT886,TRUE,TRUE),1,11),"")</f>
        <v/>
      </c>
      <c r="BF886" s="9">
        <f>IF((ROW()-6)&lt;=$Q$3,INDEX(LINEST(AH827:AH886,AI827:AT886,TRUE,TRUE),1,10),"")</f>
        <v/>
      </c>
      <c r="BG886" s="9">
        <f>IF((ROW()-6)&lt;=$Q$3,INDEX(LINEST(AH827:AH886,AI827:AT886,TRUE,TRUE),1,9),"")</f>
        <v/>
      </c>
      <c r="BH886" s="9">
        <f>IF((ROW()-6)&lt;=$Q$3,INDEX(LINEST(AH827:AH886,AI827:AT886,TRUE,TRUE),1,8),"")</f>
        <v/>
      </c>
      <c r="BI886" s="9">
        <f>IF((ROW()-6)&lt;=$Q$3,INDEX(LINEST(AH827:AH886,AI827:AT886,TRUE,TRUE),1,7),"")</f>
        <v/>
      </c>
      <c r="BJ886" s="9">
        <f>IF((ROW()-6)&lt;=$Q$3,INDEX(LINEST(AH827:AH886,AI827:AT886,TRUE,TRUE),1,6),"")</f>
        <v/>
      </c>
      <c r="BK886" s="9">
        <f>IF((ROW()-6)&lt;=$Q$3,INDEX(LINEST(AH827:AH886,AI827:AT886,TRUE,TRUE),1,5),"")</f>
        <v/>
      </c>
      <c r="BL886" s="9">
        <f>IF((ROW()-6)&lt;=$Q$3,INDEX(LINEST(AH827:AH886,AI827:AT886,TRUE,TRUE),1,4),"")</f>
        <v/>
      </c>
      <c r="BM886" s="9">
        <f>IF((ROW()-6)&lt;=$Q$3,INDEX(LINEST(AH827:AH886,AI827:AT886,TRUE,TRUE),1,3),"")</f>
        <v/>
      </c>
      <c r="BN886" s="9">
        <f>IF((ROW()-6)&lt;=$Q$3,INDEX(LINEST(AH827:AH886,AI827:AT886,TRUE,TRUE),1,2),"")</f>
        <v/>
      </c>
      <c r="BO886" s="9">
        <f>IF((ROW()-6)&lt;=$Q$3,INDEX(LINEST(AH827:AH886,AI827:AT886,TRUE,TRUE),1,1),"")</f>
        <v/>
      </c>
      <c r="BP886" s="10">
        <f>IF((ROW()-6)&lt;=$Q$3,INDEX(LINEST(AH827:AH886,AI827:AT886,TRUE,TRUE),3,1),"")</f>
        <v/>
      </c>
      <c r="BR886" s="9">
        <f>IF(AND((ROW()-6)&lt;=$Q$3,ISNUMBER(BC885)),BC885/$Q$4+BD885*AI886+BE885*AJ886+BF885*AK886+BG885*AL886+BH885*AM886+BI885*AN886+BJ885*AO886+BK885*AP886+BL885*AQ886+BM885*AR886+BN885*AS886+BO885*AT886,"")</f>
        <v/>
      </c>
      <c r="BS886">
        <f>IF(ISNUMBER(BR886),AVERAGE(AH826:AH885),"")</f>
        <v/>
      </c>
      <c r="BT886">
        <f>IF(ISNUMBER(BR886),(AH886-BR886)^2,"")</f>
        <v/>
      </c>
      <c r="BU886">
        <f>IF(ISNUMBER(BR886),AH886^2,"")</f>
        <v/>
      </c>
      <c r="BV886">
        <f>IF(ISNUMBER(BR886),(AH886-BS886)^2,"")</f>
        <v/>
      </c>
    </row>
    <row r="887">
      <c r="O887">
        <f>IF($R887="","",CHOOSE($Q$2,YEAR(R887)*12+MONTH(R887),INT((R887-2)/7),YEAR(R887)*4+ROUNDUP(MONTH(R887)/3)))</f>
        <v/>
      </c>
      <c r="P887">
        <f>IF($R887="","",IF($R888="",1,IF(O887&lt;&gt;O888,1,0)))</f>
        <v/>
      </c>
      <c r="Q887">
        <f>IF(P887=1,SUM($P$7:P887),"")</f>
        <v/>
      </c>
      <c r="R887">
        <f>IF($A887="","",IF(ISNUMBER($A887),$A887,IFERROR(DATEVALUE($A887),NA())))</f>
        <v/>
      </c>
      <c r="S887" s="7">
        <f>IFERROR(INDEX($R$7:$R$60000,MATCH(ROW()-6,$Q$7:$Q$60000,0)),"")</f>
        <v/>
      </c>
      <c r="T887">
        <f>IFERROR(INDEX($B$7:$B$60000,MATCH(ROW()-6,$Q$7:$Q$60000,0)),"")</f>
        <v/>
      </c>
      <c r="U887">
        <f>IFERROR(INDEX($C$7:$C$60000,MATCH(ROW()-6,$Q$7:$Q$60000,0)),"")</f>
        <v/>
      </c>
      <c r="V887">
        <f>IFERROR(INDEX($D$7:$D$60000,MATCH(ROW()-6,$Q$7:$Q$60000,0)),"")</f>
        <v/>
      </c>
      <c r="W887">
        <f>IFERROR(INDEX($E$7:$E$60000,MATCH(ROW()-6,$Q$7:$Q$60000,0)),"")</f>
        <v/>
      </c>
      <c r="X887">
        <f>IFERROR(INDEX($F$7:$F$60000,MATCH(ROW()-6,$Q$7:$Q$60000,0)),"")</f>
        <v/>
      </c>
      <c r="Y887">
        <f>IFERROR(INDEX($G$7:$G$60000,MATCH(ROW()-6,$Q$7:$Q$60000,0)),"")</f>
        <v/>
      </c>
      <c r="Z887">
        <f>IFERROR(INDEX($H$7:$H$60000,MATCH(ROW()-6,$Q$7:$Q$60000,0)),"")</f>
        <v/>
      </c>
      <c r="AA887">
        <f>IFERROR(INDEX($I$7:$I$60000,MATCH(ROW()-6,$Q$7:$Q$60000,0)),"")</f>
        <v/>
      </c>
      <c r="AB887">
        <f>IFERROR(INDEX($J$7:$J$60000,MATCH(ROW()-6,$Q$7:$Q$60000,0)),"")</f>
        <v/>
      </c>
      <c r="AC887">
        <f>IFERROR(INDEX($K$7:$K$60000,MATCH(ROW()-6,$Q$7:$Q$60000,0)),"")</f>
        <v/>
      </c>
      <c r="AD887">
        <f>IFERROR(INDEX($L$7:$L$60000,MATCH(ROW()-6,$Q$7:$Q$60000,0)),"")</f>
        <v/>
      </c>
      <c r="AE887">
        <f>IFERROR(INDEX($M$7:$M$60000,MATCH(ROW()-6,$Q$7:$Q$60000,0)),"")</f>
        <v/>
      </c>
      <c r="AF887">
        <f>IFERROR(INDEX($N$7:$N$60000,MATCH(ROW()-6,$Q$7:$Q$60000,0)),"")</f>
        <v/>
      </c>
      <c r="AH887" s="9">
        <f>IF(OR($S887="",$S886=""),"",LN($T887/$T886))</f>
        <v/>
      </c>
      <c r="AI887" s="9">
        <f>IF(OR($S887="",$S886=""),"",$C$2*LN(U887/U886))</f>
        <v/>
      </c>
      <c r="AJ887" s="9">
        <f>IF(OR($S887="",$S886=""),"",$D$2*(V887-V886))</f>
        <v/>
      </c>
      <c r="AK887" s="9">
        <f>IF(OR($S887="",$S886=""),"",$E$2*(W887-W886))</f>
        <v/>
      </c>
      <c r="AL887" s="9">
        <f>IF(OR($S887="",$S886=""),"",$F$2*LN(X887/X886))</f>
        <v/>
      </c>
      <c r="AM887" s="9">
        <f>IF(OR($S887="",$S886=""),"",$G$2*(Y887-Y886))</f>
        <v/>
      </c>
      <c r="AN887" s="9">
        <f>IF(OR($S887="",$S886=""),"",$H$2*LN(Z887/Z886))</f>
        <v/>
      </c>
      <c r="AO887" s="9">
        <f>IF(OR($S887="",$S886=""),"",$I$2*(AA887-AA886))</f>
        <v/>
      </c>
      <c r="AP887" s="9">
        <f>IF(OR($S887="",$S886=""),"",$J$2*LN(AB887/AB886))</f>
        <v/>
      </c>
      <c r="AQ887" s="9">
        <f>IF(OR($S887="",$S886=""),"",$K$2*(AC887-AC886))</f>
        <v/>
      </c>
      <c r="AR887" s="9">
        <f>IF(OR($S887="",$S886=""),"",$L$2*LN(AD887/AD886))</f>
        <v/>
      </c>
      <c r="AS887" s="9">
        <f>IF(OR($S887="",$S886=""),"",$M$2*LN(AE887/AE886))</f>
        <v/>
      </c>
      <c r="AT887" s="9">
        <f>IF(OR($S887="",$S886=""),"",$N$2*LN(AF887/AF886))</f>
        <v/>
      </c>
      <c r="AV887" s="9">
        <f>IF($AH887="","",$AY$16+$AY$4*AI887+$AY$5*AJ887+$AY$6*AK887+$AY$7*AL887+$AY$8*AM887+$AY$9*AN887+$AY$10*AO887+$AY$11*AP887+$AY$12*AQ887+$AY$13*AR887+$AY$14*AS887+$AY$15*AT887)</f>
        <v/>
      </c>
      <c r="BC887" s="10">
        <f>IF((ROW()-6)&lt;=$Q$3,INDEX(LINEST(AH828:AH887,AI828:AT887,TRUE,TRUE),1,13)*$Q$4,"")</f>
        <v/>
      </c>
      <c r="BD887" s="9">
        <f>IF((ROW()-6)&lt;=$Q$3,INDEX(LINEST(AH828:AH887,AI828:AT887,TRUE,TRUE),1,12),"")</f>
        <v/>
      </c>
      <c r="BE887" s="9">
        <f>IF((ROW()-6)&lt;=$Q$3,INDEX(LINEST(AH828:AH887,AI828:AT887,TRUE,TRUE),1,11),"")</f>
        <v/>
      </c>
      <c r="BF887" s="9">
        <f>IF((ROW()-6)&lt;=$Q$3,INDEX(LINEST(AH828:AH887,AI828:AT887,TRUE,TRUE),1,10),"")</f>
        <v/>
      </c>
      <c r="BG887" s="9">
        <f>IF((ROW()-6)&lt;=$Q$3,INDEX(LINEST(AH828:AH887,AI828:AT887,TRUE,TRUE),1,9),"")</f>
        <v/>
      </c>
      <c r="BH887" s="9">
        <f>IF((ROW()-6)&lt;=$Q$3,INDEX(LINEST(AH828:AH887,AI828:AT887,TRUE,TRUE),1,8),"")</f>
        <v/>
      </c>
      <c r="BI887" s="9">
        <f>IF((ROW()-6)&lt;=$Q$3,INDEX(LINEST(AH828:AH887,AI828:AT887,TRUE,TRUE),1,7),"")</f>
        <v/>
      </c>
      <c r="BJ887" s="9">
        <f>IF((ROW()-6)&lt;=$Q$3,INDEX(LINEST(AH828:AH887,AI828:AT887,TRUE,TRUE),1,6),"")</f>
        <v/>
      </c>
      <c r="BK887" s="9">
        <f>IF((ROW()-6)&lt;=$Q$3,INDEX(LINEST(AH828:AH887,AI828:AT887,TRUE,TRUE),1,5),"")</f>
        <v/>
      </c>
      <c r="BL887" s="9">
        <f>IF((ROW()-6)&lt;=$Q$3,INDEX(LINEST(AH828:AH887,AI828:AT887,TRUE,TRUE),1,4),"")</f>
        <v/>
      </c>
      <c r="BM887" s="9">
        <f>IF((ROW()-6)&lt;=$Q$3,INDEX(LINEST(AH828:AH887,AI828:AT887,TRUE,TRUE),1,3),"")</f>
        <v/>
      </c>
      <c r="BN887" s="9">
        <f>IF((ROW()-6)&lt;=$Q$3,INDEX(LINEST(AH828:AH887,AI828:AT887,TRUE,TRUE),1,2),"")</f>
        <v/>
      </c>
      <c r="BO887" s="9">
        <f>IF((ROW()-6)&lt;=$Q$3,INDEX(LINEST(AH828:AH887,AI828:AT887,TRUE,TRUE),1,1),"")</f>
        <v/>
      </c>
      <c r="BP887" s="10">
        <f>IF((ROW()-6)&lt;=$Q$3,INDEX(LINEST(AH828:AH887,AI828:AT887,TRUE,TRUE),3,1),"")</f>
        <v/>
      </c>
      <c r="BR887" s="9">
        <f>IF(AND((ROW()-6)&lt;=$Q$3,ISNUMBER(BC886)),BC886/$Q$4+BD886*AI887+BE886*AJ887+BF886*AK887+BG886*AL887+BH886*AM887+BI886*AN887+BJ886*AO887+BK886*AP887+BL886*AQ887+BM886*AR887+BN886*AS887+BO886*AT887,"")</f>
        <v/>
      </c>
      <c r="BS887">
        <f>IF(ISNUMBER(BR887),AVERAGE(AH827:AH886),"")</f>
        <v/>
      </c>
      <c r="BT887">
        <f>IF(ISNUMBER(BR887),(AH887-BR887)^2,"")</f>
        <v/>
      </c>
      <c r="BU887">
        <f>IF(ISNUMBER(BR887),AH887^2,"")</f>
        <v/>
      </c>
      <c r="BV887">
        <f>IF(ISNUMBER(BR887),(AH887-BS887)^2,"")</f>
        <v/>
      </c>
    </row>
    <row r="888">
      <c r="O888">
        <f>IF($R888="","",CHOOSE($Q$2,YEAR(R888)*12+MONTH(R888),INT((R888-2)/7),YEAR(R888)*4+ROUNDUP(MONTH(R888)/3)))</f>
        <v/>
      </c>
      <c r="P888">
        <f>IF($R888="","",IF($R889="",1,IF(O888&lt;&gt;O889,1,0)))</f>
        <v/>
      </c>
      <c r="Q888">
        <f>IF(P888=1,SUM($P$7:P888),"")</f>
        <v/>
      </c>
      <c r="R888">
        <f>IF($A888="","",IF(ISNUMBER($A888),$A888,IFERROR(DATEVALUE($A888),NA())))</f>
        <v/>
      </c>
      <c r="S888" s="7">
        <f>IFERROR(INDEX($R$7:$R$60000,MATCH(ROW()-6,$Q$7:$Q$60000,0)),"")</f>
        <v/>
      </c>
      <c r="T888">
        <f>IFERROR(INDEX($B$7:$B$60000,MATCH(ROW()-6,$Q$7:$Q$60000,0)),"")</f>
        <v/>
      </c>
      <c r="U888">
        <f>IFERROR(INDEX($C$7:$C$60000,MATCH(ROW()-6,$Q$7:$Q$60000,0)),"")</f>
        <v/>
      </c>
      <c r="V888">
        <f>IFERROR(INDEX($D$7:$D$60000,MATCH(ROW()-6,$Q$7:$Q$60000,0)),"")</f>
        <v/>
      </c>
      <c r="W888">
        <f>IFERROR(INDEX($E$7:$E$60000,MATCH(ROW()-6,$Q$7:$Q$60000,0)),"")</f>
        <v/>
      </c>
      <c r="X888">
        <f>IFERROR(INDEX($F$7:$F$60000,MATCH(ROW()-6,$Q$7:$Q$60000,0)),"")</f>
        <v/>
      </c>
      <c r="Y888">
        <f>IFERROR(INDEX($G$7:$G$60000,MATCH(ROW()-6,$Q$7:$Q$60000,0)),"")</f>
        <v/>
      </c>
      <c r="Z888">
        <f>IFERROR(INDEX($H$7:$H$60000,MATCH(ROW()-6,$Q$7:$Q$60000,0)),"")</f>
        <v/>
      </c>
      <c r="AA888">
        <f>IFERROR(INDEX($I$7:$I$60000,MATCH(ROW()-6,$Q$7:$Q$60000,0)),"")</f>
        <v/>
      </c>
      <c r="AB888">
        <f>IFERROR(INDEX($J$7:$J$60000,MATCH(ROW()-6,$Q$7:$Q$60000,0)),"")</f>
        <v/>
      </c>
      <c r="AC888">
        <f>IFERROR(INDEX($K$7:$K$60000,MATCH(ROW()-6,$Q$7:$Q$60000,0)),"")</f>
        <v/>
      </c>
      <c r="AD888">
        <f>IFERROR(INDEX($L$7:$L$60000,MATCH(ROW()-6,$Q$7:$Q$60000,0)),"")</f>
        <v/>
      </c>
      <c r="AE888">
        <f>IFERROR(INDEX($M$7:$M$60000,MATCH(ROW()-6,$Q$7:$Q$60000,0)),"")</f>
        <v/>
      </c>
      <c r="AF888">
        <f>IFERROR(INDEX($N$7:$N$60000,MATCH(ROW()-6,$Q$7:$Q$60000,0)),"")</f>
        <v/>
      </c>
      <c r="AH888" s="9">
        <f>IF(OR($S888="",$S887=""),"",LN($T888/$T887))</f>
        <v/>
      </c>
      <c r="AI888" s="9">
        <f>IF(OR($S888="",$S887=""),"",$C$2*LN(U888/U887))</f>
        <v/>
      </c>
      <c r="AJ888" s="9">
        <f>IF(OR($S888="",$S887=""),"",$D$2*(V888-V887))</f>
        <v/>
      </c>
      <c r="AK888" s="9">
        <f>IF(OR($S888="",$S887=""),"",$E$2*(W888-W887))</f>
        <v/>
      </c>
      <c r="AL888" s="9">
        <f>IF(OR($S888="",$S887=""),"",$F$2*LN(X888/X887))</f>
        <v/>
      </c>
      <c r="AM888" s="9">
        <f>IF(OR($S888="",$S887=""),"",$G$2*(Y888-Y887))</f>
        <v/>
      </c>
      <c r="AN888" s="9">
        <f>IF(OR($S888="",$S887=""),"",$H$2*LN(Z888/Z887))</f>
        <v/>
      </c>
      <c r="AO888" s="9">
        <f>IF(OR($S888="",$S887=""),"",$I$2*(AA888-AA887))</f>
        <v/>
      </c>
      <c r="AP888" s="9">
        <f>IF(OR($S888="",$S887=""),"",$J$2*LN(AB888/AB887))</f>
        <v/>
      </c>
      <c r="AQ888" s="9">
        <f>IF(OR($S888="",$S887=""),"",$K$2*(AC888-AC887))</f>
        <v/>
      </c>
      <c r="AR888" s="9">
        <f>IF(OR($S888="",$S887=""),"",$L$2*LN(AD888/AD887))</f>
        <v/>
      </c>
      <c r="AS888" s="9">
        <f>IF(OR($S888="",$S887=""),"",$M$2*LN(AE888/AE887))</f>
        <v/>
      </c>
      <c r="AT888" s="9">
        <f>IF(OR($S888="",$S887=""),"",$N$2*LN(AF888/AF887))</f>
        <v/>
      </c>
      <c r="AV888" s="9">
        <f>IF($AH888="","",$AY$16+$AY$4*AI888+$AY$5*AJ888+$AY$6*AK888+$AY$7*AL888+$AY$8*AM888+$AY$9*AN888+$AY$10*AO888+$AY$11*AP888+$AY$12*AQ888+$AY$13*AR888+$AY$14*AS888+$AY$15*AT888)</f>
        <v/>
      </c>
      <c r="BC888" s="10">
        <f>IF((ROW()-6)&lt;=$Q$3,INDEX(LINEST(AH829:AH888,AI829:AT888,TRUE,TRUE),1,13)*$Q$4,"")</f>
        <v/>
      </c>
      <c r="BD888" s="9">
        <f>IF((ROW()-6)&lt;=$Q$3,INDEX(LINEST(AH829:AH888,AI829:AT888,TRUE,TRUE),1,12),"")</f>
        <v/>
      </c>
      <c r="BE888" s="9">
        <f>IF((ROW()-6)&lt;=$Q$3,INDEX(LINEST(AH829:AH888,AI829:AT888,TRUE,TRUE),1,11),"")</f>
        <v/>
      </c>
      <c r="BF888" s="9">
        <f>IF((ROW()-6)&lt;=$Q$3,INDEX(LINEST(AH829:AH888,AI829:AT888,TRUE,TRUE),1,10),"")</f>
        <v/>
      </c>
      <c r="BG888" s="9">
        <f>IF((ROW()-6)&lt;=$Q$3,INDEX(LINEST(AH829:AH888,AI829:AT888,TRUE,TRUE),1,9),"")</f>
        <v/>
      </c>
      <c r="BH888" s="9">
        <f>IF((ROW()-6)&lt;=$Q$3,INDEX(LINEST(AH829:AH888,AI829:AT888,TRUE,TRUE),1,8),"")</f>
        <v/>
      </c>
      <c r="BI888" s="9">
        <f>IF((ROW()-6)&lt;=$Q$3,INDEX(LINEST(AH829:AH888,AI829:AT888,TRUE,TRUE),1,7),"")</f>
        <v/>
      </c>
      <c r="BJ888" s="9">
        <f>IF((ROW()-6)&lt;=$Q$3,INDEX(LINEST(AH829:AH888,AI829:AT888,TRUE,TRUE),1,6),"")</f>
        <v/>
      </c>
      <c r="BK888" s="9">
        <f>IF((ROW()-6)&lt;=$Q$3,INDEX(LINEST(AH829:AH888,AI829:AT888,TRUE,TRUE),1,5),"")</f>
        <v/>
      </c>
      <c r="BL888" s="9">
        <f>IF((ROW()-6)&lt;=$Q$3,INDEX(LINEST(AH829:AH888,AI829:AT888,TRUE,TRUE),1,4),"")</f>
        <v/>
      </c>
      <c r="BM888" s="9">
        <f>IF((ROW()-6)&lt;=$Q$3,INDEX(LINEST(AH829:AH888,AI829:AT888,TRUE,TRUE),1,3),"")</f>
        <v/>
      </c>
      <c r="BN888" s="9">
        <f>IF((ROW()-6)&lt;=$Q$3,INDEX(LINEST(AH829:AH888,AI829:AT888,TRUE,TRUE),1,2),"")</f>
        <v/>
      </c>
      <c r="BO888" s="9">
        <f>IF((ROW()-6)&lt;=$Q$3,INDEX(LINEST(AH829:AH888,AI829:AT888,TRUE,TRUE),1,1),"")</f>
        <v/>
      </c>
      <c r="BP888" s="10">
        <f>IF((ROW()-6)&lt;=$Q$3,INDEX(LINEST(AH829:AH888,AI829:AT888,TRUE,TRUE),3,1),"")</f>
        <v/>
      </c>
      <c r="BR888" s="9">
        <f>IF(AND((ROW()-6)&lt;=$Q$3,ISNUMBER(BC887)),BC887/$Q$4+BD887*AI888+BE887*AJ888+BF887*AK888+BG887*AL888+BH887*AM888+BI887*AN888+BJ887*AO888+BK887*AP888+BL887*AQ888+BM887*AR888+BN887*AS888+BO887*AT888,"")</f>
        <v/>
      </c>
      <c r="BS888">
        <f>IF(ISNUMBER(BR888),AVERAGE(AH828:AH887),"")</f>
        <v/>
      </c>
      <c r="BT888">
        <f>IF(ISNUMBER(BR888),(AH888-BR888)^2,"")</f>
        <v/>
      </c>
      <c r="BU888">
        <f>IF(ISNUMBER(BR888),AH888^2,"")</f>
        <v/>
      </c>
      <c r="BV888">
        <f>IF(ISNUMBER(BR888),(AH888-BS888)^2,"")</f>
        <v/>
      </c>
    </row>
    <row r="889">
      <c r="O889">
        <f>IF($R889="","",CHOOSE($Q$2,YEAR(R889)*12+MONTH(R889),INT((R889-2)/7),YEAR(R889)*4+ROUNDUP(MONTH(R889)/3)))</f>
        <v/>
      </c>
      <c r="P889">
        <f>IF($R889="","",IF($R890="",1,IF(O889&lt;&gt;O890,1,0)))</f>
        <v/>
      </c>
      <c r="Q889">
        <f>IF(P889=1,SUM($P$7:P889),"")</f>
        <v/>
      </c>
      <c r="R889">
        <f>IF($A889="","",IF(ISNUMBER($A889),$A889,IFERROR(DATEVALUE($A889),NA())))</f>
        <v/>
      </c>
      <c r="S889" s="7">
        <f>IFERROR(INDEX($R$7:$R$60000,MATCH(ROW()-6,$Q$7:$Q$60000,0)),"")</f>
        <v/>
      </c>
      <c r="T889">
        <f>IFERROR(INDEX($B$7:$B$60000,MATCH(ROW()-6,$Q$7:$Q$60000,0)),"")</f>
        <v/>
      </c>
      <c r="U889">
        <f>IFERROR(INDEX($C$7:$C$60000,MATCH(ROW()-6,$Q$7:$Q$60000,0)),"")</f>
        <v/>
      </c>
      <c r="V889">
        <f>IFERROR(INDEX($D$7:$D$60000,MATCH(ROW()-6,$Q$7:$Q$60000,0)),"")</f>
        <v/>
      </c>
      <c r="W889">
        <f>IFERROR(INDEX($E$7:$E$60000,MATCH(ROW()-6,$Q$7:$Q$60000,0)),"")</f>
        <v/>
      </c>
      <c r="X889">
        <f>IFERROR(INDEX($F$7:$F$60000,MATCH(ROW()-6,$Q$7:$Q$60000,0)),"")</f>
        <v/>
      </c>
      <c r="Y889">
        <f>IFERROR(INDEX($G$7:$G$60000,MATCH(ROW()-6,$Q$7:$Q$60000,0)),"")</f>
        <v/>
      </c>
      <c r="Z889">
        <f>IFERROR(INDEX($H$7:$H$60000,MATCH(ROW()-6,$Q$7:$Q$60000,0)),"")</f>
        <v/>
      </c>
      <c r="AA889">
        <f>IFERROR(INDEX($I$7:$I$60000,MATCH(ROW()-6,$Q$7:$Q$60000,0)),"")</f>
        <v/>
      </c>
      <c r="AB889">
        <f>IFERROR(INDEX($J$7:$J$60000,MATCH(ROW()-6,$Q$7:$Q$60000,0)),"")</f>
        <v/>
      </c>
      <c r="AC889">
        <f>IFERROR(INDEX($K$7:$K$60000,MATCH(ROW()-6,$Q$7:$Q$60000,0)),"")</f>
        <v/>
      </c>
      <c r="AD889">
        <f>IFERROR(INDEX($L$7:$L$60000,MATCH(ROW()-6,$Q$7:$Q$60000,0)),"")</f>
        <v/>
      </c>
      <c r="AE889">
        <f>IFERROR(INDEX($M$7:$M$60000,MATCH(ROW()-6,$Q$7:$Q$60000,0)),"")</f>
        <v/>
      </c>
      <c r="AF889">
        <f>IFERROR(INDEX($N$7:$N$60000,MATCH(ROW()-6,$Q$7:$Q$60000,0)),"")</f>
        <v/>
      </c>
      <c r="AH889" s="9">
        <f>IF(OR($S889="",$S888=""),"",LN($T889/$T888))</f>
        <v/>
      </c>
      <c r="AI889" s="9">
        <f>IF(OR($S889="",$S888=""),"",$C$2*LN(U889/U888))</f>
        <v/>
      </c>
      <c r="AJ889" s="9">
        <f>IF(OR($S889="",$S888=""),"",$D$2*(V889-V888))</f>
        <v/>
      </c>
      <c r="AK889" s="9">
        <f>IF(OR($S889="",$S888=""),"",$E$2*(W889-W888))</f>
        <v/>
      </c>
      <c r="AL889" s="9">
        <f>IF(OR($S889="",$S888=""),"",$F$2*LN(X889/X888))</f>
        <v/>
      </c>
      <c r="AM889" s="9">
        <f>IF(OR($S889="",$S888=""),"",$G$2*(Y889-Y888))</f>
        <v/>
      </c>
      <c r="AN889" s="9">
        <f>IF(OR($S889="",$S888=""),"",$H$2*LN(Z889/Z888))</f>
        <v/>
      </c>
      <c r="AO889" s="9">
        <f>IF(OR($S889="",$S888=""),"",$I$2*(AA889-AA888))</f>
        <v/>
      </c>
      <c r="AP889" s="9">
        <f>IF(OR($S889="",$S888=""),"",$J$2*LN(AB889/AB888))</f>
        <v/>
      </c>
      <c r="AQ889" s="9">
        <f>IF(OR($S889="",$S888=""),"",$K$2*(AC889-AC888))</f>
        <v/>
      </c>
      <c r="AR889" s="9">
        <f>IF(OR($S889="",$S888=""),"",$L$2*LN(AD889/AD888))</f>
        <v/>
      </c>
      <c r="AS889" s="9">
        <f>IF(OR($S889="",$S888=""),"",$M$2*LN(AE889/AE888))</f>
        <v/>
      </c>
      <c r="AT889" s="9">
        <f>IF(OR($S889="",$S888=""),"",$N$2*LN(AF889/AF888))</f>
        <v/>
      </c>
      <c r="AV889" s="9">
        <f>IF($AH889="","",$AY$16+$AY$4*AI889+$AY$5*AJ889+$AY$6*AK889+$AY$7*AL889+$AY$8*AM889+$AY$9*AN889+$AY$10*AO889+$AY$11*AP889+$AY$12*AQ889+$AY$13*AR889+$AY$14*AS889+$AY$15*AT889)</f>
        <v/>
      </c>
      <c r="BC889" s="10">
        <f>IF((ROW()-6)&lt;=$Q$3,INDEX(LINEST(AH830:AH889,AI830:AT889,TRUE,TRUE),1,13)*$Q$4,"")</f>
        <v/>
      </c>
      <c r="BD889" s="9">
        <f>IF((ROW()-6)&lt;=$Q$3,INDEX(LINEST(AH830:AH889,AI830:AT889,TRUE,TRUE),1,12),"")</f>
        <v/>
      </c>
      <c r="BE889" s="9">
        <f>IF((ROW()-6)&lt;=$Q$3,INDEX(LINEST(AH830:AH889,AI830:AT889,TRUE,TRUE),1,11),"")</f>
        <v/>
      </c>
      <c r="BF889" s="9">
        <f>IF((ROW()-6)&lt;=$Q$3,INDEX(LINEST(AH830:AH889,AI830:AT889,TRUE,TRUE),1,10),"")</f>
        <v/>
      </c>
      <c r="BG889" s="9">
        <f>IF((ROW()-6)&lt;=$Q$3,INDEX(LINEST(AH830:AH889,AI830:AT889,TRUE,TRUE),1,9),"")</f>
        <v/>
      </c>
      <c r="BH889" s="9">
        <f>IF((ROW()-6)&lt;=$Q$3,INDEX(LINEST(AH830:AH889,AI830:AT889,TRUE,TRUE),1,8),"")</f>
        <v/>
      </c>
      <c r="BI889" s="9">
        <f>IF((ROW()-6)&lt;=$Q$3,INDEX(LINEST(AH830:AH889,AI830:AT889,TRUE,TRUE),1,7),"")</f>
        <v/>
      </c>
      <c r="BJ889" s="9">
        <f>IF((ROW()-6)&lt;=$Q$3,INDEX(LINEST(AH830:AH889,AI830:AT889,TRUE,TRUE),1,6),"")</f>
        <v/>
      </c>
      <c r="BK889" s="9">
        <f>IF((ROW()-6)&lt;=$Q$3,INDEX(LINEST(AH830:AH889,AI830:AT889,TRUE,TRUE),1,5),"")</f>
        <v/>
      </c>
      <c r="BL889" s="9">
        <f>IF((ROW()-6)&lt;=$Q$3,INDEX(LINEST(AH830:AH889,AI830:AT889,TRUE,TRUE),1,4),"")</f>
        <v/>
      </c>
      <c r="BM889" s="9">
        <f>IF((ROW()-6)&lt;=$Q$3,INDEX(LINEST(AH830:AH889,AI830:AT889,TRUE,TRUE),1,3),"")</f>
        <v/>
      </c>
      <c r="BN889" s="9">
        <f>IF((ROW()-6)&lt;=$Q$3,INDEX(LINEST(AH830:AH889,AI830:AT889,TRUE,TRUE),1,2),"")</f>
        <v/>
      </c>
      <c r="BO889" s="9">
        <f>IF((ROW()-6)&lt;=$Q$3,INDEX(LINEST(AH830:AH889,AI830:AT889,TRUE,TRUE),1,1),"")</f>
        <v/>
      </c>
      <c r="BP889" s="10">
        <f>IF((ROW()-6)&lt;=$Q$3,INDEX(LINEST(AH830:AH889,AI830:AT889,TRUE,TRUE),3,1),"")</f>
        <v/>
      </c>
      <c r="BR889" s="9">
        <f>IF(AND((ROW()-6)&lt;=$Q$3,ISNUMBER(BC888)),BC888/$Q$4+BD888*AI889+BE888*AJ889+BF888*AK889+BG888*AL889+BH888*AM889+BI888*AN889+BJ888*AO889+BK888*AP889+BL888*AQ889+BM888*AR889+BN888*AS889+BO888*AT889,"")</f>
        <v/>
      </c>
      <c r="BS889">
        <f>IF(ISNUMBER(BR889),AVERAGE(AH829:AH888),"")</f>
        <v/>
      </c>
      <c r="BT889">
        <f>IF(ISNUMBER(BR889),(AH889-BR889)^2,"")</f>
        <v/>
      </c>
      <c r="BU889">
        <f>IF(ISNUMBER(BR889),AH889^2,"")</f>
        <v/>
      </c>
      <c r="BV889">
        <f>IF(ISNUMBER(BR889),(AH889-BS889)^2,"")</f>
        <v/>
      </c>
    </row>
    <row r="890">
      <c r="O890">
        <f>IF($R890="","",CHOOSE($Q$2,YEAR(R890)*12+MONTH(R890),INT((R890-2)/7),YEAR(R890)*4+ROUNDUP(MONTH(R890)/3)))</f>
        <v/>
      </c>
      <c r="P890">
        <f>IF($R890="","",IF($R891="",1,IF(O890&lt;&gt;O891,1,0)))</f>
        <v/>
      </c>
      <c r="Q890">
        <f>IF(P890=1,SUM($P$7:P890),"")</f>
        <v/>
      </c>
      <c r="R890">
        <f>IF($A890="","",IF(ISNUMBER($A890),$A890,IFERROR(DATEVALUE($A890),NA())))</f>
        <v/>
      </c>
      <c r="S890" s="7">
        <f>IFERROR(INDEX($R$7:$R$60000,MATCH(ROW()-6,$Q$7:$Q$60000,0)),"")</f>
        <v/>
      </c>
      <c r="T890">
        <f>IFERROR(INDEX($B$7:$B$60000,MATCH(ROW()-6,$Q$7:$Q$60000,0)),"")</f>
        <v/>
      </c>
      <c r="U890">
        <f>IFERROR(INDEX($C$7:$C$60000,MATCH(ROW()-6,$Q$7:$Q$60000,0)),"")</f>
        <v/>
      </c>
      <c r="V890">
        <f>IFERROR(INDEX($D$7:$D$60000,MATCH(ROW()-6,$Q$7:$Q$60000,0)),"")</f>
        <v/>
      </c>
      <c r="W890">
        <f>IFERROR(INDEX($E$7:$E$60000,MATCH(ROW()-6,$Q$7:$Q$60000,0)),"")</f>
        <v/>
      </c>
      <c r="X890">
        <f>IFERROR(INDEX($F$7:$F$60000,MATCH(ROW()-6,$Q$7:$Q$60000,0)),"")</f>
        <v/>
      </c>
      <c r="Y890">
        <f>IFERROR(INDEX($G$7:$G$60000,MATCH(ROW()-6,$Q$7:$Q$60000,0)),"")</f>
        <v/>
      </c>
      <c r="Z890">
        <f>IFERROR(INDEX($H$7:$H$60000,MATCH(ROW()-6,$Q$7:$Q$60000,0)),"")</f>
        <v/>
      </c>
      <c r="AA890">
        <f>IFERROR(INDEX($I$7:$I$60000,MATCH(ROW()-6,$Q$7:$Q$60000,0)),"")</f>
        <v/>
      </c>
      <c r="AB890">
        <f>IFERROR(INDEX($J$7:$J$60000,MATCH(ROW()-6,$Q$7:$Q$60000,0)),"")</f>
        <v/>
      </c>
      <c r="AC890">
        <f>IFERROR(INDEX($K$7:$K$60000,MATCH(ROW()-6,$Q$7:$Q$60000,0)),"")</f>
        <v/>
      </c>
      <c r="AD890">
        <f>IFERROR(INDEX($L$7:$L$60000,MATCH(ROW()-6,$Q$7:$Q$60000,0)),"")</f>
        <v/>
      </c>
      <c r="AE890">
        <f>IFERROR(INDEX($M$7:$M$60000,MATCH(ROW()-6,$Q$7:$Q$60000,0)),"")</f>
        <v/>
      </c>
      <c r="AF890">
        <f>IFERROR(INDEX($N$7:$N$60000,MATCH(ROW()-6,$Q$7:$Q$60000,0)),"")</f>
        <v/>
      </c>
      <c r="AH890" s="9">
        <f>IF(OR($S890="",$S889=""),"",LN($T890/$T889))</f>
        <v/>
      </c>
      <c r="AI890" s="9">
        <f>IF(OR($S890="",$S889=""),"",$C$2*LN(U890/U889))</f>
        <v/>
      </c>
      <c r="AJ890" s="9">
        <f>IF(OR($S890="",$S889=""),"",$D$2*(V890-V889))</f>
        <v/>
      </c>
      <c r="AK890" s="9">
        <f>IF(OR($S890="",$S889=""),"",$E$2*(W890-W889))</f>
        <v/>
      </c>
      <c r="AL890" s="9">
        <f>IF(OR($S890="",$S889=""),"",$F$2*LN(X890/X889))</f>
        <v/>
      </c>
      <c r="AM890" s="9">
        <f>IF(OR($S890="",$S889=""),"",$G$2*(Y890-Y889))</f>
        <v/>
      </c>
      <c r="AN890" s="9">
        <f>IF(OR($S890="",$S889=""),"",$H$2*LN(Z890/Z889))</f>
        <v/>
      </c>
      <c r="AO890" s="9">
        <f>IF(OR($S890="",$S889=""),"",$I$2*(AA890-AA889))</f>
        <v/>
      </c>
      <c r="AP890" s="9">
        <f>IF(OR($S890="",$S889=""),"",$J$2*LN(AB890/AB889))</f>
        <v/>
      </c>
      <c r="AQ890" s="9">
        <f>IF(OR($S890="",$S889=""),"",$K$2*(AC890-AC889))</f>
        <v/>
      </c>
      <c r="AR890" s="9">
        <f>IF(OR($S890="",$S889=""),"",$L$2*LN(AD890/AD889))</f>
        <v/>
      </c>
      <c r="AS890" s="9">
        <f>IF(OR($S890="",$S889=""),"",$M$2*LN(AE890/AE889))</f>
        <v/>
      </c>
      <c r="AT890" s="9">
        <f>IF(OR($S890="",$S889=""),"",$N$2*LN(AF890/AF889))</f>
        <v/>
      </c>
      <c r="AV890" s="9">
        <f>IF($AH890="","",$AY$16+$AY$4*AI890+$AY$5*AJ890+$AY$6*AK890+$AY$7*AL890+$AY$8*AM890+$AY$9*AN890+$AY$10*AO890+$AY$11*AP890+$AY$12*AQ890+$AY$13*AR890+$AY$14*AS890+$AY$15*AT890)</f>
        <v/>
      </c>
      <c r="BC890" s="10">
        <f>IF((ROW()-6)&lt;=$Q$3,INDEX(LINEST(AH831:AH890,AI831:AT890,TRUE,TRUE),1,13)*$Q$4,"")</f>
        <v/>
      </c>
      <c r="BD890" s="9">
        <f>IF((ROW()-6)&lt;=$Q$3,INDEX(LINEST(AH831:AH890,AI831:AT890,TRUE,TRUE),1,12),"")</f>
        <v/>
      </c>
      <c r="BE890" s="9">
        <f>IF((ROW()-6)&lt;=$Q$3,INDEX(LINEST(AH831:AH890,AI831:AT890,TRUE,TRUE),1,11),"")</f>
        <v/>
      </c>
      <c r="BF890" s="9">
        <f>IF((ROW()-6)&lt;=$Q$3,INDEX(LINEST(AH831:AH890,AI831:AT890,TRUE,TRUE),1,10),"")</f>
        <v/>
      </c>
      <c r="BG890" s="9">
        <f>IF((ROW()-6)&lt;=$Q$3,INDEX(LINEST(AH831:AH890,AI831:AT890,TRUE,TRUE),1,9),"")</f>
        <v/>
      </c>
      <c r="BH890" s="9">
        <f>IF((ROW()-6)&lt;=$Q$3,INDEX(LINEST(AH831:AH890,AI831:AT890,TRUE,TRUE),1,8),"")</f>
        <v/>
      </c>
      <c r="BI890" s="9">
        <f>IF((ROW()-6)&lt;=$Q$3,INDEX(LINEST(AH831:AH890,AI831:AT890,TRUE,TRUE),1,7),"")</f>
        <v/>
      </c>
      <c r="BJ890" s="9">
        <f>IF((ROW()-6)&lt;=$Q$3,INDEX(LINEST(AH831:AH890,AI831:AT890,TRUE,TRUE),1,6),"")</f>
        <v/>
      </c>
      <c r="BK890" s="9">
        <f>IF((ROW()-6)&lt;=$Q$3,INDEX(LINEST(AH831:AH890,AI831:AT890,TRUE,TRUE),1,5),"")</f>
        <v/>
      </c>
      <c r="BL890" s="9">
        <f>IF((ROW()-6)&lt;=$Q$3,INDEX(LINEST(AH831:AH890,AI831:AT890,TRUE,TRUE),1,4),"")</f>
        <v/>
      </c>
      <c r="BM890" s="9">
        <f>IF((ROW()-6)&lt;=$Q$3,INDEX(LINEST(AH831:AH890,AI831:AT890,TRUE,TRUE),1,3),"")</f>
        <v/>
      </c>
      <c r="BN890" s="9">
        <f>IF((ROW()-6)&lt;=$Q$3,INDEX(LINEST(AH831:AH890,AI831:AT890,TRUE,TRUE),1,2),"")</f>
        <v/>
      </c>
      <c r="BO890" s="9">
        <f>IF((ROW()-6)&lt;=$Q$3,INDEX(LINEST(AH831:AH890,AI831:AT890,TRUE,TRUE),1,1),"")</f>
        <v/>
      </c>
      <c r="BP890" s="10">
        <f>IF((ROW()-6)&lt;=$Q$3,INDEX(LINEST(AH831:AH890,AI831:AT890,TRUE,TRUE),3,1),"")</f>
        <v/>
      </c>
      <c r="BR890" s="9">
        <f>IF(AND((ROW()-6)&lt;=$Q$3,ISNUMBER(BC889)),BC889/$Q$4+BD889*AI890+BE889*AJ890+BF889*AK890+BG889*AL890+BH889*AM890+BI889*AN890+BJ889*AO890+BK889*AP890+BL889*AQ890+BM889*AR890+BN889*AS890+BO889*AT890,"")</f>
        <v/>
      </c>
      <c r="BS890">
        <f>IF(ISNUMBER(BR890),AVERAGE(AH830:AH889),"")</f>
        <v/>
      </c>
      <c r="BT890">
        <f>IF(ISNUMBER(BR890),(AH890-BR890)^2,"")</f>
        <v/>
      </c>
      <c r="BU890">
        <f>IF(ISNUMBER(BR890),AH890^2,"")</f>
        <v/>
      </c>
      <c r="BV890">
        <f>IF(ISNUMBER(BR890),(AH890-BS890)^2,"")</f>
        <v/>
      </c>
    </row>
    <row r="891">
      <c r="O891">
        <f>IF($R891="","",CHOOSE($Q$2,YEAR(R891)*12+MONTH(R891),INT((R891-2)/7),YEAR(R891)*4+ROUNDUP(MONTH(R891)/3)))</f>
        <v/>
      </c>
      <c r="P891">
        <f>IF($R891="","",IF($R892="",1,IF(O891&lt;&gt;O892,1,0)))</f>
        <v/>
      </c>
      <c r="Q891">
        <f>IF(P891=1,SUM($P$7:P891),"")</f>
        <v/>
      </c>
      <c r="R891">
        <f>IF($A891="","",IF(ISNUMBER($A891),$A891,IFERROR(DATEVALUE($A891),NA())))</f>
        <v/>
      </c>
      <c r="S891" s="7">
        <f>IFERROR(INDEX($R$7:$R$60000,MATCH(ROW()-6,$Q$7:$Q$60000,0)),"")</f>
        <v/>
      </c>
      <c r="T891">
        <f>IFERROR(INDEX($B$7:$B$60000,MATCH(ROW()-6,$Q$7:$Q$60000,0)),"")</f>
        <v/>
      </c>
      <c r="U891">
        <f>IFERROR(INDEX($C$7:$C$60000,MATCH(ROW()-6,$Q$7:$Q$60000,0)),"")</f>
        <v/>
      </c>
      <c r="V891">
        <f>IFERROR(INDEX($D$7:$D$60000,MATCH(ROW()-6,$Q$7:$Q$60000,0)),"")</f>
        <v/>
      </c>
      <c r="W891">
        <f>IFERROR(INDEX($E$7:$E$60000,MATCH(ROW()-6,$Q$7:$Q$60000,0)),"")</f>
        <v/>
      </c>
      <c r="X891">
        <f>IFERROR(INDEX($F$7:$F$60000,MATCH(ROW()-6,$Q$7:$Q$60000,0)),"")</f>
        <v/>
      </c>
      <c r="Y891">
        <f>IFERROR(INDEX($G$7:$G$60000,MATCH(ROW()-6,$Q$7:$Q$60000,0)),"")</f>
        <v/>
      </c>
      <c r="Z891">
        <f>IFERROR(INDEX($H$7:$H$60000,MATCH(ROW()-6,$Q$7:$Q$60000,0)),"")</f>
        <v/>
      </c>
      <c r="AA891">
        <f>IFERROR(INDEX($I$7:$I$60000,MATCH(ROW()-6,$Q$7:$Q$60000,0)),"")</f>
        <v/>
      </c>
      <c r="AB891">
        <f>IFERROR(INDEX($J$7:$J$60000,MATCH(ROW()-6,$Q$7:$Q$60000,0)),"")</f>
        <v/>
      </c>
      <c r="AC891">
        <f>IFERROR(INDEX($K$7:$K$60000,MATCH(ROW()-6,$Q$7:$Q$60000,0)),"")</f>
        <v/>
      </c>
      <c r="AD891">
        <f>IFERROR(INDEX($L$7:$L$60000,MATCH(ROW()-6,$Q$7:$Q$60000,0)),"")</f>
        <v/>
      </c>
      <c r="AE891">
        <f>IFERROR(INDEX($M$7:$M$60000,MATCH(ROW()-6,$Q$7:$Q$60000,0)),"")</f>
        <v/>
      </c>
      <c r="AF891">
        <f>IFERROR(INDEX($N$7:$N$60000,MATCH(ROW()-6,$Q$7:$Q$60000,0)),"")</f>
        <v/>
      </c>
      <c r="AH891" s="9">
        <f>IF(OR($S891="",$S890=""),"",LN($T891/$T890))</f>
        <v/>
      </c>
      <c r="AI891" s="9">
        <f>IF(OR($S891="",$S890=""),"",$C$2*LN(U891/U890))</f>
        <v/>
      </c>
      <c r="AJ891" s="9">
        <f>IF(OR($S891="",$S890=""),"",$D$2*(V891-V890))</f>
        <v/>
      </c>
      <c r="AK891" s="9">
        <f>IF(OR($S891="",$S890=""),"",$E$2*(W891-W890))</f>
        <v/>
      </c>
      <c r="AL891" s="9">
        <f>IF(OR($S891="",$S890=""),"",$F$2*LN(X891/X890))</f>
        <v/>
      </c>
      <c r="AM891" s="9">
        <f>IF(OR($S891="",$S890=""),"",$G$2*(Y891-Y890))</f>
        <v/>
      </c>
      <c r="AN891" s="9">
        <f>IF(OR($S891="",$S890=""),"",$H$2*LN(Z891/Z890))</f>
        <v/>
      </c>
      <c r="AO891" s="9">
        <f>IF(OR($S891="",$S890=""),"",$I$2*(AA891-AA890))</f>
        <v/>
      </c>
      <c r="AP891" s="9">
        <f>IF(OR($S891="",$S890=""),"",$J$2*LN(AB891/AB890))</f>
        <v/>
      </c>
      <c r="AQ891" s="9">
        <f>IF(OR($S891="",$S890=""),"",$K$2*(AC891-AC890))</f>
        <v/>
      </c>
      <c r="AR891" s="9">
        <f>IF(OR($S891="",$S890=""),"",$L$2*LN(AD891/AD890))</f>
        <v/>
      </c>
      <c r="AS891" s="9">
        <f>IF(OR($S891="",$S890=""),"",$M$2*LN(AE891/AE890))</f>
        <v/>
      </c>
      <c r="AT891" s="9">
        <f>IF(OR($S891="",$S890=""),"",$N$2*LN(AF891/AF890))</f>
        <v/>
      </c>
      <c r="AV891" s="9">
        <f>IF($AH891="","",$AY$16+$AY$4*AI891+$AY$5*AJ891+$AY$6*AK891+$AY$7*AL891+$AY$8*AM891+$AY$9*AN891+$AY$10*AO891+$AY$11*AP891+$AY$12*AQ891+$AY$13*AR891+$AY$14*AS891+$AY$15*AT891)</f>
        <v/>
      </c>
      <c r="BC891" s="10">
        <f>IF((ROW()-6)&lt;=$Q$3,INDEX(LINEST(AH832:AH891,AI832:AT891,TRUE,TRUE),1,13)*$Q$4,"")</f>
        <v/>
      </c>
      <c r="BD891" s="9">
        <f>IF((ROW()-6)&lt;=$Q$3,INDEX(LINEST(AH832:AH891,AI832:AT891,TRUE,TRUE),1,12),"")</f>
        <v/>
      </c>
      <c r="BE891" s="9">
        <f>IF((ROW()-6)&lt;=$Q$3,INDEX(LINEST(AH832:AH891,AI832:AT891,TRUE,TRUE),1,11),"")</f>
        <v/>
      </c>
      <c r="BF891" s="9">
        <f>IF((ROW()-6)&lt;=$Q$3,INDEX(LINEST(AH832:AH891,AI832:AT891,TRUE,TRUE),1,10),"")</f>
        <v/>
      </c>
      <c r="BG891" s="9">
        <f>IF((ROW()-6)&lt;=$Q$3,INDEX(LINEST(AH832:AH891,AI832:AT891,TRUE,TRUE),1,9),"")</f>
        <v/>
      </c>
      <c r="BH891" s="9">
        <f>IF((ROW()-6)&lt;=$Q$3,INDEX(LINEST(AH832:AH891,AI832:AT891,TRUE,TRUE),1,8),"")</f>
        <v/>
      </c>
      <c r="BI891" s="9">
        <f>IF((ROW()-6)&lt;=$Q$3,INDEX(LINEST(AH832:AH891,AI832:AT891,TRUE,TRUE),1,7),"")</f>
        <v/>
      </c>
      <c r="BJ891" s="9">
        <f>IF((ROW()-6)&lt;=$Q$3,INDEX(LINEST(AH832:AH891,AI832:AT891,TRUE,TRUE),1,6),"")</f>
        <v/>
      </c>
      <c r="BK891" s="9">
        <f>IF((ROW()-6)&lt;=$Q$3,INDEX(LINEST(AH832:AH891,AI832:AT891,TRUE,TRUE),1,5),"")</f>
        <v/>
      </c>
      <c r="BL891" s="9">
        <f>IF((ROW()-6)&lt;=$Q$3,INDEX(LINEST(AH832:AH891,AI832:AT891,TRUE,TRUE),1,4),"")</f>
        <v/>
      </c>
      <c r="BM891" s="9">
        <f>IF((ROW()-6)&lt;=$Q$3,INDEX(LINEST(AH832:AH891,AI832:AT891,TRUE,TRUE),1,3),"")</f>
        <v/>
      </c>
      <c r="BN891" s="9">
        <f>IF((ROW()-6)&lt;=$Q$3,INDEX(LINEST(AH832:AH891,AI832:AT891,TRUE,TRUE),1,2),"")</f>
        <v/>
      </c>
      <c r="BO891" s="9">
        <f>IF((ROW()-6)&lt;=$Q$3,INDEX(LINEST(AH832:AH891,AI832:AT891,TRUE,TRUE),1,1),"")</f>
        <v/>
      </c>
      <c r="BP891" s="10">
        <f>IF((ROW()-6)&lt;=$Q$3,INDEX(LINEST(AH832:AH891,AI832:AT891,TRUE,TRUE),3,1),"")</f>
        <v/>
      </c>
      <c r="BR891" s="9">
        <f>IF(AND((ROW()-6)&lt;=$Q$3,ISNUMBER(BC890)),BC890/$Q$4+BD890*AI891+BE890*AJ891+BF890*AK891+BG890*AL891+BH890*AM891+BI890*AN891+BJ890*AO891+BK890*AP891+BL890*AQ891+BM890*AR891+BN890*AS891+BO890*AT891,"")</f>
        <v/>
      </c>
      <c r="BS891">
        <f>IF(ISNUMBER(BR891),AVERAGE(AH831:AH890),"")</f>
        <v/>
      </c>
      <c r="BT891">
        <f>IF(ISNUMBER(BR891),(AH891-BR891)^2,"")</f>
        <v/>
      </c>
      <c r="BU891">
        <f>IF(ISNUMBER(BR891),AH891^2,"")</f>
        <v/>
      </c>
      <c r="BV891">
        <f>IF(ISNUMBER(BR891),(AH891-BS891)^2,"")</f>
        <v/>
      </c>
    </row>
    <row r="892">
      <c r="O892">
        <f>IF($R892="","",CHOOSE($Q$2,YEAR(R892)*12+MONTH(R892),INT((R892-2)/7),YEAR(R892)*4+ROUNDUP(MONTH(R892)/3)))</f>
        <v/>
      </c>
      <c r="P892">
        <f>IF($R892="","",IF($R893="",1,IF(O892&lt;&gt;O893,1,0)))</f>
        <v/>
      </c>
      <c r="Q892">
        <f>IF(P892=1,SUM($P$7:P892),"")</f>
        <v/>
      </c>
      <c r="R892">
        <f>IF($A892="","",IF(ISNUMBER($A892),$A892,IFERROR(DATEVALUE($A892),NA())))</f>
        <v/>
      </c>
      <c r="S892" s="7">
        <f>IFERROR(INDEX($R$7:$R$60000,MATCH(ROW()-6,$Q$7:$Q$60000,0)),"")</f>
        <v/>
      </c>
      <c r="T892">
        <f>IFERROR(INDEX($B$7:$B$60000,MATCH(ROW()-6,$Q$7:$Q$60000,0)),"")</f>
        <v/>
      </c>
      <c r="U892">
        <f>IFERROR(INDEX($C$7:$C$60000,MATCH(ROW()-6,$Q$7:$Q$60000,0)),"")</f>
        <v/>
      </c>
      <c r="V892">
        <f>IFERROR(INDEX($D$7:$D$60000,MATCH(ROW()-6,$Q$7:$Q$60000,0)),"")</f>
        <v/>
      </c>
      <c r="W892">
        <f>IFERROR(INDEX($E$7:$E$60000,MATCH(ROW()-6,$Q$7:$Q$60000,0)),"")</f>
        <v/>
      </c>
      <c r="X892">
        <f>IFERROR(INDEX($F$7:$F$60000,MATCH(ROW()-6,$Q$7:$Q$60000,0)),"")</f>
        <v/>
      </c>
      <c r="Y892">
        <f>IFERROR(INDEX($G$7:$G$60000,MATCH(ROW()-6,$Q$7:$Q$60000,0)),"")</f>
        <v/>
      </c>
      <c r="Z892">
        <f>IFERROR(INDEX($H$7:$H$60000,MATCH(ROW()-6,$Q$7:$Q$60000,0)),"")</f>
        <v/>
      </c>
      <c r="AA892">
        <f>IFERROR(INDEX($I$7:$I$60000,MATCH(ROW()-6,$Q$7:$Q$60000,0)),"")</f>
        <v/>
      </c>
      <c r="AB892">
        <f>IFERROR(INDEX($J$7:$J$60000,MATCH(ROW()-6,$Q$7:$Q$60000,0)),"")</f>
        <v/>
      </c>
      <c r="AC892">
        <f>IFERROR(INDEX($K$7:$K$60000,MATCH(ROW()-6,$Q$7:$Q$60000,0)),"")</f>
        <v/>
      </c>
      <c r="AD892">
        <f>IFERROR(INDEX($L$7:$L$60000,MATCH(ROW()-6,$Q$7:$Q$60000,0)),"")</f>
        <v/>
      </c>
      <c r="AE892">
        <f>IFERROR(INDEX($M$7:$M$60000,MATCH(ROW()-6,$Q$7:$Q$60000,0)),"")</f>
        <v/>
      </c>
      <c r="AF892">
        <f>IFERROR(INDEX($N$7:$N$60000,MATCH(ROW()-6,$Q$7:$Q$60000,0)),"")</f>
        <v/>
      </c>
      <c r="AH892" s="9">
        <f>IF(OR($S892="",$S891=""),"",LN($T892/$T891))</f>
        <v/>
      </c>
      <c r="AI892" s="9">
        <f>IF(OR($S892="",$S891=""),"",$C$2*LN(U892/U891))</f>
        <v/>
      </c>
      <c r="AJ892" s="9">
        <f>IF(OR($S892="",$S891=""),"",$D$2*(V892-V891))</f>
        <v/>
      </c>
      <c r="AK892" s="9">
        <f>IF(OR($S892="",$S891=""),"",$E$2*(W892-W891))</f>
        <v/>
      </c>
      <c r="AL892" s="9">
        <f>IF(OR($S892="",$S891=""),"",$F$2*LN(X892/X891))</f>
        <v/>
      </c>
      <c r="AM892" s="9">
        <f>IF(OR($S892="",$S891=""),"",$G$2*(Y892-Y891))</f>
        <v/>
      </c>
      <c r="AN892" s="9">
        <f>IF(OR($S892="",$S891=""),"",$H$2*LN(Z892/Z891))</f>
        <v/>
      </c>
      <c r="AO892" s="9">
        <f>IF(OR($S892="",$S891=""),"",$I$2*(AA892-AA891))</f>
        <v/>
      </c>
      <c r="AP892" s="9">
        <f>IF(OR($S892="",$S891=""),"",$J$2*LN(AB892/AB891))</f>
        <v/>
      </c>
      <c r="AQ892" s="9">
        <f>IF(OR($S892="",$S891=""),"",$K$2*(AC892-AC891))</f>
        <v/>
      </c>
      <c r="AR892" s="9">
        <f>IF(OR($S892="",$S891=""),"",$L$2*LN(AD892/AD891))</f>
        <v/>
      </c>
      <c r="AS892" s="9">
        <f>IF(OR($S892="",$S891=""),"",$M$2*LN(AE892/AE891))</f>
        <v/>
      </c>
      <c r="AT892" s="9">
        <f>IF(OR($S892="",$S891=""),"",$N$2*LN(AF892/AF891))</f>
        <v/>
      </c>
      <c r="AV892" s="9">
        <f>IF($AH892="","",$AY$16+$AY$4*AI892+$AY$5*AJ892+$AY$6*AK892+$AY$7*AL892+$AY$8*AM892+$AY$9*AN892+$AY$10*AO892+$AY$11*AP892+$AY$12*AQ892+$AY$13*AR892+$AY$14*AS892+$AY$15*AT892)</f>
        <v/>
      </c>
      <c r="BC892" s="10">
        <f>IF((ROW()-6)&lt;=$Q$3,INDEX(LINEST(AH833:AH892,AI833:AT892,TRUE,TRUE),1,13)*$Q$4,"")</f>
        <v/>
      </c>
      <c r="BD892" s="9">
        <f>IF((ROW()-6)&lt;=$Q$3,INDEX(LINEST(AH833:AH892,AI833:AT892,TRUE,TRUE),1,12),"")</f>
        <v/>
      </c>
      <c r="BE892" s="9">
        <f>IF((ROW()-6)&lt;=$Q$3,INDEX(LINEST(AH833:AH892,AI833:AT892,TRUE,TRUE),1,11),"")</f>
        <v/>
      </c>
      <c r="BF892" s="9">
        <f>IF((ROW()-6)&lt;=$Q$3,INDEX(LINEST(AH833:AH892,AI833:AT892,TRUE,TRUE),1,10),"")</f>
        <v/>
      </c>
      <c r="BG892" s="9">
        <f>IF((ROW()-6)&lt;=$Q$3,INDEX(LINEST(AH833:AH892,AI833:AT892,TRUE,TRUE),1,9),"")</f>
        <v/>
      </c>
      <c r="BH892" s="9">
        <f>IF((ROW()-6)&lt;=$Q$3,INDEX(LINEST(AH833:AH892,AI833:AT892,TRUE,TRUE),1,8),"")</f>
        <v/>
      </c>
      <c r="BI892" s="9">
        <f>IF((ROW()-6)&lt;=$Q$3,INDEX(LINEST(AH833:AH892,AI833:AT892,TRUE,TRUE),1,7),"")</f>
        <v/>
      </c>
      <c r="BJ892" s="9">
        <f>IF((ROW()-6)&lt;=$Q$3,INDEX(LINEST(AH833:AH892,AI833:AT892,TRUE,TRUE),1,6),"")</f>
        <v/>
      </c>
      <c r="BK892" s="9">
        <f>IF((ROW()-6)&lt;=$Q$3,INDEX(LINEST(AH833:AH892,AI833:AT892,TRUE,TRUE),1,5),"")</f>
        <v/>
      </c>
      <c r="BL892" s="9">
        <f>IF((ROW()-6)&lt;=$Q$3,INDEX(LINEST(AH833:AH892,AI833:AT892,TRUE,TRUE),1,4),"")</f>
        <v/>
      </c>
      <c r="BM892" s="9">
        <f>IF((ROW()-6)&lt;=$Q$3,INDEX(LINEST(AH833:AH892,AI833:AT892,TRUE,TRUE),1,3),"")</f>
        <v/>
      </c>
      <c r="BN892" s="9">
        <f>IF((ROW()-6)&lt;=$Q$3,INDEX(LINEST(AH833:AH892,AI833:AT892,TRUE,TRUE),1,2),"")</f>
        <v/>
      </c>
      <c r="BO892" s="9">
        <f>IF((ROW()-6)&lt;=$Q$3,INDEX(LINEST(AH833:AH892,AI833:AT892,TRUE,TRUE),1,1),"")</f>
        <v/>
      </c>
      <c r="BP892" s="10">
        <f>IF((ROW()-6)&lt;=$Q$3,INDEX(LINEST(AH833:AH892,AI833:AT892,TRUE,TRUE),3,1),"")</f>
        <v/>
      </c>
      <c r="BR892" s="9">
        <f>IF(AND((ROW()-6)&lt;=$Q$3,ISNUMBER(BC891)),BC891/$Q$4+BD891*AI892+BE891*AJ892+BF891*AK892+BG891*AL892+BH891*AM892+BI891*AN892+BJ891*AO892+BK891*AP892+BL891*AQ892+BM891*AR892+BN891*AS892+BO891*AT892,"")</f>
        <v/>
      </c>
      <c r="BS892">
        <f>IF(ISNUMBER(BR892),AVERAGE(AH832:AH891),"")</f>
        <v/>
      </c>
      <c r="BT892">
        <f>IF(ISNUMBER(BR892),(AH892-BR892)^2,"")</f>
        <v/>
      </c>
      <c r="BU892">
        <f>IF(ISNUMBER(BR892),AH892^2,"")</f>
        <v/>
      </c>
      <c r="BV892">
        <f>IF(ISNUMBER(BR892),(AH892-BS892)^2,"")</f>
        <v/>
      </c>
    </row>
    <row r="893">
      <c r="O893">
        <f>IF($R893="","",CHOOSE($Q$2,YEAR(R893)*12+MONTH(R893),INT((R893-2)/7),YEAR(R893)*4+ROUNDUP(MONTH(R893)/3)))</f>
        <v/>
      </c>
      <c r="P893">
        <f>IF($R893="","",IF($R894="",1,IF(O893&lt;&gt;O894,1,0)))</f>
        <v/>
      </c>
      <c r="Q893">
        <f>IF(P893=1,SUM($P$7:P893),"")</f>
        <v/>
      </c>
      <c r="R893">
        <f>IF($A893="","",IF(ISNUMBER($A893),$A893,IFERROR(DATEVALUE($A893),NA())))</f>
        <v/>
      </c>
      <c r="S893" s="7">
        <f>IFERROR(INDEX($R$7:$R$60000,MATCH(ROW()-6,$Q$7:$Q$60000,0)),"")</f>
        <v/>
      </c>
      <c r="T893">
        <f>IFERROR(INDEX($B$7:$B$60000,MATCH(ROW()-6,$Q$7:$Q$60000,0)),"")</f>
        <v/>
      </c>
      <c r="U893">
        <f>IFERROR(INDEX($C$7:$C$60000,MATCH(ROW()-6,$Q$7:$Q$60000,0)),"")</f>
        <v/>
      </c>
      <c r="V893">
        <f>IFERROR(INDEX($D$7:$D$60000,MATCH(ROW()-6,$Q$7:$Q$60000,0)),"")</f>
        <v/>
      </c>
      <c r="W893">
        <f>IFERROR(INDEX($E$7:$E$60000,MATCH(ROW()-6,$Q$7:$Q$60000,0)),"")</f>
        <v/>
      </c>
      <c r="X893">
        <f>IFERROR(INDEX($F$7:$F$60000,MATCH(ROW()-6,$Q$7:$Q$60000,0)),"")</f>
        <v/>
      </c>
      <c r="Y893">
        <f>IFERROR(INDEX($G$7:$G$60000,MATCH(ROW()-6,$Q$7:$Q$60000,0)),"")</f>
        <v/>
      </c>
      <c r="Z893">
        <f>IFERROR(INDEX($H$7:$H$60000,MATCH(ROW()-6,$Q$7:$Q$60000,0)),"")</f>
        <v/>
      </c>
      <c r="AA893">
        <f>IFERROR(INDEX($I$7:$I$60000,MATCH(ROW()-6,$Q$7:$Q$60000,0)),"")</f>
        <v/>
      </c>
      <c r="AB893">
        <f>IFERROR(INDEX($J$7:$J$60000,MATCH(ROW()-6,$Q$7:$Q$60000,0)),"")</f>
        <v/>
      </c>
      <c r="AC893">
        <f>IFERROR(INDEX($K$7:$K$60000,MATCH(ROW()-6,$Q$7:$Q$60000,0)),"")</f>
        <v/>
      </c>
      <c r="AD893">
        <f>IFERROR(INDEX($L$7:$L$60000,MATCH(ROW()-6,$Q$7:$Q$60000,0)),"")</f>
        <v/>
      </c>
      <c r="AE893">
        <f>IFERROR(INDEX($M$7:$M$60000,MATCH(ROW()-6,$Q$7:$Q$60000,0)),"")</f>
        <v/>
      </c>
      <c r="AF893">
        <f>IFERROR(INDEX($N$7:$N$60000,MATCH(ROW()-6,$Q$7:$Q$60000,0)),"")</f>
        <v/>
      </c>
      <c r="AH893" s="9">
        <f>IF(OR($S893="",$S892=""),"",LN($T893/$T892))</f>
        <v/>
      </c>
      <c r="AI893" s="9">
        <f>IF(OR($S893="",$S892=""),"",$C$2*LN(U893/U892))</f>
        <v/>
      </c>
      <c r="AJ893" s="9">
        <f>IF(OR($S893="",$S892=""),"",$D$2*(V893-V892))</f>
        <v/>
      </c>
      <c r="AK893" s="9">
        <f>IF(OR($S893="",$S892=""),"",$E$2*(W893-W892))</f>
        <v/>
      </c>
      <c r="AL893" s="9">
        <f>IF(OR($S893="",$S892=""),"",$F$2*LN(X893/X892))</f>
        <v/>
      </c>
      <c r="AM893" s="9">
        <f>IF(OR($S893="",$S892=""),"",$G$2*(Y893-Y892))</f>
        <v/>
      </c>
      <c r="AN893" s="9">
        <f>IF(OR($S893="",$S892=""),"",$H$2*LN(Z893/Z892))</f>
        <v/>
      </c>
      <c r="AO893" s="9">
        <f>IF(OR($S893="",$S892=""),"",$I$2*(AA893-AA892))</f>
        <v/>
      </c>
      <c r="AP893" s="9">
        <f>IF(OR($S893="",$S892=""),"",$J$2*LN(AB893/AB892))</f>
        <v/>
      </c>
      <c r="AQ893" s="9">
        <f>IF(OR($S893="",$S892=""),"",$K$2*(AC893-AC892))</f>
        <v/>
      </c>
      <c r="AR893" s="9">
        <f>IF(OR($S893="",$S892=""),"",$L$2*LN(AD893/AD892))</f>
        <v/>
      </c>
      <c r="AS893" s="9">
        <f>IF(OR($S893="",$S892=""),"",$M$2*LN(AE893/AE892))</f>
        <v/>
      </c>
      <c r="AT893" s="9">
        <f>IF(OR($S893="",$S892=""),"",$N$2*LN(AF893/AF892))</f>
        <v/>
      </c>
      <c r="AV893" s="9">
        <f>IF($AH893="","",$AY$16+$AY$4*AI893+$AY$5*AJ893+$AY$6*AK893+$AY$7*AL893+$AY$8*AM893+$AY$9*AN893+$AY$10*AO893+$AY$11*AP893+$AY$12*AQ893+$AY$13*AR893+$AY$14*AS893+$AY$15*AT893)</f>
        <v/>
      </c>
      <c r="BC893" s="10">
        <f>IF((ROW()-6)&lt;=$Q$3,INDEX(LINEST(AH834:AH893,AI834:AT893,TRUE,TRUE),1,13)*$Q$4,"")</f>
        <v/>
      </c>
      <c r="BD893" s="9">
        <f>IF((ROW()-6)&lt;=$Q$3,INDEX(LINEST(AH834:AH893,AI834:AT893,TRUE,TRUE),1,12),"")</f>
        <v/>
      </c>
      <c r="BE893" s="9">
        <f>IF((ROW()-6)&lt;=$Q$3,INDEX(LINEST(AH834:AH893,AI834:AT893,TRUE,TRUE),1,11),"")</f>
        <v/>
      </c>
      <c r="BF893" s="9">
        <f>IF((ROW()-6)&lt;=$Q$3,INDEX(LINEST(AH834:AH893,AI834:AT893,TRUE,TRUE),1,10),"")</f>
        <v/>
      </c>
      <c r="BG893" s="9">
        <f>IF((ROW()-6)&lt;=$Q$3,INDEX(LINEST(AH834:AH893,AI834:AT893,TRUE,TRUE),1,9),"")</f>
        <v/>
      </c>
      <c r="BH893" s="9">
        <f>IF((ROW()-6)&lt;=$Q$3,INDEX(LINEST(AH834:AH893,AI834:AT893,TRUE,TRUE),1,8),"")</f>
        <v/>
      </c>
      <c r="BI893" s="9">
        <f>IF((ROW()-6)&lt;=$Q$3,INDEX(LINEST(AH834:AH893,AI834:AT893,TRUE,TRUE),1,7),"")</f>
        <v/>
      </c>
      <c r="BJ893" s="9">
        <f>IF((ROW()-6)&lt;=$Q$3,INDEX(LINEST(AH834:AH893,AI834:AT893,TRUE,TRUE),1,6),"")</f>
        <v/>
      </c>
      <c r="BK893" s="9">
        <f>IF((ROW()-6)&lt;=$Q$3,INDEX(LINEST(AH834:AH893,AI834:AT893,TRUE,TRUE),1,5),"")</f>
        <v/>
      </c>
      <c r="BL893" s="9">
        <f>IF((ROW()-6)&lt;=$Q$3,INDEX(LINEST(AH834:AH893,AI834:AT893,TRUE,TRUE),1,4),"")</f>
        <v/>
      </c>
      <c r="BM893" s="9">
        <f>IF((ROW()-6)&lt;=$Q$3,INDEX(LINEST(AH834:AH893,AI834:AT893,TRUE,TRUE),1,3),"")</f>
        <v/>
      </c>
      <c r="BN893" s="9">
        <f>IF((ROW()-6)&lt;=$Q$3,INDEX(LINEST(AH834:AH893,AI834:AT893,TRUE,TRUE),1,2),"")</f>
        <v/>
      </c>
      <c r="BO893" s="9">
        <f>IF((ROW()-6)&lt;=$Q$3,INDEX(LINEST(AH834:AH893,AI834:AT893,TRUE,TRUE),1,1),"")</f>
        <v/>
      </c>
      <c r="BP893" s="10">
        <f>IF((ROW()-6)&lt;=$Q$3,INDEX(LINEST(AH834:AH893,AI834:AT893,TRUE,TRUE),3,1),"")</f>
        <v/>
      </c>
      <c r="BR893" s="9">
        <f>IF(AND((ROW()-6)&lt;=$Q$3,ISNUMBER(BC892)),BC892/$Q$4+BD892*AI893+BE892*AJ893+BF892*AK893+BG892*AL893+BH892*AM893+BI892*AN893+BJ892*AO893+BK892*AP893+BL892*AQ893+BM892*AR893+BN892*AS893+BO892*AT893,"")</f>
        <v/>
      </c>
      <c r="BS893">
        <f>IF(ISNUMBER(BR893),AVERAGE(AH833:AH892),"")</f>
        <v/>
      </c>
      <c r="BT893">
        <f>IF(ISNUMBER(BR893),(AH893-BR893)^2,"")</f>
        <v/>
      </c>
      <c r="BU893">
        <f>IF(ISNUMBER(BR893),AH893^2,"")</f>
        <v/>
      </c>
      <c r="BV893">
        <f>IF(ISNUMBER(BR893),(AH893-BS893)^2,"")</f>
        <v/>
      </c>
    </row>
    <row r="894">
      <c r="O894">
        <f>IF($R894="","",CHOOSE($Q$2,YEAR(R894)*12+MONTH(R894),INT((R894-2)/7),YEAR(R894)*4+ROUNDUP(MONTH(R894)/3)))</f>
        <v/>
      </c>
      <c r="P894">
        <f>IF($R894="","",IF($R895="",1,IF(O894&lt;&gt;O895,1,0)))</f>
        <v/>
      </c>
      <c r="Q894">
        <f>IF(P894=1,SUM($P$7:P894),"")</f>
        <v/>
      </c>
      <c r="R894">
        <f>IF($A894="","",IF(ISNUMBER($A894),$A894,IFERROR(DATEVALUE($A894),NA())))</f>
        <v/>
      </c>
      <c r="S894" s="7">
        <f>IFERROR(INDEX($R$7:$R$60000,MATCH(ROW()-6,$Q$7:$Q$60000,0)),"")</f>
        <v/>
      </c>
      <c r="T894">
        <f>IFERROR(INDEX($B$7:$B$60000,MATCH(ROW()-6,$Q$7:$Q$60000,0)),"")</f>
        <v/>
      </c>
      <c r="U894">
        <f>IFERROR(INDEX($C$7:$C$60000,MATCH(ROW()-6,$Q$7:$Q$60000,0)),"")</f>
        <v/>
      </c>
      <c r="V894">
        <f>IFERROR(INDEX($D$7:$D$60000,MATCH(ROW()-6,$Q$7:$Q$60000,0)),"")</f>
        <v/>
      </c>
      <c r="W894">
        <f>IFERROR(INDEX($E$7:$E$60000,MATCH(ROW()-6,$Q$7:$Q$60000,0)),"")</f>
        <v/>
      </c>
      <c r="X894">
        <f>IFERROR(INDEX($F$7:$F$60000,MATCH(ROW()-6,$Q$7:$Q$60000,0)),"")</f>
        <v/>
      </c>
      <c r="Y894">
        <f>IFERROR(INDEX($G$7:$G$60000,MATCH(ROW()-6,$Q$7:$Q$60000,0)),"")</f>
        <v/>
      </c>
      <c r="Z894">
        <f>IFERROR(INDEX($H$7:$H$60000,MATCH(ROW()-6,$Q$7:$Q$60000,0)),"")</f>
        <v/>
      </c>
      <c r="AA894">
        <f>IFERROR(INDEX($I$7:$I$60000,MATCH(ROW()-6,$Q$7:$Q$60000,0)),"")</f>
        <v/>
      </c>
      <c r="AB894">
        <f>IFERROR(INDEX($J$7:$J$60000,MATCH(ROW()-6,$Q$7:$Q$60000,0)),"")</f>
        <v/>
      </c>
      <c r="AC894">
        <f>IFERROR(INDEX($K$7:$K$60000,MATCH(ROW()-6,$Q$7:$Q$60000,0)),"")</f>
        <v/>
      </c>
      <c r="AD894">
        <f>IFERROR(INDEX($L$7:$L$60000,MATCH(ROW()-6,$Q$7:$Q$60000,0)),"")</f>
        <v/>
      </c>
      <c r="AE894">
        <f>IFERROR(INDEX($M$7:$M$60000,MATCH(ROW()-6,$Q$7:$Q$60000,0)),"")</f>
        <v/>
      </c>
      <c r="AF894">
        <f>IFERROR(INDEX($N$7:$N$60000,MATCH(ROW()-6,$Q$7:$Q$60000,0)),"")</f>
        <v/>
      </c>
      <c r="AH894" s="9">
        <f>IF(OR($S894="",$S893=""),"",LN($T894/$T893))</f>
        <v/>
      </c>
      <c r="AI894" s="9">
        <f>IF(OR($S894="",$S893=""),"",$C$2*LN(U894/U893))</f>
        <v/>
      </c>
      <c r="AJ894" s="9">
        <f>IF(OR($S894="",$S893=""),"",$D$2*(V894-V893))</f>
        <v/>
      </c>
      <c r="AK894" s="9">
        <f>IF(OR($S894="",$S893=""),"",$E$2*(W894-W893))</f>
        <v/>
      </c>
      <c r="AL894" s="9">
        <f>IF(OR($S894="",$S893=""),"",$F$2*LN(X894/X893))</f>
        <v/>
      </c>
      <c r="AM894" s="9">
        <f>IF(OR($S894="",$S893=""),"",$G$2*(Y894-Y893))</f>
        <v/>
      </c>
      <c r="AN894" s="9">
        <f>IF(OR($S894="",$S893=""),"",$H$2*LN(Z894/Z893))</f>
        <v/>
      </c>
      <c r="AO894" s="9">
        <f>IF(OR($S894="",$S893=""),"",$I$2*(AA894-AA893))</f>
        <v/>
      </c>
      <c r="AP894" s="9">
        <f>IF(OR($S894="",$S893=""),"",$J$2*LN(AB894/AB893))</f>
        <v/>
      </c>
      <c r="AQ894" s="9">
        <f>IF(OR($S894="",$S893=""),"",$K$2*(AC894-AC893))</f>
        <v/>
      </c>
      <c r="AR894" s="9">
        <f>IF(OR($S894="",$S893=""),"",$L$2*LN(AD894/AD893))</f>
        <v/>
      </c>
      <c r="AS894" s="9">
        <f>IF(OR($S894="",$S893=""),"",$M$2*LN(AE894/AE893))</f>
        <v/>
      </c>
      <c r="AT894" s="9">
        <f>IF(OR($S894="",$S893=""),"",$N$2*LN(AF894/AF893))</f>
        <v/>
      </c>
      <c r="AV894" s="9">
        <f>IF($AH894="","",$AY$16+$AY$4*AI894+$AY$5*AJ894+$AY$6*AK894+$AY$7*AL894+$AY$8*AM894+$AY$9*AN894+$AY$10*AO894+$AY$11*AP894+$AY$12*AQ894+$AY$13*AR894+$AY$14*AS894+$AY$15*AT894)</f>
        <v/>
      </c>
      <c r="BC894" s="10">
        <f>IF((ROW()-6)&lt;=$Q$3,INDEX(LINEST(AH835:AH894,AI835:AT894,TRUE,TRUE),1,13)*$Q$4,"")</f>
        <v/>
      </c>
      <c r="BD894" s="9">
        <f>IF((ROW()-6)&lt;=$Q$3,INDEX(LINEST(AH835:AH894,AI835:AT894,TRUE,TRUE),1,12),"")</f>
        <v/>
      </c>
      <c r="BE894" s="9">
        <f>IF((ROW()-6)&lt;=$Q$3,INDEX(LINEST(AH835:AH894,AI835:AT894,TRUE,TRUE),1,11),"")</f>
        <v/>
      </c>
      <c r="BF894" s="9">
        <f>IF((ROW()-6)&lt;=$Q$3,INDEX(LINEST(AH835:AH894,AI835:AT894,TRUE,TRUE),1,10),"")</f>
        <v/>
      </c>
      <c r="BG894" s="9">
        <f>IF((ROW()-6)&lt;=$Q$3,INDEX(LINEST(AH835:AH894,AI835:AT894,TRUE,TRUE),1,9),"")</f>
        <v/>
      </c>
      <c r="BH894" s="9">
        <f>IF((ROW()-6)&lt;=$Q$3,INDEX(LINEST(AH835:AH894,AI835:AT894,TRUE,TRUE),1,8),"")</f>
        <v/>
      </c>
      <c r="BI894" s="9">
        <f>IF((ROW()-6)&lt;=$Q$3,INDEX(LINEST(AH835:AH894,AI835:AT894,TRUE,TRUE),1,7),"")</f>
        <v/>
      </c>
      <c r="BJ894" s="9">
        <f>IF((ROW()-6)&lt;=$Q$3,INDEX(LINEST(AH835:AH894,AI835:AT894,TRUE,TRUE),1,6),"")</f>
        <v/>
      </c>
      <c r="BK894" s="9">
        <f>IF((ROW()-6)&lt;=$Q$3,INDEX(LINEST(AH835:AH894,AI835:AT894,TRUE,TRUE),1,5),"")</f>
        <v/>
      </c>
      <c r="BL894" s="9">
        <f>IF((ROW()-6)&lt;=$Q$3,INDEX(LINEST(AH835:AH894,AI835:AT894,TRUE,TRUE),1,4),"")</f>
        <v/>
      </c>
      <c r="BM894" s="9">
        <f>IF((ROW()-6)&lt;=$Q$3,INDEX(LINEST(AH835:AH894,AI835:AT894,TRUE,TRUE),1,3),"")</f>
        <v/>
      </c>
      <c r="BN894" s="9">
        <f>IF((ROW()-6)&lt;=$Q$3,INDEX(LINEST(AH835:AH894,AI835:AT894,TRUE,TRUE),1,2),"")</f>
        <v/>
      </c>
      <c r="BO894" s="9">
        <f>IF((ROW()-6)&lt;=$Q$3,INDEX(LINEST(AH835:AH894,AI835:AT894,TRUE,TRUE),1,1),"")</f>
        <v/>
      </c>
      <c r="BP894" s="10">
        <f>IF((ROW()-6)&lt;=$Q$3,INDEX(LINEST(AH835:AH894,AI835:AT894,TRUE,TRUE),3,1),"")</f>
        <v/>
      </c>
      <c r="BR894" s="9">
        <f>IF(AND((ROW()-6)&lt;=$Q$3,ISNUMBER(BC893)),BC893/$Q$4+BD893*AI894+BE893*AJ894+BF893*AK894+BG893*AL894+BH893*AM894+BI893*AN894+BJ893*AO894+BK893*AP894+BL893*AQ894+BM893*AR894+BN893*AS894+BO893*AT894,"")</f>
        <v/>
      </c>
      <c r="BS894">
        <f>IF(ISNUMBER(BR894),AVERAGE(AH834:AH893),"")</f>
        <v/>
      </c>
      <c r="BT894">
        <f>IF(ISNUMBER(BR894),(AH894-BR894)^2,"")</f>
        <v/>
      </c>
      <c r="BU894">
        <f>IF(ISNUMBER(BR894),AH894^2,"")</f>
        <v/>
      </c>
      <c r="BV894">
        <f>IF(ISNUMBER(BR894),(AH894-BS894)^2,"")</f>
        <v/>
      </c>
    </row>
    <row r="895">
      <c r="O895">
        <f>IF($R895="","",CHOOSE($Q$2,YEAR(R895)*12+MONTH(R895),INT((R895-2)/7),YEAR(R895)*4+ROUNDUP(MONTH(R895)/3)))</f>
        <v/>
      </c>
      <c r="P895">
        <f>IF($R895="","",IF($R896="",1,IF(O895&lt;&gt;O896,1,0)))</f>
        <v/>
      </c>
      <c r="Q895">
        <f>IF(P895=1,SUM($P$7:P895),"")</f>
        <v/>
      </c>
      <c r="R895">
        <f>IF($A895="","",IF(ISNUMBER($A895),$A895,IFERROR(DATEVALUE($A895),NA())))</f>
        <v/>
      </c>
      <c r="S895" s="7">
        <f>IFERROR(INDEX($R$7:$R$60000,MATCH(ROW()-6,$Q$7:$Q$60000,0)),"")</f>
        <v/>
      </c>
      <c r="T895">
        <f>IFERROR(INDEX($B$7:$B$60000,MATCH(ROW()-6,$Q$7:$Q$60000,0)),"")</f>
        <v/>
      </c>
      <c r="U895">
        <f>IFERROR(INDEX($C$7:$C$60000,MATCH(ROW()-6,$Q$7:$Q$60000,0)),"")</f>
        <v/>
      </c>
      <c r="V895">
        <f>IFERROR(INDEX($D$7:$D$60000,MATCH(ROW()-6,$Q$7:$Q$60000,0)),"")</f>
        <v/>
      </c>
      <c r="W895">
        <f>IFERROR(INDEX($E$7:$E$60000,MATCH(ROW()-6,$Q$7:$Q$60000,0)),"")</f>
        <v/>
      </c>
      <c r="X895">
        <f>IFERROR(INDEX($F$7:$F$60000,MATCH(ROW()-6,$Q$7:$Q$60000,0)),"")</f>
        <v/>
      </c>
      <c r="Y895">
        <f>IFERROR(INDEX($G$7:$G$60000,MATCH(ROW()-6,$Q$7:$Q$60000,0)),"")</f>
        <v/>
      </c>
      <c r="Z895">
        <f>IFERROR(INDEX($H$7:$H$60000,MATCH(ROW()-6,$Q$7:$Q$60000,0)),"")</f>
        <v/>
      </c>
      <c r="AA895">
        <f>IFERROR(INDEX($I$7:$I$60000,MATCH(ROW()-6,$Q$7:$Q$60000,0)),"")</f>
        <v/>
      </c>
      <c r="AB895">
        <f>IFERROR(INDEX($J$7:$J$60000,MATCH(ROW()-6,$Q$7:$Q$60000,0)),"")</f>
        <v/>
      </c>
      <c r="AC895">
        <f>IFERROR(INDEX($K$7:$K$60000,MATCH(ROW()-6,$Q$7:$Q$60000,0)),"")</f>
        <v/>
      </c>
      <c r="AD895">
        <f>IFERROR(INDEX($L$7:$L$60000,MATCH(ROW()-6,$Q$7:$Q$60000,0)),"")</f>
        <v/>
      </c>
      <c r="AE895">
        <f>IFERROR(INDEX($M$7:$M$60000,MATCH(ROW()-6,$Q$7:$Q$60000,0)),"")</f>
        <v/>
      </c>
      <c r="AF895">
        <f>IFERROR(INDEX($N$7:$N$60000,MATCH(ROW()-6,$Q$7:$Q$60000,0)),"")</f>
        <v/>
      </c>
      <c r="AH895" s="9">
        <f>IF(OR($S895="",$S894=""),"",LN($T895/$T894))</f>
        <v/>
      </c>
      <c r="AI895" s="9">
        <f>IF(OR($S895="",$S894=""),"",$C$2*LN(U895/U894))</f>
        <v/>
      </c>
      <c r="AJ895" s="9">
        <f>IF(OR($S895="",$S894=""),"",$D$2*(V895-V894))</f>
        <v/>
      </c>
      <c r="AK895" s="9">
        <f>IF(OR($S895="",$S894=""),"",$E$2*(W895-W894))</f>
        <v/>
      </c>
      <c r="AL895" s="9">
        <f>IF(OR($S895="",$S894=""),"",$F$2*LN(X895/X894))</f>
        <v/>
      </c>
      <c r="AM895" s="9">
        <f>IF(OR($S895="",$S894=""),"",$G$2*(Y895-Y894))</f>
        <v/>
      </c>
      <c r="AN895" s="9">
        <f>IF(OR($S895="",$S894=""),"",$H$2*LN(Z895/Z894))</f>
        <v/>
      </c>
      <c r="AO895" s="9">
        <f>IF(OR($S895="",$S894=""),"",$I$2*(AA895-AA894))</f>
        <v/>
      </c>
      <c r="AP895" s="9">
        <f>IF(OR($S895="",$S894=""),"",$J$2*LN(AB895/AB894))</f>
        <v/>
      </c>
      <c r="AQ895" s="9">
        <f>IF(OR($S895="",$S894=""),"",$K$2*(AC895-AC894))</f>
        <v/>
      </c>
      <c r="AR895" s="9">
        <f>IF(OR($S895="",$S894=""),"",$L$2*LN(AD895/AD894))</f>
        <v/>
      </c>
      <c r="AS895" s="9">
        <f>IF(OR($S895="",$S894=""),"",$M$2*LN(AE895/AE894))</f>
        <v/>
      </c>
      <c r="AT895" s="9">
        <f>IF(OR($S895="",$S894=""),"",$N$2*LN(AF895/AF894))</f>
        <v/>
      </c>
      <c r="AV895" s="9">
        <f>IF($AH895="","",$AY$16+$AY$4*AI895+$AY$5*AJ895+$AY$6*AK895+$AY$7*AL895+$AY$8*AM895+$AY$9*AN895+$AY$10*AO895+$AY$11*AP895+$AY$12*AQ895+$AY$13*AR895+$AY$14*AS895+$AY$15*AT895)</f>
        <v/>
      </c>
      <c r="BC895" s="10">
        <f>IF((ROW()-6)&lt;=$Q$3,INDEX(LINEST(AH836:AH895,AI836:AT895,TRUE,TRUE),1,13)*$Q$4,"")</f>
        <v/>
      </c>
      <c r="BD895" s="9">
        <f>IF((ROW()-6)&lt;=$Q$3,INDEX(LINEST(AH836:AH895,AI836:AT895,TRUE,TRUE),1,12),"")</f>
        <v/>
      </c>
      <c r="BE895" s="9">
        <f>IF((ROW()-6)&lt;=$Q$3,INDEX(LINEST(AH836:AH895,AI836:AT895,TRUE,TRUE),1,11),"")</f>
        <v/>
      </c>
      <c r="BF895" s="9">
        <f>IF((ROW()-6)&lt;=$Q$3,INDEX(LINEST(AH836:AH895,AI836:AT895,TRUE,TRUE),1,10),"")</f>
        <v/>
      </c>
      <c r="BG895" s="9">
        <f>IF((ROW()-6)&lt;=$Q$3,INDEX(LINEST(AH836:AH895,AI836:AT895,TRUE,TRUE),1,9),"")</f>
        <v/>
      </c>
      <c r="BH895" s="9">
        <f>IF((ROW()-6)&lt;=$Q$3,INDEX(LINEST(AH836:AH895,AI836:AT895,TRUE,TRUE),1,8),"")</f>
        <v/>
      </c>
      <c r="BI895" s="9">
        <f>IF((ROW()-6)&lt;=$Q$3,INDEX(LINEST(AH836:AH895,AI836:AT895,TRUE,TRUE),1,7),"")</f>
        <v/>
      </c>
      <c r="BJ895" s="9">
        <f>IF((ROW()-6)&lt;=$Q$3,INDEX(LINEST(AH836:AH895,AI836:AT895,TRUE,TRUE),1,6),"")</f>
        <v/>
      </c>
      <c r="BK895" s="9">
        <f>IF((ROW()-6)&lt;=$Q$3,INDEX(LINEST(AH836:AH895,AI836:AT895,TRUE,TRUE),1,5),"")</f>
        <v/>
      </c>
      <c r="BL895" s="9">
        <f>IF((ROW()-6)&lt;=$Q$3,INDEX(LINEST(AH836:AH895,AI836:AT895,TRUE,TRUE),1,4),"")</f>
        <v/>
      </c>
      <c r="BM895" s="9">
        <f>IF((ROW()-6)&lt;=$Q$3,INDEX(LINEST(AH836:AH895,AI836:AT895,TRUE,TRUE),1,3),"")</f>
        <v/>
      </c>
      <c r="BN895" s="9">
        <f>IF((ROW()-6)&lt;=$Q$3,INDEX(LINEST(AH836:AH895,AI836:AT895,TRUE,TRUE),1,2),"")</f>
        <v/>
      </c>
      <c r="BO895" s="9">
        <f>IF((ROW()-6)&lt;=$Q$3,INDEX(LINEST(AH836:AH895,AI836:AT895,TRUE,TRUE),1,1),"")</f>
        <v/>
      </c>
      <c r="BP895" s="10">
        <f>IF((ROW()-6)&lt;=$Q$3,INDEX(LINEST(AH836:AH895,AI836:AT895,TRUE,TRUE),3,1),"")</f>
        <v/>
      </c>
      <c r="BR895" s="9">
        <f>IF(AND((ROW()-6)&lt;=$Q$3,ISNUMBER(BC894)),BC894/$Q$4+BD894*AI895+BE894*AJ895+BF894*AK895+BG894*AL895+BH894*AM895+BI894*AN895+BJ894*AO895+BK894*AP895+BL894*AQ895+BM894*AR895+BN894*AS895+BO894*AT895,"")</f>
        <v/>
      </c>
      <c r="BS895">
        <f>IF(ISNUMBER(BR895),AVERAGE(AH835:AH894),"")</f>
        <v/>
      </c>
      <c r="BT895">
        <f>IF(ISNUMBER(BR895),(AH895-BR895)^2,"")</f>
        <v/>
      </c>
      <c r="BU895">
        <f>IF(ISNUMBER(BR895),AH895^2,"")</f>
        <v/>
      </c>
      <c r="BV895">
        <f>IF(ISNUMBER(BR895),(AH895-BS895)^2,"")</f>
        <v/>
      </c>
    </row>
    <row r="896">
      <c r="O896">
        <f>IF($R896="","",CHOOSE($Q$2,YEAR(R896)*12+MONTH(R896),INT((R896-2)/7),YEAR(R896)*4+ROUNDUP(MONTH(R896)/3)))</f>
        <v/>
      </c>
      <c r="P896">
        <f>IF($R896="","",IF($R897="",1,IF(O896&lt;&gt;O897,1,0)))</f>
        <v/>
      </c>
      <c r="Q896">
        <f>IF(P896=1,SUM($P$7:P896),"")</f>
        <v/>
      </c>
      <c r="R896">
        <f>IF($A896="","",IF(ISNUMBER($A896),$A896,IFERROR(DATEVALUE($A896),NA())))</f>
        <v/>
      </c>
      <c r="S896" s="7">
        <f>IFERROR(INDEX($R$7:$R$60000,MATCH(ROW()-6,$Q$7:$Q$60000,0)),"")</f>
        <v/>
      </c>
      <c r="T896">
        <f>IFERROR(INDEX($B$7:$B$60000,MATCH(ROW()-6,$Q$7:$Q$60000,0)),"")</f>
        <v/>
      </c>
      <c r="U896">
        <f>IFERROR(INDEX($C$7:$C$60000,MATCH(ROW()-6,$Q$7:$Q$60000,0)),"")</f>
        <v/>
      </c>
      <c r="V896">
        <f>IFERROR(INDEX($D$7:$D$60000,MATCH(ROW()-6,$Q$7:$Q$60000,0)),"")</f>
        <v/>
      </c>
      <c r="W896">
        <f>IFERROR(INDEX($E$7:$E$60000,MATCH(ROW()-6,$Q$7:$Q$60000,0)),"")</f>
        <v/>
      </c>
      <c r="X896">
        <f>IFERROR(INDEX($F$7:$F$60000,MATCH(ROW()-6,$Q$7:$Q$60000,0)),"")</f>
        <v/>
      </c>
      <c r="Y896">
        <f>IFERROR(INDEX($G$7:$G$60000,MATCH(ROW()-6,$Q$7:$Q$60000,0)),"")</f>
        <v/>
      </c>
      <c r="Z896">
        <f>IFERROR(INDEX($H$7:$H$60000,MATCH(ROW()-6,$Q$7:$Q$60000,0)),"")</f>
        <v/>
      </c>
      <c r="AA896">
        <f>IFERROR(INDEX($I$7:$I$60000,MATCH(ROW()-6,$Q$7:$Q$60000,0)),"")</f>
        <v/>
      </c>
      <c r="AB896">
        <f>IFERROR(INDEX($J$7:$J$60000,MATCH(ROW()-6,$Q$7:$Q$60000,0)),"")</f>
        <v/>
      </c>
      <c r="AC896">
        <f>IFERROR(INDEX($K$7:$K$60000,MATCH(ROW()-6,$Q$7:$Q$60000,0)),"")</f>
        <v/>
      </c>
      <c r="AD896">
        <f>IFERROR(INDEX($L$7:$L$60000,MATCH(ROW()-6,$Q$7:$Q$60000,0)),"")</f>
        <v/>
      </c>
      <c r="AE896">
        <f>IFERROR(INDEX($M$7:$M$60000,MATCH(ROW()-6,$Q$7:$Q$60000,0)),"")</f>
        <v/>
      </c>
      <c r="AF896">
        <f>IFERROR(INDEX($N$7:$N$60000,MATCH(ROW()-6,$Q$7:$Q$60000,0)),"")</f>
        <v/>
      </c>
      <c r="AH896" s="9">
        <f>IF(OR($S896="",$S895=""),"",LN($T896/$T895))</f>
        <v/>
      </c>
      <c r="AI896" s="9">
        <f>IF(OR($S896="",$S895=""),"",$C$2*LN(U896/U895))</f>
        <v/>
      </c>
      <c r="AJ896" s="9">
        <f>IF(OR($S896="",$S895=""),"",$D$2*(V896-V895))</f>
        <v/>
      </c>
      <c r="AK896" s="9">
        <f>IF(OR($S896="",$S895=""),"",$E$2*(W896-W895))</f>
        <v/>
      </c>
      <c r="AL896" s="9">
        <f>IF(OR($S896="",$S895=""),"",$F$2*LN(X896/X895))</f>
        <v/>
      </c>
      <c r="AM896" s="9">
        <f>IF(OR($S896="",$S895=""),"",$G$2*(Y896-Y895))</f>
        <v/>
      </c>
      <c r="AN896" s="9">
        <f>IF(OR($S896="",$S895=""),"",$H$2*LN(Z896/Z895))</f>
        <v/>
      </c>
      <c r="AO896" s="9">
        <f>IF(OR($S896="",$S895=""),"",$I$2*(AA896-AA895))</f>
        <v/>
      </c>
      <c r="AP896" s="9">
        <f>IF(OR($S896="",$S895=""),"",$J$2*LN(AB896/AB895))</f>
        <v/>
      </c>
      <c r="AQ896" s="9">
        <f>IF(OR($S896="",$S895=""),"",$K$2*(AC896-AC895))</f>
        <v/>
      </c>
      <c r="AR896" s="9">
        <f>IF(OR($S896="",$S895=""),"",$L$2*LN(AD896/AD895))</f>
        <v/>
      </c>
      <c r="AS896" s="9">
        <f>IF(OR($S896="",$S895=""),"",$M$2*LN(AE896/AE895))</f>
        <v/>
      </c>
      <c r="AT896" s="9">
        <f>IF(OR($S896="",$S895=""),"",$N$2*LN(AF896/AF895))</f>
        <v/>
      </c>
      <c r="AV896" s="9">
        <f>IF($AH896="","",$AY$16+$AY$4*AI896+$AY$5*AJ896+$AY$6*AK896+$AY$7*AL896+$AY$8*AM896+$AY$9*AN896+$AY$10*AO896+$AY$11*AP896+$AY$12*AQ896+$AY$13*AR896+$AY$14*AS896+$AY$15*AT896)</f>
        <v/>
      </c>
      <c r="BC896" s="10">
        <f>IF((ROW()-6)&lt;=$Q$3,INDEX(LINEST(AH837:AH896,AI837:AT896,TRUE,TRUE),1,13)*$Q$4,"")</f>
        <v/>
      </c>
      <c r="BD896" s="9">
        <f>IF((ROW()-6)&lt;=$Q$3,INDEX(LINEST(AH837:AH896,AI837:AT896,TRUE,TRUE),1,12),"")</f>
        <v/>
      </c>
      <c r="BE896" s="9">
        <f>IF((ROW()-6)&lt;=$Q$3,INDEX(LINEST(AH837:AH896,AI837:AT896,TRUE,TRUE),1,11),"")</f>
        <v/>
      </c>
      <c r="BF896" s="9">
        <f>IF((ROW()-6)&lt;=$Q$3,INDEX(LINEST(AH837:AH896,AI837:AT896,TRUE,TRUE),1,10),"")</f>
        <v/>
      </c>
      <c r="BG896" s="9">
        <f>IF((ROW()-6)&lt;=$Q$3,INDEX(LINEST(AH837:AH896,AI837:AT896,TRUE,TRUE),1,9),"")</f>
        <v/>
      </c>
      <c r="BH896" s="9">
        <f>IF((ROW()-6)&lt;=$Q$3,INDEX(LINEST(AH837:AH896,AI837:AT896,TRUE,TRUE),1,8),"")</f>
        <v/>
      </c>
      <c r="BI896" s="9">
        <f>IF((ROW()-6)&lt;=$Q$3,INDEX(LINEST(AH837:AH896,AI837:AT896,TRUE,TRUE),1,7),"")</f>
        <v/>
      </c>
      <c r="BJ896" s="9">
        <f>IF((ROW()-6)&lt;=$Q$3,INDEX(LINEST(AH837:AH896,AI837:AT896,TRUE,TRUE),1,6),"")</f>
        <v/>
      </c>
      <c r="BK896" s="9">
        <f>IF((ROW()-6)&lt;=$Q$3,INDEX(LINEST(AH837:AH896,AI837:AT896,TRUE,TRUE),1,5),"")</f>
        <v/>
      </c>
      <c r="BL896" s="9">
        <f>IF((ROW()-6)&lt;=$Q$3,INDEX(LINEST(AH837:AH896,AI837:AT896,TRUE,TRUE),1,4),"")</f>
        <v/>
      </c>
      <c r="BM896" s="9">
        <f>IF((ROW()-6)&lt;=$Q$3,INDEX(LINEST(AH837:AH896,AI837:AT896,TRUE,TRUE),1,3),"")</f>
        <v/>
      </c>
      <c r="BN896" s="9">
        <f>IF((ROW()-6)&lt;=$Q$3,INDEX(LINEST(AH837:AH896,AI837:AT896,TRUE,TRUE),1,2),"")</f>
        <v/>
      </c>
      <c r="BO896" s="9">
        <f>IF((ROW()-6)&lt;=$Q$3,INDEX(LINEST(AH837:AH896,AI837:AT896,TRUE,TRUE),1,1),"")</f>
        <v/>
      </c>
      <c r="BP896" s="10">
        <f>IF((ROW()-6)&lt;=$Q$3,INDEX(LINEST(AH837:AH896,AI837:AT896,TRUE,TRUE),3,1),"")</f>
        <v/>
      </c>
      <c r="BR896" s="9">
        <f>IF(AND((ROW()-6)&lt;=$Q$3,ISNUMBER(BC895)),BC895/$Q$4+BD895*AI896+BE895*AJ896+BF895*AK896+BG895*AL896+BH895*AM896+BI895*AN896+BJ895*AO896+BK895*AP896+BL895*AQ896+BM895*AR896+BN895*AS896+BO895*AT896,"")</f>
        <v/>
      </c>
      <c r="BS896">
        <f>IF(ISNUMBER(BR896),AVERAGE(AH836:AH895),"")</f>
        <v/>
      </c>
      <c r="BT896">
        <f>IF(ISNUMBER(BR896),(AH896-BR896)^2,"")</f>
        <v/>
      </c>
      <c r="BU896">
        <f>IF(ISNUMBER(BR896),AH896^2,"")</f>
        <v/>
      </c>
      <c r="BV896">
        <f>IF(ISNUMBER(BR896),(AH896-BS896)^2,"")</f>
        <v/>
      </c>
    </row>
    <row r="897">
      <c r="O897">
        <f>IF($R897="","",CHOOSE($Q$2,YEAR(R897)*12+MONTH(R897),INT((R897-2)/7),YEAR(R897)*4+ROUNDUP(MONTH(R897)/3)))</f>
        <v/>
      </c>
      <c r="P897">
        <f>IF($R897="","",IF($R898="",1,IF(O897&lt;&gt;O898,1,0)))</f>
        <v/>
      </c>
      <c r="Q897">
        <f>IF(P897=1,SUM($P$7:P897),"")</f>
        <v/>
      </c>
      <c r="R897">
        <f>IF($A897="","",IF(ISNUMBER($A897),$A897,IFERROR(DATEVALUE($A897),NA())))</f>
        <v/>
      </c>
      <c r="S897" s="7">
        <f>IFERROR(INDEX($R$7:$R$60000,MATCH(ROW()-6,$Q$7:$Q$60000,0)),"")</f>
        <v/>
      </c>
      <c r="T897">
        <f>IFERROR(INDEX($B$7:$B$60000,MATCH(ROW()-6,$Q$7:$Q$60000,0)),"")</f>
        <v/>
      </c>
      <c r="U897">
        <f>IFERROR(INDEX($C$7:$C$60000,MATCH(ROW()-6,$Q$7:$Q$60000,0)),"")</f>
        <v/>
      </c>
      <c r="V897">
        <f>IFERROR(INDEX($D$7:$D$60000,MATCH(ROW()-6,$Q$7:$Q$60000,0)),"")</f>
        <v/>
      </c>
      <c r="W897">
        <f>IFERROR(INDEX($E$7:$E$60000,MATCH(ROW()-6,$Q$7:$Q$60000,0)),"")</f>
        <v/>
      </c>
      <c r="X897">
        <f>IFERROR(INDEX($F$7:$F$60000,MATCH(ROW()-6,$Q$7:$Q$60000,0)),"")</f>
        <v/>
      </c>
      <c r="Y897">
        <f>IFERROR(INDEX($G$7:$G$60000,MATCH(ROW()-6,$Q$7:$Q$60000,0)),"")</f>
        <v/>
      </c>
      <c r="Z897">
        <f>IFERROR(INDEX($H$7:$H$60000,MATCH(ROW()-6,$Q$7:$Q$60000,0)),"")</f>
        <v/>
      </c>
      <c r="AA897">
        <f>IFERROR(INDEX($I$7:$I$60000,MATCH(ROW()-6,$Q$7:$Q$60000,0)),"")</f>
        <v/>
      </c>
      <c r="AB897">
        <f>IFERROR(INDEX($J$7:$J$60000,MATCH(ROW()-6,$Q$7:$Q$60000,0)),"")</f>
        <v/>
      </c>
      <c r="AC897">
        <f>IFERROR(INDEX($K$7:$K$60000,MATCH(ROW()-6,$Q$7:$Q$60000,0)),"")</f>
        <v/>
      </c>
      <c r="AD897">
        <f>IFERROR(INDEX($L$7:$L$60000,MATCH(ROW()-6,$Q$7:$Q$60000,0)),"")</f>
        <v/>
      </c>
      <c r="AE897">
        <f>IFERROR(INDEX($M$7:$M$60000,MATCH(ROW()-6,$Q$7:$Q$60000,0)),"")</f>
        <v/>
      </c>
      <c r="AF897">
        <f>IFERROR(INDEX($N$7:$N$60000,MATCH(ROW()-6,$Q$7:$Q$60000,0)),"")</f>
        <v/>
      </c>
      <c r="AH897" s="9">
        <f>IF(OR($S897="",$S896=""),"",LN($T897/$T896))</f>
        <v/>
      </c>
      <c r="AI897" s="9">
        <f>IF(OR($S897="",$S896=""),"",$C$2*LN(U897/U896))</f>
        <v/>
      </c>
      <c r="AJ897" s="9">
        <f>IF(OR($S897="",$S896=""),"",$D$2*(V897-V896))</f>
        <v/>
      </c>
      <c r="AK897" s="9">
        <f>IF(OR($S897="",$S896=""),"",$E$2*(W897-W896))</f>
        <v/>
      </c>
      <c r="AL897" s="9">
        <f>IF(OR($S897="",$S896=""),"",$F$2*LN(X897/X896))</f>
        <v/>
      </c>
      <c r="AM897" s="9">
        <f>IF(OR($S897="",$S896=""),"",$G$2*(Y897-Y896))</f>
        <v/>
      </c>
      <c r="AN897" s="9">
        <f>IF(OR($S897="",$S896=""),"",$H$2*LN(Z897/Z896))</f>
        <v/>
      </c>
      <c r="AO897" s="9">
        <f>IF(OR($S897="",$S896=""),"",$I$2*(AA897-AA896))</f>
        <v/>
      </c>
      <c r="AP897" s="9">
        <f>IF(OR($S897="",$S896=""),"",$J$2*LN(AB897/AB896))</f>
        <v/>
      </c>
      <c r="AQ897" s="9">
        <f>IF(OR($S897="",$S896=""),"",$K$2*(AC897-AC896))</f>
        <v/>
      </c>
      <c r="AR897" s="9">
        <f>IF(OR($S897="",$S896=""),"",$L$2*LN(AD897/AD896))</f>
        <v/>
      </c>
      <c r="AS897" s="9">
        <f>IF(OR($S897="",$S896=""),"",$M$2*LN(AE897/AE896))</f>
        <v/>
      </c>
      <c r="AT897" s="9">
        <f>IF(OR($S897="",$S896=""),"",$N$2*LN(AF897/AF896))</f>
        <v/>
      </c>
      <c r="AV897" s="9">
        <f>IF($AH897="","",$AY$16+$AY$4*AI897+$AY$5*AJ897+$AY$6*AK897+$AY$7*AL897+$AY$8*AM897+$AY$9*AN897+$AY$10*AO897+$AY$11*AP897+$AY$12*AQ897+$AY$13*AR897+$AY$14*AS897+$AY$15*AT897)</f>
        <v/>
      </c>
      <c r="BC897" s="10">
        <f>IF((ROW()-6)&lt;=$Q$3,INDEX(LINEST(AH838:AH897,AI838:AT897,TRUE,TRUE),1,13)*$Q$4,"")</f>
        <v/>
      </c>
      <c r="BD897" s="9">
        <f>IF((ROW()-6)&lt;=$Q$3,INDEX(LINEST(AH838:AH897,AI838:AT897,TRUE,TRUE),1,12),"")</f>
        <v/>
      </c>
      <c r="BE897" s="9">
        <f>IF((ROW()-6)&lt;=$Q$3,INDEX(LINEST(AH838:AH897,AI838:AT897,TRUE,TRUE),1,11),"")</f>
        <v/>
      </c>
      <c r="BF897" s="9">
        <f>IF((ROW()-6)&lt;=$Q$3,INDEX(LINEST(AH838:AH897,AI838:AT897,TRUE,TRUE),1,10),"")</f>
        <v/>
      </c>
      <c r="BG897" s="9">
        <f>IF((ROW()-6)&lt;=$Q$3,INDEX(LINEST(AH838:AH897,AI838:AT897,TRUE,TRUE),1,9),"")</f>
        <v/>
      </c>
      <c r="BH897" s="9">
        <f>IF((ROW()-6)&lt;=$Q$3,INDEX(LINEST(AH838:AH897,AI838:AT897,TRUE,TRUE),1,8),"")</f>
        <v/>
      </c>
      <c r="BI897" s="9">
        <f>IF((ROW()-6)&lt;=$Q$3,INDEX(LINEST(AH838:AH897,AI838:AT897,TRUE,TRUE),1,7),"")</f>
        <v/>
      </c>
      <c r="BJ897" s="9">
        <f>IF((ROW()-6)&lt;=$Q$3,INDEX(LINEST(AH838:AH897,AI838:AT897,TRUE,TRUE),1,6),"")</f>
        <v/>
      </c>
      <c r="BK897" s="9">
        <f>IF((ROW()-6)&lt;=$Q$3,INDEX(LINEST(AH838:AH897,AI838:AT897,TRUE,TRUE),1,5),"")</f>
        <v/>
      </c>
      <c r="BL897" s="9">
        <f>IF((ROW()-6)&lt;=$Q$3,INDEX(LINEST(AH838:AH897,AI838:AT897,TRUE,TRUE),1,4),"")</f>
        <v/>
      </c>
      <c r="BM897" s="9">
        <f>IF((ROW()-6)&lt;=$Q$3,INDEX(LINEST(AH838:AH897,AI838:AT897,TRUE,TRUE),1,3),"")</f>
        <v/>
      </c>
      <c r="BN897" s="9">
        <f>IF((ROW()-6)&lt;=$Q$3,INDEX(LINEST(AH838:AH897,AI838:AT897,TRUE,TRUE),1,2),"")</f>
        <v/>
      </c>
      <c r="BO897" s="9">
        <f>IF((ROW()-6)&lt;=$Q$3,INDEX(LINEST(AH838:AH897,AI838:AT897,TRUE,TRUE),1,1),"")</f>
        <v/>
      </c>
      <c r="BP897" s="10">
        <f>IF((ROW()-6)&lt;=$Q$3,INDEX(LINEST(AH838:AH897,AI838:AT897,TRUE,TRUE),3,1),"")</f>
        <v/>
      </c>
      <c r="BR897" s="9">
        <f>IF(AND((ROW()-6)&lt;=$Q$3,ISNUMBER(BC896)),BC896/$Q$4+BD896*AI897+BE896*AJ897+BF896*AK897+BG896*AL897+BH896*AM897+BI896*AN897+BJ896*AO897+BK896*AP897+BL896*AQ897+BM896*AR897+BN896*AS897+BO896*AT897,"")</f>
        <v/>
      </c>
      <c r="BS897">
        <f>IF(ISNUMBER(BR897),AVERAGE(AH837:AH896),"")</f>
        <v/>
      </c>
      <c r="BT897">
        <f>IF(ISNUMBER(BR897),(AH897-BR897)^2,"")</f>
        <v/>
      </c>
      <c r="BU897">
        <f>IF(ISNUMBER(BR897),AH897^2,"")</f>
        <v/>
      </c>
      <c r="BV897">
        <f>IF(ISNUMBER(BR897),(AH897-BS897)^2,"")</f>
        <v/>
      </c>
    </row>
    <row r="898">
      <c r="O898">
        <f>IF($R898="","",CHOOSE($Q$2,YEAR(R898)*12+MONTH(R898),INT((R898-2)/7),YEAR(R898)*4+ROUNDUP(MONTH(R898)/3)))</f>
        <v/>
      </c>
      <c r="P898">
        <f>IF($R898="","",IF($R899="",1,IF(O898&lt;&gt;O899,1,0)))</f>
        <v/>
      </c>
      <c r="Q898">
        <f>IF(P898=1,SUM($P$7:P898),"")</f>
        <v/>
      </c>
      <c r="R898">
        <f>IF($A898="","",IF(ISNUMBER($A898),$A898,IFERROR(DATEVALUE($A898),NA())))</f>
        <v/>
      </c>
      <c r="S898" s="7">
        <f>IFERROR(INDEX($R$7:$R$60000,MATCH(ROW()-6,$Q$7:$Q$60000,0)),"")</f>
        <v/>
      </c>
      <c r="T898">
        <f>IFERROR(INDEX($B$7:$B$60000,MATCH(ROW()-6,$Q$7:$Q$60000,0)),"")</f>
        <v/>
      </c>
      <c r="U898">
        <f>IFERROR(INDEX($C$7:$C$60000,MATCH(ROW()-6,$Q$7:$Q$60000,0)),"")</f>
        <v/>
      </c>
      <c r="V898">
        <f>IFERROR(INDEX($D$7:$D$60000,MATCH(ROW()-6,$Q$7:$Q$60000,0)),"")</f>
        <v/>
      </c>
      <c r="W898">
        <f>IFERROR(INDEX($E$7:$E$60000,MATCH(ROW()-6,$Q$7:$Q$60000,0)),"")</f>
        <v/>
      </c>
      <c r="X898">
        <f>IFERROR(INDEX($F$7:$F$60000,MATCH(ROW()-6,$Q$7:$Q$60000,0)),"")</f>
        <v/>
      </c>
      <c r="Y898">
        <f>IFERROR(INDEX($G$7:$G$60000,MATCH(ROW()-6,$Q$7:$Q$60000,0)),"")</f>
        <v/>
      </c>
      <c r="Z898">
        <f>IFERROR(INDEX($H$7:$H$60000,MATCH(ROW()-6,$Q$7:$Q$60000,0)),"")</f>
        <v/>
      </c>
      <c r="AA898">
        <f>IFERROR(INDEX($I$7:$I$60000,MATCH(ROW()-6,$Q$7:$Q$60000,0)),"")</f>
        <v/>
      </c>
      <c r="AB898">
        <f>IFERROR(INDEX($J$7:$J$60000,MATCH(ROW()-6,$Q$7:$Q$60000,0)),"")</f>
        <v/>
      </c>
      <c r="AC898">
        <f>IFERROR(INDEX($K$7:$K$60000,MATCH(ROW()-6,$Q$7:$Q$60000,0)),"")</f>
        <v/>
      </c>
      <c r="AD898">
        <f>IFERROR(INDEX($L$7:$L$60000,MATCH(ROW()-6,$Q$7:$Q$60000,0)),"")</f>
        <v/>
      </c>
      <c r="AE898">
        <f>IFERROR(INDEX($M$7:$M$60000,MATCH(ROW()-6,$Q$7:$Q$60000,0)),"")</f>
        <v/>
      </c>
      <c r="AF898">
        <f>IFERROR(INDEX($N$7:$N$60000,MATCH(ROW()-6,$Q$7:$Q$60000,0)),"")</f>
        <v/>
      </c>
      <c r="AH898" s="9">
        <f>IF(OR($S898="",$S897=""),"",LN($T898/$T897))</f>
        <v/>
      </c>
      <c r="AI898" s="9">
        <f>IF(OR($S898="",$S897=""),"",$C$2*LN(U898/U897))</f>
        <v/>
      </c>
      <c r="AJ898" s="9">
        <f>IF(OR($S898="",$S897=""),"",$D$2*(V898-V897))</f>
        <v/>
      </c>
      <c r="AK898" s="9">
        <f>IF(OR($S898="",$S897=""),"",$E$2*(W898-W897))</f>
        <v/>
      </c>
      <c r="AL898" s="9">
        <f>IF(OR($S898="",$S897=""),"",$F$2*LN(X898/X897))</f>
        <v/>
      </c>
      <c r="AM898" s="9">
        <f>IF(OR($S898="",$S897=""),"",$G$2*(Y898-Y897))</f>
        <v/>
      </c>
      <c r="AN898" s="9">
        <f>IF(OR($S898="",$S897=""),"",$H$2*LN(Z898/Z897))</f>
        <v/>
      </c>
      <c r="AO898" s="9">
        <f>IF(OR($S898="",$S897=""),"",$I$2*(AA898-AA897))</f>
        <v/>
      </c>
      <c r="AP898" s="9">
        <f>IF(OR($S898="",$S897=""),"",$J$2*LN(AB898/AB897))</f>
        <v/>
      </c>
      <c r="AQ898" s="9">
        <f>IF(OR($S898="",$S897=""),"",$K$2*(AC898-AC897))</f>
        <v/>
      </c>
      <c r="AR898" s="9">
        <f>IF(OR($S898="",$S897=""),"",$L$2*LN(AD898/AD897))</f>
        <v/>
      </c>
      <c r="AS898" s="9">
        <f>IF(OR($S898="",$S897=""),"",$M$2*LN(AE898/AE897))</f>
        <v/>
      </c>
      <c r="AT898" s="9">
        <f>IF(OR($S898="",$S897=""),"",$N$2*LN(AF898/AF897))</f>
        <v/>
      </c>
      <c r="AV898" s="9">
        <f>IF($AH898="","",$AY$16+$AY$4*AI898+$AY$5*AJ898+$AY$6*AK898+$AY$7*AL898+$AY$8*AM898+$AY$9*AN898+$AY$10*AO898+$AY$11*AP898+$AY$12*AQ898+$AY$13*AR898+$AY$14*AS898+$AY$15*AT898)</f>
        <v/>
      </c>
      <c r="BC898" s="10">
        <f>IF((ROW()-6)&lt;=$Q$3,INDEX(LINEST(AH839:AH898,AI839:AT898,TRUE,TRUE),1,13)*$Q$4,"")</f>
        <v/>
      </c>
      <c r="BD898" s="9">
        <f>IF((ROW()-6)&lt;=$Q$3,INDEX(LINEST(AH839:AH898,AI839:AT898,TRUE,TRUE),1,12),"")</f>
        <v/>
      </c>
      <c r="BE898" s="9">
        <f>IF((ROW()-6)&lt;=$Q$3,INDEX(LINEST(AH839:AH898,AI839:AT898,TRUE,TRUE),1,11),"")</f>
        <v/>
      </c>
      <c r="BF898" s="9">
        <f>IF((ROW()-6)&lt;=$Q$3,INDEX(LINEST(AH839:AH898,AI839:AT898,TRUE,TRUE),1,10),"")</f>
        <v/>
      </c>
      <c r="BG898" s="9">
        <f>IF((ROW()-6)&lt;=$Q$3,INDEX(LINEST(AH839:AH898,AI839:AT898,TRUE,TRUE),1,9),"")</f>
        <v/>
      </c>
      <c r="BH898" s="9">
        <f>IF((ROW()-6)&lt;=$Q$3,INDEX(LINEST(AH839:AH898,AI839:AT898,TRUE,TRUE),1,8),"")</f>
        <v/>
      </c>
      <c r="BI898" s="9">
        <f>IF((ROW()-6)&lt;=$Q$3,INDEX(LINEST(AH839:AH898,AI839:AT898,TRUE,TRUE),1,7),"")</f>
        <v/>
      </c>
      <c r="BJ898" s="9">
        <f>IF((ROW()-6)&lt;=$Q$3,INDEX(LINEST(AH839:AH898,AI839:AT898,TRUE,TRUE),1,6),"")</f>
        <v/>
      </c>
      <c r="BK898" s="9">
        <f>IF((ROW()-6)&lt;=$Q$3,INDEX(LINEST(AH839:AH898,AI839:AT898,TRUE,TRUE),1,5),"")</f>
        <v/>
      </c>
      <c r="BL898" s="9">
        <f>IF((ROW()-6)&lt;=$Q$3,INDEX(LINEST(AH839:AH898,AI839:AT898,TRUE,TRUE),1,4),"")</f>
        <v/>
      </c>
      <c r="BM898" s="9">
        <f>IF((ROW()-6)&lt;=$Q$3,INDEX(LINEST(AH839:AH898,AI839:AT898,TRUE,TRUE),1,3),"")</f>
        <v/>
      </c>
      <c r="BN898" s="9">
        <f>IF((ROW()-6)&lt;=$Q$3,INDEX(LINEST(AH839:AH898,AI839:AT898,TRUE,TRUE),1,2),"")</f>
        <v/>
      </c>
      <c r="BO898" s="9">
        <f>IF((ROW()-6)&lt;=$Q$3,INDEX(LINEST(AH839:AH898,AI839:AT898,TRUE,TRUE),1,1),"")</f>
        <v/>
      </c>
      <c r="BP898" s="10">
        <f>IF((ROW()-6)&lt;=$Q$3,INDEX(LINEST(AH839:AH898,AI839:AT898,TRUE,TRUE),3,1),"")</f>
        <v/>
      </c>
      <c r="BR898" s="9">
        <f>IF(AND((ROW()-6)&lt;=$Q$3,ISNUMBER(BC897)),BC897/$Q$4+BD897*AI898+BE897*AJ898+BF897*AK898+BG897*AL898+BH897*AM898+BI897*AN898+BJ897*AO898+BK897*AP898+BL897*AQ898+BM897*AR898+BN897*AS898+BO897*AT898,"")</f>
        <v/>
      </c>
      <c r="BS898">
        <f>IF(ISNUMBER(BR898),AVERAGE(AH838:AH897),"")</f>
        <v/>
      </c>
      <c r="BT898">
        <f>IF(ISNUMBER(BR898),(AH898-BR898)^2,"")</f>
        <v/>
      </c>
      <c r="BU898">
        <f>IF(ISNUMBER(BR898),AH898^2,"")</f>
        <v/>
      </c>
      <c r="BV898">
        <f>IF(ISNUMBER(BR898),(AH898-BS898)^2,"")</f>
        <v/>
      </c>
    </row>
    <row r="899">
      <c r="O899">
        <f>IF($R899="","",CHOOSE($Q$2,YEAR(R899)*12+MONTH(R899),INT((R899-2)/7),YEAR(R899)*4+ROUNDUP(MONTH(R899)/3)))</f>
        <v/>
      </c>
      <c r="P899">
        <f>IF($R899="","",IF($R900="",1,IF(O899&lt;&gt;O900,1,0)))</f>
        <v/>
      </c>
      <c r="Q899">
        <f>IF(P899=1,SUM($P$7:P899),"")</f>
        <v/>
      </c>
      <c r="R899">
        <f>IF($A899="","",IF(ISNUMBER($A899),$A899,IFERROR(DATEVALUE($A899),NA())))</f>
        <v/>
      </c>
      <c r="S899" s="7">
        <f>IFERROR(INDEX($R$7:$R$60000,MATCH(ROW()-6,$Q$7:$Q$60000,0)),"")</f>
        <v/>
      </c>
      <c r="T899">
        <f>IFERROR(INDEX($B$7:$B$60000,MATCH(ROW()-6,$Q$7:$Q$60000,0)),"")</f>
        <v/>
      </c>
      <c r="U899">
        <f>IFERROR(INDEX($C$7:$C$60000,MATCH(ROW()-6,$Q$7:$Q$60000,0)),"")</f>
        <v/>
      </c>
      <c r="V899">
        <f>IFERROR(INDEX($D$7:$D$60000,MATCH(ROW()-6,$Q$7:$Q$60000,0)),"")</f>
        <v/>
      </c>
      <c r="W899">
        <f>IFERROR(INDEX($E$7:$E$60000,MATCH(ROW()-6,$Q$7:$Q$60000,0)),"")</f>
        <v/>
      </c>
      <c r="X899">
        <f>IFERROR(INDEX($F$7:$F$60000,MATCH(ROW()-6,$Q$7:$Q$60000,0)),"")</f>
        <v/>
      </c>
      <c r="Y899">
        <f>IFERROR(INDEX($G$7:$G$60000,MATCH(ROW()-6,$Q$7:$Q$60000,0)),"")</f>
        <v/>
      </c>
      <c r="Z899">
        <f>IFERROR(INDEX($H$7:$H$60000,MATCH(ROW()-6,$Q$7:$Q$60000,0)),"")</f>
        <v/>
      </c>
      <c r="AA899">
        <f>IFERROR(INDEX($I$7:$I$60000,MATCH(ROW()-6,$Q$7:$Q$60000,0)),"")</f>
        <v/>
      </c>
      <c r="AB899">
        <f>IFERROR(INDEX($J$7:$J$60000,MATCH(ROW()-6,$Q$7:$Q$60000,0)),"")</f>
        <v/>
      </c>
      <c r="AC899">
        <f>IFERROR(INDEX($K$7:$K$60000,MATCH(ROW()-6,$Q$7:$Q$60000,0)),"")</f>
        <v/>
      </c>
      <c r="AD899">
        <f>IFERROR(INDEX($L$7:$L$60000,MATCH(ROW()-6,$Q$7:$Q$60000,0)),"")</f>
        <v/>
      </c>
      <c r="AE899">
        <f>IFERROR(INDEX($M$7:$M$60000,MATCH(ROW()-6,$Q$7:$Q$60000,0)),"")</f>
        <v/>
      </c>
      <c r="AF899">
        <f>IFERROR(INDEX($N$7:$N$60000,MATCH(ROW()-6,$Q$7:$Q$60000,0)),"")</f>
        <v/>
      </c>
      <c r="AH899" s="9">
        <f>IF(OR($S899="",$S898=""),"",LN($T899/$T898))</f>
        <v/>
      </c>
      <c r="AI899" s="9">
        <f>IF(OR($S899="",$S898=""),"",$C$2*LN(U899/U898))</f>
        <v/>
      </c>
      <c r="AJ899" s="9">
        <f>IF(OR($S899="",$S898=""),"",$D$2*(V899-V898))</f>
        <v/>
      </c>
      <c r="AK899" s="9">
        <f>IF(OR($S899="",$S898=""),"",$E$2*(W899-W898))</f>
        <v/>
      </c>
      <c r="AL899" s="9">
        <f>IF(OR($S899="",$S898=""),"",$F$2*LN(X899/X898))</f>
        <v/>
      </c>
      <c r="AM899" s="9">
        <f>IF(OR($S899="",$S898=""),"",$G$2*(Y899-Y898))</f>
        <v/>
      </c>
      <c r="AN899" s="9">
        <f>IF(OR($S899="",$S898=""),"",$H$2*LN(Z899/Z898))</f>
        <v/>
      </c>
      <c r="AO899" s="9">
        <f>IF(OR($S899="",$S898=""),"",$I$2*(AA899-AA898))</f>
        <v/>
      </c>
      <c r="AP899" s="9">
        <f>IF(OR($S899="",$S898=""),"",$J$2*LN(AB899/AB898))</f>
        <v/>
      </c>
      <c r="AQ899" s="9">
        <f>IF(OR($S899="",$S898=""),"",$K$2*(AC899-AC898))</f>
        <v/>
      </c>
      <c r="AR899" s="9">
        <f>IF(OR($S899="",$S898=""),"",$L$2*LN(AD899/AD898))</f>
        <v/>
      </c>
      <c r="AS899" s="9">
        <f>IF(OR($S899="",$S898=""),"",$M$2*LN(AE899/AE898))</f>
        <v/>
      </c>
      <c r="AT899" s="9">
        <f>IF(OR($S899="",$S898=""),"",$N$2*LN(AF899/AF898))</f>
        <v/>
      </c>
      <c r="AV899" s="9">
        <f>IF($AH899="","",$AY$16+$AY$4*AI899+$AY$5*AJ899+$AY$6*AK899+$AY$7*AL899+$AY$8*AM899+$AY$9*AN899+$AY$10*AO899+$AY$11*AP899+$AY$12*AQ899+$AY$13*AR899+$AY$14*AS899+$AY$15*AT899)</f>
        <v/>
      </c>
      <c r="BC899" s="10">
        <f>IF((ROW()-6)&lt;=$Q$3,INDEX(LINEST(AH840:AH899,AI840:AT899,TRUE,TRUE),1,13)*$Q$4,"")</f>
        <v/>
      </c>
      <c r="BD899" s="9">
        <f>IF((ROW()-6)&lt;=$Q$3,INDEX(LINEST(AH840:AH899,AI840:AT899,TRUE,TRUE),1,12),"")</f>
        <v/>
      </c>
      <c r="BE899" s="9">
        <f>IF((ROW()-6)&lt;=$Q$3,INDEX(LINEST(AH840:AH899,AI840:AT899,TRUE,TRUE),1,11),"")</f>
        <v/>
      </c>
      <c r="BF899" s="9">
        <f>IF((ROW()-6)&lt;=$Q$3,INDEX(LINEST(AH840:AH899,AI840:AT899,TRUE,TRUE),1,10),"")</f>
        <v/>
      </c>
      <c r="BG899" s="9">
        <f>IF((ROW()-6)&lt;=$Q$3,INDEX(LINEST(AH840:AH899,AI840:AT899,TRUE,TRUE),1,9),"")</f>
        <v/>
      </c>
      <c r="BH899" s="9">
        <f>IF((ROW()-6)&lt;=$Q$3,INDEX(LINEST(AH840:AH899,AI840:AT899,TRUE,TRUE),1,8),"")</f>
        <v/>
      </c>
      <c r="BI899" s="9">
        <f>IF((ROW()-6)&lt;=$Q$3,INDEX(LINEST(AH840:AH899,AI840:AT899,TRUE,TRUE),1,7),"")</f>
        <v/>
      </c>
      <c r="BJ899" s="9">
        <f>IF((ROW()-6)&lt;=$Q$3,INDEX(LINEST(AH840:AH899,AI840:AT899,TRUE,TRUE),1,6),"")</f>
        <v/>
      </c>
      <c r="BK899" s="9">
        <f>IF((ROW()-6)&lt;=$Q$3,INDEX(LINEST(AH840:AH899,AI840:AT899,TRUE,TRUE),1,5),"")</f>
        <v/>
      </c>
      <c r="BL899" s="9">
        <f>IF((ROW()-6)&lt;=$Q$3,INDEX(LINEST(AH840:AH899,AI840:AT899,TRUE,TRUE),1,4),"")</f>
        <v/>
      </c>
      <c r="BM899" s="9">
        <f>IF((ROW()-6)&lt;=$Q$3,INDEX(LINEST(AH840:AH899,AI840:AT899,TRUE,TRUE),1,3),"")</f>
        <v/>
      </c>
      <c r="BN899" s="9">
        <f>IF((ROW()-6)&lt;=$Q$3,INDEX(LINEST(AH840:AH899,AI840:AT899,TRUE,TRUE),1,2),"")</f>
        <v/>
      </c>
      <c r="BO899" s="9">
        <f>IF((ROW()-6)&lt;=$Q$3,INDEX(LINEST(AH840:AH899,AI840:AT899,TRUE,TRUE),1,1),"")</f>
        <v/>
      </c>
      <c r="BP899" s="10">
        <f>IF((ROW()-6)&lt;=$Q$3,INDEX(LINEST(AH840:AH899,AI840:AT899,TRUE,TRUE),3,1),"")</f>
        <v/>
      </c>
      <c r="BR899" s="9">
        <f>IF(AND((ROW()-6)&lt;=$Q$3,ISNUMBER(BC898)),BC898/$Q$4+BD898*AI899+BE898*AJ899+BF898*AK899+BG898*AL899+BH898*AM899+BI898*AN899+BJ898*AO899+BK898*AP899+BL898*AQ899+BM898*AR899+BN898*AS899+BO898*AT899,"")</f>
        <v/>
      </c>
      <c r="BS899">
        <f>IF(ISNUMBER(BR899),AVERAGE(AH839:AH898),"")</f>
        <v/>
      </c>
      <c r="BT899">
        <f>IF(ISNUMBER(BR899),(AH899-BR899)^2,"")</f>
        <v/>
      </c>
      <c r="BU899">
        <f>IF(ISNUMBER(BR899),AH899^2,"")</f>
        <v/>
      </c>
      <c r="BV899">
        <f>IF(ISNUMBER(BR899),(AH899-BS899)^2,"")</f>
        <v/>
      </c>
    </row>
    <row r="900">
      <c r="O900">
        <f>IF($R900="","",CHOOSE($Q$2,YEAR(R900)*12+MONTH(R900),INT((R900-2)/7),YEAR(R900)*4+ROUNDUP(MONTH(R900)/3)))</f>
        <v/>
      </c>
      <c r="P900">
        <f>IF($R900="","",IF($R901="",1,IF(O900&lt;&gt;O901,1,0)))</f>
        <v/>
      </c>
      <c r="Q900">
        <f>IF(P900=1,SUM($P$7:P900),"")</f>
        <v/>
      </c>
      <c r="R900">
        <f>IF($A900="","",IF(ISNUMBER($A900),$A900,IFERROR(DATEVALUE($A900),NA())))</f>
        <v/>
      </c>
      <c r="S900" s="7">
        <f>IFERROR(INDEX($R$7:$R$60000,MATCH(ROW()-6,$Q$7:$Q$60000,0)),"")</f>
        <v/>
      </c>
      <c r="T900">
        <f>IFERROR(INDEX($B$7:$B$60000,MATCH(ROW()-6,$Q$7:$Q$60000,0)),"")</f>
        <v/>
      </c>
      <c r="U900">
        <f>IFERROR(INDEX($C$7:$C$60000,MATCH(ROW()-6,$Q$7:$Q$60000,0)),"")</f>
        <v/>
      </c>
      <c r="V900">
        <f>IFERROR(INDEX($D$7:$D$60000,MATCH(ROW()-6,$Q$7:$Q$60000,0)),"")</f>
        <v/>
      </c>
      <c r="W900">
        <f>IFERROR(INDEX($E$7:$E$60000,MATCH(ROW()-6,$Q$7:$Q$60000,0)),"")</f>
        <v/>
      </c>
      <c r="X900">
        <f>IFERROR(INDEX($F$7:$F$60000,MATCH(ROW()-6,$Q$7:$Q$60000,0)),"")</f>
        <v/>
      </c>
      <c r="Y900">
        <f>IFERROR(INDEX($G$7:$G$60000,MATCH(ROW()-6,$Q$7:$Q$60000,0)),"")</f>
        <v/>
      </c>
      <c r="Z900">
        <f>IFERROR(INDEX($H$7:$H$60000,MATCH(ROW()-6,$Q$7:$Q$60000,0)),"")</f>
        <v/>
      </c>
      <c r="AA900">
        <f>IFERROR(INDEX($I$7:$I$60000,MATCH(ROW()-6,$Q$7:$Q$60000,0)),"")</f>
        <v/>
      </c>
      <c r="AB900">
        <f>IFERROR(INDEX($J$7:$J$60000,MATCH(ROW()-6,$Q$7:$Q$60000,0)),"")</f>
        <v/>
      </c>
      <c r="AC900">
        <f>IFERROR(INDEX($K$7:$K$60000,MATCH(ROW()-6,$Q$7:$Q$60000,0)),"")</f>
        <v/>
      </c>
      <c r="AD900">
        <f>IFERROR(INDEX($L$7:$L$60000,MATCH(ROW()-6,$Q$7:$Q$60000,0)),"")</f>
        <v/>
      </c>
      <c r="AE900">
        <f>IFERROR(INDEX($M$7:$M$60000,MATCH(ROW()-6,$Q$7:$Q$60000,0)),"")</f>
        <v/>
      </c>
      <c r="AF900">
        <f>IFERROR(INDEX($N$7:$N$60000,MATCH(ROW()-6,$Q$7:$Q$60000,0)),"")</f>
        <v/>
      </c>
      <c r="AH900" s="9">
        <f>IF(OR($S900="",$S899=""),"",LN($T900/$T899))</f>
        <v/>
      </c>
      <c r="AI900" s="9">
        <f>IF(OR($S900="",$S899=""),"",$C$2*LN(U900/U899))</f>
        <v/>
      </c>
      <c r="AJ900" s="9">
        <f>IF(OR($S900="",$S899=""),"",$D$2*(V900-V899))</f>
        <v/>
      </c>
      <c r="AK900" s="9">
        <f>IF(OR($S900="",$S899=""),"",$E$2*(W900-W899))</f>
        <v/>
      </c>
      <c r="AL900" s="9">
        <f>IF(OR($S900="",$S899=""),"",$F$2*LN(X900/X899))</f>
        <v/>
      </c>
      <c r="AM900" s="9">
        <f>IF(OR($S900="",$S899=""),"",$G$2*(Y900-Y899))</f>
        <v/>
      </c>
      <c r="AN900" s="9">
        <f>IF(OR($S900="",$S899=""),"",$H$2*LN(Z900/Z899))</f>
        <v/>
      </c>
      <c r="AO900" s="9">
        <f>IF(OR($S900="",$S899=""),"",$I$2*(AA900-AA899))</f>
        <v/>
      </c>
      <c r="AP900" s="9">
        <f>IF(OR($S900="",$S899=""),"",$J$2*LN(AB900/AB899))</f>
        <v/>
      </c>
      <c r="AQ900" s="9">
        <f>IF(OR($S900="",$S899=""),"",$K$2*(AC900-AC899))</f>
        <v/>
      </c>
      <c r="AR900" s="9">
        <f>IF(OR($S900="",$S899=""),"",$L$2*LN(AD900/AD899))</f>
        <v/>
      </c>
      <c r="AS900" s="9">
        <f>IF(OR($S900="",$S899=""),"",$M$2*LN(AE900/AE899))</f>
        <v/>
      </c>
      <c r="AT900" s="9">
        <f>IF(OR($S900="",$S899=""),"",$N$2*LN(AF900/AF899))</f>
        <v/>
      </c>
      <c r="AV900" s="9">
        <f>IF($AH900="","",$AY$16+$AY$4*AI900+$AY$5*AJ900+$AY$6*AK900+$AY$7*AL900+$AY$8*AM900+$AY$9*AN900+$AY$10*AO900+$AY$11*AP900+$AY$12*AQ900+$AY$13*AR900+$AY$14*AS900+$AY$15*AT900)</f>
        <v/>
      </c>
      <c r="BC900" s="10">
        <f>IF((ROW()-6)&lt;=$Q$3,INDEX(LINEST(AH841:AH900,AI841:AT900,TRUE,TRUE),1,13)*$Q$4,"")</f>
        <v/>
      </c>
      <c r="BD900" s="9">
        <f>IF((ROW()-6)&lt;=$Q$3,INDEX(LINEST(AH841:AH900,AI841:AT900,TRUE,TRUE),1,12),"")</f>
        <v/>
      </c>
      <c r="BE900" s="9">
        <f>IF((ROW()-6)&lt;=$Q$3,INDEX(LINEST(AH841:AH900,AI841:AT900,TRUE,TRUE),1,11),"")</f>
        <v/>
      </c>
      <c r="BF900" s="9">
        <f>IF((ROW()-6)&lt;=$Q$3,INDEX(LINEST(AH841:AH900,AI841:AT900,TRUE,TRUE),1,10),"")</f>
        <v/>
      </c>
      <c r="BG900" s="9">
        <f>IF((ROW()-6)&lt;=$Q$3,INDEX(LINEST(AH841:AH900,AI841:AT900,TRUE,TRUE),1,9),"")</f>
        <v/>
      </c>
      <c r="BH900" s="9">
        <f>IF((ROW()-6)&lt;=$Q$3,INDEX(LINEST(AH841:AH900,AI841:AT900,TRUE,TRUE),1,8),"")</f>
        <v/>
      </c>
      <c r="BI900" s="9">
        <f>IF((ROW()-6)&lt;=$Q$3,INDEX(LINEST(AH841:AH900,AI841:AT900,TRUE,TRUE),1,7),"")</f>
        <v/>
      </c>
      <c r="BJ900" s="9">
        <f>IF((ROW()-6)&lt;=$Q$3,INDEX(LINEST(AH841:AH900,AI841:AT900,TRUE,TRUE),1,6),"")</f>
        <v/>
      </c>
      <c r="BK900" s="9">
        <f>IF((ROW()-6)&lt;=$Q$3,INDEX(LINEST(AH841:AH900,AI841:AT900,TRUE,TRUE),1,5),"")</f>
        <v/>
      </c>
      <c r="BL900" s="9">
        <f>IF((ROW()-6)&lt;=$Q$3,INDEX(LINEST(AH841:AH900,AI841:AT900,TRUE,TRUE),1,4),"")</f>
        <v/>
      </c>
      <c r="BM900" s="9">
        <f>IF((ROW()-6)&lt;=$Q$3,INDEX(LINEST(AH841:AH900,AI841:AT900,TRUE,TRUE),1,3),"")</f>
        <v/>
      </c>
      <c r="BN900" s="9">
        <f>IF((ROW()-6)&lt;=$Q$3,INDEX(LINEST(AH841:AH900,AI841:AT900,TRUE,TRUE),1,2),"")</f>
        <v/>
      </c>
      <c r="BO900" s="9">
        <f>IF((ROW()-6)&lt;=$Q$3,INDEX(LINEST(AH841:AH900,AI841:AT900,TRUE,TRUE),1,1),"")</f>
        <v/>
      </c>
      <c r="BP900" s="10">
        <f>IF((ROW()-6)&lt;=$Q$3,INDEX(LINEST(AH841:AH900,AI841:AT900,TRUE,TRUE),3,1),"")</f>
        <v/>
      </c>
      <c r="BR900" s="9">
        <f>IF(AND((ROW()-6)&lt;=$Q$3,ISNUMBER(BC899)),BC899/$Q$4+BD899*AI900+BE899*AJ900+BF899*AK900+BG899*AL900+BH899*AM900+BI899*AN900+BJ899*AO900+BK899*AP900+BL899*AQ900+BM899*AR900+BN899*AS900+BO899*AT900,"")</f>
        <v/>
      </c>
      <c r="BS900">
        <f>IF(ISNUMBER(BR900),AVERAGE(AH840:AH899),"")</f>
        <v/>
      </c>
      <c r="BT900">
        <f>IF(ISNUMBER(BR900),(AH900-BR900)^2,"")</f>
        <v/>
      </c>
      <c r="BU900">
        <f>IF(ISNUMBER(BR900),AH900^2,"")</f>
        <v/>
      </c>
      <c r="BV900">
        <f>IF(ISNUMBER(BR900),(AH900-BS900)^2,"")</f>
        <v/>
      </c>
    </row>
    <row r="901">
      <c r="O901">
        <f>IF($R901="","",CHOOSE($Q$2,YEAR(R901)*12+MONTH(R901),INT((R901-2)/7),YEAR(R901)*4+ROUNDUP(MONTH(R901)/3)))</f>
        <v/>
      </c>
      <c r="P901">
        <f>IF($R901="","",IF($R902="",1,IF(O901&lt;&gt;O902,1,0)))</f>
        <v/>
      </c>
      <c r="Q901">
        <f>IF(P901=1,SUM($P$7:P901),"")</f>
        <v/>
      </c>
      <c r="R901">
        <f>IF($A901="","",IF(ISNUMBER($A901),$A901,IFERROR(DATEVALUE($A901),NA())))</f>
        <v/>
      </c>
      <c r="S901" s="7">
        <f>IFERROR(INDEX($R$7:$R$60000,MATCH(ROW()-6,$Q$7:$Q$60000,0)),"")</f>
        <v/>
      </c>
      <c r="T901">
        <f>IFERROR(INDEX($B$7:$B$60000,MATCH(ROW()-6,$Q$7:$Q$60000,0)),"")</f>
        <v/>
      </c>
      <c r="U901">
        <f>IFERROR(INDEX($C$7:$C$60000,MATCH(ROW()-6,$Q$7:$Q$60000,0)),"")</f>
        <v/>
      </c>
      <c r="V901">
        <f>IFERROR(INDEX($D$7:$D$60000,MATCH(ROW()-6,$Q$7:$Q$60000,0)),"")</f>
        <v/>
      </c>
      <c r="W901">
        <f>IFERROR(INDEX($E$7:$E$60000,MATCH(ROW()-6,$Q$7:$Q$60000,0)),"")</f>
        <v/>
      </c>
      <c r="X901">
        <f>IFERROR(INDEX($F$7:$F$60000,MATCH(ROW()-6,$Q$7:$Q$60000,0)),"")</f>
        <v/>
      </c>
      <c r="Y901">
        <f>IFERROR(INDEX($G$7:$G$60000,MATCH(ROW()-6,$Q$7:$Q$60000,0)),"")</f>
        <v/>
      </c>
      <c r="Z901">
        <f>IFERROR(INDEX($H$7:$H$60000,MATCH(ROW()-6,$Q$7:$Q$60000,0)),"")</f>
        <v/>
      </c>
      <c r="AA901">
        <f>IFERROR(INDEX($I$7:$I$60000,MATCH(ROW()-6,$Q$7:$Q$60000,0)),"")</f>
        <v/>
      </c>
      <c r="AB901">
        <f>IFERROR(INDEX($J$7:$J$60000,MATCH(ROW()-6,$Q$7:$Q$60000,0)),"")</f>
        <v/>
      </c>
      <c r="AC901">
        <f>IFERROR(INDEX($K$7:$K$60000,MATCH(ROW()-6,$Q$7:$Q$60000,0)),"")</f>
        <v/>
      </c>
      <c r="AD901">
        <f>IFERROR(INDEX($L$7:$L$60000,MATCH(ROW()-6,$Q$7:$Q$60000,0)),"")</f>
        <v/>
      </c>
      <c r="AE901">
        <f>IFERROR(INDEX($M$7:$M$60000,MATCH(ROW()-6,$Q$7:$Q$60000,0)),"")</f>
        <v/>
      </c>
      <c r="AF901">
        <f>IFERROR(INDEX($N$7:$N$60000,MATCH(ROW()-6,$Q$7:$Q$60000,0)),"")</f>
        <v/>
      </c>
      <c r="AH901" s="9">
        <f>IF(OR($S901="",$S900=""),"",LN($T901/$T900))</f>
        <v/>
      </c>
      <c r="AI901" s="9">
        <f>IF(OR($S901="",$S900=""),"",$C$2*LN(U901/U900))</f>
        <v/>
      </c>
      <c r="AJ901" s="9">
        <f>IF(OR($S901="",$S900=""),"",$D$2*(V901-V900))</f>
        <v/>
      </c>
      <c r="AK901" s="9">
        <f>IF(OR($S901="",$S900=""),"",$E$2*(W901-W900))</f>
        <v/>
      </c>
      <c r="AL901" s="9">
        <f>IF(OR($S901="",$S900=""),"",$F$2*LN(X901/X900))</f>
        <v/>
      </c>
      <c r="AM901" s="9">
        <f>IF(OR($S901="",$S900=""),"",$G$2*(Y901-Y900))</f>
        <v/>
      </c>
      <c r="AN901" s="9">
        <f>IF(OR($S901="",$S900=""),"",$H$2*LN(Z901/Z900))</f>
        <v/>
      </c>
      <c r="AO901" s="9">
        <f>IF(OR($S901="",$S900=""),"",$I$2*(AA901-AA900))</f>
        <v/>
      </c>
      <c r="AP901" s="9">
        <f>IF(OR($S901="",$S900=""),"",$J$2*LN(AB901/AB900))</f>
        <v/>
      </c>
      <c r="AQ901" s="9">
        <f>IF(OR($S901="",$S900=""),"",$K$2*(AC901-AC900))</f>
        <v/>
      </c>
      <c r="AR901" s="9">
        <f>IF(OR($S901="",$S900=""),"",$L$2*LN(AD901/AD900))</f>
        <v/>
      </c>
      <c r="AS901" s="9">
        <f>IF(OR($S901="",$S900=""),"",$M$2*LN(AE901/AE900))</f>
        <v/>
      </c>
      <c r="AT901" s="9">
        <f>IF(OR($S901="",$S900=""),"",$N$2*LN(AF901/AF900))</f>
        <v/>
      </c>
      <c r="AV901" s="9">
        <f>IF($AH901="","",$AY$16+$AY$4*AI901+$AY$5*AJ901+$AY$6*AK901+$AY$7*AL901+$AY$8*AM901+$AY$9*AN901+$AY$10*AO901+$AY$11*AP901+$AY$12*AQ901+$AY$13*AR901+$AY$14*AS901+$AY$15*AT901)</f>
        <v/>
      </c>
      <c r="BC901" s="10">
        <f>IF((ROW()-6)&lt;=$Q$3,INDEX(LINEST(AH842:AH901,AI842:AT901,TRUE,TRUE),1,13)*$Q$4,"")</f>
        <v/>
      </c>
      <c r="BD901" s="9">
        <f>IF((ROW()-6)&lt;=$Q$3,INDEX(LINEST(AH842:AH901,AI842:AT901,TRUE,TRUE),1,12),"")</f>
        <v/>
      </c>
      <c r="BE901" s="9">
        <f>IF((ROW()-6)&lt;=$Q$3,INDEX(LINEST(AH842:AH901,AI842:AT901,TRUE,TRUE),1,11),"")</f>
        <v/>
      </c>
      <c r="BF901" s="9">
        <f>IF((ROW()-6)&lt;=$Q$3,INDEX(LINEST(AH842:AH901,AI842:AT901,TRUE,TRUE),1,10),"")</f>
        <v/>
      </c>
      <c r="BG901" s="9">
        <f>IF((ROW()-6)&lt;=$Q$3,INDEX(LINEST(AH842:AH901,AI842:AT901,TRUE,TRUE),1,9),"")</f>
        <v/>
      </c>
      <c r="BH901" s="9">
        <f>IF((ROW()-6)&lt;=$Q$3,INDEX(LINEST(AH842:AH901,AI842:AT901,TRUE,TRUE),1,8),"")</f>
        <v/>
      </c>
      <c r="BI901" s="9">
        <f>IF((ROW()-6)&lt;=$Q$3,INDEX(LINEST(AH842:AH901,AI842:AT901,TRUE,TRUE),1,7),"")</f>
        <v/>
      </c>
      <c r="BJ901" s="9">
        <f>IF((ROW()-6)&lt;=$Q$3,INDEX(LINEST(AH842:AH901,AI842:AT901,TRUE,TRUE),1,6),"")</f>
        <v/>
      </c>
      <c r="BK901" s="9">
        <f>IF((ROW()-6)&lt;=$Q$3,INDEX(LINEST(AH842:AH901,AI842:AT901,TRUE,TRUE),1,5),"")</f>
        <v/>
      </c>
      <c r="BL901" s="9">
        <f>IF((ROW()-6)&lt;=$Q$3,INDEX(LINEST(AH842:AH901,AI842:AT901,TRUE,TRUE),1,4),"")</f>
        <v/>
      </c>
      <c r="BM901" s="9">
        <f>IF((ROW()-6)&lt;=$Q$3,INDEX(LINEST(AH842:AH901,AI842:AT901,TRUE,TRUE),1,3),"")</f>
        <v/>
      </c>
      <c r="BN901" s="9">
        <f>IF((ROW()-6)&lt;=$Q$3,INDEX(LINEST(AH842:AH901,AI842:AT901,TRUE,TRUE),1,2),"")</f>
        <v/>
      </c>
      <c r="BO901" s="9">
        <f>IF((ROW()-6)&lt;=$Q$3,INDEX(LINEST(AH842:AH901,AI842:AT901,TRUE,TRUE),1,1),"")</f>
        <v/>
      </c>
      <c r="BP901" s="10">
        <f>IF((ROW()-6)&lt;=$Q$3,INDEX(LINEST(AH842:AH901,AI842:AT901,TRUE,TRUE),3,1),"")</f>
        <v/>
      </c>
      <c r="BR901" s="9">
        <f>IF(AND((ROW()-6)&lt;=$Q$3,ISNUMBER(BC900)),BC900/$Q$4+BD900*AI901+BE900*AJ901+BF900*AK901+BG900*AL901+BH900*AM901+BI900*AN901+BJ900*AO901+BK900*AP901+BL900*AQ901+BM900*AR901+BN900*AS901+BO900*AT901,"")</f>
        <v/>
      </c>
      <c r="BS901">
        <f>IF(ISNUMBER(BR901),AVERAGE(AH841:AH900),"")</f>
        <v/>
      </c>
      <c r="BT901">
        <f>IF(ISNUMBER(BR901),(AH901-BR901)^2,"")</f>
        <v/>
      </c>
      <c r="BU901">
        <f>IF(ISNUMBER(BR901),AH901^2,"")</f>
        <v/>
      </c>
      <c r="BV901">
        <f>IF(ISNUMBER(BR901),(AH901-BS901)^2,"")</f>
        <v/>
      </c>
    </row>
    <row r="902">
      <c r="O902">
        <f>IF($R902="","",CHOOSE($Q$2,YEAR(R902)*12+MONTH(R902),INT((R902-2)/7),YEAR(R902)*4+ROUNDUP(MONTH(R902)/3)))</f>
        <v/>
      </c>
      <c r="P902">
        <f>IF($R902="","",IF($R903="",1,IF(O902&lt;&gt;O903,1,0)))</f>
        <v/>
      </c>
      <c r="Q902">
        <f>IF(P902=1,SUM($P$7:P902),"")</f>
        <v/>
      </c>
      <c r="R902">
        <f>IF($A902="","",IF(ISNUMBER($A902),$A902,IFERROR(DATEVALUE($A902),NA())))</f>
        <v/>
      </c>
      <c r="S902" s="7">
        <f>IFERROR(INDEX($R$7:$R$60000,MATCH(ROW()-6,$Q$7:$Q$60000,0)),"")</f>
        <v/>
      </c>
      <c r="T902">
        <f>IFERROR(INDEX($B$7:$B$60000,MATCH(ROW()-6,$Q$7:$Q$60000,0)),"")</f>
        <v/>
      </c>
      <c r="U902">
        <f>IFERROR(INDEX($C$7:$C$60000,MATCH(ROW()-6,$Q$7:$Q$60000,0)),"")</f>
        <v/>
      </c>
      <c r="V902">
        <f>IFERROR(INDEX($D$7:$D$60000,MATCH(ROW()-6,$Q$7:$Q$60000,0)),"")</f>
        <v/>
      </c>
      <c r="W902">
        <f>IFERROR(INDEX($E$7:$E$60000,MATCH(ROW()-6,$Q$7:$Q$60000,0)),"")</f>
        <v/>
      </c>
      <c r="X902">
        <f>IFERROR(INDEX($F$7:$F$60000,MATCH(ROW()-6,$Q$7:$Q$60000,0)),"")</f>
        <v/>
      </c>
      <c r="Y902">
        <f>IFERROR(INDEX($G$7:$G$60000,MATCH(ROW()-6,$Q$7:$Q$60000,0)),"")</f>
        <v/>
      </c>
      <c r="Z902">
        <f>IFERROR(INDEX($H$7:$H$60000,MATCH(ROW()-6,$Q$7:$Q$60000,0)),"")</f>
        <v/>
      </c>
      <c r="AA902">
        <f>IFERROR(INDEX($I$7:$I$60000,MATCH(ROW()-6,$Q$7:$Q$60000,0)),"")</f>
        <v/>
      </c>
      <c r="AB902">
        <f>IFERROR(INDEX($J$7:$J$60000,MATCH(ROW()-6,$Q$7:$Q$60000,0)),"")</f>
        <v/>
      </c>
      <c r="AC902">
        <f>IFERROR(INDEX($K$7:$K$60000,MATCH(ROW()-6,$Q$7:$Q$60000,0)),"")</f>
        <v/>
      </c>
      <c r="AD902">
        <f>IFERROR(INDEX($L$7:$L$60000,MATCH(ROW()-6,$Q$7:$Q$60000,0)),"")</f>
        <v/>
      </c>
      <c r="AE902">
        <f>IFERROR(INDEX($M$7:$M$60000,MATCH(ROW()-6,$Q$7:$Q$60000,0)),"")</f>
        <v/>
      </c>
      <c r="AF902">
        <f>IFERROR(INDEX($N$7:$N$60000,MATCH(ROW()-6,$Q$7:$Q$60000,0)),"")</f>
        <v/>
      </c>
      <c r="AH902" s="9">
        <f>IF(OR($S902="",$S901=""),"",LN($T902/$T901))</f>
        <v/>
      </c>
      <c r="AI902" s="9">
        <f>IF(OR($S902="",$S901=""),"",$C$2*LN(U902/U901))</f>
        <v/>
      </c>
      <c r="AJ902" s="9">
        <f>IF(OR($S902="",$S901=""),"",$D$2*(V902-V901))</f>
        <v/>
      </c>
      <c r="AK902" s="9">
        <f>IF(OR($S902="",$S901=""),"",$E$2*(W902-W901))</f>
        <v/>
      </c>
      <c r="AL902" s="9">
        <f>IF(OR($S902="",$S901=""),"",$F$2*LN(X902/X901))</f>
        <v/>
      </c>
      <c r="AM902" s="9">
        <f>IF(OR($S902="",$S901=""),"",$G$2*(Y902-Y901))</f>
        <v/>
      </c>
      <c r="AN902" s="9">
        <f>IF(OR($S902="",$S901=""),"",$H$2*LN(Z902/Z901))</f>
        <v/>
      </c>
      <c r="AO902" s="9">
        <f>IF(OR($S902="",$S901=""),"",$I$2*(AA902-AA901))</f>
        <v/>
      </c>
      <c r="AP902" s="9">
        <f>IF(OR($S902="",$S901=""),"",$J$2*LN(AB902/AB901))</f>
        <v/>
      </c>
      <c r="AQ902" s="9">
        <f>IF(OR($S902="",$S901=""),"",$K$2*(AC902-AC901))</f>
        <v/>
      </c>
      <c r="AR902" s="9">
        <f>IF(OR($S902="",$S901=""),"",$L$2*LN(AD902/AD901))</f>
        <v/>
      </c>
      <c r="AS902" s="9">
        <f>IF(OR($S902="",$S901=""),"",$M$2*LN(AE902/AE901))</f>
        <v/>
      </c>
      <c r="AT902" s="9">
        <f>IF(OR($S902="",$S901=""),"",$N$2*LN(AF902/AF901))</f>
        <v/>
      </c>
      <c r="AV902" s="9">
        <f>IF($AH902="","",$AY$16+$AY$4*AI902+$AY$5*AJ902+$AY$6*AK902+$AY$7*AL902+$AY$8*AM902+$AY$9*AN902+$AY$10*AO902+$AY$11*AP902+$AY$12*AQ902+$AY$13*AR902+$AY$14*AS902+$AY$15*AT902)</f>
        <v/>
      </c>
      <c r="BC902" s="10">
        <f>IF((ROW()-6)&lt;=$Q$3,INDEX(LINEST(AH843:AH902,AI843:AT902,TRUE,TRUE),1,13)*$Q$4,"")</f>
        <v/>
      </c>
      <c r="BD902" s="9">
        <f>IF((ROW()-6)&lt;=$Q$3,INDEX(LINEST(AH843:AH902,AI843:AT902,TRUE,TRUE),1,12),"")</f>
        <v/>
      </c>
      <c r="BE902" s="9">
        <f>IF((ROW()-6)&lt;=$Q$3,INDEX(LINEST(AH843:AH902,AI843:AT902,TRUE,TRUE),1,11),"")</f>
        <v/>
      </c>
      <c r="BF902" s="9">
        <f>IF((ROW()-6)&lt;=$Q$3,INDEX(LINEST(AH843:AH902,AI843:AT902,TRUE,TRUE),1,10),"")</f>
        <v/>
      </c>
      <c r="BG902" s="9">
        <f>IF((ROW()-6)&lt;=$Q$3,INDEX(LINEST(AH843:AH902,AI843:AT902,TRUE,TRUE),1,9),"")</f>
        <v/>
      </c>
      <c r="BH902" s="9">
        <f>IF((ROW()-6)&lt;=$Q$3,INDEX(LINEST(AH843:AH902,AI843:AT902,TRUE,TRUE),1,8),"")</f>
        <v/>
      </c>
      <c r="BI902" s="9">
        <f>IF((ROW()-6)&lt;=$Q$3,INDEX(LINEST(AH843:AH902,AI843:AT902,TRUE,TRUE),1,7),"")</f>
        <v/>
      </c>
      <c r="BJ902" s="9">
        <f>IF((ROW()-6)&lt;=$Q$3,INDEX(LINEST(AH843:AH902,AI843:AT902,TRUE,TRUE),1,6),"")</f>
        <v/>
      </c>
      <c r="BK902" s="9">
        <f>IF((ROW()-6)&lt;=$Q$3,INDEX(LINEST(AH843:AH902,AI843:AT902,TRUE,TRUE),1,5),"")</f>
        <v/>
      </c>
      <c r="BL902" s="9">
        <f>IF((ROW()-6)&lt;=$Q$3,INDEX(LINEST(AH843:AH902,AI843:AT902,TRUE,TRUE),1,4),"")</f>
        <v/>
      </c>
      <c r="BM902" s="9">
        <f>IF((ROW()-6)&lt;=$Q$3,INDEX(LINEST(AH843:AH902,AI843:AT902,TRUE,TRUE),1,3),"")</f>
        <v/>
      </c>
      <c r="BN902" s="9">
        <f>IF((ROW()-6)&lt;=$Q$3,INDEX(LINEST(AH843:AH902,AI843:AT902,TRUE,TRUE),1,2),"")</f>
        <v/>
      </c>
      <c r="BO902" s="9">
        <f>IF((ROW()-6)&lt;=$Q$3,INDEX(LINEST(AH843:AH902,AI843:AT902,TRUE,TRUE),1,1),"")</f>
        <v/>
      </c>
      <c r="BP902" s="10">
        <f>IF((ROW()-6)&lt;=$Q$3,INDEX(LINEST(AH843:AH902,AI843:AT902,TRUE,TRUE),3,1),"")</f>
        <v/>
      </c>
      <c r="BR902" s="9">
        <f>IF(AND((ROW()-6)&lt;=$Q$3,ISNUMBER(BC901)),BC901/$Q$4+BD901*AI902+BE901*AJ902+BF901*AK902+BG901*AL902+BH901*AM902+BI901*AN902+BJ901*AO902+BK901*AP902+BL901*AQ902+BM901*AR902+BN901*AS902+BO901*AT902,"")</f>
        <v/>
      </c>
      <c r="BS902">
        <f>IF(ISNUMBER(BR902),AVERAGE(AH842:AH901),"")</f>
        <v/>
      </c>
      <c r="BT902">
        <f>IF(ISNUMBER(BR902),(AH902-BR902)^2,"")</f>
        <v/>
      </c>
      <c r="BU902">
        <f>IF(ISNUMBER(BR902),AH902^2,"")</f>
        <v/>
      </c>
      <c r="BV902">
        <f>IF(ISNUMBER(BR902),(AH902-BS902)^2,"")</f>
        <v/>
      </c>
    </row>
    <row r="903">
      <c r="O903">
        <f>IF($R903="","",CHOOSE($Q$2,YEAR(R903)*12+MONTH(R903),INT((R903-2)/7),YEAR(R903)*4+ROUNDUP(MONTH(R903)/3)))</f>
        <v/>
      </c>
      <c r="P903">
        <f>IF($R903="","",IF($R904="",1,IF(O903&lt;&gt;O904,1,0)))</f>
        <v/>
      </c>
      <c r="Q903">
        <f>IF(P903=1,SUM($P$7:P903),"")</f>
        <v/>
      </c>
      <c r="R903">
        <f>IF($A903="","",IF(ISNUMBER($A903),$A903,IFERROR(DATEVALUE($A903),NA())))</f>
        <v/>
      </c>
      <c r="S903" s="7">
        <f>IFERROR(INDEX($R$7:$R$60000,MATCH(ROW()-6,$Q$7:$Q$60000,0)),"")</f>
        <v/>
      </c>
      <c r="T903">
        <f>IFERROR(INDEX($B$7:$B$60000,MATCH(ROW()-6,$Q$7:$Q$60000,0)),"")</f>
        <v/>
      </c>
      <c r="U903">
        <f>IFERROR(INDEX($C$7:$C$60000,MATCH(ROW()-6,$Q$7:$Q$60000,0)),"")</f>
        <v/>
      </c>
      <c r="V903">
        <f>IFERROR(INDEX($D$7:$D$60000,MATCH(ROW()-6,$Q$7:$Q$60000,0)),"")</f>
        <v/>
      </c>
      <c r="W903">
        <f>IFERROR(INDEX($E$7:$E$60000,MATCH(ROW()-6,$Q$7:$Q$60000,0)),"")</f>
        <v/>
      </c>
      <c r="X903">
        <f>IFERROR(INDEX($F$7:$F$60000,MATCH(ROW()-6,$Q$7:$Q$60000,0)),"")</f>
        <v/>
      </c>
      <c r="Y903">
        <f>IFERROR(INDEX($G$7:$G$60000,MATCH(ROW()-6,$Q$7:$Q$60000,0)),"")</f>
        <v/>
      </c>
      <c r="Z903">
        <f>IFERROR(INDEX($H$7:$H$60000,MATCH(ROW()-6,$Q$7:$Q$60000,0)),"")</f>
        <v/>
      </c>
      <c r="AA903">
        <f>IFERROR(INDEX($I$7:$I$60000,MATCH(ROW()-6,$Q$7:$Q$60000,0)),"")</f>
        <v/>
      </c>
      <c r="AB903">
        <f>IFERROR(INDEX($J$7:$J$60000,MATCH(ROW()-6,$Q$7:$Q$60000,0)),"")</f>
        <v/>
      </c>
      <c r="AC903">
        <f>IFERROR(INDEX($K$7:$K$60000,MATCH(ROW()-6,$Q$7:$Q$60000,0)),"")</f>
        <v/>
      </c>
      <c r="AD903">
        <f>IFERROR(INDEX($L$7:$L$60000,MATCH(ROW()-6,$Q$7:$Q$60000,0)),"")</f>
        <v/>
      </c>
      <c r="AE903">
        <f>IFERROR(INDEX($M$7:$M$60000,MATCH(ROW()-6,$Q$7:$Q$60000,0)),"")</f>
        <v/>
      </c>
      <c r="AF903">
        <f>IFERROR(INDEX($N$7:$N$60000,MATCH(ROW()-6,$Q$7:$Q$60000,0)),"")</f>
        <v/>
      </c>
      <c r="AH903" s="9">
        <f>IF(OR($S903="",$S902=""),"",LN($T903/$T902))</f>
        <v/>
      </c>
      <c r="AI903" s="9">
        <f>IF(OR($S903="",$S902=""),"",$C$2*LN(U903/U902))</f>
        <v/>
      </c>
      <c r="AJ903" s="9">
        <f>IF(OR($S903="",$S902=""),"",$D$2*(V903-V902))</f>
        <v/>
      </c>
      <c r="AK903" s="9">
        <f>IF(OR($S903="",$S902=""),"",$E$2*(W903-W902))</f>
        <v/>
      </c>
      <c r="AL903" s="9">
        <f>IF(OR($S903="",$S902=""),"",$F$2*LN(X903/X902))</f>
        <v/>
      </c>
      <c r="AM903" s="9">
        <f>IF(OR($S903="",$S902=""),"",$G$2*(Y903-Y902))</f>
        <v/>
      </c>
      <c r="AN903" s="9">
        <f>IF(OR($S903="",$S902=""),"",$H$2*LN(Z903/Z902))</f>
        <v/>
      </c>
      <c r="AO903" s="9">
        <f>IF(OR($S903="",$S902=""),"",$I$2*(AA903-AA902))</f>
        <v/>
      </c>
      <c r="AP903" s="9">
        <f>IF(OR($S903="",$S902=""),"",$J$2*LN(AB903/AB902))</f>
        <v/>
      </c>
      <c r="AQ903" s="9">
        <f>IF(OR($S903="",$S902=""),"",$K$2*(AC903-AC902))</f>
        <v/>
      </c>
      <c r="AR903" s="9">
        <f>IF(OR($S903="",$S902=""),"",$L$2*LN(AD903/AD902))</f>
        <v/>
      </c>
      <c r="AS903" s="9">
        <f>IF(OR($S903="",$S902=""),"",$M$2*LN(AE903/AE902))</f>
        <v/>
      </c>
      <c r="AT903" s="9">
        <f>IF(OR($S903="",$S902=""),"",$N$2*LN(AF903/AF902))</f>
        <v/>
      </c>
      <c r="AV903" s="9">
        <f>IF($AH903="","",$AY$16+$AY$4*AI903+$AY$5*AJ903+$AY$6*AK903+$AY$7*AL903+$AY$8*AM903+$AY$9*AN903+$AY$10*AO903+$AY$11*AP903+$AY$12*AQ903+$AY$13*AR903+$AY$14*AS903+$AY$15*AT903)</f>
        <v/>
      </c>
      <c r="BC903" s="10">
        <f>IF((ROW()-6)&lt;=$Q$3,INDEX(LINEST(AH844:AH903,AI844:AT903,TRUE,TRUE),1,13)*$Q$4,"")</f>
        <v/>
      </c>
      <c r="BD903" s="9">
        <f>IF((ROW()-6)&lt;=$Q$3,INDEX(LINEST(AH844:AH903,AI844:AT903,TRUE,TRUE),1,12),"")</f>
        <v/>
      </c>
      <c r="BE903" s="9">
        <f>IF((ROW()-6)&lt;=$Q$3,INDEX(LINEST(AH844:AH903,AI844:AT903,TRUE,TRUE),1,11),"")</f>
        <v/>
      </c>
      <c r="BF903" s="9">
        <f>IF((ROW()-6)&lt;=$Q$3,INDEX(LINEST(AH844:AH903,AI844:AT903,TRUE,TRUE),1,10),"")</f>
        <v/>
      </c>
      <c r="BG903" s="9">
        <f>IF((ROW()-6)&lt;=$Q$3,INDEX(LINEST(AH844:AH903,AI844:AT903,TRUE,TRUE),1,9),"")</f>
        <v/>
      </c>
      <c r="BH903" s="9">
        <f>IF((ROW()-6)&lt;=$Q$3,INDEX(LINEST(AH844:AH903,AI844:AT903,TRUE,TRUE),1,8),"")</f>
        <v/>
      </c>
      <c r="BI903" s="9">
        <f>IF((ROW()-6)&lt;=$Q$3,INDEX(LINEST(AH844:AH903,AI844:AT903,TRUE,TRUE),1,7),"")</f>
        <v/>
      </c>
      <c r="BJ903" s="9">
        <f>IF((ROW()-6)&lt;=$Q$3,INDEX(LINEST(AH844:AH903,AI844:AT903,TRUE,TRUE),1,6),"")</f>
        <v/>
      </c>
      <c r="BK903" s="9">
        <f>IF((ROW()-6)&lt;=$Q$3,INDEX(LINEST(AH844:AH903,AI844:AT903,TRUE,TRUE),1,5),"")</f>
        <v/>
      </c>
      <c r="BL903" s="9">
        <f>IF((ROW()-6)&lt;=$Q$3,INDEX(LINEST(AH844:AH903,AI844:AT903,TRUE,TRUE),1,4),"")</f>
        <v/>
      </c>
      <c r="BM903" s="9">
        <f>IF((ROW()-6)&lt;=$Q$3,INDEX(LINEST(AH844:AH903,AI844:AT903,TRUE,TRUE),1,3),"")</f>
        <v/>
      </c>
      <c r="BN903" s="9">
        <f>IF((ROW()-6)&lt;=$Q$3,INDEX(LINEST(AH844:AH903,AI844:AT903,TRUE,TRUE),1,2),"")</f>
        <v/>
      </c>
      <c r="BO903" s="9">
        <f>IF((ROW()-6)&lt;=$Q$3,INDEX(LINEST(AH844:AH903,AI844:AT903,TRUE,TRUE),1,1),"")</f>
        <v/>
      </c>
      <c r="BP903" s="10">
        <f>IF((ROW()-6)&lt;=$Q$3,INDEX(LINEST(AH844:AH903,AI844:AT903,TRUE,TRUE),3,1),"")</f>
        <v/>
      </c>
      <c r="BR903" s="9">
        <f>IF(AND((ROW()-6)&lt;=$Q$3,ISNUMBER(BC902)),BC902/$Q$4+BD902*AI903+BE902*AJ903+BF902*AK903+BG902*AL903+BH902*AM903+BI902*AN903+BJ902*AO903+BK902*AP903+BL902*AQ903+BM902*AR903+BN902*AS903+BO902*AT903,"")</f>
        <v/>
      </c>
      <c r="BS903">
        <f>IF(ISNUMBER(BR903),AVERAGE(AH843:AH902),"")</f>
        <v/>
      </c>
      <c r="BT903">
        <f>IF(ISNUMBER(BR903),(AH903-BR903)^2,"")</f>
        <v/>
      </c>
      <c r="BU903">
        <f>IF(ISNUMBER(BR903),AH903^2,"")</f>
        <v/>
      </c>
      <c r="BV903">
        <f>IF(ISNUMBER(BR903),(AH903-BS903)^2,"")</f>
        <v/>
      </c>
    </row>
    <row r="904">
      <c r="O904">
        <f>IF($R904="","",CHOOSE($Q$2,YEAR(R904)*12+MONTH(R904),INT((R904-2)/7),YEAR(R904)*4+ROUNDUP(MONTH(R904)/3)))</f>
        <v/>
      </c>
      <c r="P904">
        <f>IF($R904="","",IF($R905="",1,IF(O904&lt;&gt;O905,1,0)))</f>
        <v/>
      </c>
      <c r="Q904">
        <f>IF(P904=1,SUM($P$7:P904),"")</f>
        <v/>
      </c>
      <c r="R904">
        <f>IF($A904="","",IF(ISNUMBER($A904),$A904,IFERROR(DATEVALUE($A904),NA())))</f>
        <v/>
      </c>
      <c r="S904" s="7">
        <f>IFERROR(INDEX($R$7:$R$60000,MATCH(ROW()-6,$Q$7:$Q$60000,0)),"")</f>
        <v/>
      </c>
      <c r="T904">
        <f>IFERROR(INDEX($B$7:$B$60000,MATCH(ROW()-6,$Q$7:$Q$60000,0)),"")</f>
        <v/>
      </c>
      <c r="U904">
        <f>IFERROR(INDEX($C$7:$C$60000,MATCH(ROW()-6,$Q$7:$Q$60000,0)),"")</f>
        <v/>
      </c>
      <c r="V904">
        <f>IFERROR(INDEX($D$7:$D$60000,MATCH(ROW()-6,$Q$7:$Q$60000,0)),"")</f>
        <v/>
      </c>
      <c r="W904">
        <f>IFERROR(INDEX($E$7:$E$60000,MATCH(ROW()-6,$Q$7:$Q$60000,0)),"")</f>
        <v/>
      </c>
      <c r="X904">
        <f>IFERROR(INDEX($F$7:$F$60000,MATCH(ROW()-6,$Q$7:$Q$60000,0)),"")</f>
        <v/>
      </c>
      <c r="Y904">
        <f>IFERROR(INDEX($G$7:$G$60000,MATCH(ROW()-6,$Q$7:$Q$60000,0)),"")</f>
        <v/>
      </c>
      <c r="Z904">
        <f>IFERROR(INDEX($H$7:$H$60000,MATCH(ROW()-6,$Q$7:$Q$60000,0)),"")</f>
        <v/>
      </c>
      <c r="AA904">
        <f>IFERROR(INDEX($I$7:$I$60000,MATCH(ROW()-6,$Q$7:$Q$60000,0)),"")</f>
        <v/>
      </c>
      <c r="AB904">
        <f>IFERROR(INDEX($J$7:$J$60000,MATCH(ROW()-6,$Q$7:$Q$60000,0)),"")</f>
        <v/>
      </c>
      <c r="AC904">
        <f>IFERROR(INDEX($K$7:$K$60000,MATCH(ROW()-6,$Q$7:$Q$60000,0)),"")</f>
        <v/>
      </c>
      <c r="AD904">
        <f>IFERROR(INDEX($L$7:$L$60000,MATCH(ROW()-6,$Q$7:$Q$60000,0)),"")</f>
        <v/>
      </c>
      <c r="AE904">
        <f>IFERROR(INDEX($M$7:$M$60000,MATCH(ROW()-6,$Q$7:$Q$60000,0)),"")</f>
        <v/>
      </c>
      <c r="AF904">
        <f>IFERROR(INDEX($N$7:$N$60000,MATCH(ROW()-6,$Q$7:$Q$60000,0)),"")</f>
        <v/>
      </c>
      <c r="AH904" s="9">
        <f>IF(OR($S904="",$S903=""),"",LN($T904/$T903))</f>
        <v/>
      </c>
      <c r="AI904" s="9">
        <f>IF(OR($S904="",$S903=""),"",$C$2*LN(U904/U903))</f>
        <v/>
      </c>
      <c r="AJ904" s="9">
        <f>IF(OR($S904="",$S903=""),"",$D$2*(V904-V903))</f>
        <v/>
      </c>
      <c r="AK904" s="9">
        <f>IF(OR($S904="",$S903=""),"",$E$2*(W904-W903))</f>
        <v/>
      </c>
      <c r="AL904" s="9">
        <f>IF(OR($S904="",$S903=""),"",$F$2*LN(X904/X903))</f>
        <v/>
      </c>
      <c r="AM904" s="9">
        <f>IF(OR($S904="",$S903=""),"",$G$2*(Y904-Y903))</f>
        <v/>
      </c>
      <c r="AN904" s="9">
        <f>IF(OR($S904="",$S903=""),"",$H$2*LN(Z904/Z903))</f>
        <v/>
      </c>
      <c r="AO904" s="9">
        <f>IF(OR($S904="",$S903=""),"",$I$2*(AA904-AA903))</f>
        <v/>
      </c>
      <c r="AP904" s="9">
        <f>IF(OR($S904="",$S903=""),"",$J$2*LN(AB904/AB903))</f>
        <v/>
      </c>
      <c r="AQ904" s="9">
        <f>IF(OR($S904="",$S903=""),"",$K$2*(AC904-AC903))</f>
        <v/>
      </c>
      <c r="AR904" s="9">
        <f>IF(OR($S904="",$S903=""),"",$L$2*LN(AD904/AD903))</f>
        <v/>
      </c>
      <c r="AS904" s="9">
        <f>IF(OR($S904="",$S903=""),"",$M$2*LN(AE904/AE903))</f>
        <v/>
      </c>
      <c r="AT904" s="9">
        <f>IF(OR($S904="",$S903=""),"",$N$2*LN(AF904/AF903))</f>
        <v/>
      </c>
      <c r="AV904" s="9">
        <f>IF($AH904="","",$AY$16+$AY$4*AI904+$AY$5*AJ904+$AY$6*AK904+$AY$7*AL904+$AY$8*AM904+$AY$9*AN904+$AY$10*AO904+$AY$11*AP904+$AY$12*AQ904+$AY$13*AR904+$AY$14*AS904+$AY$15*AT904)</f>
        <v/>
      </c>
      <c r="BC904" s="10">
        <f>IF((ROW()-6)&lt;=$Q$3,INDEX(LINEST(AH845:AH904,AI845:AT904,TRUE,TRUE),1,13)*$Q$4,"")</f>
        <v/>
      </c>
      <c r="BD904" s="9">
        <f>IF((ROW()-6)&lt;=$Q$3,INDEX(LINEST(AH845:AH904,AI845:AT904,TRUE,TRUE),1,12),"")</f>
        <v/>
      </c>
      <c r="BE904" s="9">
        <f>IF((ROW()-6)&lt;=$Q$3,INDEX(LINEST(AH845:AH904,AI845:AT904,TRUE,TRUE),1,11),"")</f>
        <v/>
      </c>
      <c r="BF904" s="9">
        <f>IF((ROW()-6)&lt;=$Q$3,INDEX(LINEST(AH845:AH904,AI845:AT904,TRUE,TRUE),1,10),"")</f>
        <v/>
      </c>
      <c r="BG904" s="9">
        <f>IF((ROW()-6)&lt;=$Q$3,INDEX(LINEST(AH845:AH904,AI845:AT904,TRUE,TRUE),1,9),"")</f>
        <v/>
      </c>
      <c r="BH904" s="9">
        <f>IF((ROW()-6)&lt;=$Q$3,INDEX(LINEST(AH845:AH904,AI845:AT904,TRUE,TRUE),1,8),"")</f>
        <v/>
      </c>
      <c r="BI904" s="9">
        <f>IF((ROW()-6)&lt;=$Q$3,INDEX(LINEST(AH845:AH904,AI845:AT904,TRUE,TRUE),1,7),"")</f>
        <v/>
      </c>
      <c r="BJ904" s="9">
        <f>IF((ROW()-6)&lt;=$Q$3,INDEX(LINEST(AH845:AH904,AI845:AT904,TRUE,TRUE),1,6),"")</f>
        <v/>
      </c>
      <c r="BK904" s="9">
        <f>IF((ROW()-6)&lt;=$Q$3,INDEX(LINEST(AH845:AH904,AI845:AT904,TRUE,TRUE),1,5),"")</f>
        <v/>
      </c>
      <c r="BL904" s="9">
        <f>IF((ROW()-6)&lt;=$Q$3,INDEX(LINEST(AH845:AH904,AI845:AT904,TRUE,TRUE),1,4),"")</f>
        <v/>
      </c>
      <c r="BM904" s="9">
        <f>IF((ROW()-6)&lt;=$Q$3,INDEX(LINEST(AH845:AH904,AI845:AT904,TRUE,TRUE),1,3),"")</f>
        <v/>
      </c>
      <c r="BN904" s="9">
        <f>IF((ROW()-6)&lt;=$Q$3,INDEX(LINEST(AH845:AH904,AI845:AT904,TRUE,TRUE),1,2),"")</f>
        <v/>
      </c>
      <c r="BO904" s="9">
        <f>IF((ROW()-6)&lt;=$Q$3,INDEX(LINEST(AH845:AH904,AI845:AT904,TRUE,TRUE),1,1),"")</f>
        <v/>
      </c>
      <c r="BP904" s="10">
        <f>IF((ROW()-6)&lt;=$Q$3,INDEX(LINEST(AH845:AH904,AI845:AT904,TRUE,TRUE),3,1),"")</f>
        <v/>
      </c>
      <c r="BR904" s="9">
        <f>IF(AND((ROW()-6)&lt;=$Q$3,ISNUMBER(BC903)),BC903/$Q$4+BD903*AI904+BE903*AJ904+BF903*AK904+BG903*AL904+BH903*AM904+BI903*AN904+BJ903*AO904+BK903*AP904+BL903*AQ904+BM903*AR904+BN903*AS904+BO903*AT904,"")</f>
        <v/>
      </c>
      <c r="BS904">
        <f>IF(ISNUMBER(BR904),AVERAGE(AH844:AH903),"")</f>
        <v/>
      </c>
      <c r="BT904">
        <f>IF(ISNUMBER(BR904),(AH904-BR904)^2,"")</f>
        <v/>
      </c>
      <c r="BU904">
        <f>IF(ISNUMBER(BR904),AH904^2,"")</f>
        <v/>
      </c>
      <c r="BV904">
        <f>IF(ISNUMBER(BR904),(AH904-BS904)^2,"")</f>
        <v/>
      </c>
    </row>
    <row r="905">
      <c r="O905">
        <f>IF($R905="","",CHOOSE($Q$2,YEAR(R905)*12+MONTH(R905),INT((R905-2)/7),YEAR(R905)*4+ROUNDUP(MONTH(R905)/3)))</f>
        <v/>
      </c>
      <c r="P905">
        <f>IF($R905="","",IF($R906="",1,IF(O905&lt;&gt;O906,1,0)))</f>
        <v/>
      </c>
      <c r="Q905">
        <f>IF(P905=1,SUM($P$7:P905),"")</f>
        <v/>
      </c>
      <c r="R905">
        <f>IF($A905="","",IF(ISNUMBER($A905),$A905,IFERROR(DATEVALUE($A905),NA())))</f>
        <v/>
      </c>
      <c r="S905" s="7">
        <f>IFERROR(INDEX($R$7:$R$60000,MATCH(ROW()-6,$Q$7:$Q$60000,0)),"")</f>
        <v/>
      </c>
      <c r="T905">
        <f>IFERROR(INDEX($B$7:$B$60000,MATCH(ROW()-6,$Q$7:$Q$60000,0)),"")</f>
        <v/>
      </c>
      <c r="U905">
        <f>IFERROR(INDEX($C$7:$C$60000,MATCH(ROW()-6,$Q$7:$Q$60000,0)),"")</f>
        <v/>
      </c>
      <c r="V905">
        <f>IFERROR(INDEX($D$7:$D$60000,MATCH(ROW()-6,$Q$7:$Q$60000,0)),"")</f>
        <v/>
      </c>
      <c r="W905">
        <f>IFERROR(INDEX($E$7:$E$60000,MATCH(ROW()-6,$Q$7:$Q$60000,0)),"")</f>
        <v/>
      </c>
      <c r="X905">
        <f>IFERROR(INDEX($F$7:$F$60000,MATCH(ROW()-6,$Q$7:$Q$60000,0)),"")</f>
        <v/>
      </c>
      <c r="Y905">
        <f>IFERROR(INDEX($G$7:$G$60000,MATCH(ROW()-6,$Q$7:$Q$60000,0)),"")</f>
        <v/>
      </c>
      <c r="Z905">
        <f>IFERROR(INDEX($H$7:$H$60000,MATCH(ROW()-6,$Q$7:$Q$60000,0)),"")</f>
        <v/>
      </c>
      <c r="AA905">
        <f>IFERROR(INDEX($I$7:$I$60000,MATCH(ROW()-6,$Q$7:$Q$60000,0)),"")</f>
        <v/>
      </c>
      <c r="AB905">
        <f>IFERROR(INDEX($J$7:$J$60000,MATCH(ROW()-6,$Q$7:$Q$60000,0)),"")</f>
        <v/>
      </c>
      <c r="AC905">
        <f>IFERROR(INDEX($K$7:$K$60000,MATCH(ROW()-6,$Q$7:$Q$60000,0)),"")</f>
        <v/>
      </c>
      <c r="AD905">
        <f>IFERROR(INDEX($L$7:$L$60000,MATCH(ROW()-6,$Q$7:$Q$60000,0)),"")</f>
        <v/>
      </c>
      <c r="AE905">
        <f>IFERROR(INDEX($M$7:$M$60000,MATCH(ROW()-6,$Q$7:$Q$60000,0)),"")</f>
        <v/>
      </c>
      <c r="AF905">
        <f>IFERROR(INDEX($N$7:$N$60000,MATCH(ROW()-6,$Q$7:$Q$60000,0)),"")</f>
        <v/>
      </c>
      <c r="AH905" s="9">
        <f>IF(OR($S905="",$S904=""),"",LN($T905/$T904))</f>
        <v/>
      </c>
      <c r="AI905" s="9">
        <f>IF(OR($S905="",$S904=""),"",$C$2*LN(U905/U904))</f>
        <v/>
      </c>
      <c r="AJ905" s="9">
        <f>IF(OR($S905="",$S904=""),"",$D$2*(V905-V904))</f>
        <v/>
      </c>
      <c r="AK905" s="9">
        <f>IF(OR($S905="",$S904=""),"",$E$2*(W905-W904))</f>
        <v/>
      </c>
      <c r="AL905" s="9">
        <f>IF(OR($S905="",$S904=""),"",$F$2*LN(X905/X904))</f>
        <v/>
      </c>
      <c r="AM905" s="9">
        <f>IF(OR($S905="",$S904=""),"",$G$2*(Y905-Y904))</f>
        <v/>
      </c>
      <c r="AN905" s="9">
        <f>IF(OR($S905="",$S904=""),"",$H$2*LN(Z905/Z904))</f>
        <v/>
      </c>
      <c r="AO905" s="9">
        <f>IF(OR($S905="",$S904=""),"",$I$2*(AA905-AA904))</f>
        <v/>
      </c>
      <c r="AP905" s="9">
        <f>IF(OR($S905="",$S904=""),"",$J$2*LN(AB905/AB904))</f>
        <v/>
      </c>
      <c r="AQ905" s="9">
        <f>IF(OR($S905="",$S904=""),"",$K$2*(AC905-AC904))</f>
        <v/>
      </c>
      <c r="AR905" s="9">
        <f>IF(OR($S905="",$S904=""),"",$L$2*LN(AD905/AD904))</f>
        <v/>
      </c>
      <c r="AS905" s="9">
        <f>IF(OR($S905="",$S904=""),"",$M$2*LN(AE905/AE904))</f>
        <v/>
      </c>
      <c r="AT905" s="9">
        <f>IF(OR($S905="",$S904=""),"",$N$2*LN(AF905/AF904))</f>
        <v/>
      </c>
      <c r="AV905" s="9">
        <f>IF($AH905="","",$AY$16+$AY$4*AI905+$AY$5*AJ905+$AY$6*AK905+$AY$7*AL905+$AY$8*AM905+$AY$9*AN905+$AY$10*AO905+$AY$11*AP905+$AY$12*AQ905+$AY$13*AR905+$AY$14*AS905+$AY$15*AT905)</f>
        <v/>
      </c>
      <c r="BC905" s="10">
        <f>IF((ROW()-6)&lt;=$Q$3,INDEX(LINEST(AH846:AH905,AI846:AT905,TRUE,TRUE),1,13)*$Q$4,"")</f>
        <v/>
      </c>
      <c r="BD905" s="9">
        <f>IF((ROW()-6)&lt;=$Q$3,INDEX(LINEST(AH846:AH905,AI846:AT905,TRUE,TRUE),1,12),"")</f>
        <v/>
      </c>
      <c r="BE905" s="9">
        <f>IF((ROW()-6)&lt;=$Q$3,INDEX(LINEST(AH846:AH905,AI846:AT905,TRUE,TRUE),1,11),"")</f>
        <v/>
      </c>
      <c r="BF905" s="9">
        <f>IF((ROW()-6)&lt;=$Q$3,INDEX(LINEST(AH846:AH905,AI846:AT905,TRUE,TRUE),1,10),"")</f>
        <v/>
      </c>
      <c r="BG905" s="9">
        <f>IF((ROW()-6)&lt;=$Q$3,INDEX(LINEST(AH846:AH905,AI846:AT905,TRUE,TRUE),1,9),"")</f>
        <v/>
      </c>
      <c r="BH905" s="9">
        <f>IF((ROW()-6)&lt;=$Q$3,INDEX(LINEST(AH846:AH905,AI846:AT905,TRUE,TRUE),1,8),"")</f>
        <v/>
      </c>
      <c r="BI905" s="9">
        <f>IF((ROW()-6)&lt;=$Q$3,INDEX(LINEST(AH846:AH905,AI846:AT905,TRUE,TRUE),1,7),"")</f>
        <v/>
      </c>
      <c r="BJ905" s="9">
        <f>IF((ROW()-6)&lt;=$Q$3,INDEX(LINEST(AH846:AH905,AI846:AT905,TRUE,TRUE),1,6),"")</f>
        <v/>
      </c>
      <c r="BK905" s="9">
        <f>IF((ROW()-6)&lt;=$Q$3,INDEX(LINEST(AH846:AH905,AI846:AT905,TRUE,TRUE),1,5),"")</f>
        <v/>
      </c>
      <c r="BL905" s="9">
        <f>IF((ROW()-6)&lt;=$Q$3,INDEX(LINEST(AH846:AH905,AI846:AT905,TRUE,TRUE),1,4),"")</f>
        <v/>
      </c>
      <c r="BM905" s="9">
        <f>IF((ROW()-6)&lt;=$Q$3,INDEX(LINEST(AH846:AH905,AI846:AT905,TRUE,TRUE),1,3),"")</f>
        <v/>
      </c>
      <c r="BN905" s="9">
        <f>IF((ROW()-6)&lt;=$Q$3,INDEX(LINEST(AH846:AH905,AI846:AT905,TRUE,TRUE),1,2),"")</f>
        <v/>
      </c>
      <c r="BO905" s="9">
        <f>IF((ROW()-6)&lt;=$Q$3,INDEX(LINEST(AH846:AH905,AI846:AT905,TRUE,TRUE),1,1),"")</f>
        <v/>
      </c>
      <c r="BP905" s="10">
        <f>IF((ROW()-6)&lt;=$Q$3,INDEX(LINEST(AH846:AH905,AI846:AT905,TRUE,TRUE),3,1),"")</f>
        <v/>
      </c>
      <c r="BR905" s="9">
        <f>IF(AND((ROW()-6)&lt;=$Q$3,ISNUMBER(BC904)),BC904/$Q$4+BD904*AI905+BE904*AJ905+BF904*AK905+BG904*AL905+BH904*AM905+BI904*AN905+BJ904*AO905+BK904*AP905+BL904*AQ905+BM904*AR905+BN904*AS905+BO904*AT905,"")</f>
        <v/>
      </c>
      <c r="BS905">
        <f>IF(ISNUMBER(BR905),AVERAGE(AH845:AH904),"")</f>
        <v/>
      </c>
      <c r="BT905">
        <f>IF(ISNUMBER(BR905),(AH905-BR905)^2,"")</f>
        <v/>
      </c>
      <c r="BU905">
        <f>IF(ISNUMBER(BR905),AH905^2,"")</f>
        <v/>
      </c>
      <c r="BV905">
        <f>IF(ISNUMBER(BR905),(AH905-BS905)^2,"")</f>
        <v/>
      </c>
    </row>
    <row r="906">
      <c r="O906">
        <f>IF($R906="","",CHOOSE($Q$2,YEAR(R906)*12+MONTH(R906),INT((R906-2)/7),YEAR(R906)*4+ROUNDUP(MONTH(R906)/3)))</f>
        <v/>
      </c>
      <c r="P906">
        <f>IF($R906="","",IF($R907="",1,IF(O906&lt;&gt;O907,1,0)))</f>
        <v/>
      </c>
      <c r="Q906">
        <f>IF(P906=1,SUM($P$7:P906),"")</f>
        <v/>
      </c>
      <c r="R906">
        <f>IF($A906="","",IF(ISNUMBER($A906),$A906,IFERROR(DATEVALUE($A906),NA())))</f>
        <v/>
      </c>
      <c r="S906" s="7">
        <f>IFERROR(INDEX($R$7:$R$60000,MATCH(ROW()-6,$Q$7:$Q$60000,0)),"")</f>
        <v/>
      </c>
      <c r="T906">
        <f>IFERROR(INDEX($B$7:$B$60000,MATCH(ROW()-6,$Q$7:$Q$60000,0)),"")</f>
        <v/>
      </c>
      <c r="U906">
        <f>IFERROR(INDEX($C$7:$C$60000,MATCH(ROW()-6,$Q$7:$Q$60000,0)),"")</f>
        <v/>
      </c>
      <c r="V906">
        <f>IFERROR(INDEX($D$7:$D$60000,MATCH(ROW()-6,$Q$7:$Q$60000,0)),"")</f>
        <v/>
      </c>
      <c r="W906">
        <f>IFERROR(INDEX($E$7:$E$60000,MATCH(ROW()-6,$Q$7:$Q$60000,0)),"")</f>
        <v/>
      </c>
      <c r="X906">
        <f>IFERROR(INDEX($F$7:$F$60000,MATCH(ROW()-6,$Q$7:$Q$60000,0)),"")</f>
        <v/>
      </c>
      <c r="Y906">
        <f>IFERROR(INDEX($G$7:$G$60000,MATCH(ROW()-6,$Q$7:$Q$60000,0)),"")</f>
        <v/>
      </c>
      <c r="Z906">
        <f>IFERROR(INDEX($H$7:$H$60000,MATCH(ROW()-6,$Q$7:$Q$60000,0)),"")</f>
        <v/>
      </c>
      <c r="AA906">
        <f>IFERROR(INDEX($I$7:$I$60000,MATCH(ROW()-6,$Q$7:$Q$60000,0)),"")</f>
        <v/>
      </c>
      <c r="AB906">
        <f>IFERROR(INDEX($J$7:$J$60000,MATCH(ROW()-6,$Q$7:$Q$60000,0)),"")</f>
        <v/>
      </c>
      <c r="AC906">
        <f>IFERROR(INDEX($K$7:$K$60000,MATCH(ROW()-6,$Q$7:$Q$60000,0)),"")</f>
        <v/>
      </c>
      <c r="AD906">
        <f>IFERROR(INDEX($L$7:$L$60000,MATCH(ROW()-6,$Q$7:$Q$60000,0)),"")</f>
        <v/>
      </c>
      <c r="AE906">
        <f>IFERROR(INDEX($M$7:$M$60000,MATCH(ROW()-6,$Q$7:$Q$60000,0)),"")</f>
        <v/>
      </c>
      <c r="AF906">
        <f>IFERROR(INDEX($N$7:$N$60000,MATCH(ROW()-6,$Q$7:$Q$60000,0)),"")</f>
        <v/>
      </c>
      <c r="AH906" s="9">
        <f>IF(OR($S906="",$S905=""),"",LN($T906/$T905))</f>
        <v/>
      </c>
      <c r="AI906" s="9">
        <f>IF(OR($S906="",$S905=""),"",$C$2*LN(U906/U905))</f>
        <v/>
      </c>
      <c r="AJ906" s="9">
        <f>IF(OR($S906="",$S905=""),"",$D$2*(V906-V905))</f>
        <v/>
      </c>
      <c r="AK906" s="9">
        <f>IF(OR($S906="",$S905=""),"",$E$2*(W906-W905))</f>
        <v/>
      </c>
      <c r="AL906" s="9">
        <f>IF(OR($S906="",$S905=""),"",$F$2*LN(X906/X905))</f>
        <v/>
      </c>
      <c r="AM906" s="9">
        <f>IF(OR($S906="",$S905=""),"",$G$2*(Y906-Y905))</f>
        <v/>
      </c>
      <c r="AN906" s="9">
        <f>IF(OR($S906="",$S905=""),"",$H$2*LN(Z906/Z905))</f>
        <v/>
      </c>
      <c r="AO906" s="9">
        <f>IF(OR($S906="",$S905=""),"",$I$2*(AA906-AA905))</f>
        <v/>
      </c>
      <c r="AP906" s="9">
        <f>IF(OR($S906="",$S905=""),"",$J$2*LN(AB906/AB905))</f>
        <v/>
      </c>
      <c r="AQ906" s="9">
        <f>IF(OR($S906="",$S905=""),"",$K$2*(AC906-AC905))</f>
        <v/>
      </c>
      <c r="AR906" s="9">
        <f>IF(OR($S906="",$S905=""),"",$L$2*LN(AD906/AD905))</f>
        <v/>
      </c>
      <c r="AS906" s="9">
        <f>IF(OR($S906="",$S905=""),"",$M$2*LN(AE906/AE905))</f>
        <v/>
      </c>
      <c r="AT906" s="9">
        <f>IF(OR($S906="",$S905=""),"",$N$2*LN(AF906/AF905))</f>
        <v/>
      </c>
      <c r="AV906" s="9">
        <f>IF($AH906="","",$AY$16+$AY$4*AI906+$AY$5*AJ906+$AY$6*AK906+$AY$7*AL906+$AY$8*AM906+$AY$9*AN906+$AY$10*AO906+$AY$11*AP906+$AY$12*AQ906+$AY$13*AR906+$AY$14*AS906+$AY$15*AT906)</f>
        <v/>
      </c>
      <c r="BC906" s="10">
        <f>IF((ROW()-6)&lt;=$Q$3,INDEX(LINEST(AH847:AH906,AI847:AT906,TRUE,TRUE),1,13)*$Q$4,"")</f>
        <v/>
      </c>
      <c r="BD906" s="9">
        <f>IF((ROW()-6)&lt;=$Q$3,INDEX(LINEST(AH847:AH906,AI847:AT906,TRUE,TRUE),1,12),"")</f>
        <v/>
      </c>
      <c r="BE906" s="9">
        <f>IF((ROW()-6)&lt;=$Q$3,INDEX(LINEST(AH847:AH906,AI847:AT906,TRUE,TRUE),1,11),"")</f>
        <v/>
      </c>
      <c r="BF906" s="9">
        <f>IF((ROW()-6)&lt;=$Q$3,INDEX(LINEST(AH847:AH906,AI847:AT906,TRUE,TRUE),1,10),"")</f>
        <v/>
      </c>
      <c r="BG906" s="9">
        <f>IF((ROW()-6)&lt;=$Q$3,INDEX(LINEST(AH847:AH906,AI847:AT906,TRUE,TRUE),1,9),"")</f>
        <v/>
      </c>
      <c r="BH906" s="9">
        <f>IF((ROW()-6)&lt;=$Q$3,INDEX(LINEST(AH847:AH906,AI847:AT906,TRUE,TRUE),1,8),"")</f>
        <v/>
      </c>
      <c r="BI906" s="9">
        <f>IF((ROW()-6)&lt;=$Q$3,INDEX(LINEST(AH847:AH906,AI847:AT906,TRUE,TRUE),1,7),"")</f>
        <v/>
      </c>
      <c r="BJ906" s="9">
        <f>IF((ROW()-6)&lt;=$Q$3,INDEX(LINEST(AH847:AH906,AI847:AT906,TRUE,TRUE),1,6),"")</f>
        <v/>
      </c>
      <c r="BK906" s="9">
        <f>IF((ROW()-6)&lt;=$Q$3,INDEX(LINEST(AH847:AH906,AI847:AT906,TRUE,TRUE),1,5),"")</f>
        <v/>
      </c>
      <c r="BL906" s="9">
        <f>IF((ROW()-6)&lt;=$Q$3,INDEX(LINEST(AH847:AH906,AI847:AT906,TRUE,TRUE),1,4),"")</f>
        <v/>
      </c>
      <c r="BM906" s="9">
        <f>IF((ROW()-6)&lt;=$Q$3,INDEX(LINEST(AH847:AH906,AI847:AT906,TRUE,TRUE),1,3),"")</f>
        <v/>
      </c>
      <c r="BN906" s="9">
        <f>IF((ROW()-6)&lt;=$Q$3,INDEX(LINEST(AH847:AH906,AI847:AT906,TRUE,TRUE),1,2),"")</f>
        <v/>
      </c>
      <c r="BO906" s="9">
        <f>IF((ROW()-6)&lt;=$Q$3,INDEX(LINEST(AH847:AH906,AI847:AT906,TRUE,TRUE),1,1),"")</f>
        <v/>
      </c>
      <c r="BP906" s="10">
        <f>IF((ROW()-6)&lt;=$Q$3,INDEX(LINEST(AH847:AH906,AI847:AT906,TRUE,TRUE),3,1),"")</f>
        <v/>
      </c>
      <c r="BR906" s="9">
        <f>IF(AND((ROW()-6)&lt;=$Q$3,ISNUMBER(BC905)),BC905/$Q$4+BD905*AI906+BE905*AJ906+BF905*AK906+BG905*AL906+BH905*AM906+BI905*AN906+BJ905*AO906+BK905*AP906+BL905*AQ906+BM905*AR906+BN905*AS906+BO905*AT906,"")</f>
        <v/>
      </c>
      <c r="BS906">
        <f>IF(ISNUMBER(BR906),AVERAGE(AH846:AH905),"")</f>
        <v/>
      </c>
      <c r="BT906">
        <f>IF(ISNUMBER(BR906),(AH906-BR906)^2,"")</f>
        <v/>
      </c>
      <c r="BU906">
        <f>IF(ISNUMBER(BR906),AH906^2,"")</f>
        <v/>
      </c>
      <c r="BV906">
        <f>IF(ISNUMBER(BR906),(AH906-BS906)^2,"")</f>
        <v/>
      </c>
    </row>
    <row r="907">
      <c r="O907">
        <f>IF($R907="","",CHOOSE($Q$2,YEAR(R907)*12+MONTH(R907),INT((R907-2)/7),YEAR(R907)*4+ROUNDUP(MONTH(R907)/3)))</f>
        <v/>
      </c>
      <c r="P907">
        <f>IF($R907="","",IF($R908="",1,IF(O907&lt;&gt;O908,1,0)))</f>
        <v/>
      </c>
      <c r="Q907">
        <f>IF(P907=1,SUM($P$7:P907),"")</f>
        <v/>
      </c>
      <c r="R907">
        <f>IF($A907="","",IF(ISNUMBER($A907),$A907,IFERROR(DATEVALUE($A907),NA())))</f>
        <v/>
      </c>
      <c r="S907" s="7">
        <f>IFERROR(INDEX($R$7:$R$60000,MATCH(ROW()-6,$Q$7:$Q$60000,0)),"")</f>
        <v/>
      </c>
      <c r="T907">
        <f>IFERROR(INDEX($B$7:$B$60000,MATCH(ROW()-6,$Q$7:$Q$60000,0)),"")</f>
        <v/>
      </c>
      <c r="U907">
        <f>IFERROR(INDEX($C$7:$C$60000,MATCH(ROW()-6,$Q$7:$Q$60000,0)),"")</f>
        <v/>
      </c>
      <c r="V907">
        <f>IFERROR(INDEX($D$7:$D$60000,MATCH(ROW()-6,$Q$7:$Q$60000,0)),"")</f>
        <v/>
      </c>
      <c r="W907">
        <f>IFERROR(INDEX($E$7:$E$60000,MATCH(ROW()-6,$Q$7:$Q$60000,0)),"")</f>
        <v/>
      </c>
      <c r="X907">
        <f>IFERROR(INDEX($F$7:$F$60000,MATCH(ROW()-6,$Q$7:$Q$60000,0)),"")</f>
        <v/>
      </c>
      <c r="Y907">
        <f>IFERROR(INDEX($G$7:$G$60000,MATCH(ROW()-6,$Q$7:$Q$60000,0)),"")</f>
        <v/>
      </c>
      <c r="Z907">
        <f>IFERROR(INDEX($H$7:$H$60000,MATCH(ROW()-6,$Q$7:$Q$60000,0)),"")</f>
        <v/>
      </c>
      <c r="AA907">
        <f>IFERROR(INDEX($I$7:$I$60000,MATCH(ROW()-6,$Q$7:$Q$60000,0)),"")</f>
        <v/>
      </c>
      <c r="AB907">
        <f>IFERROR(INDEX($J$7:$J$60000,MATCH(ROW()-6,$Q$7:$Q$60000,0)),"")</f>
        <v/>
      </c>
      <c r="AC907">
        <f>IFERROR(INDEX($K$7:$K$60000,MATCH(ROW()-6,$Q$7:$Q$60000,0)),"")</f>
        <v/>
      </c>
      <c r="AD907">
        <f>IFERROR(INDEX($L$7:$L$60000,MATCH(ROW()-6,$Q$7:$Q$60000,0)),"")</f>
        <v/>
      </c>
      <c r="AE907">
        <f>IFERROR(INDEX($M$7:$M$60000,MATCH(ROW()-6,$Q$7:$Q$60000,0)),"")</f>
        <v/>
      </c>
      <c r="AF907">
        <f>IFERROR(INDEX($N$7:$N$60000,MATCH(ROW()-6,$Q$7:$Q$60000,0)),"")</f>
        <v/>
      </c>
      <c r="AH907" s="9">
        <f>IF(OR($S907="",$S906=""),"",LN($T907/$T906))</f>
        <v/>
      </c>
      <c r="AI907" s="9">
        <f>IF(OR($S907="",$S906=""),"",$C$2*LN(U907/U906))</f>
        <v/>
      </c>
      <c r="AJ907" s="9">
        <f>IF(OR($S907="",$S906=""),"",$D$2*(V907-V906))</f>
        <v/>
      </c>
      <c r="AK907" s="9">
        <f>IF(OR($S907="",$S906=""),"",$E$2*(W907-W906))</f>
        <v/>
      </c>
      <c r="AL907" s="9">
        <f>IF(OR($S907="",$S906=""),"",$F$2*LN(X907/X906))</f>
        <v/>
      </c>
      <c r="AM907" s="9">
        <f>IF(OR($S907="",$S906=""),"",$G$2*(Y907-Y906))</f>
        <v/>
      </c>
      <c r="AN907" s="9">
        <f>IF(OR($S907="",$S906=""),"",$H$2*LN(Z907/Z906))</f>
        <v/>
      </c>
      <c r="AO907" s="9">
        <f>IF(OR($S907="",$S906=""),"",$I$2*(AA907-AA906))</f>
        <v/>
      </c>
      <c r="AP907" s="9">
        <f>IF(OR($S907="",$S906=""),"",$J$2*LN(AB907/AB906))</f>
        <v/>
      </c>
      <c r="AQ907" s="9">
        <f>IF(OR($S907="",$S906=""),"",$K$2*(AC907-AC906))</f>
        <v/>
      </c>
      <c r="AR907" s="9">
        <f>IF(OR($S907="",$S906=""),"",$L$2*LN(AD907/AD906))</f>
        <v/>
      </c>
      <c r="AS907" s="9">
        <f>IF(OR($S907="",$S906=""),"",$M$2*LN(AE907/AE906))</f>
        <v/>
      </c>
      <c r="AT907" s="9">
        <f>IF(OR($S907="",$S906=""),"",$N$2*LN(AF907/AF906))</f>
        <v/>
      </c>
      <c r="AV907" s="9">
        <f>IF($AH907="","",$AY$16+$AY$4*AI907+$AY$5*AJ907+$AY$6*AK907+$AY$7*AL907+$AY$8*AM907+$AY$9*AN907+$AY$10*AO907+$AY$11*AP907+$AY$12*AQ907+$AY$13*AR907+$AY$14*AS907+$AY$15*AT907)</f>
        <v/>
      </c>
      <c r="BC907" s="10">
        <f>IF((ROW()-6)&lt;=$Q$3,INDEX(LINEST(AH848:AH907,AI848:AT907,TRUE,TRUE),1,13)*$Q$4,"")</f>
        <v/>
      </c>
      <c r="BD907" s="9">
        <f>IF((ROW()-6)&lt;=$Q$3,INDEX(LINEST(AH848:AH907,AI848:AT907,TRUE,TRUE),1,12),"")</f>
        <v/>
      </c>
      <c r="BE907" s="9">
        <f>IF((ROW()-6)&lt;=$Q$3,INDEX(LINEST(AH848:AH907,AI848:AT907,TRUE,TRUE),1,11),"")</f>
        <v/>
      </c>
      <c r="BF907" s="9">
        <f>IF((ROW()-6)&lt;=$Q$3,INDEX(LINEST(AH848:AH907,AI848:AT907,TRUE,TRUE),1,10),"")</f>
        <v/>
      </c>
      <c r="BG907" s="9">
        <f>IF((ROW()-6)&lt;=$Q$3,INDEX(LINEST(AH848:AH907,AI848:AT907,TRUE,TRUE),1,9),"")</f>
        <v/>
      </c>
      <c r="BH907" s="9">
        <f>IF((ROW()-6)&lt;=$Q$3,INDEX(LINEST(AH848:AH907,AI848:AT907,TRUE,TRUE),1,8),"")</f>
        <v/>
      </c>
      <c r="BI907" s="9">
        <f>IF((ROW()-6)&lt;=$Q$3,INDEX(LINEST(AH848:AH907,AI848:AT907,TRUE,TRUE),1,7),"")</f>
        <v/>
      </c>
      <c r="BJ907" s="9">
        <f>IF((ROW()-6)&lt;=$Q$3,INDEX(LINEST(AH848:AH907,AI848:AT907,TRUE,TRUE),1,6),"")</f>
        <v/>
      </c>
      <c r="BK907" s="9">
        <f>IF((ROW()-6)&lt;=$Q$3,INDEX(LINEST(AH848:AH907,AI848:AT907,TRUE,TRUE),1,5),"")</f>
        <v/>
      </c>
      <c r="BL907" s="9">
        <f>IF((ROW()-6)&lt;=$Q$3,INDEX(LINEST(AH848:AH907,AI848:AT907,TRUE,TRUE),1,4),"")</f>
        <v/>
      </c>
      <c r="BM907" s="9">
        <f>IF((ROW()-6)&lt;=$Q$3,INDEX(LINEST(AH848:AH907,AI848:AT907,TRUE,TRUE),1,3),"")</f>
        <v/>
      </c>
      <c r="BN907" s="9">
        <f>IF((ROW()-6)&lt;=$Q$3,INDEX(LINEST(AH848:AH907,AI848:AT907,TRUE,TRUE),1,2),"")</f>
        <v/>
      </c>
      <c r="BO907" s="9">
        <f>IF((ROW()-6)&lt;=$Q$3,INDEX(LINEST(AH848:AH907,AI848:AT907,TRUE,TRUE),1,1),"")</f>
        <v/>
      </c>
      <c r="BP907" s="10">
        <f>IF((ROW()-6)&lt;=$Q$3,INDEX(LINEST(AH848:AH907,AI848:AT907,TRUE,TRUE),3,1),"")</f>
        <v/>
      </c>
      <c r="BR907" s="9">
        <f>IF(AND((ROW()-6)&lt;=$Q$3,ISNUMBER(BC906)),BC906/$Q$4+BD906*AI907+BE906*AJ907+BF906*AK907+BG906*AL907+BH906*AM907+BI906*AN907+BJ906*AO907+BK906*AP907+BL906*AQ907+BM906*AR907+BN906*AS907+BO906*AT907,"")</f>
        <v/>
      </c>
      <c r="BS907">
        <f>IF(ISNUMBER(BR907),AVERAGE(AH847:AH906),"")</f>
        <v/>
      </c>
      <c r="BT907">
        <f>IF(ISNUMBER(BR907),(AH907-BR907)^2,"")</f>
        <v/>
      </c>
      <c r="BU907">
        <f>IF(ISNUMBER(BR907),AH907^2,"")</f>
        <v/>
      </c>
      <c r="BV907">
        <f>IF(ISNUMBER(BR907),(AH907-BS907)^2,"")</f>
        <v/>
      </c>
    </row>
    <row r="908">
      <c r="O908">
        <f>IF($R908="","",CHOOSE($Q$2,YEAR(R908)*12+MONTH(R908),INT((R908-2)/7),YEAR(R908)*4+ROUNDUP(MONTH(R908)/3)))</f>
        <v/>
      </c>
      <c r="P908">
        <f>IF($R908="","",IF($R909="",1,IF(O908&lt;&gt;O909,1,0)))</f>
        <v/>
      </c>
      <c r="Q908">
        <f>IF(P908=1,SUM($P$7:P908),"")</f>
        <v/>
      </c>
      <c r="R908">
        <f>IF($A908="","",IF(ISNUMBER($A908),$A908,IFERROR(DATEVALUE($A908),NA())))</f>
        <v/>
      </c>
      <c r="S908" s="7">
        <f>IFERROR(INDEX($R$7:$R$60000,MATCH(ROW()-6,$Q$7:$Q$60000,0)),"")</f>
        <v/>
      </c>
      <c r="T908">
        <f>IFERROR(INDEX($B$7:$B$60000,MATCH(ROW()-6,$Q$7:$Q$60000,0)),"")</f>
        <v/>
      </c>
      <c r="U908">
        <f>IFERROR(INDEX($C$7:$C$60000,MATCH(ROW()-6,$Q$7:$Q$60000,0)),"")</f>
        <v/>
      </c>
      <c r="V908">
        <f>IFERROR(INDEX($D$7:$D$60000,MATCH(ROW()-6,$Q$7:$Q$60000,0)),"")</f>
        <v/>
      </c>
      <c r="W908">
        <f>IFERROR(INDEX($E$7:$E$60000,MATCH(ROW()-6,$Q$7:$Q$60000,0)),"")</f>
        <v/>
      </c>
      <c r="X908">
        <f>IFERROR(INDEX($F$7:$F$60000,MATCH(ROW()-6,$Q$7:$Q$60000,0)),"")</f>
        <v/>
      </c>
      <c r="Y908">
        <f>IFERROR(INDEX($G$7:$G$60000,MATCH(ROW()-6,$Q$7:$Q$60000,0)),"")</f>
        <v/>
      </c>
      <c r="Z908">
        <f>IFERROR(INDEX($H$7:$H$60000,MATCH(ROW()-6,$Q$7:$Q$60000,0)),"")</f>
        <v/>
      </c>
      <c r="AA908">
        <f>IFERROR(INDEX($I$7:$I$60000,MATCH(ROW()-6,$Q$7:$Q$60000,0)),"")</f>
        <v/>
      </c>
      <c r="AB908">
        <f>IFERROR(INDEX($J$7:$J$60000,MATCH(ROW()-6,$Q$7:$Q$60000,0)),"")</f>
        <v/>
      </c>
      <c r="AC908">
        <f>IFERROR(INDEX($K$7:$K$60000,MATCH(ROW()-6,$Q$7:$Q$60000,0)),"")</f>
        <v/>
      </c>
      <c r="AD908">
        <f>IFERROR(INDEX($L$7:$L$60000,MATCH(ROW()-6,$Q$7:$Q$60000,0)),"")</f>
        <v/>
      </c>
      <c r="AE908">
        <f>IFERROR(INDEX($M$7:$M$60000,MATCH(ROW()-6,$Q$7:$Q$60000,0)),"")</f>
        <v/>
      </c>
      <c r="AF908">
        <f>IFERROR(INDEX($N$7:$N$60000,MATCH(ROW()-6,$Q$7:$Q$60000,0)),"")</f>
        <v/>
      </c>
      <c r="AH908" s="9">
        <f>IF(OR($S908="",$S907=""),"",LN($T908/$T907))</f>
        <v/>
      </c>
      <c r="AI908" s="9">
        <f>IF(OR($S908="",$S907=""),"",$C$2*LN(U908/U907))</f>
        <v/>
      </c>
      <c r="AJ908" s="9">
        <f>IF(OR($S908="",$S907=""),"",$D$2*(V908-V907))</f>
        <v/>
      </c>
      <c r="AK908" s="9">
        <f>IF(OR($S908="",$S907=""),"",$E$2*(W908-W907))</f>
        <v/>
      </c>
      <c r="AL908" s="9">
        <f>IF(OR($S908="",$S907=""),"",$F$2*LN(X908/X907))</f>
        <v/>
      </c>
      <c r="AM908" s="9">
        <f>IF(OR($S908="",$S907=""),"",$G$2*(Y908-Y907))</f>
        <v/>
      </c>
      <c r="AN908" s="9">
        <f>IF(OR($S908="",$S907=""),"",$H$2*LN(Z908/Z907))</f>
        <v/>
      </c>
      <c r="AO908" s="9">
        <f>IF(OR($S908="",$S907=""),"",$I$2*(AA908-AA907))</f>
        <v/>
      </c>
      <c r="AP908" s="9">
        <f>IF(OR($S908="",$S907=""),"",$J$2*LN(AB908/AB907))</f>
        <v/>
      </c>
      <c r="AQ908" s="9">
        <f>IF(OR($S908="",$S907=""),"",$K$2*(AC908-AC907))</f>
        <v/>
      </c>
      <c r="AR908" s="9">
        <f>IF(OR($S908="",$S907=""),"",$L$2*LN(AD908/AD907))</f>
        <v/>
      </c>
      <c r="AS908" s="9">
        <f>IF(OR($S908="",$S907=""),"",$M$2*LN(AE908/AE907))</f>
        <v/>
      </c>
      <c r="AT908" s="9">
        <f>IF(OR($S908="",$S907=""),"",$N$2*LN(AF908/AF907))</f>
        <v/>
      </c>
      <c r="AV908" s="9">
        <f>IF($AH908="","",$AY$16+$AY$4*AI908+$AY$5*AJ908+$AY$6*AK908+$AY$7*AL908+$AY$8*AM908+$AY$9*AN908+$AY$10*AO908+$AY$11*AP908+$AY$12*AQ908+$AY$13*AR908+$AY$14*AS908+$AY$15*AT908)</f>
        <v/>
      </c>
      <c r="BC908" s="10">
        <f>IF((ROW()-6)&lt;=$Q$3,INDEX(LINEST(AH849:AH908,AI849:AT908,TRUE,TRUE),1,13)*$Q$4,"")</f>
        <v/>
      </c>
      <c r="BD908" s="9">
        <f>IF((ROW()-6)&lt;=$Q$3,INDEX(LINEST(AH849:AH908,AI849:AT908,TRUE,TRUE),1,12),"")</f>
        <v/>
      </c>
      <c r="BE908" s="9">
        <f>IF((ROW()-6)&lt;=$Q$3,INDEX(LINEST(AH849:AH908,AI849:AT908,TRUE,TRUE),1,11),"")</f>
        <v/>
      </c>
      <c r="BF908" s="9">
        <f>IF((ROW()-6)&lt;=$Q$3,INDEX(LINEST(AH849:AH908,AI849:AT908,TRUE,TRUE),1,10),"")</f>
        <v/>
      </c>
      <c r="BG908" s="9">
        <f>IF((ROW()-6)&lt;=$Q$3,INDEX(LINEST(AH849:AH908,AI849:AT908,TRUE,TRUE),1,9),"")</f>
        <v/>
      </c>
      <c r="BH908" s="9">
        <f>IF((ROW()-6)&lt;=$Q$3,INDEX(LINEST(AH849:AH908,AI849:AT908,TRUE,TRUE),1,8),"")</f>
        <v/>
      </c>
      <c r="BI908" s="9">
        <f>IF((ROW()-6)&lt;=$Q$3,INDEX(LINEST(AH849:AH908,AI849:AT908,TRUE,TRUE),1,7),"")</f>
        <v/>
      </c>
      <c r="BJ908" s="9">
        <f>IF((ROW()-6)&lt;=$Q$3,INDEX(LINEST(AH849:AH908,AI849:AT908,TRUE,TRUE),1,6),"")</f>
        <v/>
      </c>
      <c r="BK908" s="9">
        <f>IF((ROW()-6)&lt;=$Q$3,INDEX(LINEST(AH849:AH908,AI849:AT908,TRUE,TRUE),1,5),"")</f>
        <v/>
      </c>
      <c r="BL908" s="9">
        <f>IF((ROW()-6)&lt;=$Q$3,INDEX(LINEST(AH849:AH908,AI849:AT908,TRUE,TRUE),1,4),"")</f>
        <v/>
      </c>
      <c r="BM908" s="9">
        <f>IF((ROW()-6)&lt;=$Q$3,INDEX(LINEST(AH849:AH908,AI849:AT908,TRUE,TRUE),1,3),"")</f>
        <v/>
      </c>
      <c r="BN908" s="9">
        <f>IF((ROW()-6)&lt;=$Q$3,INDEX(LINEST(AH849:AH908,AI849:AT908,TRUE,TRUE),1,2),"")</f>
        <v/>
      </c>
      <c r="BO908" s="9">
        <f>IF((ROW()-6)&lt;=$Q$3,INDEX(LINEST(AH849:AH908,AI849:AT908,TRUE,TRUE),1,1),"")</f>
        <v/>
      </c>
      <c r="BP908" s="10">
        <f>IF((ROW()-6)&lt;=$Q$3,INDEX(LINEST(AH849:AH908,AI849:AT908,TRUE,TRUE),3,1),"")</f>
        <v/>
      </c>
      <c r="BR908" s="9">
        <f>IF(AND((ROW()-6)&lt;=$Q$3,ISNUMBER(BC907)),BC907/$Q$4+BD907*AI908+BE907*AJ908+BF907*AK908+BG907*AL908+BH907*AM908+BI907*AN908+BJ907*AO908+BK907*AP908+BL907*AQ908+BM907*AR908+BN907*AS908+BO907*AT908,"")</f>
        <v/>
      </c>
      <c r="BS908">
        <f>IF(ISNUMBER(BR908),AVERAGE(AH848:AH907),"")</f>
        <v/>
      </c>
      <c r="BT908">
        <f>IF(ISNUMBER(BR908),(AH908-BR908)^2,"")</f>
        <v/>
      </c>
      <c r="BU908">
        <f>IF(ISNUMBER(BR908),AH908^2,"")</f>
        <v/>
      </c>
      <c r="BV908">
        <f>IF(ISNUMBER(BR908),(AH908-BS908)^2,"")</f>
        <v/>
      </c>
    </row>
    <row r="909">
      <c r="O909">
        <f>IF($R909="","",CHOOSE($Q$2,YEAR(R909)*12+MONTH(R909),INT((R909-2)/7),YEAR(R909)*4+ROUNDUP(MONTH(R909)/3)))</f>
        <v/>
      </c>
      <c r="P909">
        <f>IF($R909="","",IF($R910="",1,IF(O909&lt;&gt;O910,1,0)))</f>
        <v/>
      </c>
      <c r="Q909">
        <f>IF(P909=1,SUM($P$7:P909),"")</f>
        <v/>
      </c>
      <c r="R909">
        <f>IF($A909="","",IF(ISNUMBER($A909),$A909,IFERROR(DATEVALUE($A909),NA())))</f>
        <v/>
      </c>
      <c r="S909" s="7">
        <f>IFERROR(INDEX($R$7:$R$60000,MATCH(ROW()-6,$Q$7:$Q$60000,0)),"")</f>
        <v/>
      </c>
      <c r="T909">
        <f>IFERROR(INDEX($B$7:$B$60000,MATCH(ROW()-6,$Q$7:$Q$60000,0)),"")</f>
        <v/>
      </c>
      <c r="U909">
        <f>IFERROR(INDEX($C$7:$C$60000,MATCH(ROW()-6,$Q$7:$Q$60000,0)),"")</f>
        <v/>
      </c>
      <c r="V909">
        <f>IFERROR(INDEX($D$7:$D$60000,MATCH(ROW()-6,$Q$7:$Q$60000,0)),"")</f>
        <v/>
      </c>
      <c r="W909">
        <f>IFERROR(INDEX($E$7:$E$60000,MATCH(ROW()-6,$Q$7:$Q$60000,0)),"")</f>
        <v/>
      </c>
      <c r="X909">
        <f>IFERROR(INDEX($F$7:$F$60000,MATCH(ROW()-6,$Q$7:$Q$60000,0)),"")</f>
        <v/>
      </c>
      <c r="Y909">
        <f>IFERROR(INDEX($G$7:$G$60000,MATCH(ROW()-6,$Q$7:$Q$60000,0)),"")</f>
        <v/>
      </c>
      <c r="Z909">
        <f>IFERROR(INDEX($H$7:$H$60000,MATCH(ROW()-6,$Q$7:$Q$60000,0)),"")</f>
        <v/>
      </c>
      <c r="AA909">
        <f>IFERROR(INDEX($I$7:$I$60000,MATCH(ROW()-6,$Q$7:$Q$60000,0)),"")</f>
        <v/>
      </c>
      <c r="AB909">
        <f>IFERROR(INDEX($J$7:$J$60000,MATCH(ROW()-6,$Q$7:$Q$60000,0)),"")</f>
        <v/>
      </c>
      <c r="AC909">
        <f>IFERROR(INDEX($K$7:$K$60000,MATCH(ROW()-6,$Q$7:$Q$60000,0)),"")</f>
        <v/>
      </c>
      <c r="AD909">
        <f>IFERROR(INDEX($L$7:$L$60000,MATCH(ROW()-6,$Q$7:$Q$60000,0)),"")</f>
        <v/>
      </c>
      <c r="AE909">
        <f>IFERROR(INDEX($M$7:$M$60000,MATCH(ROW()-6,$Q$7:$Q$60000,0)),"")</f>
        <v/>
      </c>
      <c r="AF909">
        <f>IFERROR(INDEX($N$7:$N$60000,MATCH(ROW()-6,$Q$7:$Q$60000,0)),"")</f>
        <v/>
      </c>
      <c r="AH909" s="9">
        <f>IF(OR($S909="",$S908=""),"",LN($T909/$T908))</f>
        <v/>
      </c>
      <c r="AI909" s="9">
        <f>IF(OR($S909="",$S908=""),"",$C$2*LN(U909/U908))</f>
        <v/>
      </c>
      <c r="AJ909" s="9">
        <f>IF(OR($S909="",$S908=""),"",$D$2*(V909-V908))</f>
        <v/>
      </c>
      <c r="AK909" s="9">
        <f>IF(OR($S909="",$S908=""),"",$E$2*(W909-W908))</f>
        <v/>
      </c>
      <c r="AL909" s="9">
        <f>IF(OR($S909="",$S908=""),"",$F$2*LN(X909/X908))</f>
        <v/>
      </c>
      <c r="AM909" s="9">
        <f>IF(OR($S909="",$S908=""),"",$G$2*(Y909-Y908))</f>
        <v/>
      </c>
      <c r="AN909" s="9">
        <f>IF(OR($S909="",$S908=""),"",$H$2*LN(Z909/Z908))</f>
        <v/>
      </c>
      <c r="AO909" s="9">
        <f>IF(OR($S909="",$S908=""),"",$I$2*(AA909-AA908))</f>
        <v/>
      </c>
      <c r="AP909" s="9">
        <f>IF(OR($S909="",$S908=""),"",$J$2*LN(AB909/AB908))</f>
        <v/>
      </c>
      <c r="AQ909" s="9">
        <f>IF(OR($S909="",$S908=""),"",$K$2*(AC909-AC908))</f>
        <v/>
      </c>
      <c r="AR909" s="9">
        <f>IF(OR($S909="",$S908=""),"",$L$2*LN(AD909/AD908))</f>
        <v/>
      </c>
      <c r="AS909" s="9">
        <f>IF(OR($S909="",$S908=""),"",$M$2*LN(AE909/AE908))</f>
        <v/>
      </c>
      <c r="AT909" s="9">
        <f>IF(OR($S909="",$S908=""),"",$N$2*LN(AF909/AF908))</f>
        <v/>
      </c>
      <c r="AV909" s="9">
        <f>IF($AH909="","",$AY$16+$AY$4*AI909+$AY$5*AJ909+$AY$6*AK909+$AY$7*AL909+$AY$8*AM909+$AY$9*AN909+$AY$10*AO909+$AY$11*AP909+$AY$12*AQ909+$AY$13*AR909+$AY$14*AS909+$AY$15*AT909)</f>
        <v/>
      </c>
      <c r="BC909" s="10">
        <f>IF((ROW()-6)&lt;=$Q$3,INDEX(LINEST(AH850:AH909,AI850:AT909,TRUE,TRUE),1,13)*$Q$4,"")</f>
        <v/>
      </c>
      <c r="BD909" s="9">
        <f>IF((ROW()-6)&lt;=$Q$3,INDEX(LINEST(AH850:AH909,AI850:AT909,TRUE,TRUE),1,12),"")</f>
        <v/>
      </c>
      <c r="BE909" s="9">
        <f>IF((ROW()-6)&lt;=$Q$3,INDEX(LINEST(AH850:AH909,AI850:AT909,TRUE,TRUE),1,11),"")</f>
        <v/>
      </c>
      <c r="BF909" s="9">
        <f>IF((ROW()-6)&lt;=$Q$3,INDEX(LINEST(AH850:AH909,AI850:AT909,TRUE,TRUE),1,10),"")</f>
        <v/>
      </c>
      <c r="BG909" s="9">
        <f>IF((ROW()-6)&lt;=$Q$3,INDEX(LINEST(AH850:AH909,AI850:AT909,TRUE,TRUE),1,9),"")</f>
        <v/>
      </c>
      <c r="BH909" s="9">
        <f>IF((ROW()-6)&lt;=$Q$3,INDEX(LINEST(AH850:AH909,AI850:AT909,TRUE,TRUE),1,8),"")</f>
        <v/>
      </c>
      <c r="BI909" s="9">
        <f>IF((ROW()-6)&lt;=$Q$3,INDEX(LINEST(AH850:AH909,AI850:AT909,TRUE,TRUE),1,7),"")</f>
        <v/>
      </c>
      <c r="BJ909" s="9">
        <f>IF((ROW()-6)&lt;=$Q$3,INDEX(LINEST(AH850:AH909,AI850:AT909,TRUE,TRUE),1,6),"")</f>
        <v/>
      </c>
      <c r="BK909" s="9">
        <f>IF((ROW()-6)&lt;=$Q$3,INDEX(LINEST(AH850:AH909,AI850:AT909,TRUE,TRUE),1,5),"")</f>
        <v/>
      </c>
      <c r="BL909" s="9">
        <f>IF((ROW()-6)&lt;=$Q$3,INDEX(LINEST(AH850:AH909,AI850:AT909,TRUE,TRUE),1,4),"")</f>
        <v/>
      </c>
      <c r="BM909" s="9">
        <f>IF((ROW()-6)&lt;=$Q$3,INDEX(LINEST(AH850:AH909,AI850:AT909,TRUE,TRUE),1,3),"")</f>
        <v/>
      </c>
      <c r="BN909" s="9">
        <f>IF((ROW()-6)&lt;=$Q$3,INDEX(LINEST(AH850:AH909,AI850:AT909,TRUE,TRUE),1,2),"")</f>
        <v/>
      </c>
      <c r="BO909" s="9">
        <f>IF((ROW()-6)&lt;=$Q$3,INDEX(LINEST(AH850:AH909,AI850:AT909,TRUE,TRUE),1,1),"")</f>
        <v/>
      </c>
      <c r="BP909" s="10">
        <f>IF((ROW()-6)&lt;=$Q$3,INDEX(LINEST(AH850:AH909,AI850:AT909,TRUE,TRUE),3,1),"")</f>
        <v/>
      </c>
      <c r="BR909" s="9">
        <f>IF(AND((ROW()-6)&lt;=$Q$3,ISNUMBER(BC908)),BC908/$Q$4+BD908*AI909+BE908*AJ909+BF908*AK909+BG908*AL909+BH908*AM909+BI908*AN909+BJ908*AO909+BK908*AP909+BL908*AQ909+BM908*AR909+BN908*AS909+BO908*AT909,"")</f>
        <v/>
      </c>
      <c r="BS909">
        <f>IF(ISNUMBER(BR909),AVERAGE(AH849:AH908),"")</f>
        <v/>
      </c>
      <c r="BT909">
        <f>IF(ISNUMBER(BR909),(AH909-BR909)^2,"")</f>
        <v/>
      </c>
      <c r="BU909">
        <f>IF(ISNUMBER(BR909),AH909^2,"")</f>
        <v/>
      </c>
      <c r="BV909">
        <f>IF(ISNUMBER(BR909),(AH909-BS909)^2,"")</f>
        <v/>
      </c>
    </row>
    <row r="910">
      <c r="O910">
        <f>IF($R910="","",CHOOSE($Q$2,YEAR(R910)*12+MONTH(R910),INT((R910-2)/7),YEAR(R910)*4+ROUNDUP(MONTH(R910)/3)))</f>
        <v/>
      </c>
      <c r="P910">
        <f>IF($R910="","",IF($R911="",1,IF(O910&lt;&gt;O911,1,0)))</f>
        <v/>
      </c>
      <c r="Q910">
        <f>IF(P910=1,SUM($P$7:P910),"")</f>
        <v/>
      </c>
      <c r="R910">
        <f>IF($A910="","",IF(ISNUMBER($A910),$A910,IFERROR(DATEVALUE($A910),NA())))</f>
        <v/>
      </c>
      <c r="S910" s="7">
        <f>IFERROR(INDEX($R$7:$R$60000,MATCH(ROW()-6,$Q$7:$Q$60000,0)),"")</f>
        <v/>
      </c>
      <c r="T910">
        <f>IFERROR(INDEX($B$7:$B$60000,MATCH(ROW()-6,$Q$7:$Q$60000,0)),"")</f>
        <v/>
      </c>
      <c r="U910">
        <f>IFERROR(INDEX($C$7:$C$60000,MATCH(ROW()-6,$Q$7:$Q$60000,0)),"")</f>
        <v/>
      </c>
      <c r="V910">
        <f>IFERROR(INDEX($D$7:$D$60000,MATCH(ROW()-6,$Q$7:$Q$60000,0)),"")</f>
        <v/>
      </c>
      <c r="W910">
        <f>IFERROR(INDEX($E$7:$E$60000,MATCH(ROW()-6,$Q$7:$Q$60000,0)),"")</f>
        <v/>
      </c>
      <c r="X910">
        <f>IFERROR(INDEX($F$7:$F$60000,MATCH(ROW()-6,$Q$7:$Q$60000,0)),"")</f>
        <v/>
      </c>
      <c r="Y910">
        <f>IFERROR(INDEX($G$7:$G$60000,MATCH(ROW()-6,$Q$7:$Q$60000,0)),"")</f>
        <v/>
      </c>
      <c r="Z910">
        <f>IFERROR(INDEX($H$7:$H$60000,MATCH(ROW()-6,$Q$7:$Q$60000,0)),"")</f>
        <v/>
      </c>
      <c r="AA910">
        <f>IFERROR(INDEX($I$7:$I$60000,MATCH(ROW()-6,$Q$7:$Q$60000,0)),"")</f>
        <v/>
      </c>
      <c r="AB910">
        <f>IFERROR(INDEX($J$7:$J$60000,MATCH(ROW()-6,$Q$7:$Q$60000,0)),"")</f>
        <v/>
      </c>
      <c r="AC910">
        <f>IFERROR(INDEX($K$7:$K$60000,MATCH(ROW()-6,$Q$7:$Q$60000,0)),"")</f>
        <v/>
      </c>
      <c r="AD910">
        <f>IFERROR(INDEX($L$7:$L$60000,MATCH(ROW()-6,$Q$7:$Q$60000,0)),"")</f>
        <v/>
      </c>
      <c r="AE910">
        <f>IFERROR(INDEX($M$7:$M$60000,MATCH(ROW()-6,$Q$7:$Q$60000,0)),"")</f>
        <v/>
      </c>
      <c r="AF910">
        <f>IFERROR(INDEX($N$7:$N$60000,MATCH(ROW()-6,$Q$7:$Q$60000,0)),"")</f>
        <v/>
      </c>
      <c r="AH910" s="9">
        <f>IF(OR($S910="",$S909=""),"",LN($T910/$T909))</f>
        <v/>
      </c>
      <c r="AI910" s="9">
        <f>IF(OR($S910="",$S909=""),"",$C$2*LN(U910/U909))</f>
        <v/>
      </c>
      <c r="AJ910" s="9">
        <f>IF(OR($S910="",$S909=""),"",$D$2*(V910-V909))</f>
        <v/>
      </c>
      <c r="AK910" s="9">
        <f>IF(OR($S910="",$S909=""),"",$E$2*(W910-W909))</f>
        <v/>
      </c>
      <c r="AL910" s="9">
        <f>IF(OR($S910="",$S909=""),"",$F$2*LN(X910/X909))</f>
        <v/>
      </c>
      <c r="AM910" s="9">
        <f>IF(OR($S910="",$S909=""),"",$G$2*(Y910-Y909))</f>
        <v/>
      </c>
      <c r="AN910" s="9">
        <f>IF(OR($S910="",$S909=""),"",$H$2*LN(Z910/Z909))</f>
        <v/>
      </c>
      <c r="AO910" s="9">
        <f>IF(OR($S910="",$S909=""),"",$I$2*(AA910-AA909))</f>
        <v/>
      </c>
      <c r="AP910" s="9">
        <f>IF(OR($S910="",$S909=""),"",$J$2*LN(AB910/AB909))</f>
        <v/>
      </c>
      <c r="AQ910" s="9">
        <f>IF(OR($S910="",$S909=""),"",$K$2*(AC910-AC909))</f>
        <v/>
      </c>
      <c r="AR910" s="9">
        <f>IF(OR($S910="",$S909=""),"",$L$2*LN(AD910/AD909))</f>
        <v/>
      </c>
      <c r="AS910" s="9">
        <f>IF(OR($S910="",$S909=""),"",$M$2*LN(AE910/AE909))</f>
        <v/>
      </c>
      <c r="AT910" s="9">
        <f>IF(OR($S910="",$S909=""),"",$N$2*LN(AF910/AF909))</f>
        <v/>
      </c>
      <c r="AV910" s="9">
        <f>IF($AH910="","",$AY$16+$AY$4*AI910+$AY$5*AJ910+$AY$6*AK910+$AY$7*AL910+$AY$8*AM910+$AY$9*AN910+$AY$10*AO910+$AY$11*AP910+$AY$12*AQ910+$AY$13*AR910+$AY$14*AS910+$AY$15*AT910)</f>
        <v/>
      </c>
      <c r="BC910" s="10">
        <f>IF((ROW()-6)&lt;=$Q$3,INDEX(LINEST(AH851:AH910,AI851:AT910,TRUE,TRUE),1,13)*$Q$4,"")</f>
        <v/>
      </c>
      <c r="BD910" s="9">
        <f>IF((ROW()-6)&lt;=$Q$3,INDEX(LINEST(AH851:AH910,AI851:AT910,TRUE,TRUE),1,12),"")</f>
        <v/>
      </c>
      <c r="BE910" s="9">
        <f>IF((ROW()-6)&lt;=$Q$3,INDEX(LINEST(AH851:AH910,AI851:AT910,TRUE,TRUE),1,11),"")</f>
        <v/>
      </c>
      <c r="BF910" s="9">
        <f>IF((ROW()-6)&lt;=$Q$3,INDEX(LINEST(AH851:AH910,AI851:AT910,TRUE,TRUE),1,10),"")</f>
        <v/>
      </c>
      <c r="BG910" s="9">
        <f>IF((ROW()-6)&lt;=$Q$3,INDEX(LINEST(AH851:AH910,AI851:AT910,TRUE,TRUE),1,9),"")</f>
        <v/>
      </c>
      <c r="BH910" s="9">
        <f>IF((ROW()-6)&lt;=$Q$3,INDEX(LINEST(AH851:AH910,AI851:AT910,TRUE,TRUE),1,8),"")</f>
        <v/>
      </c>
      <c r="BI910" s="9">
        <f>IF((ROW()-6)&lt;=$Q$3,INDEX(LINEST(AH851:AH910,AI851:AT910,TRUE,TRUE),1,7),"")</f>
        <v/>
      </c>
      <c r="BJ910" s="9">
        <f>IF((ROW()-6)&lt;=$Q$3,INDEX(LINEST(AH851:AH910,AI851:AT910,TRUE,TRUE),1,6),"")</f>
        <v/>
      </c>
      <c r="BK910" s="9">
        <f>IF((ROW()-6)&lt;=$Q$3,INDEX(LINEST(AH851:AH910,AI851:AT910,TRUE,TRUE),1,5),"")</f>
        <v/>
      </c>
      <c r="BL910" s="9">
        <f>IF((ROW()-6)&lt;=$Q$3,INDEX(LINEST(AH851:AH910,AI851:AT910,TRUE,TRUE),1,4),"")</f>
        <v/>
      </c>
      <c r="BM910" s="9">
        <f>IF((ROW()-6)&lt;=$Q$3,INDEX(LINEST(AH851:AH910,AI851:AT910,TRUE,TRUE),1,3),"")</f>
        <v/>
      </c>
      <c r="BN910" s="9">
        <f>IF((ROW()-6)&lt;=$Q$3,INDEX(LINEST(AH851:AH910,AI851:AT910,TRUE,TRUE),1,2),"")</f>
        <v/>
      </c>
      <c r="BO910" s="9">
        <f>IF((ROW()-6)&lt;=$Q$3,INDEX(LINEST(AH851:AH910,AI851:AT910,TRUE,TRUE),1,1),"")</f>
        <v/>
      </c>
      <c r="BP910" s="10">
        <f>IF((ROW()-6)&lt;=$Q$3,INDEX(LINEST(AH851:AH910,AI851:AT910,TRUE,TRUE),3,1),"")</f>
        <v/>
      </c>
      <c r="BR910" s="9">
        <f>IF(AND((ROW()-6)&lt;=$Q$3,ISNUMBER(BC909)),BC909/$Q$4+BD909*AI910+BE909*AJ910+BF909*AK910+BG909*AL910+BH909*AM910+BI909*AN910+BJ909*AO910+BK909*AP910+BL909*AQ910+BM909*AR910+BN909*AS910+BO909*AT910,"")</f>
        <v/>
      </c>
      <c r="BS910">
        <f>IF(ISNUMBER(BR910),AVERAGE(AH850:AH909),"")</f>
        <v/>
      </c>
      <c r="BT910">
        <f>IF(ISNUMBER(BR910),(AH910-BR910)^2,"")</f>
        <v/>
      </c>
      <c r="BU910">
        <f>IF(ISNUMBER(BR910),AH910^2,"")</f>
        <v/>
      </c>
      <c r="BV910">
        <f>IF(ISNUMBER(BR910),(AH910-BS910)^2,"")</f>
        <v/>
      </c>
    </row>
    <row r="911">
      <c r="O911">
        <f>IF($R911="","",CHOOSE($Q$2,YEAR(R911)*12+MONTH(R911),INT((R911-2)/7),YEAR(R911)*4+ROUNDUP(MONTH(R911)/3)))</f>
        <v/>
      </c>
      <c r="P911">
        <f>IF($R911="","",IF($R912="",1,IF(O911&lt;&gt;O912,1,0)))</f>
        <v/>
      </c>
      <c r="Q911">
        <f>IF(P911=1,SUM($P$7:P911),"")</f>
        <v/>
      </c>
      <c r="R911">
        <f>IF($A911="","",IF(ISNUMBER($A911),$A911,IFERROR(DATEVALUE($A911),NA())))</f>
        <v/>
      </c>
      <c r="S911" s="7">
        <f>IFERROR(INDEX($R$7:$R$60000,MATCH(ROW()-6,$Q$7:$Q$60000,0)),"")</f>
        <v/>
      </c>
      <c r="T911">
        <f>IFERROR(INDEX($B$7:$B$60000,MATCH(ROW()-6,$Q$7:$Q$60000,0)),"")</f>
        <v/>
      </c>
      <c r="U911">
        <f>IFERROR(INDEX($C$7:$C$60000,MATCH(ROW()-6,$Q$7:$Q$60000,0)),"")</f>
        <v/>
      </c>
      <c r="V911">
        <f>IFERROR(INDEX($D$7:$D$60000,MATCH(ROW()-6,$Q$7:$Q$60000,0)),"")</f>
        <v/>
      </c>
      <c r="W911">
        <f>IFERROR(INDEX($E$7:$E$60000,MATCH(ROW()-6,$Q$7:$Q$60000,0)),"")</f>
        <v/>
      </c>
      <c r="X911">
        <f>IFERROR(INDEX($F$7:$F$60000,MATCH(ROW()-6,$Q$7:$Q$60000,0)),"")</f>
        <v/>
      </c>
      <c r="Y911">
        <f>IFERROR(INDEX($G$7:$G$60000,MATCH(ROW()-6,$Q$7:$Q$60000,0)),"")</f>
        <v/>
      </c>
      <c r="Z911">
        <f>IFERROR(INDEX($H$7:$H$60000,MATCH(ROW()-6,$Q$7:$Q$60000,0)),"")</f>
        <v/>
      </c>
      <c r="AA911">
        <f>IFERROR(INDEX($I$7:$I$60000,MATCH(ROW()-6,$Q$7:$Q$60000,0)),"")</f>
        <v/>
      </c>
      <c r="AB911">
        <f>IFERROR(INDEX($J$7:$J$60000,MATCH(ROW()-6,$Q$7:$Q$60000,0)),"")</f>
        <v/>
      </c>
      <c r="AC911">
        <f>IFERROR(INDEX($K$7:$K$60000,MATCH(ROW()-6,$Q$7:$Q$60000,0)),"")</f>
        <v/>
      </c>
      <c r="AD911">
        <f>IFERROR(INDEX($L$7:$L$60000,MATCH(ROW()-6,$Q$7:$Q$60000,0)),"")</f>
        <v/>
      </c>
      <c r="AE911">
        <f>IFERROR(INDEX($M$7:$M$60000,MATCH(ROW()-6,$Q$7:$Q$60000,0)),"")</f>
        <v/>
      </c>
      <c r="AF911">
        <f>IFERROR(INDEX($N$7:$N$60000,MATCH(ROW()-6,$Q$7:$Q$60000,0)),"")</f>
        <v/>
      </c>
      <c r="AH911" s="9">
        <f>IF(OR($S911="",$S910=""),"",LN($T911/$T910))</f>
        <v/>
      </c>
      <c r="AI911" s="9">
        <f>IF(OR($S911="",$S910=""),"",$C$2*LN(U911/U910))</f>
        <v/>
      </c>
      <c r="AJ911" s="9">
        <f>IF(OR($S911="",$S910=""),"",$D$2*(V911-V910))</f>
        <v/>
      </c>
      <c r="AK911" s="9">
        <f>IF(OR($S911="",$S910=""),"",$E$2*(W911-W910))</f>
        <v/>
      </c>
      <c r="AL911" s="9">
        <f>IF(OR($S911="",$S910=""),"",$F$2*LN(X911/X910))</f>
        <v/>
      </c>
      <c r="AM911" s="9">
        <f>IF(OR($S911="",$S910=""),"",$G$2*(Y911-Y910))</f>
        <v/>
      </c>
      <c r="AN911" s="9">
        <f>IF(OR($S911="",$S910=""),"",$H$2*LN(Z911/Z910))</f>
        <v/>
      </c>
      <c r="AO911" s="9">
        <f>IF(OR($S911="",$S910=""),"",$I$2*(AA911-AA910))</f>
        <v/>
      </c>
      <c r="AP911" s="9">
        <f>IF(OR($S911="",$S910=""),"",$J$2*LN(AB911/AB910))</f>
        <v/>
      </c>
      <c r="AQ911" s="9">
        <f>IF(OR($S911="",$S910=""),"",$K$2*(AC911-AC910))</f>
        <v/>
      </c>
      <c r="AR911" s="9">
        <f>IF(OR($S911="",$S910=""),"",$L$2*LN(AD911/AD910))</f>
        <v/>
      </c>
      <c r="AS911" s="9">
        <f>IF(OR($S911="",$S910=""),"",$M$2*LN(AE911/AE910))</f>
        <v/>
      </c>
      <c r="AT911" s="9">
        <f>IF(OR($S911="",$S910=""),"",$N$2*LN(AF911/AF910))</f>
        <v/>
      </c>
      <c r="AV911" s="9">
        <f>IF($AH911="","",$AY$16+$AY$4*AI911+$AY$5*AJ911+$AY$6*AK911+$AY$7*AL911+$AY$8*AM911+$AY$9*AN911+$AY$10*AO911+$AY$11*AP911+$AY$12*AQ911+$AY$13*AR911+$AY$14*AS911+$AY$15*AT911)</f>
        <v/>
      </c>
      <c r="BC911" s="10">
        <f>IF((ROW()-6)&lt;=$Q$3,INDEX(LINEST(AH852:AH911,AI852:AT911,TRUE,TRUE),1,13)*$Q$4,"")</f>
        <v/>
      </c>
      <c r="BD911" s="9">
        <f>IF((ROW()-6)&lt;=$Q$3,INDEX(LINEST(AH852:AH911,AI852:AT911,TRUE,TRUE),1,12),"")</f>
        <v/>
      </c>
      <c r="BE911" s="9">
        <f>IF((ROW()-6)&lt;=$Q$3,INDEX(LINEST(AH852:AH911,AI852:AT911,TRUE,TRUE),1,11),"")</f>
        <v/>
      </c>
      <c r="BF911" s="9">
        <f>IF((ROW()-6)&lt;=$Q$3,INDEX(LINEST(AH852:AH911,AI852:AT911,TRUE,TRUE),1,10),"")</f>
        <v/>
      </c>
      <c r="BG911" s="9">
        <f>IF((ROW()-6)&lt;=$Q$3,INDEX(LINEST(AH852:AH911,AI852:AT911,TRUE,TRUE),1,9),"")</f>
        <v/>
      </c>
      <c r="BH911" s="9">
        <f>IF((ROW()-6)&lt;=$Q$3,INDEX(LINEST(AH852:AH911,AI852:AT911,TRUE,TRUE),1,8),"")</f>
        <v/>
      </c>
      <c r="BI911" s="9">
        <f>IF((ROW()-6)&lt;=$Q$3,INDEX(LINEST(AH852:AH911,AI852:AT911,TRUE,TRUE),1,7),"")</f>
        <v/>
      </c>
      <c r="BJ911" s="9">
        <f>IF((ROW()-6)&lt;=$Q$3,INDEX(LINEST(AH852:AH911,AI852:AT911,TRUE,TRUE),1,6),"")</f>
        <v/>
      </c>
      <c r="BK911" s="9">
        <f>IF((ROW()-6)&lt;=$Q$3,INDEX(LINEST(AH852:AH911,AI852:AT911,TRUE,TRUE),1,5),"")</f>
        <v/>
      </c>
      <c r="BL911" s="9">
        <f>IF((ROW()-6)&lt;=$Q$3,INDEX(LINEST(AH852:AH911,AI852:AT911,TRUE,TRUE),1,4),"")</f>
        <v/>
      </c>
      <c r="BM911" s="9">
        <f>IF((ROW()-6)&lt;=$Q$3,INDEX(LINEST(AH852:AH911,AI852:AT911,TRUE,TRUE),1,3),"")</f>
        <v/>
      </c>
      <c r="BN911" s="9">
        <f>IF((ROW()-6)&lt;=$Q$3,INDEX(LINEST(AH852:AH911,AI852:AT911,TRUE,TRUE),1,2),"")</f>
        <v/>
      </c>
      <c r="BO911" s="9">
        <f>IF((ROW()-6)&lt;=$Q$3,INDEX(LINEST(AH852:AH911,AI852:AT911,TRUE,TRUE),1,1),"")</f>
        <v/>
      </c>
      <c r="BP911" s="10">
        <f>IF((ROW()-6)&lt;=$Q$3,INDEX(LINEST(AH852:AH911,AI852:AT911,TRUE,TRUE),3,1),"")</f>
        <v/>
      </c>
      <c r="BR911" s="9">
        <f>IF(AND((ROW()-6)&lt;=$Q$3,ISNUMBER(BC910)),BC910/$Q$4+BD910*AI911+BE910*AJ911+BF910*AK911+BG910*AL911+BH910*AM911+BI910*AN911+BJ910*AO911+BK910*AP911+BL910*AQ911+BM910*AR911+BN910*AS911+BO910*AT911,"")</f>
        <v/>
      </c>
      <c r="BS911">
        <f>IF(ISNUMBER(BR911),AVERAGE(AH851:AH910),"")</f>
        <v/>
      </c>
      <c r="BT911">
        <f>IF(ISNUMBER(BR911),(AH911-BR911)^2,"")</f>
        <v/>
      </c>
      <c r="BU911">
        <f>IF(ISNUMBER(BR911),AH911^2,"")</f>
        <v/>
      </c>
      <c r="BV911">
        <f>IF(ISNUMBER(BR911),(AH911-BS911)^2,"")</f>
        <v/>
      </c>
    </row>
    <row r="912">
      <c r="O912">
        <f>IF($R912="","",CHOOSE($Q$2,YEAR(R912)*12+MONTH(R912),INT((R912-2)/7),YEAR(R912)*4+ROUNDUP(MONTH(R912)/3)))</f>
        <v/>
      </c>
      <c r="P912">
        <f>IF($R912="","",IF($R913="",1,IF(O912&lt;&gt;O913,1,0)))</f>
        <v/>
      </c>
      <c r="Q912">
        <f>IF(P912=1,SUM($P$7:P912),"")</f>
        <v/>
      </c>
      <c r="R912">
        <f>IF($A912="","",IF(ISNUMBER($A912),$A912,IFERROR(DATEVALUE($A912),NA())))</f>
        <v/>
      </c>
      <c r="S912" s="7">
        <f>IFERROR(INDEX($R$7:$R$60000,MATCH(ROW()-6,$Q$7:$Q$60000,0)),"")</f>
        <v/>
      </c>
      <c r="T912">
        <f>IFERROR(INDEX($B$7:$B$60000,MATCH(ROW()-6,$Q$7:$Q$60000,0)),"")</f>
        <v/>
      </c>
      <c r="U912">
        <f>IFERROR(INDEX($C$7:$C$60000,MATCH(ROW()-6,$Q$7:$Q$60000,0)),"")</f>
        <v/>
      </c>
      <c r="V912">
        <f>IFERROR(INDEX($D$7:$D$60000,MATCH(ROW()-6,$Q$7:$Q$60000,0)),"")</f>
        <v/>
      </c>
      <c r="W912">
        <f>IFERROR(INDEX($E$7:$E$60000,MATCH(ROW()-6,$Q$7:$Q$60000,0)),"")</f>
        <v/>
      </c>
      <c r="X912">
        <f>IFERROR(INDEX($F$7:$F$60000,MATCH(ROW()-6,$Q$7:$Q$60000,0)),"")</f>
        <v/>
      </c>
      <c r="Y912">
        <f>IFERROR(INDEX($G$7:$G$60000,MATCH(ROW()-6,$Q$7:$Q$60000,0)),"")</f>
        <v/>
      </c>
      <c r="Z912">
        <f>IFERROR(INDEX($H$7:$H$60000,MATCH(ROW()-6,$Q$7:$Q$60000,0)),"")</f>
        <v/>
      </c>
      <c r="AA912">
        <f>IFERROR(INDEX($I$7:$I$60000,MATCH(ROW()-6,$Q$7:$Q$60000,0)),"")</f>
        <v/>
      </c>
      <c r="AB912">
        <f>IFERROR(INDEX($J$7:$J$60000,MATCH(ROW()-6,$Q$7:$Q$60000,0)),"")</f>
        <v/>
      </c>
      <c r="AC912">
        <f>IFERROR(INDEX($K$7:$K$60000,MATCH(ROW()-6,$Q$7:$Q$60000,0)),"")</f>
        <v/>
      </c>
      <c r="AD912">
        <f>IFERROR(INDEX($L$7:$L$60000,MATCH(ROW()-6,$Q$7:$Q$60000,0)),"")</f>
        <v/>
      </c>
      <c r="AE912">
        <f>IFERROR(INDEX($M$7:$M$60000,MATCH(ROW()-6,$Q$7:$Q$60000,0)),"")</f>
        <v/>
      </c>
      <c r="AF912">
        <f>IFERROR(INDEX($N$7:$N$60000,MATCH(ROW()-6,$Q$7:$Q$60000,0)),"")</f>
        <v/>
      </c>
      <c r="AH912" s="9">
        <f>IF(OR($S912="",$S911=""),"",LN($T912/$T911))</f>
        <v/>
      </c>
      <c r="AI912" s="9">
        <f>IF(OR($S912="",$S911=""),"",$C$2*LN(U912/U911))</f>
        <v/>
      </c>
      <c r="AJ912" s="9">
        <f>IF(OR($S912="",$S911=""),"",$D$2*(V912-V911))</f>
        <v/>
      </c>
      <c r="AK912" s="9">
        <f>IF(OR($S912="",$S911=""),"",$E$2*(W912-W911))</f>
        <v/>
      </c>
      <c r="AL912" s="9">
        <f>IF(OR($S912="",$S911=""),"",$F$2*LN(X912/X911))</f>
        <v/>
      </c>
      <c r="AM912" s="9">
        <f>IF(OR($S912="",$S911=""),"",$G$2*(Y912-Y911))</f>
        <v/>
      </c>
      <c r="AN912" s="9">
        <f>IF(OR($S912="",$S911=""),"",$H$2*LN(Z912/Z911))</f>
        <v/>
      </c>
      <c r="AO912" s="9">
        <f>IF(OR($S912="",$S911=""),"",$I$2*(AA912-AA911))</f>
        <v/>
      </c>
      <c r="AP912" s="9">
        <f>IF(OR($S912="",$S911=""),"",$J$2*LN(AB912/AB911))</f>
        <v/>
      </c>
      <c r="AQ912" s="9">
        <f>IF(OR($S912="",$S911=""),"",$K$2*(AC912-AC911))</f>
        <v/>
      </c>
      <c r="AR912" s="9">
        <f>IF(OR($S912="",$S911=""),"",$L$2*LN(AD912/AD911))</f>
        <v/>
      </c>
      <c r="AS912" s="9">
        <f>IF(OR($S912="",$S911=""),"",$M$2*LN(AE912/AE911))</f>
        <v/>
      </c>
      <c r="AT912" s="9">
        <f>IF(OR($S912="",$S911=""),"",$N$2*LN(AF912/AF911))</f>
        <v/>
      </c>
      <c r="AV912" s="9">
        <f>IF($AH912="","",$AY$16+$AY$4*AI912+$AY$5*AJ912+$AY$6*AK912+$AY$7*AL912+$AY$8*AM912+$AY$9*AN912+$AY$10*AO912+$AY$11*AP912+$AY$12*AQ912+$AY$13*AR912+$AY$14*AS912+$AY$15*AT912)</f>
        <v/>
      </c>
      <c r="BC912" s="10">
        <f>IF((ROW()-6)&lt;=$Q$3,INDEX(LINEST(AH853:AH912,AI853:AT912,TRUE,TRUE),1,13)*$Q$4,"")</f>
        <v/>
      </c>
      <c r="BD912" s="9">
        <f>IF((ROW()-6)&lt;=$Q$3,INDEX(LINEST(AH853:AH912,AI853:AT912,TRUE,TRUE),1,12),"")</f>
        <v/>
      </c>
      <c r="BE912" s="9">
        <f>IF((ROW()-6)&lt;=$Q$3,INDEX(LINEST(AH853:AH912,AI853:AT912,TRUE,TRUE),1,11),"")</f>
        <v/>
      </c>
      <c r="BF912" s="9">
        <f>IF((ROW()-6)&lt;=$Q$3,INDEX(LINEST(AH853:AH912,AI853:AT912,TRUE,TRUE),1,10),"")</f>
        <v/>
      </c>
      <c r="BG912" s="9">
        <f>IF((ROW()-6)&lt;=$Q$3,INDEX(LINEST(AH853:AH912,AI853:AT912,TRUE,TRUE),1,9),"")</f>
        <v/>
      </c>
      <c r="BH912" s="9">
        <f>IF((ROW()-6)&lt;=$Q$3,INDEX(LINEST(AH853:AH912,AI853:AT912,TRUE,TRUE),1,8),"")</f>
        <v/>
      </c>
      <c r="BI912" s="9">
        <f>IF((ROW()-6)&lt;=$Q$3,INDEX(LINEST(AH853:AH912,AI853:AT912,TRUE,TRUE),1,7),"")</f>
        <v/>
      </c>
      <c r="BJ912" s="9">
        <f>IF((ROW()-6)&lt;=$Q$3,INDEX(LINEST(AH853:AH912,AI853:AT912,TRUE,TRUE),1,6),"")</f>
        <v/>
      </c>
      <c r="BK912" s="9">
        <f>IF((ROW()-6)&lt;=$Q$3,INDEX(LINEST(AH853:AH912,AI853:AT912,TRUE,TRUE),1,5),"")</f>
        <v/>
      </c>
      <c r="BL912" s="9">
        <f>IF((ROW()-6)&lt;=$Q$3,INDEX(LINEST(AH853:AH912,AI853:AT912,TRUE,TRUE),1,4),"")</f>
        <v/>
      </c>
      <c r="BM912" s="9">
        <f>IF((ROW()-6)&lt;=$Q$3,INDEX(LINEST(AH853:AH912,AI853:AT912,TRUE,TRUE),1,3),"")</f>
        <v/>
      </c>
      <c r="BN912" s="9">
        <f>IF((ROW()-6)&lt;=$Q$3,INDEX(LINEST(AH853:AH912,AI853:AT912,TRUE,TRUE),1,2),"")</f>
        <v/>
      </c>
      <c r="BO912" s="9">
        <f>IF((ROW()-6)&lt;=$Q$3,INDEX(LINEST(AH853:AH912,AI853:AT912,TRUE,TRUE),1,1),"")</f>
        <v/>
      </c>
      <c r="BP912" s="10">
        <f>IF((ROW()-6)&lt;=$Q$3,INDEX(LINEST(AH853:AH912,AI853:AT912,TRUE,TRUE),3,1),"")</f>
        <v/>
      </c>
      <c r="BR912" s="9">
        <f>IF(AND((ROW()-6)&lt;=$Q$3,ISNUMBER(BC911)),BC911/$Q$4+BD911*AI912+BE911*AJ912+BF911*AK912+BG911*AL912+BH911*AM912+BI911*AN912+BJ911*AO912+BK911*AP912+BL911*AQ912+BM911*AR912+BN911*AS912+BO911*AT912,"")</f>
        <v/>
      </c>
      <c r="BS912">
        <f>IF(ISNUMBER(BR912),AVERAGE(AH852:AH911),"")</f>
        <v/>
      </c>
      <c r="BT912">
        <f>IF(ISNUMBER(BR912),(AH912-BR912)^2,"")</f>
        <v/>
      </c>
      <c r="BU912">
        <f>IF(ISNUMBER(BR912),AH912^2,"")</f>
        <v/>
      </c>
      <c r="BV912">
        <f>IF(ISNUMBER(BR912),(AH912-BS912)^2,"")</f>
        <v/>
      </c>
    </row>
    <row r="913">
      <c r="O913">
        <f>IF($R913="","",CHOOSE($Q$2,YEAR(R913)*12+MONTH(R913),INT((R913-2)/7),YEAR(R913)*4+ROUNDUP(MONTH(R913)/3)))</f>
        <v/>
      </c>
      <c r="P913">
        <f>IF($R913="","",IF($R914="",1,IF(O913&lt;&gt;O914,1,0)))</f>
        <v/>
      </c>
      <c r="Q913">
        <f>IF(P913=1,SUM($P$7:P913),"")</f>
        <v/>
      </c>
      <c r="R913">
        <f>IF($A913="","",IF(ISNUMBER($A913),$A913,IFERROR(DATEVALUE($A913),NA())))</f>
        <v/>
      </c>
      <c r="S913" s="7">
        <f>IFERROR(INDEX($R$7:$R$60000,MATCH(ROW()-6,$Q$7:$Q$60000,0)),"")</f>
        <v/>
      </c>
      <c r="T913">
        <f>IFERROR(INDEX($B$7:$B$60000,MATCH(ROW()-6,$Q$7:$Q$60000,0)),"")</f>
        <v/>
      </c>
      <c r="U913">
        <f>IFERROR(INDEX($C$7:$C$60000,MATCH(ROW()-6,$Q$7:$Q$60000,0)),"")</f>
        <v/>
      </c>
      <c r="V913">
        <f>IFERROR(INDEX($D$7:$D$60000,MATCH(ROW()-6,$Q$7:$Q$60000,0)),"")</f>
        <v/>
      </c>
      <c r="W913">
        <f>IFERROR(INDEX($E$7:$E$60000,MATCH(ROW()-6,$Q$7:$Q$60000,0)),"")</f>
        <v/>
      </c>
      <c r="X913">
        <f>IFERROR(INDEX($F$7:$F$60000,MATCH(ROW()-6,$Q$7:$Q$60000,0)),"")</f>
        <v/>
      </c>
      <c r="Y913">
        <f>IFERROR(INDEX($G$7:$G$60000,MATCH(ROW()-6,$Q$7:$Q$60000,0)),"")</f>
        <v/>
      </c>
      <c r="Z913">
        <f>IFERROR(INDEX($H$7:$H$60000,MATCH(ROW()-6,$Q$7:$Q$60000,0)),"")</f>
        <v/>
      </c>
      <c r="AA913">
        <f>IFERROR(INDEX($I$7:$I$60000,MATCH(ROW()-6,$Q$7:$Q$60000,0)),"")</f>
        <v/>
      </c>
      <c r="AB913">
        <f>IFERROR(INDEX($J$7:$J$60000,MATCH(ROW()-6,$Q$7:$Q$60000,0)),"")</f>
        <v/>
      </c>
      <c r="AC913">
        <f>IFERROR(INDEX($K$7:$K$60000,MATCH(ROW()-6,$Q$7:$Q$60000,0)),"")</f>
        <v/>
      </c>
      <c r="AD913">
        <f>IFERROR(INDEX($L$7:$L$60000,MATCH(ROW()-6,$Q$7:$Q$60000,0)),"")</f>
        <v/>
      </c>
      <c r="AE913">
        <f>IFERROR(INDEX($M$7:$M$60000,MATCH(ROW()-6,$Q$7:$Q$60000,0)),"")</f>
        <v/>
      </c>
      <c r="AF913">
        <f>IFERROR(INDEX($N$7:$N$60000,MATCH(ROW()-6,$Q$7:$Q$60000,0)),"")</f>
        <v/>
      </c>
      <c r="AH913" s="9">
        <f>IF(OR($S913="",$S912=""),"",LN($T913/$T912))</f>
        <v/>
      </c>
      <c r="AI913" s="9">
        <f>IF(OR($S913="",$S912=""),"",$C$2*LN(U913/U912))</f>
        <v/>
      </c>
      <c r="AJ913" s="9">
        <f>IF(OR($S913="",$S912=""),"",$D$2*(V913-V912))</f>
        <v/>
      </c>
      <c r="AK913" s="9">
        <f>IF(OR($S913="",$S912=""),"",$E$2*(W913-W912))</f>
        <v/>
      </c>
      <c r="AL913" s="9">
        <f>IF(OR($S913="",$S912=""),"",$F$2*LN(X913/X912))</f>
        <v/>
      </c>
      <c r="AM913" s="9">
        <f>IF(OR($S913="",$S912=""),"",$G$2*(Y913-Y912))</f>
        <v/>
      </c>
      <c r="AN913" s="9">
        <f>IF(OR($S913="",$S912=""),"",$H$2*LN(Z913/Z912))</f>
        <v/>
      </c>
      <c r="AO913" s="9">
        <f>IF(OR($S913="",$S912=""),"",$I$2*(AA913-AA912))</f>
        <v/>
      </c>
      <c r="AP913" s="9">
        <f>IF(OR($S913="",$S912=""),"",$J$2*LN(AB913/AB912))</f>
        <v/>
      </c>
      <c r="AQ913" s="9">
        <f>IF(OR($S913="",$S912=""),"",$K$2*(AC913-AC912))</f>
        <v/>
      </c>
      <c r="AR913" s="9">
        <f>IF(OR($S913="",$S912=""),"",$L$2*LN(AD913/AD912))</f>
        <v/>
      </c>
      <c r="AS913" s="9">
        <f>IF(OR($S913="",$S912=""),"",$M$2*LN(AE913/AE912))</f>
        <v/>
      </c>
      <c r="AT913" s="9">
        <f>IF(OR($S913="",$S912=""),"",$N$2*LN(AF913/AF912))</f>
        <v/>
      </c>
      <c r="AV913" s="9">
        <f>IF($AH913="","",$AY$16+$AY$4*AI913+$AY$5*AJ913+$AY$6*AK913+$AY$7*AL913+$AY$8*AM913+$AY$9*AN913+$AY$10*AO913+$AY$11*AP913+$AY$12*AQ913+$AY$13*AR913+$AY$14*AS913+$AY$15*AT913)</f>
        <v/>
      </c>
      <c r="BC913" s="10">
        <f>IF((ROW()-6)&lt;=$Q$3,INDEX(LINEST(AH854:AH913,AI854:AT913,TRUE,TRUE),1,13)*$Q$4,"")</f>
        <v/>
      </c>
      <c r="BD913" s="9">
        <f>IF((ROW()-6)&lt;=$Q$3,INDEX(LINEST(AH854:AH913,AI854:AT913,TRUE,TRUE),1,12),"")</f>
        <v/>
      </c>
      <c r="BE913" s="9">
        <f>IF((ROW()-6)&lt;=$Q$3,INDEX(LINEST(AH854:AH913,AI854:AT913,TRUE,TRUE),1,11),"")</f>
        <v/>
      </c>
      <c r="BF913" s="9">
        <f>IF((ROW()-6)&lt;=$Q$3,INDEX(LINEST(AH854:AH913,AI854:AT913,TRUE,TRUE),1,10),"")</f>
        <v/>
      </c>
      <c r="BG913" s="9">
        <f>IF((ROW()-6)&lt;=$Q$3,INDEX(LINEST(AH854:AH913,AI854:AT913,TRUE,TRUE),1,9),"")</f>
        <v/>
      </c>
      <c r="BH913" s="9">
        <f>IF((ROW()-6)&lt;=$Q$3,INDEX(LINEST(AH854:AH913,AI854:AT913,TRUE,TRUE),1,8),"")</f>
        <v/>
      </c>
      <c r="BI913" s="9">
        <f>IF((ROW()-6)&lt;=$Q$3,INDEX(LINEST(AH854:AH913,AI854:AT913,TRUE,TRUE),1,7),"")</f>
        <v/>
      </c>
      <c r="BJ913" s="9">
        <f>IF((ROW()-6)&lt;=$Q$3,INDEX(LINEST(AH854:AH913,AI854:AT913,TRUE,TRUE),1,6),"")</f>
        <v/>
      </c>
      <c r="BK913" s="9">
        <f>IF((ROW()-6)&lt;=$Q$3,INDEX(LINEST(AH854:AH913,AI854:AT913,TRUE,TRUE),1,5),"")</f>
        <v/>
      </c>
      <c r="BL913" s="9">
        <f>IF((ROW()-6)&lt;=$Q$3,INDEX(LINEST(AH854:AH913,AI854:AT913,TRUE,TRUE),1,4),"")</f>
        <v/>
      </c>
      <c r="BM913" s="9">
        <f>IF((ROW()-6)&lt;=$Q$3,INDEX(LINEST(AH854:AH913,AI854:AT913,TRUE,TRUE),1,3),"")</f>
        <v/>
      </c>
      <c r="BN913" s="9">
        <f>IF((ROW()-6)&lt;=$Q$3,INDEX(LINEST(AH854:AH913,AI854:AT913,TRUE,TRUE),1,2),"")</f>
        <v/>
      </c>
      <c r="BO913" s="9">
        <f>IF((ROW()-6)&lt;=$Q$3,INDEX(LINEST(AH854:AH913,AI854:AT913,TRUE,TRUE),1,1),"")</f>
        <v/>
      </c>
      <c r="BP913" s="10">
        <f>IF((ROW()-6)&lt;=$Q$3,INDEX(LINEST(AH854:AH913,AI854:AT913,TRUE,TRUE),3,1),"")</f>
        <v/>
      </c>
      <c r="BR913" s="9">
        <f>IF(AND((ROW()-6)&lt;=$Q$3,ISNUMBER(BC912)),BC912/$Q$4+BD912*AI913+BE912*AJ913+BF912*AK913+BG912*AL913+BH912*AM913+BI912*AN913+BJ912*AO913+BK912*AP913+BL912*AQ913+BM912*AR913+BN912*AS913+BO912*AT913,"")</f>
        <v/>
      </c>
      <c r="BS913">
        <f>IF(ISNUMBER(BR913),AVERAGE(AH853:AH912),"")</f>
        <v/>
      </c>
      <c r="BT913">
        <f>IF(ISNUMBER(BR913),(AH913-BR913)^2,"")</f>
        <v/>
      </c>
      <c r="BU913">
        <f>IF(ISNUMBER(BR913),AH913^2,"")</f>
        <v/>
      </c>
      <c r="BV913">
        <f>IF(ISNUMBER(BR913),(AH913-BS913)^2,"")</f>
        <v/>
      </c>
    </row>
    <row r="914">
      <c r="O914">
        <f>IF($R914="","",CHOOSE($Q$2,YEAR(R914)*12+MONTH(R914),INT((R914-2)/7),YEAR(R914)*4+ROUNDUP(MONTH(R914)/3)))</f>
        <v/>
      </c>
      <c r="P914">
        <f>IF($R914="","",IF($R915="",1,IF(O914&lt;&gt;O915,1,0)))</f>
        <v/>
      </c>
      <c r="Q914">
        <f>IF(P914=1,SUM($P$7:P914),"")</f>
        <v/>
      </c>
      <c r="R914">
        <f>IF($A914="","",IF(ISNUMBER($A914),$A914,IFERROR(DATEVALUE($A914),NA())))</f>
        <v/>
      </c>
      <c r="S914" s="7">
        <f>IFERROR(INDEX($R$7:$R$60000,MATCH(ROW()-6,$Q$7:$Q$60000,0)),"")</f>
        <v/>
      </c>
      <c r="T914">
        <f>IFERROR(INDEX($B$7:$B$60000,MATCH(ROW()-6,$Q$7:$Q$60000,0)),"")</f>
        <v/>
      </c>
      <c r="U914">
        <f>IFERROR(INDEX($C$7:$C$60000,MATCH(ROW()-6,$Q$7:$Q$60000,0)),"")</f>
        <v/>
      </c>
      <c r="V914">
        <f>IFERROR(INDEX($D$7:$D$60000,MATCH(ROW()-6,$Q$7:$Q$60000,0)),"")</f>
        <v/>
      </c>
      <c r="W914">
        <f>IFERROR(INDEX($E$7:$E$60000,MATCH(ROW()-6,$Q$7:$Q$60000,0)),"")</f>
        <v/>
      </c>
      <c r="X914">
        <f>IFERROR(INDEX($F$7:$F$60000,MATCH(ROW()-6,$Q$7:$Q$60000,0)),"")</f>
        <v/>
      </c>
      <c r="Y914">
        <f>IFERROR(INDEX($G$7:$G$60000,MATCH(ROW()-6,$Q$7:$Q$60000,0)),"")</f>
        <v/>
      </c>
      <c r="Z914">
        <f>IFERROR(INDEX($H$7:$H$60000,MATCH(ROW()-6,$Q$7:$Q$60000,0)),"")</f>
        <v/>
      </c>
      <c r="AA914">
        <f>IFERROR(INDEX($I$7:$I$60000,MATCH(ROW()-6,$Q$7:$Q$60000,0)),"")</f>
        <v/>
      </c>
      <c r="AB914">
        <f>IFERROR(INDEX($J$7:$J$60000,MATCH(ROW()-6,$Q$7:$Q$60000,0)),"")</f>
        <v/>
      </c>
      <c r="AC914">
        <f>IFERROR(INDEX($K$7:$K$60000,MATCH(ROW()-6,$Q$7:$Q$60000,0)),"")</f>
        <v/>
      </c>
      <c r="AD914">
        <f>IFERROR(INDEX($L$7:$L$60000,MATCH(ROW()-6,$Q$7:$Q$60000,0)),"")</f>
        <v/>
      </c>
      <c r="AE914">
        <f>IFERROR(INDEX($M$7:$M$60000,MATCH(ROW()-6,$Q$7:$Q$60000,0)),"")</f>
        <v/>
      </c>
      <c r="AF914">
        <f>IFERROR(INDEX($N$7:$N$60000,MATCH(ROW()-6,$Q$7:$Q$60000,0)),"")</f>
        <v/>
      </c>
      <c r="AH914" s="9">
        <f>IF(OR($S914="",$S913=""),"",LN($T914/$T913))</f>
        <v/>
      </c>
      <c r="AI914" s="9">
        <f>IF(OR($S914="",$S913=""),"",$C$2*LN(U914/U913))</f>
        <v/>
      </c>
      <c r="AJ914" s="9">
        <f>IF(OR($S914="",$S913=""),"",$D$2*(V914-V913))</f>
        <v/>
      </c>
      <c r="AK914" s="9">
        <f>IF(OR($S914="",$S913=""),"",$E$2*(W914-W913))</f>
        <v/>
      </c>
      <c r="AL914" s="9">
        <f>IF(OR($S914="",$S913=""),"",$F$2*LN(X914/X913))</f>
        <v/>
      </c>
      <c r="AM914" s="9">
        <f>IF(OR($S914="",$S913=""),"",$G$2*(Y914-Y913))</f>
        <v/>
      </c>
      <c r="AN914" s="9">
        <f>IF(OR($S914="",$S913=""),"",$H$2*LN(Z914/Z913))</f>
        <v/>
      </c>
      <c r="AO914" s="9">
        <f>IF(OR($S914="",$S913=""),"",$I$2*(AA914-AA913))</f>
        <v/>
      </c>
      <c r="AP914" s="9">
        <f>IF(OR($S914="",$S913=""),"",$J$2*LN(AB914/AB913))</f>
        <v/>
      </c>
      <c r="AQ914" s="9">
        <f>IF(OR($S914="",$S913=""),"",$K$2*(AC914-AC913))</f>
        <v/>
      </c>
      <c r="AR914" s="9">
        <f>IF(OR($S914="",$S913=""),"",$L$2*LN(AD914/AD913))</f>
        <v/>
      </c>
      <c r="AS914" s="9">
        <f>IF(OR($S914="",$S913=""),"",$M$2*LN(AE914/AE913))</f>
        <v/>
      </c>
      <c r="AT914" s="9">
        <f>IF(OR($S914="",$S913=""),"",$N$2*LN(AF914/AF913))</f>
        <v/>
      </c>
      <c r="AV914" s="9">
        <f>IF($AH914="","",$AY$16+$AY$4*AI914+$AY$5*AJ914+$AY$6*AK914+$AY$7*AL914+$AY$8*AM914+$AY$9*AN914+$AY$10*AO914+$AY$11*AP914+$AY$12*AQ914+$AY$13*AR914+$AY$14*AS914+$AY$15*AT914)</f>
        <v/>
      </c>
      <c r="BC914" s="10">
        <f>IF((ROW()-6)&lt;=$Q$3,INDEX(LINEST(AH855:AH914,AI855:AT914,TRUE,TRUE),1,13)*$Q$4,"")</f>
        <v/>
      </c>
      <c r="BD914" s="9">
        <f>IF((ROW()-6)&lt;=$Q$3,INDEX(LINEST(AH855:AH914,AI855:AT914,TRUE,TRUE),1,12),"")</f>
        <v/>
      </c>
      <c r="BE914" s="9">
        <f>IF((ROW()-6)&lt;=$Q$3,INDEX(LINEST(AH855:AH914,AI855:AT914,TRUE,TRUE),1,11),"")</f>
        <v/>
      </c>
      <c r="BF914" s="9">
        <f>IF((ROW()-6)&lt;=$Q$3,INDEX(LINEST(AH855:AH914,AI855:AT914,TRUE,TRUE),1,10),"")</f>
        <v/>
      </c>
      <c r="BG914" s="9">
        <f>IF((ROW()-6)&lt;=$Q$3,INDEX(LINEST(AH855:AH914,AI855:AT914,TRUE,TRUE),1,9),"")</f>
        <v/>
      </c>
      <c r="BH914" s="9">
        <f>IF((ROW()-6)&lt;=$Q$3,INDEX(LINEST(AH855:AH914,AI855:AT914,TRUE,TRUE),1,8),"")</f>
        <v/>
      </c>
      <c r="BI914" s="9">
        <f>IF((ROW()-6)&lt;=$Q$3,INDEX(LINEST(AH855:AH914,AI855:AT914,TRUE,TRUE),1,7),"")</f>
        <v/>
      </c>
      <c r="BJ914" s="9">
        <f>IF((ROW()-6)&lt;=$Q$3,INDEX(LINEST(AH855:AH914,AI855:AT914,TRUE,TRUE),1,6),"")</f>
        <v/>
      </c>
      <c r="BK914" s="9">
        <f>IF((ROW()-6)&lt;=$Q$3,INDEX(LINEST(AH855:AH914,AI855:AT914,TRUE,TRUE),1,5),"")</f>
        <v/>
      </c>
      <c r="BL914" s="9">
        <f>IF((ROW()-6)&lt;=$Q$3,INDEX(LINEST(AH855:AH914,AI855:AT914,TRUE,TRUE),1,4),"")</f>
        <v/>
      </c>
      <c r="BM914" s="9">
        <f>IF((ROW()-6)&lt;=$Q$3,INDEX(LINEST(AH855:AH914,AI855:AT914,TRUE,TRUE),1,3),"")</f>
        <v/>
      </c>
      <c r="BN914" s="9">
        <f>IF((ROW()-6)&lt;=$Q$3,INDEX(LINEST(AH855:AH914,AI855:AT914,TRUE,TRUE),1,2),"")</f>
        <v/>
      </c>
      <c r="BO914" s="9">
        <f>IF((ROW()-6)&lt;=$Q$3,INDEX(LINEST(AH855:AH914,AI855:AT914,TRUE,TRUE),1,1),"")</f>
        <v/>
      </c>
      <c r="BP914" s="10">
        <f>IF((ROW()-6)&lt;=$Q$3,INDEX(LINEST(AH855:AH914,AI855:AT914,TRUE,TRUE),3,1),"")</f>
        <v/>
      </c>
      <c r="BR914" s="9">
        <f>IF(AND((ROW()-6)&lt;=$Q$3,ISNUMBER(BC913)),BC913/$Q$4+BD913*AI914+BE913*AJ914+BF913*AK914+BG913*AL914+BH913*AM914+BI913*AN914+BJ913*AO914+BK913*AP914+BL913*AQ914+BM913*AR914+BN913*AS914+BO913*AT914,"")</f>
        <v/>
      </c>
      <c r="BS914">
        <f>IF(ISNUMBER(BR914),AVERAGE(AH854:AH913),"")</f>
        <v/>
      </c>
      <c r="BT914">
        <f>IF(ISNUMBER(BR914),(AH914-BR914)^2,"")</f>
        <v/>
      </c>
      <c r="BU914">
        <f>IF(ISNUMBER(BR914),AH914^2,"")</f>
        <v/>
      </c>
      <c r="BV914">
        <f>IF(ISNUMBER(BR914),(AH914-BS914)^2,"")</f>
        <v/>
      </c>
    </row>
    <row r="915">
      <c r="O915">
        <f>IF($R915="","",CHOOSE($Q$2,YEAR(R915)*12+MONTH(R915),INT((R915-2)/7),YEAR(R915)*4+ROUNDUP(MONTH(R915)/3)))</f>
        <v/>
      </c>
      <c r="P915">
        <f>IF($R915="","",IF($R916="",1,IF(O915&lt;&gt;O916,1,0)))</f>
        <v/>
      </c>
      <c r="Q915">
        <f>IF(P915=1,SUM($P$7:P915),"")</f>
        <v/>
      </c>
      <c r="R915">
        <f>IF($A915="","",IF(ISNUMBER($A915),$A915,IFERROR(DATEVALUE($A915),NA())))</f>
        <v/>
      </c>
      <c r="S915" s="7">
        <f>IFERROR(INDEX($R$7:$R$60000,MATCH(ROW()-6,$Q$7:$Q$60000,0)),"")</f>
        <v/>
      </c>
      <c r="T915">
        <f>IFERROR(INDEX($B$7:$B$60000,MATCH(ROW()-6,$Q$7:$Q$60000,0)),"")</f>
        <v/>
      </c>
      <c r="U915">
        <f>IFERROR(INDEX($C$7:$C$60000,MATCH(ROW()-6,$Q$7:$Q$60000,0)),"")</f>
        <v/>
      </c>
      <c r="V915">
        <f>IFERROR(INDEX($D$7:$D$60000,MATCH(ROW()-6,$Q$7:$Q$60000,0)),"")</f>
        <v/>
      </c>
      <c r="W915">
        <f>IFERROR(INDEX($E$7:$E$60000,MATCH(ROW()-6,$Q$7:$Q$60000,0)),"")</f>
        <v/>
      </c>
      <c r="X915">
        <f>IFERROR(INDEX($F$7:$F$60000,MATCH(ROW()-6,$Q$7:$Q$60000,0)),"")</f>
        <v/>
      </c>
      <c r="Y915">
        <f>IFERROR(INDEX($G$7:$G$60000,MATCH(ROW()-6,$Q$7:$Q$60000,0)),"")</f>
        <v/>
      </c>
      <c r="Z915">
        <f>IFERROR(INDEX($H$7:$H$60000,MATCH(ROW()-6,$Q$7:$Q$60000,0)),"")</f>
        <v/>
      </c>
      <c r="AA915">
        <f>IFERROR(INDEX($I$7:$I$60000,MATCH(ROW()-6,$Q$7:$Q$60000,0)),"")</f>
        <v/>
      </c>
      <c r="AB915">
        <f>IFERROR(INDEX($J$7:$J$60000,MATCH(ROW()-6,$Q$7:$Q$60000,0)),"")</f>
        <v/>
      </c>
      <c r="AC915">
        <f>IFERROR(INDEX($K$7:$K$60000,MATCH(ROW()-6,$Q$7:$Q$60000,0)),"")</f>
        <v/>
      </c>
      <c r="AD915">
        <f>IFERROR(INDEX($L$7:$L$60000,MATCH(ROW()-6,$Q$7:$Q$60000,0)),"")</f>
        <v/>
      </c>
      <c r="AE915">
        <f>IFERROR(INDEX($M$7:$M$60000,MATCH(ROW()-6,$Q$7:$Q$60000,0)),"")</f>
        <v/>
      </c>
      <c r="AF915">
        <f>IFERROR(INDEX($N$7:$N$60000,MATCH(ROW()-6,$Q$7:$Q$60000,0)),"")</f>
        <v/>
      </c>
      <c r="AH915" s="9">
        <f>IF(OR($S915="",$S914=""),"",LN($T915/$T914))</f>
        <v/>
      </c>
      <c r="AI915" s="9">
        <f>IF(OR($S915="",$S914=""),"",$C$2*LN(U915/U914))</f>
        <v/>
      </c>
      <c r="AJ915" s="9">
        <f>IF(OR($S915="",$S914=""),"",$D$2*(V915-V914))</f>
        <v/>
      </c>
      <c r="AK915" s="9">
        <f>IF(OR($S915="",$S914=""),"",$E$2*(W915-W914))</f>
        <v/>
      </c>
      <c r="AL915" s="9">
        <f>IF(OR($S915="",$S914=""),"",$F$2*LN(X915/X914))</f>
        <v/>
      </c>
      <c r="AM915" s="9">
        <f>IF(OR($S915="",$S914=""),"",$G$2*(Y915-Y914))</f>
        <v/>
      </c>
      <c r="AN915" s="9">
        <f>IF(OR($S915="",$S914=""),"",$H$2*LN(Z915/Z914))</f>
        <v/>
      </c>
      <c r="AO915" s="9">
        <f>IF(OR($S915="",$S914=""),"",$I$2*(AA915-AA914))</f>
        <v/>
      </c>
      <c r="AP915" s="9">
        <f>IF(OR($S915="",$S914=""),"",$J$2*LN(AB915/AB914))</f>
        <v/>
      </c>
      <c r="AQ915" s="9">
        <f>IF(OR($S915="",$S914=""),"",$K$2*(AC915-AC914))</f>
        <v/>
      </c>
      <c r="AR915" s="9">
        <f>IF(OR($S915="",$S914=""),"",$L$2*LN(AD915/AD914))</f>
        <v/>
      </c>
      <c r="AS915" s="9">
        <f>IF(OR($S915="",$S914=""),"",$M$2*LN(AE915/AE914))</f>
        <v/>
      </c>
      <c r="AT915" s="9">
        <f>IF(OR($S915="",$S914=""),"",$N$2*LN(AF915/AF914))</f>
        <v/>
      </c>
      <c r="AV915" s="9">
        <f>IF($AH915="","",$AY$16+$AY$4*AI915+$AY$5*AJ915+$AY$6*AK915+$AY$7*AL915+$AY$8*AM915+$AY$9*AN915+$AY$10*AO915+$AY$11*AP915+$AY$12*AQ915+$AY$13*AR915+$AY$14*AS915+$AY$15*AT915)</f>
        <v/>
      </c>
      <c r="BC915" s="10">
        <f>IF((ROW()-6)&lt;=$Q$3,INDEX(LINEST(AH856:AH915,AI856:AT915,TRUE,TRUE),1,13)*$Q$4,"")</f>
        <v/>
      </c>
      <c r="BD915" s="9">
        <f>IF((ROW()-6)&lt;=$Q$3,INDEX(LINEST(AH856:AH915,AI856:AT915,TRUE,TRUE),1,12),"")</f>
        <v/>
      </c>
      <c r="BE915" s="9">
        <f>IF((ROW()-6)&lt;=$Q$3,INDEX(LINEST(AH856:AH915,AI856:AT915,TRUE,TRUE),1,11),"")</f>
        <v/>
      </c>
      <c r="BF915" s="9">
        <f>IF((ROW()-6)&lt;=$Q$3,INDEX(LINEST(AH856:AH915,AI856:AT915,TRUE,TRUE),1,10),"")</f>
        <v/>
      </c>
      <c r="BG915" s="9">
        <f>IF((ROW()-6)&lt;=$Q$3,INDEX(LINEST(AH856:AH915,AI856:AT915,TRUE,TRUE),1,9),"")</f>
        <v/>
      </c>
      <c r="BH915" s="9">
        <f>IF((ROW()-6)&lt;=$Q$3,INDEX(LINEST(AH856:AH915,AI856:AT915,TRUE,TRUE),1,8),"")</f>
        <v/>
      </c>
      <c r="BI915" s="9">
        <f>IF((ROW()-6)&lt;=$Q$3,INDEX(LINEST(AH856:AH915,AI856:AT915,TRUE,TRUE),1,7),"")</f>
        <v/>
      </c>
      <c r="BJ915" s="9">
        <f>IF((ROW()-6)&lt;=$Q$3,INDEX(LINEST(AH856:AH915,AI856:AT915,TRUE,TRUE),1,6),"")</f>
        <v/>
      </c>
      <c r="BK915" s="9">
        <f>IF((ROW()-6)&lt;=$Q$3,INDEX(LINEST(AH856:AH915,AI856:AT915,TRUE,TRUE),1,5),"")</f>
        <v/>
      </c>
      <c r="BL915" s="9">
        <f>IF((ROW()-6)&lt;=$Q$3,INDEX(LINEST(AH856:AH915,AI856:AT915,TRUE,TRUE),1,4),"")</f>
        <v/>
      </c>
      <c r="BM915" s="9">
        <f>IF((ROW()-6)&lt;=$Q$3,INDEX(LINEST(AH856:AH915,AI856:AT915,TRUE,TRUE),1,3),"")</f>
        <v/>
      </c>
      <c r="BN915" s="9">
        <f>IF((ROW()-6)&lt;=$Q$3,INDEX(LINEST(AH856:AH915,AI856:AT915,TRUE,TRUE),1,2),"")</f>
        <v/>
      </c>
      <c r="BO915" s="9">
        <f>IF((ROW()-6)&lt;=$Q$3,INDEX(LINEST(AH856:AH915,AI856:AT915,TRUE,TRUE),1,1),"")</f>
        <v/>
      </c>
      <c r="BP915" s="10">
        <f>IF((ROW()-6)&lt;=$Q$3,INDEX(LINEST(AH856:AH915,AI856:AT915,TRUE,TRUE),3,1),"")</f>
        <v/>
      </c>
      <c r="BR915" s="9">
        <f>IF(AND((ROW()-6)&lt;=$Q$3,ISNUMBER(BC914)),BC914/$Q$4+BD914*AI915+BE914*AJ915+BF914*AK915+BG914*AL915+BH914*AM915+BI914*AN915+BJ914*AO915+BK914*AP915+BL914*AQ915+BM914*AR915+BN914*AS915+BO914*AT915,"")</f>
        <v/>
      </c>
      <c r="BS915">
        <f>IF(ISNUMBER(BR915),AVERAGE(AH855:AH914),"")</f>
        <v/>
      </c>
      <c r="BT915">
        <f>IF(ISNUMBER(BR915),(AH915-BR915)^2,"")</f>
        <v/>
      </c>
      <c r="BU915">
        <f>IF(ISNUMBER(BR915),AH915^2,"")</f>
        <v/>
      </c>
      <c r="BV915">
        <f>IF(ISNUMBER(BR915),(AH915-BS915)^2,"")</f>
        <v/>
      </c>
    </row>
    <row r="916">
      <c r="O916">
        <f>IF($R916="","",CHOOSE($Q$2,YEAR(R916)*12+MONTH(R916),INT((R916-2)/7),YEAR(R916)*4+ROUNDUP(MONTH(R916)/3)))</f>
        <v/>
      </c>
      <c r="P916">
        <f>IF($R916="","",IF($R917="",1,IF(O916&lt;&gt;O917,1,0)))</f>
        <v/>
      </c>
      <c r="Q916">
        <f>IF(P916=1,SUM($P$7:P916),"")</f>
        <v/>
      </c>
      <c r="R916">
        <f>IF($A916="","",IF(ISNUMBER($A916),$A916,IFERROR(DATEVALUE($A916),NA())))</f>
        <v/>
      </c>
      <c r="S916" s="7">
        <f>IFERROR(INDEX($R$7:$R$60000,MATCH(ROW()-6,$Q$7:$Q$60000,0)),"")</f>
        <v/>
      </c>
      <c r="T916">
        <f>IFERROR(INDEX($B$7:$B$60000,MATCH(ROW()-6,$Q$7:$Q$60000,0)),"")</f>
        <v/>
      </c>
      <c r="U916">
        <f>IFERROR(INDEX($C$7:$C$60000,MATCH(ROW()-6,$Q$7:$Q$60000,0)),"")</f>
        <v/>
      </c>
      <c r="V916">
        <f>IFERROR(INDEX($D$7:$D$60000,MATCH(ROW()-6,$Q$7:$Q$60000,0)),"")</f>
        <v/>
      </c>
      <c r="W916">
        <f>IFERROR(INDEX($E$7:$E$60000,MATCH(ROW()-6,$Q$7:$Q$60000,0)),"")</f>
        <v/>
      </c>
      <c r="X916">
        <f>IFERROR(INDEX($F$7:$F$60000,MATCH(ROW()-6,$Q$7:$Q$60000,0)),"")</f>
        <v/>
      </c>
      <c r="Y916">
        <f>IFERROR(INDEX($G$7:$G$60000,MATCH(ROW()-6,$Q$7:$Q$60000,0)),"")</f>
        <v/>
      </c>
      <c r="Z916">
        <f>IFERROR(INDEX($H$7:$H$60000,MATCH(ROW()-6,$Q$7:$Q$60000,0)),"")</f>
        <v/>
      </c>
      <c r="AA916">
        <f>IFERROR(INDEX($I$7:$I$60000,MATCH(ROW()-6,$Q$7:$Q$60000,0)),"")</f>
        <v/>
      </c>
      <c r="AB916">
        <f>IFERROR(INDEX($J$7:$J$60000,MATCH(ROW()-6,$Q$7:$Q$60000,0)),"")</f>
        <v/>
      </c>
      <c r="AC916">
        <f>IFERROR(INDEX($K$7:$K$60000,MATCH(ROW()-6,$Q$7:$Q$60000,0)),"")</f>
        <v/>
      </c>
      <c r="AD916">
        <f>IFERROR(INDEX($L$7:$L$60000,MATCH(ROW()-6,$Q$7:$Q$60000,0)),"")</f>
        <v/>
      </c>
      <c r="AE916">
        <f>IFERROR(INDEX($M$7:$M$60000,MATCH(ROW()-6,$Q$7:$Q$60000,0)),"")</f>
        <v/>
      </c>
      <c r="AF916">
        <f>IFERROR(INDEX($N$7:$N$60000,MATCH(ROW()-6,$Q$7:$Q$60000,0)),"")</f>
        <v/>
      </c>
      <c r="AH916" s="9">
        <f>IF(OR($S916="",$S915=""),"",LN($T916/$T915))</f>
        <v/>
      </c>
      <c r="AI916" s="9">
        <f>IF(OR($S916="",$S915=""),"",$C$2*LN(U916/U915))</f>
        <v/>
      </c>
      <c r="AJ916" s="9">
        <f>IF(OR($S916="",$S915=""),"",$D$2*(V916-V915))</f>
        <v/>
      </c>
      <c r="AK916" s="9">
        <f>IF(OR($S916="",$S915=""),"",$E$2*(W916-W915))</f>
        <v/>
      </c>
      <c r="AL916" s="9">
        <f>IF(OR($S916="",$S915=""),"",$F$2*LN(X916/X915))</f>
        <v/>
      </c>
      <c r="AM916" s="9">
        <f>IF(OR($S916="",$S915=""),"",$G$2*(Y916-Y915))</f>
        <v/>
      </c>
      <c r="AN916" s="9">
        <f>IF(OR($S916="",$S915=""),"",$H$2*LN(Z916/Z915))</f>
        <v/>
      </c>
      <c r="AO916" s="9">
        <f>IF(OR($S916="",$S915=""),"",$I$2*(AA916-AA915))</f>
        <v/>
      </c>
      <c r="AP916" s="9">
        <f>IF(OR($S916="",$S915=""),"",$J$2*LN(AB916/AB915))</f>
        <v/>
      </c>
      <c r="AQ916" s="9">
        <f>IF(OR($S916="",$S915=""),"",$K$2*(AC916-AC915))</f>
        <v/>
      </c>
      <c r="AR916" s="9">
        <f>IF(OR($S916="",$S915=""),"",$L$2*LN(AD916/AD915))</f>
        <v/>
      </c>
      <c r="AS916" s="9">
        <f>IF(OR($S916="",$S915=""),"",$M$2*LN(AE916/AE915))</f>
        <v/>
      </c>
      <c r="AT916" s="9">
        <f>IF(OR($S916="",$S915=""),"",$N$2*LN(AF916/AF915))</f>
        <v/>
      </c>
      <c r="AV916" s="9">
        <f>IF($AH916="","",$AY$16+$AY$4*AI916+$AY$5*AJ916+$AY$6*AK916+$AY$7*AL916+$AY$8*AM916+$AY$9*AN916+$AY$10*AO916+$AY$11*AP916+$AY$12*AQ916+$AY$13*AR916+$AY$14*AS916+$AY$15*AT916)</f>
        <v/>
      </c>
      <c r="BC916" s="10">
        <f>IF((ROW()-6)&lt;=$Q$3,INDEX(LINEST(AH857:AH916,AI857:AT916,TRUE,TRUE),1,13)*$Q$4,"")</f>
        <v/>
      </c>
      <c r="BD916" s="9">
        <f>IF((ROW()-6)&lt;=$Q$3,INDEX(LINEST(AH857:AH916,AI857:AT916,TRUE,TRUE),1,12),"")</f>
        <v/>
      </c>
      <c r="BE916" s="9">
        <f>IF((ROW()-6)&lt;=$Q$3,INDEX(LINEST(AH857:AH916,AI857:AT916,TRUE,TRUE),1,11),"")</f>
        <v/>
      </c>
      <c r="BF916" s="9">
        <f>IF((ROW()-6)&lt;=$Q$3,INDEX(LINEST(AH857:AH916,AI857:AT916,TRUE,TRUE),1,10),"")</f>
        <v/>
      </c>
      <c r="BG916" s="9">
        <f>IF((ROW()-6)&lt;=$Q$3,INDEX(LINEST(AH857:AH916,AI857:AT916,TRUE,TRUE),1,9),"")</f>
        <v/>
      </c>
      <c r="BH916" s="9">
        <f>IF((ROW()-6)&lt;=$Q$3,INDEX(LINEST(AH857:AH916,AI857:AT916,TRUE,TRUE),1,8),"")</f>
        <v/>
      </c>
      <c r="BI916" s="9">
        <f>IF((ROW()-6)&lt;=$Q$3,INDEX(LINEST(AH857:AH916,AI857:AT916,TRUE,TRUE),1,7),"")</f>
        <v/>
      </c>
      <c r="BJ916" s="9">
        <f>IF((ROW()-6)&lt;=$Q$3,INDEX(LINEST(AH857:AH916,AI857:AT916,TRUE,TRUE),1,6),"")</f>
        <v/>
      </c>
      <c r="BK916" s="9">
        <f>IF((ROW()-6)&lt;=$Q$3,INDEX(LINEST(AH857:AH916,AI857:AT916,TRUE,TRUE),1,5),"")</f>
        <v/>
      </c>
      <c r="BL916" s="9">
        <f>IF((ROW()-6)&lt;=$Q$3,INDEX(LINEST(AH857:AH916,AI857:AT916,TRUE,TRUE),1,4),"")</f>
        <v/>
      </c>
      <c r="BM916" s="9">
        <f>IF((ROW()-6)&lt;=$Q$3,INDEX(LINEST(AH857:AH916,AI857:AT916,TRUE,TRUE),1,3),"")</f>
        <v/>
      </c>
      <c r="BN916" s="9">
        <f>IF((ROW()-6)&lt;=$Q$3,INDEX(LINEST(AH857:AH916,AI857:AT916,TRUE,TRUE),1,2),"")</f>
        <v/>
      </c>
      <c r="BO916" s="9">
        <f>IF((ROW()-6)&lt;=$Q$3,INDEX(LINEST(AH857:AH916,AI857:AT916,TRUE,TRUE),1,1),"")</f>
        <v/>
      </c>
      <c r="BP916" s="10">
        <f>IF((ROW()-6)&lt;=$Q$3,INDEX(LINEST(AH857:AH916,AI857:AT916,TRUE,TRUE),3,1),"")</f>
        <v/>
      </c>
      <c r="BR916" s="9">
        <f>IF(AND((ROW()-6)&lt;=$Q$3,ISNUMBER(BC915)),BC915/$Q$4+BD915*AI916+BE915*AJ916+BF915*AK916+BG915*AL916+BH915*AM916+BI915*AN916+BJ915*AO916+BK915*AP916+BL915*AQ916+BM915*AR916+BN915*AS916+BO915*AT916,"")</f>
        <v/>
      </c>
      <c r="BS916">
        <f>IF(ISNUMBER(BR916),AVERAGE(AH856:AH915),"")</f>
        <v/>
      </c>
      <c r="BT916">
        <f>IF(ISNUMBER(BR916),(AH916-BR916)^2,"")</f>
        <v/>
      </c>
      <c r="BU916">
        <f>IF(ISNUMBER(BR916),AH916^2,"")</f>
        <v/>
      </c>
      <c r="BV916">
        <f>IF(ISNUMBER(BR916),(AH916-BS916)^2,"")</f>
        <v/>
      </c>
    </row>
    <row r="917">
      <c r="O917">
        <f>IF($R917="","",CHOOSE($Q$2,YEAR(R917)*12+MONTH(R917),INT((R917-2)/7),YEAR(R917)*4+ROUNDUP(MONTH(R917)/3)))</f>
        <v/>
      </c>
      <c r="P917">
        <f>IF($R917="","",IF($R918="",1,IF(O917&lt;&gt;O918,1,0)))</f>
        <v/>
      </c>
      <c r="Q917">
        <f>IF(P917=1,SUM($P$7:P917),"")</f>
        <v/>
      </c>
      <c r="R917">
        <f>IF($A917="","",IF(ISNUMBER($A917),$A917,IFERROR(DATEVALUE($A917),NA())))</f>
        <v/>
      </c>
      <c r="S917" s="7">
        <f>IFERROR(INDEX($R$7:$R$60000,MATCH(ROW()-6,$Q$7:$Q$60000,0)),"")</f>
        <v/>
      </c>
      <c r="T917">
        <f>IFERROR(INDEX($B$7:$B$60000,MATCH(ROW()-6,$Q$7:$Q$60000,0)),"")</f>
        <v/>
      </c>
      <c r="U917">
        <f>IFERROR(INDEX($C$7:$C$60000,MATCH(ROW()-6,$Q$7:$Q$60000,0)),"")</f>
        <v/>
      </c>
      <c r="V917">
        <f>IFERROR(INDEX($D$7:$D$60000,MATCH(ROW()-6,$Q$7:$Q$60000,0)),"")</f>
        <v/>
      </c>
      <c r="W917">
        <f>IFERROR(INDEX($E$7:$E$60000,MATCH(ROW()-6,$Q$7:$Q$60000,0)),"")</f>
        <v/>
      </c>
      <c r="X917">
        <f>IFERROR(INDEX($F$7:$F$60000,MATCH(ROW()-6,$Q$7:$Q$60000,0)),"")</f>
        <v/>
      </c>
      <c r="Y917">
        <f>IFERROR(INDEX($G$7:$G$60000,MATCH(ROW()-6,$Q$7:$Q$60000,0)),"")</f>
        <v/>
      </c>
      <c r="Z917">
        <f>IFERROR(INDEX($H$7:$H$60000,MATCH(ROW()-6,$Q$7:$Q$60000,0)),"")</f>
        <v/>
      </c>
      <c r="AA917">
        <f>IFERROR(INDEX($I$7:$I$60000,MATCH(ROW()-6,$Q$7:$Q$60000,0)),"")</f>
        <v/>
      </c>
      <c r="AB917">
        <f>IFERROR(INDEX($J$7:$J$60000,MATCH(ROW()-6,$Q$7:$Q$60000,0)),"")</f>
        <v/>
      </c>
      <c r="AC917">
        <f>IFERROR(INDEX($K$7:$K$60000,MATCH(ROW()-6,$Q$7:$Q$60000,0)),"")</f>
        <v/>
      </c>
      <c r="AD917">
        <f>IFERROR(INDEX($L$7:$L$60000,MATCH(ROW()-6,$Q$7:$Q$60000,0)),"")</f>
        <v/>
      </c>
      <c r="AE917">
        <f>IFERROR(INDEX($M$7:$M$60000,MATCH(ROW()-6,$Q$7:$Q$60000,0)),"")</f>
        <v/>
      </c>
      <c r="AF917">
        <f>IFERROR(INDEX($N$7:$N$60000,MATCH(ROW()-6,$Q$7:$Q$60000,0)),"")</f>
        <v/>
      </c>
      <c r="AH917" s="9">
        <f>IF(OR($S917="",$S916=""),"",LN($T917/$T916))</f>
        <v/>
      </c>
      <c r="AI917" s="9">
        <f>IF(OR($S917="",$S916=""),"",$C$2*LN(U917/U916))</f>
        <v/>
      </c>
      <c r="AJ917" s="9">
        <f>IF(OR($S917="",$S916=""),"",$D$2*(V917-V916))</f>
        <v/>
      </c>
      <c r="AK917" s="9">
        <f>IF(OR($S917="",$S916=""),"",$E$2*(W917-W916))</f>
        <v/>
      </c>
      <c r="AL917" s="9">
        <f>IF(OR($S917="",$S916=""),"",$F$2*LN(X917/X916))</f>
        <v/>
      </c>
      <c r="AM917" s="9">
        <f>IF(OR($S917="",$S916=""),"",$G$2*(Y917-Y916))</f>
        <v/>
      </c>
      <c r="AN917" s="9">
        <f>IF(OR($S917="",$S916=""),"",$H$2*LN(Z917/Z916))</f>
        <v/>
      </c>
      <c r="AO917" s="9">
        <f>IF(OR($S917="",$S916=""),"",$I$2*(AA917-AA916))</f>
        <v/>
      </c>
      <c r="AP917" s="9">
        <f>IF(OR($S917="",$S916=""),"",$J$2*LN(AB917/AB916))</f>
        <v/>
      </c>
      <c r="AQ917" s="9">
        <f>IF(OR($S917="",$S916=""),"",$K$2*(AC917-AC916))</f>
        <v/>
      </c>
      <c r="AR917" s="9">
        <f>IF(OR($S917="",$S916=""),"",$L$2*LN(AD917/AD916))</f>
        <v/>
      </c>
      <c r="AS917" s="9">
        <f>IF(OR($S917="",$S916=""),"",$M$2*LN(AE917/AE916))</f>
        <v/>
      </c>
      <c r="AT917" s="9">
        <f>IF(OR($S917="",$S916=""),"",$N$2*LN(AF917/AF916))</f>
        <v/>
      </c>
      <c r="AV917" s="9">
        <f>IF($AH917="","",$AY$16+$AY$4*AI917+$AY$5*AJ917+$AY$6*AK917+$AY$7*AL917+$AY$8*AM917+$AY$9*AN917+$AY$10*AO917+$AY$11*AP917+$AY$12*AQ917+$AY$13*AR917+$AY$14*AS917+$AY$15*AT917)</f>
        <v/>
      </c>
      <c r="BC917" s="10">
        <f>IF((ROW()-6)&lt;=$Q$3,INDEX(LINEST(AH858:AH917,AI858:AT917,TRUE,TRUE),1,13)*$Q$4,"")</f>
        <v/>
      </c>
      <c r="BD917" s="9">
        <f>IF((ROW()-6)&lt;=$Q$3,INDEX(LINEST(AH858:AH917,AI858:AT917,TRUE,TRUE),1,12),"")</f>
        <v/>
      </c>
      <c r="BE917" s="9">
        <f>IF((ROW()-6)&lt;=$Q$3,INDEX(LINEST(AH858:AH917,AI858:AT917,TRUE,TRUE),1,11),"")</f>
        <v/>
      </c>
      <c r="BF917" s="9">
        <f>IF((ROW()-6)&lt;=$Q$3,INDEX(LINEST(AH858:AH917,AI858:AT917,TRUE,TRUE),1,10),"")</f>
        <v/>
      </c>
      <c r="BG917" s="9">
        <f>IF((ROW()-6)&lt;=$Q$3,INDEX(LINEST(AH858:AH917,AI858:AT917,TRUE,TRUE),1,9),"")</f>
        <v/>
      </c>
      <c r="BH917" s="9">
        <f>IF((ROW()-6)&lt;=$Q$3,INDEX(LINEST(AH858:AH917,AI858:AT917,TRUE,TRUE),1,8),"")</f>
        <v/>
      </c>
      <c r="BI917" s="9">
        <f>IF((ROW()-6)&lt;=$Q$3,INDEX(LINEST(AH858:AH917,AI858:AT917,TRUE,TRUE),1,7),"")</f>
        <v/>
      </c>
      <c r="BJ917" s="9">
        <f>IF((ROW()-6)&lt;=$Q$3,INDEX(LINEST(AH858:AH917,AI858:AT917,TRUE,TRUE),1,6),"")</f>
        <v/>
      </c>
      <c r="BK917" s="9">
        <f>IF((ROW()-6)&lt;=$Q$3,INDEX(LINEST(AH858:AH917,AI858:AT917,TRUE,TRUE),1,5),"")</f>
        <v/>
      </c>
      <c r="BL917" s="9">
        <f>IF((ROW()-6)&lt;=$Q$3,INDEX(LINEST(AH858:AH917,AI858:AT917,TRUE,TRUE),1,4),"")</f>
        <v/>
      </c>
      <c r="BM917" s="9">
        <f>IF((ROW()-6)&lt;=$Q$3,INDEX(LINEST(AH858:AH917,AI858:AT917,TRUE,TRUE),1,3),"")</f>
        <v/>
      </c>
      <c r="BN917" s="9">
        <f>IF((ROW()-6)&lt;=$Q$3,INDEX(LINEST(AH858:AH917,AI858:AT917,TRUE,TRUE),1,2),"")</f>
        <v/>
      </c>
      <c r="BO917" s="9">
        <f>IF((ROW()-6)&lt;=$Q$3,INDEX(LINEST(AH858:AH917,AI858:AT917,TRUE,TRUE),1,1),"")</f>
        <v/>
      </c>
      <c r="BP917" s="10">
        <f>IF((ROW()-6)&lt;=$Q$3,INDEX(LINEST(AH858:AH917,AI858:AT917,TRUE,TRUE),3,1),"")</f>
        <v/>
      </c>
      <c r="BR917" s="9">
        <f>IF(AND((ROW()-6)&lt;=$Q$3,ISNUMBER(BC916)),BC916/$Q$4+BD916*AI917+BE916*AJ917+BF916*AK917+BG916*AL917+BH916*AM917+BI916*AN917+BJ916*AO917+BK916*AP917+BL916*AQ917+BM916*AR917+BN916*AS917+BO916*AT917,"")</f>
        <v/>
      </c>
      <c r="BS917">
        <f>IF(ISNUMBER(BR917),AVERAGE(AH857:AH916),"")</f>
        <v/>
      </c>
      <c r="BT917">
        <f>IF(ISNUMBER(BR917),(AH917-BR917)^2,"")</f>
        <v/>
      </c>
      <c r="BU917">
        <f>IF(ISNUMBER(BR917),AH917^2,"")</f>
        <v/>
      </c>
      <c r="BV917">
        <f>IF(ISNUMBER(BR917),(AH917-BS917)^2,"")</f>
        <v/>
      </c>
    </row>
    <row r="918">
      <c r="O918">
        <f>IF($R918="","",CHOOSE($Q$2,YEAR(R918)*12+MONTH(R918),INT((R918-2)/7),YEAR(R918)*4+ROUNDUP(MONTH(R918)/3)))</f>
        <v/>
      </c>
      <c r="P918">
        <f>IF($R918="","",IF($R919="",1,IF(O918&lt;&gt;O919,1,0)))</f>
        <v/>
      </c>
      <c r="Q918">
        <f>IF(P918=1,SUM($P$7:P918),"")</f>
        <v/>
      </c>
      <c r="R918">
        <f>IF($A918="","",IF(ISNUMBER($A918),$A918,IFERROR(DATEVALUE($A918),NA())))</f>
        <v/>
      </c>
      <c r="S918" s="7">
        <f>IFERROR(INDEX($R$7:$R$60000,MATCH(ROW()-6,$Q$7:$Q$60000,0)),"")</f>
        <v/>
      </c>
      <c r="T918">
        <f>IFERROR(INDEX($B$7:$B$60000,MATCH(ROW()-6,$Q$7:$Q$60000,0)),"")</f>
        <v/>
      </c>
      <c r="U918">
        <f>IFERROR(INDEX($C$7:$C$60000,MATCH(ROW()-6,$Q$7:$Q$60000,0)),"")</f>
        <v/>
      </c>
      <c r="V918">
        <f>IFERROR(INDEX($D$7:$D$60000,MATCH(ROW()-6,$Q$7:$Q$60000,0)),"")</f>
        <v/>
      </c>
      <c r="W918">
        <f>IFERROR(INDEX($E$7:$E$60000,MATCH(ROW()-6,$Q$7:$Q$60000,0)),"")</f>
        <v/>
      </c>
      <c r="X918">
        <f>IFERROR(INDEX($F$7:$F$60000,MATCH(ROW()-6,$Q$7:$Q$60000,0)),"")</f>
        <v/>
      </c>
      <c r="Y918">
        <f>IFERROR(INDEX($G$7:$G$60000,MATCH(ROW()-6,$Q$7:$Q$60000,0)),"")</f>
        <v/>
      </c>
      <c r="Z918">
        <f>IFERROR(INDEX($H$7:$H$60000,MATCH(ROW()-6,$Q$7:$Q$60000,0)),"")</f>
        <v/>
      </c>
      <c r="AA918">
        <f>IFERROR(INDEX($I$7:$I$60000,MATCH(ROW()-6,$Q$7:$Q$60000,0)),"")</f>
        <v/>
      </c>
      <c r="AB918">
        <f>IFERROR(INDEX($J$7:$J$60000,MATCH(ROW()-6,$Q$7:$Q$60000,0)),"")</f>
        <v/>
      </c>
      <c r="AC918">
        <f>IFERROR(INDEX($K$7:$K$60000,MATCH(ROW()-6,$Q$7:$Q$60000,0)),"")</f>
        <v/>
      </c>
      <c r="AD918">
        <f>IFERROR(INDEX($L$7:$L$60000,MATCH(ROW()-6,$Q$7:$Q$60000,0)),"")</f>
        <v/>
      </c>
      <c r="AE918">
        <f>IFERROR(INDEX($M$7:$M$60000,MATCH(ROW()-6,$Q$7:$Q$60000,0)),"")</f>
        <v/>
      </c>
      <c r="AF918">
        <f>IFERROR(INDEX($N$7:$N$60000,MATCH(ROW()-6,$Q$7:$Q$60000,0)),"")</f>
        <v/>
      </c>
      <c r="AH918" s="9">
        <f>IF(OR($S918="",$S917=""),"",LN($T918/$T917))</f>
        <v/>
      </c>
      <c r="AI918" s="9">
        <f>IF(OR($S918="",$S917=""),"",$C$2*LN(U918/U917))</f>
        <v/>
      </c>
      <c r="AJ918" s="9">
        <f>IF(OR($S918="",$S917=""),"",$D$2*(V918-V917))</f>
        <v/>
      </c>
      <c r="AK918" s="9">
        <f>IF(OR($S918="",$S917=""),"",$E$2*(W918-W917))</f>
        <v/>
      </c>
      <c r="AL918" s="9">
        <f>IF(OR($S918="",$S917=""),"",$F$2*LN(X918/X917))</f>
        <v/>
      </c>
      <c r="AM918" s="9">
        <f>IF(OR($S918="",$S917=""),"",$G$2*(Y918-Y917))</f>
        <v/>
      </c>
      <c r="AN918" s="9">
        <f>IF(OR($S918="",$S917=""),"",$H$2*LN(Z918/Z917))</f>
        <v/>
      </c>
      <c r="AO918" s="9">
        <f>IF(OR($S918="",$S917=""),"",$I$2*(AA918-AA917))</f>
        <v/>
      </c>
      <c r="AP918" s="9">
        <f>IF(OR($S918="",$S917=""),"",$J$2*LN(AB918/AB917))</f>
        <v/>
      </c>
      <c r="AQ918" s="9">
        <f>IF(OR($S918="",$S917=""),"",$K$2*(AC918-AC917))</f>
        <v/>
      </c>
      <c r="AR918" s="9">
        <f>IF(OR($S918="",$S917=""),"",$L$2*LN(AD918/AD917))</f>
        <v/>
      </c>
      <c r="AS918" s="9">
        <f>IF(OR($S918="",$S917=""),"",$M$2*LN(AE918/AE917))</f>
        <v/>
      </c>
      <c r="AT918" s="9">
        <f>IF(OR($S918="",$S917=""),"",$N$2*LN(AF918/AF917))</f>
        <v/>
      </c>
      <c r="AV918" s="9">
        <f>IF($AH918="","",$AY$16+$AY$4*AI918+$AY$5*AJ918+$AY$6*AK918+$AY$7*AL918+$AY$8*AM918+$AY$9*AN918+$AY$10*AO918+$AY$11*AP918+$AY$12*AQ918+$AY$13*AR918+$AY$14*AS918+$AY$15*AT918)</f>
        <v/>
      </c>
      <c r="BC918" s="10">
        <f>IF((ROW()-6)&lt;=$Q$3,INDEX(LINEST(AH859:AH918,AI859:AT918,TRUE,TRUE),1,13)*$Q$4,"")</f>
        <v/>
      </c>
      <c r="BD918" s="9">
        <f>IF((ROW()-6)&lt;=$Q$3,INDEX(LINEST(AH859:AH918,AI859:AT918,TRUE,TRUE),1,12),"")</f>
        <v/>
      </c>
      <c r="BE918" s="9">
        <f>IF((ROW()-6)&lt;=$Q$3,INDEX(LINEST(AH859:AH918,AI859:AT918,TRUE,TRUE),1,11),"")</f>
        <v/>
      </c>
      <c r="BF918" s="9">
        <f>IF((ROW()-6)&lt;=$Q$3,INDEX(LINEST(AH859:AH918,AI859:AT918,TRUE,TRUE),1,10),"")</f>
        <v/>
      </c>
      <c r="BG918" s="9">
        <f>IF((ROW()-6)&lt;=$Q$3,INDEX(LINEST(AH859:AH918,AI859:AT918,TRUE,TRUE),1,9),"")</f>
        <v/>
      </c>
      <c r="BH918" s="9">
        <f>IF((ROW()-6)&lt;=$Q$3,INDEX(LINEST(AH859:AH918,AI859:AT918,TRUE,TRUE),1,8),"")</f>
        <v/>
      </c>
      <c r="BI918" s="9">
        <f>IF((ROW()-6)&lt;=$Q$3,INDEX(LINEST(AH859:AH918,AI859:AT918,TRUE,TRUE),1,7),"")</f>
        <v/>
      </c>
      <c r="BJ918" s="9">
        <f>IF((ROW()-6)&lt;=$Q$3,INDEX(LINEST(AH859:AH918,AI859:AT918,TRUE,TRUE),1,6),"")</f>
        <v/>
      </c>
      <c r="BK918" s="9">
        <f>IF((ROW()-6)&lt;=$Q$3,INDEX(LINEST(AH859:AH918,AI859:AT918,TRUE,TRUE),1,5),"")</f>
        <v/>
      </c>
      <c r="BL918" s="9">
        <f>IF((ROW()-6)&lt;=$Q$3,INDEX(LINEST(AH859:AH918,AI859:AT918,TRUE,TRUE),1,4),"")</f>
        <v/>
      </c>
      <c r="BM918" s="9">
        <f>IF((ROW()-6)&lt;=$Q$3,INDEX(LINEST(AH859:AH918,AI859:AT918,TRUE,TRUE),1,3),"")</f>
        <v/>
      </c>
      <c r="BN918" s="9">
        <f>IF((ROW()-6)&lt;=$Q$3,INDEX(LINEST(AH859:AH918,AI859:AT918,TRUE,TRUE),1,2),"")</f>
        <v/>
      </c>
      <c r="BO918" s="9">
        <f>IF((ROW()-6)&lt;=$Q$3,INDEX(LINEST(AH859:AH918,AI859:AT918,TRUE,TRUE),1,1),"")</f>
        <v/>
      </c>
      <c r="BP918" s="10">
        <f>IF((ROW()-6)&lt;=$Q$3,INDEX(LINEST(AH859:AH918,AI859:AT918,TRUE,TRUE),3,1),"")</f>
        <v/>
      </c>
      <c r="BR918" s="9">
        <f>IF(AND((ROW()-6)&lt;=$Q$3,ISNUMBER(BC917)),BC917/$Q$4+BD917*AI918+BE917*AJ918+BF917*AK918+BG917*AL918+BH917*AM918+BI917*AN918+BJ917*AO918+BK917*AP918+BL917*AQ918+BM917*AR918+BN917*AS918+BO917*AT918,"")</f>
        <v/>
      </c>
      <c r="BS918">
        <f>IF(ISNUMBER(BR918),AVERAGE(AH858:AH917),"")</f>
        <v/>
      </c>
      <c r="BT918">
        <f>IF(ISNUMBER(BR918),(AH918-BR918)^2,"")</f>
        <v/>
      </c>
      <c r="BU918">
        <f>IF(ISNUMBER(BR918),AH918^2,"")</f>
        <v/>
      </c>
      <c r="BV918">
        <f>IF(ISNUMBER(BR918),(AH918-BS918)^2,"")</f>
        <v/>
      </c>
    </row>
    <row r="919">
      <c r="O919">
        <f>IF($R919="","",CHOOSE($Q$2,YEAR(R919)*12+MONTH(R919),INT((R919-2)/7),YEAR(R919)*4+ROUNDUP(MONTH(R919)/3)))</f>
        <v/>
      </c>
      <c r="P919">
        <f>IF($R919="","",IF($R920="",1,IF(O919&lt;&gt;O920,1,0)))</f>
        <v/>
      </c>
      <c r="Q919">
        <f>IF(P919=1,SUM($P$7:P919),"")</f>
        <v/>
      </c>
      <c r="R919">
        <f>IF($A919="","",IF(ISNUMBER($A919),$A919,IFERROR(DATEVALUE($A919),NA())))</f>
        <v/>
      </c>
      <c r="S919" s="7">
        <f>IFERROR(INDEX($R$7:$R$60000,MATCH(ROW()-6,$Q$7:$Q$60000,0)),"")</f>
        <v/>
      </c>
      <c r="T919">
        <f>IFERROR(INDEX($B$7:$B$60000,MATCH(ROW()-6,$Q$7:$Q$60000,0)),"")</f>
        <v/>
      </c>
      <c r="U919">
        <f>IFERROR(INDEX($C$7:$C$60000,MATCH(ROW()-6,$Q$7:$Q$60000,0)),"")</f>
        <v/>
      </c>
      <c r="V919">
        <f>IFERROR(INDEX($D$7:$D$60000,MATCH(ROW()-6,$Q$7:$Q$60000,0)),"")</f>
        <v/>
      </c>
      <c r="W919">
        <f>IFERROR(INDEX($E$7:$E$60000,MATCH(ROW()-6,$Q$7:$Q$60000,0)),"")</f>
        <v/>
      </c>
      <c r="X919">
        <f>IFERROR(INDEX($F$7:$F$60000,MATCH(ROW()-6,$Q$7:$Q$60000,0)),"")</f>
        <v/>
      </c>
      <c r="Y919">
        <f>IFERROR(INDEX($G$7:$G$60000,MATCH(ROW()-6,$Q$7:$Q$60000,0)),"")</f>
        <v/>
      </c>
      <c r="Z919">
        <f>IFERROR(INDEX($H$7:$H$60000,MATCH(ROW()-6,$Q$7:$Q$60000,0)),"")</f>
        <v/>
      </c>
      <c r="AA919">
        <f>IFERROR(INDEX($I$7:$I$60000,MATCH(ROW()-6,$Q$7:$Q$60000,0)),"")</f>
        <v/>
      </c>
      <c r="AB919">
        <f>IFERROR(INDEX($J$7:$J$60000,MATCH(ROW()-6,$Q$7:$Q$60000,0)),"")</f>
        <v/>
      </c>
      <c r="AC919">
        <f>IFERROR(INDEX($K$7:$K$60000,MATCH(ROW()-6,$Q$7:$Q$60000,0)),"")</f>
        <v/>
      </c>
      <c r="AD919">
        <f>IFERROR(INDEX($L$7:$L$60000,MATCH(ROW()-6,$Q$7:$Q$60000,0)),"")</f>
        <v/>
      </c>
      <c r="AE919">
        <f>IFERROR(INDEX($M$7:$M$60000,MATCH(ROW()-6,$Q$7:$Q$60000,0)),"")</f>
        <v/>
      </c>
      <c r="AF919">
        <f>IFERROR(INDEX($N$7:$N$60000,MATCH(ROW()-6,$Q$7:$Q$60000,0)),"")</f>
        <v/>
      </c>
      <c r="AH919" s="9">
        <f>IF(OR($S919="",$S918=""),"",LN($T919/$T918))</f>
        <v/>
      </c>
      <c r="AI919" s="9">
        <f>IF(OR($S919="",$S918=""),"",$C$2*LN(U919/U918))</f>
        <v/>
      </c>
      <c r="AJ919" s="9">
        <f>IF(OR($S919="",$S918=""),"",$D$2*(V919-V918))</f>
        <v/>
      </c>
      <c r="AK919" s="9">
        <f>IF(OR($S919="",$S918=""),"",$E$2*(W919-W918))</f>
        <v/>
      </c>
      <c r="AL919" s="9">
        <f>IF(OR($S919="",$S918=""),"",$F$2*LN(X919/X918))</f>
        <v/>
      </c>
      <c r="AM919" s="9">
        <f>IF(OR($S919="",$S918=""),"",$G$2*(Y919-Y918))</f>
        <v/>
      </c>
      <c r="AN919" s="9">
        <f>IF(OR($S919="",$S918=""),"",$H$2*LN(Z919/Z918))</f>
        <v/>
      </c>
      <c r="AO919" s="9">
        <f>IF(OR($S919="",$S918=""),"",$I$2*(AA919-AA918))</f>
        <v/>
      </c>
      <c r="AP919" s="9">
        <f>IF(OR($S919="",$S918=""),"",$J$2*LN(AB919/AB918))</f>
        <v/>
      </c>
      <c r="AQ919" s="9">
        <f>IF(OR($S919="",$S918=""),"",$K$2*(AC919-AC918))</f>
        <v/>
      </c>
      <c r="AR919" s="9">
        <f>IF(OR($S919="",$S918=""),"",$L$2*LN(AD919/AD918))</f>
        <v/>
      </c>
      <c r="AS919" s="9">
        <f>IF(OR($S919="",$S918=""),"",$M$2*LN(AE919/AE918))</f>
        <v/>
      </c>
      <c r="AT919" s="9">
        <f>IF(OR($S919="",$S918=""),"",$N$2*LN(AF919/AF918))</f>
        <v/>
      </c>
      <c r="AV919" s="9">
        <f>IF($AH919="","",$AY$16+$AY$4*AI919+$AY$5*AJ919+$AY$6*AK919+$AY$7*AL919+$AY$8*AM919+$AY$9*AN919+$AY$10*AO919+$AY$11*AP919+$AY$12*AQ919+$AY$13*AR919+$AY$14*AS919+$AY$15*AT919)</f>
        <v/>
      </c>
      <c r="BC919" s="10">
        <f>IF((ROW()-6)&lt;=$Q$3,INDEX(LINEST(AH860:AH919,AI860:AT919,TRUE,TRUE),1,13)*$Q$4,"")</f>
        <v/>
      </c>
      <c r="BD919" s="9">
        <f>IF((ROW()-6)&lt;=$Q$3,INDEX(LINEST(AH860:AH919,AI860:AT919,TRUE,TRUE),1,12),"")</f>
        <v/>
      </c>
      <c r="BE919" s="9">
        <f>IF((ROW()-6)&lt;=$Q$3,INDEX(LINEST(AH860:AH919,AI860:AT919,TRUE,TRUE),1,11),"")</f>
        <v/>
      </c>
      <c r="BF919" s="9">
        <f>IF((ROW()-6)&lt;=$Q$3,INDEX(LINEST(AH860:AH919,AI860:AT919,TRUE,TRUE),1,10),"")</f>
        <v/>
      </c>
      <c r="BG919" s="9">
        <f>IF((ROW()-6)&lt;=$Q$3,INDEX(LINEST(AH860:AH919,AI860:AT919,TRUE,TRUE),1,9),"")</f>
        <v/>
      </c>
      <c r="BH919" s="9">
        <f>IF((ROW()-6)&lt;=$Q$3,INDEX(LINEST(AH860:AH919,AI860:AT919,TRUE,TRUE),1,8),"")</f>
        <v/>
      </c>
      <c r="BI919" s="9">
        <f>IF((ROW()-6)&lt;=$Q$3,INDEX(LINEST(AH860:AH919,AI860:AT919,TRUE,TRUE),1,7),"")</f>
        <v/>
      </c>
      <c r="BJ919" s="9">
        <f>IF((ROW()-6)&lt;=$Q$3,INDEX(LINEST(AH860:AH919,AI860:AT919,TRUE,TRUE),1,6),"")</f>
        <v/>
      </c>
      <c r="BK919" s="9">
        <f>IF((ROW()-6)&lt;=$Q$3,INDEX(LINEST(AH860:AH919,AI860:AT919,TRUE,TRUE),1,5),"")</f>
        <v/>
      </c>
      <c r="BL919" s="9">
        <f>IF((ROW()-6)&lt;=$Q$3,INDEX(LINEST(AH860:AH919,AI860:AT919,TRUE,TRUE),1,4),"")</f>
        <v/>
      </c>
      <c r="BM919" s="9">
        <f>IF((ROW()-6)&lt;=$Q$3,INDEX(LINEST(AH860:AH919,AI860:AT919,TRUE,TRUE),1,3),"")</f>
        <v/>
      </c>
      <c r="BN919" s="9">
        <f>IF((ROW()-6)&lt;=$Q$3,INDEX(LINEST(AH860:AH919,AI860:AT919,TRUE,TRUE),1,2),"")</f>
        <v/>
      </c>
      <c r="BO919" s="9">
        <f>IF((ROW()-6)&lt;=$Q$3,INDEX(LINEST(AH860:AH919,AI860:AT919,TRUE,TRUE),1,1),"")</f>
        <v/>
      </c>
      <c r="BP919" s="10">
        <f>IF((ROW()-6)&lt;=$Q$3,INDEX(LINEST(AH860:AH919,AI860:AT919,TRUE,TRUE),3,1),"")</f>
        <v/>
      </c>
      <c r="BR919" s="9">
        <f>IF(AND((ROW()-6)&lt;=$Q$3,ISNUMBER(BC918)),BC918/$Q$4+BD918*AI919+BE918*AJ919+BF918*AK919+BG918*AL919+BH918*AM919+BI918*AN919+BJ918*AO919+BK918*AP919+BL918*AQ919+BM918*AR919+BN918*AS919+BO918*AT919,"")</f>
        <v/>
      </c>
      <c r="BS919">
        <f>IF(ISNUMBER(BR919),AVERAGE(AH859:AH918),"")</f>
        <v/>
      </c>
      <c r="BT919">
        <f>IF(ISNUMBER(BR919),(AH919-BR919)^2,"")</f>
        <v/>
      </c>
      <c r="BU919">
        <f>IF(ISNUMBER(BR919),AH919^2,"")</f>
        <v/>
      </c>
      <c r="BV919">
        <f>IF(ISNUMBER(BR919),(AH919-BS919)^2,"")</f>
        <v/>
      </c>
    </row>
    <row r="920">
      <c r="O920">
        <f>IF($R920="","",CHOOSE($Q$2,YEAR(R920)*12+MONTH(R920),INT((R920-2)/7),YEAR(R920)*4+ROUNDUP(MONTH(R920)/3)))</f>
        <v/>
      </c>
      <c r="P920">
        <f>IF($R920="","",IF($R921="",1,IF(O920&lt;&gt;O921,1,0)))</f>
        <v/>
      </c>
      <c r="Q920">
        <f>IF(P920=1,SUM($P$7:P920),"")</f>
        <v/>
      </c>
      <c r="R920">
        <f>IF($A920="","",IF(ISNUMBER($A920),$A920,IFERROR(DATEVALUE($A920),NA())))</f>
        <v/>
      </c>
      <c r="S920" s="7">
        <f>IFERROR(INDEX($R$7:$R$60000,MATCH(ROW()-6,$Q$7:$Q$60000,0)),"")</f>
        <v/>
      </c>
      <c r="T920">
        <f>IFERROR(INDEX($B$7:$B$60000,MATCH(ROW()-6,$Q$7:$Q$60000,0)),"")</f>
        <v/>
      </c>
      <c r="U920">
        <f>IFERROR(INDEX($C$7:$C$60000,MATCH(ROW()-6,$Q$7:$Q$60000,0)),"")</f>
        <v/>
      </c>
      <c r="V920">
        <f>IFERROR(INDEX($D$7:$D$60000,MATCH(ROW()-6,$Q$7:$Q$60000,0)),"")</f>
        <v/>
      </c>
      <c r="W920">
        <f>IFERROR(INDEX($E$7:$E$60000,MATCH(ROW()-6,$Q$7:$Q$60000,0)),"")</f>
        <v/>
      </c>
      <c r="X920">
        <f>IFERROR(INDEX($F$7:$F$60000,MATCH(ROW()-6,$Q$7:$Q$60000,0)),"")</f>
        <v/>
      </c>
      <c r="Y920">
        <f>IFERROR(INDEX($G$7:$G$60000,MATCH(ROW()-6,$Q$7:$Q$60000,0)),"")</f>
        <v/>
      </c>
      <c r="Z920">
        <f>IFERROR(INDEX($H$7:$H$60000,MATCH(ROW()-6,$Q$7:$Q$60000,0)),"")</f>
        <v/>
      </c>
      <c r="AA920">
        <f>IFERROR(INDEX($I$7:$I$60000,MATCH(ROW()-6,$Q$7:$Q$60000,0)),"")</f>
        <v/>
      </c>
      <c r="AB920">
        <f>IFERROR(INDEX($J$7:$J$60000,MATCH(ROW()-6,$Q$7:$Q$60000,0)),"")</f>
        <v/>
      </c>
      <c r="AC920">
        <f>IFERROR(INDEX($K$7:$K$60000,MATCH(ROW()-6,$Q$7:$Q$60000,0)),"")</f>
        <v/>
      </c>
      <c r="AD920">
        <f>IFERROR(INDEX($L$7:$L$60000,MATCH(ROW()-6,$Q$7:$Q$60000,0)),"")</f>
        <v/>
      </c>
      <c r="AE920">
        <f>IFERROR(INDEX($M$7:$M$60000,MATCH(ROW()-6,$Q$7:$Q$60000,0)),"")</f>
        <v/>
      </c>
      <c r="AF920">
        <f>IFERROR(INDEX($N$7:$N$60000,MATCH(ROW()-6,$Q$7:$Q$60000,0)),"")</f>
        <v/>
      </c>
      <c r="AH920" s="9">
        <f>IF(OR($S920="",$S919=""),"",LN($T920/$T919))</f>
        <v/>
      </c>
      <c r="AI920" s="9">
        <f>IF(OR($S920="",$S919=""),"",$C$2*LN(U920/U919))</f>
        <v/>
      </c>
      <c r="AJ920" s="9">
        <f>IF(OR($S920="",$S919=""),"",$D$2*(V920-V919))</f>
        <v/>
      </c>
      <c r="AK920" s="9">
        <f>IF(OR($S920="",$S919=""),"",$E$2*(W920-W919))</f>
        <v/>
      </c>
      <c r="AL920" s="9">
        <f>IF(OR($S920="",$S919=""),"",$F$2*LN(X920/X919))</f>
        <v/>
      </c>
      <c r="AM920" s="9">
        <f>IF(OR($S920="",$S919=""),"",$G$2*(Y920-Y919))</f>
        <v/>
      </c>
      <c r="AN920" s="9">
        <f>IF(OR($S920="",$S919=""),"",$H$2*LN(Z920/Z919))</f>
        <v/>
      </c>
      <c r="AO920" s="9">
        <f>IF(OR($S920="",$S919=""),"",$I$2*(AA920-AA919))</f>
        <v/>
      </c>
      <c r="AP920" s="9">
        <f>IF(OR($S920="",$S919=""),"",$J$2*LN(AB920/AB919))</f>
        <v/>
      </c>
      <c r="AQ920" s="9">
        <f>IF(OR($S920="",$S919=""),"",$K$2*(AC920-AC919))</f>
        <v/>
      </c>
      <c r="AR920" s="9">
        <f>IF(OR($S920="",$S919=""),"",$L$2*LN(AD920/AD919))</f>
        <v/>
      </c>
      <c r="AS920" s="9">
        <f>IF(OR($S920="",$S919=""),"",$M$2*LN(AE920/AE919))</f>
        <v/>
      </c>
      <c r="AT920" s="9">
        <f>IF(OR($S920="",$S919=""),"",$N$2*LN(AF920/AF919))</f>
        <v/>
      </c>
      <c r="AV920" s="9">
        <f>IF($AH920="","",$AY$16+$AY$4*AI920+$AY$5*AJ920+$AY$6*AK920+$AY$7*AL920+$AY$8*AM920+$AY$9*AN920+$AY$10*AO920+$AY$11*AP920+$AY$12*AQ920+$AY$13*AR920+$AY$14*AS920+$AY$15*AT920)</f>
        <v/>
      </c>
      <c r="BC920" s="10">
        <f>IF((ROW()-6)&lt;=$Q$3,INDEX(LINEST(AH861:AH920,AI861:AT920,TRUE,TRUE),1,13)*$Q$4,"")</f>
        <v/>
      </c>
      <c r="BD920" s="9">
        <f>IF((ROW()-6)&lt;=$Q$3,INDEX(LINEST(AH861:AH920,AI861:AT920,TRUE,TRUE),1,12),"")</f>
        <v/>
      </c>
      <c r="BE920" s="9">
        <f>IF((ROW()-6)&lt;=$Q$3,INDEX(LINEST(AH861:AH920,AI861:AT920,TRUE,TRUE),1,11),"")</f>
        <v/>
      </c>
      <c r="BF920" s="9">
        <f>IF((ROW()-6)&lt;=$Q$3,INDEX(LINEST(AH861:AH920,AI861:AT920,TRUE,TRUE),1,10),"")</f>
        <v/>
      </c>
      <c r="BG920" s="9">
        <f>IF((ROW()-6)&lt;=$Q$3,INDEX(LINEST(AH861:AH920,AI861:AT920,TRUE,TRUE),1,9),"")</f>
        <v/>
      </c>
      <c r="BH920" s="9">
        <f>IF((ROW()-6)&lt;=$Q$3,INDEX(LINEST(AH861:AH920,AI861:AT920,TRUE,TRUE),1,8),"")</f>
        <v/>
      </c>
      <c r="BI920" s="9">
        <f>IF((ROW()-6)&lt;=$Q$3,INDEX(LINEST(AH861:AH920,AI861:AT920,TRUE,TRUE),1,7),"")</f>
        <v/>
      </c>
      <c r="BJ920" s="9">
        <f>IF((ROW()-6)&lt;=$Q$3,INDEX(LINEST(AH861:AH920,AI861:AT920,TRUE,TRUE),1,6),"")</f>
        <v/>
      </c>
      <c r="BK920" s="9">
        <f>IF((ROW()-6)&lt;=$Q$3,INDEX(LINEST(AH861:AH920,AI861:AT920,TRUE,TRUE),1,5),"")</f>
        <v/>
      </c>
      <c r="BL920" s="9">
        <f>IF((ROW()-6)&lt;=$Q$3,INDEX(LINEST(AH861:AH920,AI861:AT920,TRUE,TRUE),1,4),"")</f>
        <v/>
      </c>
      <c r="BM920" s="9">
        <f>IF((ROW()-6)&lt;=$Q$3,INDEX(LINEST(AH861:AH920,AI861:AT920,TRUE,TRUE),1,3),"")</f>
        <v/>
      </c>
      <c r="BN920" s="9">
        <f>IF((ROW()-6)&lt;=$Q$3,INDEX(LINEST(AH861:AH920,AI861:AT920,TRUE,TRUE),1,2),"")</f>
        <v/>
      </c>
      <c r="BO920" s="9">
        <f>IF((ROW()-6)&lt;=$Q$3,INDEX(LINEST(AH861:AH920,AI861:AT920,TRUE,TRUE),1,1),"")</f>
        <v/>
      </c>
      <c r="BP920" s="10">
        <f>IF((ROW()-6)&lt;=$Q$3,INDEX(LINEST(AH861:AH920,AI861:AT920,TRUE,TRUE),3,1),"")</f>
        <v/>
      </c>
      <c r="BR920" s="9">
        <f>IF(AND((ROW()-6)&lt;=$Q$3,ISNUMBER(BC919)),BC919/$Q$4+BD919*AI920+BE919*AJ920+BF919*AK920+BG919*AL920+BH919*AM920+BI919*AN920+BJ919*AO920+BK919*AP920+BL919*AQ920+BM919*AR920+BN919*AS920+BO919*AT920,"")</f>
        <v/>
      </c>
      <c r="BS920">
        <f>IF(ISNUMBER(BR920),AVERAGE(AH860:AH919),"")</f>
        <v/>
      </c>
      <c r="BT920">
        <f>IF(ISNUMBER(BR920),(AH920-BR920)^2,"")</f>
        <v/>
      </c>
      <c r="BU920">
        <f>IF(ISNUMBER(BR920),AH920^2,"")</f>
        <v/>
      </c>
      <c r="BV920">
        <f>IF(ISNUMBER(BR920),(AH920-BS920)^2,"")</f>
        <v/>
      </c>
    </row>
    <row r="921">
      <c r="O921">
        <f>IF($R921="","",CHOOSE($Q$2,YEAR(R921)*12+MONTH(R921),INT((R921-2)/7),YEAR(R921)*4+ROUNDUP(MONTH(R921)/3)))</f>
        <v/>
      </c>
      <c r="P921">
        <f>IF($R921="","",IF($R922="",1,IF(O921&lt;&gt;O922,1,0)))</f>
        <v/>
      </c>
      <c r="Q921">
        <f>IF(P921=1,SUM($P$7:P921),"")</f>
        <v/>
      </c>
      <c r="R921">
        <f>IF($A921="","",IF(ISNUMBER($A921),$A921,IFERROR(DATEVALUE($A921),NA())))</f>
        <v/>
      </c>
      <c r="S921" s="7">
        <f>IFERROR(INDEX($R$7:$R$60000,MATCH(ROW()-6,$Q$7:$Q$60000,0)),"")</f>
        <v/>
      </c>
      <c r="T921">
        <f>IFERROR(INDEX($B$7:$B$60000,MATCH(ROW()-6,$Q$7:$Q$60000,0)),"")</f>
        <v/>
      </c>
      <c r="U921">
        <f>IFERROR(INDEX($C$7:$C$60000,MATCH(ROW()-6,$Q$7:$Q$60000,0)),"")</f>
        <v/>
      </c>
      <c r="V921">
        <f>IFERROR(INDEX($D$7:$D$60000,MATCH(ROW()-6,$Q$7:$Q$60000,0)),"")</f>
        <v/>
      </c>
      <c r="W921">
        <f>IFERROR(INDEX($E$7:$E$60000,MATCH(ROW()-6,$Q$7:$Q$60000,0)),"")</f>
        <v/>
      </c>
      <c r="X921">
        <f>IFERROR(INDEX($F$7:$F$60000,MATCH(ROW()-6,$Q$7:$Q$60000,0)),"")</f>
        <v/>
      </c>
      <c r="Y921">
        <f>IFERROR(INDEX($G$7:$G$60000,MATCH(ROW()-6,$Q$7:$Q$60000,0)),"")</f>
        <v/>
      </c>
      <c r="Z921">
        <f>IFERROR(INDEX($H$7:$H$60000,MATCH(ROW()-6,$Q$7:$Q$60000,0)),"")</f>
        <v/>
      </c>
      <c r="AA921">
        <f>IFERROR(INDEX($I$7:$I$60000,MATCH(ROW()-6,$Q$7:$Q$60000,0)),"")</f>
        <v/>
      </c>
      <c r="AB921">
        <f>IFERROR(INDEX($J$7:$J$60000,MATCH(ROW()-6,$Q$7:$Q$60000,0)),"")</f>
        <v/>
      </c>
      <c r="AC921">
        <f>IFERROR(INDEX($K$7:$K$60000,MATCH(ROW()-6,$Q$7:$Q$60000,0)),"")</f>
        <v/>
      </c>
      <c r="AD921">
        <f>IFERROR(INDEX($L$7:$L$60000,MATCH(ROW()-6,$Q$7:$Q$60000,0)),"")</f>
        <v/>
      </c>
      <c r="AE921">
        <f>IFERROR(INDEX($M$7:$M$60000,MATCH(ROW()-6,$Q$7:$Q$60000,0)),"")</f>
        <v/>
      </c>
      <c r="AF921">
        <f>IFERROR(INDEX($N$7:$N$60000,MATCH(ROW()-6,$Q$7:$Q$60000,0)),"")</f>
        <v/>
      </c>
      <c r="AH921" s="9">
        <f>IF(OR($S921="",$S920=""),"",LN($T921/$T920))</f>
        <v/>
      </c>
      <c r="AI921" s="9">
        <f>IF(OR($S921="",$S920=""),"",$C$2*LN(U921/U920))</f>
        <v/>
      </c>
      <c r="AJ921" s="9">
        <f>IF(OR($S921="",$S920=""),"",$D$2*(V921-V920))</f>
        <v/>
      </c>
      <c r="AK921" s="9">
        <f>IF(OR($S921="",$S920=""),"",$E$2*(W921-W920))</f>
        <v/>
      </c>
      <c r="AL921" s="9">
        <f>IF(OR($S921="",$S920=""),"",$F$2*LN(X921/X920))</f>
        <v/>
      </c>
      <c r="AM921" s="9">
        <f>IF(OR($S921="",$S920=""),"",$G$2*(Y921-Y920))</f>
        <v/>
      </c>
      <c r="AN921" s="9">
        <f>IF(OR($S921="",$S920=""),"",$H$2*LN(Z921/Z920))</f>
        <v/>
      </c>
      <c r="AO921" s="9">
        <f>IF(OR($S921="",$S920=""),"",$I$2*(AA921-AA920))</f>
        <v/>
      </c>
      <c r="AP921" s="9">
        <f>IF(OR($S921="",$S920=""),"",$J$2*LN(AB921/AB920))</f>
        <v/>
      </c>
      <c r="AQ921" s="9">
        <f>IF(OR($S921="",$S920=""),"",$K$2*(AC921-AC920))</f>
        <v/>
      </c>
      <c r="AR921" s="9">
        <f>IF(OR($S921="",$S920=""),"",$L$2*LN(AD921/AD920))</f>
        <v/>
      </c>
      <c r="AS921" s="9">
        <f>IF(OR($S921="",$S920=""),"",$M$2*LN(AE921/AE920))</f>
        <v/>
      </c>
      <c r="AT921" s="9">
        <f>IF(OR($S921="",$S920=""),"",$N$2*LN(AF921/AF920))</f>
        <v/>
      </c>
      <c r="AV921" s="9">
        <f>IF($AH921="","",$AY$16+$AY$4*AI921+$AY$5*AJ921+$AY$6*AK921+$AY$7*AL921+$AY$8*AM921+$AY$9*AN921+$AY$10*AO921+$AY$11*AP921+$AY$12*AQ921+$AY$13*AR921+$AY$14*AS921+$AY$15*AT921)</f>
        <v/>
      </c>
      <c r="BC921" s="10">
        <f>IF((ROW()-6)&lt;=$Q$3,INDEX(LINEST(AH862:AH921,AI862:AT921,TRUE,TRUE),1,13)*$Q$4,"")</f>
        <v/>
      </c>
      <c r="BD921" s="9">
        <f>IF((ROW()-6)&lt;=$Q$3,INDEX(LINEST(AH862:AH921,AI862:AT921,TRUE,TRUE),1,12),"")</f>
        <v/>
      </c>
      <c r="BE921" s="9">
        <f>IF((ROW()-6)&lt;=$Q$3,INDEX(LINEST(AH862:AH921,AI862:AT921,TRUE,TRUE),1,11),"")</f>
        <v/>
      </c>
      <c r="BF921" s="9">
        <f>IF((ROW()-6)&lt;=$Q$3,INDEX(LINEST(AH862:AH921,AI862:AT921,TRUE,TRUE),1,10),"")</f>
        <v/>
      </c>
      <c r="BG921" s="9">
        <f>IF((ROW()-6)&lt;=$Q$3,INDEX(LINEST(AH862:AH921,AI862:AT921,TRUE,TRUE),1,9),"")</f>
        <v/>
      </c>
      <c r="BH921" s="9">
        <f>IF((ROW()-6)&lt;=$Q$3,INDEX(LINEST(AH862:AH921,AI862:AT921,TRUE,TRUE),1,8),"")</f>
        <v/>
      </c>
      <c r="BI921" s="9">
        <f>IF((ROW()-6)&lt;=$Q$3,INDEX(LINEST(AH862:AH921,AI862:AT921,TRUE,TRUE),1,7),"")</f>
        <v/>
      </c>
      <c r="BJ921" s="9">
        <f>IF((ROW()-6)&lt;=$Q$3,INDEX(LINEST(AH862:AH921,AI862:AT921,TRUE,TRUE),1,6),"")</f>
        <v/>
      </c>
      <c r="BK921" s="9">
        <f>IF((ROW()-6)&lt;=$Q$3,INDEX(LINEST(AH862:AH921,AI862:AT921,TRUE,TRUE),1,5),"")</f>
        <v/>
      </c>
      <c r="BL921" s="9">
        <f>IF((ROW()-6)&lt;=$Q$3,INDEX(LINEST(AH862:AH921,AI862:AT921,TRUE,TRUE),1,4),"")</f>
        <v/>
      </c>
      <c r="BM921" s="9">
        <f>IF((ROW()-6)&lt;=$Q$3,INDEX(LINEST(AH862:AH921,AI862:AT921,TRUE,TRUE),1,3),"")</f>
        <v/>
      </c>
      <c r="BN921" s="9">
        <f>IF((ROW()-6)&lt;=$Q$3,INDEX(LINEST(AH862:AH921,AI862:AT921,TRUE,TRUE),1,2),"")</f>
        <v/>
      </c>
      <c r="BO921" s="9">
        <f>IF((ROW()-6)&lt;=$Q$3,INDEX(LINEST(AH862:AH921,AI862:AT921,TRUE,TRUE),1,1),"")</f>
        <v/>
      </c>
      <c r="BP921" s="10">
        <f>IF((ROW()-6)&lt;=$Q$3,INDEX(LINEST(AH862:AH921,AI862:AT921,TRUE,TRUE),3,1),"")</f>
        <v/>
      </c>
      <c r="BR921" s="9">
        <f>IF(AND((ROW()-6)&lt;=$Q$3,ISNUMBER(BC920)),BC920/$Q$4+BD920*AI921+BE920*AJ921+BF920*AK921+BG920*AL921+BH920*AM921+BI920*AN921+BJ920*AO921+BK920*AP921+BL920*AQ921+BM920*AR921+BN920*AS921+BO920*AT921,"")</f>
        <v/>
      </c>
      <c r="BS921">
        <f>IF(ISNUMBER(BR921),AVERAGE(AH861:AH920),"")</f>
        <v/>
      </c>
      <c r="BT921">
        <f>IF(ISNUMBER(BR921),(AH921-BR921)^2,"")</f>
        <v/>
      </c>
      <c r="BU921">
        <f>IF(ISNUMBER(BR921),AH921^2,"")</f>
        <v/>
      </c>
      <c r="BV921">
        <f>IF(ISNUMBER(BR921),(AH921-BS921)^2,"")</f>
        <v/>
      </c>
    </row>
    <row r="922">
      <c r="O922">
        <f>IF($R922="","",CHOOSE($Q$2,YEAR(R922)*12+MONTH(R922),INT((R922-2)/7),YEAR(R922)*4+ROUNDUP(MONTH(R922)/3)))</f>
        <v/>
      </c>
      <c r="P922">
        <f>IF($R922="","",IF($R923="",1,IF(O922&lt;&gt;O923,1,0)))</f>
        <v/>
      </c>
      <c r="Q922">
        <f>IF(P922=1,SUM($P$7:P922),"")</f>
        <v/>
      </c>
      <c r="R922">
        <f>IF($A922="","",IF(ISNUMBER($A922),$A922,IFERROR(DATEVALUE($A922),NA())))</f>
        <v/>
      </c>
      <c r="S922" s="7">
        <f>IFERROR(INDEX($R$7:$R$60000,MATCH(ROW()-6,$Q$7:$Q$60000,0)),"")</f>
        <v/>
      </c>
      <c r="T922">
        <f>IFERROR(INDEX($B$7:$B$60000,MATCH(ROW()-6,$Q$7:$Q$60000,0)),"")</f>
        <v/>
      </c>
      <c r="U922">
        <f>IFERROR(INDEX($C$7:$C$60000,MATCH(ROW()-6,$Q$7:$Q$60000,0)),"")</f>
        <v/>
      </c>
      <c r="V922">
        <f>IFERROR(INDEX($D$7:$D$60000,MATCH(ROW()-6,$Q$7:$Q$60000,0)),"")</f>
        <v/>
      </c>
      <c r="W922">
        <f>IFERROR(INDEX($E$7:$E$60000,MATCH(ROW()-6,$Q$7:$Q$60000,0)),"")</f>
        <v/>
      </c>
      <c r="X922">
        <f>IFERROR(INDEX($F$7:$F$60000,MATCH(ROW()-6,$Q$7:$Q$60000,0)),"")</f>
        <v/>
      </c>
      <c r="Y922">
        <f>IFERROR(INDEX($G$7:$G$60000,MATCH(ROW()-6,$Q$7:$Q$60000,0)),"")</f>
        <v/>
      </c>
      <c r="Z922">
        <f>IFERROR(INDEX($H$7:$H$60000,MATCH(ROW()-6,$Q$7:$Q$60000,0)),"")</f>
        <v/>
      </c>
      <c r="AA922">
        <f>IFERROR(INDEX($I$7:$I$60000,MATCH(ROW()-6,$Q$7:$Q$60000,0)),"")</f>
        <v/>
      </c>
      <c r="AB922">
        <f>IFERROR(INDEX($J$7:$J$60000,MATCH(ROW()-6,$Q$7:$Q$60000,0)),"")</f>
        <v/>
      </c>
      <c r="AC922">
        <f>IFERROR(INDEX($K$7:$K$60000,MATCH(ROW()-6,$Q$7:$Q$60000,0)),"")</f>
        <v/>
      </c>
      <c r="AD922">
        <f>IFERROR(INDEX($L$7:$L$60000,MATCH(ROW()-6,$Q$7:$Q$60000,0)),"")</f>
        <v/>
      </c>
      <c r="AE922">
        <f>IFERROR(INDEX($M$7:$M$60000,MATCH(ROW()-6,$Q$7:$Q$60000,0)),"")</f>
        <v/>
      </c>
      <c r="AF922">
        <f>IFERROR(INDEX($N$7:$N$60000,MATCH(ROW()-6,$Q$7:$Q$60000,0)),"")</f>
        <v/>
      </c>
      <c r="AH922" s="9">
        <f>IF(OR($S922="",$S921=""),"",LN($T922/$T921))</f>
        <v/>
      </c>
      <c r="AI922" s="9">
        <f>IF(OR($S922="",$S921=""),"",$C$2*LN(U922/U921))</f>
        <v/>
      </c>
      <c r="AJ922" s="9">
        <f>IF(OR($S922="",$S921=""),"",$D$2*(V922-V921))</f>
        <v/>
      </c>
      <c r="AK922" s="9">
        <f>IF(OR($S922="",$S921=""),"",$E$2*(W922-W921))</f>
        <v/>
      </c>
      <c r="AL922" s="9">
        <f>IF(OR($S922="",$S921=""),"",$F$2*LN(X922/X921))</f>
        <v/>
      </c>
      <c r="AM922" s="9">
        <f>IF(OR($S922="",$S921=""),"",$G$2*(Y922-Y921))</f>
        <v/>
      </c>
      <c r="AN922" s="9">
        <f>IF(OR($S922="",$S921=""),"",$H$2*LN(Z922/Z921))</f>
        <v/>
      </c>
      <c r="AO922" s="9">
        <f>IF(OR($S922="",$S921=""),"",$I$2*(AA922-AA921))</f>
        <v/>
      </c>
      <c r="AP922" s="9">
        <f>IF(OR($S922="",$S921=""),"",$J$2*LN(AB922/AB921))</f>
        <v/>
      </c>
      <c r="AQ922" s="9">
        <f>IF(OR($S922="",$S921=""),"",$K$2*(AC922-AC921))</f>
        <v/>
      </c>
      <c r="AR922" s="9">
        <f>IF(OR($S922="",$S921=""),"",$L$2*LN(AD922/AD921))</f>
        <v/>
      </c>
      <c r="AS922" s="9">
        <f>IF(OR($S922="",$S921=""),"",$M$2*LN(AE922/AE921))</f>
        <v/>
      </c>
      <c r="AT922" s="9">
        <f>IF(OR($S922="",$S921=""),"",$N$2*LN(AF922/AF921))</f>
        <v/>
      </c>
      <c r="AV922" s="9">
        <f>IF($AH922="","",$AY$16+$AY$4*AI922+$AY$5*AJ922+$AY$6*AK922+$AY$7*AL922+$AY$8*AM922+$AY$9*AN922+$AY$10*AO922+$AY$11*AP922+$AY$12*AQ922+$AY$13*AR922+$AY$14*AS922+$AY$15*AT922)</f>
        <v/>
      </c>
      <c r="BC922" s="10">
        <f>IF((ROW()-6)&lt;=$Q$3,INDEX(LINEST(AH863:AH922,AI863:AT922,TRUE,TRUE),1,13)*$Q$4,"")</f>
        <v/>
      </c>
      <c r="BD922" s="9">
        <f>IF((ROW()-6)&lt;=$Q$3,INDEX(LINEST(AH863:AH922,AI863:AT922,TRUE,TRUE),1,12),"")</f>
        <v/>
      </c>
      <c r="BE922" s="9">
        <f>IF((ROW()-6)&lt;=$Q$3,INDEX(LINEST(AH863:AH922,AI863:AT922,TRUE,TRUE),1,11),"")</f>
        <v/>
      </c>
      <c r="BF922" s="9">
        <f>IF((ROW()-6)&lt;=$Q$3,INDEX(LINEST(AH863:AH922,AI863:AT922,TRUE,TRUE),1,10),"")</f>
        <v/>
      </c>
      <c r="BG922" s="9">
        <f>IF((ROW()-6)&lt;=$Q$3,INDEX(LINEST(AH863:AH922,AI863:AT922,TRUE,TRUE),1,9),"")</f>
        <v/>
      </c>
      <c r="BH922" s="9">
        <f>IF((ROW()-6)&lt;=$Q$3,INDEX(LINEST(AH863:AH922,AI863:AT922,TRUE,TRUE),1,8),"")</f>
        <v/>
      </c>
      <c r="BI922" s="9">
        <f>IF((ROW()-6)&lt;=$Q$3,INDEX(LINEST(AH863:AH922,AI863:AT922,TRUE,TRUE),1,7),"")</f>
        <v/>
      </c>
      <c r="BJ922" s="9">
        <f>IF((ROW()-6)&lt;=$Q$3,INDEX(LINEST(AH863:AH922,AI863:AT922,TRUE,TRUE),1,6),"")</f>
        <v/>
      </c>
      <c r="BK922" s="9">
        <f>IF((ROW()-6)&lt;=$Q$3,INDEX(LINEST(AH863:AH922,AI863:AT922,TRUE,TRUE),1,5),"")</f>
        <v/>
      </c>
      <c r="BL922" s="9">
        <f>IF((ROW()-6)&lt;=$Q$3,INDEX(LINEST(AH863:AH922,AI863:AT922,TRUE,TRUE),1,4),"")</f>
        <v/>
      </c>
      <c r="BM922" s="9">
        <f>IF((ROW()-6)&lt;=$Q$3,INDEX(LINEST(AH863:AH922,AI863:AT922,TRUE,TRUE),1,3),"")</f>
        <v/>
      </c>
      <c r="BN922" s="9">
        <f>IF((ROW()-6)&lt;=$Q$3,INDEX(LINEST(AH863:AH922,AI863:AT922,TRUE,TRUE),1,2),"")</f>
        <v/>
      </c>
      <c r="BO922" s="9">
        <f>IF((ROW()-6)&lt;=$Q$3,INDEX(LINEST(AH863:AH922,AI863:AT922,TRUE,TRUE),1,1),"")</f>
        <v/>
      </c>
      <c r="BP922" s="10">
        <f>IF((ROW()-6)&lt;=$Q$3,INDEX(LINEST(AH863:AH922,AI863:AT922,TRUE,TRUE),3,1),"")</f>
        <v/>
      </c>
      <c r="BR922" s="9">
        <f>IF(AND((ROW()-6)&lt;=$Q$3,ISNUMBER(BC921)),BC921/$Q$4+BD921*AI922+BE921*AJ922+BF921*AK922+BG921*AL922+BH921*AM922+BI921*AN922+BJ921*AO922+BK921*AP922+BL921*AQ922+BM921*AR922+BN921*AS922+BO921*AT922,"")</f>
        <v/>
      </c>
      <c r="BS922">
        <f>IF(ISNUMBER(BR922),AVERAGE(AH862:AH921),"")</f>
        <v/>
      </c>
      <c r="BT922">
        <f>IF(ISNUMBER(BR922),(AH922-BR922)^2,"")</f>
        <v/>
      </c>
      <c r="BU922">
        <f>IF(ISNUMBER(BR922),AH922^2,"")</f>
        <v/>
      </c>
      <c r="BV922">
        <f>IF(ISNUMBER(BR922),(AH922-BS922)^2,"")</f>
        <v/>
      </c>
    </row>
    <row r="923">
      <c r="O923">
        <f>IF($R923="","",CHOOSE($Q$2,YEAR(R923)*12+MONTH(R923),INT((R923-2)/7),YEAR(R923)*4+ROUNDUP(MONTH(R923)/3)))</f>
        <v/>
      </c>
      <c r="P923">
        <f>IF($R923="","",IF($R924="",1,IF(O923&lt;&gt;O924,1,0)))</f>
        <v/>
      </c>
      <c r="Q923">
        <f>IF(P923=1,SUM($P$7:P923),"")</f>
        <v/>
      </c>
      <c r="R923">
        <f>IF($A923="","",IF(ISNUMBER($A923),$A923,IFERROR(DATEVALUE($A923),NA())))</f>
        <v/>
      </c>
      <c r="S923" s="7">
        <f>IFERROR(INDEX($R$7:$R$60000,MATCH(ROW()-6,$Q$7:$Q$60000,0)),"")</f>
        <v/>
      </c>
      <c r="T923">
        <f>IFERROR(INDEX($B$7:$B$60000,MATCH(ROW()-6,$Q$7:$Q$60000,0)),"")</f>
        <v/>
      </c>
      <c r="U923">
        <f>IFERROR(INDEX($C$7:$C$60000,MATCH(ROW()-6,$Q$7:$Q$60000,0)),"")</f>
        <v/>
      </c>
      <c r="V923">
        <f>IFERROR(INDEX($D$7:$D$60000,MATCH(ROW()-6,$Q$7:$Q$60000,0)),"")</f>
        <v/>
      </c>
      <c r="W923">
        <f>IFERROR(INDEX($E$7:$E$60000,MATCH(ROW()-6,$Q$7:$Q$60000,0)),"")</f>
        <v/>
      </c>
      <c r="X923">
        <f>IFERROR(INDEX($F$7:$F$60000,MATCH(ROW()-6,$Q$7:$Q$60000,0)),"")</f>
        <v/>
      </c>
      <c r="Y923">
        <f>IFERROR(INDEX($G$7:$G$60000,MATCH(ROW()-6,$Q$7:$Q$60000,0)),"")</f>
        <v/>
      </c>
      <c r="Z923">
        <f>IFERROR(INDEX($H$7:$H$60000,MATCH(ROW()-6,$Q$7:$Q$60000,0)),"")</f>
        <v/>
      </c>
      <c r="AA923">
        <f>IFERROR(INDEX($I$7:$I$60000,MATCH(ROW()-6,$Q$7:$Q$60000,0)),"")</f>
        <v/>
      </c>
      <c r="AB923">
        <f>IFERROR(INDEX($J$7:$J$60000,MATCH(ROW()-6,$Q$7:$Q$60000,0)),"")</f>
        <v/>
      </c>
      <c r="AC923">
        <f>IFERROR(INDEX($K$7:$K$60000,MATCH(ROW()-6,$Q$7:$Q$60000,0)),"")</f>
        <v/>
      </c>
      <c r="AD923">
        <f>IFERROR(INDEX($L$7:$L$60000,MATCH(ROW()-6,$Q$7:$Q$60000,0)),"")</f>
        <v/>
      </c>
      <c r="AE923">
        <f>IFERROR(INDEX($M$7:$M$60000,MATCH(ROW()-6,$Q$7:$Q$60000,0)),"")</f>
        <v/>
      </c>
      <c r="AF923">
        <f>IFERROR(INDEX($N$7:$N$60000,MATCH(ROW()-6,$Q$7:$Q$60000,0)),"")</f>
        <v/>
      </c>
      <c r="AH923" s="9">
        <f>IF(OR($S923="",$S922=""),"",LN($T923/$T922))</f>
        <v/>
      </c>
      <c r="AI923" s="9">
        <f>IF(OR($S923="",$S922=""),"",$C$2*LN(U923/U922))</f>
        <v/>
      </c>
      <c r="AJ923" s="9">
        <f>IF(OR($S923="",$S922=""),"",$D$2*(V923-V922))</f>
        <v/>
      </c>
      <c r="AK923" s="9">
        <f>IF(OR($S923="",$S922=""),"",$E$2*(W923-W922))</f>
        <v/>
      </c>
      <c r="AL923" s="9">
        <f>IF(OR($S923="",$S922=""),"",$F$2*LN(X923/X922))</f>
        <v/>
      </c>
      <c r="AM923" s="9">
        <f>IF(OR($S923="",$S922=""),"",$G$2*(Y923-Y922))</f>
        <v/>
      </c>
      <c r="AN923" s="9">
        <f>IF(OR($S923="",$S922=""),"",$H$2*LN(Z923/Z922))</f>
        <v/>
      </c>
      <c r="AO923" s="9">
        <f>IF(OR($S923="",$S922=""),"",$I$2*(AA923-AA922))</f>
        <v/>
      </c>
      <c r="AP923" s="9">
        <f>IF(OR($S923="",$S922=""),"",$J$2*LN(AB923/AB922))</f>
        <v/>
      </c>
      <c r="AQ923" s="9">
        <f>IF(OR($S923="",$S922=""),"",$K$2*(AC923-AC922))</f>
        <v/>
      </c>
      <c r="AR923" s="9">
        <f>IF(OR($S923="",$S922=""),"",$L$2*LN(AD923/AD922))</f>
        <v/>
      </c>
      <c r="AS923" s="9">
        <f>IF(OR($S923="",$S922=""),"",$M$2*LN(AE923/AE922))</f>
        <v/>
      </c>
      <c r="AT923" s="9">
        <f>IF(OR($S923="",$S922=""),"",$N$2*LN(AF923/AF922))</f>
        <v/>
      </c>
      <c r="AV923" s="9">
        <f>IF($AH923="","",$AY$16+$AY$4*AI923+$AY$5*AJ923+$AY$6*AK923+$AY$7*AL923+$AY$8*AM923+$AY$9*AN923+$AY$10*AO923+$AY$11*AP923+$AY$12*AQ923+$AY$13*AR923+$AY$14*AS923+$AY$15*AT923)</f>
        <v/>
      </c>
      <c r="BC923" s="10">
        <f>IF((ROW()-6)&lt;=$Q$3,INDEX(LINEST(AH864:AH923,AI864:AT923,TRUE,TRUE),1,13)*$Q$4,"")</f>
        <v/>
      </c>
      <c r="BD923" s="9">
        <f>IF((ROW()-6)&lt;=$Q$3,INDEX(LINEST(AH864:AH923,AI864:AT923,TRUE,TRUE),1,12),"")</f>
        <v/>
      </c>
      <c r="BE923" s="9">
        <f>IF((ROW()-6)&lt;=$Q$3,INDEX(LINEST(AH864:AH923,AI864:AT923,TRUE,TRUE),1,11),"")</f>
        <v/>
      </c>
      <c r="BF923" s="9">
        <f>IF((ROW()-6)&lt;=$Q$3,INDEX(LINEST(AH864:AH923,AI864:AT923,TRUE,TRUE),1,10),"")</f>
        <v/>
      </c>
      <c r="BG923" s="9">
        <f>IF((ROW()-6)&lt;=$Q$3,INDEX(LINEST(AH864:AH923,AI864:AT923,TRUE,TRUE),1,9),"")</f>
        <v/>
      </c>
      <c r="BH923" s="9">
        <f>IF((ROW()-6)&lt;=$Q$3,INDEX(LINEST(AH864:AH923,AI864:AT923,TRUE,TRUE),1,8),"")</f>
        <v/>
      </c>
      <c r="BI923" s="9">
        <f>IF((ROW()-6)&lt;=$Q$3,INDEX(LINEST(AH864:AH923,AI864:AT923,TRUE,TRUE),1,7),"")</f>
        <v/>
      </c>
      <c r="BJ923" s="9">
        <f>IF((ROW()-6)&lt;=$Q$3,INDEX(LINEST(AH864:AH923,AI864:AT923,TRUE,TRUE),1,6),"")</f>
        <v/>
      </c>
      <c r="BK923" s="9">
        <f>IF((ROW()-6)&lt;=$Q$3,INDEX(LINEST(AH864:AH923,AI864:AT923,TRUE,TRUE),1,5),"")</f>
        <v/>
      </c>
      <c r="BL923" s="9">
        <f>IF((ROW()-6)&lt;=$Q$3,INDEX(LINEST(AH864:AH923,AI864:AT923,TRUE,TRUE),1,4),"")</f>
        <v/>
      </c>
      <c r="BM923" s="9">
        <f>IF((ROW()-6)&lt;=$Q$3,INDEX(LINEST(AH864:AH923,AI864:AT923,TRUE,TRUE),1,3),"")</f>
        <v/>
      </c>
      <c r="BN923" s="9">
        <f>IF((ROW()-6)&lt;=$Q$3,INDEX(LINEST(AH864:AH923,AI864:AT923,TRUE,TRUE),1,2),"")</f>
        <v/>
      </c>
      <c r="BO923" s="9">
        <f>IF((ROW()-6)&lt;=$Q$3,INDEX(LINEST(AH864:AH923,AI864:AT923,TRUE,TRUE),1,1),"")</f>
        <v/>
      </c>
      <c r="BP923" s="10">
        <f>IF((ROW()-6)&lt;=$Q$3,INDEX(LINEST(AH864:AH923,AI864:AT923,TRUE,TRUE),3,1),"")</f>
        <v/>
      </c>
      <c r="BR923" s="9">
        <f>IF(AND((ROW()-6)&lt;=$Q$3,ISNUMBER(BC922)),BC922/$Q$4+BD922*AI923+BE922*AJ923+BF922*AK923+BG922*AL923+BH922*AM923+BI922*AN923+BJ922*AO923+BK922*AP923+BL922*AQ923+BM922*AR923+BN922*AS923+BO922*AT923,"")</f>
        <v/>
      </c>
      <c r="BS923">
        <f>IF(ISNUMBER(BR923),AVERAGE(AH863:AH922),"")</f>
        <v/>
      </c>
      <c r="BT923">
        <f>IF(ISNUMBER(BR923),(AH923-BR923)^2,"")</f>
        <v/>
      </c>
      <c r="BU923">
        <f>IF(ISNUMBER(BR923),AH923^2,"")</f>
        <v/>
      </c>
      <c r="BV923">
        <f>IF(ISNUMBER(BR923),(AH923-BS923)^2,"")</f>
        <v/>
      </c>
    </row>
    <row r="924">
      <c r="O924">
        <f>IF($R924="","",CHOOSE($Q$2,YEAR(R924)*12+MONTH(R924),INT((R924-2)/7),YEAR(R924)*4+ROUNDUP(MONTH(R924)/3)))</f>
        <v/>
      </c>
      <c r="P924">
        <f>IF($R924="","",IF($R925="",1,IF(O924&lt;&gt;O925,1,0)))</f>
        <v/>
      </c>
      <c r="Q924">
        <f>IF(P924=1,SUM($P$7:P924),"")</f>
        <v/>
      </c>
      <c r="R924">
        <f>IF($A924="","",IF(ISNUMBER($A924),$A924,IFERROR(DATEVALUE($A924),NA())))</f>
        <v/>
      </c>
      <c r="S924" s="7">
        <f>IFERROR(INDEX($R$7:$R$60000,MATCH(ROW()-6,$Q$7:$Q$60000,0)),"")</f>
        <v/>
      </c>
      <c r="T924">
        <f>IFERROR(INDEX($B$7:$B$60000,MATCH(ROW()-6,$Q$7:$Q$60000,0)),"")</f>
        <v/>
      </c>
      <c r="U924">
        <f>IFERROR(INDEX($C$7:$C$60000,MATCH(ROW()-6,$Q$7:$Q$60000,0)),"")</f>
        <v/>
      </c>
      <c r="V924">
        <f>IFERROR(INDEX($D$7:$D$60000,MATCH(ROW()-6,$Q$7:$Q$60000,0)),"")</f>
        <v/>
      </c>
      <c r="W924">
        <f>IFERROR(INDEX($E$7:$E$60000,MATCH(ROW()-6,$Q$7:$Q$60000,0)),"")</f>
        <v/>
      </c>
      <c r="X924">
        <f>IFERROR(INDEX($F$7:$F$60000,MATCH(ROW()-6,$Q$7:$Q$60000,0)),"")</f>
        <v/>
      </c>
      <c r="Y924">
        <f>IFERROR(INDEX($G$7:$G$60000,MATCH(ROW()-6,$Q$7:$Q$60000,0)),"")</f>
        <v/>
      </c>
      <c r="Z924">
        <f>IFERROR(INDEX($H$7:$H$60000,MATCH(ROW()-6,$Q$7:$Q$60000,0)),"")</f>
        <v/>
      </c>
      <c r="AA924">
        <f>IFERROR(INDEX($I$7:$I$60000,MATCH(ROW()-6,$Q$7:$Q$60000,0)),"")</f>
        <v/>
      </c>
      <c r="AB924">
        <f>IFERROR(INDEX($J$7:$J$60000,MATCH(ROW()-6,$Q$7:$Q$60000,0)),"")</f>
        <v/>
      </c>
      <c r="AC924">
        <f>IFERROR(INDEX($K$7:$K$60000,MATCH(ROW()-6,$Q$7:$Q$60000,0)),"")</f>
        <v/>
      </c>
      <c r="AD924">
        <f>IFERROR(INDEX($L$7:$L$60000,MATCH(ROW()-6,$Q$7:$Q$60000,0)),"")</f>
        <v/>
      </c>
      <c r="AE924">
        <f>IFERROR(INDEX($M$7:$M$60000,MATCH(ROW()-6,$Q$7:$Q$60000,0)),"")</f>
        <v/>
      </c>
      <c r="AF924">
        <f>IFERROR(INDEX($N$7:$N$60000,MATCH(ROW()-6,$Q$7:$Q$60000,0)),"")</f>
        <v/>
      </c>
      <c r="AH924" s="9">
        <f>IF(OR($S924="",$S923=""),"",LN($T924/$T923))</f>
        <v/>
      </c>
      <c r="AI924" s="9">
        <f>IF(OR($S924="",$S923=""),"",$C$2*LN(U924/U923))</f>
        <v/>
      </c>
      <c r="AJ924" s="9">
        <f>IF(OR($S924="",$S923=""),"",$D$2*(V924-V923))</f>
        <v/>
      </c>
      <c r="AK924" s="9">
        <f>IF(OR($S924="",$S923=""),"",$E$2*(W924-W923))</f>
        <v/>
      </c>
      <c r="AL924" s="9">
        <f>IF(OR($S924="",$S923=""),"",$F$2*LN(X924/X923))</f>
        <v/>
      </c>
      <c r="AM924" s="9">
        <f>IF(OR($S924="",$S923=""),"",$G$2*(Y924-Y923))</f>
        <v/>
      </c>
      <c r="AN924" s="9">
        <f>IF(OR($S924="",$S923=""),"",$H$2*LN(Z924/Z923))</f>
        <v/>
      </c>
      <c r="AO924" s="9">
        <f>IF(OR($S924="",$S923=""),"",$I$2*(AA924-AA923))</f>
        <v/>
      </c>
      <c r="AP924" s="9">
        <f>IF(OR($S924="",$S923=""),"",$J$2*LN(AB924/AB923))</f>
        <v/>
      </c>
      <c r="AQ924" s="9">
        <f>IF(OR($S924="",$S923=""),"",$K$2*(AC924-AC923))</f>
        <v/>
      </c>
      <c r="AR924" s="9">
        <f>IF(OR($S924="",$S923=""),"",$L$2*LN(AD924/AD923))</f>
        <v/>
      </c>
      <c r="AS924" s="9">
        <f>IF(OR($S924="",$S923=""),"",$M$2*LN(AE924/AE923))</f>
        <v/>
      </c>
      <c r="AT924" s="9">
        <f>IF(OR($S924="",$S923=""),"",$N$2*LN(AF924/AF923))</f>
        <v/>
      </c>
      <c r="AV924" s="9">
        <f>IF($AH924="","",$AY$16+$AY$4*AI924+$AY$5*AJ924+$AY$6*AK924+$AY$7*AL924+$AY$8*AM924+$AY$9*AN924+$AY$10*AO924+$AY$11*AP924+$AY$12*AQ924+$AY$13*AR924+$AY$14*AS924+$AY$15*AT924)</f>
        <v/>
      </c>
      <c r="BC924" s="10">
        <f>IF((ROW()-6)&lt;=$Q$3,INDEX(LINEST(AH865:AH924,AI865:AT924,TRUE,TRUE),1,13)*$Q$4,"")</f>
        <v/>
      </c>
      <c r="BD924" s="9">
        <f>IF((ROW()-6)&lt;=$Q$3,INDEX(LINEST(AH865:AH924,AI865:AT924,TRUE,TRUE),1,12),"")</f>
        <v/>
      </c>
      <c r="BE924" s="9">
        <f>IF((ROW()-6)&lt;=$Q$3,INDEX(LINEST(AH865:AH924,AI865:AT924,TRUE,TRUE),1,11),"")</f>
        <v/>
      </c>
      <c r="BF924" s="9">
        <f>IF((ROW()-6)&lt;=$Q$3,INDEX(LINEST(AH865:AH924,AI865:AT924,TRUE,TRUE),1,10),"")</f>
        <v/>
      </c>
      <c r="BG924" s="9">
        <f>IF((ROW()-6)&lt;=$Q$3,INDEX(LINEST(AH865:AH924,AI865:AT924,TRUE,TRUE),1,9),"")</f>
        <v/>
      </c>
      <c r="BH924" s="9">
        <f>IF((ROW()-6)&lt;=$Q$3,INDEX(LINEST(AH865:AH924,AI865:AT924,TRUE,TRUE),1,8),"")</f>
        <v/>
      </c>
      <c r="BI924" s="9">
        <f>IF((ROW()-6)&lt;=$Q$3,INDEX(LINEST(AH865:AH924,AI865:AT924,TRUE,TRUE),1,7),"")</f>
        <v/>
      </c>
      <c r="BJ924" s="9">
        <f>IF((ROW()-6)&lt;=$Q$3,INDEX(LINEST(AH865:AH924,AI865:AT924,TRUE,TRUE),1,6),"")</f>
        <v/>
      </c>
      <c r="BK924" s="9">
        <f>IF((ROW()-6)&lt;=$Q$3,INDEX(LINEST(AH865:AH924,AI865:AT924,TRUE,TRUE),1,5),"")</f>
        <v/>
      </c>
      <c r="BL924" s="9">
        <f>IF((ROW()-6)&lt;=$Q$3,INDEX(LINEST(AH865:AH924,AI865:AT924,TRUE,TRUE),1,4),"")</f>
        <v/>
      </c>
      <c r="BM924" s="9">
        <f>IF((ROW()-6)&lt;=$Q$3,INDEX(LINEST(AH865:AH924,AI865:AT924,TRUE,TRUE),1,3),"")</f>
        <v/>
      </c>
      <c r="BN924" s="9">
        <f>IF((ROW()-6)&lt;=$Q$3,INDEX(LINEST(AH865:AH924,AI865:AT924,TRUE,TRUE),1,2),"")</f>
        <v/>
      </c>
      <c r="BO924" s="9">
        <f>IF((ROW()-6)&lt;=$Q$3,INDEX(LINEST(AH865:AH924,AI865:AT924,TRUE,TRUE),1,1),"")</f>
        <v/>
      </c>
      <c r="BP924" s="10">
        <f>IF((ROW()-6)&lt;=$Q$3,INDEX(LINEST(AH865:AH924,AI865:AT924,TRUE,TRUE),3,1),"")</f>
        <v/>
      </c>
      <c r="BR924" s="9">
        <f>IF(AND((ROW()-6)&lt;=$Q$3,ISNUMBER(BC923)),BC923/$Q$4+BD923*AI924+BE923*AJ924+BF923*AK924+BG923*AL924+BH923*AM924+BI923*AN924+BJ923*AO924+BK923*AP924+BL923*AQ924+BM923*AR924+BN923*AS924+BO923*AT924,"")</f>
        <v/>
      </c>
      <c r="BS924">
        <f>IF(ISNUMBER(BR924),AVERAGE(AH864:AH923),"")</f>
        <v/>
      </c>
      <c r="BT924">
        <f>IF(ISNUMBER(BR924),(AH924-BR924)^2,"")</f>
        <v/>
      </c>
      <c r="BU924">
        <f>IF(ISNUMBER(BR924),AH924^2,"")</f>
        <v/>
      </c>
      <c r="BV924">
        <f>IF(ISNUMBER(BR924),(AH924-BS924)^2,"")</f>
        <v/>
      </c>
    </row>
    <row r="925">
      <c r="O925">
        <f>IF($R925="","",CHOOSE($Q$2,YEAR(R925)*12+MONTH(R925),INT((R925-2)/7),YEAR(R925)*4+ROUNDUP(MONTH(R925)/3)))</f>
        <v/>
      </c>
      <c r="P925">
        <f>IF($R925="","",IF($R926="",1,IF(O925&lt;&gt;O926,1,0)))</f>
        <v/>
      </c>
      <c r="Q925">
        <f>IF(P925=1,SUM($P$7:P925),"")</f>
        <v/>
      </c>
      <c r="R925">
        <f>IF($A925="","",IF(ISNUMBER($A925),$A925,IFERROR(DATEVALUE($A925),NA())))</f>
        <v/>
      </c>
      <c r="S925" s="7">
        <f>IFERROR(INDEX($R$7:$R$60000,MATCH(ROW()-6,$Q$7:$Q$60000,0)),"")</f>
        <v/>
      </c>
      <c r="T925">
        <f>IFERROR(INDEX($B$7:$B$60000,MATCH(ROW()-6,$Q$7:$Q$60000,0)),"")</f>
        <v/>
      </c>
      <c r="U925">
        <f>IFERROR(INDEX($C$7:$C$60000,MATCH(ROW()-6,$Q$7:$Q$60000,0)),"")</f>
        <v/>
      </c>
      <c r="V925">
        <f>IFERROR(INDEX($D$7:$D$60000,MATCH(ROW()-6,$Q$7:$Q$60000,0)),"")</f>
        <v/>
      </c>
      <c r="W925">
        <f>IFERROR(INDEX($E$7:$E$60000,MATCH(ROW()-6,$Q$7:$Q$60000,0)),"")</f>
        <v/>
      </c>
      <c r="X925">
        <f>IFERROR(INDEX($F$7:$F$60000,MATCH(ROW()-6,$Q$7:$Q$60000,0)),"")</f>
        <v/>
      </c>
      <c r="Y925">
        <f>IFERROR(INDEX($G$7:$G$60000,MATCH(ROW()-6,$Q$7:$Q$60000,0)),"")</f>
        <v/>
      </c>
      <c r="Z925">
        <f>IFERROR(INDEX($H$7:$H$60000,MATCH(ROW()-6,$Q$7:$Q$60000,0)),"")</f>
        <v/>
      </c>
      <c r="AA925">
        <f>IFERROR(INDEX($I$7:$I$60000,MATCH(ROW()-6,$Q$7:$Q$60000,0)),"")</f>
        <v/>
      </c>
      <c r="AB925">
        <f>IFERROR(INDEX($J$7:$J$60000,MATCH(ROW()-6,$Q$7:$Q$60000,0)),"")</f>
        <v/>
      </c>
      <c r="AC925">
        <f>IFERROR(INDEX($K$7:$K$60000,MATCH(ROW()-6,$Q$7:$Q$60000,0)),"")</f>
        <v/>
      </c>
      <c r="AD925">
        <f>IFERROR(INDEX($L$7:$L$60000,MATCH(ROW()-6,$Q$7:$Q$60000,0)),"")</f>
        <v/>
      </c>
      <c r="AE925">
        <f>IFERROR(INDEX($M$7:$M$60000,MATCH(ROW()-6,$Q$7:$Q$60000,0)),"")</f>
        <v/>
      </c>
      <c r="AF925">
        <f>IFERROR(INDEX($N$7:$N$60000,MATCH(ROW()-6,$Q$7:$Q$60000,0)),"")</f>
        <v/>
      </c>
      <c r="AH925" s="9">
        <f>IF(OR($S925="",$S924=""),"",LN($T925/$T924))</f>
        <v/>
      </c>
      <c r="AI925" s="9">
        <f>IF(OR($S925="",$S924=""),"",$C$2*LN(U925/U924))</f>
        <v/>
      </c>
      <c r="AJ925" s="9">
        <f>IF(OR($S925="",$S924=""),"",$D$2*(V925-V924))</f>
        <v/>
      </c>
      <c r="AK925" s="9">
        <f>IF(OR($S925="",$S924=""),"",$E$2*(W925-W924))</f>
        <v/>
      </c>
      <c r="AL925" s="9">
        <f>IF(OR($S925="",$S924=""),"",$F$2*LN(X925/X924))</f>
        <v/>
      </c>
      <c r="AM925" s="9">
        <f>IF(OR($S925="",$S924=""),"",$G$2*(Y925-Y924))</f>
        <v/>
      </c>
      <c r="AN925" s="9">
        <f>IF(OR($S925="",$S924=""),"",$H$2*LN(Z925/Z924))</f>
        <v/>
      </c>
      <c r="AO925" s="9">
        <f>IF(OR($S925="",$S924=""),"",$I$2*(AA925-AA924))</f>
        <v/>
      </c>
      <c r="AP925" s="9">
        <f>IF(OR($S925="",$S924=""),"",$J$2*LN(AB925/AB924))</f>
        <v/>
      </c>
      <c r="AQ925" s="9">
        <f>IF(OR($S925="",$S924=""),"",$K$2*(AC925-AC924))</f>
        <v/>
      </c>
      <c r="AR925" s="9">
        <f>IF(OR($S925="",$S924=""),"",$L$2*LN(AD925/AD924))</f>
        <v/>
      </c>
      <c r="AS925" s="9">
        <f>IF(OR($S925="",$S924=""),"",$M$2*LN(AE925/AE924))</f>
        <v/>
      </c>
      <c r="AT925" s="9">
        <f>IF(OR($S925="",$S924=""),"",$N$2*LN(AF925/AF924))</f>
        <v/>
      </c>
      <c r="AV925" s="9">
        <f>IF($AH925="","",$AY$16+$AY$4*AI925+$AY$5*AJ925+$AY$6*AK925+$AY$7*AL925+$AY$8*AM925+$AY$9*AN925+$AY$10*AO925+$AY$11*AP925+$AY$12*AQ925+$AY$13*AR925+$AY$14*AS925+$AY$15*AT925)</f>
        <v/>
      </c>
      <c r="BC925" s="10">
        <f>IF((ROW()-6)&lt;=$Q$3,INDEX(LINEST(AH866:AH925,AI866:AT925,TRUE,TRUE),1,13)*$Q$4,"")</f>
        <v/>
      </c>
      <c r="BD925" s="9">
        <f>IF((ROW()-6)&lt;=$Q$3,INDEX(LINEST(AH866:AH925,AI866:AT925,TRUE,TRUE),1,12),"")</f>
        <v/>
      </c>
      <c r="BE925" s="9">
        <f>IF((ROW()-6)&lt;=$Q$3,INDEX(LINEST(AH866:AH925,AI866:AT925,TRUE,TRUE),1,11),"")</f>
        <v/>
      </c>
      <c r="BF925" s="9">
        <f>IF((ROW()-6)&lt;=$Q$3,INDEX(LINEST(AH866:AH925,AI866:AT925,TRUE,TRUE),1,10),"")</f>
        <v/>
      </c>
      <c r="BG925" s="9">
        <f>IF((ROW()-6)&lt;=$Q$3,INDEX(LINEST(AH866:AH925,AI866:AT925,TRUE,TRUE),1,9),"")</f>
        <v/>
      </c>
      <c r="BH925" s="9">
        <f>IF((ROW()-6)&lt;=$Q$3,INDEX(LINEST(AH866:AH925,AI866:AT925,TRUE,TRUE),1,8),"")</f>
        <v/>
      </c>
      <c r="BI925" s="9">
        <f>IF((ROW()-6)&lt;=$Q$3,INDEX(LINEST(AH866:AH925,AI866:AT925,TRUE,TRUE),1,7),"")</f>
        <v/>
      </c>
      <c r="BJ925" s="9">
        <f>IF((ROW()-6)&lt;=$Q$3,INDEX(LINEST(AH866:AH925,AI866:AT925,TRUE,TRUE),1,6),"")</f>
        <v/>
      </c>
      <c r="BK925" s="9">
        <f>IF((ROW()-6)&lt;=$Q$3,INDEX(LINEST(AH866:AH925,AI866:AT925,TRUE,TRUE),1,5),"")</f>
        <v/>
      </c>
      <c r="BL925" s="9">
        <f>IF((ROW()-6)&lt;=$Q$3,INDEX(LINEST(AH866:AH925,AI866:AT925,TRUE,TRUE),1,4),"")</f>
        <v/>
      </c>
      <c r="BM925" s="9">
        <f>IF((ROW()-6)&lt;=$Q$3,INDEX(LINEST(AH866:AH925,AI866:AT925,TRUE,TRUE),1,3),"")</f>
        <v/>
      </c>
      <c r="BN925" s="9">
        <f>IF((ROW()-6)&lt;=$Q$3,INDEX(LINEST(AH866:AH925,AI866:AT925,TRUE,TRUE),1,2),"")</f>
        <v/>
      </c>
      <c r="BO925" s="9">
        <f>IF((ROW()-6)&lt;=$Q$3,INDEX(LINEST(AH866:AH925,AI866:AT925,TRUE,TRUE),1,1),"")</f>
        <v/>
      </c>
      <c r="BP925" s="10">
        <f>IF((ROW()-6)&lt;=$Q$3,INDEX(LINEST(AH866:AH925,AI866:AT925,TRUE,TRUE),3,1),"")</f>
        <v/>
      </c>
      <c r="BR925" s="9">
        <f>IF(AND((ROW()-6)&lt;=$Q$3,ISNUMBER(BC924)),BC924/$Q$4+BD924*AI925+BE924*AJ925+BF924*AK925+BG924*AL925+BH924*AM925+BI924*AN925+BJ924*AO925+BK924*AP925+BL924*AQ925+BM924*AR925+BN924*AS925+BO924*AT925,"")</f>
        <v/>
      </c>
      <c r="BS925">
        <f>IF(ISNUMBER(BR925),AVERAGE(AH865:AH924),"")</f>
        <v/>
      </c>
      <c r="BT925">
        <f>IF(ISNUMBER(BR925),(AH925-BR925)^2,"")</f>
        <v/>
      </c>
      <c r="BU925">
        <f>IF(ISNUMBER(BR925),AH925^2,"")</f>
        <v/>
      </c>
      <c r="BV925">
        <f>IF(ISNUMBER(BR925),(AH925-BS925)^2,"")</f>
        <v/>
      </c>
    </row>
    <row r="926">
      <c r="O926">
        <f>IF($R926="","",CHOOSE($Q$2,YEAR(R926)*12+MONTH(R926),INT((R926-2)/7),YEAR(R926)*4+ROUNDUP(MONTH(R926)/3)))</f>
        <v/>
      </c>
      <c r="P926">
        <f>IF($R926="","",IF($R927="",1,IF(O926&lt;&gt;O927,1,0)))</f>
        <v/>
      </c>
      <c r="Q926">
        <f>IF(P926=1,SUM($P$7:P926),"")</f>
        <v/>
      </c>
      <c r="R926">
        <f>IF($A926="","",IF(ISNUMBER($A926),$A926,IFERROR(DATEVALUE($A926),NA())))</f>
        <v/>
      </c>
      <c r="S926" s="7">
        <f>IFERROR(INDEX($R$7:$R$60000,MATCH(ROW()-6,$Q$7:$Q$60000,0)),"")</f>
        <v/>
      </c>
      <c r="T926">
        <f>IFERROR(INDEX($B$7:$B$60000,MATCH(ROW()-6,$Q$7:$Q$60000,0)),"")</f>
        <v/>
      </c>
      <c r="U926">
        <f>IFERROR(INDEX($C$7:$C$60000,MATCH(ROW()-6,$Q$7:$Q$60000,0)),"")</f>
        <v/>
      </c>
      <c r="V926">
        <f>IFERROR(INDEX($D$7:$D$60000,MATCH(ROW()-6,$Q$7:$Q$60000,0)),"")</f>
        <v/>
      </c>
      <c r="W926">
        <f>IFERROR(INDEX($E$7:$E$60000,MATCH(ROW()-6,$Q$7:$Q$60000,0)),"")</f>
        <v/>
      </c>
      <c r="X926">
        <f>IFERROR(INDEX($F$7:$F$60000,MATCH(ROW()-6,$Q$7:$Q$60000,0)),"")</f>
        <v/>
      </c>
      <c r="Y926">
        <f>IFERROR(INDEX($G$7:$G$60000,MATCH(ROW()-6,$Q$7:$Q$60000,0)),"")</f>
        <v/>
      </c>
      <c r="Z926">
        <f>IFERROR(INDEX($H$7:$H$60000,MATCH(ROW()-6,$Q$7:$Q$60000,0)),"")</f>
        <v/>
      </c>
      <c r="AA926">
        <f>IFERROR(INDEX($I$7:$I$60000,MATCH(ROW()-6,$Q$7:$Q$60000,0)),"")</f>
        <v/>
      </c>
      <c r="AB926">
        <f>IFERROR(INDEX($J$7:$J$60000,MATCH(ROW()-6,$Q$7:$Q$60000,0)),"")</f>
        <v/>
      </c>
      <c r="AC926">
        <f>IFERROR(INDEX($K$7:$K$60000,MATCH(ROW()-6,$Q$7:$Q$60000,0)),"")</f>
        <v/>
      </c>
      <c r="AD926">
        <f>IFERROR(INDEX($L$7:$L$60000,MATCH(ROW()-6,$Q$7:$Q$60000,0)),"")</f>
        <v/>
      </c>
      <c r="AE926">
        <f>IFERROR(INDEX($M$7:$M$60000,MATCH(ROW()-6,$Q$7:$Q$60000,0)),"")</f>
        <v/>
      </c>
      <c r="AF926">
        <f>IFERROR(INDEX($N$7:$N$60000,MATCH(ROW()-6,$Q$7:$Q$60000,0)),"")</f>
        <v/>
      </c>
      <c r="AH926" s="9">
        <f>IF(OR($S926="",$S925=""),"",LN($T926/$T925))</f>
        <v/>
      </c>
      <c r="AI926" s="9">
        <f>IF(OR($S926="",$S925=""),"",$C$2*LN(U926/U925))</f>
        <v/>
      </c>
      <c r="AJ926" s="9">
        <f>IF(OR($S926="",$S925=""),"",$D$2*(V926-V925))</f>
        <v/>
      </c>
      <c r="AK926" s="9">
        <f>IF(OR($S926="",$S925=""),"",$E$2*(W926-W925))</f>
        <v/>
      </c>
      <c r="AL926" s="9">
        <f>IF(OR($S926="",$S925=""),"",$F$2*LN(X926/X925))</f>
        <v/>
      </c>
      <c r="AM926" s="9">
        <f>IF(OR($S926="",$S925=""),"",$G$2*(Y926-Y925))</f>
        <v/>
      </c>
      <c r="AN926" s="9">
        <f>IF(OR($S926="",$S925=""),"",$H$2*LN(Z926/Z925))</f>
        <v/>
      </c>
      <c r="AO926" s="9">
        <f>IF(OR($S926="",$S925=""),"",$I$2*(AA926-AA925))</f>
        <v/>
      </c>
      <c r="AP926" s="9">
        <f>IF(OR($S926="",$S925=""),"",$J$2*LN(AB926/AB925))</f>
        <v/>
      </c>
      <c r="AQ926" s="9">
        <f>IF(OR($S926="",$S925=""),"",$K$2*(AC926-AC925))</f>
        <v/>
      </c>
      <c r="AR926" s="9">
        <f>IF(OR($S926="",$S925=""),"",$L$2*LN(AD926/AD925))</f>
        <v/>
      </c>
      <c r="AS926" s="9">
        <f>IF(OR($S926="",$S925=""),"",$M$2*LN(AE926/AE925))</f>
        <v/>
      </c>
      <c r="AT926" s="9">
        <f>IF(OR($S926="",$S925=""),"",$N$2*LN(AF926/AF925))</f>
        <v/>
      </c>
      <c r="AV926" s="9">
        <f>IF($AH926="","",$AY$16+$AY$4*AI926+$AY$5*AJ926+$AY$6*AK926+$AY$7*AL926+$AY$8*AM926+$AY$9*AN926+$AY$10*AO926+$AY$11*AP926+$AY$12*AQ926+$AY$13*AR926+$AY$14*AS926+$AY$15*AT926)</f>
        <v/>
      </c>
      <c r="BC926" s="10">
        <f>IF((ROW()-6)&lt;=$Q$3,INDEX(LINEST(AH867:AH926,AI867:AT926,TRUE,TRUE),1,13)*$Q$4,"")</f>
        <v/>
      </c>
      <c r="BD926" s="9">
        <f>IF((ROW()-6)&lt;=$Q$3,INDEX(LINEST(AH867:AH926,AI867:AT926,TRUE,TRUE),1,12),"")</f>
        <v/>
      </c>
      <c r="BE926" s="9">
        <f>IF((ROW()-6)&lt;=$Q$3,INDEX(LINEST(AH867:AH926,AI867:AT926,TRUE,TRUE),1,11),"")</f>
        <v/>
      </c>
      <c r="BF926" s="9">
        <f>IF((ROW()-6)&lt;=$Q$3,INDEX(LINEST(AH867:AH926,AI867:AT926,TRUE,TRUE),1,10),"")</f>
        <v/>
      </c>
      <c r="BG926" s="9">
        <f>IF((ROW()-6)&lt;=$Q$3,INDEX(LINEST(AH867:AH926,AI867:AT926,TRUE,TRUE),1,9),"")</f>
        <v/>
      </c>
      <c r="BH926" s="9">
        <f>IF((ROW()-6)&lt;=$Q$3,INDEX(LINEST(AH867:AH926,AI867:AT926,TRUE,TRUE),1,8),"")</f>
        <v/>
      </c>
      <c r="BI926" s="9">
        <f>IF((ROW()-6)&lt;=$Q$3,INDEX(LINEST(AH867:AH926,AI867:AT926,TRUE,TRUE),1,7),"")</f>
        <v/>
      </c>
      <c r="BJ926" s="9">
        <f>IF((ROW()-6)&lt;=$Q$3,INDEX(LINEST(AH867:AH926,AI867:AT926,TRUE,TRUE),1,6),"")</f>
        <v/>
      </c>
      <c r="BK926" s="9">
        <f>IF((ROW()-6)&lt;=$Q$3,INDEX(LINEST(AH867:AH926,AI867:AT926,TRUE,TRUE),1,5),"")</f>
        <v/>
      </c>
      <c r="BL926" s="9">
        <f>IF((ROW()-6)&lt;=$Q$3,INDEX(LINEST(AH867:AH926,AI867:AT926,TRUE,TRUE),1,4),"")</f>
        <v/>
      </c>
      <c r="BM926" s="9">
        <f>IF((ROW()-6)&lt;=$Q$3,INDEX(LINEST(AH867:AH926,AI867:AT926,TRUE,TRUE),1,3),"")</f>
        <v/>
      </c>
      <c r="BN926" s="9">
        <f>IF((ROW()-6)&lt;=$Q$3,INDEX(LINEST(AH867:AH926,AI867:AT926,TRUE,TRUE),1,2),"")</f>
        <v/>
      </c>
      <c r="BO926" s="9">
        <f>IF((ROW()-6)&lt;=$Q$3,INDEX(LINEST(AH867:AH926,AI867:AT926,TRUE,TRUE),1,1),"")</f>
        <v/>
      </c>
      <c r="BP926" s="10">
        <f>IF((ROW()-6)&lt;=$Q$3,INDEX(LINEST(AH867:AH926,AI867:AT926,TRUE,TRUE),3,1),"")</f>
        <v/>
      </c>
      <c r="BR926" s="9">
        <f>IF(AND((ROW()-6)&lt;=$Q$3,ISNUMBER(BC925)),BC925/$Q$4+BD925*AI926+BE925*AJ926+BF925*AK926+BG925*AL926+BH925*AM926+BI925*AN926+BJ925*AO926+BK925*AP926+BL925*AQ926+BM925*AR926+BN925*AS926+BO925*AT926,"")</f>
        <v/>
      </c>
      <c r="BS926">
        <f>IF(ISNUMBER(BR926),AVERAGE(AH866:AH925),"")</f>
        <v/>
      </c>
      <c r="BT926">
        <f>IF(ISNUMBER(BR926),(AH926-BR926)^2,"")</f>
        <v/>
      </c>
      <c r="BU926">
        <f>IF(ISNUMBER(BR926),AH926^2,"")</f>
        <v/>
      </c>
      <c r="BV926">
        <f>IF(ISNUMBER(BR926),(AH926-BS926)^2,"")</f>
        <v/>
      </c>
    </row>
    <row r="927">
      <c r="O927">
        <f>IF($R927="","",CHOOSE($Q$2,YEAR(R927)*12+MONTH(R927),INT((R927-2)/7),YEAR(R927)*4+ROUNDUP(MONTH(R927)/3)))</f>
        <v/>
      </c>
      <c r="P927">
        <f>IF($R927="","",IF($R928="",1,IF(O927&lt;&gt;O928,1,0)))</f>
        <v/>
      </c>
      <c r="Q927">
        <f>IF(P927=1,SUM($P$7:P927),"")</f>
        <v/>
      </c>
      <c r="R927">
        <f>IF($A927="","",IF(ISNUMBER($A927),$A927,IFERROR(DATEVALUE($A927),NA())))</f>
        <v/>
      </c>
      <c r="S927" s="7">
        <f>IFERROR(INDEX($R$7:$R$60000,MATCH(ROW()-6,$Q$7:$Q$60000,0)),"")</f>
        <v/>
      </c>
      <c r="T927">
        <f>IFERROR(INDEX($B$7:$B$60000,MATCH(ROW()-6,$Q$7:$Q$60000,0)),"")</f>
        <v/>
      </c>
      <c r="U927">
        <f>IFERROR(INDEX($C$7:$C$60000,MATCH(ROW()-6,$Q$7:$Q$60000,0)),"")</f>
        <v/>
      </c>
      <c r="V927">
        <f>IFERROR(INDEX($D$7:$D$60000,MATCH(ROW()-6,$Q$7:$Q$60000,0)),"")</f>
        <v/>
      </c>
      <c r="W927">
        <f>IFERROR(INDEX($E$7:$E$60000,MATCH(ROW()-6,$Q$7:$Q$60000,0)),"")</f>
        <v/>
      </c>
      <c r="X927">
        <f>IFERROR(INDEX($F$7:$F$60000,MATCH(ROW()-6,$Q$7:$Q$60000,0)),"")</f>
        <v/>
      </c>
      <c r="Y927">
        <f>IFERROR(INDEX($G$7:$G$60000,MATCH(ROW()-6,$Q$7:$Q$60000,0)),"")</f>
        <v/>
      </c>
      <c r="Z927">
        <f>IFERROR(INDEX($H$7:$H$60000,MATCH(ROW()-6,$Q$7:$Q$60000,0)),"")</f>
        <v/>
      </c>
      <c r="AA927">
        <f>IFERROR(INDEX($I$7:$I$60000,MATCH(ROW()-6,$Q$7:$Q$60000,0)),"")</f>
        <v/>
      </c>
      <c r="AB927">
        <f>IFERROR(INDEX($J$7:$J$60000,MATCH(ROW()-6,$Q$7:$Q$60000,0)),"")</f>
        <v/>
      </c>
      <c r="AC927">
        <f>IFERROR(INDEX($K$7:$K$60000,MATCH(ROW()-6,$Q$7:$Q$60000,0)),"")</f>
        <v/>
      </c>
      <c r="AD927">
        <f>IFERROR(INDEX($L$7:$L$60000,MATCH(ROW()-6,$Q$7:$Q$60000,0)),"")</f>
        <v/>
      </c>
      <c r="AE927">
        <f>IFERROR(INDEX($M$7:$M$60000,MATCH(ROW()-6,$Q$7:$Q$60000,0)),"")</f>
        <v/>
      </c>
      <c r="AF927">
        <f>IFERROR(INDEX($N$7:$N$60000,MATCH(ROW()-6,$Q$7:$Q$60000,0)),"")</f>
        <v/>
      </c>
      <c r="AH927" s="9">
        <f>IF(OR($S927="",$S926=""),"",LN($T927/$T926))</f>
        <v/>
      </c>
      <c r="AI927" s="9">
        <f>IF(OR($S927="",$S926=""),"",$C$2*LN(U927/U926))</f>
        <v/>
      </c>
      <c r="AJ927" s="9">
        <f>IF(OR($S927="",$S926=""),"",$D$2*(V927-V926))</f>
        <v/>
      </c>
      <c r="AK927" s="9">
        <f>IF(OR($S927="",$S926=""),"",$E$2*(W927-W926))</f>
        <v/>
      </c>
      <c r="AL927" s="9">
        <f>IF(OR($S927="",$S926=""),"",$F$2*LN(X927/X926))</f>
        <v/>
      </c>
      <c r="AM927" s="9">
        <f>IF(OR($S927="",$S926=""),"",$G$2*(Y927-Y926))</f>
        <v/>
      </c>
      <c r="AN927" s="9">
        <f>IF(OR($S927="",$S926=""),"",$H$2*LN(Z927/Z926))</f>
        <v/>
      </c>
      <c r="AO927" s="9">
        <f>IF(OR($S927="",$S926=""),"",$I$2*(AA927-AA926))</f>
        <v/>
      </c>
      <c r="AP927" s="9">
        <f>IF(OR($S927="",$S926=""),"",$J$2*LN(AB927/AB926))</f>
        <v/>
      </c>
      <c r="AQ927" s="9">
        <f>IF(OR($S927="",$S926=""),"",$K$2*(AC927-AC926))</f>
        <v/>
      </c>
      <c r="AR927" s="9">
        <f>IF(OR($S927="",$S926=""),"",$L$2*LN(AD927/AD926))</f>
        <v/>
      </c>
      <c r="AS927" s="9">
        <f>IF(OR($S927="",$S926=""),"",$M$2*LN(AE927/AE926))</f>
        <v/>
      </c>
      <c r="AT927" s="9">
        <f>IF(OR($S927="",$S926=""),"",$N$2*LN(AF927/AF926))</f>
        <v/>
      </c>
      <c r="AV927" s="9">
        <f>IF($AH927="","",$AY$16+$AY$4*AI927+$AY$5*AJ927+$AY$6*AK927+$AY$7*AL927+$AY$8*AM927+$AY$9*AN927+$AY$10*AO927+$AY$11*AP927+$AY$12*AQ927+$AY$13*AR927+$AY$14*AS927+$AY$15*AT927)</f>
        <v/>
      </c>
      <c r="BC927" s="10">
        <f>IF((ROW()-6)&lt;=$Q$3,INDEX(LINEST(AH868:AH927,AI868:AT927,TRUE,TRUE),1,13)*$Q$4,"")</f>
        <v/>
      </c>
      <c r="BD927" s="9">
        <f>IF((ROW()-6)&lt;=$Q$3,INDEX(LINEST(AH868:AH927,AI868:AT927,TRUE,TRUE),1,12),"")</f>
        <v/>
      </c>
      <c r="BE927" s="9">
        <f>IF((ROW()-6)&lt;=$Q$3,INDEX(LINEST(AH868:AH927,AI868:AT927,TRUE,TRUE),1,11),"")</f>
        <v/>
      </c>
      <c r="BF927" s="9">
        <f>IF((ROW()-6)&lt;=$Q$3,INDEX(LINEST(AH868:AH927,AI868:AT927,TRUE,TRUE),1,10),"")</f>
        <v/>
      </c>
      <c r="BG927" s="9">
        <f>IF((ROW()-6)&lt;=$Q$3,INDEX(LINEST(AH868:AH927,AI868:AT927,TRUE,TRUE),1,9),"")</f>
        <v/>
      </c>
      <c r="BH927" s="9">
        <f>IF((ROW()-6)&lt;=$Q$3,INDEX(LINEST(AH868:AH927,AI868:AT927,TRUE,TRUE),1,8),"")</f>
        <v/>
      </c>
      <c r="BI927" s="9">
        <f>IF((ROW()-6)&lt;=$Q$3,INDEX(LINEST(AH868:AH927,AI868:AT927,TRUE,TRUE),1,7),"")</f>
        <v/>
      </c>
      <c r="BJ927" s="9">
        <f>IF((ROW()-6)&lt;=$Q$3,INDEX(LINEST(AH868:AH927,AI868:AT927,TRUE,TRUE),1,6),"")</f>
        <v/>
      </c>
      <c r="BK927" s="9">
        <f>IF((ROW()-6)&lt;=$Q$3,INDEX(LINEST(AH868:AH927,AI868:AT927,TRUE,TRUE),1,5),"")</f>
        <v/>
      </c>
      <c r="BL927" s="9">
        <f>IF((ROW()-6)&lt;=$Q$3,INDEX(LINEST(AH868:AH927,AI868:AT927,TRUE,TRUE),1,4),"")</f>
        <v/>
      </c>
      <c r="BM927" s="9">
        <f>IF((ROW()-6)&lt;=$Q$3,INDEX(LINEST(AH868:AH927,AI868:AT927,TRUE,TRUE),1,3),"")</f>
        <v/>
      </c>
      <c r="BN927" s="9">
        <f>IF((ROW()-6)&lt;=$Q$3,INDEX(LINEST(AH868:AH927,AI868:AT927,TRUE,TRUE),1,2),"")</f>
        <v/>
      </c>
      <c r="BO927" s="9">
        <f>IF((ROW()-6)&lt;=$Q$3,INDEX(LINEST(AH868:AH927,AI868:AT927,TRUE,TRUE),1,1),"")</f>
        <v/>
      </c>
      <c r="BP927" s="10">
        <f>IF((ROW()-6)&lt;=$Q$3,INDEX(LINEST(AH868:AH927,AI868:AT927,TRUE,TRUE),3,1),"")</f>
        <v/>
      </c>
      <c r="BR927" s="9">
        <f>IF(AND((ROW()-6)&lt;=$Q$3,ISNUMBER(BC926)),BC926/$Q$4+BD926*AI927+BE926*AJ927+BF926*AK927+BG926*AL927+BH926*AM927+BI926*AN927+BJ926*AO927+BK926*AP927+BL926*AQ927+BM926*AR927+BN926*AS927+BO926*AT927,"")</f>
        <v/>
      </c>
      <c r="BS927">
        <f>IF(ISNUMBER(BR927),AVERAGE(AH867:AH926),"")</f>
        <v/>
      </c>
      <c r="BT927">
        <f>IF(ISNUMBER(BR927),(AH927-BR927)^2,"")</f>
        <v/>
      </c>
      <c r="BU927">
        <f>IF(ISNUMBER(BR927),AH927^2,"")</f>
        <v/>
      </c>
      <c r="BV927">
        <f>IF(ISNUMBER(BR927),(AH927-BS927)^2,"")</f>
        <v/>
      </c>
    </row>
    <row r="928">
      <c r="O928">
        <f>IF($R928="","",CHOOSE($Q$2,YEAR(R928)*12+MONTH(R928),INT((R928-2)/7),YEAR(R928)*4+ROUNDUP(MONTH(R928)/3)))</f>
        <v/>
      </c>
      <c r="P928">
        <f>IF($R928="","",IF($R929="",1,IF(O928&lt;&gt;O929,1,0)))</f>
        <v/>
      </c>
      <c r="Q928">
        <f>IF(P928=1,SUM($P$7:P928),"")</f>
        <v/>
      </c>
      <c r="R928">
        <f>IF($A928="","",IF(ISNUMBER($A928),$A928,IFERROR(DATEVALUE($A928),NA())))</f>
        <v/>
      </c>
      <c r="S928" s="7">
        <f>IFERROR(INDEX($R$7:$R$60000,MATCH(ROW()-6,$Q$7:$Q$60000,0)),"")</f>
        <v/>
      </c>
      <c r="T928">
        <f>IFERROR(INDEX($B$7:$B$60000,MATCH(ROW()-6,$Q$7:$Q$60000,0)),"")</f>
        <v/>
      </c>
      <c r="U928">
        <f>IFERROR(INDEX($C$7:$C$60000,MATCH(ROW()-6,$Q$7:$Q$60000,0)),"")</f>
        <v/>
      </c>
      <c r="V928">
        <f>IFERROR(INDEX($D$7:$D$60000,MATCH(ROW()-6,$Q$7:$Q$60000,0)),"")</f>
        <v/>
      </c>
      <c r="W928">
        <f>IFERROR(INDEX($E$7:$E$60000,MATCH(ROW()-6,$Q$7:$Q$60000,0)),"")</f>
        <v/>
      </c>
      <c r="X928">
        <f>IFERROR(INDEX($F$7:$F$60000,MATCH(ROW()-6,$Q$7:$Q$60000,0)),"")</f>
        <v/>
      </c>
      <c r="Y928">
        <f>IFERROR(INDEX($G$7:$G$60000,MATCH(ROW()-6,$Q$7:$Q$60000,0)),"")</f>
        <v/>
      </c>
      <c r="Z928">
        <f>IFERROR(INDEX($H$7:$H$60000,MATCH(ROW()-6,$Q$7:$Q$60000,0)),"")</f>
        <v/>
      </c>
      <c r="AA928">
        <f>IFERROR(INDEX($I$7:$I$60000,MATCH(ROW()-6,$Q$7:$Q$60000,0)),"")</f>
        <v/>
      </c>
      <c r="AB928">
        <f>IFERROR(INDEX($J$7:$J$60000,MATCH(ROW()-6,$Q$7:$Q$60000,0)),"")</f>
        <v/>
      </c>
      <c r="AC928">
        <f>IFERROR(INDEX($K$7:$K$60000,MATCH(ROW()-6,$Q$7:$Q$60000,0)),"")</f>
        <v/>
      </c>
      <c r="AD928">
        <f>IFERROR(INDEX($L$7:$L$60000,MATCH(ROW()-6,$Q$7:$Q$60000,0)),"")</f>
        <v/>
      </c>
      <c r="AE928">
        <f>IFERROR(INDEX($M$7:$M$60000,MATCH(ROW()-6,$Q$7:$Q$60000,0)),"")</f>
        <v/>
      </c>
      <c r="AF928">
        <f>IFERROR(INDEX($N$7:$N$60000,MATCH(ROW()-6,$Q$7:$Q$60000,0)),"")</f>
        <v/>
      </c>
      <c r="AH928" s="9">
        <f>IF(OR($S928="",$S927=""),"",LN($T928/$T927))</f>
        <v/>
      </c>
      <c r="AI928" s="9">
        <f>IF(OR($S928="",$S927=""),"",$C$2*LN(U928/U927))</f>
        <v/>
      </c>
      <c r="AJ928" s="9">
        <f>IF(OR($S928="",$S927=""),"",$D$2*(V928-V927))</f>
        <v/>
      </c>
      <c r="AK928" s="9">
        <f>IF(OR($S928="",$S927=""),"",$E$2*(W928-W927))</f>
        <v/>
      </c>
      <c r="AL928" s="9">
        <f>IF(OR($S928="",$S927=""),"",$F$2*LN(X928/X927))</f>
        <v/>
      </c>
      <c r="AM928" s="9">
        <f>IF(OR($S928="",$S927=""),"",$G$2*(Y928-Y927))</f>
        <v/>
      </c>
      <c r="AN928" s="9">
        <f>IF(OR($S928="",$S927=""),"",$H$2*LN(Z928/Z927))</f>
        <v/>
      </c>
      <c r="AO928" s="9">
        <f>IF(OR($S928="",$S927=""),"",$I$2*(AA928-AA927))</f>
        <v/>
      </c>
      <c r="AP928" s="9">
        <f>IF(OR($S928="",$S927=""),"",$J$2*LN(AB928/AB927))</f>
        <v/>
      </c>
      <c r="AQ928" s="9">
        <f>IF(OR($S928="",$S927=""),"",$K$2*(AC928-AC927))</f>
        <v/>
      </c>
      <c r="AR928" s="9">
        <f>IF(OR($S928="",$S927=""),"",$L$2*LN(AD928/AD927))</f>
        <v/>
      </c>
      <c r="AS928" s="9">
        <f>IF(OR($S928="",$S927=""),"",$M$2*LN(AE928/AE927))</f>
        <v/>
      </c>
      <c r="AT928" s="9">
        <f>IF(OR($S928="",$S927=""),"",$N$2*LN(AF928/AF927))</f>
        <v/>
      </c>
      <c r="AV928" s="9">
        <f>IF($AH928="","",$AY$16+$AY$4*AI928+$AY$5*AJ928+$AY$6*AK928+$AY$7*AL928+$AY$8*AM928+$AY$9*AN928+$AY$10*AO928+$AY$11*AP928+$AY$12*AQ928+$AY$13*AR928+$AY$14*AS928+$AY$15*AT928)</f>
        <v/>
      </c>
      <c r="BC928" s="10">
        <f>IF((ROW()-6)&lt;=$Q$3,INDEX(LINEST(AH869:AH928,AI869:AT928,TRUE,TRUE),1,13)*$Q$4,"")</f>
        <v/>
      </c>
      <c r="BD928" s="9">
        <f>IF((ROW()-6)&lt;=$Q$3,INDEX(LINEST(AH869:AH928,AI869:AT928,TRUE,TRUE),1,12),"")</f>
        <v/>
      </c>
      <c r="BE928" s="9">
        <f>IF((ROW()-6)&lt;=$Q$3,INDEX(LINEST(AH869:AH928,AI869:AT928,TRUE,TRUE),1,11),"")</f>
        <v/>
      </c>
      <c r="BF928" s="9">
        <f>IF((ROW()-6)&lt;=$Q$3,INDEX(LINEST(AH869:AH928,AI869:AT928,TRUE,TRUE),1,10),"")</f>
        <v/>
      </c>
      <c r="BG928" s="9">
        <f>IF((ROW()-6)&lt;=$Q$3,INDEX(LINEST(AH869:AH928,AI869:AT928,TRUE,TRUE),1,9),"")</f>
        <v/>
      </c>
      <c r="BH928" s="9">
        <f>IF((ROW()-6)&lt;=$Q$3,INDEX(LINEST(AH869:AH928,AI869:AT928,TRUE,TRUE),1,8),"")</f>
        <v/>
      </c>
      <c r="BI928" s="9">
        <f>IF((ROW()-6)&lt;=$Q$3,INDEX(LINEST(AH869:AH928,AI869:AT928,TRUE,TRUE),1,7),"")</f>
        <v/>
      </c>
      <c r="BJ928" s="9">
        <f>IF((ROW()-6)&lt;=$Q$3,INDEX(LINEST(AH869:AH928,AI869:AT928,TRUE,TRUE),1,6),"")</f>
        <v/>
      </c>
      <c r="BK928" s="9">
        <f>IF((ROW()-6)&lt;=$Q$3,INDEX(LINEST(AH869:AH928,AI869:AT928,TRUE,TRUE),1,5),"")</f>
        <v/>
      </c>
      <c r="BL928" s="9">
        <f>IF((ROW()-6)&lt;=$Q$3,INDEX(LINEST(AH869:AH928,AI869:AT928,TRUE,TRUE),1,4),"")</f>
        <v/>
      </c>
      <c r="BM928" s="9">
        <f>IF((ROW()-6)&lt;=$Q$3,INDEX(LINEST(AH869:AH928,AI869:AT928,TRUE,TRUE),1,3),"")</f>
        <v/>
      </c>
      <c r="BN928" s="9">
        <f>IF((ROW()-6)&lt;=$Q$3,INDEX(LINEST(AH869:AH928,AI869:AT928,TRUE,TRUE),1,2),"")</f>
        <v/>
      </c>
      <c r="BO928" s="9">
        <f>IF((ROW()-6)&lt;=$Q$3,INDEX(LINEST(AH869:AH928,AI869:AT928,TRUE,TRUE),1,1),"")</f>
        <v/>
      </c>
      <c r="BP928" s="10">
        <f>IF((ROW()-6)&lt;=$Q$3,INDEX(LINEST(AH869:AH928,AI869:AT928,TRUE,TRUE),3,1),"")</f>
        <v/>
      </c>
      <c r="BR928" s="9">
        <f>IF(AND((ROW()-6)&lt;=$Q$3,ISNUMBER(BC927)),BC927/$Q$4+BD927*AI928+BE927*AJ928+BF927*AK928+BG927*AL928+BH927*AM928+BI927*AN928+BJ927*AO928+BK927*AP928+BL927*AQ928+BM927*AR928+BN927*AS928+BO927*AT928,"")</f>
        <v/>
      </c>
      <c r="BS928">
        <f>IF(ISNUMBER(BR928),AVERAGE(AH868:AH927),"")</f>
        <v/>
      </c>
      <c r="BT928">
        <f>IF(ISNUMBER(BR928),(AH928-BR928)^2,"")</f>
        <v/>
      </c>
      <c r="BU928">
        <f>IF(ISNUMBER(BR928),AH928^2,"")</f>
        <v/>
      </c>
      <c r="BV928">
        <f>IF(ISNUMBER(BR928),(AH928-BS928)^2,"")</f>
        <v/>
      </c>
    </row>
    <row r="929">
      <c r="O929">
        <f>IF($R929="","",CHOOSE($Q$2,YEAR(R929)*12+MONTH(R929),INT((R929-2)/7),YEAR(R929)*4+ROUNDUP(MONTH(R929)/3)))</f>
        <v/>
      </c>
      <c r="P929">
        <f>IF($R929="","",IF($R930="",1,IF(O929&lt;&gt;O930,1,0)))</f>
        <v/>
      </c>
      <c r="Q929">
        <f>IF(P929=1,SUM($P$7:P929),"")</f>
        <v/>
      </c>
      <c r="R929">
        <f>IF($A929="","",IF(ISNUMBER($A929),$A929,IFERROR(DATEVALUE($A929),NA())))</f>
        <v/>
      </c>
      <c r="S929" s="7">
        <f>IFERROR(INDEX($R$7:$R$60000,MATCH(ROW()-6,$Q$7:$Q$60000,0)),"")</f>
        <v/>
      </c>
      <c r="T929">
        <f>IFERROR(INDEX($B$7:$B$60000,MATCH(ROW()-6,$Q$7:$Q$60000,0)),"")</f>
        <v/>
      </c>
      <c r="U929">
        <f>IFERROR(INDEX($C$7:$C$60000,MATCH(ROW()-6,$Q$7:$Q$60000,0)),"")</f>
        <v/>
      </c>
      <c r="V929">
        <f>IFERROR(INDEX($D$7:$D$60000,MATCH(ROW()-6,$Q$7:$Q$60000,0)),"")</f>
        <v/>
      </c>
      <c r="W929">
        <f>IFERROR(INDEX($E$7:$E$60000,MATCH(ROW()-6,$Q$7:$Q$60000,0)),"")</f>
        <v/>
      </c>
      <c r="X929">
        <f>IFERROR(INDEX($F$7:$F$60000,MATCH(ROW()-6,$Q$7:$Q$60000,0)),"")</f>
        <v/>
      </c>
      <c r="Y929">
        <f>IFERROR(INDEX($G$7:$G$60000,MATCH(ROW()-6,$Q$7:$Q$60000,0)),"")</f>
        <v/>
      </c>
      <c r="Z929">
        <f>IFERROR(INDEX($H$7:$H$60000,MATCH(ROW()-6,$Q$7:$Q$60000,0)),"")</f>
        <v/>
      </c>
      <c r="AA929">
        <f>IFERROR(INDEX($I$7:$I$60000,MATCH(ROW()-6,$Q$7:$Q$60000,0)),"")</f>
        <v/>
      </c>
      <c r="AB929">
        <f>IFERROR(INDEX($J$7:$J$60000,MATCH(ROW()-6,$Q$7:$Q$60000,0)),"")</f>
        <v/>
      </c>
      <c r="AC929">
        <f>IFERROR(INDEX($K$7:$K$60000,MATCH(ROW()-6,$Q$7:$Q$60000,0)),"")</f>
        <v/>
      </c>
      <c r="AD929">
        <f>IFERROR(INDEX($L$7:$L$60000,MATCH(ROW()-6,$Q$7:$Q$60000,0)),"")</f>
        <v/>
      </c>
      <c r="AE929">
        <f>IFERROR(INDEX($M$7:$M$60000,MATCH(ROW()-6,$Q$7:$Q$60000,0)),"")</f>
        <v/>
      </c>
      <c r="AF929">
        <f>IFERROR(INDEX($N$7:$N$60000,MATCH(ROW()-6,$Q$7:$Q$60000,0)),"")</f>
        <v/>
      </c>
      <c r="AH929" s="9">
        <f>IF(OR($S929="",$S928=""),"",LN($T929/$T928))</f>
        <v/>
      </c>
      <c r="AI929" s="9">
        <f>IF(OR($S929="",$S928=""),"",$C$2*LN(U929/U928))</f>
        <v/>
      </c>
      <c r="AJ929" s="9">
        <f>IF(OR($S929="",$S928=""),"",$D$2*(V929-V928))</f>
        <v/>
      </c>
      <c r="AK929" s="9">
        <f>IF(OR($S929="",$S928=""),"",$E$2*(W929-W928))</f>
        <v/>
      </c>
      <c r="AL929" s="9">
        <f>IF(OR($S929="",$S928=""),"",$F$2*LN(X929/X928))</f>
        <v/>
      </c>
      <c r="AM929" s="9">
        <f>IF(OR($S929="",$S928=""),"",$G$2*(Y929-Y928))</f>
        <v/>
      </c>
      <c r="AN929" s="9">
        <f>IF(OR($S929="",$S928=""),"",$H$2*LN(Z929/Z928))</f>
        <v/>
      </c>
      <c r="AO929" s="9">
        <f>IF(OR($S929="",$S928=""),"",$I$2*(AA929-AA928))</f>
        <v/>
      </c>
      <c r="AP929" s="9">
        <f>IF(OR($S929="",$S928=""),"",$J$2*LN(AB929/AB928))</f>
        <v/>
      </c>
      <c r="AQ929" s="9">
        <f>IF(OR($S929="",$S928=""),"",$K$2*(AC929-AC928))</f>
        <v/>
      </c>
      <c r="AR929" s="9">
        <f>IF(OR($S929="",$S928=""),"",$L$2*LN(AD929/AD928))</f>
        <v/>
      </c>
      <c r="AS929" s="9">
        <f>IF(OR($S929="",$S928=""),"",$M$2*LN(AE929/AE928))</f>
        <v/>
      </c>
      <c r="AT929" s="9">
        <f>IF(OR($S929="",$S928=""),"",$N$2*LN(AF929/AF928))</f>
        <v/>
      </c>
      <c r="AV929" s="9">
        <f>IF($AH929="","",$AY$16+$AY$4*AI929+$AY$5*AJ929+$AY$6*AK929+$AY$7*AL929+$AY$8*AM929+$AY$9*AN929+$AY$10*AO929+$AY$11*AP929+$AY$12*AQ929+$AY$13*AR929+$AY$14*AS929+$AY$15*AT929)</f>
        <v/>
      </c>
      <c r="BC929" s="10">
        <f>IF((ROW()-6)&lt;=$Q$3,INDEX(LINEST(AH870:AH929,AI870:AT929,TRUE,TRUE),1,13)*$Q$4,"")</f>
        <v/>
      </c>
      <c r="BD929" s="9">
        <f>IF((ROW()-6)&lt;=$Q$3,INDEX(LINEST(AH870:AH929,AI870:AT929,TRUE,TRUE),1,12),"")</f>
        <v/>
      </c>
      <c r="BE929" s="9">
        <f>IF((ROW()-6)&lt;=$Q$3,INDEX(LINEST(AH870:AH929,AI870:AT929,TRUE,TRUE),1,11),"")</f>
        <v/>
      </c>
      <c r="BF929" s="9">
        <f>IF((ROW()-6)&lt;=$Q$3,INDEX(LINEST(AH870:AH929,AI870:AT929,TRUE,TRUE),1,10),"")</f>
        <v/>
      </c>
      <c r="BG929" s="9">
        <f>IF((ROW()-6)&lt;=$Q$3,INDEX(LINEST(AH870:AH929,AI870:AT929,TRUE,TRUE),1,9),"")</f>
        <v/>
      </c>
      <c r="BH929" s="9">
        <f>IF((ROW()-6)&lt;=$Q$3,INDEX(LINEST(AH870:AH929,AI870:AT929,TRUE,TRUE),1,8),"")</f>
        <v/>
      </c>
      <c r="BI929" s="9">
        <f>IF((ROW()-6)&lt;=$Q$3,INDEX(LINEST(AH870:AH929,AI870:AT929,TRUE,TRUE),1,7),"")</f>
        <v/>
      </c>
      <c r="BJ929" s="9">
        <f>IF((ROW()-6)&lt;=$Q$3,INDEX(LINEST(AH870:AH929,AI870:AT929,TRUE,TRUE),1,6),"")</f>
        <v/>
      </c>
      <c r="BK929" s="9">
        <f>IF((ROW()-6)&lt;=$Q$3,INDEX(LINEST(AH870:AH929,AI870:AT929,TRUE,TRUE),1,5),"")</f>
        <v/>
      </c>
      <c r="BL929" s="9">
        <f>IF((ROW()-6)&lt;=$Q$3,INDEX(LINEST(AH870:AH929,AI870:AT929,TRUE,TRUE),1,4),"")</f>
        <v/>
      </c>
      <c r="BM929" s="9">
        <f>IF((ROW()-6)&lt;=$Q$3,INDEX(LINEST(AH870:AH929,AI870:AT929,TRUE,TRUE),1,3),"")</f>
        <v/>
      </c>
      <c r="BN929" s="9">
        <f>IF((ROW()-6)&lt;=$Q$3,INDEX(LINEST(AH870:AH929,AI870:AT929,TRUE,TRUE),1,2),"")</f>
        <v/>
      </c>
      <c r="BO929" s="9">
        <f>IF((ROW()-6)&lt;=$Q$3,INDEX(LINEST(AH870:AH929,AI870:AT929,TRUE,TRUE),1,1),"")</f>
        <v/>
      </c>
      <c r="BP929" s="10">
        <f>IF((ROW()-6)&lt;=$Q$3,INDEX(LINEST(AH870:AH929,AI870:AT929,TRUE,TRUE),3,1),"")</f>
        <v/>
      </c>
      <c r="BR929" s="9">
        <f>IF(AND((ROW()-6)&lt;=$Q$3,ISNUMBER(BC928)),BC928/$Q$4+BD928*AI929+BE928*AJ929+BF928*AK929+BG928*AL929+BH928*AM929+BI928*AN929+BJ928*AO929+BK928*AP929+BL928*AQ929+BM928*AR929+BN928*AS929+BO928*AT929,"")</f>
        <v/>
      </c>
      <c r="BS929">
        <f>IF(ISNUMBER(BR929),AVERAGE(AH869:AH928),"")</f>
        <v/>
      </c>
      <c r="BT929">
        <f>IF(ISNUMBER(BR929),(AH929-BR929)^2,"")</f>
        <v/>
      </c>
      <c r="BU929">
        <f>IF(ISNUMBER(BR929),AH929^2,"")</f>
        <v/>
      </c>
      <c r="BV929">
        <f>IF(ISNUMBER(BR929),(AH929-BS929)^2,"")</f>
        <v/>
      </c>
    </row>
    <row r="930">
      <c r="O930">
        <f>IF($R930="","",CHOOSE($Q$2,YEAR(R930)*12+MONTH(R930),INT((R930-2)/7),YEAR(R930)*4+ROUNDUP(MONTH(R930)/3)))</f>
        <v/>
      </c>
      <c r="P930">
        <f>IF($R930="","",IF($R931="",1,IF(O930&lt;&gt;O931,1,0)))</f>
        <v/>
      </c>
      <c r="Q930">
        <f>IF(P930=1,SUM($P$7:P930),"")</f>
        <v/>
      </c>
      <c r="R930">
        <f>IF($A930="","",IF(ISNUMBER($A930),$A930,IFERROR(DATEVALUE($A930),NA())))</f>
        <v/>
      </c>
      <c r="S930" s="7">
        <f>IFERROR(INDEX($R$7:$R$60000,MATCH(ROW()-6,$Q$7:$Q$60000,0)),"")</f>
        <v/>
      </c>
      <c r="T930">
        <f>IFERROR(INDEX($B$7:$B$60000,MATCH(ROW()-6,$Q$7:$Q$60000,0)),"")</f>
        <v/>
      </c>
      <c r="U930">
        <f>IFERROR(INDEX($C$7:$C$60000,MATCH(ROW()-6,$Q$7:$Q$60000,0)),"")</f>
        <v/>
      </c>
      <c r="V930">
        <f>IFERROR(INDEX($D$7:$D$60000,MATCH(ROW()-6,$Q$7:$Q$60000,0)),"")</f>
        <v/>
      </c>
      <c r="W930">
        <f>IFERROR(INDEX($E$7:$E$60000,MATCH(ROW()-6,$Q$7:$Q$60000,0)),"")</f>
        <v/>
      </c>
      <c r="X930">
        <f>IFERROR(INDEX($F$7:$F$60000,MATCH(ROW()-6,$Q$7:$Q$60000,0)),"")</f>
        <v/>
      </c>
      <c r="Y930">
        <f>IFERROR(INDEX($G$7:$G$60000,MATCH(ROW()-6,$Q$7:$Q$60000,0)),"")</f>
        <v/>
      </c>
      <c r="Z930">
        <f>IFERROR(INDEX($H$7:$H$60000,MATCH(ROW()-6,$Q$7:$Q$60000,0)),"")</f>
        <v/>
      </c>
      <c r="AA930">
        <f>IFERROR(INDEX($I$7:$I$60000,MATCH(ROW()-6,$Q$7:$Q$60000,0)),"")</f>
        <v/>
      </c>
      <c r="AB930">
        <f>IFERROR(INDEX($J$7:$J$60000,MATCH(ROW()-6,$Q$7:$Q$60000,0)),"")</f>
        <v/>
      </c>
      <c r="AC930">
        <f>IFERROR(INDEX($K$7:$K$60000,MATCH(ROW()-6,$Q$7:$Q$60000,0)),"")</f>
        <v/>
      </c>
      <c r="AD930">
        <f>IFERROR(INDEX($L$7:$L$60000,MATCH(ROW()-6,$Q$7:$Q$60000,0)),"")</f>
        <v/>
      </c>
      <c r="AE930">
        <f>IFERROR(INDEX($M$7:$M$60000,MATCH(ROW()-6,$Q$7:$Q$60000,0)),"")</f>
        <v/>
      </c>
      <c r="AF930">
        <f>IFERROR(INDEX($N$7:$N$60000,MATCH(ROW()-6,$Q$7:$Q$60000,0)),"")</f>
        <v/>
      </c>
      <c r="AH930" s="9">
        <f>IF(OR($S930="",$S929=""),"",LN($T930/$T929))</f>
        <v/>
      </c>
      <c r="AI930" s="9">
        <f>IF(OR($S930="",$S929=""),"",$C$2*LN(U930/U929))</f>
        <v/>
      </c>
      <c r="AJ930" s="9">
        <f>IF(OR($S930="",$S929=""),"",$D$2*(V930-V929))</f>
        <v/>
      </c>
      <c r="AK930" s="9">
        <f>IF(OR($S930="",$S929=""),"",$E$2*(W930-W929))</f>
        <v/>
      </c>
      <c r="AL930" s="9">
        <f>IF(OR($S930="",$S929=""),"",$F$2*LN(X930/X929))</f>
        <v/>
      </c>
      <c r="AM930" s="9">
        <f>IF(OR($S930="",$S929=""),"",$G$2*(Y930-Y929))</f>
        <v/>
      </c>
      <c r="AN930" s="9">
        <f>IF(OR($S930="",$S929=""),"",$H$2*LN(Z930/Z929))</f>
        <v/>
      </c>
      <c r="AO930" s="9">
        <f>IF(OR($S930="",$S929=""),"",$I$2*(AA930-AA929))</f>
        <v/>
      </c>
      <c r="AP930" s="9">
        <f>IF(OR($S930="",$S929=""),"",$J$2*LN(AB930/AB929))</f>
        <v/>
      </c>
      <c r="AQ930" s="9">
        <f>IF(OR($S930="",$S929=""),"",$K$2*(AC930-AC929))</f>
        <v/>
      </c>
      <c r="AR930" s="9">
        <f>IF(OR($S930="",$S929=""),"",$L$2*LN(AD930/AD929))</f>
        <v/>
      </c>
      <c r="AS930" s="9">
        <f>IF(OR($S930="",$S929=""),"",$M$2*LN(AE930/AE929))</f>
        <v/>
      </c>
      <c r="AT930" s="9">
        <f>IF(OR($S930="",$S929=""),"",$N$2*LN(AF930/AF929))</f>
        <v/>
      </c>
      <c r="AV930" s="9">
        <f>IF($AH930="","",$AY$16+$AY$4*AI930+$AY$5*AJ930+$AY$6*AK930+$AY$7*AL930+$AY$8*AM930+$AY$9*AN930+$AY$10*AO930+$AY$11*AP930+$AY$12*AQ930+$AY$13*AR930+$AY$14*AS930+$AY$15*AT930)</f>
        <v/>
      </c>
      <c r="BC930" s="10">
        <f>IF((ROW()-6)&lt;=$Q$3,INDEX(LINEST(AH871:AH930,AI871:AT930,TRUE,TRUE),1,13)*$Q$4,"")</f>
        <v/>
      </c>
      <c r="BD930" s="9">
        <f>IF((ROW()-6)&lt;=$Q$3,INDEX(LINEST(AH871:AH930,AI871:AT930,TRUE,TRUE),1,12),"")</f>
        <v/>
      </c>
      <c r="BE930" s="9">
        <f>IF((ROW()-6)&lt;=$Q$3,INDEX(LINEST(AH871:AH930,AI871:AT930,TRUE,TRUE),1,11),"")</f>
        <v/>
      </c>
      <c r="BF930" s="9">
        <f>IF((ROW()-6)&lt;=$Q$3,INDEX(LINEST(AH871:AH930,AI871:AT930,TRUE,TRUE),1,10),"")</f>
        <v/>
      </c>
      <c r="BG930" s="9">
        <f>IF((ROW()-6)&lt;=$Q$3,INDEX(LINEST(AH871:AH930,AI871:AT930,TRUE,TRUE),1,9),"")</f>
        <v/>
      </c>
      <c r="BH930" s="9">
        <f>IF((ROW()-6)&lt;=$Q$3,INDEX(LINEST(AH871:AH930,AI871:AT930,TRUE,TRUE),1,8),"")</f>
        <v/>
      </c>
      <c r="BI930" s="9">
        <f>IF((ROW()-6)&lt;=$Q$3,INDEX(LINEST(AH871:AH930,AI871:AT930,TRUE,TRUE),1,7),"")</f>
        <v/>
      </c>
      <c r="BJ930" s="9">
        <f>IF((ROW()-6)&lt;=$Q$3,INDEX(LINEST(AH871:AH930,AI871:AT930,TRUE,TRUE),1,6),"")</f>
        <v/>
      </c>
      <c r="BK930" s="9">
        <f>IF((ROW()-6)&lt;=$Q$3,INDEX(LINEST(AH871:AH930,AI871:AT930,TRUE,TRUE),1,5),"")</f>
        <v/>
      </c>
      <c r="BL930" s="9">
        <f>IF((ROW()-6)&lt;=$Q$3,INDEX(LINEST(AH871:AH930,AI871:AT930,TRUE,TRUE),1,4),"")</f>
        <v/>
      </c>
      <c r="BM930" s="9">
        <f>IF((ROW()-6)&lt;=$Q$3,INDEX(LINEST(AH871:AH930,AI871:AT930,TRUE,TRUE),1,3),"")</f>
        <v/>
      </c>
      <c r="BN930" s="9">
        <f>IF((ROW()-6)&lt;=$Q$3,INDEX(LINEST(AH871:AH930,AI871:AT930,TRUE,TRUE),1,2),"")</f>
        <v/>
      </c>
      <c r="BO930" s="9">
        <f>IF((ROW()-6)&lt;=$Q$3,INDEX(LINEST(AH871:AH930,AI871:AT930,TRUE,TRUE),1,1),"")</f>
        <v/>
      </c>
      <c r="BP930" s="10">
        <f>IF((ROW()-6)&lt;=$Q$3,INDEX(LINEST(AH871:AH930,AI871:AT930,TRUE,TRUE),3,1),"")</f>
        <v/>
      </c>
      <c r="BR930" s="9">
        <f>IF(AND((ROW()-6)&lt;=$Q$3,ISNUMBER(BC929)),BC929/$Q$4+BD929*AI930+BE929*AJ930+BF929*AK930+BG929*AL930+BH929*AM930+BI929*AN930+BJ929*AO930+BK929*AP930+BL929*AQ930+BM929*AR930+BN929*AS930+BO929*AT930,"")</f>
        <v/>
      </c>
      <c r="BS930">
        <f>IF(ISNUMBER(BR930),AVERAGE(AH870:AH929),"")</f>
        <v/>
      </c>
      <c r="BT930">
        <f>IF(ISNUMBER(BR930),(AH930-BR930)^2,"")</f>
        <v/>
      </c>
      <c r="BU930">
        <f>IF(ISNUMBER(BR930),AH930^2,"")</f>
        <v/>
      </c>
      <c r="BV930">
        <f>IF(ISNUMBER(BR930),(AH930-BS930)^2,"")</f>
        <v/>
      </c>
    </row>
    <row r="931">
      <c r="O931">
        <f>IF($R931="","",CHOOSE($Q$2,YEAR(R931)*12+MONTH(R931),INT((R931-2)/7),YEAR(R931)*4+ROUNDUP(MONTH(R931)/3)))</f>
        <v/>
      </c>
      <c r="P931">
        <f>IF($R931="","",IF($R932="",1,IF(O931&lt;&gt;O932,1,0)))</f>
        <v/>
      </c>
      <c r="Q931">
        <f>IF(P931=1,SUM($P$7:P931),"")</f>
        <v/>
      </c>
      <c r="R931">
        <f>IF($A931="","",IF(ISNUMBER($A931),$A931,IFERROR(DATEVALUE($A931),NA())))</f>
        <v/>
      </c>
      <c r="S931" s="7">
        <f>IFERROR(INDEX($R$7:$R$60000,MATCH(ROW()-6,$Q$7:$Q$60000,0)),"")</f>
        <v/>
      </c>
      <c r="T931">
        <f>IFERROR(INDEX($B$7:$B$60000,MATCH(ROW()-6,$Q$7:$Q$60000,0)),"")</f>
        <v/>
      </c>
      <c r="U931">
        <f>IFERROR(INDEX($C$7:$C$60000,MATCH(ROW()-6,$Q$7:$Q$60000,0)),"")</f>
        <v/>
      </c>
      <c r="V931">
        <f>IFERROR(INDEX($D$7:$D$60000,MATCH(ROW()-6,$Q$7:$Q$60000,0)),"")</f>
        <v/>
      </c>
      <c r="W931">
        <f>IFERROR(INDEX($E$7:$E$60000,MATCH(ROW()-6,$Q$7:$Q$60000,0)),"")</f>
        <v/>
      </c>
      <c r="X931">
        <f>IFERROR(INDEX($F$7:$F$60000,MATCH(ROW()-6,$Q$7:$Q$60000,0)),"")</f>
        <v/>
      </c>
      <c r="Y931">
        <f>IFERROR(INDEX($G$7:$G$60000,MATCH(ROW()-6,$Q$7:$Q$60000,0)),"")</f>
        <v/>
      </c>
      <c r="Z931">
        <f>IFERROR(INDEX($H$7:$H$60000,MATCH(ROW()-6,$Q$7:$Q$60000,0)),"")</f>
        <v/>
      </c>
      <c r="AA931">
        <f>IFERROR(INDEX($I$7:$I$60000,MATCH(ROW()-6,$Q$7:$Q$60000,0)),"")</f>
        <v/>
      </c>
      <c r="AB931">
        <f>IFERROR(INDEX($J$7:$J$60000,MATCH(ROW()-6,$Q$7:$Q$60000,0)),"")</f>
        <v/>
      </c>
      <c r="AC931">
        <f>IFERROR(INDEX($K$7:$K$60000,MATCH(ROW()-6,$Q$7:$Q$60000,0)),"")</f>
        <v/>
      </c>
      <c r="AD931">
        <f>IFERROR(INDEX($L$7:$L$60000,MATCH(ROW()-6,$Q$7:$Q$60000,0)),"")</f>
        <v/>
      </c>
      <c r="AE931">
        <f>IFERROR(INDEX($M$7:$M$60000,MATCH(ROW()-6,$Q$7:$Q$60000,0)),"")</f>
        <v/>
      </c>
      <c r="AF931">
        <f>IFERROR(INDEX($N$7:$N$60000,MATCH(ROW()-6,$Q$7:$Q$60000,0)),"")</f>
        <v/>
      </c>
      <c r="AH931" s="9">
        <f>IF(OR($S931="",$S930=""),"",LN($T931/$T930))</f>
        <v/>
      </c>
      <c r="AI931" s="9">
        <f>IF(OR($S931="",$S930=""),"",$C$2*LN(U931/U930))</f>
        <v/>
      </c>
      <c r="AJ931" s="9">
        <f>IF(OR($S931="",$S930=""),"",$D$2*(V931-V930))</f>
        <v/>
      </c>
      <c r="AK931" s="9">
        <f>IF(OR($S931="",$S930=""),"",$E$2*(W931-W930))</f>
        <v/>
      </c>
      <c r="AL931" s="9">
        <f>IF(OR($S931="",$S930=""),"",$F$2*LN(X931/X930))</f>
        <v/>
      </c>
      <c r="AM931" s="9">
        <f>IF(OR($S931="",$S930=""),"",$G$2*(Y931-Y930))</f>
        <v/>
      </c>
      <c r="AN931" s="9">
        <f>IF(OR($S931="",$S930=""),"",$H$2*LN(Z931/Z930))</f>
        <v/>
      </c>
      <c r="AO931" s="9">
        <f>IF(OR($S931="",$S930=""),"",$I$2*(AA931-AA930))</f>
        <v/>
      </c>
      <c r="AP931" s="9">
        <f>IF(OR($S931="",$S930=""),"",$J$2*LN(AB931/AB930))</f>
        <v/>
      </c>
      <c r="AQ931" s="9">
        <f>IF(OR($S931="",$S930=""),"",$K$2*(AC931-AC930))</f>
        <v/>
      </c>
      <c r="AR931" s="9">
        <f>IF(OR($S931="",$S930=""),"",$L$2*LN(AD931/AD930))</f>
        <v/>
      </c>
      <c r="AS931" s="9">
        <f>IF(OR($S931="",$S930=""),"",$M$2*LN(AE931/AE930))</f>
        <v/>
      </c>
      <c r="AT931" s="9">
        <f>IF(OR($S931="",$S930=""),"",$N$2*LN(AF931/AF930))</f>
        <v/>
      </c>
      <c r="AV931" s="9">
        <f>IF($AH931="","",$AY$16+$AY$4*AI931+$AY$5*AJ931+$AY$6*AK931+$AY$7*AL931+$AY$8*AM931+$AY$9*AN931+$AY$10*AO931+$AY$11*AP931+$AY$12*AQ931+$AY$13*AR931+$AY$14*AS931+$AY$15*AT931)</f>
        <v/>
      </c>
      <c r="BC931" s="10">
        <f>IF((ROW()-6)&lt;=$Q$3,INDEX(LINEST(AH872:AH931,AI872:AT931,TRUE,TRUE),1,13)*$Q$4,"")</f>
        <v/>
      </c>
      <c r="BD931" s="9">
        <f>IF((ROW()-6)&lt;=$Q$3,INDEX(LINEST(AH872:AH931,AI872:AT931,TRUE,TRUE),1,12),"")</f>
        <v/>
      </c>
      <c r="BE931" s="9">
        <f>IF((ROW()-6)&lt;=$Q$3,INDEX(LINEST(AH872:AH931,AI872:AT931,TRUE,TRUE),1,11),"")</f>
        <v/>
      </c>
      <c r="BF931" s="9">
        <f>IF((ROW()-6)&lt;=$Q$3,INDEX(LINEST(AH872:AH931,AI872:AT931,TRUE,TRUE),1,10),"")</f>
        <v/>
      </c>
      <c r="BG931" s="9">
        <f>IF((ROW()-6)&lt;=$Q$3,INDEX(LINEST(AH872:AH931,AI872:AT931,TRUE,TRUE),1,9),"")</f>
        <v/>
      </c>
      <c r="BH931" s="9">
        <f>IF((ROW()-6)&lt;=$Q$3,INDEX(LINEST(AH872:AH931,AI872:AT931,TRUE,TRUE),1,8),"")</f>
        <v/>
      </c>
      <c r="BI931" s="9">
        <f>IF((ROW()-6)&lt;=$Q$3,INDEX(LINEST(AH872:AH931,AI872:AT931,TRUE,TRUE),1,7),"")</f>
        <v/>
      </c>
      <c r="BJ931" s="9">
        <f>IF((ROW()-6)&lt;=$Q$3,INDEX(LINEST(AH872:AH931,AI872:AT931,TRUE,TRUE),1,6),"")</f>
        <v/>
      </c>
      <c r="BK931" s="9">
        <f>IF((ROW()-6)&lt;=$Q$3,INDEX(LINEST(AH872:AH931,AI872:AT931,TRUE,TRUE),1,5),"")</f>
        <v/>
      </c>
      <c r="BL931" s="9">
        <f>IF((ROW()-6)&lt;=$Q$3,INDEX(LINEST(AH872:AH931,AI872:AT931,TRUE,TRUE),1,4),"")</f>
        <v/>
      </c>
      <c r="BM931" s="9">
        <f>IF((ROW()-6)&lt;=$Q$3,INDEX(LINEST(AH872:AH931,AI872:AT931,TRUE,TRUE),1,3),"")</f>
        <v/>
      </c>
      <c r="BN931" s="9">
        <f>IF((ROW()-6)&lt;=$Q$3,INDEX(LINEST(AH872:AH931,AI872:AT931,TRUE,TRUE),1,2),"")</f>
        <v/>
      </c>
      <c r="BO931" s="9">
        <f>IF((ROW()-6)&lt;=$Q$3,INDEX(LINEST(AH872:AH931,AI872:AT931,TRUE,TRUE),1,1),"")</f>
        <v/>
      </c>
      <c r="BP931" s="10">
        <f>IF((ROW()-6)&lt;=$Q$3,INDEX(LINEST(AH872:AH931,AI872:AT931,TRUE,TRUE),3,1),"")</f>
        <v/>
      </c>
      <c r="BR931" s="9">
        <f>IF(AND((ROW()-6)&lt;=$Q$3,ISNUMBER(BC930)),BC930/$Q$4+BD930*AI931+BE930*AJ931+BF930*AK931+BG930*AL931+BH930*AM931+BI930*AN931+BJ930*AO931+BK930*AP931+BL930*AQ931+BM930*AR931+BN930*AS931+BO930*AT931,"")</f>
        <v/>
      </c>
      <c r="BS931">
        <f>IF(ISNUMBER(BR931),AVERAGE(AH871:AH930),"")</f>
        <v/>
      </c>
      <c r="BT931">
        <f>IF(ISNUMBER(BR931),(AH931-BR931)^2,"")</f>
        <v/>
      </c>
      <c r="BU931">
        <f>IF(ISNUMBER(BR931),AH931^2,"")</f>
        <v/>
      </c>
      <c r="BV931">
        <f>IF(ISNUMBER(BR931),(AH931-BS931)^2,"")</f>
        <v/>
      </c>
    </row>
    <row r="932">
      <c r="O932">
        <f>IF($R932="","",CHOOSE($Q$2,YEAR(R932)*12+MONTH(R932),INT((R932-2)/7),YEAR(R932)*4+ROUNDUP(MONTH(R932)/3)))</f>
        <v/>
      </c>
      <c r="P932">
        <f>IF($R932="","",IF($R933="",1,IF(O932&lt;&gt;O933,1,0)))</f>
        <v/>
      </c>
      <c r="Q932">
        <f>IF(P932=1,SUM($P$7:P932),"")</f>
        <v/>
      </c>
      <c r="R932">
        <f>IF($A932="","",IF(ISNUMBER($A932),$A932,IFERROR(DATEVALUE($A932),NA())))</f>
        <v/>
      </c>
      <c r="S932" s="7">
        <f>IFERROR(INDEX($R$7:$R$60000,MATCH(ROW()-6,$Q$7:$Q$60000,0)),"")</f>
        <v/>
      </c>
      <c r="T932">
        <f>IFERROR(INDEX($B$7:$B$60000,MATCH(ROW()-6,$Q$7:$Q$60000,0)),"")</f>
        <v/>
      </c>
      <c r="U932">
        <f>IFERROR(INDEX($C$7:$C$60000,MATCH(ROW()-6,$Q$7:$Q$60000,0)),"")</f>
        <v/>
      </c>
      <c r="V932">
        <f>IFERROR(INDEX($D$7:$D$60000,MATCH(ROW()-6,$Q$7:$Q$60000,0)),"")</f>
        <v/>
      </c>
      <c r="W932">
        <f>IFERROR(INDEX($E$7:$E$60000,MATCH(ROW()-6,$Q$7:$Q$60000,0)),"")</f>
        <v/>
      </c>
      <c r="X932">
        <f>IFERROR(INDEX($F$7:$F$60000,MATCH(ROW()-6,$Q$7:$Q$60000,0)),"")</f>
        <v/>
      </c>
      <c r="Y932">
        <f>IFERROR(INDEX($G$7:$G$60000,MATCH(ROW()-6,$Q$7:$Q$60000,0)),"")</f>
        <v/>
      </c>
      <c r="Z932">
        <f>IFERROR(INDEX($H$7:$H$60000,MATCH(ROW()-6,$Q$7:$Q$60000,0)),"")</f>
        <v/>
      </c>
      <c r="AA932">
        <f>IFERROR(INDEX($I$7:$I$60000,MATCH(ROW()-6,$Q$7:$Q$60000,0)),"")</f>
        <v/>
      </c>
      <c r="AB932">
        <f>IFERROR(INDEX($J$7:$J$60000,MATCH(ROW()-6,$Q$7:$Q$60000,0)),"")</f>
        <v/>
      </c>
      <c r="AC932">
        <f>IFERROR(INDEX($K$7:$K$60000,MATCH(ROW()-6,$Q$7:$Q$60000,0)),"")</f>
        <v/>
      </c>
      <c r="AD932">
        <f>IFERROR(INDEX($L$7:$L$60000,MATCH(ROW()-6,$Q$7:$Q$60000,0)),"")</f>
        <v/>
      </c>
      <c r="AE932">
        <f>IFERROR(INDEX($M$7:$M$60000,MATCH(ROW()-6,$Q$7:$Q$60000,0)),"")</f>
        <v/>
      </c>
      <c r="AF932">
        <f>IFERROR(INDEX($N$7:$N$60000,MATCH(ROW()-6,$Q$7:$Q$60000,0)),"")</f>
        <v/>
      </c>
      <c r="AH932" s="9">
        <f>IF(OR($S932="",$S931=""),"",LN($T932/$T931))</f>
        <v/>
      </c>
      <c r="AI932" s="9">
        <f>IF(OR($S932="",$S931=""),"",$C$2*LN(U932/U931))</f>
        <v/>
      </c>
      <c r="AJ932" s="9">
        <f>IF(OR($S932="",$S931=""),"",$D$2*(V932-V931))</f>
        <v/>
      </c>
      <c r="AK932" s="9">
        <f>IF(OR($S932="",$S931=""),"",$E$2*(W932-W931))</f>
        <v/>
      </c>
      <c r="AL932" s="9">
        <f>IF(OR($S932="",$S931=""),"",$F$2*LN(X932/X931))</f>
        <v/>
      </c>
      <c r="AM932" s="9">
        <f>IF(OR($S932="",$S931=""),"",$G$2*(Y932-Y931))</f>
        <v/>
      </c>
      <c r="AN932" s="9">
        <f>IF(OR($S932="",$S931=""),"",$H$2*LN(Z932/Z931))</f>
        <v/>
      </c>
      <c r="AO932" s="9">
        <f>IF(OR($S932="",$S931=""),"",$I$2*(AA932-AA931))</f>
        <v/>
      </c>
      <c r="AP932" s="9">
        <f>IF(OR($S932="",$S931=""),"",$J$2*LN(AB932/AB931))</f>
        <v/>
      </c>
      <c r="AQ932" s="9">
        <f>IF(OR($S932="",$S931=""),"",$K$2*(AC932-AC931))</f>
        <v/>
      </c>
      <c r="AR932" s="9">
        <f>IF(OR($S932="",$S931=""),"",$L$2*LN(AD932/AD931))</f>
        <v/>
      </c>
      <c r="AS932" s="9">
        <f>IF(OR($S932="",$S931=""),"",$M$2*LN(AE932/AE931))</f>
        <v/>
      </c>
      <c r="AT932" s="9">
        <f>IF(OR($S932="",$S931=""),"",$N$2*LN(AF932/AF931))</f>
        <v/>
      </c>
      <c r="AV932" s="9">
        <f>IF($AH932="","",$AY$16+$AY$4*AI932+$AY$5*AJ932+$AY$6*AK932+$AY$7*AL932+$AY$8*AM932+$AY$9*AN932+$AY$10*AO932+$AY$11*AP932+$AY$12*AQ932+$AY$13*AR932+$AY$14*AS932+$AY$15*AT932)</f>
        <v/>
      </c>
      <c r="BC932" s="10">
        <f>IF((ROW()-6)&lt;=$Q$3,INDEX(LINEST(AH873:AH932,AI873:AT932,TRUE,TRUE),1,13)*$Q$4,"")</f>
        <v/>
      </c>
      <c r="BD932" s="9">
        <f>IF((ROW()-6)&lt;=$Q$3,INDEX(LINEST(AH873:AH932,AI873:AT932,TRUE,TRUE),1,12),"")</f>
        <v/>
      </c>
      <c r="BE932" s="9">
        <f>IF((ROW()-6)&lt;=$Q$3,INDEX(LINEST(AH873:AH932,AI873:AT932,TRUE,TRUE),1,11),"")</f>
        <v/>
      </c>
      <c r="BF932" s="9">
        <f>IF((ROW()-6)&lt;=$Q$3,INDEX(LINEST(AH873:AH932,AI873:AT932,TRUE,TRUE),1,10),"")</f>
        <v/>
      </c>
      <c r="BG932" s="9">
        <f>IF((ROW()-6)&lt;=$Q$3,INDEX(LINEST(AH873:AH932,AI873:AT932,TRUE,TRUE),1,9),"")</f>
        <v/>
      </c>
      <c r="BH932" s="9">
        <f>IF((ROW()-6)&lt;=$Q$3,INDEX(LINEST(AH873:AH932,AI873:AT932,TRUE,TRUE),1,8),"")</f>
        <v/>
      </c>
      <c r="BI932" s="9">
        <f>IF((ROW()-6)&lt;=$Q$3,INDEX(LINEST(AH873:AH932,AI873:AT932,TRUE,TRUE),1,7),"")</f>
        <v/>
      </c>
      <c r="BJ932" s="9">
        <f>IF((ROW()-6)&lt;=$Q$3,INDEX(LINEST(AH873:AH932,AI873:AT932,TRUE,TRUE),1,6),"")</f>
        <v/>
      </c>
      <c r="BK932" s="9">
        <f>IF((ROW()-6)&lt;=$Q$3,INDEX(LINEST(AH873:AH932,AI873:AT932,TRUE,TRUE),1,5),"")</f>
        <v/>
      </c>
      <c r="BL932" s="9">
        <f>IF((ROW()-6)&lt;=$Q$3,INDEX(LINEST(AH873:AH932,AI873:AT932,TRUE,TRUE),1,4),"")</f>
        <v/>
      </c>
      <c r="BM932" s="9">
        <f>IF((ROW()-6)&lt;=$Q$3,INDEX(LINEST(AH873:AH932,AI873:AT932,TRUE,TRUE),1,3),"")</f>
        <v/>
      </c>
      <c r="BN932" s="9">
        <f>IF((ROW()-6)&lt;=$Q$3,INDEX(LINEST(AH873:AH932,AI873:AT932,TRUE,TRUE),1,2),"")</f>
        <v/>
      </c>
      <c r="BO932" s="9">
        <f>IF((ROW()-6)&lt;=$Q$3,INDEX(LINEST(AH873:AH932,AI873:AT932,TRUE,TRUE),1,1),"")</f>
        <v/>
      </c>
      <c r="BP932" s="10">
        <f>IF((ROW()-6)&lt;=$Q$3,INDEX(LINEST(AH873:AH932,AI873:AT932,TRUE,TRUE),3,1),"")</f>
        <v/>
      </c>
      <c r="BR932" s="9">
        <f>IF(AND((ROW()-6)&lt;=$Q$3,ISNUMBER(BC931)),BC931/$Q$4+BD931*AI932+BE931*AJ932+BF931*AK932+BG931*AL932+BH931*AM932+BI931*AN932+BJ931*AO932+BK931*AP932+BL931*AQ932+BM931*AR932+BN931*AS932+BO931*AT932,"")</f>
        <v/>
      </c>
      <c r="BS932">
        <f>IF(ISNUMBER(BR932),AVERAGE(AH872:AH931),"")</f>
        <v/>
      </c>
      <c r="BT932">
        <f>IF(ISNUMBER(BR932),(AH932-BR932)^2,"")</f>
        <v/>
      </c>
      <c r="BU932">
        <f>IF(ISNUMBER(BR932),AH932^2,"")</f>
        <v/>
      </c>
      <c r="BV932">
        <f>IF(ISNUMBER(BR932),(AH932-BS932)^2,"")</f>
        <v/>
      </c>
    </row>
    <row r="933">
      <c r="O933">
        <f>IF($R933="","",CHOOSE($Q$2,YEAR(R933)*12+MONTH(R933),INT((R933-2)/7),YEAR(R933)*4+ROUNDUP(MONTH(R933)/3)))</f>
        <v/>
      </c>
      <c r="P933">
        <f>IF($R933="","",IF($R934="",1,IF(O933&lt;&gt;O934,1,0)))</f>
        <v/>
      </c>
      <c r="Q933">
        <f>IF(P933=1,SUM($P$7:P933),"")</f>
        <v/>
      </c>
      <c r="R933">
        <f>IF($A933="","",IF(ISNUMBER($A933),$A933,IFERROR(DATEVALUE($A933),NA())))</f>
        <v/>
      </c>
      <c r="S933" s="7">
        <f>IFERROR(INDEX($R$7:$R$60000,MATCH(ROW()-6,$Q$7:$Q$60000,0)),"")</f>
        <v/>
      </c>
      <c r="T933">
        <f>IFERROR(INDEX($B$7:$B$60000,MATCH(ROW()-6,$Q$7:$Q$60000,0)),"")</f>
        <v/>
      </c>
      <c r="U933">
        <f>IFERROR(INDEX($C$7:$C$60000,MATCH(ROW()-6,$Q$7:$Q$60000,0)),"")</f>
        <v/>
      </c>
      <c r="V933">
        <f>IFERROR(INDEX($D$7:$D$60000,MATCH(ROW()-6,$Q$7:$Q$60000,0)),"")</f>
        <v/>
      </c>
      <c r="W933">
        <f>IFERROR(INDEX($E$7:$E$60000,MATCH(ROW()-6,$Q$7:$Q$60000,0)),"")</f>
        <v/>
      </c>
      <c r="X933">
        <f>IFERROR(INDEX($F$7:$F$60000,MATCH(ROW()-6,$Q$7:$Q$60000,0)),"")</f>
        <v/>
      </c>
      <c r="Y933">
        <f>IFERROR(INDEX($G$7:$G$60000,MATCH(ROW()-6,$Q$7:$Q$60000,0)),"")</f>
        <v/>
      </c>
      <c r="Z933">
        <f>IFERROR(INDEX($H$7:$H$60000,MATCH(ROW()-6,$Q$7:$Q$60000,0)),"")</f>
        <v/>
      </c>
      <c r="AA933">
        <f>IFERROR(INDEX($I$7:$I$60000,MATCH(ROW()-6,$Q$7:$Q$60000,0)),"")</f>
        <v/>
      </c>
      <c r="AB933">
        <f>IFERROR(INDEX($J$7:$J$60000,MATCH(ROW()-6,$Q$7:$Q$60000,0)),"")</f>
        <v/>
      </c>
      <c r="AC933">
        <f>IFERROR(INDEX($K$7:$K$60000,MATCH(ROW()-6,$Q$7:$Q$60000,0)),"")</f>
        <v/>
      </c>
      <c r="AD933">
        <f>IFERROR(INDEX($L$7:$L$60000,MATCH(ROW()-6,$Q$7:$Q$60000,0)),"")</f>
        <v/>
      </c>
      <c r="AE933">
        <f>IFERROR(INDEX($M$7:$M$60000,MATCH(ROW()-6,$Q$7:$Q$60000,0)),"")</f>
        <v/>
      </c>
      <c r="AF933">
        <f>IFERROR(INDEX($N$7:$N$60000,MATCH(ROW()-6,$Q$7:$Q$60000,0)),"")</f>
        <v/>
      </c>
      <c r="AH933" s="9">
        <f>IF(OR($S933="",$S932=""),"",LN($T933/$T932))</f>
        <v/>
      </c>
      <c r="AI933" s="9">
        <f>IF(OR($S933="",$S932=""),"",$C$2*LN(U933/U932))</f>
        <v/>
      </c>
      <c r="AJ933" s="9">
        <f>IF(OR($S933="",$S932=""),"",$D$2*(V933-V932))</f>
        <v/>
      </c>
      <c r="AK933" s="9">
        <f>IF(OR($S933="",$S932=""),"",$E$2*(W933-W932))</f>
        <v/>
      </c>
      <c r="AL933" s="9">
        <f>IF(OR($S933="",$S932=""),"",$F$2*LN(X933/X932))</f>
        <v/>
      </c>
      <c r="AM933" s="9">
        <f>IF(OR($S933="",$S932=""),"",$G$2*(Y933-Y932))</f>
        <v/>
      </c>
      <c r="AN933" s="9">
        <f>IF(OR($S933="",$S932=""),"",$H$2*LN(Z933/Z932))</f>
        <v/>
      </c>
      <c r="AO933" s="9">
        <f>IF(OR($S933="",$S932=""),"",$I$2*(AA933-AA932))</f>
        <v/>
      </c>
      <c r="AP933" s="9">
        <f>IF(OR($S933="",$S932=""),"",$J$2*LN(AB933/AB932))</f>
        <v/>
      </c>
      <c r="AQ933" s="9">
        <f>IF(OR($S933="",$S932=""),"",$K$2*(AC933-AC932))</f>
        <v/>
      </c>
      <c r="AR933" s="9">
        <f>IF(OR($S933="",$S932=""),"",$L$2*LN(AD933/AD932))</f>
        <v/>
      </c>
      <c r="AS933" s="9">
        <f>IF(OR($S933="",$S932=""),"",$M$2*LN(AE933/AE932))</f>
        <v/>
      </c>
      <c r="AT933" s="9">
        <f>IF(OR($S933="",$S932=""),"",$N$2*LN(AF933/AF932))</f>
        <v/>
      </c>
      <c r="AV933" s="9">
        <f>IF($AH933="","",$AY$16+$AY$4*AI933+$AY$5*AJ933+$AY$6*AK933+$AY$7*AL933+$AY$8*AM933+$AY$9*AN933+$AY$10*AO933+$AY$11*AP933+$AY$12*AQ933+$AY$13*AR933+$AY$14*AS933+$AY$15*AT933)</f>
        <v/>
      </c>
      <c r="BC933" s="10">
        <f>IF((ROW()-6)&lt;=$Q$3,INDEX(LINEST(AH874:AH933,AI874:AT933,TRUE,TRUE),1,13)*$Q$4,"")</f>
        <v/>
      </c>
      <c r="BD933" s="9">
        <f>IF((ROW()-6)&lt;=$Q$3,INDEX(LINEST(AH874:AH933,AI874:AT933,TRUE,TRUE),1,12),"")</f>
        <v/>
      </c>
      <c r="BE933" s="9">
        <f>IF((ROW()-6)&lt;=$Q$3,INDEX(LINEST(AH874:AH933,AI874:AT933,TRUE,TRUE),1,11),"")</f>
        <v/>
      </c>
      <c r="BF933" s="9">
        <f>IF((ROW()-6)&lt;=$Q$3,INDEX(LINEST(AH874:AH933,AI874:AT933,TRUE,TRUE),1,10),"")</f>
        <v/>
      </c>
      <c r="BG933" s="9">
        <f>IF((ROW()-6)&lt;=$Q$3,INDEX(LINEST(AH874:AH933,AI874:AT933,TRUE,TRUE),1,9),"")</f>
        <v/>
      </c>
      <c r="BH933" s="9">
        <f>IF((ROW()-6)&lt;=$Q$3,INDEX(LINEST(AH874:AH933,AI874:AT933,TRUE,TRUE),1,8),"")</f>
        <v/>
      </c>
      <c r="BI933" s="9">
        <f>IF((ROW()-6)&lt;=$Q$3,INDEX(LINEST(AH874:AH933,AI874:AT933,TRUE,TRUE),1,7),"")</f>
        <v/>
      </c>
      <c r="BJ933" s="9">
        <f>IF((ROW()-6)&lt;=$Q$3,INDEX(LINEST(AH874:AH933,AI874:AT933,TRUE,TRUE),1,6),"")</f>
        <v/>
      </c>
      <c r="BK933" s="9">
        <f>IF((ROW()-6)&lt;=$Q$3,INDEX(LINEST(AH874:AH933,AI874:AT933,TRUE,TRUE),1,5),"")</f>
        <v/>
      </c>
      <c r="BL933" s="9">
        <f>IF((ROW()-6)&lt;=$Q$3,INDEX(LINEST(AH874:AH933,AI874:AT933,TRUE,TRUE),1,4),"")</f>
        <v/>
      </c>
      <c r="BM933" s="9">
        <f>IF((ROW()-6)&lt;=$Q$3,INDEX(LINEST(AH874:AH933,AI874:AT933,TRUE,TRUE),1,3),"")</f>
        <v/>
      </c>
      <c r="BN933" s="9">
        <f>IF((ROW()-6)&lt;=$Q$3,INDEX(LINEST(AH874:AH933,AI874:AT933,TRUE,TRUE),1,2),"")</f>
        <v/>
      </c>
      <c r="BO933" s="9">
        <f>IF((ROW()-6)&lt;=$Q$3,INDEX(LINEST(AH874:AH933,AI874:AT933,TRUE,TRUE),1,1),"")</f>
        <v/>
      </c>
      <c r="BP933" s="10">
        <f>IF((ROW()-6)&lt;=$Q$3,INDEX(LINEST(AH874:AH933,AI874:AT933,TRUE,TRUE),3,1),"")</f>
        <v/>
      </c>
      <c r="BR933" s="9">
        <f>IF(AND((ROW()-6)&lt;=$Q$3,ISNUMBER(BC932)),BC932/$Q$4+BD932*AI933+BE932*AJ933+BF932*AK933+BG932*AL933+BH932*AM933+BI932*AN933+BJ932*AO933+BK932*AP933+BL932*AQ933+BM932*AR933+BN932*AS933+BO932*AT933,"")</f>
        <v/>
      </c>
      <c r="BS933">
        <f>IF(ISNUMBER(BR933),AVERAGE(AH873:AH932),"")</f>
        <v/>
      </c>
      <c r="BT933">
        <f>IF(ISNUMBER(BR933),(AH933-BR933)^2,"")</f>
        <v/>
      </c>
      <c r="BU933">
        <f>IF(ISNUMBER(BR933),AH933^2,"")</f>
        <v/>
      </c>
      <c r="BV933">
        <f>IF(ISNUMBER(BR933),(AH933-BS933)^2,"")</f>
        <v/>
      </c>
    </row>
    <row r="934">
      <c r="O934">
        <f>IF($R934="","",CHOOSE($Q$2,YEAR(R934)*12+MONTH(R934),INT((R934-2)/7),YEAR(R934)*4+ROUNDUP(MONTH(R934)/3)))</f>
        <v/>
      </c>
      <c r="P934">
        <f>IF($R934="","",IF($R935="",1,IF(O934&lt;&gt;O935,1,0)))</f>
        <v/>
      </c>
      <c r="Q934">
        <f>IF(P934=1,SUM($P$7:P934),"")</f>
        <v/>
      </c>
      <c r="R934">
        <f>IF($A934="","",IF(ISNUMBER($A934),$A934,IFERROR(DATEVALUE($A934),NA())))</f>
        <v/>
      </c>
      <c r="S934" s="7">
        <f>IFERROR(INDEX($R$7:$R$60000,MATCH(ROW()-6,$Q$7:$Q$60000,0)),"")</f>
        <v/>
      </c>
      <c r="T934">
        <f>IFERROR(INDEX($B$7:$B$60000,MATCH(ROW()-6,$Q$7:$Q$60000,0)),"")</f>
        <v/>
      </c>
      <c r="U934">
        <f>IFERROR(INDEX($C$7:$C$60000,MATCH(ROW()-6,$Q$7:$Q$60000,0)),"")</f>
        <v/>
      </c>
      <c r="V934">
        <f>IFERROR(INDEX($D$7:$D$60000,MATCH(ROW()-6,$Q$7:$Q$60000,0)),"")</f>
        <v/>
      </c>
      <c r="W934">
        <f>IFERROR(INDEX($E$7:$E$60000,MATCH(ROW()-6,$Q$7:$Q$60000,0)),"")</f>
        <v/>
      </c>
      <c r="X934">
        <f>IFERROR(INDEX($F$7:$F$60000,MATCH(ROW()-6,$Q$7:$Q$60000,0)),"")</f>
        <v/>
      </c>
      <c r="Y934">
        <f>IFERROR(INDEX($G$7:$G$60000,MATCH(ROW()-6,$Q$7:$Q$60000,0)),"")</f>
        <v/>
      </c>
      <c r="Z934">
        <f>IFERROR(INDEX($H$7:$H$60000,MATCH(ROW()-6,$Q$7:$Q$60000,0)),"")</f>
        <v/>
      </c>
      <c r="AA934">
        <f>IFERROR(INDEX($I$7:$I$60000,MATCH(ROW()-6,$Q$7:$Q$60000,0)),"")</f>
        <v/>
      </c>
      <c r="AB934">
        <f>IFERROR(INDEX($J$7:$J$60000,MATCH(ROW()-6,$Q$7:$Q$60000,0)),"")</f>
        <v/>
      </c>
      <c r="AC934">
        <f>IFERROR(INDEX($K$7:$K$60000,MATCH(ROW()-6,$Q$7:$Q$60000,0)),"")</f>
        <v/>
      </c>
      <c r="AD934">
        <f>IFERROR(INDEX($L$7:$L$60000,MATCH(ROW()-6,$Q$7:$Q$60000,0)),"")</f>
        <v/>
      </c>
      <c r="AE934">
        <f>IFERROR(INDEX($M$7:$M$60000,MATCH(ROW()-6,$Q$7:$Q$60000,0)),"")</f>
        <v/>
      </c>
      <c r="AF934">
        <f>IFERROR(INDEX($N$7:$N$60000,MATCH(ROW()-6,$Q$7:$Q$60000,0)),"")</f>
        <v/>
      </c>
      <c r="AH934" s="9">
        <f>IF(OR($S934="",$S933=""),"",LN($T934/$T933))</f>
        <v/>
      </c>
      <c r="AI934" s="9">
        <f>IF(OR($S934="",$S933=""),"",$C$2*LN(U934/U933))</f>
        <v/>
      </c>
      <c r="AJ934" s="9">
        <f>IF(OR($S934="",$S933=""),"",$D$2*(V934-V933))</f>
        <v/>
      </c>
      <c r="AK934" s="9">
        <f>IF(OR($S934="",$S933=""),"",$E$2*(W934-W933))</f>
        <v/>
      </c>
      <c r="AL934" s="9">
        <f>IF(OR($S934="",$S933=""),"",$F$2*LN(X934/X933))</f>
        <v/>
      </c>
      <c r="AM934" s="9">
        <f>IF(OR($S934="",$S933=""),"",$G$2*(Y934-Y933))</f>
        <v/>
      </c>
      <c r="AN934" s="9">
        <f>IF(OR($S934="",$S933=""),"",$H$2*LN(Z934/Z933))</f>
        <v/>
      </c>
      <c r="AO934" s="9">
        <f>IF(OR($S934="",$S933=""),"",$I$2*(AA934-AA933))</f>
        <v/>
      </c>
      <c r="AP934" s="9">
        <f>IF(OR($S934="",$S933=""),"",$J$2*LN(AB934/AB933))</f>
        <v/>
      </c>
      <c r="AQ934" s="9">
        <f>IF(OR($S934="",$S933=""),"",$K$2*(AC934-AC933))</f>
        <v/>
      </c>
      <c r="AR934" s="9">
        <f>IF(OR($S934="",$S933=""),"",$L$2*LN(AD934/AD933))</f>
        <v/>
      </c>
      <c r="AS934" s="9">
        <f>IF(OR($S934="",$S933=""),"",$M$2*LN(AE934/AE933))</f>
        <v/>
      </c>
      <c r="AT934" s="9">
        <f>IF(OR($S934="",$S933=""),"",$N$2*LN(AF934/AF933))</f>
        <v/>
      </c>
      <c r="AV934" s="9">
        <f>IF($AH934="","",$AY$16+$AY$4*AI934+$AY$5*AJ934+$AY$6*AK934+$AY$7*AL934+$AY$8*AM934+$AY$9*AN934+$AY$10*AO934+$AY$11*AP934+$AY$12*AQ934+$AY$13*AR934+$AY$14*AS934+$AY$15*AT934)</f>
        <v/>
      </c>
      <c r="BC934" s="10">
        <f>IF((ROW()-6)&lt;=$Q$3,INDEX(LINEST(AH875:AH934,AI875:AT934,TRUE,TRUE),1,13)*$Q$4,"")</f>
        <v/>
      </c>
      <c r="BD934" s="9">
        <f>IF((ROW()-6)&lt;=$Q$3,INDEX(LINEST(AH875:AH934,AI875:AT934,TRUE,TRUE),1,12),"")</f>
        <v/>
      </c>
      <c r="BE934" s="9">
        <f>IF((ROW()-6)&lt;=$Q$3,INDEX(LINEST(AH875:AH934,AI875:AT934,TRUE,TRUE),1,11),"")</f>
        <v/>
      </c>
      <c r="BF934" s="9">
        <f>IF((ROW()-6)&lt;=$Q$3,INDEX(LINEST(AH875:AH934,AI875:AT934,TRUE,TRUE),1,10),"")</f>
        <v/>
      </c>
      <c r="BG934" s="9">
        <f>IF((ROW()-6)&lt;=$Q$3,INDEX(LINEST(AH875:AH934,AI875:AT934,TRUE,TRUE),1,9),"")</f>
        <v/>
      </c>
      <c r="BH934" s="9">
        <f>IF((ROW()-6)&lt;=$Q$3,INDEX(LINEST(AH875:AH934,AI875:AT934,TRUE,TRUE),1,8),"")</f>
        <v/>
      </c>
      <c r="BI934" s="9">
        <f>IF((ROW()-6)&lt;=$Q$3,INDEX(LINEST(AH875:AH934,AI875:AT934,TRUE,TRUE),1,7),"")</f>
        <v/>
      </c>
      <c r="BJ934" s="9">
        <f>IF((ROW()-6)&lt;=$Q$3,INDEX(LINEST(AH875:AH934,AI875:AT934,TRUE,TRUE),1,6),"")</f>
        <v/>
      </c>
      <c r="BK934" s="9">
        <f>IF((ROW()-6)&lt;=$Q$3,INDEX(LINEST(AH875:AH934,AI875:AT934,TRUE,TRUE),1,5),"")</f>
        <v/>
      </c>
      <c r="BL934" s="9">
        <f>IF((ROW()-6)&lt;=$Q$3,INDEX(LINEST(AH875:AH934,AI875:AT934,TRUE,TRUE),1,4),"")</f>
        <v/>
      </c>
      <c r="BM934" s="9">
        <f>IF((ROW()-6)&lt;=$Q$3,INDEX(LINEST(AH875:AH934,AI875:AT934,TRUE,TRUE),1,3),"")</f>
        <v/>
      </c>
      <c r="BN934" s="9">
        <f>IF((ROW()-6)&lt;=$Q$3,INDEX(LINEST(AH875:AH934,AI875:AT934,TRUE,TRUE),1,2),"")</f>
        <v/>
      </c>
      <c r="BO934" s="9">
        <f>IF((ROW()-6)&lt;=$Q$3,INDEX(LINEST(AH875:AH934,AI875:AT934,TRUE,TRUE),1,1),"")</f>
        <v/>
      </c>
      <c r="BP934" s="10">
        <f>IF((ROW()-6)&lt;=$Q$3,INDEX(LINEST(AH875:AH934,AI875:AT934,TRUE,TRUE),3,1),"")</f>
        <v/>
      </c>
      <c r="BR934" s="9">
        <f>IF(AND((ROW()-6)&lt;=$Q$3,ISNUMBER(BC933)),BC933/$Q$4+BD933*AI934+BE933*AJ934+BF933*AK934+BG933*AL934+BH933*AM934+BI933*AN934+BJ933*AO934+BK933*AP934+BL933*AQ934+BM933*AR934+BN933*AS934+BO933*AT934,"")</f>
        <v/>
      </c>
      <c r="BS934">
        <f>IF(ISNUMBER(BR934),AVERAGE(AH874:AH933),"")</f>
        <v/>
      </c>
      <c r="BT934">
        <f>IF(ISNUMBER(BR934),(AH934-BR934)^2,"")</f>
        <v/>
      </c>
      <c r="BU934">
        <f>IF(ISNUMBER(BR934),AH934^2,"")</f>
        <v/>
      </c>
      <c r="BV934">
        <f>IF(ISNUMBER(BR934),(AH934-BS934)^2,"")</f>
        <v/>
      </c>
    </row>
    <row r="935">
      <c r="O935">
        <f>IF($R935="","",CHOOSE($Q$2,YEAR(R935)*12+MONTH(R935),INT((R935-2)/7),YEAR(R935)*4+ROUNDUP(MONTH(R935)/3)))</f>
        <v/>
      </c>
      <c r="P935">
        <f>IF($R935="","",IF($R936="",1,IF(O935&lt;&gt;O936,1,0)))</f>
        <v/>
      </c>
      <c r="Q935">
        <f>IF(P935=1,SUM($P$7:P935),"")</f>
        <v/>
      </c>
      <c r="R935">
        <f>IF($A935="","",IF(ISNUMBER($A935),$A935,IFERROR(DATEVALUE($A935),NA())))</f>
        <v/>
      </c>
      <c r="S935" s="7">
        <f>IFERROR(INDEX($R$7:$R$60000,MATCH(ROW()-6,$Q$7:$Q$60000,0)),"")</f>
        <v/>
      </c>
      <c r="T935">
        <f>IFERROR(INDEX($B$7:$B$60000,MATCH(ROW()-6,$Q$7:$Q$60000,0)),"")</f>
        <v/>
      </c>
      <c r="U935">
        <f>IFERROR(INDEX($C$7:$C$60000,MATCH(ROW()-6,$Q$7:$Q$60000,0)),"")</f>
        <v/>
      </c>
      <c r="V935">
        <f>IFERROR(INDEX($D$7:$D$60000,MATCH(ROW()-6,$Q$7:$Q$60000,0)),"")</f>
        <v/>
      </c>
      <c r="W935">
        <f>IFERROR(INDEX($E$7:$E$60000,MATCH(ROW()-6,$Q$7:$Q$60000,0)),"")</f>
        <v/>
      </c>
      <c r="X935">
        <f>IFERROR(INDEX($F$7:$F$60000,MATCH(ROW()-6,$Q$7:$Q$60000,0)),"")</f>
        <v/>
      </c>
      <c r="Y935">
        <f>IFERROR(INDEX($G$7:$G$60000,MATCH(ROW()-6,$Q$7:$Q$60000,0)),"")</f>
        <v/>
      </c>
      <c r="Z935">
        <f>IFERROR(INDEX($H$7:$H$60000,MATCH(ROW()-6,$Q$7:$Q$60000,0)),"")</f>
        <v/>
      </c>
      <c r="AA935">
        <f>IFERROR(INDEX($I$7:$I$60000,MATCH(ROW()-6,$Q$7:$Q$60000,0)),"")</f>
        <v/>
      </c>
      <c r="AB935">
        <f>IFERROR(INDEX($J$7:$J$60000,MATCH(ROW()-6,$Q$7:$Q$60000,0)),"")</f>
        <v/>
      </c>
      <c r="AC935">
        <f>IFERROR(INDEX($K$7:$K$60000,MATCH(ROW()-6,$Q$7:$Q$60000,0)),"")</f>
        <v/>
      </c>
      <c r="AD935">
        <f>IFERROR(INDEX($L$7:$L$60000,MATCH(ROW()-6,$Q$7:$Q$60000,0)),"")</f>
        <v/>
      </c>
      <c r="AE935">
        <f>IFERROR(INDEX($M$7:$M$60000,MATCH(ROW()-6,$Q$7:$Q$60000,0)),"")</f>
        <v/>
      </c>
      <c r="AF935">
        <f>IFERROR(INDEX($N$7:$N$60000,MATCH(ROW()-6,$Q$7:$Q$60000,0)),"")</f>
        <v/>
      </c>
      <c r="AH935" s="9">
        <f>IF(OR($S935="",$S934=""),"",LN($T935/$T934))</f>
        <v/>
      </c>
      <c r="AI935" s="9">
        <f>IF(OR($S935="",$S934=""),"",$C$2*LN(U935/U934))</f>
        <v/>
      </c>
      <c r="AJ935" s="9">
        <f>IF(OR($S935="",$S934=""),"",$D$2*(V935-V934))</f>
        <v/>
      </c>
      <c r="AK935" s="9">
        <f>IF(OR($S935="",$S934=""),"",$E$2*(W935-W934))</f>
        <v/>
      </c>
      <c r="AL935" s="9">
        <f>IF(OR($S935="",$S934=""),"",$F$2*LN(X935/X934))</f>
        <v/>
      </c>
      <c r="AM935" s="9">
        <f>IF(OR($S935="",$S934=""),"",$G$2*(Y935-Y934))</f>
        <v/>
      </c>
      <c r="AN935" s="9">
        <f>IF(OR($S935="",$S934=""),"",$H$2*LN(Z935/Z934))</f>
        <v/>
      </c>
      <c r="AO935" s="9">
        <f>IF(OR($S935="",$S934=""),"",$I$2*(AA935-AA934))</f>
        <v/>
      </c>
      <c r="AP935" s="9">
        <f>IF(OR($S935="",$S934=""),"",$J$2*LN(AB935/AB934))</f>
        <v/>
      </c>
      <c r="AQ935" s="9">
        <f>IF(OR($S935="",$S934=""),"",$K$2*(AC935-AC934))</f>
        <v/>
      </c>
      <c r="AR935" s="9">
        <f>IF(OR($S935="",$S934=""),"",$L$2*LN(AD935/AD934))</f>
        <v/>
      </c>
      <c r="AS935" s="9">
        <f>IF(OR($S935="",$S934=""),"",$M$2*LN(AE935/AE934))</f>
        <v/>
      </c>
      <c r="AT935" s="9">
        <f>IF(OR($S935="",$S934=""),"",$N$2*LN(AF935/AF934))</f>
        <v/>
      </c>
      <c r="AV935" s="9">
        <f>IF($AH935="","",$AY$16+$AY$4*AI935+$AY$5*AJ935+$AY$6*AK935+$AY$7*AL935+$AY$8*AM935+$AY$9*AN935+$AY$10*AO935+$AY$11*AP935+$AY$12*AQ935+$AY$13*AR935+$AY$14*AS935+$AY$15*AT935)</f>
        <v/>
      </c>
      <c r="BC935" s="10">
        <f>IF((ROW()-6)&lt;=$Q$3,INDEX(LINEST(AH876:AH935,AI876:AT935,TRUE,TRUE),1,13)*$Q$4,"")</f>
        <v/>
      </c>
      <c r="BD935" s="9">
        <f>IF((ROW()-6)&lt;=$Q$3,INDEX(LINEST(AH876:AH935,AI876:AT935,TRUE,TRUE),1,12),"")</f>
        <v/>
      </c>
      <c r="BE935" s="9">
        <f>IF((ROW()-6)&lt;=$Q$3,INDEX(LINEST(AH876:AH935,AI876:AT935,TRUE,TRUE),1,11),"")</f>
        <v/>
      </c>
      <c r="BF935" s="9">
        <f>IF((ROW()-6)&lt;=$Q$3,INDEX(LINEST(AH876:AH935,AI876:AT935,TRUE,TRUE),1,10),"")</f>
        <v/>
      </c>
      <c r="BG935" s="9">
        <f>IF((ROW()-6)&lt;=$Q$3,INDEX(LINEST(AH876:AH935,AI876:AT935,TRUE,TRUE),1,9),"")</f>
        <v/>
      </c>
      <c r="BH935" s="9">
        <f>IF((ROW()-6)&lt;=$Q$3,INDEX(LINEST(AH876:AH935,AI876:AT935,TRUE,TRUE),1,8),"")</f>
        <v/>
      </c>
      <c r="BI935" s="9">
        <f>IF((ROW()-6)&lt;=$Q$3,INDEX(LINEST(AH876:AH935,AI876:AT935,TRUE,TRUE),1,7),"")</f>
        <v/>
      </c>
      <c r="BJ935" s="9">
        <f>IF((ROW()-6)&lt;=$Q$3,INDEX(LINEST(AH876:AH935,AI876:AT935,TRUE,TRUE),1,6),"")</f>
        <v/>
      </c>
      <c r="BK935" s="9">
        <f>IF((ROW()-6)&lt;=$Q$3,INDEX(LINEST(AH876:AH935,AI876:AT935,TRUE,TRUE),1,5),"")</f>
        <v/>
      </c>
      <c r="BL935" s="9">
        <f>IF((ROW()-6)&lt;=$Q$3,INDEX(LINEST(AH876:AH935,AI876:AT935,TRUE,TRUE),1,4),"")</f>
        <v/>
      </c>
      <c r="BM935" s="9">
        <f>IF((ROW()-6)&lt;=$Q$3,INDEX(LINEST(AH876:AH935,AI876:AT935,TRUE,TRUE),1,3),"")</f>
        <v/>
      </c>
      <c r="BN935" s="9">
        <f>IF((ROW()-6)&lt;=$Q$3,INDEX(LINEST(AH876:AH935,AI876:AT935,TRUE,TRUE),1,2),"")</f>
        <v/>
      </c>
      <c r="BO935" s="9">
        <f>IF((ROW()-6)&lt;=$Q$3,INDEX(LINEST(AH876:AH935,AI876:AT935,TRUE,TRUE),1,1),"")</f>
        <v/>
      </c>
      <c r="BP935" s="10">
        <f>IF((ROW()-6)&lt;=$Q$3,INDEX(LINEST(AH876:AH935,AI876:AT935,TRUE,TRUE),3,1),"")</f>
        <v/>
      </c>
      <c r="BR935" s="9">
        <f>IF(AND((ROW()-6)&lt;=$Q$3,ISNUMBER(BC934)),BC934/$Q$4+BD934*AI935+BE934*AJ935+BF934*AK935+BG934*AL935+BH934*AM935+BI934*AN935+BJ934*AO935+BK934*AP935+BL934*AQ935+BM934*AR935+BN934*AS935+BO934*AT935,"")</f>
        <v/>
      </c>
      <c r="BS935">
        <f>IF(ISNUMBER(BR935),AVERAGE(AH875:AH934),"")</f>
        <v/>
      </c>
      <c r="BT935">
        <f>IF(ISNUMBER(BR935),(AH935-BR935)^2,"")</f>
        <v/>
      </c>
      <c r="BU935">
        <f>IF(ISNUMBER(BR935),AH935^2,"")</f>
        <v/>
      </c>
      <c r="BV935">
        <f>IF(ISNUMBER(BR935),(AH935-BS935)^2,"")</f>
        <v/>
      </c>
    </row>
    <row r="936">
      <c r="O936">
        <f>IF($R936="","",CHOOSE($Q$2,YEAR(R936)*12+MONTH(R936),INT((R936-2)/7),YEAR(R936)*4+ROUNDUP(MONTH(R936)/3)))</f>
        <v/>
      </c>
      <c r="P936">
        <f>IF($R936="","",IF($R937="",1,IF(O936&lt;&gt;O937,1,0)))</f>
        <v/>
      </c>
      <c r="Q936">
        <f>IF(P936=1,SUM($P$7:P936),"")</f>
        <v/>
      </c>
      <c r="R936">
        <f>IF($A936="","",IF(ISNUMBER($A936),$A936,IFERROR(DATEVALUE($A936),NA())))</f>
        <v/>
      </c>
      <c r="S936" s="7">
        <f>IFERROR(INDEX($R$7:$R$60000,MATCH(ROW()-6,$Q$7:$Q$60000,0)),"")</f>
        <v/>
      </c>
      <c r="T936">
        <f>IFERROR(INDEX($B$7:$B$60000,MATCH(ROW()-6,$Q$7:$Q$60000,0)),"")</f>
        <v/>
      </c>
      <c r="U936">
        <f>IFERROR(INDEX($C$7:$C$60000,MATCH(ROW()-6,$Q$7:$Q$60000,0)),"")</f>
        <v/>
      </c>
      <c r="V936">
        <f>IFERROR(INDEX($D$7:$D$60000,MATCH(ROW()-6,$Q$7:$Q$60000,0)),"")</f>
        <v/>
      </c>
      <c r="W936">
        <f>IFERROR(INDEX($E$7:$E$60000,MATCH(ROW()-6,$Q$7:$Q$60000,0)),"")</f>
        <v/>
      </c>
      <c r="X936">
        <f>IFERROR(INDEX($F$7:$F$60000,MATCH(ROW()-6,$Q$7:$Q$60000,0)),"")</f>
        <v/>
      </c>
      <c r="Y936">
        <f>IFERROR(INDEX($G$7:$G$60000,MATCH(ROW()-6,$Q$7:$Q$60000,0)),"")</f>
        <v/>
      </c>
      <c r="Z936">
        <f>IFERROR(INDEX($H$7:$H$60000,MATCH(ROW()-6,$Q$7:$Q$60000,0)),"")</f>
        <v/>
      </c>
      <c r="AA936">
        <f>IFERROR(INDEX($I$7:$I$60000,MATCH(ROW()-6,$Q$7:$Q$60000,0)),"")</f>
        <v/>
      </c>
      <c r="AB936">
        <f>IFERROR(INDEX($J$7:$J$60000,MATCH(ROW()-6,$Q$7:$Q$60000,0)),"")</f>
        <v/>
      </c>
      <c r="AC936">
        <f>IFERROR(INDEX($K$7:$K$60000,MATCH(ROW()-6,$Q$7:$Q$60000,0)),"")</f>
        <v/>
      </c>
      <c r="AD936">
        <f>IFERROR(INDEX($L$7:$L$60000,MATCH(ROW()-6,$Q$7:$Q$60000,0)),"")</f>
        <v/>
      </c>
      <c r="AE936">
        <f>IFERROR(INDEX($M$7:$M$60000,MATCH(ROW()-6,$Q$7:$Q$60000,0)),"")</f>
        <v/>
      </c>
      <c r="AF936">
        <f>IFERROR(INDEX($N$7:$N$60000,MATCH(ROW()-6,$Q$7:$Q$60000,0)),"")</f>
        <v/>
      </c>
      <c r="AH936" s="9">
        <f>IF(OR($S936="",$S935=""),"",LN($T936/$T935))</f>
        <v/>
      </c>
      <c r="AI936" s="9">
        <f>IF(OR($S936="",$S935=""),"",$C$2*LN(U936/U935))</f>
        <v/>
      </c>
      <c r="AJ936" s="9">
        <f>IF(OR($S936="",$S935=""),"",$D$2*(V936-V935))</f>
        <v/>
      </c>
      <c r="AK936" s="9">
        <f>IF(OR($S936="",$S935=""),"",$E$2*(W936-W935))</f>
        <v/>
      </c>
      <c r="AL936" s="9">
        <f>IF(OR($S936="",$S935=""),"",$F$2*LN(X936/X935))</f>
        <v/>
      </c>
      <c r="AM936" s="9">
        <f>IF(OR($S936="",$S935=""),"",$G$2*(Y936-Y935))</f>
        <v/>
      </c>
      <c r="AN936" s="9">
        <f>IF(OR($S936="",$S935=""),"",$H$2*LN(Z936/Z935))</f>
        <v/>
      </c>
      <c r="AO936" s="9">
        <f>IF(OR($S936="",$S935=""),"",$I$2*(AA936-AA935))</f>
        <v/>
      </c>
      <c r="AP936" s="9">
        <f>IF(OR($S936="",$S935=""),"",$J$2*LN(AB936/AB935))</f>
        <v/>
      </c>
      <c r="AQ936" s="9">
        <f>IF(OR($S936="",$S935=""),"",$K$2*(AC936-AC935))</f>
        <v/>
      </c>
      <c r="AR936" s="9">
        <f>IF(OR($S936="",$S935=""),"",$L$2*LN(AD936/AD935))</f>
        <v/>
      </c>
      <c r="AS936" s="9">
        <f>IF(OR($S936="",$S935=""),"",$M$2*LN(AE936/AE935))</f>
        <v/>
      </c>
      <c r="AT936" s="9">
        <f>IF(OR($S936="",$S935=""),"",$N$2*LN(AF936/AF935))</f>
        <v/>
      </c>
      <c r="AV936" s="9">
        <f>IF($AH936="","",$AY$16+$AY$4*AI936+$AY$5*AJ936+$AY$6*AK936+$AY$7*AL936+$AY$8*AM936+$AY$9*AN936+$AY$10*AO936+$AY$11*AP936+$AY$12*AQ936+$AY$13*AR936+$AY$14*AS936+$AY$15*AT936)</f>
        <v/>
      </c>
      <c r="BC936" s="10">
        <f>IF((ROW()-6)&lt;=$Q$3,INDEX(LINEST(AH877:AH936,AI877:AT936,TRUE,TRUE),1,13)*$Q$4,"")</f>
        <v/>
      </c>
      <c r="BD936" s="9">
        <f>IF((ROW()-6)&lt;=$Q$3,INDEX(LINEST(AH877:AH936,AI877:AT936,TRUE,TRUE),1,12),"")</f>
        <v/>
      </c>
      <c r="BE936" s="9">
        <f>IF((ROW()-6)&lt;=$Q$3,INDEX(LINEST(AH877:AH936,AI877:AT936,TRUE,TRUE),1,11),"")</f>
        <v/>
      </c>
      <c r="BF936" s="9">
        <f>IF((ROW()-6)&lt;=$Q$3,INDEX(LINEST(AH877:AH936,AI877:AT936,TRUE,TRUE),1,10),"")</f>
        <v/>
      </c>
      <c r="BG936" s="9">
        <f>IF((ROW()-6)&lt;=$Q$3,INDEX(LINEST(AH877:AH936,AI877:AT936,TRUE,TRUE),1,9),"")</f>
        <v/>
      </c>
      <c r="BH936" s="9">
        <f>IF((ROW()-6)&lt;=$Q$3,INDEX(LINEST(AH877:AH936,AI877:AT936,TRUE,TRUE),1,8),"")</f>
        <v/>
      </c>
      <c r="BI936" s="9">
        <f>IF((ROW()-6)&lt;=$Q$3,INDEX(LINEST(AH877:AH936,AI877:AT936,TRUE,TRUE),1,7),"")</f>
        <v/>
      </c>
      <c r="BJ936" s="9">
        <f>IF((ROW()-6)&lt;=$Q$3,INDEX(LINEST(AH877:AH936,AI877:AT936,TRUE,TRUE),1,6),"")</f>
        <v/>
      </c>
      <c r="BK936" s="9">
        <f>IF((ROW()-6)&lt;=$Q$3,INDEX(LINEST(AH877:AH936,AI877:AT936,TRUE,TRUE),1,5),"")</f>
        <v/>
      </c>
      <c r="BL936" s="9">
        <f>IF((ROW()-6)&lt;=$Q$3,INDEX(LINEST(AH877:AH936,AI877:AT936,TRUE,TRUE),1,4),"")</f>
        <v/>
      </c>
      <c r="BM936" s="9">
        <f>IF((ROW()-6)&lt;=$Q$3,INDEX(LINEST(AH877:AH936,AI877:AT936,TRUE,TRUE),1,3),"")</f>
        <v/>
      </c>
      <c r="BN936" s="9">
        <f>IF((ROW()-6)&lt;=$Q$3,INDEX(LINEST(AH877:AH936,AI877:AT936,TRUE,TRUE),1,2),"")</f>
        <v/>
      </c>
      <c r="BO936" s="9">
        <f>IF((ROW()-6)&lt;=$Q$3,INDEX(LINEST(AH877:AH936,AI877:AT936,TRUE,TRUE),1,1),"")</f>
        <v/>
      </c>
      <c r="BP936" s="10">
        <f>IF((ROW()-6)&lt;=$Q$3,INDEX(LINEST(AH877:AH936,AI877:AT936,TRUE,TRUE),3,1),"")</f>
        <v/>
      </c>
      <c r="BR936" s="9">
        <f>IF(AND((ROW()-6)&lt;=$Q$3,ISNUMBER(BC935)),BC935/$Q$4+BD935*AI936+BE935*AJ936+BF935*AK936+BG935*AL936+BH935*AM936+BI935*AN936+BJ935*AO936+BK935*AP936+BL935*AQ936+BM935*AR936+BN935*AS936+BO935*AT936,"")</f>
        <v/>
      </c>
      <c r="BS936">
        <f>IF(ISNUMBER(BR936),AVERAGE(AH876:AH935),"")</f>
        <v/>
      </c>
      <c r="BT936">
        <f>IF(ISNUMBER(BR936),(AH936-BR936)^2,"")</f>
        <v/>
      </c>
      <c r="BU936">
        <f>IF(ISNUMBER(BR936),AH936^2,"")</f>
        <v/>
      </c>
      <c r="BV936">
        <f>IF(ISNUMBER(BR936),(AH936-BS936)^2,"")</f>
        <v/>
      </c>
    </row>
    <row r="937">
      <c r="O937">
        <f>IF($R937="","",CHOOSE($Q$2,YEAR(R937)*12+MONTH(R937),INT((R937-2)/7),YEAR(R937)*4+ROUNDUP(MONTH(R937)/3)))</f>
        <v/>
      </c>
      <c r="P937">
        <f>IF($R937="","",IF($R938="",1,IF(O937&lt;&gt;O938,1,0)))</f>
        <v/>
      </c>
      <c r="Q937">
        <f>IF(P937=1,SUM($P$7:P937),"")</f>
        <v/>
      </c>
      <c r="R937">
        <f>IF($A937="","",IF(ISNUMBER($A937),$A937,IFERROR(DATEVALUE($A937),NA())))</f>
        <v/>
      </c>
      <c r="S937" s="7">
        <f>IFERROR(INDEX($R$7:$R$60000,MATCH(ROW()-6,$Q$7:$Q$60000,0)),"")</f>
        <v/>
      </c>
      <c r="T937">
        <f>IFERROR(INDEX($B$7:$B$60000,MATCH(ROW()-6,$Q$7:$Q$60000,0)),"")</f>
        <v/>
      </c>
      <c r="U937">
        <f>IFERROR(INDEX($C$7:$C$60000,MATCH(ROW()-6,$Q$7:$Q$60000,0)),"")</f>
        <v/>
      </c>
      <c r="V937">
        <f>IFERROR(INDEX($D$7:$D$60000,MATCH(ROW()-6,$Q$7:$Q$60000,0)),"")</f>
        <v/>
      </c>
      <c r="W937">
        <f>IFERROR(INDEX($E$7:$E$60000,MATCH(ROW()-6,$Q$7:$Q$60000,0)),"")</f>
        <v/>
      </c>
      <c r="X937">
        <f>IFERROR(INDEX($F$7:$F$60000,MATCH(ROW()-6,$Q$7:$Q$60000,0)),"")</f>
        <v/>
      </c>
      <c r="Y937">
        <f>IFERROR(INDEX($G$7:$G$60000,MATCH(ROW()-6,$Q$7:$Q$60000,0)),"")</f>
        <v/>
      </c>
      <c r="Z937">
        <f>IFERROR(INDEX($H$7:$H$60000,MATCH(ROW()-6,$Q$7:$Q$60000,0)),"")</f>
        <v/>
      </c>
      <c r="AA937">
        <f>IFERROR(INDEX($I$7:$I$60000,MATCH(ROW()-6,$Q$7:$Q$60000,0)),"")</f>
        <v/>
      </c>
      <c r="AB937">
        <f>IFERROR(INDEX($J$7:$J$60000,MATCH(ROW()-6,$Q$7:$Q$60000,0)),"")</f>
        <v/>
      </c>
      <c r="AC937">
        <f>IFERROR(INDEX($K$7:$K$60000,MATCH(ROW()-6,$Q$7:$Q$60000,0)),"")</f>
        <v/>
      </c>
      <c r="AD937">
        <f>IFERROR(INDEX($L$7:$L$60000,MATCH(ROW()-6,$Q$7:$Q$60000,0)),"")</f>
        <v/>
      </c>
      <c r="AE937">
        <f>IFERROR(INDEX($M$7:$M$60000,MATCH(ROW()-6,$Q$7:$Q$60000,0)),"")</f>
        <v/>
      </c>
      <c r="AF937">
        <f>IFERROR(INDEX($N$7:$N$60000,MATCH(ROW()-6,$Q$7:$Q$60000,0)),"")</f>
        <v/>
      </c>
      <c r="AH937" s="9">
        <f>IF(OR($S937="",$S936=""),"",LN($T937/$T936))</f>
        <v/>
      </c>
      <c r="AI937" s="9">
        <f>IF(OR($S937="",$S936=""),"",$C$2*LN(U937/U936))</f>
        <v/>
      </c>
      <c r="AJ937" s="9">
        <f>IF(OR($S937="",$S936=""),"",$D$2*(V937-V936))</f>
        <v/>
      </c>
      <c r="AK937" s="9">
        <f>IF(OR($S937="",$S936=""),"",$E$2*(W937-W936))</f>
        <v/>
      </c>
      <c r="AL937" s="9">
        <f>IF(OR($S937="",$S936=""),"",$F$2*LN(X937/X936))</f>
        <v/>
      </c>
      <c r="AM937" s="9">
        <f>IF(OR($S937="",$S936=""),"",$G$2*(Y937-Y936))</f>
        <v/>
      </c>
      <c r="AN937" s="9">
        <f>IF(OR($S937="",$S936=""),"",$H$2*LN(Z937/Z936))</f>
        <v/>
      </c>
      <c r="AO937" s="9">
        <f>IF(OR($S937="",$S936=""),"",$I$2*(AA937-AA936))</f>
        <v/>
      </c>
      <c r="AP937" s="9">
        <f>IF(OR($S937="",$S936=""),"",$J$2*LN(AB937/AB936))</f>
        <v/>
      </c>
      <c r="AQ937" s="9">
        <f>IF(OR($S937="",$S936=""),"",$K$2*(AC937-AC936))</f>
        <v/>
      </c>
      <c r="AR937" s="9">
        <f>IF(OR($S937="",$S936=""),"",$L$2*LN(AD937/AD936))</f>
        <v/>
      </c>
      <c r="AS937" s="9">
        <f>IF(OR($S937="",$S936=""),"",$M$2*LN(AE937/AE936))</f>
        <v/>
      </c>
      <c r="AT937" s="9">
        <f>IF(OR($S937="",$S936=""),"",$N$2*LN(AF937/AF936))</f>
        <v/>
      </c>
      <c r="AV937" s="9">
        <f>IF($AH937="","",$AY$16+$AY$4*AI937+$AY$5*AJ937+$AY$6*AK937+$AY$7*AL937+$AY$8*AM937+$AY$9*AN937+$AY$10*AO937+$AY$11*AP937+$AY$12*AQ937+$AY$13*AR937+$AY$14*AS937+$AY$15*AT937)</f>
        <v/>
      </c>
      <c r="BC937" s="10">
        <f>IF((ROW()-6)&lt;=$Q$3,INDEX(LINEST(AH878:AH937,AI878:AT937,TRUE,TRUE),1,13)*$Q$4,"")</f>
        <v/>
      </c>
      <c r="BD937" s="9">
        <f>IF((ROW()-6)&lt;=$Q$3,INDEX(LINEST(AH878:AH937,AI878:AT937,TRUE,TRUE),1,12),"")</f>
        <v/>
      </c>
      <c r="BE937" s="9">
        <f>IF((ROW()-6)&lt;=$Q$3,INDEX(LINEST(AH878:AH937,AI878:AT937,TRUE,TRUE),1,11),"")</f>
        <v/>
      </c>
      <c r="BF937" s="9">
        <f>IF((ROW()-6)&lt;=$Q$3,INDEX(LINEST(AH878:AH937,AI878:AT937,TRUE,TRUE),1,10),"")</f>
        <v/>
      </c>
      <c r="BG937" s="9">
        <f>IF((ROW()-6)&lt;=$Q$3,INDEX(LINEST(AH878:AH937,AI878:AT937,TRUE,TRUE),1,9),"")</f>
        <v/>
      </c>
      <c r="BH937" s="9">
        <f>IF((ROW()-6)&lt;=$Q$3,INDEX(LINEST(AH878:AH937,AI878:AT937,TRUE,TRUE),1,8),"")</f>
        <v/>
      </c>
      <c r="BI937" s="9">
        <f>IF((ROW()-6)&lt;=$Q$3,INDEX(LINEST(AH878:AH937,AI878:AT937,TRUE,TRUE),1,7),"")</f>
        <v/>
      </c>
      <c r="BJ937" s="9">
        <f>IF((ROW()-6)&lt;=$Q$3,INDEX(LINEST(AH878:AH937,AI878:AT937,TRUE,TRUE),1,6),"")</f>
        <v/>
      </c>
      <c r="BK937" s="9">
        <f>IF((ROW()-6)&lt;=$Q$3,INDEX(LINEST(AH878:AH937,AI878:AT937,TRUE,TRUE),1,5),"")</f>
        <v/>
      </c>
      <c r="BL937" s="9">
        <f>IF((ROW()-6)&lt;=$Q$3,INDEX(LINEST(AH878:AH937,AI878:AT937,TRUE,TRUE),1,4),"")</f>
        <v/>
      </c>
      <c r="BM937" s="9">
        <f>IF((ROW()-6)&lt;=$Q$3,INDEX(LINEST(AH878:AH937,AI878:AT937,TRUE,TRUE),1,3),"")</f>
        <v/>
      </c>
      <c r="BN937" s="9">
        <f>IF((ROW()-6)&lt;=$Q$3,INDEX(LINEST(AH878:AH937,AI878:AT937,TRUE,TRUE),1,2),"")</f>
        <v/>
      </c>
      <c r="BO937" s="9">
        <f>IF((ROW()-6)&lt;=$Q$3,INDEX(LINEST(AH878:AH937,AI878:AT937,TRUE,TRUE),1,1),"")</f>
        <v/>
      </c>
      <c r="BP937" s="10">
        <f>IF((ROW()-6)&lt;=$Q$3,INDEX(LINEST(AH878:AH937,AI878:AT937,TRUE,TRUE),3,1),"")</f>
        <v/>
      </c>
      <c r="BR937" s="9">
        <f>IF(AND((ROW()-6)&lt;=$Q$3,ISNUMBER(BC936)),BC936/$Q$4+BD936*AI937+BE936*AJ937+BF936*AK937+BG936*AL937+BH936*AM937+BI936*AN937+BJ936*AO937+BK936*AP937+BL936*AQ937+BM936*AR937+BN936*AS937+BO936*AT937,"")</f>
        <v/>
      </c>
      <c r="BS937">
        <f>IF(ISNUMBER(BR937),AVERAGE(AH877:AH936),"")</f>
        <v/>
      </c>
      <c r="BT937">
        <f>IF(ISNUMBER(BR937),(AH937-BR937)^2,"")</f>
        <v/>
      </c>
      <c r="BU937">
        <f>IF(ISNUMBER(BR937),AH937^2,"")</f>
        <v/>
      </c>
      <c r="BV937">
        <f>IF(ISNUMBER(BR937),(AH937-BS937)^2,"")</f>
        <v/>
      </c>
    </row>
    <row r="938">
      <c r="O938">
        <f>IF($R938="","",CHOOSE($Q$2,YEAR(R938)*12+MONTH(R938),INT((R938-2)/7),YEAR(R938)*4+ROUNDUP(MONTH(R938)/3)))</f>
        <v/>
      </c>
      <c r="P938">
        <f>IF($R938="","",IF($R939="",1,IF(O938&lt;&gt;O939,1,0)))</f>
        <v/>
      </c>
      <c r="Q938">
        <f>IF(P938=1,SUM($P$7:P938),"")</f>
        <v/>
      </c>
      <c r="R938">
        <f>IF($A938="","",IF(ISNUMBER($A938),$A938,IFERROR(DATEVALUE($A938),NA())))</f>
        <v/>
      </c>
      <c r="S938" s="7">
        <f>IFERROR(INDEX($R$7:$R$60000,MATCH(ROW()-6,$Q$7:$Q$60000,0)),"")</f>
        <v/>
      </c>
      <c r="T938">
        <f>IFERROR(INDEX($B$7:$B$60000,MATCH(ROW()-6,$Q$7:$Q$60000,0)),"")</f>
        <v/>
      </c>
      <c r="U938">
        <f>IFERROR(INDEX($C$7:$C$60000,MATCH(ROW()-6,$Q$7:$Q$60000,0)),"")</f>
        <v/>
      </c>
      <c r="V938">
        <f>IFERROR(INDEX($D$7:$D$60000,MATCH(ROW()-6,$Q$7:$Q$60000,0)),"")</f>
        <v/>
      </c>
      <c r="W938">
        <f>IFERROR(INDEX($E$7:$E$60000,MATCH(ROW()-6,$Q$7:$Q$60000,0)),"")</f>
        <v/>
      </c>
      <c r="X938">
        <f>IFERROR(INDEX($F$7:$F$60000,MATCH(ROW()-6,$Q$7:$Q$60000,0)),"")</f>
        <v/>
      </c>
      <c r="Y938">
        <f>IFERROR(INDEX($G$7:$G$60000,MATCH(ROW()-6,$Q$7:$Q$60000,0)),"")</f>
        <v/>
      </c>
      <c r="Z938">
        <f>IFERROR(INDEX($H$7:$H$60000,MATCH(ROW()-6,$Q$7:$Q$60000,0)),"")</f>
        <v/>
      </c>
      <c r="AA938">
        <f>IFERROR(INDEX($I$7:$I$60000,MATCH(ROW()-6,$Q$7:$Q$60000,0)),"")</f>
        <v/>
      </c>
      <c r="AB938">
        <f>IFERROR(INDEX($J$7:$J$60000,MATCH(ROW()-6,$Q$7:$Q$60000,0)),"")</f>
        <v/>
      </c>
      <c r="AC938">
        <f>IFERROR(INDEX($K$7:$K$60000,MATCH(ROW()-6,$Q$7:$Q$60000,0)),"")</f>
        <v/>
      </c>
      <c r="AD938">
        <f>IFERROR(INDEX($L$7:$L$60000,MATCH(ROW()-6,$Q$7:$Q$60000,0)),"")</f>
        <v/>
      </c>
      <c r="AE938">
        <f>IFERROR(INDEX($M$7:$M$60000,MATCH(ROW()-6,$Q$7:$Q$60000,0)),"")</f>
        <v/>
      </c>
      <c r="AF938">
        <f>IFERROR(INDEX($N$7:$N$60000,MATCH(ROW()-6,$Q$7:$Q$60000,0)),"")</f>
        <v/>
      </c>
      <c r="AH938" s="9">
        <f>IF(OR($S938="",$S937=""),"",LN($T938/$T937))</f>
        <v/>
      </c>
      <c r="AI938" s="9">
        <f>IF(OR($S938="",$S937=""),"",$C$2*LN(U938/U937))</f>
        <v/>
      </c>
      <c r="AJ938" s="9">
        <f>IF(OR($S938="",$S937=""),"",$D$2*(V938-V937))</f>
        <v/>
      </c>
      <c r="AK938" s="9">
        <f>IF(OR($S938="",$S937=""),"",$E$2*(W938-W937))</f>
        <v/>
      </c>
      <c r="AL938" s="9">
        <f>IF(OR($S938="",$S937=""),"",$F$2*LN(X938/X937))</f>
        <v/>
      </c>
      <c r="AM938" s="9">
        <f>IF(OR($S938="",$S937=""),"",$G$2*(Y938-Y937))</f>
        <v/>
      </c>
      <c r="AN938" s="9">
        <f>IF(OR($S938="",$S937=""),"",$H$2*LN(Z938/Z937))</f>
        <v/>
      </c>
      <c r="AO938" s="9">
        <f>IF(OR($S938="",$S937=""),"",$I$2*(AA938-AA937))</f>
        <v/>
      </c>
      <c r="AP938" s="9">
        <f>IF(OR($S938="",$S937=""),"",$J$2*LN(AB938/AB937))</f>
        <v/>
      </c>
      <c r="AQ938" s="9">
        <f>IF(OR($S938="",$S937=""),"",$K$2*(AC938-AC937))</f>
        <v/>
      </c>
      <c r="AR938" s="9">
        <f>IF(OR($S938="",$S937=""),"",$L$2*LN(AD938/AD937))</f>
        <v/>
      </c>
      <c r="AS938" s="9">
        <f>IF(OR($S938="",$S937=""),"",$M$2*LN(AE938/AE937))</f>
        <v/>
      </c>
      <c r="AT938" s="9">
        <f>IF(OR($S938="",$S937=""),"",$N$2*LN(AF938/AF937))</f>
        <v/>
      </c>
      <c r="AV938" s="9">
        <f>IF($AH938="","",$AY$16+$AY$4*AI938+$AY$5*AJ938+$AY$6*AK938+$AY$7*AL938+$AY$8*AM938+$AY$9*AN938+$AY$10*AO938+$AY$11*AP938+$AY$12*AQ938+$AY$13*AR938+$AY$14*AS938+$AY$15*AT938)</f>
        <v/>
      </c>
      <c r="BC938" s="10">
        <f>IF((ROW()-6)&lt;=$Q$3,INDEX(LINEST(AH879:AH938,AI879:AT938,TRUE,TRUE),1,13)*$Q$4,"")</f>
        <v/>
      </c>
      <c r="BD938" s="9">
        <f>IF((ROW()-6)&lt;=$Q$3,INDEX(LINEST(AH879:AH938,AI879:AT938,TRUE,TRUE),1,12),"")</f>
        <v/>
      </c>
      <c r="BE938" s="9">
        <f>IF((ROW()-6)&lt;=$Q$3,INDEX(LINEST(AH879:AH938,AI879:AT938,TRUE,TRUE),1,11),"")</f>
        <v/>
      </c>
      <c r="BF938" s="9">
        <f>IF((ROW()-6)&lt;=$Q$3,INDEX(LINEST(AH879:AH938,AI879:AT938,TRUE,TRUE),1,10),"")</f>
        <v/>
      </c>
      <c r="BG938" s="9">
        <f>IF((ROW()-6)&lt;=$Q$3,INDEX(LINEST(AH879:AH938,AI879:AT938,TRUE,TRUE),1,9),"")</f>
        <v/>
      </c>
      <c r="BH938" s="9">
        <f>IF((ROW()-6)&lt;=$Q$3,INDEX(LINEST(AH879:AH938,AI879:AT938,TRUE,TRUE),1,8),"")</f>
        <v/>
      </c>
      <c r="BI938" s="9">
        <f>IF((ROW()-6)&lt;=$Q$3,INDEX(LINEST(AH879:AH938,AI879:AT938,TRUE,TRUE),1,7),"")</f>
        <v/>
      </c>
      <c r="BJ938" s="9">
        <f>IF((ROW()-6)&lt;=$Q$3,INDEX(LINEST(AH879:AH938,AI879:AT938,TRUE,TRUE),1,6),"")</f>
        <v/>
      </c>
      <c r="BK938" s="9">
        <f>IF((ROW()-6)&lt;=$Q$3,INDEX(LINEST(AH879:AH938,AI879:AT938,TRUE,TRUE),1,5),"")</f>
        <v/>
      </c>
      <c r="BL938" s="9">
        <f>IF((ROW()-6)&lt;=$Q$3,INDEX(LINEST(AH879:AH938,AI879:AT938,TRUE,TRUE),1,4),"")</f>
        <v/>
      </c>
      <c r="BM938" s="9">
        <f>IF((ROW()-6)&lt;=$Q$3,INDEX(LINEST(AH879:AH938,AI879:AT938,TRUE,TRUE),1,3),"")</f>
        <v/>
      </c>
      <c r="BN938" s="9">
        <f>IF((ROW()-6)&lt;=$Q$3,INDEX(LINEST(AH879:AH938,AI879:AT938,TRUE,TRUE),1,2),"")</f>
        <v/>
      </c>
      <c r="BO938" s="9">
        <f>IF((ROW()-6)&lt;=$Q$3,INDEX(LINEST(AH879:AH938,AI879:AT938,TRUE,TRUE),1,1),"")</f>
        <v/>
      </c>
      <c r="BP938" s="10">
        <f>IF((ROW()-6)&lt;=$Q$3,INDEX(LINEST(AH879:AH938,AI879:AT938,TRUE,TRUE),3,1),"")</f>
        <v/>
      </c>
      <c r="BR938" s="9">
        <f>IF(AND((ROW()-6)&lt;=$Q$3,ISNUMBER(BC937)),BC937/$Q$4+BD937*AI938+BE937*AJ938+BF937*AK938+BG937*AL938+BH937*AM938+BI937*AN938+BJ937*AO938+BK937*AP938+BL937*AQ938+BM937*AR938+BN937*AS938+BO937*AT938,"")</f>
        <v/>
      </c>
      <c r="BS938">
        <f>IF(ISNUMBER(BR938),AVERAGE(AH878:AH937),"")</f>
        <v/>
      </c>
      <c r="BT938">
        <f>IF(ISNUMBER(BR938),(AH938-BR938)^2,"")</f>
        <v/>
      </c>
      <c r="BU938">
        <f>IF(ISNUMBER(BR938),AH938^2,"")</f>
        <v/>
      </c>
      <c r="BV938">
        <f>IF(ISNUMBER(BR938),(AH938-BS938)^2,"")</f>
        <v/>
      </c>
    </row>
    <row r="939">
      <c r="O939">
        <f>IF($R939="","",CHOOSE($Q$2,YEAR(R939)*12+MONTH(R939),INT((R939-2)/7),YEAR(R939)*4+ROUNDUP(MONTH(R939)/3)))</f>
        <v/>
      </c>
      <c r="P939">
        <f>IF($R939="","",IF($R940="",1,IF(O939&lt;&gt;O940,1,0)))</f>
        <v/>
      </c>
      <c r="Q939">
        <f>IF(P939=1,SUM($P$7:P939),"")</f>
        <v/>
      </c>
      <c r="R939">
        <f>IF($A939="","",IF(ISNUMBER($A939),$A939,IFERROR(DATEVALUE($A939),NA())))</f>
        <v/>
      </c>
      <c r="S939" s="7">
        <f>IFERROR(INDEX($R$7:$R$60000,MATCH(ROW()-6,$Q$7:$Q$60000,0)),"")</f>
        <v/>
      </c>
      <c r="T939">
        <f>IFERROR(INDEX($B$7:$B$60000,MATCH(ROW()-6,$Q$7:$Q$60000,0)),"")</f>
        <v/>
      </c>
      <c r="U939">
        <f>IFERROR(INDEX($C$7:$C$60000,MATCH(ROW()-6,$Q$7:$Q$60000,0)),"")</f>
        <v/>
      </c>
      <c r="V939">
        <f>IFERROR(INDEX($D$7:$D$60000,MATCH(ROW()-6,$Q$7:$Q$60000,0)),"")</f>
        <v/>
      </c>
      <c r="W939">
        <f>IFERROR(INDEX($E$7:$E$60000,MATCH(ROW()-6,$Q$7:$Q$60000,0)),"")</f>
        <v/>
      </c>
      <c r="X939">
        <f>IFERROR(INDEX($F$7:$F$60000,MATCH(ROW()-6,$Q$7:$Q$60000,0)),"")</f>
        <v/>
      </c>
      <c r="Y939">
        <f>IFERROR(INDEX($G$7:$G$60000,MATCH(ROW()-6,$Q$7:$Q$60000,0)),"")</f>
        <v/>
      </c>
      <c r="Z939">
        <f>IFERROR(INDEX($H$7:$H$60000,MATCH(ROW()-6,$Q$7:$Q$60000,0)),"")</f>
        <v/>
      </c>
      <c r="AA939">
        <f>IFERROR(INDEX($I$7:$I$60000,MATCH(ROW()-6,$Q$7:$Q$60000,0)),"")</f>
        <v/>
      </c>
      <c r="AB939">
        <f>IFERROR(INDEX($J$7:$J$60000,MATCH(ROW()-6,$Q$7:$Q$60000,0)),"")</f>
        <v/>
      </c>
      <c r="AC939">
        <f>IFERROR(INDEX($K$7:$K$60000,MATCH(ROW()-6,$Q$7:$Q$60000,0)),"")</f>
        <v/>
      </c>
      <c r="AD939">
        <f>IFERROR(INDEX($L$7:$L$60000,MATCH(ROW()-6,$Q$7:$Q$60000,0)),"")</f>
        <v/>
      </c>
      <c r="AE939">
        <f>IFERROR(INDEX($M$7:$M$60000,MATCH(ROW()-6,$Q$7:$Q$60000,0)),"")</f>
        <v/>
      </c>
      <c r="AF939">
        <f>IFERROR(INDEX($N$7:$N$60000,MATCH(ROW()-6,$Q$7:$Q$60000,0)),"")</f>
        <v/>
      </c>
      <c r="AH939" s="9">
        <f>IF(OR($S939="",$S938=""),"",LN($T939/$T938))</f>
        <v/>
      </c>
      <c r="AI939" s="9">
        <f>IF(OR($S939="",$S938=""),"",$C$2*LN(U939/U938))</f>
        <v/>
      </c>
      <c r="AJ939" s="9">
        <f>IF(OR($S939="",$S938=""),"",$D$2*(V939-V938))</f>
        <v/>
      </c>
      <c r="AK939" s="9">
        <f>IF(OR($S939="",$S938=""),"",$E$2*(W939-W938))</f>
        <v/>
      </c>
      <c r="AL939" s="9">
        <f>IF(OR($S939="",$S938=""),"",$F$2*LN(X939/X938))</f>
        <v/>
      </c>
      <c r="AM939" s="9">
        <f>IF(OR($S939="",$S938=""),"",$G$2*(Y939-Y938))</f>
        <v/>
      </c>
      <c r="AN939" s="9">
        <f>IF(OR($S939="",$S938=""),"",$H$2*LN(Z939/Z938))</f>
        <v/>
      </c>
      <c r="AO939" s="9">
        <f>IF(OR($S939="",$S938=""),"",$I$2*(AA939-AA938))</f>
        <v/>
      </c>
      <c r="AP939" s="9">
        <f>IF(OR($S939="",$S938=""),"",$J$2*LN(AB939/AB938))</f>
        <v/>
      </c>
      <c r="AQ939" s="9">
        <f>IF(OR($S939="",$S938=""),"",$K$2*(AC939-AC938))</f>
        <v/>
      </c>
      <c r="AR939" s="9">
        <f>IF(OR($S939="",$S938=""),"",$L$2*LN(AD939/AD938))</f>
        <v/>
      </c>
      <c r="AS939" s="9">
        <f>IF(OR($S939="",$S938=""),"",$M$2*LN(AE939/AE938))</f>
        <v/>
      </c>
      <c r="AT939" s="9">
        <f>IF(OR($S939="",$S938=""),"",$N$2*LN(AF939/AF938))</f>
        <v/>
      </c>
      <c r="AV939" s="9">
        <f>IF($AH939="","",$AY$16+$AY$4*AI939+$AY$5*AJ939+$AY$6*AK939+$AY$7*AL939+$AY$8*AM939+$AY$9*AN939+$AY$10*AO939+$AY$11*AP939+$AY$12*AQ939+$AY$13*AR939+$AY$14*AS939+$AY$15*AT939)</f>
        <v/>
      </c>
      <c r="BC939" s="10">
        <f>IF((ROW()-6)&lt;=$Q$3,INDEX(LINEST(AH880:AH939,AI880:AT939,TRUE,TRUE),1,13)*$Q$4,"")</f>
        <v/>
      </c>
      <c r="BD939" s="9">
        <f>IF((ROW()-6)&lt;=$Q$3,INDEX(LINEST(AH880:AH939,AI880:AT939,TRUE,TRUE),1,12),"")</f>
        <v/>
      </c>
      <c r="BE939" s="9">
        <f>IF((ROW()-6)&lt;=$Q$3,INDEX(LINEST(AH880:AH939,AI880:AT939,TRUE,TRUE),1,11),"")</f>
        <v/>
      </c>
      <c r="BF939" s="9">
        <f>IF((ROW()-6)&lt;=$Q$3,INDEX(LINEST(AH880:AH939,AI880:AT939,TRUE,TRUE),1,10),"")</f>
        <v/>
      </c>
      <c r="BG939" s="9">
        <f>IF((ROW()-6)&lt;=$Q$3,INDEX(LINEST(AH880:AH939,AI880:AT939,TRUE,TRUE),1,9),"")</f>
        <v/>
      </c>
      <c r="BH939" s="9">
        <f>IF((ROW()-6)&lt;=$Q$3,INDEX(LINEST(AH880:AH939,AI880:AT939,TRUE,TRUE),1,8),"")</f>
        <v/>
      </c>
      <c r="BI939" s="9">
        <f>IF((ROW()-6)&lt;=$Q$3,INDEX(LINEST(AH880:AH939,AI880:AT939,TRUE,TRUE),1,7),"")</f>
        <v/>
      </c>
      <c r="BJ939" s="9">
        <f>IF((ROW()-6)&lt;=$Q$3,INDEX(LINEST(AH880:AH939,AI880:AT939,TRUE,TRUE),1,6),"")</f>
        <v/>
      </c>
      <c r="BK939" s="9">
        <f>IF((ROW()-6)&lt;=$Q$3,INDEX(LINEST(AH880:AH939,AI880:AT939,TRUE,TRUE),1,5),"")</f>
        <v/>
      </c>
      <c r="BL939" s="9">
        <f>IF((ROW()-6)&lt;=$Q$3,INDEX(LINEST(AH880:AH939,AI880:AT939,TRUE,TRUE),1,4),"")</f>
        <v/>
      </c>
      <c r="BM939" s="9">
        <f>IF((ROW()-6)&lt;=$Q$3,INDEX(LINEST(AH880:AH939,AI880:AT939,TRUE,TRUE),1,3),"")</f>
        <v/>
      </c>
      <c r="BN939" s="9">
        <f>IF((ROW()-6)&lt;=$Q$3,INDEX(LINEST(AH880:AH939,AI880:AT939,TRUE,TRUE),1,2),"")</f>
        <v/>
      </c>
      <c r="BO939" s="9">
        <f>IF((ROW()-6)&lt;=$Q$3,INDEX(LINEST(AH880:AH939,AI880:AT939,TRUE,TRUE),1,1),"")</f>
        <v/>
      </c>
      <c r="BP939" s="10">
        <f>IF((ROW()-6)&lt;=$Q$3,INDEX(LINEST(AH880:AH939,AI880:AT939,TRUE,TRUE),3,1),"")</f>
        <v/>
      </c>
      <c r="BR939" s="9">
        <f>IF(AND((ROW()-6)&lt;=$Q$3,ISNUMBER(BC938)),BC938/$Q$4+BD938*AI939+BE938*AJ939+BF938*AK939+BG938*AL939+BH938*AM939+BI938*AN939+BJ938*AO939+BK938*AP939+BL938*AQ939+BM938*AR939+BN938*AS939+BO938*AT939,"")</f>
        <v/>
      </c>
      <c r="BS939">
        <f>IF(ISNUMBER(BR939),AVERAGE(AH879:AH938),"")</f>
        <v/>
      </c>
      <c r="BT939">
        <f>IF(ISNUMBER(BR939),(AH939-BR939)^2,"")</f>
        <v/>
      </c>
      <c r="BU939">
        <f>IF(ISNUMBER(BR939),AH939^2,"")</f>
        <v/>
      </c>
      <c r="BV939">
        <f>IF(ISNUMBER(BR939),(AH939-BS939)^2,"")</f>
        <v/>
      </c>
    </row>
    <row r="940">
      <c r="O940">
        <f>IF($R940="","",CHOOSE($Q$2,YEAR(R940)*12+MONTH(R940),INT((R940-2)/7),YEAR(R940)*4+ROUNDUP(MONTH(R940)/3)))</f>
        <v/>
      </c>
      <c r="P940">
        <f>IF($R940="","",IF($R941="",1,IF(O940&lt;&gt;O941,1,0)))</f>
        <v/>
      </c>
      <c r="Q940">
        <f>IF(P940=1,SUM($P$7:P940),"")</f>
        <v/>
      </c>
      <c r="R940">
        <f>IF($A940="","",IF(ISNUMBER($A940),$A940,IFERROR(DATEVALUE($A940),NA())))</f>
        <v/>
      </c>
      <c r="S940" s="7">
        <f>IFERROR(INDEX($R$7:$R$60000,MATCH(ROW()-6,$Q$7:$Q$60000,0)),"")</f>
        <v/>
      </c>
      <c r="T940">
        <f>IFERROR(INDEX($B$7:$B$60000,MATCH(ROW()-6,$Q$7:$Q$60000,0)),"")</f>
        <v/>
      </c>
      <c r="U940">
        <f>IFERROR(INDEX($C$7:$C$60000,MATCH(ROW()-6,$Q$7:$Q$60000,0)),"")</f>
        <v/>
      </c>
      <c r="V940">
        <f>IFERROR(INDEX($D$7:$D$60000,MATCH(ROW()-6,$Q$7:$Q$60000,0)),"")</f>
        <v/>
      </c>
      <c r="W940">
        <f>IFERROR(INDEX($E$7:$E$60000,MATCH(ROW()-6,$Q$7:$Q$60000,0)),"")</f>
        <v/>
      </c>
      <c r="X940">
        <f>IFERROR(INDEX($F$7:$F$60000,MATCH(ROW()-6,$Q$7:$Q$60000,0)),"")</f>
        <v/>
      </c>
      <c r="Y940">
        <f>IFERROR(INDEX($G$7:$G$60000,MATCH(ROW()-6,$Q$7:$Q$60000,0)),"")</f>
        <v/>
      </c>
      <c r="Z940">
        <f>IFERROR(INDEX($H$7:$H$60000,MATCH(ROW()-6,$Q$7:$Q$60000,0)),"")</f>
        <v/>
      </c>
      <c r="AA940">
        <f>IFERROR(INDEX($I$7:$I$60000,MATCH(ROW()-6,$Q$7:$Q$60000,0)),"")</f>
        <v/>
      </c>
      <c r="AB940">
        <f>IFERROR(INDEX($J$7:$J$60000,MATCH(ROW()-6,$Q$7:$Q$60000,0)),"")</f>
        <v/>
      </c>
      <c r="AC940">
        <f>IFERROR(INDEX($K$7:$K$60000,MATCH(ROW()-6,$Q$7:$Q$60000,0)),"")</f>
        <v/>
      </c>
      <c r="AD940">
        <f>IFERROR(INDEX($L$7:$L$60000,MATCH(ROW()-6,$Q$7:$Q$60000,0)),"")</f>
        <v/>
      </c>
      <c r="AE940">
        <f>IFERROR(INDEX($M$7:$M$60000,MATCH(ROW()-6,$Q$7:$Q$60000,0)),"")</f>
        <v/>
      </c>
      <c r="AF940">
        <f>IFERROR(INDEX($N$7:$N$60000,MATCH(ROW()-6,$Q$7:$Q$60000,0)),"")</f>
        <v/>
      </c>
      <c r="AH940" s="9">
        <f>IF(OR($S940="",$S939=""),"",LN($T940/$T939))</f>
        <v/>
      </c>
      <c r="AI940" s="9">
        <f>IF(OR($S940="",$S939=""),"",$C$2*LN(U940/U939))</f>
        <v/>
      </c>
      <c r="AJ940" s="9">
        <f>IF(OR($S940="",$S939=""),"",$D$2*(V940-V939))</f>
        <v/>
      </c>
      <c r="AK940" s="9">
        <f>IF(OR($S940="",$S939=""),"",$E$2*(W940-W939))</f>
        <v/>
      </c>
      <c r="AL940" s="9">
        <f>IF(OR($S940="",$S939=""),"",$F$2*LN(X940/X939))</f>
        <v/>
      </c>
      <c r="AM940" s="9">
        <f>IF(OR($S940="",$S939=""),"",$G$2*(Y940-Y939))</f>
        <v/>
      </c>
      <c r="AN940" s="9">
        <f>IF(OR($S940="",$S939=""),"",$H$2*LN(Z940/Z939))</f>
        <v/>
      </c>
      <c r="AO940" s="9">
        <f>IF(OR($S940="",$S939=""),"",$I$2*(AA940-AA939))</f>
        <v/>
      </c>
      <c r="AP940" s="9">
        <f>IF(OR($S940="",$S939=""),"",$J$2*LN(AB940/AB939))</f>
        <v/>
      </c>
      <c r="AQ940" s="9">
        <f>IF(OR($S940="",$S939=""),"",$K$2*(AC940-AC939))</f>
        <v/>
      </c>
      <c r="AR940" s="9">
        <f>IF(OR($S940="",$S939=""),"",$L$2*LN(AD940/AD939))</f>
        <v/>
      </c>
      <c r="AS940" s="9">
        <f>IF(OR($S940="",$S939=""),"",$M$2*LN(AE940/AE939))</f>
        <v/>
      </c>
      <c r="AT940" s="9">
        <f>IF(OR($S940="",$S939=""),"",$N$2*LN(AF940/AF939))</f>
        <v/>
      </c>
      <c r="AV940" s="9">
        <f>IF($AH940="","",$AY$16+$AY$4*AI940+$AY$5*AJ940+$AY$6*AK940+$AY$7*AL940+$AY$8*AM940+$AY$9*AN940+$AY$10*AO940+$AY$11*AP940+$AY$12*AQ940+$AY$13*AR940+$AY$14*AS940+$AY$15*AT940)</f>
        <v/>
      </c>
      <c r="BC940" s="10">
        <f>IF((ROW()-6)&lt;=$Q$3,INDEX(LINEST(AH881:AH940,AI881:AT940,TRUE,TRUE),1,13)*$Q$4,"")</f>
        <v/>
      </c>
      <c r="BD940" s="9">
        <f>IF((ROW()-6)&lt;=$Q$3,INDEX(LINEST(AH881:AH940,AI881:AT940,TRUE,TRUE),1,12),"")</f>
        <v/>
      </c>
      <c r="BE940" s="9">
        <f>IF((ROW()-6)&lt;=$Q$3,INDEX(LINEST(AH881:AH940,AI881:AT940,TRUE,TRUE),1,11),"")</f>
        <v/>
      </c>
      <c r="BF940" s="9">
        <f>IF((ROW()-6)&lt;=$Q$3,INDEX(LINEST(AH881:AH940,AI881:AT940,TRUE,TRUE),1,10),"")</f>
        <v/>
      </c>
      <c r="BG940" s="9">
        <f>IF((ROW()-6)&lt;=$Q$3,INDEX(LINEST(AH881:AH940,AI881:AT940,TRUE,TRUE),1,9),"")</f>
        <v/>
      </c>
      <c r="BH940" s="9">
        <f>IF((ROW()-6)&lt;=$Q$3,INDEX(LINEST(AH881:AH940,AI881:AT940,TRUE,TRUE),1,8),"")</f>
        <v/>
      </c>
      <c r="BI940" s="9">
        <f>IF((ROW()-6)&lt;=$Q$3,INDEX(LINEST(AH881:AH940,AI881:AT940,TRUE,TRUE),1,7),"")</f>
        <v/>
      </c>
      <c r="BJ940" s="9">
        <f>IF((ROW()-6)&lt;=$Q$3,INDEX(LINEST(AH881:AH940,AI881:AT940,TRUE,TRUE),1,6),"")</f>
        <v/>
      </c>
      <c r="BK940" s="9">
        <f>IF((ROW()-6)&lt;=$Q$3,INDEX(LINEST(AH881:AH940,AI881:AT940,TRUE,TRUE),1,5),"")</f>
        <v/>
      </c>
      <c r="BL940" s="9">
        <f>IF((ROW()-6)&lt;=$Q$3,INDEX(LINEST(AH881:AH940,AI881:AT940,TRUE,TRUE),1,4),"")</f>
        <v/>
      </c>
      <c r="BM940" s="9">
        <f>IF((ROW()-6)&lt;=$Q$3,INDEX(LINEST(AH881:AH940,AI881:AT940,TRUE,TRUE),1,3),"")</f>
        <v/>
      </c>
      <c r="BN940" s="9">
        <f>IF((ROW()-6)&lt;=$Q$3,INDEX(LINEST(AH881:AH940,AI881:AT940,TRUE,TRUE),1,2),"")</f>
        <v/>
      </c>
      <c r="BO940" s="9">
        <f>IF((ROW()-6)&lt;=$Q$3,INDEX(LINEST(AH881:AH940,AI881:AT940,TRUE,TRUE),1,1),"")</f>
        <v/>
      </c>
      <c r="BP940" s="10">
        <f>IF((ROW()-6)&lt;=$Q$3,INDEX(LINEST(AH881:AH940,AI881:AT940,TRUE,TRUE),3,1),"")</f>
        <v/>
      </c>
      <c r="BR940" s="9">
        <f>IF(AND((ROW()-6)&lt;=$Q$3,ISNUMBER(BC939)),BC939/$Q$4+BD939*AI940+BE939*AJ940+BF939*AK940+BG939*AL940+BH939*AM940+BI939*AN940+BJ939*AO940+BK939*AP940+BL939*AQ940+BM939*AR940+BN939*AS940+BO939*AT940,"")</f>
        <v/>
      </c>
      <c r="BS940">
        <f>IF(ISNUMBER(BR940),AVERAGE(AH880:AH939),"")</f>
        <v/>
      </c>
      <c r="BT940">
        <f>IF(ISNUMBER(BR940),(AH940-BR940)^2,"")</f>
        <v/>
      </c>
      <c r="BU940">
        <f>IF(ISNUMBER(BR940),AH940^2,"")</f>
        <v/>
      </c>
      <c r="BV940">
        <f>IF(ISNUMBER(BR940),(AH940-BS940)^2,"")</f>
        <v/>
      </c>
    </row>
    <row r="941">
      <c r="O941">
        <f>IF($R941="","",CHOOSE($Q$2,YEAR(R941)*12+MONTH(R941),INT((R941-2)/7),YEAR(R941)*4+ROUNDUP(MONTH(R941)/3)))</f>
        <v/>
      </c>
      <c r="P941">
        <f>IF($R941="","",IF($R942="",1,IF(O941&lt;&gt;O942,1,0)))</f>
        <v/>
      </c>
      <c r="Q941">
        <f>IF(P941=1,SUM($P$7:P941),"")</f>
        <v/>
      </c>
      <c r="R941">
        <f>IF($A941="","",IF(ISNUMBER($A941),$A941,IFERROR(DATEVALUE($A941),NA())))</f>
        <v/>
      </c>
      <c r="S941" s="7">
        <f>IFERROR(INDEX($R$7:$R$60000,MATCH(ROW()-6,$Q$7:$Q$60000,0)),"")</f>
        <v/>
      </c>
      <c r="T941">
        <f>IFERROR(INDEX($B$7:$B$60000,MATCH(ROW()-6,$Q$7:$Q$60000,0)),"")</f>
        <v/>
      </c>
      <c r="U941">
        <f>IFERROR(INDEX($C$7:$C$60000,MATCH(ROW()-6,$Q$7:$Q$60000,0)),"")</f>
        <v/>
      </c>
      <c r="V941">
        <f>IFERROR(INDEX($D$7:$D$60000,MATCH(ROW()-6,$Q$7:$Q$60000,0)),"")</f>
        <v/>
      </c>
      <c r="W941">
        <f>IFERROR(INDEX($E$7:$E$60000,MATCH(ROW()-6,$Q$7:$Q$60000,0)),"")</f>
        <v/>
      </c>
      <c r="X941">
        <f>IFERROR(INDEX($F$7:$F$60000,MATCH(ROW()-6,$Q$7:$Q$60000,0)),"")</f>
        <v/>
      </c>
      <c r="Y941">
        <f>IFERROR(INDEX($G$7:$G$60000,MATCH(ROW()-6,$Q$7:$Q$60000,0)),"")</f>
        <v/>
      </c>
      <c r="Z941">
        <f>IFERROR(INDEX($H$7:$H$60000,MATCH(ROW()-6,$Q$7:$Q$60000,0)),"")</f>
        <v/>
      </c>
      <c r="AA941">
        <f>IFERROR(INDEX($I$7:$I$60000,MATCH(ROW()-6,$Q$7:$Q$60000,0)),"")</f>
        <v/>
      </c>
      <c r="AB941">
        <f>IFERROR(INDEX($J$7:$J$60000,MATCH(ROW()-6,$Q$7:$Q$60000,0)),"")</f>
        <v/>
      </c>
      <c r="AC941">
        <f>IFERROR(INDEX($K$7:$K$60000,MATCH(ROW()-6,$Q$7:$Q$60000,0)),"")</f>
        <v/>
      </c>
      <c r="AD941">
        <f>IFERROR(INDEX($L$7:$L$60000,MATCH(ROW()-6,$Q$7:$Q$60000,0)),"")</f>
        <v/>
      </c>
      <c r="AE941">
        <f>IFERROR(INDEX($M$7:$M$60000,MATCH(ROW()-6,$Q$7:$Q$60000,0)),"")</f>
        <v/>
      </c>
      <c r="AF941">
        <f>IFERROR(INDEX($N$7:$N$60000,MATCH(ROW()-6,$Q$7:$Q$60000,0)),"")</f>
        <v/>
      </c>
      <c r="AH941" s="9">
        <f>IF(OR($S941="",$S940=""),"",LN($T941/$T940))</f>
        <v/>
      </c>
      <c r="AI941" s="9">
        <f>IF(OR($S941="",$S940=""),"",$C$2*LN(U941/U940))</f>
        <v/>
      </c>
      <c r="AJ941" s="9">
        <f>IF(OR($S941="",$S940=""),"",$D$2*(V941-V940))</f>
        <v/>
      </c>
      <c r="AK941" s="9">
        <f>IF(OR($S941="",$S940=""),"",$E$2*(W941-W940))</f>
        <v/>
      </c>
      <c r="AL941" s="9">
        <f>IF(OR($S941="",$S940=""),"",$F$2*LN(X941/X940))</f>
        <v/>
      </c>
      <c r="AM941" s="9">
        <f>IF(OR($S941="",$S940=""),"",$G$2*(Y941-Y940))</f>
        <v/>
      </c>
      <c r="AN941" s="9">
        <f>IF(OR($S941="",$S940=""),"",$H$2*LN(Z941/Z940))</f>
        <v/>
      </c>
      <c r="AO941" s="9">
        <f>IF(OR($S941="",$S940=""),"",$I$2*(AA941-AA940))</f>
        <v/>
      </c>
      <c r="AP941" s="9">
        <f>IF(OR($S941="",$S940=""),"",$J$2*LN(AB941/AB940))</f>
        <v/>
      </c>
      <c r="AQ941" s="9">
        <f>IF(OR($S941="",$S940=""),"",$K$2*(AC941-AC940))</f>
        <v/>
      </c>
      <c r="AR941" s="9">
        <f>IF(OR($S941="",$S940=""),"",$L$2*LN(AD941/AD940))</f>
        <v/>
      </c>
      <c r="AS941" s="9">
        <f>IF(OR($S941="",$S940=""),"",$M$2*LN(AE941/AE940))</f>
        <v/>
      </c>
      <c r="AT941" s="9">
        <f>IF(OR($S941="",$S940=""),"",$N$2*LN(AF941/AF940))</f>
        <v/>
      </c>
      <c r="AV941" s="9">
        <f>IF($AH941="","",$AY$16+$AY$4*AI941+$AY$5*AJ941+$AY$6*AK941+$AY$7*AL941+$AY$8*AM941+$AY$9*AN941+$AY$10*AO941+$AY$11*AP941+$AY$12*AQ941+$AY$13*AR941+$AY$14*AS941+$AY$15*AT941)</f>
        <v/>
      </c>
      <c r="BC941" s="10">
        <f>IF((ROW()-6)&lt;=$Q$3,INDEX(LINEST(AH882:AH941,AI882:AT941,TRUE,TRUE),1,13)*$Q$4,"")</f>
        <v/>
      </c>
      <c r="BD941" s="9">
        <f>IF((ROW()-6)&lt;=$Q$3,INDEX(LINEST(AH882:AH941,AI882:AT941,TRUE,TRUE),1,12),"")</f>
        <v/>
      </c>
      <c r="BE941" s="9">
        <f>IF((ROW()-6)&lt;=$Q$3,INDEX(LINEST(AH882:AH941,AI882:AT941,TRUE,TRUE),1,11),"")</f>
        <v/>
      </c>
      <c r="BF941" s="9">
        <f>IF((ROW()-6)&lt;=$Q$3,INDEX(LINEST(AH882:AH941,AI882:AT941,TRUE,TRUE),1,10),"")</f>
        <v/>
      </c>
      <c r="BG941" s="9">
        <f>IF((ROW()-6)&lt;=$Q$3,INDEX(LINEST(AH882:AH941,AI882:AT941,TRUE,TRUE),1,9),"")</f>
        <v/>
      </c>
      <c r="BH941" s="9">
        <f>IF((ROW()-6)&lt;=$Q$3,INDEX(LINEST(AH882:AH941,AI882:AT941,TRUE,TRUE),1,8),"")</f>
        <v/>
      </c>
      <c r="BI941" s="9">
        <f>IF((ROW()-6)&lt;=$Q$3,INDEX(LINEST(AH882:AH941,AI882:AT941,TRUE,TRUE),1,7),"")</f>
        <v/>
      </c>
      <c r="BJ941" s="9">
        <f>IF((ROW()-6)&lt;=$Q$3,INDEX(LINEST(AH882:AH941,AI882:AT941,TRUE,TRUE),1,6),"")</f>
        <v/>
      </c>
      <c r="BK941" s="9">
        <f>IF((ROW()-6)&lt;=$Q$3,INDEX(LINEST(AH882:AH941,AI882:AT941,TRUE,TRUE),1,5),"")</f>
        <v/>
      </c>
      <c r="BL941" s="9">
        <f>IF((ROW()-6)&lt;=$Q$3,INDEX(LINEST(AH882:AH941,AI882:AT941,TRUE,TRUE),1,4),"")</f>
        <v/>
      </c>
      <c r="BM941" s="9">
        <f>IF((ROW()-6)&lt;=$Q$3,INDEX(LINEST(AH882:AH941,AI882:AT941,TRUE,TRUE),1,3),"")</f>
        <v/>
      </c>
      <c r="BN941" s="9">
        <f>IF((ROW()-6)&lt;=$Q$3,INDEX(LINEST(AH882:AH941,AI882:AT941,TRUE,TRUE),1,2),"")</f>
        <v/>
      </c>
      <c r="BO941" s="9">
        <f>IF((ROW()-6)&lt;=$Q$3,INDEX(LINEST(AH882:AH941,AI882:AT941,TRUE,TRUE),1,1),"")</f>
        <v/>
      </c>
      <c r="BP941" s="10">
        <f>IF((ROW()-6)&lt;=$Q$3,INDEX(LINEST(AH882:AH941,AI882:AT941,TRUE,TRUE),3,1),"")</f>
        <v/>
      </c>
      <c r="BR941" s="9">
        <f>IF(AND((ROW()-6)&lt;=$Q$3,ISNUMBER(BC940)),BC940/$Q$4+BD940*AI941+BE940*AJ941+BF940*AK941+BG940*AL941+BH940*AM941+BI940*AN941+BJ940*AO941+BK940*AP941+BL940*AQ941+BM940*AR941+BN940*AS941+BO940*AT941,"")</f>
        <v/>
      </c>
      <c r="BS941">
        <f>IF(ISNUMBER(BR941),AVERAGE(AH881:AH940),"")</f>
        <v/>
      </c>
      <c r="BT941">
        <f>IF(ISNUMBER(BR941),(AH941-BR941)^2,"")</f>
        <v/>
      </c>
      <c r="BU941">
        <f>IF(ISNUMBER(BR941),AH941^2,"")</f>
        <v/>
      </c>
      <c r="BV941">
        <f>IF(ISNUMBER(BR941),(AH941-BS941)^2,"")</f>
        <v/>
      </c>
    </row>
    <row r="942">
      <c r="O942">
        <f>IF($R942="","",CHOOSE($Q$2,YEAR(R942)*12+MONTH(R942),INT((R942-2)/7),YEAR(R942)*4+ROUNDUP(MONTH(R942)/3)))</f>
        <v/>
      </c>
      <c r="P942">
        <f>IF($R942="","",IF($R943="",1,IF(O942&lt;&gt;O943,1,0)))</f>
        <v/>
      </c>
      <c r="Q942">
        <f>IF(P942=1,SUM($P$7:P942),"")</f>
        <v/>
      </c>
      <c r="R942">
        <f>IF($A942="","",IF(ISNUMBER($A942),$A942,IFERROR(DATEVALUE($A942),NA())))</f>
        <v/>
      </c>
      <c r="S942" s="7">
        <f>IFERROR(INDEX($R$7:$R$60000,MATCH(ROW()-6,$Q$7:$Q$60000,0)),"")</f>
        <v/>
      </c>
      <c r="T942">
        <f>IFERROR(INDEX($B$7:$B$60000,MATCH(ROW()-6,$Q$7:$Q$60000,0)),"")</f>
        <v/>
      </c>
      <c r="U942">
        <f>IFERROR(INDEX($C$7:$C$60000,MATCH(ROW()-6,$Q$7:$Q$60000,0)),"")</f>
        <v/>
      </c>
      <c r="V942">
        <f>IFERROR(INDEX($D$7:$D$60000,MATCH(ROW()-6,$Q$7:$Q$60000,0)),"")</f>
        <v/>
      </c>
      <c r="W942">
        <f>IFERROR(INDEX($E$7:$E$60000,MATCH(ROW()-6,$Q$7:$Q$60000,0)),"")</f>
        <v/>
      </c>
      <c r="X942">
        <f>IFERROR(INDEX($F$7:$F$60000,MATCH(ROW()-6,$Q$7:$Q$60000,0)),"")</f>
        <v/>
      </c>
      <c r="Y942">
        <f>IFERROR(INDEX($G$7:$G$60000,MATCH(ROW()-6,$Q$7:$Q$60000,0)),"")</f>
        <v/>
      </c>
      <c r="Z942">
        <f>IFERROR(INDEX($H$7:$H$60000,MATCH(ROW()-6,$Q$7:$Q$60000,0)),"")</f>
        <v/>
      </c>
      <c r="AA942">
        <f>IFERROR(INDEX($I$7:$I$60000,MATCH(ROW()-6,$Q$7:$Q$60000,0)),"")</f>
        <v/>
      </c>
      <c r="AB942">
        <f>IFERROR(INDEX($J$7:$J$60000,MATCH(ROW()-6,$Q$7:$Q$60000,0)),"")</f>
        <v/>
      </c>
      <c r="AC942">
        <f>IFERROR(INDEX($K$7:$K$60000,MATCH(ROW()-6,$Q$7:$Q$60000,0)),"")</f>
        <v/>
      </c>
      <c r="AD942">
        <f>IFERROR(INDEX($L$7:$L$60000,MATCH(ROW()-6,$Q$7:$Q$60000,0)),"")</f>
        <v/>
      </c>
      <c r="AE942">
        <f>IFERROR(INDEX($M$7:$M$60000,MATCH(ROW()-6,$Q$7:$Q$60000,0)),"")</f>
        <v/>
      </c>
      <c r="AF942">
        <f>IFERROR(INDEX($N$7:$N$60000,MATCH(ROW()-6,$Q$7:$Q$60000,0)),"")</f>
        <v/>
      </c>
      <c r="AH942" s="9">
        <f>IF(OR($S942="",$S941=""),"",LN($T942/$T941))</f>
        <v/>
      </c>
      <c r="AI942" s="9">
        <f>IF(OR($S942="",$S941=""),"",$C$2*LN(U942/U941))</f>
        <v/>
      </c>
      <c r="AJ942" s="9">
        <f>IF(OR($S942="",$S941=""),"",$D$2*(V942-V941))</f>
        <v/>
      </c>
      <c r="AK942" s="9">
        <f>IF(OR($S942="",$S941=""),"",$E$2*(W942-W941))</f>
        <v/>
      </c>
      <c r="AL942" s="9">
        <f>IF(OR($S942="",$S941=""),"",$F$2*LN(X942/X941))</f>
        <v/>
      </c>
      <c r="AM942" s="9">
        <f>IF(OR($S942="",$S941=""),"",$G$2*(Y942-Y941))</f>
        <v/>
      </c>
      <c r="AN942" s="9">
        <f>IF(OR($S942="",$S941=""),"",$H$2*LN(Z942/Z941))</f>
        <v/>
      </c>
      <c r="AO942" s="9">
        <f>IF(OR($S942="",$S941=""),"",$I$2*(AA942-AA941))</f>
        <v/>
      </c>
      <c r="AP942" s="9">
        <f>IF(OR($S942="",$S941=""),"",$J$2*LN(AB942/AB941))</f>
        <v/>
      </c>
      <c r="AQ942" s="9">
        <f>IF(OR($S942="",$S941=""),"",$K$2*(AC942-AC941))</f>
        <v/>
      </c>
      <c r="AR942" s="9">
        <f>IF(OR($S942="",$S941=""),"",$L$2*LN(AD942/AD941))</f>
        <v/>
      </c>
      <c r="AS942" s="9">
        <f>IF(OR($S942="",$S941=""),"",$M$2*LN(AE942/AE941))</f>
        <v/>
      </c>
      <c r="AT942" s="9">
        <f>IF(OR($S942="",$S941=""),"",$N$2*LN(AF942/AF941))</f>
        <v/>
      </c>
      <c r="AV942" s="9">
        <f>IF($AH942="","",$AY$16+$AY$4*AI942+$AY$5*AJ942+$AY$6*AK942+$AY$7*AL942+$AY$8*AM942+$AY$9*AN942+$AY$10*AO942+$AY$11*AP942+$AY$12*AQ942+$AY$13*AR942+$AY$14*AS942+$AY$15*AT942)</f>
        <v/>
      </c>
      <c r="BC942" s="10">
        <f>IF((ROW()-6)&lt;=$Q$3,INDEX(LINEST(AH883:AH942,AI883:AT942,TRUE,TRUE),1,13)*$Q$4,"")</f>
        <v/>
      </c>
      <c r="BD942" s="9">
        <f>IF((ROW()-6)&lt;=$Q$3,INDEX(LINEST(AH883:AH942,AI883:AT942,TRUE,TRUE),1,12),"")</f>
        <v/>
      </c>
      <c r="BE942" s="9">
        <f>IF((ROW()-6)&lt;=$Q$3,INDEX(LINEST(AH883:AH942,AI883:AT942,TRUE,TRUE),1,11),"")</f>
        <v/>
      </c>
      <c r="BF942" s="9">
        <f>IF((ROW()-6)&lt;=$Q$3,INDEX(LINEST(AH883:AH942,AI883:AT942,TRUE,TRUE),1,10),"")</f>
        <v/>
      </c>
      <c r="BG942" s="9">
        <f>IF((ROW()-6)&lt;=$Q$3,INDEX(LINEST(AH883:AH942,AI883:AT942,TRUE,TRUE),1,9),"")</f>
        <v/>
      </c>
      <c r="BH942" s="9">
        <f>IF((ROW()-6)&lt;=$Q$3,INDEX(LINEST(AH883:AH942,AI883:AT942,TRUE,TRUE),1,8),"")</f>
        <v/>
      </c>
      <c r="BI942" s="9">
        <f>IF((ROW()-6)&lt;=$Q$3,INDEX(LINEST(AH883:AH942,AI883:AT942,TRUE,TRUE),1,7),"")</f>
        <v/>
      </c>
      <c r="BJ942" s="9">
        <f>IF((ROW()-6)&lt;=$Q$3,INDEX(LINEST(AH883:AH942,AI883:AT942,TRUE,TRUE),1,6),"")</f>
        <v/>
      </c>
      <c r="BK942" s="9">
        <f>IF((ROW()-6)&lt;=$Q$3,INDEX(LINEST(AH883:AH942,AI883:AT942,TRUE,TRUE),1,5),"")</f>
        <v/>
      </c>
      <c r="BL942" s="9">
        <f>IF((ROW()-6)&lt;=$Q$3,INDEX(LINEST(AH883:AH942,AI883:AT942,TRUE,TRUE),1,4),"")</f>
        <v/>
      </c>
      <c r="BM942" s="9">
        <f>IF((ROW()-6)&lt;=$Q$3,INDEX(LINEST(AH883:AH942,AI883:AT942,TRUE,TRUE),1,3),"")</f>
        <v/>
      </c>
      <c r="BN942" s="9">
        <f>IF((ROW()-6)&lt;=$Q$3,INDEX(LINEST(AH883:AH942,AI883:AT942,TRUE,TRUE),1,2),"")</f>
        <v/>
      </c>
      <c r="BO942" s="9">
        <f>IF((ROW()-6)&lt;=$Q$3,INDEX(LINEST(AH883:AH942,AI883:AT942,TRUE,TRUE),1,1),"")</f>
        <v/>
      </c>
      <c r="BP942" s="10">
        <f>IF((ROW()-6)&lt;=$Q$3,INDEX(LINEST(AH883:AH942,AI883:AT942,TRUE,TRUE),3,1),"")</f>
        <v/>
      </c>
      <c r="BR942" s="9">
        <f>IF(AND((ROW()-6)&lt;=$Q$3,ISNUMBER(BC941)),BC941/$Q$4+BD941*AI942+BE941*AJ942+BF941*AK942+BG941*AL942+BH941*AM942+BI941*AN942+BJ941*AO942+BK941*AP942+BL941*AQ942+BM941*AR942+BN941*AS942+BO941*AT942,"")</f>
        <v/>
      </c>
      <c r="BS942">
        <f>IF(ISNUMBER(BR942),AVERAGE(AH882:AH941),"")</f>
        <v/>
      </c>
      <c r="BT942">
        <f>IF(ISNUMBER(BR942),(AH942-BR942)^2,"")</f>
        <v/>
      </c>
      <c r="BU942">
        <f>IF(ISNUMBER(BR942),AH942^2,"")</f>
        <v/>
      </c>
      <c r="BV942">
        <f>IF(ISNUMBER(BR942),(AH942-BS942)^2,"")</f>
        <v/>
      </c>
    </row>
    <row r="943">
      <c r="O943">
        <f>IF($R943="","",CHOOSE($Q$2,YEAR(R943)*12+MONTH(R943),INT((R943-2)/7),YEAR(R943)*4+ROUNDUP(MONTH(R943)/3)))</f>
        <v/>
      </c>
      <c r="P943">
        <f>IF($R943="","",IF($R944="",1,IF(O943&lt;&gt;O944,1,0)))</f>
        <v/>
      </c>
      <c r="Q943">
        <f>IF(P943=1,SUM($P$7:P943),"")</f>
        <v/>
      </c>
      <c r="R943">
        <f>IF($A943="","",IF(ISNUMBER($A943),$A943,IFERROR(DATEVALUE($A943),NA())))</f>
        <v/>
      </c>
      <c r="S943" s="7">
        <f>IFERROR(INDEX($R$7:$R$60000,MATCH(ROW()-6,$Q$7:$Q$60000,0)),"")</f>
        <v/>
      </c>
      <c r="T943">
        <f>IFERROR(INDEX($B$7:$B$60000,MATCH(ROW()-6,$Q$7:$Q$60000,0)),"")</f>
        <v/>
      </c>
      <c r="U943">
        <f>IFERROR(INDEX($C$7:$C$60000,MATCH(ROW()-6,$Q$7:$Q$60000,0)),"")</f>
        <v/>
      </c>
      <c r="V943">
        <f>IFERROR(INDEX($D$7:$D$60000,MATCH(ROW()-6,$Q$7:$Q$60000,0)),"")</f>
        <v/>
      </c>
      <c r="W943">
        <f>IFERROR(INDEX($E$7:$E$60000,MATCH(ROW()-6,$Q$7:$Q$60000,0)),"")</f>
        <v/>
      </c>
      <c r="X943">
        <f>IFERROR(INDEX($F$7:$F$60000,MATCH(ROW()-6,$Q$7:$Q$60000,0)),"")</f>
        <v/>
      </c>
      <c r="Y943">
        <f>IFERROR(INDEX($G$7:$G$60000,MATCH(ROW()-6,$Q$7:$Q$60000,0)),"")</f>
        <v/>
      </c>
      <c r="Z943">
        <f>IFERROR(INDEX($H$7:$H$60000,MATCH(ROW()-6,$Q$7:$Q$60000,0)),"")</f>
        <v/>
      </c>
      <c r="AA943">
        <f>IFERROR(INDEX($I$7:$I$60000,MATCH(ROW()-6,$Q$7:$Q$60000,0)),"")</f>
        <v/>
      </c>
      <c r="AB943">
        <f>IFERROR(INDEX($J$7:$J$60000,MATCH(ROW()-6,$Q$7:$Q$60000,0)),"")</f>
        <v/>
      </c>
      <c r="AC943">
        <f>IFERROR(INDEX($K$7:$K$60000,MATCH(ROW()-6,$Q$7:$Q$60000,0)),"")</f>
        <v/>
      </c>
      <c r="AD943">
        <f>IFERROR(INDEX($L$7:$L$60000,MATCH(ROW()-6,$Q$7:$Q$60000,0)),"")</f>
        <v/>
      </c>
      <c r="AE943">
        <f>IFERROR(INDEX($M$7:$M$60000,MATCH(ROW()-6,$Q$7:$Q$60000,0)),"")</f>
        <v/>
      </c>
      <c r="AF943">
        <f>IFERROR(INDEX($N$7:$N$60000,MATCH(ROW()-6,$Q$7:$Q$60000,0)),"")</f>
        <v/>
      </c>
      <c r="AH943" s="9">
        <f>IF(OR($S943="",$S942=""),"",LN($T943/$T942))</f>
        <v/>
      </c>
      <c r="AI943" s="9">
        <f>IF(OR($S943="",$S942=""),"",$C$2*LN(U943/U942))</f>
        <v/>
      </c>
      <c r="AJ943" s="9">
        <f>IF(OR($S943="",$S942=""),"",$D$2*(V943-V942))</f>
        <v/>
      </c>
      <c r="AK943" s="9">
        <f>IF(OR($S943="",$S942=""),"",$E$2*(W943-W942))</f>
        <v/>
      </c>
      <c r="AL943" s="9">
        <f>IF(OR($S943="",$S942=""),"",$F$2*LN(X943/X942))</f>
        <v/>
      </c>
      <c r="AM943" s="9">
        <f>IF(OR($S943="",$S942=""),"",$G$2*(Y943-Y942))</f>
        <v/>
      </c>
      <c r="AN943" s="9">
        <f>IF(OR($S943="",$S942=""),"",$H$2*LN(Z943/Z942))</f>
        <v/>
      </c>
      <c r="AO943" s="9">
        <f>IF(OR($S943="",$S942=""),"",$I$2*(AA943-AA942))</f>
        <v/>
      </c>
      <c r="AP943" s="9">
        <f>IF(OR($S943="",$S942=""),"",$J$2*LN(AB943/AB942))</f>
        <v/>
      </c>
      <c r="AQ943" s="9">
        <f>IF(OR($S943="",$S942=""),"",$K$2*(AC943-AC942))</f>
        <v/>
      </c>
      <c r="AR943" s="9">
        <f>IF(OR($S943="",$S942=""),"",$L$2*LN(AD943/AD942))</f>
        <v/>
      </c>
      <c r="AS943" s="9">
        <f>IF(OR($S943="",$S942=""),"",$M$2*LN(AE943/AE942))</f>
        <v/>
      </c>
      <c r="AT943" s="9">
        <f>IF(OR($S943="",$S942=""),"",$N$2*LN(AF943/AF942))</f>
        <v/>
      </c>
      <c r="AV943" s="9">
        <f>IF($AH943="","",$AY$16+$AY$4*AI943+$AY$5*AJ943+$AY$6*AK943+$AY$7*AL943+$AY$8*AM943+$AY$9*AN943+$AY$10*AO943+$AY$11*AP943+$AY$12*AQ943+$AY$13*AR943+$AY$14*AS943+$AY$15*AT943)</f>
        <v/>
      </c>
      <c r="BC943" s="10">
        <f>IF((ROW()-6)&lt;=$Q$3,INDEX(LINEST(AH884:AH943,AI884:AT943,TRUE,TRUE),1,13)*$Q$4,"")</f>
        <v/>
      </c>
      <c r="BD943" s="9">
        <f>IF((ROW()-6)&lt;=$Q$3,INDEX(LINEST(AH884:AH943,AI884:AT943,TRUE,TRUE),1,12),"")</f>
        <v/>
      </c>
      <c r="BE943" s="9">
        <f>IF((ROW()-6)&lt;=$Q$3,INDEX(LINEST(AH884:AH943,AI884:AT943,TRUE,TRUE),1,11),"")</f>
        <v/>
      </c>
      <c r="BF943" s="9">
        <f>IF((ROW()-6)&lt;=$Q$3,INDEX(LINEST(AH884:AH943,AI884:AT943,TRUE,TRUE),1,10),"")</f>
        <v/>
      </c>
      <c r="BG943" s="9">
        <f>IF((ROW()-6)&lt;=$Q$3,INDEX(LINEST(AH884:AH943,AI884:AT943,TRUE,TRUE),1,9),"")</f>
        <v/>
      </c>
      <c r="BH943" s="9">
        <f>IF((ROW()-6)&lt;=$Q$3,INDEX(LINEST(AH884:AH943,AI884:AT943,TRUE,TRUE),1,8),"")</f>
        <v/>
      </c>
      <c r="BI943" s="9">
        <f>IF((ROW()-6)&lt;=$Q$3,INDEX(LINEST(AH884:AH943,AI884:AT943,TRUE,TRUE),1,7),"")</f>
        <v/>
      </c>
      <c r="BJ943" s="9">
        <f>IF((ROW()-6)&lt;=$Q$3,INDEX(LINEST(AH884:AH943,AI884:AT943,TRUE,TRUE),1,6),"")</f>
        <v/>
      </c>
      <c r="BK943" s="9">
        <f>IF((ROW()-6)&lt;=$Q$3,INDEX(LINEST(AH884:AH943,AI884:AT943,TRUE,TRUE),1,5),"")</f>
        <v/>
      </c>
      <c r="BL943" s="9">
        <f>IF((ROW()-6)&lt;=$Q$3,INDEX(LINEST(AH884:AH943,AI884:AT943,TRUE,TRUE),1,4),"")</f>
        <v/>
      </c>
      <c r="BM943" s="9">
        <f>IF((ROW()-6)&lt;=$Q$3,INDEX(LINEST(AH884:AH943,AI884:AT943,TRUE,TRUE),1,3),"")</f>
        <v/>
      </c>
      <c r="BN943" s="9">
        <f>IF((ROW()-6)&lt;=$Q$3,INDEX(LINEST(AH884:AH943,AI884:AT943,TRUE,TRUE),1,2),"")</f>
        <v/>
      </c>
      <c r="BO943" s="9">
        <f>IF((ROW()-6)&lt;=$Q$3,INDEX(LINEST(AH884:AH943,AI884:AT943,TRUE,TRUE),1,1),"")</f>
        <v/>
      </c>
      <c r="BP943" s="10">
        <f>IF((ROW()-6)&lt;=$Q$3,INDEX(LINEST(AH884:AH943,AI884:AT943,TRUE,TRUE),3,1),"")</f>
        <v/>
      </c>
      <c r="BR943" s="9">
        <f>IF(AND((ROW()-6)&lt;=$Q$3,ISNUMBER(BC942)),BC942/$Q$4+BD942*AI943+BE942*AJ943+BF942*AK943+BG942*AL943+BH942*AM943+BI942*AN943+BJ942*AO943+BK942*AP943+BL942*AQ943+BM942*AR943+BN942*AS943+BO942*AT943,"")</f>
        <v/>
      </c>
      <c r="BS943">
        <f>IF(ISNUMBER(BR943),AVERAGE(AH883:AH942),"")</f>
        <v/>
      </c>
      <c r="BT943">
        <f>IF(ISNUMBER(BR943),(AH943-BR943)^2,"")</f>
        <v/>
      </c>
      <c r="BU943">
        <f>IF(ISNUMBER(BR943),AH943^2,"")</f>
        <v/>
      </c>
      <c r="BV943">
        <f>IF(ISNUMBER(BR943),(AH943-BS943)^2,"")</f>
        <v/>
      </c>
    </row>
    <row r="944">
      <c r="O944">
        <f>IF($R944="","",CHOOSE($Q$2,YEAR(R944)*12+MONTH(R944),INT((R944-2)/7),YEAR(R944)*4+ROUNDUP(MONTH(R944)/3)))</f>
        <v/>
      </c>
      <c r="P944">
        <f>IF($R944="","",IF($R945="",1,IF(O944&lt;&gt;O945,1,0)))</f>
        <v/>
      </c>
      <c r="Q944">
        <f>IF(P944=1,SUM($P$7:P944),"")</f>
        <v/>
      </c>
      <c r="R944">
        <f>IF($A944="","",IF(ISNUMBER($A944),$A944,IFERROR(DATEVALUE($A944),NA())))</f>
        <v/>
      </c>
      <c r="S944" s="7">
        <f>IFERROR(INDEX($R$7:$R$60000,MATCH(ROW()-6,$Q$7:$Q$60000,0)),"")</f>
        <v/>
      </c>
      <c r="T944">
        <f>IFERROR(INDEX($B$7:$B$60000,MATCH(ROW()-6,$Q$7:$Q$60000,0)),"")</f>
        <v/>
      </c>
      <c r="U944">
        <f>IFERROR(INDEX($C$7:$C$60000,MATCH(ROW()-6,$Q$7:$Q$60000,0)),"")</f>
        <v/>
      </c>
      <c r="V944">
        <f>IFERROR(INDEX($D$7:$D$60000,MATCH(ROW()-6,$Q$7:$Q$60000,0)),"")</f>
        <v/>
      </c>
      <c r="W944">
        <f>IFERROR(INDEX($E$7:$E$60000,MATCH(ROW()-6,$Q$7:$Q$60000,0)),"")</f>
        <v/>
      </c>
      <c r="X944">
        <f>IFERROR(INDEX($F$7:$F$60000,MATCH(ROW()-6,$Q$7:$Q$60000,0)),"")</f>
        <v/>
      </c>
      <c r="Y944">
        <f>IFERROR(INDEX($G$7:$G$60000,MATCH(ROW()-6,$Q$7:$Q$60000,0)),"")</f>
        <v/>
      </c>
      <c r="Z944">
        <f>IFERROR(INDEX($H$7:$H$60000,MATCH(ROW()-6,$Q$7:$Q$60000,0)),"")</f>
        <v/>
      </c>
      <c r="AA944">
        <f>IFERROR(INDEX($I$7:$I$60000,MATCH(ROW()-6,$Q$7:$Q$60000,0)),"")</f>
        <v/>
      </c>
      <c r="AB944">
        <f>IFERROR(INDEX($J$7:$J$60000,MATCH(ROW()-6,$Q$7:$Q$60000,0)),"")</f>
        <v/>
      </c>
      <c r="AC944">
        <f>IFERROR(INDEX($K$7:$K$60000,MATCH(ROW()-6,$Q$7:$Q$60000,0)),"")</f>
        <v/>
      </c>
      <c r="AD944">
        <f>IFERROR(INDEX($L$7:$L$60000,MATCH(ROW()-6,$Q$7:$Q$60000,0)),"")</f>
        <v/>
      </c>
      <c r="AE944">
        <f>IFERROR(INDEX($M$7:$M$60000,MATCH(ROW()-6,$Q$7:$Q$60000,0)),"")</f>
        <v/>
      </c>
      <c r="AF944">
        <f>IFERROR(INDEX($N$7:$N$60000,MATCH(ROW()-6,$Q$7:$Q$60000,0)),"")</f>
        <v/>
      </c>
      <c r="AH944" s="9">
        <f>IF(OR($S944="",$S943=""),"",LN($T944/$T943))</f>
        <v/>
      </c>
      <c r="AI944" s="9">
        <f>IF(OR($S944="",$S943=""),"",$C$2*LN(U944/U943))</f>
        <v/>
      </c>
      <c r="AJ944" s="9">
        <f>IF(OR($S944="",$S943=""),"",$D$2*(V944-V943))</f>
        <v/>
      </c>
      <c r="AK944" s="9">
        <f>IF(OR($S944="",$S943=""),"",$E$2*(W944-W943))</f>
        <v/>
      </c>
      <c r="AL944" s="9">
        <f>IF(OR($S944="",$S943=""),"",$F$2*LN(X944/X943))</f>
        <v/>
      </c>
      <c r="AM944" s="9">
        <f>IF(OR($S944="",$S943=""),"",$G$2*(Y944-Y943))</f>
        <v/>
      </c>
      <c r="AN944" s="9">
        <f>IF(OR($S944="",$S943=""),"",$H$2*LN(Z944/Z943))</f>
        <v/>
      </c>
      <c r="AO944" s="9">
        <f>IF(OR($S944="",$S943=""),"",$I$2*(AA944-AA943))</f>
        <v/>
      </c>
      <c r="AP944" s="9">
        <f>IF(OR($S944="",$S943=""),"",$J$2*LN(AB944/AB943))</f>
        <v/>
      </c>
      <c r="AQ944" s="9">
        <f>IF(OR($S944="",$S943=""),"",$K$2*(AC944-AC943))</f>
        <v/>
      </c>
      <c r="AR944" s="9">
        <f>IF(OR($S944="",$S943=""),"",$L$2*LN(AD944/AD943))</f>
        <v/>
      </c>
      <c r="AS944" s="9">
        <f>IF(OR($S944="",$S943=""),"",$M$2*LN(AE944/AE943))</f>
        <v/>
      </c>
      <c r="AT944" s="9">
        <f>IF(OR($S944="",$S943=""),"",$N$2*LN(AF944/AF943))</f>
        <v/>
      </c>
      <c r="AV944" s="9">
        <f>IF($AH944="","",$AY$16+$AY$4*AI944+$AY$5*AJ944+$AY$6*AK944+$AY$7*AL944+$AY$8*AM944+$AY$9*AN944+$AY$10*AO944+$AY$11*AP944+$AY$12*AQ944+$AY$13*AR944+$AY$14*AS944+$AY$15*AT944)</f>
        <v/>
      </c>
      <c r="BC944" s="10">
        <f>IF((ROW()-6)&lt;=$Q$3,INDEX(LINEST(AH885:AH944,AI885:AT944,TRUE,TRUE),1,13)*$Q$4,"")</f>
        <v/>
      </c>
      <c r="BD944" s="9">
        <f>IF((ROW()-6)&lt;=$Q$3,INDEX(LINEST(AH885:AH944,AI885:AT944,TRUE,TRUE),1,12),"")</f>
        <v/>
      </c>
      <c r="BE944" s="9">
        <f>IF((ROW()-6)&lt;=$Q$3,INDEX(LINEST(AH885:AH944,AI885:AT944,TRUE,TRUE),1,11),"")</f>
        <v/>
      </c>
      <c r="BF944" s="9">
        <f>IF((ROW()-6)&lt;=$Q$3,INDEX(LINEST(AH885:AH944,AI885:AT944,TRUE,TRUE),1,10),"")</f>
        <v/>
      </c>
      <c r="BG944" s="9">
        <f>IF((ROW()-6)&lt;=$Q$3,INDEX(LINEST(AH885:AH944,AI885:AT944,TRUE,TRUE),1,9),"")</f>
        <v/>
      </c>
      <c r="BH944" s="9">
        <f>IF((ROW()-6)&lt;=$Q$3,INDEX(LINEST(AH885:AH944,AI885:AT944,TRUE,TRUE),1,8),"")</f>
        <v/>
      </c>
      <c r="BI944" s="9">
        <f>IF((ROW()-6)&lt;=$Q$3,INDEX(LINEST(AH885:AH944,AI885:AT944,TRUE,TRUE),1,7),"")</f>
        <v/>
      </c>
      <c r="BJ944" s="9">
        <f>IF((ROW()-6)&lt;=$Q$3,INDEX(LINEST(AH885:AH944,AI885:AT944,TRUE,TRUE),1,6),"")</f>
        <v/>
      </c>
      <c r="BK944" s="9">
        <f>IF((ROW()-6)&lt;=$Q$3,INDEX(LINEST(AH885:AH944,AI885:AT944,TRUE,TRUE),1,5),"")</f>
        <v/>
      </c>
      <c r="BL944" s="9">
        <f>IF((ROW()-6)&lt;=$Q$3,INDEX(LINEST(AH885:AH944,AI885:AT944,TRUE,TRUE),1,4),"")</f>
        <v/>
      </c>
      <c r="BM944" s="9">
        <f>IF((ROW()-6)&lt;=$Q$3,INDEX(LINEST(AH885:AH944,AI885:AT944,TRUE,TRUE),1,3),"")</f>
        <v/>
      </c>
      <c r="BN944" s="9">
        <f>IF((ROW()-6)&lt;=$Q$3,INDEX(LINEST(AH885:AH944,AI885:AT944,TRUE,TRUE),1,2),"")</f>
        <v/>
      </c>
      <c r="BO944" s="9">
        <f>IF((ROW()-6)&lt;=$Q$3,INDEX(LINEST(AH885:AH944,AI885:AT944,TRUE,TRUE),1,1),"")</f>
        <v/>
      </c>
      <c r="BP944" s="10">
        <f>IF((ROW()-6)&lt;=$Q$3,INDEX(LINEST(AH885:AH944,AI885:AT944,TRUE,TRUE),3,1),"")</f>
        <v/>
      </c>
      <c r="BR944" s="9">
        <f>IF(AND((ROW()-6)&lt;=$Q$3,ISNUMBER(BC943)),BC943/$Q$4+BD943*AI944+BE943*AJ944+BF943*AK944+BG943*AL944+BH943*AM944+BI943*AN944+BJ943*AO944+BK943*AP944+BL943*AQ944+BM943*AR944+BN943*AS944+BO943*AT944,"")</f>
        <v/>
      </c>
      <c r="BS944">
        <f>IF(ISNUMBER(BR944),AVERAGE(AH884:AH943),"")</f>
        <v/>
      </c>
      <c r="BT944">
        <f>IF(ISNUMBER(BR944),(AH944-BR944)^2,"")</f>
        <v/>
      </c>
      <c r="BU944">
        <f>IF(ISNUMBER(BR944),AH944^2,"")</f>
        <v/>
      </c>
      <c r="BV944">
        <f>IF(ISNUMBER(BR944),(AH944-BS944)^2,"")</f>
        <v/>
      </c>
    </row>
    <row r="945">
      <c r="O945">
        <f>IF($R945="","",CHOOSE($Q$2,YEAR(R945)*12+MONTH(R945),INT((R945-2)/7),YEAR(R945)*4+ROUNDUP(MONTH(R945)/3)))</f>
        <v/>
      </c>
      <c r="P945">
        <f>IF($R945="","",IF($R946="",1,IF(O945&lt;&gt;O946,1,0)))</f>
        <v/>
      </c>
      <c r="Q945">
        <f>IF(P945=1,SUM($P$7:P945),"")</f>
        <v/>
      </c>
      <c r="R945">
        <f>IF($A945="","",IF(ISNUMBER($A945),$A945,IFERROR(DATEVALUE($A945),NA())))</f>
        <v/>
      </c>
      <c r="S945" s="7">
        <f>IFERROR(INDEX($R$7:$R$60000,MATCH(ROW()-6,$Q$7:$Q$60000,0)),"")</f>
        <v/>
      </c>
      <c r="T945">
        <f>IFERROR(INDEX($B$7:$B$60000,MATCH(ROW()-6,$Q$7:$Q$60000,0)),"")</f>
        <v/>
      </c>
      <c r="U945">
        <f>IFERROR(INDEX($C$7:$C$60000,MATCH(ROW()-6,$Q$7:$Q$60000,0)),"")</f>
        <v/>
      </c>
      <c r="V945">
        <f>IFERROR(INDEX($D$7:$D$60000,MATCH(ROW()-6,$Q$7:$Q$60000,0)),"")</f>
        <v/>
      </c>
      <c r="W945">
        <f>IFERROR(INDEX($E$7:$E$60000,MATCH(ROW()-6,$Q$7:$Q$60000,0)),"")</f>
        <v/>
      </c>
      <c r="X945">
        <f>IFERROR(INDEX($F$7:$F$60000,MATCH(ROW()-6,$Q$7:$Q$60000,0)),"")</f>
        <v/>
      </c>
      <c r="Y945">
        <f>IFERROR(INDEX($G$7:$G$60000,MATCH(ROW()-6,$Q$7:$Q$60000,0)),"")</f>
        <v/>
      </c>
      <c r="Z945">
        <f>IFERROR(INDEX($H$7:$H$60000,MATCH(ROW()-6,$Q$7:$Q$60000,0)),"")</f>
        <v/>
      </c>
      <c r="AA945">
        <f>IFERROR(INDEX($I$7:$I$60000,MATCH(ROW()-6,$Q$7:$Q$60000,0)),"")</f>
        <v/>
      </c>
      <c r="AB945">
        <f>IFERROR(INDEX($J$7:$J$60000,MATCH(ROW()-6,$Q$7:$Q$60000,0)),"")</f>
        <v/>
      </c>
      <c r="AC945">
        <f>IFERROR(INDEX($K$7:$K$60000,MATCH(ROW()-6,$Q$7:$Q$60000,0)),"")</f>
        <v/>
      </c>
      <c r="AD945">
        <f>IFERROR(INDEX($L$7:$L$60000,MATCH(ROW()-6,$Q$7:$Q$60000,0)),"")</f>
        <v/>
      </c>
      <c r="AE945">
        <f>IFERROR(INDEX($M$7:$M$60000,MATCH(ROW()-6,$Q$7:$Q$60000,0)),"")</f>
        <v/>
      </c>
      <c r="AF945">
        <f>IFERROR(INDEX($N$7:$N$60000,MATCH(ROW()-6,$Q$7:$Q$60000,0)),"")</f>
        <v/>
      </c>
      <c r="AH945" s="9">
        <f>IF(OR($S945="",$S944=""),"",LN($T945/$T944))</f>
        <v/>
      </c>
      <c r="AI945" s="9">
        <f>IF(OR($S945="",$S944=""),"",$C$2*LN(U945/U944))</f>
        <v/>
      </c>
      <c r="AJ945" s="9">
        <f>IF(OR($S945="",$S944=""),"",$D$2*(V945-V944))</f>
        <v/>
      </c>
      <c r="AK945" s="9">
        <f>IF(OR($S945="",$S944=""),"",$E$2*(W945-W944))</f>
        <v/>
      </c>
      <c r="AL945" s="9">
        <f>IF(OR($S945="",$S944=""),"",$F$2*LN(X945/X944))</f>
        <v/>
      </c>
      <c r="AM945" s="9">
        <f>IF(OR($S945="",$S944=""),"",$G$2*(Y945-Y944))</f>
        <v/>
      </c>
      <c r="AN945" s="9">
        <f>IF(OR($S945="",$S944=""),"",$H$2*LN(Z945/Z944))</f>
        <v/>
      </c>
      <c r="AO945" s="9">
        <f>IF(OR($S945="",$S944=""),"",$I$2*(AA945-AA944))</f>
        <v/>
      </c>
      <c r="AP945" s="9">
        <f>IF(OR($S945="",$S944=""),"",$J$2*LN(AB945/AB944))</f>
        <v/>
      </c>
      <c r="AQ945" s="9">
        <f>IF(OR($S945="",$S944=""),"",$K$2*(AC945-AC944))</f>
        <v/>
      </c>
      <c r="AR945" s="9">
        <f>IF(OR($S945="",$S944=""),"",$L$2*LN(AD945/AD944))</f>
        <v/>
      </c>
      <c r="AS945" s="9">
        <f>IF(OR($S945="",$S944=""),"",$M$2*LN(AE945/AE944))</f>
        <v/>
      </c>
      <c r="AT945" s="9">
        <f>IF(OR($S945="",$S944=""),"",$N$2*LN(AF945/AF944))</f>
        <v/>
      </c>
      <c r="AV945" s="9">
        <f>IF($AH945="","",$AY$16+$AY$4*AI945+$AY$5*AJ945+$AY$6*AK945+$AY$7*AL945+$AY$8*AM945+$AY$9*AN945+$AY$10*AO945+$AY$11*AP945+$AY$12*AQ945+$AY$13*AR945+$AY$14*AS945+$AY$15*AT945)</f>
        <v/>
      </c>
      <c r="BC945" s="10">
        <f>IF((ROW()-6)&lt;=$Q$3,INDEX(LINEST(AH886:AH945,AI886:AT945,TRUE,TRUE),1,13)*$Q$4,"")</f>
        <v/>
      </c>
      <c r="BD945" s="9">
        <f>IF((ROW()-6)&lt;=$Q$3,INDEX(LINEST(AH886:AH945,AI886:AT945,TRUE,TRUE),1,12),"")</f>
        <v/>
      </c>
      <c r="BE945" s="9">
        <f>IF((ROW()-6)&lt;=$Q$3,INDEX(LINEST(AH886:AH945,AI886:AT945,TRUE,TRUE),1,11),"")</f>
        <v/>
      </c>
      <c r="BF945" s="9">
        <f>IF((ROW()-6)&lt;=$Q$3,INDEX(LINEST(AH886:AH945,AI886:AT945,TRUE,TRUE),1,10),"")</f>
        <v/>
      </c>
      <c r="BG945" s="9">
        <f>IF((ROW()-6)&lt;=$Q$3,INDEX(LINEST(AH886:AH945,AI886:AT945,TRUE,TRUE),1,9),"")</f>
        <v/>
      </c>
      <c r="BH945" s="9">
        <f>IF((ROW()-6)&lt;=$Q$3,INDEX(LINEST(AH886:AH945,AI886:AT945,TRUE,TRUE),1,8),"")</f>
        <v/>
      </c>
      <c r="BI945" s="9">
        <f>IF((ROW()-6)&lt;=$Q$3,INDEX(LINEST(AH886:AH945,AI886:AT945,TRUE,TRUE),1,7),"")</f>
        <v/>
      </c>
      <c r="BJ945" s="9">
        <f>IF((ROW()-6)&lt;=$Q$3,INDEX(LINEST(AH886:AH945,AI886:AT945,TRUE,TRUE),1,6),"")</f>
        <v/>
      </c>
      <c r="BK945" s="9">
        <f>IF((ROW()-6)&lt;=$Q$3,INDEX(LINEST(AH886:AH945,AI886:AT945,TRUE,TRUE),1,5),"")</f>
        <v/>
      </c>
      <c r="BL945" s="9">
        <f>IF((ROW()-6)&lt;=$Q$3,INDEX(LINEST(AH886:AH945,AI886:AT945,TRUE,TRUE),1,4),"")</f>
        <v/>
      </c>
      <c r="BM945" s="9">
        <f>IF((ROW()-6)&lt;=$Q$3,INDEX(LINEST(AH886:AH945,AI886:AT945,TRUE,TRUE),1,3),"")</f>
        <v/>
      </c>
      <c r="BN945" s="9">
        <f>IF((ROW()-6)&lt;=$Q$3,INDEX(LINEST(AH886:AH945,AI886:AT945,TRUE,TRUE),1,2),"")</f>
        <v/>
      </c>
      <c r="BO945" s="9">
        <f>IF((ROW()-6)&lt;=$Q$3,INDEX(LINEST(AH886:AH945,AI886:AT945,TRUE,TRUE),1,1),"")</f>
        <v/>
      </c>
      <c r="BP945" s="10">
        <f>IF((ROW()-6)&lt;=$Q$3,INDEX(LINEST(AH886:AH945,AI886:AT945,TRUE,TRUE),3,1),"")</f>
        <v/>
      </c>
      <c r="BR945" s="9">
        <f>IF(AND((ROW()-6)&lt;=$Q$3,ISNUMBER(BC944)),BC944/$Q$4+BD944*AI945+BE944*AJ945+BF944*AK945+BG944*AL945+BH944*AM945+BI944*AN945+BJ944*AO945+BK944*AP945+BL944*AQ945+BM944*AR945+BN944*AS945+BO944*AT945,"")</f>
        <v/>
      </c>
      <c r="BS945">
        <f>IF(ISNUMBER(BR945),AVERAGE(AH885:AH944),"")</f>
        <v/>
      </c>
      <c r="BT945">
        <f>IF(ISNUMBER(BR945),(AH945-BR945)^2,"")</f>
        <v/>
      </c>
      <c r="BU945">
        <f>IF(ISNUMBER(BR945),AH945^2,"")</f>
        <v/>
      </c>
      <c r="BV945">
        <f>IF(ISNUMBER(BR945),(AH945-BS945)^2,"")</f>
        <v/>
      </c>
    </row>
    <row r="946">
      <c r="O946">
        <f>IF($R946="","",CHOOSE($Q$2,YEAR(R946)*12+MONTH(R946),INT((R946-2)/7),YEAR(R946)*4+ROUNDUP(MONTH(R946)/3)))</f>
        <v/>
      </c>
      <c r="P946">
        <f>IF($R946="","",IF($R947="",1,IF(O946&lt;&gt;O947,1,0)))</f>
        <v/>
      </c>
      <c r="Q946">
        <f>IF(P946=1,SUM($P$7:P946),"")</f>
        <v/>
      </c>
      <c r="R946">
        <f>IF($A946="","",IF(ISNUMBER($A946),$A946,IFERROR(DATEVALUE($A946),NA())))</f>
        <v/>
      </c>
      <c r="S946" s="7">
        <f>IFERROR(INDEX($R$7:$R$60000,MATCH(ROW()-6,$Q$7:$Q$60000,0)),"")</f>
        <v/>
      </c>
      <c r="T946">
        <f>IFERROR(INDEX($B$7:$B$60000,MATCH(ROW()-6,$Q$7:$Q$60000,0)),"")</f>
        <v/>
      </c>
      <c r="U946">
        <f>IFERROR(INDEX($C$7:$C$60000,MATCH(ROW()-6,$Q$7:$Q$60000,0)),"")</f>
        <v/>
      </c>
      <c r="V946">
        <f>IFERROR(INDEX($D$7:$D$60000,MATCH(ROW()-6,$Q$7:$Q$60000,0)),"")</f>
        <v/>
      </c>
      <c r="W946">
        <f>IFERROR(INDEX($E$7:$E$60000,MATCH(ROW()-6,$Q$7:$Q$60000,0)),"")</f>
        <v/>
      </c>
      <c r="X946">
        <f>IFERROR(INDEX($F$7:$F$60000,MATCH(ROW()-6,$Q$7:$Q$60000,0)),"")</f>
        <v/>
      </c>
      <c r="Y946">
        <f>IFERROR(INDEX($G$7:$G$60000,MATCH(ROW()-6,$Q$7:$Q$60000,0)),"")</f>
        <v/>
      </c>
      <c r="Z946">
        <f>IFERROR(INDEX($H$7:$H$60000,MATCH(ROW()-6,$Q$7:$Q$60000,0)),"")</f>
        <v/>
      </c>
      <c r="AA946">
        <f>IFERROR(INDEX($I$7:$I$60000,MATCH(ROW()-6,$Q$7:$Q$60000,0)),"")</f>
        <v/>
      </c>
      <c r="AB946">
        <f>IFERROR(INDEX($J$7:$J$60000,MATCH(ROW()-6,$Q$7:$Q$60000,0)),"")</f>
        <v/>
      </c>
      <c r="AC946">
        <f>IFERROR(INDEX($K$7:$K$60000,MATCH(ROW()-6,$Q$7:$Q$60000,0)),"")</f>
        <v/>
      </c>
      <c r="AD946">
        <f>IFERROR(INDEX($L$7:$L$60000,MATCH(ROW()-6,$Q$7:$Q$60000,0)),"")</f>
        <v/>
      </c>
      <c r="AE946">
        <f>IFERROR(INDEX($M$7:$M$60000,MATCH(ROW()-6,$Q$7:$Q$60000,0)),"")</f>
        <v/>
      </c>
      <c r="AF946">
        <f>IFERROR(INDEX($N$7:$N$60000,MATCH(ROW()-6,$Q$7:$Q$60000,0)),"")</f>
        <v/>
      </c>
      <c r="AH946" s="9">
        <f>IF(OR($S946="",$S945=""),"",LN($T946/$T945))</f>
        <v/>
      </c>
      <c r="AI946" s="9">
        <f>IF(OR($S946="",$S945=""),"",$C$2*LN(U946/U945))</f>
        <v/>
      </c>
      <c r="AJ946" s="9">
        <f>IF(OR($S946="",$S945=""),"",$D$2*(V946-V945))</f>
        <v/>
      </c>
      <c r="AK946" s="9">
        <f>IF(OR($S946="",$S945=""),"",$E$2*(W946-W945))</f>
        <v/>
      </c>
      <c r="AL946" s="9">
        <f>IF(OR($S946="",$S945=""),"",$F$2*LN(X946/X945))</f>
        <v/>
      </c>
      <c r="AM946" s="9">
        <f>IF(OR($S946="",$S945=""),"",$G$2*(Y946-Y945))</f>
        <v/>
      </c>
      <c r="AN946" s="9">
        <f>IF(OR($S946="",$S945=""),"",$H$2*LN(Z946/Z945))</f>
        <v/>
      </c>
      <c r="AO946" s="9">
        <f>IF(OR($S946="",$S945=""),"",$I$2*(AA946-AA945))</f>
        <v/>
      </c>
      <c r="AP946" s="9">
        <f>IF(OR($S946="",$S945=""),"",$J$2*LN(AB946/AB945))</f>
        <v/>
      </c>
      <c r="AQ946" s="9">
        <f>IF(OR($S946="",$S945=""),"",$K$2*(AC946-AC945))</f>
        <v/>
      </c>
      <c r="AR946" s="9">
        <f>IF(OR($S946="",$S945=""),"",$L$2*LN(AD946/AD945))</f>
        <v/>
      </c>
      <c r="AS946" s="9">
        <f>IF(OR($S946="",$S945=""),"",$M$2*LN(AE946/AE945))</f>
        <v/>
      </c>
      <c r="AT946" s="9">
        <f>IF(OR($S946="",$S945=""),"",$N$2*LN(AF946/AF945))</f>
        <v/>
      </c>
      <c r="AV946" s="9">
        <f>IF($AH946="","",$AY$16+$AY$4*AI946+$AY$5*AJ946+$AY$6*AK946+$AY$7*AL946+$AY$8*AM946+$AY$9*AN946+$AY$10*AO946+$AY$11*AP946+$AY$12*AQ946+$AY$13*AR946+$AY$14*AS946+$AY$15*AT946)</f>
        <v/>
      </c>
      <c r="BC946" s="10">
        <f>IF((ROW()-6)&lt;=$Q$3,INDEX(LINEST(AH887:AH946,AI887:AT946,TRUE,TRUE),1,13)*$Q$4,"")</f>
        <v/>
      </c>
      <c r="BD946" s="9">
        <f>IF((ROW()-6)&lt;=$Q$3,INDEX(LINEST(AH887:AH946,AI887:AT946,TRUE,TRUE),1,12),"")</f>
        <v/>
      </c>
      <c r="BE946" s="9">
        <f>IF((ROW()-6)&lt;=$Q$3,INDEX(LINEST(AH887:AH946,AI887:AT946,TRUE,TRUE),1,11),"")</f>
        <v/>
      </c>
      <c r="BF946" s="9">
        <f>IF((ROW()-6)&lt;=$Q$3,INDEX(LINEST(AH887:AH946,AI887:AT946,TRUE,TRUE),1,10),"")</f>
        <v/>
      </c>
      <c r="BG946" s="9">
        <f>IF((ROW()-6)&lt;=$Q$3,INDEX(LINEST(AH887:AH946,AI887:AT946,TRUE,TRUE),1,9),"")</f>
        <v/>
      </c>
      <c r="BH946" s="9">
        <f>IF((ROW()-6)&lt;=$Q$3,INDEX(LINEST(AH887:AH946,AI887:AT946,TRUE,TRUE),1,8),"")</f>
        <v/>
      </c>
      <c r="BI946" s="9">
        <f>IF((ROW()-6)&lt;=$Q$3,INDEX(LINEST(AH887:AH946,AI887:AT946,TRUE,TRUE),1,7),"")</f>
        <v/>
      </c>
      <c r="BJ946" s="9">
        <f>IF((ROW()-6)&lt;=$Q$3,INDEX(LINEST(AH887:AH946,AI887:AT946,TRUE,TRUE),1,6),"")</f>
        <v/>
      </c>
      <c r="BK946" s="9">
        <f>IF((ROW()-6)&lt;=$Q$3,INDEX(LINEST(AH887:AH946,AI887:AT946,TRUE,TRUE),1,5),"")</f>
        <v/>
      </c>
      <c r="BL946" s="9">
        <f>IF((ROW()-6)&lt;=$Q$3,INDEX(LINEST(AH887:AH946,AI887:AT946,TRUE,TRUE),1,4),"")</f>
        <v/>
      </c>
      <c r="BM946" s="9">
        <f>IF((ROW()-6)&lt;=$Q$3,INDEX(LINEST(AH887:AH946,AI887:AT946,TRUE,TRUE),1,3),"")</f>
        <v/>
      </c>
      <c r="BN946" s="9">
        <f>IF((ROW()-6)&lt;=$Q$3,INDEX(LINEST(AH887:AH946,AI887:AT946,TRUE,TRUE),1,2),"")</f>
        <v/>
      </c>
      <c r="BO946" s="9">
        <f>IF((ROW()-6)&lt;=$Q$3,INDEX(LINEST(AH887:AH946,AI887:AT946,TRUE,TRUE),1,1),"")</f>
        <v/>
      </c>
      <c r="BP946" s="10">
        <f>IF((ROW()-6)&lt;=$Q$3,INDEX(LINEST(AH887:AH946,AI887:AT946,TRUE,TRUE),3,1),"")</f>
        <v/>
      </c>
      <c r="BR946" s="9">
        <f>IF(AND((ROW()-6)&lt;=$Q$3,ISNUMBER(BC945)),BC945/$Q$4+BD945*AI946+BE945*AJ946+BF945*AK946+BG945*AL946+BH945*AM946+BI945*AN946+BJ945*AO946+BK945*AP946+BL945*AQ946+BM945*AR946+BN945*AS946+BO945*AT946,"")</f>
        <v/>
      </c>
      <c r="BS946">
        <f>IF(ISNUMBER(BR946),AVERAGE(AH886:AH945),"")</f>
        <v/>
      </c>
      <c r="BT946">
        <f>IF(ISNUMBER(BR946),(AH946-BR946)^2,"")</f>
        <v/>
      </c>
      <c r="BU946">
        <f>IF(ISNUMBER(BR946),AH946^2,"")</f>
        <v/>
      </c>
      <c r="BV946">
        <f>IF(ISNUMBER(BR946),(AH946-BS946)^2,"")</f>
        <v/>
      </c>
    </row>
    <row r="947">
      <c r="O947">
        <f>IF($R947="","",CHOOSE($Q$2,YEAR(R947)*12+MONTH(R947),INT((R947-2)/7),YEAR(R947)*4+ROUNDUP(MONTH(R947)/3)))</f>
        <v/>
      </c>
      <c r="P947">
        <f>IF($R947="","",IF($R948="",1,IF(O947&lt;&gt;O948,1,0)))</f>
        <v/>
      </c>
      <c r="Q947">
        <f>IF(P947=1,SUM($P$7:P947),"")</f>
        <v/>
      </c>
      <c r="R947">
        <f>IF($A947="","",IF(ISNUMBER($A947),$A947,IFERROR(DATEVALUE($A947),NA())))</f>
        <v/>
      </c>
      <c r="S947" s="7">
        <f>IFERROR(INDEX($R$7:$R$60000,MATCH(ROW()-6,$Q$7:$Q$60000,0)),"")</f>
        <v/>
      </c>
      <c r="T947">
        <f>IFERROR(INDEX($B$7:$B$60000,MATCH(ROW()-6,$Q$7:$Q$60000,0)),"")</f>
        <v/>
      </c>
      <c r="U947">
        <f>IFERROR(INDEX($C$7:$C$60000,MATCH(ROW()-6,$Q$7:$Q$60000,0)),"")</f>
        <v/>
      </c>
      <c r="V947">
        <f>IFERROR(INDEX($D$7:$D$60000,MATCH(ROW()-6,$Q$7:$Q$60000,0)),"")</f>
        <v/>
      </c>
      <c r="W947">
        <f>IFERROR(INDEX($E$7:$E$60000,MATCH(ROW()-6,$Q$7:$Q$60000,0)),"")</f>
        <v/>
      </c>
      <c r="X947">
        <f>IFERROR(INDEX($F$7:$F$60000,MATCH(ROW()-6,$Q$7:$Q$60000,0)),"")</f>
        <v/>
      </c>
      <c r="Y947">
        <f>IFERROR(INDEX($G$7:$G$60000,MATCH(ROW()-6,$Q$7:$Q$60000,0)),"")</f>
        <v/>
      </c>
      <c r="Z947">
        <f>IFERROR(INDEX($H$7:$H$60000,MATCH(ROW()-6,$Q$7:$Q$60000,0)),"")</f>
        <v/>
      </c>
      <c r="AA947">
        <f>IFERROR(INDEX($I$7:$I$60000,MATCH(ROW()-6,$Q$7:$Q$60000,0)),"")</f>
        <v/>
      </c>
      <c r="AB947">
        <f>IFERROR(INDEX($J$7:$J$60000,MATCH(ROW()-6,$Q$7:$Q$60000,0)),"")</f>
        <v/>
      </c>
      <c r="AC947">
        <f>IFERROR(INDEX($K$7:$K$60000,MATCH(ROW()-6,$Q$7:$Q$60000,0)),"")</f>
        <v/>
      </c>
      <c r="AD947">
        <f>IFERROR(INDEX($L$7:$L$60000,MATCH(ROW()-6,$Q$7:$Q$60000,0)),"")</f>
        <v/>
      </c>
      <c r="AE947">
        <f>IFERROR(INDEX($M$7:$M$60000,MATCH(ROW()-6,$Q$7:$Q$60000,0)),"")</f>
        <v/>
      </c>
      <c r="AF947">
        <f>IFERROR(INDEX($N$7:$N$60000,MATCH(ROW()-6,$Q$7:$Q$60000,0)),"")</f>
        <v/>
      </c>
      <c r="AH947" s="9">
        <f>IF(OR($S947="",$S946=""),"",LN($T947/$T946))</f>
        <v/>
      </c>
      <c r="AI947" s="9">
        <f>IF(OR($S947="",$S946=""),"",$C$2*LN(U947/U946))</f>
        <v/>
      </c>
      <c r="AJ947" s="9">
        <f>IF(OR($S947="",$S946=""),"",$D$2*(V947-V946))</f>
        <v/>
      </c>
      <c r="AK947" s="9">
        <f>IF(OR($S947="",$S946=""),"",$E$2*(W947-W946))</f>
        <v/>
      </c>
      <c r="AL947" s="9">
        <f>IF(OR($S947="",$S946=""),"",$F$2*LN(X947/X946))</f>
        <v/>
      </c>
      <c r="AM947" s="9">
        <f>IF(OR($S947="",$S946=""),"",$G$2*(Y947-Y946))</f>
        <v/>
      </c>
      <c r="AN947" s="9">
        <f>IF(OR($S947="",$S946=""),"",$H$2*LN(Z947/Z946))</f>
        <v/>
      </c>
      <c r="AO947" s="9">
        <f>IF(OR($S947="",$S946=""),"",$I$2*(AA947-AA946))</f>
        <v/>
      </c>
      <c r="AP947" s="9">
        <f>IF(OR($S947="",$S946=""),"",$J$2*LN(AB947/AB946))</f>
        <v/>
      </c>
      <c r="AQ947" s="9">
        <f>IF(OR($S947="",$S946=""),"",$K$2*(AC947-AC946))</f>
        <v/>
      </c>
      <c r="AR947" s="9">
        <f>IF(OR($S947="",$S946=""),"",$L$2*LN(AD947/AD946))</f>
        <v/>
      </c>
      <c r="AS947" s="9">
        <f>IF(OR($S947="",$S946=""),"",$M$2*LN(AE947/AE946))</f>
        <v/>
      </c>
      <c r="AT947" s="9">
        <f>IF(OR($S947="",$S946=""),"",$N$2*LN(AF947/AF946))</f>
        <v/>
      </c>
      <c r="AV947" s="9">
        <f>IF($AH947="","",$AY$16+$AY$4*AI947+$AY$5*AJ947+$AY$6*AK947+$AY$7*AL947+$AY$8*AM947+$AY$9*AN947+$AY$10*AO947+$AY$11*AP947+$AY$12*AQ947+$AY$13*AR947+$AY$14*AS947+$AY$15*AT947)</f>
        <v/>
      </c>
      <c r="BC947" s="10">
        <f>IF((ROW()-6)&lt;=$Q$3,INDEX(LINEST(AH888:AH947,AI888:AT947,TRUE,TRUE),1,13)*$Q$4,"")</f>
        <v/>
      </c>
      <c r="BD947" s="9">
        <f>IF((ROW()-6)&lt;=$Q$3,INDEX(LINEST(AH888:AH947,AI888:AT947,TRUE,TRUE),1,12),"")</f>
        <v/>
      </c>
      <c r="BE947" s="9">
        <f>IF((ROW()-6)&lt;=$Q$3,INDEX(LINEST(AH888:AH947,AI888:AT947,TRUE,TRUE),1,11),"")</f>
        <v/>
      </c>
      <c r="BF947" s="9">
        <f>IF((ROW()-6)&lt;=$Q$3,INDEX(LINEST(AH888:AH947,AI888:AT947,TRUE,TRUE),1,10),"")</f>
        <v/>
      </c>
      <c r="BG947" s="9">
        <f>IF((ROW()-6)&lt;=$Q$3,INDEX(LINEST(AH888:AH947,AI888:AT947,TRUE,TRUE),1,9),"")</f>
        <v/>
      </c>
      <c r="BH947" s="9">
        <f>IF((ROW()-6)&lt;=$Q$3,INDEX(LINEST(AH888:AH947,AI888:AT947,TRUE,TRUE),1,8),"")</f>
        <v/>
      </c>
      <c r="BI947" s="9">
        <f>IF((ROW()-6)&lt;=$Q$3,INDEX(LINEST(AH888:AH947,AI888:AT947,TRUE,TRUE),1,7),"")</f>
        <v/>
      </c>
      <c r="BJ947" s="9">
        <f>IF((ROW()-6)&lt;=$Q$3,INDEX(LINEST(AH888:AH947,AI888:AT947,TRUE,TRUE),1,6),"")</f>
        <v/>
      </c>
      <c r="BK947" s="9">
        <f>IF((ROW()-6)&lt;=$Q$3,INDEX(LINEST(AH888:AH947,AI888:AT947,TRUE,TRUE),1,5),"")</f>
        <v/>
      </c>
      <c r="BL947" s="9">
        <f>IF((ROW()-6)&lt;=$Q$3,INDEX(LINEST(AH888:AH947,AI888:AT947,TRUE,TRUE),1,4),"")</f>
        <v/>
      </c>
      <c r="BM947" s="9">
        <f>IF((ROW()-6)&lt;=$Q$3,INDEX(LINEST(AH888:AH947,AI888:AT947,TRUE,TRUE),1,3),"")</f>
        <v/>
      </c>
      <c r="BN947" s="9">
        <f>IF((ROW()-6)&lt;=$Q$3,INDEX(LINEST(AH888:AH947,AI888:AT947,TRUE,TRUE),1,2),"")</f>
        <v/>
      </c>
      <c r="BO947" s="9">
        <f>IF((ROW()-6)&lt;=$Q$3,INDEX(LINEST(AH888:AH947,AI888:AT947,TRUE,TRUE),1,1),"")</f>
        <v/>
      </c>
      <c r="BP947" s="10">
        <f>IF((ROW()-6)&lt;=$Q$3,INDEX(LINEST(AH888:AH947,AI888:AT947,TRUE,TRUE),3,1),"")</f>
        <v/>
      </c>
      <c r="BR947" s="9">
        <f>IF(AND((ROW()-6)&lt;=$Q$3,ISNUMBER(BC946)),BC946/$Q$4+BD946*AI947+BE946*AJ947+BF946*AK947+BG946*AL947+BH946*AM947+BI946*AN947+BJ946*AO947+BK946*AP947+BL946*AQ947+BM946*AR947+BN946*AS947+BO946*AT947,"")</f>
        <v/>
      </c>
      <c r="BS947">
        <f>IF(ISNUMBER(BR947),AVERAGE(AH887:AH946),"")</f>
        <v/>
      </c>
      <c r="BT947">
        <f>IF(ISNUMBER(BR947),(AH947-BR947)^2,"")</f>
        <v/>
      </c>
      <c r="BU947">
        <f>IF(ISNUMBER(BR947),AH947^2,"")</f>
        <v/>
      </c>
      <c r="BV947">
        <f>IF(ISNUMBER(BR947),(AH947-BS947)^2,"")</f>
        <v/>
      </c>
    </row>
    <row r="948">
      <c r="O948">
        <f>IF($R948="","",CHOOSE($Q$2,YEAR(R948)*12+MONTH(R948),INT((R948-2)/7),YEAR(R948)*4+ROUNDUP(MONTH(R948)/3)))</f>
        <v/>
      </c>
      <c r="P948">
        <f>IF($R948="","",IF($R949="",1,IF(O948&lt;&gt;O949,1,0)))</f>
        <v/>
      </c>
      <c r="Q948">
        <f>IF(P948=1,SUM($P$7:P948),"")</f>
        <v/>
      </c>
      <c r="R948">
        <f>IF($A948="","",IF(ISNUMBER($A948),$A948,IFERROR(DATEVALUE($A948),NA())))</f>
        <v/>
      </c>
      <c r="S948" s="7">
        <f>IFERROR(INDEX($R$7:$R$60000,MATCH(ROW()-6,$Q$7:$Q$60000,0)),"")</f>
        <v/>
      </c>
      <c r="T948">
        <f>IFERROR(INDEX($B$7:$B$60000,MATCH(ROW()-6,$Q$7:$Q$60000,0)),"")</f>
        <v/>
      </c>
      <c r="U948">
        <f>IFERROR(INDEX($C$7:$C$60000,MATCH(ROW()-6,$Q$7:$Q$60000,0)),"")</f>
        <v/>
      </c>
      <c r="V948">
        <f>IFERROR(INDEX($D$7:$D$60000,MATCH(ROW()-6,$Q$7:$Q$60000,0)),"")</f>
        <v/>
      </c>
      <c r="W948">
        <f>IFERROR(INDEX($E$7:$E$60000,MATCH(ROW()-6,$Q$7:$Q$60000,0)),"")</f>
        <v/>
      </c>
      <c r="X948">
        <f>IFERROR(INDEX($F$7:$F$60000,MATCH(ROW()-6,$Q$7:$Q$60000,0)),"")</f>
        <v/>
      </c>
      <c r="Y948">
        <f>IFERROR(INDEX($G$7:$G$60000,MATCH(ROW()-6,$Q$7:$Q$60000,0)),"")</f>
        <v/>
      </c>
      <c r="Z948">
        <f>IFERROR(INDEX($H$7:$H$60000,MATCH(ROW()-6,$Q$7:$Q$60000,0)),"")</f>
        <v/>
      </c>
      <c r="AA948">
        <f>IFERROR(INDEX($I$7:$I$60000,MATCH(ROW()-6,$Q$7:$Q$60000,0)),"")</f>
        <v/>
      </c>
      <c r="AB948">
        <f>IFERROR(INDEX($J$7:$J$60000,MATCH(ROW()-6,$Q$7:$Q$60000,0)),"")</f>
        <v/>
      </c>
      <c r="AC948">
        <f>IFERROR(INDEX($K$7:$K$60000,MATCH(ROW()-6,$Q$7:$Q$60000,0)),"")</f>
        <v/>
      </c>
      <c r="AD948">
        <f>IFERROR(INDEX($L$7:$L$60000,MATCH(ROW()-6,$Q$7:$Q$60000,0)),"")</f>
        <v/>
      </c>
      <c r="AE948">
        <f>IFERROR(INDEX($M$7:$M$60000,MATCH(ROW()-6,$Q$7:$Q$60000,0)),"")</f>
        <v/>
      </c>
      <c r="AF948">
        <f>IFERROR(INDEX($N$7:$N$60000,MATCH(ROW()-6,$Q$7:$Q$60000,0)),"")</f>
        <v/>
      </c>
      <c r="AH948" s="9">
        <f>IF(OR($S948="",$S947=""),"",LN($T948/$T947))</f>
        <v/>
      </c>
      <c r="AI948" s="9">
        <f>IF(OR($S948="",$S947=""),"",$C$2*LN(U948/U947))</f>
        <v/>
      </c>
      <c r="AJ948" s="9">
        <f>IF(OR($S948="",$S947=""),"",$D$2*(V948-V947))</f>
        <v/>
      </c>
      <c r="AK948" s="9">
        <f>IF(OR($S948="",$S947=""),"",$E$2*(W948-W947))</f>
        <v/>
      </c>
      <c r="AL948" s="9">
        <f>IF(OR($S948="",$S947=""),"",$F$2*LN(X948/X947))</f>
        <v/>
      </c>
      <c r="AM948" s="9">
        <f>IF(OR($S948="",$S947=""),"",$G$2*(Y948-Y947))</f>
        <v/>
      </c>
      <c r="AN948" s="9">
        <f>IF(OR($S948="",$S947=""),"",$H$2*LN(Z948/Z947))</f>
        <v/>
      </c>
      <c r="AO948" s="9">
        <f>IF(OR($S948="",$S947=""),"",$I$2*(AA948-AA947))</f>
        <v/>
      </c>
      <c r="AP948" s="9">
        <f>IF(OR($S948="",$S947=""),"",$J$2*LN(AB948/AB947))</f>
        <v/>
      </c>
      <c r="AQ948" s="9">
        <f>IF(OR($S948="",$S947=""),"",$K$2*(AC948-AC947))</f>
        <v/>
      </c>
      <c r="AR948" s="9">
        <f>IF(OR($S948="",$S947=""),"",$L$2*LN(AD948/AD947))</f>
        <v/>
      </c>
      <c r="AS948" s="9">
        <f>IF(OR($S948="",$S947=""),"",$M$2*LN(AE948/AE947))</f>
        <v/>
      </c>
      <c r="AT948" s="9">
        <f>IF(OR($S948="",$S947=""),"",$N$2*LN(AF948/AF947))</f>
        <v/>
      </c>
      <c r="AV948" s="9">
        <f>IF($AH948="","",$AY$16+$AY$4*AI948+$AY$5*AJ948+$AY$6*AK948+$AY$7*AL948+$AY$8*AM948+$AY$9*AN948+$AY$10*AO948+$AY$11*AP948+$AY$12*AQ948+$AY$13*AR948+$AY$14*AS948+$AY$15*AT948)</f>
        <v/>
      </c>
      <c r="BC948" s="10">
        <f>IF((ROW()-6)&lt;=$Q$3,INDEX(LINEST(AH889:AH948,AI889:AT948,TRUE,TRUE),1,13)*$Q$4,"")</f>
        <v/>
      </c>
      <c r="BD948" s="9">
        <f>IF((ROW()-6)&lt;=$Q$3,INDEX(LINEST(AH889:AH948,AI889:AT948,TRUE,TRUE),1,12),"")</f>
        <v/>
      </c>
      <c r="BE948" s="9">
        <f>IF((ROW()-6)&lt;=$Q$3,INDEX(LINEST(AH889:AH948,AI889:AT948,TRUE,TRUE),1,11),"")</f>
        <v/>
      </c>
      <c r="BF948" s="9">
        <f>IF((ROW()-6)&lt;=$Q$3,INDEX(LINEST(AH889:AH948,AI889:AT948,TRUE,TRUE),1,10),"")</f>
        <v/>
      </c>
      <c r="BG948" s="9">
        <f>IF((ROW()-6)&lt;=$Q$3,INDEX(LINEST(AH889:AH948,AI889:AT948,TRUE,TRUE),1,9),"")</f>
        <v/>
      </c>
      <c r="BH948" s="9">
        <f>IF((ROW()-6)&lt;=$Q$3,INDEX(LINEST(AH889:AH948,AI889:AT948,TRUE,TRUE),1,8),"")</f>
        <v/>
      </c>
      <c r="BI948" s="9">
        <f>IF((ROW()-6)&lt;=$Q$3,INDEX(LINEST(AH889:AH948,AI889:AT948,TRUE,TRUE),1,7),"")</f>
        <v/>
      </c>
      <c r="BJ948" s="9">
        <f>IF((ROW()-6)&lt;=$Q$3,INDEX(LINEST(AH889:AH948,AI889:AT948,TRUE,TRUE),1,6),"")</f>
        <v/>
      </c>
      <c r="BK948" s="9">
        <f>IF((ROW()-6)&lt;=$Q$3,INDEX(LINEST(AH889:AH948,AI889:AT948,TRUE,TRUE),1,5),"")</f>
        <v/>
      </c>
      <c r="BL948" s="9">
        <f>IF((ROW()-6)&lt;=$Q$3,INDEX(LINEST(AH889:AH948,AI889:AT948,TRUE,TRUE),1,4),"")</f>
        <v/>
      </c>
      <c r="BM948" s="9">
        <f>IF((ROW()-6)&lt;=$Q$3,INDEX(LINEST(AH889:AH948,AI889:AT948,TRUE,TRUE),1,3),"")</f>
        <v/>
      </c>
      <c r="BN948" s="9">
        <f>IF((ROW()-6)&lt;=$Q$3,INDEX(LINEST(AH889:AH948,AI889:AT948,TRUE,TRUE),1,2),"")</f>
        <v/>
      </c>
      <c r="BO948" s="9">
        <f>IF((ROW()-6)&lt;=$Q$3,INDEX(LINEST(AH889:AH948,AI889:AT948,TRUE,TRUE),1,1),"")</f>
        <v/>
      </c>
      <c r="BP948" s="10">
        <f>IF((ROW()-6)&lt;=$Q$3,INDEX(LINEST(AH889:AH948,AI889:AT948,TRUE,TRUE),3,1),"")</f>
        <v/>
      </c>
      <c r="BR948" s="9">
        <f>IF(AND((ROW()-6)&lt;=$Q$3,ISNUMBER(BC947)),BC947/$Q$4+BD947*AI948+BE947*AJ948+BF947*AK948+BG947*AL948+BH947*AM948+BI947*AN948+BJ947*AO948+BK947*AP948+BL947*AQ948+BM947*AR948+BN947*AS948+BO947*AT948,"")</f>
        <v/>
      </c>
      <c r="BS948">
        <f>IF(ISNUMBER(BR948),AVERAGE(AH888:AH947),"")</f>
        <v/>
      </c>
      <c r="BT948">
        <f>IF(ISNUMBER(BR948),(AH948-BR948)^2,"")</f>
        <v/>
      </c>
      <c r="BU948">
        <f>IF(ISNUMBER(BR948),AH948^2,"")</f>
        <v/>
      </c>
      <c r="BV948">
        <f>IF(ISNUMBER(BR948),(AH948-BS948)^2,"")</f>
        <v/>
      </c>
    </row>
    <row r="949">
      <c r="O949">
        <f>IF($R949="","",CHOOSE($Q$2,YEAR(R949)*12+MONTH(R949),INT((R949-2)/7),YEAR(R949)*4+ROUNDUP(MONTH(R949)/3)))</f>
        <v/>
      </c>
      <c r="P949">
        <f>IF($R949="","",IF($R950="",1,IF(O949&lt;&gt;O950,1,0)))</f>
        <v/>
      </c>
      <c r="Q949">
        <f>IF(P949=1,SUM($P$7:P949),"")</f>
        <v/>
      </c>
      <c r="R949">
        <f>IF($A949="","",IF(ISNUMBER($A949),$A949,IFERROR(DATEVALUE($A949),NA())))</f>
        <v/>
      </c>
      <c r="S949" s="7">
        <f>IFERROR(INDEX($R$7:$R$60000,MATCH(ROW()-6,$Q$7:$Q$60000,0)),"")</f>
        <v/>
      </c>
      <c r="T949">
        <f>IFERROR(INDEX($B$7:$B$60000,MATCH(ROW()-6,$Q$7:$Q$60000,0)),"")</f>
        <v/>
      </c>
      <c r="U949">
        <f>IFERROR(INDEX($C$7:$C$60000,MATCH(ROW()-6,$Q$7:$Q$60000,0)),"")</f>
        <v/>
      </c>
      <c r="V949">
        <f>IFERROR(INDEX($D$7:$D$60000,MATCH(ROW()-6,$Q$7:$Q$60000,0)),"")</f>
        <v/>
      </c>
      <c r="W949">
        <f>IFERROR(INDEX($E$7:$E$60000,MATCH(ROW()-6,$Q$7:$Q$60000,0)),"")</f>
        <v/>
      </c>
      <c r="X949">
        <f>IFERROR(INDEX($F$7:$F$60000,MATCH(ROW()-6,$Q$7:$Q$60000,0)),"")</f>
        <v/>
      </c>
      <c r="Y949">
        <f>IFERROR(INDEX($G$7:$G$60000,MATCH(ROW()-6,$Q$7:$Q$60000,0)),"")</f>
        <v/>
      </c>
      <c r="Z949">
        <f>IFERROR(INDEX($H$7:$H$60000,MATCH(ROW()-6,$Q$7:$Q$60000,0)),"")</f>
        <v/>
      </c>
      <c r="AA949">
        <f>IFERROR(INDEX($I$7:$I$60000,MATCH(ROW()-6,$Q$7:$Q$60000,0)),"")</f>
        <v/>
      </c>
      <c r="AB949">
        <f>IFERROR(INDEX($J$7:$J$60000,MATCH(ROW()-6,$Q$7:$Q$60000,0)),"")</f>
        <v/>
      </c>
      <c r="AC949">
        <f>IFERROR(INDEX($K$7:$K$60000,MATCH(ROW()-6,$Q$7:$Q$60000,0)),"")</f>
        <v/>
      </c>
      <c r="AD949">
        <f>IFERROR(INDEX($L$7:$L$60000,MATCH(ROW()-6,$Q$7:$Q$60000,0)),"")</f>
        <v/>
      </c>
      <c r="AE949">
        <f>IFERROR(INDEX($M$7:$M$60000,MATCH(ROW()-6,$Q$7:$Q$60000,0)),"")</f>
        <v/>
      </c>
      <c r="AF949">
        <f>IFERROR(INDEX($N$7:$N$60000,MATCH(ROW()-6,$Q$7:$Q$60000,0)),"")</f>
        <v/>
      </c>
      <c r="AH949" s="9">
        <f>IF(OR($S949="",$S948=""),"",LN($T949/$T948))</f>
        <v/>
      </c>
      <c r="AI949" s="9">
        <f>IF(OR($S949="",$S948=""),"",$C$2*LN(U949/U948))</f>
        <v/>
      </c>
      <c r="AJ949" s="9">
        <f>IF(OR($S949="",$S948=""),"",$D$2*(V949-V948))</f>
        <v/>
      </c>
      <c r="AK949" s="9">
        <f>IF(OR($S949="",$S948=""),"",$E$2*(W949-W948))</f>
        <v/>
      </c>
      <c r="AL949" s="9">
        <f>IF(OR($S949="",$S948=""),"",$F$2*LN(X949/X948))</f>
        <v/>
      </c>
      <c r="AM949" s="9">
        <f>IF(OR($S949="",$S948=""),"",$G$2*(Y949-Y948))</f>
        <v/>
      </c>
      <c r="AN949" s="9">
        <f>IF(OR($S949="",$S948=""),"",$H$2*LN(Z949/Z948))</f>
        <v/>
      </c>
      <c r="AO949" s="9">
        <f>IF(OR($S949="",$S948=""),"",$I$2*(AA949-AA948))</f>
        <v/>
      </c>
      <c r="AP949" s="9">
        <f>IF(OR($S949="",$S948=""),"",$J$2*LN(AB949/AB948))</f>
        <v/>
      </c>
      <c r="AQ949" s="9">
        <f>IF(OR($S949="",$S948=""),"",$K$2*(AC949-AC948))</f>
        <v/>
      </c>
      <c r="AR949" s="9">
        <f>IF(OR($S949="",$S948=""),"",$L$2*LN(AD949/AD948))</f>
        <v/>
      </c>
      <c r="AS949" s="9">
        <f>IF(OR($S949="",$S948=""),"",$M$2*LN(AE949/AE948))</f>
        <v/>
      </c>
      <c r="AT949" s="9">
        <f>IF(OR($S949="",$S948=""),"",$N$2*LN(AF949/AF948))</f>
        <v/>
      </c>
      <c r="AV949" s="9">
        <f>IF($AH949="","",$AY$16+$AY$4*AI949+$AY$5*AJ949+$AY$6*AK949+$AY$7*AL949+$AY$8*AM949+$AY$9*AN949+$AY$10*AO949+$AY$11*AP949+$AY$12*AQ949+$AY$13*AR949+$AY$14*AS949+$AY$15*AT949)</f>
        <v/>
      </c>
      <c r="BC949" s="10">
        <f>IF((ROW()-6)&lt;=$Q$3,INDEX(LINEST(AH890:AH949,AI890:AT949,TRUE,TRUE),1,13)*$Q$4,"")</f>
        <v/>
      </c>
      <c r="BD949" s="9">
        <f>IF((ROW()-6)&lt;=$Q$3,INDEX(LINEST(AH890:AH949,AI890:AT949,TRUE,TRUE),1,12),"")</f>
        <v/>
      </c>
      <c r="BE949" s="9">
        <f>IF((ROW()-6)&lt;=$Q$3,INDEX(LINEST(AH890:AH949,AI890:AT949,TRUE,TRUE),1,11),"")</f>
        <v/>
      </c>
      <c r="BF949" s="9">
        <f>IF((ROW()-6)&lt;=$Q$3,INDEX(LINEST(AH890:AH949,AI890:AT949,TRUE,TRUE),1,10),"")</f>
        <v/>
      </c>
      <c r="BG949" s="9">
        <f>IF((ROW()-6)&lt;=$Q$3,INDEX(LINEST(AH890:AH949,AI890:AT949,TRUE,TRUE),1,9),"")</f>
        <v/>
      </c>
      <c r="BH949" s="9">
        <f>IF((ROW()-6)&lt;=$Q$3,INDEX(LINEST(AH890:AH949,AI890:AT949,TRUE,TRUE),1,8),"")</f>
        <v/>
      </c>
      <c r="BI949" s="9">
        <f>IF((ROW()-6)&lt;=$Q$3,INDEX(LINEST(AH890:AH949,AI890:AT949,TRUE,TRUE),1,7),"")</f>
        <v/>
      </c>
      <c r="BJ949" s="9">
        <f>IF((ROW()-6)&lt;=$Q$3,INDEX(LINEST(AH890:AH949,AI890:AT949,TRUE,TRUE),1,6),"")</f>
        <v/>
      </c>
      <c r="BK949" s="9">
        <f>IF((ROW()-6)&lt;=$Q$3,INDEX(LINEST(AH890:AH949,AI890:AT949,TRUE,TRUE),1,5),"")</f>
        <v/>
      </c>
      <c r="BL949" s="9">
        <f>IF((ROW()-6)&lt;=$Q$3,INDEX(LINEST(AH890:AH949,AI890:AT949,TRUE,TRUE),1,4),"")</f>
        <v/>
      </c>
      <c r="BM949" s="9">
        <f>IF((ROW()-6)&lt;=$Q$3,INDEX(LINEST(AH890:AH949,AI890:AT949,TRUE,TRUE),1,3),"")</f>
        <v/>
      </c>
      <c r="BN949" s="9">
        <f>IF((ROW()-6)&lt;=$Q$3,INDEX(LINEST(AH890:AH949,AI890:AT949,TRUE,TRUE),1,2),"")</f>
        <v/>
      </c>
      <c r="BO949" s="9">
        <f>IF((ROW()-6)&lt;=$Q$3,INDEX(LINEST(AH890:AH949,AI890:AT949,TRUE,TRUE),1,1),"")</f>
        <v/>
      </c>
      <c r="BP949" s="10">
        <f>IF((ROW()-6)&lt;=$Q$3,INDEX(LINEST(AH890:AH949,AI890:AT949,TRUE,TRUE),3,1),"")</f>
        <v/>
      </c>
      <c r="BR949" s="9">
        <f>IF(AND((ROW()-6)&lt;=$Q$3,ISNUMBER(BC948)),BC948/$Q$4+BD948*AI949+BE948*AJ949+BF948*AK949+BG948*AL949+BH948*AM949+BI948*AN949+BJ948*AO949+BK948*AP949+BL948*AQ949+BM948*AR949+BN948*AS949+BO948*AT949,"")</f>
        <v/>
      </c>
      <c r="BS949">
        <f>IF(ISNUMBER(BR949),AVERAGE(AH889:AH948),"")</f>
        <v/>
      </c>
      <c r="BT949">
        <f>IF(ISNUMBER(BR949),(AH949-BR949)^2,"")</f>
        <v/>
      </c>
      <c r="BU949">
        <f>IF(ISNUMBER(BR949),AH949^2,"")</f>
        <v/>
      </c>
      <c r="BV949">
        <f>IF(ISNUMBER(BR949),(AH949-BS949)^2,"")</f>
        <v/>
      </c>
    </row>
    <row r="950">
      <c r="O950">
        <f>IF($R950="","",CHOOSE($Q$2,YEAR(R950)*12+MONTH(R950),INT((R950-2)/7),YEAR(R950)*4+ROUNDUP(MONTH(R950)/3)))</f>
        <v/>
      </c>
      <c r="P950">
        <f>IF($R950="","",IF($R951="",1,IF(O950&lt;&gt;O951,1,0)))</f>
        <v/>
      </c>
      <c r="Q950">
        <f>IF(P950=1,SUM($P$7:P950),"")</f>
        <v/>
      </c>
      <c r="R950">
        <f>IF($A950="","",IF(ISNUMBER($A950),$A950,IFERROR(DATEVALUE($A950),NA())))</f>
        <v/>
      </c>
      <c r="S950" s="7">
        <f>IFERROR(INDEX($R$7:$R$60000,MATCH(ROW()-6,$Q$7:$Q$60000,0)),"")</f>
        <v/>
      </c>
      <c r="T950">
        <f>IFERROR(INDEX($B$7:$B$60000,MATCH(ROW()-6,$Q$7:$Q$60000,0)),"")</f>
        <v/>
      </c>
      <c r="U950">
        <f>IFERROR(INDEX($C$7:$C$60000,MATCH(ROW()-6,$Q$7:$Q$60000,0)),"")</f>
        <v/>
      </c>
      <c r="V950">
        <f>IFERROR(INDEX($D$7:$D$60000,MATCH(ROW()-6,$Q$7:$Q$60000,0)),"")</f>
        <v/>
      </c>
      <c r="W950">
        <f>IFERROR(INDEX($E$7:$E$60000,MATCH(ROW()-6,$Q$7:$Q$60000,0)),"")</f>
        <v/>
      </c>
      <c r="X950">
        <f>IFERROR(INDEX($F$7:$F$60000,MATCH(ROW()-6,$Q$7:$Q$60000,0)),"")</f>
        <v/>
      </c>
      <c r="Y950">
        <f>IFERROR(INDEX($G$7:$G$60000,MATCH(ROW()-6,$Q$7:$Q$60000,0)),"")</f>
        <v/>
      </c>
      <c r="Z950">
        <f>IFERROR(INDEX($H$7:$H$60000,MATCH(ROW()-6,$Q$7:$Q$60000,0)),"")</f>
        <v/>
      </c>
      <c r="AA950">
        <f>IFERROR(INDEX($I$7:$I$60000,MATCH(ROW()-6,$Q$7:$Q$60000,0)),"")</f>
        <v/>
      </c>
      <c r="AB950">
        <f>IFERROR(INDEX($J$7:$J$60000,MATCH(ROW()-6,$Q$7:$Q$60000,0)),"")</f>
        <v/>
      </c>
      <c r="AC950">
        <f>IFERROR(INDEX($K$7:$K$60000,MATCH(ROW()-6,$Q$7:$Q$60000,0)),"")</f>
        <v/>
      </c>
      <c r="AD950">
        <f>IFERROR(INDEX($L$7:$L$60000,MATCH(ROW()-6,$Q$7:$Q$60000,0)),"")</f>
        <v/>
      </c>
      <c r="AE950">
        <f>IFERROR(INDEX($M$7:$M$60000,MATCH(ROW()-6,$Q$7:$Q$60000,0)),"")</f>
        <v/>
      </c>
      <c r="AF950">
        <f>IFERROR(INDEX($N$7:$N$60000,MATCH(ROW()-6,$Q$7:$Q$60000,0)),"")</f>
        <v/>
      </c>
      <c r="AH950" s="9">
        <f>IF(OR($S950="",$S949=""),"",LN($T950/$T949))</f>
        <v/>
      </c>
      <c r="AI950" s="9">
        <f>IF(OR($S950="",$S949=""),"",$C$2*LN(U950/U949))</f>
        <v/>
      </c>
      <c r="AJ950" s="9">
        <f>IF(OR($S950="",$S949=""),"",$D$2*(V950-V949))</f>
        <v/>
      </c>
      <c r="AK950" s="9">
        <f>IF(OR($S950="",$S949=""),"",$E$2*(W950-W949))</f>
        <v/>
      </c>
      <c r="AL950" s="9">
        <f>IF(OR($S950="",$S949=""),"",$F$2*LN(X950/X949))</f>
        <v/>
      </c>
      <c r="AM950" s="9">
        <f>IF(OR($S950="",$S949=""),"",$G$2*(Y950-Y949))</f>
        <v/>
      </c>
      <c r="AN950" s="9">
        <f>IF(OR($S950="",$S949=""),"",$H$2*LN(Z950/Z949))</f>
        <v/>
      </c>
      <c r="AO950" s="9">
        <f>IF(OR($S950="",$S949=""),"",$I$2*(AA950-AA949))</f>
        <v/>
      </c>
      <c r="AP950" s="9">
        <f>IF(OR($S950="",$S949=""),"",$J$2*LN(AB950/AB949))</f>
        <v/>
      </c>
      <c r="AQ950" s="9">
        <f>IF(OR($S950="",$S949=""),"",$K$2*(AC950-AC949))</f>
        <v/>
      </c>
      <c r="AR950" s="9">
        <f>IF(OR($S950="",$S949=""),"",$L$2*LN(AD950/AD949))</f>
        <v/>
      </c>
      <c r="AS950" s="9">
        <f>IF(OR($S950="",$S949=""),"",$M$2*LN(AE950/AE949))</f>
        <v/>
      </c>
      <c r="AT950" s="9">
        <f>IF(OR($S950="",$S949=""),"",$N$2*LN(AF950/AF949))</f>
        <v/>
      </c>
      <c r="AV950" s="9">
        <f>IF($AH950="","",$AY$16+$AY$4*AI950+$AY$5*AJ950+$AY$6*AK950+$AY$7*AL950+$AY$8*AM950+$AY$9*AN950+$AY$10*AO950+$AY$11*AP950+$AY$12*AQ950+$AY$13*AR950+$AY$14*AS950+$AY$15*AT950)</f>
        <v/>
      </c>
      <c r="BC950" s="10">
        <f>IF((ROW()-6)&lt;=$Q$3,INDEX(LINEST(AH891:AH950,AI891:AT950,TRUE,TRUE),1,13)*$Q$4,"")</f>
        <v/>
      </c>
      <c r="BD950" s="9">
        <f>IF((ROW()-6)&lt;=$Q$3,INDEX(LINEST(AH891:AH950,AI891:AT950,TRUE,TRUE),1,12),"")</f>
        <v/>
      </c>
      <c r="BE950" s="9">
        <f>IF((ROW()-6)&lt;=$Q$3,INDEX(LINEST(AH891:AH950,AI891:AT950,TRUE,TRUE),1,11),"")</f>
        <v/>
      </c>
      <c r="BF950" s="9">
        <f>IF((ROW()-6)&lt;=$Q$3,INDEX(LINEST(AH891:AH950,AI891:AT950,TRUE,TRUE),1,10),"")</f>
        <v/>
      </c>
      <c r="BG950" s="9">
        <f>IF((ROW()-6)&lt;=$Q$3,INDEX(LINEST(AH891:AH950,AI891:AT950,TRUE,TRUE),1,9),"")</f>
        <v/>
      </c>
      <c r="BH950" s="9">
        <f>IF((ROW()-6)&lt;=$Q$3,INDEX(LINEST(AH891:AH950,AI891:AT950,TRUE,TRUE),1,8),"")</f>
        <v/>
      </c>
      <c r="BI950" s="9">
        <f>IF((ROW()-6)&lt;=$Q$3,INDEX(LINEST(AH891:AH950,AI891:AT950,TRUE,TRUE),1,7),"")</f>
        <v/>
      </c>
      <c r="BJ950" s="9">
        <f>IF((ROW()-6)&lt;=$Q$3,INDEX(LINEST(AH891:AH950,AI891:AT950,TRUE,TRUE),1,6),"")</f>
        <v/>
      </c>
      <c r="BK950" s="9">
        <f>IF((ROW()-6)&lt;=$Q$3,INDEX(LINEST(AH891:AH950,AI891:AT950,TRUE,TRUE),1,5),"")</f>
        <v/>
      </c>
      <c r="BL950" s="9">
        <f>IF((ROW()-6)&lt;=$Q$3,INDEX(LINEST(AH891:AH950,AI891:AT950,TRUE,TRUE),1,4),"")</f>
        <v/>
      </c>
      <c r="BM950" s="9">
        <f>IF((ROW()-6)&lt;=$Q$3,INDEX(LINEST(AH891:AH950,AI891:AT950,TRUE,TRUE),1,3),"")</f>
        <v/>
      </c>
      <c r="BN950" s="9">
        <f>IF((ROW()-6)&lt;=$Q$3,INDEX(LINEST(AH891:AH950,AI891:AT950,TRUE,TRUE),1,2),"")</f>
        <v/>
      </c>
      <c r="BO950" s="9">
        <f>IF((ROW()-6)&lt;=$Q$3,INDEX(LINEST(AH891:AH950,AI891:AT950,TRUE,TRUE),1,1),"")</f>
        <v/>
      </c>
      <c r="BP950" s="10">
        <f>IF((ROW()-6)&lt;=$Q$3,INDEX(LINEST(AH891:AH950,AI891:AT950,TRUE,TRUE),3,1),"")</f>
        <v/>
      </c>
      <c r="BR950" s="9">
        <f>IF(AND((ROW()-6)&lt;=$Q$3,ISNUMBER(BC949)),BC949/$Q$4+BD949*AI950+BE949*AJ950+BF949*AK950+BG949*AL950+BH949*AM950+BI949*AN950+BJ949*AO950+BK949*AP950+BL949*AQ950+BM949*AR950+BN949*AS950+BO949*AT950,"")</f>
        <v/>
      </c>
      <c r="BS950">
        <f>IF(ISNUMBER(BR950),AVERAGE(AH890:AH949),"")</f>
        <v/>
      </c>
      <c r="BT950">
        <f>IF(ISNUMBER(BR950),(AH950-BR950)^2,"")</f>
        <v/>
      </c>
      <c r="BU950">
        <f>IF(ISNUMBER(BR950),AH950^2,"")</f>
        <v/>
      </c>
      <c r="BV950">
        <f>IF(ISNUMBER(BR950),(AH950-BS950)^2,"")</f>
        <v/>
      </c>
    </row>
    <row r="951">
      <c r="O951">
        <f>IF($R951="","",CHOOSE($Q$2,YEAR(R951)*12+MONTH(R951),INT((R951-2)/7),YEAR(R951)*4+ROUNDUP(MONTH(R951)/3)))</f>
        <v/>
      </c>
      <c r="P951">
        <f>IF($R951="","",IF($R952="",1,IF(O951&lt;&gt;O952,1,0)))</f>
        <v/>
      </c>
      <c r="Q951">
        <f>IF(P951=1,SUM($P$7:P951),"")</f>
        <v/>
      </c>
      <c r="R951">
        <f>IF($A951="","",IF(ISNUMBER($A951),$A951,IFERROR(DATEVALUE($A951),NA())))</f>
        <v/>
      </c>
      <c r="S951" s="7">
        <f>IFERROR(INDEX($R$7:$R$60000,MATCH(ROW()-6,$Q$7:$Q$60000,0)),"")</f>
        <v/>
      </c>
      <c r="T951">
        <f>IFERROR(INDEX($B$7:$B$60000,MATCH(ROW()-6,$Q$7:$Q$60000,0)),"")</f>
        <v/>
      </c>
      <c r="U951">
        <f>IFERROR(INDEX($C$7:$C$60000,MATCH(ROW()-6,$Q$7:$Q$60000,0)),"")</f>
        <v/>
      </c>
      <c r="V951">
        <f>IFERROR(INDEX($D$7:$D$60000,MATCH(ROW()-6,$Q$7:$Q$60000,0)),"")</f>
        <v/>
      </c>
      <c r="W951">
        <f>IFERROR(INDEX($E$7:$E$60000,MATCH(ROW()-6,$Q$7:$Q$60000,0)),"")</f>
        <v/>
      </c>
      <c r="X951">
        <f>IFERROR(INDEX($F$7:$F$60000,MATCH(ROW()-6,$Q$7:$Q$60000,0)),"")</f>
        <v/>
      </c>
      <c r="Y951">
        <f>IFERROR(INDEX($G$7:$G$60000,MATCH(ROW()-6,$Q$7:$Q$60000,0)),"")</f>
        <v/>
      </c>
      <c r="Z951">
        <f>IFERROR(INDEX($H$7:$H$60000,MATCH(ROW()-6,$Q$7:$Q$60000,0)),"")</f>
        <v/>
      </c>
      <c r="AA951">
        <f>IFERROR(INDEX($I$7:$I$60000,MATCH(ROW()-6,$Q$7:$Q$60000,0)),"")</f>
        <v/>
      </c>
      <c r="AB951">
        <f>IFERROR(INDEX($J$7:$J$60000,MATCH(ROW()-6,$Q$7:$Q$60000,0)),"")</f>
        <v/>
      </c>
      <c r="AC951">
        <f>IFERROR(INDEX($K$7:$K$60000,MATCH(ROW()-6,$Q$7:$Q$60000,0)),"")</f>
        <v/>
      </c>
      <c r="AD951">
        <f>IFERROR(INDEX($L$7:$L$60000,MATCH(ROW()-6,$Q$7:$Q$60000,0)),"")</f>
        <v/>
      </c>
      <c r="AE951">
        <f>IFERROR(INDEX($M$7:$M$60000,MATCH(ROW()-6,$Q$7:$Q$60000,0)),"")</f>
        <v/>
      </c>
      <c r="AF951">
        <f>IFERROR(INDEX($N$7:$N$60000,MATCH(ROW()-6,$Q$7:$Q$60000,0)),"")</f>
        <v/>
      </c>
      <c r="AH951" s="9">
        <f>IF(OR($S951="",$S950=""),"",LN($T951/$T950))</f>
        <v/>
      </c>
      <c r="AI951" s="9">
        <f>IF(OR($S951="",$S950=""),"",$C$2*LN(U951/U950))</f>
        <v/>
      </c>
      <c r="AJ951" s="9">
        <f>IF(OR($S951="",$S950=""),"",$D$2*(V951-V950))</f>
        <v/>
      </c>
      <c r="AK951" s="9">
        <f>IF(OR($S951="",$S950=""),"",$E$2*(W951-W950))</f>
        <v/>
      </c>
      <c r="AL951" s="9">
        <f>IF(OR($S951="",$S950=""),"",$F$2*LN(X951/X950))</f>
        <v/>
      </c>
      <c r="AM951" s="9">
        <f>IF(OR($S951="",$S950=""),"",$G$2*(Y951-Y950))</f>
        <v/>
      </c>
      <c r="AN951" s="9">
        <f>IF(OR($S951="",$S950=""),"",$H$2*LN(Z951/Z950))</f>
        <v/>
      </c>
      <c r="AO951" s="9">
        <f>IF(OR($S951="",$S950=""),"",$I$2*(AA951-AA950))</f>
        <v/>
      </c>
      <c r="AP951" s="9">
        <f>IF(OR($S951="",$S950=""),"",$J$2*LN(AB951/AB950))</f>
        <v/>
      </c>
      <c r="AQ951" s="9">
        <f>IF(OR($S951="",$S950=""),"",$K$2*(AC951-AC950))</f>
        <v/>
      </c>
      <c r="AR951" s="9">
        <f>IF(OR($S951="",$S950=""),"",$L$2*LN(AD951/AD950))</f>
        <v/>
      </c>
      <c r="AS951" s="9">
        <f>IF(OR($S951="",$S950=""),"",$M$2*LN(AE951/AE950))</f>
        <v/>
      </c>
      <c r="AT951" s="9">
        <f>IF(OR($S951="",$S950=""),"",$N$2*LN(AF951/AF950))</f>
        <v/>
      </c>
      <c r="AV951" s="9">
        <f>IF($AH951="","",$AY$16+$AY$4*AI951+$AY$5*AJ951+$AY$6*AK951+$AY$7*AL951+$AY$8*AM951+$AY$9*AN951+$AY$10*AO951+$AY$11*AP951+$AY$12*AQ951+$AY$13*AR951+$AY$14*AS951+$AY$15*AT951)</f>
        <v/>
      </c>
      <c r="BC951" s="10">
        <f>IF((ROW()-6)&lt;=$Q$3,INDEX(LINEST(AH892:AH951,AI892:AT951,TRUE,TRUE),1,13)*$Q$4,"")</f>
        <v/>
      </c>
      <c r="BD951" s="9">
        <f>IF((ROW()-6)&lt;=$Q$3,INDEX(LINEST(AH892:AH951,AI892:AT951,TRUE,TRUE),1,12),"")</f>
        <v/>
      </c>
      <c r="BE951" s="9">
        <f>IF((ROW()-6)&lt;=$Q$3,INDEX(LINEST(AH892:AH951,AI892:AT951,TRUE,TRUE),1,11),"")</f>
        <v/>
      </c>
      <c r="BF951" s="9">
        <f>IF((ROW()-6)&lt;=$Q$3,INDEX(LINEST(AH892:AH951,AI892:AT951,TRUE,TRUE),1,10),"")</f>
        <v/>
      </c>
      <c r="BG951" s="9">
        <f>IF((ROW()-6)&lt;=$Q$3,INDEX(LINEST(AH892:AH951,AI892:AT951,TRUE,TRUE),1,9),"")</f>
        <v/>
      </c>
      <c r="BH951" s="9">
        <f>IF((ROW()-6)&lt;=$Q$3,INDEX(LINEST(AH892:AH951,AI892:AT951,TRUE,TRUE),1,8),"")</f>
        <v/>
      </c>
      <c r="BI951" s="9">
        <f>IF((ROW()-6)&lt;=$Q$3,INDEX(LINEST(AH892:AH951,AI892:AT951,TRUE,TRUE),1,7),"")</f>
        <v/>
      </c>
      <c r="BJ951" s="9">
        <f>IF((ROW()-6)&lt;=$Q$3,INDEX(LINEST(AH892:AH951,AI892:AT951,TRUE,TRUE),1,6),"")</f>
        <v/>
      </c>
      <c r="BK951" s="9">
        <f>IF((ROW()-6)&lt;=$Q$3,INDEX(LINEST(AH892:AH951,AI892:AT951,TRUE,TRUE),1,5),"")</f>
        <v/>
      </c>
      <c r="BL951" s="9">
        <f>IF((ROW()-6)&lt;=$Q$3,INDEX(LINEST(AH892:AH951,AI892:AT951,TRUE,TRUE),1,4),"")</f>
        <v/>
      </c>
      <c r="BM951" s="9">
        <f>IF((ROW()-6)&lt;=$Q$3,INDEX(LINEST(AH892:AH951,AI892:AT951,TRUE,TRUE),1,3),"")</f>
        <v/>
      </c>
      <c r="BN951" s="9">
        <f>IF((ROW()-6)&lt;=$Q$3,INDEX(LINEST(AH892:AH951,AI892:AT951,TRUE,TRUE),1,2),"")</f>
        <v/>
      </c>
      <c r="BO951" s="9">
        <f>IF((ROW()-6)&lt;=$Q$3,INDEX(LINEST(AH892:AH951,AI892:AT951,TRUE,TRUE),1,1),"")</f>
        <v/>
      </c>
      <c r="BP951" s="10">
        <f>IF((ROW()-6)&lt;=$Q$3,INDEX(LINEST(AH892:AH951,AI892:AT951,TRUE,TRUE),3,1),"")</f>
        <v/>
      </c>
      <c r="BR951" s="9">
        <f>IF(AND((ROW()-6)&lt;=$Q$3,ISNUMBER(BC950)),BC950/$Q$4+BD950*AI951+BE950*AJ951+BF950*AK951+BG950*AL951+BH950*AM951+BI950*AN951+BJ950*AO951+BK950*AP951+BL950*AQ951+BM950*AR951+BN950*AS951+BO950*AT951,"")</f>
        <v/>
      </c>
      <c r="BS951">
        <f>IF(ISNUMBER(BR951),AVERAGE(AH891:AH950),"")</f>
        <v/>
      </c>
      <c r="BT951">
        <f>IF(ISNUMBER(BR951),(AH951-BR951)^2,"")</f>
        <v/>
      </c>
      <c r="BU951">
        <f>IF(ISNUMBER(BR951),AH951^2,"")</f>
        <v/>
      </c>
      <c r="BV951">
        <f>IF(ISNUMBER(BR951),(AH951-BS951)^2,"")</f>
        <v/>
      </c>
    </row>
    <row r="952">
      <c r="O952">
        <f>IF($R952="","",CHOOSE($Q$2,YEAR(R952)*12+MONTH(R952),INT((R952-2)/7),YEAR(R952)*4+ROUNDUP(MONTH(R952)/3)))</f>
        <v/>
      </c>
      <c r="P952">
        <f>IF($R952="","",IF($R953="",1,IF(O952&lt;&gt;O953,1,0)))</f>
        <v/>
      </c>
      <c r="Q952">
        <f>IF(P952=1,SUM($P$7:P952),"")</f>
        <v/>
      </c>
      <c r="R952">
        <f>IF($A952="","",IF(ISNUMBER($A952),$A952,IFERROR(DATEVALUE($A952),NA())))</f>
        <v/>
      </c>
      <c r="S952" s="7">
        <f>IFERROR(INDEX($R$7:$R$60000,MATCH(ROW()-6,$Q$7:$Q$60000,0)),"")</f>
        <v/>
      </c>
      <c r="T952">
        <f>IFERROR(INDEX($B$7:$B$60000,MATCH(ROW()-6,$Q$7:$Q$60000,0)),"")</f>
        <v/>
      </c>
      <c r="U952">
        <f>IFERROR(INDEX($C$7:$C$60000,MATCH(ROW()-6,$Q$7:$Q$60000,0)),"")</f>
        <v/>
      </c>
      <c r="V952">
        <f>IFERROR(INDEX($D$7:$D$60000,MATCH(ROW()-6,$Q$7:$Q$60000,0)),"")</f>
        <v/>
      </c>
      <c r="W952">
        <f>IFERROR(INDEX($E$7:$E$60000,MATCH(ROW()-6,$Q$7:$Q$60000,0)),"")</f>
        <v/>
      </c>
      <c r="X952">
        <f>IFERROR(INDEX($F$7:$F$60000,MATCH(ROW()-6,$Q$7:$Q$60000,0)),"")</f>
        <v/>
      </c>
      <c r="Y952">
        <f>IFERROR(INDEX($G$7:$G$60000,MATCH(ROW()-6,$Q$7:$Q$60000,0)),"")</f>
        <v/>
      </c>
      <c r="Z952">
        <f>IFERROR(INDEX($H$7:$H$60000,MATCH(ROW()-6,$Q$7:$Q$60000,0)),"")</f>
        <v/>
      </c>
      <c r="AA952">
        <f>IFERROR(INDEX($I$7:$I$60000,MATCH(ROW()-6,$Q$7:$Q$60000,0)),"")</f>
        <v/>
      </c>
      <c r="AB952">
        <f>IFERROR(INDEX($J$7:$J$60000,MATCH(ROW()-6,$Q$7:$Q$60000,0)),"")</f>
        <v/>
      </c>
      <c r="AC952">
        <f>IFERROR(INDEX($K$7:$K$60000,MATCH(ROW()-6,$Q$7:$Q$60000,0)),"")</f>
        <v/>
      </c>
      <c r="AD952">
        <f>IFERROR(INDEX($L$7:$L$60000,MATCH(ROW()-6,$Q$7:$Q$60000,0)),"")</f>
        <v/>
      </c>
      <c r="AE952">
        <f>IFERROR(INDEX($M$7:$M$60000,MATCH(ROW()-6,$Q$7:$Q$60000,0)),"")</f>
        <v/>
      </c>
      <c r="AF952">
        <f>IFERROR(INDEX($N$7:$N$60000,MATCH(ROW()-6,$Q$7:$Q$60000,0)),"")</f>
        <v/>
      </c>
      <c r="AH952" s="9">
        <f>IF(OR($S952="",$S951=""),"",LN($T952/$T951))</f>
        <v/>
      </c>
      <c r="AI952" s="9">
        <f>IF(OR($S952="",$S951=""),"",$C$2*LN(U952/U951))</f>
        <v/>
      </c>
      <c r="AJ952" s="9">
        <f>IF(OR($S952="",$S951=""),"",$D$2*(V952-V951))</f>
        <v/>
      </c>
      <c r="AK952" s="9">
        <f>IF(OR($S952="",$S951=""),"",$E$2*(W952-W951))</f>
        <v/>
      </c>
      <c r="AL952" s="9">
        <f>IF(OR($S952="",$S951=""),"",$F$2*LN(X952/X951))</f>
        <v/>
      </c>
      <c r="AM952" s="9">
        <f>IF(OR($S952="",$S951=""),"",$G$2*(Y952-Y951))</f>
        <v/>
      </c>
      <c r="AN952" s="9">
        <f>IF(OR($S952="",$S951=""),"",$H$2*LN(Z952/Z951))</f>
        <v/>
      </c>
      <c r="AO952" s="9">
        <f>IF(OR($S952="",$S951=""),"",$I$2*(AA952-AA951))</f>
        <v/>
      </c>
      <c r="AP952" s="9">
        <f>IF(OR($S952="",$S951=""),"",$J$2*LN(AB952/AB951))</f>
        <v/>
      </c>
      <c r="AQ952" s="9">
        <f>IF(OR($S952="",$S951=""),"",$K$2*(AC952-AC951))</f>
        <v/>
      </c>
      <c r="AR952" s="9">
        <f>IF(OR($S952="",$S951=""),"",$L$2*LN(AD952/AD951))</f>
        <v/>
      </c>
      <c r="AS952" s="9">
        <f>IF(OR($S952="",$S951=""),"",$M$2*LN(AE952/AE951))</f>
        <v/>
      </c>
      <c r="AT952" s="9">
        <f>IF(OR($S952="",$S951=""),"",$N$2*LN(AF952/AF951))</f>
        <v/>
      </c>
      <c r="AV952" s="9">
        <f>IF($AH952="","",$AY$16+$AY$4*AI952+$AY$5*AJ952+$AY$6*AK952+$AY$7*AL952+$AY$8*AM952+$AY$9*AN952+$AY$10*AO952+$AY$11*AP952+$AY$12*AQ952+$AY$13*AR952+$AY$14*AS952+$AY$15*AT952)</f>
        <v/>
      </c>
      <c r="BC952" s="10">
        <f>IF((ROW()-6)&lt;=$Q$3,INDEX(LINEST(AH893:AH952,AI893:AT952,TRUE,TRUE),1,13)*$Q$4,"")</f>
        <v/>
      </c>
      <c r="BD952" s="9">
        <f>IF((ROW()-6)&lt;=$Q$3,INDEX(LINEST(AH893:AH952,AI893:AT952,TRUE,TRUE),1,12),"")</f>
        <v/>
      </c>
      <c r="BE952" s="9">
        <f>IF((ROW()-6)&lt;=$Q$3,INDEX(LINEST(AH893:AH952,AI893:AT952,TRUE,TRUE),1,11),"")</f>
        <v/>
      </c>
      <c r="BF952" s="9">
        <f>IF((ROW()-6)&lt;=$Q$3,INDEX(LINEST(AH893:AH952,AI893:AT952,TRUE,TRUE),1,10),"")</f>
        <v/>
      </c>
      <c r="BG952" s="9">
        <f>IF((ROW()-6)&lt;=$Q$3,INDEX(LINEST(AH893:AH952,AI893:AT952,TRUE,TRUE),1,9),"")</f>
        <v/>
      </c>
      <c r="BH952" s="9">
        <f>IF((ROW()-6)&lt;=$Q$3,INDEX(LINEST(AH893:AH952,AI893:AT952,TRUE,TRUE),1,8),"")</f>
        <v/>
      </c>
      <c r="BI952" s="9">
        <f>IF((ROW()-6)&lt;=$Q$3,INDEX(LINEST(AH893:AH952,AI893:AT952,TRUE,TRUE),1,7),"")</f>
        <v/>
      </c>
      <c r="BJ952" s="9">
        <f>IF((ROW()-6)&lt;=$Q$3,INDEX(LINEST(AH893:AH952,AI893:AT952,TRUE,TRUE),1,6),"")</f>
        <v/>
      </c>
      <c r="BK952" s="9">
        <f>IF((ROW()-6)&lt;=$Q$3,INDEX(LINEST(AH893:AH952,AI893:AT952,TRUE,TRUE),1,5),"")</f>
        <v/>
      </c>
      <c r="BL952" s="9">
        <f>IF((ROW()-6)&lt;=$Q$3,INDEX(LINEST(AH893:AH952,AI893:AT952,TRUE,TRUE),1,4),"")</f>
        <v/>
      </c>
      <c r="BM952" s="9">
        <f>IF((ROW()-6)&lt;=$Q$3,INDEX(LINEST(AH893:AH952,AI893:AT952,TRUE,TRUE),1,3),"")</f>
        <v/>
      </c>
      <c r="BN952" s="9">
        <f>IF((ROW()-6)&lt;=$Q$3,INDEX(LINEST(AH893:AH952,AI893:AT952,TRUE,TRUE),1,2),"")</f>
        <v/>
      </c>
      <c r="BO952" s="9">
        <f>IF((ROW()-6)&lt;=$Q$3,INDEX(LINEST(AH893:AH952,AI893:AT952,TRUE,TRUE),1,1),"")</f>
        <v/>
      </c>
      <c r="BP952" s="10">
        <f>IF((ROW()-6)&lt;=$Q$3,INDEX(LINEST(AH893:AH952,AI893:AT952,TRUE,TRUE),3,1),"")</f>
        <v/>
      </c>
      <c r="BR952" s="9">
        <f>IF(AND((ROW()-6)&lt;=$Q$3,ISNUMBER(BC951)),BC951/$Q$4+BD951*AI952+BE951*AJ952+BF951*AK952+BG951*AL952+BH951*AM952+BI951*AN952+BJ951*AO952+BK951*AP952+BL951*AQ952+BM951*AR952+BN951*AS952+BO951*AT952,"")</f>
        <v/>
      </c>
      <c r="BS952">
        <f>IF(ISNUMBER(BR952),AVERAGE(AH892:AH951),"")</f>
        <v/>
      </c>
      <c r="BT952">
        <f>IF(ISNUMBER(BR952),(AH952-BR952)^2,"")</f>
        <v/>
      </c>
      <c r="BU952">
        <f>IF(ISNUMBER(BR952),AH952^2,"")</f>
        <v/>
      </c>
      <c r="BV952">
        <f>IF(ISNUMBER(BR952),(AH952-BS952)^2,"")</f>
        <v/>
      </c>
    </row>
    <row r="953">
      <c r="O953">
        <f>IF($R953="","",CHOOSE($Q$2,YEAR(R953)*12+MONTH(R953),INT((R953-2)/7),YEAR(R953)*4+ROUNDUP(MONTH(R953)/3)))</f>
        <v/>
      </c>
      <c r="P953">
        <f>IF($R953="","",IF($R954="",1,IF(O953&lt;&gt;O954,1,0)))</f>
        <v/>
      </c>
      <c r="Q953">
        <f>IF(P953=1,SUM($P$7:P953),"")</f>
        <v/>
      </c>
      <c r="R953">
        <f>IF($A953="","",IF(ISNUMBER($A953),$A953,IFERROR(DATEVALUE($A953),NA())))</f>
        <v/>
      </c>
      <c r="S953" s="7">
        <f>IFERROR(INDEX($R$7:$R$60000,MATCH(ROW()-6,$Q$7:$Q$60000,0)),"")</f>
        <v/>
      </c>
      <c r="T953">
        <f>IFERROR(INDEX($B$7:$B$60000,MATCH(ROW()-6,$Q$7:$Q$60000,0)),"")</f>
        <v/>
      </c>
      <c r="U953">
        <f>IFERROR(INDEX($C$7:$C$60000,MATCH(ROW()-6,$Q$7:$Q$60000,0)),"")</f>
        <v/>
      </c>
      <c r="V953">
        <f>IFERROR(INDEX($D$7:$D$60000,MATCH(ROW()-6,$Q$7:$Q$60000,0)),"")</f>
        <v/>
      </c>
      <c r="W953">
        <f>IFERROR(INDEX($E$7:$E$60000,MATCH(ROW()-6,$Q$7:$Q$60000,0)),"")</f>
        <v/>
      </c>
      <c r="X953">
        <f>IFERROR(INDEX($F$7:$F$60000,MATCH(ROW()-6,$Q$7:$Q$60000,0)),"")</f>
        <v/>
      </c>
      <c r="Y953">
        <f>IFERROR(INDEX($G$7:$G$60000,MATCH(ROW()-6,$Q$7:$Q$60000,0)),"")</f>
        <v/>
      </c>
      <c r="Z953">
        <f>IFERROR(INDEX($H$7:$H$60000,MATCH(ROW()-6,$Q$7:$Q$60000,0)),"")</f>
        <v/>
      </c>
      <c r="AA953">
        <f>IFERROR(INDEX($I$7:$I$60000,MATCH(ROW()-6,$Q$7:$Q$60000,0)),"")</f>
        <v/>
      </c>
      <c r="AB953">
        <f>IFERROR(INDEX($J$7:$J$60000,MATCH(ROW()-6,$Q$7:$Q$60000,0)),"")</f>
        <v/>
      </c>
      <c r="AC953">
        <f>IFERROR(INDEX($K$7:$K$60000,MATCH(ROW()-6,$Q$7:$Q$60000,0)),"")</f>
        <v/>
      </c>
      <c r="AD953">
        <f>IFERROR(INDEX($L$7:$L$60000,MATCH(ROW()-6,$Q$7:$Q$60000,0)),"")</f>
        <v/>
      </c>
      <c r="AE953">
        <f>IFERROR(INDEX($M$7:$M$60000,MATCH(ROW()-6,$Q$7:$Q$60000,0)),"")</f>
        <v/>
      </c>
      <c r="AF953">
        <f>IFERROR(INDEX($N$7:$N$60000,MATCH(ROW()-6,$Q$7:$Q$60000,0)),"")</f>
        <v/>
      </c>
      <c r="AH953" s="9">
        <f>IF(OR($S953="",$S952=""),"",LN($T953/$T952))</f>
        <v/>
      </c>
      <c r="AI953" s="9">
        <f>IF(OR($S953="",$S952=""),"",$C$2*LN(U953/U952))</f>
        <v/>
      </c>
      <c r="AJ953" s="9">
        <f>IF(OR($S953="",$S952=""),"",$D$2*(V953-V952))</f>
        <v/>
      </c>
      <c r="AK953" s="9">
        <f>IF(OR($S953="",$S952=""),"",$E$2*(W953-W952))</f>
        <v/>
      </c>
      <c r="AL953" s="9">
        <f>IF(OR($S953="",$S952=""),"",$F$2*LN(X953/X952))</f>
        <v/>
      </c>
      <c r="AM953" s="9">
        <f>IF(OR($S953="",$S952=""),"",$G$2*(Y953-Y952))</f>
        <v/>
      </c>
      <c r="AN953" s="9">
        <f>IF(OR($S953="",$S952=""),"",$H$2*LN(Z953/Z952))</f>
        <v/>
      </c>
      <c r="AO953" s="9">
        <f>IF(OR($S953="",$S952=""),"",$I$2*(AA953-AA952))</f>
        <v/>
      </c>
      <c r="AP953" s="9">
        <f>IF(OR($S953="",$S952=""),"",$J$2*LN(AB953/AB952))</f>
        <v/>
      </c>
      <c r="AQ953" s="9">
        <f>IF(OR($S953="",$S952=""),"",$K$2*(AC953-AC952))</f>
        <v/>
      </c>
      <c r="AR953" s="9">
        <f>IF(OR($S953="",$S952=""),"",$L$2*LN(AD953/AD952))</f>
        <v/>
      </c>
      <c r="AS953" s="9">
        <f>IF(OR($S953="",$S952=""),"",$M$2*LN(AE953/AE952))</f>
        <v/>
      </c>
      <c r="AT953" s="9">
        <f>IF(OR($S953="",$S952=""),"",$N$2*LN(AF953/AF952))</f>
        <v/>
      </c>
      <c r="AV953" s="9">
        <f>IF($AH953="","",$AY$16+$AY$4*AI953+$AY$5*AJ953+$AY$6*AK953+$AY$7*AL953+$AY$8*AM953+$AY$9*AN953+$AY$10*AO953+$AY$11*AP953+$AY$12*AQ953+$AY$13*AR953+$AY$14*AS953+$AY$15*AT953)</f>
        <v/>
      </c>
      <c r="BC953" s="10">
        <f>IF((ROW()-6)&lt;=$Q$3,INDEX(LINEST(AH894:AH953,AI894:AT953,TRUE,TRUE),1,13)*$Q$4,"")</f>
        <v/>
      </c>
      <c r="BD953" s="9">
        <f>IF((ROW()-6)&lt;=$Q$3,INDEX(LINEST(AH894:AH953,AI894:AT953,TRUE,TRUE),1,12),"")</f>
        <v/>
      </c>
      <c r="BE953" s="9">
        <f>IF((ROW()-6)&lt;=$Q$3,INDEX(LINEST(AH894:AH953,AI894:AT953,TRUE,TRUE),1,11),"")</f>
        <v/>
      </c>
      <c r="BF953" s="9">
        <f>IF((ROW()-6)&lt;=$Q$3,INDEX(LINEST(AH894:AH953,AI894:AT953,TRUE,TRUE),1,10),"")</f>
        <v/>
      </c>
      <c r="BG953" s="9">
        <f>IF((ROW()-6)&lt;=$Q$3,INDEX(LINEST(AH894:AH953,AI894:AT953,TRUE,TRUE),1,9),"")</f>
        <v/>
      </c>
      <c r="BH953" s="9">
        <f>IF((ROW()-6)&lt;=$Q$3,INDEX(LINEST(AH894:AH953,AI894:AT953,TRUE,TRUE),1,8),"")</f>
        <v/>
      </c>
      <c r="BI953" s="9">
        <f>IF((ROW()-6)&lt;=$Q$3,INDEX(LINEST(AH894:AH953,AI894:AT953,TRUE,TRUE),1,7),"")</f>
        <v/>
      </c>
      <c r="BJ953" s="9">
        <f>IF((ROW()-6)&lt;=$Q$3,INDEX(LINEST(AH894:AH953,AI894:AT953,TRUE,TRUE),1,6),"")</f>
        <v/>
      </c>
      <c r="BK953" s="9">
        <f>IF((ROW()-6)&lt;=$Q$3,INDEX(LINEST(AH894:AH953,AI894:AT953,TRUE,TRUE),1,5),"")</f>
        <v/>
      </c>
      <c r="BL953" s="9">
        <f>IF((ROW()-6)&lt;=$Q$3,INDEX(LINEST(AH894:AH953,AI894:AT953,TRUE,TRUE),1,4),"")</f>
        <v/>
      </c>
      <c r="BM953" s="9">
        <f>IF((ROW()-6)&lt;=$Q$3,INDEX(LINEST(AH894:AH953,AI894:AT953,TRUE,TRUE),1,3),"")</f>
        <v/>
      </c>
      <c r="BN953" s="9">
        <f>IF((ROW()-6)&lt;=$Q$3,INDEX(LINEST(AH894:AH953,AI894:AT953,TRUE,TRUE),1,2),"")</f>
        <v/>
      </c>
      <c r="BO953" s="9">
        <f>IF((ROW()-6)&lt;=$Q$3,INDEX(LINEST(AH894:AH953,AI894:AT953,TRUE,TRUE),1,1),"")</f>
        <v/>
      </c>
      <c r="BP953" s="10">
        <f>IF((ROW()-6)&lt;=$Q$3,INDEX(LINEST(AH894:AH953,AI894:AT953,TRUE,TRUE),3,1),"")</f>
        <v/>
      </c>
      <c r="BR953" s="9">
        <f>IF(AND((ROW()-6)&lt;=$Q$3,ISNUMBER(BC952)),BC952/$Q$4+BD952*AI953+BE952*AJ953+BF952*AK953+BG952*AL953+BH952*AM953+BI952*AN953+BJ952*AO953+BK952*AP953+BL952*AQ953+BM952*AR953+BN952*AS953+BO952*AT953,"")</f>
        <v/>
      </c>
      <c r="BS953">
        <f>IF(ISNUMBER(BR953),AVERAGE(AH893:AH952),"")</f>
        <v/>
      </c>
      <c r="BT953">
        <f>IF(ISNUMBER(BR953),(AH953-BR953)^2,"")</f>
        <v/>
      </c>
      <c r="BU953">
        <f>IF(ISNUMBER(BR953),AH953^2,"")</f>
        <v/>
      </c>
      <c r="BV953">
        <f>IF(ISNUMBER(BR953),(AH953-BS953)^2,"")</f>
        <v/>
      </c>
    </row>
    <row r="954">
      <c r="O954">
        <f>IF($R954="","",CHOOSE($Q$2,YEAR(R954)*12+MONTH(R954),INT((R954-2)/7),YEAR(R954)*4+ROUNDUP(MONTH(R954)/3)))</f>
        <v/>
      </c>
      <c r="P954">
        <f>IF($R954="","",IF($R955="",1,IF(O954&lt;&gt;O955,1,0)))</f>
        <v/>
      </c>
      <c r="Q954">
        <f>IF(P954=1,SUM($P$7:P954),"")</f>
        <v/>
      </c>
      <c r="R954">
        <f>IF($A954="","",IF(ISNUMBER($A954),$A954,IFERROR(DATEVALUE($A954),NA())))</f>
        <v/>
      </c>
      <c r="S954" s="7">
        <f>IFERROR(INDEX($R$7:$R$60000,MATCH(ROW()-6,$Q$7:$Q$60000,0)),"")</f>
        <v/>
      </c>
      <c r="T954">
        <f>IFERROR(INDEX($B$7:$B$60000,MATCH(ROW()-6,$Q$7:$Q$60000,0)),"")</f>
        <v/>
      </c>
      <c r="U954">
        <f>IFERROR(INDEX($C$7:$C$60000,MATCH(ROW()-6,$Q$7:$Q$60000,0)),"")</f>
        <v/>
      </c>
      <c r="V954">
        <f>IFERROR(INDEX($D$7:$D$60000,MATCH(ROW()-6,$Q$7:$Q$60000,0)),"")</f>
        <v/>
      </c>
      <c r="W954">
        <f>IFERROR(INDEX($E$7:$E$60000,MATCH(ROW()-6,$Q$7:$Q$60000,0)),"")</f>
        <v/>
      </c>
      <c r="X954">
        <f>IFERROR(INDEX($F$7:$F$60000,MATCH(ROW()-6,$Q$7:$Q$60000,0)),"")</f>
        <v/>
      </c>
      <c r="Y954">
        <f>IFERROR(INDEX($G$7:$G$60000,MATCH(ROW()-6,$Q$7:$Q$60000,0)),"")</f>
        <v/>
      </c>
      <c r="Z954">
        <f>IFERROR(INDEX($H$7:$H$60000,MATCH(ROW()-6,$Q$7:$Q$60000,0)),"")</f>
        <v/>
      </c>
      <c r="AA954">
        <f>IFERROR(INDEX($I$7:$I$60000,MATCH(ROW()-6,$Q$7:$Q$60000,0)),"")</f>
        <v/>
      </c>
      <c r="AB954">
        <f>IFERROR(INDEX($J$7:$J$60000,MATCH(ROW()-6,$Q$7:$Q$60000,0)),"")</f>
        <v/>
      </c>
      <c r="AC954">
        <f>IFERROR(INDEX($K$7:$K$60000,MATCH(ROW()-6,$Q$7:$Q$60000,0)),"")</f>
        <v/>
      </c>
      <c r="AD954">
        <f>IFERROR(INDEX($L$7:$L$60000,MATCH(ROW()-6,$Q$7:$Q$60000,0)),"")</f>
        <v/>
      </c>
      <c r="AE954">
        <f>IFERROR(INDEX($M$7:$M$60000,MATCH(ROW()-6,$Q$7:$Q$60000,0)),"")</f>
        <v/>
      </c>
      <c r="AF954">
        <f>IFERROR(INDEX($N$7:$N$60000,MATCH(ROW()-6,$Q$7:$Q$60000,0)),"")</f>
        <v/>
      </c>
      <c r="AH954" s="9">
        <f>IF(OR($S954="",$S953=""),"",LN($T954/$T953))</f>
        <v/>
      </c>
      <c r="AI954" s="9">
        <f>IF(OR($S954="",$S953=""),"",$C$2*LN(U954/U953))</f>
        <v/>
      </c>
      <c r="AJ954" s="9">
        <f>IF(OR($S954="",$S953=""),"",$D$2*(V954-V953))</f>
        <v/>
      </c>
      <c r="AK954" s="9">
        <f>IF(OR($S954="",$S953=""),"",$E$2*(W954-W953))</f>
        <v/>
      </c>
      <c r="AL954" s="9">
        <f>IF(OR($S954="",$S953=""),"",$F$2*LN(X954/X953))</f>
        <v/>
      </c>
      <c r="AM954" s="9">
        <f>IF(OR($S954="",$S953=""),"",$G$2*(Y954-Y953))</f>
        <v/>
      </c>
      <c r="AN954" s="9">
        <f>IF(OR($S954="",$S953=""),"",$H$2*LN(Z954/Z953))</f>
        <v/>
      </c>
      <c r="AO954" s="9">
        <f>IF(OR($S954="",$S953=""),"",$I$2*(AA954-AA953))</f>
        <v/>
      </c>
      <c r="AP954" s="9">
        <f>IF(OR($S954="",$S953=""),"",$J$2*LN(AB954/AB953))</f>
        <v/>
      </c>
      <c r="AQ954" s="9">
        <f>IF(OR($S954="",$S953=""),"",$K$2*(AC954-AC953))</f>
        <v/>
      </c>
      <c r="AR954" s="9">
        <f>IF(OR($S954="",$S953=""),"",$L$2*LN(AD954/AD953))</f>
        <v/>
      </c>
      <c r="AS954" s="9">
        <f>IF(OR($S954="",$S953=""),"",$M$2*LN(AE954/AE953))</f>
        <v/>
      </c>
      <c r="AT954" s="9">
        <f>IF(OR($S954="",$S953=""),"",$N$2*LN(AF954/AF953))</f>
        <v/>
      </c>
      <c r="AV954" s="9">
        <f>IF($AH954="","",$AY$16+$AY$4*AI954+$AY$5*AJ954+$AY$6*AK954+$AY$7*AL954+$AY$8*AM954+$AY$9*AN954+$AY$10*AO954+$AY$11*AP954+$AY$12*AQ954+$AY$13*AR954+$AY$14*AS954+$AY$15*AT954)</f>
        <v/>
      </c>
      <c r="BC954" s="10">
        <f>IF((ROW()-6)&lt;=$Q$3,INDEX(LINEST(AH895:AH954,AI895:AT954,TRUE,TRUE),1,13)*$Q$4,"")</f>
        <v/>
      </c>
      <c r="BD954" s="9">
        <f>IF((ROW()-6)&lt;=$Q$3,INDEX(LINEST(AH895:AH954,AI895:AT954,TRUE,TRUE),1,12),"")</f>
        <v/>
      </c>
      <c r="BE954" s="9">
        <f>IF((ROW()-6)&lt;=$Q$3,INDEX(LINEST(AH895:AH954,AI895:AT954,TRUE,TRUE),1,11),"")</f>
        <v/>
      </c>
      <c r="BF954" s="9">
        <f>IF((ROW()-6)&lt;=$Q$3,INDEX(LINEST(AH895:AH954,AI895:AT954,TRUE,TRUE),1,10),"")</f>
        <v/>
      </c>
      <c r="BG954" s="9">
        <f>IF((ROW()-6)&lt;=$Q$3,INDEX(LINEST(AH895:AH954,AI895:AT954,TRUE,TRUE),1,9),"")</f>
        <v/>
      </c>
      <c r="BH954" s="9">
        <f>IF((ROW()-6)&lt;=$Q$3,INDEX(LINEST(AH895:AH954,AI895:AT954,TRUE,TRUE),1,8),"")</f>
        <v/>
      </c>
      <c r="BI954" s="9">
        <f>IF((ROW()-6)&lt;=$Q$3,INDEX(LINEST(AH895:AH954,AI895:AT954,TRUE,TRUE),1,7),"")</f>
        <v/>
      </c>
      <c r="BJ954" s="9">
        <f>IF((ROW()-6)&lt;=$Q$3,INDEX(LINEST(AH895:AH954,AI895:AT954,TRUE,TRUE),1,6),"")</f>
        <v/>
      </c>
      <c r="BK954" s="9">
        <f>IF((ROW()-6)&lt;=$Q$3,INDEX(LINEST(AH895:AH954,AI895:AT954,TRUE,TRUE),1,5),"")</f>
        <v/>
      </c>
      <c r="BL954" s="9">
        <f>IF((ROW()-6)&lt;=$Q$3,INDEX(LINEST(AH895:AH954,AI895:AT954,TRUE,TRUE),1,4),"")</f>
        <v/>
      </c>
      <c r="BM954" s="9">
        <f>IF((ROW()-6)&lt;=$Q$3,INDEX(LINEST(AH895:AH954,AI895:AT954,TRUE,TRUE),1,3),"")</f>
        <v/>
      </c>
      <c r="BN954" s="9">
        <f>IF((ROW()-6)&lt;=$Q$3,INDEX(LINEST(AH895:AH954,AI895:AT954,TRUE,TRUE),1,2),"")</f>
        <v/>
      </c>
      <c r="BO954" s="9">
        <f>IF((ROW()-6)&lt;=$Q$3,INDEX(LINEST(AH895:AH954,AI895:AT954,TRUE,TRUE),1,1),"")</f>
        <v/>
      </c>
      <c r="BP954" s="10">
        <f>IF((ROW()-6)&lt;=$Q$3,INDEX(LINEST(AH895:AH954,AI895:AT954,TRUE,TRUE),3,1),"")</f>
        <v/>
      </c>
      <c r="BR954" s="9">
        <f>IF(AND((ROW()-6)&lt;=$Q$3,ISNUMBER(BC953)),BC953/$Q$4+BD953*AI954+BE953*AJ954+BF953*AK954+BG953*AL954+BH953*AM954+BI953*AN954+BJ953*AO954+BK953*AP954+BL953*AQ954+BM953*AR954+BN953*AS954+BO953*AT954,"")</f>
        <v/>
      </c>
      <c r="BS954">
        <f>IF(ISNUMBER(BR954),AVERAGE(AH894:AH953),"")</f>
        <v/>
      </c>
      <c r="BT954">
        <f>IF(ISNUMBER(BR954),(AH954-BR954)^2,"")</f>
        <v/>
      </c>
      <c r="BU954">
        <f>IF(ISNUMBER(BR954),AH954^2,"")</f>
        <v/>
      </c>
      <c r="BV954">
        <f>IF(ISNUMBER(BR954),(AH954-BS954)^2,"")</f>
        <v/>
      </c>
    </row>
    <row r="955">
      <c r="O955">
        <f>IF($R955="","",CHOOSE($Q$2,YEAR(R955)*12+MONTH(R955),INT((R955-2)/7),YEAR(R955)*4+ROUNDUP(MONTH(R955)/3)))</f>
        <v/>
      </c>
      <c r="P955">
        <f>IF($R955="","",IF($R956="",1,IF(O955&lt;&gt;O956,1,0)))</f>
        <v/>
      </c>
      <c r="Q955">
        <f>IF(P955=1,SUM($P$7:P955),"")</f>
        <v/>
      </c>
      <c r="R955">
        <f>IF($A955="","",IF(ISNUMBER($A955),$A955,IFERROR(DATEVALUE($A955),NA())))</f>
        <v/>
      </c>
      <c r="S955" s="7">
        <f>IFERROR(INDEX($R$7:$R$60000,MATCH(ROW()-6,$Q$7:$Q$60000,0)),"")</f>
        <v/>
      </c>
      <c r="T955">
        <f>IFERROR(INDEX($B$7:$B$60000,MATCH(ROW()-6,$Q$7:$Q$60000,0)),"")</f>
        <v/>
      </c>
      <c r="U955">
        <f>IFERROR(INDEX($C$7:$C$60000,MATCH(ROW()-6,$Q$7:$Q$60000,0)),"")</f>
        <v/>
      </c>
      <c r="V955">
        <f>IFERROR(INDEX($D$7:$D$60000,MATCH(ROW()-6,$Q$7:$Q$60000,0)),"")</f>
        <v/>
      </c>
      <c r="W955">
        <f>IFERROR(INDEX($E$7:$E$60000,MATCH(ROW()-6,$Q$7:$Q$60000,0)),"")</f>
        <v/>
      </c>
      <c r="X955">
        <f>IFERROR(INDEX($F$7:$F$60000,MATCH(ROW()-6,$Q$7:$Q$60000,0)),"")</f>
        <v/>
      </c>
      <c r="Y955">
        <f>IFERROR(INDEX($G$7:$G$60000,MATCH(ROW()-6,$Q$7:$Q$60000,0)),"")</f>
        <v/>
      </c>
      <c r="Z955">
        <f>IFERROR(INDEX($H$7:$H$60000,MATCH(ROW()-6,$Q$7:$Q$60000,0)),"")</f>
        <v/>
      </c>
      <c r="AA955">
        <f>IFERROR(INDEX($I$7:$I$60000,MATCH(ROW()-6,$Q$7:$Q$60000,0)),"")</f>
        <v/>
      </c>
      <c r="AB955">
        <f>IFERROR(INDEX($J$7:$J$60000,MATCH(ROW()-6,$Q$7:$Q$60000,0)),"")</f>
        <v/>
      </c>
      <c r="AC955">
        <f>IFERROR(INDEX($K$7:$K$60000,MATCH(ROW()-6,$Q$7:$Q$60000,0)),"")</f>
        <v/>
      </c>
      <c r="AD955">
        <f>IFERROR(INDEX($L$7:$L$60000,MATCH(ROW()-6,$Q$7:$Q$60000,0)),"")</f>
        <v/>
      </c>
      <c r="AE955">
        <f>IFERROR(INDEX($M$7:$M$60000,MATCH(ROW()-6,$Q$7:$Q$60000,0)),"")</f>
        <v/>
      </c>
      <c r="AF955">
        <f>IFERROR(INDEX($N$7:$N$60000,MATCH(ROW()-6,$Q$7:$Q$60000,0)),"")</f>
        <v/>
      </c>
      <c r="AH955" s="9">
        <f>IF(OR($S955="",$S954=""),"",LN($T955/$T954))</f>
        <v/>
      </c>
      <c r="AI955" s="9">
        <f>IF(OR($S955="",$S954=""),"",$C$2*LN(U955/U954))</f>
        <v/>
      </c>
      <c r="AJ955" s="9">
        <f>IF(OR($S955="",$S954=""),"",$D$2*(V955-V954))</f>
        <v/>
      </c>
      <c r="AK955" s="9">
        <f>IF(OR($S955="",$S954=""),"",$E$2*(W955-W954))</f>
        <v/>
      </c>
      <c r="AL955" s="9">
        <f>IF(OR($S955="",$S954=""),"",$F$2*LN(X955/X954))</f>
        <v/>
      </c>
      <c r="AM955" s="9">
        <f>IF(OR($S955="",$S954=""),"",$G$2*(Y955-Y954))</f>
        <v/>
      </c>
      <c r="AN955" s="9">
        <f>IF(OR($S955="",$S954=""),"",$H$2*LN(Z955/Z954))</f>
        <v/>
      </c>
      <c r="AO955" s="9">
        <f>IF(OR($S955="",$S954=""),"",$I$2*(AA955-AA954))</f>
        <v/>
      </c>
      <c r="AP955" s="9">
        <f>IF(OR($S955="",$S954=""),"",$J$2*LN(AB955/AB954))</f>
        <v/>
      </c>
      <c r="AQ955" s="9">
        <f>IF(OR($S955="",$S954=""),"",$K$2*(AC955-AC954))</f>
        <v/>
      </c>
      <c r="AR955" s="9">
        <f>IF(OR($S955="",$S954=""),"",$L$2*LN(AD955/AD954))</f>
        <v/>
      </c>
      <c r="AS955" s="9">
        <f>IF(OR($S955="",$S954=""),"",$M$2*LN(AE955/AE954))</f>
        <v/>
      </c>
      <c r="AT955" s="9">
        <f>IF(OR($S955="",$S954=""),"",$N$2*LN(AF955/AF954))</f>
        <v/>
      </c>
      <c r="AV955" s="9">
        <f>IF($AH955="","",$AY$16+$AY$4*AI955+$AY$5*AJ955+$AY$6*AK955+$AY$7*AL955+$AY$8*AM955+$AY$9*AN955+$AY$10*AO955+$AY$11*AP955+$AY$12*AQ955+$AY$13*AR955+$AY$14*AS955+$AY$15*AT955)</f>
        <v/>
      </c>
      <c r="BC955" s="10">
        <f>IF((ROW()-6)&lt;=$Q$3,INDEX(LINEST(AH896:AH955,AI896:AT955,TRUE,TRUE),1,13)*$Q$4,"")</f>
        <v/>
      </c>
      <c r="BD955" s="9">
        <f>IF((ROW()-6)&lt;=$Q$3,INDEX(LINEST(AH896:AH955,AI896:AT955,TRUE,TRUE),1,12),"")</f>
        <v/>
      </c>
      <c r="BE955" s="9">
        <f>IF((ROW()-6)&lt;=$Q$3,INDEX(LINEST(AH896:AH955,AI896:AT955,TRUE,TRUE),1,11),"")</f>
        <v/>
      </c>
      <c r="BF955" s="9">
        <f>IF((ROW()-6)&lt;=$Q$3,INDEX(LINEST(AH896:AH955,AI896:AT955,TRUE,TRUE),1,10),"")</f>
        <v/>
      </c>
      <c r="BG955" s="9">
        <f>IF((ROW()-6)&lt;=$Q$3,INDEX(LINEST(AH896:AH955,AI896:AT955,TRUE,TRUE),1,9),"")</f>
        <v/>
      </c>
      <c r="BH955" s="9">
        <f>IF((ROW()-6)&lt;=$Q$3,INDEX(LINEST(AH896:AH955,AI896:AT955,TRUE,TRUE),1,8),"")</f>
        <v/>
      </c>
      <c r="BI955" s="9">
        <f>IF((ROW()-6)&lt;=$Q$3,INDEX(LINEST(AH896:AH955,AI896:AT955,TRUE,TRUE),1,7),"")</f>
        <v/>
      </c>
      <c r="BJ955" s="9">
        <f>IF((ROW()-6)&lt;=$Q$3,INDEX(LINEST(AH896:AH955,AI896:AT955,TRUE,TRUE),1,6),"")</f>
        <v/>
      </c>
      <c r="BK955" s="9">
        <f>IF((ROW()-6)&lt;=$Q$3,INDEX(LINEST(AH896:AH955,AI896:AT955,TRUE,TRUE),1,5),"")</f>
        <v/>
      </c>
      <c r="BL955" s="9">
        <f>IF((ROW()-6)&lt;=$Q$3,INDEX(LINEST(AH896:AH955,AI896:AT955,TRUE,TRUE),1,4),"")</f>
        <v/>
      </c>
      <c r="BM955" s="9">
        <f>IF((ROW()-6)&lt;=$Q$3,INDEX(LINEST(AH896:AH955,AI896:AT955,TRUE,TRUE),1,3),"")</f>
        <v/>
      </c>
      <c r="BN955" s="9">
        <f>IF((ROW()-6)&lt;=$Q$3,INDEX(LINEST(AH896:AH955,AI896:AT955,TRUE,TRUE),1,2),"")</f>
        <v/>
      </c>
      <c r="BO955" s="9">
        <f>IF((ROW()-6)&lt;=$Q$3,INDEX(LINEST(AH896:AH955,AI896:AT955,TRUE,TRUE),1,1),"")</f>
        <v/>
      </c>
      <c r="BP955" s="10">
        <f>IF((ROW()-6)&lt;=$Q$3,INDEX(LINEST(AH896:AH955,AI896:AT955,TRUE,TRUE),3,1),"")</f>
        <v/>
      </c>
      <c r="BR955" s="9">
        <f>IF(AND((ROW()-6)&lt;=$Q$3,ISNUMBER(BC954)),BC954/$Q$4+BD954*AI955+BE954*AJ955+BF954*AK955+BG954*AL955+BH954*AM955+BI954*AN955+BJ954*AO955+BK954*AP955+BL954*AQ955+BM954*AR955+BN954*AS955+BO954*AT955,"")</f>
        <v/>
      </c>
      <c r="BS955">
        <f>IF(ISNUMBER(BR955),AVERAGE(AH895:AH954),"")</f>
        <v/>
      </c>
      <c r="BT955">
        <f>IF(ISNUMBER(BR955),(AH955-BR955)^2,"")</f>
        <v/>
      </c>
      <c r="BU955">
        <f>IF(ISNUMBER(BR955),AH955^2,"")</f>
        <v/>
      </c>
      <c r="BV955">
        <f>IF(ISNUMBER(BR955),(AH955-BS955)^2,"")</f>
        <v/>
      </c>
    </row>
    <row r="956">
      <c r="O956">
        <f>IF($R956="","",CHOOSE($Q$2,YEAR(R956)*12+MONTH(R956),INT((R956-2)/7),YEAR(R956)*4+ROUNDUP(MONTH(R956)/3)))</f>
        <v/>
      </c>
      <c r="P956">
        <f>IF($R956="","",IF($R957="",1,IF(O956&lt;&gt;O957,1,0)))</f>
        <v/>
      </c>
      <c r="Q956">
        <f>IF(P956=1,SUM($P$7:P956),"")</f>
        <v/>
      </c>
      <c r="R956">
        <f>IF($A956="","",IF(ISNUMBER($A956),$A956,IFERROR(DATEVALUE($A956),NA())))</f>
        <v/>
      </c>
      <c r="S956" s="7">
        <f>IFERROR(INDEX($R$7:$R$60000,MATCH(ROW()-6,$Q$7:$Q$60000,0)),"")</f>
        <v/>
      </c>
      <c r="T956">
        <f>IFERROR(INDEX($B$7:$B$60000,MATCH(ROW()-6,$Q$7:$Q$60000,0)),"")</f>
        <v/>
      </c>
      <c r="U956">
        <f>IFERROR(INDEX($C$7:$C$60000,MATCH(ROW()-6,$Q$7:$Q$60000,0)),"")</f>
        <v/>
      </c>
      <c r="V956">
        <f>IFERROR(INDEX($D$7:$D$60000,MATCH(ROW()-6,$Q$7:$Q$60000,0)),"")</f>
        <v/>
      </c>
      <c r="W956">
        <f>IFERROR(INDEX($E$7:$E$60000,MATCH(ROW()-6,$Q$7:$Q$60000,0)),"")</f>
        <v/>
      </c>
      <c r="X956">
        <f>IFERROR(INDEX($F$7:$F$60000,MATCH(ROW()-6,$Q$7:$Q$60000,0)),"")</f>
        <v/>
      </c>
      <c r="Y956">
        <f>IFERROR(INDEX($G$7:$G$60000,MATCH(ROW()-6,$Q$7:$Q$60000,0)),"")</f>
        <v/>
      </c>
      <c r="Z956">
        <f>IFERROR(INDEX($H$7:$H$60000,MATCH(ROW()-6,$Q$7:$Q$60000,0)),"")</f>
        <v/>
      </c>
      <c r="AA956">
        <f>IFERROR(INDEX($I$7:$I$60000,MATCH(ROW()-6,$Q$7:$Q$60000,0)),"")</f>
        <v/>
      </c>
      <c r="AB956">
        <f>IFERROR(INDEX($J$7:$J$60000,MATCH(ROW()-6,$Q$7:$Q$60000,0)),"")</f>
        <v/>
      </c>
      <c r="AC956">
        <f>IFERROR(INDEX($K$7:$K$60000,MATCH(ROW()-6,$Q$7:$Q$60000,0)),"")</f>
        <v/>
      </c>
      <c r="AD956">
        <f>IFERROR(INDEX($L$7:$L$60000,MATCH(ROW()-6,$Q$7:$Q$60000,0)),"")</f>
        <v/>
      </c>
      <c r="AE956">
        <f>IFERROR(INDEX($M$7:$M$60000,MATCH(ROW()-6,$Q$7:$Q$60000,0)),"")</f>
        <v/>
      </c>
      <c r="AF956">
        <f>IFERROR(INDEX($N$7:$N$60000,MATCH(ROW()-6,$Q$7:$Q$60000,0)),"")</f>
        <v/>
      </c>
      <c r="AH956" s="9">
        <f>IF(OR($S956="",$S955=""),"",LN($T956/$T955))</f>
        <v/>
      </c>
      <c r="AI956" s="9">
        <f>IF(OR($S956="",$S955=""),"",$C$2*LN(U956/U955))</f>
        <v/>
      </c>
      <c r="AJ956" s="9">
        <f>IF(OR($S956="",$S955=""),"",$D$2*(V956-V955))</f>
        <v/>
      </c>
      <c r="AK956" s="9">
        <f>IF(OR($S956="",$S955=""),"",$E$2*(W956-W955))</f>
        <v/>
      </c>
      <c r="AL956" s="9">
        <f>IF(OR($S956="",$S955=""),"",$F$2*LN(X956/X955))</f>
        <v/>
      </c>
      <c r="AM956" s="9">
        <f>IF(OR($S956="",$S955=""),"",$G$2*(Y956-Y955))</f>
        <v/>
      </c>
      <c r="AN956" s="9">
        <f>IF(OR($S956="",$S955=""),"",$H$2*LN(Z956/Z955))</f>
        <v/>
      </c>
      <c r="AO956" s="9">
        <f>IF(OR($S956="",$S955=""),"",$I$2*(AA956-AA955))</f>
        <v/>
      </c>
      <c r="AP956" s="9">
        <f>IF(OR($S956="",$S955=""),"",$J$2*LN(AB956/AB955))</f>
        <v/>
      </c>
      <c r="AQ956" s="9">
        <f>IF(OR($S956="",$S955=""),"",$K$2*(AC956-AC955))</f>
        <v/>
      </c>
      <c r="AR956" s="9">
        <f>IF(OR($S956="",$S955=""),"",$L$2*LN(AD956/AD955))</f>
        <v/>
      </c>
      <c r="AS956" s="9">
        <f>IF(OR($S956="",$S955=""),"",$M$2*LN(AE956/AE955))</f>
        <v/>
      </c>
      <c r="AT956" s="9">
        <f>IF(OR($S956="",$S955=""),"",$N$2*LN(AF956/AF955))</f>
        <v/>
      </c>
      <c r="AV956" s="9">
        <f>IF($AH956="","",$AY$16+$AY$4*AI956+$AY$5*AJ956+$AY$6*AK956+$AY$7*AL956+$AY$8*AM956+$AY$9*AN956+$AY$10*AO956+$AY$11*AP956+$AY$12*AQ956+$AY$13*AR956+$AY$14*AS956+$AY$15*AT956)</f>
        <v/>
      </c>
      <c r="BC956" s="10">
        <f>IF((ROW()-6)&lt;=$Q$3,INDEX(LINEST(AH897:AH956,AI897:AT956,TRUE,TRUE),1,13)*$Q$4,"")</f>
        <v/>
      </c>
      <c r="BD956" s="9">
        <f>IF((ROW()-6)&lt;=$Q$3,INDEX(LINEST(AH897:AH956,AI897:AT956,TRUE,TRUE),1,12),"")</f>
        <v/>
      </c>
      <c r="BE956" s="9">
        <f>IF((ROW()-6)&lt;=$Q$3,INDEX(LINEST(AH897:AH956,AI897:AT956,TRUE,TRUE),1,11),"")</f>
        <v/>
      </c>
      <c r="BF956" s="9">
        <f>IF((ROW()-6)&lt;=$Q$3,INDEX(LINEST(AH897:AH956,AI897:AT956,TRUE,TRUE),1,10),"")</f>
        <v/>
      </c>
      <c r="BG956" s="9">
        <f>IF((ROW()-6)&lt;=$Q$3,INDEX(LINEST(AH897:AH956,AI897:AT956,TRUE,TRUE),1,9),"")</f>
        <v/>
      </c>
      <c r="BH956" s="9">
        <f>IF((ROW()-6)&lt;=$Q$3,INDEX(LINEST(AH897:AH956,AI897:AT956,TRUE,TRUE),1,8),"")</f>
        <v/>
      </c>
      <c r="BI956" s="9">
        <f>IF((ROW()-6)&lt;=$Q$3,INDEX(LINEST(AH897:AH956,AI897:AT956,TRUE,TRUE),1,7),"")</f>
        <v/>
      </c>
      <c r="BJ956" s="9">
        <f>IF((ROW()-6)&lt;=$Q$3,INDEX(LINEST(AH897:AH956,AI897:AT956,TRUE,TRUE),1,6),"")</f>
        <v/>
      </c>
      <c r="BK956" s="9">
        <f>IF((ROW()-6)&lt;=$Q$3,INDEX(LINEST(AH897:AH956,AI897:AT956,TRUE,TRUE),1,5),"")</f>
        <v/>
      </c>
      <c r="BL956" s="9">
        <f>IF((ROW()-6)&lt;=$Q$3,INDEX(LINEST(AH897:AH956,AI897:AT956,TRUE,TRUE),1,4),"")</f>
        <v/>
      </c>
      <c r="BM956" s="9">
        <f>IF((ROW()-6)&lt;=$Q$3,INDEX(LINEST(AH897:AH956,AI897:AT956,TRUE,TRUE),1,3),"")</f>
        <v/>
      </c>
      <c r="BN956" s="9">
        <f>IF((ROW()-6)&lt;=$Q$3,INDEX(LINEST(AH897:AH956,AI897:AT956,TRUE,TRUE),1,2),"")</f>
        <v/>
      </c>
      <c r="BO956" s="9">
        <f>IF((ROW()-6)&lt;=$Q$3,INDEX(LINEST(AH897:AH956,AI897:AT956,TRUE,TRUE),1,1),"")</f>
        <v/>
      </c>
      <c r="BP956" s="10">
        <f>IF((ROW()-6)&lt;=$Q$3,INDEX(LINEST(AH897:AH956,AI897:AT956,TRUE,TRUE),3,1),"")</f>
        <v/>
      </c>
      <c r="BR956" s="9">
        <f>IF(AND((ROW()-6)&lt;=$Q$3,ISNUMBER(BC955)),BC955/$Q$4+BD955*AI956+BE955*AJ956+BF955*AK956+BG955*AL956+BH955*AM956+BI955*AN956+BJ955*AO956+BK955*AP956+BL955*AQ956+BM955*AR956+BN955*AS956+BO955*AT956,"")</f>
        <v/>
      </c>
      <c r="BS956">
        <f>IF(ISNUMBER(BR956),AVERAGE(AH896:AH955),"")</f>
        <v/>
      </c>
      <c r="BT956">
        <f>IF(ISNUMBER(BR956),(AH956-BR956)^2,"")</f>
        <v/>
      </c>
      <c r="BU956">
        <f>IF(ISNUMBER(BR956),AH956^2,"")</f>
        <v/>
      </c>
      <c r="BV956">
        <f>IF(ISNUMBER(BR956),(AH956-BS956)^2,"")</f>
        <v/>
      </c>
    </row>
    <row r="957">
      <c r="O957">
        <f>IF($R957="","",CHOOSE($Q$2,YEAR(R957)*12+MONTH(R957),INT((R957-2)/7),YEAR(R957)*4+ROUNDUP(MONTH(R957)/3)))</f>
        <v/>
      </c>
      <c r="P957">
        <f>IF($R957="","",IF($R958="",1,IF(O957&lt;&gt;O958,1,0)))</f>
        <v/>
      </c>
      <c r="Q957">
        <f>IF(P957=1,SUM($P$7:P957),"")</f>
        <v/>
      </c>
      <c r="R957">
        <f>IF($A957="","",IF(ISNUMBER($A957),$A957,IFERROR(DATEVALUE($A957),NA())))</f>
        <v/>
      </c>
      <c r="S957" s="7">
        <f>IFERROR(INDEX($R$7:$R$60000,MATCH(ROW()-6,$Q$7:$Q$60000,0)),"")</f>
        <v/>
      </c>
      <c r="T957">
        <f>IFERROR(INDEX($B$7:$B$60000,MATCH(ROW()-6,$Q$7:$Q$60000,0)),"")</f>
        <v/>
      </c>
      <c r="U957">
        <f>IFERROR(INDEX($C$7:$C$60000,MATCH(ROW()-6,$Q$7:$Q$60000,0)),"")</f>
        <v/>
      </c>
      <c r="V957">
        <f>IFERROR(INDEX($D$7:$D$60000,MATCH(ROW()-6,$Q$7:$Q$60000,0)),"")</f>
        <v/>
      </c>
      <c r="W957">
        <f>IFERROR(INDEX($E$7:$E$60000,MATCH(ROW()-6,$Q$7:$Q$60000,0)),"")</f>
        <v/>
      </c>
      <c r="X957">
        <f>IFERROR(INDEX($F$7:$F$60000,MATCH(ROW()-6,$Q$7:$Q$60000,0)),"")</f>
        <v/>
      </c>
      <c r="Y957">
        <f>IFERROR(INDEX($G$7:$G$60000,MATCH(ROW()-6,$Q$7:$Q$60000,0)),"")</f>
        <v/>
      </c>
      <c r="Z957">
        <f>IFERROR(INDEX($H$7:$H$60000,MATCH(ROW()-6,$Q$7:$Q$60000,0)),"")</f>
        <v/>
      </c>
      <c r="AA957">
        <f>IFERROR(INDEX($I$7:$I$60000,MATCH(ROW()-6,$Q$7:$Q$60000,0)),"")</f>
        <v/>
      </c>
      <c r="AB957">
        <f>IFERROR(INDEX($J$7:$J$60000,MATCH(ROW()-6,$Q$7:$Q$60000,0)),"")</f>
        <v/>
      </c>
      <c r="AC957">
        <f>IFERROR(INDEX($K$7:$K$60000,MATCH(ROW()-6,$Q$7:$Q$60000,0)),"")</f>
        <v/>
      </c>
      <c r="AD957">
        <f>IFERROR(INDEX($L$7:$L$60000,MATCH(ROW()-6,$Q$7:$Q$60000,0)),"")</f>
        <v/>
      </c>
      <c r="AE957">
        <f>IFERROR(INDEX($M$7:$M$60000,MATCH(ROW()-6,$Q$7:$Q$60000,0)),"")</f>
        <v/>
      </c>
      <c r="AF957">
        <f>IFERROR(INDEX($N$7:$N$60000,MATCH(ROW()-6,$Q$7:$Q$60000,0)),"")</f>
        <v/>
      </c>
      <c r="AH957" s="9">
        <f>IF(OR($S957="",$S956=""),"",LN($T957/$T956))</f>
        <v/>
      </c>
      <c r="AI957" s="9">
        <f>IF(OR($S957="",$S956=""),"",$C$2*LN(U957/U956))</f>
        <v/>
      </c>
      <c r="AJ957" s="9">
        <f>IF(OR($S957="",$S956=""),"",$D$2*(V957-V956))</f>
        <v/>
      </c>
      <c r="AK957" s="9">
        <f>IF(OR($S957="",$S956=""),"",$E$2*(W957-W956))</f>
        <v/>
      </c>
      <c r="AL957" s="9">
        <f>IF(OR($S957="",$S956=""),"",$F$2*LN(X957/X956))</f>
        <v/>
      </c>
      <c r="AM957" s="9">
        <f>IF(OR($S957="",$S956=""),"",$G$2*(Y957-Y956))</f>
        <v/>
      </c>
      <c r="AN957" s="9">
        <f>IF(OR($S957="",$S956=""),"",$H$2*LN(Z957/Z956))</f>
        <v/>
      </c>
      <c r="AO957" s="9">
        <f>IF(OR($S957="",$S956=""),"",$I$2*(AA957-AA956))</f>
        <v/>
      </c>
      <c r="AP957" s="9">
        <f>IF(OR($S957="",$S956=""),"",$J$2*LN(AB957/AB956))</f>
        <v/>
      </c>
      <c r="AQ957" s="9">
        <f>IF(OR($S957="",$S956=""),"",$K$2*(AC957-AC956))</f>
        <v/>
      </c>
      <c r="AR957" s="9">
        <f>IF(OR($S957="",$S956=""),"",$L$2*LN(AD957/AD956))</f>
        <v/>
      </c>
      <c r="AS957" s="9">
        <f>IF(OR($S957="",$S956=""),"",$M$2*LN(AE957/AE956))</f>
        <v/>
      </c>
      <c r="AT957" s="9">
        <f>IF(OR($S957="",$S956=""),"",$N$2*LN(AF957/AF956))</f>
        <v/>
      </c>
      <c r="AV957" s="9">
        <f>IF($AH957="","",$AY$16+$AY$4*AI957+$AY$5*AJ957+$AY$6*AK957+$AY$7*AL957+$AY$8*AM957+$AY$9*AN957+$AY$10*AO957+$AY$11*AP957+$AY$12*AQ957+$AY$13*AR957+$AY$14*AS957+$AY$15*AT957)</f>
        <v/>
      </c>
      <c r="BC957" s="10">
        <f>IF((ROW()-6)&lt;=$Q$3,INDEX(LINEST(AH898:AH957,AI898:AT957,TRUE,TRUE),1,13)*$Q$4,"")</f>
        <v/>
      </c>
      <c r="BD957" s="9">
        <f>IF((ROW()-6)&lt;=$Q$3,INDEX(LINEST(AH898:AH957,AI898:AT957,TRUE,TRUE),1,12),"")</f>
        <v/>
      </c>
      <c r="BE957" s="9">
        <f>IF((ROW()-6)&lt;=$Q$3,INDEX(LINEST(AH898:AH957,AI898:AT957,TRUE,TRUE),1,11),"")</f>
        <v/>
      </c>
      <c r="BF957" s="9">
        <f>IF((ROW()-6)&lt;=$Q$3,INDEX(LINEST(AH898:AH957,AI898:AT957,TRUE,TRUE),1,10),"")</f>
        <v/>
      </c>
      <c r="BG957" s="9">
        <f>IF((ROW()-6)&lt;=$Q$3,INDEX(LINEST(AH898:AH957,AI898:AT957,TRUE,TRUE),1,9),"")</f>
        <v/>
      </c>
      <c r="BH957" s="9">
        <f>IF((ROW()-6)&lt;=$Q$3,INDEX(LINEST(AH898:AH957,AI898:AT957,TRUE,TRUE),1,8),"")</f>
        <v/>
      </c>
      <c r="BI957" s="9">
        <f>IF((ROW()-6)&lt;=$Q$3,INDEX(LINEST(AH898:AH957,AI898:AT957,TRUE,TRUE),1,7),"")</f>
        <v/>
      </c>
      <c r="BJ957" s="9">
        <f>IF((ROW()-6)&lt;=$Q$3,INDEX(LINEST(AH898:AH957,AI898:AT957,TRUE,TRUE),1,6),"")</f>
        <v/>
      </c>
      <c r="BK957" s="9">
        <f>IF((ROW()-6)&lt;=$Q$3,INDEX(LINEST(AH898:AH957,AI898:AT957,TRUE,TRUE),1,5),"")</f>
        <v/>
      </c>
      <c r="BL957" s="9">
        <f>IF((ROW()-6)&lt;=$Q$3,INDEX(LINEST(AH898:AH957,AI898:AT957,TRUE,TRUE),1,4),"")</f>
        <v/>
      </c>
      <c r="BM957" s="9">
        <f>IF((ROW()-6)&lt;=$Q$3,INDEX(LINEST(AH898:AH957,AI898:AT957,TRUE,TRUE),1,3),"")</f>
        <v/>
      </c>
      <c r="BN957" s="9">
        <f>IF((ROW()-6)&lt;=$Q$3,INDEX(LINEST(AH898:AH957,AI898:AT957,TRUE,TRUE),1,2),"")</f>
        <v/>
      </c>
      <c r="BO957" s="9">
        <f>IF((ROW()-6)&lt;=$Q$3,INDEX(LINEST(AH898:AH957,AI898:AT957,TRUE,TRUE),1,1),"")</f>
        <v/>
      </c>
      <c r="BP957" s="10">
        <f>IF((ROW()-6)&lt;=$Q$3,INDEX(LINEST(AH898:AH957,AI898:AT957,TRUE,TRUE),3,1),"")</f>
        <v/>
      </c>
      <c r="BR957" s="9">
        <f>IF(AND((ROW()-6)&lt;=$Q$3,ISNUMBER(BC956)),BC956/$Q$4+BD956*AI957+BE956*AJ957+BF956*AK957+BG956*AL957+BH956*AM957+BI956*AN957+BJ956*AO957+BK956*AP957+BL956*AQ957+BM956*AR957+BN956*AS957+BO956*AT957,"")</f>
        <v/>
      </c>
      <c r="BS957">
        <f>IF(ISNUMBER(BR957),AVERAGE(AH897:AH956),"")</f>
        <v/>
      </c>
      <c r="BT957">
        <f>IF(ISNUMBER(BR957),(AH957-BR957)^2,"")</f>
        <v/>
      </c>
      <c r="BU957">
        <f>IF(ISNUMBER(BR957),AH957^2,"")</f>
        <v/>
      </c>
      <c r="BV957">
        <f>IF(ISNUMBER(BR957),(AH957-BS957)^2,"")</f>
        <v/>
      </c>
    </row>
    <row r="958">
      <c r="O958">
        <f>IF($R958="","",CHOOSE($Q$2,YEAR(R958)*12+MONTH(R958),INT((R958-2)/7),YEAR(R958)*4+ROUNDUP(MONTH(R958)/3)))</f>
        <v/>
      </c>
      <c r="P958">
        <f>IF($R958="","",IF($R959="",1,IF(O958&lt;&gt;O959,1,0)))</f>
        <v/>
      </c>
      <c r="Q958">
        <f>IF(P958=1,SUM($P$7:P958),"")</f>
        <v/>
      </c>
      <c r="R958">
        <f>IF($A958="","",IF(ISNUMBER($A958),$A958,IFERROR(DATEVALUE($A958),NA())))</f>
        <v/>
      </c>
      <c r="S958" s="7">
        <f>IFERROR(INDEX($R$7:$R$60000,MATCH(ROW()-6,$Q$7:$Q$60000,0)),"")</f>
        <v/>
      </c>
      <c r="T958">
        <f>IFERROR(INDEX($B$7:$B$60000,MATCH(ROW()-6,$Q$7:$Q$60000,0)),"")</f>
        <v/>
      </c>
      <c r="U958">
        <f>IFERROR(INDEX($C$7:$C$60000,MATCH(ROW()-6,$Q$7:$Q$60000,0)),"")</f>
        <v/>
      </c>
      <c r="V958">
        <f>IFERROR(INDEX($D$7:$D$60000,MATCH(ROW()-6,$Q$7:$Q$60000,0)),"")</f>
        <v/>
      </c>
      <c r="W958">
        <f>IFERROR(INDEX($E$7:$E$60000,MATCH(ROW()-6,$Q$7:$Q$60000,0)),"")</f>
        <v/>
      </c>
      <c r="X958">
        <f>IFERROR(INDEX($F$7:$F$60000,MATCH(ROW()-6,$Q$7:$Q$60000,0)),"")</f>
        <v/>
      </c>
      <c r="Y958">
        <f>IFERROR(INDEX($G$7:$G$60000,MATCH(ROW()-6,$Q$7:$Q$60000,0)),"")</f>
        <v/>
      </c>
      <c r="Z958">
        <f>IFERROR(INDEX($H$7:$H$60000,MATCH(ROW()-6,$Q$7:$Q$60000,0)),"")</f>
        <v/>
      </c>
      <c r="AA958">
        <f>IFERROR(INDEX($I$7:$I$60000,MATCH(ROW()-6,$Q$7:$Q$60000,0)),"")</f>
        <v/>
      </c>
      <c r="AB958">
        <f>IFERROR(INDEX($J$7:$J$60000,MATCH(ROW()-6,$Q$7:$Q$60000,0)),"")</f>
        <v/>
      </c>
      <c r="AC958">
        <f>IFERROR(INDEX($K$7:$K$60000,MATCH(ROW()-6,$Q$7:$Q$60000,0)),"")</f>
        <v/>
      </c>
      <c r="AD958">
        <f>IFERROR(INDEX($L$7:$L$60000,MATCH(ROW()-6,$Q$7:$Q$60000,0)),"")</f>
        <v/>
      </c>
      <c r="AE958">
        <f>IFERROR(INDEX($M$7:$M$60000,MATCH(ROW()-6,$Q$7:$Q$60000,0)),"")</f>
        <v/>
      </c>
      <c r="AF958">
        <f>IFERROR(INDEX($N$7:$N$60000,MATCH(ROW()-6,$Q$7:$Q$60000,0)),"")</f>
        <v/>
      </c>
      <c r="AH958" s="9">
        <f>IF(OR($S958="",$S957=""),"",LN($T958/$T957))</f>
        <v/>
      </c>
      <c r="AI958" s="9">
        <f>IF(OR($S958="",$S957=""),"",$C$2*LN(U958/U957))</f>
        <v/>
      </c>
      <c r="AJ958" s="9">
        <f>IF(OR($S958="",$S957=""),"",$D$2*(V958-V957))</f>
        <v/>
      </c>
      <c r="AK958" s="9">
        <f>IF(OR($S958="",$S957=""),"",$E$2*(W958-W957))</f>
        <v/>
      </c>
      <c r="AL958" s="9">
        <f>IF(OR($S958="",$S957=""),"",$F$2*LN(X958/X957))</f>
        <v/>
      </c>
      <c r="AM958" s="9">
        <f>IF(OR($S958="",$S957=""),"",$G$2*(Y958-Y957))</f>
        <v/>
      </c>
      <c r="AN958" s="9">
        <f>IF(OR($S958="",$S957=""),"",$H$2*LN(Z958/Z957))</f>
        <v/>
      </c>
      <c r="AO958" s="9">
        <f>IF(OR($S958="",$S957=""),"",$I$2*(AA958-AA957))</f>
        <v/>
      </c>
      <c r="AP958" s="9">
        <f>IF(OR($S958="",$S957=""),"",$J$2*LN(AB958/AB957))</f>
        <v/>
      </c>
      <c r="AQ958" s="9">
        <f>IF(OR($S958="",$S957=""),"",$K$2*(AC958-AC957))</f>
        <v/>
      </c>
      <c r="AR958" s="9">
        <f>IF(OR($S958="",$S957=""),"",$L$2*LN(AD958/AD957))</f>
        <v/>
      </c>
      <c r="AS958" s="9">
        <f>IF(OR($S958="",$S957=""),"",$M$2*LN(AE958/AE957))</f>
        <v/>
      </c>
      <c r="AT958" s="9">
        <f>IF(OR($S958="",$S957=""),"",$N$2*LN(AF958/AF957))</f>
        <v/>
      </c>
      <c r="AV958" s="9">
        <f>IF($AH958="","",$AY$16+$AY$4*AI958+$AY$5*AJ958+$AY$6*AK958+$AY$7*AL958+$AY$8*AM958+$AY$9*AN958+$AY$10*AO958+$AY$11*AP958+$AY$12*AQ958+$AY$13*AR958+$AY$14*AS958+$AY$15*AT958)</f>
        <v/>
      </c>
      <c r="BC958" s="10">
        <f>IF((ROW()-6)&lt;=$Q$3,INDEX(LINEST(AH899:AH958,AI899:AT958,TRUE,TRUE),1,13)*$Q$4,"")</f>
        <v/>
      </c>
      <c r="BD958" s="9">
        <f>IF((ROW()-6)&lt;=$Q$3,INDEX(LINEST(AH899:AH958,AI899:AT958,TRUE,TRUE),1,12),"")</f>
        <v/>
      </c>
      <c r="BE958" s="9">
        <f>IF((ROW()-6)&lt;=$Q$3,INDEX(LINEST(AH899:AH958,AI899:AT958,TRUE,TRUE),1,11),"")</f>
        <v/>
      </c>
      <c r="BF958" s="9">
        <f>IF((ROW()-6)&lt;=$Q$3,INDEX(LINEST(AH899:AH958,AI899:AT958,TRUE,TRUE),1,10),"")</f>
        <v/>
      </c>
      <c r="BG958" s="9">
        <f>IF((ROW()-6)&lt;=$Q$3,INDEX(LINEST(AH899:AH958,AI899:AT958,TRUE,TRUE),1,9),"")</f>
        <v/>
      </c>
      <c r="BH958" s="9">
        <f>IF((ROW()-6)&lt;=$Q$3,INDEX(LINEST(AH899:AH958,AI899:AT958,TRUE,TRUE),1,8),"")</f>
        <v/>
      </c>
      <c r="BI958" s="9">
        <f>IF((ROW()-6)&lt;=$Q$3,INDEX(LINEST(AH899:AH958,AI899:AT958,TRUE,TRUE),1,7),"")</f>
        <v/>
      </c>
      <c r="BJ958" s="9">
        <f>IF((ROW()-6)&lt;=$Q$3,INDEX(LINEST(AH899:AH958,AI899:AT958,TRUE,TRUE),1,6),"")</f>
        <v/>
      </c>
      <c r="BK958" s="9">
        <f>IF((ROW()-6)&lt;=$Q$3,INDEX(LINEST(AH899:AH958,AI899:AT958,TRUE,TRUE),1,5),"")</f>
        <v/>
      </c>
      <c r="BL958" s="9">
        <f>IF((ROW()-6)&lt;=$Q$3,INDEX(LINEST(AH899:AH958,AI899:AT958,TRUE,TRUE),1,4),"")</f>
        <v/>
      </c>
      <c r="BM958" s="9">
        <f>IF((ROW()-6)&lt;=$Q$3,INDEX(LINEST(AH899:AH958,AI899:AT958,TRUE,TRUE),1,3),"")</f>
        <v/>
      </c>
      <c r="BN958" s="9">
        <f>IF((ROW()-6)&lt;=$Q$3,INDEX(LINEST(AH899:AH958,AI899:AT958,TRUE,TRUE),1,2),"")</f>
        <v/>
      </c>
      <c r="BO958" s="9">
        <f>IF((ROW()-6)&lt;=$Q$3,INDEX(LINEST(AH899:AH958,AI899:AT958,TRUE,TRUE),1,1),"")</f>
        <v/>
      </c>
      <c r="BP958" s="10">
        <f>IF((ROW()-6)&lt;=$Q$3,INDEX(LINEST(AH899:AH958,AI899:AT958,TRUE,TRUE),3,1),"")</f>
        <v/>
      </c>
      <c r="BR958" s="9">
        <f>IF(AND((ROW()-6)&lt;=$Q$3,ISNUMBER(BC957)),BC957/$Q$4+BD957*AI958+BE957*AJ958+BF957*AK958+BG957*AL958+BH957*AM958+BI957*AN958+BJ957*AO958+BK957*AP958+BL957*AQ958+BM957*AR958+BN957*AS958+BO957*AT958,"")</f>
        <v/>
      </c>
      <c r="BS958">
        <f>IF(ISNUMBER(BR958),AVERAGE(AH898:AH957),"")</f>
        <v/>
      </c>
      <c r="BT958">
        <f>IF(ISNUMBER(BR958),(AH958-BR958)^2,"")</f>
        <v/>
      </c>
      <c r="BU958">
        <f>IF(ISNUMBER(BR958),AH958^2,"")</f>
        <v/>
      </c>
      <c r="BV958">
        <f>IF(ISNUMBER(BR958),(AH958-BS958)^2,"")</f>
        <v/>
      </c>
    </row>
    <row r="959">
      <c r="O959">
        <f>IF($R959="","",CHOOSE($Q$2,YEAR(R959)*12+MONTH(R959),INT((R959-2)/7),YEAR(R959)*4+ROUNDUP(MONTH(R959)/3)))</f>
        <v/>
      </c>
      <c r="P959">
        <f>IF($R959="","",IF($R960="",1,IF(O959&lt;&gt;O960,1,0)))</f>
        <v/>
      </c>
      <c r="Q959">
        <f>IF(P959=1,SUM($P$7:P959),"")</f>
        <v/>
      </c>
      <c r="R959">
        <f>IF($A959="","",IF(ISNUMBER($A959),$A959,IFERROR(DATEVALUE($A959),NA())))</f>
        <v/>
      </c>
      <c r="S959" s="7">
        <f>IFERROR(INDEX($R$7:$R$60000,MATCH(ROW()-6,$Q$7:$Q$60000,0)),"")</f>
        <v/>
      </c>
      <c r="T959">
        <f>IFERROR(INDEX($B$7:$B$60000,MATCH(ROW()-6,$Q$7:$Q$60000,0)),"")</f>
        <v/>
      </c>
      <c r="U959">
        <f>IFERROR(INDEX($C$7:$C$60000,MATCH(ROW()-6,$Q$7:$Q$60000,0)),"")</f>
        <v/>
      </c>
      <c r="V959">
        <f>IFERROR(INDEX($D$7:$D$60000,MATCH(ROW()-6,$Q$7:$Q$60000,0)),"")</f>
        <v/>
      </c>
      <c r="W959">
        <f>IFERROR(INDEX($E$7:$E$60000,MATCH(ROW()-6,$Q$7:$Q$60000,0)),"")</f>
        <v/>
      </c>
      <c r="X959">
        <f>IFERROR(INDEX($F$7:$F$60000,MATCH(ROW()-6,$Q$7:$Q$60000,0)),"")</f>
        <v/>
      </c>
      <c r="Y959">
        <f>IFERROR(INDEX($G$7:$G$60000,MATCH(ROW()-6,$Q$7:$Q$60000,0)),"")</f>
        <v/>
      </c>
      <c r="Z959">
        <f>IFERROR(INDEX($H$7:$H$60000,MATCH(ROW()-6,$Q$7:$Q$60000,0)),"")</f>
        <v/>
      </c>
      <c r="AA959">
        <f>IFERROR(INDEX($I$7:$I$60000,MATCH(ROW()-6,$Q$7:$Q$60000,0)),"")</f>
        <v/>
      </c>
      <c r="AB959">
        <f>IFERROR(INDEX($J$7:$J$60000,MATCH(ROW()-6,$Q$7:$Q$60000,0)),"")</f>
        <v/>
      </c>
      <c r="AC959">
        <f>IFERROR(INDEX($K$7:$K$60000,MATCH(ROW()-6,$Q$7:$Q$60000,0)),"")</f>
        <v/>
      </c>
      <c r="AD959">
        <f>IFERROR(INDEX($L$7:$L$60000,MATCH(ROW()-6,$Q$7:$Q$60000,0)),"")</f>
        <v/>
      </c>
      <c r="AE959">
        <f>IFERROR(INDEX($M$7:$M$60000,MATCH(ROW()-6,$Q$7:$Q$60000,0)),"")</f>
        <v/>
      </c>
      <c r="AF959">
        <f>IFERROR(INDEX($N$7:$N$60000,MATCH(ROW()-6,$Q$7:$Q$60000,0)),"")</f>
        <v/>
      </c>
      <c r="AH959" s="9">
        <f>IF(OR($S959="",$S958=""),"",LN($T959/$T958))</f>
        <v/>
      </c>
      <c r="AI959" s="9">
        <f>IF(OR($S959="",$S958=""),"",$C$2*LN(U959/U958))</f>
        <v/>
      </c>
      <c r="AJ959" s="9">
        <f>IF(OR($S959="",$S958=""),"",$D$2*(V959-V958))</f>
        <v/>
      </c>
      <c r="AK959" s="9">
        <f>IF(OR($S959="",$S958=""),"",$E$2*(W959-W958))</f>
        <v/>
      </c>
      <c r="AL959" s="9">
        <f>IF(OR($S959="",$S958=""),"",$F$2*LN(X959/X958))</f>
        <v/>
      </c>
      <c r="AM959" s="9">
        <f>IF(OR($S959="",$S958=""),"",$G$2*(Y959-Y958))</f>
        <v/>
      </c>
      <c r="AN959" s="9">
        <f>IF(OR($S959="",$S958=""),"",$H$2*LN(Z959/Z958))</f>
        <v/>
      </c>
      <c r="AO959" s="9">
        <f>IF(OR($S959="",$S958=""),"",$I$2*(AA959-AA958))</f>
        <v/>
      </c>
      <c r="AP959" s="9">
        <f>IF(OR($S959="",$S958=""),"",$J$2*LN(AB959/AB958))</f>
        <v/>
      </c>
      <c r="AQ959" s="9">
        <f>IF(OR($S959="",$S958=""),"",$K$2*(AC959-AC958))</f>
        <v/>
      </c>
      <c r="AR959" s="9">
        <f>IF(OR($S959="",$S958=""),"",$L$2*LN(AD959/AD958))</f>
        <v/>
      </c>
      <c r="AS959" s="9">
        <f>IF(OR($S959="",$S958=""),"",$M$2*LN(AE959/AE958))</f>
        <v/>
      </c>
      <c r="AT959" s="9">
        <f>IF(OR($S959="",$S958=""),"",$N$2*LN(AF959/AF958))</f>
        <v/>
      </c>
      <c r="AV959" s="9">
        <f>IF($AH959="","",$AY$16+$AY$4*AI959+$AY$5*AJ959+$AY$6*AK959+$AY$7*AL959+$AY$8*AM959+$AY$9*AN959+$AY$10*AO959+$AY$11*AP959+$AY$12*AQ959+$AY$13*AR959+$AY$14*AS959+$AY$15*AT959)</f>
        <v/>
      </c>
      <c r="BC959" s="10">
        <f>IF((ROW()-6)&lt;=$Q$3,INDEX(LINEST(AH900:AH959,AI900:AT959,TRUE,TRUE),1,13)*$Q$4,"")</f>
        <v/>
      </c>
      <c r="BD959" s="9">
        <f>IF((ROW()-6)&lt;=$Q$3,INDEX(LINEST(AH900:AH959,AI900:AT959,TRUE,TRUE),1,12),"")</f>
        <v/>
      </c>
      <c r="BE959" s="9">
        <f>IF((ROW()-6)&lt;=$Q$3,INDEX(LINEST(AH900:AH959,AI900:AT959,TRUE,TRUE),1,11),"")</f>
        <v/>
      </c>
      <c r="BF959" s="9">
        <f>IF((ROW()-6)&lt;=$Q$3,INDEX(LINEST(AH900:AH959,AI900:AT959,TRUE,TRUE),1,10),"")</f>
        <v/>
      </c>
      <c r="BG959" s="9">
        <f>IF((ROW()-6)&lt;=$Q$3,INDEX(LINEST(AH900:AH959,AI900:AT959,TRUE,TRUE),1,9),"")</f>
        <v/>
      </c>
      <c r="BH959" s="9">
        <f>IF((ROW()-6)&lt;=$Q$3,INDEX(LINEST(AH900:AH959,AI900:AT959,TRUE,TRUE),1,8),"")</f>
        <v/>
      </c>
      <c r="BI959" s="9">
        <f>IF((ROW()-6)&lt;=$Q$3,INDEX(LINEST(AH900:AH959,AI900:AT959,TRUE,TRUE),1,7),"")</f>
        <v/>
      </c>
      <c r="BJ959" s="9">
        <f>IF((ROW()-6)&lt;=$Q$3,INDEX(LINEST(AH900:AH959,AI900:AT959,TRUE,TRUE),1,6),"")</f>
        <v/>
      </c>
      <c r="BK959" s="9">
        <f>IF((ROW()-6)&lt;=$Q$3,INDEX(LINEST(AH900:AH959,AI900:AT959,TRUE,TRUE),1,5),"")</f>
        <v/>
      </c>
      <c r="BL959" s="9">
        <f>IF((ROW()-6)&lt;=$Q$3,INDEX(LINEST(AH900:AH959,AI900:AT959,TRUE,TRUE),1,4),"")</f>
        <v/>
      </c>
      <c r="BM959" s="9">
        <f>IF((ROW()-6)&lt;=$Q$3,INDEX(LINEST(AH900:AH959,AI900:AT959,TRUE,TRUE),1,3),"")</f>
        <v/>
      </c>
      <c r="BN959" s="9">
        <f>IF((ROW()-6)&lt;=$Q$3,INDEX(LINEST(AH900:AH959,AI900:AT959,TRUE,TRUE),1,2),"")</f>
        <v/>
      </c>
      <c r="BO959" s="9">
        <f>IF((ROW()-6)&lt;=$Q$3,INDEX(LINEST(AH900:AH959,AI900:AT959,TRUE,TRUE),1,1),"")</f>
        <v/>
      </c>
      <c r="BP959" s="10">
        <f>IF((ROW()-6)&lt;=$Q$3,INDEX(LINEST(AH900:AH959,AI900:AT959,TRUE,TRUE),3,1),"")</f>
        <v/>
      </c>
      <c r="BR959" s="9">
        <f>IF(AND((ROW()-6)&lt;=$Q$3,ISNUMBER(BC958)),BC958/$Q$4+BD958*AI959+BE958*AJ959+BF958*AK959+BG958*AL959+BH958*AM959+BI958*AN959+BJ958*AO959+BK958*AP959+BL958*AQ959+BM958*AR959+BN958*AS959+BO958*AT959,"")</f>
        <v/>
      </c>
      <c r="BS959">
        <f>IF(ISNUMBER(BR959),AVERAGE(AH899:AH958),"")</f>
        <v/>
      </c>
      <c r="BT959">
        <f>IF(ISNUMBER(BR959),(AH959-BR959)^2,"")</f>
        <v/>
      </c>
      <c r="BU959">
        <f>IF(ISNUMBER(BR959),AH959^2,"")</f>
        <v/>
      </c>
      <c r="BV959">
        <f>IF(ISNUMBER(BR959),(AH959-BS959)^2,"")</f>
        <v/>
      </c>
    </row>
    <row r="960">
      <c r="O960">
        <f>IF($R960="","",CHOOSE($Q$2,YEAR(R960)*12+MONTH(R960),INT((R960-2)/7),YEAR(R960)*4+ROUNDUP(MONTH(R960)/3)))</f>
        <v/>
      </c>
      <c r="P960">
        <f>IF($R960="","",IF($R961="",1,IF(O960&lt;&gt;O961,1,0)))</f>
        <v/>
      </c>
      <c r="Q960">
        <f>IF(P960=1,SUM($P$7:P960),"")</f>
        <v/>
      </c>
      <c r="R960">
        <f>IF($A960="","",IF(ISNUMBER($A960),$A960,IFERROR(DATEVALUE($A960),NA())))</f>
        <v/>
      </c>
      <c r="S960" s="7">
        <f>IFERROR(INDEX($R$7:$R$60000,MATCH(ROW()-6,$Q$7:$Q$60000,0)),"")</f>
        <v/>
      </c>
      <c r="T960">
        <f>IFERROR(INDEX($B$7:$B$60000,MATCH(ROW()-6,$Q$7:$Q$60000,0)),"")</f>
        <v/>
      </c>
      <c r="U960">
        <f>IFERROR(INDEX($C$7:$C$60000,MATCH(ROW()-6,$Q$7:$Q$60000,0)),"")</f>
        <v/>
      </c>
      <c r="V960">
        <f>IFERROR(INDEX($D$7:$D$60000,MATCH(ROW()-6,$Q$7:$Q$60000,0)),"")</f>
        <v/>
      </c>
      <c r="W960">
        <f>IFERROR(INDEX($E$7:$E$60000,MATCH(ROW()-6,$Q$7:$Q$60000,0)),"")</f>
        <v/>
      </c>
      <c r="X960">
        <f>IFERROR(INDEX($F$7:$F$60000,MATCH(ROW()-6,$Q$7:$Q$60000,0)),"")</f>
        <v/>
      </c>
      <c r="Y960">
        <f>IFERROR(INDEX($G$7:$G$60000,MATCH(ROW()-6,$Q$7:$Q$60000,0)),"")</f>
        <v/>
      </c>
      <c r="Z960">
        <f>IFERROR(INDEX($H$7:$H$60000,MATCH(ROW()-6,$Q$7:$Q$60000,0)),"")</f>
        <v/>
      </c>
      <c r="AA960">
        <f>IFERROR(INDEX($I$7:$I$60000,MATCH(ROW()-6,$Q$7:$Q$60000,0)),"")</f>
        <v/>
      </c>
      <c r="AB960">
        <f>IFERROR(INDEX($J$7:$J$60000,MATCH(ROW()-6,$Q$7:$Q$60000,0)),"")</f>
        <v/>
      </c>
      <c r="AC960">
        <f>IFERROR(INDEX($K$7:$K$60000,MATCH(ROW()-6,$Q$7:$Q$60000,0)),"")</f>
        <v/>
      </c>
      <c r="AD960">
        <f>IFERROR(INDEX($L$7:$L$60000,MATCH(ROW()-6,$Q$7:$Q$60000,0)),"")</f>
        <v/>
      </c>
      <c r="AE960">
        <f>IFERROR(INDEX($M$7:$M$60000,MATCH(ROW()-6,$Q$7:$Q$60000,0)),"")</f>
        <v/>
      </c>
      <c r="AF960">
        <f>IFERROR(INDEX($N$7:$N$60000,MATCH(ROW()-6,$Q$7:$Q$60000,0)),"")</f>
        <v/>
      </c>
      <c r="AH960" s="9">
        <f>IF(OR($S960="",$S959=""),"",LN($T960/$T959))</f>
        <v/>
      </c>
      <c r="AI960" s="9">
        <f>IF(OR($S960="",$S959=""),"",$C$2*LN(U960/U959))</f>
        <v/>
      </c>
      <c r="AJ960" s="9">
        <f>IF(OR($S960="",$S959=""),"",$D$2*(V960-V959))</f>
        <v/>
      </c>
      <c r="AK960" s="9">
        <f>IF(OR($S960="",$S959=""),"",$E$2*(W960-W959))</f>
        <v/>
      </c>
      <c r="AL960" s="9">
        <f>IF(OR($S960="",$S959=""),"",$F$2*LN(X960/X959))</f>
        <v/>
      </c>
      <c r="AM960" s="9">
        <f>IF(OR($S960="",$S959=""),"",$G$2*(Y960-Y959))</f>
        <v/>
      </c>
      <c r="AN960" s="9">
        <f>IF(OR($S960="",$S959=""),"",$H$2*LN(Z960/Z959))</f>
        <v/>
      </c>
      <c r="AO960" s="9">
        <f>IF(OR($S960="",$S959=""),"",$I$2*(AA960-AA959))</f>
        <v/>
      </c>
      <c r="AP960" s="9">
        <f>IF(OR($S960="",$S959=""),"",$J$2*LN(AB960/AB959))</f>
        <v/>
      </c>
      <c r="AQ960" s="9">
        <f>IF(OR($S960="",$S959=""),"",$K$2*(AC960-AC959))</f>
        <v/>
      </c>
      <c r="AR960" s="9">
        <f>IF(OR($S960="",$S959=""),"",$L$2*LN(AD960/AD959))</f>
        <v/>
      </c>
      <c r="AS960" s="9">
        <f>IF(OR($S960="",$S959=""),"",$M$2*LN(AE960/AE959))</f>
        <v/>
      </c>
      <c r="AT960" s="9">
        <f>IF(OR($S960="",$S959=""),"",$N$2*LN(AF960/AF959))</f>
        <v/>
      </c>
      <c r="AV960" s="9">
        <f>IF($AH960="","",$AY$16+$AY$4*AI960+$AY$5*AJ960+$AY$6*AK960+$AY$7*AL960+$AY$8*AM960+$AY$9*AN960+$AY$10*AO960+$AY$11*AP960+$AY$12*AQ960+$AY$13*AR960+$AY$14*AS960+$AY$15*AT960)</f>
        <v/>
      </c>
      <c r="BC960" s="10">
        <f>IF((ROW()-6)&lt;=$Q$3,INDEX(LINEST(AH901:AH960,AI901:AT960,TRUE,TRUE),1,13)*$Q$4,"")</f>
        <v/>
      </c>
      <c r="BD960" s="9">
        <f>IF((ROW()-6)&lt;=$Q$3,INDEX(LINEST(AH901:AH960,AI901:AT960,TRUE,TRUE),1,12),"")</f>
        <v/>
      </c>
      <c r="BE960" s="9">
        <f>IF((ROW()-6)&lt;=$Q$3,INDEX(LINEST(AH901:AH960,AI901:AT960,TRUE,TRUE),1,11),"")</f>
        <v/>
      </c>
      <c r="BF960" s="9">
        <f>IF((ROW()-6)&lt;=$Q$3,INDEX(LINEST(AH901:AH960,AI901:AT960,TRUE,TRUE),1,10),"")</f>
        <v/>
      </c>
      <c r="BG960" s="9">
        <f>IF((ROW()-6)&lt;=$Q$3,INDEX(LINEST(AH901:AH960,AI901:AT960,TRUE,TRUE),1,9),"")</f>
        <v/>
      </c>
      <c r="BH960" s="9">
        <f>IF((ROW()-6)&lt;=$Q$3,INDEX(LINEST(AH901:AH960,AI901:AT960,TRUE,TRUE),1,8),"")</f>
        <v/>
      </c>
      <c r="BI960" s="9">
        <f>IF((ROW()-6)&lt;=$Q$3,INDEX(LINEST(AH901:AH960,AI901:AT960,TRUE,TRUE),1,7),"")</f>
        <v/>
      </c>
      <c r="BJ960" s="9">
        <f>IF((ROW()-6)&lt;=$Q$3,INDEX(LINEST(AH901:AH960,AI901:AT960,TRUE,TRUE),1,6),"")</f>
        <v/>
      </c>
      <c r="BK960" s="9">
        <f>IF((ROW()-6)&lt;=$Q$3,INDEX(LINEST(AH901:AH960,AI901:AT960,TRUE,TRUE),1,5),"")</f>
        <v/>
      </c>
      <c r="BL960" s="9">
        <f>IF((ROW()-6)&lt;=$Q$3,INDEX(LINEST(AH901:AH960,AI901:AT960,TRUE,TRUE),1,4),"")</f>
        <v/>
      </c>
      <c r="BM960" s="9">
        <f>IF((ROW()-6)&lt;=$Q$3,INDEX(LINEST(AH901:AH960,AI901:AT960,TRUE,TRUE),1,3),"")</f>
        <v/>
      </c>
      <c r="BN960" s="9">
        <f>IF((ROW()-6)&lt;=$Q$3,INDEX(LINEST(AH901:AH960,AI901:AT960,TRUE,TRUE),1,2),"")</f>
        <v/>
      </c>
      <c r="BO960" s="9">
        <f>IF((ROW()-6)&lt;=$Q$3,INDEX(LINEST(AH901:AH960,AI901:AT960,TRUE,TRUE),1,1),"")</f>
        <v/>
      </c>
      <c r="BP960" s="10">
        <f>IF((ROW()-6)&lt;=$Q$3,INDEX(LINEST(AH901:AH960,AI901:AT960,TRUE,TRUE),3,1),"")</f>
        <v/>
      </c>
      <c r="BR960" s="9">
        <f>IF(AND((ROW()-6)&lt;=$Q$3,ISNUMBER(BC959)),BC959/$Q$4+BD959*AI960+BE959*AJ960+BF959*AK960+BG959*AL960+BH959*AM960+BI959*AN960+BJ959*AO960+BK959*AP960+BL959*AQ960+BM959*AR960+BN959*AS960+BO959*AT960,"")</f>
        <v/>
      </c>
      <c r="BS960">
        <f>IF(ISNUMBER(BR960),AVERAGE(AH900:AH959),"")</f>
        <v/>
      </c>
      <c r="BT960">
        <f>IF(ISNUMBER(BR960),(AH960-BR960)^2,"")</f>
        <v/>
      </c>
      <c r="BU960">
        <f>IF(ISNUMBER(BR960),AH960^2,"")</f>
        <v/>
      </c>
      <c r="BV960">
        <f>IF(ISNUMBER(BR960),(AH960-BS960)^2,"")</f>
        <v/>
      </c>
    </row>
    <row r="961">
      <c r="O961">
        <f>IF($R961="","",CHOOSE($Q$2,YEAR(R961)*12+MONTH(R961),INT((R961-2)/7),YEAR(R961)*4+ROUNDUP(MONTH(R961)/3)))</f>
        <v/>
      </c>
      <c r="P961">
        <f>IF($R961="","",IF($R962="",1,IF(O961&lt;&gt;O962,1,0)))</f>
        <v/>
      </c>
      <c r="Q961">
        <f>IF(P961=1,SUM($P$7:P961),"")</f>
        <v/>
      </c>
      <c r="R961">
        <f>IF($A961="","",IF(ISNUMBER($A961),$A961,IFERROR(DATEVALUE($A961),NA())))</f>
        <v/>
      </c>
      <c r="S961" s="7">
        <f>IFERROR(INDEX($R$7:$R$60000,MATCH(ROW()-6,$Q$7:$Q$60000,0)),"")</f>
        <v/>
      </c>
      <c r="T961">
        <f>IFERROR(INDEX($B$7:$B$60000,MATCH(ROW()-6,$Q$7:$Q$60000,0)),"")</f>
        <v/>
      </c>
      <c r="U961">
        <f>IFERROR(INDEX($C$7:$C$60000,MATCH(ROW()-6,$Q$7:$Q$60000,0)),"")</f>
        <v/>
      </c>
      <c r="V961">
        <f>IFERROR(INDEX($D$7:$D$60000,MATCH(ROW()-6,$Q$7:$Q$60000,0)),"")</f>
        <v/>
      </c>
      <c r="W961">
        <f>IFERROR(INDEX($E$7:$E$60000,MATCH(ROW()-6,$Q$7:$Q$60000,0)),"")</f>
        <v/>
      </c>
      <c r="X961">
        <f>IFERROR(INDEX($F$7:$F$60000,MATCH(ROW()-6,$Q$7:$Q$60000,0)),"")</f>
        <v/>
      </c>
      <c r="Y961">
        <f>IFERROR(INDEX($G$7:$G$60000,MATCH(ROW()-6,$Q$7:$Q$60000,0)),"")</f>
        <v/>
      </c>
      <c r="Z961">
        <f>IFERROR(INDEX($H$7:$H$60000,MATCH(ROW()-6,$Q$7:$Q$60000,0)),"")</f>
        <v/>
      </c>
      <c r="AA961">
        <f>IFERROR(INDEX($I$7:$I$60000,MATCH(ROW()-6,$Q$7:$Q$60000,0)),"")</f>
        <v/>
      </c>
      <c r="AB961">
        <f>IFERROR(INDEX($J$7:$J$60000,MATCH(ROW()-6,$Q$7:$Q$60000,0)),"")</f>
        <v/>
      </c>
      <c r="AC961">
        <f>IFERROR(INDEX($K$7:$K$60000,MATCH(ROW()-6,$Q$7:$Q$60000,0)),"")</f>
        <v/>
      </c>
      <c r="AD961">
        <f>IFERROR(INDEX($L$7:$L$60000,MATCH(ROW()-6,$Q$7:$Q$60000,0)),"")</f>
        <v/>
      </c>
      <c r="AE961">
        <f>IFERROR(INDEX($M$7:$M$60000,MATCH(ROW()-6,$Q$7:$Q$60000,0)),"")</f>
        <v/>
      </c>
      <c r="AF961">
        <f>IFERROR(INDEX($N$7:$N$60000,MATCH(ROW()-6,$Q$7:$Q$60000,0)),"")</f>
        <v/>
      </c>
      <c r="AH961" s="9">
        <f>IF(OR($S961="",$S960=""),"",LN($T961/$T960))</f>
        <v/>
      </c>
      <c r="AI961" s="9">
        <f>IF(OR($S961="",$S960=""),"",$C$2*LN(U961/U960))</f>
        <v/>
      </c>
      <c r="AJ961" s="9">
        <f>IF(OR($S961="",$S960=""),"",$D$2*(V961-V960))</f>
        <v/>
      </c>
      <c r="AK961" s="9">
        <f>IF(OR($S961="",$S960=""),"",$E$2*(W961-W960))</f>
        <v/>
      </c>
      <c r="AL961" s="9">
        <f>IF(OR($S961="",$S960=""),"",$F$2*LN(X961/X960))</f>
        <v/>
      </c>
      <c r="AM961" s="9">
        <f>IF(OR($S961="",$S960=""),"",$G$2*(Y961-Y960))</f>
        <v/>
      </c>
      <c r="AN961" s="9">
        <f>IF(OR($S961="",$S960=""),"",$H$2*LN(Z961/Z960))</f>
        <v/>
      </c>
      <c r="AO961" s="9">
        <f>IF(OR($S961="",$S960=""),"",$I$2*(AA961-AA960))</f>
        <v/>
      </c>
      <c r="AP961" s="9">
        <f>IF(OR($S961="",$S960=""),"",$J$2*LN(AB961/AB960))</f>
        <v/>
      </c>
      <c r="AQ961" s="9">
        <f>IF(OR($S961="",$S960=""),"",$K$2*(AC961-AC960))</f>
        <v/>
      </c>
      <c r="AR961" s="9">
        <f>IF(OR($S961="",$S960=""),"",$L$2*LN(AD961/AD960))</f>
        <v/>
      </c>
      <c r="AS961" s="9">
        <f>IF(OR($S961="",$S960=""),"",$M$2*LN(AE961/AE960))</f>
        <v/>
      </c>
      <c r="AT961" s="9">
        <f>IF(OR($S961="",$S960=""),"",$N$2*LN(AF961/AF960))</f>
        <v/>
      </c>
      <c r="AV961" s="9">
        <f>IF($AH961="","",$AY$16+$AY$4*AI961+$AY$5*AJ961+$AY$6*AK961+$AY$7*AL961+$AY$8*AM961+$AY$9*AN961+$AY$10*AO961+$AY$11*AP961+$AY$12*AQ961+$AY$13*AR961+$AY$14*AS961+$AY$15*AT961)</f>
        <v/>
      </c>
      <c r="BC961" s="10">
        <f>IF((ROW()-6)&lt;=$Q$3,INDEX(LINEST(AH902:AH961,AI902:AT961,TRUE,TRUE),1,13)*$Q$4,"")</f>
        <v/>
      </c>
      <c r="BD961" s="9">
        <f>IF((ROW()-6)&lt;=$Q$3,INDEX(LINEST(AH902:AH961,AI902:AT961,TRUE,TRUE),1,12),"")</f>
        <v/>
      </c>
      <c r="BE961" s="9">
        <f>IF((ROW()-6)&lt;=$Q$3,INDEX(LINEST(AH902:AH961,AI902:AT961,TRUE,TRUE),1,11),"")</f>
        <v/>
      </c>
      <c r="BF961" s="9">
        <f>IF((ROW()-6)&lt;=$Q$3,INDEX(LINEST(AH902:AH961,AI902:AT961,TRUE,TRUE),1,10),"")</f>
        <v/>
      </c>
      <c r="BG961" s="9">
        <f>IF((ROW()-6)&lt;=$Q$3,INDEX(LINEST(AH902:AH961,AI902:AT961,TRUE,TRUE),1,9),"")</f>
        <v/>
      </c>
      <c r="BH961" s="9">
        <f>IF((ROW()-6)&lt;=$Q$3,INDEX(LINEST(AH902:AH961,AI902:AT961,TRUE,TRUE),1,8),"")</f>
        <v/>
      </c>
      <c r="BI961" s="9">
        <f>IF((ROW()-6)&lt;=$Q$3,INDEX(LINEST(AH902:AH961,AI902:AT961,TRUE,TRUE),1,7),"")</f>
        <v/>
      </c>
      <c r="BJ961" s="9">
        <f>IF((ROW()-6)&lt;=$Q$3,INDEX(LINEST(AH902:AH961,AI902:AT961,TRUE,TRUE),1,6),"")</f>
        <v/>
      </c>
      <c r="BK961" s="9">
        <f>IF((ROW()-6)&lt;=$Q$3,INDEX(LINEST(AH902:AH961,AI902:AT961,TRUE,TRUE),1,5),"")</f>
        <v/>
      </c>
      <c r="BL961" s="9">
        <f>IF((ROW()-6)&lt;=$Q$3,INDEX(LINEST(AH902:AH961,AI902:AT961,TRUE,TRUE),1,4),"")</f>
        <v/>
      </c>
      <c r="BM961" s="9">
        <f>IF((ROW()-6)&lt;=$Q$3,INDEX(LINEST(AH902:AH961,AI902:AT961,TRUE,TRUE),1,3),"")</f>
        <v/>
      </c>
      <c r="BN961" s="9">
        <f>IF((ROW()-6)&lt;=$Q$3,INDEX(LINEST(AH902:AH961,AI902:AT961,TRUE,TRUE),1,2),"")</f>
        <v/>
      </c>
      <c r="BO961" s="9">
        <f>IF((ROW()-6)&lt;=$Q$3,INDEX(LINEST(AH902:AH961,AI902:AT961,TRUE,TRUE),1,1),"")</f>
        <v/>
      </c>
      <c r="BP961" s="10">
        <f>IF((ROW()-6)&lt;=$Q$3,INDEX(LINEST(AH902:AH961,AI902:AT961,TRUE,TRUE),3,1),"")</f>
        <v/>
      </c>
      <c r="BR961" s="9">
        <f>IF(AND((ROW()-6)&lt;=$Q$3,ISNUMBER(BC960)),BC960/$Q$4+BD960*AI961+BE960*AJ961+BF960*AK961+BG960*AL961+BH960*AM961+BI960*AN961+BJ960*AO961+BK960*AP961+BL960*AQ961+BM960*AR961+BN960*AS961+BO960*AT961,"")</f>
        <v/>
      </c>
      <c r="BS961">
        <f>IF(ISNUMBER(BR961),AVERAGE(AH901:AH960),"")</f>
        <v/>
      </c>
      <c r="BT961">
        <f>IF(ISNUMBER(BR961),(AH961-BR961)^2,"")</f>
        <v/>
      </c>
      <c r="BU961">
        <f>IF(ISNUMBER(BR961),AH961^2,"")</f>
        <v/>
      </c>
      <c r="BV961">
        <f>IF(ISNUMBER(BR961),(AH961-BS961)^2,"")</f>
        <v/>
      </c>
    </row>
    <row r="962">
      <c r="O962">
        <f>IF($R962="","",CHOOSE($Q$2,YEAR(R962)*12+MONTH(R962),INT((R962-2)/7),YEAR(R962)*4+ROUNDUP(MONTH(R962)/3)))</f>
        <v/>
      </c>
      <c r="P962">
        <f>IF($R962="","",IF($R963="",1,IF(O962&lt;&gt;O963,1,0)))</f>
        <v/>
      </c>
      <c r="Q962">
        <f>IF(P962=1,SUM($P$7:P962),"")</f>
        <v/>
      </c>
      <c r="R962">
        <f>IF($A962="","",IF(ISNUMBER($A962),$A962,IFERROR(DATEVALUE($A962),NA())))</f>
        <v/>
      </c>
      <c r="S962" s="7">
        <f>IFERROR(INDEX($R$7:$R$60000,MATCH(ROW()-6,$Q$7:$Q$60000,0)),"")</f>
        <v/>
      </c>
      <c r="T962">
        <f>IFERROR(INDEX($B$7:$B$60000,MATCH(ROW()-6,$Q$7:$Q$60000,0)),"")</f>
        <v/>
      </c>
      <c r="U962">
        <f>IFERROR(INDEX($C$7:$C$60000,MATCH(ROW()-6,$Q$7:$Q$60000,0)),"")</f>
        <v/>
      </c>
      <c r="V962">
        <f>IFERROR(INDEX($D$7:$D$60000,MATCH(ROW()-6,$Q$7:$Q$60000,0)),"")</f>
        <v/>
      </c>
      <c r="W962">
        <f>IFERROR(INDEX($E$7:$E$60000,MATCH(ROW()-6,$Q$7:$Q$60000,0)),"")</f>
        <v/>
      </c>
      <c r="X962">
        <f>IFERROR(INDEX($F$7:$F$60000,MATCH(ROW()-6,$Q$7:$Q$60000,0)),"")</f>
        <v/>
      </c>
      <c r="Y962">
        <f>IFERROR(INDEX($G$7:$G$60000,MATCH(ROW()-6,$Q$7:$Q$60000,0)),"")</f>
        <v/>
      </c>
      <c r="Z962">
        <f>IFERROR(INDEX($H$7:$H$60000,MATCH(ROW()-6,$Q$7:$Q$60000,0)),"")</f>
        <v/>
      </c>
      <c r="AA962">
        <f>IFERROR(INDEX($I$7:$I$60000,MATCH(ROW()-6,$Q$7:$Q$60000,0)),"")</f>
        <v/>
      </c>
      <c r="AB962">
        <f>IFERROR(INDEX($J$7:$J$60000,MATCH(ROW()-6,$Q$7:$Q$60000,0)),"")</f>
        <v/>
      </c>
      <c r="AC962">
        <f>IFERROR(INDEX($K$7:$K$60000,MATCH(ROW()-6,$Q$7:$Q$60000,0)),"")</f>
        <v/>
      </c>
      <c r="AD962">
        <f>IFERROR(INDEX($L$7:$L$60000,MATCH(ROW()-6,$Q$7:$Q$60000,0)),"")</f>
        <v/>
      </c>
      <c r="AE962">
        <f>IFERROR(INDEX($M$7:$M$60000,MATCH(ROW()-6,$Q$7:$Q$60000,0)),"")</f>
        <v/>
      </c>
      <c r="AF962">
        <f>IFERROR(INDEX($N$7:$N$60000,MATCH(ROW()-6,$Q$7:$Q$60000,0)),"")</f>
        <v/>
      </c>
      <c r="AH962" s="9">
        <f>IF(OR($S962="",$S961=""),"",LN($T962/$T961))</f>
        <v/>
      </c>
      <c r="AI962" s="9">
        <f>IF(OR($S962="",$S961=""),"",$C$2*LN(U962/U961))</f>
        <v/>
      </c>
      <c r="AJ962" s="9">
        <f>IF(OR($S962="",$S961=""),"",$D$2*(V962-V961))</f>
        <v/>
      </c>
      <c r="AK962" s="9">
        <f>IF(OR($S962="",$S961=""),"",$E$2*(W962-W961))</f>
        <v/>
      </c>
      <c r="AL962" s="9">
        <f>IF(OR($S962="",$S961=""),"",$F$2*LN(X962/X961))</f>
        <v/>
      </c>
      <c r="AM962" s="9">
        <f>IF(OR($S962="",$S961=""),"",$G$2*(Y962-Y961))</f>
        <v/>
      </c>
      <c r="AN962" s="9">
        <f>IF(OR($S962="",$S961=""),"",$H$2*LN(Z962/Z961))</f>
        <v/>
      </c>
      <c r="AO962" s="9">
        <f>IF(OR($S962="",$S961=""),"",$I$2*(AA962-AA961))</f>
        <v/>
      </c>
      <c r="AP962" s="9">
        <f>IF(OR($S962="",$S961=""),"",$J$2*LN(AB962/AB961))</f>
        <v/>
      </c>
      <c r="AQ962" s="9">
        <f>IF(OR($S962="",$S961=""),"",$K$2*(AC962-AC961))</f>
        <v/>
      </c>
      <c r="AR962" s="9">
        <f>IF(OR($S962="",$S961=""),"",$L$2*LN(AD962/AD961))</f>
        <v/>
      </c>
      <c r="AS962" s="9">
        <f>IF(OR($S962="",$S961=""),"",$M$2*LN(AE962/AE961))</f>
        <v/>
      </c>
      <c r="AT962" s="9">
        <f>IF(OR($S962="",$S961=""),"",$N$2*LN(AF962/AF961))</f>
        <v/>
      </c>
      <c r="AV962" s="9">
        <f>IF($AH962="","",$AY$16+$AY$4*AI962+$AY$5*AJ962+$AY$6*AK962+$AY$7*AL962+$AY$8*AM962+$AY$9*AN962+$AY$10*AO962+$AY$11*AP962+$AY$12*AQ962+$AY$13*AR962+$AY$14*AS962+$AY$15*AT962)</f>
        <v/>
      </c>
      <c r="BC962" s="10">
        <f>IF((ROW()-6)&lt;=$Q$3,INDEX(LINEST(AH903:AH962,AI903:AT962,TRUE,TRUE),1,13)*$Q$4,"")</f>
        <v/>
      </c>
      <c r="BD962" s="9">
        <f>IF((ROW()-6)&lt;=$Q$3,INDEX(LINEST(AH903:AH962,AI903:AT962,TRUE,TRUE),1,12),"")</f>
        <v/>
      </c>
      <c r="BE962" s="9">
        <f>IF((ROW()-6)&lt;=$Q$3,INDEX(LINEST(AH903:AH962,AI903:AT962,TRUE,TRUE),1,11),"")</f>
        <v/>
      </c>
      <c r="BF962" s="9">
        <f>IF((ROW()-6)&lt;=$Q$3,INDEX(LINEST(AH903:AH962,AI903:AT962,TRUE,TRUE),1,10),"")</f>
        <v/>
      </c>
      <c r="BG962" s="9">
        <f>IF((ROW()-6)&lt;=$Q$3,INDEX(LINEST(AH903:AH962,AI903:AT962,TRUE,TRUE),1,9),"")</f>
        <v/>
      </c>
      <c r="BH962" s="9">
        <f>IF((ROW()-6)&lt;=$Q$3,INDEX(LINEST(AH903:AH962,AI903:AT962,TRUE,TRUE),1,8),"")</f>
        <v/>
      </c>
      <c r="BI962" s="9">
        <f>IF((ROW()-6)&lt;=$Q$3,INDEX(LINEST(AH903:AH962,AI903:AT962,TRUE,TRUE),1,7),"")</f>
        <v/>
      </c>
      <c r="BJ962" s="9">
        <f>IF((ROW()-6)&lt;=$Q$3,INDEX(LINEST(AH903:AH962,AI903:AT962,TRUE,TRUE),1,6),"")</f>
        <v/>
      </c>
      <c r="BK962" s="9">
        <f>IF((ROW()-6)&lt;=$Q$3,INDEX(LINEST(AH903:AH962,AI903:AT962,TRUE,TRUE),1,5),"")</f>
        <v/>
      </c>
      <c r="BL962" s="9">
        <f>IF((ROW()-6)&lt;=$Q$3,INDEX(LINEST(AH903:AH962,AI903:AT962,TRUE,TRUE),1,4),"")</f>
        <v/>
      </c>
      <c r="BM962" s="9">
        <f>IF((ROW()-6)&lt;=$Q$3,INDEX(LINEST(AH903:AH962,AI903:AT962,TRUE,TRUE),1,3),"")</f>
        <v/>
      </c>
      <c r="BN962" s="9">
        <f>IF((ROW()-6)&lt;=$Q$3,INDEX(LINEST(AH903:AH962,AI903:AT962,TRUE,TRUE),1,2),"")</f>
        <v/>
      </c>
      <c r="BO962" s="9">
        <f>IF((ROW()-6)&lt;=$Q$3,INDEX(LINEST(AH903:AH962,AI903:AT962,TRUE,TRUE),1,1),"")</f>
        <v/>
      </c>
      <c r="BP962" s="10">
        <f>IF((ROW()-6)&lt;=$Q$3,INDEX(LINEST(AH903:AH962,AI903:AT962,TRUE,TRUE),3,1),"")</f>
        <v/>
      </c>
      <c r="BR962" s="9">
        <f>IF(AND((ROW()-6)&lt;=$Q$3,ISNUMBER(BC961)),BC961/$Q$4+BD961*AI962+BE961*AJ962+BF961*AK962+BG961*AL962+BH961*AM962+BI961*AN962+BJ961*AO962+BK961*AP962+BL961*AQ962+BM961*AR962+BN961*AS962+BO961*AT962,"")</f>
        <v/>
      </c>
      <c r="BS962">
        <f>IF(ISNUMBER(BR962),AVERAGE(AH902:AH961),"")</f>
        <v/>
      </c>
      <c r="BT962">
        <f>IF(ISNUMBER(BR962),(AH962-BR962)^2,"")</f>
        <v/>
      </c>
      <c r="BU962">
        <f>IF(ISNUMBER(BR962),AH962^2,"")</f>
        <v/>
      </c>
      <c r="BV962">
        <f>IF(ISNUMBER(BR962),(AH962-BS962)^2,"")</f>
        <v/>
      </c>
    </row>
    <row r="963">
      <c r="O963">
        <f>IF($R963="","",CHOOSE($Q$2,YEAR(R963)*12+MONTH(R963),INT((R963-2)/7),YEAR(R963)*4+ROUNDUP(MONTH(R963)/3)))</f>
        <v/>
      </c>
      <c r="P963">
        <f>IF($R963="","",IF($R964="",1,IF(O963&lt;&gt;O964,1,0)))</f>
        <v/>
      </c>
      <c r="Q963">
        <f>IF(P963=1,SUM($P$7:P963),"")</f>
        <v/>
      </c>
      <c r="R963">
        <f>IF($A963="","",IF(ISNUMBER($A963),$A963,IFERROR(DATEVALUE($A963),NA())))</f>
        <v/>
      </c>
      <c r="S963" s="7">
        <f>IFERROR(INDEX($R$7:$R$60000,MATCH(ROW()-6,$Q$7:$Q$60000,0)),"")</f>
        <v/>
      </c>
      <c r="T963">
        <f>IFERROR(INDEX($B$7:$B$60000,MATCH(ROW()-6,$Q$7:$Q$60000,0)),"")</f>
        <v/>
      </c>
      <c r="U963">
        <f>IFERROR(INDEX($C$7:$C$60000,MATCH(ROW()-6,$Q$7:$Q$60000,0)),"")</f>
        <v/>
      </c>
      <c r="V963">
        <f>IFERROR(INDEX($D$7:$D$60000,MATCH(ROW()-6,$Q$7:$Q$60000,0)),"")</f>
        <v/>
      </c>
      <c r="W963">
        <f>IFERROR(INDEX($E$7:$E$60000,MATCH(ROW()-6,$Q$7:$Q$60000,0)),"")</f>
        <v/>
      </c>
      <c r="X963">
        <f>IFERROR(INDEX($F$7:$F$60000,MATCH(ROW()-6,$Q$7:$Q$60000,0)),"")</f>
        <v/>
      </c>
      <c r="Y963">
        <f>IFERROR(INDEX($G$7:$G$60000,MATCH(ROW()-6,$Q$7:$Q$60000,0)),"")</f>
        <v/>
      </c>
      <c r="Z963">
        <f>IFERROR(INDEX($H$7:$H$60000,MATCH(ROW()-6,$Q$7:$Q$60000,0)),"")</f>
        <v/>
      </c>
      <c r="AA963">
        <f>IFERROR(INDEX($I$7:$I$60000,MATCH(ROW()-6,$Q$7:$Q$60000,0)),"")</f>
        <v/>
      </c>
      <c r="AB963">
        <f>IFERROR(INDEX($J$7:$J$60000,MATCH(ROW()-6,$Q$7:$Q$60000,0)),"")</f>
        <v/>
      </c>
      <c r="AC963">
        <f>IFERROR(INDEX($K$7:$K$60000,MATCH(ROW()-6,$Q$7:$Q$60000,0)),"")</f>
        <v/>
      </c>
      <c r="AD963">
        <f>IFERROR(INDEX($L$7:$L$60000,MATCH(ROW()-6,$Q$7:$Q$60000,0)),"")</f>
        <v/>
      </c>
      <c r="AE963">
        <f>IFERROR(INDEX($M$7:$M$60000,MATCH(ROW()-6,$Q$7:$Q$60000,0)),"")</f>
        <v/>
      </c>
      <c r="AF963">
        <f>IFERROR(INDEX($N$7:$N$60000,MATCH(ROW()-6,$Q$7:$Q$60000,0)),"")</f>
        <v/>
      </c>
      <c r="AH963" s="9">
        <f>IF(OR($S963="",$S962=""),"",LN($T963/$T962))</f>
        <v/>
      </c>
      <c r="AI963" s="9">
        <f>IF(OR($S963="",$S962=""),"",$C$2*LN(U963/U962))</f>
        <v/>
      </c>
      <c r="AJ963" s="9">
        <f>IF(OR($S963="",$S962=""),"",$D$2*(V963-V962))</f>
        <v/>
      </c>
      <c r="AK963" s="9">
        <f>IF(OR($S963="",$S962=""),"",$E$2*(W963-W962))</f>
        <v/>
      </c>
      <c r="AL963" s="9">
        <f>IF(OR($S963="",$S962=""),"",$F$2*LN(X963/X962))</f>
        <v/>
      </c>
      <c r="AM963" s="9">
        <f>IF(OR($S963="",$S962=""),"",$G$2*(Y963-Y962))</f>
        <v/>
      </c>
      <c r="AN963" s="9">
        <f>IF(OR($S963="",$S962=""),"",$H$2*LN(Z963/Z962))</f>
        <v/>
      </c>
      <c r="AO963" s="9">
        <f>IF(OR($S963="",$S962=""),"",$I$2*(AA963-AA962))</f>
        <v/>
      </c>
      <c r="AP963" s="9">
        <f>IF(OR($S963="",$S962=""),"",$J$2*LN(AB963/AB962))</f>
        <v/>
      </c>
      <c r="AQ963" s="9">
        <f>IF(OR($S963="",$S962=""),"",$K$2*(AC963-AC962))</f>
        <v/>
      </c>
      <c r="AR963" s="9">
        <f>IF(OR($S963="",$S962=""),"",$L$2*LN(AD963/AD962))</f>
        <v/>
      </c>
      <c r="AS963" s="9">
        <f>IF(OR($S963="",$S962=""),"",$M$2*LN(AE963/AE962))</f>
        <v/>
      </c>
      <c r="AT963" s="9">
        <f>IF(OR($S963="",$S962=""),"",$N$2*LN(AF963/AF962))</f>
        <v/>
      </c>
      <c r="AV963" s="9">
        <f>IF($AH963="","",$AY$16+$AY$4*AI963+$AY$5*AJ963+$AY$6*AK963+$AY$7*AL963+$AY$8*AM963+$AY$9*AN963+$AY$10*AO963+$AY$11*AP963+$AY$12*AQ963+$AY$13*AR963+$AY$14*AS963+$AY$15*AT963)</f>
        <v/>
      </c>
      <c r="BC963" s="10">
        <f>IF((ROW()-6)&lt;=$Q$3,INDEX(LINEST(AH904:AH963,AI904:AT963,TRUE,TRUE),1,13)*$Q$4,"")</f>
        <v/>
      </c>
      <c r="BD963" s="9">
        <f>IF((ROW()-6)&lt;=$Q$3,INDEX(LINEST(AH904:AH963,AI904:AT963,TRUE,TRUE),1,12),"")</f>
        <v/>
      </c>
      <c r="BE963" s="9">
        <f>IF((ROW()-6)&lt;=$Q$3,INDEX(LINEST(AH904:AH963,AI904:AT963,TRUE,TRUE),1,11),"")</f>
        <v/>
      </c>
      <c r="BF963" s="9">
        <f>IF((ROW()-6)&lt;=$Q$3,INDEX(LINEST(AH904:AH963,AI904:AT963,TRUE,TRUE),1,10),"")</f>
        <v/>
      </c>
      <c r="BG963" s="9">
        <f>IF((ROW()-6)&lt;=$Q$3,INDEX(LINEST(AH904:AH963,AI904:AT963,TRUE,TRUE),1,9),"")</f>
        <v/>
      </c>
      <c r="BH963" s="9">
        <f>IF((ROW()-6)&lt;=$Q$3,INDEX(LINEST(AH904:AH963,AI904:AT963,TRUE,TRUE),1,8),"")</f>
        <v/>
      </c>
      <c r="BI963" s="9">
        <f>IF((ROW()-6)&lt;=$Q$3,INDEX(LINEST(AH904:AH963,AI904:AT963,TRUE,TRUE),1,7),"")</f>
        <v/>
      </c>
      <c r="BJ963" s="9">
        <f>IF((ROW()-6)&lt;=$Q$3,INDEX(LINEST(AH904:AH963,AI904:AT963,TRUE,TRUE),1,6),"")</f>
        <v/>
      </c>
      <c r="BK963" s="9">
        <f>IF((ROW()-6)&lt;=$Q$3,INDEX(LINEST(AH904:AH963,AI904:AT963,TRUE,TRUE),1,5),"")</f>
        <v/>
      </c>
      <c r="BL963" s="9">
        <f>IF((ROW()-6)&lt;=$Q$3,INDEX(LINEST(AH904:AH963,AI904:AT963,TRUE,TRUE),1,4),"")</f>
        <v/>
      </c>
      <c r="BM963" s="9">
        <f>IF((ROW()-6)&lt;=$Q$3,INDEX(LINEST(AH904:AH963,AI904:AT963,TRUE,TRUE),1,3),"")</f>
        <v/>
      </c>
      <c r="BN963" s="9">
        <f>IF((ROW()-6)&lt;=$Q$3,INDEX(LINEST(AH904:AH963,AI904:AT963,TRUE,TRUE),1,2),"")</f>
        <v/>
      </c>
      <c r="BO963" s="9">
        <f>IF((ROW()-6)&lt;=$Q$3,INDEX(LINEST(AH904:AH963,AI904:AT963,TRUE,TRUE),1,1),"")</f>
        <v/>
      </c>
      <c r="BP963" s="10">
        <f>IF((ROW()-6)&lt;=$Q$3,INDEX(LINEST(AH904:AH963,AI904:AT963,TRUE,TRUE),3,1),"")</f>
        <v/>
      </c>
      <c r="BR963" s="9">
        <f>IF(AND((ROW()-6)&lt;=$Q$3,ISNUMBER(BC962)),BC962/$Q$4+BD962*AI963+BE962*AJ963+BF962*AK963+BG962*AL963+BH962*AM963+BI962*AN963+BJ962*AO963+BK962*AP963+BL962*AQ963+BM962*AR963+BN962*AS963+BO962*AT963,"")</f>
        <v/>
      </c>
      <c r="BS963">
        <f>IF(ISNUMBER(BR963),AVERAGE(AH903:AH962),"")</f>
        <v/>
      </c>
      <c r="BT963">
        <f>IF(ISNUMBER(BR963),(AH963-BR963)^2,"")</f>
        <v/>
      </c>
      <c r="BU963">
        <f>IF(ISNUMBER(BR963),AH963^2,"")</f>
        <v/>
      </c>
      <c r="BV963">
        <f>IF(ISNUMBER(BR963),(AH963-BS963)^2,"")</f>
        <v/>
      </c>
    </row>
    <row r="964">
      <c r="O964">
        <f>IF($R964="","",CHOOSE($Q$2,YEAR(R964)*12+MONTH(R964),INT((R964-2)/7),YEAR(R964)*4+ROUNDUP(MONTH(R964)/3)))</f>
        <v/>
      </c>
      <c r="P964">
        <f>IF($R964="","",IF($R965="",1,IF(O964&lt;&gt;O965,1,0)))</f>
        <v/>
      </c>
      <c r="Q964">
        <f>IF(P964=1,SUM($P$7:P964),"")</f>
        <v/>
      </c>
      <c r="R964">
        <f>IF($A964="","",IF(ISNUMBER($A964),$A964,IFERROR(DATEVALUE($A964),NA())))</f>
        <v/>
      </c>
      <c r="S964" s="7">
        <f>IFERROR(INDEX($R$7:$R$60000,MATCH(ROW()-6,$Q$7:$Q$60000,0)),"")</f>
        <v/>
      </c>
      <c r="T964">
        <f>IFERROR(INDEX($B$7:$B$60000,MATCH(ROW()-6,$Q$7:$Q$60000,0)),"")</f>
        <v/>
      </c>
      <c r="U964">
        <f>IFERROR(INDEX($C$7:$C$60000,MATCH(ROW()-6,$Q$7:$Q$60000,0)),"")</f>
        <v/>
      </c>
      <c r="V964">
        <f>IFERROR(INDEX($D$7:$D$60000,MATCH(ROW()-6,$Q$7:$Q$60000,0)),"")</f>
        <v/>
      </c>
      <c r="W964">
        <f>IFERROR(INDEX($E$7:$E$60000,MATCH(ROW()-6,$Q$7:$Q$60000,0)),"")</f>
        <v/>
      </c>
      <c r="X964">
        <f>IFERROR(INDEX($F$7:$F$60000,MATCH(ROW()-6,$Q$7:$Q$60000,0)),"")</f>
        <v/>
      </c>
      <c r="Y964">
        <f>IFERROR(INDEX($G$7:$G$60000,MATCH(ROW()-6,$Q$7:$Q$60000,0)),"")</f>
        <v/>
      </c>
      <c r="Z964">
        <f>IFERROR(INDEX($H$7:$H$60000,MATCH(ROW()-6,$Q$7:$Q$60000,0)),"")</f>
        <v/>
      </c>
      <c r="AA964">
        <f>IFERROR(INDEX($I$7:$I$60000,MATCH(ROW()-6,$Q$7:$Q$60000,0)),"")</f>
        <v/>
      </c>
      <c r="AB964">
        <f>IFERROR(INDEX($J$7:$J$60000,MATCH(ROW()-6,$Q$7:$Q$60000,0)),"")</f>
        <v/>
      </c>
      <c r="AC964">
        <f>IFERROR(INDEX($K$7:$K$60000,MATCH(ROW()-6,$Q$7:$Q$60000,0)),"")</f>
        <v/>
      </c>
      <c r="AD964">
        <f>IFERROR(INDEX($L$7:$L$60000,MATCH(ROW()-6,$Q$7:$Q$60000,0)),"")</f>
        <v/>
      </c>
      <c r="AE964">
        <f>IFERROR(INDEX($M$7:$M$60000,MATCH(ROW()-6,$Q$7:$Q$60000,0)),"")</f>
        <v/>
      </c>
      <c r="AF964">
        <f>IFERROR(INDEX($N$7:$N$60000,MATCH(ROW()-6,$Q$7:$Q$60000,0)),"")</f>
        <v/>
      </c>
      <c r="AH964" s="9">
        <f>IF(OR($S964="",$S963=""),"",LN($T964/$T963))</f>
        <v/>
      </c>
      <c r="AI964" s="9">
        <f>IF(OR($S964="",$S963=""),"",$C$2*LN(U964/U963))</f>
        <v/>
      </c>
      <c r="AJ964" s="9">
        <f>IF(OR($S964="",$S963=""),"",$D$2*(V964-V963))</f>
        <v/>
      </c>
      <c r="AK964" s="9">
        <f>IF(OR($S964="",$S963=""),"",$E$2*(W964-W963))</f>
        <v/>
      </c>
      <c r="AL964" s="9">
        <f>IF(OR($S964="",$S963=""),"",$F$2*LN(X964/X963))</f>
        <v/>
      </c>
      <c r="AM964" s="9">
        <f>IF(OR($S964="",$S963=""),"",$G$2*(Y964-Y963))</f>
        <v/>
      </c>
      <c r="AN964" s="9">
        <f>IF(OR($S964="",$S963=""),"",$H$2*LN(Z964/Z963))</f>
        <v/>
      </c>
      <c r="AO964" s="9">
        <f>IF(OR($S964="",$S963=""),"",$I$2*(AA964-AA963))</f>
        <v/>
      </c>
      <c r="AP964" s="9">
        <f>IF(OR($S964="",$S963=""),"",$J$2*LN(AB964/AB963))</f>
        <v/>
      </c>
      <c r="AQ964" s="9">
        <f>IF(OR($S964="",$S963=""),"",$K$2*(AC964-AC963))</f>
        <v/>
      </c>
      <c r="AR964" s="9">
        <f>IF(OR($S964="",$S963=""),"",$L$2*LN(AD964/AD963))</f>
        <v/>
      </c>
      <c r="AS964" s="9">
        <f>IF(OR($S964="",$S963=""),"",$M$2*LN(AE964/AE963))</f>
        <v/>
      </c>
      <c r="AT964" s="9">
        <f>IF(OR($S964="",$S963=""),"",$N$2*LN(AF964/AF963))</f>
        <v/>
      </c>
      <c r="AV964" s="9">
        <f>IF($AH964="","",$AY$16+$AY$4*AI964+$AY$5*AJ964+$AY$6*AK964+$AY$7*AL964+$AY$8*AM964+$AY$9*AN964+$AY$10*AO964+$AY$11*AP964+$AY$12*AQ964+$AY$13*AR964+$AY$14*AS964+$AY$15*AT964)</f>
        <v/>
      </c>
      <c r="BC964" s="10">
        <f>IF((ROW()-6)&lt;=$Q$3,INDEX(LINEST(AH905:AH964,AI905:AT964,TRUE,TRUE),1,13)*$Q$4,"")</f>
        <v/>
      </c>
      <c r="BD964" s="9">
        <f>IF((ROW()-6)&lt;=$Q$3,INDEX(LINEST(AH905:AH964,AI905:AT964,TRUE,TRUE),1,12),"")</f>
        <v/>
      </c>
      <c r="BE964" s="9">
        <f>IF((ROW()-6)&lt;=$Q$3,INDEX(LINEST(AH905:AH964,AI905:AT964,TRUE,TRUE),1,11),"")</f>
        <v/>
      </c>
      <c r="BF964" s="9">
        <f>IF((ROW()-6)&lt;=$Q$3,INDEX(LINEST(AH905:AH964,AI905:AT964,TRUE,TRUE),1,10),"")</f>
        <v/>
      </c>
      <c r="BG964" s="9">
        <f>IF((ROW()-6)&lt;=$Q$3,INDEX(LINEST(AH905:AH964,AI905:AT964,TRUE,TRUE),1,9),"")</f>
        <v/>
      </c>
      <c r="BH964" s="9">
        <f>IF((ROW()-6)&lt;=$Q$3,INDEX(LINEST(AH905:AH964,AI905:AT964,TRUE,TRUE),1,8),"")</f>
        <v/>
      </c>
      <c r="BI964" s="9">
        <f>IF((ROW()-6)&lt;=$Q$3,INDEX(LINEST(AH905:AH964,AI905:AT964,TRUE,TRUE),1,7),"")</f>
        <v/>
      </c>
      <c r="BJ964" s="9">
        <f>IF((ROW()-6)&lt;=$Q$3,INDEX(LINEST(AH905:AH964,AI905:AT964,TRUE,TRUE),1,6),"")</f>
        <v/>
      </c>
      <c r="BK964" s="9">
        <f>IF((ROW()-6)&lt;=$Q$3,INDEX(LINEST(AH905:AH964,AI905:AT964,TRUE,TRUE),1,5),"")</f>
        <v/>
      </c>
      <c r="BL964" s="9">
        <f>IF((ROW()-6)&lt;=$Q$3,INDEX(LINEST(AH905:AH964,AI905:AT964,TRUE,TRUE),1,4),"")</f>
        <v/>
      </c>
      <c r="BM964" s="9">
        <f>IF((ROW()-6)&lt;=$Q$3,INDEX(LINEST(AH905:AH964,AI905:AT964,TRUE,TRUE),1,3),"")</f>
        <v/>
      </c>
      <c r="BN964" s="9">
        <f>IF((ROW()-6)&lt;=$Q$3,INDEX(LINEST(AH905:AH964,AI905:AT964,TRUE,TRUE),1,2),"")</f>
        <v/>
      </c>
      <c r="BO964" s="9">
        <f>IF((ROW()-6)&lt;=$Q$3,INDEX(LINEST(AH905:AH964,AI905:AT964,TRUE,TRUE),1,1),"")</f>
        <v/>
      </c>
      <c r="BP964" s="10">
        <f>IF((ROW()-6)&lt;=$Q$3,INDEX(LINEST(AH905:AH964,AI905:AT964,TRUE,TRUE),3,1),"")</f>
        <v/>
      </c>
      <c r="BR964" s="9">
        <f>IF(AND((ROW()-6)&lt;=$Q$3,ISNUMBER(BC963)),BC963/$Q$4+BD963*AI964+BE963*AJ964+BF963*AK964+BG963*AL964+BH963*AM964+BI963*AN964+BJ963*AO964+BK963*AP964+BL963*AQ964+BM963*AR964+BN963*AS964+BO963*AT964,"")</f>
        <v/>
      </c>
      <c r="BS964">
        <f>IF(ISNUMBER(BR964),AVERAGE(AH904:AH963),"")</f>
        <v/>
      </c>
      <c r="BT964">
        <f>IF(ISNUMBER(BR964),(AH964-BR964)^2,"")</f>
        <v/>
      </c>
      <c r="BU964">
        <f>IF(ISNUMBER(BR964),AH964^2,"")</f>
        <v/>
      </c>
      <c r="BV964">
        <f>IF(ISNUMBER(BR964),(AH964-BS964)^2,"")</f>
        <v/>
      </c>
    </row>
    <row r="965">
      <c r="O965">
        <f>IF($R965="","",CHOOSE($Q$2,YEAR(R965)*12+MONTH(R965),INT((R965-2)/7),YEAR(R965)*4+ROUNDUP(MONTH(R965)/3)))</f>
        <v/>
      </c>
      <c r="P965">
        <f>IF($R965="","",IF($R966="",1,IF(O965&lt;&gt;O966,1,0)))</f>
        <v/>
      </c>
      <c r="Q965">
        <f>IF(P965=1,SUM($P$7:P965),"")</f>
        <v/>
      </c>
      <c r="R965">
        <f>IF($A965="","",IF(ISNUMBER($A965),$A965,IFERROR(DATEVALUE($A965),NA())))</f>
        <v/>
      </c>
      <c r="S965" s="7">
        <f>IFERROR(INDEX($R$7:$R$60000,MATCH(ROW()-6,$Q$7:$Q$60000,0)),"")</f>
        <v/>
      </c>
      <c r="T965">
        <f>IFERROR(INDEX($B$7:$B$60000,MATCH(ROW()-6,$Q$7:$Q$60000,0)),"")</f>
        <v/>
      </c>
      <c r="U965">
        <f>IFERROR(INDEX($C$7:$C$60000,MATCH(ROW()-6,$Q$7:$Q$60000,0)),"")</f>
        <v/>
      </c>
      <c r="V965">
        <f>IFERROR(INDEX($D$7:$D$60000,MATCH(ROW()-6,$Q$7:$Q$60000,0)),"")</f>
        <v/>
      </c>
      <c r="W965">
        <f>IFERROR(INDEX($E$7:$E$60000,MATCH(ROW()-6,$Q$7:$Q$60000,0)),"")</f>
        <v/>
      </c>
      <c r="X965">
        <f>IFERROR(INDEX($F$7:$F$60000,MATCH(ROW()-6,$Q$7:$Q$60000,0)),"")</f>
        <v/>
      </c>
      <c r="Y965">
        <f>IFERROR(INDEX($G$7:$G$60000,MATCH(ROW()-6,$Q$7:$Q$60000,0)),"")</f>
        <v/>
      </c>
      <c r="Z965">
        <f>IFERROR(INDEX($H$7:$H$60000,MATCH(ROW()-6,$Q$7:$Q$60000,0)),"")</f>
        <v/>
      </c>
      <c r="AA965">
        <f>IFERROR(INDEX($I$7:$I$60000,MATCH(ROW()-6,$Q$7:$Q$60000,0)),"")</f>
        <v/>
      </c>
      <c r="AB965">
        <f>IFERROR(INDEX($J$7:$J$60000,MATCH(ROW()-6,$Q$7:$Q$60000,0)),"")</f>
        <v/>
      </c>
      <c r="AC965">
        <f>IFERROR(INDEX($K$7:$K$60000,MATCH(ROW()-6,$Q$7:$Q$60000,0)),"")</f>
        <v/>
      </c>
      <c r="AD965">
        <f>IFERROR(INDEX($L$7:$L$60000,MATCH(ROW()-6,$Q$7:$Q$60000,0)),"")</f>
        <v/>
      </c>
      <c r="AE965">
        <f>IFERROR(INDEX($M$7:$M$60000,MATCH(ROW()-6,$Q$7:$Q$60000,0)),"")</f>
        <v/>
      </c>
      <c r="AF965">
        <f>IFERROR(INDEX($N$7:$N$60000,MATCH(ROW()-6,$Q$7:$Q$60000,0)),"")</f>
        <v/>
      </c>
      <c r="AH965" s="9">
        <f>IF(OR($S965="",$S964=""),"",LN($T965/$T964))</f>
        <v/>
      </c>
      <c r="AI965" s="9">
        <f>IF(OR($S965="",$S964=""),"",$C$2*LN(U965/U964))</f>
        <v/>
      </c>
      <c r="AJ965" s="9">
        <f>IF(OR($S965="",$S964=""),"",$D$2*(V965-V964))</f>
        <v/>
      </c>
      <c r="AK965" s="9">
        <f>IF(OR($S965="",$S964=""),"",$E$2*(W965-W964))</f>
        <v/>
      </c>
      <c r="AL965" s="9">
        <f>IF(OR($S965="",$S964=""),"",$F$2*LN(X965/X964))</f>
        <v/>
      </c>
      <c r="AM965" s="9">
        <f>IF(OR($S965="",$S964=""),"",$G$2*(Y965-Y964))</f>
        <v/>
      </c>
      <c r="AN965" s="9">
        <f>IF(OR($S965="",$S964=""),"",$H$2*LN(Z965/Z964))</f>
        <v/>
      </c>
      <c r="AO965" s="9">
        <f>IF(OR($S965="",$S964=""),"",$I$2*(AA965-AA964))</f>
        <v/>
      </c>
      <c r="AP965" s="9">
        <f>IF(OR($S965="",$S964=""),"",$J$2*LN(AB965/AB964))</f>
        <v/>
      </c>
      <c r="AQ965" s="9">
        <f>IF(OR($S965="",$S964=""),"",$K$2*(AC965-AC964))</f>
        <v/>
      </c>
      <c r="AR965" s="9">
        <f>IF(OR($S965="",$S964=""),"",$L$2*LN(AD965/AD964))</f>
        <v/>
      </c>
      <c r="AS965" s="9">
        <f>IF(OR($S965="",$S964=""),"",$M$2*LN(AE965/AE964))</f>
        <v/>
      </c>
      <c r="AT965" s="9">
        <f>IF(OR($S965="",$S964=""),"",$N$2*LN(AF965/AF964))</f>
        <v/>
      </c>
      <c r="AV965" s="9">
        <f>IF($AH965="","",$AY$16+$AY$4*AI965+$AY$5*AJ965+$AY$6*AK965+$AY$7*AL965+$AY$8*AM965+$AY$9*AN965+$AY$10*AO965+$AY$11*AP965+$AY$12*AQ965+$AY$13*AR965+$AY$14*AS965+$AY$15*AT965)</f>
        <v/>
      </c>
      <c r="BC965" s="10">
        <f>IF((ROW()-6)&lt;=$Q$3,INDEX(LINEST(AH906:AH965,AI906:AT965,TRUE,TRUE),1,13)*$Q$4,"")</f>
        <v/>
      </c>
      <c r="BD965" s="9">
        <f>IF((ROW()-6)&lt;=$Q$3,INDEX(LINEST(AH906:AH965,AI906:AT965,TRUE,TRUE),1,12),"")</f>
        <v/>
      </c>
      <c r="BE965" s="9">
        <f>IF((ROW()-6)&lt;=$Q$3,INDEX(LINEST(AH906:AH965,AI906:AT965,TRUE,TRUE),1,11),"")</f>
        <v/>
      </c>
      <c r="BF965" s="9">
        <f>IF((ROW()-6)&lt;=$Q$3,INDEX(LINEST(AH906:AH965,AI906:AT965,TRUE,TRUE),1,10),"")</f>
        <v/>
      </c>
      <c r="BG965" s="9">
        <f>IF((ROW()-6)&lt;=$Q$3,INDEX(LINEST(AH906:AH965,AI906:AT965,TRUE,TRUE),1,9),"")</f>
        <v/>
      </c>
      <c r="BH965" s="9">
        <f>IF((ROW()-6)&lt;=$Q$3,INDEX(LINEST(AH906:AH965,AI906:AT965,TRUE,TRUE),1,8),"")</f>
        <v/>
      </c>
      <c r="BI965" s="9">
        <f>IF((ROW()-6)&lt;=$Q$3,INDEX(LINEST(AH906:AH965,AI906:AT965,TRUE,TRUE),1,7),"")</f>
        <v/>
      </c>
      <c r="BJ965" s="9">
        <f>IF((ROW()-6)&lt;=$Q$3,INDEX(LINEST(AH906:AH965,AI906:AT965,TRUE,TRUE),1,6),"")</f>
        <v/>
      </c>
      <c r="BK965" s="9">
        <f>IF((ROW()-6)&lt;=$Q$3,INDEX(LINEST(AH906:AH965,AI906:AT965,TRUE,TRUE),1,5),"")</f>
        <v/>
      </c>
      <c r="BL965" s="9">
        <f>IF((ROW()-6)&lt;=$Q$3,INDEX(LINEST(AH906:AH965,AI906:AT965,TRUE,TRUE),1,4),"")</f>
        <v/>
      </c>
      <c r="BM965" s="9">
        <f>IF((ROW()-6)&lt;=$Q$3,INDEX(LINEST(AH906:AH965,AI906:AT965,TRUE,TRUE),1,3),"")</f>
        <v/>
      </c>
      <c r="BN965" s="9">
        <f>IF((ROW()-6)&lt;=$Q$3,INDEX(LINEST(AH906:AH965,AI906:AT965,TRUE,TRUE),1,2),"")</f>
        <v/>
      </c>
      <c r="BO965" s="9">
        <f>IF((ROW()-6)&lt;=$Q$3,INDEX(LINEST(AH906:AH965,AI906:AT965,TRUE,TRUE),1,1),"")</f>
        <v/>
      </c>
      <c r="BP965" s="10">
        <f>IF((ROW()-6)&lt;=$Q$3,INDEX(LINEST(AH906:AH965,AI906:AT965,TRUE,TRUE),3,1),"")</f>
        <v/>
      </c>
      <c r="BR965" s="9">
        <f>IF(AND((ROW()-6)&lt;=$Q$3,ISNUMBER(BC964)),BC964/$Q$4+BD964*AI965+BE964*AJ965+BF964*AK965+BG964*AL965+BH964*AM965+BI964*AN965+BJ964*AO965+BK964*AP965+BL964*AQ965+BM964*AR965+BN964*AS965+BO964*AT965,"")</f>
        <v/>
      </c>
      <c r="BS965">
        <f>IF(ISNUMBER(BR965),AVERAGE(AH905:AH964),"")</f>
        <v/>
      </c>
      <c r="BT965">
        <f>IF(ISNUMBER(BR965),(AH965-BR965)^2,"")</f>
        <v/>
      </c>
      <c r="BU965">
        <f>IF(ISNUMBER(BR965),AH965^2,"")</f>
        <v/>
      </c>
      <c r="BV965">
        <f>IF(ISNUMBER(BR965),(AH965-BS965)^2,"")</f>
        <v/>
      </c>
    </row>
    <row r="966">
      <c r="O966">
        <f>IF($R966="","",CHOOSE($Q$2,YEAR(R966)*12+MONTH(R966),INT((R966-2)/7),YEAR(R966)*4+ROUNDUP(MONTH(R966)/3)))</f>
        <v/>
      </c>
      <c r="P966">
        <f>IF($R966="","",IF($R967="",1,IF(O966&lt;&gt;O967,1,0)))</f>
        <v/>
      </c>
      <c r="Q966">
        <f>IF(P966=1,SUM($P$7:P966),"")</f>
        <v/>
      </c>
      <c r="R966">
        <f>IF($A966="","",IF(ISNUMBER($A966),$A966,IFERROR(DATEVALUE($A966),NA())))</f>
        <v/>
      </c>
      <c r="S966" s="7">
        <f>IFERROR(INDEX($R$7:$R$60000,MATCH(ROW()-6,$Q$7:$Q$60000,0)),"")</f>
        <v/>
      </c>
      <c r="T966">
        <f>IFERROR(INDEX($B$7:$B$60000,MATCH(ROW()-6,$Q$7:$Q$60000,0)),"")</f>
        <v/>
      </c>
      <c r="U966">
        <f>IFERROR(INDEX($C$7:$C$60000,MATCH(ROW()-6,$Q$7:$Q$60000,0)),"")</f>
        <v/>
      </c>
      <c r="V966">
        <f>IFERROR(INDEX($D$7:$D$60000,MATCH(ROW()-6,$Q$7:$Q$60000,0)),"")</f>
        <v/>
      </c>
      <c r="W966">
        <f>IFERROR(INDEX($E$7:$E$60000,MATCH(ROW()-6,$Q$7:$Q$60000,0)),"")</f>
        <v/>
      </c>
      <c r="X966">
        <f>IFERROR(INDEX($F$7:$F$60000,MATCH(ROW()-6,$Q$7:$Q$60000,0)),"")</f>
        <v/>
      </c>
      <c r="Y966">
        <f>IFERROR(INDEX($G$7:$G$60000,MATCH(ROW()-6,$Q$7:$Q$60000,0)),"")</f>
        <v/>
      </c>
      <c r="Z966">
        <f>IFERROR(INDEX($H$7:$H$60000,MATCH(ROW()-6,$Q$7:$Q$60000,0)),"")</f>
        <v/>
      </c>
      <c r="AA966">
        <f>IFERROR(INDEX($I$7:$I$60000,MATCH(ROW()-6,$Q$7:$Q$60000,0)),"")</f>
        <v/>
      </c>
      <c r="AB966">
        <f>IFERROR(INDEX($J$7:$J$60000,MATCH(ROW()-6,$Q$7:$Q$60000,0)),"")</f>
        <v/>
      </c>
      <c r="AC966">
        <f>IFERROR(INDEX($K$7:$K$60000,MATCH(ROW()-6,$Q$7:$Q$60000,0)),"")</f>
        <v/>
      </c>
      <c r="AD966">
        <f>IFERROR(INDEX($L$7:$L$60000,MATCH(ROW()-6,$Q$7:$Q$60000,0)),"")</f>
        <v/>
      </c>
      <c r="AE966">
        <f>IFERROR(INDEX($M$7:$M$60000,MATCH(ROW()-6,$Q$7:$Q$60000,0)),"")</f>
        <v/>
      </c>
      <c r="AF966">
        <f>IFERROR(INDEX($N$7:$N$60000,MATCH(ROW()-6,$Q$7:$Q$60000,0)),"")</f>
        <v/>
      </c>
      <c r="AH966" s="9">
        <f>IF(OR($S966="",$S965=""),"",LN($T966/$T965))</f>
        <v/>
      </c>
      <c r="AI966" s="9">
        <f>IF(OR($S966="",$S965=""),"",$C$2*LN(U966/U965))</f>
        <v/>
      </c>
      <c r="AJ966" s="9">
        <f>IF(OR($S966="",$S965=""),"",$D$2*(V966-V965))</f>
        <v/>
      </c>
      <c r="AK966" s="9">
        <f>IF(OR($S966="",$S965=""),"",$E$2*(W966-W965))</f>
        <v/>
      </c>
      <c r="AL966" s="9">
        <f>IF(OR($S966="",$S965=""),"",$F$2*LN(X966/X965))</f>
        <v/>
      </c>
      <c r="AM966" s="9">
        <f>IF(OR($S966="",$S965=""),"",$G$2*(Y966-Y965))</f>
        <v/>
      </c>
      <c r="AN966" s="9">
        <f>IF(OR($S966="",$S965=""),"",$H$2*LN(Z966/Z965))</f>
        <v/>
      </c>
      <c r="AO966" s="9">
        <f>IF(OR($S966="",$S965=""),"",$I$2*(AA966-AA965))</f>
        <v/>
      </c>
      <c r="AP966" s="9">
        <f>IF(OR($S966="",$S965=""),"",$J$2*LN(AB966/AB965))</f>
        <v/>
      </c>
      <c r="AQ966" s="9">
        <f>IF(OR($S966="",$S965=""),"",$K$2*(AC966-AC965))</f>
        <v/>
      </c>
      <c r="AR966" s="9">
        <f>IF(OR($S966="",$S965=""),"",$L$2*LN(AD966/AD965))</f>
        <v/>
      </c>
      <c r="AS966" s="9">
        <f>IF(OR($S966="",$S965=""),"",$M$2*LN(AE966/AE965))</f>
        <v/>
      </c>
      <c r="AT966" s="9">
        <f>IF(OR($S966="",$S965=""),"",$N$2*LN(AF966/AF965))</f>
        <v/>
      </c>
      <c r="AV966" s="9">
        <f>IF($AH966="","",$AY$16+$AY$4*AI966+$AY$5*AJ966+$AY$6*AK966+$AY$7*AL966+$AY$8*AM966+$AY$9*AN966+$AY$10*AO966+$AY$11*AP966+$AY$12*AQ966+$AY$13*AR966+$AY$14*AS966+$AY$15*AT966)</f>
        <v/>
      </c>
      <c r="BC966" s="10">
        <f>IF((ROW()-6)&lt;=$Q$3,INDEX(LINEST(AH907:AH966,AI907:AT966,TRUE,TRUE),1,13)*$Q$4,"")</f>
        <v/>
      </c>
      <c r="BD966" s="9">
        <f>IF((ROW()-6)&lt;=$Q$3,INDEX(LINEST(AH907:AH966,AI907:AT966,TRUE,TRUE),1,12),"")</f>
        <v/>
      </c>
      <c r="BE966" s="9">
        <f>IF((ROW()-6)&lt;=$Q$3,INDEX(LINEST(AH907:AH966,AI907:AT966,TRUE,TRUE),1,11),"")</f>
        <v/>
      </c>
      <c r="BF966" s="9">
        <f>IF((ROW()-6)&lt;=$Q$3,INDEX(LINEST(AH907:AH966,AI907:AT966,TRUE,TRUE),1,10),"")</f>
        <v/>
      </c>
      <c r="BG966" s="9">
        <f>IF((ROW()-6)&lt;=$Q$3,INDEX(LINEST(AH907:AH966,AI907:AT966,TRUE,TRUE),1,9),"")</f>
        <v/>
      </c>
      <c r="BH966" s="9">
        <f>IF((ROW()-6)&lt;=$Q$3,INDEX(LINEST(AH907:AH966,AI907:AT966,TRUE,TRUE),1,8),"")</f>
        <v/>
      </c>
      <c r="BI966" s="9">
        <f>IF((ROW()-6)&lt;=$Q$3,INDEX(LINEST(AH907:AH966,AI907:AT966,TRUE,TRUE),1,7),"")</f>
        <v/>
      </c>
      <c r="BJ966" s="9">
        <f>IF((ROW()-6)&lt;=$Q$3,INDEX(LINEST(AH907:AH966,AI907:AT966,TRUE,TRUE),1,6),"")</f>
        <v/>
      </c>
      <c r="BK966" s="9">
        <f>IF((ROW()-6)&lt;=$Q$3,INDEX(LINEST(AH907:AH966,AI907:AT966,TRUE,TRUE),1,5),"")</f>
        <v/>
      </c>
      <c r="BL966" s="9">
        <f>IF((ROW()-6)&lt;=$Q$3,INDEX(LINEST(AH907:AH966,AI907:AT966,TRUE,TRUE),1,4),"")</f>
        <v/>
      </c>
      <c r="BM966" s="9">
        <f>IF((ROW()-6)&lt;=$Q$3,INDEX(LINEST(AH907:AH966,AI907:AT966,TRUE,TRUE),1,3),"")</f>
        <v/>
      </c>
      <c r="BN966" s="9">
        <f>IF((ROW()-6)&lt;=$Q$3,INDEX(LINEST(AH907:AH966,AI907:AT966,TRUE,TRUE),1,2),"")</f>
        <v/>
      </c>
      <c r="BO966" s="9">
        <f>IF((ROW()-6)&lt;=$Q$3,INDEX(LINEST(AH907:AH966,AI907:AT966,TRUE,TRUE),1,1),"")</f>
        <v/>
      </c>
      <c r="BP966" s="10">
        <f>IF((ROW()-6)&lt;=$Q$3,INDEX(LINEST(AH907:AH966,AI907:AT966,TRUE,TRUE),3,1),"")</f>
        <v/>
      </c>
      <c r="BR966" s="9">
        <f>IF(AND((ROW()-6)&lt;=$Q$3,ISNUMBER(BC965)),BC965/$Q$4+BD965*AI966+BE965*AJ966+BF965*AK966+BG965*AL966+BH965*AM966+BI965*AN966+BJ965*AO966+BK965*AP966+BL965*AQ966+BM965*AR966+BN965*AS966+BO965*AT966,"")</f>
        <v/>
      </c>
      <c r="BS966">
        <f>IF(ISNUMBER(BR966),AVERAGE(AH906:AH965),"")</f>
        <v/>
      </c>
      <c r="BT966">
        <f>IF(ISNUMBER(BR966),(AH966-BR966)^2,"")</f>
        <v/>
      </c>
      <c r="BU966">
        <f>IF(ISNUMBER(BR966),AH966^2,"")</f>
        <v/>
      </c>
      <c r="BV966">
        <f>IF(ISNUMBER(BR966),(AH966-BS966)^2,"")</f>
        <v/>
      </c>
    </row>
    <row r="967">
      <c r="O967">
        <f>IF($R967="","",CHOOSE($Q$2,YEAR(R967)*12+MONTH(R967),INT((R967-2)/7),YEAR(R967)*4+ROUNDUP(MONTH(R967)/3)))</f>
        <v/>
      </c>
      <c r="P967">
        <f>IF($R967="","",IF($R968="",1,IF(O967&lt;&gt;O968,1,0)))</f>
        <v/>
      </c>
      <c r="Q967">
        <f>IF(P967=1,SUM($P$7:P967),"")</f>
        <v/>
      </c>
      <c r="R967">
        <f>IF($A967="","",IF(ISNUMBER($A967),$A967,IFERROR(DATEVALUE($A967),NA())))</f>
        <v/>
      </c>
      <c r="S967" s="7">
        <f>IFERROR(INDEX($R$7:$R$60000,MATCH(ROW()-6,$Q$7:$Q$60000,0)),"")</f>
        <v/>
      </c>
      <c r="T967">
        <f>IFERROR(INDEX($B$7:$B$60000,MATCH(ROW()-6,$Q$7:$Q$60000,0)),"")</f>
        <v/>
      </c>
      <c r="U967">
        <f>IFERROR(INDEX($C$7:$C$60000,MATCH(ROW()-6,$Q$7:$Q$60000,0)),"")</f>
        <v/>
      </c>
      <c r="V967">
        <f>IFERROR(INDEX($D$7:$D$60000,MATCH(ROW()-6,$Q$7:$Q$60000,0)),"")</f>
        <v/>
      </c>
      <c r="W967">
        <f>IFERROR(INDEX($E$7:$E$60000,MATCH(ROW()-6,$Q$7:$Q$60000,0)),"")</f>
        <v/>
      </c>
      <c r="X967">
        <f>IFERROR(INDEX($F$7:$F$60000,MATCH(ROW()-6,$Q$7:$Q$60000,0)),"")</f>
        <v/>
      </c>
      <c r="Y967">
        <f>IFERROR(INDEX($G$7:$G$60000,MATCH(ROW()-6,$Q$7:$Q$60000,0)),"")</f>
        <v/>
      </c>
      <c r="Z967">
        <f>IFERROR(INDEX($H$7:$H$60000,MATCH(ROW()-6,$Q$7:$Q$60000,0)),"")</f>
        <v/>
      </c>
      <c r="AA967">
        <f>IFERROR(INDEX($I$7:$I$60000,MATCH(ROW()-6,$Q$7:$Q$60000,0)),"")</f>
        <v/>
      </c>
      <c r="AB967">
        <f>IFERROR(INDEX($J$7:$J$60000,MATCH(ROW()-6,$Q$7:$Q$60000,0)),"")</f>
        <v/>
      </c>
      <c r="AC967">
        <f>IFERROR(INDEX($K$7:$K$60000,MATCH(ROW()-6,$Q$7:$Q$60000,0)),"")</f>
        <v/>
      </c>
      <c r="AD967">
        <f>IFERROR(INDEX($L$7:$L$60000,MATCH(ROW()-6,$Q$7:$Q$60000,0)),"")</f>
        <v/>
      </c>
      <c r="AE967">
        <f>IFERROR(INDEX($M$7:$M$60000,MATCH(ROW()-6,$Q$7:$Q$60000,0)),"")</f>
        <v/>
      </c>
      <c r="AF967">
        <f>IFERROR(INDEX($N$7:$N$60000,MATCH(ROW()-6,$Q$7:$Q$60000,0)),"")</f>
        <v/>
      </c>
      <c r="AH967" s="9">
        <f>IF(OR($S967="",$S966=""),"",LN($T967/$T966))</f>
        <v/>
      </c>
      <c r="AI967" s="9">
        <f>IF(OR($S967="",$S966=""),"",$C$2*LN(U967/U966))</f>
        <v/>
      </c>
      <c r="AJ967" s="9">
        <f>IF(OR($S967="",$S966=""),"",$D$2*(V967-V966))</f>
        <v/>
      </c>
      <c r="AK967" s="9">
        <f>IF(OR($S967="",$S966=""),"",$E$2*(W967-W966))</f>
        <v/>
      </c>
      <c r="AL967" s="9">
        <f>IF(OR($S967="",$S966=""),"",$F$2*LN(X967/X966))</f>
        <v/>
      </c>
      <c r="AM967" s="9">
        <f>IF(OR($S967="",$S966=""),"",$G$2*(Y967-Y966))</f>
        <v/>
      </c>
      <c r="AN967" s="9">
        <f>IF(OR($S967="",$S966=""),"",$H$2*LN(Z967/Z966))</f>
        <v/>
      </c>
      <c r="AO967" s="9">
        <f>IF(OR($S967="",$S966=""),"",$I$2*(AA967-AA966))</f>
        <v/>
      </c>
      <c r="AP967" s="9">
        <f>IF(OR($S967="",$S966=""),"",$J$2*LN(AB967/AB966))</f>
        <v/>
      </c>
      <c r="AQ967" s="9">
        <f>IF(OR($S967="",$S966=""),"",$K$2*(AC967-AC966))</f>
        <v/>
      </c>
      <c r="AR967" s="9">
        <f>IF(OR($S967="",$S966=""),"",$L$2*LN(AD967/AD966))</f>
        <v/>
      </c>
      <c r="AS967" s="9">
        <f>IF(OR($S967="",$S966=""),"",$M$2*LN(AE967/AE966))</f>
        <v/>
      </c>
      <c r="AT967" s="9">
        <f>IF(OR($S967="",$S966=""),"",$N$2*LN(AF967/AF966))</f>
        <v/>
      </c>
      <c r="AV967" s="9">
        <f>IF($AH967="","",$AY$16+$AY$4*AI967+$AY$5*AJ967+$AY$6*AK967+$AY$7*AL967+$AY$8*AM967+$AY$9*AN967+$AY$10*AO967+$AY$11*AP967+$AY$12*AQ967+$AY$13*AR967+$AY$14*AS967+$AY$15*AT967)</f>
        <v/>
      </c>
      <c r="BC967" s="10">
        <f>IF((ROW()-6)&lt;=$Q$3,INDEX(LINEST(AH908:AH967,AI908:AT967,TRUE,TRUE),1,13)*$Q$4,"")</f>
        <v/>
      </c>
      <c r="BD967" s="9">
        <f>IF((ROW()-6)&lt;=$Q$3,INDEX(LINEST(AH908:AH967,AI908:AT967,TRUE,TRUE),1,12),"")</f>
        <v/>
      </c>
      <c r="BE967" s="9">
        <f>IF((ROW()-6)&lt;=$Q$3,INDEX(LINEST(AH908:AH967,AI908:AT967,TRUE,TRUE),1,11),"")</f>
        <v/>
      </c>
      <c r="BF967" s="9">
        <f>IF((ROW()-6)&lt;=$Q$3,INDEX(LINEST(AH908:AH967,AI908:AT967,TRUE,TRUE),1,10),"")</f>
        <v/>
      </c>
      <c r="BG967" s="9">
        <f>IF((ROW()-6)&lt;=$Q$3,INDEX(LINEST(AH908:AH967,AI908:AT967,TRUE,TRUE),1,9),"")</f>
        <v/>
      </c>
      <c r="BH967" s="9">
        <f>IF((ROW()-6)&lt;=$Q$3,INDEX(LINEST(AH908:AH967,AI908:AT967,TRUE,TRUE),1,8),"")</f>
        <v/>
      </c>
      <c r="BI967" s="9">
        <f>IF((ROW()-6)&lt;=$Q$3,INDEX(LINEST(AH908:AH967,AI908:AT967,TRUE,TRUE),1,7),"")</f>
        <v/>
      </c>
      <c r="BJ967" s="9">
        <f>IF((ROW()-6)&lt;=$Q$3,INDEX(LINEST(AH908:AH967,AI908:AT967,TRUE,TRUE),1,6),"")</f>
        <v/>
      </c>
      <c r="BK967" s="9">
        <f>IF((ROW()-6)&lt;=$Q$3,INDEX(LINEST(AH908:AH967,AI908:AT967,TRUE,TRUE),1,5),"")</f>
        <v/>
      </c>
      <c r="BL967" s="9">
        <f>IF((ROW()-6)&lt;=$Q$3,INDEX(LINEST(AH908:AH967,AI908:AT967,TRUE,TRUE),1,4),"")</f>
        <v/>
      </c>
      <c r="BM967" s="9">
        <f>IF((ROW()-6)&lt;=$Q$3,INDEX(LINEST(AH908:AH967,AI908:AT967,TRUE,TRUE),1,3),"")</f>
        <v/>
      </c>
      <c r="BN967" s="9">
        <f>IF((ROW()-6)&lt;=$Q$3,INDEX(LINEST(AH908:AH967,AI908:AT967,TRUE,TRUE),1,2),"")</f>
        <v/>
      </c>
      <c r="BO967" s="9">
        <f>IF((ROW()-6)&lt;=$Q$3,INDEX(LINEST(AH908:AH967,AI908:AT967,TRUE,TRUE),1,1),"")</f>
        <v/>
      </c>
      <c r="BP967" s="10">
        <f>IF((ROW()-6)&lt;=$Q$3,INDEX(LINEST(AH908:AH967,AI908:AT967,TRUE,TRUE),3,1),"")</f>
        <v/>
      </c>
      <c r="BR967" s="9">
        <f>IF(AND((ROW()-6)&lt;=$Q$3,ISNUMBER(BC966)),BC966/$Q$4+BD966*AI967+BE966*AJ967+BF966*AK967+BG966*AL967+BH966*AM967+BI966*AN967+BJ966*AO967+BK966*AP967+BL966*AQ967+BM966*AR967+BN966*AS967+BO966*AT967,"")</f>
        <v/>
      </c>
      <c r="BS967">
        <f>IF(ISNUMBER(BR967),AVERAGE(AH907:AH966),"")</f>
        <v/>
      </c>
      <c r="BT967">
        <f>IF(ISNUMBER(BR967),(AH967-BR967)^2,"")</f>
        <v/>
      </c>
      <c r="BU967">
        <f>IF(ISNUMBER(BR967),AH967^2,"")</f>
        <v/>
      </c>
      <c r="BV967">
        <f>IF(ISNUMBER(BR967),(AH967-BS967)^2,"")</f>
        <v/>
      </c>
    </row>
    <row r="968">
      <c r="O968">
        <f>IF($R968="","",CHOOSE($Q$2,YEAR(R968)*12+MONTH(R968),INT((R968-2)/7),YEAR(R968)*4+ROUNDUP(MONTH(R968)/3)))</f>
        <v/>
      </c>
      <c r="P968">
        <f>IF($R968="","",IF($R969="",1,IF(O968&lt;&gt;O969,1,0)))</f>
        <v/>
      </c>
      <c r="Q968">
        <f>IF(P968=1,SUM($P$7:P968),"")</f>
        <v/>
      </c>
      <c r="R968">
        <f>IF($A968="","",IF(ISNUMBER($A968),$A968,IFERROR(DATEVALUE($A968),NA())))</f>
        <v/>
      </c>
      <c r="S968" s="7">
        <f>IFERROR(INDEX($R$7:$R$60000,MATCH(ROW()-6,$Q$7:$Q$60000,0)),"")</f>
        <v/>
      </c>
      <c r="T968">
        <f>IFERROR(INDEX($B$7:$B$60000,MATCH(ROW()-6,$Q$7:$Q$60000,0)),"")</f>
        <v/>
      </c>
      <c r="U968">
        <f>IFERROR(INDEX($C$7:$C$60000,MATCH(ROW()-6,$Q$7:$Q$60000,0)),"")</f>
        <v/>
      </c>
      <c r="V968">
        <f>IFERROR(INDEX($D$7:$D$60000,MATCH(ROW()-6,$Q$7:$Q$60000,0)),"")</f>
        <v/>
      </c>
      <c r="W968">
        <f>IFERROR(INDEX($E$7:$E$60000,MATCH(ROW()-6,$Q$7:$Q$60000,0)),"")</f>
        <v/>
      </c>
      <c r="X968">
        <f>IFERROR(INDEX($F$7:$F$60000,MATCH(ROW()-6,$Q$7:$Q$60000,0)),"")</f>
        <v/>
      </c>
      <c r="Y968">
        <f>IFERROR(INDEX($G$7:$G$60000,MATCH(ROW()-6,$Q$7:$Q$60000,0)),"")</f>
        <v/>
      </c>
      <c r="Z968">
        <f>IFERROR(INDEX($H$7:$H$60000,MATCH(ROW()-6,$Q$7:$Q$60000,0)),"")</f>
        <v/>
      </c>
      <c r="AA968">
        <f>IFERROR(INDEX($I$7:$I$60000,MATCH(ROW()-6,$Q$7:$Q$60000,0)),"")</f>
        <v/>
      </c>
      <c r="AB968">
        <f>IFERROR(INDEX($J$7:$J$60000,MATCH(ROW()-6,$Q$7:$Q$60000,0)),"")</f>
        <v/>
      </c>
      <c r="AC968">
        <f>IFERROR(INDEX($K$7:$K$60000,MATCH(ROW()-6,$Q$7:$Q$60000,0)),"")</f>
        <v/>
      </c>
      <c r="AD968">
        <f>IFERROR(INDEX($L$7:$L$60000,MATCH(ROW()-6,$Q$7:$Q$60000,0)),"")</f>
        <v/>
      </c>
      <c r="AE968">
        <f>IFERROR(INDEX($M$7:$M$60000,MATCH(ROW()-6,$Q$7:$Q$60000,0)),"")</f>
        <v/>
      </c>
      <c r="AF968">
        <f>IFERROR(INDEX($N$7:$N$60000,MATCH(ROW()-6,$Q$7:$Q$60000,0)),"")</f>
        <v/>
      </c>
      <c r="AH968" s="9">
        <f>IF(OR($S968="",$S967=""),"",LN($T968/$T967))</f>
        <v/>
      </c>
      <c r="AI968" s="9">
        <f>IF(OR($S968="",$S967=""),"",$C$2*LN(U968/U967))</f>
        <v/>
      </c>
      <c r="AJ968" s="9">
        <f>IF(OR($S968="",$S967=""),"",$D$2*(V968-V967))</f>
        <v/>
      </c>
      <c r="AK968" s="9">
        <f>IF(OR($S968="",$S967=""),"",$E$2*(W968-W967))</f>
        <v/>
      </c>
      <c r="AL968" s="9">
        <f>IF(OR($S968="",$S967=""),"",$F$2*LN(X968/X967))</f>
        <v/>
      </c>
      <c r="AM968" s="9">
        <f>IF(OR($S968="",$S967=""),"",$G$2*(Y968-Y967))</f>
        <v/>
      </c>
      <c r="AN968" s="9">
        <f>IF(OR($S968="",$S967=""),"",$H$2*LN(Z968/Z967))</f>
        <v/>
      </c>
      <c r="AO968" s="9">
        <f>IF(OR($S968="",$S967=""),"",$I$2*(AA968-AA967))</f>
        <v/>
      </c>
      <c r="AP968" s="9">
        <f>IF(OR($S968="",$S967=""),"",$J$2*LN(AB968/AB967))</f>
        <v/>
      </c>
      <c r="AQ968" s="9">
        <f>IF(OR($S968="",$S967=""),"",$K$2*(AC968-AC967))</f>
        <v/>
      </c>
      <c r="AR968" s="9">
        <f>IF(OR($S968="",$S967=""),"",$L$2*LN(AD968/AD967))</f>
        <v/>
      </c>
      <c r="AS968" s="9">
        <f>IF(OR($S968="",$S967=""),"",$M$2*LN(AE968/AE967))</f>
        <v/>
      </c>
      <c r="AT968" s="9">
        <f>IF(OR($S968="",$S967=""),"",$N$2*LN(AF968/AF967))</f>
        <v/>
      </c>
      <c r="AV968" s="9">
        <f>IF($AH968="","",$AY$16+$AY$4*AI968+$AY$5*AJ968+$AY$6*AK968+$AY$7*AL968+$AY$8*AM968+$AY$9*AN968+$AY$10*AO968+$AY$11*AP968+$AY$12*AQ968+$AY$13*AR968+$AY$14*AS968+$AY$15*AT968)</f>
        <v/>
      </c>
      <c r="BC968" s="10">
        <f>IF((ROW()-6)&lt;=$Q$3,INDEX(LINEST(AH909:AH968,AI909:AT968,TRUE,TRUE),1,13)*$Q$4,"")</f>
        <v/>
      </c>
      <c r="BD968" s="9">
        <f>IF((ROW()-6)&lt;=$Q$3,INDEX(LINEST(AH909:AH968,AI909:AT968,TRUE,TRUE),1,12),"")</f>
        <v/>
      </c>
      <c r="BE968" s="9">
        <f>IF((ROW()-6)&lt;=$Q$3,INDEX(LINEST(AH909:AH968,AI909:AT968,TRUE,TRUE),1,11),"")</f>
        <v/>
      </c>
      <c r="BF968" s="9">
        <f>IF((ROW()-6)&lt;=$Q$3,INDEX(LINEST(AH909:AH968,AI909:AT968,TRUE,TRUE),1,10),"")</f>
        <v/>
      </c>
      <c r="BG968" s="9">
        <f>IF((ROW()-6)&lt;=$Q$3,INDEX(LINEST(AH909:AH968,AI909:AT968,TRUE,TRUE),1,9),"")</f>
        <v/>
      </c>
      <c r="BH968" s="9">
        <f>IF((ROW()-6)&lt;=$Q$3,INDEX(LINEST(AH909:AH968,AI909:AT968,TRUE,TRUE),1,8),"")</f>
        <v/>
      </c>
      <c r="BI968" s="9">
        <f>IF((ROW()-6)&lt;=$Q$3,INDEX(LINEST(AH909:AH968,AI909:AT968,TRUE,TRUE),1,7),"")</f>
        <v/>
      </c>
      <c r="BJ968" s="9">
        <f>IF((ROW()-6)&lt;=$Q$3,INDEX(LINEST(AH909:AH968,AI909:AT968,TRUE,TRUE),1,6),"")</f>
        <v/>
      </c>
      <c r="BK968" s="9">
        <f>IF((ROW()-6)&lt;=$Q$3,INDEX(LINEST(AH909:AH968,AI909:AT968,TRUE,TRUE),1,5),"")</f>
        <v/>
      </c>
      <c r="BL968" s="9">
        <f>IF((ROW()-6)&lt;=$Q$3,INDEX(LINEST(AH909:AH968,AI909:AT968,TRUE,TRUE),1,4),"")</f>
        <v/>
      </c>
      <c r="BM968" s="9">
        <f>IF((ROW()-6)&lt;=$Q$3,INDEX(LINEST(AH909:AH968,AI909:AT968,TRUE,TRUE),1,3),"")</f>
        <v/>
      </c>
      <c r="BN968" s="9">
        <f>IF((ROW()-6)&lt;=$Q$3,INDEX(LINEST(AH909:AH968,AI909:AT968,TRUE,TRUE),1,2),"")</f>
        <v/>
      </c>
      <c r="BO968" s="9">
        <f>IF((ROW()-6)&lt;=$Q$3,INDEX(LINEST(AH909:AH968,AI909:AT968,TRUE,TRUE),1,1),"")</f>
        <v/>
      </c>
      <c r="BP968" s="10">
        <f>IF((ROW()-6)&lt;=$Q$3,INDEX(LINEST(AH909:AH968,AI909:AT968,TRUE,TRUE),3,1),"")</f>
        <v/>
      </c>
      <c r="BR968" s="9">
        <f>IF(AND((ROW()-6)&lt;=$Q$3,ISNUMBER(BC967)),BC967/$Q$4+BD967*AI968+BE967*AJ968+BF967*AK968+BG967*AL968+BH967*AM968+BI967*AN968+BJ967*AO968+BK967*AP968+BL967*AQ968+BM967*AR968+BN967*AS968+BO967*AT968,"")</f>
        <v/>
      </c>
      <c r="BS968">
        <f>IF(ISNUMBER(BR968),AVERAGE(AH908:AH967),"")</f>
        <v/>
      </c>
      <c r="BT968">
        <f>IF(ISNUMBER(BR968),(AH968-BR968)^2,"")</f>
        <v/>
      </c>
      <c r="BU968">
        <f>IF(ISNUMBER(BR968),AH968^2,"")</f>
        <v/>
      </c>
      <c r="BV968">
        <f>IF(ISNUMBER(BR968),(AH968-BS968)^2,"")</f>
        <v/>
      </c>
    </row>
    <row r="969">
      <c r="O969">
        <f>IF($R969="","",CHOOSE($Q$2,YEAR(R969)*12+MONTH(R969),INT((R969-2)/7),YEAR(R969)*4+ROUNDUP(MONTH(R969)/3)))</f>
        <v/>
      </c>
      <c r="P969">
        <f>IF($R969="","",IF($R970="",1,IF(O969&lt;&gt;O970,1,0)))</f>
        <v/>
      </c>
      <c r="Q969">
        <f>IF(P969=1,SUM($P$7:P969),"")</f>
        <v/>
      </c>
      <c r="R969">
        <f>IF($A969="","",IF(ISNUMBER($A969),$A969,IFERROR(DATEVALUE($A969),NA())))</f>
        <v/>
      </c>
      <c r="S969" s="7">
        <f>IFERROR(INDEX($R$7:$R$60000,MATCH(ROW()-6,$Q$7:$Q$60000,0)),"")</f>
        <v/>
      </c>
      <c r="T969">
        <f>IFERROR(INDEX($B$7:$B$60000,MATCH(ROW()-6,$Q$7:$Q$60000,0)),"")</f>
        <v/>
      </c>
      <c r="U969">
        <f>IFERROR(INDEX($C$7:$C$60000,MATCH(ROW()-6,$Q$7:$Q$60000,0)),"")</f>
        <v/>
      </c>
      <c r="V969">
        <f>IFERROR(INDEX($D$7:$D$60000,MATCH(ROW()-6,$Q$7:$Q$60000,0)),"")</f>
        <v/>
      </c>
      <c r="W969">
        <f>IFERROR(INDEX($E$7:$E$60000,MATCH(ROW()-6,$Q$7:$Q$60000,0)),"")</f>
        <v/>
      </c>
      <c r="X969">
        <f>IFERROR(INDEX($F$7:$F$60000,MATCH(ROW()-6,$Q$7:$Q$60000,0)),"")</f>
        <v/>
      </c>
      <c r="Y969">
        <f>IFERROR(INDEX($G$7:$G$60000,MATCH(ROW()-6,$Q$7:$Q$60000,0)),"")</f>
        <v/>
      </c>
      <c r="Z969">
        <f>IFERROR(INDEX($H$7:$H$60000,MATCH(ROW()-6,$Q$7:$Q$60000,0)),"")</f>
        <v/>
      </c>
      <c r="AA969">
        <f>IFERROR(INDEX($I$7:$I$60000,MATCH(ROW()-6,$Q$7:$Q$60000,0)),"")</f>
        <v/>
      </c>
      <c r="AB969">
        <f>IFERROR(INDEX($J$7:$J$60000,MATCH(ROW()-6,$Q$7:$Q$60000,0)),"")</f>
        <v/>
      </c>
      <c r="AC969">
        <f>IFERROR(INDEX($K$7:$K$60000,MATCH(ROW()-6,$Q$7:$Q$60000,0)),"")</f>
        <v/>
      </c>
      <c r="AD969">
        <f>IFERROR(INDEX($L$7:$L$60000,MATCH(ROW()-6,$Q$7:$Q$60000,0)),"")</f>
        <v/>
      </c>
      <c r="AE969">
        <f>IFERROR(INDEX($M$7:$M$60000,MATCH(ROW()-6,$Q$7:$Q$60000,0)),"")</f>
        <v/>
      </c>
      <c r="AF969">
        <f>IFERROR(INDEX($N$7:$N$60000,MATCH(ROW()-6,$Q$7:$Q$60000,0)),"")</f>
        <v/>
      </c>
      <c r="AH969" s="9">
        <f>IF(OR($S969="",$S968=""),"",LN($T969/$T968))</f>
        <v/>
      </c>
      <c r="AI969" s="9">
        <f>IF(OR($S969="",$S968=""),"",$C$2*LN(U969/U968))</f>
        <v/>
      </c>
      <c r="AJ969" s="9">
        <f>IF(OR($S969="",$S968=""),"",$D$2*(V969-V968))</f>
        <v/>
      </c>
      <c r="AK969" s="9">
        <f>IF(OR($S969="",$S968=""),"",$E$2*(W969-W968))</f>
        <v/>
      </c>
      <c r="AL969" s="9">
        <f>IF(OR($S969="",$S968=""),"",$F$2*LN(X969/X968))</f>
        <v/>
      </c>
      <c r="AM969" s="9">
        <f>IF(OR($S969="",$S968=""),"",$G$2*(Y969-Y968))</f>
        <v/>
      </c>
      <c r="AN969" s="9">
        <f>IF(OR($S969="",$S968=""),"",$H$2*LN(Z969/Z968))</f>
        <v/>
      </c>
      <c r="AO969" s="9">
        <f>IF(OR($S969="",$S968=""),"",$I$2*(AA969-AA968))</f>
        <v/>
      </c>
      <c r="AP969" s="9">
        <f>IF(OR($S969="",$S968=""),"",$J$2*LN(AB969/AB968))</f>
        <v/>
      </c>
      <c r="AQ969" s="9">
        <f>IF(OR($S969="",$S968=""),"",$K$2*(AC969-AC968))</f>
        <v/>
      </c>
      <c r="AR969" s="9">
        <f>IF(OR($S969="",$S968=""),"",$L$2*LN(AD969/AD968))</f>
        <v/>
      </c>
      <c r="AS969" s="9">
        <f>IF(OR($S969="",$S968=""),"",$M$2*LN(AE969/AE968))</f>
        <v/>
      </c>
      <c r="AT969" s="9">
        <f>IF(OR($S969="",$S968=""),"",$N$2*LN(AF969/AF968))</f>
        <v/>
      </c>
      <c r="AV969" s="9">
        <f>IF($AH969="","",$AY$16+$AY$4*AI969+$AY$5*AJ969+$AY$6*AK969+$AY$7*AL969+$AY$8*AM969+$AY$9*AN969+$AY$10*AO969+$AY$11*AP969+$AY$12*AQ969+$AY$13*AR969+$AY$14*AS969+$AY$15*AT969)</f>
        <v/>
      </c>
      <c r="BC969" s="10">
        <f>IF((ROW()-6)&lt;=$Q$3,INDEX(LINEST(AH910:AH969,AI910:AT969,TRUE,TRUE),1,13)*$Q$4,"")</f>
        <v/>
      </c>
      <c r="BD969" s="9">
        <f>IF((ROW()-6)&lt;=$Q$3,INDEX(LINEST(AH910:AH969,AI910:AT969,TRUE,TRUE),1,12),"")</f>
        <v/>
      </c>
      <c r="BE969" s="9">
        <f>IF((ROW()-6)&lt;=$Q$3,INDEX(LINEST(AH910:AH969,AI910:AT969,TRUE,TRUE),1,11),"")</f>
        <v/>
      </c>
      <c r="BF969" s="9">
        <f>IF((ROW()-6)&lt;=$Q$3,INDEX(LINEST(AH910:AH969,AI910:AT969,TRUE,TRUE),1,10),"")</f>
        <v/>
      </c>
      <c r="BG969" s="9">
        <f>IF((ROW()-6)&lt;=$Q$3,INDEX(LINEST(AH910:AH969,AI910:AT969,TRUE,TRUE),1,9),"")</f>
        <v/>
      </c>
      <c r="BH969" s="9">
        <f>IF((ROW()-6)&lt;=$Q$3,INDEX(LINEST(AH910:AH969,AI910:AT969,TRUE,TRUE),1,8),"")</f>
        <v/>
      </c>
      <c r="BI969" s="9">
        <f>IF((ROW()-6)&lt;=$Q$3,INDEX(LINEST(AH910:AH969,AI910:AT969,TRUE,TRUE),1,7),"")</f>
        <v/>
      </c>
      <c r="BJ969" s="9">
        <f>IF((ROW()-6)&lt;=$Q$3,INDEX(LINEST(AH910:AH969,AI910:AT969,TRUE,TRUE),1,6),"")</f>
        <v/>
      </c>
      <c r="BK969" s="9">
        <f>IF((ROW()-6)&lt;=$Q$3,INDEX(LINEST(AH910:AH969,AI910:AT969,TRUE,TRUE),1,5),"")</f>
        <v/>
      </c>
      <c r="BL969" s="9">
        <f>IF((ROW()-6)&lt;=$Q$3,INDEX(LINEST(AH910:AH969,AI910:AT969,TRUE,TRUE),1,4),"")</f>
        <v/>
      </c>
      <c r="BM969" s="9">
        <f>IF((ROW()-6)&lt;=$Q$3,INDEX(LINEST(AH910:AH969,AI910:AT969,TRUE,TRUE),1,3),"")</f>
        <v/>
      </c>
      <c r="BN969" s="9">
        <f>IF((ROW()-6)&lt;=$Q$3,INDEX(LINEST(AH910:AH969,AI910:AT969,TRUE,TRUE),1,2),"")</f>
        <v/>
      </c>
      <c r="BO969" s="9">
        <f>IF((ROW()-6)&lt;=$Q$3,INDEX(LINEST(AH910:AH969,AI910:AT969,TRUE,TRUE),1,1),"")</f>
        <v/>
      </c>
      <c r="BP969" s="10">
        <f>IF((ROW()-6)&lt;=$Q$3,INDEX(LINEST(AH910:AH969,AI910:AT969,TRUE,TRUE),3,1),"")</f>
        <v/>
      </c>
      <c r="BR969" s="9">
        <f>IF(AND((ROW()-6)&lt;=$Q$3,ISNUMBER(BC968)),BC968/$Q$4+BD968*AI969+BE968*AJ969+BF968*AK969+BG968*AL969+BH968*AM969+BI968*AN969+BJ968*AO969+BK968*AP969+BL968*AQ969+BM968*AR969+BN968*AS969+BO968*AT969,"")</f>
        <v/>
      </c>
      <c r="BS969">
        <f>IF(ISNUMBER(BR969),AVERAGE(AH909:AH968),"")</f>
        <v/>
      </c>
      <c r="BT969">
        <f>IF(ISNUMBER(BR969),(AH969-BR969)^2,"")</f>
        <v/>
      </c>
      <c r="BU969">
        <f>IF(ISNUMBER(BR969),AH969^2,"")</f>
        <v/>
      </c>
      <c r="BV969">
        <f>IF(ISNUMBER(BR969),(AH969-BS969)^2,"")</f>
        <v/>
      </c>
    </row>
    <row r="970">
      <c r="O970">
        <f>IF($R970="","",CHOOSE($Q$2,YEAR(R970)*12+MONTH(R970),INT((R970-2)/7),YEAR(R970)*4+ROUNDUP(MONTH(R970)/3)))</f>
        <v/>
      </c>
      <c r="P970">
        <f>IF($R970="","",IF($R971="",1,IF(O970&lt;&gt;O971,1,0)))</f>
        <v/>
      </c>
      <c r="Q970">
        <f>IF(P970=1,SUM($P$7:P970),"")</f>
        <v/>
      </c>
      <c r="R970">
        <f>IF($A970="","",IF(ISNUMBER($A970),$A970,IFERROR(DATEVALUE($A970),NA())))</f>
        <v/>
      </c>
      <c r="S970" s="7">
        <f>IFERROR(INDEX($R$7:$R$60000,MATCH(ROW()-6,$Q$7:$Q$60000,0)),"")</f>
        <v/>
      </c>
      <c r="T970">
        <f>IFERROR(INDEX($B$7:$B$60000,MATCH(ROW()-6,$Q$7:$Q$60000,0)),"")</f>
        <v/>
      </c>
      <c r="U970">
        <f>IFERROR(INDEX($C$7:$C$60000,MATCH(ROW()-6,$Q$7:$Q$60000,0)),"")</f>
        <v/>
      </c>
      <c r="V970">
        <f>IFERROR(INDEX($D$7:$D$60000,MATCH(ROW()-6,$Q$7:$Q$60000,0)),"")</f>
        <v/>
      </c>
      <c r="W970">
        <f>IFERROR(INDEX($E$7:$E$60000,MATCH(ROW()-6,$Q$7:$Q$60000,0)),"")</f>
        <v/>
      </c>
      <c r="X970">
        <f>IFERROR(INDEX($F$7:$F$60000,MATCH(ROW()-6,$Q$7:$Q$60000,0)),"")</f>
        <v/>
      </c>
      <c r="Y970">
        <f>IFERROR(INDEX($G$7:$G$60000,MATCH(ROW()-6,$Q$7:$Q$60000,0)),"")</f>
        <v/>
      </c>
      <c r="Z970">
        <f>IFERROR(INDEX($H$7:$H$60000,MATCH(ROW()-6,$Q$7:$Q$60000,0)),"")</f>
        <v/>
      </c>
      <c r="AA970">
        <f>IFERROR(INDEX($I$7:$I$60000,MATCH(ROW()-6,$Q$7:$Q$60000,0)),"")</f>
        <v/>
      </c>
      <c r="AB970">
        <f>IFERROR(INDEX($J$7:$J$60000,MATCH(ROW()-6,$Q$7:$Q$60000,0)),"")</f>
        <v/>
      </c>
      <c r="AC970">
        <f>IFERROR(INDEX($K$7:$K$60000,MATCH(ROW()-6,$Q$7:$Q$60000,0)),"")</f>
        <v/>
      </c>
      <c r="AD970">
        <f>IFERROR(INDEX($L$7:$L$60000,MATCH(ROW()-6,$Q$7:$Q$60000,0)),"")</f>
        <v/>
      </c>
      <c r="AE970">
        <f>IFERROR(INDEX($M$7:$M$60000,MATCH(ROW()-6,$Q$7:$Q$60000,0)),"")</f>
        <v/>
      </c>
      <c r="AF970">
        <f>IFERROR(INDEX($N$7:$N$60000,MATCH(ROW()-6,$Q$7:$Q$60000,0)),"")</f>
        <v/>
      </c>
      <c r="AH970" s="9">
        <f>IF(OR($S970="",$S969=""),"",LN($T970/$T969))</f>
        <v/>
      </c>
      <c r="AI970" s="9">
        <f>IF(OR($S970="",$S969=""),"",$C$2*LN(U970/U969))</f>
        <v/>
      </c>
      <c r="AJ970" s="9">
        <f>IF(OR($S970="",$S969=""),"",$D$2*(V970-V969))</f>
        <v/>
      </c>
      <c r="AK970" s="9">
        <f>IF(OR($S970="",$S969=""),"",$E$2*(W970-W969))</f>
        <v/>
      </c>
      <c r="AL970" s="9">
        <f>IF(OR($S970="",$S969=""),"",$F$2*LN(X970/X969))</f>
        <v/>
      </c>
      <c r="AM970" s="9">
        <f>IF(OR($S970="",$S969=""),"",$G$2*(Y970-Y969))</f>
        <v/>
      </c>
      <c r="AN970" s="9">
        <f>IF(OR($S970="",$S969=""),"",$H$2*LN(Z970/Z969))</f>
        <v/>
      </c>
      <c r="AO970" s="9">
        <f>IF(OR($S970="",$S969=""),"",$I$2*(AA970-AA969))</f>
        <v/>
      </c>
      <c r="AP970" s="9">
        <f>IF(OR($S970="",$S969=""),"",$J$2*LN(AB970/AB969))</f>
        <v/>
      </c>
      <c r="AQ970" s="9">
        <f>IF(OR($S970="",$S969=""),"",$K$2*(AC970-AC969))</f>
        <v/>
      </c>
      <c r="AR970" s="9">
        <f>IF(OR($S970="",$S969=""),"",$L$2*LN(AD970/AD969))</f>
        <v/>
      </c>
      <c r="AS970" s="9">
        <f>IF(OR($S970="",$S969=""),"",$M$2*LN(AE970/AE969))</f>
        <v/>
      </c>
      <c r="AT970" s="9">
        <f>IF(OR($S970="",$S969=""),"",$N$2*LN(AF970/AF969))</f>
        <v/>
      </c>
      <c r="AV970" s="9">
        <f>IF($AH970="","",$AY$16+$AY$4*AI970+$AY$5*AJ970+$AY$6*AK970+$AY$7*AL970+$AY$8*AM970+$AY$9*AN970+$AY$10*AO970+$AY$11*AP970+$AY$12*AQ970+$AY$13*AR970+$AY$14*AS970+$AY$15*AT970)</f>
        <v/>
      </c>
      <c r="BC970" s="10">
        <f>IF((ROW()-6)&lt;=$Q$3,INDEX(LINEST(AH911:AH970,AI911:AT970,TRUE,TRUE),1,13)*$Q$4,"")</f>
        <v/>
      </c>
      <c r="BD970" s="9">
        <f>IF((ROW()-6)&lt;=$Q$3,INDEX(LINEST(AH911:AH970,AI911:AT970,TRUE,TRUE),1,12),"")</f>
        <v/>
      </c>
      <c r="BE970" s="9">
        <f>IF((ROW()-6)&lt;=$Q$3,INDEX(LINEST(AH911:AH970,AI911:AT970,TRUE,TRUE),1,11),"")</f>
        <v/>
      </c>
      <c r="BF970" s="9">
        <f>IF((ROW()-6)&lt;=$Q$3,INDEX(LINEST(AH911:AH970,AI911:AT970,TRUE,TRUE),1,10),"")</f>
        <v/>
      </c>
      <c r="BG970" s="9">
        <f>IF((ROW()-6)&lt;=$Q$3,INDEX(LINEST(AH911:AH970,AI911:AT970,TRUE,TRUE),1,9),"")</f>
        <v/>
      </c>
      <c r="BH970" s="9">
        <f>IF((ROW()-6)&lt;=$Q$3,INDEX(LINEST(AH911:AH970,AI911:AT970,TRUE,TRUE),1,8),"")</f>
        <v/>
      </c>
      <c r="BI970" s="9">
        <f>IF((ROW()-6)&lt;=$Q$3,INDEX(LINEST(AH911:AH970,AI911:AT970,TRUE,TRUE),1,7),"")</f>
        <v/>
      </c>
      <c r="BJ970" s="9">
        <f>IF((ROW()-6)&lt;=$Q$3,INDEX(LINEST(AH911:AH970,AI911:AT970,TRUE,TRUE),1,6),"")</f>
        <v/>
      </c>
      <c r="BK970" s="9">
        <f>IF((ROW()-6)&lt;=$Q$3,INDEX(LINEST(AH911:AH970,AI911:AT970,TRUE,TRUE),1,5),"")</f>
        <v/>
      </c>
      <c r="BL970" s="9">
        <f>IF((ROW()-6)&lt;=$Q$3,INDEX(LINEST(AH911:AH970,AI911:AT970,TRUE,TRUE),1,4),"")</f>
        <v/>
      </c>
      <c r="BM970" s="9">
        <f>IF((ROW()-6)&lt;=$Q$3,INDEX(LINEST(AH911:AH970,AI911:AT970,TRUE,TRUE),1,3),"")</f>
        <v/>
      </c>
      <c r="BN970" s="9">
        <f>IF((ROW()-6)&lt;=$Q$3,INDEX(LINEST(AH911:AH970,AI911:AT970,TRUE,TRUE),1,2),"")</f>
        <v/>
      </c>
      <c r="BO970" s="9">
        <f>IF((ROW()-6)&lt;=$Q$3,INDEX(LINEST(AH911:AH970,AI911:AT970,TRUE,TRUE),1,1),"")</f>
        <v/>
      </c>
      <c r="BP970" s="10">
        <f>IF((ROW()-6)&lt;=$Q$3,INDEX(LINEST(AH911:AH970,AI911:AT970,TRUE,TRUE),3,1),"")</f>
        <v/>
      </c>
      <c r="BR970" s="9">
        <f>IF(AND((ROW()-6)&lt;=$Q$3,ISNUMBER(BC969)),BC969/$Q$4+BD969*AI970+BE969*AJ970+BF969*AK970+BG969*AL970+BH969*AM970+BI969*AN970+BJ969*AO970+BK969*AP970+BL969*AQ970+BM969*AR970+BN969*AS970+BO969*AT970,"")</f>
        <v/>
      </c>
      <c r="BS970">
        <f>IF(ISNUMBER(BR970),AVERAGE(AH910:AH969),"")</f>
        <v/>
      </c>
      <c r="BT970">
        <f>IF(ISNUMBER(BR970),(AH970-BR970)^2,"")</f>
        <v/>
      </c>
      <c r="BU970">
        <f>IF(ISNUMBER(BR970),AH970^2,"")</f>
        <v/>
      </c>
      <c r="BV970">
        <f>IF(ISNUMBER(BR970),(AH970-BS970)^2,"")</f>
        <v/>
      </c>
    </row>
    <row r="971">
      <c r="O971">
        <f>IF($R971="","",CHOOSE($Q$2,YEAR(R971)*12+MONTH(R971),INT((R971-2)/7),YEAR(R971)*4+ROUNDUP(MONTH(R971)/3)))</f>
        <v/>
      </c>
      <c r="P971">
        <f>IF($R971="","",IF($R972="",1,IF(O971&lt;&gt;O972,1,0)))</f>
        <v/>
      </c>
      <c r="Q971">
        <f>IF(P971=1,SUM($P$7:P971),"")</f>
        <v/>
      </c>
      <c r="R971">
        <f>IF($A971="","",IF(ISNUMBER($A971),$A971,IFERROR(DATEVALUE($A971),NA())))</f>
        <v/>
      </c>
      <c r="S971" s="7">
        <f>IFERROR(INDEX($R$7:$R$60000,MATCH(ROW()-6,$Q$7:$Q$60000,0)),"")</f>
        <v/>
      </c>
      <c r="T971">
        <f>IFERROR(INDEX($B$7:$B$60000,MATCH(ROW()-6,$Q$7:$Q$60000,0)),"")</f>
        <v/>
      </c>
      <c r="U971">
        <f>IFERROR(INDEX($C$7:$C$60000,MATCH(ROW()-6,$Q$7:$Q$60000,0)),"")</f>
        <v/>
      </c>
      <c r="V971">
        <f>IFERROR(INDEX($D$7:$D$60000,MATCH(ROW()-6,$Q$7:$Q$60000,0)),"")</f>
        <v/>
      </c>
      <c r="W971">
        <f>IFERROR(INDEX($E$7:$E$60000,MATCH(ROW()-6,$Q$7:$Q$60000,0)),"")</f>
        <v/>
      </c>
      <c r="X971">
        <f>IFERROR(INDEX($F$7:$F$60000,MATCH(ROW()-6,$Q$7:$Q$60000,0)),"")</f>
        <v/>
      </c>
      <c r="Y971">
        <f>IFERROR(INDEX($G$7:$G$60000,MATCH(ROW()-6,$Q$7:$Q$60000,0)),"")</f>
        <v/>
      </c>
      <c r="Z971">
        <f>IFERROR(INDEX($H$7:$H$60000,MATCH(ROW()-6,$Q$7:$Q$60000,0)),"")</f>
        <v/>
      </c>
      <c r="AA971">
        <f>IFERROR(INDEX($I$7:$I$60000,MATCH(ROW()-6,$Q$7:$Q$60000,0)),"")</f>
        <v/>
      </c>
      <c r="AB971">
        <f>IFERROR(INDEX($J$7:$J$60000,MATCH(ROW()-6,$Q$7:$Q$60000,0)),"")</f>
        <v/>
      </c>
      <c r="AC971">
        <f>IFERROR(INDEX($K$7:$K$60000,MATCH(ROW()-6,$Q$7:$Q$60000,0)),"")</f>
        <v/>
      </c>
      <c r="AD971">
        <f>IFERROR(INDEX($L$7:$L$60000,MATCH(ROW()-6,$Q$7:$Q$60000,0)),"")</f>
        <v/>
      </c>
      <c r="AE971">
        <f>IFERROR(INDEX($M$7:$M$60000,MATCH(ROW()-6,$Q$7:$Q$60000,0)),"")</f>
        <v/>
      </c>
      <c r="AF971">
        <f>IFERROR(INDEX($N$7:$N$60000,MATCH(ROW()-6,$Q$7:$Q$60000,0)),"")</f>
        <v/>
      </c>
      <c r="AH971" s="9">
        <f>IF(OR($S971="",$S970=""),"",LN($T971/$T970))</f>
        <v/>
      </c>
      <c r="AI971" s="9">
        <f>IF(OR($S971="",$S970=""),"",$C$2*LN(U971/U970))</f>
        <v/>
      </c>
      <c r="AJ971" s="9">
        <f>IF(OR($S971="",$S970=""),"",$D$2*(V971-V970))</f>
        <v/>
      </c>
      <c r="AK971" s="9">
        <f>IF(OR($S971="",$S970=""),"",$E$2*(W971-W970))</f>
        <v/>
      </c>
      <c r="AL971" s="9">
        <f>IF(OR($S971="",$S970=""),"",$F$2*LN(X971/X970))</f>
        <v/>
      </c>
      <c r="AM971" s="9">
        <f>IF(OR($S971="",$S970=""),"",$G$2*(Y971-Y970))</f>
        <v/>
      </c>
      <c r="AN971" s="9">
        <f>IF(OR($S971="",$S970=""),"",$H$2*LN(Z971/Z970))</f>
        <v/>
      </c>
      <c r="AO971" s="9">
        <f>IF(OR($S971="",$S970=""),"",$I$2*(AA971-AA970))</f>
        <v/>
      </c>
      <c r="AP971" s="9">
        <f>IF(OR($S971="",$S970=""),"",$J$2*LN(AB971/AB970))</f>
        <v/>
      </c>
      <c r="AQ971" s="9">
        <f>IF(OR($S971="",$S970=""),"",$K$2*(AC971-AC970))</f>
        <v/>
      </c>
      <c r="AR971" s="9">
        <f>IF(OR($S971="",$S970=""),"",$L$2*LN(AD971/AD970))</f>
        <v/>
      </c>
      <c r="AS971" s="9">
        <f>IF(OR($S971="",$S970=""),"",$M$2*LN(AE971/AE970))</f>
        <v/>
      </c>
      <c r="AT971" s="9">
        <f>IF(OR($S971="",$S970=""),"",$N$2*LN(AF971/AF970))</f>
        <v/>
      </c>
      <c r="AV971" s="9">
        <f>IF($AH971="","",$AY$16+$AY$4*AI971+$AY$5*AJ971+$AY$6*AK971+$AY$7*AL971+$AY$8*AM971+$AY$9*AN971+$AY$10*AO971+$AY$11*AP971+$AY$12*AQ971+$AY$13*AR971+$AY$14*AS971+$AY$15*AT971)</f>
        <v/>
      </c>
      <c r="BC971" s="10">
        <f>IF((ROW()-6)&lt;=$Q$3,INDEX(LINEST(AH912:AH971,AI912:AT971,TRUE,TRUE),1,13)*$Q$4,"")</f>
        <v/>
      </c>
      <c r="BD971" s="9">
        <f>IF((ROW()-6)&lt;=$Q$3,INDEX(LINEST(AH912:AH971,AI912:AT971,TRUE,TRUE),1,12),"")</f>
        <v/>
      </c>
      <c r="BE971" s="9">
        <f>IF((ROW()-6)&lt;=$Q$3,INDEX(LINEST(AH912:AH971,AI912:AT971,TRUE,TRUE),1,11),"")</f>
        <v/>
      </c>
      <c r="BF971" s="9">
        <f>IF((ROW()-6)&lt;=$Q$3,INDEX(LINEST(AH912:AH971,AI912:AT971,TRUE,TRUE),1,10),"")</f>
        <v/>
      </c>
      <c r="BG971" s="9">
        <f>IF((ROW()-6)&lt;=$Q$3,INDEX(LINEST(AH912:AH971,AI912:AT971,TRUE,TRUE),1,9),"")</f>
        <v/>
      </c>
      <c r="BH971" s="9">
        <f>IF((ROW()-6)&lt;=$Q$3,INDEX(LINEST(AH912:AH971,AI912:AT971,TRUE,TRUE),1,8),"")</f>
        <v/>
      </c>
      <c r="BI971" s="9">
        <f>IF((ROW()-6)&lt;=$Q$3,INDEX(LINEST(AH912:AH971,AI912:AT971,TRUE,TRUE),1,7),"")</f>
        <v/>
      </c>
      <c r="BJ971" s="9">
        <f>IF((ROW()-6)&lt;=$Q$3,INDEX(LINEST(AH912:AH971,AI912:AT971,TRUE,TRUE),1,6),"")</f>
        <v/>
      </c>
      <c r="BK971" s="9">
        <f>IF((ROW()-6)&lt;=$Q$3,INDEX(LINEST(AH912:AH971,AI912:AT971,TRUE,TRUE),1,5),"")</f>
        <v/>
      </c>
      <c r="BL971" s="9">
        <f>IF((ROW()-6)&lt;=$Q$3,INDEX(LINEST(AH912:AH971,AI912:AT971,TRUE,TRUE),1,4),"")</f>
        <v/>
      </c>
      <c r="BM971" s="9">
        <f>IF((ROW()-6)&lt;=$Q$3,INDEX(LINEST(AH912:AH971,AI912:AT971,TRUE,TRUE),1,3),"")</f>
        <v/>
      </c>
      <c r="BN971" s="9">
        <f>IF((ROW()-6)&lt;=$Q$3,INDEX(LINEST(AH912:AH971,AI912:AT971,TRUE,TRUE),1,2),"")</f>
        <v/>
      </c>
      <c r="BO971" s="9">
        <f>IF((ROW()-6)&lt;=$Q$3,INDEX(LINEST(AH912:AH971,AI912:AT971,TRUE,TRUE),1,1),"")</f>
        <v/>
      </c>
      <c r="BP971" s="10">
        <f>IF((ROW()-6)&lt;=$Q$3,INDEX(LINEST(AH912:AH971,AI912:AT971,TRUE,TRUE),3,1),"")</f>
        <v/>
      </c>
      <c r="BR971" s="9">
        <f>IF(AND((ROW()-6)&lt;=$Q$3,ISNUMBER(BC970)),BC970/$Q$4+BD970*AI971+BE970*AJ971+BF970*AK971+BG970*AL971+BH970*AM971+BI970*AN971+BJ970*AO971+BK970*AP971+BL970*AQ971+BM970*AR971+BN970*AS971+BO970*AT971,"")</f>
        <v/>
      </c>
      <c r="BS971">
        <f>IF(ISNUMBER(BR971),AVERAGE(AH911:AH970),"")</f>
        <v/>
      </c>
      <c r="BT971">
        <f>IF(ISNUMBER(BR971),(AH971-BR971)^2,"")</f>
        <v/>
      </c>
      <c r="BU971">
        <f>IF(ISNUMBER(BR971),AH971^2,"")</f>
        <v/>
      </c>
      <c r="BV971">
        <f>IF(ISNUMBER(BR971),(AH971-BS971)^2,"")</f>
        <v/>
      </c>
    </row>
    <row r="972">
      <c r="O972">
        <f>IF($R972="","",CHOOSE($Q$2,YEAR(R972)*12+MONTH(R972),INT((R972-2)/7),YEAR(R972)*4+ROUNDUP(MONTH(R972)/3)))</f>
        <v/>
      </c>
      <c r="P972">
        <f>IF($R972="","",IF($R973="",1,IF(O972&lt;&gt;O973,1,0)))</f>
        <v/>
      </c>
      <c r="Q972">
        <f>IF(P972=1,SUM($P$7:P972),"")</f>
        <v/>
      </c>
      <c r="R972">
        <f>IF($A972="","",IF(ISNUMBER($A972),$A972,IFERROR(DATEVALUE($A972),NA())))</f>
        <v/>
      </c>
      <c r="S972" s="7">
        <f>IFERROR(INDEX($R$7:$R$60000,MATCH(ROW()-6,$Q$7:$Q$60000,0)),"")</f>
        <v/>
      </c>
      <c r="T972">
        <f>IFERROR(INDEX($B$7:$B$60000,MATCH(ROW()-6,$Q$7:$Q$60000,0)),"")</f>
        <v/>
      </c>
      <c r="U972">
        <f>IFERROR(INDEX($C$7:$C$60000,MATCH(ROW()-6,$Q$7:$Q$60000,0)),"")</f>
        <v/>
      </c>
      <c r="V972">
        <f>IFERROR(INDEX($D$7:$D$60000,MATCH(ROW()-6,$Q$7:$Q$60000,0)),"")</f>
        <v/>
      </c>
      <c r="W972">
        <f>IFERROR(INDEX($E$7:$E$60000,MATCH(ROW()-6,$Q$7:$Q$60000,0)),"")</f>
        <v/>
      </c>
      <c r="X972">
        <f>IFERROR(INDEX($F$7:$F$60000,MATCH(ROW()-6,$Q$7:$Q$60000,0)),"")</f>
        <v/>
      </c>
      <c r="Y972">
        <f>IFERROR(INDEX($G$7:$G$60000,MATCH(ROW()-6,$Q$7:$Q$60000,0)),"")</f>
        <v/>
      </c>
      <c r="Z972">
        <f>IFERROR(INDEX($H$7:$H$60000,MATCH(ROW()-6,$Q$7:$Q$60000,0)),"")</f>
        <v/>
      </c>
      <c r="AA972">
        <f>IFERROR(INDEX($I$7:$I$60000,MATCH(ROW()-6,$Q$7:$Q$60000,0)),"")</f>
        <v/>
      </c>
      <c r="AB972">
        <f>IFERROR(INDEX($J$7:$J$60000,MATCH(ROW()-6,$Q$7:$Q$60000,0)),"")</f>
        <v/>
      </c>
      <c r="AC972">
        <f>IFERROR(INDEX($K$7:$K$60000,MATCH(ROW()-6,$Q$7:$Q$60000,0)),"")</f>
        <v/>
      </c>
      <c r="AD972">
        <f>IFERROR(INDEX($L$7:$L$60000,MATCH(ROW()-6,$Q$7:$Q$60000,0)),"")</f>
        <v/>
      </c>
      <c r="AE972">
        <f>IFERROR(INDEX($M$7:$M$60000,MATCH(ROW()-6,$Q$7:$Q$60000,0)),"")</f>
        <v/>
      </c>
      <c r="AF972">
        <f>IFERROR(INDEX($N$7:$N$60000,MATCH(ROW()-6,$Q$7:$Q$60000,0)),"")</f>
        <v/>
      </c>
      <c r="AH972" s="9">
        <f>IF(OR($S972="",$S971=""),"",LN($T972/$T971))</f>
        <v/>
      </c>
      <c r="AI972" s="9">
        <f>IF(OR($S972="",$S971=""),"",$C$2*LN(U972/U971))</f>
        <v/>
      </c>
      <c r="AJ972" s="9">
        <f>IF(OR($S972="",$S971=""),"",$D$2*(V972-V971))</f>
        <v/>
      </c>
      <c r="AK972" s="9">
        <f>IF(OR($S972="",$S971=""),"",$E$2*(W972-W971))</f>
        <v/>
      </c>
      <c r="AL972" s="9">
        <f>IF(OR($S972="",$S971=""),"",$F$2*LN(X972/X971))</f>
        <v/>
      </c>
      <c r="AM972" s="9">
        <f>IF(OR($S972="",$S971=""),"",$G$2*(Y972-Y971))</f>
        <v/>
      </c>
      <c r="AN972" s="9">
        <f>IF(OR($S972="",$S971=""),"",$H$2*LN(Z972/Z971))</f>
        <v/>
      </c>
      <c r="AO972" s="9">
        <f>IF(OR($S972="",$S971=""),"",$I$2*(AA972-AA971))</f>
        <v/>
      </c>
      <c r="AP972" s="9">
        <f>IF(OR($S972="",$S971=""),"",$J$2*LN(AB972/AB971))</f>
        <v/>
      </c>
      <c r="AQ972" s="9">
        <f>IF(OR($S972="",$S971=""),"",$K$2*(AC972-AC971))</f>
        <v/>
      </c>
      <c r="AR972" s="9">
        <f>IF(OR($S972="",$S971=""),"",$L$2*LN(AD972/AD971))</f>
        <v/>
      </c>
      <c r="AS972" s="9">
        <f>IF(OR($S972="",$S971=""),"",$M$2*LN(AE972/AE971))</f>
        <v/>
      </c>
      <c r="AT972" s="9">
        <f>IF(OR($S972="",$S971=""),"",$N$2*LN(AF972/AF971))</f>
        <v/>
      </c>
      <c r="AV972" s="9">
        <f>IF($AH972="","",$AY$16+$AY$4*AI972+$AY$5*AJ972+$AY$6*AK972+$AY$7*AL972+$AY$8*AM972+$AY$9*AN972+$AY$10*AO972+$AY$11*AP972+$AY$12*AQ972+$AY$13*AR972+$AY$14*AS972+$AY$15*AT972)</f>
        <v/>
      </c>
      <c r="BC972" s="10">
        <f>IF((ROW()-6)&lt;=$Q$3,INDEX(LINEST(AH913:AH972,AI913:AT972,TRUE,TRUE),1,13)*$Q$4,"")</f>
        <v/>
      </c>
      <c r="BD972" s="9">
        <f>IF((ROW()-6)&lt;=$Q$3,INDEX(LINEST(AH913:AH972,AI913:AT972,TRUE,TRUE),1,12),"")</f>
        <v/>
      </c>
      <c r="BE972" s="9">
        <f>IF((ROW()-6)&lt;=$Q$3,INDEX(LINEST(AH913:AH972,AI913:AT972,TRUE,TRUE),1,11),"")</f>
        <v/>
      </c>
      <c r="BF972" s="9">
        <f>IF((ROW()-6)&lt;=$Q$3,INDEX(LINEST(AH913:AH972,AI913:AT972,TRUE,TRUE),1,10),"")</f>
        <v/>
      </c>
      <c r="BG972" s="9">
        <f>IF((ROW()-6)&lt;=$Q$3,INDEX(LINEST(AH913:AH972,AI913:AT972,TRUE,TRUE),1,9),"")</f>
        <v/>
      </c>
      <c r="BH972" s="9">
        <f>IF((ROW()-6)&lt;=$Q$3,INDEX(LINEST(AH913:AH972,AI913:AT972,TRUE,TRUE),1,8),"")</f>
        <v/>
      </c>
      <c r="BI972" s="9">
        <f>IF((ROW()-6)&lt;=$Q$3,INDEX(LINEST(AH913:AH972,AI913:AT972,TRUE,TRUE),1,7),"")</f>
        <v/>
      </c>
      <c r="BJ972" s="9">
        <f>IF((ROW()-6)&lt;=$Q$3,INDEX(LINEST(AH913:AH972,AI913:AT972,TRUE,TRUE),1,6),"")</f>
        <v/>
      </c>
      <c r="BK972" s="9">
        <f>IF((ROW()-6)&lt;=$Q$3,INDEX(LINEST(AH913:AH972,AI913:AT972,TRUE,TRUE),1,5),"")</f>
        <v/>
      </c>
      <c r="BL972" s="9">
        <f>IF((ROW()-6)&lt;=$Q$3,INDEX(LINEST(AH913:AH972,AI913:AT972,TRUE,TRUE),1,4),"")</f>
        <v/>
      </c>
      <c r="BM972" s="9">
        <f>IF((ROW()-6)&lt;=$Q$3,INDEX(LINEST(AH913:AH972,AI913:AT972,TRUE,TRUE),1,3),"")</f>
        <v/>
      </c>
      <c r="BN972" s="9">
        <f>IF((ROW()-6)&lt;=$Q$3,INDEX(LINEST(AH913:AH972,AI913:AT972,TRUE,TRUE),1,2),"")</f>
        <v/>
      </c>
      <c r="BO972" s="9">
        <f>IF((ROW()-6)&lt;=$Q$3,INDEX(LINEST(AH913:AH972,AI913:AT972,TRUE,TRUE),1,1),"")</f>
        <v/>
      </c>
      <c r="BP972" s="10">
        <f>IF((ROW()-6)&lt;=$Q$3,INDEX(LINEST(AH913:AH972,AI913:AT972,TRUE,TRUE),3,1),"")</f>
        <v/>
      </c>
      <c r="BR972" s="9">
        <f>IF(AND((ROW()-6)&lt;=$Q$3,ISNUMBER(BC971)),BC971/$Q$4+BD971*AI972+BE971*AJ972+BF971*AK972+BG971*AL972+BH971*AM972+BI971*AN972+BJ971*AO972+BK971*AP972+BL971*AQ972+BM971*AR972+BN971*AS972+BO971*AT972,"")</f>
        <v/>
      </c>
      <c r="BS972">
        <f>IF(ISNUMBER(BR972),AVERAGE(AH912:AH971),"")</f>
        <v/>
      </c>
      <c r="BT972">
        <f>IF(ISNUMBER(BR972),(AH972-BR972)^2,"")</f>
        <v/>
      </c>
      <c r="BU972">
        <f>IF(ISNUMBER(BR972),AH972^2,"")</f>
        <v/>
      </c>
      <c r="BV972">
        <f>IF(ISNUMBER(BR972),(AH972-BS972)^2,"")</f>
        <v/>
      </c>
    </row>
    <row r="973">
      <c r="O973">
        <f>IF($R973="","",CHOOSE($Q$2,YEAR(R973)*12+MONTH(R973),INT((R973-2)/7),YEAR(R973)*4+ROUNDUP(MONTH(R973)/3)))</f>
        <v/>
      </c>
      <c r="P973">
        <f>IF($R973="","",IF($R974="",1,IF(O973&lt;&gt;O974,1,0)))</f>
        <v/>
      </c>
      <c r="Q973">
        <f>IF(P973=1,SUM($P$7:P973),"")</f>
        <v/>
      </c>
      <c r="R973">
        <f>IF($A973="","",IF(ISNUMBER($A973),$A973,IFERROR(DATEVALUE($A973),NA())))</f>
        <v/>
      </c>
      <c r="S973" s="7">
        <f>IFERROR(INDEX($R$7:$R$60000,MATCH(ROW()-6,$Q$7:$Q$60000,0)),"")</f>
        <v/>
      </c>
      <c r="T973">
        <f>IFERROR(INDEX($B$7:$B$60000,MATCH(ROW()-6,$Q$7:$Q$60000,0)),"")</f>
        <v/>
      </c>
      <c r="U973">
        <f>IFERROR(INDEX($C$7:$C$60000,MATCH(ROW()-6,$Q$7:$Q$60000,0)),"")</f>
        <v/>
      </c>
      <c r="V973">
        <f>IFERROR(INDEX($D$7:$D$60000,MATCH(ROW()-6,$Q$7:$Q$60000,0)),"")</f>
        <v/>
      </c>
      <c r="W973">
        <f>IFERROR(INDEX($E$7:$E$60000,MATCH(ROW()-6,$Q$7:$Q$60000,0)),"")</f>
        <v/>
      </c>
      <c r="X973">
        <f>IFERROR(INDEX($F$7:$F$60000,MATCH(ROW()-6,$Q$7:$Q$60000,0)),"")</f>
        <v/>
      </c>
      <c r="Y973">
        <f>IFERROR(INDEX($G$7:$G$60000,MATCH(ROW()-6,$Q$7:$Q$60000,0)),"")</f>
        <v/>
      </c>
      <c r="Z973">
        <f>IFERROR(INDEX($H$7:$H$60000,MATCH(ROW()-6,$Q$7:$Q$60000,0)),"")</f>
        <v/>
      </c>
      <c r="AA973">
        <f>IFERROR(INDEX($I$7:$I$60000,MATCH(ROW()-6,$Q$7:$Q$60000,0)),"")</f>
        <v/>
      </c>
      <c r="AB973">
        <f>IFERROR(INDEX($J$7:$J$60000,MATCH(ROW()-6,$Q$7:$Q$60000,0)),"")</f>
        <v/>
      </c>
      <c r="AC973">
        <f>IFERROR(INDEX($K$7:$K$60000,MATCH(ROW()-6,$Q$7:$Q$60000,0)),"")</f>
        <v/>
      </c>
      <c r="AD973">
        <f>IFERROR(INDEX($L$7:$L$60000,MATCH(ROW()-6,$Q$7:$Q$60000,0)),"")</f>
        <v/>
      </c>
      <c r="AE973">
        <f>IFERROR(INDEX($M$7:$M$60000,MATCH(ROW()-6,$Q$7:$Q$60000,0)),"")</f>
        <v/>
      </c>
      <c r="AF973">
        <f>IFERROR(INDEX($N$7:$N$60000,MATCH(ROW()-6,$Q$7:$Q$60000,0)),"")</f>
        <v/>
      </c>
      <c r="AH973" s="9">
        <f>IF(OR($S973="",$S972=""),"",LN($T973/$T972))</f>
        <v/>
      </c>
      <c r="AI973" s="9">
        <f>IF(OR($S973="",$S972=""),"",$C$2*LN(U973/U972))</f>
        <v/>
      </c>
      <c r="AJ973" s="9">
        <f>IF(OR($S973="",$S972=""),"",$D$2*(V973-V972))</f>
        <v/>
      </c>
      <c r="AK973" s="9">
        <f>IF(OR($S973="",$S972=""),"",$E$2*(W973-W972))</f>
        <v/>
      </c>
      <c r="AL973" s="9">
        <f>IF(OR($S973="",$S972=""),"",$F$2*LN(X973/X972))</f>
        <v/>
      </c>
      <c r="AM973" s="9">
        <f>IF(OR($S973="",$S972=""),"",$G$2*(Y973-Y972))</f>
        <v/>
      </c>
      <c r="AN973" s="9">
        <f>IF(OR($S973="",$S972=""),"",$H$2*LN(Z973/Z972))</f>
        <v/>
      </c>
      <c r="AO973" s="9">
        <f>IF(OR($S973="",$S972=""),"",$I$2*(AA973-AA972))</f>
        <v/>
      </c>
      <c r="AP973" s="9">
        <f>IF(OR($S973="",$S972=""),"",$J$2*LN(AB973/AB972))</f>
        <v/>
      </c>
      <c r="AQ973" s="9">
        <f>IF(OR($S973="",$S972=""),"",$K$2*(AC973-AC972))</f>
        <v/>
      </c>
      <c r="AR973" s="9">
        <f>IF(OR($S973="",$S972=""),"",$L$2*LN(AD973/AD972))</f>
        <v/>
      </c>
      <c r="AS973" s="9">
        <f>IF(OR($S973="",$S972=""),"",$M$2*LN(AE973/AE972))</f>
        <v/>
      </c>
      <c r="AT973" s="9">
        <f>IF(OR($S973="",$S972=""),"",$N$2*LN(AF973/AF972))</f>
        <v/>
      </c>
      <c r="AV973" s="9">
        <f>IF($AH973="","",$AY$16+$AY$4*AI973+$AY$5*AJ973+$AY$6*AK973+$AY$7*AL973+$AY$8*AM973+$AY$9*AN973+$AY$10*AO973+$AY$11*AP973+$AY$12*AQ973+$AY$13*AR973+$AY$14*AS973+$AY$15*AT973)</f>
        <v/>
      </c>
      <c r="BC973" s="10">
        <f>IF((ROW()-6)&lt;=$Q$3,INDEX(LINEST(AH914:AH973,AI914:AT973,TRUE,TRUE),1,13)*$Q$4,"")</f>
        <v/>
      </c>
      <c r="BD973" s="9">
        <f>IF((ROW()-6)&lt;=$Q$3,INDEX(LINEST(AH914:AH973,AI914:AT973,TRUE,TRUE),1,12),"")</f>
        <v/>
      </c>
      <c r="BE973" s="9">
        <f>IF((ROW()-6)&lt;=$Q$3,INDEX(LINEST(AH914:AH973,AI914:AT973,TRUE,TRUE),1,11),"")</f>
        <v/>
      </c>
      <c r="BF973" s="9">
        <f>IF((ROW()-6)&lt;=$Q$3,INDEX(LINEST(AH914:AH973,AI914:AT973,TRUE,TRUE),1,10),"")</f>
        <v/>
      </c>
      <c r="BG973" s="9">
        <f>IF((ROW()-6)&lt;=$Q$3,INDEX(LINEST(AH914:AH973,AI914:AT973,TRUE,TRUE),1,9),"")</f>
        <v/>
      </c>
      <c r="BH973" s="9">
        <f>IF((ROW()-6)&lt;=$Q$3,INDEX(LINEST(AH914:AH973,AI914:AT973,TRUE,TRUE),1,8),"")</f>
        <v/>
      </c>
      <c r="BI973" s="9">
        <f>IF((ROW()-6)&lt;=$Q$3,INDEX(LINEST(AH914:AH973,AI914:AT973,TRUE,TRUE),1,7),"")</f>
        <v/>
      </c>
      <c r="BJ973" s="9">
        <f>IF((ROW()-6)&lt;=$Q$3,INDEX(LINEST(AH914:AH973,AI914:AT973,TRUE,TRUE),1,6),"")</f>
        <v/>
      </c>
      <c r="BK973" s="9">
        <f>IF((ROW()-6)&lt;=$Q$3,INDEX(LINEST(AH914:AH973,AI914:AT973,TRUE,TRUE),1,5),"")</f>
        <v/>
      </c>
      <c r="BL973" s="9">
        <f>IF((ROW()-6)&lt;=$Q$3,INDEX(LINEST(AH914:AH973,AI914:AT973,TRUE,TRUE),1,4),"")</f>
        <v/>
      </c>
      <c r="BM973" s="9">
        <f>IF((ROW()-6)&lt;=$Q$3,INDEX(LINEST(AH914:AH973,AI914:AT973,TRUE,TRUE),1,3),"")</f>
        <v/>
      </c>
      <c r="BN973" s="9">
        <f>IF((ROW()-6)&lt;=$Q$3,INDEX(LINEST(AH914:AH973,AI914:AT973,TRUE,TRUE),1,2),"")</f>
        <v/>
      </c>
      <c r="BO973" s="9">
        <f>IF((ROW()-6)&lt;=$Q$3,INDEX(LINEST(AH914:AH973,AI914:AT973,TRUE,TRUE),1,1),"")</f>
        <v/>
      </c>
      <c r="BP973" s="10">
        <f>IF((ROW()-6)&lt;=$Q$3,INDEX(LINEST(AH914:AH973,AI914:AT973,TRUE,TRUE),3,1),"")</f>
        <v/>
      </c>
      <c r="BR973" s="9">
        <f>IF(AND((ROW()-6)&lt;=$Q$3,ISNUMBER(BC972)),BC972/$Q$4+BD972*AI973+BE972*AJ973+BF972*AK973+BG972*AL973+BH972*AM973+BI972*AN973+BJ972*AO973+BK972*AP973+BL972*AQ973+BM972*AR973+BN972*AS973+BO972*AT973,"")</f>
        <v/>
      </c>
      <c r="BS973">
        <f>IF(ISNUMBER(BR973),AVERAGE(AH913:AH972),"")</f>
        <v/>
      </c>
      <c r="BT973">
        <f>IF(ISNUMBER(BR973),(AH973-BR973)^2,"")</f>
        <v/>
      </c>
      <c r="BU973">
        <f>IF(ISNUMBER(BR973),AH973^2,"")</f>
        <v/>
      </c>
      <c r="BV973">
        <f>IF(ISNUMBER(BR973),(AH973-BS973)^2,"")</f>
        <v/>
      </c>
    </row>
    <row r="974">
      <c r="O974">
        <f>IF($R974="","",CHOOSE($Q$2,YEAR(R974)*12+MONTH(R974),INT((R974-2)/7),YEAR(R974)*4+ROUNDUP(MONTH(R974)/3)))</f>
        <v/>
      </c>
      <c r="P974">
        <f>IF($R974="","",IF($R975="",1,IF(O974&lt;&gt;O975,1,0)))</f>
        <v/>
      </c>
      <c r="Q974">
        <f>IF(P974=1,SUM($P$7:P974),"")</f>
        <v/>
      </c>
      <c r="R974">
        <f>IF($A974="","",IF(ISNUMBER($A974),$A974,IFERROR(DATEVALUE($A974),NA())))</f>
        <v/>
      </c>
      <c r="S974" s="7">
        <f>IFERROR(INDEX($R$7:$R$60000,MATCH(ROW()-6,$Q$7:$Q$60000,0)),"")</f>
        <v/>
      </c>
      <c r="T974">
        <f>IFERROR(INDEX($B$7:$B$60000,MATCH(ROW()-6,$Q$7:$Q$60000,0)),"")</f>
        <v/>
      </c>
      <c r="U974">
        <f>IFERROR(INDEX($C$7:$C$60000,MATCH(ROW()-6,$Q$7:$Q$60000,0)),"")</f>
        <v/>
      </c>
      <c r="V974">
        <f>IFERROR(INDEX($D$7:$D$60000,MATCH(ROW()-6,$Q$7:$Q$60000,0)),"")</f>
        <v/>
      </c>
      <c r="W974">
        <f>IFERROR(INDEX($E$7:$E$60000,MATCH(ROW()-6,$Q$7:$Q$60000,0)),"")</f>
        <v/>
      </c>
      <c r="X974">
        <f>IFERROR(INDEX($F$7:$F$60000,MATCH(ROW()-6,$Q$7:$Q$60000,0)),"")</f>
        <v/>
      </c>
      <c r="Y974">
        <f>IFERROR(INDEX($G$7:$G$60000,MATCH(ROW()-6,$Q$7:$Q$60000,0)),"")</f>
        <v/>
      </c>
      <c r="Z974">
        <f>IFERROR(INDEX($H$7:$H$60000,MATCH(ROW()-6,$Q$7:$Q$60000,0)),"")</f>
        <v/>
      </c>
      <c r="AA974">
        <f>IFERROR(INDEX($I$7:$I$60000,MATCH(ROW()-6,$Q$7:$Q$60000,0)),"")</f>
        <v/>
      </c>
      <c r="AB974">
        <f>IFERROR(INDEX($J$7:$J$60000,MATCH(ROW()-6,$Q$7:$Q$60000,0)),"")</f>
        <v/>
      </c>
      <c r="AC974">
        <f>IFERROR(INDEX($K$7:$K$60000,MATCH(ROW()-6,$Q$7:$Q$60000,0)),"")</f>
        <v/>
      </c>
      <c r="AD974">
        <f>IFERROR(INDEX($L$7:$L$60000,MATCH(ROW()-6,$Q$7:$Q$60000,0)),"")</f>
        <v/>
      </c>
      <c r="AE974">
        <f>IFERROR(INDEX($M$7:$M$60000,MATCH(ROW()-6,$Q$7:$Q$60000,0)),"")</f>
        <v/>
      </c>
      <c r="AF974">
        <f>IFERROR(INDEX($N$7:$N$60000,MATCH(ROW()-6,$Q$7:$Q$60000,0)),"")</f>
        <v/>
      </c>
      <c r="AH974" s="9">
        <f>IF(OR($S974="",$S973=""),"",LN($T974/$T973))</f>
        <v/>
      </c>
      <c r="AI974" s="9">
        <f>IF(OR($S974="",$S973=""),"",$C$2*LN(U974/U973))</f>
        <v/>
      </c>
      <c r="AJ974" s="9">
        <f>IF(OR($S974="",$S973=""),"",$D$2*(V974-V973))</f>
        <v/>
      </c>
      <c r="AK974" s="9">
        <f>IF(OR($S974="",$S973=""),"",$E$2*(W974-W973))</f>
        <v/>
      </c>
      <c r="AL974" s="9">
        <f>IF(OR($S974="",$S973=""),"",$F$2*LN(X974/X973))</f>
        <v/>
      </c>
      <c r="AM974" s="9">
        <f>IF(OR($S974="",$S973=""),"",$G$2*(Y974-Y973))</f>
        <v/>
      </c>
      <c r="AN974" s="9">
        <f>IF(OR($S974="",$S973=""),"",$H$2*LN(Z974/Z973))</f>
        <v/>
      </c>
      <c r="AO974" s="9">
        <f>IF(OR($S974="",$S973=""),"",$I$2*(AA974-AA973))</f>
        <v/>
      </c>
      <c r="AP974" s="9">
        <f>IF(OR($S974="",$S973=""),"",$J$2*LN(AB974/AB973))</f>
        <v/>
      </c>
      <c r="AQ974" s="9">
        <f>IF(OR($S974="",$S973=""),"",$K$2*(AC974-AC973))</f>
        <v/>
      </c>
      <c r="AR974" s="9">
        <f>IF(OR($S974="",$S973=""),"",$L$2*LN(AD974/AD973))</f>
        <v/>
      </c>
      <c r="AS974" s="9">
        <f>IF(OR($S974="",$S973=""),"",$M$2*LN(AE974/AE973))</f>
        <v/>
      </c>
      <c r="AT974" s="9">
        <f>IF(OR($S974="",$S973=""),"",$N$2*LN(AF974/AF973))</f>
        <v/>
      </c>
      <c r="AV974" s="9">
        <f>IF($AH974="","",$AY$16+$AY$4*AI974+$AY$5*AJ974+$AY$6*AK974+$AY$7*AL974+$AY$8*AM974+$AY$9*AN974+$AY$10*AO974+$AY$11*AP974+$AY$12*AQ974+$AY$13*AR974+$AY$14*AS974+$AY$15*AT974)</f>
        <v/>
      </c>
      <c r="BC974" s="10">
        <f>IF((ROW()-6)&lt;=$Q$3,INDEX(LINEST(AH915:AH974,AI915:AT974,TRUE,TRUE),1,13)*$Q$4,"")</f>
        <v/>
      </c>
      <c r="BD974" s="9">
        <f>IF((ROW()-6)&lt;=$Q$3,INDEX(LINEST(AH915:AH974,AI915:AT974,TRUE,TRUE),1,12),"")</f>
        <v/>
      </c>
      <c r="BE974" s="9">
        <f>IF((ROW()-6)&lt;=$Q$3,INDEX(LINEST(AH915:AH974,AI915:AT974,TRUE,TRUE),1,11),"")</f>
        <v/>
      </c>
      <c r="BF974" s="9">
        <f>IF((ROW()-6)&lt;=$Q$3,INDEX(LINEST(AH915:AH974,AI915:AT974,TRUE,TRUE),1,10),"")</f>
        <v/>
      </c>
      <c r="BG974" s="9">
        <f>IF((ROW()-6)&lt;=$Q$3,INDEX(LINEST(AH915:AH974,AI915:AT974,TRUE,TRUE),1,9),"")</f>
        <v/>
      </c>
      <c r="BH974" s="9">
        <f>IF((ROW()-6)&lt;=$Q$3,INDEX(LINEST(AH915:AH974,AI915:AT974,TRUE,TRUE),1,8),"")</f>
        <v/>
      </c>
      <c r="BI974" s="9">
        <f>IF((ROW()-6)&lt;=$Q$3,INDEX(LINEST(AH915:AH974,AI915:AT974,TRUE,TRUE),1,7),"")</f>
        <v/>
      </c>
      <c r="BJ974" s="9">
        <f>IF((ROW()-6)&lt;=$Q$3,INDEX(LINEST(AH915:AH974,AI915:AT974,TRUE,TRUE),1,6),"")</f>
        <v/>
      </c>
      <c r="BK974" s="9">
        <f>IF((ROW()-6)&lt;=$Q$3,INDEX(LINEST(AH915:AH974,AI915:AT974,TRUE,TRUE),1,5),"")</f>
        <v/>
      </c>
      <c r="BL974" s="9">
        <f>IF((ROW()-6)&lt;=$Q$3,INDEX(LINEST(AH915:AH974,AI915:AT974,TRUE,TRUE),1,4),"")</f>
        <v/>
      </c>
      <c r="BM974" s="9">
        <f>IF((ROW()-6)&lt;=$Q$3,INDEX(LINEST(AH915:AH974,AI915:AT974,TRUE,TRUE),1,3),"")</f>
        <v/>
      </c>
      <c r="BN974" s="9">
        <f>IF((ROW()-6)&lt;=$Q$3,INDEX(LINEST(AH915:AH974,AI915:AT974,TRUE,TRUE),1,2),"")</f>
        <v/>
      </c>
      <c r="BO974" s="9">
        <f>IF((ROW()-6)&lt;=$Q$3,INDEX(LINEST(AH915:AH974,AI915:AT974,TRUE,TRUE),1,1),"")</f>
        <v/>
      </c>
      <c r="BP974" s="10">
        <f>IF((ROW()-6)&lt;=$Q$3,INDEX(LINEST(AH915:AH974,AI915:AT974,TRUE,TRUE),3,1),"")</f>
        <v/>
      </c>
      <c r="BR974" s="9">
        <f>IF(AND((ROW()-6)&lt;=$Q$3,ISNUMBER(BC973)),BC973/$Q$4+BD973*AI974+BE973*AJ974+BF973*AK974+BG973*AL974+BH973*AM974+BI973*AN974+BJ973*AO974+BK973*AP974+BL973*AQ974+BM973*AR974+BN973*AS974+BO973*AT974,"")</f>
        <v/>
      </c>
      <c r="BS974">
        <f>IF(ISNUMBER(BR974),AVERAGE(AH914:AH973),"")</f>
        <v/>
      </c>
      <c r="BT974">
        <f>IF(ISNUMBER(BR974),(AH974-BR974)^2,"")</f>
        <v/>
      </c>
      <c r="BU974">
        <f>IF(ISNUMBER(BR974),AH974^2,"")</f>
        <v/>
      </c>
      <c r="BV974">
        <f>IF(ISNUMBER(BR974),(AH974-BS974)^2,"")</f>
        <v/>
      </c>
    </row>
    <row r="975">
      <c r="O975">
        <f>IF($R975="","",CHOOSE($Q$2,YEAR(R975)*12+MONTH(R975),INT((R975-2)/7),YEAR(R975)*4+ROUNDUP(MONTH(R975)/3)))</f>
        <v/>
      </c>
      <c r="P975">
        <f>IF($R975="","",IF($R976="",1,IF(O975&lt;&gt;O976,1,0)))</f>
        <v/>
      </c>
      <c r="Q975">
        <f>IF(P975=1,SUM($P$7:P975),"")</f>
        <v/>
      </c>
      <c r="R975">
        <f>IF($A975="","",IF(ISNUMBER($A975),$A975,IFERROR(DATEVALUE($A975),NA())))</f>
        <v/>
      </c>
      <c r="S975" s="7">
        <f>IFERROR(INDEX($R$7:$R$60000,MATCH(ROW()-6,$Q$7:$Q$60000,0)),"")</f>
        <v/>
      </c>
      <c r="T975">
        <f>IFERROR(INDEX($B$7:$B$60000,MATCH(ROW()-6,$Q$7:$Q$60000,0)),"")</f>
        <v/>
      </c>
      <c r="U975">
        <f>IFERROR(INDEX($C$7:$C$60000,MATCH(ROW()-6,$Q$7:$Q$60000,0)),"")</f>
        <v/>
      </c>
      <c r="V975">
        <f>IFERROR(INDEX($D$7:$D$60000,MATCH(ROW()-6,$Q$7:$Q$60000,0)),"")</f>
        <v/>
      </c>
      <c r="W975">
        <f>IFERROR(INDEX($E$7:$E$60000,MATCH(ROW()-6,$Q$7:$Q$60000,0)),"")</f>
        <v/>
      </c>
      <c r="X975">
        <f>IFERROR(INDEX($F$7:$F$60000,MATCH(ROW()-6,$Q$7:$Q$60000,0)),"")</f>
        <v/>
      </c>
      <c r="Y975">
        <f>IFERROR(INDEX($G$7:$G$60000,MATCH(ROW()-6,$Q$7:$Q$60000,0)),"")</f>
        <v/>
      </c>
      <c r="Z975">
        <f>IFERROR(INDEX($H$7:$H$60000,MATCH(ROW()-6,$Q$7:$Q$60000,0)),"")</f>
        <v/>
      </c>
      <c r="AA975">
        <f>IFERROR(INDEX($I$7:$I$60000,MATCH(ROW()-6,$Q$7:$Q$60000,0)),"")</f>
        <v/>
      </c>
      <c r="AB975">
        <f>IFERROR(INDEX($J$7:$J$60000,MATCH(ROW()-6,$Q$7:$Q$60000,0)),"")</f>
        <v/>
      </c>
      <c r="AC975">
        <f>IFERROR(INDEX($K$7:$K$60000,MATCH(ROW()-6,$Q$7:$Q$60000,0)),"")</f>
        <v/>
      </c>
      <c r="AD975">
        <f>IFERROR(INDEX($L$7:$L$60000,MATCH(ROW()-6,$Q$7:$Q$60000,0)),"")</f>
        <v/>
      </c>
      <c r="AE975">
        <f>IFERROR(INDEX($M$7:$M$60000,MATCH(ROW()-6,$Q$7:$Q$60000,0)),"")</f>
        <v/>
      </c>
      <c r="AF975">
        <f>IFERROR(INDEX($N$7:$N$60000,MATCH(ROW()-6,$Q$7:$Q$60000,0)),"")</f>
        <v/>
      </c>
      <c r="AH975" s="9">
        <f>IF(OR($S975="",$S974=""),"",LN($T975/$T974))</f>
        <v/>
      </c>
      <c r="AI975" s="9">
        <f>IF(OR($S975="",$S974=""),"",$C$2*LN(U975/U974))</f>
        <v/>
      </c>
      <c r="AJ975" s="9">
        <f>IF(OR($S975="",$S974=""),"",$D$2*(V975-V974))</f>
        <v/>
      </c>
      <c r="AK975" s="9">
        <f>IF(OR($S975="",$S974=""),"",$E$2*(W975-W974))</f>
        <v/>
      </c>
      <c r="AL975" s="9">
        <f>IF(OR($S975="",$S974=""),"",$F$2*LN(X975/X974))</f>
        <v/>
      </c>
      <c r="AM975" s="9">
        <f>IF(OR($S975="",$S974=""),"",$G$2*(Y975-Y974))</f>
        <v/>
      </c>
      <c r="AN975" s="9">
        <f>IF(OR($S975="",$S974=""),"",$H$2*LN(Z975/Z974))</f>
        <v/>
      </c>
      <c r="AO975" s="9">
        <f>IF(OR($S975="",$S974=""),"",$I$2*(AA975-AA974))</f>
        <v/>
      </c>
      <c r="AP975" s="9">
        <f>IF(OR($S975="",$S974=""),"",$J$2*LN(AB975/AB974))</f>
        <v/>
      </c>
      <c r="AQ975" s="9">
        <f>IF(OR($S975="",$S974=""),"",$K$2*(AC975-AC974))</f>
        <v/>
      </c>
      <c r="AR975" s="9">
        <f>IF(OR($S975="",$S974=""),"",$L$2*LN(AD975/AD974))</f>
        <v/>
      </c>
      <c r="AS975" s="9">
        <f>IF(OR($S975="",$S974=""),"",$M$2*LN(AE975/AE974))</f>
        <v/>
      </c>
      <c r="AT975" s="9">
        <f>IF(OR($S975="",$S974=""),"",$N$2*LN(AF975/AF974))</f>
        <v/>
      </c>
      <c r="AV975" s="9">
        <f>IF($AH975="","",$AY$16+$AY$4*AI975+$AY$5*AJ975+$AY$6*AK975+$AY$7*AL975+$AY$8*AM975+$AY$9*AN975+$AY$10*AO975+$AY$11*AP975+$AY$12*AQ975+$AY$13*AR975+$AY$14*AS975+$AY$15*AT975)</f>
        <v/>
      </c>
      <c r="BC975" s="10">
        <f>IF((ROW()-6)&lt;=$Q$3,INDEX(LINEST(AH916:AH975,AI916:AT975,TRUE,TRUE),1,13)*$Q$4,"")</f>
        <v/>
      </c>
      <c r="BD975" s="9">
        <f>IF((ROW()-6)&lt;=$Q$3,INDEX(LINEST(AH916:AH975,AI916:AT975,TRUE,TRUE),1,12),"")</f>
        <v/>
      </c>
      <c r="BE975" s="9">
        <f>IF((ROW()-6)&lt;=$Q$3,INDEX(LINEST(AH916:AH975,AI916:AT975,TRUE,TRUE),1,11),"")</f>
        <v/>
      </c>
      <c r="BF975" s="9">
        <f>IF((ROW()-6)&lt;=$Q$3,INDEX(LINEST(AH916:AH975,AI916:AT975,TRUE,TRUE),1,10),"")</f>
        <v/>
      </c>
      <c r="BG975" s="9">
        <f>IF((ROW()-6)&lt;=$Q$3,INDEX(LINEST(AH916:AH975,AI916:AT975,TRUE,TRUE),1,9),"")</f>
        <v/>
      </c>
      <c r="BH975" s="9">
        <f>IF((ROW()-6)&lt;=$Q$3,INDEX(LINEST(AH916:AH975,AI916:AT975,TRUE,TRUE),1,8),"")</f>
        <v/>
      </c>
      <c r="BI975" s="9">
        <f>IF((ROW()-6)&lt;=$Q$3,INDEX(LINEST(AH916:AH975,AI916:AT975,TRUE,TRUE),1,7),"")</f>
        <v/>
      </c>
      <c r="BJ975" s="9">
        <f>IF((ROW()-6)&lt;=$Q$3,INDEX(LINEST(AH916:AH975,AI916:AT975,TRUE,TRUE),1,6),"")</f>
        <v/>
      </c>
      <c r="BK975" s="9">
        <f>IF((ROW()-6)&lt;=$Q$3,INDEX(LINEST(AH916:AH975,AI916:AT975,TRUE,TRUE),1,5),"")</f>
        <v/>
      </c>
      <c r="BL975" s="9">
        <f>IF((ROW()-6)&lt;=$Q$3,INDEX(LINEST(AH916:AH975,AI916:AT975,TRUE,TRUE),1,4),"")</f>
        <v/>
      </c>
      <c r="BM975" s="9">
        <f>IF((ROW()-6)&lt;=$Q$3,INDEX(LINEST(AH916:AH975,AI916:AT975,TRUE,TRUE),1,3),"")</f>
        <v/>
      </c>
      <c r="BN975" s="9">
        <f>IF((ROW()-6)&lt;=$Q$3,INDEX(LINEST(AH916:AH975,AI916:AT975,TRUE,TRUE),1,2),"")</f>
        <v/>
      </c>
      <c r="BO975" s="9">
        <f>IF((ROW()-6)&lt;=$Q$3,INDEX(LINEST(AH916:AH975,AI916:AT975,TRUE,TRUE),1,1),"")</f>
        <v/>
      </c>
      <c r="BP975" s="10">
        <f>IF((ROW()-6)&lt;=$Q$3,INDEX(LINEST(AH916:AH975,AI916:AT975,TRUE,TRUE),3,1),"")</f>
        <v/>
      </c>
      <c r="BR975" s="9">
        <f>IF(AND((ROW()-6)&lt;=$Q$3,ISNUMBER(BC974)),BC974/$Q$4+BD974*AI975+BE974*AJ975+BF974*AK975+BG974*AL975+BH974*AM975+BI974*AN975+BJ974*AO975+BK974*AP975+BL974*AQ975+BM974*AR975+BN974*AS975+BO974*AT975,"")</f>
        <v/>
      </c>
      <c r="BS975">
        <f>IF(ISNUMBER(BR975),AVERAGE(AH915:AH974),"")</f>
        <v/>
      </c>
      <c r="BT975">
        <f>IF(ISNUMBER(BR975),(AH975-BR975)^2,"")</f>
        <v/>
      </c>
      <c r="BU975">
        <f>IF(ISNUMBER(BR975),AH975^2,"")</f>
        <v/>
      </c>
      <c r="BV975">
        <f>IF(ISNUMBER(BR975),(AH975-BS975)^2,"")</f>
        <v/>
      </c>
    </row>
    <row r="976">
      <c r="O976">
        <f>IF($R976="","",CHOOSE($Q$2,YEAR(R976)*12+MONTH(R976),INT((R976-2)/7),YEAR(R976)*4+ROUNDUP(MONTH(R976)/3)))</f>
        <v/>
      </c>
      <c r="P976">
        <f>IF($R976="","",IF($R977="",1,IF(O976&lt;&gt;O977,1,0)))</f>
        <v/>
      </c>
      <c r="Q976">
        <f>IF(P976=1,SUM($P$7:P976),"")</f>
        <v/>
      </c>
      <c r="R976">
        <f>IF($A976="","",IF(ISNUMBER($A976),$A976,IFERROR(DATEVALUE($A976),NA())))</f>
        <v/>
      </c>
      <c r="S976" s="7">
        <f>IFERROR(INDEX($R$7:$R$60000,MATCH(ROW()-6,$Q$7:$Q$60000,0)),"")</f>
        <v/>
      </c>
      <c r="T976">
        <f>IFERROR(INDEX($B$7:$B$60000,MATCH(ROW()-6,$Q$7:$Q$60000,0)),"")</f>
        <v/>
      </c>
      <c r="U976">
        <f>IFERROR(INDEX($C$7:$C$60000,MATCH(ROW()-6,$Q$7:$Q$60000,0)),"")</f>
        <v/>
      </c>
      <c r="V976">
        <f>IFERROR(INDEX($D$7:$D$60000,MATCH(ROW()-6,$Q$7:$Q$60000,0)),"")</f>
        <v/>
      </c>
      <c r="W976">
        <f>IFERROR(INDEX($E$7:$E$60000,MATCH(ROW()-6,$Q$7:$Q$60000,0)),"")</f>
        <v/>
      </c>
      <c r="X976">
        <f>IFERROR(INDEX($F$7:$F$60000,MATCH(ROW()-6,$Q$7:$Q$60000,0)),"")</f>
        <v/>
      </c>
      <c r="Y976">
        <f>IFERROR(INDEX($G$7:$G$60000,MATCH(ROW()-6,$Q$7:$Q$60000,0)),"")</f>
        <v/>
      </c>
      <c r="Z976">
        <f>IFERROR(INDEX($H$7:$H$60000,MATCH(ROW()-6,$Q$7:$Q$60000,0)),"")</f>
        <v/>
      </c>
      <c r="AA976">
        <f>IFERROR(INDEX($I$7:$I$60000,MATCH(ROW()-6,$Q$7:$Q$60000,0)),"")</f>
        <v/>
      </c>
      <c r="AB976">
        <f>IFERROR(INDEX($J$7:$J$60000,MATCH(ROW()-6,$Q$7:$Q$60000,0)),"")</f>
        <v/>
      </c>
      <c r="AC976">
        <f>IFERROR(INDEX($K$7:$K$60000,MATCH(ROW()-6,$Q$7:$Q$60000,0)),"")</f>
        <v/>
      </c>
      <c r="AD976">
        <f>IFERROR(INDEX($L$7:$L$60000,MATCH(ROW()-6,$Q$7:$Q$60000,0)),"")</f>
        <v/>
      </c>
      <c r="AE976">
        <f>IFERROR(INDEX($M$7:$M$60000,MATCH(ROW()-6,$Q$7:$Q$60000,0)),"")</f>
        <v/>
      </c>
      <c r="AF976">
        <f>IFERROR(INDEX($N$7:$N$60000,MATCH(ROW()-6,$Q$7:$Q$60000,0)),"")</f>
        <v/>
      </c>
      <c r="AH976" s="9">
        <f>IF(OR($S976="",$S975=""),"",LN($T976/$T975))</f>
        <v/>
      </c>
      <c r="AI976" s="9">
        <f>IF(OR($S976="",$S975=""),"",$C$2*LN(U976/U975))</f>
        <v/>
      </c>
      <c r="AJ976" s="9">
        <f>IF(OR($S976="",$S975=""),"",$D$2*(V976-V975))</f>
        <v/>
      </c>
      <c r="AK976" s="9">
        <f>IF(OR($S976="",$S975=""),"",$E$2*(W976-W975))</f>
        <v/>
      </c>
      <c r="AL976" s="9">
        <f>IF(OR($S976="",$S975=""),"",$F$2*LN(X976/X975))</f>
        <v/>
      </c>
      <c r="AM976" s="9">
        <f>IF(OR($S976="",$S975=""),"",$G$2*(Y976-Y975))</f>
        <v/>
      </c>
      <c r="AN976" s="9">
        <f>IF(OR($S976="",$S975=""),"",$H$2*LN(Z976/Z975))</f>
        <v/>
      </c>
      <c r="AO976" s="9">
        <f>IF(OR($S976="",$S975=""),"",$I$2*(AA976-AA975))</f>
        <v/>
      </c>
      <c r="AP976" s="9">
        <f>IF(OR($S976="",$S975=""),"",$J$2*LN(AB976/AB975))</f>
        <v/>
      </c>
      <c r="AQ976" s="9">
        <f>IF(OR($S976="",$S975=""),"",$K$2*(AC976-AC975))</f>
        <v/>
      </c>
      <c r="AR976" s="9">
        <f>IF(OR($S976="",$S975=""),"",$L$2*LN(AD976/AD975))</f>
        <v/>
      </c>
      <c r="AS976" s="9">
        <f>IF(OR($S976="",$S975=""),"",$M$2*LN(AE976/AE975))</f>
        <v/>
      </c>
      <c r="AT976" s="9">
        <f>IF(OR($S976="",$S975=""),"",$N$2*LN(AF976/AF975))</f>
        <v/>
      </c>
      <c r="AV976" s="9">
        <f>IF($AH976="","",$AY$16+$AY$4*AI976+$AY$5*AJ976+$AY$6*AK976+$AY$7*AL976+$AY$8*AM976+$AY$9*AN976+$AY$10*AO976+$AY$11*AP976+$AY$12*AQ976+$AY$13*AR976+$AY$14*AS976+$AY$15*AT976)</f>
        <v/>
      </c>
      <c r="BC976" s="10">
        <f>IF((ROW()-6)&lt;=$Q$3,INDEX(LINEST(AH917:AH976,AI917:AT976,TRUE,TRUE),1,13)*$Q$4,"")</f>
        <v/>
      </c>
      <c r="BD976" s="9">
        <f>IF((ROW()-6)&lt;=$Q$3,INDEX(LINEST(AH917:AH976,AI917:AT976,TRUE,TRUE),1,12),"")</f>
        <v/>
      </c>
      <c r="BE976" s="9">
        <f>IF((ROW()-6)&lt;=$Q$3,INDEX(LINEST(AH917:AH976,AI917:AT976,TRUE,TRUE),1,11),"")</f>
        <v/>
      </c>
      <c r="BF976" s="9">
        <f>IF((ROW()-6)&lt;=$Q$3,INDEX(LINEST(AH917:AH976,AI917:AT976,TRUE,TRUE),1,10),"")</f>
        <v/>
      </c>
      <c r="BG976" s="9">
        <f>IF((ROW()-6)&lt;=$Q$3,INDEX(LINEST(AH917:AH976,AI917:AT976,TRUE,TRUE),1,9),"")</f>
        <v/>
      </c>
      <c r="BH976" s="9">
        <f>IF((ROW()-6)&lt;=$Q$3,INDEX(LINEST(AH917:AH976,AI917:AT976,TRUE,TRUE),1,8),"")</f>
        <v/>
      </c>
      <c r="BI976" s="9">
        <f>IF((ROW()-6)&lt;=$Q$3,INDEX(LINEST(AH917:AH976,AI917:AT976,TRUE,TRUE),1,7),"")</f>
        <v/>
      </c>
      <c r="BJ976" s="9">
        <f>IF((ROW()-6)&lt;=$Q$3,INDEX(LINEST(AH917:AH976,AI917:AT976,TRUE,TRUE),1,6),"")</f>
        <v/>
      </c>
      <c r="BK976" s="9">
        <f>IF((ROW()-6)&lt;=$Q$3,INDEX(LINEST(AH917:AH976,AI917:AT976,TRUE,TRUE),1,5),"")</f>
        <v/>
      </c>
      <c r="BL976" s="9">
        <f>IF((ROW()-6)&lt;=$Q$3,INDEX(LINEST(AH917:AH976,AI917:AT976,TRUE,TRUE),1,4),"")</f>
        <v/>
      </c>
      <c r="BM976" s="9">
        <f>IF((ROW()-6)&lt;=$Q$3,INDEX(LINEST(AH917:AH976,AI917:AT976,TRUE,TRUE),1,3),"")</f>
        <v/>
      </c>
      <c r="BN976" s="9">
        <f>IF((ROW()-6)&lt;=$Q$3,INDEX(LINEST(AH917:AH976,AI917:AT976,TRUE,TRUE),1,2),"")</f>
        <v/>
      </c>
      <c r="BO976" s="9">
        <f>IF((ROW()-6)&lt;=$Q$3,INDEX(LINEST(AH917:AH976,AI917:AT976,TRUE,TRUE),1,1),"")</f>
        <v/>
      </c>
      <c r="BP976" s="10">
        <f>IF((ROW()-6)&lt;=$Q$3,INDEX(LINEST(AH917:AH976,AI917:AT976,TRUE,TRUE),3,1),"")</f>
        <v/>
      </c>
      <c r="BR976" s="9">
        <f>IF(AND((ROW()-6)&lt;=$Q$3,ISNUMBER(BC975)),BC975/$Q$4+BD975*AI976+BE975*AJ976+BF975*AK976+BG975*AL976+BH975*AM976+BI975*AN976+BJ975*AO976+BK975*AP976+BL975*AQ976+BM975*AR976+BN975*AS976+BO975*AT976,"")</f>
        <v/>
      </c>
      <c r="BS976">
        <f>IF(ISNUMBER(BR976),AVERAGE(AH916:AH975),"")</f>
        <v/>
      </c>
      <c r="BT976">
        <f>IF(ISNUMBER(BR976),(AH976-BR976)^2,"")</f>
        <v/>
      </c>
      <c r="BU976">
        <f>IF(ISNUMBER(BR976),AH976^2,"")</f>
        <v/>
      </c>
      <c r="BV976">
        <f>IF(ISNUMBER(BR976),(AH976-BS976)^2,"")</f>
        <v/>
      </c>
    </row>
    <row r="977">
      <c r="O977">
        <f>IF($R977="","",CHOOSE($Q$2,YEAR(R977)*12+MONTH(R977),INT((R977-2)/7),YEAR(R977)*4+ROUNDUP(MONTH(R977)/3)))</f>
        <v/>
      </c>
      <c r="P977">
        <f>IF($R977="","",IF($R978="",1,IF(O977&lt;&gt;O978,1,0)))</f>
        <v/>
      </c>
      <c r="Q977">
        <f>IF(P977=1,SUM($P$7:P977),"")</f>
        <v/>
      </c>
      <c r="R977">
        <f>IF($A977="","",IF(ISNUMBER($A977),$A977,IFERROR(DATEVALUE($A977),NA())))</f>
        <v/>
      </c>
      <c r="S977" s="7">
        <f>IFERROR(INDEX($R$7:$R$60000,MATCH(ROW()-6,$Q$7:$Q$60000,0)),"")</f>
        <v/>
      </c>
      <c r="T977">
        <f>IFERROR(INDEX($B$7:$B$60000,MATCH(ROW()-6,$Q$7:$Q$60000,0)),"")</f>
        <v/>
      </c>
      <c r="U977">
        <f>IFERROR(INDEX($C$7:$C$60000,MATCH(ROW()-6,$Q$7:$Q$60000,0)),"")</f>
        <v/>
      </c>
      <c r="V977">
        <f>IFERROR(INDEX($D$7:$D$60000,MATCH(ROW()-6,$Q$7:$Q$60000,0)),"")</f>
        <v/>
      </c>
      <c r="W977">
        <f>IFERROR(INDEX($E$7:$E$60000,MATCH(ROW()-6,$Q$7:$Q$60000,0)),"")</f>
        <v/>
      </c>
      <c r="X977">
        <f>IFERROR(INDEX($F$7:$F$60000,MATCH(ROW()-6,$Q$7:$Q$60000,0)),"")</f>
        <v/>
      </c>
      <c r="Y977">
        <f>IFERROR(INDEX($G$7:$G$60000,MATCH(ROW()-6,$Q$7:$Q$60000,0)),"")</f>
        <v/>
      </c>
      <c r="Z977">
        <f>IFERROR(INDEX($H$7:$H$60000,MATCH(ROW()-6,$Q$7:$Q$60000,0)),"")</f>
        <v/>
      </c>
      <c r="AA977">
        <f>IFERROR(INDEX($I$7:$I$60000,MATCH(ROW()-6,$Q$7:$Q$60000,0)),"")</f>
        <v/>
      </c>
      <c r="AB977">
        <f>IFERROR(INDEX($J$7:$J$60000,MATCH(ROW()-6,$Q$7:$Q$60000,0)),"")</f>
        <v/>
      </c>
      <c r="AC977">
        <f>IFERROR(INDEX($K$7:$K$60000,MATCH(ROW()-6,$Q$7:$Q$60000,0)),"")</f>
        <v/>
      </c>
      <c r="AD977">
        <f>IFERROR(INDEX($L$7:$L$60000,MATCH(ROW()-6,$Q$7:$Q$60000,0)),"")</f>
        <v/>
      </c>
      <c r="AE977">
        <f>IFERROR(INDEX($M$7:$M$60000,MATCH(ROW()-6,$Q$7:$Q$60000,0)),"")</f>
        <v/>
      </c>
      <c r="AF977">
        <f>IFERROR(INDEX($N$7:$N$60000,MATCH(ROW()-6,$Q$7:$Q$60000,0)),"")</f>
        <v/>
      </c>
      <c r="AH977" s="9">
        <f>IF(OR($S977="",$S976=""),"",LN($T977/$T976))</f>
        <v/>
      </c>
      <c r="AI977" s="9">
        <f>IF(OR($S977="",$S976=""),"",$C$2*LN(U977/U976))</f>
        <v/>
      </c>
      <c r="AJ977" s="9">
        <f>IF(OR($S977="",$S976=""),"",$D$2*(V977-V976))</f>
        <v/>
      </c>
      <c r="AK977" s="9">
        <f>IF(OR($S977="",$S976=""),"",$E$2*(W977-W976))</f>
        <v/>
      </c>
      <c r="AL977" s="9">
        <f>IF(OR($S977="",$S976=""),"",$F$2*LN(X977/X976))</f>
        <v/>
      </c>
      <c r="AM977" s="9">
        <f>IF(OR($S977="",$S976=""),"",$G$2*(Y977-Y976))</f>
        <v/>
      </c>
      <c r="AN977" s="9">
        <f>IF(OR($S977="",$S976=""),"",$H$2*LN(Z977/Z976))</f>
        <v/>
      </c>
      <c r="AO977" s="9">
        <f>IF(OR($S977="",$S976=""),"",$I$2*(AA977-AA976))</f>
        <v/>
      </c>
      <c r="AP977" s="9">
        <f>IF(OR($S977="",$S976=""),"",$J$2*LN(AB977/AB976))</f>
        <v/>
      </c>
      <c r="AQ977" s="9">
        <f>IF(OR($S977="",$S976=""),"",$K$2*(AC977-AC976))</f>
        <v/>
      </c>
      <c r="AR977" s="9">
        <f>IF(OR($S977="",$S976=""),"",$L$2*LN(AD977/AD976))</f>
        <v/>
      </c>
      <c r="AS977" s="9">
        <f>IF(OR($S977="",$S976=""),"",$M$2*LN(AE977/AE976))</f>
        <v/>
      </c>
      <c r="AT977" s="9">
        <f>IF(OR($S977="",$S976=""),"",$N$2*LN(AF977/AF976))</f>
        <v/>
      </c>
      <c r="AV977" s="9">
        <f>IF($AH977="","",$AY$16+$AY$4*AI977+$AY$5*AJ977+$AY$6*AK977+$AY$7*AL977+$AY$8*AM977+$AY$9*AN977+$AY$10*AO977+$AY$11*AP977+$AY$12*AQ977+$AY$13*AR977+$AY$14*AS977+$AY$15*AT977)</f>
        <v/>
      </c>
      <c r="BC977" s="10">
        <f>IF((ROW()-6)&lt;=$Q$3,INDEX(LINEST(AH918:AH977,AI918:AT977,TRUE,TRUE),1,13)*$Q$4,"")</f>
        <v/>
      </c>
      <c r="BD977" s="9">
        <f>IF((ROW()-6)&lt;=$Q$3,INDEX(LINEST(AH918:AH977,AI918:AT977,TRUE,TRUE),1,12),"")</f>
        <v/>
      </c>
      <c r="BE977" s="9">
        <f>IF((ROW()-6)&lt;=$Q$3,INDEX(LINEST(AH918:AH977,AI918:AT977,TRUE,TRUE),1,11),"")</f>
        <v/>
      </c>
      <c r="BF977" s="9">
        <f>IF((ROW()-6)&lt;=$Q$3,INDEX(LINEST(AH918:AH977,AI918:AT977,TRUE,TRUE),1,10),"")</f>
        <v/>
      </c>
      <c r="BG977" s="9">
        <f>IF((ROW()-6)&lt;=$Q$3,INDEX(LINEST(AH918:AH977,AI918:AT977,TRUE,TRUE),1,9),"")</f>
        <v/>
      </c>
      <c r="BH977" s="9">
        <f>IF((ROW()-6)&lt;=$Q$3,INDEX(LINEST(AH918:AH977,AI918:AT977,TRUE,TRUE),1,8),"")</f>
        <v/>
      </c>
      <c r="BI977" s="9">
        <f>IF((ROW()-6)&lt;=$Q$3,INDEX(LINEST(AH918:AH977,AI918:AT977,TRUE,TRUE),1,7),"")</f>
        <v/>
      </c>
      <c r="BJ977" s="9">
        <f>IF((ROW()-6)&lt;=$Q$3,INDEX(LINEST(AH918:AH977,AI918:AT977,TRUE,TRUE),1,6),"")</f>
        <v/>
      </c>
      <c r="BK977" s="9">
        <f>IF((ROW()-6)&lt;=$Q$3,INDEX(LINEST(AH918:AH977,AI918:AT977,TRUE,TRUE),1,5),"")</f>
        <v/>
      </c>
      <c r="BL977" s="9">
        <f>IF((ROW()-6)&lt;=$Q$3,INDEX(LINEST(AH918:AH977,AI918:AT977,TRUE,TRUE),1,4),"")</f>
        <v/>
      </c>
      <c r="BM977" s="9">
        <f>IF((ROW()-6)&lt;=$Q$3,INDEX(LINEST(AH918:AH977,AI918:AT977,TRUE,TRUE),1,3),"")</f>
        <v/>
      </c>
      <c r="BN977" s="9">
        <f>IF((ROW()-6)&lt;=$Q$3,INDEX(LINEST(AH918:AH977,AI918:AT977,TRUE,TRUE),1,2),"")</f>
        <v/>
      </c>
      <c r="BO977" s="9">
        <f>IF((ROW()-6)&lt;=$Q$3,INDEX(LINEST(AH918:AH977,AI918:AT977,TRUE,TRUE),1,1),"")</f>
        <v/>
      </c>
      <c r="BP977" s="10">
        <f>IF((ROW()-6)&lt;=$Q$3,INDEX(LINEST(AH918:AH977,AI918:AT977,TRUE,TRUE),3,1),"")</f>
        <v/>
      </c>
      <c r="BR977" s="9">
        <f>IF(AND((ROW()-6)&lt;=$Q$3,ISNUMBER(BC976)),BC976/$Q$4+BD976*AI977+BE976*AJ977+BF976*AK977+BG976*AL977+BH976*AM977+BI976*AN977+BJ976*AO977+BK976*AP977+BL976*AQ977+BM976*AR977+BN976*AS977+BO976*AT977,"")</f>
        <v/>
      </c>
      <c r="BS977">
        <f>IF(ISNUMBER(BR977),AVERAGE(AH917:AH976),"")</f>
        <v/>
      </c>
      <c r="BT977">
        <f>IF(ISNUMBER(BR977),(AH977-BR977)^2,"")</f>
        <v/>
      </c>
      <c r="BU977">
        <f>IF(ISNUMBER(BR977),AH977^2,"")</f>
        <v/>
      </c>
      <c r="BV977">
        <f>IF(ISNUMBER(BR977),(AH977-BS977)^2,"")</f>
        <v/>
      </c>
    </row>
    <row r="978">
      <c r="O978">
        <f>IF($R978="","",CHOOSE($Q$2,YEAR(R978)*12+MONTH(R978),INT((R978-2)/7),YEAR(R978)*4+ROUNDUP(MONTH(R978)/3)))</f>
        <v/>
      </c>
      <c r="P978">
        <f>IF($R978="","",IF($R979="",1,IF(O978&lt;&gt;O979,1,0)))</f>
        <v/>
      </c>
      <c r="Q978">
        <f>IF(P978=1,SUM($P$7:P978),"")</f>
        <v/>
      </c>
      <c r="R978">
        <f>IF($A978="","",IF(ISNUMBER($A978),$A978,IFERROR(DATEVALUE($A978),NA())))</f>
        <v/>
      </c>
      <c r="S978" s="7">
        <f>IFERROR(INDEX($R$7:$R$60000,MATCH(ROW()-6,$Q$7:$Q$60000,0)),"")</f>
        <v/>
      </c>
      <c r="T978">
        <f>IFERROR(INDEX($B$7:$B$60000,MATCH(ROW()-6,$Q$7:$Q$60000,0)),"")</f>
        <v/>
      </c>
      <c r="U978">
        <f>IFERROR(INDEX($C$7:$C$60000,MATCH(ROW()-6,$Q$7:$Q$60000,0)),"")</f>
        <v/>
      </c>
      <c r="V978">
        <f>IFERROR(INDEX($D$7:$D$60000,MATCH(ROW()-6,$Q$7:$Q$60000,0)),"")</f>
        <v/>
      </c>
      <c r="W978">
        <f>IFERROR(INDEX($E$7:$E$60000,MATCH(ROW()-6,$Q$7:$Q$60000,0)),"")</f>
        <v/>
      </c>
      <c r="X978">
        <f>IFERROR(INDEX($F$7:$F$60000,MATCH(ROW()-6,$Q$7:$Q$60000,0)),"")</f>
        <v/>
      </c>
      <c r="Y978">
        <f>IFERROR(INDEX($G$7:$G$60000,MATCH(ROW()-6,$Q$7:$Q$60000,0)),"")</f>
        <v/>
      </c>
      <c r="Z978">
        <f>IFERROR(INDEX($H$7:$H$60000,MATCH(ROW()-6,$Q$7:$Q$60000,0)),"")</f>
        <v/>
      </c>
      <c r="AA978">
        <f>IFERROR(INDEX($I$7:$I$60000,MATCH(ROW()-6,$Q$7:$Q$60000,0)),"")</f>
        <v/>
      </c>
      <c r="AB978">
        <f>IFERROR(INDEX($J$7:$J$60000,MATCH(ROW()-6,$Q$7:$Q$60000,0)),"")</f>
        <v/>
      </c>
      <c r="AC978">
        <f>IFERROR(INDEX($K$7:$K$60000,MATCH(ROW()-6,$Q$7:$Q$60000,0)),"")</f>
        <v/>
      </c>
      <c r="AD978">
        <f>IFERROR(INDEX($L$7:$L$60000,MATCH(ROW()-6,$Q$7:$Q$60000,0)),"")</f>
        <v/>
      </c>
      <c r="AE978">
        <f>IFERROR(INDEX($M$7:$M$60000,MATCH(ROW()-6,$Q$7:$Q$60000,0)),"")</f>
        <v/>
      </c>
      <c r="AF978">
        <f>IFERROR(INDEX($N$7:$N$60000,MATCH(ROW()-6,$Q$7:$Q$60000,0)),"")</f>
        <v/>
      </c>
      <c r="AH978" s="9">
        <f>IF(OR($S978="",$S977=""),"",LN($T978/$T977))</f>
        <v/>
      </c>
      <c r="AI978" s="9">
        <f>IF(OR($S978="",$S977=""),"",$C$2*LN(U978/U977))</f>
        <v/>
      </c>
      <c r="AJ978" s="9">
        <f>IF(OR($S978="",$S977=""),"",$D$2*(V978-V977))</f>
        <v/>
      </c>
      <c r="AK978" s="9">
        <f>IF(OR($S978="",$S977=""),"",$E$2*(W978-W977))</f>
        <v/>
      </c>
      <c r="AL978" s="9">
        <f>IF(OR($S978="",$S977=""),"",$F$2*LN(X978/X977))</f>
        <v/>
      </c>
      <c r="AM978" s="9">
        <f>IF(OR($S978="",$S977=""),"",$G$2*(Y978-Y977))</f>
        <v/>
      </c>
      <c r="AN978" s="9">
        <f>IF(OR($S978="",$S977=""),"",$H$2*LN(Z978/Z977))</f>
        <v/>
      </c>
      <c r="AO978" s="9">
        <f>IF(OR($S978="",$S977=""),"",$I$2*(AA978-AA977))</f>
        <v/>
      </c>
      <c r="AP978" s="9">
        <f>IF(OR($S978="",$S977=""),"",$J$2*LN(AB978/AB977))</f>
        <v/>
      </c>
      <c r="AQ978" s="9">
        <f>IF(OR($S978="",$S977=""),"",$K$2*(AC978-AC977))</f>
        <v/>
      </c>
      <c r="AR978" s="9">
        <f>IF(OR($S978="",$S977=""),"",$L$2*LN(AD978/AD977))</f>
        <v/>
      </c>
      <c r="AS978" s="9">
        <f>IF(OR($S978="",$S977=""),"",$M$2*LN(AE978/AE977))</f>
        <v/>
      </c>
      <c r="AT978" s="9">
        <f>IF(OR($S978="",$S977=""),"",$N$2*LN(AF978/AF977))</f>
        <v/>
      </c>
      <c r="AV978" s="9">
        <f>IF($AH978="","",$AY$16+$AY$4*AI978+$AY$5*AJ978+$AY$6*AK978+$AY$7*AL978+$AY$8*AM978+$AY$9*AN978+$AY$10*AO978+$AY$11*AP978+$AY$12*AQ978+$AY$13*AR978+$AY$14*AS978+$AY$15*AT978)</f>
        <v/>
      </c>
      <c r="BC978" s="10">
        <f>IF((ROW()-6)&lt;=$Q$3,INDEX(LINEST(AH919:AH978,AI919:AT978,TRUE,TRUE),1,13)*$Q$4,"")</f>
        <v/>
      </c>
      <c r="BD978" s="9">
        <f>IF((ROW()-6)&lt;=$Q$3,INDEX(LINEST(AH919:AH978,AI919:AT978,TRUE,TRUE),1,12),"")</f>
        <v/>
      </c>
      <c r="BE978" s="9">
        <f>IF((ROW()-6)&lt;=$Q$3,INDEX(LINEST(AH919:AH978,AI919:AT978,TRUE,TRUE),1,11),"")</f>
        <v/>
      </c>
      <c r="BF978" s="9">
        <f>IF((ROW()-6)&lt;=$Q$3,INDEX(LINEST(AH919:AH978,AI919:AT978,TRUE,TRUE),1,10),"")</f>
        <v/>
      </c>
      <c r="BG978" s="9">
        <f>IF((ROW()-6)&lt;=$Q$3,INDEX(LINEST(AH919:AH978,AI919:AT978,TRUE,TRUE),1,9),"")</f>
        <v/>
      </c>
      <c r="BH978" s="9">
        <f>IF((ROW()-6)&lt;=$Q$3,INDEX(LINEST(AH919:AH978,AI919:AT978,TRUE,TRUE),1,8),"")</f>
        <v/>
      </c>
      <c r="BI978" s="9">
        <f>IF((ROW()-6)&lt;=$Q$3,INDEX(LINEST(AH919:AH978,AI919:AT978,TRUE,TRUE),1,7),"")</f>
        <v/>
      </c>
      <c r="BJ978" s="9">
        <f>IF((ROW()-6)&lt;=$Q$3,INDEX(LINEST(AH919:AH978,AI919:AT978,TRUE,TRUE),1,6),"")</f>
        <v/>
      </c>
      <c r="BK978" s="9">
        <f>IF((ROW()-6)&lt;=$Q$3,INDEX(LINEST(AH919:AH978,AI919:AT978,TRUE,TRUE),1,5),"")</f>
        <v/>
      </c>
      <c r="BL978" s="9">
        <f>IF((ROW()-6)&lt;=$Q$3,INDEX(LINEST(AH919:AH978,AI919:AT978,TRUE,TRUE),1,4),"")</f>
        <v/>
      </c>
      <c r="BM978" s="9">
        <f>IF((ROW()-6)&lt;=$Q$3,INDEX(LINEST(AH919:AH978,AI919:AT978,TRUE,TRUE),1,3),"")</f>
        <v/>
      </c>
      <c r="BN978" s="9">
        <f>IF((ROW()-6)&lt;=$Q$3,INDEX(LINEST(AH919:AH978,AI919:AT978,TRUE,TRUE),1,2),"")</f>
        <v/>
      </c>
      <c r="BO978" s="9">
        <f>IF((ROW()-6)&lt;=$Q$3,INDEX(LINEST(AH919:AH978,AI919:AT978,TRUE,TRUE),1,1),"")</f>
        <v/>
      </c>
      <c r="BP978" s="10">
        <f>IF((ROW()-6)&lt;=$Q$3,INDEX(LINEST(AH919:AH978,AI919:AT978,TRUE,TRUE),3,1),"")</f>
        <v/>
      </c>
      <c r="BR978" s="9">
        <f>IF(AND((ROW()-6)&lt;=$Q$3,ISNUMBER(BC977)),BC977/$Q$4+BD977*AI978+BE977*AJ978+BF977*AK978+BG977*AL978+BH977*AM978+BI977*AN978+BJ977*AO978+BK977*AP978+BL977*AQ978+BM977*AR978+BN977*AS978+BO977*AT978,"")</f>
        <v/>
      </c>
      <c r="BS978">
        <f>IF(ISNUMBER(BR978),AVERAGE(AH918:AH977),"")</f>
        <v/>
      </c>
      <c r="BT978">
        <f>IF(ISNUMBER(BR978),(AH978-BR978)^2,"")</f>
        <v/>
      </c>
      <c r="BU978">
        <f>IF(ISNUMBER(BR978),AH978^2,"")</f>
        <v/>
      </c>
      <c r="BV978">
        <f>IF(ISNUMBER(BR978),(AH978-BS978)^2,"")</f>
        <v/>
      </c>
    </row>
    <row r="979">
      <c r="O979">
        <f>IF($R979="","",CHOOSE($Q$2,YEAR(R979)*12+MONTH(R979),INT((R979-2)/7),YEAR(R979)*4+ROUNDUP(MONTH(R979)/3)))</f>
        <v/>
      </c>
      <c r="P979">
        <f>IF($R979="","",IF($R980="",1,IF(O979&lt;&gt;O980,1,0)))</f>
        <v/>
      </c>
      <c r="Q979">
        <f>IF(P979=1,SUM($P$7:P979),"")</f>
        <v/>
      </c>
      <c r="R979">
        <f>IF($A979="","",IF(ISNUMBER($A979),$A979,IFERROR(DATEVALUE($A979),NA())))</f>
        <v/>
      </c>
      <c r="S979" s="7">
        <f>IFERROR(INDEX($R$7:$R$60000,MATCH(ROW()-6,$Q$7:$Q$60000,0)),"")</f>
        <v/>
      </c>
      <c r="T979">
        <f>IFERROR(INDEX($B$7:$B$60000,MATCH(ROW()-6,$Q$7:$Q$60000,0)),"")</f>
        <v/>
      </c>
      <c r="U979">
        <f>IFERROR(INDEX($C$7:$C$60000,MATCH(ROW()-6,$Q$7:$Q$60000,0)),"")</f>
        <v/>
      </c>
      <c r="V979">
        <f>IFERROR(INDEX($D$7:$D$60000,MATCH(ROW()-6,$Q$7:$Q$60000,0)),"")</f>
        <v/>
      </c>
      <c r="W979">
        <f>IFERROR(INDEX($E$7:$E$60000,MATCH(ROW()-6,$Q$7:$Q$60000,0)),"")</f>
        <v/>
      </c>
      <c r="X979">
        <f>IFERROR(INDEX($F$7:$F$60000,MATCH(ROW()-6,$Q$7:$Q$60000,0)),"")</f>
        <v/>
      </c>
      <c r="Y979">
        <f>IFERROR(INDEX($G$7:$G$60000,MATCH(ROW()-6,$Q$7:$Q$60000,0)),"")</f>
        <v/>
      </c>
      <c r="Z979">
        <f>IFERROR(INDEX($H$7:$H$60000,MATCH(ROW()-6,$Q$7:$Q$60000,0)),"")</f>
        <v/>
      </c>
      <c r="AA979">
        <f>IFERROR(INDEX($I$7:$I$60000,MATCH(ROW()-6,$Q$7:$Q$60000,0)),"")</f>
        <v/>
      </c>
      <c r="AB979">
        <f>IFERROR(INDEX($J$7:$J$60000,MATCH(ROW()-6,$Q$7:$Q$60000,0)),"")</f>
        <v/>
      </c>
      <c r="AC979">
        <f>IFERROR(INDEX($K$7:$K$60000,MATCH(ROW()-6,$Q$7:$Q$60000,0)),"")</f>
        <v/>
      </c>
      <c r="AD979">
        <f>IFERROR(INDEX($L$7:$L$60000,MATCH(ROW()-6,$Q$7:$Q$60000,0)),"")</f>
        <v/>
      </c>
      <c r="AE979">
        <f>IFERROR(INDEX($M$7:$M$60000,MATCH(ROW()-6,$Q$7:$Q$60000,0)),"")</f>
        <v/>
      </c>
      <c r="AF979">
        <f>IFERROR(INDEX($N$7:$N$60000,MATCH(ROW()-6,$Q$7:$Q$60000,0)),"")</f>
        <v/>
      </c>
      <c r="AH979" s="9">
        <f>IF(OR($S979="",$S978=""),"",LN($T979/$T978))</f>
        <v/>
      </c>
      <c r="AI979" s="9">
        <f>IF(OR($S979="",$S978=""),"",$C$2*LN(U979/U978))</f>
        <v/>
      </c>
      <c r="AJ979" s="9">
        <f>IF(OR($S979="",$S978=""),"",$D$2*(V979-V978))</f>
        <v/>
      </c>
      <c r="AK979" s="9">
        <f>IF(OR($S979="",$S978=""),"",$E$2*(W979-W978))</f>
        <v/>
      </c>
      <c r="AL979" s="9">
        <f>IF(OR($S979="",$S978=""),"",$F$2*LN(X979/X978))</f>
        <v/>
      </c>
      <c r="AM979" s="9">
        <f>IF(OR($S979="",$S978=""),"",$G$2*(Y979-Y978))</f>
        <v/>
      </c>
      <c r="AN979" s="9">
        <f>IF(OR($S979="",$S978=""),"",$H$2*LN(Z979/Z978))</f>
        <v/>
      </c>
      <c r="AO979" s="9">
        <f>IF(OR($S979="",$S978=""),"",$I$2*(AA979-AA978))</f>
        <v/>
      </c>
      <c r="AP979" s="9">
        <f>IF(OR($S979="",$S978=""),"",$J$2*LN(AB979/AB978))</f>
        <v/>
      </c>
      <c r="AQ979" s="9">
        <f>IF(OR($S979="",$S978=""),"",$K$2*(AC979-AC978))</f>
        <v/>
      </c>
      <c r="AR979" s="9">
        <f>IF(OR($S979="",$S978=""),"",$L$2*LN(AD979/AD978))</f>
        <v/>
      </c>
      <c r="AS979" s="9">
        <f>IF(OR($S979="",$S978=""),"",$M$2*LN(AE979/AE978))</f>
        <v/>
      </c>
      <c r="AT979" s="9">
        <f>IF(OR($S979="",$S978=""),"",$N$2*LN(AF979/AF978))</f>
        <v/>
      </c>
      <c r="AV979" s="9">
        <f>IF($AH979="","",$AY$16+$AY$4*AI979+$AY$5*AJ979+$AY$6*AK979+$AY$7*AL979+$AY$8*AM979+$AY$9*AN979+$AY$10*AO979+$AY$11*AP979+$AY$12*AQ979+$AY$13*AR979+$AY$14*AS979+$AY$15*AT979)</f>
        <v/>
      </c>
      <c r="BC979" s="10">
        <f>IF((ROW()-6)&lt;=$Q$3,INDEX(LINEST(AH920:AH979,AI920:AT979,TRUE,TRUE),1,13)*$Q$4,"")</f>
        <v/>
      </c>
      <c r="BD979" s="9">
        <f>IF((ROW()-6)&lt;=$Q$3,INDEX(LINEST(AH920:AH979,AI920:AT979,TRUE,TRUE),1,12),"")</f>
        <v/>
      </c>
      <c r="BE979" s="9">
        <f>IF((ROW()-6)&lt;=$Q$3,INDEX(LINEST(AH920:AH979,AI920:AT979,TRUE,TRUE),1,11),"")</f>
        <v/>
      </c>
      <c r="BF979" s="9">
        <f>IF((ROW()-6)&lt;=$Q$3,INDEX(LINEST(AH920:AH979,AI920:AT979,TRUE,TRUE),1,10),"")</f>
        <v/>
      </c>
      <c r="BG979" s="9">
        <f>IF((ROW()-6)&lt;=$Q$3,INDEX(LINEST(AH920:AH979,AI920:AT979,TRUE,TRUE),1,9),"")</f>
        <v/>
      </c>
      <c r="BH979" s="9">
        <f>IF((ROW()-6)&lt;=$Q$3,INDEX(LINEST(AH920:AH979,AI920:AT979,TRUE,TRUE),1,8),"")</f>
        <v/>
      </c>
      <c r="BI979" s="9">
        <f>IF((ROW()-6)&lt;=$Q$3,INDEX(LINEST(AH920:AH979,AI920:AT979,TRUE,TRUE),1,7),"")</f>
        <v/>
      </c>
      <c r="BJ979" s="9">
        <f>IF((ROW()-6)&lt;=$Q$3,INDEX(LINEST(AH920:AH979,AI920:AT979,TRUE,TRUE),1,6),"")</f>
        <v/>
      </c>
      <c r="BK979" s="9">
        <f>IF((ROW()-6)&lt;=$Q$3,INDEX(LINEST(AH920:AH979,AI920:AT979,TRUE,TRUE),1,5),"")</f>
        <v/>
      </c>
      <c r="BL979" s="9">
        <f>IF((ROW()-6)&lt;=$Q$3,INDEX(LINEST(AH920:AH979,AI920:AT979,TRUE,TRUE),1,4),"")</f>
        <v/>
      </c>
      <c r="BM979" s="9">
        <f>IF((ROW()-6)&lt;=$Q$3,INDEX(LINEST(AH920:AH979,AI920:AT979,TRUE,TRUE),1,3),"")</f>
        <v/>
      </c>
      <c r="BN979" s="9">
        <f>IF((ROW()-6)&lt;=$Q$3,INDEX(LINEST(AH920:AH979,AI920:AT979,TRUE,TRUE),1,2),"")</f>
        <v/>
      </c>
      <c r="BO979" s="9">
        <f>IF((ROW()-6)&lt;=$Q$3,INDEX(LINEST(AH920:AH979,AI920:AT979,TRUE,TRUE),1,1),"")</f>
        <v/>
      </c>
      <c r="BP979" s="10">
        <f>IF((ROW()-6)&lt;=$Q$3,INDEX(LINEST(AH920:AH979,AI920:AT979,TRUE,TRUE),3,1),"")</f>
        <v/>
      </c>
      <c r="BR979" s="9">
        <f>IF(AND((ROW()-6)&lt;=$Q$3,ISNUMBER(BC978)),BC978/$Q$4+BD978*AI979+BE978*AJ979+BF978*AK979+BG978*AL979+BH978*AM979+BI978*AN979+BJ978*AO979+BK978*AP979+BL978*AQ979+BM978*AR979+BN978*AS979+BO978*AT979,"")</f>
        <v/>
      </c>
      <c r="BS979">
        <f>IF(ISNUMBER(BR979),AVERAGE(AH919:AH978),"")</f>
        <v/>
      </c>
      <c r="BT979">
        <f>IF(ISNUMBER(BR979),(AH979-BR979)^2,"")</f>
        <v/>
      </c>
      <c r="BU979">
        <f>IF(ISNUMBER(BR979),AH979^2,"")</f>
        <v/>
      </c>
      <c r="BV979">
        <f>IF(ISNUMBER(BR979),(AH979-BS979)^2,"")</f>
        <v/>
      </c>
    </row>
    <row r="980">
      <c r="O980">
        <f>IF($R980="","",CHOOSE($Q$2,YEAR(R980)*12+MONTH(R980),INT((R980-2)/7),YEAR(R980)*4+ROUNDUP(MONTH(R980)/3)))</f>
        <v/>
      </c>
      <c r="P980">
        <f>IF($R980="","",IF($R981="",1,IF(O980&lt;&gt;O981,1,0)))</f>
        <v/>
      </c>
      <c r="Q980">
        <f>IF(P980=1,SUM($P$7:P980),"")</f>
        <v/>
      </c>
      <c r="R980">
        <f>IF($A980="","",IF(ISNUMBER($A980),$A980,IFERROR(DATEVALUE($A980),NA())))</f>
        <v/>
      </c>
      <c r="S980" s="7">
        <f>IFERROR(INDEX($R$7:$R$60000,MATCH(ROW()-6,$Q$7:$Q$60000,0)),"")</f>
        <v/>
      </c>
      <c r="T980">
        <f>IFERROR(INDEX($B$7:$B$60000,MATCH(ROW()-6,$Q$7:$Q$60000,0)),"")</f>
        <v/>
      </c>
      <c r="U980">
        <f>IFERROR(INDEX($C$7:$C$60000,MATCH(ROW()-6,$Q$7:$Q$60000,0)),"")</f>
        <v/>
      </c>
      <c r="V980">
        <f>IFERROR(INDEX($D$7:$D$60000,MATCH(ROW()-6,$Q$7:$Q$60000,0)),"")</f>
        <v/>
      </c>
      <c r="W980">
        <f>IFERROR(INDEX($E$7:$E$60000,MATCH(ROW()-6,$Q$7:$Q$60000,0)),"")</f>
        <v/>
      </c>
      <c r="X980">
        <f>IFERROR(INDEX($F$7:$F$60000,MATCH(ROW()-6,$Q$7:$Q$60000,0)),"")</f>
        <v/>
      </c>
      <c r="Y980">
        <f>IFERROR(INDEX($G$7:$G$60000,MATCH(ROW()-6,$Q$7:$Q$60000,0)),"")</f>
        <v/>
      </c>
      <c r="Z980">
        <f>IFERROR(INDEX($H$7:$H$60000,MATCH(ROW()-6,$Q$7:$Q$60000,0)),"")</f>
        <v/>
      </c>
      <c r="AA980">
        <f>IFERROR(INDEX($I$7:$I$60000,MATCH(ROW()-6,$Q$7:$Q$60000,0)),"")</f>
        <v/>
      </c>
      <c r="AB980">
        <f>IFERROR(INDEX($J$7:$J$60000,MATCH(ROW()-6,$Q$7:$Q$60000,0)),"")</f>
        <v/>
      </c>
      <c r="AC980">
        <f>IFERROR(INDEX($K$7:$K$60000,MATCH(ROW()-6,$Q$7:$Q$60000,0)),"")</f>
        <v/>
      </c>
      <c r="AD980">
        <f>IFERROR(INDEX($L$7:$L$60000,MATCH(ROW()-6,$Q$7:$Q$60000,0)),"")</f>
        <v/>
      </c>
      <c r="AE980">
        <f>IFERROR(INDEX($M$7:$M$60000,MATCH(ROW()-6,$Q$7:$Q$60000,0)),"")</f>
        <v/>
      </c>
      <c r="AF980">
        <f>IFERROR(INDEX($N$7:$N$60000,MATCH(ROW()-6,$Q$7:$Q$60000,0)),"")</f>
        <v/>
      </c>
      <c r="AH980" s="9">
        <f>IF(OR($S980="",$S979=""),"",LN($T980/$T979))</f>
        <v/>
      </c>
      <c r="AI980" s="9">
        <f>IF(OR($S980="",$S979=""),"",$C$2*LN(U980/U979))</f>
        <v/>
      </c>
      <c r="AJ980" s="9">
        <f>IF(OR($S980="",$S979=""),"",$D$2*(V980-V979))</f>
        <v/>
      </c>
      <c r="AK980" s="9">
        <f>IF(OR($S980="",$S979=""),"",$E$2*(W980-W979))</f>
        <v/>
      </c>
      <c r="AL980" s="9">
        <f>IF(OR($S980="",$S979=""),"",$F$2*LN(X980/X979))</f>
        <v/>
      </c>
      <c r="AM980" s="9">
        <f>IF(OR($S980="",$S979=""),"",$G$2*(Y980-Y979))</f>
        <v/>
      </c>
      <c r="AN980" s="9">
        <f>IF(OR($S980="",$S979=""),"",$H$2*LN(Z980/Z979))</f>
        <v/>
      </c>
      <c r="AO980" s="9">
        <f>IF(OR($S980="",$S979=""),"",$I$2*(AA980-AA979))</f>
        <v/>
      </c>
      <c r="AP980" s="9">
        <f>IF(OR($S980="",$S979=""),"",$J$2*LN(AB980/AB979))</f>
        <v/>
      </c>
      <c r="AQ980" s="9">
        <f>IF(OR($S980="",$S979=""),"",$K$2*(AC980-AC979))</f>
        <v/>
      </c>
      <c r="AR980" s="9">
        <f>IF(OR($S980="",$S979=""),"",$L$2*LN(AD980/AD979))</f>
        <v/>
      </c>
      <c r="AS980" s="9">
        <f>IF(OR($S980="",$S979=""),"",$M$2*LN(AE980/AE979))</f>
        <v/>
      </c>
      <c r="AT980" s="9">
        <f>IF(OR($S980="",$S979=""),"",$N$2*LN(AF980/AF979))</f>
        <v/>
      </c>
      <c r="AV980" s="9">
        <f>IF($AH980="","",$AY$16+$AY$4*AI980+$AY$5*AJ980+$AY$6*AK980+$AY$7*AL980+$AY$8*AM980+$AY$9*AN980+$AY$10*AO980+$AY$11*AP980+$AY$12*AQ980+$AY$13*AR980+$AY$14*AS980+$AY$15*AT980)</f>
        <v/>
      </c>
      <c r="BC980" s="10">
        <f>IF((ROW()-6)&lt;=$Q$3,INDEX(LINEST(AH921:AH980,AI921:AT980,TRUE,TRUE),1,13)*$Q$4,"")</f>
        <v/>
      </c>
      <c r="BD980" s="9">
        <f>IF((ROW()-6)&lt;=$Q$3,INDEX(LINEST(AH921:AH980,AI921:AT980,TRUE,TRUE),1,12),"")</f>
        <v/>
      </c>
      <c r="BE980" s="9">
        <f>IF((ROW()-6)&lt;=$Q$3,INDEX(LINEST(AH921:AH980,AI921:AT980,TRUE,TRUE),1,11),"")</f>
        <v/>
      </c>
      <c r="BF980" s="9">
        <f>IF((ROW()-6)&lt;=$Q$3,INDEX(LINEST(AH921:AH980,AI921:AT980,TRUE,TRUE),1,10),"")</f>
        <v/>
      </c>
      <c r="BG980" s="9">
        <f>IF((ROW()-6)&lt;=$Q$3,INDEX(LINEST(AH921:AH980,AI921:AT980,TRUE,TRUE),1,9),"")</f>
        <v/>
      </c>
      <c r="BH980" s="9">
        <f>IF((ROW()-6)&lt;=$Q$3,INDEX(LINEST(AH921:AH980,AI921:AT980,TRUE,TRUE),1,8),"")</f>
        <v/>
      </c>
      <c r="BI980" s="9">
        <f>IF((ROW()-6)&lt;=$Q$3,INDEX(LINEST(AH921:AH980,AI921:AT980,TRUE,TRUE),1,7),"")</f>
        <v/>
      </c>
      <c r="BJ980" s="9">
        <f>IF((ROW()-6)&lt;=$Q$3,INDEX(LINEST(AH921:AH980,AI921:AT980,TRUE,TRUE),1,6),"")</f>
        <v/>
      </c>
      <c r="BK980" s="9">
        <f>IF((ROW()-6)&lt;=$Q$3,INDEX(LINEST(AH921:AH980,AI921:AT980,TRUE,TRUE),1,5),"")</f>
        <v/>
      </c>
      <c r="BL980" s="9">
        <f>IF((ROW()-6)&lt;=$Q$3,INDEX(LINEST(AH921:AH980,AI921:AT980,TRUE,TRUE),1,4),"")</f>
        <v/>
      </c>
      <c r="BM980" s="9">
        <f>IF((ROW()-6)&lt;=$Q$3,INDEX(LINEST(AH921:AH980,AI921:AT980,TRUE,TRUE),1,3),"")</f>
        <v/>
      </c>
      <c r="BN980" s="9">
        <f>IF((ROW()-6)&lt;=$Q$3,INDEX(LINEST(AH921:AH980,AI921:AT980,TRUE,TRUE),1,2),"")</f>
        <v/>
      </c>
      <c r="BO980" s="9">
        <f>IF((ROW()-6)&lt;=$Q$3,INDEX(LINEST(AH921:AH980,AI921:AT980,TRUE,TRUE),1,1),"")</f>
        <v/>
      </c>
      <c r="BP980" s="10">
        <f>IF((ROW()-6)&lt;=$Q$3,INDEX(LINEST(AH921:AH980,AI921:AT980,TRUE,TRUE),3,1),"")</f>
        <v/>
      </c>
      <c r="BR980" s="9">
        <f>IF(AND((ROW()-6)&lt;=$Q$3,ISNUMBER(BC979)),BC979/$Q$4+BD979*AI980+BE979*AJ980+BF979*AK980+BG979*AL980+BH979*AM980+BI979*AN980+BJ979*AO980+BK979*AP980+BL979*AQ980+BM979*AR980+BN979*AS980+BO979*AT980,"")</f>
        <v/>
      </c>
      <c r="BS980">
        <f>IF(ISNUMBER(BR980),AVERAGE(AH920:AH979),"")</f>
        <v/>
      </c>
      <c r="BT980">
        <f>IF(ISNUMBER(BR980),(AH980-BR980)^2,"")</f>
        <v/>
      </c>
      <c r="BU980">
        <f>IF(ISNUMBER(BR980),AH980^2,"")</f>
        <v/>
      </c>
      <c r="BV980">
        <f>IF(ISNUMBER(BR980),(AH980-BS980)^2,"")</f>
        <v/>
      </c>
    </row>
    <row r="981">
      <c r="O981">
        <f>IF($R981="","",CHOOSE($Q$2,YEAR(R981)*12+MONTH(R981),INT((R981-2)/7),YEAR(R981)*4+ROUNDUP(MONTH(R981)/3)))</f>
        <v/>
      </c>
      <c r="P981">
        <f>IF($R981="","",IF($R982="",1,IF(O981&lt;&gt;O982,1,0)))</f>
        <v/>
      </c>
      <c r="Q981">
        <f>IF(P981=1,SUM($P$7:P981),"")</f>
        <v/>
      </c>
      <c r="R981">
        <f>IF($A981="","",IF(ISNUMBER($A981),$A981,IFERROR(DATEVALUE($A981),NA())))</f>
        <v/>
      </c>
      <c r="S981" s="7">
        <f>IFERROR(INDEX($R$7:$R$60000,MATCH(ROW()-6,$Q$7:$Q$60000,0)),"")</f>
        <v/>
      </c>
      <c r="T981">
        <f>IFERROR(INDEX($B$7:$B$60000,MATCH(ROW()-6,$Q$7:$Q$60000,0)),"")</f>
        <v/>
      </c>
      <c r="U981">
        <f>IFERROR(INDEX($C$7:$C$60000,MATCH(ROW()-6,$Q$7:$Q$60000,0)),"")</f>
        <v/>
      </c>
      <c r="V981">
        <f>IFERROR(INDEX($D$7:$D$60000,MATCH(ROW()-6,$Q$7:$Q$60000,0)),"")</f>
        <v/>
      </c>
      <c r="W981">
        <f>IFERROR(INDEX($E$7:$E$60000,MATCH(ROW()-6,$Q$7:$Q$60000,0)),"")</f>
        <v/>
      </c>
      <c r="X981">
        <f>IFERROR(INDEX($F$7:$F$60000,MATCH(ROW()-6,$Q$7:$Q$60000,0)),"")</f>
        <v/>
      </c>
      <c r="Y981">
        <f>IFERROR(INDEX($G$7:$G$60000,MATCH(ROW()-6,$Q$7:$Q$60000,0)),"")</f>
        <v/>
      </c>
      <c r="Z981">
        <f>IFERROR(INDEX($H$7:$H$60000,MATCH(ROW()-6,$Q$7:$Q$60000,0)),"")</f>
        <v/>
      </c>
      <c r="AA981">
        <f>IFERROR(INDEX($I$7:$I$60000,MATCH(ROW()-6,$Q$7:$Q$60000,0)),"")</f>
        <v/>
      </c>
      <c r="AB981">
        <f>IFERROR(INDEX($J$7:$J$60000,MATCH(ROW()-6,$Q$7:$Q$60000,0)),"")</f>
        <v/>
      </c>
      <c r="AC981">
        <f>IFERROR(INDEX($K$7:$K$60000,MATCH(ROW()-6,$Q$7:$Q$60000,0)),"")</f>
        <v/>
      </c>
      <c r="AD981">
        <f>IFERROR(INDEX($L$7:$L$60000,MATCH(ROW()-6,$Q$7:$Q$60000,0)),"")</f>
        <v/>
      </c>
      <c r="AE981">
        <f>IFERROR(INDEX($M$7:$M$60000,MATCH(ROW()-6,$Q$7:$Q$60000,0)),"")</f>
        <v/>
      </c>
      <c r="AF981">
        <f>IFERROR(INDEX($N$7:$N$60000,MATCH(ROW()-6,$Q$7:$Q$60000,0)),"")</f>
        <v/>
      </c>
      <c r="AH981" s="9">
        <f>IF(OR($S981="",$S980=""),"",LN($T981/$T980))</f>
        <v/>
      </c>
      <c r="AI981" s="9">
        <f>IF(OR($S981="",$S980=""),"",$C$2*LN(U981/U980))</f>
        <v/>
      </c>
      <c r="AJ981" s="9">
        <f>IF(OR($S981="",$S980=""),"",$D$2*(V981-V980))</f>
        <v/>
      </c>
      <c r="AK981" s="9">
        <f>IF(OR($S981="",$S980=""),"",$E$2*(W981-W980))</f>
        <v/>
      </c>
      <c r="AL981" s="9">
        <f>IF(OR($S981="",$S980=""),"",$F$2*LN(X981/X980))</f>
        <v/>
      </c>
      <c r="AM981" s="9">
        <f>IF(OR($S981="",$S980=""),"",$G$2*(Y981-Y980))</f>
        <v/>
      </c>
      <c r="AN981" s="9">
        <f>IF(OR($S981="",$S980=""),"",$H$2*LN(Z981/Z980))</f>
        <v/>
      </c>
      <c r="AO981" s="9">
        <f>IF(OR($S981="",$S980=""),"",$I$2*(AA981-AA980))</f>
        <v/>
      </c>
      <c r="AP981" s="9">
        <f>IF(OR($S981="",$S980=""),"",$J$2*LN(AB981/AB980))</f>
        <v/>
      </c>
      <c r="AQ981" s="9">
        <f>IF(OR($S981="",$S980=""),"",$K$2*(AC981-AC980))</f>
        <v/>
      </c>
      <c r="AR981" s="9">
        <f>IF(OR($S981="",$S980=""),"",$L$2*LN(AD981/AD980))</f>
        <v/>
      </c>
      <c r="AS981" s="9">
        <f>IF(OR($S981="",$S980=""),"",$M$2*LN(AE981/AE980))</f>
        <v/>
      </c>
      <c r="AT981" s="9">
        <f>IF(OR($S981="",$S980=""),"",$N$2*LN(AF981/AF980))</f>
        <v/>
      </c>
      <c r="AV981" s="9">
        <f>IF($AH981="","",$AY$16+$AY$4*AI981+$AY$5*AJ981+$AY$6*AK981+$AY$7*AL981+$AY$8*AM981+$AY$9*AN981+$AY$10*AO981+$AY$11*AP981+$AY$12*AQ981+$AY$13*AR981+$AY$14*AS981+$AY$15*AT981)</f>
        <v/>
      </c>
      <c r="BC981" s="10">
        <f>IF((ROW()-6)&lt;=$Q$3,INDEX(LINEST(AH922:AH981,AI922:AT981,TRUE,TRUE),1,13)*$Q$4,"")</f>
        <v/>
      </c>
      <c r="BD981" s="9">
        <f>IF((ROW()-6)&lt;=$Q$3,INDEX(LINEST(AH922:AH981,AI922:AT981,TRUE,TRUE),1,12),"")</f>
        <v/>
      </c>
      <c r="BE981" s="9">
        <f>IF((ROW()-6)&lt;=$Q$3,INDEX(LINEST(AH922:AH981,AI922:AT981,TRUE,TRUE),1,11),"")</f>
        <v/>
      </c>
      <c r="BF981" s="9">
        <f>IF((ROW()-6)&lt;=$Q$3,INDEX(LINEST(AH922:AH981,AI922:AT981,TRUE,TRUE),1,10),"")</f>
        <v/>
      </c>
      <c r="BG981" s="9">
        <f>IF((ROW()-6)&lt;=$Q$3,INDEX(LINEST(AH922:AH981,AI922:AT981,TRUE,TRUE),1,9),"")</f>
        <v/>
      </c>
      <c r="BH981" s="9">
        <f>IF((ROW()-6)&lt;=$Q$3,INDEX(LINEST(AH922:AH981,AI922:AT981,TRUE,TRUE),1,8),"")</f>
        <v/>
      </c>
      <c r="BI981" s="9">
        <f>IF((ROW()-6)&lt;=$Q$3,INDEX(LINEST(AH922:AH981,AI922:AT981,TRUE,TRUE),1,7),"")</f>
        <v/>
      </c>
      <c r="BJ981" s="9">
        <f>IF((ROW()-6)&lt;=$Q$3,INDEX(LINEST(AH922:AH981,AI922:AT981,TRUE,TRUE),1,6),"")</f>
        <v/>
      </c>
      <c r="BK981" s="9">
        <f>IF((ROW()-6)&lt;=$Q$3,INDEX(LINEST(AH922:AH981,AI922:AT981,TRUE,TRUE),1,5),"")</f>
        <v/>
      </c>
      <c r="BL981" s="9">
        <f>IF((ROW()-6)&lt;=$Q$3,INDEX(LINEST(AH922:AH981,AI922:AT981,TRUE,TRUE),1,4),"")</f>
        <v/>
      </c>
      <c r="BM981" s="9">
        <f>IF((ROW()-6)&lt;=$Q$3,INDEX(LINEST(AH922:AH981,AI922:AT981,TRUE,TRUE),1,3),"")</f>
        <v/>
      </c>
      <c r="BN981" s="9">
        <f>IF((ROW()-6)&lt;=$Q$3,INDEX(LINEST(AH922:AH981,AI922:AT981,TRUE,TRUE),1,2),"")</f>
        <v/>
      </c>
      <c r="BO981" s="9">
        <f>IF((ROW()-6)&lt;=$Q$3,INDEX(LINEST(AH922:AH981,AI922:AT981,TRUE,TRUE),1,1),"")</f>
        <v/>
      </c>
      <c r="BP981" s="10">
        <f>IF((ROW()-6)&lt;=$Q$3,INDEX(LINEST(AH922:AH981,AI922:AT981,TRUE,TRUE),3,1),"")</f>
        <v/>
      </c>
      <c r="BR981" s="9">
        <f>IF(AND((ROW()-6)&lt;=$Q$3,ISNUMBER(BC980)),BC980/$Q$4+BD980*AI981+BE980*AJ981+BF980*AK981+BG980*AL981+BH980*AM981+BI980*AN981+BJ980*AO981+BK980*AP981+BL980*AQ981+BM980*AR981+BN980*AS981+BO980*AT981,"")</f>
        <v/>
      </c>
      <c r="BS981">
        <f>IF(ISNUMBER(BR981),AVERAGE(AH921:AH980),"")</f>
        <v/>
      </c>
      <c r="BT981">
        <f>IF(ISNUMBER(BR981),(AH981-BR981)^2,"")</f>
        <v/>
      </c>
      <c r="BU981">
        <f>IF(ISNUMBER(BR981),AH981^2,"")</f>
        <v/>
      </c>
      <c r="BV981">
        <f>IF(ISNUMBER(BR981),(AH981-BS981)^2,"")</f>
        <v/>
      </c>
    </row>
    <row r="982">
      <c r="O982">
        <f>IF($R982="","",CHOOSE($Q$2,YEAR(R982)*12+MONTH(R982),INT((R982-2)/7),YEAR(R982)*4+ROUNDUP(MONTH(R982)/3)))</f>
        <v/>
      </c>
      <c r="P982">
        <f>IF($R982="","",IF($R983="",1,IF(O982&lt;&gt;O983,1,0)))</f>
        <v/>
      </c>
      <c r="Q982">
        <f>IF(P982=1,SUM($P$7:P982),"")</f>
        <v/>
      </c>
      <c r="R982">
        <f>IF($A982="","",IF(ISNUMBER($A982),$A982,IFERROR(DATEVALUE($A982),NA())))</f>
        <v/>
      </c>
      <c r="S982" s="7">
        <f>IFERROR(INDEX($R$7:$R$60000,MATCH(ROW()-6,$Q$7:$Q$60000,0)),"")</f>
        <v/>
      </c>
      <c r="T982">
        <f>IFERROR(INDEX($B$7:$B$60000,MATCH(ROW()-6,$Q$7:$Q$60000,0)),"")</f>
        <v/>
      </c>
      <c r="U982">
        <f>IFERROR(INDEX($C$7:$C$60000,MATCH(ROW()-6,$Q$7:$Q$60000,0)),"")</f>
        <v/>
      </c>
      <c r="V982">
        <f>IFERROR(INDEX($D$7:$D$60000,MATCH(ROW()-6,$Q$7:$Q$60000,0)),"")</f>
        <v/>
      </c>
      <c r="W982">
        <f>IFERROR(INDEX($E$7:$E$60000,MATCH(ROW()-6,$Q$7:$Q$60000,0)),"")</f>
        <v/>
      </c>
      <c r="X982">
        <f>IFERROR(INDEX($F$7:$F$60000,MATCH(ROW()-6,$Q$7:$Q$60000,0)),"")</f>
        <v/>
      </c>
      <c r="Y982">
        <f>IFERROR(INDEX($G$7:$G$60000,MATCH(ROW()-6,$Q$7:$Q$60000,0)),"")</f>
        <v/>
      </c>
      <c r="Z982">
        <f>IFERROR(INDEX($H$7:$H$60000,MATCH(ROW()-6,$Q$7:$Q$60000,0)),"")</f>
        <v/>
      </c>
      <c r="AA982">
        <f>IFERROR(INDEX($I$7:$I$60000,MATCH(ROW()-6,$Q$7:$Q$60000,0)),"")</f>
        <v/>
      </c>
      <c r="AB982">
        <f>IFERROR(INDEX($J$7:$J$60000,MATCH(ROW()-6,$Q$7:$Q$60000,0)),"")</f>
        <v/>
      </c>
      <c r="AC982">
        <f>IFERROR(INDEX($K$7:$K$60000,MATCH(ROW()-6,$Q$7:$Q$60000,0)),"")</f>
        <v/>
      </c>
      <c r="AD982">
        <f>IFERROR(INDEX($L$7:$L$60000,MATCH(ROW()-6,$Q$7:$Q$60000,0)),"")</f>
        <v/>
      </c>
      <c r="AE982">
        <f>IFERROR(INDEX($M$7:$M$60000,MATCH(ROW()-6,$Q$7:$Q$60000,0)),"")</f>
        <v/>
      </c>
      <c r="AF982">
        <f>IFERROR(INDEX($N$7:$N$60000,MATCH(ROW()-6,$Q$7:$Q$60000,0)),"")</f>
        <v/>
      </c>
      <c r="AH982" s="9">
        <f>IF(OR($S982="",$S981=""),"",LN($T982/$T981))</f>
        <v/>
      </c>
      <c r="AI982" s="9">
        <f>IF(OR($S982="",$S981=""),"",$C$2*LN(U982/U981))</f>
        <v/>
      </c>
      <c r="AJ982" s="9">
        <f>IF(OR($S982="",$S981=""),"",$D$2*(V982-V981))</f>
        <v/>
      </c>
      <c r="AK982" s="9">
        <f>IF(OR($S982="",$S981=""),"",$E$2*(W982-W981))</f>
        <v/>
      </c>
      <c r="AL982" s="9">
        <f>IF(OR($S982="",$S981=""),"",$F$2*LN(X982/X981))</f>
        <v/>
      </c>
      <c r="AM982" s="9">
        <f>IF(OR($S982="",$S981=""),"",$G$2*(Y982-Y981))</f>
        <v/>
      </c>
      <c r="AN982" s="9">
        <f>IF(OR($S982="",$S981=""),"",$H$2*LN(Z982/Z981))</f>
        <v/>
      </c>
      <c r="AO982" s="9">
        <f>IF(OR($S982="",$S981=""),"",$I$2*(AA982-AA981))</f>
        <v/>
      </c>
      <c r="AP982" s="9">
        <f>IF(OR($S982="",$S981=""),"",$J$2*LN(AB982/AB981))</f>
        <v/>
      </c>
      <c r="AQ982" s="9">
        <f>IF(OR($S982="",$S981=""),"",$K$2*(AC982-AC981))</f>
        <v/>
      </c>
      <c r="AR982" s="9">
        <f>IF(OR($S982="",$S981=""),"",$L$2*LN(AD982/AD981))</f>
        <v/>
      </c>
      <c r="AS982" s="9">
        <f>IF(OR($S982="",$S981=""),"",$M$2*LN(AE982/AE981))</f>
        <v/>
      </c>
      <c r="AT982" s="9">
        <f>IF(OR($S982="",$S981=""),"",$N$2*LN(AF982/AF981))</f>
        <v/>
      </c>
      <c r="AV982" s="9">
        <f>IF($AH982="","",$AY$16+$AY$4*AI982+$AY$5*AJ982+$AY$6*AK982+$AY$7*AL982+$AY$8*AM982+$AY$9*AN982+$AY$10*AO982+$AY$11*AP982+$AY$12*AQ982+$AY$13*AR982+$AY$14*AS982+$AY$15*AT982)</f>
        <v/>
      </c>
      <c r="BC982" s="10">
        <f>IF((ROW()-6)&lt;=$Q$3,INDEX(LINEST(AH923:AH982,AI923:AT982,TRUE,TRUE),1,13)*$Q$4,"")</f>
        <v/>
      </c>
      <c r="BD982" s="9">
        <f>IF((ROW()-6)&lt;=$Q$3,INDEX(LINEST(AH923:AH982,AI923:AT982,TRUE,TRUE),1,12),"")</f>
        <v/>
      </c>
      <c r="BE982" s="9">
        <f>IF((ROW()-6)&lt;=$Q$3,INDEX(LINEST(AH923:AH982,AI923:AT982,TRUE,TRUE),1,11),"")</f>
        <v/>
      </c>
      <c r="BF982" s="9">
        <f>IF((ROW()-6)&lt;=$Q$3,INDEX(LINEST(AH923:AH982,AI923:AT982,TRUE,TRUE),1,10),"")</f>
        <v/>
      </c>
      <c r="BG982" s="9">
        <f>IF((ROW()-6)&lt;=$Q$3,INDEX(LINEST(AH923:AH982,AI923:AT982,TRUE,TRUE),1,9),"")</f>
        <v/>
      </c>
      <c r="BH982" s="9">
        <f>IF((ROW()-6)&lt;=$Q$3,INDEX(LINEST(AH923:AH982,AI923:AT982,TRUE,TRUE),1,8),"")</f>
        <v/>
      </c>
      <c r="BI982" s="9">
        <f>IF((ROW()-6)&lt;=$Q$3,INDEX(LINEST(AH923:AH982,AI923:AT982,TRUE,TRUE),1,7),"")</f>
        <v/>
      </c>
      <c r="BJ982" s="9">
        <f>IF((ROW()-6)&lt;=$Q$3,INDEX(LINEST(AH923:AH982,AI923:AT982,TRUE,TRUE),1,6),"")</f>
        <v/>
      </c>
      <c r="BK982" s="9">
        <f>IF((ROW()-6)&lt;=$Q$3,INDEX(LINEST(AH923:AH982,AI923:AT982,TRUE,TRUE),1,5),"")</f>
        <v/>
      </c>
      <c r="BL982" s="9">
        <f>IF((ROW()-6)&lt;=$Q$3,INDEX(LINEST(AH923:AH982,AI923:AT982,TRUE,TRUE),1,4),"")</f>
        <v/>
      </c>
      <c r="BM982" s="9">
        <f>IF((ROW()-6)&lt;=$Q$3,INDEX(LINEST(AH923:AH982,AI923:AT982,TRUE,TRUE),1,3),"")</f>
        <v/>
      </c>
      <c r="BN982" s="9">
        <f>IF((ROW()-6)&lt;=$Q$3,INDEX(LINEST(AH923:AH982,AI923:AT982,TRUE,TRUE),1,2),"")</f>
        <v/>
      </c>
      <c r="BO982" s="9">
        <f>IF((ROW()-6)&lt;=$Q$3,INDEX(LINEST(AH923:AH982,AI923:AT982,TRUE,TRUE),1,1),"")</f>
        <v/>
      </c>
      <c r="BP982" s="10">
        <f>IF((ROW()-6)&lt;=$Q$3,INDEX(LINEST(AH923:AH982,AI923:AT982,TRUE,TRUE),3,1),"")</f>
        <v/>
      </c>
      <c r="BR982" s="9">
        <f>IF(AND((ROW()-6)&lt;=$Q$3,ISNUMBER(BC981)),BC981/$Q$4+BD981*AI982+BE981*AJ982+BF981*AK982+BG981*AL982+BH981*AM982+BI981*AN982+BJ981*AO982+BK981*AP982+BL981*AQ982+BM981*AR982+BN981*AS982+BO981*AT982,"")</f>
        <v/>
      </c>
      <c r="BS982">
        <f>IF(ISNUMBER(BR982),AVERAGE(AH922:AH981),"")</f>
        <v/>
      </c>
      <c r="BT982">
        <f>IF(ISNUMBER(BR982),(AH982-BR982)^2,"")</f>
        <v/>
      </c>
      <c r="BU982">
        <f>IF(ISNUMBER(BR982),AH982^2,"")</f>
        <v/>
      </c>
      <c r="BV982">
        <f>IF(ISNUMBER(BR982),(AH982-BS982)^2,"")</f>
        <v/>
      </c>
    </row>
    <row r="983">
      <c r="O983">
        <f>IF($R983="","",CHOOSE($Q$2,YEAR(R983)*12+MONTH(R983),INT((R983-2)/7),YEAR(R983)*4+ROUNDUP(MONTH(R983)/3)))</f>
        <v/>
      </c>
      <c r="P983">
        <f>IF($R983="","",IF($R984="",1,IF(O983&lt;&gt;O984,1,0)))</f>
        <v/>
      </c>
      <c r="Q983">
        <f>IF(P983=1,SUM($P$7:P983),"")</f>
        <v/>
      </c>
      <c r="R983">
        <f>IF($A983="","",IF(ISNUMBER($A983),$A983,IFERROR(DATEVALUE($A983),NA())))</f>
        <v/>
      </c>
      <c r="S983" s="7">
        <f>IFERROR(INDEX($R$7:$R$60000,MATCH(ROW()-6,$Q$7:$Q$60000,0)),"")</f>
        <v/>
      </c>
      <c r="T983">
        <f>IFERROR(INDEX($B$7:$B$60000,MATCH(ROW()-6,$Q$7:$Q$60000,0)),"")</f>
        <v/>
      </c>
      <c r="U983">
        <f>IFERROR(INDEX($C$7:$C$60000,MATCH(ROW()-6,$Q$7:$Q$60000,0)),"")</f>
        <v/>
      </c>
      <c r="V983">
        <f>IFERROR(INDEX($D$7:$D$60000,MATCH(ROW()-6,$Q$7:$Q$60000,0)),"")</f>
        <v/>
      </c>
      <c r="W983">
        <f>IFERROR(INDEX($E$7:$E$60000,MATCH(ROW()-6,$Q$7:$Q$60000,0)),"")</f>
        <v/>
      </c>
      <c r="X983">
        <f>IFERROR(INDEX($F$7:$F$60000,MATCH(ROW()-6,$Q$7:$Q$60000,0)),"")</f>
        <v/>
      </c>
      <c r="Y983">
        <f>IFERROR(INDEX($G$7:$G$60000,MATCH(ROW()-6,$Q$7:$Q$60000,0)),"")</f>
        <v/>
      </c>
      <c r="Z983">
        <f>IFERROR(INDEX($H$7:$H$60000,MATCH(ROW()-6,$Q$7:$Q$60000,0)),"")</f>
        <v/>
      </c>
      <c r="AA983">
        <f>IFERROR(INDEX($I$7:$I$60000,MATCH(ROW()-6,$Q$7:$Q$60000,0)),"")</f>
        <v/>
      </c>
      <c r="AB983">
        <f>IFERROR(INDEX($J$7:$J$60000,MATCH(ROW()-6,$Q$7:$Q$60000,0)),"")</f>
        <v/>
      </c>
      <c r="AC983">
        <f>IFERROR(INDEX($K$7:$K$60000,MATCH(ROW()-6,$Q$7:$Q$60000,0)),"")</f>
        <v/>
      </c>
      <c r="AD983">
        <f>IFERROR(INDEX($L$7:$L$60000,MATCH(ROW()-6,$Q$7:$Q$60000,0)),"")</f>
        <v/>
      </c>
      <c r="AE983">
        <f>IFERROR(INDEX($M$7:$M$60000,MATCH(ROW()-6,$Q$7:$Q$60000,0)),"")</f>
        <v/>
      </c>
      <c r="AF983">
        <f>IFERROR(INDEX($N$7:$N$60000,MATCH(ROW()-6,$Q$7:$Q$60000,0)),"")</f>
        <v/>
      </c>
      <c r="AH983" s="9">
        <f>IF(OR($S983="",$S982=""),"",LN($T983/$T982))</f>
        <v/>
      </c>
      <c r="AI983" s="9">
        <f>IF(OR($S983="",$S982=""),"",$C$2*LN(U983/U982))</f>
        <v/>
      </c>
      <c r="AJ983" s="9">
        <f>IF(OR($S983="",$S982=""),"",$D$2*(V983-V982))</f>
        <v/>
      </c>
      <c r="AK983" s="9">
        <f>IF(OR($S983="",$S982=""),"",$E$2*(W983-W982))</f>
        <v/>
      </c>
      <c r="AL983" s="9">
        <f>IF(OR($S983="",$S982=""),"",$F$2*LN(X983/X982))</f>
        <v/>
      </c>
      <c r="AM983" s="9">
        <f>IF(OR($S983="",$S982=""),"",$G$2*(Y983-Y982))</f>
        <v/>
      </c>
      <c r="AN983" s="9">
        <f>IF(OR($S983="",$S982=""),"",$H$2*LN(Z983/Z982))</f>
        <v/>
      </c>
      <c r="AO983" s="9">
        <f>IF(OR($S983="",$S982=""),"",$I$2*(AA983-AA982))</f>
        <v/>
      </c>
      <c r="AP983" s="9">
        <f>IF(OR($S983="",$S982=""),"",$J$2*LN(AB983/AB982))</f>
        <v/>
      </c>
      <c r="AQ983" s="9">
        <f>IF(OR($S983="",$S982=""),"",$K$2*(AC983-AC982))</f>
        <v/>
      </c>
      <c r="AR983" s="9">
        <f>IF(OR($S983="",$S982=""),"",$L$2*LN(AD983/AD982))</f>
        <v/>
      </c>
      <c r="AS983" s="9">
        <f>IF(OR($S983="",$S982=""),"",$M$2*LN(AE983/AE982))</f>
        <v/>
      </c>
      <c r="AT983" s="9">
        <f>IF(OR($S983="",$S982=""),"",$N$2*LN(AF983/AF982))</f>
        <v/>
      </c>
      <c r="AV983" s="9">
        <f>IF($AH983="","",$AY$16+$AY$4*AI983+$AY$5*AJ983+$AY$6*AK983+$AY$7*AL983+$AY$8*AM983+$AY$9*AN983+$AY$10*AO983+$AY$11*AP983+$AY$12*AQ983+$AY$13*AR983+$AY$14*AS983+$AY$15*AT983)</f>
        <v/>
      </c>
      <c r="BC983" s="10">
        <f>IF((ROW()-6)&lt;=$Q$3,INDEX(LINEST(AH924:AH983,AI924:AT983,TRUE,TRUE),1,13)*$Q$4,"")</f>
        <v/>
      </c>
      <c r="BD983" s="9">
        <f>IF((ROW()-6)&lt;=$Q$3,INDEX(LINEST(AH924:AH983,AI924:AT983,TRUE,TRUE),1,12),"")</f>
        <v/>
      </c>
      <c r="BE983" s="9">
        <f>IF((ROW()-6)&lt;=$Q$3,INDEX(LINEST(AH924:AH983,AI924:AT983,TRUE,TRUE),1,11),"")</f>
        <v/>
      </c>
      <c r="BF983" s="9">
        <f>IF((ROW()-6)&lt;=$Q$3,INDEX(LINEST(AH924:AH983,AI924:AT983,TRUE,TRUE),1,10),"")</f>
        <v/>
      </c>
      <c r="BG983" s="9">
        <f>IF((ROW()-6)&lt;=$Q$3,INDEX(LINEST(AH924:AH983,AI924:AT983,TRUE,TRUE),1,9),"")</f>
        <v/>
      </c>
      <c r="BH983" s="9">
        <f>IF((ROW()-6)&lt;=$Q$3,INDEX(LINEST(AH924:AH983,AI924:AT983,TRUE,TRUE),1,8),"")</f>
        <v/>
      </c>
      <c r="BI983" s="9">
        <f>IF((ROW()-6)&lt;=$Q$3,INDEX(LINEST(AH924:AH983,AI924:AT983,TRUE,TRUE),1,7),"")</f>
        <v/>
      </c>
      <c r="BJ983" s="9">
        <f>IF((ROW()-6)&lt;=$Q$3,INDEX(LINEST(AH924:AH983,AI924:AT983,TRUE,TRUE),1,6),"")</f>
        <v/>
      </c>
      <c r="BK983" s="9">
        <f>IF((ROW()-6)&lt;=$Q$3,INDEX(LINEST(AH924:AH983,AI924:AT983,TRUE,TRUE),1,5),"")</f>
        <v/>
      </c>
      <c r="BL983" s="9">
        <f>IF((ROW()-6)&lt;=$Q$3,INDEX(LINEST(AH924:AH983,AI924:AT983,TRUE,TRUE),1,4),"")</f>
        <v/>
      </c>
      <c r="BM983" s="9">
        <f>IF((ROW()-6)&lt;=$Q$3,INDEX(LINEST(AH924:AH983,AI924:AT983,TRUE,TRUE),1,3),"")</f>
        <v/>
      </c>
      <c r="BN983" s="9">
        <f>IF((ROW()-6)&lt;=$Q$3,INDEX(LINEST(AH924:AH983,AI924:AT983,TRUE,TRUE),1,2),"")</f>
        <v/>
      </c>
      <c r="BO983" s="9">
        <f>IF((ROW()-6)&lt;=$Q$3,INDEX(LINEST(AH924:AH983,AI924:AT983,TRUE,TRUE),1,1),"")</f>
        <v/>
      </c>
      <c r="BP983" s="10">
        <f>IF((ROW()-6)&lt;=$Q$3,INDEX(LINEST(AH924:AH983,AI924:AT983,TRUE,TRUE),3,1),"")</f>
        <v/>
      </c>
      <c r="BR983" s="9">
        <f>IF(AND((ROW()-6)&lt;=$Q$3,ISNUMBER(BC982)),BC982/$Q$4+BD982*AI983+BE982*AJ983+BF982*AK983+BG982*AL983+BH982*AM983+BI982*AN983+BJ982*AO983+BK982*AP983+BL982*AQ983+BM982*AR983+BN982*AS983+BO982*AT983,"")</f>
        <v/>
      </c>
      <c r="BS983">
        <f>IF(ISNUMBER(BR983),AVERAGE(AH923:AH982),"")</f>
        <v/>
      </c>
      <c r="BT983">
        <f>IF(ISNUMBER(BR983),(AH983-BR983)^2,"")</f>
        <v/>
      </c>
      <c r="BU983">
        <f>IF(ISNUMBER(BR983),AH983^2,"")</f>
        <v/>
      </c>
      <c r="BV983">
        <f>IF(ISNUMBER(BR983),(AH983-BS983)^2,"")</f>
        <v/>
      </c>
    </row>
    <row r="984">
      <c r="O984">
        <f>IF($R984="","",CHOOSE($Q$2,YEAR(R984)*12+MONTH(R984),INT((R984-2)/7),YEAR(R984)*4+ROUNDUP(MONTH(R984)/3)))</f>
        <v/>
      </c>
      <c r="P984">
        <f>IF($R984="","",IF($R985="",1,IF(O984&lt;&gt;O985,1,0)))</f>
        <v/>
      </c>
      <c r="Q984">
        <f>IF(P984=1,SUM($P$7:P984),"")</f>
        <v/>
      </c>
      <c r="R984">
        <f>IF($A984="","",IF(ISNUMBER($A984),$A984,IFERROR(DATEVALUE($A984),NA())))</f>
        <v/>
      </c>
      <c r="S984" s="7">
        <f>IFERROR(INDEX($R$7:$R$60000,MATCH(ROW()-6,$Q$7:$Q$60000,0)),"")</f>
        <v/>
      </c>
      <c r="T984">
        <f>IFERROR(INDEX($B$7:$B$60000,MATCH(ROW()-6,$Q$7:$Q$60000,0)),"")</f>
        <v/>
      </c>
      <c r="U984">
        <f>IFERROR(INDEX($C$7:$C$60000,MATCH(ROW()-6,$Q$7:$Q$60000,0)),"")</f>
        <v/>
      </c>
      <c r="V984">
        <f>IFERROR(INDEX($D$7:$D$60000,MATCH(ROW()-6,$Q$7:$Q$60000,0)),"")</f>
        <v/>
      </c>
      <c r="W984">
        <f>IFERROR(INDEX($E$7:$E$60000,MATCH(ROW()-6,$Q$7:$Q$60000,0)),"")</f>
        <v/>
      </c>
      <c r="X984">
        <f>IFERROR(INDEX($F$7:$F$60000,MATCH(ROW()-6,$Q$7:$Q$60000,0)),"")</f>
        <v/>
      </c>
      <c r="Y984">
        <f>IFERROR(INDEX($G$7:$G$60000,MATCH(ROW()-6,$Q$7:$Q$60000,0)),"")</f>
        <v/>
      </c>
      <c r="Z984">
        <f>IFERROR(INDEX($H$7:$H$60000,MATCH(ROW()-6,$Q$7:$Q$60000,0)),"")</f>
        <v/>
      </c>
      <c r="AA984">
        <f>IFERROR(INDEX($I$7:$I$60000,MATCH(ROW()-6,$Q$7:$Q$60000,0)),"")</f>
        <v/>
      </c>
      <c r="AB984">
        <f>IFERROR(INDEX($J$7:$J$60000,MATCH(ROW()-6,$Q$7:$Q$60000,0)),"")</f>
        <v/>
      </c>
      <c r="AC984">
        <f>IFERROR(INDEX($K$7:$K$60000,MATCH(ROW()-6,$Q$7:$Q$60000,0)),"")</f>
        <v/>
      </c>
      <c r="AD984">
        <f>IFERROR(INDEX($L$7:$L$60000,MATCH(ROW()-6,$Q$7:$Q$60000,0)),"")</f>
        <v/>
      </c>
      <c r="AE984">
        <f>IFERROR(INDEX($M$7:$M$60000,MATCH(ROW()-6,$Q$7:$Q$60000,0)),"")</f>
        <v/>
      </c>
      <c r="AF984">
        <f>IFERROR(INDEX($N$7:$N$60000,MATCH(ROW()-6,$Q$7:$Q$60000,0)),"")</f>
        <v/>
      </c>
      <c r="AH984" s="9">
        <f>IF(OR($S984="",$S983=""),"",LN($T984/$T983))</f>
        <v/>
      </c>
      <c r="AI984" s="9">
        <f>IF(OR($S984="",$S983=""),"",$C$2*LN(U984/U983))</f>
        <v/>
      </c>
      <c r="AJ984" s="9">
        <f>IF(OR($S984="",$S983=""),"",$D$2*(V984-V983))</f>
        <v/>
      </c>
      <c r="AK984" s="9">
        <f>IF(OR($S984="",$S983=""),"",$E$2*(W984-W983))</f>
        <v/>
      </c>
      <c r="AL984" s="9">
        <f>IF(OR($S984="",$S983=""),"",$F$2*LN(X984/X983))</f>
        <v/>
      </c>
      <c r="AM984" s="9">
        <f>IF(OR($S984="",$S983=""),"",$G$2*(Y984-Y983))</f>
        <v/>
      </c>
      <c r="AN984" s="9">
        <f>IF(OR($S984="",$S983=""),"",$H$2*LN(Z984/Z983))</f>
        <v/>
      </c>
      <c r="AO984" s="9">
        <f>IF(OR($S984="",$S983=""),"",$I$2*(AA984-AA983))</f>
        <v/>
      </c>
      <c r="AP984" s="9">
        <f>IF(OR($S984="",$S983=""),"",$J$2*LN(AB984/AB983))</f>
        <v/>
      </c>
      <c r="AQ984" s="9">
        <f>IF(OR($S984="",$S983=""),"",$K$2*(AC984-AC983))</f>
        <v/>
      </c>
      <c r="AR984" s="9">
        <f>IF(OR($S984="",$S983=""),"",$L$2*LN(AD984/AD983))</f>
        <v/>
      </c>
      <c r="AS984" s="9">
        <f>IF(OR($S984="",$S983=""),"",$M$2*LN(AE984/AE983))</f>
        <v/>
      </c>
      <c r="AT984" s="9">
        <f>IF(OR($S984="",$S983=""),"",$N$2*LN(AF984/AF983))</f>
        <v/>
      </c>
      <c r="AV984" s="9">
        <f>IF($AH984="","",$AY$16+$AY$4*AI984+$AY$5*AJ984+$AY$6*AK984+$AY$7*AL984+$AY$8*AM984+$AY$9*AN984+$AY$10*AO984+$AY$11*AP984+$AY$12*AQ984+$AY$13*AR984+$AY$14*AS984+$AY$15*AT984)</f>
        <v/>
      </c>
      <c r="BC984" s="10">
        <f>IF((ROW()-6)&lt;=$Q$3,INDEX(LINEST(AH925:AH984,AI925:AT984,TRUE,TRUE),1,13)*$Q$4,"")</f>
        <v/>
      </c>
      <c r="BD984" s="9">
        <f>IF((ROW()-6)&lt;=$Q$3,INDEX(LINEST(AH925:AH984,AI925:AT984,TRUE,TRUE),1,12),"")</f>
        <v/>
      </c>
      <c r="BE984" s="9">
        <f>IF((ROW()-6)&lt;=$Q$3,INDEX(LINEST(AH925:AH984,AI925:AT984,TRUE,TRUE),1,11),"")</f>
        <v/>
      </c>
      <c r="BF984" s="9">
        <f>IF((ROW()-6)&lt;=$Q$3,INDEX(LINEST(AH925:AH984,AI925:AT984,TRUE,TRUE),1,10),"")</f>
        <v/>
      </c>
      <c r="BG984" s="9">
        <f>IF((ROW()-6)&lt;=$Q$3,INDEX(LINEST(AH925:AH984,AI925:AT984,TRUE,TRUE),1,9),"")</f>
        <v/>
      </c>
      <c r="BH984" s="9">
        <f>IF((ROW()-6)&lt;=$Q$3,INDEX(LINEST(AH925:AH984,AI925:AT984,TRUE,TRUE),1,8),"")</f>
        <v/>
      </c>
      <c r="BI984" s="9">
        <f>IF((ROW()-6)&lt;=$Q$3,INDEX(LINEST(AH925:AH984,AI925:AT984,TRUE,TRUE),1,7),"")</f>
        <v/>
      </c>
      <c r="BJ984" s="9">
        <f>IF((ROW()-6)&lt;=$Q$3,INDEX(LINEST(AH925:AH984,AI925:AT984,TRUE,TRUE),1,6),"")</f>
        <v/>
      </c>
      <c r="BK984" s="9">
        <f>IF((ROW()-6)&lt;=$Q$3,INDEX(LINEST(AH925:AH984,AI925:AT984,TRUE,TRUE),1,5),"")</f>
        <v/>
      </c>
      <c r="BL984" s="9">
        <f>IF((ROW()-6)&lt;=$Q$3,INDEX(LINEST(AH925:AH984,AI925:AT984,TRUE,TRUE),1,4),"")</f>
        <v/>
      </c>
      <c r="BM984" s="9">
        <f>IF((ROW()-6)&lt;=$Q$3,INDEX(LINEST(AH925:AH984,AI925:AT984,TRUE,TRUE),1,3),"")</f>
        <v/>
      </c>
      <c r="BN984" s="9">
        <f>IF((ROW()-6)&lt;=$Q$3,INDEX(LINEST(AH925:AH984,AI925:AT984,TRUE,TRUE),1,2),"")</f>
        <v/>
      </c>
      <c r="BO984" s="9">
        <f>IF((ROW()-6)&lt;=$Q$3,INDEX(LINEST(AH925:AH984,AI925:AT984,TRUE,TRUE),1,1),"")</f>
        <v/>
      </c>
      <c r="BP984" s="10">
        <f>IF((ROW()-6)&lt;=$Q$3,INDEX(LINEST(AH925:AH984,AI925:AT984,TRUE,TRUE),3,1),"")</f>
        <v/>
      </c>
      <c r="BR984" s="9">
        <f>IF(AND((ROW()-6)&lt;=$Q$3,ISNUMBER(BC983)),BC983/$Q$4+BD983*AI984+BE983*AJ984+BF983*AK984+BG983*AL984+BH983*AM984+BI983*AN984+BJ983*AO984+BK983*AP984+BL983*AQ984+BM983*AR984+BN983*AS984+BO983*AT984,"")</f>
        <v/>
      </c>
      <c r="BS984">
        <f>IF(ISNUMBER(BR984),AVERAGE(AH924:AH983),"")</f>
        <v/>
      </c>
      <c r="BT984">
        <f>IF(ISNUMBER(BR984),(AH984-BR984)^2,"")</f>
        <v/>
      </c>
      <c r="BU984">
        <f>IF(ISNUMBER(BR984),AH984^2,"")</f>
        <v/>
      </c>
      <c r="BV984">
        <f>IF(ISNUMBER(BR984),(AH984-BS984)^2,"")</f>
        <v/>
      </c>
    </row>
    <row r="985">
      <c r="O985">
        <f>IF($R985="","",CHOOSE($Q$2,YEAR(R985)*12+MONTH(R985),INT((R985-2)/7),YEAR(R985)*4+ROUNDUP(MONTH(R985)/3)))</f>
        <v/>
      </c>
      <c r="P985">
        <f>IF($R985="","",IF($R986="",1,IF(O985&lt;&gt;O986,1,0)))</f>
        <v/>
      </c>
      <c r="Q985">
        <f>IF(P985=1,SUM($P$7:P985),"")</f>
        <v/>
      </c>
      <c r="R985">
        <f>IF($A985="","",IF(ISNUMBER($A985),$A985,IFERROR(DATEVALUE($A985),NA())))</f>
        <v/>
      </c>
      <c r="S985" s="7">
        <f>IFERROR(INDEX($R$7:$R$60000,MATCH(ROW()-6,$Q$7:$Q$60000,0)),"")</f>
        <v/>
      </c>
      <c r="T985">
        <f>IFERROR(INDEX($B$7:$B$60000,MATCH(ROW()-6,$Q$7:$Q$60000,0)),"")</f>
        <v/>
      </c>
      <c r="U985">
        <f>IFERROR(INDEX($C$7:$C$60000,MATCH(ROW()-6,$Q$7:$Q$60000,0)),"")</f>
        <v/>
      </c>
      <c r="V985">
        <f>IFERROR(INDEX($D$7:$D$60000,MATCH(ROW()-6,$Q$7:$Q$60000,0)),"")</f>
        <v/>
      </c>
      <c r="W985">
        <f>IFERROR(INDEX($E$7:$E$60000,MATCH(ROW()-6,$Q$7:$Q$60000,0)),"")</f>
        <v/>
      </c>
      <c r="X985">
        <f>IFERROR(INDEX($F$7:$F$60000,MATCH(ROW()-6,$Q$7:$Q$60000,0)),"")</f>
        <v/>
      </c>
      <c r="Y985">
        <f>IFERROR(INDEX($G$7:$G$60000,MATCH(ROW()-6,$Q$7:$Q$60000,0)),"")</f>
        <v/>
      </c>
      <c r="Z985">
        <f>IFERROR(INDEX($H$7:$H$60000,MATCH(ROW()-6,$Q$7:$Q$60000,0)),"")</f>
        <v/>
      </c>
      <c r="AA985">
        <f>IFERROR(INDEX($I$7:$I$60000,MATCH(ROW()-6,$Q$7:$Q$60000,0)),"")</f>
        <v/>
      </c>
      <c r="AB985">
        <f>IFERROR(INDEX($J$7:$J$60000,MATCH(ROW()-6,$Q$7:$Q$60000,0)),"")</f>
        <v/>
      </c>
      <c r="AC985">
        <f>IFERROR(INDEX($K$7:$K$60000,MATCH(ROW()-6,$Q$7:$Q$60000,0)),"")</f>
        <v/>
      </c>
      <c r="AD985">
        <f>IFERROR(INDEX($L$7:$L$60000,MATCH(ROW()-6,$Q$7:$Q$60000,0)),"")</f>
        <v/>
      </c>
      <c r="AE985">
        <f>IFERROR(INDEX($M$7:$M$60000,MATCH(ROW()-6,$Q$7:$Q$60000,0)),"")</f>
        <v/>
      </c>
      <c r="AF985">
        <f>IFERROR(INDEX($N$7:$N$60000,MATCH(ROW()-6,$Q$7:$Q$60000,0)),"")</f>
        <v/>
      </c>
      <c r="AH985" s="9">
        <f>IF(OR($S985="",$S984=""),"",LN($T985/$T984))</f>
        <v/>
      </c>
      <c r="AI985" s="9">
        <f>IF(OR($S985="",$S984=""),"",$C$2*LN(U985/U984))</f>
        <v/>
      </c>
      <c r="AJ985" s="9">
        <f>IF(OR($S985="",$S984=""),"",$D$2*(V985-V984))</f>
        <v/>
      </c>
      <c r="AK985" s="9">
        <f>IF(OR($S985="",$S984=""),"",$E$2*(W985-W984))</f>
        <v/>
      </c>
      <c r="AL985" s="9">
        <f>IF(OR($S985="",$S984=""),"",$F$2*LN(X985/X984))</f>
        <v/>
      </c>
      <c r="AM985" s="9">
        <f>IF(OR($S985="",$S984=""),"",$G$2*(Y985-Y984))</f>
        <v/>
      </c>
      <c r="AN985" s="9">
        <f>IF(OR($S985="",$S984=""),"",$H$2*LN(Z985/Z984))</f>
        <v/>
      </c>
      <c r="AO985" s="9">
        <f>IF(OR($S985="",$S984=""),"",$I$2*(AA985-AA984))</f>
        <v/>
      </c>
      <c r="AP985" s="9">
        <f>IF(OR($S985="",$S984=""),"",$J$2*LN(AB985/AB984))</f>
        <v/>
      </c>
      <c r="AQ985" s="9">
        <f>IF(OR($S985="",$S984=""),"",$K$2*(AC985-AC984))</f>
        <v/>
      </c>
      <c r="AR985" s="9">
        <f>IF(OR($S985="",$S984=""),"",$L$2*LN(AD985/AD984))</f>
        <v/>
      </c>
      <c r="AS985" s="9">
        <f>IF(OR($S985="",$S984=""),"",$M$2*LN(AE985/AE984))</f>
        <v/>
      </c>
      <c r="AT985" s="9">
        <f>IF(OR($S985="",$S984=""),"",$N$2*LN(AF985/AF984))</f>
        <v/>
      </c>
      <c r="AV985" s="9">
        <f>IF($AH985="","",$AY$16+$AY$4*AI985+$AY$5*AJ985+$AY$6*AK985+$AY$7*AL985+$AY$8*AM985+$AY$9*AN985+$AY$10*AO985+$AY$11*AP985+$AY$12*AQ985+$AY$13*AR985+$AY$14*AS985+$AY$15*AT985)</f>
        <v/>
      </c>
      <c r="BC985" s="10">
        <f>IF((ROW()-6)&lt;=$Q$3,INDEX(LINEST(AH926:AH985,AI926:AT985,TRUE,TRUE),1,13)*$Q$4,"")</f>
        <v/>
      </c>
      <c r="BD985" s="9">
        <f>IF((ROW()-6)&lt;=$Q$3,INDEX(LINEST(AH926:AH985,AI926:AT985,TRUE,TRUE),1,12),"")</f>
        <v/>
      </c>
      <c r="BE985" s="9">
        <f>IF((ROW()-6)&lt;=$Q$3,INDEX(LINEST(AH926:AH985,AI926:AT985,TRUE,TRUE),1,11),"")</f>
        <v/>
      </c>
      <c r="BF985" s="9">
        <f>IF((ROW()-6)&lt;=$Q$3,INDEX(LINEST(AH926:AH985,AI926:AT985,TRUE,TRUE),1,10),"")</f>
        <v/>
      </c>
      <c r="BG985" s="9">
        <f>IF((ROW()-6)&lt;=$Q$3,INDEX(LINEST(AH926:AH985,AI926:AT985,TRUE,TRUE),1,9),"")</f>
        <v/>
      </c>
      <c r="BH985" s="9">
        <f>IF((ROW()-6)&lt;=$Q$3,INDEX(LINEST(AH926:AH985,AI926:AT985,TRUE,TRUE),1,8),"")</f>
        <v/>
      </c>
      <c r="BI985" s="9">
        <f>IF((ROW()-6)&lt;=$Q$3,INDEX(LINEST(AH926:AH985,AI926:AT985,TRUE,TRUE),1,7),"")</f>
        <v/>
      </c>
      <c r="BJ985" s="9">
        <f>IF((ROW()-6)&lt;=$Q$3,INDEX(LINEST(AH926:AH985,AI926:AT985,TRUE,TRUE),1,6),"")</f>
        <v/>
      </c>
      <c r="BK985" s="9">
        <f>IF((ROW()-6)&lt;=$Q$3,INDEX(LINEST(AH926:AH985,AI926:AT985,TRUE,TRUE),1,5),"")</f>
        <v/>
      </c>
      <c r="BL985" s="9">
        <f>IF((ROW()-6)&lt;=$Q$3,INDEX(LINEST(AH926:AH985,AI926:AT985,TRUE,TRUE),1,4),"")</f>
        <v/>
      </c>
      <c r="BM985" s="9">
        <f>IF((ROW()-6)&lt;=$Q$3,INDEX(LINEST(AH926:AH985,AI926:AT985,TRUE,TRUE),1,3),"")</f>
        <v/>
      </c>
      <c r="BN985" s="9">
        <f>IF((ROW()-6)&lt;=$Q$3,INDEX(LINEST(AH926:AH985,AI926:AT985,TRUE,TRUE),1,2),"")</f>
        <v/>
      </c>
      <c r="BO985" s="9">
        <f>IF((ROW()-6)&lt;=$Q$3,INDEX(LINEST(AH926:AH985,AI926:AT985,TRUE,TRUE),1,1),"")</f>
        <v/>
      </c>
      <c r="BP985" s="10">
        <f>IF((ROW()-6)&lt;=$Q$3,INDEX(LINEST(AH926:AH985,AI926:AT985,TRUE,TRUE),3,1),"")</f>
        <v/>
      </c>
      <c r="BR985" s="9">
        <f>IF(AND((ROW()-6)&lt;=$Q$3,ISNUMBER(BC984)),BC984/$Q$4+BD984*AI985+BE984*AJ985+BF984*AK985+BG984*AL985+BH984*AM985+BI984*AN985+BJ984*AO985+BK984*AP985+BL984*AQ985+BM984*AR985+BN984*AS985+BO984*AT985,"")</f>
        <v/>
      </c>
      <c r="BS985">
        <f>IF(ISNUMBER(BR985),AVERAGE(AH925:AH984),"")</f>
        <v/>
      </c>
      <c r="BT985">
        <f>IF(ISNUMBER(BR985),(AH985-BR985)^2,"")</f>
        <v/>
      </c>
      <c r="BU985">
        <f>IF(ISNUMBER(BR985),AH985^2,"")</f>
        <v/>
      </c>
      <c r="BV985">
        <f>IF(ISNUMBER(BR985),(AH985-BS985)^2,"")</f>
        <v/>
      </c>
    </row>
    <row r="986">
      <c r="O986">
        <f>IF($R986="","",CHOOSE($Q$2,YEAR(R986)*12+MONTH(R986),INT((R986-2)/7),YEAR(R986)*4+ROUNDUP(MONTH(R986)/3)))</f>
        <v/>
      </c>
      <c r="P986">
        <f>IF($R986="","",IF($R987="",1,IF(O986&lt;&gt;O987,1,0)))</f>
        <v/>
      </c>
      <c r="Q986">
        <f>IF(P986=1,SUM($P$7:P986),"")</f>
        <v/>
      </c>
      <c r="R986">
        <f>IF($A986="","",IF(ISNUMBER($A986),$A986,IFERROR(DATEVALUE($A986),NA())))</f>
        <v/>
      </c>
      <c r="S986" s="7">
        <f>IFERROR(INDEX($R$7:$R$60000,MATCH(ROW()-6,$Q$7:$Q$60000,0)),"")</f>
        <v/>
      </c>
      <c r="T986">
        <f>IFERROR(INDEX($B$7:$B$60000,MATCH(ROW()-6,$Q$7:$Q$60000,0)),"")</f>
        <v/>
      </c>
      <c r="U986">
        <f>IFERROR(INDEX($C$7:$C$60000,MATCH(ROW()-6,$Q$7:$Q$60000,0)),"")</f>
        <v/>
      </c>
      <c r="V986">
        <f>IFERROR(INDEX($D$7:$D$60000,MATCH(ROW()-6,$Q$7:$Q$60000,0)),"")</f>
        <v/>
      </c>
      <c r="W986">
        <f>IFERROR(INDEX($E$7:$E$60000,MATCH(ROW()-6,$Q$7:$Q$60000,0)),"")</f>
        <v/>
      </c>
      <c r="X986">
        <f>IFERROR(INDEX($F$7:$F$60000,MATCH(ROW()-6,$Q$7:$Q$60000,0)),"")</f>
        <v/>
      </c>
      <c r="Y986">
        <f>IFERROR(INDEX($G$7:$G$60000,MATCH(ROW()-6,$Q$7:$Q$60000,0)),"")</f>
        <v/>
      </c>
      <c r="Z986">
        <f>IFERROR(INDEX($H$7:$H$60000,MATCH(ROW()-6,$Q$7:$Q$60000,0)),"")</f>
        <v/>
      </c>
      <c r="AA986">
        <f>IFERROR(INDEX($I$7:$I$60000,MATCH(ROW()-6,$Q$7:$Q$60000,0)),"")</f>
        <v/>
      </c>
      <c r="AB986">
        <f>IFERROR(INDEX($J$7:$J$60000,MATCH(ROW()-6,$Q$7:$Q$60000,0)),"")</f>
        <v/>
      </c>
      <c r="AC986">
        <f>IFERROR(INDEX($K$7:$K$60000,MATCH(ROW()-6,$Q$7:$Q$60000,0)),"")</f>
        <v/>
      </c>
      <c r="AD986">
        <f>IFERROR(INDEX($L$7:$L$60000,MATCH(ROW()-6,$Q$7:$Q$60000,0)),"")</f>
        <v/>
      </c>
      <c r="AE986">
        <f>IFERROR(INDEX($M$7:$M$60000,MATCH(ROW()-6,$Q$7:$Q$60000,0)),"")</f>
        <v/>
      </c>
      <c r="AF986">
        <f>IFERROR(INDEX($N$7:$N$60000,MATCH(ROW()-6,$Q$7:$Q$60000,0)),"")</f>
        <v/>
      </c>
      <c r="AH986" s="9">
        <f>IF(OR($S986="",$S985=""),"",LN($T986/$T985))</f>
        <v/>
      </c>
      <c r="AI986" s="9">
        <f>IF(OR($S986="",$S985=""),"",$C$2*LN(U986/U985))</f>
        <v/>
      </c>
      <c r="AJ986" s="9">
        <f>IF(OR($S986="",$S985=""),"",$D$2*(V986-V985))</f>
        <v/>
      </c>
      <c r="AK986" s="9">
        <f>IF(OR($S986="",$S985=""),"",$E$2*(W986-W985))</f>
        <v/>
      </c>
      <c r="AL986" s="9">
        <f>IF(OR($S986="",$S985=""),"",$F$2*LN(X986/X985))</f>
        <v/>
      </c>
      <c r="AM986" s="9">
        <f>IF(OR($S986="",$S985=""),"",$G$2*(Y986-Y985))</f>
        <v/>
      </c>
      <c r="AN986" s="9">
        <f>IF(OR($S986="",$S985=""),"",$H$2*LN(Z986/Z985))</f>
        <v/>
      </c>
      <c r="AO986" s="9">
        <f>IF(OR($S986="",$S985=""),"",$I$2*(AA986-AA985))</f>
        <v/>
      </c>
      <c r="AP986" s="9">
        <f>IF(OR($S986="",$S985=""),"",$J$2*LN(AB986/AB985))</f>
        <v/>
      </c>
      <c r="AQ986" s="9">
        <f>IF(OR($S986="",$S985=""),"",$K$2*(AC986-AC985))</f>
        <v/>
      </c>
      <c r="AR986" s="9">
        <f>IF(OR($S986="",$S985=""),"",$L$2*LN(AD986/AD985))</f>
        <v/>
      </c>
      <c r="AS986" s="9">
        <f>IF(OR($S986="",$S985=""),"",$M$2*LN(AE986/AE985))</f>
        <v/>
      </c>
      <c r="AT986" s="9">
        <f>IF(OR($S986="",$S985=""),"",$N$2*LN(AF986/AF985))</f>
        <v/>
      </c>
      <c r="AV986" s="9">
        <f>IF($AH986="","",$AY$16+$AY$4*AI986+$AY$5*AJ986+$AY$6*AK986+$AY$7*AL986+$AY$8*AM986+$AY$9*AN986+$AY$10*AO986+$AY$11*AP986+$AY$12*AQ986+$AY$13*AR986+$AY$14*AS986+$AY$15*AT986)</f>
        <v/>
      </c>
      <c r="BC986" s="10">
        <f>IF((ROW()-6)&lt;=$Q$3,INDEX(LINEST(AH927:AH986,AI927:AT986,TRUE,TRUE),1,13)*$Q$4,"")</f>
        <v/>
      </c>
      <c r="BD986" s="9">
        <f>IF((ROW()-6)&lt;=$Q$3,INDEX(LINEST(AH927:AH986,AI927:AT986,TRUE,TRUE),1,12),"")</f>
        <v/>
      </c>
      <c r="BE986" s="9">
        <f>IF((ROW()-6)&lt;=$Q$3,INDEX(LINEST(AH927:AH986,AI927:AT986,TRUE,TRUE),1,11),"")</f>
        <v/>
      </c>
      <c r="BF986" s="9">
        <f>IF((ROW()-6)&lt;=$Q$3,INDEX(LINEST(AH927:AH986,AI927:AT986,TRUE,TRUE),1,10),"")</f>
        <v/>
      </c>
      <c r="BG986" s="9">
        <f>IF((ROW()-6)&lt;=$Q$3,INDEX(LINEST(AH927:AH986,AI927:AT986,TRUE,TRUE),1,9),"")</f>
        <v/>
      </c>
      <c r="BH986" s="9">
        <f>IF((ROW()-6)&lt;=$Q$3,INDEX(LINEST(AH927:AH986,AI927:AT986,TRUE,TRUE),1,8),"")</f>
        <v/>
      </c>
      <c r="BI986" s="9">
        <f>IF((ROW()-6)&lt;=$Q$3,INDEX(LINEST(AH927:AH986,AI927:AT986,TRUE,TRUE),1,7),"")</f>
        <v/>
      </c>
      <c r="BJ986" s="9">
        <f>IF((ROW()-6)&lt;=$Q$3,INDEX(LINEST(AH927:AH986,AI927:AT986,TRUE,TRUE),1,6),"")</f>
        <v/>
      </c>
      <c r="BK986" s="9">
        <f>IF((ROW()-6)&lt;=$Q$3,INDEX(LINEST(AH927:AH986,AI927:AT986,TRUE,TRUE),1,5),"")</f>
        <v/>
      </c>
      <c r="BL986" s="9">
        <f>IF((ROW()-6)&lt;=$Q$3,INDEX(LINEST(AH927:AH986,AI927:AT986,TRUE,TRUE),1,4),"")</f>
        <v/>
      </c>
      <c r="BM986" s="9">
        <f>IF((ROW()-6)&lt;=$Q$3,INDEX(LINEST(AH927:AH986,AI927:AT986,TRUE,TRUE),1,3),"")</f>
        <v/>
      </c>
      <c r="BN986" s="9">
        <f>IF((ROW()-6)&lt;=$Q$3,INDEX(LINEST(AH927:AH986,AI927:AT986,TRUE,TRUE),1,2),"")</f>
        <v/>
      </c>
      <c r="BO986" s="9">
        <f>IF((ROW()-6)&lt;=$Q$3,INDEX(LINEST(AH927:AH986,AI927:AT986,TRUE,TRUE),1,1),"")</f>
        <v/>
      </c>
      <c r="BP986" s="10">
        <f>IF((ROW()-6)&lt;=$Q$3,INDEX(LINEST(AH927:AH986,AI927:AT986,TRUE,TRUE),3,1),"")</f>
        <v/>
      </c>
      <c r="BR986" s="9">
        <f>IF(AND((ROW()-6)&lt;=$Q$3,ISNUMBER(BC985)),BC985/$Q$4+BD985*AI986+BE985*AJ986+BF985*AK986+BG985*AL986+BH985*AM986+BI985*AN986+BJ985*AO986+BK985*AP986+BL985*AQ986+BM985*AR986+BN985*AS986+BO985*AT986,"")</f>
        <v/>
      </c>
      <c r="BS986">
        <f>IF(ISNUMBER(BR986),AVERAGE(AH926:AH985),"")</f>
        <v/>
      </c>
      <c r="BT986">
        <f>IF(ISNUMBER(BR986),(AH986-BR986)^2,"")</f>
        <v/>
      </c>
      <c r="BU986">
        <f>IF(ISNUMBER(BR986),AH986^2,"")</f>
        <v/>
      </c>
      <c r="BV986">
        <f>IF(ISNUMBER(BR986),(AH986-BS986)^2,"")</f>
        <v/>
      </c>
    </row>
    <row r="987">
      <c r="O987">
        <f>IF($R987="","",CHOOSE($Q$2,YEAR(R987)*12+MONTH(R987),INT((R987-2)/7),YEAR(R987)*4+ROUNDUP(MONTH(R987)/3)))</f>
        <v/>
      </c>
      <c r="P987">
        <f>IF($R987="","",IF($R988="",1,IF(O987&lt;&gt;O988,1,0)))</f>
        <v/>
      </c>
      <c r="Q987">
        <f>IF(P987=1,SUM($P$7:P987),"")</f>
        <v/>
      </c>
      <c r="R987">
        <f>IF($A987="","",IF(ISNUMBER($A987),$A987,IFERROR(DATEVALUE($A987),NA())))</f>
        <v/>
      </c>
      <c r="S987" s="7">
        <f>IFERROR(INDEX($R$7:$R$60000,MATCH(ROW()-6,$Q$7:$Q$60000,0)),"")</f>
        <v/>
      </c>
      <c r="T987">
        <f>IFERROR(INDEX($B$7:$B$60000,MATCH(ROW()-6,$Q$7:$Q$60000,0)),"")</f>
        <v/>
      </c>
      <c r="U987">
        <f>IFERROR(INDEX($C$7:$C$60000,MATCH(ROW()-6,$Q$7:$Q$60000,0)),"")</f>
        <v/>
      </c>
      <c r="V987">
        <f>IFERROR(INDEX($D$7:$D$60000,MATCH(ROW()-6,$Q$7:$Q$60000,0)),"")</f>
        <v/>
      </c>
      <c r="W987">
        <f>IFERROR(INDEX($E$7:$E$60000,MATCH(ROW()-6,$Q$7:$Q$60000,0)),"")</f>
        <v/>
      </c>
      <c r="X987">
        <f>IFERROR(INDEX($F$7:$F$60000,MATCH(ROW()-6,$Q$7:$Q$60000,0)),"")</f>
        <v/>
      </c>
      <c r="Y987">
        <f>IFERROR(INDEX($G$7:$G$60000,MATCH(ROW()-6,$Q$7:$Q$60000,0)),"")</f>
        <v/>
      </c>
      <c r="Z987">
        <f>IFERROR(INDEX($H$7:$H$60000,MATCH(ROW()-6,$Q$7:$Q$60000,0)),"")</f>
        <v/>
      </c>
      <c r="AA987">
        <f>IFERROR(INDEX($I$7:$I$60000,MATCH(ROW()-6,$Q$7:$Q$60000,0)),"")</f>
        <v/>
      </c>
      <c r="AB987">
        <f>IFERROR(INDEX($J$7:$J$60000,MATCH(ROW()-6,$Q$7:$Q$60000,0)),"")</f>
        <v/>
      </c>
      <c r="AC987">
        <f>IFERROR(INDEX($K$7:$K$60000,MATCH(ROW()-6,$Q$7:$Q$60000,0)),"")</f>
        <v/>
      </c>
      <c r="AD987">
        <f>IFERROR(INDEX($L$7:$L$60000,MATCH(ROW()-6,$Q$7:$Q$60000,0)),"")</f>
        <v/>
      </c>
      <c r="AE987">
        <f>IFERROR(INDEX($M$7:$M$60000,MATCH(ROW()-6,$Q$7:$Q$60000,0)),"")</f>
        <v/>
      </c>
      <c r="AF987">
        <f>IFERROR(INDEX($N$7:$N$60000,MATCH(ROW()-6,$Q$7:$Q$60000,0)),"")</f>
        <v/>
      </c>
      <c r="AH987" s="9">
        <f>IF(OR($S987="",$S986=""),"",LN($T987/$T986))</f>
        <v/>
      </c>
      <c r="AI987" s="9">
        <f>IF(OR($S987="",$S986=""),"",$C$2*LN(U987/U986))</f>
        <v/>
      </c>
      <c r="AJ987" s="9">
        <f>IF(OR($S987="",$S986=""),"",$D$2*(V987-V986))</f>
        <v/>
      </c>
      <c r="AK987" s="9">
        <f>IF(OR($S987="",$S986=""),"",$E$2*(W987-W986))</f>
        <v/>
      </c>
      <c r="AL987" s="9">
        <f>IF(OR($S987="",$S986=""),"",$F$2*LN(X987/X986))</f>
        <v/>
      </c>
      <c r="AM987" s="9">
        <f>IF(OR($S987="",$S986=""),"",$G$2*(Y987-Y986))</f>
        <v/>
      </c>
      <c r="AN987" s="9">
        <f>IF(OR($S987="",$S986=""),"",$H$2*LN(Z987/Z986))</f>
        <v/>
      </c>
      <c r="AO987" s="9">
        <f>IF(OR($S987="",$S986=""),"",$I$2*(AA987-AA986))</f>
        <v/>
      </c>
      <c r="AP987" s="9">
        <f>IF(OR($S987="",$S986=""),"",$J$2*LN(AB987/AB986))</f>
        <v/>
      </c>
      <c r="AQ987" s="9">
        <f>IF(OR($S987="",$S986=""),"",$K$2*(AC987-AC986))</f>
        <v/>
      </c>
      <c r="AR987" s="9">
        <f>IF(OR($S987="",$S986=""),"",$L$2*LN(AD987/AD986))</f>
        <v/>
      </c>
      <c r="AS987" s="9">
        <f>IF(OR($S987="",$S986=""),"",$M$2*LN(AE987/AE986))</f>
        <v/>
      </c>
      <c r="AT987" s="9">
        <f>IF(OR($S987="",$S986=""),"",$N$2*LN(AF987/AF986))</f>
        <v/>
      </c>
      <c r="AV987" s="9">
        <f>IF($AH987="","",$AY$16+$AY$4*AI987+$AY$5*AJ987+$AY$6*AK987+$AY$7*AL987+$AY$8*AM987+$AY$9*AN987+$AY$10*AO987+$AY$11*AP987+$AY$12*AQ987+$AY$13*AR987+$AY$14*AS987+$AY$15*AT987)</f>
        <v/>
      </c>
      <c r="BC987" s="10">
        <f>IF((ROW()-6)&lt;=$Q$3,INDEX(LINEST(AH928:AH987,AI928:AT987,TRUE,TRUE),1,13)*$Q$4,"")</f>
        <v/>
      </c>
      <c r="BD987" s="9">
        <f>IF((ROW()-6)&lt;=$Q$3,INDEX(LINEST(AH928:AH987,AI928:AT987,TRUE,TRUE),1,12),"")</f>
        <v/>
      </c>
      <c r="BE987" s="9">
        <f>IF((ROW()-6)&lt;=$Q$3,INDEX(LINEST(AH928:AH987,AI928:AT987,TRUE,TRUE),1,11),"")</f>
        <v/>
      </c>
      <c r="BF987" s="9">
        <f>IF((ROW()-6)&lt;=$Q$3,INDEX(LINEST(AH928:AH987,AI928:AT987,TRUE,TRUE),1,10),"")</f>
        <v/>
      </c>
      <c r="BG987" s="9">
        <f>IF((ROW()-6)&lt;=$Q$3,INDEX(LINEST(AH928:AH987,AI928:AT987,TRUE,TRUE),1,9),"")</f>
        <v/>
      </c>
      <c r="BH987" s="9">
        <f>IF((ROW()-6)&lt;=$Q$3,INDEX(LINEST(AH928:AH987,AI928:AT987,TRUE,TRUE),1,8),"")</f>
        <v/>
      </c>
      <c r="BI987" s="9">
        <f>IF((ROW()-6)&lt;=$Q$3,INDEX(LINEST(AH928:AH987,AI928:AT987,TRUE,TRUE),1,7),"")</f>
        <v/>
      </c>
      <c r="BJ987" s="9">
        <f>IF((ROW()-6)&lt;=$Q$3,INDEX(LINEST(AH928:AH987,AI928:AT987,TRUE,TRUE),1,6),"")</f>
        <v/>
      </c>
      <c r="BK987" s="9">
        <f>IF((ROW()-6)&lt;=$Q$3,INDEX(LINEST(AH928:AH987,AI928:AT987,TRUE,TRUE),1,5),"")</f>
        <v/>
      </c>
      <c r="BL987" s="9">
        <f>IF((ROW()-6)&lt;=$Q$3,INDEX(LINEST(AH928:AH987,AI928:AT987,TRUE,TRUE),1,4),"")</f>
        <v/>
      </c>
      <c r="BM987" s="9">
        <f>IF((ROW()-6)&lt;=$Q$3,INDEX(LINEST(AH928:AH987,AI928:AT987,TRUE,TRUE),1,3),"")</f>
        <v/>
      </c>
      <c r="BN987" s="9">
        <f>IF((ROW()-6)&lt;=$Q$3,INDEX(LINEST(AH928:AH987,AI928:AT987,TRUE,TRUE),1,2),"")</f>
        <v/>
      </c>
      <c r="BO987" s="9">
        <f>IF((ROW()-6)&lt;=$Q$3,INDEX(LINEST(AH928:AH987,AI928:AT987,TRUE,TRUE),1,1),"")</f>
        <v/>
      </c>
      <c r="BP987" s="10">
        <f>IF((ROW()-6)&lt;=$Q$3,INDEX(LINEST(AH928:AH987,AI928:AT987,TRUE,TRUE),3,1),"")</f>
        <v/>
      </c>
      <c r="BR987" s="9">
        <f>IF(AND((ROW()-6)&lt;=$Q$3,ISNUMBER(BC986)),BC986/$Q$4+BD986*AI987+BE986*AJ987+BF986*AK987+BG986*AL987+BH986*AM987+BI986*AN987+BJ986*AO987+BK986*AP987+BL986*AQ987+BM986*AR987+BN986*AS987+BO986*AT987,"")</f>
        <v/>
      </c>
      <c r="BS987">
        <f>IF(ISNUMBER(BR987),AVERAGE(AH927:AH986),"")</f>
        <v/>
      </c>
      <c r="BT987">
        <f>IF(ISNUMBER(BR987),(AH987-BR987)^2,"")</f>
        <v/>
      </c>
      <c r="BU987">
        <f>IF(ISNUMBER(BR987),AH987^2,"")</f>
        <v/>
      </c>
      <c r="BV987">
        <f>IF(ISNUMBER(BR987),(AH987-BS987)^2,"")</f>
        <v/>
      </c>
    </row>
    <row r="988">
      <c r="O988">
        <f>IF($R988="","",CHOOSE($Q$2,YEAR(R988)*12+MONTH(R988),INT((R988-2)/7),YEAR(R988)*4+ROUNDUP(MONTH(R988)/3)))</f>
        <v/>
      </c>
      <c r="P988">
        <f>IF($R988="","",IF($R989="",1,IF(O988&lt;&gt;O989,1,0)))</f>
        <v/>
      </c>
      <c r="Q988">
        <f>IF(P988=1,SUM($P$7:P988),"")</f>
        <v/>
      </c>
      <c r="R988">
        <f>IF($A988="","",IF(ISNUMBER($A988),$A988,IFERROR(DATEVALUE($A988),NA())))</f>
        <v/>
      </c>
      <c r="S988" s="7">
        <f>IFERROR(INDEX($R$7:$R$60000,MATCH(ROW()-6,$Q$7:$Q$60000,0)),"")</f>
        <v/>
      </c>
      <c r="T988">
        <f>IFERROR(INDEX($B$7:$B$60000,MATCH(ROW()-6,$Q$7:$Q$60000,0)),"")</f>
        <v/>
      </c>
      <c r="U988">
        <f>IFERROR(INDEX($C$7:$C$60000,MATCH(ROW()-6,$Q$7:$Q$60000,0)),"")</f>
        <v/>
      </c>
      <c r="V988">
        <f>IFERROR(INDEX($D$7:$D$60000,MATCH(ROW()-6,$Q$7:$Q$60000,0)),"")</f>
        <v/>
      </c>
      <c r="W988">
        <f>IFERROR(INDEX($E$7:$E$60000,MATCH(ROW()-6,$Q$7:$Q$60000,0)),"")</f>
        <v/>
      </c>
      <c r="X988">
        <f>IFERROR(INDEX($F$7:$F$60000,MATCH(ROW()-6,$Q$7:$Q$60000,0)),"")</f>
        <v/>
      </c>
      <c r="Y988">
        <f>IFERROR(INDEX($G$7:$G$60000,MATCH(ROW()-6,$Q$7:$Q$60000,0)),"")</f>
        <v/>
      </c>
      <c r="Z988">
        <f>IFERROR(INDEX($H$7:$H$60000,MATCH(ROW()-6,$Q$7:$Q$60000,0)),"")</f>
        <v/>
      </c>
      <c r="AA988">
        <f>IFERROR(INDEX($I$7:$I$60000,MATCH(ROW()-6,$Q$7:$Q$60000,0)),"")</f>
        <v/>
      </c>
      <c r="AB988">
        <f>IFERROR(INDEX($J$7:$J$60000,MATCH(ROW()-6,$Q$7:$Q$60000,0)),"")</f>
        <v/>
      </c>
      <c r="AC988">
        <f>IFERROR(INDEX($K$7:$K$60000,MATCH(ROW()-6,$Q$7:$Q$60000,0)),"")</f>
        <v/>
      </c>
      <c r="AD988">
        <f>IFERROR(INDEX($L$7:$L$60000,MATCH(ROW()-6,$Q$7:$Q$60000,0)),"")</f>
        <v/>
      </c>
      <c r="AE988">
        <f>IFERROR(INDEX($M$7:$M$60000,MATCH(ROW()-6,$Q$7:$Q$60000,0)),"")</f>
        <v/>
      </c>
      <c r="AF988">
        <f>IFERROR(INDEX($N$7:$N$60000,MATCH(ROW()-6,$Q$7:$Q$60000,0)),"")</f>
        <v/>
      </c>
      <c r="AH988" s="9">
        <f>IF(OR($S988="",$S987=""),"",LN($T988/$T987))</f>
        <v/>
      </c>
      <c r="AI988" s="9">
        <f>IF(OR($S988="",$S987=""),"",$C$2*LN(U988/U987))</f>
        <v/>
      </c>
      <c r="AJ988" s="9">
        <f>IF(OR($S988="",$S987=""),"",$D$2*(V988-V987))</f>
        <v/>
      </c>
      <c r="AK988" s="9">
        <f>IF(OR($S988="",$S987=""),"",$E$2*(W988-W987))</f>
        <v/>
      </c>
      <c r="AL988" s="9">
        <f>IF(OR($S988="",$S987=""),"",$F$2*LN(X988/X987))</f>
        <v/>
      </c>
      <c r="AM988" s="9">
        <f>IF(OR($S988="",$S987=""),"",$G$2*(Y988-Y987))</f>
        <v/>
      </c>
      <c r="AN988" s="9">
        <f>IF(OR($S988="",$S987=""),"",$H$2*LN(Z988/Z987))</f>
        <v/>
      </c>
      <c r="AO988" s="9">
        <f>IF(OR($S988="",$S987=""),"",$I$2*(AA988-AA987))</f>
        <v/>
      </c>
      <c r="AP988" s="9">
        <f>IF(OR($S988="",$S987=""),"",$J$2*LN(AB988/AB987))</f>
        <v/>
      </c>
      <c r="AQ988" s="9">
        <f>IF(OR($S988="",$S987=""),"",$K$2*(AC988-AC987))</f>
        <v/>
      </c>
      <c r="AR988" s="9">
        <f>IF(OR($S988="",$S987=""),"",$L$2*LN(AD988/AD987))</f>
        <v/>
      </c>
      <c r="AS988" s="9">
        <f>IF(OR($S988="",$S987=""),"",$M$2*LN(AE988/AE987))</f>
        <v/>
      </c>
      <c r="AT988" s="9">
        <f>IF(OR($S988="",$S987=""),"",$N$2*LN(AF988/AF987))</f>
        <v/>
      </c>
      <c r="AV988" s="9">
        <f>IF($AH988="","",$AY$16+$AY$4*AI988+$AY$5*AJ988+$AY$6*AK988+$AY$7*AL988+$AY$8*AM988+$AY$9*AN988+$AY$10*AO988+$AY$11*AP988+$AY$12*AQ988+$AY$13*AR988+$AY$14*AS988+$AY$15*AT988)</f>
        <v/>
      </c>
      <c r="BC988" s="10">
        <f>IF((ROW()-6)&lt;=$Q$3,INDEX(LINEST(AH929:AH988,AI929:AT988,TRUE,TRUE),1,13)*$Q$4,"")</f>
        <v/>
      </c>
      <c r="BD988" s="9">
        <f>IF((ROW()-6)&lt;=$Q$3,INDEX(LINEST(AH929:AH988,AI929:AT988,TRUE,TRUE),1,12),"")</f>
        <v/>
      </c>
      <c r="BE988" s="9">
        <f>IF((ROW()-6)&lt;=$Q$3,INDEX(LINEST(AH929:AH988,AI929:AT988,TRUE,TRUE),1,11),"")</f>
        <v/>
      </c>
      <c r="BF988" s="9">
        <f>IF((ROW()-6)&lt;=$Q$3,INDEX(LINEST(AH929:AH988,AI929:AT988,TRUE,TRUE),1,10),"")</f>
        <v/>
      </c>
      <c r="BG988" s="9">
        <f>IF((ROW()-6)&lt;=$Q$3,INDEX(LINEST(AH929:AH988,AI929:AT988,TRUE,TRUE),1,9),"")</f>
        <v/>
      </c>
      <c r="BH988" s="9">
        <f>IF((ROW()-6)&lt;=$Q$3,INDEX(LINEST(AH929:AH988,AI929:AT988,TRUE,TRUE),1,8),"")</f>
        <v/>
      </c>
      <c r="BI988" s="9">
        <f>IF((ROW()-6)&lt;=$Q$3,INDEX(LINEST(AH929:AH988,AI929:AT988,TRUE,TRUE),1,7),"")</f>
        <v/>
      </c>
      <c r="BJ988" s="9">
        <f>IF((ROW()-6)&lt;=$Q$3,INDEX(LINEST(AH929:AH988,AI929:AT988,TRUE,TRUE),1,6),"")</f>
        <v/>
      </c>
      <c r="BK988" s="9">
        <f>IF((ROW()-6)&lt;=$Q$3,INDEX(LINEST(AH929:AH988,AI929:AT988,TRUE,TRUE),1,5),"")</f>
        <v/>
      </c>
      <c r="BL988" s="9">
        <f>IF((ROW()-6)&lt;=$Q$3,INDEX(LINEST(AH929:AH988,AI929:AT988,TRUE,TRUE),1,4),"")</f>
        <v/>
      </c>
      <c r="BM988" s="9">
        <f>IF((ROW()-6)&lt;=$Q$3,INDEX(LINEST(AH929:AH988,AI929:AT988,TRUE,TRUE),1,3),"")</f>
        <v/>
      </c>
      <c r="BN988" s="9">
        <f>IF((ROW()-6)&lt;=$Q$3,INDEX(LINEST(AH929:AH988,AI929:AT988,TRUE,TRUE),1,2),"")</f>
        <v/>
      </c>
      <c r="BO988" s="9">
        <f>IF((ROW()-6)&lt;=$Q$3,INDEX(LINEST(AH929:AH988,AI929:AT988,TRUE,TRUE),1,1),"")</f>
        <v/>
      </c>
      <c r="BP988" s="10">
        <f>IF((ROW()-6)&lt;=$Q$3,INDEX(LINEST(AH929:AH988,AI929:AT988,TRUE,TRUE),3,1),"")</f>
        <v/>
      </c>
      <c r="BR988" s="9">
        <f>IF(AND((ROW()-6)&lt;=$Q$3,ISNUMBER(BC987)),BC987/$Q$4+BD987*AI988+BE987*AJ988+BF987*AK988+BG987*AL988+BH987*AM988+BI987*AN988+BJ987*AO988+BK987*AP988+BL987*AQ988+BM987*AR988+BN987*AS988+BO987*AT988,"")</f>
        <v/>
      </c>
      <c r="BS988">
        <f>IF(ISNUMBER(BR988),AVERAGE(AH928:AH987),"")</f>
        <v/>
      </c>
      <c r="BT988">
        <f>IF(ISNUMBER(BR988),(AH988-BR988)^2,"")</f>
        <v/>
      </c>
      <c r="BU988">
        <f>IF(ISNUMBER(BR988),AH988^2,"")</f>
        <v/>
      </c>
      <c r="BV988">
        <f>IF(ISNUMBER(BR988),(AH988-BS988)^2,"")</f>
        <v/>
      </c>
    </row>
    <row r="989">
      <c r="O989">
        <f>IF($R989="","",CHOOSE($Q$2,YEAR(R989)*12+MONTH(R989),INT((R989-2)/7),YEAR(R989)*4+ROUNDUP(MONTH(R989)/3)))</f>
        <v/>
      </c>
      <c r="P989">
        <f>IF($R989="","",IF($R990="",1,IF(O989&lt;&gt;O990,1,0)))</f>
        <v/>
      </c>
      <c r="Q989">
        <f>IF(P989=1,SUM($P$7:P989),"")</f>
        <v/>
      </c>
      <c r="R989">
        <f>IF($A989="","",IF(ISNUMBER($A989),$A989,IFERROR(DATEVALUE($A989),NA())))</f>
        <v/>
      </c>
      <c r="S989" s="7">
        <f>IFERROR(INDEX($R$7:$R$60000,MATCH(ROW()-6,$Q$7:$Q$60000,0)),"")</f>
        <v/>
      </c>
      <c r="T989">
        <f>IFERROR(INDEX($B$7:$B$60000,MATCH(ROW()-6,$Q$7:$Q$60000,0)),"")</f>
        <v/>
      </c>
      <c r="U989">
        <f>IFERROR(INDEX($C$7:$C$60000,MATCH(ROW()-6,$Q$7:$Q$60000,0)),"")</f>
        <v/>
      </c>
      <c r="V989">
        <f>IFERROR(INDEX($D$7:$D$60000,MATCH(ROW()-6,$Q$7:$Q$60000,0)),"")</f>
        <v/>
      </c>
      <c r="W989">
        <f>IFERROR(INDEX($E$7:$E$60000,MATCH(ROW()-6,$Q$7:$Q$60000,0)),"")</f>
        <v/>
      </c>
      <c r="X989">
        <f>IFERROR(INDEX($F$7:$F$60000,MATCH(ROW()-6,$Q$7:$Q$60000,0)),"")</f>
        <v/>
      </c>
      <c r="Y989">
        <f>IFERROR(INDEX($G$7:$G$60000,MATCH(ROW()-6,$Q$7:$Q$60000,0)),"")</f>
        <v/>
      </c>
      <c r="Z989">
        <f>IFERROR(INDEX($H$7:$H$60000,MATCH(ROW()-6,$Q$7:$Q$60000,0)),"")</f>
        <v/>
      </c>
      <c r="AA989">
        <f>IFERROR(INDEX($I$7:$I$60000,MATCH(ROW()-6,$Q$7:$Q$60000,0)),"")</f>
        <v/>
      </c>
      <c r="AB989">
        <f>IFERROR(INDEX($J$7:$J$60000,MATCH(ROW()-6,$Q$7:$Q$60000,0)),"")</f>
        <v/>
      </c>
      <c r="AC989">
        <f>IFERROR(INDEX($K$7:$K$60000,MATCH(ROW()-6,$Q$7:$Q$60000,0)),"")</f>
        <v/>
      </c>
      <c r="AD989">
        <f>IFERROR(INDEX($L$7:$L$60000,MATCH(ROW()-6,$Q$7:$Q$60000,0)),"")</f>
        <v/>
      </c>
      <c r="AE989">
        <f>IFERROR(INDEX($M$7:$M$60000,MATCH(ROW()-6,$Q$7:$Q$60000,0)),"")</f>
        <v/>
      </c>
      <c r="AF989">
        <f>IFERROR(INDEX($N$7:$N$60000,MATCH(ROW()-6,$Q$7:$Q$60000,0)),"")</f>
        <v/>
      </c>
      <c r="AH989" s="9">
        <f>IF(OR($S989="",$S988=""),"",LN($T989/$T988))</f>
        <v/>
      </c>
      <c r="AI989" s="9">
        <f>IF(OR($S989="",$S988=""),"",$C$2*LN(U989/U988))</f>
        <v/>
      </c>
      <c r="AJ989" s="9">
        <f>IF(OR($S989="",$S988=""),"",$D$2*(V989-V988))</f>
        <v/>
      </c>
      <c r="AK989" s="9">
        <f>IF(OR($S989="",$S988=""),"",$E$2*(W989-W988))</f>
        <v/>
      </c>
      <c r="AL989" s="9">
        <f>IF(OR($S989="",$S988=""),"",$F$2*LN(X989/X988))</f>
        <v/>
      </c>
      <c r="AM989" s="9">
        <f>IF(OR($S989="",$S988=""),"",$G$2*(Y989-Y988))</f>
        <v/>
      </c>
      <c r="AN989" s="9">
        <f>IF(OR($S989="",$S988=""),"",$H$2*LN(Z989/Z988))</f>
        <v/>
      </c>
      <c r="AO989" s="9">
        <f>IF(OR($S989="",$S988=""),"",$I$2*(AA989-AA988))</f>
        <v/>
      </c>
      <c r="AP989" s="9">
        <f>IF(OR($S989="",$S988=""),"",$J$2*LN(AB989/AB988))</f>
        <v/>
      </c>
      <c r="AQ989" s="9">
        <f>IF(OR($S989="",$S988=""),"",$K$2*(AC989-AC988))</f>
        <v/>
      </c>
      <c r="AR989" s="9">
        <f>IF(OR($S989="",$S988=""),"",$L$2*LN(AD989/AD988))</f>
        <v/>
      </c>
      <c r="AS989" s="9">
        <f>IF(OR($S989="",$S988=""),"",$M$2*LN(AE989/AE988))</f>
        <v/>
      </c>
      <c r="AT989" s="9">
        <f>IF(OR($S989="",$S988=""),"",$N$2*LN(AF989/AF988))</f>
        <v/>
      </c>
      <c r="AV989" s="9">
        <f>IF($AH989="","",$AY$16+$AY$4*AI989+$AY$5*AJ989+$AY$6*AK989+$AY$7*AL989+$AY$8*AM989+$AY$9*AN989+$AY$10*AO989+$AY$11*AP989+$AY$12*AQ989+$AY$13*AR989+$AY$14*AS989+$AY$15*AT989)</f>
        <v/>
      </c>
      <c r="BC989" s="10">
        <f>IF((ROW()-6)&lt;=$Q$3,INDEX(LINEST(AH930:AH989,AI930:AT989,TRUE,TRUE),1,13)*$Q$4,"")</f>
        <v/>
      </c>
      <c r="BD989" s="9">
        <f>IF((ROW()-6)&lt;=$Q$3,INDEX(LINEST(AH930:AH989,AI930:AT989,TRUE,TRUE),1,12),"")</f>
        <v/>
      </c>
      <c r="BE989" s="9">
        <f>IF((ROW()-6)&lt;=$Q$3,INDEX(LINEST(AH930:AH989,AI930:AT989,TRUE,TRUE),1,11),"")</f>
        <v/>
      </c>
      <c r="BF989" s="9">
        <f>IF((ROW()-6)&lt;=$Q$3,INDEX(LINEST(AH930:AH989,AI930:AT989,TRUE,TRUE),1,10),"")</f>
        <v/>
      </c>
      <c r="BG989" s="9">
        <f>IF((ROW()-6)&lt;=$Q$3,INDEX(LINEST(AH930:AH989,AI930:AT989,TRUE,TRUE),1,9),"")</f>
        <v/>
      </c>
      <c r="BH989" s="9">
        <f>IF((ROW()-6)&lt;=$Q$3,INDEX(LINEST(AH930:AH989,AI930:AT989,TRUE,TRUE),1,8),"")</f>
        <v/>
      </c>
      <c r="BI989" s="9">
        <f>IF((ROW()-6)&lt;=$Q$3,INDEX(LINEST(AH930:AH989,AI930:AT989,TRUE,TRUE),1,7),"")</f>
        <v/>
      </c>
      <c r="BJ989" s="9">
        <f>IF((ROW()-6)&lt;=$Q$3,INDEX(LINEST(AH930:AH989,AI930:AT989,TRUE,TRUE),1,6),"")</f>
        <v/>
      </c>
      <c r="BK989" s="9">
        <f>IF((ROW()-6)&lt;=$Q$3,INDEX(LINEST(AH930:AH989,AI930:AT989,TRUE,TRUE),1,5),"")</f>
        <v/>
      </c>
      <c r="BL989" s="9">
        <f>IF((ROW()-6)&lt;=$Q$3,INDEX(LINEST(AH930:AH989,AI930:AT989,TRUE,TRUE),1,4),"")</f>
        <v/>
      </c>
      <c r="BM989" s="9">
        <f>IF((ROW()-6)&lt;=$Q$3,INDEX(LINEST(AH930:AH989,AI930:AT989,TRUE,TRUE),1,3),"")</f>
        <v/>
      </c>
      <c r="BN989" s="9">
        <f>IF((ROW()-6)&lt;=$Q$3,INDEX(LINEST(AH930:AH989,AI930:AT989,TRUE,TRUE),1,2),"")</f>
        <v/>
      </c>
      <c r="BO989" s="9">
        <f>IF((ROW()-6)&lt;=$Q$3,INDEX(LINEST(AH930:AH989,AI930:AT989,TRUE,TRUE),1,1),"")</f>
        <v/>
      </c>
      <c r="BP989" s="10">
        <f>IF((ROW()-6)&lt;=$Q$3,INDEX(LINEST(AH930:AH989,AI930:AT989,TRUE,TRUE),3,1),"")</f>
        <v/>
      </c>
      <c r="BR989" s="9">
        <f>IF(AND((ROW()-6)&lt;=$Q$3,ISNUMBER(BC988)),BC988/$Q$4+BD988*AI989+BE988*AJ989+BF988*AK989+BG988*AL989+BH988*AM989+BI988*AN989+BJ988*AO989+BK988*AP989+BL988*AQ989+BM988*AR989+BN988*AS989+BO988*AT989,"")</f>
        <v/>
      </c>
      <c r="BS989">
        <f>IF(ISNUMBER(BR989),AVERAGE(AH929:AH988),"")</f>
        <v/>
      </c>
      <c r="BT989">
        <f>IF(ISNUMBER(BR989),(AH989-BR989)^2,"")</f>
        <v/>
      </c>
      <c r="BU989">
        <f>IF(ISNUMBER(BR989),AH989^2,"")</f>
        <v/>
      </c>
      <c r="BV989">
        <f>IF(ISNUMBER(BR989),(AH989-BS989)^2,"")</f>
        <v/>
      </c>
    </row>
    <row r="990">
      <c r="O990">
        <f>IF($R990="","",CHOOSE($Q$2,YEAR(R990)*12+MONTH(R990),INT((R990-2)/7),YEAR(R990)*4+ROUNDUP(MONTH(R990)/3)))</f>
        <v/>
      </c>
      <c r="P990">
        <f>IF($R990="","",IF($R991="",1,IF(O990&lt;&gt;O991,1,0)))</f>
        <v/>
      </c>
      <c r="Q990">
        <f>IF(P990=1,SUM($P$7:P990),"")</f>
        <v/>
      </c>
      <c r="R990">
        <f>IF($A990="","",IF(ISNUMBER($A990),$A990,IFERROR(DATEVALUE($A990),NA())))</f>
        <v/>
      </c>
      <c r="S990" s="7">
        <f>IFERROR(INDEX($R$7:$R$60000,MATCH(ROW()-6,$Q$7:$Q$60000,0)),"")</f>
        <v/>
      </c>
      <c r="T990">
        <f>IFERROR(INDEX($B$7:$B$60000,MATCH(ROW()-6,$Q$7:$Q$60000,0)),"")</f>
        <v/>
      </c>
      <c r="U990">
        <f>IFERROR(INDEX($C$7:$C$60000,MATCH(ROW()-6,$Q$7:$Q$60000,0)),"")</f>
        <v/>
      </c>
      <c r="V990">
        <f>IFERROR(INDEX($D$7:$D$60000,MATCH(ROW()-6,$Q$7:$Q$60000,0)),"")</f>
        <v/>
      </c>
      <c r="W990">
        <f>IFERROR(INDEX($E$7:$E$60000,MATCH(ROW()-6,$Q$7:$Q$60000,0)),"")</f>
        <v/>
      </c>
      <c r="X990">
        <f>IFERROR(INDEX($F$7:$F$60000,MATCH(ROW()-6,$Q$7:$Q$60000,0)),"")</f>
        <v/>
      </c>
      <c r="Y990">
        <f>IFERROR(INDEX($G$7:$G$60000,MATCH(ROW()-6,$Q$7:$Q$60000,0)),"")</f>
        <v/>
      </c>
      <c r="Z990">
        <f>IFERROR(INDEX($H$7:$H$60000,MATCH(ROW()-6,$Q$7:$Q$60000,0)),"")</f>
        <v/>
      </c>
      <c r="AA990">
        <f>IFERROR(INDEX($I$7:$I$60000,MATCH(ROW()-6,$Q$7:$Q$60000,0)),"")</f>
        <v/>
      </c>
      <c r="AB990">
        <f>IFERROR(INDEX($J$7:$J$60000,MATCH(ROW()-6,$Q$7:$Q$60000,0)),"")</f>
        <v/>
      </c>
      <c r="AC990">
        <f>IFERROR(INDEX($K$7:$K$60000,MATCH(ROW()-6,$Q$7:$Q$60000,0)),"")</f>
        <v/>
      </c>
      <c r="AD990">
        <f>IFERROR(INDEX($L$7:$L$60000,MATCH(ROW()-6,$Q$7:$Q$60000,0)),"")</f>
        <v/>
      </c>
      <c r="AE990">
        <f>IFERROR(INDEX($M$7:$M$60000,MATCH(ROW()-6,$Q$7:$Q$60000,0)),"")</f>
        <v/>
      </c>
      <c r="AF990">
        <f>IFERROR(INDEX($N$7:$N$60000,MATCH(ROW()-6,$Q$7:$Q$60000,0)),"")</f>
        <v/>
      </c>
      <c r="AH990" s="9">
        <f>IF(OR($S990="",$S989=""),"",LN($T990/$T989))</f>
        <v/>
      </c>
      <c r="AI990" s="9">
        <f>IF(OR($S990="",$S989=""),"",$C$2*LN(U990/U989))</f>
        <v/>
      </c>
      <c r="AJ990" s="9">
        <f>IF(OR($S990="",$S989=""),"",$D$2*(V990-V989))</f>
        <v/>
      </c>
      <c r="AK990" s="9">
        <f>IF(OR($S990="",$S989=""),"",$E$2*(W990-W989))</f>
        <v/>
      </c>
      <c r="AL990" s="9">
        <f>IF(OR($S990="",$S989=""),"",$F$2*LN(X990/X989))</f>
        <v/>
      </c>
      <c r="AM990" s="9">
        <f>IF(OR($S990="",$S989=""),"",$G$2*(Y990-Y989))</f>
        <v/>
      </c>
      <c r="AN990" s="9">
        <f>IF(OR($S990="",$S989=""),"",$H$2*LN(Z990/Z989))</f>
        <v/>
      </c>
      <c r="AO990" s="9">
        <f>IF(OR($S990="",$S989=""),"",$I$2*(AA990-AA989))</f>
        <v/>
      </c>
      <c r="AP990" s="9">
        <f>IF(OR($S990="",$S989=""),"",$J$2*LN(AB990/AB989))</f>
        <v/>
      </c>
      <c r="AQ990" s="9">
        <f>IF(OR($S990="",$S989=""),"",$K$2*(AC990-AC989))</f>
        <v/>
      </c>
      <c r="AR990" s="9">
        <f>IF(OR($S990="",$S989=""),"",$L$2*LN(AD990/AD989))</f>
        <v/>
      </c>
      <c r="AS990" s="9">
        <f>IF(OR($S990="",$S989=""),"",$M$2*LN(AE990/AE989))</f>
        <v/>
      </c>
      <c r="AT990" s="9">
        <f>IF(OR($S990="",$S989=""),"",$N$2*LN(AF990/AF989))</f>
        <v/>
      </c>
      <c r="AV990" s="9">
        <f>IF($AH990="","",$AY$16+$AY$4*AI990+$AY$5*AJ990+$AY$6*AK990+$AY$7*AL990+$AY$8*AM990+$AY$9*AN990+$AY$10*AO990+$AY$11*AP990+$AY$12*AQ990+$AY$13*AR990+$AY$14*AS990+$AY$15*AT990)</f>
        <v/>
      </c>
      <c r="BC990" s="10">
        <f>IF((ROW()-6)&lt;=$Q$3,INDEX(LINEST(AH931:AH990,AI931:AT990,TRUE,TRUE),1,13)*$Q$4,"")</f>
        <v/>
      </c>
      <c r="BD990" s="9">
        <f>IF((ROW()-6)&lt;=$Q$3,INDEX(LINEST(AH931:AH990,AI931:AT990,TRUE,TRUE),1,12),"")</f>
        <v/>
      </c>
      <c r="BE990" s="9">
        <f>IF((ROW()-6)&lt;=$Q$3,INDEX(LINEST(AH931:AH990,AI931:AT990,TRUE,TRUE),1,11),"")</f>
        <v/>
      </c>
      <c r="BF990" s="9">
        <f>IF((ROW()-6)&lt;=$Q$3,INDEX(LINEST(AH931:AH990,AI931:AT990,TRUE,TRUE),1,10),"")</f>
        <v/>
      </c>
      <c r="BG990" s="9">
        <f>IF((ROW()-6)&lt;=$Q$3,INDEX(LINEST(AH931:AH990,AI931:AT990,TRUE,TRUE),1,9),"")</f>
        <v/>
      </c>
      <c r="BH990" s="9">
        <f>IF((ROW()-6)&lt;=$Q$3,INDEX(LINEST(AH931:AH990,AI931:AT990,TRUE,TRUE),1,8),"")</f>
        <v/>
      </c>
      <c r="BI990" s="9">
        <f>IF((ROW()-6)&lt;=$Q$3,INDEX(LINEST(AH931:AH990,AI931:AT990,TRUE,TRUE),1,7),"")</f>
        <v/>
      </c>
      <c r="BJ990" s="9">
        <f>IF((ROW()-6)&lt;=$Q$3,INDEX(LINEST(AH931:AH990,AI931:AT990,TRUE,TRUE),1,6),"")</f>
        <v/>
      </c>
      <c r="BK990" s="9">
        <f>IF((ROW()-6)&lt;=$Q$3,INDEX(LINEST(AH931:AH990,AI931:AT990,TRUE,TRUE),1,5),"")</f>
        <v/>
      </c>
      <c r="BL990" s="9">
        <f>IF((ROW()-6)&lt;=$Q$3,INDEX(LINEST(AH931:AH990,AI931:AT990,TRUE,TRUE),1,4),"")</f>
        <v/>
      </c>
      <c r="BM990" s="9">
        <f>IF((ROW()-6)&lt;=$Q$3,INDEX(LINEST(AH931:AH990,AI931:AT990,TRUE,TRUE),1,3),"")</f>
        <v/>
      </c>
      <c r="BN990" s="9">
        <f>IF((ROW()-6)&lt;=$Q$3,INDEX(LINEST(AH931:AH990,AI931:AT990,TRUE,TRUE),1,2),"")</f>
        <v/>
      </c>
      <c r="BO990" s="9">
        <f>IF((ROW()-6)&lt;=$Q$3,INDEX(LINEST(AH931:AH990,AI931:AT990,TRUE,TRUE),1,1),"")</f>
        <v/>
      </c>
      <c r="BP990" s="10">
        <f>IF((ROW()-6)&lt;=$Q$3,INDEX(LINEST(AH931:AH990,AI931:AT990,TRUE,TRUE),3,1),"")</f>
        <v/>
      </c>
      <c r="BR990" s="9">
        <f>IF(AND((ROW()-6)&lt;=$Q$3,ISNUMBER(BC989)),BC989/$Q$4+BD989*AI990+BE989*AJ990+BF989*AK990+BG989*AL990+BH989*AM990+BI989*AN990+BJ989*AO990+BK989*AP990+BL989*AQ990+BM989*AR990+BN989*AS990+BO989*AT990,"")</f>
        <v/>
      </c>
      <c r="BS990">
        <f>IF(ISNUMBER(BR990),AVERAGE(AH930:AH989),"")</f>
        <v/>
      </c>
      <c r="BT990">
        <f>IF(ISNUMBER(BR990),(AH990-BR990)^2,"")</f>
        <v/>
      </c>
      <c r="BU990">
        <f>IF(ISNUMBER(BR990),AH990^2,"")</f>
        <v/>
      </c>
      <c r="BV990">
        <f>IF(ISNUMBER(BR990),(AH990-BS990)^2,"")</f>
        <v/>
      </c>
    </row>
    <row r="991">
      <c r="O991">
        <f>IF($R991="","",CHOOSE($Q$2,YEAR(R991)*12+MONTH(R991),INT((R991-2)/7),YEAR(R991)*4+ROUNDUP(MONTH(R991)/3)))</f>
        <v/>
      </c>
      <c r="P991">
        <f>IF($R991="","",IF($R992="",1,IF(O991&lt;&gt;O992,1,0)))</f>
        <v/>
      </c>
      <c r="Q991">
        <f>IF(P991=1,SUM($P$7:P991),"")</f>
        <v/>
      </c>
      <c r="R991">
        <f>IF($A991="","",IF(ISNUMBER($A991),$A991,IFERROR(DATEVALUE($A991),NA())))</f>
        <v/>
      </c>
      <c r="S991" s="7">
        <f>IFERROR(INDEX($R$7:$R$60000,MATCH(ROW()-6,$Q$7:$Q$60000,0)),"")</f>
        <v/>
      </c>
      <c r="T991">
        <f>IFERROR(INDEX($B$7:$B$60000,MATCH(ROW()-6,$Q$7:$Q$60000,0)),"")</f>
        <v/>
      </c>
      <c r="U991">
        <f>IFERROR(INDEX($C$7:$C$60000,MATCH(ROW()-6,$Q$7:$Q$60000,0)),"")</f>
        <v/>
      </c>
      <c r="V991">
        <f>IFERROR(INDEX($D$7:$D$60000,MATCH(ROW()-6,$Q$7:$Q$60000,0)),"")</f>
        <v/>
      </c>
      <c r="W991">
        <f>IFERROR(INDEX($E$7:$E$60000,MATCH(ROW()-6,$Q$7:$Q$60000,0)),"")</f>
        <v/>
      </c>
      <c r="X991">
        <f>IFERROR(INDEX($F$7:$F$60000,MATCH(ROW()-6,$Q$7:$Q$60000,0)),"")</f>
        <v/>
      </c>
      <c r="Y991">
        <f>IFERROR(INDEX($G$7:$G$60000,MATCH(ROW()-6,$Q$7:$Q$60000,0)),"")</f>
        <v/>
      </c>
      <c r="Z991">
        <f>IFERROR(INDEX($H$7:$H$60000,MATCH(ROW()-6,$Q$7:$Q$60000,0)),"")</f>
        <v/>
      </c>
      <c r="AA991">
        <f>IFERROR(INDEX($I$7:$I$60000,MATCH(ROW()-6,$Q$7:$Q$60000,0)),"")</f>
        <v/>
      </c>
      <c r="AB991">
        <f>IFERROR(INDEX($J$7:$J$60000,MATCH(ROW()-6,$Q$7:$Q$60000,0)),"")</f>
        <v/>
      </c>
      <c r="AC991">
        <f>IFERROR(INDEX($K$7:$K$60000,MATCH(ROW()-6,$Q$7:$Q$60000,0)),"")</f>
        <v/>
      </c>
      <c r="AD991">
        <f>IFERROR(INDEX($L$7:$L$60000,MATCH(ROW()-6,$Q$7:$Q$60000,0)),"")</f>
        <v/>
      </c>
      <c r="AE991">
        <f>IFERROR(INDEX($M$7:$M$60000,MATCH(ROW()-6,$Q$7:$Q$60000,0)),"")</f>
        <v/>
      </c>
      <c r="AF991">
        <f>IFERROR(INDEX($N$7:$N$60000,MATCH(ROW()-6,$Q$7:$Q$60000,0)),"")</f>
        <v/>
      </c>
      <c r="AH991" s="9">
        <f>IF(OR($S991="",$S990=""),"",LN($T991/$T990))</f>
        <v/>
      </c>
      <c r="AI991" s="9">
        <f>IF(OR($S991="",$S990=""),"",$C$2*LN(U991/U990))</f>
        <v/>
      </c>
      <c r="AJ991" s="9">
        <f>IF(OR($S991="",$S990=""),"",$D$2*(V991-V990))</f>
        <v/>
      </c>
      <c r="AK991" s="9">
        <f>IF(OR($S991="",$S990=""),"",$E$2*(W991-W990))</f>
        <v/>
      </c>
      <c r="AL991" s="9">
        <f>IF(OR($S991="",$S990=""),"",$F$2*LN(X991/X990))</f>
        <v/>
      </c>
      <c r="AM991" s="9">
        <f>IF(OR($S991="",$S990=""),"",$G$2*(Y991-Y990))</f>
        <v/>
      </c>
      <c r="AN991" s="9">
        <f>IF(OR($S991="",$S990=""),"",$H$2*LN(Z991/Z990))</f>
        <v/>
      </c>
      <c r="AO991" s="9">
        <f>IF(OR($S991="",$S990=""),"",$I$2*(AA991-AA990))</f>
        <v/>
      </c>
      <c r="AP991" s="9">
        <f>IF(OR($S991="",$S990=""),"",$J$2*LN(AB991/AB990))</f>
        <v/>
      </c>
      <c r="AQ991" s="9">
        <f>IF(OR($S991="",$S990=""),"",$K$2*(AC991-AC990))</f>
        <v/>
      </c>
      <c r="AR991" s="9">
        <f>IF(OR($S991="",$S990=""),"",$L$2*LN(AD991/AD990))</f>
        <v/>
      </c>
      <c r="AS991" s="9">
        <f>IF(OR($S991="",$S990=""),"",$M$2*LN(AE991/AE990))</f>
        <v/>
      </c>
      <c r="AT991" s="9">
        <f>IF(OR($S991="",$S990=""),"",$N$2*LN(AF991/AF990))</f>
        <v/>
      </c>
      <c r="AV991" s="9">
        <f>IF($AH991="","",$AY$16+$AY$4*AI991+$AY$5*AJ991+$AY$6*AK991+$AY$7*AL991+$AY$8*AM991+$AY$9*AN991+$AY$10*AO991+$AY$11*AP991+$AY$12*AQ991+$AY$13*AR991+$AY$14*AS991+$AY$15*AT991)</f>
        <v/>
      </c>
      <c r="BC991" s="10">
        <f>IF((ROW()-6)&lt;=$Q$3,INDEX(LINEST(AH932:AH991,AI932:AT991,TRUE,TRUE),1,13)*$Q$4,"")</f>
        <v/>
      </c>
      <c r="BD991" s="9">
        <f>IF((ROW()-6)&lt;=$Q$3,INDEX(LINEST(AH932:AH991,AI932:AT991,TRUE,TRUE),1,12),"")</f>
        <v/>
      </c>
      <c r="BE991" s="9">
        <f>IF((ROW()-6)&lt;=$Q$3,INDEX(LINEST(AH932:AH991,AI932:AT991,TRUE,TRUE),1,11),"")</f>
        <v/>
      </c>
      <c r="BF991" s="9">
        <f>IF((ROW()-6)&lt;=$Q$3,INDEX(LINEST(AH932:AH991,AI932:AT991,TRUE,TRUE),1,10),"")</f>
        <v/>
      </c>
      <c r="BG991" s="9">
        <f>IF((ROW()-6)&lt;=$Q$3,INDEX(LINEST(AH932:AH991,AI932:AT991,TRUE,TRUE),1,9),"")</f>
        <v/>
      </c>
      <c r="BH991" s="9">
        <f>IF((ROW()-6)&lt;=$Q$3,INDEX(LINEST(AH932:AH991,AI932:AT991,TRUE,TRUE),1,8),"")</f>
        <v/>
      </c>
      <c r="BI991" s="9">
        <f>IF((ROW()-6)&lt;=$Q$3,INDEX(LINEST(AH932:AH991,AI932:AT991,TRUE,TRUE),1,7),"")</f>
        <v/>
      </c>
      <c r="BJ991" s="9">
        <f>IF((ROW()-6)&lt;=$Q$3,INDEX(LINEST(AH932:AH991,AI932:AT991,TRUE,TRUE),1,6),"")</f>
        <v/>
      </c>
      <c r="BK991" s="9">
        <f>IF((ROW()-6)&lt;=$Q$3,INDEX(LINEST(AH932:AH991,AI932:AT991,TRUE,TRUE),1,5),"")</f>
        <v/>
      </c>
      <c r="BL991" s="9">
        <f>IF((ROW()-6)&lt;=$Q$3,INDEX(LINEST(AH932:AH991,AI932:AT991,TRUE,TRUE),1,4),"")</f>
        <v/>
      </c>
      <c r="BM991" s="9">
        <f>IF((ROW()-6)&lt;=$Q$3,INDEX(LINEST(AH932:AH991,AI932:AT991,TRUE,TRUE),1,3),"")</f>
        <v/>
      </c>
      <c r="BN991" s="9">
        <f>IF((ROW()-6)&lt;=$Q$3,INDEX(LINEST(AH932:AH991,AI932:AT991,TRUE,TRUE),1,2),"")</f>
        <v/>
      </c>
      <c r="BO991" s="9">
        <f>IF((ROW()-6)&lt;=$Q$3,INDEX(LINEST(AH932:AH991,AI932:AT991,TRUE,TRUE),1,1),"")</f>
        <v/>
      </c>
      <c r="BP991" s="10">
        <f>IF((ROW()-6)&lt;=$Q$3,INDEX(LINEST(AH932:AH991,AI932:AT991,TRUE,TRUE),3,1),"")</f>
        <v/>
      </c>
      <c r="BR991" s="9">
        <f>IF(AND((ROW()-6)&lt;=$Q$3,ISNUMBER(BC990)),BC990/$Q$4+BD990*AI991+BE990*AJ991+BF990*AK991+BG990*AL991+BH990*AM991+BI990*AN991+BJ990*AO991+BK990*AP991+BL990*AQ991+BM990*AR991+BN990*AS991+BO990*AT991,"")</f>
        <v/>
      </c>
      <c r="BS991">
        <f>IF(ISNUMBER(BR991),AVERAGE(AH931:AH990),"")</f>
        <v/>
      </c>
      <c r="BT991">
        <f>IF(ISNUMBER(BR991),(AH991-BR991)^2,"")</f>
        <v/>
      </c>
      <c r="BU991">
        <f>IF(ISNUMBER(BR991),AH991^2,"")</f>
        <v/>
      </c>
      <c r="BV991">
        <f>IF(ISNUMBER(BR991),(AH991-BS991)^2,"")</f>
        <v/>
      </c>
    </row>
    <row r="992">
      <c r="O992">
        <f>IF($R992="","",CHOOSE($Q$2,YEAR(R992)*12+MONTH(R992),INT((R992-2)/7),YEAR(R992)*4+ROUNDUP(MONTH(R992)/3)))</f>
        <v/>
      </c>
      <c r="P992">
        <f>IF($R992="","",IF($R993="",1,IF(O992&lt;&gt;O993,1,0)))</f>
        <v/>
      </c>
      <c r="Q992">
        <f>IF(P992=1,SUM($P$7:P992),"")</f>
        <v/>
      </c>
      <c r="R992">
        <f>IF($A992="","",IF(ISNUMBER($A992),$A992,IFERROR(DATEVALUE($A992),NA())))</f>
        <v/>
      </c>
      <c r="S992" s="7">
        <f>IFERROR(INDEX($R$7:$R$60000,MATCH(ROW()-6,$Q$7:$Q$60000,0)),"")</f>
        <v/>
      </c>
      <c r="T992">
        <f>IFERROR(INDEX($B$7:$B$60000,MATCH(ROW()-6,$Q$7:$Q$60000,0)),"")</f>
        <v/>
      </c>
      <c r="U992">
        <f>IFERROR(INDEX($C$7:$C$60000,MATCH(ROW()-6,$Q$7:$Q$60000,0)),"")</f>
        <v/>
      </c>
      <c r="V992">
        <f>IFERROR(INDEX($D$7:$D$60000,MATCH(ROW()-6,$Q$7:$Q$60000,0)),"")</f>
        <v/>
      </c>
      <c r="W992">
        <f>IFERROR(INDEX($E$7:$E$60000,MATCH(ROW()-6,$Q$7:$Q$60000,0)),"")</f>
        <v/>
      </c>
      <c r="X992">
        <f>IFERROR(INDEX($F$7:$F$60000,MATCH(ROW()-6,$Q$7:$Q$60000,0)),"")</f>
        <v/>
      </c>
      <c r="Y992">
        <f>IFERROR(INDEX($G$7:$G$60000,MATCH(ROW()-6,$Q$7:$Q$60000,0)),"")</f>
        <v/>
      </c>
      <c r="Z992">
        <f>IFERROR(INDEX($H$7:$H$60000,MATCH(ROW()-6,$Q$7:$Q$60000,0)),"")</f>
        <v/>
      </c>
      <c r="AA992">
        <f>IFERROR(INDEX($I$7:$I$60000,MATCH(ROW()-6,$Q$7:$Q$60000,0)),"")</f>
        <v/>
      </c>
      <c r="AB992">
        <f>IFERROR(INDEX($J$7:$J$60000,MATCH(ROW()-6,$Q$7:$Q$60000,0)),"")</f>
        <v/>
      </c>
      <c r="AC992">
        <f>IFERROR(INDEX($K$7:$K$60000,MATCH(ROW()-6,$Q$7:$Q$60000,0)),"")</f>
        <v/>
      </c>
      <c r="AD992">
        <f>IFERROR(INDEX($L$7:$L$60000,MATCH(ROW()-6,$Q$7:$Q$60000,0)),"")</f>
        <v/>
      </c>
      <c r="AE992">
        <f>IFERROR(INDEX($M$7:$M$60000,MATCH(ROW()-6,$Q$7:$Q$60000,0)),"")</f>
        <v/>
      </c>
      <c r="AF992">
        <f>IFERROR(INDEX($N$7:$N$60000,MATCH(ROW()-6,$Q$7:$Q$60000,0)),"")</f>
        <v/>
      </c>
      <c r="AH992" s="9">
        <f>IF(OR($S992="",$S991=""),"",LN($T992/$T991))</f>
        <v/>
      </c>
      <c r="AI992" s="9">
        <f>IF(OR($S992="",$S991=""),"",$C$2*LN(U992/U991))</f>
        <v/>
      </c>
      <c r="AJ992" s="9">
        <f>IF(OR($S992="",$S991=""),"",$D$2*(V992-V991))</f>
        <v/>
      </c>
      <c r="AK992" s="9">
        <f>IF(OR($S992="",$S991=""),"",$E$2*(W992-W991))</f>
        <v/>
      </c>
      <c r="AL992" s="9">
        <f>IF(OR($S992="",$S991=""),"",$F$2*LN(X992/X991))</f>
        <v/>
      </c>
      <c r="AM992" s="9">
        <f>IF(OR($S992="",$S991=""),"",$G$2*(Y992-Y991))</f>
        <v/>
      </c>
      <c r="AN992" s="9">
        <f>IF(OR($S992="",$S991=""),"",$H$2*LN(Z992/Z991))</f>
        <v/>
      </c>
      <c r="AO992" s="9">
        <f>IF(OR($S992="",$S991=""),"",$I$2*(AA992-AA991))</f>
        <v/>
      </c>
      <c r="AP992" s="9">
        <f>IF(OR($S992="",$S991=""),"",$J$2*LN(AB992/AB991))</f>
        <v/>
      </c>
      <c r="AQ992" s="9">
        <f>IF(OR($S992="",$S991=""),"",$K$2*(AC992-AC991))</f>
        <v/>
      </c>
      <c r="AR992" s="9">
        <f>IF(OR($S992="",$S991=""),"",$L$2*LN(AD992/AD991))</f>
        <v/>
      </c>
      <c r="AS992" s="9">
        <f>IF(OR($S992="",$S991=""),"",$M$2*LN(AE992/AE991))</f>
        <v/>
      </c>
      <c r="AT992" s="9">
        <f>IF(OR($S992="",$S991=""),"",$N$2*LN(AF992/AF991))</f>
        <v/>
      </c>
      <c r="AV992" s="9">
        <f>IF($AH992="","",$AY$16+$AY$4*AI992+$AY$5*AJ992+$AY$6*AK992+$AY$7*AL992+$AY$8*AM992+$AY$9*AN992+$AY$10*AO992+$AY$11*AP992+$AY$12*AQ992+$AY$13*AR992+$AY$14*AS992+$AY$15*AT992)</f>
        <v/>
      </c>
      <c r="BC992" s="10">
        <f>IF((ROW()-6)&lt;=$Q$3,INDEX(LINEST(AH933:AH992,AI933:AT992,TRUE,TRUE),1,13)*$Q$4,"")</f>
        <v/>
      </c>
      <c r="BD992" s="9">
        <f>IF((ROW()-6)&lt;=$Q$3,INDEX(LINEST(AH933:AH992,AI933:AT992,TRUE,TRUE),1,12),"")</f>
        <v/>
      </c>
      <c r="BE992" s="9">
        <f>IF((ROW()-6)&lt;=$Q$3,INDEX(LINEST(AH933:AH992,AI933:AT992,TRUE,TRUE),1,11),"")</f>
        <v/>
      </c>
      <c r="BF992" s="9">
        <f>IF((ROW()-6)&lt;=$Q$3,INDEX(LINEST(AH933:AH992,AI933:AT992,TRUE,TRUE),1,10),"")</f>
        <v/>
      </c>
      <c r="BG992" s="9">
        <f>IF((ROW()-6)&lt;=$Q$3,INDEX(LINEST(AH933:AH992,AI933:AT992,TRUE,TRUE),1,9),"")</f>
        <v/>
      </c>
      <c r="BH992" s="9">
        <f>IF((ROW()-6)&lt;=$Q$3,INDEX(LINEST(AH933:AH992,AI933:AT992,TRUE,TRUE),1,8),"")</f>
        <v/>
      </c>
      <c r="BI992" s="9">
        <f>IF((ROW()-6)&lt;=$Q$3,INDEX(LINEST(AH933:AH992,AI933:AT992,TRUE,TRUE),1,7),"")</f>
        <v/>
      </c>
      <c r="BJ992" s="9">
        <f>IF((ROW()-6)&lt;=$Q$3,INDEX(LINEST(AH933:AH992,AI933:AT992,TRUE,TRUE),1,6),"")</f>
        <v/>
      </c>
      <c r="BK992" s="9">
        <f>IF((ROW()-6)&lt;=$Q$3,INDEX(LINEST(AH933:AH992,AI933:AT992,TRUE,TRUE),1,5),"")</f>
        <v/>
      </c>
      <c r="BL992" s="9">
        <f>IF((ROW()-6)&lt;=$Q$3,INDEX(LINEST(AH933:AH992,AI933:AT992,TRUE,TRUE),1,4),"")</f>
        <v/>
      </c>
      <c r="BM992" s="9">
        <f>IF((ROW()-6)&lt;=$Q$3,INDEX(LINEST(AH933:AH992,AI933:AT992,TRUE,TRUE),1,3),"")</f>
        <v/>
      </c>
      <c r="BN992" s="9">
        <f>IF((ROW()-6)&lt;=$Q$3,INDEX(LINEST(AH933:AH992,AI933:AT992,TRUE,TRUE),1,2),"")</f>
        <v/>
      </c>
      <c r="BO992" s="9">
        <f>IF((ROW()-6)&lt;=$Q$3,INDEX(LINEST(AH933:AH992,AI933:AT992,TRUE,TRUE),1,1),"")</f>
        <v/>
      </c>
      <c r="BP992" s="10">
        <f>IF((ROW()-6)&lt;=$Q$3,INDEX(LINEST(AH933:AH992,AI933:AT992,TRUE,TRUE),3,1),"")</f>
        <v/>
      </c>
      <c r="BR992" s="9">
        <f>IF(AND((ROW()-6)&lt;=$Q$3,ISNUMBER(BC991)),BC991/$Q$4+BD991*AI992+BE991*AJ992+BF991*AK992+BG991*AL992+BH991*AM992+BI991*AN992+BJ991*AO992+BK991*AP992+BL991*AQ992+BM991*AR992+BN991*AS992+BO991*AT992,"")</f>
        <v/>
      </c>
      <c r="BS992">
        <f>IF(ISNUMBER(BR992),AVERAGE(AH932:AH991),"")</f>
        <v/>
      </c>
      <c r="BT992">
        <f>IF(ISNUMBER(BR992),(AH992-BR992)^2,"")</f>
        <v/>
      </c>
      <c r="BU992">
        <f>IF(ISNUMBER(BR992),AH992^2,"")</f>
        <v/>
      </c>
      <c r="BV992">
        <f>IF(ISNUMBER(BR992),(AH992-BS992)^2,"")</f>
        <v/>
      </c>
    </row>
    <row r="993">
      <c r="O993">
        <f>IF($R993="","",CHOOSE($Q$2,YEAR(R993)*12+MONTH(R993),INT((R993-2)/7),YEAR(R993)*4+ROUNDUP(MONTH(R993)/3)))</f>
        <v/>
      </c>
      <c r="P993">
        <f>IF($R993="","",IF($R994="",1,IF(O993&lt;&gt;O994,1,0)))</f>
        <v/>
      </c>
      <c r="Q993">
        <f>IF(P993=1,SUM($P$7:P993),"")</f>
        <v/>
      </c>
      <c r="R993">
        <f>IF($A993="","",IF(ISNUMBER($A993),$A993,IFERROR(DATEVALUE($A993),NA())))</f>
        <v/>
      </c>
      <c r="S993" s="7">
        <f>IFERROR(INDEX($R$7:$R$60000,MATCH(ROW()-6,$Q$7:$Q$60000,0)),"")</f>
        <v/>
      </c>
      <c r="T993">
        <f>IFERROR(INDEX($B$7:$B$60000,MATCH(ROW()-6,$Q$7:$Q$60000,0)),"")</f>
        <v/>
      </c>
      <c r="U993">
        <f>IFERROR(INDEX($C$7:$C$60000,MATCH(ROW()-6,$Q$7:$Q$60000,0)),"")</f>
        <v/>
      </c>
      <c r="V993">
        <f>IFERROR(INDEX($D$7:$D$60000,MATCH(ROW()-6,$Q$7:$Q$60000,0)),"")</f>
        <v/>
      </c>
      <c r="W993">
        <f>IFERROR(INDEX($E$7:$E$60000,MATCH(ROW()-6,$Q$7:$Q$60000,0)),"")</f>
        <v/>
      </c>
      <c r="X993">
        <f>IFERROR(INDEX($F$7:$F$60000,MATCH(ROW()-6,$Q$7:$Q$60000,0)),"")</f>
        <v/>
      </c>
      <c r="Y993">
        <f>IFERROR(INDEX($G$7:$G$60000,MATCH(ROW()-6,$Q$7:$Q$60000,0)),"")</f>
        <v/>
      </c>
      <c r="Z993">
        <f>IFERROR(INDEX($H$7:$H$60000,MATCH(ROW()-6,$Q$7:$Q$60000,0)),"")</f>
        <v/>
      </c>
      <c r="AA993">
        <f>IFERROR(INDEX($I$7:$I$60000,MATCH(ROW()-6,$Q$7:$Q$60000,0)),"")</f>
        <v/>
      </c>
      <c r="AB993">
        <f>IFERROR(INDEX($J$7:$J$60000,MATCH(ROW()-6,$Q$7:$Q$60000,0)),"")</f>
        <v/>
      </c>
      <c r="AC993">
        <f>IFERROR(INDEX($K$7:$K$60000,MATCH(ROW()-6,$Q$7:$Q$60000,0)),"")</f>
        <v/>
      </c>
      <c r="AD993">
        <f>IFERROR(INDEX($L$7:$L$60000,MATCH(ROW()-6,$Q$7:$Q$60000,0)),"")</f>
        <v/>
      </c>
      <c r="AE993">
        <f>IFERROR(INDEX($M$7:$M$60000,MATCH(ROW()-6,$Q$7:$Q$60000,0)),"")</f>
        <v/>
      </c>
      <c r="AF993">
        <f>IFERROR(INDEX($N$7:$N$60000,MATCH(ROW()-6,$Q$7:$Q$60000,0)),"")</f>
        <v/>
      </c>
      <c r="AH993" s="9">
        <f>IF(OR($S993="",$S992=""),"",LN($T993/$T992))</f>
        <v/>
      </c>
      <c r="AI993" s="9">
        <f>IF(OR($S993="",$S992=""),"",$C$2*LN(U993/U992))</f>
        <v/>
      </c>
      <c r="AJ993" s="9">
        <f>IF(OR($S993="",$S992=""),"",$D$2*(V993-V992))</f>
        <v/>
      </c>
      <c r="AK993" s="9">
        <f>IF(OR($S993="",$S992=""),"",$E$2*(W993-W992))</f>
        <v/>
      </c>
      <c r="AL993" s="9">
        <f>IF(OR($S993="",$S992=""),"",$F$2*LN(X993/X992))</f>
        <v/>
      </c>
      <c r="AM993" s="9">
        <f>IF(OR($S993="",$S992=""),"",$G$2*(Y993-Y992))</f>
        <v/>
      </c>
      <c r="AN993" s="9">
        <f>IF(OR($S993="",$S992=""),"",$H$2*LN(Z993/Z992))</f>
        <v/>
      </c>
      <c r="AO993" s="9">
        <f>IF(OR($S993="",$S992=""),"",$I$2*(AA993-AA992))</f>
        <v/>
      </c>
      <c r="AP993" s="9">
        <f>IF(OR($S993="",$S992=""),"",$J$2*LN(AB993/AB992))</f>
        <v/>
      </c>
      <c r="AQ993" s="9">
        <f>IF(OR($S993="",$S992=""),"",$K$2*(AC993-AC992))</f>
        <v/>
      </c>
      <c r="AR993" s="9">
        <f>IF(OR($S993="",$S992=""),"",$L$2*LN(AD993/AD992))</f>
        <v/>
      </c>
      <c r="AS993" s="9">
        <f>IF(OR($S993="",$S992=""),"",$M$2*LN(AE993/AE992))</f>
        <v/>
      </c>
      <c r="AT993" s="9">
        <f>IF(OR($S993="",$S992=""),"",$N$2*LN(AF993/AF992))</f>
        <v/>
      </c>
      <c r="AV993" s="9">
        <f>IF($AH993="","",$AY$16+$AY$4*AI993+$AY$5*AJ993+$AY$6*AK993+$AY$7*AL993+$AY$8*AM993+$AY$9*AN993+$AY$10*AO993+$AY$11*AP993+$AY$12*AQ993+$AY$13*AR993+$AY$14*AS993+$AY$15*AT993)</f>
        <v/>
      </c>
      <c r="BC993" s="10">
        <f>IF((ROW()-6)&lt;=$Q$3,INDEX(LINEST(AH934:AH993,AI934:AT993,TRUE,TRUE),1,13)*$Q$4,"")</f>
        <v/>
      </c>
      <c r="BD993" s="9">
        <f>IF((ROW()-6)&lt;=$Q$3,INDEX(LINEST(AH934:AH993,AI934:AT993,TRUE,TRUE),1,12),"")</f>
        <v/>
      </c>
      <c r="BE993" s="9">
        <f>IF((ROW()-6)&lt;=$Q$3,INDEX(LINEST(AH934:AH993,AI934:AT993,TRUE,TRUE),1,11),"")</f>
        <v/>
      </c>
      <c r="BF993" s="9">
        <f>IF((ROW()-6)&lt;=$Q$3,INDEX(LINEST(AH934:AH993,AI934:AT993,TRUE,TRUE),1,10),"")</f>
        <v/>
      </c>
      <c r="BG993" s="9">
        <f>IF((ROW()-6)&lt;=$Q$3,INDEX(LINEST(AH934:AH993,AI934:AT993,TRUE,TRUE),1,9),"")</f>
        <v/>
      </c>
      <c r="BH993" s="9">
        <f>IF((ROW()-6)&lt;=$Q$3,INDEX(LINEST(AH934:AH993,AI934:AT993,TRUE,TRUE),1,8),"")</f>
        <v/>
      </c>
      <c r="BI993" s="9">
        <f>IF((ROW()-6)&lt;=$Q$3,INDEX(LINEST(AH934:AH993,AI934:AT993,TRUE,TRUE),1,7),"")</f>
        <v/>
      </c>
      <c r="BJ993" s="9">
        <f>IF((ROW()-6)&lt;=$Q$3,INDEX(LINEST(AH934:AH993,AI934:AT993,TRUE,TRUE),1,6),"")</f>
        <v/>
      </c>
      <c r="BK993" s="9">
        <f>IF((ROW()-6)&lt;=$Q$3,INDEX(LINEST(AH934:AH993,AI934:AT993,TRUE,TRUE),1,5),"")</f>
        <v/>
      </c>
      <c r="BL993" s="9">
        <f>IF((ROW()-6)&lt;=$Q$3,INDEX(LINEST(AH934:AH993,AI934:AT993,TRUE,TRUE),1,4),"")</f>
        <v/>
      </c>
      <c r="BM993" s="9">
        <f>IF((ROW()-6)&lt;=$Q$3,INDEX(LINEST(AH934:AH993,AI934:AT993,TRUE,TRUE),1,3),"")</f>
        <v/>
      </c>
      <c r="BN993" s="9">
        <f>IF((ROW()-6)&lt;=$Q$3,INDEX(LINEST(AH934:AH993,AI934:AT993,TRUE,TRUE),1,2),"")</f>
        <v/>
      </c>
      <c r="BO993" s="9">
        <f>IF((ROW()-6)&lt;=$Q$3,INDEX(LINEST(AH934:AH993,AI934:AT993,TRUE,TRUE),1,1),"")</f>
        <v/>
      </c>
      <c r="BP993" s="10">
        <f>IF((ROW()-6)&lt;=$Q$3,INDEX(LINEST(AH934:AH993,AI934:AT993,TRUE,TRUE),3,1),"")</f>
        <v/>
      </c>
      <c r="BR993" s="9">
        <f>IF(AND((ROW()-6)&lt;=$Q$3,ISNUMBER(BC992)),BC992/$Q$4+BD992*AI993+BE992*AJ993+BF992*AK993+BG992*AL993+BH992*AM993+BI992*AN993+BJ992*AO993+BK992*AP993+BL992*AQ993+BM992*AR993+BN992*AS993+BO992*AT993,"")</f>
        <v/>
      </c>
      <c r="BS993">
        <f>IF(ISNUMBER(BR993),AVERAGE(AH933:AH992),"")</f>
        <v/>
      </c>
      <c r="BT993">
        <f>IF(ISNUMBER(BR993),(AH993-BR993)^2,"")</f>
        <v/>
      </c>
      <c r="BU993">
        <f>IF(ISNUMBER(BR993),AH993^2,"")</f>
        <v/>
      </c>
      <c r="BV993">
        <f>IF(ISNUMBER(BR993),(AH993-BS993)^2,"")</f>
        <v/>
      </c>
    </row>
    <row r="994">
      <c r="O994">
        <f>IF($R994="","",CHOOSE($Q$2,YEAR(R994)*12+MONTH(R994),INT((R994-2)/7),YEAR(R994)*4+ROUNDUP(MONTH(R994)/3)))</f>
        <v/>
      </c>
      <c r="P994">
        <f>IF($R994="","",IF($R995="",1,IF(O994&lt;&gt;O995,1,0)))</f>
        <v/>
      </c>
      <c r="Q994">
        <f>IF(P994=1,SUM($P$7:P994),"")</f>
        <v/>
      </c>
      <c r="R994">
        <f>IF($A994="","",IF(ISNUMBER($A994),$A994,IFERROR(DATEVALUE($A994),NA())))</f>
        <v/>
      </c>
      <c r="S994" s="7">
        <f>IFERROR(INDEX($R$7:$R$60000,MATCH(ROW()-6,$Q$7:$Q$60000,0)),"")</f>
        <v/>
      </c>
      <c r="T994">
        <f>IFERROR(INDEX($B$7:$B$60000,MATCH(ROW()-6,$Q$7:$Q$60000,0)),"")</f>
        <v/>
      </c>
      <c r="U994">
        <f>IFERROR(INDEX($C$7:$C$60000,MATCH(ROW()-6,$Q$7:$Q$60000,0)),"")</f>
        <v/>
      </c>
      <c r="V994">
        <f>IFERROR(INDEX($D$7:$D$60000,MATCH(ROW()-6,$Q$7:$Q$60000,0)),"")</f>
        <v/>
      </c>
      <c r="W994">
        <f>IFERROR(INDEX($E$7:$E$60000,MATCH(ROW()-6,$Q$7:$Q$60000,0)),"")</f>
        <v/>
      </c>
      <c r="X994">
        <f>IFERROR(INDEX($F$7:$F$60000,MATCH(ROW()-6,$Q$7:$Q$60000,0)),"")</f>
        <v/>
      </c>
      <c r="Y994">
        <f>IFERROR(INDEX($G$7:$G$60000,MATCH(ROW()-6,$Q$7:$Q$60000,0)),"")</f>
        <v/>
      </c>
      <c r="Z994">
        <f>IFERROR(INDEX($H$7:$H$60000,MATCH(ROW()-6,$Q$7:$Q$60000,0)),"")</f>
        <v/>
      </c>
      <c r="AA994">
        <f>IFERROR(INDEX($I$7:$I$60000,MATCH(ROW()-6,$Q$7:$Q$60000,0)),"")</f>
        <v/>
      </c>
      <c r="AB994">
        <f>IFERROR(INDEX($J$7:$J$60000,MATCH(ROW()-6,$Q$7:$Q$60000,0)),"")</f>
        <v/>
      </c>
      <c r="AC994">
        <f>IFERROR(INDEX($K$7:$K$60000,MATCH(ROW()-6,$Q$7:$Q$60000,0)),"")</f>
        <v/>
      </c>
      <c r="AD994">
        <f>IFERROR(INDEX($L$7:$L$60000,MATCH(ROW()-6,$Q$7:$Q$60000,0)),"")</f>
        <v/>
      </c>
      <c r="AE994">
        <f>IFERROR(INDEX($M$7:$M$60000,MATCH(ROW()-6,$Q$7:$Q$60000,0)),"")</f>
        <v/>
      </c>
      <c r="AF994">
        <f>IFERROR(INDEX($N$7:$N$60000,MATCH(ROW()-6,$Q$7:$Q$60000,0)),"")</f>
        <v/>
      </c>
      <c r="AH994" s="9">
        <f>IF(OR($S994="",$S993=""),"",LN($T994/$T993))</f>
        <v/>
      </c>
      <c r="AI994" s="9">
        <f>IF(OR($S994="",$S993=""),"",$C$2*LN(U994/U993))</f>
        <v/>
      </c>
      <c r="AJ994" s="9">
        <f>IF(OR($S994="",$S993=""),"",$D$2*(V994-V993))</f>
        <v/>
      </c>
      <c r="AK994" s="9">
        <f>IF(OR($S994="",$S993=""),"",$E$2*(W994-W993))</f>
        <v/>
      </c>
      <c r="AL994" s="9">
        <f>IF(OR($S994="",$S993=""),"",$F$2*LN(X994/X993))</f>
        <v/>
      </c>
      <c r="AM994" s="9">
        <f>IF(OR($S994="",$S993=""),"",$G$2*(Y994-Y993))</f>
        <v/>
      </c>
      <c r="AN994" s="9">
        <f>IF(OR($S994="",$S993=""),"",$H$2*LN(Z994/Z993))</f>
        <v/>
      </c>
      <c r="AO994" s="9">
        <f>IF(OR($S994="",$S993=""),"",$I$2*(AA994-AA993))</f>
        <v/>
      </c>
      <c r="AP994" s="9">
        <f>IF(OR($S994="",$S993=""),"",$J$2*LN(AB994/AB993))</f>
        <v/>
      </c>
      <c r="AQ994" s="9">
        <f>IF(OR($S994="",$S993=""),"",$K$2*(AC994-AC993))</f>
        <v/>
      </c>
      <c r="AR994" s="9">
        <f>IF(OR($S994="",$S993=""),"",$L$2*LN(AD994/AD993))</f>
        <v/>
      </c>
      <c r="AS994" s="9">
        <f>IF(OR($S994="",$S993=""),"",$M$2*LN(AE994/AE993))</f>
        <v/>
      </c>
      <c r="AT994" s="9">
        <f>IF(OR($S994="",$S993=""),"",$N$2*LN(AF994/AF993))</f>
        <v/>
      </c>
      <c r="AV994" s="9">
        <f>IF($AH994="","",$AY$16+$AY$4*AI994+$AY$5*AJ994+$AY$6*AK994+$AY$7*AL994+$AY$8*AM994+$AY$9*AN994+$AY$10*AO994+$AY$11*AP994+$AY$12*AQ994+$AY$13*AR994+$AY$14*AS994+$AY$15*AT994)</f>
        <v/>
      </c>
      <c r="BC994" s="10">
        <f>IF((ROW()-6)&lt;=$Q$3,INDEX(LINEST(AH935:AH994,AI935:AT994,TRUE,TRUE),1,13)*$Q$4,"")</f>
        <v/>
      </c>
      <c r="BD994" s="9">
        <f>IF((ROW()-6)&lt;=$Q$3,INDEX(LINEST(AH935:AH994,AI935:AT994,TRUE,TRUE),1,12),"")</f>
        <v/>
      </c>
      <c r="BE994" s="9">
        <f>IF((ROW()-6)&lt;=$Q$3,INDEX(LINEST(AH935:AH994,AI935:AT994,TRUE,TRUE),1,11),"")</f>
        <v/>
      </c>
      <c r="BF994" s="9">
        <f>IF((ROW()-6)&lt;=$Q$3,INDEX(LINEST(AH935:AH994,AI935:AT994,TRUE,TRUE),1,10),"")</f>
        <v/>
      </c>
      <c r="BG994" s="9">
        <f>IF((ROW()-6)&lt;=$Q$3,INDEX(LINEST(AH935:AH994,AI935:AT994,TRUE,TRUE),1,9),"")</f>
        <v/>
      </c>
      <c r="BH994" s="9">
        <f>IF((ROW()-6)&lt;=$Q$3,INDEX(LINEST(AH935:AH994,AI935:AT994,TRUE,TRUE),1,8),"")</f>
        <v/>
      </c>
      <c r="BI994" s="9">
        <f>IF((ROW()-6)&lt;=$Q$3,INDEX(LINEST(AH935:AH994,AI935:AT994,TRUE,TRUE),1,7),"")</f>
        <v/>
      </c>
      <c r="BJ994" s="9">
        <f>IF((ROW()-6)&lt;=$Q$3,INDEX(LINEST(AH935:AH994,AI935:AT994,TRUE,TRUE),1,6),"")</f>
        <v/>
      </c>
      <c r="BK994" s="9">
        <f>IF((ROW()-6)&lt;=$Q$3,INDEX(LINEST(AH935:AH994,AI935:AT994,TRUE,TRUE),1,5),"")</f>
        <v/>
      </c>
      <c r="BL994" s="9">
        <f>IF((ROW()-6)&lt;=$Q$3,INDEX(LINEST(AH935:AH994,AI935:AT994,TRUE,TRUE),1,4),"")</f>
        <v/>
      </c>
      <c r="BM994" s="9">
        <f>IF((ROW()-6)&lt;=$Q$3,INDEX(LINEST(AH935:AH994,AI935:AT994,TRUE,TRUE),1,3),"")</f>
        <v/>
      </c>
      <c r="BN994" s="9">
        <f>IF((ROW()-6)&lt;=$Q$3,INDEX(LINEST(AH935:AH994,AI935:AT994,TRUE,TRUE),1,2),"")</f>
        <v/>
      </c>
      <c r="BO994" s="9">
        <f>IF((ROW()-6)&lt;=$Q$3,INDEX(LINEST(AH935:AH994,AI935:AT994,TRUE,TRUE),1,1),"")</f>
        <v/>
      </c>
      <c r="BP994" s="10">
        <f>IF((ROW()-6)&lt;=$Q$3,INDEX(LINEST(AH935:AH994,AI935:AT994,TRUE,TRUE),3,1),"")</f>
        <v/>
      </c>
      <c r="BR994" s="9">
        <f>IF(AND((ROW()-6)&lt;=$Q$3,ISNUMBER(BC993)),BC993/$Q$4+BD993*AI994+BE993*AJ994+BF993*AK994+BG993*AL994+BH993*AM994+BI993*AN994+BJ993*AO994+BK993*AP994+BL993*AQ994+BM993*AR994+BN993*AS994+BO993*AT994,"")</f>
        <v/>
      </c>
      <c r="BS994">
        <f>IF(ISNUMBER(BR994),AVERAGE(AH934:AH993),"")</f>
        <v/>
      </c>
      <c r="BT994">
        <f>IF(ISNUMBER(BR994),(AH994-BR994)^2,"")</f>
        <v/>
      </c>
      <c r="BU994">
        <f>IF(ISNUMBER(BR994),AH994^2,"")</f>
        <v/>
      </c>
      <c r="BV994">
        <f>IF(ISNUMBER(BR994),(AH994-BS994)^2,"")</f>
        <v/>
      </c>
    </row>
    <row r="995">
      <c r="O995">
        <f>IF($R995="","",CHOOSE($Q$2,YEAR(R995)*12+MONTH(R995),INT((R995-2)/7),YEAR(R995)*4+ROUNDUP(MONTH(R995)/3)))</f>
        <v/>
      </c>
      <c r="P995">
        <f>IF($R995="","",IF($R996="",1,IF(O995&lt;&gt;O996,1,0)))</f>
        <v/>
      </c>
      <c r="Q995">
        <f>IF(P995=1,SUM($P$7:P995),"")</f>
        <v/>
      </c>
      <c r="R995">
        <f>IF($A995="","",IF(ISNUMBER($A995),$A995,IFERROR(DATEVALUE($A995),NA())))</f>
        <v/>
      </c>
      <c r="S995" s="7">
        <f>IFERROR(INDEX($R$7:$R$60000,MATCH(ROW()-6,$Q$7:$Q$60000,0)),"")</f>
        <v/>
      </c>
      <c r="T995">
        <f>IFERROR(INDEX($B$7:$B$60000,MATCH(ROW()-6,$Q$7:$Q$60000,0)),"")</f>
        <v/>
      </c>
      <c r="U995">
        <f>IFERROR(INDEX($C$7:$C$60000,MATCH(ROW()-6,$Q$7:$Q$60000,0)),"")</f>
        <v/>
      </c>
      <c r="V995">
        <f>IFERROR(INDEX($D$7:$D$60000,MATCH(ROW()-6,$Q$7:$Q$60000,0)),"")</f>
        <v/>
      </c>
      <c r="W995">
        <f>IFERROR(INDEX($E$7:$E$60000,MATCH(ROW()-6,$Q$7:$Q$60000,0)),"")</f>
        <v/>
      </c>
      <c r="X995">
        <f>IFERROR(INDEX($F$7:$F$60000,MATCH(ROW()-6,$Q$7:$Q$60000,0)),"")</f>
        <v/>
      </c>
      <c r="Y995">
        <f>IFERROR(INDEX($G$7:$G$60000,MATCH(ROW()-6,$Q$7:$Q$60000,0)),"")</f>
        <v/>
      </c>
      <c r="Z995">
        <f>IFERROR(INDEX($H$7:$H$60000,MATCH(ROW()-6,$Q$7:$Q$60000,0)),"")</f>
        <v/>
      </c>
      <c r="AA995">
        <f>IFERROR(INDEX($I$7:$I$60000,MATCH(ROW()-6,$Q$7:$Q$60000,0)),"")</f>
        <v/>
      </c>
      <c r="AB995">
        <f>IFERROR(INDEX($J$7:$J$60000,MATCH(ROW()-6,$Q$7:$Q$60000,0)),"")</f>
        <v/>
      </c>
      <c r="AC995">
        <f>IFERROR(INDEX($K$7:$K$60000,MATCH(ROW()-6,$Q$7:$Q$60000,0)),"")</f>
        <v/>
      </c>
      <c r="AD995">
        <f>IFERROR(INDEX($L$7:$L$60000,MATCH(ROW()-6,$Q$7:$Q$60000,0)),"")</f>
        <v/>
      </c>
      <c r="AE995">
        <f>IFERROR(INDEX($M$7:$M$60000,MATCH(ROW()-6,$Q$7:$Q$60000,0)),"")</f>
        <v/>
      </c>
      <c r="AF995">
        <f>IFERROR(INDEX($N$7:$N$60000,MATCH(ROW()-6,$Q$7:$Q$60000,0)),"")</f>
        <v/>
      </c>
      <c r="AH995" s="9">
        <f>IF(OR($S995="",$S994=""),"",LN($T995/$T994))</f>
        <v/>
      </c>
      <c r="AI995" s="9">
        <f>IF(OR($S995="",$S994=""),"",$C$2*LN(U995/U994))</f>
        <v/>
      </c>
      <c r="AJ995" s="9">
        <f>IF(OR($S995="",$S994=""),"",$D$2*(V995-V994))</f>
        <v/>
      </c>
      <c r="AK995" s="9">
        <f>IF(OR($S995="",$S994=""),"",$E$2*(W995-W994))</f>
        <v/>
      </c>
      <c r="AL995" s="9">
        <f>IF(OR($S995="",$S994=""),"",$F$2*LN(X995/X994))</f>
        <v/>
      </c>
      <c r="AM995" s="9">
        <f>IF(OR($S995="",$S994=""),"",$G$2*(Y995-Y994))</f>
        <v/>
      </c>
      <c r="AN995" s="9">
        <f>IF(OR($S995="",$S994=""),"",$H$2*LN(Z995/Z994))</f>
        <v/>
      </c>
      <c r="AO995" s="9">
        <f>IF(OR($S995="",$S994=""),"",$I$2*(AA995-AA994))</f>
        <v/>
      </c>
      <c r="AP995" s="9">
        <f>IF(OR($S995="",$S994=""),"",$J$2*LN(AB995/AB994))</f>
        <v/>
      </c>
      <c r="AQ995" s="9">
        <f>IF(OR($S995="",$S994=""),"",$K$2*(AC995-AC994))</f>
        <v/>
      </c>
      <c r="AR995" s="9">
        <f>IF(OR($S995="",$S994=""),"",$L$2*LN(AD995/AD994))</f>
        <v/>
      </c>
      <c r="AS995" s="9">
        <f>IF(OR($S995="",$S994=""),"",$M$2*LN(AE995/AE994))</f>
        <v/>
      </c>
      <c r="AT995" s="9">
        <f>IF(OR($S995="",$S994=""),"",$N$2*LN(AF995/AF994))</f>
        <v/>
      </c>
      <c r="AV995" s="9">
        <f>IF($AH995="","",$AY$16+$AY$4*AI995+$AY$5*AJ995+$AY$6*AK995+$AY$7*AL995+$AY$8*AM995+$AY$9*AN995+$AY$10*AO995+$AY$11*AP995+$AY$12*AQ995+$AY$13*AR995+$AY$14*AS995+$AY$15*AT995)</f>
        <v/>
      </c>
      <c r="BC995" s="10">
        <f>IF((ROW()-6)&lt;=$Q$3,INDEX(LINEST(AH936:AH995,AI936:AT995,TRUE,TRUE),1,13)*$Q$4,"")</f>
        <v/>
      </c>
      <c r="BD995" s="9">
        <f>IF((ROW()-6)&lt;=$Q$3,INDEX(LINEST(AH936:AH995,AI936:AT995,TRUE,TRUE),1,12),"")</f>
        <v/>
      </c>
      <c r="BE995" s="9">
        <f>IF((ROW()-6)&lt;=$Q$3,INDEX(LINEST(AH936:AH995,AI936:AT995,TRUE,TRUE),1,11),"")</f>
        <v/>
      </c>
      <c r="BF995" s="9">
        <f>IF((ROW()-6)&lt;=$Q$3,INDEX(LINEST(AH936:AH995,AI936:AT995,TRUE,TRUE),1,10),"")</f>
        <v/>
      </c>
      <c r="BG995" s="9">
        <f>IF((ROW()-6)&lt;=$Q$3,INDEX(LINEST(AH936:AH995,AI936:AT995,TRUE,TRUE),1,9),"")</f>
        <v/>
      </c>
      <c r="BH995" s="9">
        <f>IF((ROW()-6)&lt;=$Q$3,INDEX(LINEST(AH936:AH995,AI936:AT995,TRUE,TRUE),1,8),"")</f>
        <v/>
      </c>
      <c r="BI995" s="9">
        <f>IF((ROW()-6)&lt;=$Q$3,INDEX(LINEST(AH936:AH995,AI936:AT995,TRUE,TRUE),1,7),"")</f>
        <v/>
      </c>
      <c r="BJ995" s="9">
        <f>IF((ROW()-6)&lt;=$Q$3,INDEX(LINEST(AH936:AH995,AI936:AT995,TRUE,TRUE),1,6),"")</f>
        <v/>
      </c>
      <c r="BK995" s="9">
        <f>IF((ROW()-6)&lt;=$Q$3,INDEX(LINEST(AH936:AH995,AI936:AT995,TRUE,TRUE),1,5),"")</f>
        <v/>
      </c>
      <c r="BL995" s="9">
        <f>IF((ROW()-6)&lt;=$Q$3,INDEX(LINEST(AH936:AH995,AI936:AT995,TRUE,TRUE),1,4),"")</f>
        <v/>
      </c>
      <c r="BM995" s="9">
        <f>IF((ROW()-6)&lt;=$Q$3,INDEX(LINEST(AH936:AH995,AI936:AT995,TRUE,TRUE),1,3),"")</f>
        <v/>
      </c>
      <c r="BN995" s="9">
        <f>IF((ROW()-6)&lt;=$Q$3,INDEX(LINEST(AH936:AH995,AI936:AT995,TRUE,TRUE),1,2),"")</f>
        <v/>
      </c>
      <c r="BO995" s="9">
        <f>IF((ROW()-6)&lt;=$Q$3,INDEX(LINEST(AH936:AH995,AI936:AT995,TRUE,TRUE),1,1),"")</f>
        <v/>
      </c>
      <c r="BP995" s="10">
        <f>IF((ROW()-6)&lt;=$Q$3,INDEX(LINEST(AH936:AH995,AI936:AT995,TRUE,TRUE),3,1),"")</f>
        <v/>
      </c>
      <c r="BR995" s="9">
        <f>IF(AND((ROW()-6)&lt;=$Q$3,ISNUMBER(BC994)),BC994/$Q$4+BD994*AI995+BE994*AJ995+BF994*AK995+BG994*AL995+BH994*AM995+BI994*AN995+BJ994*AO995+BK994*AP995+BL994*AQ995+BM994*AR995+BN994*AS995+BO994*AT995,"")</f>
        <v/>
      </c>
      <c r="BS995">
        <f>IF(ISNUMBER(BR995),AVERAGE(AH935:AH994),"")</f>
        <v/>
      </c>
      <c r="BT995">
        <f>IF(ISNUMBER(BR995),(AH995-BR995)^2,"")</f>
        <v/>
      </c>
      <c r="BU995">
        <f>IF(ISNUMBER(BR995),AH995^2,"")</f>
        <v/>
      </c>
      <c r="BV995">
        <f>IF(ISNUMBER(BR995),(AH995-BS995)^2,"")</f>
        <v/>
      </c>
    </row>
    <row r="996">
      <c r="O996">
        <f>IF($R996="","",CHOOSE($Q$2,YEAR(R996)*12+MONTH(R996),INT((R996-2)/7),YEAR(R996)*4+ROUNDUP(MONTH(R996)/3)))</f>
        <v/>
      </c>
      <c r="P996">
        <f>IF($R996="","",IF($R997="",1,IF(O996&lt;&gt;O997,1,0)))</f>
        <v/>
      </c>
      <c r="Q996">
        <f>IF(P996=1,SUM($P$7:P996),"")</f>
        <v/>
      </c>
      <c r="R996">
        <f>IF($A996="","",IF(ISNUMBER($A996),$A996,IFERROR(DATEVALUE($A996),NA())))</f>
        <v/>
      </c>
      <c r="S996" s="7">
        <f>IFERROR(INDEX($R$7:$R$60000,MATCH(ROW()-6,$Q$7:$Q$60000,0)),"")</f>
        <v/>
      </c>
      <c r="T996">
        <f>IFERROR(INDEX($B$7:$B$60000,MATCH(ROW()-6,$Q$7:$Q$60000,0)),"")</f>
        <v/>
      </c>
      <c r="U996">
        <f>IFERROR(INDEX($C$7:$C$60000,MATCH(ROW()-6,$Q$7:$Q$60000,0)),"")</f>
        <v/>
      </c>
      <c r="V996">
        <f>IFERROR(INDEX($D$7:$D$60000,MATCH(ROW()-6,$Q$7:$Q$60000,0)),"")</f>
        <v/>
      </c>
      <c r="W996">
        <f>IFERROR(INDEX($E$7:$E$60000,MATCH(ROW()-6,$Q$7:$Q$60000,0)),"")</f>
        <v/>
      </c>
      <c r="X996">
        <f>IFERROR(INDEX($F$7:$F$60000,MATCH(ROW()-6,$Q$7:$Q$60000,0)),"")</f>
        <v/>
      </c>
      <c r="Y996">
        <f>IFERROR(INDEX($G$7:$G$60000,MATCH(ROW()-6,$Q$7:$Q$60000,0)),"")</f>
        <v/>
      </c>
      <c r="Z996">
        <f>IFERROR(INDEX($H$7:$H$60000,MATCH(ROW()-6,$Q$7:$Q$60000,0)),"")</f>
        <v/>
      </c>
      <c r="AA996">
        <f>IFERROR(INDEX($I$7:$I$60000,MATCH(ROW()-6,$Q$7:$Q$60000,0)),"")</f>
        <v/>
      </c>
      <c r="AB996">
        <f>IFERROR(INDEX($J$7:$J$60000,MATCH(ROW()-6,$Q$7:$Q$60000,0)),"")</f>
        <v/>
      </c>
      <c r="AC996">
        <f>IFERROR(INDEX($K$7:$K$60000,MATCH(ROW()-6,$Q$7:$Q$60000,0)),"")</f>
        <v/>
      </c>
      <c r="AD996">
        <f>IFERROR(INDEX($L$7:$L$60000,MATCH(ROW()-6,$Q$7:$Q$60000,0)),"")</f>
        <v/>
      </c>
      <c r="AE996">
        <f>IFERROR(INDEX($M$7:$M$60000,MATCH(ROW()-6,$Q$7:$Q$60000,0)),"")</f>
        <v/>
      </c>
      <c r="AF996">
        <f>IFERROR(INDEX($N$7:$N$60000,MATCH(ROW()-6,$Q$7:$Q$60000,0)),"")</f>
        <v/>
      </c>
      <c r="AH996" s="9">
        <f>IF(OR($S996="",$S995=""),"",LN($T996/$T995))</f>
        <v/>
      </c>
      <c r="AI996" s="9">
        <f>IF(OR($S996="",$S995=""),"",$C$2*LN(U996/U995))</f>
        <v/>
      </c>
      <c r="AJ996" s="9">
        <f>IF(OR($S996="",$S995=""),"",$D$2*(V996-V995))</f>
        <v/>
      </c>
      <c r="AK996" s="9">
        <f>IF(OR($S996="",$S995=""),"",$E$2*(W996-W995))</f>
        <v/>
      </c>
      <c r="AL996" s="9">
        <f>IF(OR($S996="",$S995=""),"",$F$2*LN(X996/X995))</f>
        <v/>
      </c>
      <c r="AM996" s="9">
        <f>IF(OR($S996="",$S995=""),"",$G$2*(Y996-Y995))</f>
        <v/>
      </c>
      <c r="AN996" s="9">
        <f>IF(OR($S996="",$S995=""),"",$H$2*LN(Z996/Z995))</f>
        <v/>
      </c>
      <c r="AO996" s="9">
        <f>IF(OR($S996="",$S995=""),"",$I$2*(AA996-AA995))</f>
        <v/>
      </c>
      <c r="AP996" s="9">
        <f>IF(OR($S996="",$S995=""),"",$J$2*LN(AB996/AB995))</f>
        <v/>
      </c>
      <c r="AQ996" s="9">
        <f>IF(OR($S996="",$S995=""),"",$K$2*(AC996-AC995))</f>
        <v/>
      </c>
      <c r="AR996" s="9">
        <f>IF(OR($S996="",$S995=""),"",$L$2*LN(AD996/AD995))</f>
        <v/>
      </c>
      <c r="AS996" s="9">
        <f>IF(OR($S996="",$S995=""),"",$M$2*LN(AE996/AE995))</f>
        <v/>
      </c>
      <c r="AT996" s="9">
        <f>IF(OR($S996="",$S995=""),"",$N$2*LN(AF996/AF995))</f>
        <v/>
      </c>
      <c r="AV996" s="9">
        <f>IF($AH996="","",$AY$16+$AY$4*AI996+$AY$5*AJ996+$AY$6*AK996+$AY$7*AL996+$AY$8*AM996+$AY$9*AN996+$AY$10*AO996+$AY$11*AP996+$AY$12*AQ996+$AY$13*AR996+$AY$14*AS996+$AY$15*AT996)</f>
        <v/>
      </c>
      <c r="BC996" s="10">
        <f>IF((ROW()-6)&lt;=$Q$3,INDEX(LINEST(AH937:AH996,AI937:AT996,TRUE,TRUE),1,13)*$Q$4,"")</f>
        <v/>
      </c>
      <c r="BD996" s="9">
        <f>IF((ROW()-6)&lt;=$Q$3,INDEX(LINEST(AH937:AH996,AI937:AT996,TRUE,TRUE),1,12),"")</f>
        <v/>
      </c>
      <c r="BE996" s="9">
        <f>IF((ROW()-6)&lt;=$Q$3,INDEX(LINEST(AH937:AH996,AI937:AT996,TRUE,TRUE),1,11),"")</f>
        <v/>
      </c>
      <c r="BF996" s="9">
        <f>IF((ROW()-6)&lt;=$Q$3,INDEX(LINEST(AH937:AH996,AI937:AT996,TRUE,TRUE),1,10),"")</f>
        <v/>
      </c>
      <c r="BG996" s="9">
        <f>IF((ROW()-6)&lt;=$Q$3,INDEX(LINEST(AH937:AH996,AI937:AT996,TRUE,TRUE),1,9),"")</f>
        <v/>
      </c>
      <c r="BH996" s="9">
        <f>IF((ROW()-6)&lt;=$Q$3,INDEX(LINEST(AH937:AH996,AI937:AT996,TRUE,TRUE),1,8),"")</f>
        <v/>
      </c>
      <c r="BI996" s="9">
        <f>IF((ROW()-6)&lt;=$Q$3,INDEX(LINEST(AH937:AH996,AI937:AT996,TRUE,TRUE),1,7),"")</f>
        <v/>
      </c>
      <c r="BJ996" s="9">
        <f>IF((ROW()-6)&lt;=$Q$3,INDEX(LINEST(AH937:AH996,AI937:AT996,TRUE,TRUE),1,6),"")</f>
        <v/>
      </c>
      <c r="BK996" s="9">
        <f>IF((ROW()-6)&lt;=$Q$3,INDEX(LINEST(AH937:AH996,AI937:AT996,TRUE,TRUE),1,5),"")</f>
        <v/>
      </c>
      <c r="BL996" s="9">
        <f>IF((ROW()-6)&lt;=$Q$3,INDEX(LINEST(AH937:AH996,AI937:AT996,TRUE,TRUE),1,4),"")</f>
        <v/>
      </c>
      <c r="BM996" s="9">
        <f>IF((ROW()-6)&lt;=$Q$3,INDEX(LINEST(AH937:AH996,AI937:AT996,TRUE,TRUE),1,3),"")</f>
        <v/>
      </c>
      <c r="BN996" s="9">
        <f>IF((ROW()-6)&lt;=$Q$3,INDEX(LINEST(AH937:AH996,AI937:AT996,TRUE,TRUE),1,2),"")</f>
        <v/>
      </c>
      <c r="BO996" s="9">
        <f>IF((ROW()-6)&lt;=$Q$3,INDEX(LINEST(AH937:AH996,AI937:AT996,TRUE,TRUE),1,1),"")</f>
        <v/>
      </c>
      <c r="BP996" s="10">
        <f>IF((ROW()-6)&lt;=$Q$3,INDEX(LINEST(AH937:AH996,AI937:AT996,TRUE,TRUE),3,1),"")</f>
        <v/>
      </c>
      <c r="BR996" s="9">
        <f>IF(AND((ROW()-6)&lt;=$Q$3,ISNUMBER(BC995)),BC995/$Q$4+BD995*AI996+BE995*AJ996+BF995*AK996+BG995*AL996+BH995*AM996+BI995*AN996+BJ995*AO996+BK995*AP996+BL995*AQ996+BM995*AR996+BN995*AS996+BO995*AT996,"")</f>
        <v/>
      </c>
      <c r="BS996">
        <f>IF(ISNUMBER(BR996),AVERAGE(AH936:AH995),"")</f>
        <v/>
      </c>
      <c r="BT996">
        <f>IF(ISNUMBER(BR996),(AH996-BR996)^2,"")</f>
        <v/>
      </c>
      <c r="BU996">
        <f>IF(ISNUMBER(BR996),AH996^2,"")</f>
        <v/>
      </c>
      <c r="BV996">
        <f>IF(ISNUMBER(BR996),(AH996-BS996)^2,"")</f>
        <v/>
      </c>
    </row>
    <row r="997">
      <c r="O997">
        <f>IF($R997="","",CHOOSE($Q$2,YEAR(R997)*12+MONTH(R997),INT((R997-2)/7),YEAR(R997)*4+ROUNDUP(MONTH(R997)/3)))</f>
        <v/>
      </c>
      <c r="P997">
        <f>IF($R997="","",IF($R998="",1,IF(O997&lt;&gt;O998,1,0)))</f>
        <v/>
      </c>
      <c r="Q997">
        <f>IF(P997=1,SUM($P$7:P997),"")</f>
        <v/>
      </c>
      <c r="R997">
        <f>IF($A997="","",IF(ISNUMBER($A997),$A997,IFERROR(DATEVALUE($A997),NA())))</f>
        <v/>
      </c>
      <c r="S997" s="7">
        <f>IFERROR(INDEX($R$7:$R$60000,MATCH(ROW()-6,$Q$7:$Q$60000,0)),"")</f>
        <v/>
      </c>
      <c r="T997">
        <f>IFERROR(INDEX($B$7:$B$60000,MATCH(ROW()-6,$Q$7:$Q$60000,0)),"")</f>
        <v/>
      </c>
      <c r="U997">
        <f>IFERROR(INDEX($C$7:$C$60000,MATCH(ROW()-6,$Q$7:$Q$60000,0)),"")</f>
        <v/>
      </c>
      <c r="V997">
        <f>IFERROR(INDEX($D$7:$D$60000,MATCH(ROW()-6,$Q$7:$Q$60000,0)),"")</f>
        <v/>
      </c>
      <c r="W997">
        <f>IFERROR(INDEX($E$7:$E$60000,MATCH(ROW()-6,$Q$7:$Q$60000,0)),"")</f>
        <v/>
      </c>
      <c r="X997">
        <f>IFERROR(INDEX($F$7:$F$60000,MATCH(ROW()-6,$Q$7:$Q$60000,0)),"")</f>
        <v/>
      </c>
      <c r="Y997">
        <f>IFERROR(INDEX($G$7:$G$60000,MATCH(ROW()-6,$Q$7:$Q$60000,0)),"")</f>
        <v/>
      </c>
      <c r="Z997">
        <f>IFERROR(INDEX($H$7:$H$60000,MATCH(ROW()-6,$Q$7:$Q$60000,0)),"")</f>
        <v/>
      </c>
      <c r="AA997">
        <f>IFERROR(INDEX($I$7:$I$60000,MATCH(ROW()-6,$Q$7:$Q$60000,0)),"")</f>
        <v/>
      </c>
      <c r="AB997">
        <f>IFERROR(INDEX($J$7:$J$60000,MATCH(ROW()-6,$Q$7:$Q$60000,0)),"")</f>
        <v/>
      </c>
      <c r="AC997">
        <f>IFERROR(INDEX($K$7:$K$60000,MATCH(ROW()-6,$Q$7:$Q$60000,0)),"")</f>
        <v/>
      </c>
      <c r="AD997">
        <f>IFERROR(INDEX($L$7:$L$60000,MATCH(ROW()-6,$Q$7:$Q$60000,0)),"")</f>
        <v/>
      </c>
      <c r="AE997">
        <f>IFERROR(INDEX($M$7:$M$60000,MATCH(ROW()-6,$Q$7:$Q$60000,0)),"")</f>
        <v/>
      </c>
      <c r="AF997">
        <f>IFERROR(INDEX($N$7:$N$60000,MATCH(ROW()-6,$Q$7:$Q$60000,0)),"")</f>
        <v/>
      </c>
      <c r="AH997" s="9">
        <f>IF(OR($S997="",$S996=""),"",LN($T997/$T996))</f>
        <v/>
      </c>
      <c r="AI997" s="9">
        <f>IF(OR($S997="",$S996=""),"",$C$2*LN(U997/U996))</f>
        <v/>
      </c>
      <c r="AJ997" s="9">
        <f>IF(OR($S997="",$S996=""),"",$D$2*(V997-V996))</f>
        <v/>
      </c>
      <c r="AK997" s="9">
        <f>IF(OR($S997="",$S996=""),"",$E$2*(W997-W996))</f>
        <v/>
      </c>
      <c r="AL997" s="9">
        <f>IF(OR($S997="",$S996=""),"",$F$2*LN(X997/X996))</f>
        <v/>
      </c>
      <c r="AM997" s="9">
        <f>IF(OR($S997="",$S996=""),"",$G$2*(Y997-Y996))</f>
        <v/>
      </c>
      <c r="AN997" s="9">
        <f>IF(OR($S997="",$S996=""),"",$H$2*LN(Z997/Z996))</f>
        <v/>
      </c>
      <c r="AO997" s="9">
        <f>IF(OR($S997="",$S996=""),"",$I$2*(AA997-AA996))</f>
        <v/>
      </c>
      <c r="AP997" s="9">
        <f>IF(OR($S997="",$S996=""),"",$J$2*LN(AB997/AB996))</f>
        <v/>
      </c>
      <c r="AQ997" s="9">
        <f>IF(OR($S997="",$S996=""),"",$K$2*(AC997-AC996))</f>
        <v/>
      </c>
      <c r="AR997" s="9">
        <f>IF(OR($S997="",$S996=""),"",$L$2*LN(AD997/AD996))</f>
        <v/>
      </c>
      <c r="AS997" s="9">
        <f>IF(OR($S997="",$S996=""),"",$M$2*LN(AE997/AE996))</f>
        <v/>
      </c>
      <c r="AT997" s="9">
        <f>IF(OR($S997="",$S996=""),"",$N$2*LN(AF997/AF996))</f>
        <v/>
      </c>
      <c r="AV997" s="9">
        <f>IF($AH997="","",$AY$16+$AY$4*AI997+$AY$5*AJ997+$AY$6*AK997+$AY$7*AL997+$AY$8*AM997+$AY$9*AN997+$AY$10*AO997+$AY$11*AP997+$AY$12*AQ997+$AY$13*AR997+$AY$14*AS997+$AY$15*AT997)</f>
        <v/>
      </c>
      <c r="BC997" s="10">
        <f>IF((ROW()-6)&lt;=$Q$3,INDEX(LINEST(AH938:AH997,AI938:AT997,TRUE,TRUE),1,13)*$Q$4,"")</f>
        <v/>
      </c>
      <c r="BD997" s="9">
        <f>IF((ROW()-6)&lt;=$Q$3,INDEX(LINEST(AH938:AH997,AI938:AT997,TRUE,TRUE),1,12),"")</f>
        <v/>
      </c>
      <c r="BE997" s="9">
        <f>IF((ROW()-6)&lt;=$Q$3,INDEX(LINEST(AH938:AH997,AI938:AT997,TRUE,TRUE),1,11),"")</f>
        <v/>
      </c>
      <c r="BF997" s="9">
        <f>IF((ROW()-6)&lt;=$Q$3,INDEX(LINEST(AH938:AH997,AI938:AT997,TRUE,TRUE),1,10),"")</f>
        <v/>
      </c>
      <c r="BG997" s="9">
        <f>IF((ROW()-6)&lt;=$Q$3,INDEX(LINEST(AH938:AH997,AI938:AT997,TRUE,TRUE),1,9),"")</f>
        <v/>
      </c>
      <c r="BH997" s="9">
        <f>IF((ROW()-6)&lt;=$Q$3,INDEX(LINEST(AH938:AH997,AI938:AT997,TRUE,TRUE),1,8),"")</f>
        <v/>
      </c>
      <c r="BI997" s="9">
        <f>IF((ROW()-6)&lt;=$Q$3,INDEX(LINEST(AH938:AH997,AI938:AT997,TRUE,TRUE),1,7),"")</f>
        <v/>
      </c>
      <c r="BJ997" s="9">
        <f>IF((ROW()-6)&lt;=$Q$3,INDEX(LINEST(AH938:AH997,AI938:AT997,TRUE,TRUE),1,6),"")</f>
        <v/>
      </c>
      <c r="BK997" s="9">
        <f>IF((ROW()-6)&lt;=$Q$3,INDEX(LINEST(AH938:AH997,AI938:AT997,TRUE,TRUE),1,5),"")</f>
        <v/>
      </c>
      <c r="BL997" s="9">
        <f>IF((ROW()-6)&lt;=$Q$3,INDEX(LINEST(AH938:AH997,AI938:AT997,TRUE,TRUE),1,4),"")</f>
        <v/>
      </c>
      <c r="BM997" s="9">
        <f>IF((ROW()-6)&lt;=$Q$3,INDEX(LINEST(AH938:AH997,AI938:AT997,TRUE,TRUE),1,3),"")</f>
        <v/>
      </c>
      <c r="BN997" s="9">
        <f>IF((ROW()-6)&lt;=$Q$3,INDEX(LINEST(AH938:AH997,AI938:AT997,TRUE,TRUE),1,2),"")</f>
        <v/>
      </c>
      <c r="BO997" s="9">
        <f>IF((ROW()-6)&lt;=$Q$3,INDEX(LINEST(AH938:AH997,AI938:AT997,TRUE,TRUE),1,1),"")</f>
        <v/>
      </c>
      <c r="BP997" s="10">
        <f>IF((ROW()-6)&lt;=$Q$3,INDEX(LINEST(AH938:AH997,AI938:AT997,TRUE,TRUE),3,1),"")</f>
        <v/>
      </c>
      <c r="BR997" s="9">
        <f>IF(AND((ROW()-6)&lt;=$Q$3,ISNUMBER(BC996)),BC996/$Q$4+BD996*AI997+BE996*AJ997+BF996*AK997+BG996*AL997+BH996*AM997+BI996*AN997+BJ996*AO997+BK996*AP997+BL996*AQ997+BM996*AR997+BN996*AS997+BO996*AT997,"")</f>
        <v/>
      </c>
      <c r="BS997">
        <f>IF(ISNUMBER(BR997),AVERAGE(AH937:AH996),"")</f>
        <v/>
      </c>
      <c r="BT997">
        <f>IF(ISNUMBER(BR997),(AH997-BR997)^2,"")</f>
        <v/>
      </c>
      <c r="BU997">
        <f>IF(ISNUMBER(BR997),AH997^2,"")</f>
        <v/>
      </c>
      <c r="BV997">
        <f>IF(ISNUMBER(BR997),(AH997-BS997)^2,"")</f>
        <v/>
      </c>
    </row>
    <row r="998">
      <c r="O998">
        <f>IF($R998="","",CHOOSE($Q$2,YEAR(R998)*12+MONTH(R998),INT((R998-2)/7),YEAR(R998)*4+ROUNDUP(MONTH(R998)/3)))</f>
        <v/>
      </c>
      <c r="P998">
        <f>IF($R998="","",IF($R999="",1,IF(O998&lt;&gt;O999,1,0)))</f>
        <v/>
      </c>
      <c r="Q998">
        <f>IF(P998=1,SUM($P$7:P998),"")</f>
        <v/>
      </c>
      <c r="R998">
        <f>IF($A998="","",IF(ISNUMBER($A998),$A998,IFERROR(DATEVALUE($A998),NA())))</f>
        <v/>
      </c>
      <c r="S998" s="7">
        <f>IFERROR(INDEX($R$7:$R$60000,MATCH(ROW()-6,$Q$7:$Q$60000,0)),"")</f>
        <v/>
      </c>
      <c r="T998">
        <f>IFERROR(INDEX($B$7:$B$60000,MATCH(ROW()-6,$Q$7:$Q$60000,0)),"")</f>
        <v/>
      </c>
      <c r="U998">
        <f>IFERROR(INDEX($C$7:$C$60000,MATCH(ROW()-6,$Q$7:$Q$60000,0)),"")</f>
        <v/>
      </c>
      <c r="V998">
        <f>IFERROR(INDEX($D$7:$D$60000,MATCH(ROW()-6,$Q$7:$Q$60000,0)),"")</f>
        <v/>
      </c>
      <c r="W998">
        <f>IFERROR(INDEX($E$7:$E$60000,MATCH(ROW()-6,$Q$7:$Q$60000,0)),"")</f>
        <v/>
      </c>
      <c r="X998">
        <f>IFERROR(INDEX($F$7:$F$60000,MATCH(ROW()-6,$Q$7:$Q$60000,0)),"")</f>
        <v/>
      </c>
      <c r="Y998">
        <f>IFERROR(INDEX($G$7:$G$60000,MATCH(ROW()-6,$Q$7:$Q$60000,0)),"")</f>
        <v/>
      </c>
      <c r="Z998">
        <f>IFERROR(INDEX($H$7:$H$60000,MATCH(ROW()-6,$Q$7:$Q$60000,0)),"")</f>
        <v/>
      </c>
      <c r="AA998">
        <f>IFERROR(INDEX($I$7:$I$60000,MATCH(ROW()-6,$Q$7:$Q$60000,0)),"")</f>
        <v/>
      </c>
      <c r="AB998">
        <f>IFERROR(INDEX($J$7:$J$60000,MATCH(ROW()-6,$Q$7:$Q$60000,0)),"")</f>
        <v/>
      </c>
      <c r="AC998">
        <f>IFERROR(INDEX($K$7:$K$60000,MATCH(ROW()-6,$Q$7:$Q$60000,0)),"")</f>
        <v/>
      </c>
      <c r="AD998">
        <f>IFERROR(INDEX($L$7:$L$60000,MATCH(ROW()-6,$Q$7:$Q$60000,0)),"")</f>
        <v/>
      </c>
      <c r="AE998">
        <f>IFERROR(INDEX($M$7:$M$60000,MATCH(ROW()-6,$Q$7:$Q$60000,0)),"")</f>
        <v/>
      </c>
      <c r="AF998">
        <f>IFERROR(INDEX($N$7:$N$60000,MATCH(ROW()-6,$Q$7:$Q$60000,0)),"")</f>
        <v/>
      </c>
      <c r="AH998" s="9">
        <f>IF(OR($S998="",$S997=""),"",LN($T998/$T997))</f>
        <v/>
      </c>
      <c r="AI998" s="9">
        <f>IF(OR($S998="",$S997=""),"",$C$2*LN(U998/U997))</f>
        <v/>
      </c>
      <c r="AJ998" s="9">
        <f>IF(OR($S998="",$S997=""),"",$D$2*(V998-V997))</f>
        <v/>
      </c>
      <c r="AK998" s="9">
        <f>IF(OR($S998="",$S997=""),"",$E$2*(W998-W997))</f>
        <v/>
      </c>
      <c r="AL998" s="9">
        <f>IF(OR($S998="",$S997=""),"",$F$2*LN(X998/X997))</f>
        <v/>
      </c>
      <c r="AM998" s="9">
        <f>IF(OR($S998="",$S997=""),"",$G$2*(Y998-Y997))</f>
        <v/>
      </c>
      <c r="AN998" s="9">
        <f>IF(OR($S998="",$S997=""),"",$H$2*LN(Z998/Z997))</f>
        <v/>
      </c>
      <c r="AO998" s="9">
        <f>IF(OR($S998="",$S997=""),"",$I$2*(AA998-AA997))</f>
        <v/>
      </c>
      <c r="AP998" s="9">
        <f>IF(OR($S998="",$S997=""),"",$J$2*LN(AB998/AB997))</f>
        <v/>
      </c>
      <c r="AQ998" s="9">
        <f>IF(OR($S998="",$S997=""),"",$K$2*(AC998-AC997))</f>
        <v/>
      </c>
      <c r="AR998" s="9">
        <f>IF(OR($S998="",$S997=""),"",$L$2*LN(AD998/AD997))</f>
        <v/>
      </c>
      <c r="AS998" s="9">
        <f>IF(OR($S998="",$S997=""),"",$M$2*LN(AE998/AE997))</f>
        <v/>
      </c>
      <c r="AT998" s="9">
        <f>IF(OR($S998="",$S997=""),"",$N$2*LN(AF998/AF997))</f>
        <v/>
      </c>
      <c r="AV998" s="9">
        <f>IF($AH998="","",$AY$16+$AY$4*AI998+$AY$5*AJ998+$AY$6*AK998+$AY$7*AL998+$AY$8*AM998+$AY$9*AN998+$AY$10*AO998+$AY$11*AP998+$AY$12*AQ998+$AY$13*AR998+$AY$14*AS998+$AY$15*AT998)</f>
        <v/>
      </c>
      <c r="BC998" s="10">
        <f>IF((ROW()-6)&lt;=$Q$3,INDEX(LINEST(AH939:AH998,AI939:AT998,TRUE,TRUE),1,13)*$Q$4,"")</f>
        <v/>
      </c>
      <c r="BD998" s="9">
        <f>IF((ROW()-6)&lt;=$Q$3,INDEX(LINEST(AH939:AH998,AI939:AT998,TRUE,TRUE),1,12),"")</f>
        <v/>
      </c>
      <c r="BE998" s="9">
        <f>IF((ROW()-6)&lt;=$Q$3,INDEX(LINEST(AH939:AH998,AI939:AT998,TRUE,TRUE),1,11),"")</f>
        <v/>
      </c>
      <c r="BF998" s="9">
        <f>IF((ROW()-6)&lt;=$Q$3,INDEX(LINEST(AH939:AH998,AI939:AT998,TRUE,TRUE),1,10),"")</f>
        <v/>
      </c>
      <c r="BG998" s="9">
        <f>IF((ROW()-6)&lt;=$Q$3,INDEX(LINEST(AH939:AH998,AI939:AT998,TRUE,TRUE),1,9),"")</f>
        <v/>
      </c>
      <c r="BH998" s="9">
        <f>IF((ROW()-6)&lt;=$Q$3,INDEX(LINEST(AH939:AH998,AI939:AT998,TRUE,TRUE),1,8),"")</f>
        <v/>
      </c>
      <c r="BI998" s="9">
        <f>IF((ROW()-6)&lt;=$Q$3,INDEX(LINEST(AH939:AH998,AI939:AT998,TRUE,TRUE),1,7),"")</f>
        <v/>
      </c>
      <c r="BJ998" s="9">
        <f>IF((ROW()-6)&lt;=$Q$3,INDEX(LINEST(AH939:AH998,AI939:AT998,TRUE,TRUE),1,6),"")</f>
        <v/>
      </c>
      <c r="BK998" s="9">
        <f>IF((ROW()-6)&lt;=$Q$3,INDEX(LINEST(AH939:AH998,AI939:AT998,TRUE,TRUE),1,5),"")</f>
        <v/>
      </c>
      <c r="BL998" s="9">
        <f>IF((ROW()-6)&lt;=$Q$3,INDEX(LINEST(AH939:AH998,AI939:AT998,TRUE,TRUE),1,4),"")</f>
        <v/>
      </c>
      <c r="BM998" s="9">
        <f>IF((ROW()-6)&lt;=$Q$3,INDEX(LINEST(AH939:AH998,AI939:AT998,TRUE,TRUE),1,3),"")</f>
        <v/>
      </c>
      <c r="BN998" s="9">
        <f>IF((ROW()-6)&lt;=$Q$3,INDEX(LINEST(AH939:AH998,AI939:AT998,TRUE,TRUE),1,2),"")</f>
        <v/>
      </c>
      <c r="BO998" s="9">
        <f>IF((ROW()-6)&lt;=$Q$3,INDEX(LINEST(AH939:AH998,AI939:AT998,TRUE,TRUE),1,1),"")</f>
        <v/>
      </c>
      <c r="BP998" s="10">
        <f>IF((ROW()-6)&lt;=$Q$3,INDEX(LINEST(AH939:AH998,AI939:AT998,TRUE,TRUE),3,1),"")</f>
        <v/>
      </c>
      <c r="BR998" s="9">
        <f>IF(AND((ROW()-6)&lt;=$Q$3,ISNUMBER(BC997)),BC997/$Q$4+BD997*AI998+BE997*AJ998+BF997*AK998+BG997*AL998+BH997*AM998+BI997*AN998+BJ997*AO998+BK997*AP998+BL997*AQ998+BM997*AR998+BN997*AS998+BO997*AT998,"")</f>
        <v/>
      </c>
      <c r="BS998">
        <f>IF(ISNUMBER(BR998),AVERAGE(AH938:AH997),"")</f>
        <v/>
      </c>
      <c r="BT998">
        <f>IF(ISNUMBER(BR998),(AH998-BR998)^2,"")</f>
        <v/>
      </c>
      <c r="BU998">
        <f>IF(ISNUMBER(BR998),AH998^2,"")</f>
        <v/>
      </c>
      <c r="BV998">
        <f>IF(ISNUMBER(BR998),(AH998-BS998)^2,"")</f>
        <v/>
      </c>
    </row>
    <row r="999">
      <c r="O999">
        <f>IF($R999="","",CHOOSE($Q$2,YEAR(R999)*12+MONTH(R999),INT((R999-2)/7),YEAR(R999)*4+ROUNDUP(MONTH(R999)/3)))</f>
        <v/>
      </c>
      <c r="P999">
        <f>IF($R999="","",IF($R1000="",1,IF(O999&lt;&gt;O1000,1,0)))</f>
        <v/>
      </c>
      <c r="Q999">
        <f>IF(P999=1,SUM($P$7:P999),"")</f>
        <v/>
      </c>
      <c r="R999">
        <f>IF($A999="","",IF(ISNUMBER($A999),$A999,IFERROR(DATEVALUE($A999),NA())))</f>
        <v/>
      </c>
      <c r="S999" s="7">
        <f>IFERROR(INDEX($R$7:$R$60000,MATCH(ROW()-6,$Q$7:$Q$60000,0)),"")</f>
        <v/>
      </c>
      <c r="T999">
        <f>IFERROR(INDEX($B$7:$B$60000,MATCH(ROW()-6,$Q$7:$Q$60000,0)),"")</f>
        <v/>
      </c>
      <c r="U999">
        <f>IFERROR(INDEX($C$7:$C$60000,MATCH(ROW()-6,$Q$7:$Q$60000,0)),"")</f>
        <v/>
      </c>
      <c r="V999">
        <f>IFERROR(INDEX($D$7:$D$60000,MATCH(ROW()-6,$Q$7:$Q$60000,0)),"")</f>
        <v/>
      </c>
      <c r="W999">
        <f>IFERROR(INDEX($E$7:$E$60000,MATCH(ROW()-6,$Q$7:$Q$60000,0)),"")</f>
        <v/>
      </c>
      <c r="X999">
        <f>IFERROR(INDEX($F$7:$F$60000,MATCH(ROW()-6,$Q$7:$Q$60000,0)),"")</f>
        <v/>
      </c>
      <c r="Y999">
        <f>IFERROR(INDEX($G$7:$G$60000,MATCH(ROW()-6,$Q$7:$Q$60000,0)),"")</f>
        <v/>
      </c>
      <c r="Z999">
        <f>IFERROR(INDEX($H$7:$H$60000,MATCH(ROW()-6,$Q$7:$Q$60000,0)),"")</f>
        <v/>
      </c>
      <c r="AA999">
        <f>IFERROR(INDEX($I$7:$I$60000,MATCH(ROW()-6,$Q$7:$Q$60000,0)),"")</f>
        <v/>
      </c>
      <c r="AB999">
        <f>IFERROR(INDEX($J$7:$J$60000,MATCH(ROW()-6,$Q$7:$Q$60000,0)),"")</f>
        <v/>
      </c>
      <c r="AC999">
        <f>IFERROR(INDEX($K$7:$K$60000,MATCH(ROW()-6,$Q$7:$Q$60000,0)),"")</f>
        <v/>
      </c>
      <c r="AD999">
        <f>IFERROR(INDEX($L$7:$L$60000,MATCH(ROW()-6,$Q$7:$Q$60000,0)),"")</f>
        <v/>
      </c>
      <c r="AE999">
        <f>IFERROR(INDEX($M$7:$M$60000,MATCH(ROW()-6,$Q$7:$Q$60000,0)),"")</f>
        <v/>
      </c>
      <c r="AF999">
        <f>IFERROR(INDEX($N$7:$N$60000,MATCH(ROW()-6,$Q$7:$Q$60000,0)),"")</f>
        <v/>
      </c>
      <c r="AH999" s="9">
        <f>IF(OR($S999="",$S998=""),"",LN($T999/$T998))</f>
        <v/>
      </c>
      <c r="AI999" s="9">
        <f>IF(OR($S999="",$S998=""),"",$C$2*LN(U999/U998))</f>
        <v/>
      </c>
      <c r="AJ999" s="9">
        <f>IF(OR($S999="",$S998=""),"",$D$2*(V999-V998))</f>
        <v/>
      </c>
      <c r="AK999" s="9">
        <f>IF(OR($S999="",$S998=""),"",$E$2*(W999-W998))</f>
        <v/>
      </c>
      <c r="AL999" s="9">
        <f>IF(OR($S999="",$S998=""),"",$F$2*LN(X999/X998))</f>
        <v/>
      </c>
      <c r="AM999" s="9">
        <f>IF(OR($S999="",$S998=""),"",$G$2*(Y999-Y998))</f>
        <v/>
      </c>
      <c r="AN999" s="9">
        <f>IF(OR($S999="",$S998=""),"",$H$2*LN(Z999/Z998))</f>
        <v/>
      </c>
      <c r="AO999" s="9">
        <f>IF(OR($S999="",$S998=""),"",$I$2*(AA999-AA998))</f>
        <v/>
      </c>
      <c r="AP999" s="9">
        <f>IF(OR($S999="",$S998=""),"",$J$2*LN(AB999/AB998))</f>
        <v/>
      </c>
      <c r="AQ999" s="9">
        <f>IF(OR($S999="",$S998=""),"",$K$2*(AC999-AC998))</f>
        <v/>
      </c>
      <c r="AR999" s="9">
        <f>IF(OR($S999="",$S998=""),"",$L$2*LN(AD999/AD998))</f>
        <v/>
      </c>
      <c r="AS999" s="9">
        <f>IF(OR($S999="",$S998=""),"",$M$2*LN(AE999/AE998))</f>
        <v/>
      </c>
      <c r="AT999" s="9">
        <f>IF(OR($S999="",$S998=""),"",$N$2*LN(AF999/AF998))</f>
        <v/>
      </c>
      <c r="AV999" s="9">
        <f>IF($AH999="","",$AY$16+$AY$4*AI999+$AY$5*AJ999+$AY$6*AK999+$AY$7*AL999+$AY$8*AM999+$AY$9*AN999+$AY$10*AO999+$AY$11*AP999+$AY$12*AQ999+$AY$13*AR999+$AY$14*AS999+$AY$15*AT999)</f>
        <v/>
      </c>
      <c r="BC999" s="10">
        <f>IF((ROW()-6)&lt;=$Q$3,INDEX(LINEST(AH940:AH999,AI940:AT999,TRUE,TRUE),1,13)*$Q$4,"")</f>
        <v/>
      </c>
      <c r="BD999" s="9">
        <f>IF((ROW()-6)&lt;=$Q$3,INDEX(LINEST(AH940:AH999,AI940:AT999,TRUE,TRUE),1,12),"")</f>
        <v/>
      </c>
      <c r="BE999" s="9">
        <f>IF((ROW()-6)&lt;=$Q$3,INDEX(LINEST(AH940:AH999,AI940:AT999,TRUE,TRUE),1,11),"")</f>
        <v/>
      </c>
      <c r="BF999" s="9">
        <f>IF((ROW()-6)&lt;=$Q$3,INDEX(LINEST(AH940:AH999,AI940:AT999,TRUE,TRUE),1,10),"")</f>
        <v/>
      </c>
      <c r="BG999" s="9">
        <f>IF((ROW()-6)&lt;=$Q$3,INDEX(LINEST(AH940:AH999,AI940:AT999,TRUE,TRUE),1,9),"")</f>
        <v/>
      </c>
      <c r="BH999" s="9">
        <f>IF((ROW()-6)&lt;=$Q$3,INDEX(LINEST(AH940:AH999,AI940:AT999,TRUE,TRUE),1,8),"")</f>
        <v/>
      </c>
      <c r="BI999" s="9">
        <f>IF((ROW()-6)&lt;=$Q$3,INDEX(LINEST(AH940:AH999,AI940:AT999,TRUE,TRUE),1,7),"")</f>
        <v/>
      </c>
      <c r="BJ999" s="9">
        <f>IF((ROW()-6)&lt;=$Q$3,INDEX(LINEST(AH940:AH999,AI940:AT999,TRUE,TRUE),1,6),"")</f>
        <v/>
      </c>
      <c r="BK999" s="9">
        <f>IF((ROW()-6)&lt;=$Q$3,INDEX(LINEST(AH940:AH999,AI940:AT999,TRUE,TRUE),1,5),"")</f>
        <v/>
      </c>
      <c r="BL999" s="9">
        <f>IF((ROW()-6)&lt;=$Q$3,INDEX(LINEST(AH940:AH999,AI940:AT999,TRUE,TRUE),1,4),"")</f>
        <v/>
      </c>
      <c r="BM999" s="9">
        <f>IF((ROW()-6)&lt;=$Q$3,INDEX(LINEST(AH940:AH999,AI940:AT999,TRUE,TRUE),1,3),"")</f>
        <v/>
      </c>
      <c r="BN999" s="9">
        <f>IF((ROW()-6)&lt;=$Q$3,INDEX(LINEST(AH940:AH999,AI940:AT999,TRUE,TRUE),1,2),"")</f>
        <v/>
      </c>
      <c r="BO999" s="9">
        <f>IF((ROW()-6)&lt;=$Q$3,INDEX(LINEST(AH940:AH999,AI940:AT999,TRUE,TRUE),1,1),"")</f>
        <v/>
      </c>
      <c r="BP999" s="10">
        <f>IF((ROW()-6)&lt;=$Q$3,INDEX(LINEST(AH940:AH999,AI940:AT999,TRUE,TRUE),3,1),"")</f>
        <v/>
      </c>
      <c r="BR999" s="9">
        <f>IF(AND((ROW()-6)&lt;=$Q$3,ISNUMBER(BC998)),BC998/$Q$4+BD998*AI999+BE998*AJ999+BF998*AK999+BG998*AL999+BH998*AM999+BI998*AN999+BJ998*AO999+BK998*AP999+BL998*AQ999+BM998*AR999+BN998*AS999+BO998*AT999,"")</f>
        <v/>
      </c>
      <c r="BS999">
        <f>IF(ISNUMBER(BR999),AVERAGE(AH939:AH998),"")</f>
        <v/>
      </c>
      <c r="BT999">
        <f>IF(ISNUMBER(BR999),(AH999-BR999)^2,"")</f>
        <v/>
      </c>
      <c r="BU999">
        <f>IF(ISNUMBER(BR999),AH999^2,"")</f>
        <v/>
      </c>
      <c r="BV999">
        <f>IF(ISNUMBER(BR999),(AH999-BS999)^2,"")</f>
        <v/>
      </c>
    </row>
    <row r="1000">
      <c r="O1000">
        <f>IF($R1000="","",CHOOSE($Q$2,YEAR(R1000)*12+MONTH(R1000),INT((R1000-2)/7),YEAR(R1000)*4+ROUNDUP(MONTH(R1000)/3)))</f>
        <v/>
      </c>
      <c r="P1000">
        <f>IF($R1000="","",IF($R1001="",1,IF(O1000&lt;&gt;O1001,1,0)))</f>
        <v/>
      </c>
      <c r="Q1000">
        <f>IF(P1000=1,SUM($P$7:P1000),"")</f>
        <v/>
      </c>
      <c r="R1000">
        <f>IF($A1000="","",IF(ISNUMBER($A1000),$A1000,IFERROR(DATEVALUE($A1000),NA())))</f>
        <v/>
      </c>
      <c r="S1000" s="7">
        <f>IFERROR(INDEX($R$7:$R$60000,MATCH(ROW()-6,$Q$7:$Q$60000,0)),"")</f>
        <v/>
      </c>
      <c r="T1000">
        <f>IFERROR(INDEX($B$7:$B$60000,MATCH(ROW()-6,$Q$7:$Q$60000,0)),"")</f>
        <v/>
      </c>
      <c r="U1000">
        <f>IFERROR(INDEX($C$7:$C$60000,MATCH(ROW()-6,$Q$7:$Q$60000,0)),"")</f>
        <v/>
      </c>
      <c r="V1000">
        <f>IFERROR(INDEX($D$7:$D$60000,MATCH(ROW()-6,$Q$7:$Q$60000,0)),"")</f>
        <v/>
      </c>
      <c r="W1000">
        <f>IFERROR(INDEX($E$7:$E$60000,MATCH(ROW()-6,$Q$7:$Q$60000,0)),"")</f>
        <v/>
      </c>
      <c r="X1000">
        <f>IFERROR(INDEX($F$7:$F$60000,MATCH(ROW()-6,$Q$7:$Q$60000,0)),"")</f>
        <v/>
      </c>
      <c r="Y1000">
        <f>IFERROR(INDEX($G$7:$G$60000,MATCH(ROW()-6,$Q$7:$Q$60000,0)),"")</f>
        <v/>
      </c>
      <c r="Z1000">
        <f>IFERROR(INDEX($H$7:$H$60000,MATCH(ROW()-6,$Q$7:$Q$60000,0)),"")</f>
        <v/>
      </c>
      <c r="AA1000">
        <f>IFERROR(INDEX($I$7:$I$60000,MATCH(ROW()-6,$Q$7:$Q$60000,0)),"")</f>
        <v/>
      </c>
      <c r="AB1000">
        <f>IFERROR(INDEX($J$7:$J$60000,MATCH(ROW()-6,$Q$7:$Q$60000,0)),"")</f>
        <v/>
      </c>
      <c r="AC1000">
        <f>IFERROR(INDEX($K$7:$K$60000,MATCH(ROW()-6,$Q$7:$Q$60000,0)),"")</f>
        <v/>
      </c>
      <c r="AD1000">
        <f>IFERROR(INDEX($L$7:$L$60000,MATCH(ROW()-6,$Q$7:$Q$60000,0)),"")</f>
        <v/>
      </c>
      <c r="AE1000">
        <f>IFERROR(INDEX($M$7:$M$60000,MATCH(ROW()-6,$Q$7:$Q$60000,0)),"")</f>
        <v/>
      </c>
      <c r="AF1000">
        <f>IFERROR(INDEX($N$7:$N$60000,MATCH(ROW()-6,$Q$7:$Q$60000,0)),"")</f>
        <v/>
      </c>
      <c r="AH1000" s="9">
        <f>IF(OR($S1000="",$S999=""),"",LN($T1000/$T999))</f>
        <v/>
      </c>
      <c r="AI1000" s="9">
        <f>IF(OR($S1000="",$S999=""),"",$C$2*LN(U1000/U999))</f>
        <v/>
      </c>
      <c r="AJ1000" s="9">
        <f>IF(OR($S1000="",$S999=""),"",$D$2*(V1000-V999))</f>
        <v/>
      </c>
      <c r="AK1000" s="9">
        <f>IF(OR($S1000="",$S999=""),"",$E$2*(W1000-W999))</f>
        <v/>
      </c>
      <c r="AL1000" s="9">
        <f>IF(OR($S1000="",$S999=""),"",$F$2*LN(X1000/X999))</f>
        <v/>
      </c>
      <c r="AM1000" s="9">
        <f>IF(OR($S1000="",$S999=""),"",$G$2*(Y1000-Y999))</f>
        <v/>
      </c>
      <c r="AN1000" s="9">
        <f>IF(OR($S1000="",$S999=""),"",$H$2*LN(Z1000/Z999))</f>
        <v/>
      </c>
      <c r="AO1000" s="9">
        <f>IF(OR($S1000="",$S999=""),"",$I$2*(AA1000-AA999))</f>
        <v/>
      </c>
      <c r="AP1000" s="9">
        <f>IF(OR($S1000="",$S999=""),"",$J$2*LN(AB1000/AB999))</f>
        <v/>
      </c>
      <c r="AQ1000" s="9">
        <f>IF(OR($S1000="",$S999=""),"",$K$2*(AC1000-AC999))</f>
        <v/>
      </c>
      <c r="AR1000" s="9">
        <f>IF(OR($S1000="",$S999=""),"",$L$2*LN(AD1000/AD999))</f>
        <v/>
      </c>
      <c r="AS1000" s="9">
        <f>IF(OR($S1000="",$S999=""),"",$M$2*LN(AE1000/AE999))</f>
        <v/>
      </c>
      <c r="AT1000" s="9">
        <f>IF(OR($S1000="",$S999=""),"",$N$2*LN(AF1000/AF999))</f>
        <v/>
      </c>
      <c r="AV1000" s="9">
        <f>IF($AH1000="","",$AY$16+$AY$4*AI1000+$AY$5*AJ1000+$AY$6*AK1000+$AY$7*AL1000+$AY$8*AM1000+$AY$9*AN1000+$AY$10*AO1000+$AY$11*AP1000+$AY$12*AQ1000+$AY$13*AR1000+$AY$14*AS1000+$AY$15*AT1000)</f>
        <v/>
      </c>
      <c r="BC1000" s="10">
        <f>IF((ROW()-6)&lt;=$Q$3,INDEX(LINEST(AH941:AH1000,AI941:AT1000,TRUE,TRUE),1,13)*$Q$4,"")</f>
        <v/>
      </c>
      <c r="BD1000" s="9">
        <f>IF((ROW()-6)&lt;=$Q$3,INDEX(LINEST(AH941:AH1000,AI941:AT1000,TRUE,TRUE),1,12),"")</f>
        <v/>
      </c>
      <c r="BE1000" s="9">
        <f>IF((ROW()-6)&lt;=$Q$3,INDEX(LINEST(AH941:AH1000,AI941:AT1000,TRUE,TRUE),1,11),"")</f>
        <v/>
      </c>
      <c r="BF1000" s="9">
        <f>IF((ROW()-6)&lt;=$Q$3,INDEX(LINEST(AH941:AH1000,AI941:AT1000,TRUE,TRUE),1,10),"")</f>
        <v/>
      </c>
      <c r="BG1000" s="9">
        <f>IF((ROW()-6)&lt;=$Q$3,INDEX(LINEST(AH941:AH1000,AI941:AT1000,TRUE,TRUE),1,9),"")</f>
        <v/>
      </c>
      <c r="BH1000" s="9">
        <f>IF((ROW()-6)&lt;=$Q$3,INDEX(LINEST(AH941:AH1000,AI941:AT1000,TRUE,TRUE),1,8),"")</f>
        <v/>
      </c>
      <c r="BI1000" s="9">
        <f>IF((ROW()-6)&lt;=$Q$3,INDEX(LINEST(AH941:AH1000,AI941:AT1000,TRUE,TRUE),1,7),"")</f>
        <v/>
      </c>
      <c r="BJ1000" s="9">
        <f>IF((ROW()-6)&lt;=$Q$3,INDEX(LINEST(AH941:AH1000,AI941:AT1000,TRUE,TRUE),1,6),"")</f>
        <v/>
      </c>
      <c r="BK1000" s="9">
        <f>IF((ROW()-6)&lt;=$Q$3,INDEX(LINEST(AH941:AH1000,AI941:AT1000,TRUE,TRUE),1,5),"")</f>
        <v/>
      </c>
      <c r="BL1000" s="9">
        <f>IF((ROW()-6)&lt;=$Q$3,INDEX(LINEST(AH941:AH1000,AI941:AT1000,TRUE,TRUE),1,4),"")</f>
        <v/>
      </c>
      <c r="BM1000" s="9">
        <f>IF((ROW()-6)&lt;=$Q$3,INDEX(LINEST(AH941:AH1000,AI941:AT1000,TRUE,TRUE),1,3),"")</f>
        <v/>
      </c>
      <c r="BN1000" s="9">
        <f>IF((ROW()-6)&lt;=$Q$3,INDEX(LINEST(AH941:AH1000,AI941:AT1000,TRUE,TRUE),1,2),"")</f>
        <v/>
      </c>
      <c r="BO1000" s="9">
        <f>IF((ROW()-6)&lt;=$Q$3,INDEX(LINEST(AH941:AH1000,AI941:AT1000,TRUE,TRUE),1,1),"")</f>
        <v/>
      </c>
      <c r="BP1000" s="10">
        <f>IF((ROW()-6)&lt;=$Q$3,INDEX(LINEST(AH941:AH1000,AI941:AT1000,TRUE,TRUE),3,1),"")</f>
        <v/>
      </c>
      <c r="BR1000" s="9">
        <f>IF(AND((ROW()-6)&lt;=$Q$3,ISNUMBER(BC999)),BC999/$Q$4+BD999*AI1000+BE999*AJ1000+BF999*AK1000+BG999*AL1000+BH999*AM1000+BI999*AN1000+BJ999*AO1000+BK999*AP1000+BL999*AQ1000+BM999*AR1000+BN999*AS1000+BO999*AT1000,"")</f>
        <v/>
      </c>
      <c r="BS1000">
        <f>IF(ISNUMBER(BR1000),AVERAGE(AH940:AH999),"")</f>
        <v/>
      </c>
      <c r="BT1000">
        <f>IF(ISNUMBER(BR1000),(AH1000-BR1000)^2,"")</f>
        <v/>
      </c>
      <c r="BU1000">
        <f>IF(ISNUMBER(BR1000),AH1000^2,"")</f>
        <v/>
      </c>
      <c r="BV1000">
        <f>IF(ISNUMBER(BR1000),(AH1000-BS1000)^2,"")</f>
        <v/>
      </c>
    </row>
    <row r="1001">
      <c r="O1001">
        <f>IF($R1001="","",CHOOSE($Q$2,YEAR(R1001)*12+MONTH(R1001),INT((R1001-2)/7),YEAR(R1001)*4+ROUNDUP(MONTH(R1001)/3)))</f>
        <v/>
      </c>
      <c r="P1001">
        <f>IF($R1001="","",IF($R1002="",1,IF(O1001&lt;&gt;O1002,1,0)))</f>
        <v/>
      </c>
      <c r="Q1001">
        <f>IF(P1001=1,SUM($P$7:P1001),"")</f>
        <v/>
      </c>
      <c r="R1001">
        <f>IF($A1001="","",IF(ISNUMBER($A1001),$A1001,IFERROR(DATEVALUE($A1001),NA())))</f>
        <v/>
      </c>
      <c r="S1001" s="7">
        <f>IFERROR(INDEX($R$7:$R$60000,MATCH(ROW()-6,$Q$7:$Q$60000,0)),"")</f>
        <v/>
      </c>
      <c r="T1001">
        <f>IFERROR(INDEX($B$7:$B$60000,MATCH(ROW()-6,$Q$7:$Q$60000,0)),"")</f>
        <v/>
      </c>
      <c r="U1001">
        <f>IFERROR(INDEX($C$7:$C$60000,MATCH(ROW()-6,$Q$7:$Q$60000,0)),"")</f>
        <v/>
      </c>
      <c r="V1001">
        <f>IFERROR(INDEX($D$7:$D$60000,MATCH(ROW()-6,$Q$7:$Q$60000,0)),"")</f>
        <v/>
      </c>
      <c r="W1001">
        <f>IFERROR(INDEX($E$7:$E$60000,MATCH(ROW()-6,$Q$7:$Q$60000,0)),"")</f>
        <v/>
      </c>
      <c r="X1001">
        <f>IFERROR(INDEX($F$7:$F$60000,MATCH(ROW()-6,$Q$7:$Q$60000,0)),"")</f>
        <v/>
      </c>
      <c r="Y1001">
        <f>IFERROR(INDEX($G$7:$G$60000,MATCH(ROW()-6,$Q$7:$Q$60000,0)),"")</f>
        <v/>
      </c>
      <c r="Z1001">
        <f>IFERROR(INDEX($H$7:$H$60000,MATCH(ROW()-6,$Q$7:$Q$60000,0)),"")</f>
        <v/>
      </c>
      <c r="AA1001">
        <f>IFERROR(INDEX($I$7:$I$60000,MATCH(ROW()-6,$Q$7:$Q$60000,0)),"")</f>
        <v/>
      </c>
      <c r="AB1001">
        <f>IFERROR(INDEX($J$7:$J$60000,MATCH(ROW()-6,$Q$7:$Q$60000,0)),"")</f>
        <v/>
      </c>
      <c r="AC1001">
        <f>IFERROR(INDEX($K$7:$K$60000,MATCH(ROW()-6,$Q$7:$Q$60000,0)),"")</f>
        <v/>
      </c>
      <c r="AD1001">
        <f>IFERROR(INDEX($L$7:$L$60000,MATCH(ROW()-6,$Q$7:$Q$60000,0)),"")</f>
        <v/>
      </c>
      <c r="AE1001">
        <f>IFERROR(INDEX($M$7:$M$60000,MATCH(ROW()-6,$Q$7:$Q$60000,0)),"")</f>
        <v/>
      </c>
      <c r="AF1001">
        <f>IFERROR(INDEX($N$7:$N$60000,MATCH(ROW()-6,$Q$7:$Q$60000,0)),"")</f>
        <v/>
      </c>
      <c r="AH1001" s="9">
        <f>IF(OR($S1001="",$S1000=""),"",LN($T1001/$T1000))</f>
        <v/>
      </c>
      <c r="AI1001" s="9">
        <f>IF(OR($S1001="",$S1000=""),"",$C$2*LN(U1001/U1000))</f>
        <v/>
      </c>
      <c r="AJ1001" s="9">
        <f>IF(OR($S1001="",$S1000=""),"",$D$2*(V1001-V1000))</f>
        <v/>
      </c>
      <c r="AK1001" s="9">
        <f>IF(OR($S1001="",$S1000=""),"",$E$2*(W1001-W1000))</f>
        <v/>
      </c>
      <c r="AL1001" s="9">
        <f>IF(OR($S1001="",$S1000=""),"",$F$2*LN(X1001/X1000))</f>
        <v/>
      </c>
      <c r="AM1001" s="9">
        <f>IF(OR($S1001="",$S1000=""),"",$G$2*(Y1001-Y1000))</f>
        <v/>
      </c>
      <c r="AN1001" s="9">
        <f>IF(OR($S1001="",$S1000=""),"",$H$2*LN(Z1001/Z1000))</f>
        <v/>
      </c>
      <c r="AO1001" s="9">
        <f>IF(OR($S1001="",$S1000=""),"",$I$2*(AA1001-AA1000))</f>
        <v/>
      </c>
      <c r="AP1001" s="9">
        <f>IF(OR($S1001="",$S1000=""),"",$J$2*LN(AB1001/AB1000))</f>
        <v/>
      </c>
      <c r="AQ1001" s="9">
        <f>IF(OR($S1001="",$S1000=""),"",$K$2*(AC1001-AC1000))</f>
        <v/>
      </c>
      <c r="AR1001" s="9">
        <f>IF(OR($S1001="",$S1000=""),"",$L$2*LN(AD1001/AD1000))</f>
        <v/>
      </c>
      <c r="AS1001" s="9">
        <f>IF(OR($S1001="",$S1000=""),"",$M$2*LN(AE1001/AE1000))</f>
        <v/>
      </c>
      <c r="AT1001" s="9">
        <f>IF(OR($S1001="",$S1000=""),"",$N$2*LN(AF1001/AF1000))</f>
        <v/>
      </c>
      <c r="AV1001" s="9">
        <f>IF($AH1001="","",$AY$16+$AY$4*AI1001+$AY$5*AJ1001+$AY$6*AK1001+$AY$7*AL1001+$AY$8*AM1001+$AY$9*AN1001+$AY$10*AO1001+$AY$11*AP1001+$AY$12*AQ1001+$AY$13*AR1001+$AY$14*AS1001+$AY$15*AT1001)</f>
        <v/>
      </c>
      <c r="BC1001" s="10">
        <f>IF((ROW()-6)&lt;=$Q$3,INDEX(LINEST(AH942:AH1001,AI942:AT1001,TRUE,TRUE),1,13)*$Q$4,"")</f>
        <v/>
      </c>
      <c r="BD1001" s="9">
        <f>IF((ROW()-6)&lt;=$Q$3,INDEX(LINEST(AH942:AH1001,AI942:AT1001,TRUE,TRUE),1,12),"")</f>
        <v/>
      </c>
      <c r="BE1001" s="9">
        <f>IF((ROW()-6)&lt;=$Q$3,INDEX(LINEST(AH942:AH1001,AI942:AT1001,TRUE,TRUE),1,11),"")</f>
        <v/>
      </c>
      <c r="BF1001" s="9">
        <f>IF((ROW()-6)&lt;=$Q$3,INDEX(LINEST(AH942:AH1001,AI942:AT1001,TRUE,TRUE),1,10),"")</f>
        <v/>
      </c>
      <c r="BG1001" s="9">
        <f>IF((ROW()-6)&lt;=$Q$3,INDEX(LINEST(AH942:AH1001,AI942:AT1001,TRUE,TRUE),1,9),"")</f>
        <v/>
      </c>
      <c r="BH1001" s="9">
        <f>IF((ROW()-6)&lt;=$Q$3,INDEX(LINEST(AH942:AH1001,AI942:AT1001,TRUE,TRUE),1,8),"")</f>
        <v/>
      </c>
      <c r="BI1001" s="9">
        <f>IF((ROW()-6)&lt;=$Q$3,INDEX(LINEST(AH942:AH1001,AI942:AT1001,TRUE,TRUE),1,7),"")</f>
        <v/>
      </c>
      <c r="BJ1001" s="9">
        <f>IF((ROW()-6)&lt;=$Q$3,INDEX(LINEST(AH942:AH1001,AI942:AT1001,TRUE,TRUE),1,6),"")</f>
        <v/>
      </c>
      <c r="BK1001" s="9">
        <f>IF((ROW()-6)&lt;=$Q$3,INDEX(LINEST(AH942:AH1001,AI942:AT1001,TRUE,TRUE),1,5),"")</f>
        <v/>
      </c>
      <c r="BL1001" s="9">
        <f>IF((ROW()-6)&lt;=$Q$3,INDEX(LINEST(AH942:AH1001,AI942:AT1001,TRUE,TRUE),1,4),"")</f>
        <v/>
      </c>
      <c r="BM1001" s="9">
        <f>IF((ROW()-6)&lt;=$Q$3,INDEX(LINEST(AH942:AH1001,AI942:AT1001,TRUE,TRUE),1,3),"")</f>
        <v/>
      </c>
      <c r="BN1001" s="9">
        <f>IF((ROW()-6)&lt;=$Q$3,INDEX(LINEST(AH942:AH1001,AI942:AT1001,TRUE,TRUE),1,2),"")</f>
        <v/>
      </c>
      <c r="BO1001" s="9">
        <f>IF((ROW()-6)&lt;=$Q$3,INDEX(LINEST(AH942:AH1001,AI942:AT1001,TRUE,TRUE),1,1),"")</f>
        <v/>
      </c>
      <c r="BP1001" s="10">
        <f>IF((ROW()-6)&lt;=$Q$3,INDEX(LINEST(AH942:AH1001,AI942:AT1001,TRUE,TRUE),3,1),"")</f>
        <v/>
      </c>
      <c r="BR1001" s="9">
        <f>IF(AND((ROW()-6)&lt;=$Q$3,ISNUMBER(BC1000)),BC1000/$Q$4+BD1000*AI1001+BE1000*AJ1001+BF1000*AK1001+BG1000*AL1001+BH1000*AM1001+BI1000*AN1001+BJ1000*AO1001+BK1000*AP1001+BL1000*AQ1001+BM1000*AR1001+BN1000*AS1001+BO1000*AT1001,"")</f>
        <v/>
      </c>
      <c r="BS1001">
        <f>IF(ISNUMBER(BR1001),AVERAGE(AH941:AH1000),"")</f>
        <v/>
      </c>
      <c r="BT1001">
        <f>IF(ISNUMBER(BR1001),(AH1001-BR1001)^2,"")</f>
        <v/>
      </c>
      <c r="BU1001">
        <f>IF(ISNUMBER(BR1001),AH1001^2,"")</f>
        <v/>
      </c>
      <c r="BV1001">
        <f>IF(ISNUMBER(BR1001),(AH1001-BS1001)^2,"")</f>
        <v/>
      </c>
    </row>
    <row r="1002">
      <c r="O1002">
        <f>IF($R1002="","",CHOOSE($Q$2,YEAR(R1002)*12+MONTH(R1002),INT((R1002-2)/7),YEAR(R1002)*4+ROUNDUP(MONTH(R1002)/3)))</f>
        <v/>
      </c>
      <c r="P1002">
        <f>IF($R1002="","",IF($R1003="",1,IF(O1002&lt;&gt;O1003,1,0)))</f>
        <v/>
      </c>
      <c r="Q1002">
        <f>IF(P1002=1,SUM($P$7:P1002),"")</f>
        <v/>
      </c>
      <c r="R1002">
        <f>IF($A1002="","",IF(ISNUMBER($A1002),$A1002,IFERROR(DATEVALUE($A1002),NA())))</f>
        <v/>
      </c>
      <c r="S1002" s="7">
        <f>IFERROR(INDEX($R$7:$R$60000,MATCH(ROW()-6,$Q$7:$Q$60000,0)),"")</f>
        <v/>
      </c>
      <c r="T1002">
        <f>IFERROR(INDEX($B$7:$B$60000,MATCH(ROW()-6,$Q$7:$Q$60000,0)),"")</f>
        <v/>
      </c>
      <c r="U1002">
        <f>IFERROR(INDEX($C$7:$C$60000,MATCH(ROW()-6,$Q$7:$Q$60000,0)),"")</f>
        <v/>
      </c>
      <c r="V1002">
        <f>IFERROR(INDEX($D$7:$D$60000,MATCH(ROW()-6,$Q$7:$Q$60000,0)),"")</f>
        <v/>
      </c>
      <c r="W1002">
        <f>IFERROR(INDEX($E$7:$E$60000,MATCH(ROW()-6,$Q$7:$Q$60000,0)),"")</f>
        <v/>
      </c>
      <c r="X1002">
        <f>IFERROR(INDEX($F$7:$F$60000,MATCH(ROW()-6,$Q$7:$Q$60000,0)),"")</f>
        <v/>
      </c>
      <c r="Y1002">
        <f>IFERROR(INDEX($G$7:$G$60000,MATCH(ROW()-6,$Q$7:$Q$60000,0)),"")</f>
        <v/>
      </c>
      <c r="Z1002">
        <f>IFERROR(INDEX($H$7:$H$60000,MATCH(ROW()-6,$Q$7:$Q$60000,0)),"")</f>
        <v/>
      </c>
      <c r="AA1002">
        <f>IFERROR(INDEX($I$7:$I$60000,MATCH(ROW()-6,$Q$7:$Q$60000,0)),"")</f>
        <v/>
      </c>
      <c r="AB1002">
        <f>IFERROR(INDEX($J$7:$J$60000,MATCH(ROW()-6,$Q$7:$Q$60000,0)),"")</f>
        <v/>
      </c>
      <c r="AC1002">
        <f>IFERROR(INDEX($K$7:$K$60000,MATCH(ROW()-6,$Q$7:$Q$60000,0)),"")</f>
        <v/>
      </c>
      <c r="AD1002">
        <f>IFERROR(INDEX($L$7:$L$60000,MATCH(ROW()-6,$Q$7:$Q$60000,0)),"")</f>
        <v/>
      </c>
      <c r="AE1002">
        <f>IFERROR(INDEX($M$7:$M$60000,MATCH(ROW()-6,$Q$7:$Q$60000,0)),"")</f>
        <v/>
      </c>
      <c r="AF1002">
        <f>IFERROR(INDEX($N$7:$N$60000,MATCH(ROW()-6,$Q$7:$Q$60000,0)),"")</f>
        <v/>
      </c>
      <c r="AH1002" s="9">
        <f>IF(OR($S1002="",$S1001=""),"",LN($T1002/$T1001))</f>
        <v/>
      </c>
      <c r="AI1002" s="9">
        <f>IF(OR($S1002="",$S1001=""),"",$C$2*LN(U1002/U1001))</f>
        <v/>
      </c>
      <c r="AJ1002" s="9">
        <f>IF(OR($S1002="",$S1001=""),"",$D$2*(V1002-V1001))</f>
        <v/>
      </c>
      <c r="AK1002" s="9">
        <f>IF(OR($S1002="",$S1001=""),"",$E$2*(W1002-W1001))</f>
        <v/>
      </c>
      <c r="AL1002" s="9">
        <f>IF(OR($S1002="",$S1001=""),"",$F$2*LN(X1002/X1001))</f>
        <v/>
      </c>
      <c r="AM1002" s="9">
        <f>IF(OR($S1002="",$S1001=""),"",$G$2*(Y1002-Y1001))</f>
        <v/>
      </c>
      <c r="AN1002" s="9">
        <f>IF(OR($S1002="",$S1001=""),"",$H$2*LN(Z1002/Z1001))</f>
        <v/>
      </c>
      <c r="AO1002" s="9">
        <f>IF(OR($S1002="",$S1001=""),"",$I$2*(AA1002-AA1001))</f>
        <v/>
      </c>
      <c r="AP1002" s="9">
        <f>IF(OR($S1002="",$S1001=""),"",$J$2*LN(AB1002/AB1001))</f>
        <v/>
      </c>
      <c r="AQ1002" s="9">
        <f>IF(OR($S1002="",$S1001=""),"",$K$2*(AC1002-AC1001))</f>
        <v/>
      </c>
      <c r="AR1002" s="9">
        <f>IF(OR($S1002="",$S1001=""),"",$L$2*LN(AD1002/AD1001))</f>
        <v/>
      </c>
      <c r="AS1002" s="9">
        <f>IF(OR($S1002="",$S1001=""),"",$M$2*LN(AE1002/AE1001))</f>
        <v/>
      </c>
      <c r="AT1002" s="9">
        <f>IF(OR($S1002="",$S1001=""),"",$N$2*LN(AF1002/AF1001))</f>
        <v/>
      </c>
      <c r="AV1002" s="9">
        <f>IF($AH1002="","",$AY$16+$AY$4*AI1002+$AY$5*AJ1002+$AY$6*AK1002+$AY$7*AL1002+$AY$8*AM1002+$AY$9*AN1002+$AY$10*AO1002+$AY$11*AP1002+$AY$12*AQ1002+$AY$13*AR1002+$AY$14*AS1002+$AY$15*AT1002)</f>
        <v/>
      </c>
      <c r="BC1002" s="10">
        <f>IF((ROW()-6)&lt;=$Q$3,INDEX(LINEST(AH943:AH1002,AI943:AT1002,TRUE,TRUE),1,13)*$Q$4,"")</f>
        <v/>
      </c>
      <c r="BD1002" s="9">
        <f>IF((ROW()-6)&lt;=$Q$3,INDEX(LINEST(AH943:AH1002,AI943:AT1002,TRUE,TRUE),1,12),"")</f>
        <v/>
      </c>
      <c r="BE1002" s="9">
        <f>IF((ROW()-6)&lt;=$Q$3,INDEX(LINEST(AH943:AH1002,AI943:AT1002,TRUE,TRUE),1,11),"")</f>
        <v/>
      </c>
      <c r="BF1002" s="9">
        <f>IF((ROW()-6)&lt;=$Q$3,INDEX(LINEST(AH943:AH1002,AI943:AT1002,TRUE,TRUE),1,10),"")</f>
        <v/>
      </c>
      <c r="BG1002" s="9">
        <f>IF((ROW()-6)&lt;=$Q$3,INDEX(LINEST(AH943:AH1002,AI943:AT1002,TRUE,TRUE),1,9),"")</f>
        <v/>
      </c>
      <c r="BH1002" s="9">
        <f>IF((ROW()-6)&lt;=$Q$3,INDEX(LINEST(AH943:AH1002,AI943:AT1002,TRUE,TRUE),1,8),"")</f>
        <v/>
      </c>
      <c r="BI1002" s="9">
        <f>IF((ROW()-6)&lt;=$Q$3,INDEX(LINEST(AH943:AH1002,AI943:AT1002,TRUE,TRUE),1,7),"")</f>
        <v/>
      </c>
      <c r="BJ1002" s="9">
        <f>IF((ROW()-6)&lt;=$Q$3,INDEX(LINEST(AH943:AH1002,AI943:AT1002,TRUE,TRUE),1,6),"")</f>
        <v/>
      </c>
      <c r="BK1002" s="9">
        <f>IF((ROW()-6)&lt;=$Q$3,INDEX(LINEST(AH943:AH1002,AI943:AT1002,TRUE,TRUE),1,5),"")</f>
        <v/>
      </c>
      <c r="BL1002" s="9">
        <f>IF((ROW()-6)&lt;=$Q$3,INDEX(LINEST(AH943:AH1002,AI943:AT1002,TRUE,TRUE),1,4),"")</f>
        <v/>
      </c>
      <c r="BM1002" s="9">
        <f>IF((ROW()-6)&lt;=$Q$3,INDEX(LINEST(AH943:AH1002,AI943:AT1002,TRUE,TRUE),1,3),"")</f>
        <v/>
      </c>
      <c r="BN1002" s="9">
        <f>IF((ROW()-6)&lt;=$Q$3,INDEX(LINEST(AH943:AH1002,AI943:AT1002,TRUE,TRUE),1,2),"")</f>
        <v/>
      </c>
      <c r="BO1002" s="9">
        <f>IF((ROW()-6)&lt;=$Q$3,INDEX(LINEST(AH943:AH1002,AI943:AT1002,TRUE,TRUE),1,1),"")</f>
        <v/>
      </c>
      <c r="BP1002" s="10">
        <f>IF((ROW()-6)&lt;=$Q$3,INDEX(LINEST(AH943:AH1002,AI943:AT1002,TRUE,TRUE),3,1),"")</f>
        <v/>
      </c>
      <c r="BR1002" s="9">
        <f>IF(AND((ROW()-6)&lt;=$Q$3,ISNUMBER(BC1001)),BC1001/$Q$4+BD1001*AI1002+BE1001*AJ1002+BF1001*AK1002+BG1001*AL1002+BH1001*AM1002+BI1001*AN1002+BJ1001*AO1002+BK1001*AP1002+BL1001*AQ1002+BM1001*AR1002+BN1001*AS1002+BO1001*AT1002,"")</f>
        <v/>
      </c>
      <c r="BS1002">
        <f>IF(ISNUMBER(BR1002),AVERAGE(AH942:AH1001),"")</f>
        <v/>
      </c>
      <c r="BT1002">
        <f>IF(ISNUMBER(BR1002),(AH1002-BR1002)^2,"")</f>
        <v/>
      </c>
      <c r="BU1002">
        <f>IF(ISNUMBER(BR1002),AH1002^2,"")</f>
        <v/>
      </c>
      <c r="BV1002">
        <f>IF(ISNUMBER(BR1002),(AH1002-BS1002)^2,"")</f>
        <v/>
      </c>
    </row>
    <row r="1003">
      <c r="O1003">
        <f>IF($R1003="","",CHOOSE($Q$2,YEAR(R1003)*12+MONTH(R1003),INT((R1003-2)/7),YEAR(R1003)*4+ROUNDUP(MONTH(R1003)/3)))</f>
        <v/>
      </c>
      <c r="P1003">
        <f>IF($R1003="","",IF($R1004="",1,IF(O1003&lt;&gt;O1004,1,0)))</f>
        <v/>
      </c>
      <c r="Q1003">
        <f>IF(P1003=1,SUM($P$7:P1003),"")</f>
        <v/>
      </c>
      <c r="R1003">
        <f>IF($A1003="","",IF(ISNUMBER($A1003),$A1003,IFERROR(DATEVALUE($A1003),NA())))</f>
        <v/>
      </c>
      <c r="S1003" s="7">
        <f>IFERROR(INDEX($R$7:$R$60000,MATCH(ROW()-6,$Q$7:$Q$60000,0)),"")</f>
        <v/>
      </c>
      <c r="T1003">
        <f>IFERROR(INDEX($B$7:$B$60000,MATCH(ROW()-6,$Q$7:$Q$60000,0)),"")</f>
        <v/>
      </c>
      <c r="U1003">
        <f>IFERROR(INDEX($C$7:$C$60000,MATCH(ROW()-6,$Q$7:$Q$60000,0)),"")</f>
        <v/>
      </c>
      <c r="V1003">
        <f>IFERROR(INDEX($D$7:$D$60000,MATCH(ROW()-6,$Q$7:$Q$60000,0)),"")</f>
        <v/>
      </c>
      <c r="W1003">
        <f>IFERROR(INDEX($E$7:$E$60000,MATCH(ROW()-6,$Q$7:$Q$60000,0)),"")</f>
        <v/>
      </c>
      <c r="X1003">
        <f>IFERROR(INDEX($F$7:$F$60000,MATCH(ROW()-6,$Q$7:$Q$60000,0)),"")</f>
        <v/>
      </c>
      <c r="Y1003">
        <f>IFERROR(INDEX($G$7:$G$60000,MATCH(ROW()-6,$Q$7:$Q$60000,0)),"")</f>
        <v/>
      </c>
      <c r="Z1003">
        <f>IFERROR(INDEX($H$7:$H$60000,MATCH(ROW()-6,$Q$7:$Q$60000,0)),"")</f>
        <v/>
      </c>
      <c r="AA1003">
        <f>IFERROR(INDEX($I$7:$I$60000,MATCH(ROW()-6,$Q$7:$Q$60000,0)),"")</f>
        <v/>
      </c>
      <c r="AB1003">
        <f>IFERROR(INDEX($J$7:$J$60000,MATCH(ROW()-6,$Q$7:$Q$60000,0)),"")</f>
        <v/>
      </c>
      <c r="AC1003">
        <f>IFERROR(INDEX($K$7:$K$60000,MATCH(ROW()-6,$Q$7:$Q$60000,0)),"")</f>
        <v/>
      </c>
      <c r="AD1003">
        <f>IFERROR(INDEX($L$7:$L$60000,MATCH(ROW()-6,$Q$7:$Q$60000,0)),"")</f>
        <v/>
      </c>
      <c r="AE1003">
        <f>IFERROR(INDEX($M$7:$M$60000,MATCH(ROW()-6,$Q$7:$Q$60000,0)),"")</f>
        <v/>
      </c>
      <c r="AF1003">
        <f>IFERROR(INDEX($N$7:$N$60000,MATCH(ROW()-6,$Q$7:$Q$60000,0)),"")</f>
        <v/>
      </c>
      <c r="AH1003" s="9">
        <f>IF(OR($S1003="",$S1002=""),"",LN($T1003/$T1002))</f>
        <v/>
      </c>
      <c r="AI1003" s="9">
        <f>IF(OR($S1003="",$S1002=""),"",$C$2*LN(U1003/U1002))</f>
        <v/>
      </c>
      <c r="AJ1003" s="9">
        <f>IF(OR($S1003="",$S1002=""),"",$D$2*(V1003-V1002))</f>
        <v/>
      </c>
      <c r="AK1003" s="9">
        <f>IF(OR($S1003="",$S1002=""),"",$E$2*(W1003-W1002))</f>
        <v/>
      </c>
      <c r="AL1003" s="9">
        <f>IF(OR($S1003="",$S1002=""),"",$F$2*LN(X1003/X1002))</f>
        <v/>
      </c>
      <c r="AM1003" s="9">
        <f>IF(OR($S1003="",$S1002=""),"",$G$2*(Y1003-Y1002))</f>
        <v/>
      </c>
      <c r="AN1003" s="9">
        <f>IF(OR($S1003="",$S1002=""),"",$H$2*LN(Z1003/Z1002))</f>
        <v/>
      </c>
      <c r="AO1003" s="9">
        <f>IF(OR($S1003="",$S1002=""),"",$I$2*(AA1003-AA1002))</f>
        <v/>
      </c>
      <c r="AP1003" s="9">
        <f>IF(OR($S1003="",$S1002=""),"",$J$2*LN(AB1003/AB1002))</f>
        <v/>
      </c>
      <c r="AQ1003" s="9">
        <f>IF(OR($S1003="",$S1002=""),"",$K$2*(AC1003-AC1002))</f>
        <v/>
      </c>
      <c r="AR1003" s="9">
        <f>IF(OR($S1003="",$S1002=""),"",$L$2*LN(AD1003/AD1002))</f>
        <v/>
      </c>
      <c r="AS1003" s="9">
        <f>IF(OR($S1003="",$S1002=""),"",$M$2*LN(AE1003/AE1002))</f>
        <v/>
      </c>
      <c r="AT1003" s="9">
        <f>IF(OR($S1003="",$S1002=""),"",$N$2*LN(AF1003/AF1002))</f>
        <v/>
      </c>
      <c r="AV1003" s="9">
        <f>IF($AH1003="","",$AY$16+$AY$4*AI1003+$AY$5*AJ1003+$AY$6*AK1003+$AY$7*AL1003+$AY$8*AM1003+$AY$9*AN1003+$AY$10*AO1003+$AY$11*AP1003+$AY$12*AQ1003+$AY$13*AR1003+$AY$14*AS1003+$AY$15*AT1003)</f>
        <v/>
      </c>
      <c r="BC1003" s="10">
        <f>IF((ROW()-6)&lt;=$Q$3,INDEX(LINEST(AH944:AH1003,AI944:AT1003,TRUE,TRUE),1,13)*$Q$4,"")</f>
        <v/>
      </c>
      <c r="BD1003" s="9">
        <f>IF((ROW()-6)&lt;=$Q$3,INDEX(LINEST(AH944:AH1003,AI944:AT1003,TRUE,TRUE),1,12),"")</f>
        <v/>
      </c>
      <c r="BE1003" s="9">
        <f>IF((ROW()-6)&lt;=$Q$3,INDEX(LINEST(AH944:AH1003,AI944:AT1003,TRUE,TRUE),1,11),"")</f>
        <v/>
      </c>
      <c r="BF1003" s="9">
        <f>IF((ROW()-6)&lt;=$Q$3,INDEX(LINEST(AH944:AH1003,AI944:AT1003,TRUE,TRUE),1,10),"")</f>
        <v/>
      </c>
      <c r="BG1003" s="9">
        <f>IF((ROW()-6)&lt;=$Q$3,INDEX(LINEST(AH944:AH1003,AI944:AT1003,TRUE,TRUE),1,9),"")</f>
        <v/>
      </c>
      <c r="BH1003" s="9">
        <f>IF((ROW()-6)&lt;=$Q$3,INDEX(LINEST(AH944:AH1003,AI944:AT1003,TRUE,TRUE),1,8),"")</f>
        <v/>
      </c>
      <c r="BI1003" s="9">
        <f>IF((ROW()-6)&lt;=$Q$3,INDEX(LINEST(AH944:AH1003,AI944:AT1003,TRUE,TRUE),1,7),"")</f>
        <v/>
      </c>
      <c r="BJ1003" s="9">
        <f>IF((ROW()-6)&lt;=$Q$3,INDEX(LINEST(AH944:AH1003,AI944:AT1003,TRUE,TRUE),1,6),"")</f>
        <v/>
      </c>
      <c r="BK1003" s="9">
        <f>IF((ROW()-6)&lt;=$Q$3,INDEX(LINEST(AH944:AH1003,AI944:AT1003,TRUE,TRUE),1,5),"")</f>
        <v/>
      </c>
      <c r="BL1003" s="9">
        <f>IF((ROW()-6)&lt;=$Q$3,INDEX(LINEST(AH944:AH1003,AI944:AT1003,TRUE,TRUE),1,4),"")</f>
        <v/>
      </c>
      <c r="BM1003" s="9">
        <f>IF((ROW()-6)&lt;=$Q$3,INDEX(LINEST(AH944:AH1003,AI944:AT1003,TRUE,TRUE),1,3),"")</f>
        <v/>
      </c>
      <c r="BN1003" s="9">
        <f>IF((ROW()-6)&lt;=$Q$3,INDEX(LINEST(AH944:AH1003,AI944:AT1003,TRUE,TRUE),1,2),"")</f>
        <v/>
      </c>
      <c r="BO1003" s="9">
        <f>IF((ROW()-6)&lt;=$Q$3,INDEX(LINEST(AH944:AH1003,AI944:AT1003,TRUE,TRUE),1,1),"")</f>
        <v/>
      </c>
      <c r="BP1003" s="10">
        <f>IF((ROW()-6)&lt;=$Q$3,INDEX(LINEST(AH944:AH1003,AI944:AT1003,TRUE,TRUE),3,1),"")</f>
        <v/>
      </c>
      <c r="BR1003" s="9">
        <f>IF(AND((ROW()-6)&lt;=$Q$3,ISNUMBER(BC1002)),BC1002/$Q$4+BD1002*AI1003+BE1002*AJ1003+BF1002*AK1003+BG1002*AL1003+BH1002*AM1003+BI1002*AN1003+BJ1002*AO1003+BK1002*AP1003+BL1002*AQ1003+BM1002*AR1003+BN1002*AS1003+BO1002*AT1003,"")</f>
        <v/>
      </c>
      <c r="BS1003">
        <f>IF(ISNUMBER(BR1003),AVERAGE(AH943:AH1002),"")</f>
        <v/>
      </c>
      <c r="BT1003">
        <f>IF(ISNUMBER(BR1003),(AH1003-BR1003)^2,"")</f>
        <v/>
      </c>
      <c r="BU1003">
        <f>IF(ISNUMBER(BR1003),AH1003^2,"")</f>
        <v/>
      </c>
      <c r="BV1003">
        <f>IF(ISNUMBER(BR1003),(AH1003-BS1003)^2,"")</f>
        <v/>
      </c>
    </row>
    <row r="1004">
      <c r="O1004">
        <f>IF($R1004="","",CHOOSE($Q$2,YEAR(R1004)*12+MONTH(R1004),INT((R1004-2)/7),YEAR(R1004)*4+ROUNDUP(MONTH(R1004)/3)))</f>
        <v/>
      </c>
      <c r="P1004">
        <f>IF($R1004="","",IF($R1005="",1,IF(O1004&lt;&gt;O1005,1,0)))</f>
        <v/>
      </c>
      <c r="Q1004">
        <f>IF(P1004=1,SUM($P$7:P1004),"")</f>
        <v/>
      </c>
      <c r="R1004">
        <f>IF($A1004="","",IF(ISNUMBER($A1004),$A1004,IFERROR(DATEVALUE($A1004),NA())))</f>
        <v/>
      </c>
      <c r="S1004" s="7">
        <f>IFERROR(INDEX($R$7:$R$60000,MATCH(ROW()-6,$Q$7:$Q$60000,0)),"")</f>
        <v/>
      </c>
      <c r="T1004">
        <f>IFERROR(INDEX($B$7:$B$60000,MATCH(ROW()-6,$Q$7:$Q$60000,0)),"")</f>
        <v/>
      </c>
      <c r="U1004">
        <f>IFERROR(INDEX($C$7:$C$60000,MATCH(ROW()-6,$Q$7:$Q$60000,0)),"")</f>
        <v/>
      </c>
      <c r="V1004">
        <f>IFERROR(INDEX($D$7:$D$60000,MATCH(ROW()-6,$Q$7:$Q$60000,0)),"")</f>
        <v/>
      </c>
      <c r="W1004">
        <f>IFERROR(INDEX($E$7:$E$60000,MATCH(ROW()-6,$Q$7:$Q$60000,0)),"")</f>
        <v/>
      </c>
      <c r="X1004">
        <f>IFERROR(INDEX($F$7:$F$60000,MATCH(ROW()-6,$Q$7:$Q$60000,0)),"")</f>
        <v/>
      </c>
      <c r="Y1004">
        <f>IFERROR(INDEX($G$7:$G$60000,MATCH(ROW()-6,$Q$7:$Q$60000,0)),"")</f>
        <v/>
      </c>
      <c r="Z1004">
        <f>IFERROR(INDEX($H$7:$H$60000,MATCH(ROW()-6,$Q$7:$Q$60000,0)),"")</f>
        <v/>
      </c>
      <c r="AA1004">
        <f>IFERROR(INDEX($I$7:$I$60000,MATCH(ROW()-6,$Q$7:$Q$60000,0)),"")</f>
        <v/>
      </c>
      <c r="AB1004">
        <f>IFERROR(INDEX($J$7:$J$60000,MATCH(ROW()-6,$Q$7:$Q$60000,0)),"")</f>
        <v/>
      </c>
      <c r="AC1004">
        <f>IFERROR(INDEX($K$7:$K$60000,MATCH(ROW()-6,$Q$7:$Q$60000,0)),"")</f>
        <v/>
      </c>
      <c r="AD1004">
        <f>IFERROR(INDEX($L$7:$L$60000,MATCH(ROW()-6,$Q$7:$Q$60000,0)),"")</f>
        <v/>
      </c>
      <c r="AE1004">
        <f>IFERROR(INDEX($M$7:$M$60000,MATCH(ROW()-6,$Q$7:$Q$60000,0)),"")</f>
        <v/>
      </c>
      <c r="AF1004">
        <f>IFERROR(INDEX($N$7:$N$60000,MATCH(ROW()-6,$Q$7:$Q$60000,0)),"")</f>
        <v/>
      </c>
      <c r="AH1004" s="9">
        <f>IF(OR($S1004="",$S1003=""),"",LN($T1004/$T1003))</f>
        <v/>
      </c>
      <c r="AI1004" s="9">
        <f>IF(OR($S1004="",$S1003=""),"",$C$2*LN(U1004/U1003))</f>
        <v/>
      </c>
      <c r="AJ1004" s="9">
        <f>IF(OR($S1004="",$S1003=""),"",$D$2*(V1004-V1003))</f>
        <v/>
      </c>
      <c r="AK1004" s="9">
        <f>IF(OR($S1004="",$S1003=""),"",$E$2*(W1004-W1003))</f>
        <v/>
      </c>
      <c r="AL1004" s="9">
        <f>IF(OR($S1004="",$S1003=""),"",$F$2*LN(X1004/X1003))</f>
        <v/>
      </c>
      <c r="AM1004" s="9">
        <f>IF(OR($S1004="",$S1003=""),"",$G$2*(Y1004-Y1003))</f>
        <v/>
      </c>
      <c r="AN1004" s="9">
        <f>IF(OR($S1004="",$S1003=""),"",$H$2*LN(Z1004/Z1003))</f>
        <v/>
      </c>
      <c r="AO1004" s="9">
        <f>IF(OR($S1004="",$S1003=""),"",$I$2*(AA1004-AA1003))</f>
        <v/>
      </c>
      <c r="AP1004" s="9">
        <f>IF(OR($S1004="",$S1003=""),"",$J$2*LN(AB1004/AB1003))</f>
        <v/>
      </c>
      <c r="AQ1004" s="9">
        <f>IF(OR($S1004="",$S1003=""),"",$K$2*(AC1004-AC1003))</f>
        <v/>
      </c>
      <c r="AR1004" s="9">
        <f>IF(OR($S1004="",$S1003=""),"",$L$2*LN(AD1004/AD1003))</f>
        <v/>
      </c>
      <c r="AS1004" s="9">
        <f>IF(OR($S1004="",$S1003=""),"",$M$2*LN(AE1004/AE1003))</f>
        <v/>
      </c>
      <c r="AT1004" s="9">
        <f>IF(OR($S1004="",$S1003=""),"",$N$2*LN(AF1004/AF1003))</f>
        <v/>
      </c>
      <c r="AV1004" s="9">
        <f>IF($AH1004="","",$AY$16+$AY$4*AI1004+$AY$5*AJ1004+$AY$6*AK1004+$AY$7*AL1004+$AY$8*AM1004+$AY$9*AN1004+$AY$10*AO1004+$AY$11*AP1004+$AY$12*AQ1004+$AY$13*AR1004+$AY$14*AS1004+$AY$15*AT1004)</f>
        <v/>
      </c>
      <c r="BC1004" s="10">
        <f>IF((ROW()-6)&lt;=$Q$3,INDEX(LINEST(AH945:AH1004,AI945:AT1004,TRUE,TRUE),1,13)*$Q$4,"")</f>
        <v/>
      </c>
      <c r="BD1004" s="9">
        <f>IF((ROW()-6)&lt;=$Q$3,INDEX(LINEST(AH945:AH1004,AI945:AT1004,TRUE,TRUE),1,12),"")</f>
        <v/>
      </c>
      <c r="BE1004" s="9">
        <f>IF((ROW()-6)&lt;=$Q$3,INDEX(LINEST(AH945:AH1004,AI945:AT1004,TRUE,TRUE),1,11),"")</f>
        <v/>
      </c>
      <c r="BF1004" s="9">
        <f>IF((ROW()-6)&lt;=$Q$3,INDEX(LINEST(AH945:AH1004,AI945:AT1004,TRUE,TRUE),1,10),"")</f>
        <v/>
      </c>
      <c r="BG1004" s="9">
        <f>IF((ROW()-6)&lt;=$Q$3,INDEX(LINEST(AH945:AH1004,AI945:AT1004,TRUE,TRUE),1,9),"")</f>
        <v/>
      </c>
      <c r="BH1004" s="9">
        <f>IF((ROW()-6)&lt;=$Q$3,INDEX(LINEST(AH945:AH1004,AI945:AT1004,TRUE,TRUE),1,8),"")</f>
        <v/>
      </c>
      <c r="BI1004" s="9">
        <f>IF((ROW()-6)&lt;=$Q$3,INDEX(LINEST(AH945:AH1004,AI945:AT1004,TRUE,TRUE),1,7),"")</f>
        <v/>
      </c>
      <c r="BJ1004" s="9">
        <f>IF((ROW()-6)&lt;=$Q$3,INDEX(LINEST(AH945:AH1004,AI945:AT1004,TRUE,TRUE),1,6),"")</f>
        <v/>
      </c>
      <c r="BK1004" s="9">
        <f>IF((ROW()-6)&lt;=$Q$3,INDEX(LINEST(AH945:AH1004,AI945:AT1004,TRUE,TRUE),1,5),"")</f>
        <v/>
      </c>
      <c r="BL1004" s="9">
        <f>IF((ROW()-6)&lt;=$Q$3,INDEX(LINEST(AH945:AH1004,AI945:AT1004,TRUE,TRUE),1,4),"")</f>
        <v/>
      </c>
      <c r="BM1004" s="9">
        <f>IF((ROW()-6)&lt;=$Q$3,INDEX(LINEST(AH945:AH1004,AI945:AT1004,TRUE,TRUE),1,3),"")</f>
        <v/>
      </c>
      <c r="BN1004" s="9">
        <f>IF((ROW()-6)&lt;=$Q$3,INDEX(LINEST(AH945:AH1004,AI945:AT1004,TRUE,TRUE),1,2),"")</f>
        <v/>
      </c>
      <c r="BO1004" s="9">
        <f>IF((ROW()-6)&lt;=$Q$3,INDEX(LINEST(AH945:AH1004,AI945:AT1004,TRUE,TRUE),1,1),"")</f>
        <v/>
      </c>
      <c r="BP1004" s="10">
        <f>IF((ROW()-6)&lt;=$Q$3,INDEX(LINEST(AH945:AH1004,AI945:AT1004,TRUE,TRUE),3,1),"")</f>
        <v/>
      </c>
      <c r="BR1004" s="9">
        <f>IF(AND((ROW()-6)&lt;=$Q$3,ISNUMBER(BC1003)),BC1003/$Q$4+BD1003*AI1004+BE1003*AJ1004+BF1003*AK1004+BG1003*AL1004+BH1003*AM1004+BI1003*AN1004+BJ1003*AO1004+BK1003*AP1004+BL1003*AQ1004+BM1003*AR1004+BN1003*AS1004+BO1003*AT1004,"")</f>
        <v/>
      </c>
      <c r="BS1004">
        <f>IF(ISNUMBER(BR1004),AVERAGE(AH944:AH1003),"")</f>
        <v/>
      </c>
      <c r="BT1004">
        <f>IF(ISNUMBER(BR1004),(AH1004-BR1004)^2,"")</f>
        <v/>
      </c>
      <c r="BU1004">
        <f>IF(ISNUMBER(BR1004),AH1004^2,"")</f>
        <v/>
      </c>
      <c r="BV1004">
        <f>IF(ISNUMBER(BR1004),(AH1004-BS1004)^2,"")</f>
        <v/>
      </c>
    </row>
    <row r="1005">
      <c r="O1005">
        <f>IF($R1005="","",CHOOSE($Q$2,YEAR(R1005)*12+MONTH(R1005),INT((R1005-2)/7),YEAR(R1005)*4+ROUNDUP(MONTH(R1005)/3)))</f>
        <v/>
      </c>
      <c r="P1005">
        <f>IF($R1005="","",IF($R1006="",1,IF(O1005&lt;&gt;O1006,1,0)))</f>
        <v/>
      </c>
      <c r="Q1005">
        <f>IF(P1005=1,SUM($P$7:P1005),"")</f>
        <v/>
      </c>
      <c r="R1005">
        <f>IF($A1005="","",IF(ISNUMBER($A1005),$A1005,IFERROR(DATEVALUE($A1005),NA())))</f>
        <v/>
      </c>
      <c r="S1005" s="7">
        <f>IFERROR(INDEX($R$7:$R$60000,MATCH(ROW()-6,$Q$7:$Q$60000,0)),"")</f>
        <v/>
      </c>
      <c r="T1005">
        <f>IFERROR(INDEX($B$7:$B$60000,MATCH(ROW()-6,$Q$7:$Q$60000,0)),"")</f>
        <v/>
      </c>
      <c r="U1005">
        <f>IFERROR(INDEX($C$7:$C$60000,MATCH(ROW()-6,$Q$7:$Q$60000,0)),"")</f>
        <v/>
      </c>
      <c r="V1005">
        <f>IFERROR(INDEX($D$7:$D$60000,MATCH(ROW()-6,$Q$7:$Q$60000,0)),"")</f>
        <v/>
      </c>
      <c r="W1005">
        <f>IFERROR(INDEX($E$7:$E$60000,MATCH(ROW()-6,$Q$7:$Q$60000,0)),"")</f>
        <v/>
      </c>
      <c r="X1005">
        <f>IFERROR(INDEX($F$7:$F$60000,MATCH(ROW()-6,$Q$7:$Q$60000,0)),"")</f>
        <v/>
      </c>
      <c r="Y1005">
        <f>IFERROR(INDEX($G$7:$G$60000,MATCH(ROW()-6,$Q$7:$Q$60000,0)),"")</f>
        <v/>
      </c>
      <c r="Z1005">
        <f>IFERROR(INDEX($H$7:$H$60000,MATCH(ROW()-6,$Q$7:$Q$60000,0)),"")</f>
        <v/>
      </c>
      <c r="AA1005">
        <f>IFERROR(INDEX($I$7:$I$60000,MATCH(ROW()-6,$Q$7:$Q$60000,0)),"")</f>
        <v/>
      </c>
      <c r="AB1005">
        <f>IFERROR(INDEX($J$7:$J$60000,MATCH(ROW()-6,$Q$7:$Q$60000,0)),"")</f>
        <v/>
      </c>
      <c r="AC1005">
        <f>IFERROR(INDEX($K$7:$K$60000,MATCH(ROW()-6,$Q$7:$Q$60000,0)),"")</f>
        <v/>
      </c>
      <c r="AD1005">
        <f>IFERROR(INDEX($L$7:$L$60000,MATCH(ROW()-6,$Q$7:$Q$60000,0)),"")</f>
        <v/>
      </c>
      <c r="AE1005">
        <f>IFERROR(INDEX($M$7:$M$60000,MATCH(ROW()-6,$Q$7:$Q$60000,0)),"")</f>
        <v/>
      </c>
      <c r="AF1005">
        <f>IFERROR(INDEX($N$7:$N$60000,MATCH(ROW()-6,$Q$7:$Q$60000,0)),"")</f>
        <v/>
      </c>
      <c r="AH1005" s="9">
        <f>IF(OR($S1005="",$S1004=""),"",LN($T1005/$T1004))</f>
        <v/>
      </c>
      <c r="AI1005" s="9">
        <f>IF(OR($S1005="",$S1004=""),"",$C$2*LN(U1005/U1004))</f>
        <v/>
      </c>
      <c r="AJ1005" s="9">
        <f>IF(OR($S1005="",$S1004=""),"",$D$2*(V1005-V1004))</f>
        <v/>
      </c>
      <c r="AK1005" s="9">
        <f>IF(OR($S1005="",$S1004=""),"",$E$2*(W1005-W1004))</f>
        <v/>
      </c>
      <c r="AL1005" s="9">
        <f>IF(OR($S1005="",$S1004=""),"",$F$2*LN(X1005/X1004))</f>
        <v/>
      </c>
      <c r="AM1005" s="9">
        <f>IF(OR($S1005="",$S1004=""),"",$G$2*(Y1005-Y1004))</f>
        <v/>
      </c>
      <c r="AN1005" s="9">
        <f>IF(OR($S1005="",$S1004=""),"",$H$2*LN(Z1005/Z1004))</f>
        <v/>
      </c>
      <c r="AO1005" s="9">
        <f>IF(OR($S1005="",$S1004=""),"",$I$2*(AA1005-AA1004))</f>
        <v/>
      </c>
      <c r="AP1005" s="9">
        <f>IF(OR($S1005="",$S1004=""),"",$J$2*LN(AB1005/AB1004))</f>
        <v/>
      </c>
      <c r="AQ1005" s="9">
        <f>IF(OR($S1005="",$S1004=""),"",$K$2*(AC1005-AC1004))</f>
        <v/>
      </c>
      <c r="AR1005" s="9">
        <f>IF(OR($S1005="",$S1004=""),"",$L$2*LN(AD1005/AD1004))</f>
        <v/>
      </c>
      <c r="AS1005" s="9">
        <f>IF(OR($S1005="",$S1004=""),"",$M$2*LN(AE1005/AE1004))</f>
        <v/>
      </c>
      <c r="AT1005" s="9">
        <f>IF(OR($S1005="",$S1004=""),"",$N$2*LN(AF1005/AF1004))</f>
        <v/>
      </c>
      <c r="AV1005" s="9">
        <f>IF($AH1005="","",$AY$16+$AY$4*AI1005+$AY$5*AJ1005+$AY$6*AK1005+$AY$7*AL1005+$AY$8*AM1005+$AY$9*AN1005+$AY$10*AO1005+$AY$11*AP1005+$AY$12*AQ1005+$AY$13*AR1005+$AY$14*AS1005+$AY$15*AT1005)</f>
        <v/>
      </c>
      <c r="BC1005" s="10">
        <f>IF((ROW()-6)&lt;=$Q$3,INDEX(LINEST(AH946:AH1005,AI946:AT1005,TRUE,TRUE),1,13)*$Q$4,"")</f>
        <v/>
      </c>
      <c r="BD1005" s="9">
        <f>IF((ROW()-6)&lt;=$Q$3,INDEX(LINEST(AH946:AH1005,AI946:AT1005,TRUE,TRUE),1,12),"")</f>
        <v/>
      </c>
      <c r="BE1005" s="9">
        <f>IF((ROW()-6)&lt;=$Q$3,INDEX(LINEST(AH946:AH1005,AI946:AT1005,TRUE,TRUE),1,11),"")</f>
        <v/>
      </c>
      <c r="BF1005" s="9">
        <f>IF((ROW()-6)&lt;=$Q$3,INDEX(LINEST(AH946:AH1005,AI946:AT1005,TRUE,TRUE),1,10),"")</f>
        <v/>
      </c>
      <c r="BG1005" s="9">
        <f>IF((ROW()-6)&lt;=$Q$3,INDEX(LINEST(AH946:AH1005,AI946:AT1005,TRUE,TRUE),1,9),"")</f>
        <v/>
      </c>
      <c r="BH1005" s="9">
        <f>IF((ROW()-6)&lt;=$Q$3,INDEX(LINEST(AH946:AH1005,AI946:AT1005,TRUE,TRUE),1,8),"")</f>
        <v/>
      </c>
      <c r="BI1005" s="9">
        <f>IF((ROW()-6)&lt;=$Q$3,INDEX(LINEST(AH946:AH1005,AI946:AT1005,TRUE,TRUE),1,7),"")</f>
        <v/>
      </c>
      <c r="BJ1005" s="9">
        <f>IF((ROW()-6)&lt;=$Q$3,INDEX(LINEST(AH946:AH1005,AI946:AT1005,TRUE,TRUE),1,6),"")</f>
        <v/>
      </c>
      <c r="BK1005" s="9">
        <f>IF((ROW()-6)&lt;=$Q$3,INDEX(LINEST(AH946:AH1005,AI946:AT1005,TRUE,TRUE),1,5),"")</f>
        <v/>
      </c>
      <c r="BL1005" s="9">
        <f>IF((ROW()-6)&lt;=$Q$3,INDEX(LINEST(AH946:AH1005,AI946:AT1005,TRUE,TRUE),1,4),"")</f>
        <v/>
      </c>
      <c r="BM1005" s="9">
        <f>IF((ROW()-6)&lt;=$Q$3,INDEX(LINEST(AH946:AH1005,AI946:AT1005,TRUE,TRUE),1,3),"")</f>
        <v/>
      </c>
      <c r="BN1005" s="9">
        <f>IF((ROW()-6)&lt;=$Q$3,INDEX(LINEST(AH946:AH1005,AI946:AT1005,TRUE,TRUE),1,2),"")</f>
        <v/>
      </c>
      <c r="BO1005" s="9">
        <f>IF((ROW()-6)&lt;=$Q$3,INDEX(LINEST(AH946:AH1005,AI946:AT1005,TRUE,TRUE),1,1),"")</f>
        <v/>
      </c>
      <c r="BP1005" s="10">
        <f>IF((ROW()-6)&lt;=$Q$3,INDEX(LINEST(AH946:AH1005,AI946:AT1005,TRUE,TRUE),3,1),"")</f>
        <v/>
      </c>
      <c r="BR1005" s="9">
        <f>IF(AND((ROW()-6)&lt;=$Q$3,ISNUMBER(BC1004)),BC1004/$Q$4+BD1004*AI1005+BE1004*AJ1005+BF1004*AK1005+BG1004*AL1005+BH1004*AM1005+BI1004*AN1005+BJ1004*AO1005+BK1004*AP1005+BL1004*AQ1005+BM1004*AR1005+BN1004*AS1005+BO1004*AT1005,"")</f>
        <v/>
      </c>
      <c r="BS1005">
        <f>IF(ISNUMBER(BR1005),AVERAGE(AH945:AH1004),"")</f>
        <v/>
      </c>
      <c r="BT1005">
        <f>IF(ISNUMBER(BR1005),(AH1005-BR1005)^2,"")</f>
        <v/>
      </c>
      <c r="BU1005">
        <f>IF(ISNUMBER(BR1005),AH1005^2,"")</f>
        <v/>
      </c>
      <c r="BV1005">
        <f>IF(ISNUMBER(BR1005),(AH1005-BS1005)^2,"")</f>
        <v/>
      </c>
    </row>
    <row r="1006">
      <c r="O1006">
        <f>IF($R1006="","",CHOOSE($Q$2,YEAR(R1006)*12+MONTH(R1006),INT((R1006-2)/7),YEAR(R1006)*4+ROUNDUP(MONTH(R1006)/3)))</f>
        <v/>
      </c>
      <c r="P1006">
        <f>IF($R1006="","",IF($R1007="",1,IF(O1006&lt;&gt;O1007,1,0)))</f>
        <v/>
      </c>
      <c r="Q1006">
        <f>IF(P1006=1,SUM($P$7:P1006),"")</f>
        <v/>
      </c>
      <c r="R1006">
        <f>IF($A1006="","",IF(ISNUMBER($A1006),$A1006,IFERROR(DATEVALUE($A1006),NA())))</f>
        <v/>
      </c>
      <c r="S1006" s="7">
        <f>IFERROR(INDEX($R$7:$R$60000,MATCH(ROW()-6,$Q$7:$Q$60000,0)),"")</f>
        <v/>
      </c>
      <c r="T1006">
        <f>IFERROR(INDEX($B$7:$B$60000,MATCH(ROW()-6,$Q$7:$Q$60000,0)),"")</f>
        <v/>
      </c>
      <c r="U1006">
        <f>IFERROR(INDEX($C$7:$C$60000,MATCH(ROW()-6,$Q$7:$Q$60000,0)),"")</f>
        <v/>
      </c>
      <c r="V1006">
        <f>IFERROR(INDEX($D$7:$D$60000,MATCH(ROW()-6,$Q$7:$Q$60000,0)),"")</f>
        <v/>
      </c>
      <c r="W1006">
        <f>IFERROR(INDEX($E$7:$E$60000,MATCH(ROW()-6,$Q$7:$Q$60000,0)),"")</f>
        <v/>
      </c>
      <c r="X1006">
        <f>IFERROR(INDEX($F$7:$F$60000,MATCH(ROW()-6,$Q$7:$Q$60000,0)),"")</f>
        <v/>
      </c>
      <c r="Y1006">
        <f>IFERROR(INDEX($G$7:$G$60000,MATCH(ROW()-6,$Q$7:$Q$60000,0)),"")</f>
        <v/>
      </c>
      <c r="Z1006">
        <f>IFERROR(INDEX($H$7:$H$60000,MATCH(ROW()-6,$Q$7:$Q$60000,0)),"")</f>
        <v/>
      </c>
      <c r="AA1006">
        <f>IFERROR(INDEX($I$7:$I$60000,MATCH(ROW()-6,$Q$7:$Q$60000,0)),"")</f>
        <v/>
      </c>
      <c r="AB1006">
        <f>IFERROR(INDEX($J$7:$J$60000,MATCH(ROW()-6,$Q$7:$Q$60000,0)),"")</f>
        <v/>
      </c>
      <c r="AC1006">
        <f>IFERROR(INDEX($K$7:$K$60000,MATCH(ROW()-6,$Q$7:$Q$60000,0)),"")</f>
        <v/>
      </c>
      <c r="AD1006">
        <f>IFERROR(INDEX($L$7:$L$60000,MATCH(ROW()-6,$Q$7:$Q$60000,0)),"")</f>
        <v/>
      </c>
      <c r="AE1006">
        <f>IFERROR(INDEX($M$7:$M$60000,MATCH(ROW()-6,$Q$7:$Q$60000,0)),"")</f>
        <v/>
      </c>
      <c r="AF1006">
        <f>IFERROR(INDEX($N$7:$N$60000,MATCH(ROW()-6,$Q$7:$Q$60000,0)),"")</f>
        <v/>
      </c>
      <c r="AH1006" s="9">
        <f>IF(OR($S1006="",$S1005=""),"",LN($T1006/$T1005))</f>
        <v/>
      </c>
      <c r="AI1006" s="9">
        <f>IF(OR($S1006="",$S1005=""),"",$C$2*LN(U1006/U1005))</f>
        <v/>
      </c>
      <c r="AJ1006" s="9">
        <f>IF(OR($S1006="",$S1005=""),"",$D$2*(V1006-V1005))</f>
        <v/>
      </c>
      <c r="AK1006" s="9">
        <f>IF(OR($S1006="",$S1005=""),"",$E$2*(W1006-W1005))</f>
        <v/>
      </c>
      <c r="AL1006" s="9">
        <f>IF(OR($S1006="",$S1005=""),"",$F$2*LN(X1006/X1005))</f>
        <v/>
      </c>
      <c r="AM1006" s="9">
        <f>IF(OR($S1006="",$S1005=""),"",$G$2*(Y1006-Y1005))</f>
        <v/>
      </c>
      <c r="AN1006" s="9">
        <f>IF(OR($S1006="",$S1005=""),"",$H$2*LN(Z1006/Z1005))</f>
        <v/>
      </c>
      <c r="AO1006" s="9">
        <f>IF(OR($S1006="",$S1005=""),"",$I$2*(AA1006-AA1005))</f>
        <v/>
      </c>
      <c r="AP1006" s="9">
        <f>IF(OR($S1006="",$S1005=""),"",$J$2*LN(AB1006/AB1005))</f>
        <v/>
      </c>
      <c r="AQ1006" s="9">
        <f>IF(OR($S1006="",$S1005=""),"",$K$2*(AC1006-AC1005))</f>
        <v/>
      </c>
      <c r="AR1006" s="9">
        <f>IF(OR($S1006="",$S1005=""),"",$L$2*LN(AD1006/AD1005))</f>
        <v/>
      </c>
      <c r="AS1006" s="9">
        <f>IF(OR($S1006="",$S1005=""),"",$M$2*LN(AE1006/AE1005))</f>
        <v/>
      </c>
      <c r="AT1006" s="9">
        <f>IF(OR($S1006="",$S1005=""),"",$N$2*LN(AF1006/AF1005))</f>
        <v/>
      </c>
      <c r="AV1006" s="9">
        <f>IF($AH1006="","",$AY$16+$AY$4*AI1006+$AY$5*AJ1006+$AY$6*AK1006+$AY$7*AL1006+$AY$8*AM1006+$AY$9*AN1006+$AY$10*AO1006+$AY$11*AP1006+$AY$12*AQ1006+$AY$13*AR1006+$AY$14*AS1006+$AY$15*AT1006)</f>
        <v/>
      </c>
      <c r="BC1006" s="10">
        <f>IF((ROW()-6)&lt;=$Q$3,INDEX(LINEST(AH947:AH1006,AI947:AT1006,TRUE,TRUE),1,13)*$Q$4,"")</f>
        <v/>
      </c>
      <c r="BD1006" s="9">
        <f>IF((ROW()-6)&lt;=$Q$3,INDEX(LINEST(AH947:AH1006,AI947:AT1006,TRUE,TRUE),1,12),"")</f>
        <v/>
      </c>
      <c r="BE1006" s="9">
        <f>IF((ROW()-6)&lt;=$Q$3,INDEX(LINEST(AH947:AH1006,AI947:AT1006,TRUE,TRUE),1,11),"")</f>
        <v/>
      </c>
      <c r="BF1006" s="9">
        <f>IF((ROW()-6)&lt;=$Q$3,INDEX(LINEST(AH947:AH1006,AI947:AT1006,TRUE,TRUE),1,10),"")</f>
        <v/>
      </c>
      <c r="BG1006" s="9">
        <f>IF((ROW()-6)&lt;=$Q$3,INDEX(LINEST(AH947:AH1006,AI947:AT1006,TRUE,TRUE),1,9),"")</f>
        <v/>
      </c>
      <c r="BH1006" s="9">
        <f>IF((ROW()-6)&lt;=$Q$3,INDEX(LINEST(AH947:AH1006,AI947:AT1006,TRUE,TRUE),1,8),"")</f>
        <v/>
      </c>
      <c r="BI1006" s="9">
        <f>IF((ROW()-6)&lt;=$Q$3,INDEX(LINEST(AH947:AH1006,AI947:AT1006,TRUE,TRUE),1,7),"")</f>
        <v/>
      </c>
      <c r="BJ1006" s="9">
        <f>IF((ROW()-6)&lt;=$Q$3,INDEX(LINEST(AH947:AH1006,AI947:AT1006,TRUE,TRUE),1,6),"")</f>
        <v/>
      </c>
      <c r="BK1006" s="9">
        <f>IF((ROW()-6)&lt;=$Q$3,INDEX(LINEST(AH947:AH1006,AI947:AT1006,TRUE,TRUE),1,5),"")</f>
        <v/>
      </c>
      <c r="BL1006" s="9">
        <f>IF((ROW()-6)&lt;=$Q$3,INDEX(LINEST(AH947:AH1006,AI947:AT1006,TRUE,TRUE),1,4),"")</f>
        <v/>
      </c>
      <c r="BM1006" s="9">
        <f>IF((ROW()-6)&lt;=$Q$3,INDEX(LINEST(AH947:AH1006,AI947:AT1006,TRUE,TRUE),1,3),"")</f>
        <v/>
      </c>
      <c r="BN1006" s="9">
        <f>IF((ROW()-6)&lt;=$Q$3,INDEX(LINEST(AH947:AH1006,AI947:AT1006,TRUE,TRUE),1,2),"")</f>
        <v/>
      </c>
      <c r="BO1006" s="9">
        <f>IF((ROW()-6)&lt;=$Q$3,INDEX(LINEST(AH947:AH1006,AI947:AT1006,TRUE,TRUE),1,1),"")</f>
        <v/>
      </c>
      <c r="BP1006" s="10">
        <f>IF((ROW()-6)&lt;=$Q$3,INDEX(LINEST(AH947:AH1006,AI947:AT1006,TRUE,TRUE),3,1),"")</f>
        <v/>
      </c>
      <c r="BR1006" s="9">
        <f>IF(AND((ROW()-6)&lt;=$Q$3,ISNUMBER(BC1005)),BC1005/$Q$4+BD1005*AI1006+BE1005*AJ1006+BF1005*AK1006+BG1005*AL1006+BH1005*AM1006+BI1005*AN1006+BJ1005*AO1006+BK1005*AP1006+BL1005*AQ1006+BM1005*AR1006+BN1005*AS1006+BO1005*AT1006,"")</f>
        <v/>
      </c>
      <c r="BS1006">
        <f>IF(ISNUMBER(BR1006),AVERAGE(AH946:AH1005),"")</f>
        <v/>
      </c>
      <c r="BT1006">
        <f>IF(ISNUMBER(BR1006),(AH1006-BR1006)^2,"")</f>
        <v/>
      </c>
      <c r="BU1006">
        <f>IF(ISNUMBER(BR1006),AH1006^2,"")</f>
        <v/>
      </c>
      <c r="BV1006">
        <f>IF(ISNUMBER(BR1006),(AH1006-BS1006)^2,"")</f>
        <v/>
      </c>
    </row>
    <row r="1007">
      <c r="O1007">
        <f>IF($R1007="","",CHOOSE($Q$2,YEAR(R1007)*12+MONTH(R1007),INT((R1007-2)/7),YEAR(R1007)*4+ROUNDUP(MONTH(R1007)/3)))</f>
        <v/>
      </c>
      <c r="P1007">
        <f>IF($R1007="","",IF($R1008="",1,IF(O1007&lt;&gt;O1008,1,0)))</f>
        <v/>
      </c>
      <c r="Q1007">
        <f>IF(P1007=1,SUM($P$7:P1007),"")</f>
        <v/>
      </c>
      <c r="R1007">
        <f>IF($A1007="","",IF(ISNUMBER($A1007),$A1007,IFERROR(DATEVALUE($A1007),NA())))</f>
        <v/>
      </c>
      <c r="S1007" s="7">
        <f>IFERROR(INDEX($R$7:$R$60000,MATCH(ROW()-6,$Q$7:$Q$60000,0)),"")</f>
        <v/>
      </c>
      <c r="T1007">
        <f>IFERROR(INDEX($B$7:$B$60000,MATCH(ROW()-6,$Q$7:$Q$60000,0)),"")</f>
        <v/>
      </c>
      <c r="U1007">
        <f>IFERROR(INDEX($C$7:$C$60000,MATCH(ROW()-6,$Q$7:$Q$60000,0)),"")</f>
        <v/>
      </c>
      <c r="V1007">
        <f>IFERROR(INDEX($D$7:$D$60000,MATCH(ROW()-6,$Q$7:$Q$60000,0)),"")</f>
        <v/>
      </c>
      <c r="W1007">
        <f>IFERROR(INDEX($E$7:$E$60000,MATCH(ROW()-6,$Q$7:$Q$60000,0)),"")</f>
        <v/>
      </c>
      <c r="X1007">
        <f>IFERROR(INDEX($F$7:$F$60000,MATCH(ROW()-6,$Q$7:$Q$60000,0)),"")</f>
        <v/>
      </c>
      <c r="Y1007">
        <f>IFERROR(INDEX($G$7:$G$60000,MATCH(ROW()-6,$Q$7:$Q$60000,0)),"")</f>
        <v/>
      </c>
      <c r="Z1007">
        <f>IFERROR(INDEX($H$7:$H$60000,MATCH(ROW()-6,$Q$7:$Q$60000,0)),"")</f>
        <v/>
      </c>
      <c r="AA1007">
        <f>IFERROR(INDEX($I$7:$I$60000,MATCH(ROW()-6,$Q$7:$Q$60000,0)),"")</f>
        <v/>
      </c>
      <c r="AB1007">
        <f>IFERROR(INDEX($J$7:$J$60000,MATCH(ROW()-6,$Q$7:$Q$60000,0)),"")</f>
        <v/>
      </c>
      <c r="AC1007">
        <f>IFERROR(INDEX($K$7:$K$60000,MATCH(ROW()-6,$Q$7:$Q$60000,0)),"")</f>
        <v/>
      </c>
      <c r="AD1007">
        <f>IFERROR(INDEX($L$7:$L$60000,MATCH(ROW()-6,$Q$7:$Q$60000,0)),"")</f>
        <v/>
      </c>
      <c r="AE1007">
        <f>IFERROR(INDEX($M$7:$M$60000,MATCH(ROW()-6,$Q$7:$Q$60000,0)),"")</f>
        <v/>
      </c>
      <c r="AF1007">
        <f>IFERROR(INDEX($N$7:$N$60000,MATCH(ROW()-6,$Q$7:$Q$60000,0)),"")</f>
        <v/>
      </c>
      <c r="AH1007" s="9">
        <f>IF(OR($S1007="",$S1006=""),"",LN($T1007/$T1006))</f>
        <v/>
      </c>
      <c r="AI1007" s="9">
        <f>IF(OR($S1007="",$S1006=""),"",$C$2*LN(U1007/U1006))</f>
        <v/>
      </c>
      <c r="AJ1007" s="9">
        <f>IF(OR($S1007="",$S1006=""),"",$D$2*(V1007-V1006))</f>
        <v/>
      </c>
      <c r="AK1007" s="9">
        <f>IF(OR($S1007="",$S1006=""),"",$E$2*(W1007-W1006))</f>
        <v/>
      </c>
      <c r="AL1007" s="9">
        <f>IF(OR($S1007="",$S1006=""),"",$F$2*LN(X1007/X1006))</f>
        <v/>
      </c>
      <c r="AM1007" s="9">
        <f>IF(OR($S1007="",$S1006=""),"",$G$2*(Y1007-Y1006))</f>
        <v/>
      </c>
      <c r="AN1007" s="9">
        <f>IF(OR($S1007="",$S1006=""),"",$H$2*LN(Z1007/Z1006))</f>
        <v/>
      </c>
      <c r="AO1007" s="9">
        <f>IF(OR($S1007="",$S1006=""),"",$I$2*(AA1007-AA1006))</f>
        <v/>
      </c>
      <c r="AP1007" s="9">
        <f>IF(OR($S1007="",$S1006=""),"",$J$2*LN(AB1007/AB1006))</f>
        <v/>
      </c>
      <c r="AQ1007" s="9">
        <f>IF(OR($S1007="",$S1006=""),"",$K$2*(AC1007-AC1006))</f>
        <v/>
      </c>
      <c r="AR1007" s="9">
        <f>IF(OR($S1007="",$S1006=""),"",$L$2*LN(AD1007/AD1006))</f>
        <v/>
      </c>
      <c r="AS1007" s="9">
        <f>IF(OR($S1007="",$S1006=""),"",$M$2*LN(AE1007/AE1006))</f>
        <v/>
      </c>
      <c r="AT1007" s="9">
        <f>IF(OR($S1007="",$S1006=""),"",$N$2*LN(AF1007/AF1006))</f>
        <v/>
      </c>
      <c r="AV1007" s="9">
        <f>IF($AH1007="","",$AY$16+$AY$4*AI1007+$AY$5*AJ1007+$AY$6*AK1007+$AY$7*AL1007+$AY$8*AM1007+$AY$9*AN1007+$AY$10*AO1007+$AY$11*AP1007+$AY$12*AQ1007+$AY$13*AR1007+$AY$14*AS1007+$AY$15*AT1007)</f>
        <v/>
      </c>
      <c r="BC1007" s="10">
        <f>IF((ROW()-6)&lt;=$Q$3,INDEX(LINEST(AH948:AH1007,AI948:AT1007,TRUE,TRUE),1,13)*$Q$4,"")</f>
        <v/>
      </c>
      <c r="BD1007" s="9">
        <f>IF((ROW()-6)&lt;=$Q$3,INDEX(LINEST(AH948:AH1007,AI948:AT1007,TRUE,TRUE),1,12),"")</f>
        <v/>
      </c>
      <c r="BE1007" s="9">
        <f>IF((ROW()-6)&lt;=$Q$3,INDEX(LINEST(AH948:AH1007,AI948:AT1007,TRUE,TRUE),1,11),"")</f>
        <v/>
      </c>
      <c r="BF1007" s="9">
        <f>IF((ROW()-6)&lt;=$Q$3,INDEX(LINEST(AH948:AH1007,AI948:AT1007,TRUE,TRUE),1,10),"")</f>
        <v/>
      </c>
      <c r="BG1007" s="9">
        <f>IF((ROW()-6)&lt;=$Q$3,INDEX(LINEST(AH948:AH1007,AI948:AT1007,TRUE,TRUE),1,9),"")</f>
        <v/>
      </c>
      <c r="BH1007" s="9">
        <f>IF((ROW()-6)&lt;=$Q$3,INDEX(LINEST(AH948:AH1007,AI948:AT1007,TRUE,TRUE),1,8),"")</f>
        <v/>
      </c>
      <c r="BI1007" s="9">
        <f>IF((ROW()-6)&lt;=$Q$3,INDEX(LINEST(AH948:AH1007,AI948:AT1007,TRUE,TRUE),1,7),"")</f>
        <v/>
      </c>
      <c r="BJ1007" s="9">
        <f>IF((ROW()-6)&lt;=$Q$3,INDEX(LINEST(AH948:AH1007,AI948:AT1007,TRUE,TRUE),1,6),"")</f>
        <v/>
      </c>
      <c r="BK1007" s="9">
        <f>IF((ROW()-6)&lt;=$Q$3,INDEX(LINEST(AH948:AH1007,AI948:AT1007,TRUE,TRUE),1,5),"")</f>
        <v/>
      </c>
      <c r="BL1007" s="9">
        <f>IF((ROW()-6)&lt;=$Q$3,INDEX(LINEST(AH948:AH1007,AI948:AT1007,TRUE,TRUE),1,4),"")</f>
        <v/>
      </c>
      <c r="BM1007" s="9">
        <f>IF((ROW()-6)&lt;=$Q$3,INDEX(LINEST(AH948:AH1007,AI948:AT1007,TRUE,TRUE),1,3),"")</f>
        <v/>
      </c>
      <c r="BN1007" s="9">
        <f>IF((ROW()-6)&lt;=$Q$3,INDEX(LINEST(AH948:AH1007,AI948:AT1007,TRUE,TRUE),1,2),"")</f>
        <v/>
      </c>
      <c r="BO1007" s="9">
        <f>IF((ROW()-6)&lt;=$Q$3,INDEX(LINEST(AH948:AH1007,AI948:AT1007,TRUE,TRUE),1,1),"")</f>
        <v/>
      </c>
      <c r="BP1007" s="10">
        <f>IF((ROW()-6)&lt;=$Q$3,INDEX(LINEST(AH948:AH1007,AI948:AT1007,TRUE,TRUE),3,1),"")</f>
        <v/>
      </c>
      <c r="BR1007" s="9">
        <f>IF(AND((ROW()-6)&lt;=$Q$3,ISNUMBER(BC1006)),BC1006/$Q$4+BD1006*AI1007+BE1006*AJ1007+BF1006*AK1007+BG1006*AL1007+BH1006*AM1007+BI1006*AN1007+BJ1006*AO1007+BK1006*AP1007+BL1006*AQ1007+BM1006*AR1007+BN1006*AS1007+BO1006*AT1007,"")</f>
        <v/>
      </c>
      <c r="BS1007">
        <f>IF(ISNUMBER(BR1007),AVERAGE(AH947:AH1006),"")</f>
        <v/>
      </c>
      <c r="BT1007">
        <f>IF(ISNUMBER(BR1007),(AH1007-BR1007)^2,"")</f>
        <v/>
      </c>
      <c r="BU1007">
        <f>IF(ISNUMBER(BR1007),AH1007^2,"")</f>
        <v/>
      </c>
      <c r="BV1007">
        <f>IF(ISNUMBER(BR1007),(AH1007-BS1007)^2,"")</f>
        <v/>
      </c>
    </row>
    <row r="1008">
      <c r="O1008">
        <f>IF($R1008="","",CHOOSE($Q$2,YEAR(R1008)*12+MONTH(R1008),INT((R1008-2)/7),YEAR(R1008)*4+ROUNDUP(MONTH(R1008)/3)))</f>
        <v/>
      </c>
      <c r="P1008">
        <f>IF($R1008="","",IF($R1009="",1,IF(O1008&lt;&gt;O1009,1,0)))</f>
        <v/>
      </c>
      <c r="Q1008">
        <f>IF(P1008=1,SUM($P$7:P1008),"")</f>
        <v/>
      </c>
      <c r="R1008">
        <f>IF($A1008="","",IF(ISNUMBER($A1008),$A1008,IFERROR(DATEVALUE($A1008),NA())))</f>
        <v/>
      </c>
      <c r="S1008" s="7">
        <f>IFERROR(INDEX($R$7:$R$60000,MATCH(ROW()-6,$Q$7:$Q$60000,0)),"")</f>
        <v/>
      </c>
      <c r="T1008">
        <f>IFERROR(INDEX($B$7:$B$60000,MATCH(ROW()-6,$Q$7:$Q$60000,0)),"")</f>
        <v/>
      </c>
      <c r="U1008">
        <f>IFERROR(INDEX($C$7:$C$60000,MATCH(ROW()-6,$Q$7:$Q$60000,0)),"")</f>
        <v/>
      </c>
      <c r="V1008">
        <f>IFERROR(INDEX($D$7:$D$60000,MATCH(ROW()-6,$Q$7:$Q$60000,0)),"")</f>
        <v/>
      </c>
      <c r="W1008">
        <f>IFERROR(INDEX($E$7:$E$60000,MATCH(ROW()-6,$Q$7:$Q$60000,0)),"")</f>
        <v/>
      </c>
      <c r="X1008">
        <f>IFERROR(INDEX($F$7:$F$60000,MATCH(ROW()-6,$Q$7:$Q$60000,0)),"")</f>
        <v/>
      </c>
      <c r="Y1008">
        <f>IFERROR(INDEX($G$7:$G$60000,MATCH(ROW()-6,$Q$7:$Q$60000,0)),"")</f>
        <v/>
      </c>
      <c r="Z1008">
        <f>IFERROR(INDEX($H$7:$H$60000,MATCH(ROW()-6,$Q$7:$Q$60000,0)),"")</f>
        <v/>
      </c>
      <c r="AA1008">
        <f>IFERROR(INDEX($I$7:$I$60000,MATCH(ROW()-6,$Q$7:$Q$60000,0)),"")</f>
        <v/>
      </c>
      <c r="AB1008">
        <f>IFERROR(INDEX($J$7:$J$60000,MATCH(ROW()-6,$Q$7:$Q$60000,0)),"")</f>
        <v/>
      </c>
      <c r="AC1008">
        <f>IFERROR(INDEX($K$7:$K$60000,MATCH(ROW()-6,$Q$7:$Q$60000,0)),"")</f>
        <v/>
      </c>
      <c r="AD1008">
        <f>IFERROR(INDEX($L$7:$L$60000,MATCH(ROW()-6,$Q$7:$Q$60000,0)),"")</f>
        <v/>
      </c>
      <c r="AE1008">
        <f>IFERROR(INDEX($M$7:$M$60000,MATCH(ROW()-6,$Q$7:$Q$60000,0)),"")</f>
        <v/>
      </c>
      <c r="AF1008">
        <f>IFERROR(INDEX($N$7:$N$60000,MATCH(ROW()-6,$Q$7:$Q$60000,0)),"")</f>
        <v/>
      </c>
      <c r="AH1008" s="9">
        <f>IF(OR($S1008="",$S1007=""),"",LN($T1008/$T1007))</f>
        <v/>
      </c>
      <c r="AI1008" s="9">
        <f>IF(OR($S1008="",$S1007=""),"",$C$2*LN(U1008/U1007))</f>
        <v/>
      </c>
      <c r="AJ1008" s="9">
        <f>IF(OR($S1008="",$S1007=""),"",$D$2*(V1008-V1007))</f>
        <v/>
      </c>
      <c r="AK1008" s="9">
        <f>IF(OR($S1008="",$S1007=""),"",$E$2*(W1008-W1007))</f>
        <v/>
      </c>
      <c r="AL1008" s="9">
        <f>IF(OR($S1008="",$S1007=""),"",$F$2*LN(X1008/X1007))</f>
        <v/>
      </c>
      <c r="AM1008" s="9">
        <f>IF(OR($S1008="",$S1007=""),"",$G$2*(Y1008-Y1007))</f>
        <v/>
      </c>
      <c r="AN1008" s="9">
        <f>IF(OR($S1008="",$S1007=""),"",$H$2*LN(Z1008/Z1007))</f>
        <v/>
      </c>
      <c r="AO1008" s="9">
        <f>IF(OR($S1008="",$S1007=""),"",$I$2*(AA1008-AA1007))</f>
        <v/>
      </c>
      <c r="AP1008" s="9">
        <f>IF(OR($S1008="",$S1007=""),"",$J$2*LN(AB1008/AB1007))</f>
        <v/>
      </c>
      <c r="AQ1008" s="9">
        <f>IF(OR($S1008="",$S1007=""),"",$K$2*(AC1008-AC1007))</f>
        <v/>
      </c>
      <c r="AR1008" s="9">
        <f>IF(OR($S1008="",$S1007=""),"",$L$2*LN(AD1008/AD1007))</f>
        <v/>
      </c>
      <c r="AS1008" s="9">
        <f>IF(OR($S1008="",$S1007=""),"",$M$2*LN(AE1008/AE1007))</f>
        <v/>
      </c>
      <c r="AT1008" s="9">
        <f>IF(OR($S1008="",$S1007=""),"",$N$2*LN(AF1008/AF1007))</f>
        <v/>
      </c>
      <c r="AV1008" s="9">
        <f>IF($AH1008="","",$AY$16+$AY$4*AI1008+$AY$5*AJ1008+$AY$6*AK1008+$AY$7*AL1008+$AY$8*AM1008+$AY$9*AN1008+$AY$10*AO1008+$AY$11*AP1008+$AY$12*AQ1008+$AY$13*AR1008+$AY$14*AS1008+$AY$15*AT1008)</f>
        <v/>
      </c>
      <c r="BC1008" s="10">
        <f>IF((ROW()-6)&lt;=$Q$3,INDEX(LINEST(AH949:AH1008,AI949:AT1008,TRUE,TRUE),1,13)*$Q$4,"")</f>
        <v/>
      </c>
      <c r="BD1008" s="9">
        <f>IF((ROW()-6)&lt;=$Q$3,INDEX(LINEST(AH949:AH1008,AI949:AT1008,TRUE,TRUE),1,12),"")</f>
        <v/>
      </c>
      <c r="BE1008" s="9">
        <f>IF((ROW()-6)&lt;=$Q$3,INDEX(LINEST(AH949:AH1008,AI949:AT1008,TRUE,TRUE),1,11),"")</f>
        <v/>
      </c>
      <c r="BF1008" s="9">
        <f>IF((ROW()-6)&lt;=$Q$3,INDEX(LINEST(AH949:AH1008,AI949:AT1008,TRUE,TRUE),1,10),"")</f>
        <v/>
      </c>
      <c r="BG1008" s="9">
        <f>IF((ROW()-6)&lt;=$Q$3,INDEX(LINEST(AH949:AH1008,AI949:AT1008,TRUE,TRUE),1,9),"")</f>
        <v/>
      </c>
      <c r="BH1008" s="9">
        <f>IF((ROW()-6)&lt;=$Q$3,INDEX(LINEST(AH949:AH1008,AI949:AT1008,TRUE,TRUE),1,8),"")</f>
        <v/>
      </c>
      <c r="BI1008" s="9">
        <f>IF((ROW()-6)&lt;=$Q$3,INDEX(LINEST(AH949:AH1008,AI949:AT1008,TRUE,TRUE),1,7),"")</f>
        <v/>
      </c>
      <c r="BJ1008" s="9">
        <f>IF((ROW()-6)&lt;=$Q$3,INDEX(LINEST(AH949:AH1008,AI949:AT1008,TRUE,TRUE),1,6),"")</f>
        <v/>
      </c>
      <c r="BK1008" s="9">
        <f>IF((ROW()-6)&lt;=$Q$3,INDEX(LINEST(AH949:AH1008,AI949:AT1008,TRUE,TRUE),1,5),"")</f>
        <v/>
      </c>
      <c r="BL1008" s="9">
        <f>IF((ROW()-6)&lt;=$Q$3,INDEX(LINEST(AH949:AH1008,AI949:AT1008,TRUE,TRUE),1,4),"")</f>
        <v/>
      </c>
      <c r="BM1008" s="9">
        <f>IF((ROW()-6)&lt;=$Q$3,INDEX(LINEST(AH949:AH1008,AI949:AT1008,TRUE,TRUE),1,3),"")</f>
        <v/>
      </c>
      <c r="BN1008" s="9">
        <f>IF((ROW()-6)&lt;=$Q$3,INDEX(LINEST(AH949:AH1008,AI949:AT1008,TRUE,TRUE),1,2),"")</f>
        <v/>
      </c>
      <c r="BO1008" s="9">
        <f>IF((ROW()-6)&lt;=$Q$3,INDEX(LINEST(AH949:AH1008,AI949:AT1008,TRUE,TRUE),1,1),"")</f>
        <v/>
      </c>
      <c r="BP1008" s="10">
        <f>IF((ROW()-6)&lt;=$Q$3,INDEX(LINEST(AH949:AH1008,AI949:AT1008,TRUE,TRUE),3,1),"")</f>
        <v/>
      </c>
      <c r="BR1008" s="9">
        <f>IF(AND((ROW()-6)&lt;=$Q$3,ISNUMBER(BC1007)),BC1007/$Q$4+BD1007*AI1008+BE1007*AJ1008+BF1007*AK1008+BG1007*AL1008+BH1007*AM1008+BI1007*AN1008+BJ1007*AO1008+BK1007*AP1008+BL1007*AQ1008+BM1007*AR1008+BN1007*AS1008+BO1007*AT1008,"")</f>
        <v/>
      </c>
      <c r="BS1008">
        <f>IF(ISNUMBER(BR1008),AVERAGE(AH948:AH1007),"")</f>
        <v/>
      </c>
      <c r="BT1008">
        <f>IF(ISNUMBER(BR1008),(AH1008-BR1008)^2,"")</f>
        <v/>
      </c>
      <c r="BU1008">
        <f>IF(ISNUMBER(BR1008),AH1008^2,"")</f>
        <v/>
      </c>
      <c r="BV1008">
        <f>IF(ISNUMBER(BR1008),(AH1008-BS1008)^2,"")</f>
        <v/>
      </c>
    </row>
    <row r="1009">
      <c r="O1009">
        <f>IF($R1009="","",CHOOSE($Q$2,YEAR(R1009)*12+MONTH(R1009),INT((R1009-2)/7),YEAR(R1009)*4+ROUNDUP(MONTH(R1009)/3)))</f>
        <v/>
      </c>
      <c r="P1009">
        <f>IF($R1009="","",IF($R1010="",1,IF(O1009&lt;&gt;O1010,1,0)))</f>
        <v/>
      </c>
      <c r="Q1009">
        <f>IF(P1009=1,SUM($P$7:P1009),"")</f>
        <v/>
      </c>
      <c r="R1009">
        <f>IF($A1009="","",IF(ISNUMBER($A1009),$A1009,IFERROR(DATEVALUE($A1009),NA())))</f>
        <v/>
      </c>
      <c r="S1009" s="7">
        <f>IFERROR(INDEX($R$7:$R$60000,MATCH(ROW()-6,$Q$7:$Q$60000,0)),"")</f>
        <v/>
      </c>
      <c r="T1009">
        <f>IFERROR(INDEX($B$7:$B$60000,MATCH(ROW()-6,$Q$7:$Q$60000,0)),"")</f>
        <v/>
      </c>
      <c r="U1009">
        <f>IFERROR(INDEX($C$7:$C$60000,MATCH(ROW()-6,$Q$7:$Q$60000,0)),"")</f>
        <v/>
      </c>
      <c r="V1009">
        <f>IFERROR(INDEX($D$7:$D$60000,MATCH(ROW()-6,$Q$7:$Q$60000,0)),"")</f>
        <v/>
      </c>
      <c r="W1009">
        <f>IFERROR(INDEX($E$7:$E$60000,MATCH(ROW()-6,$Q$7:$Q$60000,0)),"")</f>
        <v/>
      </c>
      <c r="X1009">
        <f>IFERROR(INDEX($F$7:$F$60000,MATCH(ROW()-6,$Q$7:$Q$60000,0)),"")</f>
        <v/>
      </c>
      <c r="Y1009">
        <f>IFERROR(INDEX($G$7:$G$60000,MATCH(ROW()-6,$Q$7:$Q$60000,0)),"")</f>
        <v/>
      </c>
      <c r="Z1009">
        <f>IFERROR(INDEX($H$7:$H$60000,MATCH(ROW()-6,$Q$7:$Q$60000,0)),"")</f>
        <v/>
      </c>
      <c r="AA1009">
        <f>IFERROR(INDEX($I$7:$I$60000,MATCH(ROW()-6,$Q$7:$Q$60000,0)),"")</f>
        <v/>
      </c>
      <c r="AB1009">
        <f>IFERROR(INDEX($J$7:$J$60000,MATCH(ROW()-6,$Q$7:$Q$60000,0)),"")</f>
        <v/>
      </c>
      <c r="AC1009">
        <f>IFERROR(INDEX($K$7:$K$60000,MATCH(ROW()-6,$Q$7:$Q$60000,0)),"")</f>
        <v/>
      </c>
      <c r="AD1009">
        <f>IFERROR(INDEX($L$7:$L$60000,MATCH(ROW()-6,$Q$7:$Q$60000,0)),"")</f>
        <v/>
      </c>
      <c r="AE1009">
        <f>IFERROR(INDEX($M$7:$M$60000,MATCH(ROW()-6,$Q$7:$Q$60000,0)),"")</f>
        <v/>
      </c>
      <c r="AF1009">
        <f>IFERROR(INDEX($N$7:$N$60000,MATCH(ROW()-6,$Q$7:$Q$60000,0)),"")</f>
        <v/>
      </c>
      <c r="AH1009" s="9">
        <f>IF(OR($S1009="",$S1008=""),"",LN($T1009/$T1008))</f>
        <v/>
      </c>
      <c r="AI1009" s="9">
        <f>IF(OR($S1009="",$S1008=""),"",$C$2*LN(U1009/U1008))</f>
        <v/>
      </c>
      <c r="AJ1009" s="9">
        <f>IF(OR($S1009="",$S1008=""),"",$D$2*(V1009-V1008))</f>
        <v/>
      </c>
      <c r="AK1009" s="9">
        <f>IF(OR($S1009="",$S1008=""),"",$E$2*(W1009-W1008))</f>
        <v/>
      </c>
      <c r="AL1009" s="9">
        <f>IF(OR($S1009="",$S1008=""),"",$F$2*LN(X1009/X1008))</f>
        <v/>
      </c>
      <c r="AM1009" s="9">
        <f>IF(OR($S1009="",$S1008=""),"",$G$2*(Y1009-Y1008))</f>
        <v/>
      </c>
      <c r="AN1009" s="9">
        <f>IF(OR($S1009="",$S1008=""),"",$H$2*LN(Z1009/Z1008))</f>
        <v/>
      </c>
      <c r="AO1009" s="9">
        <f>IF(OR($S1009="",$S1008=""),"",$I$2*(AA1009-AA1008))</f>
        <v/>
      </c>
      <c r="AP1009" s="9">
        <f>IF(OR($S1009="",$S1008=""),"",$J$2*LN(AB1009/AB1008))</f>
        <v/>
      </c>
      <c r="AQ1009" s="9">
        <f>IF(OR($S1009="",$S1008=""),"",$K$2*(AC1009-AC1008))</f>
        <v/>
      </c>
      <c r="AR1009" s="9">
        <f>IF(OR($S1009="",$S1008=""),"",$L$2*LN(AD1009/AD1008))</f>
        <v/>
      </c>
      <c r="AS1009" s="9">
        <f>IF(OR($S1009="",$S1008=""),"",$M$2*LN(AE1009/AE1008))</f>
        <v/>
      </c>
      <c r="AT1009" s="9">
        <f>IF(OR($S1009="",$S1008=""),"",$N$2*LN(AF1009/AF1008))</f>
        <v/>
      </c>
      <c r="AV1009" s="9">
        <f>IF($AH1009="","",$AY$16+$AY$4*AI1009+$AY$5*AJ1009+$AY$6*AK1009+$AY$7*AL1009+$AY$8*AM1009+$AY$9*AN1009+$AY$10*AO1009+$AY$11*AP1009+$AY$12*AQ1009+$AY$13*AR1009+$AY$14*AS1009+$AY$15*AT1009)</f>
        <v/>
      </c>
      <c r="BC1009" s="10">
        <f>IF((ROW()-6)&lt;=$Q$3,INDEX(LINEST(AH950:AH1009,AI950:AT1009,TRUE,TRUE),1,13)*$Q$4,"")</f>
        <v/>
      </c>
      <c r="BD1009" s="9">
        <f>IF((ROW()-6)&lt;=$Q$3,INDEX(LINEST(AH950:AH1009,AI950:AT1009,TRUE,TRUE),1,12),"")</f>
        <v/>
      </c>
      <c r="BE1009" s="9">
        <f>IF((ROW()-6)&lt;=$Q$3,INDEX(LINEST(AH950:AH1009,AI950:AT1009,TRUE,TRUE),1,11),"")</f>
        <v/>
      </c>
      <c r="BF1009" s="9">
        <f>IF((ROW()-6)&lt;=$Q$3,INDEX(LINEST(AH950:AH1009,AI950:AT1009,TRUE,TRUE),1,10),"")</f>
        <v/>
      </c>
      <c r="BG1009" s="9">
        <f>IF((ROW()-6)&lt;=$Q$3,INDEX(LINEST(AH950:AH1009,AI950:AT1009,TRUE,TRUE),1,9),"")</f>
        <v/>
      </c>
      <c r="BH1009" s="9">
        <f>IF((ROW()-6)&lt;=$Q$3,INDEX(LINEST(AH950:AH1009,AI950:AT1009,TRUE,TRUE),1,8),"")</f>
        <v/>
      </c>
      <c r="BI1009" s="9">
        <f>IF((ROW()-6)&lt;=$Q$3,INDEX(LINEST(AH950:AH1009,AI950:AT1009,TRUE,TRUE),1,7),"")</f>
        <v/>
      </c>
      <c r="BJ1009" s="9">
        <f>IF((ROW()-6)&lt;=$Q$3,INDEX(LINEST(AH950:AH1009,AI950:AT1009,TRUE,TRUE),1,6),"")</f>
        <v/>
      </c>
      <c r="BK1009" s="9">
        <f>IF((ROW()-6)&lt;=$Q$3,INDEX(LINEST(AH950:AH1009,AI950:AT1009,TRUE,TRUE),1,5),"")</f>
        <v/>
      </c>
      <c r="BL1009" s="9">
        <f>IF((ROW()-6)&lt;=$Q$3,INDEX(LINEST(AH950:AH1009,AI950:AT1009,TRUE,TRUE),1,4),"")</f>
        <v/>
      </c>
      <c r="BM1009" s="9">
        <f>IF((ROW()-6)&lt;=$Q$3,INDEX(LINEST(AH950:AH1009,AI950:AT1009,TRUE,TRUE),1,3),"")</f>
        <v/>
      </c>
      <c r="BN1009" s="9">
        <f>IF((ROW()-6)&lt;=$Q$3,INDEX(LINEST(AH950:AH1009,AI950:AT1009,TRUE,TRUE),1,2),"")</f>
        <v/>
      </c>
      <c r="BO1009" s="9">
        <f>IF((ROW()-6)&lt;=$Q$3,INDEX(LINEST(AH950:AH1009,AI950:AT1009,TRUE,TRUE),1,1),"")</f>
        <v/>
      </c>
      <c r="BP1009" s="10">
        <f>IF((ROW()-6)&lt;=$Q$3,INDEX(LINEST(AH950:AH1009,AI950:AT1009,TRUE,TRUE),3,1),"")</f>
        <v/>
      </c>
      <c r="BR1009" s="9">
        <f>IF(AND((ROW()-6)&lt;=$Q$3,ISNUMBER(BC1008)),BC1008/$Q$4+BD1008*AI1009+BE1008*AJ1009+BF1008*AK1009+BG1008*AL1009+BH1008*AM1009+BI1008*AN1009+BJ1008*AO1009+BK1008*AP1009+BL1008*AQ1009+BM1008*AR1009+BN1008*AS1009+BO1008*AT1009,"")</f>
        <v/>
      </c>
      <c r="BS1009">
        <f>IF(ISNUMBER(BR1009),AVERAGE(AH949:AH1008),"")</f>
        <v/>
      </c>
      <c r="BT1009">
        <f>IF(ISNUMBER(BR1009),(AH1009-BR1009)^2,"")</f>
        <v/>
      </c>
      <c r="BU1009">
        <f>IF(ISNUMBER(BR1009),AH1009^2,"")</f>
        <v/>
      </c>
      <c r="BV1009">
        <f>IF(ISNUMBER(BR1009),(AH1009-BS1009)^2,"")</f>
        <v/>
      </c>
    </row>
    <row r="1010">
      <c r="O1010">
        <f>IF($R1010="","",CHOOSE($Q$2,YEAR(R1010)*12+MONTH(R1010),INT((R1010-2)/7),YEAR(R1010)*4+ROUNDUP(MONTH(R1010)/3)))</f>
        <v/>
      </c>
      <c r="P1010">
        <f>IF($R1010="","",IF($R1011="",1,IF(O1010&lt;&gt;O1011,1,0)))</f>
        <v/>
      </c>
      <c r="Q1010">
        <f>IF(P1010=1,SUM($P$7:P1010),"")</f>
        <v/>
      </c>
      <c r="R1010">
        <f>IF($A1010="","",IF(ISNUMBER($A1010),$A1010,IFERROR(DATEVALUE($A1010),NA())))</f>
        <v/>
      </c>
      <c r="S1010" s="7">
        <f>IFERROR(INDEX($R$7:$R$60000,MATCH(ROW()-6,$Q$7:$Q$60000,0)),"")</f>
        <v/>
      </c>
      <c r="T1010">
        <f>IFERROR(INDEX($B$7:$B$60000,MATCH(ROW()-6,$Q$7:$Q$60000,0)),"")</f>
        <v/>
      </c>
      <c r="U1010">
        <f>IFERROR(INDEX($C$7:$C$60000,MATCH(ROW()-6,$Q$7:$Q$60000,0)),"")</f>
        <v/>
      </c>
      <c r="V1010">
        <f>IFERROR(INDEX($D$7:$D$60000,MATCH(ROW()-6,$Q$7:$Q$60000,0)),"")</f>
        <v/>
      </c>
      <c r="W1010">
        <f>IFERROR(INDEX($E$7:$E$60000,MATCH(ROW()-6,$Q$7:$Q$60000,0)),"")</f>
        <v/>
      </c>
      <c r="X1010">
        <f>IFERROR(INDEX($F$7:$F$60000,MATCH(ROW()-6,$Q$7:$Q$60000,0)),"")</f>
        <v/>
      </c>
      <c r="Y1010">
        <f>IFERROR(INDEX($G$7:$G$60000,MATCH(ROW()-6,$Q$7:$Q$60000,0)),"")</f>
        <v/>
      </c>
      <c r="Z1010">
        <f>IFERROR(INDEX($H$7:$H$60000,MATCH(ROW()-6,$Q$7:$Q$60000,0)),"")</f>
        <v/>
      </c>
      <c r="AA1010">
        <f>IFERROR(INDEX($I$7:$I$60000,MATCH(ROW()-6,$Q$7:$Q$60000,0)),"")</f>
        <v/>
      </c>
      <c r="AB1010">
        <f>IFERROR(INDEX($J$7:$J$60000,MATCH(ROW()-6,$Q$7:$Q$60000,0)),"")</f>
        <v/>
      </c>
      <c r="AC1010">
        <f>IFERROR(INDEX($K$7:$K$60000,MATCH(ROW()-6,$Q$7:$Q$60000,0)),"")</f>
        <v/>
      </c>
      <c r="AD1010">
        <f>IFERROR(INDEX($L$7:$L$60000,MATCH(ROW()-6,$Q$7:$Q$60000,0)),"")</f>
        <v/>
      </c>
      <c r="AE1010">
        <f>IFERROR(INDEX($M$7:$M$60000,MATCH(ROW()-6,$Q$7:$Q$60000,0)),"")</f>
        <v/>
      </c>
      <c r="AF1010">
        <f>IFERROR(INDEX($N$7:$N$60000,MATCH(ROW()-6,$Q$7:$Q$60000,0)),"")</f>
        <v/>
      </c>
      <c r="AH1010" s="9">
        <f>IF(OR($S1010="",$S1009=""),"",LN($T1010/$T1009))</f>
        <v/>
      </c>
      <c r="AI1010" s="9">
        <f>IF(OR($S1010="",$S1009=""),"",$C$2*LN(U1010/U1009))</f>
        <v/>
      </c>
      <c r="AJ1010" s="9">
        <f>IF(OR($S1010="",$S1009=""),"",$D$2*(V1010-V1009))</f>
        <v/>
      </c>
      <c r="AK1010" s="9">
        <f>IF(OR($S1010="",$S1009=""),"",$E$2*(W1010-W1009))</f>
        <v/>
      </c>
      <c r="AL1010" s="9">
        <f>IF(OR($S1010="",$S1009=""),"",$F$2*LN(X1010/X1009))</f>
        <v/>
      </c>
      <c r="AM1010" s="9">
        <f>IF(OR($S1010="",$S1009=""),"",$G$2*(Y1010-Y1009))</f>
        <v/>
      </c>
      <c r="AN1010" s="9">
        <f>IF(OR($S1010="",$S1009=""),"",$H$2*LN(Z1010/Z1009))</f>
        <v/>
      </c>
      <c r="AO1010" s="9">
        <f>IF(OR($S1010="",$S1009=""),"",$I$2*(AA1010-AA1009))</f>
        <v/>
      </c>
      <c r="AP1010" s="9">
        <f>IF(OR($S1010="",$S1009=""),"",$J$2*LN(AB1010/AB1009))</f>
        <v/>
      </c>
      <c r="AQ1010" s="9">
        <f>IF(OR($S1010="",$S1009=""),"",$K$2*(AC1010-AC1009))</f>
        <v/>
      </c>
      <c r="AR1010" s="9">
        <f>IF(OR($S1010="",$S1009=""),"",$L$2*LN(AD1010/AD1009))</f>
        <v/>
      </c>
      <c r="AS1010" s="9">
        <f>IF(OR($S1010="",$S1009=""),"",$M$2*LN(AE1010/AE1009))</f>
        <v/>
      </c>
      <c r="AT1010" s="9">
        <f>IF(OR($S1010="",$S1009=""),"",$N$2*LN(AF1010/AF1009))</f>
        <v/>
      </c>
      <c r="AV1010" s="9">
        <f>IF($AH1010="","",$AY$16+$AY$4*AI1010+$AY$5*AJ1010+$AY$6*AK1010+$AY$7*AL1010+$AY$8*AM1010+$AY$9*AN1010+$AY$10*AO1010+$AY$11*AP1010+$AY$12*AQ1010+$AY$13*AR1010+$AY$14*AS1010+$AY$15*AT1010)</f>
        <v/>
      </c>
      <c r="BC1010" s="10">
        <f>IF((ROW()-6)&lt;=$Q$3,INDEX(LINEST(AH951:AH1010,AI951:AT1010,TRUE,TRUE),1,13)*$Q$4,"")</f>
        <v/>
      </c>
      <c r="BD1010" s="9">
        <f>IF((ROW()-6)&lt;=$Q$3,INDEX(LINEST(AH951:AH1010,AI951:AT1010,TRUE,TRUE),1,12),"")</f>
        <v/>
      </c>
      <c r="BE1010" s="9">
        <f>IF((ROW()-6)&lt;=$Q$3,INDEX(LINEST(AH951:AH1010,AI951:AT1010,TRUE,TRUE),1,11),"")</f>
        <v/>
      </c>
      <c r="BF1010" s="9">
        <f>IF((ROW()-6)&lt;=$Q$3,INDEX(LINEST(AH951:AH1010,AI951:AT1010,TRUE,TRUE),1,10),"")</f>
        <v/>
      </c>
      <c r="BG1010" s="9">
        <f>IF((ROW()-6)&lt;=$Q$3,INDEX(LINEST(AH951:AH1010,AI951:AT1010,TRUE,TRUE),1,9),"")</f>
        <v/>
      </c>
      <c r="BH1010" s="9">
        <f>IF((ROW()-6)&lt;=$Q$3,INDEX(LINEST(AH951:AH1010,AI951:AT1010,TRUE,TRUE),1,8),"")</f>
        <v/>
      </c>
      <c r="BI1010" s="9">
        <f>IF((ROW()-6)&lt;=$Q$3,INDEX(LINEST(AH951:AH1010,AI951:AT1010,TRUE,TRUE),1,7),"")</f>
        <v/>
      </c>
      <c r="BJ1010" s="9">
        <f>IF((ROW()-6)&lt;=$Q$3,INDEX(LINEST(AH951:AH1010,AI951:AT1010,TRUE,TRUE),1,6),"")</f>
        <v/>
      </c>
      <c r="BK1010" s="9">
        <f>IF((ROW()-6)&lt;=$Q$3,INDEX(LINEST(AH951:AH1010,AI951:AT1010,TRUE,TRUE),1,5),"")</f>
        <v/>
      </c>
      <c r="BL1010" s="9">
        <f>IF((ROW()-6)&lt;=$Q$3,INDEX(LINEST(AH951:AH1010,AI951:AT1010,TRUE,TRUE),1,4),"")</f>
        <v/>
      </c>
      <c r="BM1010" s="9">
        <f>IF((ROW()-6)&lt;=$Q$3,INDEX(LINEST(AH951:AH1010,AI951:AT1010,TRUE,TRUE),1,3),"")</f>
        <v/>
      </c>
      <c r="BN1010" s="9">
        <f>IF((ROW()-6)&lt;=$Q$3,INDEX(LINEST(AH951:AH1010,AI951:AT1010,TRUE,TRUE),1,2),"")</f>
        <v/>
      </c>
      <c r="BO1010" s="9">
        <f>IF((ROW()-6)&lt;=$Q$3,INDEX(LINEST(AH951:AH1010,AI951:AT1010,TRUE,TRUE),1,1),"")</f>
        <v/>
      </c>
      <c r="BP1010" s="10">
        <f>IF((ROW()-6)&lt;=$Q$3,INDEX(LINEST(AH951:AH1010,AI951:AT1010,TRUE,TRUE),3,1),"")</f>
        <v/>
      </c>
      <c r="BR1010" s="9">
        <f>IF(AND((ROW()-6)&lt;=$Q$3,ISNUMBER(BC1009)),BC1009/$Q$4+BD1009*AI1010+BE1009*AJ1010+BF1009*AK1010+BG1009*AL1010+BH1009*AM1010+BI1009*AN1010+BJ1009*AO1010+BK1009*AP1010+BL1009*AQ1010+BM1009*AR1010+BN1009*AS1010+BO1009*AT1010,"")</f>
        <v/>
      </c>
      <c r="BS1010">
        <f>IF(ISNUMBER(BR1010),AVERAGE(AH950:AH1009),"")</f>
        <v/>
      </c>
      <c r="BT1010">
        <f>IF(ISNUMBER(BR1010),(AH1010-BR1010)^2,"")</f>
        <v/>
      </c>
      <c r="BU1010">
        <f>IF(ISNUMBER(BR1010),AH1010^2,"")</f>
        <v/>
      </c>
      <c r="BV1010">
        <f>IF(ISNUMBER(BR1010),(AH1010-BS1010)^2,"")</f>
        <v/>
      </c>
    </row>
    <row r="1011">
      <c r="O1011">
        <f>IF($R1011="","",CHOOSE($Q$2,YEAR(R1011)*12+MONTH(R1011),INT((R1011-2)/7),YEAR(R1011)*4+ROUNDUP(MONTH(R1011)/3)))</f>
        <v/>
      </c>
      <c r="P1011">
        <f>IF($R1011="","",IF($R1012="",1,IF(O1011&lt;&gt;O1012,1,0)))</f>
        <v/>
      </c>
      <c r="Q1011">
        <f>IF(P1011=1,SUM($P$7:P1011),"")</f>
        <v/>
      </c>
      <c r="R1011">
        <f>IF($A1011="","",IF(ISNUMBER($A1011),$A1011,IFERROR(DATEVALUE($A1011),NA())))</f>
        <v/>
      </c>
      <c r="S1011" s="7">
        <f>IFERROR(INDEX($R$7:$R$60000,MATCH(ROW()-6,$Q$7:$Q$60000,0)),"")</f>
        <v/>
      </c>
      <c r="T1011">
        <f>IFERROR(INDEX($B$7:$B$60000,MATCH(ROW()-6,$Q$7:$Q$60000,0)),"")</f>
        <v/>
      </c>
      <c r="U1011">
        <f>IFERROR(INDEX($C$7:$C$60000,MATCH(ROW()-6,$Q$7:$Q$60000,0)),"")</f>
        <v/>
      </c>
      <c r="V1011">
        <f>IFERROR(INDEX($D$7:$D$60000,MATCH(ROW()-6,$Q$7:$Q$60000,0)),"")</f>
        <v/>
      </c>
      <c r="W1011">
        <f>IFERROR(INDEX($E$7:$E$60000,MATCH(ROW()-6,$Q$7:$Q$60000,0)),"")</f>
        <v/>
      </c>
      <c r="X1011">
        <f>IFERROR(INDEX($F$7:$F$60000,MATCH(ROW()-6,$Q$7:$Q$60000,0)),"")</f>
        <v/>
      </c>
      <c r="Y1011">
        <f>IFERROR(INDEX($G$7:$G$60000,MATCH(ROW()-6,$Q$7:$Q$60000,0)),"")</f>
        <v/>
      </c>
      <c r="Z1011">
        <f>IFERROR(INDEX($H$7:$H$60000,MATCH(ROW()-6,$Q$7:$Q$60000,0)),"")</f>
        <v/>
      </c>
      <c r="AA1011">
        <f>IFERROR(INDEX($I$7:$I$60000,MATCH(ROW()-6,$Q$7:$Q$60000,0)),"")</f>
        <v/>
      </c>
      <c r="AB1011">
        <f>IFERROR(INDEX($J$7:$J$60000,MATCH(ROW()-6,$Q$7:$Q$60000,0)),"")</f>
        <v/>
      </c>
      <c r="AC1011">
        <f>IFERROR(INDEX($K$7:$K$60000,MATCH(ROW()-6,$Q$7:$Q$60000,0)),"")</f>
        <v/>
      </c>
      <c r="AD1011">
        <f>IFERROR(INDEX($L$7:$L$60000,MATCH(ROW()-6,$Q$7:$Q$60000,0)),"")</f>
        <v/>
      </c>
      <c r="AE1011">
        <f>IFERROR(INDEX($M$7:$M$60000,MATCH(ROW()-6,$Q$7:$Q$60000,0)),"")</f>
        <v/>
      </c>
      <c r="AF1011">
        <f>IFERROR(INDEX($N$7:$N$60000,MATCH(ROW()-6,$Q$7:$Q$60000,0)),"")</f>
        <v/>
      </c>
      <c r="AH1011" s="9">
        <f>IF(OR($S1011="",$S1010=""),"",LN($T1011/$T1010))</f>
        <v/>
      </c>
      <c r="AI1011" s="9">
        <f>IF(OR($S1011="",$S1010=""),"",$C$2*LN(U1011/U1010))</f>
        <v/>
      </c>
      <c r="AJ1011" s="9">
        <f>IF(OR($S1011="",$S1010=""),"",$D$2*(V1011-V1010))</f>
        <v/>
      </c>
      <c r="AK1011" s="9">
        <f>IF(OR($S1011="",$S1010=""),"",$E$2*(W1011-W1010))</f>
        <v/>
      </c>
      <c r="AL1011" s="9">
        <f>IF(OR($S1011="",$S1010=""),"",$F$2*LN(X1011/X1010))</f>
        <v/>
      </c>
      <c r="AM1011" s="9">
        <f>IF(OR($S1011="",$S1010=""),"",$G$2*(Y1011-Y1010))</f>
        <v/>
      </c>
      <c r="AN1011" s="9">
        <f>IF(OR($S1011="",$S1010=""),"",$H$2*LN(Z1011/Z1010))</f>
        <v/>
      </c>
      <c r="AO1011" s="9">
        <f>IF(OR($S1011="",$S1010=""),"",$I$2*(AA1011-AA1010))</f>
        <v/>
      </c>
      <c r="AP1011" s="9">
        <f>IF(OR($S1011="",$S1010=""),"",$J$2*LN(AB1011/AB1010))</f>
        <v/>
      </c>
      <c r="AQ1011" s="9">
        <f>IF(OR($S1011="",$S1010=""),"",$K$2*(AC1011-AC1010))</f>
        <v/>
      </c>
      <c r="AR1011" s="9">
        <f>IF(OR($S1011="",$S1010=""),"",$L$2*LN(AD1011/AD1010))</f>
        <v/>
      </c>
      <c r="AS1011" s="9">
        <f>IF(OR($S1011="",$S1010=""),"",$M$2*LN(AE1011/AE1010))</f>
        <v/>
      </c>
      <c r="AT1011" s="9">
        <f>IF(OR($S1011="",$S1010=""),"",$N$2*LN(AF1011/AF1010))</f>
        <v/>
      </c>
      <c r="AV1011" s="9">
        <f>IF($AH1011="","",$AY$16+$AY$4*AI1011+$AY$5*AJ1011+$AY$6*AK1011+$AY$7*AL1011+$AY$8*AM1011+$AY$9*AN1011+$AY$10*AO1011+$AY$11*AP1011+$AY$12*AQ1011+$AY$13*AR1011+$AY$14*AS1011+$AY$15*AT1011)</f>
        <v/>
      </c>
      <c r="BC1011" s="10">
        <f>IF((ROW()-6)&lt;=$Q$3,INDEX(LINEST(AH952:AH1011,AI952:AT1011,TRUE,TRUE),1,13)*$Q$4,"")</f>
        <v/>
      </c>
      <c r="BD1011" s="9">
        <f>IF((ROW()-6)&lt;=$Q$3,INDEX(LINEST(AH952:AH1011,AI952:AT1011,TRUE,TRUE),1,12),"")</f>
        <v/>
      </c>
      <c r="BE1011" s="9">
        <f>IF((ROW()-6)&lt;=$Q$3,INDEX(LINEST(AH952:AH1011,AI952:AT1011,TRUE,TRUE),1,11),"")</f>
        <v/>
      </c>
      <c r="BF1011" s="9">
        <f>IF((ROW()-6)&lt;=$Q$3,INDEX(LINEST(AH952:AH1011,AI952:AT1011,TRUE,TRUE),1,10),"")</f>
        <v/>
      </c>
      <c r="BG1011" s="9">
        <f>IF((ROW()-6)&lt;=$Q$3,INDEX(LINEST(AH952:AH1011,AI952:AT1011,TRUE,TRUE),1,9),"")</f>
        <v/>
      </c>
      <c r="BH1011" s="9">
        <f>IF((ROW()-6)&lt;=$Q$3,INDEX(LINEST(AH952:AH1011,AI952:AT1011,TRUE,TRUE),1,8),"")</f>
        <v/>
      </c>
      <c r="BI1011" s="9">
        <f>IF((ROW()-6)&lt;=$Q$3,INDEX(LINEST(AH952:AH1011,AI952:AT1011,TRUE,TRUE),1,7),"")</f>
        <v/>
      </c>
      <c r="BJ1011" s="9">
        <f>IF((ROW()-6)&lt;=$Q$3,INDEX(LINEST(AH952:AH1011,AI952:AT1011,TRUE,TRUE),1,6),"")</f>
        <v/>
      </c>
      <c r="BK1011" s="9">
        <f>IF((ROW()-6)&lt;=$Q$3,INDEX(LINEST(AH952:AH1011,AI952:AT1011,TRUE,TRUE),1,5),"")</f>
        <v/>
      </c>
      <c r="BL1011" s="9">
        <f>IF((ROW()-6)&lt;=$Q$3,INDEX(LINEST(AH952:AH1011,AI952:AT1011,TRUE,TRUE),1,4),"")</f>
        <v/>
      </c>
      <c r="BM1011" s="9">
        <f>IF((ROW()-6)&lt;=$Q$3,INDEX(LINEST(AH952:AH1011,AI952:AT1011,TRUE,TRUE),1,3),"")</f>
        <v/>
      </c>
      <c r="BN1011" s="9">
        <f>IF((ROW()-6)&lt;=$Q$3,INDEX(LINEST(AH952:AH1011,AI952:AT1011,TRUE,TRUE),1,2),"")</f>
        <v/>
      </c>
      <c r="BO1011" s="9">
        <f>IF((ROW()-6)&lt;=$Q$3,INDEX(LINEST(AH952:AH1011,AI952:AT1011,TRUE,TRUE),1,1),"")</f>
        <v/>
      </c>
      <c r="BP1011" s="10">
        <f>IF((ROW()-6)&lt;=$Q$3,INDEX(LINEST(AH952:AH1011,AI952:AT1011,TRUE,TRUE),3,1),"")</f>
        <v/>
      </c>
      <c r="BR1011" s="9">
        <f>IF(AND((ROW()-6)&lt;=$Q$3,ISNUMBER(BC1010)),BC1010/$Q$4+BD1010*AI1011+BE1010*AJ1011+BF1010*AK1011+BG1010*AL1011+BH1010*AM1011+BI1010*AN1011+BJ1010*AO1011+BK1010*AP1011+BL1010*AQ1011+BM1010*AR1011+BN1010*AS1011+BO1010*AT1011,"")</f>
        <v/>
      </c>
      <c r="BS1011">
        <f>IF(ISNUMBER(BR1011),AVERAGE(AH951:AH1010),"")</f>
        <v/>
      </c>
      <c r="BT1011">
        <f>IF(ISNUMBER(BR1011),(AH1011-BR1011)^2,"")</f>
        <v/>
      </c>
      <c r="BU1011">
        <f>IF(ISNUMBER(BR1011),AH1011^2,"")</f>
        <v/>
      </c>
      <c r="BV1011">
        <f>IF(ISNUMBER(BR1011),(AH1011-BS1011)^2,"")</f>
        <v/>
      </c>
    </row>
    <row r="1012">
      <c r="O1012">
        <f>IF($R1012="","",CHOOSE($Q$2,YEAR(R1012)*12+MONTH(R1012),INT((R1012-2)/7),YEAR(R1012)*4+ROUNDUP(MONTH(R1012)/3)))</f>
        <v/>
      </c>
      <c r="P1012">
        <f>IF($R1012="","",IF($R1013="",1,IF(O1012&lt;&gt;O1013,1,0)))</f>
        <v/>
      </c>
      <c r="Q1012">
        <f>IF(P1012=1,SUM($P$7:P1012),"")</f>
        <v/>
      </c>
      <c r="R1012">
        <f>IF($A1012="","",IF(ISNUMBER($A1012),$A1012,IFERROR(DATEVALUE($A1012),NA())))</f>
        <v/>
      </c>
      <c r="S1012" s="7">
        <f>IFERROR(INDEX($R$7:$R$60000,MATCH(ROW()-6,$Q$7:$Q$60000,0)),"")</f>
        <v/>
      </c>
      <c r="T1012">
        <f>IFERROR(INDEX($B$7:$B$60000,MATCH(ROW()-6,$Q$7:$Q$60000,0)),"")</f>
        <v/>
      </c>
      <c r="U1012">
        <f>IFERROR(INDEX($C$7:$C$60000,MATCH(ROW()-6,$Q$7:$Q$60000,0)),"")</f>
        <v/>
      </c>
      <c r="V1012">
        <f>IFERROR(INDEX($D$7:$D$60000,MATCH(ROW()-6,$Q$7:$Q$60000,0)),"")</f>
        <v/>
      </c>
      <c r="W1012">
        <f>IFERROR(INDEX($E$7:$E$60000,MATCH(ROW()-6,$Q$7:$Q$60000,0)),"")</f>
        <v/>
      </c>
      <c r="X1012">
        <f>IFERROR(INDEX($F$7:$F$60000,MATCH(ROW()-6,$Q$7:$Q$60000,0)),"")</f>
        <v/>
      </c>
      <c r="Y1012">
        <f>IFERROR(INDEX($G$7:$G$60000,MATCH(ROW()-6,$Q$7:$Q$60000,0)),"")</f>
        <v/>
      </c>
      <c r="Z1012">
        <f>IFERROR(INDEX($H$7:$H$60000,MATCH(ROW()-6,$Q$7:$Q$60000,0)),"")</f>
        <v/>
      </c>
      <c r="AA1012">
        <f>IFERROR(INDEX($I$7:$I$60000,MATCH(ROW()-6,$Q$7:$Q$60000,0)),"")</f>
        <v/>
      </c>
      <c r="AB1012">
        <f>IFERROR(INDEX($J$7:$J$60000,MATCH(ROW()-6,$Q$7:$Q$60000,0)),"")</f>
        <v/>
      </c>
      <c r="AC1012">
        <f>IFERROR(INDEX($K$7:$K$60000,MATCH(ROW()-6,$Q$7:$Q$60000,0)),"")</f>
        <v/>
      </c>
      <c r="AD1012">
        <f>IFERROR(INDEX($L$7:$L$60000,MATCH(ROW()-6,$Q$7:$Q$60000,0)),"")</f>
        <v/>
      </c>
      <c r="AE1012">
        <f>IFERROR(INDEX($M$7:$M$60000,MATCH(ROW()-6,$Q$7:$Q$60000,0)),"")</f>
        <v/>
      </c>
      <c r="AF1012">
        <f>IFERROR(INDEX($N$7:$N$60000,MATCH(ROW()-6,$Q$7:$Q$60000,0)),"")</f>
        <v/>
      </c>
      <c r="AH1012" s="9">
        <f>IF(OR($S1012="",$S1011=""),"",LN($T1012/$T1011))</f>
        <v/>
      </c>
      <c r="AI1012" s="9">
        <f>IF(OR($S1012="",$S1011=""),"",$C$2*LN(U1012/U1011))</f>
        <v/>
      </c>
      <c r="AJ1012" s="9">
        <f>IF(OR($S1012="",$S1011=""),"",$D$2*(V1012-V1011))</f>
        <v/>
      </c>
      <c r="AK1012" s="9">
        <f>IF(OR($S1012="",$S1011=""),"",$E$2*(W1012-W1011))</f>
        <v/>
      </c>
      <c r="AL1012" s="9">
        <f>IF(OR($S1012="",$S1011=""),"",$F$2*LN(X1012/X1011))</f>
        <v/>
      </c>
      <c r="AM1012" s="9">
        <f>IF(OR($S1012="",$S1011=""),"",$G$2*(Y1012-Y1011))</f>
        <v/>
      </c>
      <c r="AN1012" s="9">
        <f>IF(OR($S1012="",$S1011=""),"",$H$2*LN(Z1012/Z1011))</f>
        <v/>
      </c>
      <c r="AO1012" s="9">
        <f>IF(OR($S1012="",$S1011=""),"",$I$2*(AA1012-AA1011))</f>
        <v/>
      </c>
      <c r="AP1012" s="9">
        <f>IF(OR($S1012="",$S1011=""),"",$J$2*LN(AB1012/AB1011))</f>
        <v/>
      </c>
      <c r="AQ1012" s="9">
        <f>IF(OR($S1012="",$S1011=""),"",$K$2*(AC1012-AC1011))</f>
        <v/>
      </c>
      <c r="AR1012" s="9">
        <f>IF(OR($S1012="",$S1011=""),"",$L$2*LN(AD1012/AD1011))</f>
        <v/>
      </c>
      <c r="AS1012" s="9">
        <f>IF(OR($S1012="",$S1011=""),"",$M$2*LN(AE1012/AE1011))</f>
        <v/>
      </c>
      <c r="AT1012" s="9">
        <f>IF(OR($S1012="",$S1011=""),"",$N$2*LN(AF1012/AF1011))</f>
        <v/>
      </c>
      <c r="AV1012" s="9">
        <f>IF($AH1012="","",$AY$16+$AY$4*AI1012+$AY$5*AJ1012+$AY$6*AK1012+$AY$7*AL1012+$AY$8*AM1012+$AY$9*AN1012+$AY$10*AO1012+$AY$11*AP1012+$AY$12*AQ1012+$AY$13*AR1012+$AY$14*AS1012+$AY$15*AT1012)</f>
        <v/>
      </c>
      <c r="BC1012" s="10">
        <f>IF((ROW()-6)&lt;=$Q$3,INDEX(LINEST(AH953:AH1012,AI953:AT1012,TRUE,TRUE),1,13)*$Q$4,"")</f>
        <v/>
      </c>
      <c r="BD1012" s="9">
        <f>IF((ROW()-6)&lt;=$Q$3,INDEX(LINEST(AH953:AH1012,AI953:AT1012,TRUE,TRUE),1,12),"")</f>
        <v/>
      </c>
      <c r="BE1012" s="9">
        <f>IF((ROW()-6)&lt;=$Q$3,INDEX(LINEST(AH953:AH1012,AI953:AT1012,TRUE,TRUE),1,11),"")</f>
        <v/>
      </c>
      <c r="BF1012" s="9">
        <f>IF((ROW()-6)&lt;=$Q$3,INDEX(LINEST(AH953:AH1012,AI953:AT1012,TRUE,TRUE),1,10),"")</f>
        <v/>
      </c>
      <c r="BG1012" s="9">
        <f>IF((ROW()-6)&lt;=$Q$3,INDEX(LINEST(AH953:AH1012,AI953:AT1012,TRUE,TRUE),1,9),"")</f>
        <v/>
      </c>
      <c r="BH1012" s="9">
        <f>IF((ROW()-6)&lt;=$Q$3,INDEX(LINEST(AH953:AH1012,AI953:AT1012,TRUE,TRUE),1,8),"")</f>
        <v/>
      </c>
      <c r="BI1012" s="9">
        <f>IF((ROW()-6)&lt;=$Q$3,INDEX(LINEST(AH953:AH1012,AI953:AT1012,TRUE,TRUE),1,7),"")</f>
        <v/>
      </c>
      <c r="BJ1012" s="9">
        <f>IF((ROW()-6)&lt;=$Q$3,INDEX(LINEST(AH953:AH1012,AI953:AT1012,TRUE,TRUE),1,6),"")</f>
        <v/>
      </c>
      <c r="BK1012" s="9">
        <f>IF((ROW()-6)&lt;=$Q$3,INDEX(LINEST(AH953:AH1012,AI953:AT1012,TRUE,TRUE),1,5),"")</f>
        <v/>
      </c>
      <c r="BL1012" s="9">
        <f>IF((ROW()-6)&lt;=$Q$3,INDEX(LINEST(AH953:AH1012,AI953:AT1012,TRUE,TRUE),1,4),"")</f>
        <v/>
      </c>
      <c r="BM1012" s="9">
        <f>IF((ROW()-6)&lt;=$Q$3,INDEX(LINEST(AH953:AH1012,AI953:AT1012,TRUE,TRUE),1,3),"")</f>
        <v/>
      </c>
      <c r="BN1012" s="9">
        <f>IF((ROW()-6)&lt;=$Q$3,INDEX(LINEST(AH953:AH1012,AI953:AT1012,TRUE,TRUE),1,2),"")</f>
        <v/>
      </c>
      <c r="BO1012" s="9">
        <f>IF((ROW()-6)&lt;=$Q$3,INDEX(LINEST(AH953:AH1012,AI953:AT1012,TRUE,TRUE),1,1),"")</f>
        <v/>
      </c>
      <c r="BP1012" s="10">
        <f>IF((ROW()-6)&lt;=$Q$3,INDEX(LINEST(AH953:AH1012,AI953:AT1012,TRUE,TRUE),3,1),"")</f>
        <v/>
      </c>
      <c r="BR1012" s="9">
        <f>IF(AND((ROW()-6)&lt;=$Q$3,ISNUMBER(BC1011)),BC1011/$Q$4+BD1011*AI1012+BE1011*AJ1012+BF1011*AK1012+BG1011*AL1012+BH1011*AM1012+BI1011*AN1012+BJ1011*AO1012+BK1011*AP1012+BL1011*AQ1012+BM1011*AR1012+BN1011*AS1012+BO1011*AT1012,"")</f>
        <v/>
      </c>
      <c r="BS1012">
        <f>IF(ISNUMBER(BR1012),AVERAGE(AH952:AH1011),"")</f>
        <v/>
      </c>
      <c r="BT1012">
        <f>IF(ISNUMBER(BR1012),(AH1012-BR1012)^2,"")</f>
        <v/>
      </c>
      <c r="BU1012">
        <f>IF(ISNUMBER(BR1012),AH1012^2,"")</f>
        <v/>
      </c>
      <c r="BV1012">
        <f>IF(ISNUMBER(BR1012),(AH1012-BS1012)^2,"")</f>
        <v/>
      </c>
    </row>
    <row r="1013">
      <c r="O1013">
        <f>IF($R1013="","",CHOOSE($Q$2,YEAR(R1013)*12+MONTH(R1013),INT((R1013-2)/7),YEAR(R1013)*4+ROUNDUP(MONTH(R1013)/3)))</f>
        <v/>
      </c>
      <c r="P1013">
        <f>IF($R1013="","",IF($R1014="",1,IF(O1013&lt;&gt;O1014,1,0)))</f>
        <v/>
      </c>
      <c r="Q1013">
        <f>IF(P1013=1,SUM($P$7:P1013),"")</f>
        <v/>
      </c>
      <c r="R1013">
        <f>IF($A1013="","",IF(ISNUMBER($A1013),$A1013,IFERROR(DATEVALUE($A1013),NA())))</f>
        <v/>
      </c>
      <c r="S1013" s="7">
        <f>IFERROR(INDEX($R$7:$R$60000,MATCH(ROW()-6,$Q$7:$Q$60000,0)),"")</f>
        <v/>
      </c>
      <c r="T1013">
        <f>IFERROR(INDEX($B$7:$B$60000,MATCH(ROW()-6,$Q$7:$Q$60000,0)),"")</f>
        <v/>
      </c>
      <c r="U1013">
        <f>IFERROR(INDEX($C$7:$C$60000,MATCH(ROW()-6,$Q$7:$Q$60000,0)),"")</f>
        <v/>
      </c>
      <c r="V1013">
        <f>IFERROR(INDEX($D$7:$D$60000,MATCH(ROW()-6,$Q$7:$Q$60000,0)),"")</f>
        <v/>
      </c>
      <c r="W1013">
        <f>IFERROR(INDEX($E$7:$E$60000,MATCH(ROW()-6,$Q$7:$Q$60000,0)),"")</f>
        <v/>
      </c>
      <c r="X1013">
        <f>IFERROR(INDEX($F$7:$F$60000,MATCH(ROW()-6,$Q$7:$Q$60000,0)),"")</f>
        <v/>
      </c>
      <c r="Y1013">
        <f>IFERROR(INDEX($G$7:$G$60000,MATCH(ROW()-6,$Q$7:$Q$60000,0)),"")</f>
        <v/>
      </c>
      <c r="Z1013">
        <f>IFERROR(INDEX($H$7:$H$60000,MATCH(ROW()-6,$Q$7:$Q$60000,0)),"")</f>
        <v/>
      </c>
      <c r="AA1013">
        <f>IFERROR(INDEX($I$7:$I$60000,MATCH(ROW()-6,$Q$7:$Q$60000,0)),"")</f>
        <v/>
      </c>
      <c r="AB1013">
        <f>IFERROR(INDEX($J$7:$J$60000,MATCH(ROW()-6,$Q$7:$Q$60000,0)),"")</f>
        <v/>
      </c>
      <c r="AC1013">
        <f>IFERROR(INDEX($K$7:$K$60000,MATCH(ROW()-6,$Q$7:$Q$60000,0)),"")</f>
        <v/>
      </c>
      <c r="AD1013">
        <f>IFERROR(INDEX($L$7:$L$60000,MATCH(ROW()-6,$Q$7:$Q$60000,0)),"")</f>
        <v/>
      </c>
      <c r="AE1013">
        <f>IFERROR(INDEX($M$7:$M$60000,MATCH(ROW()-6,$Q$7:$Q$60000,0)),"")</f>
        <v/>
      </c>
      <c r="AF1013">
        <f>IFERROR(INDEX($N$7:$N$60000,MATCH(ROW()-6,$Q$7:$Q$60000,0)),"")</f>
        <v/>
      </c>
      <c r="AH1013" s="9">
        <f>IF(OR($S1013="",$S1012=""),"",LN($T1013/$T1012))</f>
        <v/>
      </c>
      <c r="AI1013" s="9">
        <f>IF(OR($S1013="",$S1012=""),"",$C$2*LN(U1013/U1012))</f>
        <v/>
      </c>
      <c r="AJ1013" s="9">
        <f>IF(OR($S1013="",$S1012=""),"",$D$2*(V1013-V1012))</f>
        <v/>
      </c>
      <c r="AK1013" s="9">
        <f>IF(OR($S1013="",$S1012=""),"",$E$2*(W1013-W1012))</f>
        <v/>
      </c>
      <c r="AL1013" s="9">
        <f>IF(OR($S1013="",$S1012=""),"",$F$2*LN(X1013/X1012))</f>
        <v/>
      </c>
      <c r="AM1013" s="9">
        <f>IF(OR($S1013="",$S1012=""),"",$G$2*(Y1013-Y1012))</f>
        <v/>
      </c>
      <c r="AN1013" s="9">
        <f>IF(OR($S1013="",$S1012=""),"",$H$2*LN(Z1013/Z1012))</f>
        <v/>
      </c>
      <c r="AO1013" s="9">
        <f>IF(OR($S1013="",$S1012=""),"",$I$2*(AA1013-AA1012))</f>
        <v/>
      </c>
      <c r="AP1013" s="9">
        <f>IF(OR($S1013="",$S1012=""),"",$J$2*LN(AB1013/AB1012))</f>
        <v/>
      </c>
      <c r="AQ1013" s="9">
        <f>IF(OR($S1013="",$S1012=""),"",$K$2*(AC1013-AC1012))</f>
        <v/>
      </c>
      <c r="AR1013" s="9">
        <f>IF(OR($S1013="",$S1012=""),"",$L$2*LN(AD1013/AD1012))</f>
        <v/>
      </c>
      <c r="AS1013" s="9">
        <f>IF(OR($S1013="",$S1012=""),"",$M$2*LN(AE1013/AE1012))</f>
        <v/>
      </c>
      <c r="AT1013" s="9">
        <f>IF(OR($S1013="",$S1012=""),"",$N$2*LN(AF1013/AF1012))</f>
        <v/>
      </c>
      <c r="AV1013" s="9">
        <f>IF($AH1013="","",$AY$16+$AY$4*AI1013+$AY$5*AJ1013+$AY$6*AK1013+$AY$7*AL1013+$AY$8*AM1013+$AY$9*AN1013+$AY$10*AO1013+$AY$11*AP1013+$AY$12*AQ1013+$AY$13*AR1013+$AY$14*AS1013+$AY$15*AT1013)</f>
        <v/>
      </c>
      <c r="BC1013" s="10">
        <f>IF((ROW()-6)&lt;=$Q$3,INDEX(LINEST(AH954:AH1013,AI954:AT1013,TRUE,TRUE),1,13)*$Q$4,"")</f>
        <v/>
      </c>
      <c r="BD1013" s="9">
        <f>IF((ROW()-6)&lt;=$Q$3,INDEX(LINEST(AH954:AH1013,AI954:AT1013,TRUE,TRUE),1,12),"")</f>
        <v/>
      </c>
      <c r="BE1013" s="9">
        <f>IF((ROW()-6)&lt;=$Q$3,INDEX(LINEST(AH954:AH1013,AI954:AT1013,TRUE,TRUE),1,11),"")</f>
        <v/>
      </c>
      <c r="BF1013" s="9">
        <f>IF((ROW()-6)&lt;=$Q$3,INDEX(LINEST(AH954:AH1013,AI954:AT1013,TRUE,TRUE),1,10),"")</f>
        <v/>
      </c>
      <c r="BG1013" s="9">
        <f>IF((ROW()-6)&lt;=$Q$3,INDEX(LINEST(AH954:AH1013,AI954:AT1013,TRUE,TRUE),1,9),"")</f>
        <v/>
      </c>
      <c r="BH1013" s="9">
        <f>IF((ROW()-6)&lt;=$Q$3,INDEX(LINEST(AH954:AH1013,AI954:AT1013,TRUE,TRUE),1,8),"")</f>
        <v/>
      </c>
      <c r="BI1013" s="9">
        <f>IF((ROW()-6)&lt;=$Q$3,INDEX(LINEST(AH954:AH1013,AI954:AT1013,TRUE,TRUE),1,7),"")</f>
        <v/>
      </c>
      <c r="BJ1013" s="9">
        <f>IF((ROW()-6)&lt;=$Q$3,INDEX(LINEST(AH954:AH1013,AI954:AT1013,TRUE,TRUE),1,6),"")</f>
        <v/>
      </c>
      <c r="BK1013" s="9">
        <f>IF((ROW()-6)&lt;=$Q$3,INDEX(LINEST(AH954:AH1013,AI954:AT1013,TRUE,TRUE),1,5),"")</f>
        <v/>
      </c>
      <c r="BL1013" s="9">
        <f>IF((ROW()-6)&lt;=$Q$3,INDEX(LINEST(AH954:AH1013,AI954:AT1013,TRUE,TRUE),1,4),"")</f>
        <v/>
      </c>
      <c r="BM1013" s="9">
        <f>IF((ROW()-6)&lt;=$Q$3,INDEX(LINEST(AH954:AH1013,AI954:AT1013,TRUE,TRUE),1,3),"")</f>
        <v/>
      </c>
      <c r="BN1013" s="9">
        <f>IF((ROW()-6)&lt;=$Q$3,INDEX(LINEST(AH954:AH1013,AI954:AT1013,TRUE,TRUE),1,2),"")</f>
        <v/>
      </c>
      <c r="BO1013" s="9">
        <f>IF((ROW()-6)&lt;=$Q$3,INDEX(LINEST(AH954:AH1013,AI954:AT1013,TRUE,TRUE),1,1),"")</f>
        <v/>
      </c>
      <c r="BP1013" s="10">
        <f>IF((ROW()-6)&lt;=$Q$3,INDEX(LINEST(AH954:AH1013,AI954:AT1013,TRUE,TRUE),3,1),"")</f>
        <v/>
      </c>
      <c r="BR1013" s="9">
        <f>IF(AND((ROW()-6)&lt;=$Q$3,ISNUMBER(BC1012)),BC1012/$Q$4+BD1012*AI1013+BE1012*AJ1013+BF1012*AK1013+BG1012*AL1013+BH1012*AM1013+BI1012*AN1013+BJ1012*AO1013+BK1012*AP1013+BL1012*AQ1013+BM1012*AR1013+BN1012*AS1013+BO1012*AT1013,"")</f>
        <v/>
      </c>
      <c r="BS1013">
        <f>IF(ISNUMBER(BR1013),AVERAGE(AH953:AH1012),"")</f>
        <v/>
      </c>
      <c r="BT1013">
        <f>IF(ISNUMBER(BR1013),(AH1013-BR1013)^2,"")</f>
        <v/>
      </c>
      <c r="BU1013">
        <f>IF(ISNUMBER(BR1013),AH1013^2,"")</f>
        <v/>
      </c>
      <c r="BV1013">
        <f>IF(ISNUMBER(BR1013),(AH1013-BS1013)^2,"")</f>
        <v/>
      </c>
    </row>
    <row r="1014">
      <c r="O1014">
        <f>IF($R1014="","",CHOOSE($Q$2,YEAR(R1014)*12+MONTH(R1014),INT((R1014-2)/7),YEAR(R1014)*4+ROUNDUP(MONTH(R1014)/3)))</f>
        <v/>
      </c>
      <c r="P1014">
        <f>IF($R1014="","",IF($R1015="",1,IF(O1014&lt;&gt;O1015,1,0)))</f>
        <v/>
      </c>
      <c r="Q1014">
        <f>IF(P1014=1,SUM($P$7:P1014),"")</f>
        <v/>
      </c>
      <c r="R1014">
        <f>IF($A1014="","",IF(ISNUMBER($A1014),$A1014,IFERROR(DATEVALUE($A1014),NA())))</f>
        <v/>
      </c>
      <c r="S1014" s="7">
        <f>IFERROR(INDEX($R$7:$R$60000,MATCH(ROW()-6,$Q$7:$Q$60000,0)),"")</f>
        <v/>
      </c>
      <c r="T1014">
        <f>IFERROR(INDEX($B$7:$B$60000,MATCH(ROW()-6,$Q$7:$Q$60000,0)),"")</f>
        <v/>
      </c>
      <c r="U1014">
        <f>IFERROR(INDEX($C$7:$C$60000,MATCH(ROW()-6,$Q$7:$Q$60000,0)),"")</f>
        <v/>
      </c>
      <c r="V1014">
        <f>IFERROR(INDEX($D$7:$D$60000,MATCH(ROW()-6,$Q$7:$Q$60000,0)),"")</f>
        <v/>
      </c>
      <c r="W1014">
        <f>IFERROR(INDEX($E$7:$E$60000,MATCH(ROW()-6,$Q$7:$Q$60000,0)),"")</f>
        <v/>
      </c>
      <c r="X1014">
        <f>IFERROR(INDEX($F$7:$F$60000,MATCH(ROW()-6,$Q$7:$Q$60000,0)),"")</f>
        <v/>
      </c>
      <c r="Y1014">
        <f>IFERROR(INDEX($G$7:$G$60000,MATCH(ROW()-6,$Q$7:$Q$60000,0)),"")</f>
        <v/>
      </c>
      <c r="Z1014">
        <f>IFERROR(INDEX($H$7:$H$60000,MATCH(ROW()-6,$Q$7:$Q$60000,0)),"")</f>
        <v/>
      </c>
      <c r="AA1014">
        <f>IFERROR(INDEX($I$7:$I$60000,MATCH(ROW()-6,$Q$7:$Q$60000,0)),"")</f>
        <v/>
      </c>
      <c r="AB1014">
        <f>IFERROR(INDEX($J$7:$J$60000,MATCH(ROW()-6,$Q$7:$Q$60000,0)),"")</f>
        <v/>
      </c>
      <c r="AC1014">
        <f>IFERROR(INDEX($K$7:$K$60000,MATCH(ROW()-6,$Q$7:$Q$60000,0)),"")</f>
        <v/>
      </c>
      <c r="AD1014">
        <f>IFERROR(INDEX($L$7:$L$60000,MATCH(ROW()-6,$Q$7:$Q$60000,0)),"")</f>
        <v/>
      </c>
      <c r="AE1014">
        <f>IFERROR(INDEX($M$7:$M$60000,MATCH(ROW()-6,$Q$7:$Q$60000,0)),"")</f>
        <v/>
      </c>
      <c r="AF1014">
        <f>IFERROR(INDEX($N$7:$N$60000,MATCH(ROW()-6,$Q$7:$Q$60000,0)),"")</f>
        <v/>
      </c>
      <c r="AH1014" s="9">
        <f>IF(OR($S1014="",$S1013=""),"",LN($T1014/$T1013))</f>
        <v/>
      </c>
      <c r="AI1014" s="9">
        <f>IF(OR($S1014="",$S1013=""),"",$C$2*LN(U1014/U1013))</f>
        <v/>
      </c>
      <c r="AJ1014" s="9">
        <f>IF(OR($S1014="",$S1013=""),"",$D$2*(V1014-V1013))</f>
        <v/>
      </c>
      <c r="AK1014" s="9">
        <f>IF(OR($S1014="",$S1013=""),"",$E$2*(W1014-W1013))</f>
        <v/>
      </c>
      <c r="AL1014" s="9">
        <f>IF(OR($S1014="",$S1013=""),"",$F$2*LN(X1014/X1013))</f>
        <v/>
      </c>
      <c r="AM1014" s="9">
        <f>IF(OR($S1014="",$S1013=""),"",$G$2*(Y1014-Y1013))</f>
        <v/>
      </c>
      <c r="AN1014" s="9">
        <f>IF(OR($S1014="",$S1013=""),"",$H$2*LN(Z1014/Z1013))</f>
        <v/>
      </c>
      <c r="AO1014" s="9">
        <f>IF(OR($S1014="",$S1013=""),"",$I$2*(AA1014-AA1013))</f>
        <v/>
      </c>
      <c r="AP1014" s="9">
        <f>IF(OR($S1014="",$S1013=""),"",$J$2*LN(AB1014/AB1013))</f>
        <v/>
      </c>
      <c r="AQ1014" s="9">
        <f>IF(OR($S1014="",$S1013=""),"",$K$2*(AC1014-AC1013))</f>
        <v/>
      </c>
      <c r="AR1014" s="9">
        <f>IF(OR($S1014="",$S1013=""),"",$L$2*LN(AD1014/AD1013))</f>
        <v/>
      </c>
      <c r="AS1014" s="9">
        <f>IF(OR($S1014="",$S1013=""),"",$M$2*LN(AE1014/AE1013))</f>
        <v/>
      </c>
      <c r="AT1014" s="9">
        <f>IF(OR($S1014="",$S1013=""),"",$N$2*LN(AF1014/AF1013))</f>
        <v/>
      </c>
      <c r="AV1014" s="9">
        <f>IF($AH1014="","",$AY$16+$AY$4*AI1014+$AY$5*AJ1014+$AY$6*AK1014+$AY$7*AL1014+$AY$8*AM1014+$AY$9*AN1014+$AY$10*AO1014+$AY$11*AP1014+$AY$12*AQ1014+$AY$13*AR1014+$AY$14*AS1014+$AY$15*AT1014)</f>
        <v/>
      </c>
      <c r="BC1014" s="10">
        <f>IF((ROW()-6)&lt;=$Q$3,INDEX(LINEST(AH955:AH1014,AI955:AT1014,TRUE,TRUE),1,13)*$Q$4,"")</f>
        <v/>
      </c>
      <c r="BD1014" s="9">
        <f>IF((ROW()-6)&lt;=$Q$3,INDEX(LINEST(AH955:AH1014,AI955:AT1014,TRUE,TRUE),1,12),"")</f>
        <v/>
      </c>
      <c r="BE1014" s="9">
        <f>IF((ROW()-6)&lt;=$Q$3,INDEX(LINEST(AH955:AH1014,AI955:AT1014,TRUE,TRUE),1,11),"")</f>
        <v/>
      </c>
      <c r="BF1014" s="9">
        <f>IF((ROW()-6)&lt;=$Q$3,INDEX(LINEST(AH955:AH1014,AI955:AT1014,TRUE,TRUE),1,10),"")</f>
        <v/>
      </c>
      <c r="BG1014" s="9">
        <f>IF((ROW()-6)&lt;=$Q$3,INDEX(LINEST(AH955:AH1014,AI955:AT1014,TRUE,TRUE),1,9),"")</f>
        <v/>
      </c>
      <c r="BH1014" s="9">
        <f>IF((ROW()-6)&lt;=$Q$3,INDEX(LINEST(AH955:AH1014,AI955:AT1014,TRUE,TRUE),1,8),"")</f>
        <v/>
      </c>
      <c r="BI1014" s="9">
        <f>IF((ROW()-6)&lt;=$Q$3,INDEX(LINEST(AH955:AH1014,AI955:AT1014,TRUE,TRUE),1,7),"")</f>
        <v/>
      </c>
      <c r="BJ1014" s="9">
        <f>IF((ROW()-6)&lt;=$Q$3,INDEX(LINEST(AH955:AH1014,AI955:AT1014,TRUE,TRUE),1,6),"")</f>
        <v/>
      </c>
      <c r="BK1014" s="9">
        <f>IF((ROW()-6)&lt;=$Q$3,INDEX(LINEST(AH955:AH1014,AI955:AT1014,TRUE,TRUE),1,5),"")</f>
        <v/>
      </c>
      <c r="BL1014" s="9">
        <f>IF((ROW()-6)&lt;=$Q$3,INDEX(LINEST(AH955:AH1014,AI955:AT1014,TRUE,TRUE),1,4),"")</f>
        <v/>
      </c>
      <c r="BM1014" s="9">
        <f>IF((ROW()-6)&lt;=$Q$3,INDEX(LINEST(AH955:AH1014,AI955:AT1014,TRUE,TRUE),1,3),"")</f>
        <v/>
      </c>
      <c r="BN1014" s="9">
        <f>IF((ROW()-6)&lt;=$Q$3,INDEX(LINEST(AH955:AH1014,AI955:AT1014,TRUE,TRUE),1,2),"")</f>
        <v/>
      </c>
      <c r="BO1014" s="9">
        <f>IF((ROW()-6)&lt;=$Q$3,INDEX(LINEST(AH955:AH1014,AI955:AT1014,TRUE,TRUE),1,1),"")</f>
        <v/>
      </c>
      <c r="BP1014" s="10">
        <f>IF((ROW()-6)&lt;=$Q$3,INDEX(LINEST(AH955:AH1014,AI955:AT1014,TRUE,TRUE),3,1),"")</f>
        <v/>
      </c>
      <c r="BR1014" s="9">
        <f>IF(AND((ROW()-6)&lt;=$Q$3,ISNUMBER(BC1013)),BC1013/$Q$4+BD1013*AI1014+BE1013*AJ1014+BF1013*AK1014+BG1013*AL1014+BH1013*AM1014+BI1013*AN1014+BJ1013*AO1014+BK1013*AP1014+BL1013*AQ1014+BM1013*AR1014+BN1013*AS1014+BO1013*AT1014,"")</f>
        <v/>
      </c>
      <c r="BS1014">
        <f>IF(ISNUMBER(BR1014),AVERAGE(AH954:AH1013),"")</f>
        <v/>
      </c>
      <c r="BT1014">
        <f>IF(ISNUMBER(BR1014),(AH1014-BR1014)^2,"")</f>
        <v/>
      </c>
      <c r="BU1014">
        <f>IF(ISNUMBER(BR1014),AH1014^2,"")</f>
        <v/>
      </c>
      <c r="BV1014">
        <f>IF(ISNUMBER(BR1014),(AH1014-BS1014)^2,"")</f>
        <v/>
      </c>
    </row>
    <row r="1015">
      <c r="O1015">
        <f>IF($R1015="","",CHOOSE($Q$2,YEAR(R1015)*12+MONTH(R1015),INT((R1015-2)/7),YEAR(R1015)*4+ROUNDUP(MONTH(R1015)/3)))</f>
        <v/>
      </c>
      <c r="P1015">
        <f>IF($R1015="","",IF($R1016="",1,IF(O1015&lt;&gt;O1016,1,0)))</f>
        <v/>
      </c>
      <c r="Q1015">
        <f>IF(P1015=1,SUM($P$7:P1015),"")</f>
        <v/>
      </c>
      <c r="R1015">
        <f>IF($A1015="","",IF(ISNUMBER($A1015),$A1015,IFERROR(DATEVALUE($A1015),NA())))</f>
        <v/>
      </c>
      <c r="S1015" s="7">
        <f>IFERROR(INDEX($R$7:$R$60000,MATCH(ROW()-6,$Q$7:$Q$60000,0)),"")</f>
        <v/>
      </c>
      <c r="T1015">
        <f>IFERROR(INDEX($B$7:$B$60000,MATCH(ROW()-6,$Q$7:$Q$60000,0)),"")</f>
        <v/>
      </c>
      <c r="U1015">
        <f>IFERROR(INDEX($C$7:$C$60000,MATCH(ROW()-6,$Q$7:$Q$60000,0)),"")</f>
        <v/>
      </c>
      <c r="V1015">
        <f>IFERROR(INDEX($D$7:$D$60000,MATCH(ROW()-6,$Q$7:$Q$60000,0)),"")</f>
        <v/>
      </c>
      <c r="W1015">
        <f>IFERROR(INDEX($E$7:$E$60000,MATCH(ROW()-6,$Q$7:$Q$60000,0)),"")</f>
        <v/>
      </c>
      <c r="X1015">
        <f>IFERROR(INDEX($F$7:$F$60000,MATCH(ROW()-6,$Q$7:$Q$60000,0)),"")</f>
        <v/>
      </c>
      <c r="Y1015">
        <f>IFERROR(INDEX($G$7:$G$60000,MATCH(ROW()-6,$Q$7:$Q$60000,0)),"")</f>
        <v/>
      </c>
      <c r="Z1015">
        <f>IFERROR(INDEX($H$7:$H$60000,MATCH(ROW()-6,$Q$7:$Q$60000,0)),"")</f>
        <v/>
      </c>
      <c r="AA1015">
        <f>IFERROR(INDEX($I$7:$I$60000,MATCH(ROW()-6,$Q$7:$Q$60000,0)),"")</f>
        <v/>
      </c>
      <c r="AB1015">
        <f>IFERROR(INDEX($J$7:$J$60000,MATCH(ROW()-6,$Q$7:$Q$60000,0)),"")</f>
        <v/>
      </c>
      <c r="AC1015">
        <f>IFERROR(INDEX($K$7:$K$60000,MATCH(ROW()-6,$Q$7:$Q$60000,0)),"")</f>
        <v/>
      </c>
      <c r="AD1015">
        <f>IFERROR(INDEX($L$7:$L$60000,MATCH(ROW()-6,$Q$7:$Q$60000,0)),"")</f>
        <v/>
      </c>
      <c r="AE1015">
        <f>IFERROR(INDEX($M$7:$M$60000,MATCH(ROW()-6,$Q$7:$Q$60000,0)),"")</f>
        <v/>
      </c>
      <c r="AF1015">
        <f>IFERROR(INDEX($N$7:$N$60000,MATCH(ROW()-6,$Q$7:$Q$60000,0)),"")</f>
        <v/>
      </c>
      <c r="AH1015" s="9">
        <f>IF(OR($S1015="",$S1014=""),"",LN($T1015/$T1014))</f>
        <v/>
      </c>
      <c r="AI1015" s="9">
        <f>IF(OR($S1015="",$S1014=""),"",$C$2*LN(U1015/U1014))</f>
        <v/>
      </c>
      <c r="AJ1015" s="9">
        <f>IF(OR($S1015="",$S1014=""),"",$D$2*(V1015-V1014))</f>
        <v/>
      </c>
      <c r="AK1015" s="9">
        <f>IF(OR($S1015="",$S1014=""),"",$E$2*(W1015-W1014))</f>
        <v/>
      </c>
      <c r="AL1015" s="9">
        <f>IF(OR($S1015="",$S1014=""),"",$F$2*LN(X1015/X1014))</f>
        <v/>
      </c>
      <c r="AM1015" s="9">
        <f>IF(OR($S1015="",$S1014=""),"",$G$2*(Y1015-Y1014))</f>
        <v/>
      </c>
      <c r="AN1015" s="9">
        <f>IF(OR($S1015="",$S1014=""),"",$H$2*LN(Z1015/Z1014))</f>
        <v/>
      </c>
      <c r="AO1015" s="9">
        <f>IF(OR($S1015="",$S1014=""),"",$I$2*(AA1015-AA1014))</f>
        <v/>
      </c>
      <c r="AP1015" s="9">
        <f>IF(OR($S1015="",$S1014=""),"",$J$2*LN(AB1015/AB1014))</f>
        <v/>
      </c>
      <c r="AQ1015" s="9">
        <f>IF(OR($S1015="",$S1014=""),"",$K$2*(AC1015-AC1014))</f>
        <v/>
      </c>
      <c r="AR1015" s="9">
        <f>IF(OR($S1015="",$S1014=""),"",$L$2*LN(AD1015/AD1014))</f>
        <v/>
      </c>
      <c r="AS1015" s="9">
        <f>IF(OR($S1015="",$S1014=""),"",$M$2*LN(AE1015/AE1014))</f>
        <v/>
      </c>
      <c r="AT1015" s="9">
        <f>IF(OR($S1015="",$S1014=""),"",$N$2*LN(AF1015/AF1014))</f>
        <v/>
      </c>
      <c r="AV1015" s="9">
        <f>IF($AH1015="","",$AY$16+$AY$4*AI1015+$AY$5*AJ1015+$AY$6*AK1015+$AY$7*AL1015+$AY$8*AM1015+$AY$9*AN1015+$AY$10*AO1015+$AY$11*AP1015+$AY$12*AQ1015+$AY$13*AR1015+$AY$14*AS1015+$AY$15*AT1015)</f>
        <v/>
      </c>
      <c r="BC1015" s="10">
        <f>IF((ROW()-6)&lt;=$Q$3,INDEX(LINEST(AH956:AH1015,AI956:AT1015,TRUE,TRUE),1,13)*$Q$4,"")</f>
        <v/>
      </c>
      <c r="BD1015" s="9">
        <f>IF((ROW()-6)&lt;=$Q$3,INDEX(LINEST(AH956:AH1015,AI956:AT1015,TRUE,TRUE),1,12),"")</f>
        <v/>
      </c>
      <c r="BE1015" s="9">
        <f>IF((ROW()-6)&lt;=$Q$3,INDEX(LINEST(AH956:AH1015,AI956:AT1015,TRUE,TRUE),1,11),"")</f>
        <v/>
      </c>
      <c r="BF1015" s="9">
        <f>IF((ROW()-6)&lt;=$Q$3,INDEX(LINEST(AH956:AH1015,AI956:AT1015,TRUE,TRUE),1,10),"")</f>
        <v/>
      </c>
      <c r="BG1015" s="9">
        <f>IF((ROW()-6)&lt;=$Q$3,INDEX(LINEST(AH956:AH1015,AI956:AT1015,TRUE,TRUE),1,9),"")</f>
        <v/>
      </c>
      <c r="BH1015" s="9">
        <f>IF((ROW()-6)&lt;=$Q$3,INDEX(LINEST(AH956:AH1015,AI956:AT1015,TRUE,TRUE),1,8),"")</f>
        <v/>
      </c>
      <c r="BI1015" s="9">
        <f>IF((ROW()-6)&lt;=$Q$3,INDEX(LINEST(AH956:AH1015,AI956:AT1015,TRUE,TRUE),1,7),"")</f>
        <v/>
      </c>
      <c r="BJ1015" s="9">
        <f>IF((ROW()-6)&lt;=$Q$3,INDEX(LINEST(AH956:AH1015,AI956:AT1015,TRUE,TRUE),1,6),"")</f>
        <v/>
      </c>
      <c r="BK1015" s="9">
        <f>IF((ROW()-6)&lt;=$Q$3,INDEX(LINEST(AH956:AH1015,AI956:AT1015,TRUE,TRUE),1,5),"")</f>
        <v/>
      </c>
      <c r="BL1015" s="9">
        <f>IF((ROW()-6)&lt;=$Q$3,INDEX(LINEST(AH956:AH1015,AI956:AT1015,TRUE,TRUE),1,4),"")</f>
        <v/>
      </c>
      <c r="BM1015" s="9">
        <f>IF((ROW()-6)&lt;=$Q$3,INDEX(LINEST(AH956:AH1015,AI956:AT1015,TRUE,TRUE),1,3),"")</f>
        <v/>
      </c>
      <c r="BN1015" s="9">
        <f>IF((ROW()-6)&lt;=$Q$3,INDEX(LINEST(AH956:AH1015,AI956:AT1015,TRUE,TRUE),1,2),"")</f>
        <v/>
      </c>
      <c r="BO1015" s="9">
        <f>IF((ROW()-6)&lt;=$Q$3,INDEX(LINEST(AH956:AH1015,AI956:AT1015,TRUE,TRUE),1,1),"")</f>
        <v/>
      </c>
      <c r="BP1015" s="10">
        <f>IF((ROW()-6)&lt;=$Q$3,INDEX(LINEST(AH956:AH1015,AI956:AT1015,TRUE,TRUE),3,1),"")</f>
        <v/>
      </c>
      <c r="BR1015" s="9">
        <f>IF(AND((ROW()-6)&lt;=$Q$3,ISNUMBER(BC1014)),BC1014/$Q$4+BD1014*AI1015+BE1014*AJ1015+BF1014*AK1015+BG1014*AL1015+BH1014*AM1015+BI1014*AN1015+BJ1014*AO1015+BK1014*AP1015+BL1014*AQ1015+BM1014*AR1015+BN1014*AS1015+BO1014*AT1015,"")</f>
        <v/>
      </c>
      <c r="BS1015">
        <f>IF(ISNUMBER(BR1015),AVERAGE(AH955:AH1014),"")</f>
        <v/>
      </c>
      <c r="BT1015">
        <f>IF(ISNUMBER(BR1015),(AH1015-BR1015)^2,"")</f>
        <v/>
      </c>
      <c r="BU1015">
        <f>IF(ISNUMBER(BR1015),AH1015^2,"")</f>
        <v/>
      </c>
      <c r="BV1015">
        <f>IF(ISNUMBER(BR1015),(AH1015-BS1015)^2,"")</f>
        <v/>
      </c>
    </row>
    <row r="1016">
      <c r="O1016">
        <f>IF($R1016="","",CHOOSE($Q$2,YEAR(R1016)*12+MONTH(R1016),INT((R1016-2)/7),YEAR(R1016)*4+ROUNDUP(MONTH(R1016)/3)))</f>
        <v/>
      </c>
      <c r="P1016">
        <f>IF($R1016="","",IF($R1017="",1,IF(O1016&lt;&gt;O1017,1,0)))</f>
        <v/>
      </c>
      <c r="Q1016">
        <f>IF(P1016=1,SUM($P$7:P1016),"")</f>
        <v/>
      </c>
      <c r="R1016">
        <f>IF($A1016="","",IF(ISNUMBER($A1016),$A1016,IFERROR(DATEVALUE($A1016),NA())))</f>
        <v/>
      </c>
      <c r="S1016" s="7">
        <f>IFERROR(INDEX($R$7:$R$60000,MATCH(ROW()-6,$Q$7:$Q$60000,0)),"")</f>
        <v/>
      </c>
      <c r="T1016">
        <f>IFERROR(INDEX($B$7:$B$60000,MATCH(ROW()-6,$Q$7:$Q$60000,0)),"")</f>
        <v/>
      </c>
      <c r="U1016">
        <f>IFERROR(INDEX($C$7:$C$60000,MATCH(ROW()-6,$Q$7:$Q$60000,0)),"")</f>
        <v/>
      </c>
      <c r="V1016">
        <f>IFERROR(INDEX($D$7:$D$60000,MATCH(ROW()-6,$Q$7:$Q$60000,0)),"")</f>
        <v/>
      </c>
      <c r="W1016">
        <f>IFERROR(INDEX($E$7:$E$60000,MATCH(ROW()-6,$Q$7:$Q$60000,0)),"")</f>
        <v/>
      </c>
      <c r="X1016">
        <f>IFERROR(INDEX($F$7:$F$60000,MATCH(ROW()-6,$Q$7:$Q$60000,0)),"")</f>
        <v/>
      </c>
      <c r="Y1016">
        <f>IFERROR(INDEX($G$7:$G$60000,MATCH(ROW()-6,$Q$7:$Q$60000,0)),"")</f>
        <v/>
      </c>
      <c r="Z1016">
        <f>IFERROR(INDEX($H$7:$H$60000,MATCH(ROW()-6,$Q$7:$Q$60000,0)),"")</f>
        <v/>
      </c>
      <c r="AA1016">
        <f>IFERROR(INDEX($I$7:$I$60000,MATCH(ROW()-6,$Q$7:$Q$60000,0)),"")</f>
        <v/>
      </c>
      <c r="AB1016">
        <f>IFERROR(INDEX($J$7:$J$60000,MATCH(ROW()-6,$Q$7:$Q$60000,0)),"")</f>
        <v/>
      </c>
      <c r="AC1016">
        <f>IFERROR(INDEX($K$7:$K$60000,MATCH(ROW()-6,$Q$7:$Q$60000,0)),"")</f>
        <v/>
      </c>
      <c r="AD1016">
        <f>IFERROR(INDEX($L$7:$L$60000,MATCH(ROW()-6,$Q$7:$Q$60000,0)),"")</f>
        <v/>
      </c>
      <c r="AE1016">
        <f>IFERROR(INDEX($M$7:$M$60000,MATCH(ROW()-6,$Q$7:$Q$60000,0)),"")</f>
        <v/>
      </c>
      <c r="AF1016">
        <f>IFERROR(INDEX($N$7:$N$60000,MATCH(ROW()-6,$Q$7:$Q$60000,0)),"")</f>
        <v/>
      </c>
      <c r="AH1016" s="9">
        <f>IF(OR($S1016="",$S1015=""),"",LN($T1016/$T1015))</f>
        <v/>
      </c>
      <c r="AI1016" s="9">
        <f>IF(OR($S1016="",$S1015=""),"",$C$2*LN(U1016/U1015))</f>
        <v/>
      </c>
      <c r="AJ1016" s="9">
        <f>IF(OR($S1016="",$S1015=""),"",$D$2*(V1016-V1015))</f>
        <v/>
      </c>
      <c r="AK1016" s="9">
        <f>IF(OR($S1016="",$S1015=""),"",$E$2*(W1016-W1015))</f>
        <v/>
      </c>
      <c r="AL1016" s="9">
        <f>IF(OR($S1016="",$S1015=""),"",$F$2*LN(X1016/X1015))</f>
        <v/>
      </c>
      <c r="AM1016" s="9">
        <f>IF(OR($S1016="",$S1015=""),"",$G$2*(Y1016-Y1015))</f>
        <v/>
      </c>
      <c r="AN1016" s="9">
        <f>IF(OR($S1016="",$S1015=""),"",$H$2*LN(Z1016/Z1015))</f>
        <v/>
      </c>
      <c r="AO1016" s="9">
        <f>IF(OR($S1016="",$S1015=""),"",$I$2*(AA1016-AA1015))</f>
        <v/>
      </c>
      <c r="AP1016" s="9">
        <f>IF(OR($S1016="",$S1015=""),"",$J$2*LN(AB1016/AB1015))</f>
        <v/>
      </c>
      <c r="AQ1016" s="9">
        <f>IF(OR($S1016="",$S1015=""),"",$K$2*(AC1016-AC1015))</f>
        <v/>
      </c>
      <c r="AR1016" s="9">
        <f>IF(OR($S1016="",$S1015=""),"",$L$2*LN(AD1016/AD1015))</f>
        <v/>
      </c>
      <c r="AS1016" s="9">
        <f>IF(OR($S1016="",$S1015=""),"",$M$2*LN(AE1016/AE1015))</f>
        <v/>
      </c>
      <c r="AT1016" s="9">
        <f>IF(OR($S1016="",$S1015=""),"",$N$2*LN(AF1016/AF1015))</f>
        <v/>
      </c>
      <c r="AV1016" s="9">
        <f>IF($AH1016="","",$AY$16+$AY$4*AI1016+$AY$5*AJ1016+$AY$6*AK1016+$AY$7*AL1016+$AY$8*AM1016+$AY$9*AN1016+$AY$10*AO1016+$AY$11*AP1016+$AY$12*AQ1016+$AY$13*AR1016+$AY$14*AS1016+$AY$15*AT1016)</f>
        <v/>
      </c>
      <c r="BC1016" s="10">
        <f>IF((ROW()-6)&lt;=$Q$3,INDEX(LINEST(AH957:AH1016,AI957:AT1016,TRUE,TRUE),1,13)*$Q$4,"")</f>
        <v/>
      </c>
      <c r="BD1016" s="9">
        <f>IF((ROW()-6)&lt;=$Q$3,INDEX(LINEST(AH957:AH1016,AI957:AT1016,TRUE,TRUE),1,12),"")</f>
        <v/>
      </c>
      <c r="BE1016" s="9">
        <f>IF((ROW()-6)&lt;=$Q$3,INDEX(LINEST(AH957:AH1016,AI957:AT1016,TRUE,TRUE),1,11),"")</f>
        <v/>
      </c>
      <c r="BF1016" s="9">
        <f>IF((ROW()-6)&lt;=$Q$3,INDEX(LINEST(AH957:AH1016,AI957:AT1016,TRUE,TRUE),1,10),"")</f>
        <v/>
      </c>
      <c r="BG1016" s="9">
        <f>IF((ROW()-6)&lt;=$Q$3,INDEX(LINEST(AH957:AH1016,AI957:AT1016,TRUE,TRUE),1,9),"")</f>
        <v/>
      </c>
      <c r="BH1016" s="9">
        <f>IF((ROW()-6)&lt;=$Q$3,INDEX(LINEST(AH957:AH1016,AI957:AT1016,TRUE,TRUE),1,8),"")</f>
        <v/>
      </c>
      <c r="BI1016" s="9">
        <f>IF((ROW()-6)&lt;=$Q$3,INDEX(LINEST(AH957:AH1016,AI957:AT1016,TRUE,TRUE),1,7),"")</f>
        <v/>
      </c>
      <c r="BJ1016" s="9">
        <f>IF((ROW()-6)&lt;=$Q$3,INDEX(LINEST(AH957:AH1016,AI957:AT1016,TRUE,TRUE),1,6),"")</f>
        <v/>
      </c>
      <c r="BK1016" s="9">
        <f>IF((ROW()-6)&lt;=$Q$3,INDEX(LINEST(AH957:AH1016,AI957:AT1016,TRUE,TRUE),1,5),"")</f>
        <v/>
      </c>
      <c r="BL1016" s="9">
        <f>IF((ROW()-6)&lt;=$Q$3,INDEX(LINEST(AH957:AH1016,AI957:AT1016,TRUE,TRUE),1,4),"")</f>
        <v/>
      </c>
      <c r="BM1016" s="9">
        <f>IF((ROW()-6)&lt;=$Q$3,INDEX(LINEST(AH957:AH1016,AI957:AT1016,TRUE,TRUE),1,3),"")</f>
        <v/>
      </c>
      <c r="BN1016" s="9">
        <f>IF((ROW()-6)&lt;=$Q$3,INDEX(LINEST(AH957:AH1016,AI957:AT1016,TRUE,TRUE),1,2),"")</f>
        <v/>
      </c>
      <c r="BO1016" s="9">
        <f>IF((ROW()-6)&lt;=$Q$3,INDEX(LINEST(AH957:AH1016,AI957:AT1016,TRUE,TRUE),1,1),"")</f>
        <v/>
      </c>
      <c r="BP1016" s="10">
        <f>IF((ROW()-6)&lt;=$Q$3,INDEX(LINEST(AH957:AH1016,AI957:AT1016,TRUE,TRUE),3,1),"")</f>
        <v/>
      </c>
      <c r="BR1016" s="9">
        <f>IF(AND((ROW()-6)&lt;=$Q$3,ISNUMBER(BC1015)),BC1015/$Q$4+BD1015*AI1016+BE1015*AJ1016+BF1015*AK1016+BG1015*AL1016+BH1015*AM1016+BI1015*AN1016+BJ1015*AO1016+BK1015*AP1016+BL1015*AQ1016+BM1015*AR1016+BN1015*AS1016+BO1015*AT1016,"")</f>
        <v/>
      </c>
      <c r="BS1016">
        <f>IF(ISNUMBER(BR1016),AVERAGE(AH956:AH1015),"")</f>
        <v/>
      </c>
      <c r="BT1016">
        <f>IF(ISNUMBER(BR1016),(AH1016-BR1016)^2,"")</f>
        <v/>
      </c>
      <c r="BU1016">
        <f>IF(ISNUMBER(BR1016),AH1016^2,"")</f>
        <v/>
      </c>
      <c r="BV1016">
        <f>IF(ISNUMBER(BR1016),(AH1016-BS1016)^2,"")</f>
        <v/>
      </c>
    </row>
    <row r="1017">
      <c r="O1017">
        <f>IF($R1017="","",CHOOSE($Q$2,YEAR(R1017)*12+MONTH(R1017),INT((R1017-2)/7),YEAR(R1017)*4+ROUNDUP(MONTH(R1017)/3)))</f>
        <v/>
      </c>
      <c r="P1017">
        <f>IF($R1017="","",IF($R1018="",1,IF(O1017&lt;&gt;O1018,1,0)))</f>
        <v/>
      </c>
      <c r="Q1017">
        <f>IF(P1017=1,SUM($P$7:P1017),"")</f>
        <v/>
      </c>
      <c r="R1017">
        <f>IF($A1017="","",IF(ISNUMBER($A1017),$A1017,IFERROR(DATEVALUE($A1017),NA())))</f>
        <v/>
      </c>
      <c r="S1017" s="7">
        <f>IFERROR(INDEX($R$7:$R$60000,MATCH(ROW()-6,$Q$7:$Q$60000,0)),"")</f>
        <v/>
      </c>
      <c r="T1017">
        <f>IFERROR(INDEX($B$7:$B$60000,MATCH(ROW()-6,$Q$7:$Q$60000,0)),"")</f>
        <v/>
      </c>
      <c r="U1017">
        <f>IFERROR(INDEX($C$7:$C$60000,MATCH(ROW()-6,$Q$7:$Q$60000,0)),"")</f>
        <v/>
      </c>
      <c r="V1017">
        <f>IFERROR(INDEX($D$7:$D$60000,MATCH(ROW()-6,$Q$7:$Q$60000,0)),"")</f>
        <v/>
      </c>
      <c r="W1017">
        <f>IFERROR(INDEX($E$7:$E$60000,MATCH(ROW()-6,$Q$7:$Q$60000,0)),"")</f>
        <v/>
      </c>
      <c r="X1017">
        <f>IFERROR(INDEX($F$7:$F$60000,MATCH(ROW()-6,$Q$7:$Q$60000,0)),"")</f>
        <v/>
      </c>
      <c r="Y1017">
        <f>IFERROR(INDEX($G$7:$G$60000,MATCH(ROW()-6,$Q$7:$Q$60000,0)),"")</f>
        <v/>
      </c>
      <c r="Z1017">
        <f>IFERROR(INDEX($H$7:$H$60000,MATCH(ROW()-6,$Q$7:$Q$60000,0)),"")</f>
        <v/>
      </c>
      <c r="AA1017">
        <f>IFERROR(INDEX($I$7:$I$60000,MATCH(ROW()-6,$Q$7:$Q$60000,0)),"")</f>
        <v/>
      </c>
      <c r="AB1017">
        <f>IFERROR(INDEX($J$7:$J$60000,MATCH(ROW()-6,$Q$7:$Q$60000,0)),"")</f>
        <v/>
      </c>
      <c r="AC1017">
        <f>IFERROR(INDEX($K$7:$K$60000,MATCH(ROW()-6,$Q$7:$Q$60000,0)),"")</f>
        <v/>
      </c>
      <c r="AD1017">
        <f>IFERROR(INDEX($L$7:$L$60000,MATCH(ROW()-6,$Q$7:$Q$60000,0)),"")</f>
        <v/>
      </c>
      <c r="AE1017">
        <f>IFERROR(INDEX($M$7:$M$60000,MATCH(ROW()-6,$Q$7:$Q$60000,0)),"")</f>
        <v/>
      </c>
      <c r="AF1017">
        <f>IFERROR(INDEX($N$7:$N$60000,MATCH(ROW()-6,$Q$7:$Q$60000,0)),"")</f>
        <v/>
      </c>
      <c r="AH1017" s="9">
        <f>IF(OR($S1017="",$S1016=""),"",LN($T1017/$T1016))</f>
        <v/>
      </c>
      <c r="AI1017" s="9">
        <f>IF(OR($S1017="",$S1016=""),"",$C$2*LN(U1017/U1016))</f>
        <v/>
      </c>
      <c r="AJ1017" s="9">
        <f>IF(OR($S1017="",$S1016=""),"",$D$2*(V1017-V1016))</f>
        <v/>
      </c>
      <c r="AK1017" s="9">
        <f>IF(OR($S1017="",$S1016=""),"",$E$2*(W1017-W1016))</f>
        <v/>
      </c>
      <c r="AL1017" s="9">
        <f>IF(OR($S1017="",$S1016=""),"",$F$2*LN(X1017/X1016))</f>
        <v/>
      </c>
      <c r="AM1017" s="9">
        <f>IF(OR($S1017="",$S1016=""),"",$G$2*(Y1017-Y1016))</f>
        <v/>
      </c>
      <c r="AN1017" s="9">
        <f>IF(OR($S1017="",$S1016=""),"",$H$2*LN(Z1017/Z1016))</f>
        <v/>
      </c>
      <c r="AO1017" s="9">
        <f>IF(OR($S1017="",$S1016=""),"",$I$2*(AA1017-AA1016))</f>
        <v/>
      </c>
      <c r="AP1017" s="9">
        <f>IF(OR($S1017="",$S1016=""),"",$J$2*LN(AB1017/AB1016))</f>
        <v/>
      </c>
      <c r="AQ1017" s="9">
        <f>IF(OR($S1017="",$S1016=""),"",$K$2*(AC1017-AC1016))</f>
        <v/>
      </c>
      <c r="AR1017" s="9">
        <f>IF(OR($S1017="",$S1016=""),"",$L$2*LN(AD1017/AD1016))</f>
        <v/>
      </c>
      <c r="AS1017" s="9">
        <f>IF(OR($S1017="",$S1016=""),"",$M$2*LN(AE1017/AE1016))</f>
        <v/>
      </c>
      <c r="AT1017" s="9">
        <f>IF(OR($S1017="",$S1016=""),"",$N$2*LN(AF1017/AF1016))</f>
        <v/>
      </c>
      <c r="AV1017" s="9">
        <f>IF($AH1017="","",$AY$16+$AY$4*AI1017+$AY$5*AJ1017+$AY$6*AK1017+$AY$7*AL1017+$AY$8*AM1017+$AY$9*AN1017+$AY$10*AO1017+$AY$11*AP1017+$AY$12*AQ1017+$AY$13*AR1017+$AY$14*AS1017+$AY$15*AT1017)</f>
        <v/>
      </c>
      <c r="BC1017" s="10">
        <f>IF((ROW()-6)&lt;=$Q$3,INDEX(LINEST(AH958:AH1017,AI958:AT1017,TRUE,TRUE),1,13)*$Q$4,"")</f>
        <v/>
      </c>
      <c r="BD1017" s="9">
        <f>IF((ROW()-6)&lt;=$Q$3,INDEX(LINEST(AH958:AH1017,AI958:AT1017,TRUE,TRUE),1,12),"")</f>
        <v/>
      </c>
      <c r="BE1017" s="9">
        <f>IF((ROW()-6)&lt;=$Q$3,INDEX(LINEST(AH958:AH1017,AI958:AT1017,TRUE,TRUE),1,11),"")</f>
        <v/>
      </c>
      <c r="BF1017" s="9">
        <f>IF((ROW()-6)&lt;=$Q$3,INDEX(LINEST(AH958:AH1017,AI958:AT1017,TRUE,TRUE),1,10),"")</f>
        <v/>
      </c>
      <c r="BG1017" s="9">
        <f>IF((ROW()-6)&lt;=$Q$3,INDEX(LINEST(AH958:AH1017,AI958:AT1017,TRUE,TRUE),1,9),"")</f>
        <v/>
      </c>
      <c r="BH1017" s="9">
        <f>IF((ROW()-6)&lt;=$Q$3,INDEX(LINEST(AH958:AH1017,AI958:AT1017,TRUE,TRUE),1,8),"")</f>
        <v/>
      </c>
      <c r="BI1017" s="9">
        <f>IF((ROW()-6)&lt;=$Q$3,INDEX(LINEST(AH958:AH1017,AI958:AT1017,TRUE,TRUE),1,7),"")</f>
        <v/>
      </c>
      <c r="BJ1017" s="9">
        <f>IF((ROW()-6)&lt;=$Q$3,INDEX(LINEST(AH958:AH1017,AI958:AT1017,TRUE,TRUE),1,6),"")</f>
        <v/>
      </c>
      <c r="BK1017" s="9">
        <f>IF((ROW()-6)&lt;=$Q$3,INDEX(LINEST(AH958:AH1017,AI958:AT1017,TRUE,TRUE),1,5),"")</f>
        <v/>
      </c>
      <c r="BL1017" s="9">
        <f>IF((ROW()-6)&lt;=$Q$3,INDEX(LINEST(AH958:AH1017,AI958:AT1017,TRUE,TRUE),1,4),"")</f>
        <v/>
      </c>
      <c r="BM1017" s="9">
        <f>IF((ROW()-6)&lt;=$Q$3,INDEX(LINEST(AH958:AH1017,AI958:AT1017,TRUE,TRUE),1,3),"")</f>
        <v/>
      </c>
      <c r="BN1017" s="9">
        <f>IF((ROW()-6)&lt;=$Q$3,INDEX(LINEST(AH958:AH1017,AI958:AT1017,TRUE,TRUE),1,2),"")</f>
        <v/>
      </c>
      <c r="BO1017" s="9">
        <f>IF((ROW()-6)&lt;=$Q$3,INDEX(LINEST(AH958:AH1017,AI958:AT1017,TRUE,TRUE),1,1),"")</f>
        <v/>
      </c>
      <c r="BP1017" s="10">
        <f>IF((ROW()-6)&lt;=$Q$3,INDEX(LINEST(AH958:AH1017,AI958:AT1017,TRUE,TRUE),3,1),"")</f>
        <v/>
      </c>
      <c r="BR1017" s="9">
        <f>IF(AND((ROW()-6)&lt;=$Q$3,ISNUMBER(BC1016)),BC1016/$Q$4+BD1016*AI1017+BE1016*AJ1017+BF1016*AK1017+BG1016*AL1017+BH1016*AM1017+BI1016*AN1017+BJ1016*AO1017+BK1016*AP1017+BL1016*AQ1017+BM1016*AR1017+BN1016*AS1017+BO1016*AT1017,"")</f>
        <v/>
      </c>
      <c r="BS1017">
        <f>IF(ISNUMBER(BR1017),AVERAGE(AH957:AH1016),"")</f>
        <v/>
      </c>
      <c r="BT1017">
        <f>IF(ISNUMBER(BR1017),(AH1017-BR1017)^2,"")</f>
        <v/>
      </c>
      <c r="BU1017">
        <f>IF(ISNUMBER(BR1017),AH1017^2,"")</f>
        <v/>
      </c>
      <c r="BV1017">
        <f>IF(ISNUMBER(BR1017),(AH1017-BS1017)^2,"")</f>
        <v/>
      </c>
    </row>
    <row r="1018">
      <c r="O1018">
        <f>IF($R1018="","",CHOOSE($Q$2,YEAR(R1018)*12+MONTH(R1018),INT((R1018-2)/7),YEAR(R1018)*4+ROUNDUP(MONTH(R1018)/3)))</f>
        <v/>
      </c>
      <c r="P1018">
        <f>IF($R1018="","",IF($R1019="",1,IF(O1018&lt;&gt;O1019,1,0)))</f>
        <v/>
      </c>
      <c r="Q1018">
        <f>IF(P1018=1,SUM($P$7:P1018),"")</f>
        <v/>
      </c>
      <c r="R1018">
        <f>IF($A1018="","",IF(ISNUMBER($A1018),$A1018,IFERROR(DATEVALUE($A1018),NA())))</f>
        <v/>
      </c>
      <c r="S1018" s="7">
        <f>IFERROR(INDEX($R$7:$R$60000,MATCH(ROW()-6,$Q$7:$Q$60000,0)),"")</f>
        <v/>
      </c>
      <c r="T1018">
        <f>IFERROR(INDEX($B$7:$B$60000,MATCH(ROW()-6,$Q$7:$Q$60000,0)),"")</f>
        <v/>
      </c>
      <c r="U1018">
        <f>IFERROR(INDEX($C$7:$C$60000,MATCH(ROW()-6,$Q$7:$Q$60000,0)),"")</f>
        <v/>
      </c>
      <c r="V1018">
        <f>IFERROR(INDEX($D$7:$D$60000,MATCH(ROW()-6,$Q$7:$Q$60000,0)),"")</f>
        <v/>
      </c>
      <c r="W1018">
        <f>IFERROR(INDEX($E$7:$E$60000,MATCH(ROW()-6,$Q$7:$Q$60000,0)),"")</f>
        <v/>
      </c>
      <c r="X1018">
        <f>IFERROR(INDEX($F$7:$F$60000,MATCH(ROW()-6,$Q$7:$Q$60000,0)),"")</f>
        <v/>
      </c>
      <c r="Y1018">
        <f>IFERROR(INDEX($G$7:$G$60000,MATCH(ROW()-6,$Q$7:$Q$60000,0)),"")</f>
        <v/>
      </c>
      <c r="Z1018">
        <f>IFERROR(INDEX($H$7:$H$60000,MATCH(ROW()-6,$Q$7:$Q$60000,0)),"")</f>
        <v/>
      </c>
      <c r="AA1018">
        <f>IFERROR(INDEX($I$7:$I$60000,MATCH(ROW()-6,$Q$7:$Q$60000,0)),"")</f>
        <v/>
      </c>
      <c r="AB1018">
        <f>IFERROR(INDEX($J$7:$J$60000,MATCH(ROW()-6,$Q$7:$Q$60000,0)),"")</f>
        <v/>
      </c>
      <c r="AC1018">
        <f>IFERROR(INDEX($K$7:$K$60000,MATCH(ROW()-6,$Q$7:$Q$60000,0)),"")</f>
        <v/>
      </c>
      <c r="AD1018">
        <f>IFERROR(INDEX($L$7:$L$60000,MATCH(ROW()-6,$Q$7:$Q$60000,0)),"")</f>
        <v/>
      </c>
      <c r="AE1018">
        <f>IFERROR(INDEX($M$7:$M$60000,MATCH(ROW()-6,$Q$7:$Q$60000,0)),"")</f>
        <v/>
      </c>
      <c r="AF1018">
        <f>IFERROR(INDEX($N$7:$N$60000,MATCH(ROW()-6,$Q$7:$Q$60000,0)),"")</f>
        <v/>
      </c>
      <c r="AH1018" s="9">
        <f>IF(OR($S1018="",$S1017=""),"",LN($T1018/$T1017))</f>
        <v/>
      </c>
      <c r="AI1018" s="9">
        <f>IF(OR($S1018="",$S1017=""),"",$C$2*LN(U1018/U1017))</f>
        <v/>
      </c>
      <c r="AJ1018" s="9">
        <f>IF(OR($S1018="",$S1017=""),"",$D$2*(V1018-V1017))</f>
        <v/>
      </c>
      <c r="AK1018" s="9">
        <f>IF(OR($S1018="",$S1017=""),"",$E$2*(W1018-W1017))</f>
        <v/>
      </c>
      <c r="AL1018" s="9">
        <f>IF(OR($S1018="",$S1017=""),"",$F$2*LN(X1018/X1017))</f>
        <v/>
      </c>
      <c r="AM1018" s="9">
        <f>IF(OR($S1018="",$S1017=""),"",$G$2*(Y1018-Y1017))</f>
        <v/>
      </c>
      <c r="AN1018" s="9">
        <f>IF(OR($S1018="",$S1017=""),"",$H$2*LN(Z1018/Z1017))</f>
        <v/>
      </c>
      <c r="AO1018" s="9">
        <f>IF(OR($S1018="",$S1017=""),"",$I$2*(AA1018-AA1017))</f>
        <v/>
      </c>
      <c r="AP1018" s="9">
        <f>IF(OR($S1018="",$S1017=""),"",$J$2*LN(AB1018/AB1017))</f>
        <v/>
      </c>
      <c r="AQ1018" s="9">
        <f>IF(OR($S1018="",$S1017=""),"",$K$2*(AC1018-AC1017))</f>
        <v/>
      </c>
      <c r="AR1018" s="9">
        <f>IF(OR($S1018="",$S1017=""),"",$L$2*LN(AD1018/AD1017))</f>
        <v/>
      </c>
      <c r="AS1018" s="9">
        <f>IF(OR($S1018="",$S1017=""),"",$M$2*LN(AE1018/AE1017))</f>
        <v/>
      </c>
      <c r="AT1018" s="9">
        <f>IF(OR($S1018="",$S1017=""),"",$N$2*LN(AF1018/AF1017))</f>
        <v/>
      </c>
      <c r="AV1018" s="9">
        <f>IF($AH1018="","",$AY$16+$AY$4*AI1018+$AY$5*AJ1018+$AY$6*AK1018+$AY$7*AL1018+$AY$8*AM1018+$AY$9*AN1018+$AY$10*AO1018+$AY$11*AP1018+$AY$12*AQ1018+$AY$13*AR1018+$AY$14*AS1018+$AY$15*AT1018)</f>
        <v/>
      </c>
      <c r="BC1018" s="10">
        <f>IF((ROW()-6)&lt;=$Q$3,INDEX(LINEST(AH959:AH1018,AI959:AT1018,TRUE,TRUE),1,13)*$Q$4,"")</f>
        <v/>
      </c>
      <c r="BD1018" s="9">
        <f>IF((ROW()-6)&lt;=$Q$3,INDEX(LINEST(AH959:AH1018,AI959:AT1018,TRUE,TRUE),1,12),"")</f>
        <v/>
      </c>
      <c r="BE1018" s="9">
        <f>IF((ROW()-6)&lt;=$Q$3,INDEX(LINEST(AH959:AH1018,AI959:AT1018,TRUE,TRUE),1,11),"")</f>
        <v/>
      </c>
      <c r="BF1018" s="9">
        <f>IF((ROW()-6)&lt;=$Q$3,INDEX(LINEST(AH959:AH1018,AI959:AT1018,TRUE,TRUE),1,10),"")</f>
        <v/>
      </c>
      <c r="BG1018" s="9">
        <f>IF((ROW()-6)&lt;=$Q$3,INDEX(LINEST(AH959:AH1018,AI959:AT1018,TRUE,TRUE),1,9),"")</f>
        <v/>
      </c>
      <c r="BH1018" s="9">
        <f>IF((ROW()-6)&lt;=$Q$3,INDEX(LINEST(AH959:AH1018,AI959:AT1018,TRUE,TRUE),1,8),"")</f>
        <v/>
      </c>
      <c r="BI1018" s="9">
        <f>IF((ROW()-6)&lt;=$Q$3,INDEX(LINEST(AH959:AH1018,AI959:AT1018,TRUE,TRUE),1,7),"")</f>
        <v/>
      </c>
      <c r="BJ1018" s="9">
        <f>IF((ROW()-6)&lt;=$Q$3,INDEX(LINEST(AH959:AH1018,AI959:AT1018,TRUE,TRUE),1,6),"")</f>
        <v/>
      </c>
      <c r="BK1018" s="9">
        <f>IF((ROW()-6)&lt;=$Q$3,INDEX(LINEST(AH959:AH1018,AI959:AT1018,TRUE,TRUE),1,5),"")</f>
        <v/>
      </c>
      <c r="BL1018" s="9">
        <f>IF((ROW()-6)&lt;=$Q$3,INDEX(LINEST(AH959:AH1018,AI959:AT1018,TRUE,TRUE),1,4),"")</f>
        <v/>
      </c>
      <c r="BM1018" s="9">
        <f>IF((ROW()-6)&lt;=$Q$3,INDEX(LINEST(AH959:AH1018,AI959:AT1018,TRUE,TRUE),1,3),"")</f>
        <v/>
      </c>
      <c r="BN1018" s="9">
        <f>IF((ROW()-6)&lt;=$Q$3,INDEX(LINEST(AH959:AH1018,AI959:AT1018,TRUE,TRUE),1,2),"")</f>
        <v/>
      </c>
      <c r="BO1018" s="9">
        <f>IF((ROW()-6)&lt;=$Q$3,INDEX(LINEST(AH959:AH1018,AI959:AT1018,TRUE,TRUE),1,1),"")</f>
        <v/>
      </c>
      <c r="BP1018" s="10">
        <f>IF((ROW()-6)&lt;=$Q$3,INDEX(LINEST(AH959:AH1018,AI959:AT1018,TRUE,TRUE),3,1),"")</f>
        <v/>
      </c>
      <c r="BR1018" s="9">
        <f>IF(AND((ROW()-6)&lt;=$Q$3,ISNUMBER(BC1017)),BC1017/$Q$4+BD1017*AI1018+BE1017*AJ1018+BF1017*AK1018+BG1017*AL1018+BH1017*AM1018+BI1017*AN1018+BJ1017*AO1018+BK1017*AP1018+BL1017*AQ1018+BM1017*AR1018+BN1017*AS1018+BO1017*AT1018,"")</f>
        <v/>
      </c>
      <c r="BS1018">
        <f>IF(ISNUMBER(BR1018),AVERAGE(AH958:AH1017),"")</f>
        <v/>
      </c>
      <c r="BT1018">
        <f>IF(ISNUMBER(BR1018),(AH1018-BR1018)^2,"")</f>
        <v/>
      </c>
      <c r="BU1018">
        <f>IF(ISNUMBER(BR1018),AH1018^2,"")</f>
        <v/>
      </c>
      <c r="BV1018">
        <f>IF(ISNUMBER(BR1018),(AH1018-BS1018)^2,"")</f>
        <v/>
      </c>
    </row>
    <row r="1019">
      <c r="O1019">
        <f>IF($R1019="","",CHOOSE($Q$2,YEAR(R1019)*12+MONTH(R1019),INT((R1019-2)/7),YEAR(R1019)*4+ROUNDUP(MONTH(R1019)/3)))</f>
        <v/>
      </c>
      <c r="P1019">
        <f>IF($R1019="","",IF($R1020="",1,IF(O1019&lt;&gt;O1020,1,0)))</f>
        <v/>
      </c>
      <c r="Q1019">
        <f>IF(P1019=1,SUM($P$7:P1019),"")</f>
        <v/>
      </c>
      <c r="R1019">
        <f>IF($A1019="","",IF(ISNUMBER($A1019),$A1019,IFERROR(DATEVALUE($A1019),NA())))</f>
        <v/>
      </c>
      <c r="S1019" s="7">
        <f>IFERROR(INDEX($R$7:$R$60000,MATCH(ROW()-6,$Q$7:$Q$60000,0)),"")</f>
        <v/>
      </c>
      <c r="T1019">
        <f>IFERROR(INDEX($B$7:$B$60000,MATCH(ROW()-6,$Q$7:$Q$60000,0)),"")</f>
        <v/>
      </c>
      <c r="U1019">
        <f>IFERROR(INDEX($C$7:$C$60000,MATCH(ROW()-6,$Q$7:$Q$60000,0)),"")</f>
        <v/>
      </c>
      <c r="V1019">
        <f>IFERROR(INDEX($D$7:$D$60000,MATCH(ROW()-6,$Q$7:$Q$60000,0)),"")</f>
        <v/>
      </c>
      <c r="W1019">
        <f>IFERROR(INDEX($E$7:$E$60000,MATCH(ROW()-6,$Q$7:$Q$60000,0)),"")</f>
        <v/>
      </c>
      <c r="X1019">
        <f>IFERROR(INDEX($F$7:$F$60000,MATCH(ROW()-6,$Q$7:$Q$60000,0)),"")</f>
        <v/>
      </c>
      <c r="Y1019">
        <f>IFERROR(INDEX($G$7:$G$60000,MATCH(ROW()-6,$Q$7:$Q$60000,0)),"")</f>
        <v/>
      </c>
      <c r="Z1019">
        <f>IFERROR(INDEX($H$7:$H$60000,MATCH(ROW()-6,$Q$7:$Q$60000,0)),"")</f>
        <v/>
      </c>
      <c r="AA1019">
        <f>IFERROR(INDEX($I$7:$I$60000,MATCH(ROW()-6,$Q$7:$Q$60000,0)),"")</f>
        <v/>
      </c>
      <c r="AB1019">
        <f>IFERROR(INDEX($J$7:$J$60000,MATCH(ROW()-6,$Q$7:$Q$60000,0)),"")</f>
        <v/>
      </c>
      <c r="AC1019">
        <f>IFERROR(INDEX($K$7:$K$60000,MATCH(ROW()-6,$Q$7:$Q$60000,0)),"")</f>
        <v/>
      </c>
      <c r="AD1019">
        <f>IFERROR(INDEX($L$7:$L$60000,MATCH(ROW()-6,$Q$7:$Q$60000,0)),"")</f>
        <v/>
      </c>
      <c r="AE1019">
        <f>IFERROR(INDEX($M$7:$M$60000,MATCH(ROW()-6,$Q$7:$Q$60000,0)),"")</f>
        <v/>
      </c>
      <c r="AF1019">
        <f>IFERROR(INDEX($N$7:$N$60000,MATCH(ROW()-6,$Q$7:$Q$60000,0)),"")</f>
        <v/>
      </c>
      <c r="AH1019" s="9">
        <f>IF(OR($S1019="",$S1018=""),"",LN($T1019/$T1018))</f>
        <v/>
      </c>
      <c r="AI1019" s="9">
        <f>IF(OR($S1019="",$S1018=""),"",$C$2*LN(U1019/U1018))</f>
        <v/>
      </c>
      <c r="AJ1019" s="9">
        <f>IF(OR($S1019="",$S1018=""),"",$D$2*(V1019-V1018))</f>
        <v/>
      </c>
      <c r="AK1019" s="9">
        <f>IF(OR($S1019="",$S1018=""),"",$E$2*(W1019-W1018))</f>
        <v/>
      </c>
      <c r="AL1019" s="9">
        <f>IF(OR($S1019="",$S1018=""),"",$F$2*LN(X1019/X1018))</f>
        <v/>
      </c>
      <c r="AM1019" s="9">
        <f>IF(OR($S1019="",$S1018=""),"",$G$2*(Y1019-Y1018))</f>
        <v/>
      </c>
      <c r="AN1019" s="9">
        <f>IF(OR($S1019="",$S1018=""),"",$H$2*LN(Z1019/Z1018))</f>
        <v/>
      </c>
      <c r="AO1019" s="9">
        <f>IF(OR($S1019="",$S1018=""),"",$I$2*(AA1019-AA1018))</f>
        <v/>
      </c>
      <c r="AP1019" s="9">
        <f>IF(OR($S1019="",$S1018=""),"",$J$2*LN(AB1019/AB1018))</f>
        <v/>
      </c>
      <c r="AQ1019" s="9">
        <f>IF(OR($S1019="",$S1018=""),"",$K$2*(AC1019-AC1018))</f>
        <v/>
      </c>
      <c r="AR1019" s="9">
        <f>IF(OR($S1019="",$S1018=""),"",$L$2*LN(AD1019/AD1018))</f>
        <v/>
      </c>
      <c r="AS1019" s="9">
        <f>IF(OR($S1019="",$S1018=""),"",$M$2*LN(AE1019/AE1018))</f>
        <v/>
      </c>
      <c r="AT1019" s="9">
        <f>IF(OR($S1019="",$S1018=""),"",$N$2*LN(AF1019/AF1018))</f>
        <v/>
      </c>
      <c r="AV1019" s="9">
        <f>IF($AH1019="","",$AY$16+$AY$4*AI1019+$AY$5*AJ1019+$AY$6*AK1019+$AY$7*AL1019+$AY$8*AM1019+$AY$9*AN1019+$AY$10*AO1019+$AY$11*AP1019+$AY$12*AQ1019+$AY$13*AR1019+$AY$14*AS1019+$AY$15*AT1019)</f>
        <v/>
      </c>
      <c r="BC1019" s="10">
        <f>IF((ROW()-6)&lt;=$Q$3,INDEX(LINEST(AH960:AH1019,AI960:AT1019,TRUE,TRUE),1,13)*$Q$4,"")</f>
        <v/>
      </c>
      <c r="BD1019" s="9">
        <f>IF((ROW()-6)&lt;=$Q$3,INDEX(LINEST(AH960:AH1019,AI960:AT1019,TRUE,TRUE),1,12),"")</f>
        <v/>
      </c>
      <c r="BE1019" s="9">
        <f>IF((ROW()-6)&lt;=$Q$3,INDEX(LINEST(AH960:AH1019,AI960:AT1019,TRUE,TRUE),1,11),"")</f>
        <v/>
      </c>
      <c r="BF1019" s="9">
        <f>IF((ROW()-6)&lt;=$Q$3,INDEX(LINEST(AH960:AH1019,AI960:AT1019,TRUE,TRUE),1,10),"")</f>
        <v/>
      </c>
      <c r="BG1019" s="9">
        <f>IF((ROW()-6)&lt;=$Q$3,INDEX(LINEST(AH960:AH1019,AI960:AT1019,TRUE,TRUE),1,9),"")</f>
        <v/>
      </c>
      <c r="BH1019" s="9">
        <f>IF((ROW()-6)&lt;=$Q$3,INDEX(LINEST(AH960:AH1019,AI960:AT1019,TRUE,TRUE),1,8),"")</f>
        <v/>
      </c>
      <c r="BI1019" s="9">
        <f>IF((ROW()-6)&lt;=$Q$3,INDEX(LINEST(AH960:AH1019,AI960:AT1019,TRUE,TRUE),1,7),"")</f>
        <v/>
      </c>
      <c r="BJ1019" s="9">
        <f>IF((ROW()-6)&lt;=$Q$3,INDEX(LINEST(AH960:AH1019,AI960:AT1019,TRUE,TRUE),1,6),"")</f>
        <v/>
      </c>
      <c r="BK1019" s="9">
        <f>IF((ROW()-6)&lt;=$Q$3,INDEX(LINEST(AH960:AH1019,AI960:AT1019,TRUE,TRUE),1,5),"")</f>
        <v/>
      </c>
      <c r="BL1019" s="9">
        <f>IF((ROW()-6)&lt;=$Q$3,INDEX(LINEST(AH960:AH1019,AI960:AT1019,TRUE,TRUE),1,4),"")</f>
        <v/>
      </c>
      <c r="BM1019" s="9">
        <f>IF((ROW()-6)&lt;=$Q$3,INDEX(LINEST(AH960:AH1019,AI960:AT1019,TRUE,TRUE),1,3),"")</f>
        <v/>
      </c>
      <c r="BN1019" s="9">
        <f>IF((ROW()-6)&lt;=$Q$3,INDEX(LINEST(AH960:AH1019,AI960:AT1019,TRUE,TRUE),1,2),"")</f>
        <v/>
      </c>
      <c r="BO1019" s="9">
        <f>IF((ROW()-6)&lt;=$Q$3,INDEX(LINEST(AH960:AH1019,AI960:AT1019,TRUE,TRUE),1,1),"")</f>
        <v/>
      </c>
      <c r="BP1019" s="10">
        <f>IF((ROW()-6)&lt;=$Q$3,INDEX(LINEST(AH960:AH1019,AI960:AT1019,TRUE,TRUE),3,1),"")</f>
        <v/>
      </c>
      <c r="BR1019" s="9">
        <f>IF(AND((ROW()-6)&lt;=$Q$3,ISNUMBER(BC1018)),BC1018/$Q$4+BD1018*AI1019+BE1018*AJ1019+BF1018*AK1019+BG1018*AL1019+BH1018*AM1019+BI1018*AN1019+BJ1018*AO1019+BK1018*AP1019+BL1018*AQ1019+BM1018*AR1019+BN1018*AS1019+BO1018*AT1019,"")</f>
        <v/>
      </c>
      <c r="BS1019">
        <f>IF(ISNUMBER(BR1019),AVERAGE(AH959:AH1018),"")</f>
        <v/>
      </c>
      <c r="BT1019">
        <f>IF(ISNUMBER(BR1019),(AH1019-BR1019)^2,"")</f>
        <v/>
      </c>
      <c r="BU1019">
        <f>IF(ISNUMBER(BR1019),AH1019^2,"")</f>
        <v/>
      </c>
      <c r="BV1019">
        <f>IF(ISNUMBER(BR1019),(AH1019-BS1019)^2,"")</f>
        <v/>
      </c>
    </row>
    <row r="1020">
      <c r="O1020">
        <f>IF($R1020="","",CHOOSE($Q$2,YEAR(R1020)*12+MONTH(R1020),INT((R1020-2)/7),YEAR(R1020)*4+ROUNDUP(MONTH(R1020)/3)))</f>
        <v/>
      </c>
      <c r="P1020">
        <f>IF($R1020="","",IF($R1021="",1,IF(O1020&lt;&gt;O1021,1,0)))</f>
        <v/>
      </c>
      <c r="Q1020">
        <f>IF(P1020=1,SUM($P$7:P1020),"")</f>
        <v/>
      </c>
      <c r="R1020">
        <f>IF($A1020="","",IF(ISNUMBER($A1020),$A1020,IFERROR(DATEVALUE($A1020),NA())))</f>
        <v/>
      </c>
      <c r="S1020" s="7">
        <f>IFERROR(INDEX($R$7:$R$60000,MATCH(ROW()-6,$Q$7:$Q$60000,0)),"")</f>
        <v/>
      </c>
      <c r="T1020">
        <f>IFERROR(INDEX($B$7:$B$60000,MATCH(ROW()-6,$Q$7:$Q$60000,0)),"")</f>
        <v/>
      </c>
      <c r="U1020">
        <f>IFERROR(INDEX($C$7:$C$60000,MATCH(ROW()-6,$Q$7:$Q$60000,0)),"")</f>
        <v/>
      </c>
      <c r="V1020">
        <f>IFERROR(INDEX($D$7:$D$60000,MATCH(ROW()-6,$Q$7:$Q$60000,0)),"")</f>
        <v/>
      </c>
      <c r="W1020">
        <f>IFERROR(INDEX($E$7:$E$60000,MATCH(ROW()-6,$Q$7:$Q$60000,0)),"")</f>
        <v/>
      </c>
      <c r="X1020">
        <f>IFERROR(INDEX($F$7:$F$60000,MATCH(ROW()-6,$Q$7:$Q$60000,0)),"")</f>
        <v/>
      </c>
      <c r="Y1020">
        <f>IFERROR(INDEX($G$7:$G$60000,MATCH(ROW()-6,$Q$7:$Q$60000,0)),"")</f>
        <v/>
      </c>
      <c r="Z1020">
        <f>IFERROR(INDEX($H$7:$H$60000,MATCH(ROW()-6,$Q$7:$Q$60000,0)),"")</f>
        <v/>
      </c>
      <c r="AA1020">
        <f>IFERROR(INDEX($I$7:$I$60000,MATCH(ROW()-6,$Q$7:$Q$60000,0)),"")</f>
        <v/>
      </c>
      <c r="AB1020">
        <f>IFERROR(INDEX($J$7:$J$60000,MATCH(ROW()-6,$Q$7:$Q$60000,0)),"")</f>
        <v/>
      </c>
      <c r="AC1020">
        <f>IFERROR(INDEX($K$7:$K$60000,MATCH(ROW()-6,$Q$7:$Q$60000,0)),"")</f>
        <v/>
      </c>
      <c r="AD1020">
        <f>IFERROR(INDEX($L$7:$L$60000,MATCH(ROW()-6,$Q$7:$Q$60000,0)),"")</f>
        <v/>
      </c>
      <c r="AE1020">
        <f>IFERROR(INDEX($M$7:$M$60000,MATCH(ROW()-6,$Q$7:$Q$60000,0)),"")</f>
        <v/>
      </c>
      <c r="AF1020">
        <f>IFERROR(INDEX($N$7:$N$60000,MATCH(ROW()-6,$Q$7:$Q$60000,0)),"")</f>
        <v/>
      </c>
      <c r="AH1020" s="9">
        <f>IF(OR($S1020="",$S1019=""),"",LN($T1020/$T1019))</f>
        <v/>
      </c>
      <c r="AI1020" s="9">
        <f>IF(OR($S1020="",$S1019=""),"",$C$2*LN(U1020/U1019))</f>
        <v/>
      </c>
      <c r="AJ1020" s="9">
        <f>IF(OR($S1020="",$S1019=""),"",$D$2*(V1020-V1019))</f>
        <v/>
      </c>
      <c r="AK1020" s="9">
        <f>IF(OR($S1020="",$S1019=""),"",$E$2*(W1020-W1019))</f>
        <v/>
      </c>
      <c r="AL1020" s="9">
        <f>IF(OR($S1020="",$S1019=""),"",$F$2*LN(X1020/X1019))</f>
        <v/>
      </c>
      <c r="AM1020" s="9">
        <f>IF(OR($S1020="",$S1019=""),"",$G$2*(Y1020-Y1019))</f>
        <v/>
      </c>
      <c r="AN1020" s="9">
        <f>IF(OR($S1020="",$S1019=""),"",$H$2*LN(Z1020/Z1019))</f>
        <v/>
      </c>
      <c r="AO1020" s="9">
        <f>IF(OR($S1020="",$S1019=""),"",$I$2*(AA1020-AA1019))</f>
        <v/>
      </c>
      <c r="AP1020" s="9">
        <f>IF(OR($S1020="",$S1019=""),"",$J$2*LN(AB1020/AB1019))</f>
        <v/>
      </c>
      <c r="AQ1020" s="9">
        <f>IF(OR($S1020="",$S1019=""),"",$K$2*(AC1020-AC1019))</f>
        <v/>
      </c>
      <c r="AR1020" s="9">
        <f>IF(OR($S1020="",$S1019=""),"",$L$2*LN(AD1020/AD1019))</f>
        <v/>
      </c>
      <c r="AS1020" s="9">
        <f>IF(OR($S1020="",$S1019=""),"",$M$2*LN(AE1020/AE1019))</f>
        <v/>
      </c>
      <c r="AT1020" s="9">
        <f>IF(OR($S1020="",$S1019=""),"",$N$2*LN(AF1020/AF1019))</f>
        <v/>
      </c>
      <c r="AV1020" s="9">
        <f>IF($AH1020="","",$AY$16+$AY$4*AI1020+$AY$5*AJ1020+$AY$6*AK1020+$AY$7*AL1020+$AY$8*AM1020+$AY$9*AN1020+$AY$10*AO1020+$AY$11*AP1020+$AY$12*AQ1020+$AY$13*AR1020+$AY$14*AS1020+$AY$15*AT1020)</f>
        <v/>
      </c>
      <c r="BC1020" s="10">
        <f>IF((ROW()-6)&lt;=$Q$3,INDEX(LINEST(AH961:AH1020,AI961:AT1020,TRUE,TRUE),1,13)*$Q$4,"")</f>
        <v/>
      </c>
      <c r="BD1020" s="9">
        <f>IF((ROW()-6)&lt;=$Q$3,INDEX(LINEST(AH961:AH1020,AI961:AT1020,TRUE,TRUE),1,12),"")</f>
        <v/>
      </c>
      <c r="BE1020" s="9">
        <f>IF((ROW()-6)&lt;=$Q$3,INDEX(LINEST(AH961:AH1020,AI961:AT1020,TRUE,TRUE),1,11),"")</f>
        <v/>
      </c>
      <c r="BF1020" s="9">
        <f>IF((ROW()-6)&lt;=$Q$3,INDEX(LINEST(AH961:AH1020,AI961:AT1020,TRUE,TRUE),1,10),"")</f>
        <v/>
      </c>
      <c r="BG1020" s="9">
        <f>IF((ROW()-6)&lt;=$Q$3,INDEX(LINEST(AH961:AH1020,AI961:AT1020,TRUE,TRUE),1,9),"")</f>
        <v/>
      </c>
      <c r="BH1020" s="9">
        <f>IF((ROW()-6)&lt;=$Q$3,INDEX(LINEST(AH961:AH1020,AI961:AT1020,TRUE,TRUE),1,8),"")</f>
        <v/>
      </c>
      <c r="BI1020" s="9">
        <f>IF((ROW()-6)&lt;=$Q$3,INDEX(LINEST(AH961:AH1020,AI961:AT1020,TRUE,TRUE),1,7),"")</f>
        <v/>
      </c>
      <c r="BJ1020" s="9">
        <f>IF((ROW()-6)&lt;=$Q$3,INDEX(LINEST(AH961:AH1020,AI961:AT1020,TRUE,TRUE),1,6),"")</f>
        <v/>
      </c>
      <c r="BK1020" s="9">
        <f>IF((ROW()-6)&lt;=$Q$3,INDEX(LINEST(AH961:AH1020,AI961:AT1020,TRUE,TRUE),1,5),"")</f>
        <v/>
      </c>
      <c r="BL1020" s="9">
        <f>IF((ROW()-6)&lt;=$Q$3,INDEX(LINEST(AH961:AH1020,AI961:AT1020,TRUE,TRUE),1,4),"")</f>
        <v/>
      </c>
      <c r="BM1020" s="9">
        <f>IF((ROW()-6)&lt;=$Q$3,INDEX(LINEST(AH961:AH1020,AI961:AT1020,TRUE,TRUE),1,3),"")</f>
        <v/>
      </c>
      <c r="BN1020" s="9">
        <f>IF((ROW()-6)&lt;=$Q$3,INDEX(LINEST(AH961:AH1020,AI961:AT1020,TRUE,TRUE),1,2),"")</f>
        <v/>
      </c>
      <c r="BO1020" s="9">
        <f>IF((ROW()-6)&lt;=$Q$3,INDEX(LINEST(AH961:AH1020,AI961:AT1020,TRUE,TRUE),1,1),"")</f>
        <v/>
      </c>
      <c r="BP1020" s="10">
        <f>IF((ROW()-6)&lt;=$Q$3,INDEX(LINEST(AH961:AH1020,AI961:AT1020,TRUE,TRUE),3,1),"")</f>
        <v/>
      </c>
      <c r="BR1020" s="9">
        <f>IF(AND((ROW()-6)&lt;=$Q$3,ISNUMBER(BC1019)),BC1019/$Q$4+BD1019*AI1020+BE1019*AJ1020+BF1019*AK1020+BG1019*AL1020+BH1019*AM1020+BI1019*AN1020+BJ1019*AO1020+BK1019*AP1020+BL1019*AQ1020+BM1019*AR1020+BN1019*AS1020+BO1019*AT1020,"")</f>
        <v/>
      </c>
      <c r="BS1020">
        <f>IF(ISNUMBER(BR1020),AVERAGE(AH960:AH1019),"")</f>
        <v/>
      </c>
      <c r="BT1020">
        <f>IF(ISNUMBER(BR1020),(AH1020-BR1020)^2,"")</f>
        <v/>
      </c>
      <c r="BU1020">
        <f>IF(ISNUMBER(BR1020),AH1020^2,"")</f>
        <v/>
      </c>
      <c r="BV1020">
        <f>IF(ISNUMBER(BR1020),(AH1020-BS1020)^2,"")</f>
        <v/>
      </c>
    </row>
    <row r="1021">
      <c r="O1021">
        <f>IF($R1021="","",CHOOSE($Q$2,YEAR(R1021)*12+MONTH(R1021),INT((R1021-2)/7),YEAR(R1021)*4+ROUNDUP(MONTH(R1021)/3)))</f>
        <v/>
      </c>
      <c r="P1021">
        <f>IF($R1021="","",IF($R1022="",1,IF(O1021&lt;&gt;O1022,1,0)))</f>
        <v/>
      </c>
      <c r="Q1021">
        <f>IF(P1021=1,SUM($P$7:P1021),"")</f>
        <v/>
      </c>
      <c r="R1021">
        <f>IF($A1021="","",IF(ISNUMBER($A1021),$A1021,IFERROR(DATEVALUE($A1021),NA())))</f>
        <v/>
      </c>
      <c r="S1021" s="7">
        <f>IFERROR(INDEX($R$7:$R$60000,MATCH(ROW()-6,$Q$7:$Q$60000,0)),"")</f>
        <v/>
      </c>
      <c r="T1021">
        <f>IFERROR(INDEX($B$7:$B$60000,MATCH(ROW()-6,$Q$7:$Q$60000,0)),"")</f>
        <v/>
      </c>
      <c r="U1021">
        <f>IFERROR(INDEX($C$7:$C$60000,MATCH(ROW()-6,$Q$7:$Q$60000,0)),"")</f>
        <v/>
      </c>
      <c r="V1021">
        <f>IFERROR(INDEX($D$7:$D$60000,MATCH(ROW()-6,$Q$7:$Q$60000,0)),"")</f>
        <v/>
      </c>
      <c r="W1021">
        <f>IFERROR(INDEX($E$7:$E$60000,MATCH(ROW()-6,$Q$7:$Q$60000,0)),"")</f>
        <v/>
      </c>
      <c r="X1021">
        <f>IFERROR(INDEX($F$7:$F$60000,MATCH(ROW()-6,$Q$7:$Q$60000,0)),"")</f>
        <v/>
      </c>
      <c r="Y1021">
        <f>IFERROR(INDEX($G$7:$G$60000,MATCH(ROW()-6,$Q$7:$Q$60000,0)),"")</f>
        <v/>
      </c>
      <c r="Z1021">
        <f>IFERROR(INDEX($H$7:$H$60000,MATCH(ROW()-6,$Q$7:$Q$60000,0)),"")</f>
        <v/>
      </c>
      <c r="AA1021">
        <f>IFERROR(INDEX($I$7:$I$60000,MATCH(ROW()-6,$Q$7:$Q$60000,0)),"")</f>
        <v/>
      </c>
      <c r="AB1021">
        <f>IFERROR(INDEX($J$7:$J$60000,MATCH(ROW()-6,$Q$7:$Q$60000,0)),"")</f>
        <v/>
      </c>
      <c r="AC1021">
        <f>IFERROR(INDEX($K$7:$K$60000,MATCH(ROW()-6,$Q$7:$Q$60000,0)),"")</f>
        <v/>
      </c>
      <c r="AD1021">
        <f>IFERROR(INDEX($L$7:$L$60000,MATCH(ROW()-6,$Q$7:$Q$60000,0)),"")</f>
        <v/>
      </c>
      <c r="AE1021">
        <f>IFERROR(INDEX($M$7:$M$60000,MATCH(ROW()-6,$Q$7:$Q$60000,0)),"")</f>
        <v/>
      </c>
      <c r="AF1021">
        <f>IFERROR(INDEX($N$7:$N$60000,MATCH(ROW()-6,$Q$7:$Q$60000,0)),"")</f>
        <v/>
      </c>
      <c r="AH1021" s="9">
        <f>IF(OR($S1021="",$S1020=""),"",LN($T1021/$T1020))</f>
        <v/>
      </c>
      <c r="AI1021" s="9">
        <f>IF(OR($S1021="",$S1020=""),"",$C$2*LN(U1021/U1020))</f>
        <v/>
      </c>
      <c r="AJ1021" s="9">
        <f>IF(OR($S1021="",$S1020=""),"",$D$2*(V1021-V1020))</f>
        <v/>
      </c>
      <c r="AK1021" s="9">
        <f>IF(OR($S1021="",$S1020=""),"",$E$2*(W1021-W1020))</f>
        <v/>
      </c>
      <c r="AL1021" s="9">
        <f>IF(OR($S1021="",$S1020=""),"",$F$2*LN(X1021/X1020))</f>
        <v/>
      </c>
      <c r="AM1021" s="9">
        <f>IF(OR($S1021="",$S1020=""),"",$G$2*(Y1021-Y1020))</f>
        <v/>
      </c>
      <c r="AN1021" s="9">
        <f>IF(OR($S1021="",$S1020=""),"",$H$2*LN(Z1021/Z1020))</f>
        <v/>
      </c>
      <c r="AO1021" s="9">
        <f>IF(OR($S1021="",$S1020=""),"",$I$2*(AA1021-AA1020))</f>
        <v/>
      </c>
      <c r="AP1021" s="9">
        <f>IF(OR($S1021="",$S1020=""),"",$J$2*LN(AB1021/AB1020))</f>
        <v/>
      </c>
      <c r="AQ1021" s="9">
        <f>IF(OR($S1021="",$S1020=""),"",$K$2*(AC1021-AC1020))</f>
        <v/>
      </c>
      <c r="AR1021" s="9">
        <f>IF(OR($S1021="",$S1020=""),"",$L$2*LN(AD1021/AD1020))</f>
        <v/>
      </c>
      <c r="AS1021" s="9">
        <f>IF(OR($S1021="",$S1020=""),"",$M$2*LN(AE1021/AE1020))</f>
        <v/>
      </c>
      <c r="AT1021" s="9">
        <f>IF(OR($S1021="",$S1020=""),"",$N$2*LN(AF1021/AF1020))</f>
        <v/>
      </c>
      <c r="AV1021" s="9">
        <f>IF($AH1021="","",$AY$16+$AY$4*AI1021+$AY$5*AJ1021+$AY$6*AK1021+$AY$7*AL1021+$AY$8*AM1021+$AY$9*AN1021+$AY$10*AO1021+$AY$11*AP1021+$AY$12*AQ1021+$AY$13*AR1021+$AY$14*AS1021+$AY$15*AT1021)</f>
        <v/>
      </c>
      <c r="BC1021" s="10">
        <f>IF((ROW()-6)&lt;=$Q$3,INDEX(LINEST(AH962:AH1021,AI962:AT1021,TRUE,TRUE),1,13)*$Q$4,"")</f>
        <v/>
      </c>
      <c r="BD1021" s="9">
        <f>IF((ROW()-6)&lt;=$Q$3,INDEX(LINEST(AH962:AH1021,AI962:AT1021,TRUE,TRUE),1,12),"")</f>
        <v/>
      </c>
      <c r="BE1021" s="9">
        <f>IF((ROW()-6)&lt;=$Q$3,INDEX(LINEST(AH962:AH1021,AI962:AT1021,TRUE,TRUE),1,11),"")</f>
        <v/>
      </c>
      <c r="BF1021" s="9">
        <f>IF((ROW()-6)&lt;=$Q$3,INDEX(LINEST(AH962:AH1021,AI962:AT1021,TRUE,TRUE),1,10),"")</f>
        <v/>
      </c>
      <c r="BG1021" s="9">
        <f>IF((ROW()-6)&lt;=$Q$3,INDEX(LINEST(AH962:AH1021,AI962:AT1021,TRUE,TRUE),1,9),"")</f>
        <v/>
      </c>
      <c r="BH1021" s="9">
        <f>IF((ROW()-6)&lt;=$Q$3,INDEX(LINEST(AH962:AH1021,AI962:AT1021,TRUE,TRUE),1,8),"")</f>
        <v/>
      </c>
      <c r="BI1021" s="9">
        <f>IF((ROW()-6)&lt;=$Q$3,INDEX(LINEST(AH962:AH1021,AI962:AT1021,TRUE,TRUE),1,7),"")</f>
        <v/>
      </c>
      <c r="BJ1021" s="9">
        <f>IF((ROW()-6)&lt;=$Q$3,INDEX(LINEST(AH962:AH1021,AI962:AT1021,TRUE,TRUE),1,6),"")</f>
        <v/>
      </c>
      <c r="BK1021" s="9">
        <f>IF((ROW()-6)&lt;=$Q$3,INDEX(LINEST(AH962:AH1021,AI962:AT1021,TRUE,TRUE),1,5),"")</f>
        <v/>
      </c>
      <c r="BL1021" s="9">
        <f>IF((ROW()-6)&lt;=$Q$3,INDEX(LINEST(AH962:AH1021,AI962:AT1021,TRUE,TRUE),1,4),"")</f>
        <v/>
      </c>
      <c r="BM1021" s="9">
        <f>IF((ROW()-6)&lt;=$Q$3,INDEX(LINEST(AH962:AH1021,AI962:AT1021,TRUE,TRUE),1,3),"")</f>
        <v/>
      </c>
      <c r="BN1021" s="9">
        <f>IF((ROW()-6)&lt;=$Q$3,INDEX(LINEST(AH962:AH1021,AI962:AT1021,TRUE,TRUE),1,2),"")</f>
        <v/>
      </c>
      <c r="BO1021" s="9">
        <f>IF((ROW()-6)&lt;=$Q$3,INDEX(LINEST(AH962:AH1021,AI962:AT1021,TRUE,TRUE),1,1),"")</f>
        <v/>
      </c>
      <c r="BP1021" s="10">
        <f>IF((ROW()-6)&lt;=$Q$3,INDEX(LINEST(AH962:AH1021,AI962:AT1021,TRUE,TRUE),3,1),"")</f>
        <v/>
      </c>
      <c r="BR1021" s="9">
        <f>IF(AND((ROW()-6)&lt;=$Q$3,ISNUMBER(BC1020)),BC1020/$Q$4+BD1020*AI1021+BE1020*AJ1021+BF1020*AK1021+BG1020*AL1021+BH1020*AM1021+BI1020*AN1021+BJ1020*AO1021+BK1020*AP1021+BL1020*AQ1021+BM1020*AR1021+BN1020*AS1021+BO1020*AT1021,"")</f>
        <v/>
      </c>
      <c r="BS1021">
        <f>IF(ISNUMBER(BR1021),AVERAGE(AH961:AH1020),"")</f>
        <v/>
      </c>
      <c r="BT1021">
        <f>IF(ISNUMBER(BR1021),(AH1021-BR1021)^2,"")</f>
        <v/>
      </c>
      <c r="BU1021">
        <f>IF(ISNUMBER(BR1021),AH1021^2,"")</f>
        <v/>
      </c>
      <c r="BV1021">
        <f>IF(ISNUMBER(BR1021),(AH1021-BS1021)^2,"")</f>
        <v/>
      </c>
    </row>
    <row r="1022">
      <c r="O1022">
        <f>IF($R1022="","",CHOOSE($Q$2,YEAR(R1022)*12+MONTH(R1022),INT((R1022-2)/7),YEAR(R1022)*4+ROUNDUP(MONTH(R1022)/3)))</f>
        <v/>
      </c>
      <c r="P1022">
        <f>IF($R1022="","",IF($R1023="",1,IF(O1022&lt;&gt;O1023,1,0)))</f>
        <v/>
      </c>
      <c r="Q1022">
        <f>IF(P1022=1,SUM($P$7:P1022),"")</f>
        <v/>
      </c>
      <c r="R1022">
        <f>IF($A1022="","",IF(ISNUMBER($A1022),$A1022,IFERROR(DATEVALUE($A1022),NA())))</f>
        <v/>
      </c>
      <c r="S1022" s="7">
        <f>IFERROR(INDEX($R$7:$R$60000,MATCH(ROW()-6,$Q$7:$Q$60000,0)),"")</f>
        <v/>
      </c>
      <c r="T1022">
        <f>IFERROR(INDEX($B$7:$B$60000,MATCH(ROW()-6,$Q$7:$Q$60000,0)),"")</f>
        <v/>
      </c>
      <c r="U1022">
        <f>IFERROR(INDEX($C$7:$C$60000,MATCH(ROW()-6,$Q$7:$Q$60000,0)),"")</f>
        <v/>
      </c>
      <c r="V1022">
        <f>IFERROR(INDEX($D$7:$D$60000,MATCH(ROW()-6,$Q$7:$Q$60000,0)),"")</f>
        <v/>
      </c>
      <c r="W1022">
        <f>IFERROR(INDEX($E$7:$E$60000,MATCH(ROW()-6,$Q$7:$Q$60000,0)),"")</f>
        <v/>
      </c>
      <c r="X1022">
        <f>IFERROR(INDEX($F$7:$F$60000,MATCH(ROW()-6,$Q$7:$Q$60000,0)),"")</f>
        <v/>
      </c>
      <c r="Y1022">
        <f>IFERROR(INDEX($G$7:$G$60000,MATCH(ROW()-6,$Q$7:$Q$60000,0)),"")</f>
        <v/>
      </c>
      <c r="Z1022">
        <f>IFERROR(INDEX($H$7:$H$60000,MATCH(ROW()-6,$Q$7:$Q$60000,0)),"")</f>
        <v/>
      </c>
      <c r="AA1022">
        <f>IFERROR(INDEX($I$7:$I$60000,MATCH(ROW()-6,$Q$7:$Q$60000,0)),"")</f>
        <v/>
      </c>
      <c r="AB1022">
        <f>IFERROR(INDEX($J$7:$J$60000,MATCH(ROW()-6,$Q$7:$Q$60000,0)),"")</f>
        <v/>
      </c>
      <c r="AC1022">
        <f>IFERROR(INDEX($K$7:$K$60000,MATCH(ROW()-6,$Q$7:$Q$60000,0)),"")</f>
        <v/>
      </c>
      <c r="AD1022">
        <f>IFERROR(INDEX($L$7:$L$60000,MATCH(ROW()-6,$Q$7:$Q$60000,0)),"")</f>
        <v/>
      </c>
      <c r="AE1022">
        <f>IFERROR(INDEX($M$7:$M$60000,MATCH(ROW()-6,$Q$7:$Q$60000,0)),"")</f>
        <v/>
      </c>
      <c r="AF1022">
        <f>IFERROR(INDEX($N$7:$N$60000,MATCH(ROW()-6,$Q$7:$Q$60000,0)),"")</f>
        <v/>
      </c>
      <c r="AH1022" s="9">
        <f>IF(OR($S1022="",$S1021=""),"",LN($T1022/$T1021))</f>
        <v/>
      </c>
      <c r="AI1022" s="9">
        <f>IF(OR($S1022="",$S1021=""),"",$C$2*LN(U1022/U1021))</f>
        <v/>
      </c>
      <c r="AJ1022" s="9">
        <f>IF(OR($S1022="",$S1021=""),"",$D$2*(V1022-V1021))</f>
        <v/>
      </c>
      <c r="AK1022" s="9">
        <f>IF(OR($S1022="",$S1021=""),"",$E$2*(W1022-W1021))</f>
        <v/>
      </c>
      <c r="AL1022" s="9">
        <f>IF(OR($S1022="",$S1021=""),"",$F$2*LN(X1022/X1021))</f>
        <v/>
      </c>
      <c r="AM1022" s="9">
        <f>IF(OR($S1022="",$S1021=""),"",$G$2*(Y1022-Y1021))</f>
        <v/>
      </c>
      <c r="AN1022" s="9">
        <f>IF(OR($S1022="",$S1021=""),"",$H$2*LN(Z1022/Z1021))</f>
        <v/>
      </c>
      <c r="AO1022" s="9">
        <f>IF(OR($S1022="",$S1021=""),"",$I$2*(AA1022-AA1021))</f>
        <v/>
      </c>
      <c r="AP1022" s="9">
        <f>IF(OR($S1022="",$S1021=""),"",$J$2*LN(AB1022/AB1021))</f>
        <v/>
      </c>
      <c r="AQ1022" s="9">
        <f>IF(OR($S1022="",$S1021=""),"",$K$2*(AC1022-AC1021))</f>
        <v/>
      </c>
      <c r="AR1022" s="9">
        <f>IF(OR($S1022="",$S1021=""),"",$L$2*LN(AD1022/AD1021))</f>
        <v/>
      </c>
      <c r="AS1022" s="9">
        <f>IF(OR($S1022="",$S1021=""),"",$M$2*LN(AE1022/AE1021))</f>
        <v/>
      </c>
      <c r="AT1022" s="9">
        <f>IF(OR($S1022="",$S1021=""),"",$N$2*LN(AF1022/AF1021))</f>
        <v/>
      </c>
      <c r="AV1022" s="9">
        <f>IF($AH1022="","",$AY$16+$AY$4*AI1022+$AY$5*AJ1022+$AY$6*AK1022+$AY$7*AL1022+$AY$8*AM1022+$AY$9*AN1022+$AY$10*AO1022+$AY$11*AP1022+$AY$12*AQ1022+$AY$13*AR1022+$AY$14*AS1022+$AY$15*AT1022)</f>
        <v/>
      </c>
      <c r="BC1022" s="10">
        <f>IF((ROW()-6)&lt;=$Q$3,INDEX(LINEST(AH963:AH1022,AI963:AT1022,TRUE,TRUE),1,13)*$Q$4,"")</f>
        <v/>
      </c>
      <c r="BD1022" s="9">
        <f>IF((ROW()-6)&lt;=$Q$3,INDEX(LINEST(AH963:AH1022,AI963:AT1022,TRUE,TRUE),1,12),"")</f>
        <v/>
      </c>
      <c r="BE1022" s="9">
        <f>IF((ROW()-6)&lt;=$Q$3,INDEX(LINEST(AH963:AH1022,AI963:AT1022,TRUE,TRUE),1,11),"")</f>
        <v/>
      </c>
      <c r="BF1022" s="9">
        <f>IF((ROW()-6)&lt;=$Q$3,INDEX(LINEST(AH963:AH1022,AI963:AT1022,TRUE,TRUE),1,10),"")</f>
        <v/>
      </c>
      <c r="BG1022" s="9">
        <f>IF((ROW()-6)&lt;=$Q$3,INDEX(LINEST(AH963:AH1022,AI963:AT1022,TRUE,TRUE),1,9),"")</f>
        <v/>
      </c>
      <c r="BH1022" s="9">
        <f>IF((ROW()-6)&lt;=$Q$3,INDEX(LINEST(AH963:AH1022,AI963:AT1022,TRUE,TRUE),1,8),"")</f>
        <v/>
      </c>
      <c r="BI1022" s="9">
        <f>IF((ROW()-6)&lt;=$Q$3,INDEX(LINEST(AH963:AH1022,AI963:AT1022,TRUE,TRUE),1,7),"")</f>
        <v/>
      </c>
      <c r="BJ1022" s="9">
        <f>IF((ROW()-6)&lt;=$Q$3,INDEX(LINEST(AH963:AH1022,AI963:AT1022,TRUE,TRUE),1,6),"")</f>
        <v/>
      </c>
      <c r="BK1022" s="9">
        <f>IF((ROW()-6)&lt;=$Q$3,INDEX(LINEST(AH963:AH1022,AI963:AT1022,TRUE,TRUE),1,5),"")</f>
        <v/>
      </c>
      <c r="BL1022" s="9">
        <f>IF((ROW()-6)&lt;=$Q$3,INDEX(LINEST(AH963:AH1022,AI963:AT1022,TRUE,TRUE),1,4),"")</f>
        <v/>
      </c>
      <c r="BM1022" s="9">
        <f>IF((ROW()-6)&lt;=$Q$3,INDEX(LINEST(AH963:AH1022,AI963:AT1022,TRUE,TRUE),1,3),"")</f>
        <v/>
      </c>
      <c r="BN1022" s="9">
        <f>IF((ROW()-6)&lt;=$Q$3,INDEX(LINEST(AH963:AH1022,AI963:AT1022,TRUE,TRUE),1,2),"")</f>
        <v/>
      </c>
      <c r="BO1022" s="9">
        <f>IF((ROW()-6)&lt;=$Q$3,INDEX(LINEST(AH963:AH1022,AI963:AT1022,TRUE,TRUE),1,1),"")</f>
        <v/>
      </c>
      <c r="BP1022" s="10">
        <f>IF((ROW()-6)&lt;=$Q$3,INDEX(LINEST(AH963:AH1022,AI963:AT1022,TRUE,TRUE),3,1),"")</f>
        <v/>
      </c>
      <c r="BR1022" s="9">
        <f>IF(AND((ROW()-6)&lt;=$Q$3,ISNUMBER(BC1021)),BC1021/$Q$4+BD1021*AI1022+BE1021*AJ1022+BF1021*AK1022+BG1021*AL1022+BH1021*AM1022+BI1021*AN1022+BJ1021*AO1022+BK1021*AP1022+BL1021*AQ1022+BM1021*AR1022+BN1021*AS1022+BO1021*AT1022,"")</f>
        <v/>
      </c>
      <c r="BS1022">
        <f>IF(ISNUMBER(BR1022),AVERAGE(AH962:AH1021),"")</f>
        <v/>
      </c>
      <c r="BT1022">
        <f>IF(ISNUMBER(BR1022),(AH1022-BR1022)^2,"")</f>
        <v/>
      </c>
      <c r="BU1022">
        <f>IF(ISNUMBER(BR1022),AH1022^2,"")</f>
        <v/>
      </c>
      <c r="BV1022">
        <f>IF(ISNUMBER(BR1022),(AH1022-BS1022)^2,"")</f>
        <v/>
      </c>
    </row>
    <row r="1023">
      <c r="O1023">
        <f>IF($R1023="","",CHOOSE($Q$2,YEAR(R1023)*12+MONTH(R1023),INT((R1023-2)/7),YEAR(R1023)*4+ROUNDUP(MONTH(R1023)/3)))</f>
        <v/>
      </c>
      <c r="P1023">
        <f>IF($R1023="","",IF($R1024="",1,IF(O1023&lt;&gt;O1024,1,0)))</f>
        <v/>
      </c>
      <c r="Q1023">
        <f>IF(P1023=1,SUM($P$7:P1023),"")</f>
        <v/>
      </c>
      <c r="R1023">
        <f>IF($A1023="","",IF(ISNUMBER($A1023),$A1023,IFERROR(DATEVALUE($A1023),NA())))</f>
        <v/>
      </c>
      <c r="S1023" s="7">
        <f>IFERROR(INDEX($R$7:$R$60000,MATCH(ROW()-6,$Q$7:$Q$60000,0)),"")</f>
        <v/>
      </c>
      <c r="T1023">
        <f>IFERROR(INDEX($B$7:$B$60000,MATCH(ROW()-6,$Q$7:$Q$60000,0)),"")</f>
        <v/>
      </c>
      <c r="U1023">
        <f>IFERROR(INDEX($C$7:$C$60000,MATCH(ROW()-6,$Q$7:$Q$60000,0)),"")</f>
        <v/>
      </c>
      <c r="V1023">
        <f>IFERROR(INDEX($D$7:$D$60000,MATCH(ROW()-6,$Q$7:$Q$60000,0)),"")</f>
        <v/>
      </c>
      <c r="W1023">
        <f>IFERROR(INDEX($E$7:$E$60000,MATCH(ROW()-6,$Q$7:$Q$60000,0)),"")</f>
        <v/>
      </c>
      <c r="X1023">
        <f>IFERROR(INDEX($F$7:$F$60000,MATCH(ROW()-6,$Q$7:$Q$60000,0)),"")</f>
        <v/>
      </c>
      <c r="Y1023">
        <f>IFERROR(INDEX($G$7:$G$60000,MATCH(ROW()-6,$Q$7:$Q$60000,0)),"")</f>
        <v/>
      </c>
      <c r="Z1023">
        <f>IFERROR(INDEX($H$7:$H$60000,MATCH(ROW()-6,$Q$7:$Q$60000,0)),"")</f>
        <v/>
      </c>
      <c r="AA1023">
        <f>IFERROR(INDEX($I$7:$I$60000,MATCH(ROW()-6,$Q$7:$Q$60000,0)),"")</f>
        <v/>
      </c>
      <c r="AB1023">
        <f>IFERROR(INDEX($J$7:$J$60000,MATCH(ROW()-6,$Q$7:$Q$60000,0)),"")</f>
        <v/>
      </c>
      <c r="AC1023">
        <f>IFERROR(INDEX($K$7:$K$60000,MATCH(ROW()-6,$Q$7:$Q$60000,0)),"")</f>
        <v/>
      </c>
      <c r="AD1023">
        <f>IFERROR(INDEX($L$7:$L$60000,MATCH(ROW()-6,$Q$7:$Q$60000,0)),"")</f>
        <v/>
      </c>
      <c r="AE1023">
        <f>IFERROR(INDEX($M$7:$M$60000,MATCH(ROW()-6,$Q$7:$Q$60000,0)),"")</f>
        <v/>
      </c>
      <c r="AF1023">
        <f>IFERROR(INDEX($N$7:$N$60000,MATCH(ROW()-6,$Q$7:$Q$60000,0)),"")</f>
        <v/>
      </c>
      <c r="AH1023" s="9">
        <f>IF(OR($S1023="",$S1022=""),"",LN($T1023/$T1022))</f>
        <v/>
      </c>
      <c r="AI1023" s="9">
        <f>IF(OR($S1023="",$S1022=""),"",$C$2*LN(U1023/U1022))</f>
        <v/>
      </c>
      <c r="AJ1023" s="9">
        <f>IF(OR($S1023="",$S1022=""),"",$D$2*(V1023-V1022))</f>
        <v/>
      </c>
      <c r="AK1023" s="9">
        <f>IF(OR($S1023="",$S1022=""),"",$E$2*(W1023-W1022))</f>
        <v/>
      </c>
      <c r="AL1023" s="9">
        <f>IF(OR($S1023="",$S1022=""),"",$F$2*LN(X1023/X1022))</f>
        <v/>
      </c>
      <c r="AM1023" s="9">
        <f>IF(OR($S1023="",$S1022=""),"",$G$2*(Y1023-Y1022))</f>
        <v/>
      </c>
      <c r="AN1023" s="9">
        <f>IF(OR($S1023="",$S1022=""),"",$H$2*LN(Z1023/Z1022))</f>
        <v/>
      </c>
      <c r="AO1023" s="9">
        <f>IF(OR($S1023="",$S1022=""),"",$I$2*(AA1023-AA1022))</f>
        <v/>
      </c>
      <c r="AP1023" s="9">
        <f>IF(OR($S1023="",$S1022=""),"",$J$2*LN(AB1023/AB1022))</f>
        <v/>
      </c>
      <c r="AQ1023" s="9">
        <f>IF(OR($S1023="",$S1022=""),"",$K$2*(AC1023-AC1022))</f>
        <v/>
      </c>
      <c r="AR1023" s="9">
        <f>IF(OR($S1023="",$S1022=""),"",$L$2*LN(AD1023/AD1022))</f>
        <v/>
      </c>
      <c r="AS1023" s="9">
        <f>IF(OR($S1023="",$S1022=""),"",$M$2*LN(AE1023/AE1022))</f>
        <v/>
      </c>
      <c r="AT1023" s="9">
        <f>IF(OR($S1023="",$S1022=""),"",$N$2*LN(AF1023/AF1022))</f>
        <v/>
      </c>
      <c r="AV1023" s="9">
        <f>IF($AH1023="","",$AY$16+$AY$4*AI1023+$AY$5*AJ1023+$AY$6*AK1023+$AY$7*AL1023+$AY$8*AM1023+$AY$9*AN1023+$AY$10*AO1023+$AY$11*AP1023+$AY$12*AQ1023+$AY$13*AR1023+$AY$14*AS1023+$AY$15*AT1023)</f>
        <v/>
      </c>
      <c r="BC1023" s="10">
        <f>IF((ROW()-6)&lt;=$Q$3,INDEX(LINEST(AH964:AH1023,AI964:AT1023,TRUE,TRUE),1,13)*$Q$4,"")</f>
        <v/>
      </c>
      <c r="BD1023" s="9">
        <f>IF((ROW()-6)&lt;=$Q$3,INDEX(LINEST(AH964:AH1023,AI964:AT1023,TRUE,TRUE),1,12),"")</f>
        <v/>
      </c>
      <c r="BE1023" s="9">
        <f>IF((ROW()-6)&lt;=$Q$3,INDEX(LINEST(AH964:AH1023,AI964:AT1023,TRUE,TRUE),1,11),"")</f>
        <v/>
      </c>
      <c r="BF1023" s="9">
        <f>IF((ROW()-6)&lt;=$Q$3,INDEX(LINEST(AH964:AH1023,AI964:AT1023,TRUE,TRUE),1,10),"")</f>
        <v/>
      </c>
      <c r="BG1023" s="9">
        <f>IF((ROW()-6)&lt;=$Q$3,INDEX(LINEST(AH964:AH1023,AI964:AT1023,TRUE,TRUE),1,9),"")</f>
        <v/>
      </c>
      <c r="BH1023" s="9">
        <f>IF((ROW()-6)&lt;=$Q$3,INDEX(LINEST(AH964:AH1023,AI964:AT1023,TRUE,TRUE),1,8),"")</f>
        <v/>
      </c>
      <c r="BI1023" s="9">
        <f>IF((ROW()-6)&lt;=$Q$3,INDEX(LINEST(AH964:AH1023,AI964:AT1023,TRUE,TRUE),1,7),"")</f>
        <v/>
      </c>
      <c r="BJ1023" s="9">
        <f>IF((ROW()-6)&lt;=$Q$3,INDEX(LINEST(AH964:AH1023,AI964:AT1023,TRUE,TRUE),1,6),"")</f>
        <v/>
      </c>
      <c r="BK1023" s="9">
        <f>IF((ROW()-6)&lt;=$Q$3,INDEX(LINEST(AH964:AH1023,AI964:AT1023,TRUE,TRUE),1,5),"")</f>
        <v/>
      </c>
      <c r="BL1023" s="9">
        <f>IF((ROW()-6)&lt;=$Q$3,INDEX(LINEST(AH964:AH1023,AI964:AT1023,TRUE,TRUE),1,4),"")</f>
        <v/>
      </c>
      <c r="BM1023" s="9">
        <f>IF((ROW()-6)&lt;=$Q$3,INDEX(LINEST(AH964:AH1023,AI964:AT1023,TRUE,TRUE),1,3),"")</f>
        <v/>
      </c>
      <c r="BN1023" s="9">
        <f>IF((ROW()-6)&lt;=$Q$3,INDEX(LINEST(AH964:AH1023,AI964:AT1023,TRUE,TRUE),1,2),"")</f>
        <v/>
      </c>
      <c r="BO1023" s="9">
        <f>IF((ROW()-6)&lt;=$Q$3,INDEX(LINEST(AH964:AH1023,AI964:AT1023,TRUE,TRUE),1,1),"")</f>
        <v/>
      </c>
      <c r="BP1023" s="10">
        <f>IF((ROW()-6)&lt;=$Q$3,INDEX(LINEST(AH964:AH1023,AI964:AT1023,TRUE,TRUE),3,1),"")</f>
        <v/>
      </c>
      <c r="BR1023" s="9">
        <f>IF(AND((ROW()-6)&lt;=$Q$3,ISNUMBER(BC1022)),BC1022/$Q$4+BD1022*AI1023+BE1022*AJ1023+BF1022*AK1023+BG1022*AL1023+BH1022*AM1023+BI1022*AN1023+BJ1022*AO1023+BK1022*AP1023+BL1022*AQ1023+BM1022*AR1023+BN1022*AS1023+BO1022*AT1023,"")</f>
        <v/>
      </c>
      <c r="BS1023">
        <f>IF(ISNUMBER(BR1023),AVERAGE(AH963:AH1022),"")</f>
        <v/>
      </c>
      <c r="BT1023">
        <f>IF(ISNUMBER(BR1023),(AH1023-BR1023)^2,"")</f>
        <v/>
      </c>
      <c r="BU1023">
        <f>IF(ISNUMBER(BR1023),AH1023^2,"")</f>
        <v/>
      </c>
      <c r="BV1023">
        <f>IF(ISNUMBER(BR1023),(AH1023-BS1023)^2,"")</f>
        <v/>
      </c>
    </row>
    <row r="1024">
      <c r="O1024">
        <f>IF($R1024="","",CHOOSE($Q$2,YEAR(R1024)*12+MONTH(R1024),INT((R1024-2)/7),YEAR(R1024)*4+ROUNDUP(MONTH(R1024)/3)))</f>
        <v/>
      </c>
      <c r="P1024">
        <f>IF($R1024="","",IF($R1025="",1,IF(O1024&lt;&gt;O1025,1,0)))</f>
        <v/>
      </c>
      <c r="Q1024">
        <f>IF(P1024=1,SUM($P$7:P1024),"")</f>
        <v/>
      </c>
      <c r="R1024">
        <f>IF($A1024="","",IF(ISNUMBER($A1024),$A1024,IFERROR(DATEVALUE($A1024),NA())))</f>
        <v/>
      </c>
      <c r="S1024" s="7">
        <f>IFERROR(INDEX($R$7:$R$60000,MATCH(ROW()-6,$Q$7:$Q$60000,0)),"")</f>
        <v/>
      </c>
      <c r="T1024">
        <f>IFERROR(INDEX($B$7:$B$60000,MATCH(ROW()-6,$Q$7:$Q$60000,0)),"")</f>
        <v/>
      </c>
      <c r="U1024">
        <f>IFERROR(INDEX($C$7:$C$60000,MATCH(ROW()-6,$Q$7:$Q$60000,0)),"")</f>
        <v/>
      </c>
      <c r="V1024">
        <f>IFERROR(INDEX($D$7:$D$60000,MATCH(ROW()-6,$Q$7:$Q$60000,0)),"")</f>
        <v/>
      </c>
      <c r="W1024">
        <f>IFERROR(INDEX($E$7:$E$60000,MATCH(ROW()-6,$Q$7:$Q$60000,0)),"")</f>
        <v/>
      </c>
      <c r="X1024">
        <f>IFERROR(INDEX($F$7:$F$60000,MATCH(ROW()-6,$Q$7:$Q$60000,0)),"")</f>
        <v/>
      </c>
      <c r="Y1024">
        <f>IFERROR(INDEX($G$7:$G$60000,MATCH(ROW()-6,$Q$7:$Q$60000,0)),"")</f>
        <v/>
      </c>
      <c r="Z1024">
        <f>IFERROR(INDEX($H$7:$H$60000,MATCH(ROW()-6,$Q$7:$Q$60000,0)),"")</f>
        <v/>
      </c>
      <c r="AA1024">
        <f>IFERROR(INDEX($I$7:$I$60000,MATCH(ROW()-6,$Q$7:$Q$60000,0)),"")</f>
        <v/>
      </c>
      <c r="AB1024">
        <f>IFERROR(INDEX($J$7:$J$60000,MATCH(ROW()-6,$Q$7:$Q$60000,0)),"")</f>
        <v/>
      </c>
      <c r="AC1024">
        <f>IFERROR(INDEX($K$7:$K$60000,MATCH(ROW()-6,$Q$7:$Q$60000,0)),"")</f>
        <v/>
      </c>
      <c r="AD1024">
        <f>IFERROR(INDEX($L$7:$L$60000,MATCH(ROW()-6,$Q$7:$Q$60000,0)),"")</f>
        <v/>
      </c>
      <c r="AE1024">
        <f>IFERROR(INDEX($M$7:$M$60000,MATCH(ROW()-6,$Q$7:$Q$60000,0)),"")</f>
        <v/>
      </c>
      <c r="AF1024">
        <f>IFERROR(INDEX($N$7:$N$60000,MATCH(ROW()-6,$Q$7:$Q$60000,0)),"")</f>
        <v/>
      </c>
      <c r="AH1024" s="9">
        <f>IF(OR($S1024="",$S1023=""),"",LN($T1024/$T1023))</f>
        <v/>
      </c>
      <c r="AI1024" s="9">
        <f>IF(OR($S1024="",$S1023=""),"",$C$2*LN(U1024/U1023))</f>
        <v/>
      </c>
      <c r="AJ1024" s="9">
        <f>IF(OR($S1024="",$S1023=""),"",$D$2*(V1024-V1023))</f>
        <v/>
      </c>
      <c r="AK1024" s="9">
        <f>IF(OR($S1024="",$S1023=""),"",$E$2*(W1024-W1023))</f>
        <v/>
      </c>
      <c r="AL1024" s="9">
        <f>IF(OR($S1024="",$S1023=""),"",$F$2*LN(X1024/X1023))</f>
        <v/>
      </c>
      <c r="AM1024" s="9">
        <f>IF(OR($S1024="",$S1023=""),"",$G$2*(Y1024-Y1023))</f>
        <v/>
      </c>
      <c r="AN1024" s="9">
        <f>IF(OR($S1024="",$S1023=""),"",$H$2*LN(Z1024/Z1023))</f>
        <v/>
      </c>
      <c r="AO1024" s="9">
        <f>IF(OR($S1024="",$S1023=""),"",$I$2*(AA1024-AA1023))</f>
        <v/>
      </c>
      <c r="AP1024" s="9">
        <f>IF(OR($S1024="",$S1023=""),"",$J$2*LN(AB1024/AB1023))</f>
        <v/>
      </c>
      <c r="AQ1024" s="9">
        <f>IF(OR($S1024="",$S1023=""),"",$K$2*(AC1024-AC1023))</f>
        <v/>
      </c>
      <c r="AR1024" s="9">
        <f>IF(OR($S1024="",$S1023=""),"",$L$2*LN(AD1024/AD1023))</f>
        <v/>
      </c>
      <c r="AS1024" s="9">
        <f>IF(OR($S1024="",$S1023=""),"",$M$2*LN(AE1024/AE1023))</f>
        <v/>
      </c>
      <c r="AT1024" s="9">
        <f>IF(OR($S1024="",$S1023=""),"",$N$2*LN(AF1024/AF1023))</f>
        <v/>
      </c>
      <c r="AV1024" s="9">
        <f>IF($AH1024="","",$AY$16+$AY$4*AI1024+$AY$5*AJ1024+$AY$6*AK1024+$AY$7*AL1024+$AY$8*AM1024+$AY$9*AN1024+$AY$10*AO1024+$AY$11*AP1024+$AY$12*AQ1024+$AY$13*AR1024+$AY$14*AS1024+$AY$15*AT1024)</f>
        <v/>
      </c>
      <c r="BC1024" s="10">
        <f>IF((ROW()-6)&lt;=$Q$3,INDEX(LINEST(AH965:AH1024,AI965:AT1024,TRUE,TRUE),1,13)*$Q$4,"")</f>
        <v/>
      </c>
      <c r="BD1024" s="9">
        <f>IF((ROW()-6)&lt;=$Q$3,INDEX(LINEST(AH965:AH1024,AI965:AT1024,TRUE,TRUE),1,12),"")</f>
        <v/>
      </c>
      <c r="BE1024" s="9">
        <f>IF((ROW()-6)&lt;=$Q$3,INDEX(LINEST(AH965:AH1024,AI965:AT1024,TRUE,TRUE),1,11),"")</f>
        <v/>
      </c>
      <c r="BF1024" s="9">
        <f>IF((ROW()-6)&lt;=$Q$3,INDEX(LINEST(AH965:AH1024,AI965:AT1024,TRUE,TRUE),1,10),"")</f>
        <v/>
      </c>
      <c r="BG1024" s="9">
        <f>IF((ROW()-6)&lt;=$Q$3,INDEX(LINEST(AH965:AH1024,AI965:AT1024,TRUE,TRUE),1,9),"")</f>
        <v/>
      </c>
      <c r="BH1024" s="9">
        <f>IF((ROW()-6)&lt;=$Q$3,INDEX(LINEST(AH965:AH1024,AI965:AT1024,TRUE,TRUE),1,8),"")</f>
        <v/>
      </c>
      <c r="BI1024" s="9">
        <f>IF((ROW()-6)&lt;=$Q$3,INDEX(LINEST(AH965:AH1024,AI965:AT1024,TRUE,TRUE),1,7),"")</f>
        <v/>
      </c>
      <c r="BJ1024" s="9">
        <f>IF((ROW()-6)&lt;=$Q$3,INDEX(LINEST(AH965:AH1024,AI965:AT1024,TRUE,TRUE),1,6),"")</f>
        <v/>
      </c>
      <c r="BK1024" s="9">
        <f>IF((ROW()-6)&lt;=$Q$3,INDEX(LINEST(AH965:AH1024,AI965:AT1024,TRUE,TRUE),1,5),"")</f>
        <v/>
      </c>
      <c r="BL1024" s="9">
        <f>IF((ROW()-6)&lt;=$Q$3,INDEX(LINEST(AH965:AH1024,AI965:AT1024,TRUE,TRUE),1,4),"")</f>
        <v/>
      </c>
      <c r="BM1024" s="9">
        <f>IF((ROW()-6)&lt;=$Q$3,INDEX(LINEST(AH965:AH1024,AI965:AT1024,TRUE,TRUE),1,3),"")</f>
        <v/>
      </c>
      <c r="BN1024" s="9">
        <f>IF((ROW()-6)&lt;=$Q$3,INDEX(LINEST(AH965:AH1024,AI965:AT1024,TRUE,TRUE),1,2),"")</f>
        <v/>
      </c>
      <c r="BO1024" s="9">
        <f>IF((ROW()-6)&lt;=$Q$3,INDEX(LINEST(AH965:AH1024,AI965:AT1024,TRUE,TRUE),1,1),"")</f>
        <v/>
      </c>
      <c r="BP1024" s="10">
        <f>IF((ROW()-6)&lt;=$Q$3,INDEX(LINEST(AH965:AH1024,AI965:AT1024,TRUE,TRUE),3,1),"")</f>
        <v/>
      </c>
      <c r="BR1024" s="9">
        <f>IF(AND((ROW()-6)&lt;=$Q$3,ISNUMBER(BC1023)),BC1023/$Q$4+BD1023*AI1024+BE1023*AJ1024+BF1023*AK1024+BG1023*AL1024+BH1023*AM1024+BI1023*AN1024+BJ1023*AO1024+BK1023*AP1024+BL1023*AQ1024+BM1023*AR1024+BN1023*AS1024+BO1023*AT1024,"")</f>
        <v/>
      </c>
      <c r="BS1024">
        <f>IF(ISNUMBER(BR1024),AVERAGE(AH964:AH1023),"")</f>
        <v/>
      </c>
      <c r="BT1024">
        <f>IF(ISNUMBER(BR1024),(AH1024-BR1024)^2,"")</f>
        <v/>
      </c>
      <c r="BU1024">
        <f>IF(ISNUMBER(BR1024),AH1024^2,"")</f>
        <v/>
      </c>
      <c r="BV1024">
        <f>IF(ISNUMBER(BR1024),(AH1024-BS1024)^2,"")</f>
        <v/>
      </c>
    </row>
    <row r="1025">
      <c r="O1025">
        <f>IF($R1025="","",CHOOSE($Q$2,YEAR(R1025)*12+MONTH(R1025),INT((R1025-2)/7),YEAR(R1025)*4+ROUNDUP(MONTH(R1025)/3)))</f>
        <v/>
      </c>
      <c r="P1025">
        <f>IF($R1025="","",IF($R1026="",1,IF(O1025&lt;&gt;O1026,1,0)))</f>
        <v/>
      </c>
      <c r="Q1025">
        <f>IF(P1025=1,SUM($P$7:P1025),"")</f>
        <v/>
      </c>
      <c r="R1025">
        <f>IF($A1025="","",IF(ISNUMBER($A1025),$A1025,IFERROR(DATEVALUE($A1025),NA())))</f>
        <v/>
      </c>
      <c r="S1025" s="7">
        <f>IFERROR(INDEX($R$7:$R$60000,MATCH(ROW()-6,$Q$7:$Q$60000,0)),"")</f>
        <v/>
      </c>
      <c r="T1025">
        <f>IFERROR(INDEX($B$7:$B$60000,MATCH(ROW()-6,$Q$7:$Q$60000,0)),"")</f>
        <v/>
      </c>
      <c r="U1025">
        <f>IFERROR(INDEX($C$7:$C$60000,MATCH(ROW()-6,$Q$7:$Q$60000,0)),"")</f>
        <v/>
      </c>
      <c r="V1025">
        <f>IFERROR(INDEX($D$7:$D$60000,MATCH(ROW()-6,$Q$7:$Q$60000,0)),"")</f>
        <v/>
      </c>
      <c r="W1025">
        <f>IFERROR(INDEX($E$7:$E$60000,MATCH(ROW()-6,$Q$7:$Q$60000,0)),"")</f>
        <v/>
      </c>
      <c r="X1025">
        <f>IFERROR(INDEX($F$7:$F$60000,MATCH(ROW()-6,$Q$7:$Q$60000,0)),"")</f>
        <v/>
      </c>
      <c r="Y1025">
        <f>IFERROR(INDEX($G$7:$G$60000,MATCH(ROW()-6,$Q$7:$Q$60000,0)),"")</f>
        <v/>
      </c>
      <c r="Z1025">
        <f>IFERROR(INDEX($H$7:$H$60000,MATCH(ROW()-6,$Q$7:$Q$60000,0)),"")</f>
        <v/>
      </c>
      <c r="AA1025">
        <f>IFERROR(INDEX($I$7:$I$60000,MATCH(ROW()-6,$Q$7:$Q$60000,0)),"")</f>
        <v/>
      </c>
      <c r="AB1025">
        <f>IFERROR(INDEX($J$7:$J$60000,MATCH(ROW()-6,$Q$7:$Q$60000,0)),"")</f>
        <v/>
      </c>
      <c r="AC1025">
        <f>IFERROR(INDEX($K$7:$K$60000,MATCH(ROW()-6,$Q$7:$Q$60000,0)),"")</f>
        <v/>
      </c>
      <c r="AD1025">
        <f>IFERROR(INDEX($L$7:$L$60000,MATCH(ROW()-6,$Q$7:$Q$60000,0)),"")</f>
        <v/>
      </c>
      <c r="AE1025">
        <f>IFERROR(INDEX($M$7:$M$60000,MATCH(ROW()-6,$Q$7:$Q$60000,0)),"")</f>
        <v/>
      </c>
      <c r="AF1025">
        <f>IFERROR(INDEX($N$7:$N$60000,MATCH(ROW()-6,$Q$7:$Q$60000,0)),"")</f>
        <v/>
      </c>
      <c r="AH1025" s="9">
        <f>IF(OR($S1025="",$S1024=""),"",LN($T1025/$T1024))</f>
        <v/>
      </c>
      <c r="AI1025" s="9">
        <f>IF(OR($S1025="",$S1024=""),"",$C$2*LN(U1025/U1024))</f>
        <v/>
      </c>
      <c r="AJ1025" s="9">
        <f>IF(OR($S1025="",$S1024=""),"",$D$2*(V1025-V1024))</f>
        <v/>
      </c>
      <c r="AK1025" s="9">
        <f>IF(OR($S1025="",$S1024=""),"",$E$2*(W1025-W1024))</f>
        <v/>
      </c>
      <c r="AL1025" s="9">
        <f>IF(OR($S1025="",$S1024=""),"",$F$2*LN(X1025/X1024))</f>
        <v/>
      </c>
      <c r="AM1025" s="9">
        <f>IF(OR($S1025="",$S1024=""),"",$G$2*(Y1025-Y1024))</f>
        <v/>
      </c>
      <c r="AN1025" s="9">
        <f>IF(OR($S1025="",$S1024=""),"",$H$2*LN(Z1025/Z1024))</f>
        <v/>
      </c>
      <c r="AO1025" s="9">
        <f>IF(OR($S1025="",$S1024=""),"",$I$2*(AA1025-AA1024))</f>
        <v/>
      </c>
      <c r="AP1025" s="9">
        <f>IF(OR($S1025="",$S1024=""),"",$J$2*LN(AB1025/AB1024))</f>
        <v/>
      </c>
      <c r="AQ1025" s="9">
        <f>IF(OR($S1025="",$S1024=""),"",$K$2*(AC1025-AC1024))</f>
        <v/>
      </c>
      <c r="AR1025" s="9">
        <f>IF(OR($S1025="",$S1024=""),"",$L$2*LN(AD1025/AD1024))</f>
        <v/>
      </c>
      <c r="AS1025" s="9">
        <f>IF(OR($S1025="",$S1024=""),"",$M$2*LN(AE1025/AE1024))</f>
        <v/>
      </c>
      <c r="AT1025" s="9">
        <f>IF(OR($S1025="",$S1024=""),"",$N$2*LN(AF1025/AF1024))</f>
        <v/>
      </c>
      <c r="AV1025" s="9">
        <f>IF($AH1025="","",$AY$16+$AY$4*AI1025+$AY$5*AJ1025+$AY$6*AK1025+$AY$7*AL1025+$AY$8*AM1025+$AY$9*AN1025+$AY$10*AO1025+$AY$11*AP1025+$AY$12*AQ1025+$AY$13*AR1025+$AY$14*AS1025+$AY$15*AT1025)</f>
        <v/>
      </c>
      <c r="BC1025" s="10">
        <f>IF((ROW()-6)&lt;=$Q$3,INDEX(LINEST(AH966:AH1025,AI966:AT1025,TRUE,TRUE),1,13)*$Q$4,"")</f>
        <v/>
      </c>
      <c r="BD1025" s="9">
        <f>IF((ROW()-6)&lt;=$Q$3,INDEX(LINEST(AH966:AH1025,AI966:AT1025,TRUE,TRUE),1,12),"")</f>
        <v/>
      </c>
      <c r="BE1025" s="9">
        <f>IF((ROW()-6)&lt;=$Q$3,INDEX(LINEST(AH966:AH1025,AI966:AT1025,TRUE,TRUE),1,11),"")</f>
        <v/>
      </c>
      <c r="BF1025" s="9">
        <f>IF((ROW()-6)&lt;=$Q$3,INDEX(LINEST(AH966:AH1025,AI966:AT1025,TRUE,TRUE),1,10),"")</f>
        <v/>
      </c>
      <c r="BG1025" s="9">
        <f>IF((ROW()-6)&lt;=$Q$3,INDEX(LINEST(AH966:AH1025,AI966:AT1025,TRUE,TRUE),1,9),"")</f>
        <v/>
      </c>
      <c r="BH1025" s="9">
        <f>IF((ROW()-6)&lt;=$Q$3,INDEX(LINEST(AH966:AH1025,AI966:AT1025,TRUE,TRUE),1,8),"")</f>
        <v/>
      </c>
      <c r="BI1025" s="9">
        <f>IF((ROW()-6)&lt;=$Q$3,INDEX(LINEST(AH966:AH1025,AI966:AT1025,TRUE,TRUE),1,7),"")</f>
        <v/>
      </c>
      <c r="BJ1025" s="9">
        <f>IF((ROW()-6)&lt;=$Q$3,INDEX(LINEST(AH966:AH1025,AI966:AT1025,TRUE,TRUE),1,6),"")</f>
        <v/>
      </c>
      <c r="BK1025" s="9">
        <f>IF((ROW()-6)&lt;=$Q$3,INDEX(LINEST(AH966:AH1025,AI966:AT1025,TRUE,TRUE),1,5),"")</f>
        <v/>
      </c>
      <c r="BL1025" s="9">
        <f>IF((ROW()-6)&lt;=$Q$3,INDEX(LINEST(AH966:AH1025,AI966:AT1025,TRUE,TRUE),1,4),"")</f>
        <v/>
      </c>
      <c r="BM1025" s="9">
        <f>IF((ROW()-6)&lt;=$Q$3,INDEX(LINEST(AH966:AH1025,AI966:AT1025,TRUE,TRUE),1,3),"")</f>
        <v/>
      </c>
      <c r="BN1025" s="9">
        <f>IF((ROW()-6)&lt;=$Q$3,INDEX(LINEST(AH966:AH1025,AI966:AT1025,TRUE,TRUE),1,2),"")</f>
        <v/>
      </c>
      <c r="BO1025" s="9">
        <f>IF((ROW()-6)&lt;=$Q$3,INDEX(LINEST(AH966:AH1025,AI966:AT1025,TRUE,TRUE),1,1),"")</f>
        <v/>
      </c>
      <c r="BP1025" s="10">
        <f>IF((ROW()-6)&lt;=$Q$3,INDEX(LINEST(AH966:AH1025,AI966:AT1025,TRUE,TRUE),3,1),"")</f>
        <v/>
      </c>
      <c r="BR1025" s="9">
        <f>IF(AND((ROW()-6)&lt;=$Q$3,ISNUMBER(BC1024)),BC1024/$Q$4+BD1024*AI1025+BE1024*AJ1025+BF1024*AK1025+BG1024*AL1025+BH1024*AM1025+BI1024*AN1025+BJ1024*AO1025+BK1024*AP1025+BL1024*AQ1025+BM1024*AR1025+BN1024*AS1025+BO1024*AT1025,"")</f>
        <v/>
      </c>
      <c r="BS1025">
        <f>IF(ISNUMBER(BR1025),AVERAGE(AH965:AH1024),"")</f>
        <v/>
      </c>
      <c r="BT1025">
        <f>IF(ISNUMBER(BR1025),(AH1025-BR1025)^2,"")</f>
        <v/>
      </c>
      <c r="BU1025">
        <f>IF(ISNUMBER(BR1025),AH1025^2,"")</f>
        <v/>
      </c>
      <c r="BV1025">
        <f>IF(ISNUMBER(BR1025),(AH1025-BS1025)^2,"")</f>
        <v/>
      </c>
    </row>
    <row r="1026">
      <c r="O1026">
        <f>IF($R1026="","",CHOOSE($Q$2,YEAR(R1026)*12+MONTH(R1026),INT((R1026-2)/7),YEAR(R1026)*4+ROUNDUP(MONTH(R1026)/3)))</f>
        <v/>
      </c>
      <c r="P1026">
        <f>IF($R1026="","",IF($R1027="",1,IF(O1026&lt;&gt;O1027,1,0)))</f>
        <v/>
      </c>
      <c r="Q1026">
        <f>IF(P1026=1,SUM($P$7:P1026),"")</f>
        <v/>
      </c>
      <c r="R1026">
        <f>IF($A1026="","",IF(ISNUMBER($A1026),$A1026,IFERROR(DATEVALUE($A1026),NA())))</f>
        <v/>
      </c>
      <c r="S1026" s="7">
        <f>IFERROR(INDEX($R$7:$R$60000,MATCH(ROW()-6,$Q$7:$Q$60000,0)),"")</f>
        <v/>
      </c>
      <c r="T1026">
        <f>IFERROR(INDEX($B$7:$B$60000,MATCH(ROW()-6,$Q$7:$Q$60000,0)),"")</f>
        <v/>
      </c>
      <c r="U1026">
        <f>IFERROR(INDEX($C$7:$C$60000,MATCH(ROW()-6,$Q$7:$Q$60000,0)),"")</f>
        <v/>
      </c>
      <c r="V1026">
        <f>IFERROR(INDEX($D$7:$D$60000,MATCH(ROW()-6,$Q$7:$Q$60000,0)),"")</f>
        <v/>
      </c>
      <c r="W1026">
        <f>IFERROR(INDEX($E$7:$E$60000,MATCH(ROW()-6,$Q$7:$Q$60000,0)),"")</f>
        <v/>
      </c>
      <c r="X1026">
        <f>IFERROR(INDEX($F$7:$F$60000,MATCH(ROW()-6,$Q$7:$Q$60000,0)),"")</f>
        <v/>
      </c>
      <c r="Y1026">
        <f>IFERROR(INDEX($G$7:$G$60000,MATCH(ROW()-6,$Q$7:$Q$60000,0)),"")</f>
        <v/>
      </c>
      <c r="Z1026">
        <f>IFERROR(INDEX($H$7:$H$60000,MATCH(ROW()-6,$Q$7:$Q$60000,0)),"")</f>
        <v/>
      </c>
      <c r="AA1026">
        <f>IFERROR(INDEX($I$7:$I$60000,MATCH(ROW()-6,$Q$7:$Q$60000,0)),"")</f>
        <v/>
      </c>
      <c r="AB1026">
        <f>IFERROR(INDEX($J$7:$J$60000,MATCH(ROW()-6,$Q$7:$Q$60000,0)),"")</f>
        <v/>
      </c>
      <c r="AC1026">
        <f>IFERROR(INDEX($K$7:$K$60000,MATCH(ROW()-6,$Q$7:$Q$60000,0)),"")</f>
        <v/>
      </c>
      <c r="AD1026">
        <f>IFERROR(INDEX($L$7:$L$60000,MATCH(ROW()-6,$Q$7:$Q$60000,0)),"")</f>
        <v/>
      </c>
      <c r="AE1026">
        <f>IFERROR(INDEX($M$7:$M$60000,MATCH(ROW()-6,$Q$7:$Q$60000,0)),"")</f>
        <v/>
      </c>
      <c r="AF1026">
        <f>IFERROR(INDEX($N$7:$N$60000,MATCH(ROW()-6,$Q$7:$Q$60000,0)),"")</f>
        <v/>
      </c>
      <c r="AH1026" s="9">
        <f>IF(OR($S1026="",$S1025=""),"",LN($T1026/$T1025))</f>
        <v/>
      </c>
      <c r="AI1026" s="9">
        <f>IF(OR($S1026="",$S1025=""),"",$C$2*LN(U1026/U1025))</f>
        <v/>
      </c>
      <c r="AJ1026" s="9">
        <f>IF(OR($S1026="",$S1025=""),"",$D$2*(V1026-V1025))</f>
        <v/>
      </c>
      <c r="AK1026" s="9">
        <f>IF(OR($S1026="",$S1025=""),"",$E$2*(W1026-W1025))</f>
        <v/>
      </c>
      <c r="AL1026" s="9">
        <f>IF(OR($S1026="",$S1025=""),"",$F$2*LN(X1026/X1025))</f>
        <v/>
      </c>
      <c r="AM1026" s="9">
        <f>IF(OR($S1026="",$S1025=""),"",$G$2*(Y1026-Y1025))</f>
        <v/>
      </c>
      <c r="AN1026" s="9">
        <f>IF(OR($S1026="",$S1025=""),"",$H$2*LN(Z1026/Z1025))</f>
        <v/>
      </c>
      <c r="AO1026" s="9">
        <f>IF(OR($S1026="",$S1025=""),"",$I$2*(AA1026-AA1025))</f>
        <v/>
      </c>
      <c r="AP1026" s="9">
        <f>IF(OR($S1026="",$S1025=""),"",$J$2*LN(AB1026/AB1025))</f>
        <v/>
      </c>
      <c r="AQ1026" s="9">
        <f>IF(OR($S1026="",$S1025=""),"",$K$2*(AC1026-AC1025))</f>
        <v/>
      </c>
      <c r="AR1026" s="9">
        <f>IF(OR($S1026="",$S1025=""),"",$L$2*LN(AD1026/AD1025))</f>
        <v/>
      </c>
      <c r="AS1026" s="9">
        <f>IF(OR($S1026="",$S1025=""),"",$M$2*LN(AE1026/AE1025))</f>
        <v/>
      </c>
      <c r="AT1026" s="9">
        <f>IF(OR($S1026="",$S1025=""),"",$N$2*LN(AF1026/AF1025))</f>
        <v/>
      </c>
      <c r="AV1026" s="9">
        <f>IF($AH1026="","",$AY$16+$AY$4*AI1026+$AY$5*AJ1026+$AY$6*AK1026+$AY$7*AL1026+$AY$8*AM1026+$AY$9*AN1026+$AY$10*AO1026+$AY$11*AP1026+$AY$12*AQ1026+$AY$13*AR1026+$AY$14*AS1026+$AY$15*AT1026)</f>
        <v/>
      </c>
      <c r="BC1026" s="10">
        <f>IF((ROW()-6)&lt;=$Q$3,INDEX(LINEST(AH967:AH1026,AI967:AT1026,TRUE,TRUE),1,13)*$Q$4,"")</f>
        <v/>
      </c>
      <c r="BD1026" s="9">
        <f>IF((ROW()-6)&lt;=$Q$3,INDEX(LINEST(AH967:AH1026,AI967:AT1026,TRUE,TRUE),1,12),"")</f>
        <v/>
      </c>
      <c r="BE1026" s="9">
        <f>IF((ROW()-6)&lt;=$Q$3,INDEX(LINEST(AH967:AH1026,AI967:AT1026,TRUE,TRUE),1,11),"")</f>
        <v/>
      </c>
      <c r="BF1026" s="9">
        <f>IF((ROW()-6)&lt;=$Q$3,INDEX(LINEST(AH967:AH1026,AI967:AT1026,TRUE,TRUE),1,10),"")</f>
        <v/>
      </c>
      <c r="BG1026" s="9">
        <f>IF((ROW()-6)&lt;=$Q$3,INDEX(LINEST(AH967:AH1026,AI967:AT1026,TRUE,TRUE),1,9),"")</f>
        <v/>
      </c>
      <c r="BH1026" s="9">
        <f>IF((ROW()-6)&lt;=$Q$3,INDEX(LINEST(AH967:AH1026,AI967:AT1026,TRUE,TRUE),1,8),"")</f>
        <v/>
      </c>
      <c r="BI1026" s="9">
        <f>IF((ROW()-6)&lt;=$Q$3,INDEX(LINEST(AH967:AH1026,AI967:AT1026,TRUE,TRUE),1,7),"")</f>
        <v/>
      </c>
      <c r="BJ1026" s="9">
        <f>IF((ROW()-6)&lt;=$Q$3,INDEX(LINEST(AH967:AH1026,AI967:AT1026,TRUE,TRUE),1,6),"")</f>
        <v/>
      </c>
      <c r="BK1026" s="9">
        <f>IF((ROW()-6)&lt;=$Q$3,INDEX(LINEST(AH967:AH1026,AI967:AT1026,TRUE,TRUE),1,5),"")</f>
        <v/>
      </c>
      <c r="BL1026" s="9">
        <f>IF((ROW()-6)&lt;=$Q$3,INDEX(LINEST(AH967:AH1026,AI967:AT1026,TRUE,TRUE),1,4),"")</f>
        <v/>
      </c>
      <c r="BM1026" s="9">
        <f>IF((ROW()-6)&lt;=$Q$3,INDEX(LINEST(AH967:AH1026,AI967:AT1026,TRUE,TRUE),1,3),"")</f>
        <v/>
      </c>
      <c r="BN1026" s="9">
        <f>IF((ROW()-6)&lt;=$Q$3,INDEX(LINEST(AH967:AH1026,AI967:AT1026,TRUE,TRUE),1,2),"")</f>
        <v/>
      </c>
      <c r="BO1026" s="9">
        <f>IF((ROW()-6)&lt;=$Q$3,INDEX(LINEST(AH967:AH1026,AI967:AT1026,TRUE,TRUE),1,1),"")</f>
        <v/>
      </c>
      <c r="BP1026" s="10">
        <f>IF((ROW()-6)&lt;=$Q$3,INDEX(LINEST(AH967:AH1026,AI967:AT1026,TRUE,TRUE),3,1),"")</f>
        <v/>
      </c>
      <c r="BR1026" s="9">
        <f>IF(AND((ROW()-6)&lt;=$Q$3,ISNUMBER(BC1025)),BC1025/$Q$4+BD1025*AI1026+BE1025*AJ1026+BF1025*AK1026+BG1025*AL1026+BH1025*AM1026+BI1025*AN1026+BJ1025*AO1026+BK1025*AP1026+BL1025*AQ1026+BM1025*AR1026+BN1025*AS1026+BO1025*AT1026,"")</f>
        <v/>
      </c>
      <c r="BS1026">
        <f>IF(ISNUMBER(BR1026),AVERAGE(AH966:AH1025),"")</f>
        <v/>
      </c>
      <c r="BT1026">
        <f>IF(ISNUMBER(BR1026),(AH1026-BR1026)^2,"")</f>
        <v/>
      </c>
      <c r="BU1026">
        <f>IF(ISNUMBER(BR1026),AH1026^2,"")</f>
        <v/>
      </c>
      <c r="BV1026">
        <f>IF(ISNUMBER(BR1026),(AH1026-BS1026)^2,"")</f>
        <v/>
      </c>
    </row>
    <row r="1027">
      <c r="O1027">
        <f>IF($R1027="","",CHOOSE($Q$2,YEAR(R1027)*12+MONTH(R1027),INT((R1027-2)/7),YEAR(R1027)*4+ROUNDUP(MONTH(R1027)/3)))</f>
        <v/>
      </c>
      <c r="P1027">
        <f>IF($R1027="","",IF($R1028="",1,IF(O1027&lt;&gt;O1028,1,0)))</f>
        <v/>
      </c>
      <c r="Q1027">
        <f>IF(P1027=1,SUM($P$7:P1027),"")</f>
        <v/>
      </c>
      <c r="R1027">
        <f>IF($A1027="","",IF(ISNUMBER($A1027),$A1027,IFERROR(DATEVALUE($A1027),NA())))</f>
        <v/>
      </c>
      <c r="S1027" s="7">
        <f>IFERROR(INDEX($R$7:$R$60000,MATCH(ROW()-6,$Q$7:$Q$60000,0)),"")</f>
        <v/>
      </c>
      <c r="T1027">
        <f>IFERROR(INDEX($B$7:$B$60000,MATCH(ROW()-6,$Q$7:$Q$60000,0)),"")</f>
        <v/>
      </c>
      <c r="U1027">
        <f>IFERROR(INDEX($C$7:$C$60000,MATCH(ROW()-6,$Q$7:$Q$60000,0)),"")</f>
        <v/>
      </c>
      <c r="V1027">
        <f>IFERROR(INDEX($D$7:$D$60000,MATCH(ROW()-6,$Q$7:$Q$60000,0)),"")</f>
        <v/>
      </c>
      <c r="W1027">
        <f>IFERROR(INDEX($E$7:$E$60000,MATCH(ROW()-6,$Q$7:$Q$60000,0)),"")</f>
        <v/>
      </c>
      <c r="X1027">
        <f>IFERROR(INDEX($F$7:$F$60000,MATCH(ROW()-6,$Q$7:$Q$60000,0)),"")</f>
        <v/>
      </c>
      <c r="Y1027">
        <f>IFERROR(INDEX($G$7:$G$60000,MATCH(ROW()-6,$Q$7:$Q$60000,0)),"")</f>
        <v/>
      </c>
      <c r="Z1027">
        <f>IFERROR(INDEX($H$7:$H$60000,MATCH(ROW()-6,$Q$7:$Q$60000,0)),"")</f>
        <v/>
      </c>
      <c r="AA1027">
        <f>IFERROR(INDEX($I$7:$I$60000,MATCH(ROW()-6,$Q$7:$Q$60000,0)),"")</f>
        <v/>
      </c>
      <c r="AB1027">
        <f>IFERROR(INDEX($J$7:$J$60000,MATCH(ROW()-6,$Q$7:$Q$60000,0)),"")</f>
        <v/>
      </c>
      <c r="AC1027">
        <f>IFERROR(INDEX($K$7:$K$60000,MATCH(ROW()-6,$Q$7:$Q$60000,0)),"")</f>
        <v/>
      </c>
      <c r="AD1027">
        <f>IFERROR(INDEX($L$7:$L$60000,MATCH(ROW()-6,$Q$7:$Q$60000,0)),"")</f>
        <v/>
      </c>
      <c r="AE1027">
        <f>IFERROR(INDEX($M$7:$M$60000,MATCH(ROW()-6,$Q$7:$Q$60000,0)),"")</f>
        <v/>
      </c>
      <c r="AF1027">
        <f>IFERROR(INDEX($N$7:$N$60000,MATCH(ROW()-6,$Q$7:$Q$60000,0)),"")</f>
        <v/>
      </c>
      <c r="AH1027" s="9">
        <f>IF(OR($S1027="",$S1026=""),"",LN($T1027/$T1026))</f>
        <v/>
      </c>
      <c r="AI1027" s="9">
        <f>IF(OR($S1027="",$S1026=""),"",$C$2*LN(U1027/U1026))</f>
        <v/>
      </c>
      <c r="AJ1027" s="9">
        <f>IF(OR($S1027="",$S1026=""),"",$D$2*(V1027-V1026))</f>
        <v/>
      </c>
      <c r="AK1027" s="9">
        <f>IF(OR($S1027="",$S1026=""),"",$E$2*(W1027-W1026))</f>
        <v/>
      </c>
      <c r="AL1027" s="9">
        <f>IF(OR($S1027="",$S1026=""),"",$F$2*LN(X1027/X1026))</f>
        <v/>
      </c>
      <c r="AM1027" s="9">
        <f>IF(OR($S1027="",$S1026=""),"",$G$2*(Y1027-Y1026))</f>
        <v/>
      </c>
      <c r="AN1027" s="9">
        <f>IF(OR($S1027="",$S1026=""),"",$H$2*LN(Z1027/Z1026))</f>
        <v/>
      </c>
      <c r="AO1027" s="9">
        <f>IF(OR($S1027="",$S1026=""),"",$I$2*(AA1027-AA1026))</f>
        <v/>
      </c>
      <c r="AP1027" s="9">
        <f>IF(OR($S1027="",$S1026=""),"",$J$2*LN(AB1027/AB1026))</f>
        <v/>
      </c>
      <c r="AQ1027" s="9">
        <f>IF(OR($S1027="",$S1026=""),"",$K$2*(AC1027-AC1026))</f>
        <v/>
      </c>
      <c r="AR1027" s="9">
        <f>IF(OR($S1027="",$S1026=""),"",$L$2*LN(AD1027/AD1026))</f>
        <v/>
      </c>
      <c r="AS1027" s="9">
        <f>IF(OR($S1027="",$S1026=""),"",$M$2*LN(AE1027/AE1026))</f>
        <v/>
      </c>
      <c r="AT1027" s="9">
        <f>IF(OR($S1027="",$S1026=""),"",$N$2*LN(AF1027/AF1026))</f>
        <v/>
      </c>
      <c r="AV1027" s="9">
        <f>IF($AH1027="","",$AY$16+$AY$4*AI1027+$AY$5*AJ1027+$AY$6*AK1027+$AY$7*AL1027+$AY$8*AM1027+$AY$9*AN1027+$AY$10*AO1027+$AY$11*AP1027+$AY$12*AQ1027+$AY$13*AR1027+$AY$14*AS1027+$AY$15*AT1027)</f>
        <v/>
      </c>
      <c r="BC1027" s="10">
        <f>IF((ROW()-6)&lt;=$Q$3,INDEX(LINEST(AH968:AH1027,AI968:AT1027,TRUE,TRUE),1,13)*$Q$4,"")</f>
        <v/>
      </c>
      <c r="BD1027" s="9">
        <f>IF((ROW()-6)&lt;=$Q$3,INDEX(LINEST(AH968:AH1027,AI968:AT1027,TRUE,TRUE),1,12),"")</f>
        <v/>
      </c>
      <c r="BE1027" s="9">
        <f>IF((ROW()-6)&lt;=$Q$3,INDEX(LINEST(AH968:AH1027,AI968:AT1027,TRUE,TRUE),1,11),"")</f>
        <v/>
      </c>
      <c r="BF1027" s="9">
        <f>IF((ROW()-6)&lt;=$Q$3,INDEX(LINEST(AH968:AH1027,AI968:AT1027,TRUE,TRUE),1,10),"")</f>
        <v/>
      </c>
      <c r="BG1027" s="9">
        <f>IF((ROW()-6)&lt;=$Q$3,INDEX(LINEST(AH968:AH1027,AI968:AT1027,TRUE,TRUE),1,9),"")</f>
        <v/>
      </c>
      <c r="BH1027" s="9">
        <f>IF((ROW()-6)&lt;=$Q$3,INDEX(LINEST(AH968:AH1027,AI968:AT1027,TRUE,TRUE),1,8),"")</f>
        <v/>
      </c>
      <c r="BI1027" s="9">
        <f>IF((ROW()-6)&lt;=$Q$3,INDEX(LINEST(AH968:AH1027,AI968:AT1027,TRUE,TRUE),1,7),"")</f>
        <v/>
      </c>
      <c r="BJ1027" s="9">
        <f>IF((ROW()-6)&lt;=$Q$3,INDEX(LINEST(AH968:AH1027,AI968:AT1027,TRUE,TRUE),1,6),"")</f>
        <v/>
      </c>
      <c r="BK1027" s="9">
        <f>IF((ROW()-6)&lt;=$Q$3,INDEX(LINEST(AH968:AH1027,AI968:AT1027,TRUE,TRUE),1,5),"")</f>
        <v/>
      </c>
      <c r="BL1027" s="9">
        <f>IF((ROW()-6)&lt;=$Q$3,INDEX(LINEST(AH968:AH1027,AI968:AT1027,TRUE,TRUE),1,4),"")</f>
        <v/>
      </c>
      <c r="BM1027" s="9">
        <f>IF((ROW()-6)&lt;=$Q$3,INDEX(LINEST(AH968:AH1027,AI968:AT1027,TRUE,TRUE),1,3),"")</f>
        <v/>
      </c>
      <c r="BN1027" s="9">
        <f>IF((ROW()-6)&lt;=$Q$3,INDEX(LINEST(AH968:AH1027,AI968:AT1027,TRUE,TRUE),1,2),"")</f>
        <v/>
      </c>
      <c r="BO1027" s="9">
        <f>IF((ROW()-6)&lt;=$Q$3,INDEX(LINEST(AH968:AH1027,AI968:AT1027,TRUE,TRUE),1,1),"")</f>
        <v/>
      </c>
      <c r="BP1027" s="10">
        <f>IF((ROW()-6)&lt;=$Q$3,INDEX(LINEST(AH968:AH1027,AI968:AT1027,TRUE,TRUE),3,1),"")</f>
        <v/>
      </c>
      <c r="BR1027" s="9">
        <f>IF(AND((ROW()-6)&lt;=$Q$3,ISNUMBER(BC1026)),BC1026/$Q$4+BD1026*AI1027+BE1026*AJ1027+BF1026*AK1027+BG1026*AL1027+BH1026*AM1027+BI1026*AN1027+BJ1026*AO1027+BK1026*AP1027+BL1026*AQ1027+BM1026*AR1027+BN1026*AS1027+BO1026*AT1027,"")</f>
        <v/>
      </c>
      <c r="BS1027">
        <f>IF(ISNUMBER(BR1027),AVERAGE(AH967:AH1026),"")</f>
        <v/>
      </c>
      <c r="BT1027">
        <f>IF(ISNUMBER(BR1027),(AH1027-BR1027)^2,"")</f>
        <v/>
      </c>
      <c r="BU1027">
        <f>IF(ISNUMBER(BR1027),AH1027^2,"")</f>
        <v/>
      </c>
      <c r="BV1027">
        <f>IF(ISNUMBER(BR1027),(AH1027-BS1027)^2,"")</f>
        <v/>
      </c>
    </row>
    <row r="1028">
      <c r="O1028">
        <f>IF($R1028="","",CHOOSE($Q$2,YEAR(R1028)*12+MONTH(R1028),INT((R1028-2)/7),YEAR(R1028)*4+ROUNDUP(MONTH(R1028)/3)))</f>
        <v/>
      </c>
      <c r="P1028">
        <f>IF($R1028="","",IF($R1029="",1,IF(O1028&lt;&gt;O1029,1,0)))</f>
        <v/>
      </c>
      <c r="Q1028">
        <f>IF(P1028=1,SUM($P$7:P1028),"")</f>
        <v/>
      </c>
      <c r="R1028">
        <f>IF($A1028="","",IF(ISNUMBER($A1028),$A1028,IFERROR(DATEVALUE($A1028),NA())))</f>
        <v/>
      </c>
      <c r="S1028" s="7">
        <f>IFERROR(INDEX($R$7:$R$60000,MATCH(ROW()-6,$Q$7:$Q$60000,0)),"")</f>
        <v/>
      </c>
      <c r="T1028">
        <f>IFERROR(INDEX($B$7:$B$60000,MATCH(ROW()-6,$Q$7:$Q$60000,0)),"")</f>
        <v/>
      </c>
      <c r="U1028">
        <f>IFERROR(INDEX($C$7:$C$60000,MATCH(ROW()-6,$Q$7:$Q$60000,0)),"")</f>
        <v/>
      </c>
      <c r="V1028">
        <f>IFERROR(INDEX($D$7:$D$60000,MATCH(ROW()-6,$Q$7:$Q$60000,0)),"")</f>
        <v/>
      </c>
      <c r="W1028">
        <f>IFERROR(INDEX($E$7:$E$60000,MATCH(ROW()-6,$Q$7:$Q$60000,0)),"")</f>
        <v/>
      </c>
      <c r="X1028">
        <f>IFERROR(INDEX($F$7:$F$60000,MATCH(ROW()-6,$Q$7:$Q$60000,0)),"")</f>
        <v/>
      </c>
      <c r="Y1028">
        <f>IFERROR(INDEX($G$7:$G$60000,MATCH(ROW()-6,$Q$7:$Q$60000,0)),"")</f>
        <v/>
      </c>
      <c r="Z1028">
        <f>IFERROR(INDEX($H$7:$H$60000,MATCH(ROW()-6,$Q$7:$Q$60000,0)),"")</f>
        <v/>
      </c>
      <c r="AA1028">
        <f>IFERROR(INDEX($I$7:$I$60000,MATCH(ROW()-6,$Q$7:$Q$60000,0)),"")</f>
        <v/>
      </c>
      <c r="AB1028">
        <f>IFERROR(INDEX($J$7:$J$60000,MATCH(ROW()-6,$Q$7:$Q$60000,0)),"")</f>
        <v/>
      </c>
      <c r="AC1028">
        <f>IFERROR(INDEX($K$7:$K$60000,MATCH(ROW()-6,$Q$7:$Q$60000,0)),"")</f>
        <v/>
      </c>
      <c r="AD1028">
        <f>IFERROR(INDEX($L$7:$L$60000,MATCH(ROW()-6,$Q$7:$Q$60000,0)),"")</f>
        <v/>
      </c>
      <c r="AE1028">
        <f>IFERROR(INDEX($M$7:$M$60000,MATCH(ROW()-6,$Q$7:$Q$60000,0)),"")</f>
        <v/>
      </c>
      <c r="AF1028">
        <f>IFERROR(INDEX($N$7:$N$60000,MATCH(ROW()-6,$Q$7:$Q$60000,0)),"")</f>
        <v/>
      </c>
      <c r="AH1028" s="9">
        <f>IF(OR($S1028="",$S1027=""),"",LN($T1028/$T1027))</f>
        <v/>
      </c>
      <c r="AI1028" s="9">
        <f>IF(OR($S1028="",$S1027=""),"",$C$2*LN(U1028/U1027))</f>
        <v/>
      </c>
      <c r="AJ1028" s="9">
        <f>IF(OR($S1028="",$S1027=""),"",$D$2*(V1028-V1027))</f>
        <v/>
      </c>
      <c r="AK1028" s="9">
        <f>IF(OR($S1028="",$S1027=""),"",$E$2*(W1028-W1027))</f>
        <v/>
      </c>
      <c r="AL1028" s="9">
        <f>IF(OR($S1028="",$S1027=""),"",$F$2*LN(X1028/X1027))</f>
        <v/>
      </c>
      <c r="AM1028" s="9">
        <f>IF(OR($S1028="",$S1027=""),"",$G$2*(Y1028-Y1027))</f>
        <v/>
      </c>
      <c r="AN1028" s="9">
        <f>IF(OR($S1028="",$S1027=""),"",$H$2*LN(Z1028/Z1027))</f>
        <v/>
      </c>
      <c r="AO1028" s="9">
        <f>IF(OR($S1028="",$S1027=""),"",$I$2*(AA1028-AA1027))</f>
        <v/>
      </c>
      <c r="AP1028" s="9">
        <f>IF(OR($S1028="",$S1027=""),"",$J$2*LN(AB1028/AB1027))</f>
        <v/>
      </c>
      <c r="AQ1028" s="9">
        <f>IF(OR($S1028="",$S1027=""),"",$K$2*(AC1028-AC1027))</f>
        <v/>
      </c>
      <c r="AR1028" s="9">
        <f>IF(OR($S1028="",$S1027=""),"",$L$2*LN(AD1028/AD1027))</f>
        <v/>
      </c>
      <c r="AS1028" s="9">
        <f>IF(OR($S1028="",$S1027=""),"",$M$2*LN(AE1028/AE1027))</f>
        <v/>
      </c>
      <c r="AT1028" s="9">
        <f>IF(OR($S1028="",$S1027=""),"",$N$2*LN(AF1028/AF1027))</f>
        <v/>
      </c>
      <c r="AV1028" s="9">
        <f>IF($AH1028="","",$AY$16+$AY$4*AI1028+$AY$5*AJ1028+$AY$6*AK1028+$AY$7*AL1028+$AY$8*AM1028+$AY$9*AN1028+$AY$10*AO1028+$AY$11*AP1028+$AY$12*AQ1028+$AY$13*AR1028+$AY$14*AS1028+$AY$15*AT1028)</f>
        <v/>
      </c>
      <c r="BC1028" s="10">
        <f>IF((ROW()-6)&lt;=$Q$3,INDEX(LINEST(AH969:AH1028,AI969:AT1028,TRUE,TRUE),1,13)*$Q$4,"")</f>
        <v/>
      </c>
      <c r="BD1028" s="9">
        <f>IF((ROW()-6)&lt;=$Q$3,INDEX(LINEST(AH969:AH1028,AI969:AT1028,TRUE,TRUE),1,12),"")</f>
        <v/>
      </c>
      <c r="BE1028" s="9">
        <f>IF((ROW()-6)&lt;=$Q$3,INDEX(LINEST(AH969:AH1028,AI969:AT1028,TRUE,TRUE),1,11),"")</f>
        <v/>
      </c>
      <c r="BF1028" s="9">
        <f>IF((ROW()-6)&lt;=$Q$3,INDEX(LINEST(AH969:AH1028,AI969:AT1028,TRUE,TRUE),1,10),"")</f>
        <v/>
      </c>
      <c r="BG1028" s="9">
        <f>IF((ROW()-6)&lt;=$Q$3,INDEX(LINEST(AH969:AH1028,AI969:AT1028,TRUE,TRUE),1,9),"")</f>
        <v/>
      </c>
      <c r="BH1028" s="9">
        <f>IF((ROW()-6)&lt;=$Q$3,INDEX(LINEST(AH969:AH1028,AI969:AT1028,TRUE,TRUE),1,8),"")</f>
        <v/>
      </c>
      <c r="BI1028" s="9">
        <f>IF((ROW()-6)&lt;=$Q$3,INDEX(LINEST(AH969:AH1028,AI969:AT1028,TRUE,TRUE),1,7),"")</f>
        <v/>
      </c>
      <c r="BJ1028" s="9">
        <f>IF((ROW()-6)&lt;=$Q$3,INDEX(LINEST(AH969:AH1028,AI969:AT1028,TRUE,TRUE),1,6),"")</f>
        <v/>
      </c>
      <c r="BK1028" s="9">
        <f>IF((ROW()-6)&lt;=$Q$3,INDEX(LINEST(AH969:AH1028,AI969:AT1028,TRUE,TRUE),1,5),"")</f>
        <v/>
      </c>
      <c r="BL1028" s="9">
        <f>IF((ROW()-6)&lt;=$Q$3,INDEX(LINEST(AH969:AH1028,AI969:AT1028,TRUE,TRUE),1,4),"")</f>
        <v/>
      </c>
      <c r="BM1028" s="9">
        <f>IF((ROW()-6)&lt;=$Q$3,INDEX(LINEST(AH969:AH1028,AI969:AT1028,TRUE,TRUE),1,3),"")</f>
        <v/>
      </c>
      <c r="BN1028" s="9">
        <f>IF((ROW()-6)&lt;=$Q$3,INDEX(LINEST(AH969:AH1028,AI969:AT1028,TRUE,TRUE),1,2),"")</f>
        <v/>
      </c>
      <c r="BO1028" s="9">
        <f>IF((ROW()-6)&lt;=$Q$3,INDEX(LINEST(AH969:AH1028,AI969:AT1028,TRUE,TRUE),1,1),"")</f>
        <v/>
      </c>
      <c r="BP1028" s="10">
        <f>IF((ROW()-6)&lt;=$Q$3,INDEX(LINEST(AH969:AH1028,AI969:AT1028,TRUE,TRUE),3,1),"")</f>
        <v/>
      </c>
      <c r="BR1028" s="9">
        <f>IF(AND((ROW()-6)&lt;=$Q$3,ISNUMBER(BC1027)),BC1027/$Q$4+BD1027*AI1028+BE1027*AJ1028+BF1027*AK1028+BG1027*AL1028+BH1027*AM1028+BI1027*AN1028+BJ1027*AO1028+BK1027*AP1028+BL1027*AQ1028+BM1027*AR1028+BN1027*AS1028+BO1027*AT1028,"")</f>
        <v/>
      </c>
      <c r="BS1028">
        <f>IF(ISNUMBER(BR1028),AVERAGE(AH968:AH1027),"")</f>
        <v/>
      </c>
      <c r="BT1028">
        <f>IF(ISNUMBER(BR1028),(AH1028-BR1028)^2,"")</f>
        <v/>
      </c>
      <c r="BU1028">
        <f>IF(ISNUMBER(BR1028),AH1028^2,"")</f>
        <v/>
      </c>
      <c r="BV1028">
        <f>IF(ISNUMBER(BR1028),(AH1028-BS1028)^2,"")</f>
        <v/>
      </c>
    </row>
    <row r="1029">
      <c r="O1029">
        <f>IF($R1029="","",CHOOSE($Q$2,YEAR(R1029)*12+MONTH(R1029),INT((R1029-2)/7),YEAR(R1029)*4+ROUNDUP(MONTH(R1029)/3)))</f>
        <v/>
      </c>
      <c r="P1029">
        <f>IF($R1029="","",IF($R1030="",1,IF(O1029&lt;&gt;O1030,1,0)))</f>
        <v/>
      </c>
      <c r="Q1029">
        <f>IF(P1029=1,SUM($P$7:P1029),"")</f>
        <v/>
      </c>
      <c r="R1029">
        <f>IF($A1029="","",IF(ISNUMBER($A1029),$A1029,IFERROR(DATEVALUE($A1029),NA())))</f>
        <v/>
      </c>
      <c r="S1029" s="7">
        <f>IFERROR(INDEX($R$7:$R$60000,MATCH(ROW()-6,$Q$7:$Q$60000,0)),"")</f>
        <v/>
      </c>
      <c r="T1029">
        <f>IFERROR(INDEX($B$7:$B$60000,MATCH(ROW()-6,$Q$7:$Q$60000,0)),"")</f>
        <v/>
      </c>
      <c r="U1029">
        <f>IFERROR(INDEX($C$7:$C$60000,MATCH(ROW()-6,$Q$7:$Q$60000,0)),"")</f>
        <v/>
      </c>
      <c r="V1029">
        <f>IFERROR(INDEX($D$7:$D$60000,MATCH(ROW()-6,$Q$7:$Q$60000,0)),"")</f>
        <v/>
      </c>
      <c r="W1029">
        <f>IFERROR(INDEX($E$7:$E$60000,MATCH(ROW()-6,$Q$7:$Q$60000,0)),"")</f>
        <v/>
      </c>
      <c r="X1029">
        <f>IFERROR(INDEX($F$7:$F$60000,MATCH(ROW()-6,$Q$7:$Q$60000,0)),"")</f>
        <v/>
      </c>
      <c r="Y1029">
        <f>IFERROR(INDEX($G$7:$G$60000,MATCH(ROW()-6,$Q$7:$Q$60000,0)),"")</f>
        <v/>
      </c>
      <c r="Z1029">
        <f>IFERROR(INDEX($H$7:$H$60000,MATCH(ROW()-6,$Q$7:$Q$60000,0)),"")</f>
        <v/>
      </c>
      <c r="AA1029">
        <f>IFERROR(INDEX($I$7:$I$60000,MATCH(ROW()-6,$Q$7:$Q$60000,0)),"")</f>
        <v/>
      </c>
      <c r="AB1029">
        <f>IFERROR(INDEX($J$7:$J$60000,MATCH(ROW()-6,$Q$7:$Q$60000,0)),"")</f>
        <v/>
      </c>
      <c r="AC1029">
        <f>IFERROR(INDEX($K$7:$K$60000,MATCH(ROW()-6,$Q$7:$Q$60000,0)),"")</f>
        <v/>
      </c>
      <c r="AD1029">
        <f>IFERROR(INDEX($L$7:$L$60000,MATCH(ROW()-6,$Q$7:$Q$60000,0)),"")</f>
        <v/>
      </c>
      <c r="AE1029">
        <f>IFERROR(INDEX($M$7:$M$60000,MATCH(ROW()-6,$Q$7:$Q$60000,0)),"")</f>
        <v/>
      </c>
      <c r="AF1029">
        <f>IFERROR(INDEX($N$7:$N$60000,MATCH(ROW()-6,$Q$7:$Q$60000,0)),"")</f>
        <v/>
      </c>
      <c r="AH1029" s="9">
        <f>IF(OR($S1029="",$S1028=""),"",LN($T1029/$T1028))</f>
        <v/>
      </c>
      <c r="AI1029" s="9">
        <f>IF(OR($S1029="",$S1028=""),"",$C$2*LN(U1029/U1028))</f>
        <v/>
      </c>
      <c r="AJ1029" s="9">
        <f>IF(OR($S1029="",$S1028=""),"",$D$2*(V1029-V1028))</f>
        <v/>
      </c>
      <c r="AK1029" s="9">
        <f>IF(OR($S1029="",$S1028=""),"",$E$2*(W1029-W1028))</f>
        <v/>
      </c>
      <c r="AL1029" s="9">
        <f>IF(OR($S1029="",$S1028=""),"",$F$2*LN(X1029/X1028))</f>
        <v/>
      </c>
      <c r="AM1029" s="9">
        <f>IF(OR($S1029="",$S1028=""),"",$G$2*(Y1029-Y1028))</f>
        <v/>
      </c>
      <c r="AN1029" s="9">
        <f>IF(OR($S1029="",$S1028=""),"",$H$2*LN(Z1029/Z1028))</f>
        <v/>
      </c>
      <c r="AO1029" s="9">
        <f>IF(OR($S1029="",$S1028=""),"",$I$2*(AA1029-AA1028))</f>
        <v/>
      </c>
      <c r="AP1029" s="9">
        <f>IF(OR($S1029="",$S1028=""),"",$J$2*LN(AB1029/AB1028))</f>
        <v/>
      </c>
      <c r="AQ1029" s="9">
        <f>IF(OR($S1029="",$S1028=""),"",$K$2*(AC1029-AC1028))</f>
        <v/>
      </c>
      <c r="AR1029" s="9">
        <f>IF(OR($S1029="",$S1028=""),"",$L$2*LN(AD1029/AD1028))</f>
        <v/>
      </c>
      <c r="AS1029" s="9">
        <f>IF(OR($S1029="",$S1028=""),"",$M$2*LN(AE1029/AE1028))</f>
        <v/>
      </c>
      <c r="AT1029" s="9">
        <f>IF(OR($S1029="",$S1028=""),"",$N$2*LN(AF1029/AF1028))</f>
        <v/>
      </c>
      <c r="AV1029" s="9">
        <f>IF($AH1029="","",$AY$16+$AY$4*AI1029+$AY$5*AJ1029+$AY$6*AK1029+$AY$7*AL1029+$AY$8*AM1029+$AY$9*AN1029+$AY$10*AO1029+$AY$11*AP1029+$AY$12*AQ1029+$AY$13*AR1029+$AY$14*AS1029+$AY$15*AT1029)</f>
        <v/>
      </c>
      <c r="BC1029" s="10">
        <f>IF((ROW()-6)&lt;=$Q$3,INDEX(LINEST(AH970:AH1029,AI970:AT1029,TRUE,TRUE),1,13)*$Q$4,"")</f>
        <v/>
      </c>
      <c r="BD1029" s="9">
        <f>IF((ROW()-6)&lt;=$Q$3,INDEX(LINEST(AH970:AH1029,AI970:AT1029,TRUE,TRUE),1,12),"")</f>
        <v/>
      </c>
      <c r="BE1029" s="9">
        <f>IF((ROW()-6)&lt;=$Q$3,INDEX(LINEST(AH970:AH1029,AI970:AT1029,TRUE,TRUE),1,11),"")</f>
        <v/>
      </c>
      <c r="BF1029" s="9">
        <f>IF((ROW()-6)&lt;=$Q$3,INDEX(LINEST(AH970:AH1029,AI970:AT1029,TRUE,TRUE),1,10),"")</f>
        <v/>
      </c>
      <c r="BG1029" s="9">
        <f>IF((ROW()-6)&lt;=$Q$3,INDEX(LINEST(AH970:AH1029,AI970:AT1029,TRUE,TRUE),1,9),"")</f>
        <v/>
      </c>
      <c r="BH1029" s="9">
        <f>IF((ROW()-6)&lt;=$Q$3,INDEX(LINEST(AH970:AH1029,AI970:AT1029,TRUE,TRUE),1,8),"")</f>
        <v/>
      </c>
      <c r="BI1029" s="9">
        <f>IF((ROW()-6)&lt;=$Q$3,INDEX(LINEST(AH970:AH1029,AI970:AT1029,TRUE,TRUE),1,7),"")</f>
        <v/>
      </c>
      <c r="BJ1029" s="9">
        <f>IF((ROW()-6)&lt;=$Q$3,INDEX(LINEST(AH970:AH1029,AI970:AT1029,TRUE,TRUE),1,6),"")</f>
        <v/>
      </c>
      <c r="BK1029" s="9">
        <f>IF((ROW()-6)&lt;=$Q$3,INDEX(LINEST(AH970:AH1029,AI970:AT1029,TRUE,TRUE),1,5),"")</f>
        <v/>
      </c>
      <c r="BL1029" s="9">
        <f>IF((ROW()-6)&lt;=$Q$3,INDEX(LINEST(AH970:AH1029,AI970:AT1029,TRUE,TRUE),1,4),"")</f>
        <v/>
      </c>
      <c r="BM1029" s="9">
        <f>IF((ROW()-6)&lt;=$Q$3,INDEX(LINEST(AH970:AH1029,AI970:AT1029,TRUE,TRUE),1,3),"")</f>
        <v/>
      </c>
      <c r="BN1029" s="9">
        <f>IF((ROW()-6)&lt;=$Q$3,INDEX(LINEST(AH970:AH1029,AI970:AT1029,TRUE,TRUE),1,2),"")</f>
        <v/>
      </c>
      <c r="BO1029" s="9">
        <f>IF((ROW()-6)&lt;=$Q$3,INDEX(LINEST(AH970:AH1029,AI970:AT1029,TRUE,TRUE),1,1),"")</f>
        <v/>
      </c>
      <c r="BP1029" s="10">
        <f>IF((ROW()-6)&lt;=$Q$3,INDEX(LINEST(AH970:AH1029,AI970:AT1029,TRUE,TRUE),3,1),"")</f>
        <v/>
      </c>
      <c r="BR1029" s="9">
        <f>IF(AND((ROW()-6)&lt;=$Q$3,ISNUMBER(BC1028)),BC1028/$Q$4+BD1028*AI1029+BE1028*AJ1029+BF1028*AK1029+BG1028*AL1029+BH1028*AM1029+BI1028*AN1029+BJ1028*AO1029+BK1028*AP1029+BL1028*AQ1029+BM1028*AR1029+BN1028*AS1029+BO1028*AT1029,"")</f>
        <v/>
      </c>
      <c r="BS1029">
        <f>IF(ISNUMBER(BR1029),AVERAGE(AH969:AH1028),"")</f>
        <v/>
      </c>
      <c r="BT1029">
        <f>IF(ISNUMBER(BR1029),(AH1029-BR1029)^2,"")</f>
        <v/>
      </c>
      <c r="BU1029">
        <f>IF(ISNUMBER(BR1029),AH1029^2,"")</f>
        <v/>
      </c>
      <c r="BV1029">
        <f>IF(ISNUMBER(BR1029),(AH1029-BS1029)^2,"")</f>
        <v/>
      </c>
    </row>
    <row r="1030">
      <c r="O1030">
        <f>IF($R1030="","",CHOOSE($Q$2,YEAR(R1030)*12+MONTH(R1030),INT((R1030-2)/7),YEAR(R1030)*4+ROUNDUP(MONTH(R1030)/3)))</f>
        <v/>
      </c>
      <c r="P1030">
        <f>IF($R1030="","",IF($R1031="",1,IF(O1030&lt;&gt;O1031,1,0)))</f>
        <v/>
      </c>
      <c r="Q1030">
        <f>IF(P1030=1,SUM($P$7:P1030),"")</f>
        <v/>
      </c>
      <c r="R1030">
        <f>IF($A1030="","",IF(ISNUMBER($A1030),$A1030,IFERROR(DATEVALUE($A1030),NA())))</f>
        <v/>
      </c>
      <c r="S1030" s="7">
        <f>IFERROR(INDEX($R$7:$R$60000,MATCH(ROW()-6,$Q$7:$Q$60000,0)),"")</f>
        <v/>
      </c>
      <c r="T1030">
        <f>IFERROR(INDEX($B$7:$B$60000,MATCH(ROW()-6,$Q$7:$Q$60000,0)),"")</f>
        <v/>
      </c>
      <c r="U1030">
        <f>IFERROR(INDEX($C$7:$C$60000,MATCH(ROW()-6,$Q$7:$Q$60000,0)),"")</f>
        <v/>
      </c>
      <c r="V1030">
        <f>IFERROR(INDEX($D$7:$D$60000,MATCH(ROW()-6,$Q$7:$Q$60000,0)),"")</f>
        <v/>
      </c>
      <c r="W1030">
        <f>IFERROR(INDEX($E$7:$E$60000,MATCH(ROW()-6,$Q$7:$Q$60000,0)),"")</f>
        <v/>
      </c>
      <c r="X1030">
        <f>IFERROR(INDEX($F$7:$F$60000,MATCH(ROW()-6,$Q$7:$Q$60000,0)),"")</f>
        <v/>
      </c>
      <c r="Y1030">
        <f>IFERROR(INDEX($G$7:$G$60000,MATCH(ROW()-6,$Q$7:$Q$60000,0)),"")</f>
        <v/>
      </c>
      <c r="Z1030">
        <f>IFERROR(INDEX($H$7:$H$60000,MATCH(ROW()-6,$Q$7:$Q$60000,0)),"")</f>
        <v/>
      </c>
      <c r="AA1030">
        <f>IFERROR(INDEX($I$7:$I$60000,MATCH(ROW()-6,$Q$7:$Q$60000,0)),"")</f>
        <v/>
      </c>
      <c r="AB1030">
        <f>IFERROR(INDEX($J$7:$J$60000,MATCH(ROW()-6,$Q$7:$Q$60000,0)),"")</f>
        <v/>
      </c>
      <c r="AC1030">
        <f>IFERROR(INDEX($K$7:$K$60000,MATCH(ROW()-6,$Q$7:$Q$60000,0)),"")</f>
        <v/>
      </c>
      <c r="AD1030">
        <f>IFERROR(INDEX($L$7:$L$60000,MATCH(ROW()-6,$Q$7:$Q$60000,0)),"")</f>
        <v/>
      </c>
      <c r="AE1030">
        <f>IFERROR(INDEX($M$7:$M$60000,MATCH(ROW()-6,$Q$7:$Q$60000,0)),"")</f>
        <v/>
      </c>
      <c r="AF1030">
        <f>IFERROR(INDEX($N$7:$N$60000,MATCH(ROW()-6,$Q$7:$Q$60000,0)),"")</f>
        <v/>
      </c>
      <c r="AH1030" s="9">
        <f>IF(OR($S1030="",$S1029=""),"",LN($T1030/$T1029))</f>
        <v/>
      </c>
      <c r="AI1030" s="9">
        <f>IF(OR($S1030="",$S1029=""),"",$C$2*LN(U1030/U1029))</f>
        <v/>
      </c>
      <c r="AJ1030" s="9">
        <f>IF(OR($S1030="",$S1029=""),"",$D$2*(V1030-V1029))</f>
        <v/>
      </c>
      <c r="AK1030" s="9">
        <f>IF(OR($S1030="",$S1029=""),"",$E$2*(W1030-W1029))</f>
        <v/>
      </c>
      <c r="AL1030" s="9">
        <f>IF(OR($S1030="",$S1029=""),"",$F$2*LN(X1030/X1029))</f>
        <v/>
      </c>
      <c r="AM1030" s="9">
        <f>IF(OR($S1030="",$S1029=""),"",$G$2*(Y1030-Y1029))</f>
        <v/>
      </c>
      <c r="AN1030" s="9">
        <f>IF(OR($S1030="",$S1029=""),"",$H$2*LN(Z1030/Z1029))</f>
        <v/>
      </c>
      <c r="AO1030" s="9">
        <f>IF(OR($S1030="",$S1029=""),"",$I$2*(AA1030-AA1029))</f>
        <v/>
      </c>
      <c r="AP1030" s="9">
        <f>IF(OR($S1030="",$S1029=""),"",$J$2*LN(AB1030/AB1029))</f>
        <v/>
      </c>
      <c r="AQ1030" s="9">
        <f>IF(OR($S1030="",$S1029=""),"",$K$2*(AC1030-AC1029))</f>
        <v/>
      </c>
      <c r="AR1030" s="9">
        <f>IF(OR($S1030="",$S1029=""),"",$L$2*LN(AD1030/AD1029))</f>
        <v/>
      </c>
      <c r="AS1030" s="9">
        <f>IF(OR($S1030="",$S1029=""),"",$M$2*LN(AE1030/AE1029))</f>
        <v/>
      </c>
      <c r="AT1030" s="9">
        <f>IF(OR($S1030="",$S1029=""),"",$N$2*LN(AF1030/AF1029))</f>
        <v/>
      </c>
      <c r="AV1030" s="9">
        <f>IF($AH1030="","",$AY$16+$AY$4*AI1030+$AY$5*AJ1030+$AY$6*AK1030+$AY$7*AL1030+$AY$8*AM1030+$AY$9*AN1030+$AY$10*AO1030+$AY$11*AP1030+$AY$12*AQ1030+$AY$13*AR1030+$AY$14*AS1030+$AY$15*AT1030)</f>
        <v/>
      </c>
      <c r="BC1030" s="10">
        <f>IF((ROW()-6)&lt;=$Q$3,INDEX(LINEST(AH971:AH1030,AI971:AT1030,TRUE,TRUE),1,13)*$Q$4,"")</f>
        <v/>
      </c>
      <c r="BD1030" s="9">
        <f>IF((ROW()-6)&lt;=$Q$3,INDEX(LINEST(AH971:AH1030,AI971:AT1030,TRUE,TRUE),1,12),"")</f>
        <v/>
      </c>
      <c r="BE1030" s="9">
        <f>IF((ROW()-6)&lt;=$Q$3,INDEX(LINEST(AH971:AH1030,AI971:AT1030,TRUE,TRUE),1,11),"")</f>
        <v/>
      </c>
      <c r="BF1030" s="9">
        <f>IF((ROW()-6)&lt;=$Q$3,INDEX(LINEST(AH971:AH1030,AI971:AT1030,TRUE,TRUE),1,10),"")</f>
        <v/>
      </c>
      <c r="BG1030" s="9">
        <f>IF((ROW()-6)&lt;=$Q$3,INDEX(LINEST(AH971:AH1030,AI971:AT1030,TRUE,TRUE),1,9),"")</f>
        <v/>
      </c>
      <c r="BH1030" s="9">
        <f>IF((ROW()-6)&lt;=$Q$3,INDEX(LINEST(AH971:AH1030,AI971:AT1030,TRUE,TRUE),1,8),"")</f>
        <v/>
      </c>
      <c r="BI1030" s="9">
        <f>IF((ROW()-6)&lt;=$Q$3,INDEX(LINEST(AH971:AH1030,AI971:AT1030,TRUE,TRUE),1,7),"")</f>
        <v/>
      </c>
      <c r="BJ1030" s="9">
        <f>IF((ROW()-6)&lt;=$Q$3,INDEX(LINEST(AH971:AH1030,AI971:AT1030,TRUE,TRUE),1,6),"")</f>
        <v/>
      </c>
      <c r="BK1030" s="9">
        <f>IF((ROW()-6)&lt;=$Q$3,INDEX(LINEST(AH971:AH1030,AI971:AT1030,TRUE,TRUE),1,5),"")</f>
        <v/>
      </c>
      <c r="BL1030" s="9">
        <f>IF((ROW()-6)&lt;=$Q$3,INDEX(LINEST(AH971:AH1030,AI971:AT1030,TRUE,TRUE),1,4),"")</f>
        <v/>
      </c>
      <c r="BM1030" s="9">
        <f>IF((ROW()-6)&lt;=$Q$3,INDEX(LINEST(AH971:AH1030,AI971:AT1030,TRUE,TRUE),1,3),"")</f>
        <v/>
      </c>
      <c r="BN1030" s="9">
        <f>IF((ROW()-6)&lt;=$Q$3,INDEX(LINEST(AH971:AH1030,AI971:AT1030,TRUE,TRUE),1,2),"")</f>
        <v/>
      </c>
      <c r="BO1030" s="9">
        <f>IF((ROW()-6)&lt;=$Q$3,INDEX(LINEST(AH971:AH1030,AI971:AT1030,TRUE,TRUE),1,1),"")</f>
        <v/>
      </c>
      <c r="BP1030" s="10">
        <f>IF((ROW()-6)&lt;=$Q$3,INDEX(LINEST(AH971:AH1030,AI971:AT1030,TRUE,TRUE),3,1),"")</f>
        <v/>
      </c>
      <c r="BR1030" s="9">
        <f>IF(AND((ROW()-6)&lt;=$Q$3,ISNUMBER(BC1029)),BC1029/$Q$4+BD1029*AI1030+BE1029*AJ1030+BF1029*AK1030+BG1029*AL1030+BH1029*AM1030+BI1029*AN1030+BJ1029*AO1030+BK1029*AP1030+BL1029*AQ1030+BM1029*AR1030+BN1029*AS1030+BO1029*AT1030,"")</f>
        <v/>
      </c>
      <c r="BS1030">
        <f>IF(ISNUMBER(BR1030),AVERAGE(AH970:AH1029),"")</f>
        <v/>
      </c>
      <c r="BT1030">
        <f>IF(ISNUMBER(BR1030),(AH1030-BR1030)^2,"")</f>
        <v/>
      </c>
      <c r="BU1030">
        <f>IF(ISNUMBER(BR1030),AH1030^2,"")</f>
        <v/>
      </c>
      <c r="BV1030">
        <f>IF(ISNUMBER(BR1030),(AH1030-BS1030)^2,"")</f>
        <v/>
      </c>
    </row>
    <row r="1031">
      <c r="O1031">
        <f>IF($R1031="","",CHOOSE($Q$2,YEAR(R1031)*12+MONTH(R1031),INT((R1031-2)/7),YEAR(R1031)*4+ROUNDUP(MONTH(R1031)/3)))</f>
        <v/>
      </c>
      <c r="P1031">
        <f>IF($R1031="","",IF($R1032="",1,IF(O1031&lt;&gt;O1032,1,0)))</f>
        <v/>
      </c>
      <c r="Q1031">
        <f>IF(P1031=1,SUM($P$7:P1031),"")</f>
        <v/>
      </c>
      <c r="R1031">
        <f>IF($A1031="","",IF(ISNUMBER($A1031),$A1031,IFERROR(DATEVALUE($A1031),NA())))</f>
        <v/>
      </c>
      <c r="S1031" s="7">
        <f>IFERROR(INDEX($R$7:$R$60000,MATCH(ROW()-6,$Q$7:$Q$60000,0)),"")</f>
        <v/>
      </c>
      <c r="T1031">
        <f>IFERROR(INDEX($B$7:$B$60000,MATCH(ROW()-6,$Q$7:$Q$60000,0)),"")</f>
        <v/>
      </c>
      <c r="U1031">
        <f>IFERROR(INDEX($C$7:$C$60000,MATCH(ROW()-6,$Q$7:$Q$60000,0)),"")</f>
        <v/>
      </c>
      <c r="V1031">
        <f>IFERROR(INDEX($D$7:$D$60000,MATCH(ROW()-6,$Q$7:$Q$60000,0)),"")</f>
        <v/>
      </c>
      <c r="W1031">
        <f>IFERROR(INDEX($E$7:$E$60000,MATCH(ROW()-6,$Q$7:$Q$60000,0)),"")</f>
        <v/>
      </c>
      <c r="X1031">
        <f>IFERROR(INDEX($F$7:$F$60000,MATCH(ROW()-6,$Q$7:$Q$60000,0)),"")</f>
        <v/>
      </c>
      <c r="Y1031">
        <f>IFERROR(INDEX($G$7:$G$60000,MATCH(ROW()-6,$Q$7:$Q$60000,0)),"")</f>
        <v/>
      </c>
      <c r="Z1031">
        <f>IFERROR(INDEX($H$7:$H$60000,MATCH(ROW()-6,$Q$7:$Q$60000,0)),"")</f>
        <v/>
      </c>
      <c r="AA1031">
        <f>IFERROR(INDEX($I$7:$I$60000,MATCH(ROW()-6,$Q$7:$Q$60000,0)),"")</f>
        <v/>
      </c>
      <c r="AB1031">
        <f>IFERROR(INDEX($J$7:$J$60000,MATCH(ROW()-6,$Q$7:$Q$60000,0)),"")</f>
        <v/>
      </c>
      <c r="AC1031">
        <f>IFERROR(INDEX($K$7:$K$60000,MATCH(ROW()-6,$Q$7:$Q$60000,0)),"")</f>
        <v/>
      </c>
      <c r="AD1031">
        <f>IFERROR(INDEX($L$7:$L$60000,MATCH(ROW()-6,$Q$7:$Q$60000,0)),"")</f>
        <v/>
      </c>
      <c r="AE1031">
        <f>IFERROR(INDEX($M$7:$M$60000,MATCH(ROW()-6,$Q$7:$Q$60000,0)),"")</f>
        <v/>
      </c>
      <c r="AF1031">
        <f>IFERROR(INDEX($N$7:$N$60000,MATCH(ROW()-6,$Q$7:$Q$60000,0)),"")</f>
        <v/>
      </c>
      <c r="AH1031" s="9">
        <f>IF(OR($S1031="",$S1030=""),"",LN($T1031/$T1030))</f>
        <v/>
      </c>
      <c r="AI1031" s="9">
        <f>IF(OR($S1031="",$S1030=""),"",$C$2*LN(U1031/U1030))</f>
        <v/>
      </c>
      <c r="AJ1031" s="9">
        <f>IF(OR($S1031="",$S1030=""),"",$D$2*(V1031-V1030))</f>
        <v/>
      </c>
      <c r="AK1031" s="9">
        <f>IF(OR($S1031="",$S1030=""),"",$E$2*(W1031-W1030))</f>
        <v/>
      </c>
      <c r="AL1031" s="9">
        <f>IF(OR($S1031="",$S1030=""),"",$F$2*LN(X1031/X1030))</f>
        <v/>
      </c>
      <c r="AM1031" s="9">
        <f>IF(OR($S1031="",$S1030=""),"",$G$2*(Y1031-Y1030))</f>
        <v/>
      </c>
      <c r="AN1031" s="9">
        <f>IF(OR($S1031="",$S1030=""),"",$H$2*LN(Z1031/Z1030))</f>
        <v/>
      </c>
      <c r="AO1031" s="9">
        <f>IF(OR($S1031="",$S1030=""),"",$I$2*(AA1031-AA1030))</f>
        <v/>
      </c>
      <c r="AP1031" s="9">
        <f>IF(OR($S1031="",$S1030=""),"",$J$2*LN(AB1031/AB1030))</f>
        <v/>
      </c>
      <c r="AQ1031" s="9">
        <f>IF(OR($S1031="",$S1030=""),"",$K$2*(AC1031-AC1030))</f>
        <v/>
      </c>
      <c r="AR1031" s="9">
        <f>IF(OR($S1031="",$S1030=""),"",$L$2*LN(AD1031/AD1030))</f>
        <v/>
      </c>
      <c r="AS1031" s="9">
        <f>IF(OR($S1031="",$S1030=""),"",$M$2*LN(AE1031/AE1030))</f>
        <v/>
      </c>
      <c r="AT1031" s="9">
        <f>IF(OR($S1031="",$S1030=""),"",$N$2*LN(AF1031/AF1030))</f>
        <v/>
      </c>
      <c r="AV1031" s="9">
        <f>IF($AH1031="","",$AY$16+$AY$4*AI1031+$AY$5*AJ1031+$AY$6*AK1031+$AY$7*AL1031+$AY$8*AM1031+$AY$9*AN1031+$AY$10*AO1031+$AY$11*AP1031+$AY$12*AQ1031+$AY$13*AR1031+$AY$14*AS1031+$AY$15*AT1031)</f>
        <v/>
      </c>
      <c r="BC1031" s="10">
        <f>IF((ROW()-6)&lt;=$Q$3,INDEX(LINEST(AH972:AH1031,AI972:AT1031,TRUE,TRUE),1,13)*$Q$4,"")</f>
        <v/>
      </c>
      <c r="BD1031" s="9">
        <f>IF((ROW()-6)&lt;=$Q$3,INDEX(LINEST(AH972:AH1031,AI972:AT1031,TRUE,TRUE),1,12),"")</f>
        <v/>
      </c>
      <c r="BE1031" s="9">
        <f>IF((ROW()-6)&lt;=$Q$3,INDEX(LINEST(AH972:AH1031,AI972:AT1031,TRUE,TRUE),1,11),"")</f>
        <v/>
      </c>
      <c r="BF1031" s="9">
        <f>IF((ROW()-6)&lt;=$Q$3,INDEX(LINEST(AH972:AH1031,AI972:AT1031,TRUE,TRUE),1,10),"")</f>
        <v/>
      </c>
      <c r="BG1031" s="9">
        <f>IF((ROW()-6)&lt;=$Q$3,INDEX(LINEST(AH972:AH1031,AI972:AT1031,TRUE,TRUE),1,9),"")</f>
        <v/>
      </c>
      <c r="BH1031" s="9">
        <f>IF((ROW()-6)&lt;=$Q$3,INDEX(LINEST(AH972:AH1031,AI972:AT1031,TRUE,TRUE),1,8),"")</f>
        <v/>
      </c>
      <c r="BI1031" s="9">
        <f>IF((ROW()-6)&lt;=$Q$3,INDEX(LINEST(AH972:AH1031,AI972:AT1031,TRUE,TRUE),1,7),"")</f>
        <v/>
      </c>
      <c r="BJ1031" s="9">
        <f>IF((ROW()-6)&lt;=$Q$3,INDEX(LINEST(AH972:AH1031,AI972:AT1031,TRUE,TRUE),1,6),"")</f>
        <v/>
      </c>
      <c r="BK1031" s="9">
        <f>IF((ROW()-6)&lt;=$Q$3,INDEX(LINEST(AH972:AH1031,AI972:AT1031,TRUE,TRUE),1,5),"")</f>
        <v/>
      </c>
      <c r="BL1031" s="9">
        <f>IF((ROW()-6)&lt;=$Q$3,INDEX(LINEST(AH972:AH1031,AI972:AT1031,TRUE,TRUE),1,4),"")</f>
        <v/>
      </c>
      <c r="BM1031" s="9">
        <f>IF((ROW()-6)&lt;=$Q$3,INDEX(LINEST(AH972:AH1031,AI972:AT1031,TRUE,TRUE),1,3),"")</f>
        <v/>
      </c>
      <c r="BN1031" s="9">
        <f>IF((ROW()-6)&lt;=$Q$3,INDEX(LINEST(AH972:AH1031,AI972:AT1031,TRUE,TRUE),1,2),"")</f>
        <v/>
      </c>
      <c r="BO1031" s="9">
        <f>IF((ROW()-6)&lt;=$Q$3,INDEX(LINEST(AH972:AH1031,AI972:AT1031,TRUE,TRUE),1,1),"")</f>
        <v/>
      </c>
      <c r="BP1031" s="10">
        <f>IF((ROW()-6)&lt;=$Q$3,INDEX(LINEST(AH972:AH1031,AI972:AT1031,TRUE,TRUE),3,1),"")</f>
        <v/>
      </c>
      <c r="BR1031" s="9">
        <f>IF(AND((ROW()-6)&lt;=$Q$3,ISNUMBER(BC1030)),BC1030/$Q$4+BD1030*AI1031+BE1030*AJ1031+BF1030*AK1031+BG1030*AL1031+BH1030*AM1031+BI1030*AN1031+BJ1030*AO1031+BK1030*AP1031+BL1030*AQ1031+BM1030*AR1031+BN1030*AS1031+BO1030*AT1031,"")</f>
        <v/>
      </c>
      <c r="BS1031">
        <f>IF(ISNUMBER(BR1031),AVERAGE(AH971:AH1030),"")</f>
        <v/>
      </c>
      <c r="BT1031">
        <f>IF(ISNUMBER(BR1031),(AH1031-BR1031)^2,"")</f>
        <v/>
      </c>
      <c r="BU1031">
        <f>IF(ISNUMBER(BR1031),AH1031^2,"")</f>
        <v/>
      </c>
      <c r="BV1031">
        <f>IF(ISNUMBER(BR1031),(AH1031-BS1031)^2,"")</f>
        <v/>
      </c>
    </row>
    <row r="1032">
      <c r="O1032">
        <f>IF($R1032="","",CHOOSE($Q$2,YEAR(R1032)*12+MONTH(R1032),INT((R1032-2)/7),YEAR(R1032)*4+ROUNDUP(MONTH(R1032)/3)))</f>
        <v/>
      </c>
      <c r="P1032">
        <f>IF($R1032="","",IF($R1033="",1,IF(O1032&lt;&gt;O1033,1,0)))</f>
        <v/>
      </c>
      <c r="Q1032">
        <f>IF(P1032=1,SUM($P$7:P1032),"")</f>
        <v/>
      </c>
      <c r="R1032">
        <f>IF($A1032="","",IF(ISNUMBER($A1032),$A1032,IFERROR(DATEVALUE($A1032),NA())))</f>
        <v/>
      </c>
      <c r="S1032" s="7">
        <f>IFERROR(INDEX($R$7:$R$60000,MATCH(ROW()-6,$Q$7:$Q$60000,0)),"")</f>
        <v/>
      </c>
      <c r="T1032">
        <f>IFERROR(INDEX($B$7:$B$60000,MATCH(ROW()-6,$Q$7:$Q$60000,0)),"")</f>
        <v/>
      </c>
      <c r="U1032">
        <f>IFERROR(INDEX($C$7:$C$60000,MATCH(ROW()-6,$Q$7:$Q$60000,0)),"")</f>
        <v/>
      </c>
      <c r="V1032">
        <f>IFERROR(INDEX($D$7:$D$60000,MATCH(ROW()-6,$Q$7:$Q$60000,0)),"")</f>
        <v/>
      </c>
      <c r="W1032">
        <f>IFERROR(INDEX($E$7:$E$60000,MATCH(ROW()-6,$Q$7:$Q$60000,0)),"")</f>
        <v/>
      </c>
      <c r="X1032">
        <f>IFERROR(INDEX($F$7:$F$60000,MATCH(ROW()-6,$Q$7:$Q$60000,0)),"")</f>
        <v/>
      </c>
      <c r="Y1032">
        <f>IFERROR(INDEX($G$7:$G$60000,MATCH(ROW()-6,$Q$7:$Q$60000,0)),"")</f>
        <v/>
      </c>
      <c r="Z1032">
        <f>IFERROR(INDEX($H$7:$H$60000,MATCH(ROW()-6,$Q$7:$Q$60000,0)),"")</f>
        <v/>
      </c>
      <c r="AA1032">
        <f>IFERROR(INDEX($I$7:$I$60000,MATCH(ROW()-6,$Q$7:$Q$60000,0)),"")</f>
        <v/>
      </c>
      <c r="AB1032">
        <f>IFERROR(INDEX($J$7:$J$60000,MATCH(ROW()-6,$Q$7:$Q$60000,0)),"")</f>
        <v/>
      </c>
      <c r="AC1032">
        <f>IFERROR(INDEX($K$7:$K$60000,MATCH(ROW()-6,$Q$7:$Q$60000,0)),"")</f>
        <v/>
      </c>
      <c r="AD1032">
        <f>IFERROR(INDEX($L$7:$L$60000,MATCH(ROW()-6,$Q$7:$Q$60000,0)),"")</f>
        <v/>
      </c>
      <c r="AE1032">
        <f>IFERROR(INDEX($M$7:$M$60000,MATCH(ROW()-6,$Q$7:$Q$60000,0)),"")</f>
        <v/>
      </c>
      <c r="AF1032">
        <f>IFERROR(INDEX($N$7:$N$60000,MATCH(ROW()-6,$Q$7:$Q$60000,0)),"")</f>
        <v/>
      </c>
      <c r="AH1032" s="9">
        <f>IF(OR($S1032="",$S1031=""),"",LN($T1032/$T1031))</f>
        <v/>
      </c>
      <c r="AI1032" s="9">
        <f>IF(OR($S1032="",$S1031=""),"",$C$2*LN(U1032/U1031))</f>
        <v/>
      </c>
      <c r="AJ1032" s="9">
        <f>IF(OR($S1032="",$S1031=""),"",$D$2*(V1032-V1031))</f>
        <v/>
      </c>
      <c r="AK1032" s="9">
        <f>IF(OR($S1032="",$S1031=""),"",$E$2*(W1032-W1031))</f>
        <v/>
      </c>
      <c r="AL1032" s="9">
        <f>IF(OR($S1032="",$S1031=""),"",$F$2*LN(X1032/X1031))</f>
        <v/>
      </c>
      <c r="AM1032" s="9">
        <f>IF(OR($S1032="",$S1031=""),"",$G$2*(Y1032-Y1031))</f>
        <v/>
      </c>
      <c r="AN1032" s="9">
        <f>IF(OR($S1032="",$S1031=""),"",$H$2*LN(Z1032/Z1031))</f>
        <v/>
      </c>
      <c r="AO1032" s="9">
        <f>IF(OR($S1032="",$S1031=""),"",$I$2*(AA1032-AA1031))</f>
        <v/>
      </c>
      <c r="AP1032" s="9">
        <f>IF(OR($S1032="",$S1031=""),"",$J$2*LN(AB1032/AB1031))</f>
        <v/>
      </c>
      <c r="AQ1032" s="9">
        <f>IF(OR($S1032="",$S1031=""),"",$K$2*(AC1032-AC1031))</f>
        <v/>
      </c>
      <c r="AR1032" s="9">
        <f>IF(OR($S1032="",$S1031=""),"",$L$2*LN(AD1032/AD1031))</f>
        <v/>
      </c>
      <c r="AS1032" s="9">
        <f>IF(OR($S1032="",$S1031=""),"",$M$2*LN(AE1032/AE1031))</f>
        <v/>
      </c>
      <c r="AT1032" s="9">
        <f>IF(OR($S1032="",$S1031=""),"",$N$2*LN(AF1032/AF1031))</f>
        <v/>
      </c>
      <c r="AV1032" s="9">
        <f>IF($AH1032="","",$AY$16+$AY$4*AI1032+$AY$5*AJ1032+$AY$6*AK1032+$AY$7*AL1032+$AY$8*AM1032+$AY$9*AN1032+$AY$10*AO1032+$AY$11*AP1032+$AY$12*AQ1032+$AY$13*AR1032+$AY$14*AS1032+$AY$15*AT1032)</f>
        <v/>
      </c>
      <c r="BC1032" s="10">
        <f>IF((ROW()-6)&lt;=$Q$3,INDEX(LINEST(AH973:AH1032,AI973:AT1032,TRUE,TRUE),1,13)*$Q$4,"")</f>
        <v/>
      </c>
      <c r="BD1032" s="9">
        <f>IF((ROW()-6)&lt;=$Q$3,INDEX(LINEST(AH973:AH1032,AI973:AT1032,TRUE,TRUE),1,12),"")</f>
        <v/>
      </c>
      <c r="BE1032" s="9">
        <f>IF((ROW()-6)&lt;=$Q$3,INDEX(LINEST(AH973:AH1032,AI973:AT1032,TRUE,TRUE),1,11),"")</f>
        <v/>
      </c>
      <c r="BF1032" s="9">
        <f>IF((ROW()-6)&lt;=$Q$3,INDEX(LINEST(AH973:AH1032,AI973:AT1032,TRUE,TRUE),1,10),"")</f>
        <v/>
      </c>
      <c r="BG1032" s="9">
        <f>IF((ROW()-6)&lt;=$Q$3,INDEX(LINEST(AH973:AH1032,AI973:AT1032,TRUE,TRUE),1,9),"")</f>
        <v/>
      </c>
      <c r="BH1032" s="9">
        <f>IF((ROW()-6)&lt;=$Q$3,INDEX(LINEST(AH973:AH1032,AI973:AT1032,TRUE,TRUE),1,8),"")</f>
        <v/>
      </c>
      <c r="BI1032" s="9">
        <f>IF((ROW()-6)&lt;=$Q$3,INDEX(LINEST(AH973:AH1032,AI973:AT1032,TRUE,TRUE),1,7),"")</f>
        <v/>
      </c>
      <c r="BJ1032" s="9">
        <f>IF((ROW()-6)&lt;=$Q$3,INDEX(LINEST(AH973:AH1032,AI973:AT1032,TRUE,TRUE),1,6),"")</f>
        <v/>
      </c>
      <c r="BK1032" s="9">
        <f>IF((ROW()-6)&lt;=$Q$3,INDEX(LINEST(AH973:AH1032,AI973:AT1032,TRUE,TRUE),1,5),"")</f>
        <v/>
      </c>
      <c r="BL1032" s="9">
        <f>IF((ROW()-6)&lt;=$Q$3,INDEX(LINEST(AH973:AH1032,AI973:AT1032,TRUE,TRUE),1,4),"")</f>
        <v/>
      </c>
      <c r="BM1032" s="9">
        <f>IF((ROW()-6)&lt;=$Q$3,INDEX(LINEST(AH973:AH1032,AI973:AT1032,TRUE,TRUE),1,3),"")</f>
        <v/>
      </c>
      <c r="BN1032" s="9">
        <f>IF((ROW()-6)&lt;=$Q$3,INDEX(LINEST(AH973:AH1032,AI973:AT1032,TRUE,TRUE),1,2),"")</f>
        <v/>
      </c>
      <c r="BO1032" s="9">
        <f>IF((ROW()-6)&lt;=$Q$3,INDEX(LINEST(AH973:AH1032,AI973:AT1032,TRUE,TRUE),1,1),"")</f>
        <v/>
      </c>
      <c r="BP1032" s="10">
        <f>IF((ROW()-6)&lt;=$Q$3,INDEX(LINEST(AH973:AH1032,AI973:AT1032,TRUE,TRUE),3,1),"")</f>
        <v/>
      </c>
      <c r="BR1032" s="9">
        <f>IF(AND((ROW()-6)&lt;=$Q$3,ISNUMBER(BC1031)),BC1031/$Q$4+BD1031*AI1032+BE1031*AJ1032+BF1031*AK1032+BG1031*AL1032+BH1031*AM1032+BI1031*AN1032+BJ1031*AO1032+BK1031*AP1032+BL1031*AQ1032+BM1031*AR1032+BN1031*AS1032+BO1031*AT1032,"")</f>
        <v/>
      </c>
      <c r="BS1032">
        <f>IF(ISNUMBER(BR1032),AVERAGE(AH972:AH1031),"")</f>
        <v/>
      </c>
      <c r="BT1032">
        <f>IF(ISNUMBER(BR1032),(AH1032-BR1032)^2,"")</f>
        <v/>
      </c>
      <c r="BU1032">
        <f>IF(ISNUMBER(BR1032),AH1032^2,"")</f>
        <v/>
      </c>
      <c r="BV1032">
        <f>IF(ISNUMBER(BR1032),(AH1032-BS1032)^2,"")</f>
        <v/>
      </c>
    </row>
    <row r="1033">
      <c r="O1033">
        <f>IF($R1033="","",CHOOSE($Q$2,YEAR(R1033)*12+MONTH(R1033),INT((R1033-2)/7),YEAR(R1033)*4+ROUNDUP(MONTH(R1033)/3)))</f>
        <v/>
      </c>
      <c r="P1033">
        <f>IF($R1033="","",IF($R1034="",1,IF(O1033&lt;&gt;O1034,1,0)))</f>
        <v/>
      </c>
      <c r="Q1033">
        <f>IF(P1033=1,SUM($P$7:P1033),"")</f>
        <v/>
      </c>
      <c r="R1033">
        <f>IF($A1033="","",IF(ISNUMBER($A1033),$A1033,IFERROR(DATEVALUE($A1033),NA())))</f>
        <v/>
      </c>
      <c r="S1033" s="7">
        <f>IFERROR(INDEX($R$7:$R$60000,MATCH(ROW()-6,$Q$7:$Q$60000,0)),"")</f>
        <v/>
      </c>
      <c r="T1033">
        <f>IFERROR(INDEX($B$7:$B$60000,MATCH(ROW()-6,$Q$7:$Q$60000,0)),"")</f>
        <v/>
      </c>
      <c r="U1033">
        <f>IFERROR(INDEX($C$7:$C$60000,MATCH(ROW()-6,$Q$7:$Q$60000,0)),"")</f>
        <v/>
      </c>
      <c r="V1033">
        <f>IFERROR(INDEX($D$7:$D$60000,MATCH(ROW()-6,$Q$7:$Q$60000,0)),"")</f>
        <v/>
      </c>
      <c r="W1033">
        <f>IFERROR(INDEX($E$7:$E$60000,MATCH(ROW()-6,$Q$7:$Q$60000,0)),"")</f>
        <v/>
      </c>
      <c r="X1033">
        <f>IFERROR(INDEX($F$7:$F$60000,MATCH(ROW()-6,$Q$7:$Q$60000,0)),"")</f>
        <v/>
      </c>
      <c r="Y1033">
        <f>IFERROR(INDEX($G$7:$G$60000,MATCH(ROW()-6,$Q$7:$Q$60000,0)),"")</f>
        <v/>
      </c>
      <c r="Z1033">
        <f>IFERROR(INDEX($H$7:$H$60000,MATCH(ROW()-6,$Q$7:$Q$60000,0)),"")</f>
        <v/>
      </c>
      <c r="AA1033">
        <f>IFERROR(INDEX($I$7:$I$60000,MATCH(ROW()-6,$Q$7:$Q$60000,0)),"")</f>
        <v/>
      </c>
      <c r="AB1033">
        <f>IFERROR(INDEX($J$7:$J$60000,MATCH(ROW()-6,$Q$7:$Q$60000,0)),"")</f>
        <v/>
      </c>
      <c r="AC1033">
        <f>IFERROR(INDEX($K$7:$K$60000,MATCH(ROW()-6,$Q$7:$Q$60000,0)),"")</f>
        <v/>
      </c>
      <c r="AD1033">
        <f>IFERROR(INDEX($L$7:$L$60000,MATCH(ROW()-6,$Q$7:$Q$60000,0)),"")</f>
        <v/>
      </c>
      <c r="AE1033">
        <f>IFERROR(INDEX($M$7:$M$60000,MATCH(ROW()-6,$Q$7:$Q$60000,0)),"")</f>
        <v/>
      </c>
      <c r="AF1033">
        <f>IFERROR(INDEX($N$7:$N$60000,MATCH(ROW()-6,$Q$7:$Q$60000,0)),"")</f>
        <v/>
      </c>
      <c r="AH1033" s="9">
        <f>IF(OR($S1033="",$S1032=""),"",LN($T1033/$T1032))</f>
        <v/>
      </c>
      <c r="AI1033" s="9">
        <f>IF(OR($S1033="",$S1032=""),"",$C$2*LN(U1033/U1032))</f>
        <v/>
      </c>
      <c r="AJ1033" s="9">
        <f>IF(OR($S1033="",$S1032=""),"",$D$2*(V1033-V1032))</f>
        <v/>
      </c>
      <c r="AK1033" s="9">
        <f>IF(OR($S1033="",$S1032=""),"",$E$2*(W1033-W1032))</f>
        <v/>
      </c>
      <c r="AL1033" s="9">
        <f>IF(OR($S1033="",$S1032=""),"",$F$2*LN(X1033/X1032))</f>
        <v/>
      </c>
      <c r="AM1033" s="9">
        <f>IF(OR($S1033="",$S1032=""),"",$G$2*(Y1033-Y1032))</f>
        <v/>
      </c>
      <c r="AN1033" s="9">
        <f>IF(OR($S1033="",$S1032=""),"",$H$2*LN(Z1033/Z1032))</f>
        <v/>
      </c>
      <c r="AO1033" s="9">
        <f>IF(OR($S1033="",$S1032=""),"",$I$2*(AA1033-AA1032))</f>
        <v/>
      </c>
      <c r="AP1033" s="9">
        <f>IF(OR($S1033="",$S1032=""),"",$J$2*LN(AB1033/AB1032))</f>
        <v/>
      </c>
      <c r="AQ1033" s="9">
        <f>IF(OR($S1033="",$S1032=""),"",$K$2*(AC1033-AC1032))</f>
        <v/>
      </c>
      <c r="AR1033" s="9">
        <f>IF(OR($S1033="",$S1032=""),"",$L$2*LN(AD1033/AD1032))</f>
        <v/>
      </c>
      <c r="AS1033" s="9">
        <f>IF(OR($S1033="",$S1032=""),"",$M$2*LN(AE1033/AE1032))</f>
        <v/>
      </c>
      <c r="AT1033" s="9">
        <f>IF(OR($S1033="",$S1032=""),"",$N$2*LN(AF1033/AF1032))</f>
        <v/>
      </c>
      <c r="AV1033" s="9">
        <f>IF($AH1033="","",$AY$16+$AY$4*AI1033+$AY$5*AJ1033+$AY$6*AK1033+$AY$7*AL1033+$AY$8*AM1033+$AY$9*AN1033+$AY$10*AO1033+$AY$11*AP1033+$AY$12*AQ1033+$AY$13*AR1033+$AY$14*AS1033+$AY$15*AT1033)</f>
        <v/>
      </c>
      <c r="BC1033" s="10">
        <f>IF((ROW()-6)&lt;=$Q$3,INDEX(LINEST(AH974:AH1033,AI974:AT1033,TRUE,TRUE),1,13)*$Q$4,"")</f>
        <v/>
      </c>
      <c r="BD1033" s="9">
        <f>IF((ROW()-6)&lt;=$Q$3,INDEX(LINEST(AH974:AH1033,AI974:AT1033,TRUE,TRUE),1,12),"")</f>
        <v/>
      </c>
      <c r="BE1033" s="9">
        <f>IF((ROW()-6)&lt;=$Q$3,INDEX(LINEST(AH974:AH1033,AI974:AT1033,TRUE,TRUE),1,11),"")</f>
        <v/>
      </c>
      <c r="BF1033" s="9">
        <f>IF((ROW()-6)&lt;=$Q$3,INDEX(LINEST(AH974:AH1033,AI974:AT1033,TRUE,TRUE),1,10),"")</f>
        <v/>
      </c>
      <c r="BG1033" s="9">
        <f>IF((ROW()-6)&lt;=$Q$3,INDEX(LINEST(AH974:AH1033,AI974:AT1033,TRUE,TRUE),1,9),"")</f>
        <v/>
      </c>
      <c r="BH1033" s="9">
        <f>IF((ROW()-6)&lt;=$Q$3,INDEX(LINEST(AH974:AH1033,AI974:AT1033,TRUE,TRUE),1,8),"")</f>
        <v/>
      </c>
      <c r="BI1033" s="9">
        <f>IF((ROW()-6)&lt;=$Q$3,INDEX(LINEST(AH974:AH1033,AI974:AT1033,TRUE,TRUE),1,7),"")</f>
        <v/>
      </c>
      <c r="BJ1033" s="9">
        <f>IF((ROW()-6)&lt;=$Q$3,INDEX(LINEST(AH974:AH1033,AI974:AT1033,TRUE,TRUE),1,6),"")</f>
        <v/>
      </c>
      <c r="BK1033" s="9">
        <f>IF((ROW()-6)&lt;=$Q$3,INDEX(LINEST(AH974:AH1033,AI974:AT1033,TRUE,TRUE),1,5),"")</f>
        <v/>
      </c>
      <c r="BL1033" s="9">
        <f>IF((ROW()-6)&lt;=$Q$3,INDEX(LINEST(AH974:AH1033,AI974:AT1033,TRUE,TRUE),1,4),"")</f>
        <v/>
      </c>
      <c r="BM1033" s="9">
        <f>IF((ROW()-6)&lt;=$Q$3,INDEX(LINEST(AH974:AH1033,AI974:AT1033,TRUE,TRUE),1,3),"")</f>
        <v/>
      </c>
      <c r="BN1033" s="9">
        <f>IF((ROW()-6)&lt;=$Q$3,INDEX(LINEST(AH974:AH1033,AI974:AT1033,TRUE,TRUE),1,2),"")</f>
        <v/>
      </c>
      <c r="BO1033" s="9">
        <f>IF((ROW()-6)&lt;=$Q$3,INDEX(LINEST(AH974:AH1033,AI974:AT1033,TRUE,TRUE),1,1),"")</f>
        <v/>
      </c>
      <c r="BP1033" s="10">
        <f>IF((ROW()-6)&lt;=$Q$3,INDEX(LINEST(AH974:AH1033,AI974:AT1033,TRUE,TRUE),3,1),"")</f>
        <v/>
      </c>
      <c r="BR1033" s="9">
        <f>IF(AND((ROW()-6)&lt;=$Q$3,ISNUMBER(BC1032)),BC1032/$Q$4+BD1032*AI1033+BE1032*AJ1033+BF1032*AK1033+BG1032*AL1033+BH1032*AM1033+BI1032*AN1033+BJ1032*AO1033+BK1032*AP1033+BL1032*AQ1033+BM1032*AR1033+BN1032*AS1033+BO1032*AT1033,"")</f>
        <v/>
      </c>
      <c r="BS1033">
        <f>IF(ISNUMBER(BR1033),AVERAGE(AH973:AH1032),"")</f>
        <v/>
      </c>
      <c r="BT1033">
        <f>IF(ISNUMBER(BR1033),(AH1033-BR1033)^2,"")</f>
        <v/>
      </c>
      <c r="BU1033">
        <f>IF(ISNUMBER(BR1033),AH1033^2,"")</f>
        <v/>
      </c>
      <c r="BV1033">
        <f>IF(ISNUMBER(BR1033),(AH1033-BS1033)^2,"")</f>
        <v/>
      </c>
    </row>
    <row r="1034">
      <c r="O1034">
        <f>IF($R1034="","",CHOOSE($Q$2,YEAR(R1034)*12+MONTH(R1034),INT((R1034-2)/7),YEAR(R1034)*4+ROUNDUP(MONTH(R1034)/3)))</f>
        <v/>
      </c>
      <c r="P1034">
        <f>IF($R1034="","",IF($R1035="",1,IF(O1034&lt;&gt;O1035,1,0)))</f>
        <v/>
      </c>
      <c r="Q1034">
        <f>IF(P1034=1,SUM($P$7:P1034),"")</f>
        <v/>
      </c>
      <c r="R1034">
        <f>IF($A1034="","",IF(ISNUMBER($A1034),$A1034,IFERROR(DATEVALUE($A1034),NA())))</f>
        <v/>
      </c>
      <c r="S1034" s="7">
        <f>IFERROR(INDEX($R$7:$R$60000,MATCH(ROW()-6,$Q$7:$Q$60000,0)),"")</f>
        <v/>
      </c>
      <c r="T1034">
        <f>IFERROR(INDEX($B$7:$B$60000,MATCH(ROW()-6,$Q$7:$Q$60000,0)),"")</f>
        <v/>
      </c>
      <c r="U1034">
        <f>IFERROR(INDEX($C$7:$C$60000,MATCH(ROW()-6,$Q$7:$Q$60000,0)),"")</f>
        <v/>
      </c>
      <c r="V1034">
        <f>IFERROR(INDEX($D$7:$D$60000,MATCH(ROW()-6,$Q$7:$Q$60000,0)),"")</f>
        <v/>
      </c>
      <c r="W1034">
        <f>IFERROR(INDEX($E$7:$E$60000,MATCH(ROW()-6,$Q$7:$Q$60000,0)),"")</f>
        <v/>
      </c>
      <c r="X1034">
        <f>IFERROR(INDEX($F$7:$F$60000,MATCH(ROW()-6,$Q$7:$Q$60000,0)),"")</f>
        <v/>
      </c>
      <c r="Y1034">
        <f>IFERROR(INDEX($G$7:$G$60000,MATCH(ROW()-6,$Q$7:$Q$60000,0)),"")</f>
        <v/>
      </c>
      <c r="Z1034">
        <f>IFERROR(INDEX($H$7:$H$60000,MATCH(ROW()-6,$Q$7:$Q$60000,0)),"")</f>
        <v/>
      </c>
      <c r="AA1034">
        <f>IFERROR(INDEX($I$7:$I$60000,MATCH(ROW()-6,$Q$7:$Q$60000,0)),"")</f>
        <v/>
      </c>
      <c r="AB1034">
        <f>IFERROR(INDEX($J$7:$J$60000,MATCH(ROW()-6,$Q$7:$Q$60000,0)),"")</f>
        <v/>
      </c>
      <c r="AC1034">
        <f>IFERROR(INDEX($K$7:$K$60000,MATCH(ROW()-6,$Q$7:$Q$60000,0)),"")</f>
        <v/>
      </c>
      <c r="AD1034">
        <f>IFERROR(INDEX($L$7:$L$60000,MATCH(ROW()-6,$Q$7:$Q$60000,0)),"")</f>
        <v/>
      </c>
      <c r="AE1034">
        <f>IFERROR(INDEX($M$7:$M$60000,MATCH(ROW()-6,$Q$7:$Q$60000,0)),"")</f>
        <v/>
      </c>
      <c r="AF1034">
        <f>IFERROR(INDEX($N$7:$N$60000,MATCH(ROW()-6,$Q$7:$Q$60000,0)),"")</f>
        <v/>
      </c>
      <c r="AH1034" s="9">
        <f>IF(OR($S1034="",$S1033=""),"",LN($T1034/$T1033))</f>
        <v/>
      </c>
      <c r="AI1034" s="9">
        <f>IF(OR($S1034="",$S1033=""),"",$C$2*LN(U1034/U1033))</f>
        <v/>
      </c>
      <c r="AJ1034" s="9">
        <f>IF(OR($S1034="",$S1033=""),"",$D$2*(V1034-V1033))</f>
        <v/>
      </c>
      <c r="AK1034" s="9">
        <f>IF(OR($S1034="",$S1033=""),"",$E$2*(W1034-W1033))</f>
        <v/>
      </c>
      <c r="AL1034" s="9">
        <f>IF(OR($S1034="",$S1033=""),"",$F$2*LN(X1034/X1033))</f>
        <v/>
      </c>
      <c r="AM1034" s="9">
        <f>IF(OR($S1034="",$S1033=""),"",$G$2*(Y1034-Y1033))</f>
        <v/>
      </c>
      <c r="AN1034" s="9">
        <f>IF(OR($S1034="",$S1033=""),"",$H$2*LN(Z1034/Z1033))</f>
        <v/>
      </c>
      <c r="AO1034" s="9">
        <f>IF(OR($S1034="",$S1033=""),"",$I$2*(AA1034-AA1033))</f>
        <v/>
      </c>
      <c r="AP1034" s="9">
        <f>IF(OR($S1034="",$S1033=""),"",$J$2*LN(AB1034/AB1033))</f>
        <v/>
      </c>
      <c r="AQ1034" s="9">
        <f>IF(OR($S1034="",$S1033=""),"",$K$2*(AC1034-AC1033))</f>
        <v/>
      </c>
      <c r="AR1034" s="9">
        <f>IF(OR($S1034="",$S1033=""),"",$L$2*LN(AD1034/AD1033))</f>
        <v/>
      </c>
      <c r="AS1034" s="9">
        <f>IF(OR($S1034="",$S1033=""),"",$M$2*LN(AE1034/AE1033))</f>
        <v/>
      </c>
      <c r="AT1034" s="9">
        <f>IF(OR($S1034="",$S1033=""),"",$N$2*LN(AF1034/AF1033))</f>
        <v/>
      </c>
      <c r="AV1034" s="9">
        <f>IF($AH1034="","",$AY$16+$AY$4*AI1034+$AY$5*AJ1034+$AY$6*AK1034+$AY$7*AL1034+$AY$8*AM1034+$AY$9*AN1034+$AY$10*AO1034+$AY$11*AP1034+$AY$12*AQ1034+$AY$13*AR1034+$AY$14*AS1034+$AY$15*AT1034)</f>
        <v/>
      </c>
      <c r="BC1034" s="10">
        <f>IF((ROW()-6)&lt;=$Q$3,INDEX(LINEST(AH975:AH1034,AI975:AT1034,TRUE,TRUE),1,13)*$Q$4,"")</f>
        <v/>
      </c>
      <c r="BD1034" s="9">
        <f>IF((ROW()-6)&lt;=$Q$3,INDEX(LINEST(AH975:AH1034,AI975:AT1034,TRUE,TRUE),1,12),"")</f>
        <v/>
      </c>
      <c r="BE1034" s="9">
        <f>IF((ROW()-6)&lt;=$Q$3,INDEX(LINEST(AH975:AH1034,AI975:AT1034,TRUE,TRUE),1,11),"")</f>
        <v/>
      </c>
      <c r="BF1034" s="9">
        <f>IF((ROW()-6)&lt;=$Q$3,INDEX(LINEST(AH975:AH1034,AI975:AT1034,TRUE,TRUE),1,10),"")</f>
        <v/>
      </c>
      <c r="BG1034" s="9">
        <f>IF((ROW()-6)&lt;=$Q$3,INDEX(LINEST(AH975:AH1034,AI975:AT1034,TRUE,TRUE),1,9),"")</f>
        <v/>
      </c>
      <c r="BH1034" s="9">
        <f>IF((ROW()-6)&lt;=$Q$3,INDEX(LINEST(AH975:AH1034,AI975:AT1034,TRUE,TRUE),1,8),"")</f>
        <v/>
      </c>
      <c r="BI1034" s="9">
        <f>IF((ROW()-6)&lt;=$Q$3,INDEX(LINEST(AH975:AH1034,AI975:AT1034,TRUE,TRUE),1,7),"")</f>
        <v/>
      </c>
      <c r="BJ1034" s="9">
        <f>IF((ROW()-6)&lt;=$Q$3,INDEX(LINEST(AH975:AH1034,AI975:AT1034,TRUE,TRUE),1,6),"")</f>
        <v/>
      </c>
      <c r="BK1034" s="9">
        <f>IF((ROW()-6)&lt;=$Q$3,INDEX(LINEST(AH975:AH1034,AI975:AT1034,TRUE,TRUE),1,5),"")</f>
        <v/>
      </c>
      <c r="BL1034" s="9">
        <f>IF((ROW()-6)&lt;=$Q$3,INDEX(LINEST(AH975:AH1034,AI975:AT1034,TRUE,TRUE),1,4),"")</f>
        <v/>
      </c>
      <c r="BM1034" s="9">
        <f>IF((ROW()-6)&lt;=$Q$3,INDEX(LINEST(AH975:AH1034,AI975:AT1034,TRUE,TRUE),1,3),"")</f>
        <v/>
      </c>
      <c r="BN1034" s="9">
        <f>IF((ROW()-6)&lt;=$Q$3,INDEX(LINEST(AH975:AH1034,AI975:AT1034,TRUE,TRUE),1,2),"")</f>
        <v/>
      </c>
      <c r="BO1034" s="9">
        <f>IF((ROW()-6)&lt;=$Q$3,INDEX(LINEST(AH975:AH1034,AI975:AT1034,TRUE,TRUE),1,1),"")</f>
        <v/>
      </c>
      <c r="BP1034" s="10">
        <f>IF((ROW()-6)&lt;=$Q$3,INDEX(LINEST(AH975:AH1034,AI975:AT1034,TRUE,TRUE),3,1),"")</f>
        <v/>
      </c>
      <c r="BR1034" s="9">
        <f>IF(AND((ROW()-6)&lt;=$Q$3,ISNUMBER(BC1033)),BC1033/$Q$4+BD1033*AI1034+BE1033*AJ1034+BF1033*AK1034+BG1033*AL1034+BH1033*AM1034+BI1033*AN1034+BJ1033*AO1034+BK1033*AP1034+BL1033*AQ1034+BM1033*AR1034+BN1033*AS1034+BO1033*AT1034,"")</f>
        <v/>
      </c>
      <c r="BS1034">
        <f>IF(ISNUMBER(BR1034),AVERAGE(AH974:AH1033),"")</f>
        <v/>
      </c>
      <c r="BT1034">
        <f>IF(ISNUMBER(BR1034),(AH1034-BR1034)^2,"")</f>
        <v/>
      </c>
      <c r="BU1034">
        <f>IF(ISNUMBER(BR1034),AH1034^2,"")</f>
        <v/>
      </c>
      <c r="BV1034">
        <f>IF(ISNUMBER(BR1034),(AH1034-BS1034)^2,"")</f>
        <v/>
      </c>
    </row>
    <row r="1035">
      <c r="O1035">
        <f>IF($R1035="","",CHOOSE($Q$2,YEAR(R1035)*12+MONTH(R1035),INT((R1035-2)/7),YEAR(R1035)*4+ROUNDUP(MONTH(R1035)/3)))</f>
        <v/>
      </c>
      <c r="P1035">
        <f>IF($R1035="","",IF($R1036="",1,IF(O1035&lt;&gt;O1036,1,0)))</f>
        <v/>
      </c>
      <c r="Q1035">
        <f>IF(P1035=1,SUM($P$7:P1035),"")</f>
        <v/>
      </c>
      <c r="R1035">
        <f>IF($A1035="","",IF(ISNUMBER($A1035),$A1035,IFERROR(DATEVALUE($A1035),NA())))</f>
        <v/>
      </c>
      <c r="S1035" s="7">
        <f>IFERROR(INDEX($R$7:$R$60000,MATCH(ROW()-6,$Q$7:$Q$60000,0)),"")</f>
        <v/>
      </c>
      <c r="T1035">
        <f>IFERROR(INDEX($B$7:$B$60000,MATCH(ROW()-6,$Q$7:$Q$60000,0)),"")</f>
        <v/>
      </c>
      <c r="U1035">
        <f>IFERROR(INDEX($C$7:$C$60000,MATCH(ROW()-6,$Q$7:$Q$60000,0)),"")</f>
        <v/>
      </c>
      <c r="V1035">
        <f>IFERROR(INDEX($D$7:$D$60000,MATCH(ROW()-6,$Q$7:$Q$60000,0)),"")</f>
        <v/>
      </c>
      <c r="W1035">
        <f>IFERROR(INDEX($E$7:$E$60000,MATCH(ROW()-6,$Q$7:$Q$60000,0)),"")</f>
        <v/>
      </c>
      <c r="X1035">
        <f>IFERROR(INDEX($F$7:$F$60000,MATCH(ROW()-6,$Q$7:$Q$60000,0)),"")</f>
        <v/>
      </c>
      <c r="Y1035">
        <f>IFERROR(INDEX($G$7:$G$60000,MATCH(ROW()-6,$Q$7:$Q$60000,0)),"")</f>
        <v/>
      </c>
      <c r="Z1035">
        <f>IFERROR(INDEX($H$7:$H$60000,MATCH(ROW()-6,$Q$7:$Q$60000,0)),"")</f>
        <v/>
      </c>
      <c r="AA1035">
        <f>IFERROR(INDEX($I$7:$I$60000,MATCH(ROW()-6,$Q$7:$Q$60000,0)),"")</f>
        <v/>
      </c>
      <c r="AB1035">
        <f>IFERROR(INDEX($J$7:$J$60000,MATCH(ROW()-6,$Q$7:$Q$60000,0)),"")</f>
        <v/>
      </c>
      <c r="AC1035">
        <f>IFERROR(INDEX($K$7:$K$60000,MATCH(ROW()-6,$Q$7:$Q$60000,0)),"")</f>
        <v/>
      </c>
      <c r="AD1035">
        <f>IFERROR(INDEX($L$7:$L$60000,MATCH(ROW()-6,$Q$7:$Q$60000,0)),"")</f>
        <v/>
      </c>
      <c r="AE1035">
        <f>IFERROR(INDEX($M$7:$M$60000,MATCH(ROW()-6,$Q$7:$Q$60000,0)),"")</f>
        <v/>
      </c>
      <c r="AF1035">
        <f>IFERROR(INDEX($N$7:$N$60000,MATCH(ROW()-6,$Q$7:$Q$60000,0)),"")</f>
        <v/>
      </c>
      <c r="AH1035" s="9">
        <f>IF(OR($S1035="",$S1034=""),"",LN($T1035/$T1034))</f>
        <v/>
      </c>
      <c r="AI1035" s="9">
        <f>IF(OR($S1035="",$S1034=""),"",$C$2*LN(U1035/U1034))</f>
        <v/>
      </c>
      <c r="AJ1035" s="9">
        <f>IF(OR($S1035="",$S1034=""),"",$D$2*(V1035-V1034))</f>
        <v/>
      </c>
      <c r="AK1035" s="9">
        <f>IF(OR($S1035="",$S1034=""),"",$E$2*(W1035-W1034))</f>
        <v/>
      </c>
      <c r="AL1035" s="9">
        <f>IF(OR($S1035="",$S1034=""),"",$F$2*LN(X1035/X1034))</f>
        <v/>
      </c>
      <c r="AM1035" s="9">
        <f>IF(OR($S1035="",$S1034=""),"",$G$2*(Y1035-Y1034))</f>
        <v/>
      </c>
      <c r="AN1035" s="9">
        <f>IF(OR($S1035="",$S1034=""),"",$H$2*LN(Z1035/Z1034))</f>
        <v/>
      </c>
      <c r="AO1035" s="9">
        <f>IF(OR($S1035="",$S1034=""),"",$I$2*(AA1035-AA1034))</f>
        <v/>
      </c>
      <c r="AP1035" s="9">
        <f>IF(OR($S1035="",$S1034=""),"",$J$2*LN(AB1035/AB1034))</f>
        <v/>
      </c>
      <c r="AQ1035" s="9">
        <f>IF(OR($S1035="",$S1034=""),"",$K$2*(AC1035-AC1034))</f>
        <v/>
      </c>
      <c r="AR1035" s="9">
        <f>IF(OR($S1035="",$S1034=""),"",$L$2*LN(AD1035/AD1034))</f>
        <v/>
      </c>
      <c r="AS1035" s="9">
        <f>IF(OR($S1035="",$S1034=""),"",$M$2*LN(AE1035/AE1034))</f>
        <v/>
      </c>
      <c r="AT1035" s="9">
        <f>IF(OR($S1035="",$S1034=""),"",$N$2*LN(AF1035/AF1034))</f>
        <v/>
      </c>
      <c r="AV1035" s="9">
        <f>IF($AH1035="","",$AY$16+$AY$4*AI1035+$AY$5*AJ1035+$AY$6*AK1035+$AY$7*AL1035+$AY$8*AM1035+$AY$9*AN1035+$AY$10*AO1035+$AY$11*AP1035+$AY$12*AQ1035+$AY$13*AR1035+$AY$14*AS1035+$AY$15*AT1035)</f>
        <v/>
      </c>
      <c r="BC1035" s="10">
        <f>IF((ROW()-6)&lt;=$Q$3,INDEX(LINEST(AH976:AH1035,AI976:AT1035,TRUE,TRUE),1,13)*$Q$4,"")</f>
        <v/>
      </c>
      <c r="BD1035" s="9">
        <f>IF((ROW()-6)&lt;=$Q$3,INDEX(LINEST(AH976:AH1035,AI976:AT1035,TRUE,TRUE),1,12),"")</f>
        <v/>
      </c>
      <c r="BE1035" s="9">
        <f>IF((ROW()-6)&lt;=$Q$3,INDEX(LINEST(AH976:AH1035,AI976:AT1035,TRUE,TRUE),1,11),"")</f>
        <v/>
      </c>
      <c r="BF1035" s="9">
        <f>IF((ROW()-6)&lt;=$Q$3,INDEX(LINEST(AH976:AH1035,AI976:AT1035,TRUE,TRUE),1,10),"")</f>
        <v/>
      </c>
      <c r="BG1035" s="9">
        <f>IF((ROW()-6)&lt;=$Q$3,INDEX(LINEST(AH976:AH1035,AI976:AT1035,TRUE,TRUE),1,9),"")</f>
        <v/>
      </c>
      <c r="BH1035" s="9">
        <f>IF((ROW()-6)&lt;=$Q$3,INDEX(LINEST(AH976:AH1035,AI976:AT1035,TRUE,TRUE),1,8),"")</f>
        <v/>
      </c>
      <c r="BI1035" s="9">
        <f>IF((ROW()-6)&lt;=$Q$3,INDEX(LINEST(AH976:AH1035,AI976:AT1035,TRUE,TRUE),1,7),"")</f>
        <v/>
      </c>
      <c r="BJ1035" s="9">
        <f>IF((ROW()-6)&lt;=$Q$3,INDEX(LINEST(AH976:AH1035,AI976:AT1035,TRUE,TRUE),1,6),"")</f>
        <v/>
      </c>
      <c r="BK1035" s="9">
        <f>IF((ROW()-6)&lt;=$Q$3,INDEX(LINEST(AH976:AH1035,AI976:AT1035,TRUE,TRUE),1,5),"")</f>
        <v/>
      </c>
      <c r="BL1035" s="9">
        <f>IF((ROW()-6)&lt;=$Q$3,INDEX(LINEST(AH976:AH1035,AI976:AT1035,TRUE,TRUE),1,4),"")</f>
        <v/>
      </c>
      <c r="BM1035" s="9">
        <f>IF((ROW()-6)&lt;=$Q$3,INDEX(LINEST(AH976:AH1035,AI976:AT1035,TRUE,TRUE),1,3),"")</f>
        <v/>
      </c>
      <c r="BN1035" s="9">
        <f>IF((ROW()-6)&lt;=$Q$3,INDEX(LINEST(AH976:AH1035,AI976:AT1035,TRUE,TRUE),1,2),"")</f>
        <v/>
      </c>
      <c r="BO1035" s="9">
        <f>IF((ROW()-6)&lt;=$Q$3,INDEX(LINEST(AH976:AH1035,AI976:AT1035,TRUE,TRUE),1,1),"")</f>
        <v/>
      </c>
      <c r="BP1035" s="10">
        <f>IF((ROW()-6)&lt;=$Q$3,INDEX(LINEST(AH976:AH1035,AI976:AT1035,TRUE,TRUE),3,1),"")</f>
        <v/>
      </c>
      <c r="BR1035" s="9">
        <f>IF(AND((ROW()-6)&lt;=$Q$3,ISNUMBER(BC1034)),BC1034/$Q$4+BD1034*AI1035+BE1034*AJ1035+BF1034*AK1035+BG1034*AL1035+BH1034*AM1035+BI1034*AN1035+BJ1034*AO1035+BK1034*AP1035+BL1034*AQ1035+BM1034*AR1035+BN1034*AS1035+BO1034*AT1035,"")</f>
        <v/>
      </c>
      <c r="BS1035">
        <f>IF(ISNUMBER(BR1035),AVERAGE(AH975:AH1034),"")</f>
        <v/>
      </c>
      <c r="BT1035">
        <f>IF(ISNUMBER(BR1035),(AH1035-BR1035)^2,"")</f>
        <v/>
      </c>
      <c r="BU1035">
        <f>IF(ISNUMBER(BR1035),AH1035^2,"")</f>
        <v/>
      </c>
      <c r="BV1035">
        <f>IF(ISNUMBER(BR1035),(AH1035-BS1035)^2,"")</f>
        <v/>
      </c>
    </row>
    <row r="1036">
      <c r="O1036">
        <f>IF($R1036="","",CHOOSE($Q$2,YEAR(R1036)*12+MONTH(R1036),INT((R1036-2)/7),YEAR(R1036)*4+ROUNDUP(MONTH(R1036)/3)))</f>
        <v/>
      </c>
      <c r="P1036">
        <f>IF($R1036="","",IF($R1037="",1,IF(O1036&lt;&gt;O1037,1,0)))</f>
        <v/>
      </c>
      <c r="Q1036">
        <f>IF(P1036=1,SUM($P$7:P1036),"")</f>
        <v/>
      </c>
      <c r="R1036">
        <f>IF($A1036="","",IF(ISNUMBER($A1036),$A1036,IFERROR(DATEVALUE($A1036),NA())))</f>
        <v/>
      </c>
      <c r="S1036" s="7">
        <f>IFERROR(INDEX($R$7:$R$60000,MATCH(ROW()-6,$Q$7:$Q$60000,0)),"")</f>
        <v/>
      </c>
      <c r="T1036">
        <f>IFERROR(INDEX($B$7:$B$60000,MATCH(ROW()-6,$Q$7:$Q$60000,0)),"")</f>
        <v/>
      </c>
      <c r="U1036">
        <f>IFERROR(INDEX($C$7:$C$60000,MATCH(ROW()-6,$Q$7:$Q$60000,0)),"")</f>
        <v/>
      </c>
      <c r="V1036">
        <f>IFERROR(INDEX($D$7:$D$60000,MATCH(ROW()-6,$Q$7:$Q$60000,0)),"")</f>
        <v/>
      </c>
      <c r="W1036">
        <f>IFERROR(INDEX($E$7:$E$60000,MATCH(ROW()-6,$Q$7:$Q$60000,0)),"")</f>
        <v/>
      </c>
      <c r="X1036">
        <f>IFERROR(INDEX($F$7:$F$60000,MATCH(ROW()-6,$Q$7:$Q$60000,0)),"")</f>
        <v/>
      </c>
      <c r="Y1036">
        <f>IFERROR(INDEX($G$7:$G$60000,MATCH(ROW()-6,$Q$7:$Q$60000,0)),"")</f>
        <v/>
      </c>
      <c r="Z1036">
        <f>IFERROR(INDEX($H$7:$H$60000,MATCH(ROW()-6,$Q$7:$Q$60000,0)),"")</f>
        <v/>
      </c>
      <c r="AA1036">
        <f>IFERROR(INDEX($I$7:$I$60000,MATCH(ROW()-6,$Q$7:$Q$60000,0)),"")</f>
        <v/>
      </c>
      <c r="AB1036">
        <f>IFERROR(INDEX($J$7:$J$60000,MATCH(ROW()-6,$Q$7:$Q$60000,0)),"")</f>
        <v/>
      </c>
      <c r="AC1036">
        <f>IFERROR(INDEX($K$7:$K$60000,MATCH(ROW()-6,$Q$7:$Q$60000,0)),"")</f>
        <v/>
      </c>
      <c r="AD1036">
        <f>IFERROR(INDEX($L$7:$L$60000,MATCH(ROW()-6,$Q$7:$Q$60000,0)),"")</f>
        <v/>
      </c>
      <c r="AE1036">
        <f>IFERROR(INDEX($M$7:$M$60000,MATCH(ROW()-6,$Q$7:$Q$60000,0)),"")</f>
        <v/>
      </c>
      <c r="AF1036">
        <f>IFERROR(INDEX($N$7:$N$60000,MATCH(ROW()-6,$Q$7:$Q$60000,0)),"")</f>
        <v/>
      </c>
      <c r="AH1036" s="9">
        <f>IF(OR($S1036="",$S1035=""),"",LN($T1036/$T1035))</f>
        <v/>
      </c>
      <c r="AI1036" s="9">
        <f>IF(OR($S1036="",$S1035=""),"",$C$2*LN(U1036/U1035))</f>
        <v/>
      </c>
      <c r="AJ1036" s="9">
        <f>IF(OR($S1036="",$S1035=""),"",$D$2*(V1036-V1035))</f>
        <v/>
      </c>
      <c r="AK1036" s="9">
        <f>IF(OR($S1036="",$S1035=""),"",$E$2*(W1036-W1035))</f>
        <v/>
      </c>
      <c r="AL1036" s="9">
        <f>IF(OR($S1036="",$S1035=""),"",$F$2*LN(X1036/X1035))</f>
        <v/>
      </c>
      <c r="AM1036" s="9">
        <f>IF(OR($S1036="",$S1035=""),"",$G$2*(Y1036-Y1035))</f>
        <v/>
      </c>
      <c r="AN1036" s="9">
        <f>IF(OR($S1036="",$S1035=""),"",$H$2*LN(Z1036/Z1035))</f>
        <v/>
      </c>
      <c r="AO1036" s="9">
        <f>IF(OR($S1036="",$S1035=""),"",$I$2*(AA1036-AA1035))</f>
        <v/>
      </c>
      <c r="AP1036" s="9">
        <f>IF(OR($S1036="",$S1035=""),"",$J$2*LN(AB1036/AB1035))</f>
        <v/>
      </c>
      <c r="AQ1036" s="9">
        <f>IF(OR($S1036="",$S1035=""),"",$K$2*(AC1036-AC1035))</f>
        <v/>
      </c>
      <c r="AR1036" s="9">
        <f>IF(OR($S1036="",$S1035=""),"",$L$2*LN(AD1036/AD1035))</f>
        <v/>
      </c>
      <c r="AS1036" s="9">
        <f>IF(OR($S1036="",$S1035=""),"",$M$2*LN(AE1036/AE1035))</f>
        <v/>
      </c>
      <c r="AT1036" s="9">
        <f>IF(OR($S1036="",$S1035=""),"",$N$2*LN(AF1036/AF1035))</f>
        <v/>
      </c>
      <c r="AV1036" s="9">
        <f>IF($AH1036="","",$AY$16+$AY$4*AI1036+$AY$5*AJ1036+$AY$6*AK1036+$AY$7*AL1036+$AY$8*AM1036+$AY$9*AN1036+$AY$10*AO1036+$AY$11*AP1036+$AY$12*AQ1036+$AY$13*AR1036+$AY$14*AS1036+$AY$15*AT1036)</f>
        <v/>
      </c>
      <c r="BC1036" s="10">
        <f>IF((ROW()-6)&lt;=$Q$3,INDEX(LINEST(AH977:AH1036,AI977:AT1036,TRUE,TRUE),1,13)*$Q$4,"")</f>
        <v/>
      </c>
      <c r="BD1036" s="9">
        <f>IF((ROW()-6)&lt;=$Q$3,INDEX(LINEST(AH977:AH1036,AI977:AT1036,TRUE,TRUE),1,12),"")</f>
        <v/>
      </c>
      <c r="BE1036" s="9">
        <f>IF((ROW()-6)&lt;=$Q$3,INDEX(LINEST(AH977:AH1036,AI977:AT1036,TRUE,TRUE),1,11),"")</f>
        <v/>
      </c>
      <c r="BF1036" s="9">
        <f>IF((ROW()-6)&lt;=$Q$3,INDEX(LINEST(AH977:AH1036,AI977:AT1036,TRUE,TRUE),1,10),"")</f>
        <v/>
      </c>
      <c r="BG1036" s="9">
        <f>IF((ROW()-6)&lt;=$Q$3,INDEX(LINEST(AH977:AH1036,AI977:AT1036,TRUE,TRUE),1,9),"")</f>
        <v/>
      </c>
      <c r="BH1036" s="9">
        <f>IF((ROW()-6)&lt;=$Q$3,INDEX(LINEST(AH977:AH1036,AI977:AT1036,TRUE,TRUE),1,8),"")</f>
        <v/>
      </c>
      <c r="BI1036" s="9">
        <f>IF((ROW()-6)&lt;=$Q$3,INDEX(LINEST(AH977:AH1036,AI977:AT1036,TRUE,TRUE),1,7),"")</f>
        <v/>
      </c>
      <c r="BJ1036" s="9">
        <f>IF((ROW()-6)&lt;=$Q$3,INDEX(LINEST(AH977:AH1036,AI977:AT1036,TRUE,TRUE),1,6),"")</f>
        <v/>
      </c>
      <c r="BK1036" s="9">
        <f>IF((ROW()-6)&lt;=$Q$3,INDEX(LINEST(AH977:AH1036,AI977:AT1036,TRUE,TRUE),1,5),"")</f>
        <v/>
      </c>
      <c r="BL1036" s="9">
        <f>IF((ROW()-6)&lt;=$Q$3,INDEX(LINEST(AH977:AH1036,AI977:AT1036,TRUE,TRUE),1,4),"")</f>
        <v/>
      </c>
      <c r="BM1036" s="9">
        <f>IF((ROW()-6)&lt;=$Q$3,INDEX(LINEST(AH977:AH1036,AI977:AT1036,TRUE,TRUE),1,3),"")</f>
        <v/>
      </c>
      <c r="BN1036" s="9">
        <f>IF((ROW()-6)&lt;=$Q$3,INDEX(LINEST(AH977:AH1036,AI977:AT1036,TRUE,TRUE),1,2),"")</f>
        <v/>
      </c>
      <c r="BO1036" s="9">
        <f>IF((ROW()-6)&lt;=$Q$3,INDEX(LINEST(AH977:AH1036,AI977:AT1036,TRUE,TRUE),1,1),"")</f>
        <v/>
      </c>
      <c r="BP1036" s="10">
        <f>IF((ROW()-6)&lt;=$Q$3,INDEX(LINEST(AH977:AH1036,AI977:AT1036,TRUE,TRUE),3,1),"")</f>
        <v/>
      </c>
      <c r="BR1036" s="9">
        <f>IF(AND((ROW()-6)&lt;=$Q$3,ISNUMBER(BC1035)),BC1035/$Q$4+BD1035*AI1036+BE1035*AJ1036+BF1035*AK1036+BG1035*AL1036+BH1035*AM1036+BI1035*AN1036+BJ1035*AO1036+BK1035*AP1036+BL1035*AQ1036+BM1035*AR1036+BN1035*AS1036+BO1035*AT1036,"")</f>
        <v/>
      </c>
      <c r="BS1036">
        <f>IF(ISNUMBER(BR1036),AVERAGE(AH976:AH1035),"")</f>
        <v/>
      </c>
      <c r="BT1036">
        <f>IF(ISNUMBER(BR1036),(AH1036-BR1036)^2,"")</f>
        <v/>
      </c>
      <c r="BU1036">
        <f>IF(ISNUMBER(BR1036),AH1036^2,"")</f>
        <v/>
      </c>
      <c r="BV1036">
        <f>IF(ISNUMBER(BR1036),(AH1036-BS1036)^2,"")</f>
        <v/>
      </c>
    </row>
    <row r="1037">
      <c r="O1037">
        <f>IF($R1037="","",CHOOSE($Q$2,YEAR(R1037)*12+MONTH(R1037),INT((R1037-2)/7),YEAR(R1037)*4+ROUNDUP(MONTH(R1037)/3)))</f>
        <v/>
      </c>
      <c r="P1037">
        <f>IF($R1037="","",IF($R1038="",1,IF(O1037&lt;&gt;O1038,1,0)))</f>
        <v/>
      </c>
      <c r="Q1037">
        <f>IF(P1037=1,SUM($P$7:P1037),"")</f>
        <v/>
      </c>
      <c r="R1037">
        <f>IF($A1037="","",IF(ISNUMBER($A1037),$A1037,IFERROR(DATEVALUE($A1037),NA())))</f>
        <v/>
      </c>
      <c r="S1037" s="7">
        <f>IFERROR(INDEX($R$7:$R$60000,MATCH(ROW()-6,$Q$7:$Q$60000,0)),"")</f>
        <v/>
      </c>
      <c r="T1037">
        <f>IFERROR(INDEX($B$7:$B$60000,MATCH(ROW()-6,$Q$7:$Q$60000,0)),"")</f>
        <v/>
      </c>
      <c r="U1037">
        <f>IFERROR(INDEX($C$7:$C$60000,MATCH(ROW()-6,$Q$7:$Q$60000,0)),"")</f>
        <v/>
      </c>
      <c r="V1037">
        <f>IFERROR(INDEX($D$7:$D$60000,MATCH(ROW()-6,$Q$7:$Q$60000,0)),"")</f>
        <v/>
      </c>
      <c r="W1037">
        <f>IFERROR(INDEX($E$7:$E$60000,MATCH(ROW()-6,$Q$7:$Q$60000,0)),"")</f>
        <v/>
      </c>
      <c r="X1037">
        <f>IFERROR(INDEX($F$7:$F$60000,MATCH(ROW()-6,$Q$7:$Q$60000,0)),"")</f>
        <v/>
      </c>
      <c r="Y1037">
        <f>IFERROR(INDEX($G$7:$G$60000,MATCH(ROW()-6,$Q$7:$Q$60000,0)),"")</f>
        <v/>
      </c>
      <c r="Z1037">
        <f>IFERROR(INDEX($H$7:$H$60000,MATCH(ROW()-6,$Q$7:$Q$60000,0)),"")</f>
        <v/>
      </c>
      <c r="AA1037">
        <f>IFERROR(INDEX($I$7:$I$60000,MATCH(ROW()-6,$Q$7:$Q$60000,0)),"")</f>
        <v/>
      </c>
      <c r="AB1037">
        <f>IFERROR(INDEX($J$7:$J$60000,MATCH(ROW()-6,$Q$7:$Q$60000,0)),"")</f>
        <v/>
      </c>
      <c r="AC1037">
        <f>IFERROR(INDEX($K$7:$K$60000,MATCH(ROW()-6,$Q$7:$Q$60000,0)),"")</f>
        <v/>
      </c>
      <c r="AD1037">
        <f>IFERROR(INDEX($L$7:$L$60000,MATCH(ROW()-6,$Q$7:$Q$60000,0)),"")</f>
        <v/>
      </c>
      <c r="AE1037">
        <f>IFERROR(INDEX($M$7:$M$60000,MATCH(ROW()-6,$Q$7:$Q$60000,0)),"")</f>
        <v/>
      </c>
      <c r="AF1037">
        <f>IFERROR(INDEX($N$7:$N$60000,MATCH(ROW()-6,$Q$7:$Q$60000,0)),"")</f>
        <v/>
      </c>
      <c r="AH1037" s="9">
        <f>IF(OR($S1037="",$S1036=""),"",LN($T1037/$T1036))</f>
        <v/>
      </c>
      <c r="AI1037" s="9">
        <f>IF(OR($S1037="",$S1036=""),"",$C$2*LN(U1037/U1036))</f>
        <v/>
      </c>
      <c r="AJ1037" s="9">
        <f>IF(OR($S1037="",$S1036=""),"",$D$2*(V1037-V1036))</f>
        <v/>
      </c>
      <c r="AK1037" s="9">
        <f>IF(OR($S1037="",$S1036=""),"",$E$2*(W1037-W1036))</f>
        <v/>
      </c>
      <c r="AL1037" s="9">
        <f>IF(OR($S1037="",$S1036=""),"",$F$2*LN(X1037/X1036))</f>
        <v/>
      </c>
      <c r="AM1037" s="9">
        <f>IF(OR($S1037="",$S1036=""),"",$G$2*(Y1037-Y1036))</f>
        <v/>
      </c>
      <c r="AN1037" s="9">
        <f>IF(OR($S1037="",$S1036=""),"",$H$2*LN(Z1037/Z1036))</f>
        <v/>
      </c>
      <c r="AO1037" s="9">
        <f>IF(OR($S1037="",$S1036=""),"",$I$2*(AA1037-AA1036))</f>
        <v/>
      </c>
      <c r="AP1037" s="9">
        <f>IF(OR($S1037="",$S1036=""),"",$J$2*LN(AB1037/AB1036))</f>
        <v/>
      </c>
      <c r="AQ1037" s="9">
        <f>IF(OR($S1037="",$S1036=""),"",$K$2*(AC1037-AC1036))</f>
        <v/>
      </c>
      <c r="AR1037" s="9">
        <f>IF(OR($S1037="",$S1036=""),"",$L$2*LN(AD1037/AD1036))</f>
        <v/>
      </c>
      <c r="AS1037" s="9">
        <f>IF(OR($S1037="",$S1036=""),"",$M$2*LN(AE1037/AE1036))</f>
        <v/>
      </c>
      <c r="AT1037" s="9">
        <f>IF(OR($S1037="",$S1036=""),"",$N$2*LN(AF1037/AF1036))</f>
        <v/>
      </c>
      <c r="AV1037" s="9">
        <f>IF($AH1037="","",$AY$16+$AY$4*AI1037+$AY$5*AJ1037+$AY$6*AK1037+$AY$7*AL1037+$AY$8*AM1037+$AY$9*AN1037+$AY$10*AO1037+$AY$11*AP1037+$AY$12*AQ1037+$AY$13*AR1037+$AY$14*AS1037+$AY$15*AT1037)</f>
        <v/>
      </c>
      <c r="BC1037" s="10">
        <f>IF((ROW()-6)&lt;=$Q$3,INDEX(LINEST(AH978:AH1037,AI978:AT1037,TRUE,TRUE),1,13)*$Q$4,"")</f>
        <v/>
      </c>
      <c r="BD1037" s="9">
        <f>IF((ROW()-6)&lt;=$Q$3,INDEX(LINEST(AH978:AH1037,AI978:AT1037,TRUE,TRUE),1,12),"")</f>
        <v/>
      </c>
      <c r="BE1037" s="9">
        <f>IF((ROW()-6)&lt;=$Q$3,INDEX(LINEST(AH978:AH1037,AI978:AT1037,TRUE,TRUE),1,11),"")</f>
        <v/>
      </c>
      <c r="BF1037" s="9">
        <f>IF((ROW()-6)&lt;=$Q$3,INDEX(LINEST(AH978:AH1037,AI978:AT1037,TRUE,TRUE),1,10),"")</f>
        <v/>
      </c>
      <c r="BG1037" s="9">
        <f>IF((ROW()-6)&lt;=$Q$3,INDEX(LINEST(AH978:AH1037,AI978:AT1037,TRUE,TRUE),1,9),"")</f>
        <v/>
      </c>
      <c r="BH1037" s="9">
        <f>IF((ROW()-6)&lt;=$Q$3,INDEX(LINEST(AH978:AH1037,AI978:AT1037,TRUE,TRUE),1,8),"")</f>
        <v/>
      </c>
      <c r="BI1037" s="9">
        <f>IF((ROW()-6)&lt;=$Q$3,INDEX(LINEST(AH978:AH1037,AI978:AT1037,TRUE,TRUE),1,7),"")</f>
        <v/>
      </c>
      <c r="BJ1037" s="9">
        <f>IF((ROW()-6)&lt;=$Q$3,INDEX(LINEST(AH978:AH1037,AI978:AT1037,TRUE,TRUE),1,6),"")</f>
        <v/>
      </c>
      <c r="BK1037" s="9">
        <f>IF((ROW()-6)&lt;=$Q$3,INDEX(LINEST(AH978:AH1037,AI978:AT1037,TRUE,TRUE),1,5),"")</f>
        <v/>
      </c>
      <c r="BL1037" s="9">
        <f>IF((ROW()-6)&lt;=$Q$3,INDEX(LINEST(AH978:AH1037,AI978:AT1037,TRUE,TRUE),1,4),"")</f>
        <v/>
      </c>
      <c r="BM1037" s="9">
        <f>IF((ROW()-6)&lt;=$Q$3,INDEX(LINEST(AH978:AH1037,AI978:AT1037,TRUE,TRUE),1,3),"")</f>
        <v/>
      </c>
      <c r="BN1037" s="9">
        <f>IF((ROW()-6)&lt;=$Q$3,INDEX(LINEST(AH978:AH1037,AI978:AT1037,TRUE,TRUE),1,2),"")</f>
        <v/>
      </c>
      <c r="BO1037" s="9">
        <f>IF((ROW()-6)&lt;=$Q$3,INDEX(LINEST(AH978:AH1037,AI978:AT1037,TRUE,TRUE),1,1),"")</f>
        <v/>
      </c>
      <c r="BP1037" s="10">
        <f>IF((ROW()-6)&lt;=$Q$3,INDEX(LINEST(AH978:AH1037,AI978:AT1037,TRUE,TRUE),3,1),"")</f>
        <v/>
      </c>
      <c r="BR1037" s="9">
        <f>IF(AND((ROW()-6)&lt;=$Q$3,ISNUMBER(BC1036)),BC1036/$Q$4+BD1036*AI1037+BE1036*AJ1037+BF1036*AK1037+BG1036*AL1037+BH1036*AM1037+BI1036*AN1037+BJ1036*AO1037+BK1036*AP1037+BL1036*AQ1037+BM1036*AR1037+BN1036*AS1037+BO1036*AT1037,"")</f>
        <v/>
      </c>
      <c r="BS1037">
        <f>IF(ISNUMBER(BR1037),AVERAGE(AH977:AH1036),"")</f>
        <v/>
      </c>
      <c r="BT1037">
        <f>IF(ISNUMBER(BR1037),(AH1037-BR1037)^2,"")</f>
        <v/>
      </c>
      <c r="BU1037">
        <f>IF(ISNUMBER(BR1037),AH1037^2,"")</f>
        <v/>
      </c>
      <c r="BV1037">
        <f>IF(ISNUMBER(BR1037),(AH1037-BS1037)^2,"")</f>
        <v/>
      </c>
    </row>
    <row r="1038">
      <c r="O1038">
        <f>IF($R1038="","",CHOOSE($Q$2,YEAR(R1038)*12+MONTH(R1038),INT((R1038-2)/7),YEAR(R1038)*4+ROUNDUP(MONTH(R1038)/3)))</f>
        <v/>
      </c>
      <c r="P1038">
        <f>IF($R1038="","",IF($R1039="",1,IF(O1038&lt;&gt;O1039,1,0)))</f>
        <v/>
      </c>
      <c r="Q1038">
        <f>IF(P1038=1,SUM($P$7:P1038),"")</f>
        <v/>
      </c>
      <c r="R1038">
        <f>IF($A1038="","",IF(ISNUMBER($A1038),$A1038,IFERROR(DATEVALUE($A1038),NA())))</f>
        <v/>
      </c>
      <c r="S1038" s="7">
        <f>IFERROR(INDEX($R$7:$R$60000,MATCH(ROW()-6,$Q$7:$Q$60000,0)),"")</f>
        <v/>
      </c>
      <c r="T1038">
        <f>IFERROR(INDEX($B$7:$B$60000,MATCH(ROW()-6,$Q$7:$Q$60000,0)),"")</f>
        <v/>
      </c>
      <c r="U1038">
        <f>IFERROR(INDEX($C$7:$C$60000,MATCH(ROW()-6,$Q$7:$Q$60000,0)),"")</f>
        <v/>
      </c>
      <c r="V1038">
        <f>IFERROR(INDEX($D$7:$D$60000,MATCH(ROW()-6,$Q$7:$Q$60000,0)),"")</f>
        <v/>
      </c>
      <c r="W1038">
        <f>IFERROR(INDEX($E$7:$E$60000,MATCH(ROW()-6,$Q$7:$Q$60000,0)),"")</f>
        <v/>
      </c>
      <c r="X1038">
        <f>IFERROR(INDEX($F$7:$F$60000,MATCH(ROW()-6,$Q$7:$Q$60000,0)),"")</f>
        <v/>
      </c>
      <c r="Y1038">
        <f>IFERROR(INDEX($G$7:$G$60000,MATCH(ROW()-6,$Q$7:$Q$60000,0)),"")</f>
        <v/>
      </c>
      <c r="Z1038">
        <f>IFERROR(INDEX($H$7:$H$60000,MATCH(ROW()-6,$Q$7:$Q$60000,0)),"")</f>
        <v/>
      </c>
      <c r="AA1038">
        <f>IFERROR(INDEX($I$7:$I$60000,MATCH(ROW()-6,$Q$7:$Q$60000,0)),"")</f>
        <v/>
      </c>
      <c r="AB1038">
        <f>IFERROR(INDEX($J$7:$J$60000,MATCH(ROW()-6,$Q$7:$Q$60000,0)),"")</f>
        <v/>
      </c>
      <c r="AC1038">
        <f>IFERROR(INDEX($K$7:$K$60000,MATCH(ROW()-6,$Q$7:$Q$60000,0)),"")</f>
        <v/>
      </c>
      <c r="AD1038">
        <f>IFERROR(INDEX($L$7:$L$60000,MATCH(ROW()-6,$Q$7:$Q$60000,0)),"")</f>
        <v/>
      </c>
      <c r="AE1038">
        <f>IFERROR(INDEX($M$7:$M$60000,MATCH(ROW()-6,$Q$7:$Q$60000,0)),"")</f>
        <v/>
      </c>
      <c r="AF1038">
        <f>IFERROR(INDEX($N$7:$N$60000,MATCH(ROW()-6,$Q$7:$Q$60000,0)),"")</f>
        <v/>
      </c>
      <c r="AH1038" s="9">
        <f>IF(OR($S1038="",$S1037=""),"",LN($T1038/$T1037))</f>
        <v/>
      </c>
      <c r="AI1038" s="9">
        <f>IF(OR($S1038="",$S1037=""),"",$C$2*LN(U1038/U1037))</f>
        <v/>
      </c>
      <c r="AJ1038" s="9">
        <f>IF(OR($S1038="",$S1037=""),"",$D$2*(V1038-V1037))</f>
        <v/>
      </c>
      <c r="AK1038" s="9">
        <f>IF(OR($S1038="",$S1037=""),"",$E$2*(W1038-W1037))</f>
        <v/>
      </c>
      <c r="AL1038" s="9">
        <f>IF(OR($S1038="",$S1037=""),"",$F$2*LN(X1038/X1037))</f>
        <v/>
      </c>
      <c r="AM1038" s="9">
        <f>IF(OR($S1038="",$S1037=""),"",$G$2*(Y1038-Y1037))</f>
        <v/>
      </c>
      <c r="AN1038" s="9">
        <f>IF(OR($S1038="",$S1037=""),"",$H$2*LN(Z1038/Z1037))</f>
        <v/>
      </c>
      <c r="AO1038" s="9">
        <f>IF(OR($S1038="",$S1037=""),"",$I$2*(AA1038-AA1037))</f>
        <v/>
      </c>
      <c r="AP1038" s="9">
        <f>IF(OR($S1038="",$S1037=""),"",$J$2*LN(AB1038/AB1037))</f>
        <v/>
      </c>
      <c r="AQ1038" s="9">
        <f>IF(OR($S1038="",$S1037=""),"",$K$2*(AC1038-AC1037))</f>
        <v/>
      </c>
      <c r="AR1038" s="9">
        <f>IF(OR($S1038="",$S1037=""),"",$L$2*LN(AD1038/AD1037))</f>
        <v/>
      </c>
      <c r="AS1038" s="9">
        <f>IF(OR($S1038="",$S1037=""),"",$M$2*LN(AE1038/AE1037))</f>
        <v/>
      </c>
      <c r="AT1038" s="9">
        <f>IF(OR($S1038="",$S1037=""),"",$N$2*LN(AF1038/AF1037))</f>
        <v/>
      </c>
      <c r="AV1038" s="9">
        <f>IF($AH1038="","",$AY$16+$AY$4*AI1038+$AY$5*AJ1038+$AY$6*AK1038+$AY$7*AL1038+$AY$8*AM1038+$AY$9*AN1038+$AY$10*AO1038+$AY$11*AP1038+$AY$12*AQ1038+$AY$13*AR1038+$AY$14*AS1038+$AY$15*AT1038)</f>
        <v/>
      </c>
      <c r="BC1038" s="10">
        <f>IF((ROW()-6)&lt;=$Q$3,INDEX(LINEST(AH979:AH1038,AI979:AT1038,TRUE,TRUE),1,13)*$Q$4,"")</f>
        <v/>
      </c>
      <c r="BD1038" s="9">
        <f>IF((ROW()-6)&lt;=$Q$3,INDEX(LINEST(AH979:AH1038,AI979:AT1038,TRUE,TRUE),1,12),"")</f>
        <v/>
      </c>
      <c r="BE1038" s="9">
        <f>IF((ROW()-6)&lt;=$Q$3,INDEX(LINEST(AH979:AH1038,AI979:AT1038,TRUE,TRUE),1,11),"")</f>
        <v/>
      </c>
      <c r="BF1038" s="9">
        <f>IF((ROW()-6)&lt;=$Q$3,INDEX(LINEST(AH979:AH1038,AI979:AT1038,TRUE,TRUE),1,10),"")</f>
        <v/>
      </c>
      <c r="BG1038" s="9">
        <f>IF((ROW()-6)&lt;=$Q$3,INDEX(LINEST(AH979:AH1038,AI979:AT1038,TRUE,TRUE),1,9),"")</f>
        <v/>
      </c>
      <c r="BH1038" s="9">
        <f>IF((ROW()-6)&lt;=$Q$3,INDEX(LINEST(AH979:AH1038,AI979:AT1038,TRUE,TRUE),1,8),"")</f>
        <v/>
      </c>
      <c r="BI1038" s="9">
        <f>IF((ROW()-6)&lt;=$Q$3,INDEX(LINEST(AH979:AH1038,AI979:AT1038,TRUE,TRUE),1,7),"")</f>
        <v/>
      </c>
      <c r="BJ1038" s="9">
        <f>IF((ROW()-6)&lt;=$Q$3,INDEX(LINEST(AH979:AH1038,AI979:AT1038,TRUE,TRUE),1,6),"")</f>
        <v/>
      </c>
      <c r="BK1038" s="9">
        <f>IF((ROW()-6)&lt;=$Q$3,INDEX(LINEST(AH979:AH1038,AI979:AT1038,TRUE,TRUE),1,5),"")</f>
        <v/>
      </c>
      <c r="BL1038" s="9">
        <f>IF((ROW()-6)&lt;=$Q$3,INDEX(LINEST(AH979:AH1038,AI979:AT1038,TRUE,TRUE),1,4),"")</f>
        <v/>
      </c>
      <c r="BM1038" s="9">
        <f>IF((ROW()-6)&lt;=$Q$3,INDEX(LINEST(AH979:AH1038,AI979:AT1038,TRUE,TRUE),1,3),"")</f>
        <v/>
      </c>
      <c r="BN1038" s="9">
        <f>IF((ROW()-6)&lt;=$Q$3,INDEX(LINEST(AH979:AH1038,AI979:AT1038,TRUE,TRUE),1,2),"")</f>
        <v/>
      </c>
      <c r="BO1038" s="9">
        <f>IF((ROW()-6)&lt;=$Q$3,INDEX(LINEST(AH979:AH1038,AI979:AT1038,TRUE,TRUE),1,1),"")</f>
        <v/>
      </c>
      <c r="BP1038" s="10">
        <f>IF((ROW()-6)&lt;=$Q$3,INDEX(LINEST(AH979:AH1038,AI979:AT1038,TRUE,TRUE),3,1),"")</f>
        <v/>
      </c>
      <c r="BR1038" s="9">
        <f>IF(AND((ROW()-6)&lt;=$Q$3,ISNUMBER(BC1037)),BC1037/$Q$4+BD1037*AI1038+BE1037*AJ1038+BF1037*AK1038+BG1037*AL1038+BH1037*AM1038+BI1037*AN1038+BJ1037*AO1038+BK1037*AP1038+BL1037*AQ1038+BM1037*AR1038+BN1037*AS1038+BO1037*AT1038,"")</f>
        <v/>
      </c>
      <c r="BS1038">
        <f>IF(ISNUMBER(BR1038),AVERAGE(AH978:AH1037),"")</f>
        <v/>
      </c>
      <c r="BT1038">
        <f>IF(ISNUMBER(BR1038),(AH1038-BR1038)^2,"")</f>
        <v/>
      </c>
      <c r="BU1038">
        <f>IF(ISNUMBER(BR1038),AH1038^2,"")</f>
        <v/>
      </c>
      <c r="BV1038">
        <f>IF(ISNUMBER(BR1038),(AH1038-BS1038)^2,"")</f>
        <v/>
      </c>
    </row>
    <row r="1039">
      <c r="O1039">
        <f>IF($R1039="","",CHOOSE($Q$2,YEAR(R1039)*12+MONTH(R1039),INT((R1039-2)/7),YEAR(R1039)*4+ROUNDUP(MONTH(R1039)/3)))</f>
        <v/>
      </c>
      <c r="P1039">
        <f>IF($R1039="","",IF($R1040="",1,IF(O1039&lt;&gt;O1040,1,0)))</f>
        <v/>
      </c>
      <c r="Q1039">
        <f>IF(P1039=1,SUM($P$7:P1039),"")</f>
        <v/>
      </c>
      <c r="R1039">
        <f>IF($A1039="","",IF(ISNUMBER($A1039),$A1039,IFERROR(DATEVALUE($A1039),NA())))</f>
        <v/>
      </c>
      <c r="S1039" s="7">
        <f>IFERROR(INDEX($R$7:$R$60000,MATCH(ROW()-6,$Q$7:$Q$60000,0)),"")</f>
        <v/>
      </c>
      <c r="T1039">
        <f>IFERROR(INDEX($B$7:$B$60000,MATCH(ROW()-6,$Q$7:$Q$60000,0)),"")</f>
        <v/>
      </c>
      <c r="U1039">
        <f>IFERROR(INDEX($C$7:$C$60000,MATCH(ROW()-6,$Q$7:$Q$60000,0)),"")</f>
        <v/>
      </c>
      <c r="V1039">
        <f>IFERROR(INDEX($D$7:$D$60000,MATCH(ROW()-6,$Q$7:$Q$60000,0)),"")</f>
        <v/>
      </c>
      <c r="W1039">
        <f>IFERROR(INDEX($E$7:$E$60000,MATCH(ROW()-6,$Q$7:$Q$60000,0)),"")</f>
        <v/>
      </c>
      <c r="X1039">
        <f>IFERROR(INDEX($F$7:$F$60000,MATCH(ROW()-6,$Q$7:$Q$60000,0)),"")</f>
        <v/>
      </c>
      <c r="Y1039">
        <f>IFERROR(INDEX($G$7:$G$60000,MATCH(ROW()-6,$Q$7:$Q$60000,0)),"")</f>
        <v/>
      </c>
      <c r="Z1039">
        <f>IFERROR(INDEX($H$7:$H$60000,MATCH(ROW()-6,$Q$7:$Q$60000,0)),"")</f>
        <v/>
      </c>
      <c r="AA1039">
        <f>IFERROR(INDEX($I$7:$I$60000,MATCH(ROW()-6,$Q$7:$Q$60000,0)),"")</f>
        <v/>
      </c>
      <c r="AB1039">
        <f>IFERROR(INDEX($J$7:$J$60000,MATCH(ROW()-6,$Q$7:$Q$60000,0)),"")</f>
        <v/>
      </c>
      <c r="AC1039">
        <f>IFERROR(INDEX($K$7:$K$60000,MATCH(ROW()-6,$Q$7:$Q$60000,0)),"")</f>
        <v/>
      </c>
      <c r="AD1039">
        <f>IFERROR(INDEX($L$7:$L$60000,MATCH(ROW()-6,$Q$7:$Q$60000,0)),"")</f>
        <v/>
      </c>
      <c r="AE1039">
        <f>IFERROR(INDEX($M$7:$M$60000,MATCH(ROW()-6,$Q$7:$Q$60000,0)),"")</f>
        <v/>
      </c>
      <c r="AF1039">
        <f>IFERROR(INDEX($N$7:$N$60000,MATCH(ROW()-6,$Q$7:$Q$60000,0)),"")</f>
        <v/>
      </c>
      <c r="AH1039" s="9">
        <f>IF(OR($S1039="",$S1038=""),"",LN($T1039/$T1038))</f>
        <v/>
      </c>
      <c r="AI1039" s="9">
        <f>IF(OR($S1039="",$S1038=""),"",$C$2*LN(U1039/U1038))</f>
        <v/>
      </c>
      <c r="AJ1039" s="9">
        <f>IF(OR($S1039="",$S1038=""),"",$D$2*(V1039-V1038))</f>
        <v/>
      </c>
      <c r="AK1039" s="9">
        <f>IF(OR($S1039="",$S1038=""),"",$E$2*(W1039-W1038))</f>
        <v/>
      </c>
      <c r="AL1039" s="9">
        <f>IF(OR($S1039="",$S1038=""),"",$F$2*LN(X1039/X1038))</f>
        <v/>
      </c>
      <c r="AM1039" s="9">
        <f>IF(OR($S1039="",$S1038=""),"",$G$2*(Y1039-Y1038))</f>
        <v/>
      </c>
      <c r="AN1039" s="9">
        <f>IF(OR($S1039="",$S1038=""),"",$H$2*LN(Z1039/Z1038))</f>
        <v/>
      </c>
      <c r="AO1039" s="9">
        <f>IF(OR($S1039="",$S1038=""),"",$I$2*(AA1039-AA1038))</f>
        <v/>
      </c>
      <c r="AP1039" s="9">
        <f>IF(OR($S1039="",$S1038=""),"",$J$2*LN(AB1039/AB1038))</f>
        <v/>
      </c>
      <c r="AQ1039" s="9">
        <f>IF(OR($S1039="",$S1038=""),"",$K$2*(AC1039-AC1038))</f>
        <v/>
      </c>
      <c r="AR1039" s="9">
        <f>IF(OR($S1039="",$S1038=""),"",$L$2*LN(AD1039/AD1038))</f>
        <v/>
      </c>
      <c r="AS1039" s="9">
        <f>IF(OR($S1039="",$S1038=""),"",$M$2*LN(AE1039/AE1038))</f>
        <v/>
      </c>
      <c r="AT1039" s="9">
        <f>IF(OR($S1039="",$S1038=""),"",$N$2*LN(AF1039/AF1038))</f>
        <v/>
      </c>
      <c r="AV1039" s="9">
        <f>IF($AH1039="","",$AY$16+$AY$4*AI1039+$AY$5*AJ1039+$AY$6*AK1039+$AY$7*AL1039+$AY$8*AM1039+$AY$9*AN1039+$AY$10*AO1039+$AY$11*AP1039+$AY$12*AQ1039+$AY$13*AR1039+$AY$14*AS1039+$AY$15*AT1039)</f>
        <v/>
      </c>
      <c r="BC1039" s="10">
        <f>IF((ROW()-6)&lt;=$Q$3,INDEX(LINEST(AH980:AH1039,AI980:AT1039,TRUE,TRUE),1,13)*$Q$4,"")</f>
        <v/>
      </c>
      <c r="BD1039" s="9">
        <f>IF((ROW()-6)&lt;=$Q$3,INDEX(LINEST(AH980:AH1039,AI980:AT1039,TRUE,TRUE),1,12),"")</f>
        <v/>
      </c>
      <c r="BE1039" s="9">
        <f>IF((ROW()-6)&lt;=$Q$3,INDEX(LINEST(AH980:AH1039,AI980:AT1039,TRUE,TRUE),1,11),"")</f>
        <v/>
      </c>
      <c r="BF1039" s="9">
        <f>IF((ROW()-6)&lt;=$Q$3,INDEX(LINEST(AH980:AH1039,AI980:AT1039,TRUE,TRUE),1,10),"")</f>
        <v/>
      </c>
      <c r="BG1039" s="9">
        <f>IF((ROW()-6)&lt;=$Q$3,INDEX(LINEST(AH980:AH1039,AI980:AT1039,TRUE,TRUE),1,9),"")</f>
        <v/>
      </c>
      <c r="BH1039" s="9">
        <f>IF((ROW()-6)&lt;=$Q$3,INDEX(LINEST(AH980:AH1039,AI980:AT1039,TRUE,TRUE),1,8),"")</f>
        <v/>
      </c>
      <c r="BI1039" s="9">
        <f>IF((ROW()-6)&lt;=$Q$3,INDEX(LINEST(AH980:AH1039,AI980:AT1039,TRUE,TRUE),1,7),"")</f>
        <v/>
      </c>
      <c r="BJ1039" s="9">
        <f>IF((ROW()-6)&lt;=$Q$3,INDEX(LINEST(AH980:AH1039,AI980:AT1039,TRUE,TRUE),1,6),"")</f>
        <v/>
      </c>
      <c r="BK1039" s="9">
        <f>IF((ROW()-6)&lt;=$Q$3,INDEX(LINEST(AH980:AH1039,AI980:AT1039,TRUE,TRUE),1,5),"")</f>
        <v/>
      </c>
      <c r="BL1039" s="9">
        <f>IF((ROW()-6)&lt;=$Q$3,INDEX(LINEST(AH980:AH1039,AI980:AT1039,TRUE,TRUE),1,4),"")</f>
        <v/>
      </c>
      <c r="BM1039" s="9">
        <f>IF((ROW()-6)&lt;=$Q$3,INDEX(LINEST(AH980:AH1039,AI980:AT1039,TRUE,TRUE),1,3),"")</f>
        <v/>
      </c>
      <c r="BN1039" s="9">
        <f>IF((ROW()-6)&lt;=$Q$3,INDEX(LINEST(AH980:AH1039,AI980:AT1039,TRUE,TRUE),1,2),"")</f>
        <v/>
      </c>
      <c r="BO1039" s="9">
        <f>IF((ROW()-6)&lt;=$Q$3,INDEX(LINEST(AH980:AH1039,AI980:AT1039,TRUE,TRUE),1,1),"")</f>
        <v/>
      </c>
      <c r="BP1039" s="10">
        <f>IF((ROW()-6)&lt;=$Q$3,INDEX(LINEST(AH980:AH1039,AI980:AT1039,TRUE,TRUE),3,1),"")</f>
        <v/>
      </c>
      <c r="BR1039" s="9">
        <f>IF(AND((ROW()-6)&lt;=$Q$3,ISNUMBER(BC1038)),BC1038/$Q$4+BD1038*AI1039+BE1038*AJ1039+BF1038*AK1039+BG1038*AL1039+BH1038*AM1039+BI1038*AN1039+BJ1038*AO1039+BK1038*AP1039+BL1038*AQ1039+BM1038*AR1039+BN1038*AS1039+BO1038*AT1039,"")</f>
        <v/>
      </c>
      <c r="BS1039">
        <f>IF(ISNUMBER(BR1039),AVERAGE(AH979:AH1038),"")</f>
        <v/>
      </c>
      <c r="BT1039">
        <f>IF(ISNUMBER(BR1039),(AH1039-BR1039)^2,"")</f>
        <v/>
      </c>
      <c r="BU1039">
        <f>IF(ISNUMBER(BR1039),AH1039^2,"")</f>
        <v/>
      </c>
      <c r="BV1039">
        <f>IF(ISNUMBER(BR1039),(AH1039-BS1039)^2,"")</f>
        <v/>
      </c>
    </row>
    <row r="1040">
      <c r="O1040">
        <f>IF($R1040="","",CHOOSE($Q$2,YEAR(R1040)*12+MONTH(R1040),INT((R1040-2)/7),YEAR(R1040)*4+ROUNDUP(MONTH(R1040)/3)))</f>
        <v/>
      </c>
      <c r="P1040">
        <f>IF($R1040="","",IF($R1041="",1,IF(O1040&lt;&gt;O1041,1,0)))</f>
        <v/>
      </c>
      <c r="Q1040">
        <f>IF(P1040=1,SUM($P$7:P1040),"")</f>
        <v/>
      </c>
      <c r="R1040">
        <f>IF($A1040="","",IF(ISNUMBER($A1040),$A1040,IFERROR(DATEVALUE($A1040),NA())))</f>
        <v/>
      </c>
      <c r="S1040" s="7">
        <f>IFERROR(INDEX($R$7:$R$60000,MATCH(ROW()-6,$Q$7:$Q$60000,0)),"")</f>
        <v/>
      </c>
      <c r="T1040">
        <f>IFERROR(INDEX($B$7:$B$60000,MATCH(ROW()-6,$Q$7:$Q$60000,0)),"")</f>
        <v/>
      </c>
      <c r="U1040">
        <f>IFERROR(INDEX($C$7:$C$60000,MATCH(ROW()-6,$Q$7:$Q$60000,0)),"")</f>
        <v/>
      </c>
      <c r="V1040">
        <f>IFERROR(INDEX($D$7:$D$60000,MATCH(ROW()-6,$Q$7:$Q$60000,0)),"")</f>
        <v/>
      </c>
      <c r="W1040">
        <f>IFERROR(INDEX($E$7:$E$60000,MATCH(ROW()-6,$Q$7:$Q$60000,0)),"")</f>
        <v/>
      </c>
      <c r="X1040">
        <f>IFERROR(INDEX($F$7:$F$60000,MATCH(ROW()-6,$Q$7:$Q$60000,0)),"")</f>
        <v/>
      </c>
      <c r="Y1040">
        <f>IFERROR(INDEX($G$7:$G$60000,MATCH(ROW()-6,$Q$7:$Q$60000,0)),"")</f>
        <v/>
      </c>
      <c r="Z1040">
        <f>IFERROR(INDEX($H$7:$H$60000,MATCH(ROW()-6,$Q$7:$Q$60000,0)),"")</f>
        <v/>
      </c>
      <c r="AA1040">
        <f>IFERROR(INDEX($I$7:$I$60000,MATCH(ROW()-6,$Q$7:$Q$60000,0)),"")</f>
        <v/>
      </c>
      <c r="AB1040">
        <f>IFERROR(INDEX($J$7:$J$60000,MATCH(ROW()-6,$Q$7:$Q$60000,0)),"")</f>
        <v/>
      </c>
      <c r="AC1040">
        <f>IFERROR(INDEX($K$7:$K$60000,MATCH(ROW()-6,$Q$7:$Q$60000,0)),"")</f>
        <v/>
      </c>
      <c r="AD1040">
        <f>IFERROR(INDEX($L$7:$L$60000,MATCH(ROW()-6,$Q$7:$Q$60000,0)),"")</f>
        <v/>
      </c>
      <c r="AE1040">
        <f>IFERROR(INDEX($M$7:$M$60000,MATCH(ROW()-6,$Q$7:$Q$60000,0)),"")</f>
        <v/>
      </c>
      <c r="AF1040">
        <f>IFERROR(INDEX($N$7:$N$60000,MATCH(ROW()-6,$Q$7:$Q$60000,0)),"")</f>
        <v/>
      </c>
      <c r="AH1040" s="9">
        <f>IF(OR($S1040="",$S1039=""),"",LN($T1040/$T1039))</f>
        <v/>
      </c>
      <c r="AI1040" s="9">
        <f>IF(OR($S1040="",$S1039=""),"",$C$2*LN(U1040/U1039))</f>
        <v/>
      </c>
      <c r="AJ1040" s="9">
        <f>IF(OR($S1040="",$S1039=""),"",$D$2*(V1040-V1039))</f>
        <v/>
      </c>
      <c r="AK1040" s="9">
        <f>IF(OR($S1040="",$S1039=""),"",$E$2*(W1040-W1039))</f>
        <v/>
      </c>
      <c r="AL1040" s="9">
        <f>IF(OR($S1040="",$S1039=""),"",$F$2*LN(X1040/X1039))</f>
        <v/>
      </c>
      <c r="AM1040" s="9">
        <f>IF(OR($S1040="",$S1039=""),"",$G$2*(Y1040-Y1039))</f>
        <v/>
      </c>
      <c r="AN1040" s="9">
        <f>IF(OR($S1040="",$S1039=""),"",$H$2*LN(Z1040/Z1039))</f>
        <v/>
      </c>
      <c r="AO1040" s="9">
        <f>IF(OR($S1040="",$S1039=""),"",$I$2*(AA1040-AA1039))</f>
        <v/>
      </c>
      <c r="AP1040" s="9">
        <f>IF(OR($S1040="",$S1039=""),"",$J$2*LN(AB1040/AB1039))</f>
        <v/>
      </c>
      <c r="AQ1040" s="9">
        <f>IF(OR($S1040="",$S1039=""),"",$K$2*(AC1040-AC1039))</f>
        <v/>
      </c>
      <c r="AR1040" s="9">
        <f>IF(OR($S1040="",$S1039=""),"",$L$2*LN(AD1040/AD1039))</f>
        <v/>
      </c>
      <c r="AS1040" s="9">
        <f>IF(OR($S1040="",$S1039=""),"",$M$2*LN(AE1040/AE1039))</f>
        <v/>
      </c>
      <c r="AT1040" s="9">
        <f>IF(OR($S1040="",$S1039=""),"",$N$2*LN(AF1040/AF1039))</f>
        <v/>
      </c>
      <c r="AV1040" s="9">
        <f>IF($AH1040="","",$AY$16+$AY$4*AI1040+$AY$5*AJ1040+$AY$6*AK1040+$AY$7*AL1040+$AY$8*AM1040+$AY$9*AN1040+$AY$10*AO1040+$AY$11*AP1040+$AY$12*AQ1040+$AY$13*AR1040+$AY$14*AS1040+$AY$15*AT1040)</f>
        <v/>
      </c>
      <c r="BC1040" s="10">
        <f>IF((ROW()-6)&lt;=$Q$3,INDEX(LINEST(AH981:AH1040,AI981:AT1040,TRUE,TRUE),1,13)*$Q$4,"")</f>
        <v/>
      </c>
      <c r="BD1040" s="9">
        <f>IF((ROW()-6)&lt;=$Q$3,INDEX(LINEST(AH981:AH1040,AI981:AT1040,TRUE,TRUE),1,12),"")</f>
        <v/>
      </c>
      <c r="BE1040" s="9">
        <f>IF((ROW()-6)&lt;=$Q$3,INDEX(LINEST(AH981:AH1040,AI981:AT1040,TRUE,TRUE),1,11),"")</f>
        <v/>
      </c>
      <c r="BF1040" s="9">
        <f>IF((ROW()-6)&lt;=$Q$3,INDEX(LINEST(AH981:AH1040,AI981:AT1040,TRUE,TRUE),1,10),"")</f>
        <v/>
      </c>
      <c r="BG1040" s="9">
        <f>IF((ROW()-6)&lt;=$Q$3,INDEX(LINEST(AH981:AH1040,AI981:AT1040,TRUE,TRUE),1,9),"")</f>
        <v/>
      </c>
      <c r="BH1040" s="9">
        <f>IF((ROW()-6)&lt;=$Q$3,INDEX(LINEST(AH981:AH1040,AI981:AT1040,TRUE,TRUE),1,8),"")</f>
        <v/>
      </c>
      <c r="BI1040" s="9">
        <f>IF((ROW()-6)&lt;=$Q$3,INDEX(LINEST(AH981:AH1040,AI981:AT1040,TRUE,TRUE),1,7),"")</f>
        <v/>
      </c>
      <c r="BJ1040" s="9">
        <f>IF((ROW()-6)&lt;=$Q$3,INDEX(LINEST(AH981:AH1040,AI981:AT1040,TRUE,TRUE),1,6),"")</f>
        <v/>
      </c>
      <c r="BK1040" s="9">
        <f>IF((ROW()-6)&lt;=$Q$3,INDEX(LINEST(AH981:AH1040,AI981:AT1040,TRUE,TRUE),1,5),"")</f>
        <v/>
      </c>
      <c r="BL1040" s="9">
        <f>IF((ROW()-6)&lt;=$Q$3,INDEX(LINEST(AH981:AH1040,AI981:AT1040,TRUE,TRUE),1,4),"")</f>
        <v/>
      </c>
      <c r="BM1040" s="9">
        <f>IF((ROW()-6)&lt;=$Q$3,INDEX(LINEST(AH981:AH1040,AI981:AT1040,TRUE,TRUE),1,3),"")</f>
        <v/>
      </c>
      <c r="BN1040" s="9">
        <f>IF((ROW()-6)&lt;=$Q$3,INDEX(LINEST(AH981:AH1040,AI981:AT1040,TRUE,TRUE),1,2),"")</f>
        <v/>
      </c>
      <c r="BO1040" s="9">
        <f>IF((ROW()-6)&lt;=$Q$3,INDEX(LINEST(AH981:AH1040,AI981:AT1040,TRUE,TRUE),1,1),"")</f>
        <v/>
      </c>
      <c r="BP1040" s="10">
        <f>IF((ROW()-6)&lt;=$Q$3,INDEX(LINEST(AH981:AH1040,AI981:AT1040,TRUE,TRUE),3,1),"")</f>
        <v/>
      </c>
      <c r="BR1040" s="9">
        <f>IF(AND((ROW()-6)&lt;=$Q$3,ISNUMBER(BC1039)),BC1039/$Q$4+BD1039*AI1040+BE1039*AJ1040+BF1039*AK1040+BG1039*AL1040+BH1039*AM1040+BI1039*AN1040+BJ1039*AO1040+BK1039*AP1040+BL1039*AQ1040+BM1039*AR1040+BN1039*AS1040+BO1039*AT1040,"")</f>
        <v/>
      </c>
      <c r="BS1040">
        <f>IF(ISNUMBER(BR1040),AVERAGE(AH980:AH1039),"")</f>
        <v/>
      </c>
      <c r="BT1040">
        <f>IF(ISNUMBER(BR1040),(AH1040-BR1040)^2,"")</f>
        <v/>
      </c>
      <c r="BU1040">
        <f>IF(ISNUMBER(BR1040),AH1040^2,"")</f>
        <v/>
      </c>
      <c r="BV1040">
        <f>IF(ISNUMBER(BR1040),(AH1040-BS1040)^2,"")</f>
        <v/>
      </c>
    </row>
    <row r="1041">
      <c r="O1041">
        <f>IF($R1041="","",CHOOSE($Q$2,YEAR(R1041)*12+MONTH(R1041),INT((R1041-2)/7),YEAR(R1041)*4+ROUNDUP(MONTH(R1041)/3)))</f>
        <v/>
      </c>
      <c r="P1041">
        <f>IF($R1041="","",IF($R1042="",1,IF(O1041&lt;&gt;O1042,1,0)))</f>
        <v/>
      </c>
      <c r="Q1041">
        <f>IF(P1041=1,SUM($P$7:P1041),"")</f>
        <v/>
      </c>
      <c r="R1041">
        <f>IF($A1041="","",IF(ISNUMBER($A1041),$A1041,IFERROR(DATEVALUE($A1041),NA())))</f>
        <v/>
      </c>
      <c r="S1041" s="7">
        <f>IFERROR(INDEX($R$7:$R$60000,MATCH(ROW()-6,$Q$7:$Q$60000,0)),"")</f>
        <v/>
      </c>
      <c r="T1041">
        <f>IFERROR(INDEX($B$7:$B$60000,MATCH(ROW()-6,$Q$7:$Q$60000,0)),"")</f>
        <v/>
      </c>
      <c r="U1041">
        <f>IFERROR(INDEX($C$7:$C$60000,MATCH(ROW()-6,$Q$7:$Q$60000,0)),"")</f>
        <v/>
      </c>
      <c r="V1041">
        <f>IFERROR(INDEX($D$7:$D$60000,MATCH(ROW()-6,$Q$7:$Q$60000,0)),"")</f>
        <v/>
      </c>
      <c r="W1041">
        <f>IFERROR(INDEX($E$7:$E$60000,MATCH(ROW()-6,$Q$7:$Q$60000,0)),"")</f>
        <v/>
      </c>
      <c r="X1041">
        <f>IFERROR(INDEX($F$7:$F$60000,MATCH(ROW()-6,$Q$7:$Q$60000,0)),"")</f>
        <v/>
      </c>
      <c r="Y1041">
        <f>IFERROR(INDEX($G$7:$G$60000,MATCH(ROW()-6,$Q$7:$Q$60000,0)),"")</f>
        <v/>
      </c>
      <c r="Z1041">
        <f>IFERROR(INDEX($H$7:$H$60000,MATCH(ROW()-6,$Q$7:$Q$60000,0)),"")</f>
        <v/>
      </c>
      <c r="AA1041">
        <f>IFERROR(INDEX($I$7:$I$60000,MATCH(ROW()-6,$Q$7:$Q$60000,0)),"")</f>
        <v/>
      </c>
      <c r="AB1041">
        <f>IFERROR(INDEX($J$7:$J$60000,MATCH(ROW()-6,$Q$7:$Q$60000,0)),"")</f>
        <v/>
      </c>
      <c r="AC1041">
        <f>IFERROR(INDEX($K$7:$K$60000,MATCH(ROW()-6,$Q$7:$Q$60000,0)),"")</f>
        <v/>
      </c>
      <c r="AD1041">
        <f>IFERROR(INDEX($L$7:$L$60000,MATCH(ROW()-6,$Q$7:$Q$60000,0)),"")</f>
        <v/>
      </c>
      <c r="AE1041">
        <f>IFERROR(INDEX($M$7:$M$60000,MATCH(ROW()-6,$Q$7:$Q$60000,0)),"")</f>
        <v/>
      </c>
      <c r="AF1041">
        <f>IFERROR(INDEX($N$7:$N$60000,MATCH(ROW()-6,$Q$7:$Q$60000,0)),"")</f>
        <v/>
      </c>
      <c r="AH1041" s="9">
        <f>IF(OR($S1041="",$S1040=""),"",LN($T1041/$T1040))</f>
        <v/>
      </c>
      <c r="AI1041" s="9">
        <f>IF(OR($S1041="",$S1040=""),"",$C$2*LN(U1041/U1040))</f>
        <v/>
      </c>
      <c r="AJ1041" s="9">
        <f>IF(OR($S1041="",$S1040=""),"",$D$2*(V1041-V1040))</f>
        <v/>
      </c>
      <c r="AK1041" s="9">
        <f>IF(OR($S1041="",$S1040=""),"",$E$2*(W1041-W1040))</f>
        <v/>
      </c>
      <c r="AL1041" s="9">
        <f>IF(OR($S1041="",$S1040=""),"",$F$2*LN(X1041/X1040))</f>
        <v/>
      </c>
      <c r="AM1041" s="9">
        <f>IF(OR($S1041="",$S1040=""),"",$G$2*(Y1041-Y1040))</f>
        <v/>
      </c>
      <c r="AN1041" s="9">
        <f>IF(OR($S1041="",$S1040=""),"",$H$2*LN(Z1041/Z1040))</f>
        <v/>
      </c>
      <c r="AO1041" s="9">
        <f>IF(OR($S1041="",$S1040=""),"",$I$2*(AA1041-AA1040))</f>
        <v/>
      </c>
      <c r="AP1041" s="9">
        <f>IF(OR($S1041="",$S1040=""),"",$J$2*LN(AB1041/AB1040))</f>
        <v/>
      </c>
      <c r="AQ1041" s="9">
        <f>IF(OR($S1041="",$S1040=""),"",$K$2*(AC1041-AC1040))</f>
        <v/>
      </c>
      <c r="AR1041" s="9">
        <f>IF(OR($S1041="",$S1040=""),"",$L$2*LN(AD1041/AD1040))</f>
        <v/>
      </c>
      <c r="AS1041" s="9">
        <f>IF(OR($S1041="",$S1040=""),"",$M$2*LN(AE1041/AE1040))</f>
        <v/>
      </c>
      <c r="AT1041" s="9">
        <f>IF(OR($S1041="",$S1040=""),"",$N$2*LN(AF1041/AF1040))</f>
        <v/>
      </c>
      <c r="AV1041" s="9">
        <f>IF($AH1041="","",$AY$16+$AY$4*AI1041+$AY$5*AJ1041+$AY$6*AK1041+$AY$7*AL1041+$AY$8*AM1041+$AY$9*AN1041+$AY$10*AO1041+$AY$11*AP1041+$AY$12*AQ1041+$AY$13*AR1041+$AY$14*AS1041+$AY$15*AT1041)</f>
        <v/>
      </c>
      <c r="BC1041" s="10">
        <f>IF((ROW()-6)&lt;=$Q$3,INDEX(LINEST(AH982:AH1041,AI982:AT1041,TRUE,TRUE),1,13)*$Q$4,"")</f>
        <v/>
      </c>
      <c r="BD1041" s="9">
        <f>IF((ROW()-6)&lt;=$Q$3,INDEX(LINEST(AH982:AH1041,AI982:AT1041,TRUE,TRUE),1,12),"")</f>
        <v/>
      </c>
      <c r="BE1041" s="9">
        <f>IF((ROW()-6)&lt;=$Q$3,INDEX(LINEST(AH982:AH1041,AI982:AT1041,TRUE,TRUE),1,11),"")</f>
        <v/>
      </c>
      <c r="BF1041" s="9">
        <f>IF((ROW()-6)&lt;=$Q$3,INDEX(LINEST(AH982:AH1041,AI982:AT1041,TRUE,TRUE),1,10),"")</f>
        <v/>
      </c>
      <c r="BG1041" s="9">
        <f>IF((ROW()-6)&lt;=$Q$3,INDEX(LINEST(AH982:AH1041,AI982:AT1041,TRUE,TRUE),1,9),"")</f>
        <v/>
      </c>
      <c r="BH1041" s="9">
        <f>IF((ROW()-6)&lt;=$Q$3,INDEX(LINEST(AH982:AH1041,AI982:AT1041,TRUE,TRUE),1,8),"")</f>
        <v/>
      </c>
      <c r="BI1041" s="9">
        <f>IF((ROW()-6)&lt;=$Q$3,INDEX(LINEST(AH982:AH1041,AI982:AT1041,TRUE,TRUE),1,7),"")</f>
        <v/>
      </c>
      <c r="BJ1041" s="9">
        <f>IF((ROW()-6)&lt;=$Q$3,INDEX(LINEST(AH982:AH1041,AI982:AT1041,TRUE,TRUE),1,6),"")</f>
        <v/>
      </c>
      <c r="BK1041" s="9">
        <f>IF((ROW()-6)&lt;=$Q$3,INDEX(LINEST(AH982:AH1041,AI982:AT1041,TRUE,TRUE),1,5),"")</f>
        <v/>
      </c>
      <c r="BL1041" s="9">
        <f>IF((ROW()-6)&lt;=$Q$3,INDEX(LINEST(AH982:AH1041,AI982:AT1041,TRUE,TRUE),1,4),"")</f>
        <v/>
      </c>
      <c r="BM1041" s="9">
        <f>IF((ROW()-6)&lt;=$Q$3,INDEX(LINEST(AH982:AH1041,AI982:AT1041,TRUE,TRUE),1,3),"")</f>
        <v/>
      </c>
      <c r="BN1041" s="9">
        <f>IF((ROW()-6)&lt;=$Q$3,INDEX(LINEST(AH982:AH1041,AI982:AT1041,TRUE,TRUE),1,2),"")</f>
        <v/>
      </c>
      <c r="BO1041" s="9">
        <f>IF((ROW()-6)&lt;=$Q$3,INDEX(LINEST(AH982:AH1041,AI982:AT1041,TRUE,TRUE),1,1),"")</f>
        <v/>
      </c>
      <c r="BP1041" s="10">
        <f>IF((ROW()-6)&lt;=$Q$3,INDEX(LINEST(AH982:AH1041,AI982:AT1041,TRUE,TRUE),3,1),"")</f>
        <v/>
      </c>
      <c r="BR1041" s="9">
        <f>IF(AND((ROW()-6)&lt;=$Q$3,ISNUMBER(BC1040)),BC1040/$Q$4+BD1040*AI1041+BE1040*AJ1041+BF1040*AK1041+BG1040*AL1041+BH1040*AM1041+BI1040*AN1041+BJ1040*AO1041+BK1040*AP1041+BL1040*AQ1041+BM1040*AR1041+BN1040*AS1041+BO1040*AT1041,"")</f>
        <v/>
      </c>
      <c r="BS1041">
        <f>IF(ISNUMBER(BR1041),AVERAGE(AH981:AH1040),"")</f>
        <v/>
      </c>
      <c r="BT1041">
        <f>IF(ISNUMBER(BR1041),(AH1041-BR1041)^2,"")</f>
        <v/>
      </c>
      <c r="BU1041">
        <f>IF(ISNUMBER(BR1041),AH1041^2,"")</f>
        <v/>
      </c>
      <c r="BV1041">
        <f>IF(ISNUMBER(BR1041),(AH1041-BS1041)^2,"")</f>
        <v/>
      </c>
    </row>
    <row r="1042">
      <c r="O1042">
        <f>IF($R1042="","",CHOOSE($Q$2,YEAR(R1042)*12+MONTH(R1042),INT((R1042-2)/7),YEAR(R1042)*4+ROUNDUP(MONTH(R1042)/3)))</f>
        <v/>
      </c>
      <c r="P1042">
        <f>IF($R1042="","",IF($R1043="",1,IF(O1042&lt;&gt;O1043,1,0)))</f>
        <v/>
      </c>
      <c r="Q1042">
        <f>IF(P1042=1,SUM($P$7:P1042),"")</f>
        <v/>
      </c>
      <c r="R1042">
        <f>IF($A1042="","",IF(ISNUMBER($A1042),$A1042,IFERROR(DATEVALUE($A1042),NA())))</f>
        <v/>
      </c>
      <c r="S1042" s="7">
        <f>IFERROR(INDEX($R$7:$R$60000,MATCH(ROW()-6,$Q$7:$Q$60000,0)),"")</f>
        <v/>
      </c>
      <c r="T1042">
        <f>IFERROR(INDEX($B$7:$B$60000,MATCH(ROW()-6,$Q$7:$Q$60000,0)),"")</f>
        <v/>
      </c>
      <c r="U1042">
        <f>IFERROR(INDEX($C$7:$C$60000,MATCH(ROW()-6,$Q$7:$Q$60000,0)),"")</f>
        <v/>
      </c>
      <c r="V1042">
        <f>IFERROR(INDEX($D$7:$D$60000,MATCH(ROW()-6,$Q$7:$Q$60000,0)),"")</f>
        <v/>
      </c>
      <c r="W1042">
        <f>IFERROR(INDEX($E$7:$E$60000,MATCH(ROW()-6,$Q$7:$Q$60000,0)),"")</f>
        <v/>
      </c>
      <c r="X1042">
        <f>IFERROR(INDEX($F$7:$F$60000,MATCH(ROW()-6,$Q$7:$Q$60000,0)),"")</f>
        <v/>
      </c>
      <c r="Y1042">
        <f>IFERROR(INDEX($G$7:$G$60000,MATCH(ROW()-6,$Q$7:$Q$60000,0)),"")</f>
        <v/>
      </c>
      <c r="Z1042">
        <f>IFERROR(INDEX($H$7:$H$60000,MATCH(ROW()-6,$Q$7:$Q$60000,0)),"")</f>
        <v/>
      </c>
      <c r="AA1042">
        <f>IFERROR(INDEX($I$7:$I$60000,MATCH(ROW()-6,$Q$7:$Q$60000,0)),"")</f>
        <v/>
      </c>
      <c r="AB1042">
        <f>IFERROR(INDEX($J$7:$J$60000,MATCH(ROW()-6,$Q$7:$Q$60000,0)),"")</f>
        <v/>
      </c>
      <c r="AC1042">
        <f>IFERROR(INDEX($K$7:$K$60000,MATCH(ROW()-6,$Q$7:$Q$60000,0)),"")</f>
        <v/>
      </c>
      <c r="AD1042">
        <f>IFERROR(INDEX($L$7:$L$60000,MATCH(ROW()-6,$Q$7:$Q$60000,0)),"")</f>
        <v/>
      </c>
      <c r="AE1042">
        <f>IFERROR(INDEX($M$7:$M$60000,MATCH(ROW()-6,$Q$7:$Q$60000,0)),"")</f>
        <v/>
      </c>
      <c r="AF1042">
        <f>IFERROR(INDEX($N$7:$N$60000,MATCH(ROW()-6,$Q$7:$Q$60000,0)),"")</f>
        <v/>
      </c>
      <c r="AH1042" s="9">
        <f>IF(OR($S1042="",$S1041=""),"",LN($T1042/$T1041))</f>
        <v/>
      </c>
      <c r="AI1042" s="9">
        <f>IF(OR($S1042="",$S1041=""),"",$C$2*LN(U1042/U1041))</f>
        <v/>
      </c>
      <c r="AJ1042" s="9">
        <f>IF(OR($S1042="",$S1041=""),"",$D$2*(V1042-V1041))</f>
        <v/>
      </c>
      <c r="AK1042" s="9">
        <f>IF(OR($S1042="",$S1041=""),"",$E$2*(W1042-W1041))</f>
        <v/>
      </c>
      <c r="AL1042" s="9">
        <f>IF(OR($S1042="",$S1041=""),"",$F$2*LN(X1042/X1041))</f>
        <v/>
      </c>
      <c r="AM1042" s="9">
        <f>IF(OR($S1042="",$S1041=""),"",$G$2*(Y1042-Y1041))</f>
        <v/>
      </c>
      <c r="AN1042" s="9">
        <f>IF(OR($S1042="",$S1041=""),"",$H$2*LN(Z1042/Z1041))</f>
        <v/>
      </c>
      <c r="AO1042" s="9">
        <f>IF(OR($S1042="",$S1041=""),"",$I$2*(AA1042-AA1041))</f>
        <v/>
      </c>
      <c r="AP1042" s="9">
        <f>IF(OR($S1042="",$S1041=""),"",$J$2*LN(AB1042/AB1041))</f>
        <v/>
      </c>
      <c r="AQ1042" s="9">
        <f>IF(OR($S1042="",$S1041=""),"",$K$2*(AC1042-AC1041))</f>
        <v/>
      </c>
      <c r="AR1042" s="9">
        <f>IF(OR($S1042="",$S1041=""),"",$L$2*LN(AD1042/AD1041))</f>
        <v/>
      </c>
      <c r="AS1042" s="9">
        <f>IF(OR($S1042="",$S1041=""),"",$M$2*LN(AE1042/AE1041))</f>
        <v/>
      </c>
      <c r="AT1042" s="9">
        <f>IF(OR($S1042="",$S1041=""),"",$N$2*LN(AF1042/AF1041))</f>
        <v/>
      </c>
      <c r="AV1042" s="9">
        <f>IF($AH1042="","",$AY$16+$AY$4*AI1042+$AY$5*AJ1042+$AY$6*AK1042+$AY$7*AL1042+$AY$8*AM1042+$AY$9*AN1042+$AY$10*AO1042+$AY$11*AP1042+$AY$12*AQ1042+$AY$13*AR1042+$AY$14*AS1042+$AY$15*AT1042)</f>
        <v/>
      </c>
      <c r="BC1042" s="10">
        <f>IF((ROW()-6)&lt;=$Q$3,INDEX(LINEST(AH983:AH1042,AI983:AT1042,TRUE,TRUE),1,13)*$Q$4,"")</f>
        <v/>
      </c>
      <c r="BD1042" s="9">
        <f>IF((ROW()-6)&lt;=$Q$3,INDEX(LINEST(AH983:AH1042,AI983:AT1042,TRUE,TRUE),1,12),"")</f>
        <v/>
      </c>
      <c r="BE1042" s="9">
        <f>IF((ROW()-6)&lt;=$Q$3,INDEX(LINEST(AH983:AH1042,AI983:AT1042,TRUE,TRUE),1,11),"")</f>
        <v/>
      </c>
      <c r="BF1042" s="9">
        <f>IF((ROW()-6)&lt;=$Q$3,INDEX(LINEST(AH983:AH1042,AI983:AT1042,TRUE,TRUE),1,10),"")</f>
        <v/>
      </c>
      <c r="BG1042" s="9">
        <f>IF((ROW()-6)&lt;=$Q$3,INDEX(LINEST(AH983:AH1042,AI983:AT1042,TRUE,TRUE),1,9),"")</f>
        <v/>
      </c>
      <c r="BH1042" s="9">
        <f>IF((ROW()-6)&lt;=$Q$3,INDEX(LINEST(AH983:AH1042,AI983:AT1042,TRUE,TRUE),1,8),"")</f>
        <v/>
      </c>
      <c r="BI1042" s="9">
        <f>IF((ROW()-6)&lt;=$Q$3,INDEX(LINEST(AH983:AH1042,AI983:AT1042,TRUE,TRUE),1,7),"")</f>
        <v/>
      </c>
      <c r="BJ1042" s="9">
        <f>IF((ROW()-6)&lt;=$Q$3,INDEX(LINEST(AH983:AH1042,AI983:AT1042,TRUE,TRUE),1,6),"")</f>
        <v/>
      </c>
      <c r="BK1042" s="9">
        <f>IF((ROW()-6)&lt;=$Q$3,INDEX(LINEST(AH983:AH1042,AI983:AT1042,TRUE,TRUE),1,5),"")</f>
        <v/>
      </c>
      <c r="BL1042" s="9">
        <f>IF((ROW()-6)&lt;=$Q$3,INDEX(LINEST(AH983:AH1042,AI983:AT1042,TRUE,TRUE),1,4),"")</f>
        <v/>
      </c>
      <c r="BM1042" s="9">
        <f>IF((ROW()-6)&lt;=$Q$3,INDEX(LINEST(AH983:AH1042,AI983:AT1042,TRUE,TRUE),1,3),"")</f>
        <v/>
      </c>
      <c r="BN1042" s="9">
        <f>IF((ROW()-6)&lt;=$Q$3,INDEX(LINEST(AH983:AH1042,AI983:AT1042,TRUE,TRUE),1,2),"")</f>
        <v/>
      </c>
      <c r="BO1042" s="9">
        <f>IF((ROW()-6)&lt;=$Q$3,INDEX(LINEST(AH983:AH1042,AI983:AT1042,TRUE,TRUE),1,1),"")</f>
        <v/>
      </c>
      <c r="BP1042" s="10">
        <f>IF((ROW()-6)&lt;=$Q$3,INDEX(LINEST(AH983:AH1042,AI983:AT1042,TRUE,TRUE),3,1),"")</f>
        <v/>
      </c>
      <c r="BR1042" s="9">
        <f>IF(AND((ROW()-6)&lt;=$Q$3,ISNUMBER(BC1041)),BC1041/$Q$4+BD1041*AI1042+BE1041*AJ1042+BF1041*AK1042+BG1041*AL1042+BH1041*AM1042+BI1041*AN1042+BJ1041*AO1042+BK1041*AP1042+BL1041*AQ1042+BM1041*AR1042+BN1041*AS1042+BO1041*AT1042,"")</f>
        <v/>
      </c>
      <c r="BS1042">
        <f>IF(ISNUMBER(BR1042),AVERAGE(AH982:AH1041),"")</f>
        <v/>
      </c>
      <c r="BT1042">
        <f>IF(ISNUMBER(BR1042),(AH1042-BR1042)^2,"")</f>
        <v/>
      </c>
      <c r="BU1042">
        <f>IF(ISNUMBER(BR1042),AH1042^2,"")</f>
        <v/>
      </c>
      <c r="BV1042">
        <f>IF(ISNUMBER(BR1042),(AH1042-BS1042)^2,"")</f>
        <v/>
      </c>
    </row>
    <row r="1043">
      <c r="O1043">
        <f>IF($R1043="","",CHOOSE($Q$2,YEAR(R1043)*12+MONTH(R1043),INT((R1043-2)/7),YEAR(R1043)*4+ROUNDUP(MONTH(R1043)/3)))</f>
        <v/>
      </c>
      <c r="P1043">
        <f>IF($R1043="","",IF($R1044="",1,IF(O1043&lt;&gt;O1044,1,0)))</f>
        <v/>
      </c>
      <c r="Q1043">
        <f>IF(P1043=1,SUM($P$7:P1043),"")</f>
        <v/>
      </c>
      <c r="R1043">
        <f>IF($A1043="","",IF(ISNUMBER($A1043),$A1043,IFERROR(DATEVALUE($A1043),NA())))</f>
        <v/>
      </c>
      <c r="S1043" s="7">
        <f>IFERROR(INDEX($R$7:$R$60000,MATCH(ROW()-6,$Q$7:$Q$60000,0)),"")</f>
        <v/>
      </c>
      <c r="T1043">
        <f>IFERROR(INDEX($B$7:$B$60000,MATCH(ROW()-6,$Q$7:$Q$60000,0)),"")</f>
        <v/>
      </c>
      <c r="U1043">
        <f>IFERROR(INDEX($C$7:$C$60000,MATCH(ROW()-6,$Q$7:$Q$60000,0)),"")</f>
        <v/>
      </c>
      <c r="V1043">
        <f>IFERROR(INDEX($D$7:$D$60000,MATCH(ROW()-6,$Q$7:$Q$60000,0)),"")</f>
        <v/>
      </c>
      <c r="W1043">
        <f>IFERROR(INDEX($E$7:$E$60000,MATCH(ROW()-6,$Q$7:$Q$60000,0)),"")</f>
        <v/>
      </c>
      <c r="X1043">
        <f>IFERROR(INDEX($F$7:$F$60000,MATCH(ROW()-6,$Q$7:$Q$60000,0)),"")</f>
        <v/>
      </c>
      <c r="Y1043">
        <f>IFERROR(INDEX($G$7:$G$60000,MATCH(ROW()-6,$Q$7:$Q$60000,0)),"")</f>
        <v/>
      </c>
      <c r="Z1043">
        <f>IFERROR(INDEX($H$7:$H$60000,MATCH(ROW()-6,$Q$7:$Q$60000,0)),"")</f>
        <v/>
      </c>
      <c r="AA1043">
        <f>IFERROR(INDEX($I$7:$I$60000,MATCH(ROW()-6,$Q$7:$Q$60000,0)),"")</f>
        <v/>
      </c>
      <c r="AB1043">
        <f>IFERROR(INDEX($J$7:$J$60000,MATCH(ROW()-6,$Q$7:$Q$60000,0)),"")</f>
        <v/>
      </c>
      <c r="AC1043">
        <f>IFERROR(INDEX($K$7:$K$60000,MATCH(ROW()-6,$Q$7:$Q$60000,0)),"")</f>
        <v/>
      </c>
      <c r="AD1043">
        <f>IFERROR(INDEX($L$7:$L$60000,MATCH(ROW()-6,$Q$7:$Q$60000,0)),"")</f>
        <v/>
      </c>
      <c r="AE1043">
        <f>IFERROR(INDEX($M$7:$M$60000,MATCH(ROW()-6,$Q$7:$Q$60000,0)),"")</f>
        <v/>
      </c>
      <c r="AF1043">
        <f>IFERROR(INDEX($N$7:$N$60000,MATCH(ROW()-6,$Q$7:$Q$60000,0)),"")</f>
        <v/>
      </c>
      <c r="AH1043" s="9">
        <f>IF(OR($S1043="",$S1042=""),"",LN($T1043/$T1042))</f>
        <v/>
      </c>
      <c r="AI1043" s="9">
        <f>IF(OR($S1043="",$S1042=""),"",$C$2*LN(U1043/U1042))</f>
        <v/>
      </c>
      <c r="AJ1043" s="9">
        <f>IF(OR($S1043="",$S1042=""),"",$D$2*(V1043-V1042))</f>
        <v/>
      </c>
      <c r="AK1043" s="9">
        <f>IF(OR($S1043="",$S1042=""),"",$E$2*(W1043-W1042))</f>
        <v/>
      </c>
      <c r="AL1043" s="9">
        <f>IF(OR($S1043="",$S1042=""),"",$F$2*LN(X1043/X1042))</f>
        <v/>
      </c>
      <c r="AM1043" s="9">
        <f>IF(OR($S1043="",$S1042=""),"",$G$2*(Y1043-Y1042))</f>
        <v/>
      </c>
      <c r="AN1043" s="9">
        <f>IF(OR($S1043="",$S1042=""),"",$H$2*LN(Z1043/Z1042))</f>
        <v/>
      </c>
      <c r="AO1043" s="9">
        <f>IF(OR($S1043="",$S1042=""),"",$I$2*(AA1043-AA1042))</f>
        <v/>
      </c>
      <c r="AP1043" s="9">
        <f>IF(OR($S1043="",$S1042=""),"",$J$2*LN(AB1043/AB1042))</f>
        <v/>
      </c>
      <c r="AQ1043" s="9">
        <f>IF(OR($S1043="",$S1042=""),"",$K$2*(AC1043-AC1042))</f>
        <v/>
      </c>
      <c r="AR1043" s="9">
        <f>IF(OR($S1043="",$S1042=""),"",$L$2*LN(AD1043/AD1042))</f>
        <v/>
      </c>
      <c r="AS1043" s="9">
        <f>IF(OR($S1043="",$S1042=""),"",$M$2*LN(AE1043/AE1042))</f>
        <v/>
      </c>
      <c r="AT1043" s="9">
        <f>IF(OR($S1043="",$S1042=""),"",$N$2*LN(AF1043/AF1042))</f>
        <v/>
      </c>
      <c r="AV1043" s="9">
        <f>IF($AH1043="","",$AY$16+$AY$4*AI1043+$AY$5*AJ1043+$AY$6*AK1043+$AY$7*AL1043+$AY$8*AM1043+$AY$9*AN1043+$AY$10*AO1043+$AY$11*AP1043+$AY$12*AQ1043+$AY$13*AR1043+$AY$14*AS1043+$AY$15*AT1043)</f>
        <v/>
      </c>
      <c r="BC1043" s="10">
        <f>IF((ROW()-6)&lt;=$Q$3,INDEX(LINEST(AH984:AH1043,AI984:AT1043,TRUE,TRUE),1,13)*$Q$4,"")</f>
        <v/>
      </c>
      <c r="BD1043" s="9">
        <f>IF((ROW()-6)&lt;=$Q$3,INDEX(LINEST(AH984:AH1043,AI984:AT1043,TRUE,TRUE),1,12),"")</f>
        <v/>
      </c>
      <c r="BE1043" s="9">
        <f>IF((ROW()-6)&lt;=$Q$3,INDEX(LINEST(AH984:AH1043,AI984:AT1043,TRUE,TRUE),1,11),"")</f>
        <v/>
      </c>
      <c r="BF1043" s="9">
        <f>IF((ROW()-6)&lt;=$Q$3,INDEX(LINEST(AH984:AH1043,AI984:AT1043,TRUE,TRUE),1,10),"")</f>
        <v/>
      </c>
      <c r="BG1043" s="9">
        <f>IF((ROW()-6)&lt;=$Q$3,INDEX(LINEST(AH984:AH1043,AI984:AT1043,TRUE,TRUE),1,9),"")</f>
        <v/>
      </c>
      <c r="BH1043" s="9">
        <f>IF((ROW()-6)&lt;=$Q$3,INDEX(LINEST(AH984:AH1043,AI984:AT1043,TRUE,TRUE),1,8),"")</f>
        <v/>
      </c>
      <c r="BI1043" s="9">
        <f>IF((ROW()-6)&lt;=$Q$3,INDEX(LINEST(AH984:AH1043,AI984:AT1043,TRUE,TRUE),1,7),"")</f>
        <v/>
      </c>
      <c r="BJ1043" s="9">
        <f>IF((ROW()-6)&lt;=$Q$3,INDEX(LINEST(AH984:AH1043,AI984:AT1043,TRUE,TRUE),1,6),"")</f>
        <v/>
      </c>
      <c r="BK1043" s="9">
        <f>IF((ROW()-6)&lt;=$Q$3,INDEX(LINEST(AH984:AH1043,AI984:AT1043,TRUE,TRUE),1,5),"")</f>
        <v/>
      </c>
      <c r="BL1043" s="9">
        <f>IF((ROW()-6)&lt;=$Q$3,INDEX(LINEST(AH984:AH1043,AI984:AT1043,TRUE,TRUE),1,4),"")</f>
        <v/>
      </c>
      <c r="BM1043" s="9">
        <f>IF((ROW()-6)&lt;=$Q$3,INDEX(LINEST(AH984:AH1043,AI984:AT1043,TRUE,TRUE),1,3),"")</f>
        <v/>
      </c>
      <c r="BN1043" s="9">
        <f>IF((ROW()-6)&lt;=$Q$3,INDEX(LINEST(AH984:AH1043,AI984:AT1043,TRUE,TRUE),1,2),"")</f>
        <v/>
      </c>
      <c r="BO1043" s="9">
        <f>IF((ROW()-6)&lt;=$Q$3,INDEX(LINEST(AH984:AH1043,AI984:AT1043,TRUE,TRUE),1,1),"")</f>
        <v/>
      </c>
      <c r="BP1043" s="10">
        <f>IF((ROW()-6)&lt;=$Q$3,INDEX(LINEST(AH984:AH1043,AI984:AT1043,TRUE,TRUE),3,1),"")</f>
        <v/>
      </c>
      <c r="BR1043" s="9">
        <f>IF(AND((ROW()-6)&lt;=$Q$3,ISNUMBER(BC1042)),BC1042/$Q$4+BD1042*AI1043+BE1042*AJ1043+BF1042*AK1043+BG1042*AL1043+BH1042*AM1043+BI1042*AN1043+BJ1042*AO1043+BK1042*AP1043+BL1042*AQ1043+BM1042*AR1043+BN1042*AS1043+BO1042*AT1043,"")</f>
        <v/>
      </c>
      <c r="BS1043">
        <f>IF(ISNUMBER(BR1043),AVERAGE(AH983:AH1042),"")</f>
        <v/>
      </c>
      <c r="BT1043">
        <f>IF(ISNUMBER(BR1043),(AH1043-BR1043)^2,"")</f>
        <v/>
      </c>
      <c r="BU1043">
        <f>IF(ISNUMBER(BR1043),AH1043^2,"")</f>
        <v/>
      </c>
      <c r="BV1043">
        <f>IF(ISNUMBER(BR1043),(AH1043-BS1043)^2,"")</f>
        <v/>
      </c>
    </row>
    <row r="1044">
      <c r="O1044">
        <f>IF($R1044="","",CHOOSE($Q$2,YEAR(R1044)*12+MONTH(R1044),INT((R1044-2)/7),YEAR(R1044)*4+ROUNDUP(MONTH(R1044)/3)))</f>
        <v/>
      </c>
      <c r="P1044">
        <f>IF($R1044="","",IF($R1045="",1,IF(O1044&lt;&gt;O1045,1,0)))</f>
        <v/>
      </c>
      <c r="Q1044">
        <f>IF(P1044=1,SUM($P$7:P1044),"")</f>
        <v/>
      </c>
      <c r="R1044">
        <f>IF($A1044="","",IF(ISNUMBER($A1044),$A1044,IFERROR(DATEVALUE($A1044),NA())))</f>
        <v/>
      </c>
      <c r="S1044" s="7">
        <f>IFERROR(INDEX($R$7:$R$60000,MATCH(ROW()-6,$Q$7:$Q$60000,0)),"")</f>
        <v/>
      </c>
      <c r="T1044">
        <f>IFERROR(INDEX($B$7:$B$60000,MATCH(ROW()-6,$Q$7:$Q$60000,0)),"")</f>
        <v/>
      </c>
      <c r="U1044">
        <f>IFERROR(INDEX($C$7:$C$60000,MATCH(ROW()-6,$Q$7:$Q$60000,0)),"")</f>
        <v/>
      </c>
      <c r="V1044">
        <f>IFERROR(INDEX($D$7:$D$60000,MATCH(ROW()-6,$Q$7:$Q$60000,0)),"")</f>
        <v/>
      </c>
      <c r="W1044">
        <f>IFERROR(INDEX($E$7:$E$60000,MATCH(ROW()-6,$Q$7:$Q$60000,0)),"")</f>
        <v/>
      </c>
      <c r="X1044">
        <f>IFERROR(INDEX($F$7:$F$60000,MATCH(ROW()-6,$Q$7:$Q$60000,0)),"")</f>
        <v/>
      </c>
      <c r="Y1044">
        <f>IFERROR(INDEX($G$7:$G$60000,MATCH(ROW()-6,$Q$7:$Q$60000,0)),"")</f>
        <v/>
      </c>
      <c r="Z1044">
        <f>IFERROR(INDEX($H$7:$H$60000,MATCH(ROW()-6,$Q$7:$Q$60000,0)),"")</f>
        <v/>
      </c>
      <c r="AA1044">
        <f>IFERROR(INDEX($I$7:$I$60000,MATCH(ROW()-6,$Q$7:$Q$60000,0)),"")</f>
        <v/>
      </c>
      <c r="AB1044">
        <f>IFERROR(INDEX($J$7:$J$60000,MATCH(ROW()-6,$Q$7:$Q$60000,0)),"")</f>
        <v/>
      </c>
      <c r="AC1044">
        <f>IFERROR(INDEX($K$7:$K$60000,MATCH(ROW()-6,$Q$7:$Q$60000,0)),"")</f>
        <v/>
      </c>
      <c r="AD1044">
        <f>IFERROR(INDEX($L$7:$L$60000,MATCH(ROW()-6,$Q$7:$Q$60000,0)),"")</f>
        <v/>
      </c>
      <c r="AE1044">
        <f>IFERROR(INDEX($M$7:$M$60000,MATCH(ROW()-6,$Q$7:$Q$60000,0)),"")</f>
        <v/>
      </c>
      <c r="AF1044">
        <f>IFERROR(INDEX($N$7:$N$60000,MATCH(ROW()-6,$Q$7:$Q$60000,0)),"")</f>
        <v/>
      </c>
      <c r="AH1044" s="9">
        <f>IF(OR($S1044="",$S1043=""),"",LN($T1044/$T1043))</f>
        <v/>
      </c>
      <c r="AI1044" s="9">
        <f>IF(OR($S1044="",$S1043=""),"",$C$2*LN(U1044/U1043))</f>
        <v/>
      </c>
      <c r="AJ1044" s="9">
        <f>IF(OR($S1044="",$S1043=""),"",$D$2*(V1044-V1043))</f>
        <v/>
      </c>
      <c r="AK1044" s="9">
        <f>IF(OR($S1044="",$S1043=""),"",$E$2*(W1044-W1043))</f>
        <v/>
      </c>
      <c r="AL1044" s="9">
        <f>IF(OR($S1044="",$S1043=""),"",$F$2*LN(X1044/X1043))</f>
        <v/>
      </c>
      <c r="AM1044" s="9">
        <f>IF(OR($S1044="",$S1043=""),"",$G$2*(Y1044-Y1043))</f>
        <v/>
      </c>
      <c r="AN1044" s="9">
        <f>IF(OR($S1044="",$S1043=""),"",$H$2*LN(Z1044/Z1043))</f>
        <v/>
      </c>
      <c r="AO1044" s="9">
        <f>IF(OR($S1044="",$S1043=""),"",$I$2*(AA1044-AA1043))</f>
        <v/>
      </c>
      <c r="AP1044" s="9">
        <f>IF(OR($S1044="",$S1043=""),"",$J$2*LN(AB1044/AB1043))</f>
        <v/>
      </c>
      <c r="AQ1044" s="9">
        <f>IF(OR($S1044="",$S1043=""),"",$K$2*(AC1044-AC1043))</f>
        <v/>
      </c>
      <c r="AR1044" s="9">
        <f>IF(OR($S1044="",$S1043=""),"",$L$2*LN(AD1044/AD1043))</f>
        <v/>
      </c>
      <c r="AS1044" s="9">
        <f>IF(OR($S1044="",$S1043=""),"",$M$2*LN(AE1044/AE1043))</f>
        <v/>
      </c>
      <c r="AT1044" s="9">
        <f>IF(OR($S1044="",$S1043=""),"",$N$2*LN(AF1044/AF1043))</f>
        <v/>
      </c>
      <c r="AV1044" s="9">
        <f>IF($AH1044="","",$AY$16+$AY$4*AI1044+$AY$5*AJ1044+$AY$6*AK1044+$AY$7*AL1044+$AY$8*AM1044+$AY$9*AN1044+$AY$10*AO1044+$AY$11*AP1044+$AY$12*AQ1044+$AY$13*AR1044+$AY$14*AS1044+$AY$15*AT1044)</f>
        <v/>
      </c>
      <c r="BC1044" s="10">
        <f>IF((ROW()-6)&lt;=$Q$3,INDEX(LINEST(AH985:AH1044,AI985:AT1044,TRUE,TRUE),1,13)*$Q$4,"")</f>
        <v/>
      </c>
      <c r="BD1044" s="9">
        <f>IF((ROW()-6)&lt;=$Q$3,INDEX(LINEST(AH985:AH1044,AI985:AT1044,TRUE,TRUE),1,12),"")</f>
        <v/>
      </c>
      <c r="BE1044" s="9">
        <f>IF((ROW()-6)&lt;=$Q$3,INDEX(LINEST(AH985:AH1044,AI985:AT1044,TRUE,TRUE),1,11),"")</f>
        <v/>
      </c>
      <c r="BF1044" s="9">
        <f>IF((ROW()-6)&lt;=$Q$3,INDEX(LINEST(AH985:AH1044,AI985:AT1044,TRUE,TRUE),1,10),"")</f>
        <v/>
      </c>
      <c r="BG1044" s="9">
        <f>IF((ROW()-6)&lt;=$Q$3,INDEX(LINEST(AH985:AH1044,AI985:AT1044,TRUE,TRUE),1,9),"")</f>
        <v/>
      </c>
      <c r="BH1044" s="9">
        <f>IF((ROW()-6)&lt;=$Q$3,INDEX(LINEST(AH985:AH1044,AI985:AT1044,TRUE,TRUE),1,8),"")</f>
        <v/>
      </c>
      <c r="BI1044" s="9">
        <f>IF((ROW()-6)&lt;=$Q$3,INDEX(LINEST(AH985:AH1044,AI985:AT1044,TRUE,TRUE),1,7),"")</f>
        <v/>
      </c>
      <c r="BJ1044" s="9">
        <f>IF((ROW()-6)&lt;=$Q$3,INDEX(LINEST(AH985:AH1044,AI985:AT1044,TRUE,TRUE),1,6),"")</f>
        <v/>
      </c>
      <c r="BK1044" s="9">
        <f>IF((ROW()-6)&lt;=$Q$3,INDEX(LINEST(AH985:AH1044,AI985:AT1044,TRUE,TRUE),1,5),"")</f>
        <v/>
      </c>
      <c r="BL1044" s="9">
        <f>IF((ROW()-6)&lt;=$Q$3,INDEX(LINEST(AH985:AH1044,AI985:AT1044,TRUE,TRUE),1,4),"")</f>
        <v/>
      </c>
      <c r="BM1044" s="9">
        <f>IF((ROW()-6)&lt;=$Q$3,INDEX(LINEST(AH985:AH1044,AI985:AT1044,TRUE,TRUE),1,3),"")</f>
        <v/>
      </c>
      <c r="BN1044" s="9">
        <f>IF((ROW()-6)&lt;=$Q$3,INDEX(LINEST(AH985:AH1044,AI985:AT1044,TRUE,TRUE),1,2),"")</f>
        <v/>
      </c>
      <c r="BO1044" s="9">
        <f>IF((ROW()-6)&lt;=$Q$3,INDEX(LINEST(AH985:AH1044,AI985:AT1044,TRUE,TRUE),1,1),"")</f>
        <v/>
      </c>
      <c r="BP1044" s="10">
        <f>IF((ROW()-6)&lt;=$Q$3,INDEX(LINEST(AH985:AH1044,AI985:AT1044,TRUE,TRUE),3,1),"")</f>
        <v/>
      </c>
      <c r="BR1044" s="9">
        <f>IF(AND((ROW()-6)&lt;=$Q$3,ISNUMBER(BC1043)),BC1043/$Q$4+BD1043*AI1044+BE1043*AJ1044+BF1043*AK1044+BG1043*AL1044+BH1043*AM1044+BI1043*AN1044+BJ1043*AO1044+BK1043*AP1044+BL1043*AQ1044+BM1043*AR1044+BN1043*AS1044+BO1043*AT1044,"")</f>
        <v/>
      </c>
      <c r="BS1044">
        <f>IF(ISNUMBER(BR1044),AVERAGE(AH984:AH1043),"")</f>
        <v/>
      </c>
      <c r="BT1044">
        <f>IF(ISNUMBER(BR1044),(AH1044-BR1044)^2,"")</f>
        <v/>
      </c>
      <c r="BU1044">
        <f>IF(ISNUMBER(BR1044),AH1044^2,"")</f>
        <v/>
      </c>
      <c r="BV1044">
        <f>IF(ISNUMBER(BR1044),(AH1044-BS1044)^2,"")</f>
        <v/>
      </c>
    </row>
    <row r="1045">
      <c r="O1045">
        <f>IF($R1045="","",CHOOSE($Q$2,YEAR(R1045)*12+MONTH(R1045),INT((R1045-2)/7),YEAR(R1045)*4+ROUNDUP(MONTH(R1045)/3)))</f>
        <v/>
      </c>
      <c r="P1045">
        <f>IF($R1045="","",IF($R1046="",1,IF(O1045&lt;&gt;O1046,1,0)))</f>
        <v/>
      </c>
      <c r="Q1045">
        <f>IF(P1045=1,SUM($P$7:P1045),"")</f>
        <v/>
      </c>
      <c r="R1045">
        <f>IF($A1045="","",IF(ISNUMBER($A1045),$A1045,IFERROR(DATEVALUE($A1045),NA())))</f>
        <v/>
      </c>
      <c r="S1045" s="7">
        <f>IFERROR(INDEX($R$7:$R$60000,MATCH(ROW()-6,$Q$7:$Q$60000,0)),"")</f>
        <v/>
      </c>
      <c r="T1045">
        <f>IFERROR(INDEX($B$7:$B$60000,MATCH(ROW()-6,$Q$7:$Q$60000,0)),"")</f>
        <v/>
      </c>
      <c r="U1045">
        <f>IFERROR(INDEX($C$7:$C$60000,MATCH(ROW()-6,$Q$7:$Q$60000,0)),"")</f>
        <v/>
      </c>
      <c r="V1045">
        <f>IFERROR(INDEX($D$7:$D$60000,MATCH(ROW()-6,$Q$7:$Q$60000,0)),"")</f>
        <v/>
      </c>
      <c r="W1045">
        <f>IFERROR(INDEX($E$7:$E$60000,MATCH(ROW()-6,$Q$7:$Q$60000,0)),"")</f>
        <v/>
      </c>
      <c r="X1045">
        <f>IFERROR(INDEX($F$7:$F$60000,MATCH(ROW()-6,$Q$7:$Q$60000,0)),"")</f>
        <v/>
      </c>
      <c r="Y1045">
        <f>IFERROR(INDEX($G$7:$G$60000,MATCH(ROW()-6,$Q$7:$Q$60000,0)),"")</f>
        <v/>
      </c>
      <c r="Z1045">
        <f>IFERROR(INDEX($H$7:$H$60000,MATCH(ROW()-6,$Q$7:$Q$60000,0)),"")</f>
        <v/>
      </c>
      <c r="AA1045">
        <f>IFERROR(INDEX($I$7:$I$60000,MATCH(ROW()-6,$Q$7:$Q$60000,0)),"")</f>
        <v/>
      </c>
      <c r="AB1045">
        <f>IFERROR(INDEX($J$7:$J$60000,MATCH(ROW()-6,$Q$7:$Q$60000,0)),"")</f>
        <v/>
      </c>
      <c r="AC1045">
        <f>IFERROR(INDEX($K$7:$K$60000,MATCH(ROW()-6,$Q$7:$Q$60000,0)),"")</f>
        <v/>
      </c>
      <c r="AD1045">
        <f>IFERROR(INDEX($L$7:$L$60000,MATCH(ROW()-6,$Q$7:$Q$60000,0)),"")</f>
        <v/>
      </c>
      <c r="AE1045">
        <f>IFERROR(INDEX($M$7:$M$60000,MATCH(ROW()-6,$Q$7:$Q$60000,0)),"")</f>
        <v/>
      </c>
      <c r="AF1045">
        <f>IFERROR(INDEX($N$7:$N$60000,MATCH(ROW()-6,$Q$7:$Q$60000,0)),"")</f>
        <v/>
      </c>
      <c r="AH1045" s="9">
        <f>IF(OR($S1045="",$S1044=""),"",LN($T1045/$T1044))</f>
        <v/>
      </c>
      <c r="AI1045" s="9">
        <f>IF(OR($S1045="",$S1044=""),"",$C$2*LN(U1045/U1044))</f>
        <v/>
      </c>
      <c r="AJ1045" s="9">
        <f>IF(OR($S1045="",$S1044=""),"",$D$2*(V1045-V1044))</f>
        <v/>
      </c>
      <c r="AK1045" s="9">
        <f>IF(OR($S1045="",$S1044=""),"",$E$2*(W1045-W1044))</f>
        <v/>
      </c>
      <c r="AL1045" s="9">
        <f>IF(OR($S1045="",$S1044=""),"",$F$2*LN(X1045/X1044))</f>
        <v/>
      </c>
      <c r="AM1045" s="9">
        <f>IF(OR($S1045="",$S1044=""),"",$G$2*(Y1045-Y1044))</f>
        <v/>
      </c>
      <c r="AN1045" s="9">
        <f>IF(OR($S1045="",$S1044=""),"",$H$2*LN(Z1045/Z1044))</f>
        <v/>
      </c>
      <c r="AO1045" s="9">
        <f>IF(OR($S1045="",$S1044=""),"",$I$2*(AA1045-AA1044))</f>
        <v/>
      </c>
      <c r="AP1045" s="9">
        <f>IF(OR($S1045="",$S1044=""),"",$J$2*LN(AB1045/AB1044))</f>
        <v/>
      </c>
      <c r="AQ1045" s="9">
        <f>IF(OR($S1045="",$S1044=""),"",$K$2*(AC1045-AC1044))</f>
        <v/>
      </c>
      <c r="AR1045" s="9">
        <f>IF(OR($S1045="",$S1044=""),"",$L$2*LN(AD1045/AD1044))</f>
        <v/>
      </c>
      <c r="AS1045" s="9">
        <f>IF(OR($S1045="",$S1044=""),"",$M$2*LN(AE1045/AE1044))</f>
        <v/>
      </c>
      <c r="AT1045" s="9">
        <f>IF(OR($S1045="",$S1044=""),"",$N$2*LN(AF1045/AF1044))</f>
        <v/>
      </c>
      <c r="AV1045" s="9">
        <f>IF($AH1045="","",$AY$16+$AY$4*AI1045+$AY$5*AJ1045+$AY$6*AK1045+$AY$7*AL1045+$AY$8*AM1045+$AY$9*AN1045+$AY$10*AO1045+$AY$11*AP1045+$AY$12*AQ1045+$AY$13*AR1045+$AY$14*AS1045+$AY$15*AT1045)</f>
        <v/>
      </c>
      <c r="BC1045" s="10">
        <f>IF((ROW()-6)&lt;=$Q$3,INDEX(LINEST(AH986:AH1045,AI986:AT1045,TRUE,TRUE),1,13)*$Q$4,"")</f>
        <v/>
      </c>
      <c r="BD1045" s="9">
        <f>IF((ROW()-6)&lt;=$Q$3,INDEX(LINEST(AH986:AH1045,AI986:AT1045,TRUE,TRUE),1,12),"")</f>
        <v/>
      </c>
      <c r="BE1045" s="9">
        <f>IF((ROW()-6)&lt;=$Q$3,INDEX(LINEST(AH986:AH1045,AI986:AT1045,TRUE,TRUE),1,11),"")</f>
        <v/>
      </c>
      <c r="BF1045" s="9">
        <f>IF((ROW()-6)&lt;=$Q$3,INDEX(LINEST(AH986:AH1045,AI986:AT1045,TRUE,TRUE),1,10),"")</f>
        <v/>
      </c>
      <c r="BG1045" s="9">
        <f>IF((ROW()-6)&lt;=$Q$3,INDEX(LINEST(AH986:AH1045,AI986:AT1045,TRUE,TRUE),1,9),"")</f>
        <v/>
      </c>
      <c r="BH1045" s="9">
        <f>IF((ROW()-6)&lt;=$Q$3,INDEX(LINEST(AH986:AH1045,AI986:AT1045,TRUE,TRUE),1,8),"")</f>
        <v/>
      </c>
      <c r="BI1045" s="9">
        <f>IF((ROW()-6)&lt;=$Q$3,INDEX(LINEST(AH986:AH1045,AI986:AT1045,TRUE,TRUE),1,7),"")</f>
        <v/>
      </c>
      <c r="BJ1045" s="9">
        <f>IF((ROW()-6)&lt;=$Q$3,INDEX(LINEST(AH986:AH1045,AI986:AT1045,TRUE,TRUE),1,6),"")</f>
        <v/>
      </c>
      <c r="BK1045" s="9">
        <f>IF((ROW()-6)&lt;=$Q$3,INDEX(LINEST(AH986:AH1045,AI986:AT1045,TRUE,TRUE),1,5),"")</f>
        <v/>
      </c>
      <c r="BL1045" s="9">
        <f>IF((ROW()-6)&lt;=$Q$3,INDEX(LINEST(AH986:AH1045,AI986:AT1045,TRUE,TRUE),1,4),"")</f>
        <v/>
      </c>
      <c r="BM1045" s="9">
        <f>IF((ROW()-6)&lt;=$Q$3,INDEX(LINEST(AH986:AH1045,AI986:AT1045,TRUE,TRUE),1,3),"")</f>
        <v/>
      </c>
      <c r="BN1045" s="9">
        <f>IF((ROW()-6)&lt;=$Q$3,INDEX(LINEST(AH986:AH1045,AI986:AT1045,TRUE,TRUE),1,2),"")</f>
        <v/>
      </c>
      <c r="BO1045" s="9">
        <f>IF((ROW()-6)&lt;=$Q$3,INDEX(LINEST(AH986:AH1045,AI986:AT1045,TRUE,TRUE),1,1),"")</f>
        <v/>
      </c>
      <c r="BP1045" s="10">
        <f>IF((ROW()-6)&lt;=$Q$3,INDEX(LINEST(AH986:AH1045,AI986:AT1045,TRUE,TRUE),3,1),"")</f>
        <v/>
      </c>
      <c r="BR1045" s="9">
        <f>IF(AND((ROW()-6)&lt;=$Q$3,ISNUMBER(BC1044)),BC1044/$Q$4+BD1044*AI1045+BE1044*AJ1045+BF1044*AK1045+BG1044*AL1045+BH1044*AM1045+BI1044*AN1045+BJ1044*AO1045+BK1044*AP1045+BL1044*AQ1045+BM1044*AR1045+BN1044*AS1045+BO1044*AT1045,"")</f>
        <v/>
      </c>
      <c r="BS1045">
        <f>IF(ISNUMBER(BR1045),AVERAGE(AH985:AH1044),"")</f>
        <v/>
      </c>
      <c r="BT1045">
        <f>IF(ISNUMBER(BR1045),(AH1045-BR1045)^2,"")</f>
        <v/>
      </c>
      <c r="BU1045">
        <f>IF(ISNUMBER(BR1045),AH1045^2,"")</f>
        <v/>
      </c>
      <c r="BV1045">
        <f>IF(ISNUMBER(BR1045),(AH1045-BS1045)^2,"")</f>
        <v/>
      </c>
    </row>
    <row r="1046">
      <c r="O1046">
        <f>IF($R1046="","",CHOOSE($Q$2,YEAR(R1046)*12+MONTH(R1046),INT((R1046-2)/7),YEAR(R1046)*4+ROUNDUP(MONTH(R1046)/3)))</f>
        <v/>
      </c>
      <c r="P1046">
        <f>IF($R1046="","",IF($R1047="",1,IF(O1046&lt;&gt;O1047,1,0)))</f>
        <v/>
      </c>
      <c r="Q1046">
        <f>IF(P1046=1,SUM($P$7:P1046),"")</f>
        <v/>
      </c>
      <c r="R1046">
        <f>IF($A1046="","",IF(ISNUMBER($A1046),$A1046,IFERROR(DATEVALUE($A1046),NA())))</f>
        <v/>
      </c>
      <c r="S1046" s="7">
        <f>IFERROR(INDEX($R$7:$R$60000,MATCH(ROW()-6,$Q$7:$Q$60000,0)),"")</f>
        <v/>
      </c>
      <c r="T1046">
        <f>IFERROR(INDEX($B$7:$B$60000,MATCH(ROW()-6,$Q$7:$Q$60000,0)),"")</f>
        <v/>
      </c>
      <c r="U1046">
        <f>IFERROR(INDEX($C$7:$C$60000,MATCH(ROW()-6,$Q$7:$Q$60000,0)),"")</f>
        <v/>
      </c>
      <c r="V1046">
        <f>IFERROR(INDEX($D$7:$D$60000,MATCH(ROW()-6,$Q$7:$Q$60000,0)),"")</f>
        <v/>
      </c>
      <c r="W1046">
        <f>IFERROR(INDEX($E$7:$E$60000,MATCH(ROW()-6,$Q$7:$Q$60000,0)),"")</f>
        <v/>
      </c>
      <c r="X1046">
        <f>IFERROR(INDEX($F$7:$F$60000,MATCH(ROW()-6,$Q$7:$Q$60000,0)),"")</f>
        <v/>
      </c>
      <c r="Y1046">
        <f>IFERROR(INDEX($G$7:$G$60000,MATCH(ROW()-6,$Q$7:$Q$60000,0)),"")</f>
        <v/>
      </c>
      <c r="Z1046">
        <f>IFERROR(INDEX($H$7:$H$60000,MATCH(ROW()-6,$Q$7:$Q$60000,0)),"")</f>
        <v/>
      </c>
      <c r="AA1046">
        <f>IFERROR(INDEX($I$7:$I$60000,MATCH(ROW()-6,$Q$7:$Q$60000,0)),"")</f>
        <v/>
      </c>
      <c r="AB1046">
        <f>IFERROR(INDEX($J$7:$J$60000,MATCH(ROW()-6,$Q$7:$Q$60000,0)),"")</f>
        <v/>
      </c>
      <c r="AC1046">
        <f>IFERROR(INDEX($K$7:$K$60000,MATCH(ROW()-6,$Q$7:$Q$60000,0)),"")</f>
        <v/>
      </c>
      <c r="AD1046">
        <f>IFERROR(INDEX($L$7:$L$60000,MATCH(ROW()-6,$Q$7:$Q$60000,0)),"")</f>
        <v/>
      </c>
      <c r="AE1046">
        <f>IFERROR(INDEX($M$7:$M$60000,MATCH(ROW()-6,$Q$7:$Q$60000,0)),"")</f>
        <v/>
      </c>
      <c r="AF1046">
        <f>IFERROR(INDEX($N$7:$N$60000,MATCH(ROW()-6,$Q$7:$Q$60000,0)),"")</f>
        <v/>
      </c>
      <c r="AH1046" s="9">
        <f>IF(OR($S1046="",$S1045=""),"",LN($T1046/$T1045))</f>
        <v/>
      </c>
      <c r="AI1046" s="9">
        <f>IF(OR($S1046="",$S1045=""),"",$C$2*LN(U1046/U1045))</f>
        <v/>
      </c>
      <c r="AJ1046" s="9">
        <f>IF(OR($S1046="",$S1045=""),"",$D$2*(V1046-V1045))</f>
        <v/>
      </c>
      <c r="AK1046" s="9">
        <f>IF(OR($S1046="",$S1045=""),"",$E$2*(W1046-W1045))</f>
        <v/>
      </c>
      <c r="AL1046" s="9">
        <f>IF(OR($S1046="",$S1045=""),"",$F$2*LN(X1046/X1045))</f>
        <v/>
      </c>
      <c r="AM1046" s="9">
        <f>IF(OR($S1046="",$S1045=""),"",$G$2*(Y1046-Y1045))</f>
        <v/>
      </c>
      <c r="AN1046" s="9">
        <f>IF(OR($S1046="",$S1045=""),"",$H$2*LN(Z1046/Z1045))</f>
        <v/>
      </c>
      <c r="AO1046" s="9">
        <f>IF(OR($S1046="",$S1045=""),"",$I$2*(AA1046-AA1045))</f>
        <v/>
      </c>
      <c r="AP1046" s="9">
        <f>IF(OR($S1046="",$S1045=""),"",$J$2*LN(AB1046/AB1045))</f>
        <v/>
      </c>
      <c r="AQ1046" s="9">
        <f>IF(OR($S1046="",$S1045=""),"",$K$2*(AC1046-AC1045))</f>
        <v/>
      </c>
      <c r="AR1046" s="9">
        <f>IF(OR($S1046="",$S1045=""),"",$L$2*LN(AD1046/AD1045))</f>
        <v/>
      </c>
      <c r="AS1046" s="9">
        <f>IF(OR($S1046="",$S1045=""),"",$M$2*LN(AE1046/AE1045))</f>
        <v/>
      </c>
      <c r="AT1046" s="9">
        <f>IF(OR($S1046="",$S1045=""),"",$N$2*LN(AF1046/AF1045))</f>
        <v/>
      </c>
      <c r="AV1046" s="9">
        <f>IF($AH1046="","",$AY$16+$AY$4*AI1046+$AY$5*AJ1046+$AY$6*AK1046+$AY$7*AL1046+$AY$8*AM1046+$AY$9*AN1046+$AY$10*AO1046+$AY$11*AP1046+$AY$12*AQ1046+$AY$13*AR1046+$AY$14*AS1046+$AY$15*AT1046)</f>
        <v/>
      </c>
      <c r="BC1046" s="10">
        <f>IF((ROW()-6)&lt;=$Q$3,INDEX(LINEST(AH987:AH1046,AI987:AT1046,TRUE,TRUE),1,13)*$Q$4,"")</f>
        <v/>
      </c>
      <c r="BD1046" s="9">
        <f>IF((ROW()-6)&lt;=$Q$3,INDEX(LINEST(AH987:AH1046,AI987:AT1046,TRUE,TRUE),1,12),"")</f>
        <v/>
      </c>
      <c r="BE1046" s="9">
        <f>IF((ROW()-6)&lt;=$Q$3,INDEX(LINEST(AH987:AH1046,AI987:AT1046,TRUE,TRUE),1,11),"")</f>
        <v/>
      </c>
      <c r="BF1046" s="9">
        <f>IF((ROW()-6)&lt;=$Q$3,INDEX(LINEST(AH987:AH1046,AI987:AT1046,TRUE,TRUE),1,10),"")</f>
        <v/>
      </c>
      <c r="BG1046" s="9">
        <f>IF((ROW()-6)&lt;=$Q$3,INDEX(LINEST(AH987:AH1046,AI987:AT1046,TRUE,TRUE),1,9),"")</f>
        <v/>
      </c>
      <c r="BH1046" s="9">
        <f>IF((ROW()-6)&lt;=$Q$3,INDEX(LINEST(AH987:AH1046,AI987:AT1046,TRUE,TRUE),1,8),"")</f>
        <v/>
      </c>
      <c r="BI1046" s="9">
        <f>IF((ROW()-6)&lt;=$Q$3,INDEX(LINEST(AH987:AH1046,AI987:AT1046,TRUE,TRUE),1,7),"")</f>
        <v/>
      </c>
      <c r="BJ1046" s="9">
        <f>IF((ROW()-6)&lt;=$Q$3,INDEX(LINEST(AH987:AH1046,AI987:AT1046,TRUE,TRUE),1,6),"")</f>
        <v/>
      </c>
      <c r="BK1046" s="9">
        <f>IF((ROW()-6)&lt;=$Q$3,INDEX(LINEST(AH987:AH1046,AI987:AT1046,TRUE,TRUE),1,5),"")</f>
        <v/>
      </c>
      <c r="BL1046" s="9">
        <f>IF((ROW()-6)&lt;=$Q$3,INDEX(LINEST(AH987:AH1046,AI987:AT1046,TRUE,TRUE),1,4),"")</f>
        <v/>
      </c>
      <c r="BM1046" s="9">
        <f>IF((ROW()-6)&lt;=$Q$3,INDEX(LINEST(AH987:AH1046,AI987:AT1046,TRUE,TRUE),1,3),"")</f>
        <v/>
      </c>
      <c r="BN1046" s="9">
        <f>IF((ROW()-6)&lt;=$Q$3,INDEX(LINEST(AH987:AH1046,AI987:AT1046,TRUE,TRUE),1,2),"")</f>
        <v/>
      </c>
      <c r="BO1046" s="9">
        <f>IF((ROW()-6)&lt;=$Q$3,INDEX(LINEST(AH987:AH1046,AI987:AT1046,TRUE,TRUE),1,1),"")</f>
        <v/>
      </c>
      <c r="BP1046" s="10">
        <f>IF((ROW()-6)&lt;=$Q$3,INDEX(LINEST(AH987:AH1046,AI987:AT1046,TRUE,TRUE),3,1),"")</f>
        <v/>
      </c>
      <c r="BR1046" s="9">
        <f>IF(AND((ROW()-6)&lt;=$Q$3,ISNUMBER(BC1045)),BC1045/$Q$4+BD1045*AI1046+BE1045*AJ1046+BF1045*AK1046+BG1045*AL1046+BH1045*AM1046+BI1045*AN1046+BJ1045*AO1046+BK1045*AP1046+BL1045*AQ1046+BM1045*AR1046+BN1045*AS1046+BO1045*AT1046,"")</f>
        <v/>
      </c>
      <c r="BS1046">
        <f>IF(ISNUMBER(BR1046),AVERAGE(AH986:AH1045),"")</f>
        <v/>
      </c>
      <c r="BT1046">
        <f>IF(ISNUMBER(BR1046),(AH1046-BR1046)^2,"")</f>
        <v/>
      </c>
      <c r="BU1046">
        <f>IF(ISNUMBER(BR1046),AH1046^2,"")</f>
        <v/>
      </c>
      <c r="BV1046">
        <f>IF(ISNUMBER(BR1046),(AH1046-BS1046)^2,"")</f>
        <v/>
      </c>
    </row>
    <row r="1047">
      <c r="O1047">
        <f>IF($R1047="","",CHOOSE($Q$2,YEAR(R1047)*12+MONTH(R1047),INT((R1047-2)/7),YEAR(R1047)*4+ROUNDUP(MONTH(R1047)/3)))</f>
        <v/>
      </c>
      <c r="P1047">
        <f>IF($R1047="","",IF($R1048="",1,IF(O1047&lt;&gt;O1048,1,0)))</f>
        <v/>
      </c>
      <c r="Q1047">
        <f>IF(P1047=1,SUM($P$7:P1047),"")</f>
        <v/>
      </c>
      <c r="R1047">
        <f>IF($A1047="","",IF(ISNUMBER($A1047),$A1047,IFERROR(DATEVALUE($A1047),NA())))</f>
        <v/>
      </c>
      <c r="S1047" s="7">
        <f>IFERROR(INDEX($R$7:$R$60000,MATCH(ROW()-6,$Q$7:$Q$60000,0)),"")</f>
        <v/>
      </c>
      <c r="T1047">
        <f>IFERROR(INDEX($B$7:$B$60000,MATCH(ROW()-6,$Q$7:$Q$60000,0)),"")</f>
        <v/>
      </c>
      <c r="U1047">
        <f>IFERROR(INDEX($C$7:$C$60000,MATCH(ROW()-6,$Q$7:$Q$60000,0)),"")</f>
        <v/>
      </c>
      <c r="V1047">
        <f>IFERROR(INDEX($D$7:$D$60000,MATCH(ROW()-6,$Q$7:$Q$60000,0)),"")</f>
        <v/>
      </c>
      <c r="W1047">
        <f>IFERROR(INDEX($E$7:$E$60000,MATCH(ROW()-6,$Q$7:$Q$60000,0)),"")</f>
        <v/>
      </c>
      <c r="X1047">
        <f>IFERROR(INDEX($F$7:$F$60000,MATCH(ROW()-6,$Q$7:$Q$60000,0)),"")</f>
        <v/>
      </c>
      <c r="Y1047">
        <f>IFERROR(INDEX($G$7:$G$60000,MATCH(ROW()-6,$Q$7:$Q$60000,0)),"")</f>
        <v/>
      </c>
      <c r="Z1047">
        <f>IFERROR(INDEX($H$7:$H$60000,MATCH(ROW()-6,$Q$7:$Q$60000,0)),"")</f>
        <v/>
      </c>
      <c r="AA1047">
        <f>IFERROR(INDEX($I$7:$I$60000,MATCH(ROW()-6,$Q$7:$Q$60000,0)),"")</f>
        <v/>
      </c>
      <c r="AB1047">
        <f>IFERROR(INDEX($J$7:$J$60000,MATCH(ROW()-6,$Q$7:$Q$60000,0)),"")</f>
        <v/>
      </c>
      <c r="AC1047">
        <f>IFERROR(INDEX($K$7:$K$60000,MATCH(ROW()-6,$Q$7:$Q$60000,0)),"")</f>
        <v/>
      </c>
      <c r="AD1047">
        <f>IFERROR(INDEX($L$7:$L$60000,MATCH(ROW()-6,$Q$7:$Q$60000,0)),"")</f>
        <v/>
      </c>
      <c r="AE1047">
        <f>IFERROR(INDEX($M$7:$M$60000,MATCH(ROW()-6,$Q$7:$Q$60000,0)),"")</f>
        <v/>
      </c>
      <c r="AF1047">
        <f>IFERROR(INDEX($N$7:$N$60000,MATCH(ROW()-6,$Q$7:$Q$60000,0)),"")</f>
        <v/>
      </c>
      <c r="AH1047" s="9">
        <f>IF(OR($S1047="",$S1046=""),"",LN($T1047/$T1046))</f>
        <v/>
      </c>
      <c r="AI1047" s="9">
        <f>IF(OR($S1047="",$S1046=""),"",$C$2*LN(U1047/U1046))</f>
        <v/>
      </c>
      <c r="AJ1047" s="9">
        <f>IF(OR($S1047="",$S1046=""),"",$D$2*(V1047-V1046))</f>
        <v/>
      </c>
      <c r="AK1047" s="9">
        <f>IF(OR($S1047="",$S1046=""),"",$E$2*(W1047-W1046))</f>
        <v/>
      </c>
      <c r="AL1047" s="9">
        <f>IF(OR($S1047="",$S1046=""),"",$F$2*LN(X1047/X1046))</f>
        <v/>
      </c>
      <c r="AM1047" s="9">
        <f>IF(OR($S1047="",$S1046=""),"",$G$2*(Y1047-Y1046))</f>
        <v/>
      </c>
      <c r="AN1047" s="9">
        <f>IF(OR($S1047="",$S1046=""),"",$H$2*LN(Z1047/Z1046))</f>
        <v/>
      </c>
      <c r="AO1047" s="9">
        <f>IF(OR($S1047="",$S1046=""),"",$I$2*(AA1047-AA1046))</f>
        <v/>
      </c>
      <c r="AP1047" s="9">
        <f>IF(OR($S1047="",$S1046=""),"",$J$2*LN(AB1047/AB1046))</f>
        <v/>
      </c>
      <c r="AQ1047" s="9">
        <f>IF(OR($S1047="",$S1046=""),"",$K$2*(AC1047-AC1046))</f>
        <v/>
      </c>
      <c r="AR1047" s="9">
        <f>IF(OR($S1047="",$S1046=""),"",$L$2*LN(AD1047/AD1046))</f>
        <v/>
      </c>
      <c r="AS1047" s="9">
        <f>IF(OR($S1047="",$S1046=""),"",$M$2*LN(AE1047/AE1046))</f>
        <v/>
      </c>
      <c r="AT1047" s="9">
        <f>IF(OR($S1047="",$S1046=""),"",$N$2*LN(AF1047/AF1046))</f>
        <v/>
      </c>
      <c r="AV1047" s="9">
        <f>IF($AH1047="","",$AY$16+$AY$4*AI1047+$AY$5*AJ1047+$AY$6*AK1047+$AY$7*AL1047+$AY$8*AM1047+$AY$9*AN1047+$AY$10*AO1047+$AY$11*AP1047+$AY$12*AQ1047+$AY$13*AR1047+$AY$14*AS1047+$AY$15*AT1047)</f>
        <v/>
      </c>
      <c r="BC1047" s="10">
        <f>IF((ROW()-6)&lt;=$Q$3,INDEX(LINEST(AH988:AH1047,AI988:AT1047,TRUE,TRUE),1,13)*$Q$4,"")</f>
        <v/>
      </c>
      <c r="BD1047" s="9">
        <f>IF((ROW()-6)&lt;=$Q$3,INDEX(LINEST(AH988:AH1047,AI988:AT1047,TRUE,TRUE),1,12),"")</f>
        <v/>
      </c>
      <c r="BE1047" s="9">
        <f>IF((ROW()-6)&lt;=$Q$3,INDEX(LINEST(AH988:AH1047,AI988:AT1047,TRUE,TRUE),1,11),"")</f>
        <v/>
      </c>
      <c r="BF1047" s="9">
        <f>IF((ROW()-6)&lt;=$Q$3,INDEX(LINEST(AH988:AH1047,AI988:AT1047,TRUE,TRUE),1,10),"")</f>
        <v/>
      </c>
      <c r="BG1047" s="9">
        <f>IF((ROW()-6)&lt;=$Q$3,INDEX(LINEST(AH988:AH1047,AI988:AT1047,TRUE,TRUE),1,9),"")</f>
        <v/>
      </c>
      <c r="BH1047" s="9">
        <f>IF((ROW()-6)&lt;=$Q$3,INDEX(LINEST(AH988:AH1047,AI988:AT1047,TRUE,TRUE),1,8),"")</f>
        <v/>
      </c>
      <c r="BI1047" s="9">
        <f>IF((ROW()-6)&lt;=$Q$3,INDEX(LINEST(AH988:AH1047,AI988:AT1047,TRUE,TRUE),1,7),"")</f>
        <v/>
      </c>
      <c r="BJ1047" s="9">
        <f>IF((ROW()-6)&lt;=$Q$3,INDEX(LINEST(AH988:AH1047,AI988:AT1047,TRUE,TRUE),1,6),"")</f>
        <v/>
      </c>
      <c r="BK1047" s="9">
        <f>IF((ROW()-6)&lt;=$Q$3,INDEX(LINEST(AH988:AH1047,AI988:AT1047,TRUE,TRUE),1,5),"")</f>
        <v/>
      </c>
      <c r="BL1047" s="9">
        <f>IF((ROW()-6)&lt;=$Q$3,INDEX(LINEST(AH988:AH1047,AI988:AT1047,TRUE,TRUE),1,4),"")</f>
        <v/>
      </c>
      <c r="BM1047" s="9">
        <f>IF((ROW()-6)&lt;=$Q$3,INDEX(LINEST(AH988:AH1047,AI988:AT1047,TRUE,TRUE),1,3),"")</f>
        <v/>
      </c>
      <c r="BN1047" s="9">
        <f>IF((ROW()-6)&lt;=$Q$3,INDEX(LINEST(AH988:AH1047,AI988:AT1047,TRUE,TRUE),1,2),"")</f>
        <v/>
      </c>
      <c r="BO1047" s="9">
        <f>IF((ROW()-6)&lt;=$Q$3,INDEX(LINEST(AH988:AH1047,AI988:AT1047,TRUE,TRUE),1,1),"")</f>
        <v/>
      </c>
      <c r="BP1047" s="10">
        <f>IF((ROW()-6)&lt;=$Q$3,INDEX(LINEST(AH988:AH1047,AI988:AT1047,TRUE,TRUE),3,1),"")</f>
        <v/>
      </c>
      <c r="BR1047" s="9">
        <f>IF(AND((ROW()-6)&lt;=$Q$3,ISNUMBER(BC1046)),BC1046/$Q$4+BD1046*AI1047+BE1046*AJ1047+BF1046*AK1047+BG1046*AL1047+BH1046*AM1047+BI1046*AN1047+BJ1046*AO1047+BK1046*AP1047+BL1046*AQ1047+BM1046*AR1047+BN1046*AS1047+BO1046*AT1047,"")</f>
        <v/>
      </c>
      <c r="BS1047">
        <f>IF(ISNUMBER(BR1047),AVERAGE(AH987:AH1046),"")</f>
        <v/>
      </c>
      <c r="BT1047">
        <f>IF(ISNUMBER(BR1047),(AH1047-BR1047)^2,"")</f>
        <v/>
      </c>
      <c r="BU1047">
        <f>IF(ISNUMBER(BR1047),AH1047^2,"")</f>
        <v/>
      </c>
      <c r="BV1047">
        <f>IF(ISNUMBER(BR1047),(AH1047-BS1047)^2,"")</f>
        <v/>
      </c>
    </row>
    <row r="1048">
      <c r="O1048">
        <f>IF($R1048="","",CHOOSE($Q$2,YEAR(R1048)*12+MONTH(R1048),INT((R1048-2)/7),YEAR(R1048)*4+ROUNDUP(MONTH(R1048)/3)))</f>
        <v/>
      </c>
      <c r="P1048">
        <f>IF($R1048="","",IF($R1049="",1,IF(O1048&lt;&gt;O1049,1,0)))</f>
        <v/>
      </c>
      <c r="Q1048">
        <f>IF(P1048=1,SUM($P$7:P1048),"")</f>
        <v/>
      </c>
      <c r="R1048">
        <f>IF($A1048="","",IF(ISNUMBER($A1048),$A1048,IFERROR(DATEVALUE($A1048),NA())))</f>
        <v/>
      </c>
      <c r="S1048" s="7">
        <f>IFERROR(INDEX($R$7:$R$60000,MATCH(ROW()-6,$Q$7:$Q$60000,0)),"")</f>
        <v/>
      </c>
      <c r="T1048">
        <f>IFERROR(INDEX($B$7:$B$60000,MATCH(ROW()-6,$Q$7:$Q$60000,0)),"")</f>
        <v/>
      </c>
      <c r="U1048">
        <f>IFERROR(INDEX($C$7:$C$60000,MATCH(ROW()-6,$Q$7:$Q$60000,0)),"")</f>
        <v/>
      </c>
      <c r="V1048">
        <f>IFERROR(INDEX($D$7:$D$60000,MATCH(ROW()-6,$Q$7:$Q$60000,0)),"")</f>
        <v/>
      </c>
      <c r="W1048">
        <f>IFERROR(INDEX($E$7:$E$60000,MATCH(ROW()-6,$Q$7:$Q$60000,0)),"")</f>
        <v/>
      </c>
      <c r="X1048">
        <f>IFERROR(INDEX($F$7:$F$60000,MATCH(ROW()-6,$Q$7:$Q$60000,0)),"")</f>
        <v/>
      </c>
      <c r="Y1048">
        <f>IFERROR(INDEX($G$7:$G$60000,MATCH(ROW()-6,$Q$7:$Q$60000,0)),"")</f>
        <v/>
      </c>
      <c r="Z1048">
        <f>IFERROR(INDEX($H$7:$H$60000,MATCH(ROW()-6,$Q$7:$Q$60000,0)),"")</f>
        <v/>
      </c>
      <c r="AA1048">
        <f>IFERROR(INDEX($I$7:$I$60000,MATCH(ROW()-6,$Q$7:$Q$60000,0)),"")</f>
        <v/>
      </c>
      <c r="AB1048">
        <f>IFERROR(INDEX($J$7:$J$60000,MATCH(ROW()-6,$Q$7:$Q$60000,0)),"")</f>
        <v/>
      </c>
      <c r="AC1048">
        <f>IFERROR(INDEX($K$7:$K$60000,MATCH(ROW()-6,$Q$7:$Q$60000,0)),"")</f>
        <v/>
      </c>
      <c r="AD1048">
        <f>IFERROR(INDEX($L$7:$L$60000,MATCH(ROW()-6,$Q$7:$Q$60000,0)),"")</f>
        <v/>
      </c>
      <c r="AE1048">
        <f>IFERROR(INDEX($M$7:$M$60000,MATCH(ROW()-6,$Q$7:$Q$60000,0)),"")</f>
        <v/>
      </c>
      <c r="AF1048">
        <f>IFERROR(INDEX($N$7:$N$60000,MATCH(ROW()-6,$Q$7:$Q$60000,0)),"")</f>
        <v/>
      </c>
      <c r="AH1048" s="9">
        <f>IF(OR($S1048="",$S1047=""),"",LN($T1048/$T1047))</f>
        <v/>
      </c>
      <c r="AI1048" s="9">
        <f>IF(OR($S1048="",$S1047=""),"",$C$2*LN(U1048/U1047))</f>
        <v/>
      </c>
      <c r="AJ1048" s="9">
        <f>IF(OR($S1048="",$S1047=""),"",$D$2*(V1048-V1047))</f>
        <v/>
      </c>
      <c r="AK1048" s="9">
        <f>IF(OR($S1048="",$S1047=""),"",$E$2*(W1048-W1047))</f>
        <v/>
      </c>
      <c r="AL1048" s="9">
        <f>IF(OR($S1048="",$S1047=""),"",$F$2*LN(X1048/X1047))</f>
        <v/>
      </c>
      <c r="AM1048" s="9">
        <f>IF(OR($S1048="",$S1047=""),"",$G$2*(Y1048-Y1047))</f>
        <v/>
      </c>
      <c r="AN1048" s="9">
        <f>IF(OR($S1048="",$S1047=""),"",$H$2*LN(Z1048/Z1047))</f>
        <v/>
      </c>
      <c r="AO1048" s="9">
        <f>IF(OR($S1048="",$S1047=""),"",$I$2*(AA1048-AA1047))</f>
        <v/>
      </c>
      <c r="AP1048" s="9">
        <f>IF(OR($S1048="",$S1047=""),"",$J$2*LN(AB1048/AB1047))</f>
        <v/>
      </c>
      <c r="AQ1048" s="9">
        <f>IF(OR($S1048="",$S1047=""),"",$K$2*(AC1048-AC1047))</f>
        <v/>
      </c>
      <c r="AR1048" s="9">
        <f>IF(OR($S1048="",$S1047=""),"",$L$2*LN(AD1048/AD1047))</f>
        <v/>
      </c>
      <c r="AS1048" s="9">
        <f>IF(OR($S1048="",$S1047=""),"",$M$2*LN(AE1048/AE1047))</f>
        <v/>
      </c>
      <c r="AT1048" s="9">
        <f>IF(OR($S1048="",$S1047=""),"",$N$2*LN(AF1048/AF1047))</f>
        <v/>
      </c>
      <c r="AV1048" s="9">
        <f>IF($AH1048="","",$AY$16+$AY$4*AI1048+$AY$5*AJ1048+$AY$6*AK1048+$AY$7*AL1048+$AY$8*AM1048+$AY$9*AN1048+$AY$10*AO1048+$AY$11*AP1048+$AY$12*AQ1048+$AY$13*AR1048+$AY$14*AS1048+$AY$15*AT1048)</f>
        <v/>
      </c>
      <c r="BC1048" s="10">
        <f>IF((ROW()-6)&lt;=$Q$3,INDEX(LINEST(AH989:AH1048,AI989:AT1048,TRUE,TRUE),1,13)*$Q$4,"")</f>
        <v/>
      </c>
      <c r="BD1048" s="9">
        <f>IF((ROW()-6)&lt;=$Q$3,INDEX(LINEST(AH989:AH1048,AI989:AT1048,TRUE,TRUE),1,12),"")</f>
        <v/>
      </c>
      <c r="BE1048" s="9">
        <f>IF((ROW()-6)&lt;=$Q$3,INDEX(LINEST(AH989:AH1048,AI989:AT1048,TRUE,TRUE),1,11),"")</f>
        <v/>
      </c>
      <c r="BF1048" s="9">
        <f>IF((ROW()-6)&lt;=$Q$3,INDEX(LINEST(AH989:AH1048,AI989:AT1048,TRUE,TRUE),1,10),"")</f>
        <v/>
      </c>
      <c r="BG1048" s="9">
        <f>IF((ROW()-6)&lt;=$Q$3,INDEX(LINEST(AH989:AH1048,AI989:AT1048,TRUE,TRUE),1,9),"")</f>
        <v/>
      </c>
      <c r="BH1048" s="9">
        <f>IF((ROW()-6)&lt;=$Q$3,INDEX(LINEST(AH989:AH1048,AI989:AT1048,TRUE,TRUE),1,8),"")</f>
        <v/>
      </c>
      <c r="BI1048" s="9">
        <f>IF((ROW()-6)&lt;=$Q$3,INDEX(LINEST(AH989:AH1048,AI989:AT1048,TRUE,TRUE),1,7),"")</f>
        <v/>
      </c>
      <c r="BJ1048" s="9">
        <f>IF((ROW()-6)&lt;=$Q$3,INDEX(LINEST(AH989:AH1048,AI989:AT1048,TRUE,TRUE),1,6),"")</f>
        <v/>
      </c>
      <c r="BK1048" s="9">
        <f>IF((ROW()-6)&lt;=$Q$3,INDEX(LINEST(AH989:AH1048,AI989:AT1048,TRUE,TRUE),1,5),"")</f>
        <v/>
      </c>
      <c r="BL1048" s="9">
        <f>IF((ROW()-6)&lt;=$Q$3,INDEX(LINEST(AH989:AH1048,AI989:AT1048,TRUE,TRUE),1,4),"")</f>
        <v/>
      </c>
      <c r="BM1048" s="9">
        <f>IF((ROW()-6)&lt;=$Q$3,INDEX(LINEST(AH989:AH1048,AI989:AT1048,TRUE,TRUE),1,3),"")</f>
        <v/>
      </c>
      <c r="BN1048" s="9">
        <f>IF((ROW()-6)&lt;=$Q$3,INDEX(LINEST(AH989:AH1048,AI989:AT1048,TRUE,TRUE),1,2),"")</f>
        <v/>
      </c>
      <c r="BO1048" s="9">
        <f>IF((ROW()-6)&lt;=$Q$3,INDEX(LINEST(AH989:AH1048,AI989:AT1048,TRUE,TRUE),1,1),"")</f>
        <v/>
      </c>
      <c r="BP1048" s="10">
        <f>IF((ROW()-6)&lt;=$Q$3,INDEX(LINEST(AH989:AH1048,AI989:AT1048,TRUE,TRUE),3,1),"")</f>
        <v/>
      </c>
      <c r="BR1048" s="9">
        <f>IF(AND((ROW()-6)&lt;=$Q$3,ISNUMBER(BC1047)),BC1047/$Q$4+BD1047*AI1048+BE1047*AJ1048+BF1047*AK1048+BG1047*AL1048+BH1047*AM1048+BI1047*AN1048+BJ1047*AO1048+BK1047*AP1048+BL1047*AQ1048+BM1047*AR1048+BN1047*AS1048+BO1047*AT1048,"")</f>
        <v/>
      </c>
      <c r="BS1048">
        <f>IF(ISNUMBER(BR1048),AVERAGE(AH988:AH1047),"")</f>
        <v/>
      </c>
      <c r="BT1048">
        <f>IF(ISNUMBER(BR1048),(AH1048-BR1048)^2,"")</f>
        <v/>
      </c>
      <c r="BU1048">
        <f>IF(ISNUMBER(BR1048),AH1048^2,"")</f>
        <v/>
      </c>
      <c r="BV1048">
        <f>IF(ISNUMBER(BR1048),(AH1048-BS1048)^2,"")</f>
        <v/>
      </c>
    </row>
    <row r="1049">
      <c r="O1049">
        <f>IF($R1049="","",CHOOSE($Q$2,YEAR(R1049)*12+MONTH(R1049),INT((R1049-2)/7),YEAR(R1049)*4+ROUNDUP(MONTH(R1049)/3)))</f>
        <v/>
      </c>
      <c r="P1049">
        <f>IF($R1049="","",IF($R1050="",1,IF(O1049&lt;&gt;O1050,1,0)))</f>
        <v/>
      </c>
      <c r="Q1049">
        <f>IF(P1049=1,SUM($P$7:P1049),"")</f>
        <v/>
      </c>
      <c r="R1049">
        <f>IF($A1049="","",IF(ISNUMBER($A1049),$A1049,IFERROR(DATEVALUE($A1049),NA())))</f>
        <v/>
      </c>
      <c r="S1049" s="7">
        <f>IFERROR(INDEX($R$7:$R$60000,MATCH(ROW()-6,$Q$7:$Q$60000,0)),"")</f>
        <v/>
      </c>
      <c r="T1049">
        <f>IFERROR(INDEX($B$7:$B$60000,MATCH(ROW()-6,$Q$7:$Q$60000,0)),"")</f>
        <v/>
      </c>
      <c r="U1049">
        <f>IFERROR(INDEX($C$7:$C$60000,MATCH(ROW()-6,$Q$7:$Q$60000,0)),"")</f>
        <v/>
      </c>
      <c r="V1049">
        <f>IFERROR(INDEX($D$7:$D$60000,MATCH(ROW()-6,$Q$7:$Q$60000,0)),"")</f>
        <v/>
      </c>
      <c r="W1049">
        <f>IFERROR(INDEX($E$7:$E$60000,MATCH(ROW()-6,$Q$7:$Q$60000,0)),"")</f>
        <v/>
      </c>
      <c r="X1049">
        <f>IFERROR(INDEX($F$7:$F$60000,MATCH(ROW()-6,$Q$7:$Q$60000,0)),"")</f>
        <v/>
      </c>
      <c r="Y1049">
        <f>IFERROR(INDEX($G$7:$G$60000,MATCH(ROW()-6,$Q$7:$Q$60000,0)),"")</f>
        <v/>
      </c>
      <c r="Z1049">
        <f>IFERROR(INDEX($H$7:$H$60000,MATCH(ROW()-6,$Q$7:$Q$60000,0)),"")</f>
        <v/>
      </c>
      <c r="AA1049">
        <f>IFERROR(INDEX($I$7:$I$60000,MATCH(ROW()-6,$Q$7:$Q$60000,0)),"")</f>
        <v/>
      </c>
      <c r="AB1049">
        <f>IFERROR(INDEX($J$7:$J$60000,MATCH(ROW()-6,$Q$7:$Q$60000,0)),"")</f>
        <v/>
      </c>
      <c r="AC1049">
        <f>IFERROR(INDEX($K$7:$K$60000,MATCH(ROW()-6,$Q$7:$Q$60000,0)),"")</f>
        <v/>
      </c>
      <c r="AD1049">
        <f>IFERROR(INDEX($L$7:$L$60000,MATCH(ROW()-6,$Q$7:$Q$60000,0)),"")</f>
        <v/>
      </c>
      <c r="AE1049">
        <f>IFERROR(INDEX($M$7:$M$60000,MATCH(ROW()-6,$Q$7:$Q$60000,0)),"")</f>
        <v/>
      </c>
      <c r="AF1049">
        <f>IFERROR(INDEX($N$7:$N$60000,MATCH(ROW()-6,$Q$7:$Q$60000,0)),"")</f>
        <v/>
      </c>
      <c r="AH1049" s="9">
        <f>IF(OR($S1049="",$S1048=""),"",LN($T1049/$T1048))</f>
        <v/>
      </c>
      <c r="AI1049" s="9">
        <f>IF(OR($S1049="",$S1048=""),"",$C$2*LN(U1049/U1048))</f>
        <v/>
      </c>
      <c r="AJ1049" s="9">
        <f>IF(OR($S1049="",$S1048=""),"",$D$2*(V1049-V1048))</f>
        <v/>
      </c>
      <c r="AK1049" s="9">
        <f>IF(OR($S1049="",$S1048=""),"",$E$2*(W1049-W1048))</f>
        <v/>
      </c>
      <c r="AL1049" s="9">
        <f>IF(OR($S1049="",$S1048=""),"",$F$2*LN(X1049/X1048))</f>
        <v/>
      </c>
      <c r="AM1049" s="9">
        <f>IF(OR($S1049="",$S1048=""),"",$G$2*(Y1049-Y1048))</f>
        <v/>
      </c>
      <c r="AN1049" s="9">
        <f>IF(OR($S1049="",$S1048=""),"",$H$2*LN(Z1049/Z1048))</f>
        <v/>
      </c>
      <c r="AO1049" s="9">
        <f>IF(OR($S1049="",$S1048=""),"",$I$2*(AA1049-AA1048))</f>
        <v/>
      </c>
      <c r="AP1049" s="9">
        <f>IF(OR($S1049="",$S1048=""),"",$J$2*LN(AB1049/AB1048))</f>
        <v/>
      </c>
      <c r="AQ1049" s="9">
        <f>IF(OR($S1049="",$S1048=""),"",$K$2*(AC1049-AC1048))</f>
        <v/>
      </c>
      <c r="AR1049" s="9">
        <f>IF(OR($S1049="",$S1048=""),"",$L$2*LN(AD1049/AD1048))</f>
        <v/>
      </c>
      <c r="AS1049" s="9">
        <f>IF(OR($S1049="",$S1048=""),"",$M$2*LN(AE1049/AE1048))</f>
        <v/>
      </c>
      <c r="AT1049" s="9">
        <f>IF(OR($S1049="",$S1048=""),"",$N$2*LN(AF1049/AF1048))</f>
        <v/>
      </c>
      <c r="AV1049" s="9">
        <f>IF($AH1049="","",$AY$16+$AY$4*AI1049+$AY$5*AJ1049+$AY$6*AK1049+$AY$7*AL1049+$AY$8*AM1049+$AY$9*AN1049+$AY$10*AO1049+$AY$11*AP1049+$AY$12*AQ1049+$AY$13*AR1049+$AY$14*AS1049+$AY$15*AT1049)</f>
        <v/>
      </c>
      <c r="BC1049" s="10">
        <f>IF((ROW()-6)&lt;=$Q$3,INDEX(LINEST(AH990:AH1049,AI990:AT1049,TRUE,TRUE),1,13)*$Q$4,"")</f>
        <v/>
      </c>
      <c r="BD1049" s="9">
        <f>IF((ROW()-6)&lt;=$Q$3,INDEX(LINEST(AH990:AH1049,AI990:AT1049,TRUE,TRUE),1,12),"")</f>
        <v/>
      </c>
      <c r="BE1049" s="9">
        <f>IF((ROW()-6)&lt;=$Q$3,INDEX(LINEST(AH990:AH1049,AI990:AT1049,TRUE,TRUE),1,11),"")</f>
        <v/>
      </c>
      <c r="BF1049" s="9">
        <f>IF((ROW()-6)&lt;=$Q$3,INDEX(LINEST(AH990:AH1049,AI990:AT1049,TRUE,TRUE),1,10),"")</f>
        <v/>
      </c>
      <c r="BG1049" s="9">
        <f>IF((ROW()-6)&lt;=$Q$3,INDEX(LINEST(AH990:AH1049,AI990:AT1049,TRUE,TRUE),1,9),"")</f>
        <v/>
      </c>
      <c r="BH1049" s="9">
        <f>IF((ROW()-6)&lt;=$Q$3,INDEX(LINEST(AH990:AH1049,AI990:AT1049,TRUE,TRUE),1,8),"")</f>
        <v/>
      </c>
      <c r="BI1049" s="9">
        <f>IF((ROW()-6)&lt;=$Q$3,INDEX(LINEST(AH990:AH1049,AI990:AT1049,TRUE,TRUE),1,7),"")</f>
        <v/>
      </c>
      <c r="BJ1049" s="9">
        <f>IF((ROW()-6)&lt;=$Q$3,INDEX(LINEST(AH990:AH1049,AI990:AT1049,TRUE,TRUE),1,6),"")</f>
        <v/>
      </c>
      <c r="BK1049" s="9">
        <f>IF((ROW()-6)&lt;=$Q$3,INDEX(LINEST(AH990:AH1049,AI990:AT1049,TRUE,TRUE),1,5),"")</f>
        <v/>
      </c>
      <c r="BL1049" s="9">
        <f>IF((ROW()-6)&lt;=$Q$3,INDEX(LINEST(AH990:AH1049,AI990:AT1049,TRUE,TRUE),1,4),"")</f>
        <v/>
      </c>
      <c r="BM1049" s="9">
        <f>IF((ROW()-6)&lt;=$Q$3,INDEX(LINEST(AH990:AH1049,AI990:AT1049,TRUE,TRUE),1,3),"")</f>
        <v/>
      </c>
      <c r="BN1049" s="9">
        <f>IF((ROW()-6)&lt;=$Q$3,INDEX(LINEST(AH990:AH1049,AI990:AT1049,TRUE,TRUE),1,2),"")</f>
        <v/>
      </c>
      <c r="BO1049" s="9">
        <f>IF((ROW()-6)&lt;=$Q$3,INDEX(LINEST(AH990:AH1049,AI990:AT1049,TRUE,TRUE),1,1),"")</f>
        <v/>
      </c>
      <c r="BP1049" s="10">
        <f>IF((ROW()-6)&lt;=$Q$3,INDEX(LINEST(AH990:AH1049,AI990:AT1049,TRUE,TRUE),3,1),"")</f>
        <v/>
      </c>
      <c r="BR1049" s="9">
        <f>IF(AND((ROW()-6)&lt;=$Q$3,ISNUMBER(BC1048)),BC1048/$Q$4+BD1048*AI1049+BE1048*AJ1049+BF1048*AK1049+BG1048*AL1049+BH1048*AM1049+BI1048*AN1049+BJ1048*AO1049+BK1048*AP1049+BL1048*AQ1049+BM1048*AR1049+BN1048*AS1049+BO1048*AT1049,"")</f>
        <v/>
      </c>
      <c r="BS1049">
        <f>IF(ISNUMBER(BR1049),AVERAGE(AH989:AH1048),"")</f>
        <v/>
      </c>
      <c r="BT1049">
        <f>IF(ISNUMBER(BR1049),(AH1049-BR1049)^2,"")</f>
        <v/>
      </c>
      <c r="BU1049">
        <f>IF(ISNUMBER(BR1049),AH1049^2,"")</f>
        <v/>
      </c>
      <c r="BV1049">
        <f>IF(ISNUMBER(BR1049),(AH1049-BS1049)^2,"")</f>
        <v/>
      </c>
    </row>
    <row r="1050">
      <c r="O1050">
        <f>IF($R1050="","",CHOOSE($Q$2,YEAR(R1050)*12+MONTH(R1050),INT((R1050-2)/7),YEAR(R1050)*4+ROUNDUP(MONTH(R1050)/3)))</f>
        <v/>
      </c>
      <c r="P1050">
        <f>IF($R1050="","",IF($R1051="",1,IF(O1050&lt;&gt;O1051,1,0)))</f>
        <v/>
      </c>
      <c r="Q1050">
        <f>IF(P1050=1,SUM($P$7:P1050),"")</f>
        <v/>
      </c>
      <c r="R1050">
        <f>IF($A1050="","",IF(ISNUMBER($A1050),$A1050,IFERROR(DATEVALUE($A1050),NA())))</f>
        <v/>
      </c>
      <c r="S1050" s="7">
        <f>IFERROR(INDEX($R$7:$R$60000,MATCH(ROW()-6,$Q$7:$Q$60000,0)),"")</f>
        <v/>
      </c>
      <c r="T1050">
        <f>IFERROR(INDEX($B$7:$B$60000,MATCH(ROW()-6,$Q$7:$Q$60000,0)),"")</f>
        <v/>
      </c>
      <c r="U1050">
        <f>IFERROR(INDEX($C$7:$C$60000,MATCH(ROW()-6,$Q$7:$Q$60000,0)),"")</f>
        <v/>
      </c>
      <c r="V1050">
        <f>IFERROR(INDEX($D$7:$D$60000,MATCH(ROW()-6,$Q$7:$Q$60000,0)),"")</f>
        <v/>
      </c>
      <c r="W1050">
        <f>IFERROR(INDEX($E$7:$E$60000,MATCH(ROW()-6,$Q$7:$Q$60000,0)),"")</f>
        <v/>
      </c>
      <c r="X1050">
        <f>IFERROR(INDEX($F$7:$F$60000,MATCH(ROW()-6,$Q$7:$Q$60000,0)),"")</f>
        <v/>
      </c>
      <c r="Y1050">
        <f>IFERROR(INDEX($G$7:$G$60000,MATCH(ROW()-6,$Q$7:$Q$60000,0)),"")</f>
        <v/>
      </c>
      <c r="Z1050">
        <f>IFERROR(INDEX($H$7:$H$60000,MATCH(ROW()-6,$Q$7:$Q$60000,0)),"")</f>
        <v/>
      </c>
      <c r="AA1050">
        <f>IFERROR(INDEX($I$7:$I$60000,MATCH(ROW()-6,$Q$7:$Q$60000,0)),"")</f>
        <v/>
      </c>
      <c r="AB1050">
        <f>IFERROR(INDEX($J$7:$J$60000,MATCH(ROW()-6,$Q$7:$Q$60000,0)),"")</f>
        <v/>
      </c>
      <c r="AC1050">
        <f>IFERROR(INDEX($K$7:$K$60000,MATCH(ROW()-6,$Q$7:$Q$60000,0)),"")</f>
        <v/>
      </c>
      <c r="AD1050">
        <f>IFERROR(INDEX($L$7:$L$60000,MATCH(ROW()-6,$Q$7:$Q$60000,0)),"")</f>
        <v/>
      </c>
      <c r="AE1050">
        <f>IFERROR(INDEX($M$7:$M$60000,MATCH(ROW()-6,$Q$7:$Q$60000,0)),"")</f>
        <v/>
      </c>
      <c r="AF1050">
        <f>IFERROR(INDEX($N$7:$N$60000,MATCH(ROW()-6,$Q$7:$Q$60000,0)),"")</f>
        <v/>
      </c>
      <c r="AH1050" s="9">
        <f>IF(OR($S1050="",$S1049=""),"",LN($T1050/$T1049))</f>
        <v/>
      </c>
      <c r="AI1050" s="9">
        <f>IF(OR($S1050="",$S1049=""),"",$C$2*LN(U1050/U1049))</f>
        <v/>
      </c>
      <c r="AJ1050" s="9">
        <f>IF(OR($S1050="",$S1049=""),"",$D$2*(V1050-V1049))</f>
        <v/>
      </c>
      <c r="AK1050" s="9">
        <f>IF(OR($S1050="",$S1049=""),"",$E$2*(W1050-W1049))</f>
        <v/>
      </c>
      <c r="AL1050" s="9">
        <f>IF(OR($S1050="",$S1049=""),"",$F$2*LN(X1050/X1049))</f>
        <v/>
      </c>
      <c r="AM1050" s="9">
        <f>IF(OR($S1050="",$S1049=""),"",$G$2*(Y1050-Y1049))</f>
        <v/>
      </c>
      <c r="AN1050" s="9">
        <f>IF(OR($S1050="",$S1049=""),"",$H$2*LN(Z1050/Z1049))</f>
        <v/>
      </c>
      <c r="AO1050" s="9">
        <f>IF(OR($S1050="",$S1049=""),"",$I$2*(AA1050-AA1049))</f>
        <v/>
      </c>
      <c r="AP1050" s="9">
        <f>IF(OR($S1050="",$S1049=""),"",$J$2*LN(AB1050/AB1049))</f>
        <v/>
      </c>
      <c r="AQ1050" s="9">
        <f>IF(OR($S1050="",$S1049=""),"",$K$2*(AC1050-AC1049))</f>
        <v/>
      </c>
      <c r="AR1050" s="9">
        <f>IF(OR($S1050="",$S1049=""),"",$L$2*LN(AD1050/AD1049))</f>
        <v/>
      </c>
      <c r="AS1050" s="9">
        <f>IF(OR($S1050="",$S1049=""),"",$M$2*LN(AE1050/AE1049))</f>
        <v/>
      </c>
      <c r="AT1050" s="9">
        <f>IF(OR($S1050="",$S1049=""),"",$N$2*LN(AF1050/AF1049))</f>
        <v/>
      </c>
      <c r="AV1050" s="9">
        <f>IF($AH1050="","",$AY$16+$AY$4*AI1050+$AY$5*AJ1050+$AY$6*AK1050+$AY$7*AL1050+$AY$8*AM1050+$AY$9*AN1050+$AY$10*AO1050+$AY$11*AP1050+$AY$12*AQ1050+$AY$13*AR1050+$AY$14*AS1050+$AY$15*AT1050)</f>
        <v/>
      </c>
      <c r="BC1050" s="10">
        <f>IF((ROW()-6)&lt;=$Q$3,INDEX(LINEST(AH991:AH1050,AI991:AT1050,TRUE,TRUE),1,13)*$Q$4,"")</f>
        <v/>
      </c>
      <c r="BD1050" s="9">
        <f>IF((ROW()-6)&lt;=$Q$3,INDEX(LINEST(AH991:AH1050,AI991:AT1050,TRUE,TRUE),1,12),"")</f>
        <v/>
      </c>
      <c r="BE1050" s="9">
        <f>IF((ROW()-6)&lt;=$Q$3,INDEX(LINEST(AH991:AH1050,AI991:AT1050,TRUE,TRUE),1,11),"")</f>
        <v/>
      </c>
      <c r="BF1050" s="9">
        <f>IF((ROW()-6)&lt;=$Q$3,INDEX(LINEST(AH991:AH1050,AI991:AT1050,TRUE,TRUE),1,10),"")</f>
        <v/>
      </c>
      <c r="BG1050" s="9">
        <f>IF((ROW()-6)&lt;=$Q$3,INDEX(LINEST(AH991:AH1050,AI991:AT1050,TRUE,TRUE),1,9),"")</f>
        <v/>
      </c>
      <c r="BH1050" s="9">
        <f>IF((ROW()-6)&lt;=$Q$3,INDEX(LINEST(AH991:AH1050,AI991:AT1050,TRUE,TRUE),1,8),"")</f>
        <v/>
      </c>
      <c r="BI1050" s="9">
        <f>IF((ROW()-6)&lt;=$Q$3,INDEX(LINEST(AH991:AH1050,AI991:AT1050,TRUE,TRUE),1,7),"")</f>
        <v/>
      </c>
      <c r="BJ1050" s="9">
        <f>IF((ROW()-6)&lt;=$Q$3,INDEX(LINEST(AH991:AH1050,AI991:AT1050,TRUE,TRUE),1,6),"")</f>
        <v/>
      </c>
      <c r="BK1050" s="9">
        <f>IF((ROW()-6)&lt;=$Q$3,INDEX(LINEST(AH991:AH1050,AI991:AT1050,TRUE,TRUE),1,5),"")</f>
        <v/>
      </c>
      <c r="BL1050" s="9">
        <f>IF((ROW()-6)&lt;=$Q$3,INDEX(LINEST(AH991:AH1050,AI991:AT1050,TRUE,TRUE),1,4),"")</f>
        <v/>
      </c>
      <c r="BM1050" s="9">
        <f>IF((ROW()-6)&lt;=$Q$3,INDEX(LINEST(AH991:AH1050,AI991:AT1050,TRUE,TRUE),1,3),"")</f>
        <v/>
      </c>
      <c r="BN1050" s="9">
        <f>IF((ROW()-6)&lt;=$Q$3,INDEX(LINEST(AH991:AH1050,AI991:AT1050,TRUE,TRUE),1,2),"")</f>
        <v/>
      </c>
      <c r="BO1050" s="9">
        <f>IF((ROW()-6)&lt;=$Q$3,INDEX(LINEST(AH991:AH1050,AI991:AT1050,TRUE,TRUE),1,1),"")</f>
        <v/>
      </c>
      <c r="BP1050" s="10">
        <f>IF((ROW()-6)&lt;=$Q$3,INDEX(LINEST(AH991:AH1050,AI991:AT1050,TRUE,TRUE),3,1),"")</f>
        <v/>
      </c>
      <c r="BR1050" s="9">
        <f>IF(AND((ROW()-6)&lt;=$Q$3,ISNUMBER(BC1049)),BC1049/$Q$4+BD1049*AI1050+BE1049*AJ1050+BF1049*AK1050+BG1049*AL1050+BH1049*AM1050+BI1049*AN1050+BJ1049*AO1050+BK1049*AP1050+BL1049*AQ1050+BM1049*AR1050+BN1049*AS1050+BO1049*AT1050,"")</f>
        <v/>
      </c>
      <c r="BS1050">
        <f>IF(ISNUMBER(BR1050),AVERAGE(AH990:AH1049),"")</f>
        <v/>
      </c>
      <c r="BT1050">
        <f>IF(ISNUMBER(BR1050),(AH1050-BR1050)^2,"")</f>
        <v/>
      </c>
      <c r="BU1050">
        <f>IF(ISNUMBER(BR1050),AH1050^2,"")</f>
        <v/>
      </c>
      <c r="BV1050">
        <f>IF(ISNUMBER(BR1050),(AH1050-BS1050)^2,"")</f>
        <v/>
      </c>
    </row>
    <row r="1051">
      <c r="O1051">
        <f>IF($R1051="","",CHOOSE($Q$2,YEAR(R1051)*12+MONTH(R1051),INT((R1051-2)/7),YEAR(R1051)*4+ROUNDUP(MONTH(R1051)/3)))</f>
        <v/>
      </c>
      <c r="P1051">
        <f>IF($R1051="","",IF($R1052="",1,IF(O1051&lt;&gt;O1052,1,0)))</f>
        <v/>
      </c>
      <c r="Q1051">
        <f>IF(P1051=1,SUM($P$7:P1051),"")</f>
        <v/>
      </c>
      <c r="R1051">
        <f>IF($A1051="","",IF(ISNUMBER($A1051),$A1051,IFERROR(DATEVALUE($A1051),NA())))</f>
        <v/>
      </c>
      <c r="S1051" s="7">
        <f>IFERROR(INDEX($R$7:$R$60000,MATCH(ROW()-6,$Q$7:$Q$60000,0)),"")</f>
        <v/>
      </c>
      <c r="T1051">
        <f>IFERROR(INDEX($B$7:$B$60000,MATCH(ROW()-6,$Q$7:$Q$60000,0)),"")</f>
        <v/>
      </c>
      <c r="U1051">
        <f>IFERROR(INDEX($C$7:$C$60000,MATCH(ROW()-6,$Q$7:$Q$60000,0)),"")</f>
        <v/>
      </c>
      <c r="V1051">
        <f>IFERROR(INDEX($D$7:$D$60000,MATCH(ROW()-6,$Q$7:$Q$60000,0)),"")</f>
        <v/>
      </c>
      <c r="W1051">
        <f>IFERROR(INDEX($E$7:$E$60000,MATCH(ROW()-6,$Q$7:$Q$60000,0)),"")</f>
        <v/>
      </c>
      <c r="X1051">
        <f>IFERROR(INDEX($F$7:$F$60000,MATCH(ROW()-6,$Q$7:$Q$60000,0)),"")</f>
        <v/>
      </c>
      <c r="Y1051">
        <f>IFERROR(INDEX($G$7:$G$60000,MATCH(ROW()-6,$Q$7:$Q$60000,0)),"")</f>
        <v/>
      </c>
      <c r="Z1051">
        <f>IFERROR(INDEX($H$7:$H$60000,MATCH(ROW()-6,$Q$7:$Q$60000,0)),"")</f>
        <v/>
      </c>
      <c r="AA1051">
        <f>IFERROR(INDEX($I$7:$I$60000,MATCH(ROW()-6,$Q$7:$Q$60000,0)),"")</f>
        <v/>
      </c>
      <c r="AB1051">
        <f>IFERROR(INDEX($J$7:$J$60000,MATCH(ROW()-6,$Q$7:$Q$60000,0)),"")</f>
        <v/>
      </c>
      <c r="AC1051">
        <f>IFERROR(INDEX($K$7:$K$60000,MATCH(ROW()-6,$Q$7:$Q$60000,0)),"")</f>
        <v/>
      </c>
      <c r="AD1051">
        <f>IFERROR(INDEX($L$7:$L$60000,MATCH(ROW()-6,$Q$7:$Q$60000,0)),"")</f>
        <v/>
      </c>
      <c r="AE1051">
        <f>IFERROR(INDEX($M$7:$M$60000,MATCH(ROW()-6,$Q$7:$Q$60000,0)),"")</f>
        <v/>
      </c>
      <c r="AF1051">
        <f>IFERROR(INDEX($N$7:$N$60000,MATCH(ROW()-6,$Q$7:$Q$60000,0)),"")</f>
        <v/>
      </c>
      <c r="AH1051" s="9">
        <f>IF(OR($S1051="",$S1050=""),"",LN($T1051/$T1050))</f>
        <v/>
      </c>
      <c r="AI1051" s="9">
        <f>IF(OR($S1051="",$S1050=""),"",$C$2*LN(U1051/U1050))</f>
        <v/>
      </c>
      <c r="AJ1051" s="9">
        <f>IF(OR($S1051="",$S1050=""),"",$D$2*(V1051-V1050))</f>
        <v/>
      </c>
      <c r="AK1051" s="9">
        <f>IF(OR($S1051="",$S1050=""),"",$E$2*(W1051-W1050))</f>
        <v/>
      </c>
      <c r="AL1051" s="9">
        <f>IF(OR($S1051="",$S1050=""),"",$F$2*LN(X1051/X1050))</f>
        <v/>
      </c>
      <c r="AM1051" s="9">
        <f>IF(OR($S1051="",$S1050=""),"",$G$2*(Y1051-Y1050))</f>
        <v/>
      </c>
      <c r="AN1051" s="9">
        <f>IF(OR($S1051="",$S1050=""),"",$H$2*LN(Z1051/Z1050))</f>
        <v/>
      </c>
      <c r="AO1051" s="9">
        <f>IF(OR($S1051="",$S1050=""),"",$I$2*(AA1051-AA1050))</f>
        <v/>
      </c>
      <c r="AP1051" s="9">
        <f>IF(OR($S1051="",$S1050=""),"",$J$2*LN(AB1051/AB1050))</f>
        <v/>
      </c>
      <c r="AQ1051" s="9">
        <f>IF(OR($S1051="",$S1050=""),"",$K$2*(AC1051-AC1050))</f>
        <v/>
      </c>
      <c r="AR1051" s="9">
        <f>IF(OR($S1051="",$S1050=""),"",$L$2*LN(AD1051/AD1050))</f>
        <v/>
      </c>
      <c r="AS1051" s="9">
        <f>IF(OR($S1051="",$S1050=""),"",$M$2*LN(AE1051/AE1050))</f>
        <v/>
      </c>
      <c r="AT1051" s="9">
        <f>IF(OR($S1051="",$S1050=""),"",$N$2*LN(AF1051/AF1050))</f>
        <v/>
      </c>
      <c r="AV1051" s="9">
        <f>IF($AH1051="","",$AY$16+$AY$4*AI1051+$AY$5*AJ1051+$AY$6*AK1051+$AY$7*AL1051+$AY$8*AM1051+$AY$9*AN1051+$AY$10*AO1051+$AY$11*AP1051+$AY$12*AQ1051+$AY$13*AR1051+$AY$14*AS1051+$AY$15*AT1051)</f>
        <v/>
      </c>
      <c r="BC1051" s="10">
        <f>IF((ROW()-6)&lt;=$Q$3,INDEX(LINEST(AH992:AH1051,AI992:AT1051,TRUE,TRUE),1,13)*$Q$4,"")</f>
        <v/>
      </c>
      <c r="BD1051" s="9">
        <f>IF((ROW()-6)&lt;=$Q$3,INDEX(LINEST(AH992:AH1051,AI992:AT1051,TRUE,TRUE),1,12),"")</f>
        <v/>
      </c>
      <c r="BE1051" s="9">
        <f>IF((ROW()-6)&lt;=$Q$3,INDEX(LINEST(AH992:AH1051,AI992:AT1051,TRUE,TRUE),1,11),"")</f>
        <v/>
      </c>
      <c r="BF1051" s="9">
        <f>IF((ROW()-6)&lt;=$Q$3,INDEX(LINEST(AH992:AH1051,AI992:AT1051,TRUE,TRUE),1,10),"")</f>
        <v/>
      </c>
      <c r="BG1051" s="9">
        <f>IF((ROW()-6)&lt;=$Q$3,INDEX(LINEST(AH992:AH1051,AI992:AT1051,TRUE,TRUE),1,9),"")</f>
        <v/>
      </c>
      <c r="BH1051" s="9">
        <f>IF((ROW()-6)&lt;=$Q$3,INDEX(LINEST(AH992:AH1051,AI992:AT1051,TRUE,TRUE),1,8),"")</f>
        <v/>
      </c>
      <c r="BI1051" s="9">
        <f>IF((ROW()-6)&lt;=$Q$3,INDEX(LINEST(AH992:AH1051,AI992:AT1051,TRUE,TRUE),1,7),"")</f>
        <v/>
      </c>
      <c r="BJ1051" s="9">
        <f>IF((ROW()-6)&lt;=$Q$3,INDEX(LINEST(AH992:AH1051,AI992:AT1051,TRUE,TRUE),1,6),"")</f>
        <v/>
      </c>
      <c r="BK1051" s="9">
        <f>IF((ROW()-6)&lt;=$Q$3,INDEX(LINEST(AH992:AH1051,AI992:AT1051,TRUE,TRUE),1,5),"")</f>
        <v/>
      </c>
      <c r="BL1051" s="9">
        <f>IF((ROW()-6)&lt;=$Q$3,INDEX(LINEST(AH992:AH1051,AI992:AT1051,TRUE,TRUE),1,4),"")</f>
        <v/>
      </c>
      <c r="BM1051" s="9">
        <f>IF((ROW()-6)&lt;=$Q$3,INDEX(LINEST(AH992:AH1051,AI992:AT1051,TRUE,TRUE),1,3),"")</f>
        <v/>
      </c>
      <c r="BN1051" s="9">
        <f>IF((ROW()-6)&lt;=$Q$3,INDEX(LINEST(AH992:AH1051,AI992:AT1051,TRUE,TRUE),1,2),"")</f>
        <v/>
      </c>
      <c r="BO1051" s="9">
        <f>IF((ROW()-6)&lt;=$Q$3,INDEX(LINEST(AH992:AH1051,AI992:AT1051,TRUE,TRUE),1,1),"")</f>
        <v/>
      </c>
      <c r="BP1051" s="10">
        <f>IF((ROW()-6)&lt;=$Q$3,INDEX(LINEST(AH992:AH1051,AI992:AT1051,TRUE,TRUE),3,1),"")</f>
        <v/>
      </c>
      <c r="BR1051" s="9">
        <f>IF(AND((ROW()-6)&lt;=$Q$3,ISNUMBER(BC1050)),BC1050/$Q$4+BD1050*AI1051+BE1050*AJ1051+BF1050*AK1051+BG1050*AL1051+BH1050*AM1051+BI1050*AN1051+BJ1050*AO1051+BK1050*AP1051+BL1050*AQ1051+BM1050*AR1051+BN1050*AS1051+BO1050*AT1051,"")</f>
        <v/>
      </c>
      <c r="BS1051">
        <f>IF(ISNUMBER(BR1051),AVERAGE(AH991:AH1050),"")</f>
        <v/>
      </c>
      <c r="BT1051">
        <f>IF(ISNUMBER(BR1051),(AH1051-BR1051)^2,"")</f>
        <v/>
      </c>
      <c r="BU1051">
        <f>IF(ISNUMBER(BR1051),AH1051^2,"")</f>
        <v/>
      </c>
      <c r="BV1051">
        <f>IF(ISNUMBER(BR1051),(AH1051-BS1051)^2,"")</f>
        <v/>
      </c>
    </row>
    <row r="1052">
      <c r="O1052">
        <f>IF($R1052="","",CHOOSE($Q$2,YEAR(R1052)*12+MONTH(R1052),INT((R1052-2)/7),YEAR(R1052)*4+ROUNDUP(MONTH(R1052)/3)))</f>
        <v/>
      </c>
      <c r="P1052">
        <f>IF($R1052="","",IF($R1053="",1,IF(O1052&lt;&gt;O1053,1,0)))</f>
        <v/>
      </c>
      <c r="Q1052">
        <f>IF(P1052=1,SUM($P$7:P1052),"")</f>
        <v/>
      </c>
      <c r="R1052">
        <f>IF($A1052="","",IF(ISNUMBER($A1052),$A1052,IFERROR(DATEVALUE($A1052),NA())))</f>
        <v/>
      </c>
      <c r="S1052" s="7">
        <f>IFERROR(INDEX($R$7:$R$60000,MATCH(ROW()-6,$Q$7:$Q$60000,0)),"")</f>
        <v/>
      </c>
      <c r="T1052">
        <f>IFERROR(INDEX($B$7:$B$60000,MATCH(ROW()-6,$Q$7:$Q$60000,0)),"")</f>
        <v/>
      </c>
      <c r="U1052">
        <f>IFERROR(INDEX($C$7:$C$60000,MATCH(ROW()-6,$Q$7:$Q$60000,0)),"")</f>
        <v/>
      </c>
      <c r="V1052">
        <f>IFERROR(INDEX($D$7:$D$60000,MATCH(ROW()-6,$Q$7:$Q$60000,0)),"")</f>
        <v/>
      </c>
      <c r="W1052">
        <f>IFERROR(INDEX($E$7:$E$60000,MATCH(ROW()-6,$Q$7:$Q$60000,0)),"")</f>
        <v/>
      </c>
      <c r="X1052">
        <f>IFERROR(INDEX($F$7:$F$60000,MATCH(ROW()-6,$Q$7:$Q$60000,0)),"")</f>
        <v/>
      </c>
      <c r="Y1052">
        <f>IFERROR(INDEX($G$7:$G$60000,MATCH(ROW()-6,$Q$7:$Q$60000,0)),"")</f>
        <v/>
      </c>
      <c r="Z1052">
        <f>IFERROR(INDEX($H$7:$H$60000,MATCH(ROW()-6,$Q$7:$Q$60000,0)),"")</f>
        <v/>
      </c>
      <c r="AA1052">
        <f>IFERROR(INDEX($I$7:$I$60000,MATCH(ROW()-6,$Q$7:$Q$60000,0)),"")</f>
        <v/>
      </c>
      <c r="AB1052">
        <f>IFERROR(INDEX($J$7:$J$60000,MATCH(ROW()-6,$Q$7:$Q$60000,0)),"")</f>
        <v/>
      </c>
      <c r="AC1052">
        <f>IFERROR(INDEX($K$7:$K$60000,MATCH(ROW()-6,$Q$7:$Q$60000,0)),"")</f>
        <v/>
      </c>
      <c r="AD1052">
        <f>IFERROR(INDEX($L$7:$L$60000,MATCH(ROW()-6,$Q$7:$Q$60000,0)),"")</f>
        <v/>
      </c>
      <c r="AE1052">
        <f>IFERROR(INDEX($M$7:$M$60000,MATCH(ROW()-6,$Q$7:$Q$60000,0)),"")</f>
        <v/>
      </c>
      <c r="AF1052">
        <f>IFERROR(INDEX($N$7:$N$60000,MATCH(ROW()-6,$Q$7:$Q$60000,0)),"")</f>
        <v/>
      </c>
      <c r="AH1052" s="9">
        <f>IF(OR($S1052="",$S1051=""),"",LN($T1052/$T1051))</f>
        <v/>
      </c>
      <c r="AI1052" s="9">
        <f>IF(OR($S1052="",$S1051=""),"",$C$2*LN(U1052/U1051))</f>
        <v/>
      </c>
      <c r="AJ1052" s="9">
        <f>IF(OR($S1052="",$S1051=""),"",$D$2*(V1052-V1051))</f>
        <v/>
      </c>
      <c r="AK1052" s="9">
        <f>IF(OR($S1052="",$S1051=""),"",$E$2*(W1052-W1051))</f>
        <v/>
      </c>
      <c r="AL1052" s="9">
        <f>IF(OR($S1052="",$S1051=""),"",$F$2*LN(X1052/X1051))</f>
        <v/>
      </c>
      <c r="AM1052" s="9">
        <f>IF(OR($S1052="",$S1051=""),"",$G$2*(Y1052-Y1051))</f>
        <v/>
      </c>
      <c r="AN1052" s="9">
        <f>IF(OR($S1052="",$S1051=""),"",$H$2*LN(Z1052/Z1051))</f>
        <v/>
      </c>
      <c r="AO1052" s="9">
        <f>IF(OR($S1052="",$S1051=""),"",$I$2*(AA1052-AA1051))</f>
        <v/>
      </c>
      <c r="AP1052" s="9">
        <f>IF(OR($S1052="",$S1051=""),"",$J$2*LN(AB1052/AB1051))</f>
        <v/>
      </c>
      <c r="AQ1052" s="9">
        <f>IF(OR($S1052="",$S1051=""),"",$K$2*(AC1052-AC1051))</f>
        <v/>
      </c>
      <c r="AR1052" s="9">
        <f>IF(OR($S1052="",$S1051=""),"",$L$2*LN(AD1052/AD1051))</f>
        <v/>
      </c>
      <c r="AS1052" s="9">
        <f>IF(OR($S1052="",$S1051=""),"",$M$2*LN(AE1052/AE1051))</f>
        <v/>
      </c>
      <c r="AT1052" s="9">
        <f>IF(OR($S1052="",$S1051=""),"",$N$2*LN(AF1052/AF1051))</f>
        <v/>
      </c>
      <c r="AV1052" s="9">
        <f>IF($AH1052="","",$AY$16+$AY$4*AI1052+$AY$5*AJ1052+$AY$6*AK1052+$AY$7*AL1052+$AY$8*AM1052+$AY$9*AN1052+$AY$10*AO1052+$AY$11*AP1052+$AY$12*AQ1052+$AY$13*AR1052+$AY$14*AS1052+$AY$15*AT1052)</f>
        <v/>
      </c>
      <c r="BC1052" s="10">
        <f>IF((ROW()-6)&lt;=$Q$3,INDEX(LINEST(AH993:AH1052,AI993:AT1052,TRUE,TRUE),1,13)*$Q$4,"")</f>
        <v/>
      </c>
      <c r="BD1052" s="9">
        <f>IF((ROW()-6)&lt;=$Q$3,INDEX(LINEST(AH993:AH1052,AI993:AT1052,TRUE,TRUE),1,12),"")</f>
        <v/>
      </c>
      <c r="BE1052" s="9">
        <f>IF((ROW()-6)&lt;=$Q$3,INDEX(LINEST(AH993:AH1052,AI993:AT1052,TRUE,TRUE),1,11),"")</f>
        <v/>
      </c>
      <c r="BF1052" s="9">
        <f>IF((ROW()-6)&lt;=$Q$3,INDEX(LINEST(AH993:AH1052,AI993:AT1052,TRUE,TRUE),1,10),"")</f>
        <v/>
      </c>
      <c r="BG1052" s="9">
        <f>IF((ROW()-6)&lt;=$Q$3,INDEX(LINEST(AH993:AH1052,AI993:AT1052,TRUE,TRUE),1,9),"")</f>
        <v/>
      </c>
      <c r="BH1052" s="9">
        <f>IF((ROW()-6)&lt;=$Q$3,INDEX(LINEST(AH993:AH1052,AI993:AT1052,TRUE,TRUE),1,8),"")</f>
        <v/>
      </c>
      <c r="BI1052" s="9">
        <f>IF((ROW()-6)&lt;=$Q$3,INDEX(LINEST(AH993:AH1052,AI993:AT1052,TRUE,TRUE),1,7),"")</f>
        <v/>
      </c>
      <c r="BJ1052" s="9">
        <f>IF((ROW()-6)&lt;=$Q$3,INDEX(LINEST(AH993:AH1052,AI993:AT1052,TRUE,TRUE),1,6),"")</f>
        <v/>
      </c>
      <c r="BK1052" s="9">
        <f>IF((ROW()-6)&lt;=$Q$3,INDEX(LINEST(AH993:AH1052,AI993:AT1052,TRUE,TRUE),1,5),"")</f>
        <v/>
      </c>
      <c r="BL1052" s="9">
        <f>IF((ROW()-6)&lt;=$Q$3,INDEX(LINEST(AH993:AH1052,AI993:AT1052,TRUE,TRUE),1,4),"")</f>
        <v/>
      </c>
      <c r="BM1052" s="9">
        <f>IF((ROW()-6)&lt;=$Q$3,INDEX(LINEST(AH993:AH1052,AI993:AT1052,TRUE,TRUE),1,3),"")</f>
        <v/>
      </c>
      <c r="BN1052" s="9">
        <f>IF((ROW()-6)&lt;=$Q$3,INDEX(LINEST(AH993:AH1052,AI993:AT1052,TRUE,TRUE),1,2),"")</f>
        <v/>
      </c>
      <c r="BO1052" s="9">
        <f>IF((ROW()-6)&lt;=$Q$3,INDEX(LINEST(AH993:AH1052,AI993:AT1052,TRUE,TRUE),1,1),"")</f>
        <v/>
      </c>
      <c r="BP1052" s="10">
        <f>IF((ROW()-6)&lt;=$Q$3,INDEX(LINEST(AH993:AH1052,AI993:AT1052,TRUE,TRUE),3,1),"")</f>
        <v/>
      </c>
      <c r="BR1052" s="9">
        <f>IF(AND((ROW()-6)&lt;=$Q$3,ISNUMBER(BC1051)),BC1051/$Q$4+BD1051*AI1052+BE1051*AJ1052+BF1051*AK1052+BG1051*AL1052+BH1051*AM1052+BI1051*AN1052+BJ1051*AO1052+BK1051*AP1052+BL1051*AQ1052+BM1051*AR1052+BN1051*AS1052+BO1051*AT1052,"")</f>
        <v/>
      </c>
      <c r="BS1052">
        <f>IF(ISNUMBER(BR1052),AVERAGE(AH992:AH1051),"")</f>
        <v/>
      </c>
      <c r="BT1052">
        <f>IF(ISNUMBER(BR1052),(AH1052-BR1052)^2,"")</f>
        <v/>
      </c>
      <c r="BU1052">
        <f>IF(ISNUMBER(BR1052),AH1052^2,"")</f>
        <v/>
      </c>
      <c r="BV1052">
        <f>IF(ISNUMBER(BR1052),(AH1052-BS1052)^2,"")</f>
        <v/>
      </c>
    </row>
    <row r="1053">
      <c r="O1053">
        <f>IF($R1053="","",CHOOSE($Q$2,YEAR(R1053)*12+MONTH(R1053),INT((R1053-2)/7),YEAR(R1053)*4+ROUNDUP(MONTH(R1053)/3)))</f>
        <v/>
      </c>
      <c r="P1053">
        <f>IF($R1053="","",IF($R1054="",1,IF(O1053&lt;&gt;O1054,1,0)))</f>
        <v/>
      </c>
      <c r="Q1053">
        <f>IF(P1053=1,SUM($P$7:P1053),"")</f>
        <v/>
      </c>
      <c r="R1053">
        <f>IF($A1053="","",IF(ISNUMBER($A1053),$A1053,IFERROR(DATEVALUE($A1053),NA())))</f>
        <v/>
      </c>
      <c r="S1053" s="7">
        <f>IFERROR(INDEX($R$7:$R$60000,MATCH(ROW()-6,$Q$7:$Q$60000,0)),"")</f>
        <v/>
      </c>
      <c r="T1053">
        <f>IFERROR(INDEX($B$7:$B$60000,MATCH(ROW()-6,$Q$7:$Q$60000,0)),"")</f>
        <v/>
      </c>
      <c r="U1053">
        <f>IFERROR(INDEX($C$7:$C$60000,MATCH(ROW()-6,$Q$7:$Q$60000,0)),"")</f>
        <v/>
      </c>
      <c r="V1053">
        <f>IFERROR(INDEX($D$7:$D$60000,MATCH(ROW()-6,$Q$7:$Q$60000,0)),"")</f>
        <v/>
      </c>
      <c r="W1053">
        <f>IFERROR(INDEX($E$7:$E$60000,MATCH(ROW()-6,$Q$7:$Q$60000,0)),"")</f>
        <v/>
      </c>
      <c r="X1053">
        <f>IFERROR(INDEX($F$7:$F$60000,MATCH(ROW()-6,$Q$7:$Q$60000,0)),"")</f>
        <v/>
      </c>
      <c r="Y1053">
        <f>IFERROR(INDEX($G$7:$G$60000,MATCH(ROW()-6,$Q$7:$Q$60000,0)),"")</f>
        <v/>
      </c>
      <c r="Z1053">
        <f>IFERROR(INDEX($H$7:$H$60000,MATCH(ROW()-6,$Q$7:$Q$60000,0)),"")</f>
        <v/>
      </c>
      <c r="AA1053">
        <f>IFERROR(INDEX($I$7:$I$60000,MATCH(ROW()-6,$Q$7:$Q$60000,0)),"")</f>
        <v/>
      </c>
      <c r="AB1053">
        <f>IFERROR(INDEX($J$7:$J$60000,MATCH(ROW()-6,$Q$7:$Q$60000,0)),"")</f>
        <v/>
      </c>
      <c r="AC1053">
        <f>IFERROR(INDEX($K$7:$K$60000,MATCH(ROW()-6,$Q$7:$Q$60000,0)),"")</f>
        <v/>
      </c>
      <c r="AD1053">
        <f>IFERROR(INDEX($L$7:$L$60000,MATCH(ROW()-6,$Q$7:$Q$60000,0)),"")</f>
        <v/>
      </c>
      <c r="AE1053">
        <f>IFERROR(INDEX($M$7:$M$60000,MATCH(ROW()-6,$Q$7:$Q$60000,0)),"")</f>
        <v/>
      </c>
      <c r="AF1053">
        <f>IFERROR(INDEX($N$7:$N$60000,MATCH(ROW()-6,$Q$7:$Q$60000,0)),"")</f>
        <v/>
      </c>
      <c r="AH1053" s="9">
        <f>IF(OR($S1053="",$S1052=""),"",LN($T1053/$T1052))</f>
        <v/>
      </c>
      <c r="AI1053" s="9">
        <f>IF(OR($S1053="",$S1052=""),"",$C$2*LN(U1053/U1052))</f>
        <v/>
      </c>
      <c r="AJ1053" s="9">
        <f>IF(OR($S1053="",$S1052=""),"",$D$2*(V1053-V1052))</f>
        <v/>
      </c>
      <c r="AK1053" s="9">
        <f>IF(OR($S1053="",$S1052=""),"",$E$2*(W1053-W1052))</f>
        <v/>
      </c>
      <c r="AL1053" s="9">
        <f>IF(OR($S1053="",$S1052=""),"",$F$2*LN(X1053/X1052))</f>
        <v/>
      </c>
      <c r="AM1053" s="9">
        <f>IF(OR($S1053="",$S1052=""),"",$G$2*(Y1053-Y1052))</f>
        <v/>
      </c>
      <c r="AN1053" s="9">
        <f>IF(OR($S1053="",$S1052=""),"",$H$2*LN(Z1053/Z1052))</f>
        <v/>
      </c>
      <c r="AO1053" s="9">
        <f>IF(OR($S1053="",$S1052=""),"",$I$2*(AA1053-AA1052))</f>
        <v/>
      </c>
      <c r="AP1053" s="9">
        <f>IF(OR($S1053="",$S1052=""),"",$J$2*LN(AB1053/AB1052))</f>
        <v/>
      </c>
      <c r="AQ1053" s="9">
        <f>IF(OR($S1053="",$S1052=""),"",$K$2*(AC1053-AC1052))</f>
        <v/>
      </c>
      <c r="AR1053" s="9">
        <f>IF(OR($S1053="",$S1052=""),"",$L$2*LN(AD1053/AD1052))</f>
        <v/>
      </c>
      <c r="AS1053" s="9">
        <f>IF(OR($S1053="",$S1052=""),"",$M$2*LN(AE1053/AE1052))</f>
        <v/>
      </c>
      <c r="AT1053" s="9">
        <f>IF(OR($S1053="",$S1052=""),"",$N$2*LN(AF1053/AF1052))</f>
        <v/>
      </c>
      <c r="AV1053" s="9">
        <f>IF($AH1053="","",$AY$16+$AY$4*AI1053+$AY$5*AJ1053+$AY$6*AK1053+$AY$7*AL1053+$AY$8*AM1053+$AY$9*AN1053+$AY$10*AO1053+$AY$11*AP1053+$AY$12*AQ1053+$AY$13*AR1053+$AY$14*AS1053+$AY$15*AT1053)</f>
        <v/>
      </c>
      <c r="BC1053" s="10">
        <f>IF((ROW()-6)&lt;=$Q$3,INDEX(LINEST(AH994:AH1053,AI994:AT1053,TRUE,TRUE),1,13)*$Q$4,"")</f>
        <v/>
      </c>
      <c r="BD1053" s="9">
        <f>IF((ROW()-6)&lt;=$Q$3,INDEX(LINEST(AH994:AH1053,AI994:AT1053,TRUE,TRUE),1,12),"")</f>
        <v/>
      </c>
      <c r="BE1053" s="9">
        <f>IF((ROW()-6)&lt;=$Q$3,INDEX(LINEST(AH994:AH1053,AI994:AT1053,TRUE,TRUE),1,11),"")</f>
        <v/>
      </c>
      <c r="BF1053" s="9">
        <f>IF((ROW()-6)&lt;=$Q$3,INDEX(LINEST(AH994:AH1053,AI994:AT1053,TRUE,TRUE),1,10),"")</f>
        <v/>
      </c>
      <c r="BG1053" s="9">
        <f>IF((ROW()-6)&lt;=$Q$3,INDEX(LINEST(AH994:AH1053,AI994:AT1053,TRUE,TRUE),1,9),"")</f>
        <v/>
      </c>
      <c r="BH1053" s="9">
        <f>IF((ROW()-6)&lt;=$Q$3,INDEX(LINEST(AH994:AH1053,AI994:AT1053,TRUE,TRUE),1,8),"")</f>
        <v/>
      </c>
      <c r="BI1053" s="9">
        <f>IF((ROW()-6)&lt;=$Q$3,INDEX(LINEST(AH994:AH1053,AI994:AT1053,TRUE,TRUE),1,7),"")</f>
        <v/>
      </c>
      <c r="BJ1053" s="9">
        <f>IF((ROW()-6)&lt;=$Q$3,INDEX(LINEST(AH994:AH1053,AI994:AT1053,TRUE,TRUE),1,6),"")</f>
        <v/>
      </c>
      <c r="BK1053" s="9">
        <f>IF((ROW()-6)&lt;=$Q$3,INDEX(LINEST(AH994:AH1053,AI994:AT1053,TRUE,TRUE),1,5),"")</f>
        <v/>
      </c>
      <c r="BL1053" s="9">
        <f>IF((ROW()-6)&lt;=$Q$3,INDEX(LINEST(AH994:AH1053,AI994:AT1053,TRUE,TRUE),1,4),"")</f>
        <v/>
      </c>
      <c r="BM1053" s="9">
        <f>IF((ROW()-6)&lt;=$Q$3,INDEX(LINEST(AH994:AH1053,AI994:AT1053,TRUE,TRUE),1,3),"")</f>
        <v/>
      </c>
      <c r="BN1053" s="9">
        <f>IF((ROW()-6)&lt;=$Q$3,INDEX(LINEST(AH994:AH1053,AI994:AT1053,TRUE,TRUE),1,2),"")</f>
        <v/>
      </c>
      <c r="BO1053" s="9">
        <f>IF((ROW()-6)&lt;=$Q$3,INDEX(LINEST(AH994:AH1053,AI994:AT1053,TRUE,TRUE),1,1),"")</f>
        <v/>
      </c>
      <c r="BP1053" s="10">
        <f>IF((ROW()-6)&lt;=$Q$3,INDEX(LINEST(AH994:AH1053,AI994:AT1053,TRUE,TRUE),3,1),"")</f>
        <v/>
      </c>
      <c r="BR1053" s="9">
        <f>IF(AND((ROW()-6)&lt;=$Q$3,ISNUMBER(BC1052)),BC1052/$Q$4+BD1052*AI1053+BE1052*AJ1053+BF1052*AK1053+BG1052*AL1053+BH1052*AM1053+BI1052*AN1053+BJ1052*AO1053+BK1052*AP1053+BL1052*AQ1053+BM1052*AR1053+BN1052*AS1053+BO1052*AT1053,"")</f>
        <v/>
      </c>
      <c r="BS1053">
        <f>IF(ISNUMBER(BR1053),AVERAGE(AH993:AH1052),"")</f>
        <v/>
      </c>
      <c r="BT1053">
        <f>IF(ISNUMBER(BR1053),(AH1053-BR1053)^2,"")</f>
        <v/>
      </c>
      <c r="BU1053">
        <f>IF(ISNUMBER(BR1053),AH1053^2,"")</f>
        <v/>
      </c>
      <c r="BV1053">
        <f>IF(ISNUMBER(BR1053),(AH1053-BS1053)^2,"")</f>
        <v/>
      </c>
    </row>
    <row r="1054">
      <c r="O1054">
        <f>IF($R1054="","",CHOOSE($Q$2,YEAR(R1054)*12+MONTH(R1054),INT((R1054-2)/7),YEAR(R1054)*4+ROUNDUP(MONTH(R1054)/3)))</f>
        <v/>
      </c>
      <c r="P1054">
        <f>IF($R1054="","",IF($R1055="",1,IF(O1054&lt;&gt;O1055,1,0)))</f>
        <v/>
      </c>
      <c r="Q1054">
        <f>IF(P1054=1,SUM($P$7:P1054),"")</f>
        <v/>
      </c>
      <c r="R1054">
        <f>IF($A1054="","",IF(ISNUMBER($A1054),$A1054,IFERROR(DATEVALUE($A1054),NA())))</f>
        <v/>
      </c>
      <c r="S1054" s="7">
        <f>IFERROR(INDEX($R$7:$R$60000,MATCH(ROW()-6,$Q$7:$Q$60000,0)),"")</f>
        <v/>
      </c>
      <c r="T1054">
        <f>IFERROR(INDEX($B$7:$B$60000,MATCH(ROW()-6,$Q$7:$Q$60000,0)),"")</f>
        <v/>
      </c>
      <c r="U1054">
        <f>IFERROR(INDEX($C$7:$C$60000,MATCH(ROW()-6,$Q$7:$Q$60000,0)),"")</f>
        <v/>
      </c>
      <c r="V1054">
        <f>IFERROR(INDEX($D$7:$D$60000,MATCH(ROW()-6,$Q$7:$Q$60000,0)),"")</f>
        <v/>
      </c>
      <c r="W1054">
        <f>IFERROR(INDEX($E$7:$E$60000,MATCH(ROW()-6,$Q$7:$Q$60000,0)),"")</f>
        <v/>
      </c>
      <c r="X1054">
        <f>IFERROR(INDEX($F$7:$F$60000,MATCH(ROW()-6,$Q$7:$Q$60000,0)),"")</f>
        <v/>
      </c>
      <c r="Y1054">
        <f>IFERROR(INDEX($G$7:$G$60000,MATCH(ROW()-6,$Q$7:$Q$60000,0)),"")</f>
        <v/>
      </c>
      <c r="Z1054">
        <f>IFERROR(INDEX($H$7:$H$60000,MATCH(ROW()-6,$Q$7:$Q$60000,0)),"")</f>
        <v/>
      </c>
      <c r="AA1054">
        <f>IFERROR(INDEX($I$7:$I$60000,MATCH(ROW()-6,$Q$7:$Q$60000,0)),"")</f>
        <v/>
      </c>
      <c r="AB1054">
        <f>IFERROR(INDEX($J$7:$J$60000,MATCH(ROW()-6,$Q$7:$Q$60000,0)),"")</f>
        <v/>
      </c>
      <c r="AC1054">
        <f>IFERROR(INDEX($K$7:$K$60000,MATCH(ROW()-6,$Q$7:$Q$60000,0)),"")</f>
        <v/>
      </c>
      <c r="AD1054">
        <f>IFERROR(INDEX($L$7:$L$60000,MATCH(ROW()-6,$Q$7:$Q$60000,0)),"")</f>
        <v/>
      </c>
      <c r="AE1054">
        <f>IFERROR(INDEX($M$7:$M$60000,MATCH(ROW()-6,$Q$7:$Q$60000,0)),"")</f>
        <v/>
      </c>
      <c r="AF1054">
        <f>IFERROR(INDEX($N$7:$N$60000,MATCH(ROW()-6,$Q$7:$Q$60000,0)),"")</f>
        <v/>
      </c>
      <c r="AH1054" s="9">
        <f>IF(OR($S1054="",$S1053=""),"",LN($T1054/$T1053))</f>
        <v/>
      </c>
      <c r="AI1054" s="9">
        <f>IF(OR($S1054="",$S1053=""),"",$C$2*LN(U1054/U1053))</f>
        <v/>
      </c>
      <c r="AJ1054" s="9">
        <f>IF(OR($S1054="",$S1053=""),"",$D$2*(V1054-V1053))</f>
        <v/>
      </c>
      <c r="AK1054" s="9">
        <f>IF(OR($S1054="",$S1053=""),"",$E$2*(W1054-W1053))</f>
        <v/>
      </c>
      <c r="AL1054" s="9">
        <f>IF(OR($S1054="",$S1053=""),"",$F$2*LN(X1054/X1053))</f>
        <v/>
      </c>
      <c r="AM1054" s="9">
        <f>IF(OR($S1054="",$S1053=""),"",$G$2*(Y1054-Y1053))</f>
        <v/>
      </c>
      <c r="AN1054" s="9">
        <f>IF(OR($S1054="",$S1053=""),"",$H$2*LN(Z1054/Z1053))</f>
        <v/>
      </c>
      <c r="AO1054" s="9">
        <f>IF(OR($S1054="",$S1053=""),"",$I$2*(AA1054-AA1053))</f>
        <v/>
      </c>
      <c r="AP1054" s="9">
        <f>IF(OR($S1054="",$S1053=""),"",$J$2*LN(AB1054/AB1053))</f>
        <v/>
      </c>
      <c r="AQ1054" s="9">
        <f>IF(OR($S1054="",$S1053=""),"",$K$2*(AC1054-AC1053))</f>
        <v/>
      </c>
      <c r="AR1054" s="9">
        <f>IF(OR($S1054="",$S1053=""),"",$L$2*LN(AD1054/AD1053))</f>
        <v/>
      </c>
      <c r="AS1054" s="9">
        <f>IF(OR($S1054="",$S1053=""),"",$M$2*LN(AE1054/AE1053))</f>
        <v/>
      </c>
      <c r="AT1054" s="9">
        <f>IF(OR($S1054="",$S1053=""),"",$N$2*LN(AF1054/AF1053))</f>
        <v/>
      </c>
      <c r="AV1054" s="9">
        <f>IF($AH1054="","",$AY$16+$AY$4*AI1054+$AY$5*AJ1054+$AY$6*AK1054+$AY$7*AL1054+$AY$8*AM1054+$AY$9*AN1054+$AY$10*AO1054+$AY$11*AP1054+$AY$12*AQ1054+$AY$13*AR1054+$AY$14*AS1054+$AY$15*AT1054)</f>
        <v/>
      </c>
      <c r="BC1054" s="10">
        <f>IF((ROW()-6)&lt;=$Q$3,INDEX(LINEST(AH995:AH1054,AI995:AT1054,TRUE,TRUE),1,13)*$Q$4,"")</f>
        <v/>
      </c>
      <c r="BD1054" s="9">
        <f>IF((ROW()-6)&lt;=$Q$3,INDEX(LINEST(AH995:AH1054,AI995:AT1054,TRUE,TRUE),1,12),"")</f>
        <v/>
      </c>
      <c r="BE1054" s="9">
        <f>IF((ROW()-6)&lt;=$Q$3,INDEX(LINEST(AH995:AH1054,AI995:AT1054,TRUE,TRUE),1,11),"")</f>
        <v/>
      </c>
      <c r="BF1054" s="9">
        <f>IF((ROW()-6)&lt;=$Q$3,INDEX(LINEST(AH995:AH1054,AI995:AT1054,TRUE,TRUE),1,10),"")</f>
        <v/>
      </c>
      <c r="BG1054" s="9">
        <f>IF((ROW()-6)&lt;=$Q$3,INDEX(LINEST(AH995:AH1054,AI995:AT1054,TRUE,TRUE),1,9),"")</f>
        <v/>
      </c>
      <c r="BH1054" s="9">
        <f>IF((ROW()-6)&lt;=$Q$3,INDEX(LINEST(AH995:AH1054,AI995:AT1054,TRUE,TRUE),1,8),"")</f>
        <v/>
      </c>
      <c r="BI1054" s="9">
        <f>IF((ROW()-6)&lt;=$Q$3,INDEX(LINEST(AH995:AH1054,AI995:AT1054,TRUE,TRUE),1,7),"")</f>
        <v/>
      </c>
      <c r="BJ1054" s="9">
        <f>IF((ROW()-6)&lt;=$Q$3,INDEX(LINEST(AH995:AH1054,AI995:AT1054,TRUE,TRUE),1,6),"")</f>
        <v/>
      </c>
      <c r="BK1054" s="9">
        <f>IF((ROW()-6)&lt;=$Q$3,INDEX(LINEST(AH995:AH1054,AI995:AT1054,TRUE,TRUE),1,5),"")</f>
        <v/>
      </c>
      <c r="BL1054" s="9">
        <f>IF((ROW()-6)&lt;=$Q$3,INDEX(LINEST(AH995:AH1054,AI995:AT1054,TRUE,TRUE),1,4),"")</f>
        <v/>
      </c>
      <c r="BM1054" s="9">
        <f>IF((ROW()-6)&lt;=$Q$3,INDEX(LINEST(AH995:AH1054,AI995:AT1054,TRUE,TRUE),1,3),"")</f>
        <v/>
      </c>
      <c r="BN1054" s="9">
        <f>IF((ROW()-6)&lt;=$Q$3,INDEX(LINEST(AH995:AH1054,AI995:AT1054,TRUE,TRUE),1,2),"")</f>
        <v/>
      </c>
      <c r="BO1054" s="9">
        <f>IF((ROW()-6)&lt;=$Q$3,INDEX(LINEST(AH995:AH1054,AI995:AT1054,TRUE,TRUE),1,1),"")</f>
        <v/>
      </c>
      <c r="BP1054" s="10">
        <f>IF((ROW()-6)&lt;=$Q$3,INDEX(LINEST(AH995:AH1054,AI995:AT1054,TRUE,TRUE),3,1),"")</f>
        <v/>
      </c>
      <c r="BR1054" s="9">
        <f>IF(AND((ROW()-6)&lt;=$Q$3,ISNUMBER(BC1053)),BC1053/$Q$4+BD1053*AI1054+BE1053*AJ1054+BF1053*AK1054+BG1053*AL1054+BH1053*AM1054+BI1053*AN1054+BJ1053*AO1054+BK1053*AP1054+BL1053*AQ1054+BM1053*AR1054+BN1053*AS1054+BO1053*AT1054,"")</f>
        <v/>
      </c>
      <c r="BS1054">
        <f>IF(ISNUMBER(BR1054),AVERAGE(AH994:AH1053),"")</f>
        <v/>
      </c>
      <c r="BT1054">
        <f>IF(ISNUMBER(BR1054),(AH1054-BR1054)^2,"")</f>
        <v/>
      </c>
      <c r="BU1054">
        <f>IF(ISNUMBER(BR1054),AH1054^2,"")</f>
        <v/>
      </c>
      <c r="BV1054">
        <f>IF(ISNUMBER(BR1054),(AH1054-BS1054)^2,"")</f>
        <v/>
      </c>
    </row>
    <row r="1055">
      <c r="O1055">
        <f>IF($R1055="","",CHOOSE($Q$2,YEAR(R1055)*12+MONTH(R1055),INT((R1055-2)/7),YEAR(R1055)*4+ROUNDUP(MONTH(R1055)/3)))</f>
        <v/>
      </c>
      <c r="P1055">
        <f>IF($R1055="","",IF($R1056="",1,IF(O1055&lt;&gt;O1056,1,0)))</f>
        <v/>
      </c>
      <c r="Q1055">
        <f>IF(P1055=1,SUM($P$7:P1055),"")</f>
        <v/>
      </c>
      <c r="R1055">
        <f>IF($A1055="","",IF(ISNUMBER($A1055),$A1055,IFERROR(DATEVALUE($A1055),NA())))</f>
        <v/>
      </c>
      <c r="S1055" s="7">
        <f>IFERROR(INDEX($R$7:$R$60000,MATCH(ROW()-6,$Q$7:$Q$60000,0)),"")</f>
        <v/>
      </c>
      <c r="T1055">
        <f>IFERROR(INDEX($B$7:$B$60000,MATCH(ROW()-6,$Q$7:$Q$60000,0)),"")</f>
        <v/>
      </c>
      <c r="U1055">
        <f>IFERROR(INDEX($C$7:$C$60000,MATCH(ROW()-6,$Q$7:$Q$60000,0)),"")</f>
        <v/>
      </c>
      <c r="V1055">
        <f>IFERROR(INDEX($D$7:$D$60000,MATCH(ROW()-6,$Q$7:$Q$60000,0)),"")</f>
        <v/>
      </c>
      <c r="W1055">
        <f>IFERROR(INDEX($E$7:$E$60000,MATCH(ROW()-6,$Q$7:$Q$60000,0)),"")</f>
        <v/>
      </c>
      <c r="X1055">
        <f>IFERROR(INDEX($F$7:$F$60000,MATCH(ROW()-6,$Q$7:$Q$60000,0)),"")</f>
        <v/>
      </c>
      <c r="Y1055">
        <f>IFERROR(INDEX($G$7:$G$60000,MATCH(ROW()-6,$Q$7:$Q$60000,0)),"")</f>
        <v/>
      </c>
      <c r="Z1055">
        <f>IFERROR(INDEX($H$7:$H$60000,MATCH(ROW()-6,$Q$7:$Q$60000,0)),"")</f>
        <v/>
      </c>
      <c r="AA1055">
        <f>IFERROR(INDEX($I$7:$I$60000,MATCH(ROW()-6,$Q$7:$Q$60000,0)),"")</f>
        <v/>
      </c>
      <c r="AB1055">
        <f>IFERROR(INDEX($J$7:$J$60000,MATCH(ROW()-6,$Q$7:$Q$60000,0)),"")</f>
        <v/>
      </c>
      <c r="AC1055">
        <f>IFERROR(INDEX($K$7:$K$60000,MATCH(ROW()-6,$Q$7:$Q$60000,0)),"")</f>
        <v/>
      </c>
      <c r="AD1055">
        <f>IFERROR(INDEX($L$7:$L$60000,MATCH(ROW()-6,$Q$7:$Q$60000,0)),"")</f>
        <v/>
      </c>
      <c r="AE1055">
        <f>IFERROR(INDEX($M$7:$M$60000,MATCH(ROW()-6,$Q$7:$Q$60000,0)),"")</f>
        <v/>
      </c>
      <c r="AF1055">
        <f>IFERROR(INDEX($N$7:$N$60000,MATCH(ROW()-6,$Q$7:$Q$60000,0)),"")</f>
        <v/>
      </c>
      <c r="AH1055" s="9">
        <f>IF(OR($S1055="",$S1054=""),"",LN($T1055/$T1054))</f>
        <v/>
      </c>
      <c r="AI1055" s="9">
        <f>IF(OR($S1055="",$S1054=""),"",$C$2*LN(U1055/U1054))</f>
        <v/>
      </c>
      <c r="AJ1055" s="9">
        <f>IF(OR($S1055="",$S1054=""),"",$D$2*(V1055-V1054))</f>
        <v/>
      </c>
      <c r="AK1055" s="9">
        <f>IF(OR($S1055="",$S1054=""),"",$E$2*(W1055-W1054))</f>
        <v/>
      </c>
      <c r="AL1055" s="9">
        <f>IF(OR($S1055="",$S1054=""),"",$F$2*LN(X1055/X1054))</f>
        <v/>
      </c>
      <c r="AM1055" s="9">
        <f>IF(OR($S1055="",$S1054=""),"",$G$2*(Y1055-Y1054))</f>
        <v/>
      </c>
      <c r="AN1055" s="9">
        <f>IF(OR($S1055="",$S1054=""),"",$H$2*LN(Z1055/Z1054))</f>
        <v/>
      </c>
      <c r="AO1055" s="9">
        <f>IF(OR($S1055="",$S1054=""),"",$I$2*(AA1055-AA1054))</f>
        <v/>
      </c>
      <c r="AP1055" s="9">
        <f>IF(OR($S1055="",$S1054=""),"",$J$2*LN(AB1055/AB1054))</f>
        <v/>
      </c>
      <c r="AQ1055" s="9">
        <f>IF(OR($S1055="",$S1054=""),"",$K$2*(AC1055-AC1054))</f>
        <v/>
      </c>
      <c r="AR1055" s="9">
        <f>IF(OR($S1055="",$S1054=""),"",$L$2*LN(AD1055/AD1054))</f>
        <v/>
      </c>
      <c r="AS1055" s="9">
        <f>IF(OR($S1055="",$S1054=""),"",$M$2*LN(AE1055/AE1054))</f>
        <v/>
      </c>
      <c r="AT1055" s="9">
        <f>IF(OR($S1055="",$S1054=""),"",$N$2*LN(AF1055/AF1054))</f>
        <v/>
      </c>
      <c r="AV1055" s="9">
        <f>IF($AH1055="","",$AY$16+$AY$4*AI1055+$AY$5*AJ1055+$AY$6*AK1055+$AY$7*AL1055+$AY$8*AM1055+$AY$9*AN1055+$AY$10*AO1055+$AY$11*AP1055+$AY$12*AQ1055+$AY$13*AR1055+$AY$14*AS1055+$AY$15*AT1055)</f>
        <v/>
      </c>
      <c r="BC1055" s="10">
        <f>IF((ROW()-6)&lt;=$Q$3,INDEX(LINEST(AH996:AH1055,AI996:AT1055,TRUE,TRUE),1,13)*$Q$4,"")</f>
        <v/>
      </c>
      <c r="BD1055" s="9">
        <f>IF((ROW()-6)&lt;=$Q$3,INDEX(LINEST(AH996:AH1055,AI996:AT1055,TRUE,TRUE),1,12),"")</f>
        <v/>
      </c>
      <c r="BE1055" s="9">
        <f>IF((ROW()-6)&lt;=$Q$3,INDEX(LINEST(AH996:AH1055,AI996:AT1055,TRUE,TRUE),1,11),"")</f>
        <v/>
      </c>
      <c r="BF1055" s="9">
        <f>IF((ROW()-6)&lt;=$Q$3,INDEX(LINEST(AH996:AH1055,AI996:AT1055,TRUE,TRUE),1,10),"")</f>
        <v/>
      </c>
      <c r="BG1055" s="9">
        <f>IF((ROW()-6)&lt;=$Q$3,INDEX(LINEST(AH996:AH1055,AI996:AT1055,TRUE,TRUE),1,9),"")</f>
        <v/>
      </c>
      <c r="BH1055" s="9">
        <f>IF((ROW()-6)&lt;=$Q$3,INDEX(LINEST(AH996:AH1055,AI996:AT1055,TRUE,TRUE),1,8),"")</f>
        <v/>
      </c>
      <c r="BI1055" s="9">
        <f>IF((ROW()-6)&lt;=$Q$3,INDEX(LINEST(AH996:AH1055,AI996:AT1055,TRUE,TRUE),1,7),"")</f>
        <v/>
      </c>
      <c r="BJ1055" s="9">
        <f>IF((ROW()-6)&lt;=$Q$3,INDEX(LINEST(AH996:AH1055,AI996:AT1055,TRUE,TRUE),1,6),"")</f>
        <v/>
      </c>
      <c r="BK1055" s="9">
        <f>IF((ROW()-6)&lt;=$Q$3,INDEX(LINEST(AH996:AH1055,AI996:AT1055,TRUE,TRUE),1,5),"")</f>
        <v/>
      </c>
      <c r="BL1055" s="9">
        <f>IF((ROW()-6)&lt;=$Q$3,INDEX(LINEST(AH996:AH1055,AI996:AT1055,TRUE,TRUE),1,4),"")</f>
        <v/>
      </c>
      <c r="BM1055" s="9">
        <f>IF((ROW()-6)&lt;=$Q$3,INDEX(LINEST(AH996:AH1055,AI996:AT1055,TRUE,TRUE),1,3),"")</f>
        <v/>
      </c>
      <c r="BN1055" s="9">
        <f>IF((ROW()-6)&lt;=$Q$3,INDEX(LINEST(AH996:AH1055,AI996:AT1055,TRUE,TRUE),1,2),"")</f>
        <v/>
      </c>
      <c r="BO1055" s="9">
        <f>IF((ROW()-6)&lt;=$Q$3,INDEX(LINEST(AH996:AH1055,AI996:AT1055,TRUE,TRUE),1,1),"")</f>
        <v/>
      </c>
      <c r="BP1055" s="10">
        <f>IF((ROW()-6)&lt;=$Q$3,INDEX(LINEST(AH996:AH1055,AI996:AT1055,TRUE,TRUE),3,1),"")</f>
        <v/>
      </c>
      <c r="BR1055" s="9">
        <f>IF(AND((ROW()-6)&lt;=$Q$3,ISNUMBER(BC1054)),BC1054/$Q$4+BD1054*AI1055+BE1054*AJ1055+BF1054*AK1055+BG1054*AL1055+BH1054*AM1055+BI1054*AN1055+BJ1054*AO1055+BK1054*AP1055+BL1054*AQ1055+BM1054*AR1055+BN1054*AS1055+BO1054*AT1055,"")</f>
        <v/>
      </c>
      <c r="BS1055">
        <f>IF(ISNUMBER(BR1055),AVERAGE(AH995:AH1054),"")</f>
        <v/>
      </c>
      <c r="BT1055">
        <f>IF(ISNUMBER(BR1055),(AH1055-BR1055)^2,"")</f>
        <v/>
      </c>
      <c r="BU1055">
        <f>IF(ISNUMBER(BR1055),AH1055^2,"")</f>
        <v/>
      </c>
      <c r="BV1055">
        <f>IF(ISNUMBER(BR1055),(AH1055-BS1055)^2,"")</f>
        <v/>
      </c>
    </row>
    <row r="1056">
      <c r="O1056">
        <f>IF($R1056="","",CHOOSE($Q$2,YEAR(R1056)*12+MONTH(R1056),INT((R1056-2)/7),YEAR(R1056)*4+ROUNDUP(MONTH(R1056)/3)))</f>
        <v/>
      </c>
      <c r="P1056">
        <f>IF($R1056="","",IF($R1057="",1,IF(O1056&lt;&gt;O1057,1,0)))</f>
        <v/>
      </c>
      <c r="Q1056">
        <f>IF(P1056=1,SUM($P$7:P1056),"")</f>
        <v/>
      </c>
      <c r="R1056">
        <f>IF($A1056="","",IF(ISNUMBER($A1056),$A1056,IFERROR(DATEVALUE($A1056),NA())))</f>
        <v/>
      </c>
      <c r="S1056" s="7">
        <f>IFERROR(INDEX($R$7:$R$60000,MATCH(ROW()-6,$Q$7:$Q$60000,0)),"")</f>
        <v/>
      </c>
      <c r="T1056">
        <f>IFERROR(INDEX($B$7:$B$60000,MATCH(ROW()-6,$Q$7:$Q$60000,0)),"")</f>
        <v/>
      </c>
      <c r="U1056">
        <f>IFERROR(INDEX($C$7:$C$60000,MATCH(ROW()-6,$Q$7:$Q$60000,0)),"")</f>
        <v/>
      </c>
      <c r="V1056">
        <f>IFERROR(INDEX($D$7:$D$60000,MATCH(ROW()-6,$Q$7:$Q$60000,0)),"")</f>
        <v/>
      </c>
      <c r="W1056">
        <f>IFERROR(INDEX($E$7:$E$60000,MATCH(ROW()-6,$Q$7:$Q$60000,0)),"")</f>
        <v/>
      </c>
      <c r="X1056">
        <f>IFERROR(INDEX($F$7:$F$60000,MATCH(ROW()-6,$Q$7:$Q$60000,0)),"")</f>
        <v/>
      </c>
      <c r="Y1056">
        <f>IFERROR(INDEX($G$7:$G$60000,MATCH(ROW()-6,$Q$7:$Q$60000,0)),"")</f>
        <v/>
      </c>
      <c r="Z1056">
        <f>IFERROR(INDEX($H$7:$H$60000,MATCH(ROW()-6,$Q$7:$Q$60000,0)),"")</f>
        <v/>
      </c>
      <c r="AA1056">
        <f>IFERROR(INDEX($I$7:$I$60000,MATCH(ROW()-6,$Q$7:$Q$60000,0)),"")</f>
        <v/>
      </c>
      <c r="AB1056">
        <f>IFERROR(INDEX($J$7:$J$60000,MATCH(ROW()-6,$Q$7:$Q$60000,0)),"")</f>
        <v/>
      </c>
      <c r="AC1056">
        <f>IFERROR(INDEX($K$7:$K$60000,MATCH(ROW()-6,$Q$7:$Q$60000,0)),"")</f>
        <v/>
      </c>
      <c r="AD1056">
        <f>IFERROR(INDEX($L$7:$L$60000,MATCH(ROW()-6,$Q$7:$Q$60000,0)),"")</f>
        <v/>
      </c>
      <c r="AE1056">
        <f>IFERROR(INDEX($M$7:$M$60000,MATCH(ROW()-6,$Q$7:$Q$60000,0)),"")</f>
        <v/>
      </c>
      <c r="AF1056">
        <f>IFERROR(INDEX($N$7:$N$60000,MATCH(ROW()-6,$Q$7:$Q$60000,0)),"")</f>
        <v/>
      </c>
      <c r="AH1056" s="9">
        <f>IF(OR($S1056="",$S1055=""),"",LN($T1056/$T1055))</f>
        <v/>
      </c>
      <c r="AI1056" s="9">
        <f>IF(OR($S1056="",$S1055=""),"",$C$2*LN(U1056/U1055))</f>
        <v/>
      </c>
      <c r="AJ1056" s="9">
        <f>IF(OR($S1056="",$S1055=""),"",$D$2*(V1056-V1055))</f>
        <v/>
      </c>
      <c r="AK1056" s="9">
        <f>IF(OR($S1056="",$S1055=""),"",$E$2*(W1056-W1055))</f>
        <v/>
      </c>
      <c r="AL1056" s="9">
        <f>IF(OR($S1056="",$S1055=""),"",$F$2*LN(X1056/X1055))</f>
        <v/>
      </c>
      <c r="AM1056" s="9">
        <f>IF(OR($S1056="",$S1055=""),"",$G$2*(Y1056-Y1055))</f>
        <v/>
      </c>
      <c r="AN1056" s="9">
        <f>IF(OR($S1056="",$S1055=""),"",$H$2*LN(Z1056/Z1055))</f>
        <v/>
      </c>
      <c r="AO1056" s="9">
        <f>IF(OR($S1056="",$S1055=""),"",$I$2*(AA1056-AA1055))</f>
        <v/>
      </c>
      <c r="AP1056" s="9">
        <f>IF(OR($S1056="",$S1055=""),"",$J$2*LN(AB1056/AB1055))</f>
        <v/>
      </c>
      <c r="AQ1056" s="9">
        <f>IF(OR($S1056="",$S1055=""),"",$K$2*(AC1056-AC1055))</f>
        <v/>
      </c>
      <c r="AR1056" s="9">
        <f>IF(OR($S1056="",$S1055=""),"",$L$2*LN(AD1056/AD1055))</f>
        <v/>
      </c>
      <c r="AS1056" s="9">
        <f>IF(OR($S1056="",$S1055=""),"",$M$2*LN(AE1056/AE1055))</f>
        <v/>
      </c>
      <c r="AT1056" s="9">
        <f>IF(OR($S1056="",$S1055=""),"",$N$2*LN(AF1056/AF1055))</f>
        <v/>
      </c>
      <c r="AV1056" s="9">
        <f>IF($AH1056="","",$AY$16+$AY$4*AI1056+$AY$5*AJ1056+$AY$6*AK1056+$AY$7*AL1056+$AY$8*AM1056+$AY$9*AN1056+$AY$10*AO1056+$AY$11*AP1056+$AY$12*AQ1056+$AY$13*AR1056+$AY$14*AS1056+$AY$15*AT1056)</f>
        <v/>
      </c>
      <c r="BC1056" s="10">
        <f>IF((ROW()-6)&lt;=$Q$3,INDEX(LINEST(AH997:AH1056,AI997:AT1056,TRUE,TRUE),1,13)*$Q$4,"")</f>
        <v/>
      </c>
      <c r="BD1056" s="9">
        <f>IF((ROW()-6)&lt;=$Q$3,INDEX(LINEST(AH997:AH1056,AI997:AT1056,TRUE,TRUE),1,12),"")</f>
        <v/>
      </c>
      <c r="BE1056" s="9">
        <f>IF((ROW()-6)&lt;=$Q$3,INDEX(LINEST(AH997:AH1056,AI997:AT1056,TRUE,TRUE),1,11),"")</f>
        <v/>
      </c>
      <c r="BF1056" s="9">
        <f>IF((ROW()-6)&lt;=$Q$3,INDEX(LINEST(AH997:AH1056,AI997:AT1056,TRUE,TRUE),1,10),"")</f>
        <v/>
      </c>
      <c r="BG1056" s="9">
        <f>IF((ROW()-6)&lt;=$Q$3,INDEX(LINEST(AH997:AH1056,AI997:AT1056,TRUE,TRUE),1,9),"")</f>
        <v/>
      </c>
      <c r="BH1056" s="9">
        <f>IF((ROW()-6)&lt;=$Q$3,INDEX(LINEST(AH997:AH1056,AI997:AT1056,TRUE,TRUE),1,8),"")</f>
        <v/>
      </c>
      <c r="BI1056" s="9">
        <f>IF((ROW()-6)&lt;=$Q$3,INDEX(LINEST(AH997:AH1056,AI997:AT1056,TRUE,TRUE),1,7),"")</f>
        <v/>
      </c>
      <c r="BJ1056" s="9">
        <f>IF((ROW()-6)&lt;=$Q$3,INDEX(LINEST(AH997:AH1056,AI997:AT1056,TRUE,TRUE),1,6),"")</f>
        <v/>
      </c>
      <c r="BK1056" s="9">
        <f>IF((ROW()-6)&lt;=$Q$3,INDEX(LINEST(AH997:AH1056,AI997:AT1056,TRUE,TRUE),1,5),"")</f>
        <v/>
      </c>
      <c r="BL1056" s="9">
        <f>IF((ROW()-6)&lt;=$Q$3,INDEX(LINEST(AH997:AH1056,AI997:AT1056,TRUE,TRUE),1,4),"")</f>
        <v/>
      </c>
      <c r="BM1056" s="9">
        <f>IF((ROW()-6)&lt;=$Q$3,INDEX(LINEST(AH997:AH1056,AI997:AT1056,TRUE,TRUE),1,3),"")</f>
        <v/>
      </c>
      <c r="BN1056" s="9">
        <f>IF((ROW()-6)&lt;=$Q$3,INDEX(LINEST(AH997:AH1056,AI997:AT1056,TRUE,TRUE),1,2),"")</f>
        <v/>
      </c>
      <c r="BO1056" s="9">
        <f>IF((ROW()-6)&lt;=$Q$3,INDEX(LINEST(AH997:AH1056,AI997:AT1056,TRUE,TRUE),1,1),"")</f>
        <v/>
      </c>
      <c r="BP1056" s="10">
        <f>IF((ROW()-6)&lt;=$Q$3,INDEX(LINEST(AH997:AH1056,AI997:AT1056,TRUE,TRUE),3,1),"")</f>
        <v/>
      </c>
      <c r="BR1056" s="9">
        <f>IF(AND((ROW()-6)&lt;=$Q$3,ISNUMBER(BC1055)),BC1055/$Q$4+BD1055*AI1056+BE1055*AJ1056+BF1055*AK1056+BG1055*AL1056+BH1055*AM1056+BI1055*AN1056+BJ1055*AO1056+BK1055*AP1056+BL1055*AQ1056+BM1055*AR1056+BN1055*AS1056+BO1055*AT1056,"")</f>
        <v/>
      </c>
      <c r="BS1056">
        <f>IF(ISNUMBER(BR1056),AVERAGE(AH996:AH1055),"")</f>
        <v/>
      </c>
      <c r="BT1056">
        <f>IF(ISNUMBER(BR1056),(AH1056-BR1056)^2,"")</f>
        <v/>
      </c>
      <c r="BU1056">
        <f>IF(ISNUMBER(BR1056),AH1056^2,"")</f>
        <v/>
      </c>
      <c r="BV1056">
        <f>IF(ISNUMBER(BR1056),(AH1056-BS1056)^2,"")</f>
        <v/>
      </c>
    </row>
    <row r="1057">
      <c r="O1057">
        <f>IF($R1057="","",CHOOSE($Q$2,YEAR(R1057)*12+MONTH(R1057),INT((R1057-2)/7),YEAR(R1057)*4+ROUNDUP(MONTH(R1057)/3)))</f>
        <v/>
      </c>
      <c r="P1057">
        <f>IF($R1057="","",IF($R1058="",1,IF(O1057&lt;&gt;O1058,1,0)))</f>
        <v/>
      </c>
      <c r="Q1057">
        <f>IF(P1057=1,SUM($P$7:P1057),"")</f>
        <v/>
      </c>
      <c r="R1057">
        <f>IF($A1057="","",IF(ISNUMBER($A1057),$A1057,IFERROR(DATEVALUE($A1057),NA())))</f>
        <v/>
      </c>
      <c r="S1057" s="7">
        <f>IFERROR(INDEX($R$7:$R$60000,MATCH(ROW()-6,$Q$7:$Q$60000,0)),"")</f>
        <v/>
      </c>
      <c r="T1057">
        <f>IFERROR(INDEX($B$7:$B$60000,MATCH(ROW()-6,$Q$7:$Q$60000,0)),"")</f>
        <v/>
      </c>
      <c r="U1057">
        <f>IFERROR(INDEX($C$7:$C$60000,MATCH(ROW()-6,$Q$7:$Q$60000,0)),"")</f>
        <v/>
      </c>
      <c r="V1057">
        <f>IFERROR(INDEX($D$7:$D$60000,MATCH(ROW()-6,$Q$7:$Q$60000,0)),"")</f>
        <v/>
      </c>
      <c r="W1057">
        <f>IFERROR(INDEX($E$7:$E$60000,MATCH(ROW()-6,$Q$7:$Q$60000,0)),"")</f>
        <v/>
      </c>
      <c r="X1057">
        <f>IFERROR(INDEX($F$7:$F$60000,MATCH(ROW()-6,$Q$7:$Q$60000,0)),"")</f>
        <v/>
      </c>
      <c r="Y1057">
        <f>IFERROR(INDEX($G$7:$G$60000,MATCH(ROW()-6,$Q$7:$Q$60000,0)),"")</f>
        <v/>
      </c>
      <c r="Z1057">
        <f>IFERROR(INDEX($H$7:$H$60000,MATCH(ROW()-6,$Q$7:$Q$60000,0)),"")</f>
        <v/>
      </c>
      <c r="AA1057">
        <f>IFERROR(INDEX($I$7:$I$60000,MATCH(ROW()-6,$Q$7:$Q$60000,0)),"")</f>
        <v/>
      </c>
      <c r="AB1057">
        <f>IFERROR(INDEX($J$7:$J$60000,MATCH(ROW()-6,$Q$7:$Q$60000,0)),"")</f>
        <v/>
      </c>
      <c r="AC1057">
        <f>IFERROR(INDEX($K$7:$K$60000,MATCH(ROW()-6,$Q$7:$Q$60000,0)),"")</f>
        <v/>
      </c>
      <c r="AD1057">
        <f>IFERROR(INDEX($L$7:$L$60000,MATCH(ROW()-6,$Q$7:$Q$60000,0)),"")</f>
        <v/>
      </c>
      <c r="AE1057">
        <f>IFERROR(INDEX($M$7:$M$60000,MATCH(ROW()-6,$Q$7:$Q$60000,0)),"")</f>
        <v/>
      </c>
      <c r="AF1057">
        <f>IFERROR(INDEX($N$7:$N$60000,MATCH(ROW()-6,$Q$7:$Q$60000,0)),"")</f>
        <v/>
      </c>
      <c r="AH1057" s="9">
        <f>IF(OR($S1057="",$S1056=""),"",LN($T1057/$T1056))</f>
        <v/>
      </c>
      <c r="AI1057" s="9">
        <f>IF(OR($S1057="",$S1056=""),"",$C$2*LN(U1057/U1056))</f>
        <v/>
      </c>
      <c r="AJ1057" s="9">
        <f>IF(OR($S1057="",$S1056=""),"",$D$2*(V1057-V1056))</f>
        <v/>
      </c>
      <c r="AK1057" s="9">
        <f>IF(OR($S1057="",$S1056=""),"",$E$2*(W1057-W1056))</f>
        <v/>
      </c>
      <c r="AL1057" s="9">
        <f>IF(OR($S1057="",$S1056=""),"",$F$2*LN(X1057/X1056))</f>
        <v/>
      </c>
      <c r="AM1057" s="9">
        <f>IF(OR($S1057="",$S1056=""),"",$G$2*(Y1057-Y1056))</f>
        <v/>
      </c>
      <c r="AN1057" s="9">
        <f>IF(OR($S1057="",$S1056=""),"",$H$2*LN(Z1057/Z1056))</f>
        <v/>
      </c>
      <c r="AO1057" s="9">
        <f>IF(OR($S1057="",$S1056=""),"",$I$2*(AA1057-AA1056))</f>
        <v/>
      </c>
      <c r="AP1057" s="9">
        <f>IF(OR($S1057="",$S1056=""),"",$J$2*LN(AB1057/AB1056))</f>
        <v/>
      </c>
      <c r="AQ1057" s="9">
        <f>IF(OR($S1057="",$S1056=""),"",$K$2*(AC1057-AC1056))</f>
        <v/>
      </c>
      <c r="AR1057" s="9">
        <f>IF(OR($S1057="",$S1056=""),"",$L$2*LN(AD1057/AD1056))</f>
        <v/>
      </c>
      <c r="AS1057" s="9">
        <f>IF(OR($S1057="",$S1056=""),"",$M$2*LN(AE1057/AE1056))</f>
        <v/>
      </c>
      <c r="AT1057" s="9">
        <f>IF(OR($S1057="",$S1056=""),"",$N$2*LN(AF1057/AF1056))</f>
        <v/>
      </c>
      <c r="AV1057" s="9">
        <f>IF($AH1057="","",$AY$16+$AY$4*AI1057+$AY$5*AJ1057+$AY$6*AK1057+$AY$7*AL1057+$AY$8*AM1057+$AY$9*AN1057+$AY$10*AO1057+$AY$11*AP1057+$AY$12*AQ1057+$AY$13*AR1057+$AY$14*AS1057+$AY$15*AT1057)</f>
        <v/>
      </c>
      <c r="BC1057" s="10">
        <f>IF((ROW()-6)&lt;=$Q$3,INDEX(LINEST(AH998:AH1057,AI998:AT1057,TRUE,TRUE),1,13)*$Q$4,"")</f>
        <v/>
      </c>
      <c r="BD1057" s="9">
        <f>IF((ROW()-6)&lt;=$Q$3,INDEX(LINEST(AH998:AH1057,AI998:AT1057,TRUE,TRUE),1,12),"")</f>
        <v/>
      </c>
      <c r="BE1057" s="9">
        <f>IF((ROW()-6)&lt;=$Q$3,INDEX(LINEST(AH998:AH1057,AI998:AT1057,TRUE,TRUE),1,11),"")</f>
        <v/>
      </c>
      <c r="BF1057" s="9">
        <f>IF((ROW()-6)&lt;=$Q$3,INDEX(LINEST(AH998:AH1057,AI998:AT1057,TRUE,TRUE),1,10),"")</f>
        <v/>
      </c>
      <c r="BG1057" s="9">
        <f>IF((ROW()-6)&lt;=$Q$3,INDEX(LINEST(AH998:AH1057,AI998:AT1057,TRUE,TRUE),1,9),"")</f>
        <v/>
      </c>
      <c r="BH1057" s="9">
        <f>IF((ROW()-6)&lt;=$Q$3,INDEX(LINEST(AH998:AH1057,AI998:AT1057,TRUE,TRUE),1,8),"")</f>
        <v/>
      </c>
      <c r="BI1057" s="9">
        <f>IF((ROW()-6)&lt;=$Q$3,INDEX(LINEST(AH998:AH1057,AI998:AT1057,TRUE,TRUE),1,7),"")</f>
        <v/>
      </c>
      <c r="BJ1057" s="9">
        <f>IF((ROW()-6)&lt;=$Q$3,INDEX(LINEST(AH998:AH1057,AI998:AT1057,TRUE,TRUE),1,6),"")</f>
        <v/>
      </c>
      <c r="BK1057" s="9">
        <f>IF((ROW()-6)&lt;=$Q$3,INDEX(LINEST(AH998:AH1057,AI998:AT1057,TRUE,TRUE),1,5),"")</f>
        <v/>
      </c>
      <c r="BL1057" s="9">
        <f>IF((ROW()-6)&lt;=$Q$3,INDEX(LINEST(AH998:AH1057,AI998:AT1057,TRUE,TRUE),1,4),"")</f>
        <v/>
      </c>
      <c r="BM1057" s="9">
        <f>IF((ROW()-6)&lt;=$Q$3,INDEX(LINEST(AH998:AH1057,AI998:AT1057,TRUE,TRUE),1,3),"")</f>
        <v/>
      </c>
      <c r="BN1057" s="9">
        <f>IF((ROW()-6)&lt;=$Q$3,INDEX(LINEST(AH998:AH1057,AI998:AT1057,TRUE,TRUE),1,2),"")</f>
        <v/>
      </c>
      <c r="BO1057" s="9">
        <f>IF((ROW()-6)&lt;=$Q$3,INDEX(LINEST(AH998:AH1057,AI998:AT1057,TRUE,TRUE),1,1),"")</f>
        <v/>
      </c>
      <c r="BP1057" s="10">
        <f>IF((ROW()-6)&lt;=$Q$3,INDEX(LINEST(AH998:AH1057,AI998:AT1057,TRUE,TRUE),3,1),"")</f>
        <v/>
      </c>
      <c r="BR1057" s="9">
        <f>IF(AND((ROW()-6)&lt;=$Q$3,ISNUMBER(BC1056)),BC1056/$Q$4+BD1056*AI1057+BE1056*AJ1057+BF1056*AK1057+BG1056*AL1057+BH1056*AM1057+BI1056*AN1057+BJ1056*AO1057+BK1056*AP1057+BL1056*AQ1057+BM1056*AR1057+BN1056*AS1057+BO1056*AT1057,"")</f>
        <v/>
      </c>
      <c r="BS1057">
        <f>IF(ISNUMBER(BR1057),AVERAGE(AH997:AH1056),"")</f>
        <v/>
      </c>
      <c r="BT1057">
        <f>IF(ISNUMBER(BR1057),(AH1057-BR1057)^2,"")</f>
        <v/>
      </c>
      <c r="BU1057">
        <f>IF(ISNUMBER(BR1057),AH1057^2,"")</f>
        <v/>
      </c>
      <c r="BV1057">
        <f>IF(ISNUMBER(BR1057),(AH1057-BS1057)^2,"")</f>
        <v/>
      </c>
    </row>
    <row r="1058">
      <c r="O1058">
        <f>IF($R1058="","",CHOOSE($Q$2,YEAR(R1058)*12+MONTH(R1058),INT((R1058-2)/7),YEAR(R1058)*4+ROUNDUP(MONTH(R1058)/3)))</f>
        <v/>
      </c>
      <c r="P1058">
        <f>IF($R1058="","",IF($R1059="",1,IF(O1058&lt;&gt;O1059,1,0)))</f>
        <v/>
      </c>
      <c r="Q1058">
        <f>IF(P1058=1,SUM($P$7:P1058),"")</f>
        <v/>
      </c>
      <c r="R1058">
        <f>IF($A1058="","",IF(ISNUMBER($A1058),$A1058,IFERROR(DATEVALUE($A1058),NA())))</f>
        <v/>
      </c>
      <c r="S1058" s="7">
        <f>IFERROR(INDEX($R$7:$R$60000,MATCH(ROW()-6,$Q$7:$Q$60000,0)),"")</f>
        <v/>
      </c>
      <c r="T1058">
        <f>IFERROR(INDEX($B$7:$B$60000,MATCH(ROW()-6,$Q$7:$Q$60000,0)),"")</f>
        <v/>
      </c>
      <c r="U1058">
        <f>IFERROR(INDEX($C$7:$C$60000,MATCH(ROW()-6,$Q$7:$Q$60000,0)),"")</f>
        <v/>
      </c>
      <c r="V1058">
        <f>IFERROR(INDEX($D$7:$D$60000,MATCH(ROW()-6,$Q$7:$Q$60000,0)),"")</f>
        <v/>
      </c>
      <c r="W1058">
        <f>IFERROR(INDEX($E$7:$E$60000,MATCH(ROW()-6,$Q$7:$Q$60000,0)),"")</f>
        <v/>
      </c>
      <c r="X1058">
        <f>IFERROR(INDEX($F$7:$F$60000,MATCH(ROW()-6,$Q$7:$Q$60000,0)),"")</f>
        <v/>
      </c>
      <c r="Y1058">
        <f>IFERROR(INDEX($G$7:$G$60000,MATCH(ROW()-6,$Q$7:$Q$60000,0)),"")</f>
        <v/>
      </c>
      <c r="Z1058">
        <f>IFERROR(INDEX($H$7:$H$60000,MATCH(ROW()-6,$Q$7:$Q$60000,0)),"")</f>
        <v/>
      </c>
      <c r="AA1058">
        <f>IFERROR(INDEX($I$7:$I$60000,MATCH(ROW()-6,$Q$7:$Q$60000,0)),"")</f>
        <v/>
      </c>
      <c r="AB1058">
        <f>IFERROR(INDEX($J$7:$J$60000,MATCH(ROW()-6,$Q$7:$Q$60000,0)),"")</f>
        <v/>
      </c>
      <c r="AC1058">
        <f>IFERROR(INDEX($K$7:$K$60000,MATCH(ROW()-6,$Q$7:$Q$60000,0)),"")</f>
        <v/>
      </c>
      <c r="AD1058">
        <f>IFERROR(INDEX($L$7:$L$60000,MATCH(ROW()-6,$Q$7:$Q$60000,0)),"")</f>
        <v/>
      </c>
      <c r="AE1058">
        <f>IFERROR(INDEX($M$7:$M$60000,MATCH(ROW()-6,$Q$7:$Q$60000,0)),"")</f>
        <v/>
      </c>
      <c r="AF1058">
        <f>IFERROR(INDEX($N$7:$N$60000,MATCH(ROW()-6,$Q$7:$Q$60000,0)),"")</f>
        <v/>
      </c>
      <c r="AH1058" s="9">
        <f>IF(OR($S1058="",$S1057=""),"",LN($T1058/$T1057))</f>
        <v/>
      </c>
      <c r="AI1058" s="9">
        <f>IF(OR($S1058="",$S1057=""),"",$C$2*LN(U1058/U1057))</f>
        <v/>
      </c>
      <c r="AJ1058" s="9">
        <f>IF(OR($S1058="",$S1057=""),"",$D$2*(V1058-V1057))</f>
        <v/>
      </c>
      <c r="AK1058" s="9">
        <f>IF(OR($S1058="",$S1057=""),"",$E$2*(W1058-W1057))</f>
        <v/>
      </c>
      <c r="AL1058" s="9">
        <f>IF(OR($S1058="",$S1057=""),"",$F$2*LN(X1058/X1057))</f>
        <v/>
      </c>
      <c r="AM1058" s="9">
        <f>IF(OR($S1058="",$S1057=""),"",$G$2*(Y1058-Y1057))</f>
        <v/>
      </c>
      <c r="AN1058" s="9">
        <f>IF(OR($S1058="",$S1057=""),"",$H$2*LN(Z1058/Z1057))</f>
        <v/>
      </c>
      <c r="AO1058" s="9">
        <f>IF(OR($S1058="",$S1057=""),"",$I$2*(AA1058-AA1057))</f>
        <v/>
      </c>
      <c r="AP1058" s="9">
        <f>IF(OR($S1058="",$S1057=""),"",$J$2*LN(AB1058/AB1057))</f>
        <v/>
      </c>
      <c r="AQ1058" s="9">
        <f>IF(OR($S1058="",$S1057=""),"",$K$2*(AC1058-AC1057))</f>
        <v/>
      </c>
      <c r="AR1058" s="9">
        <f>IF(OR($S1058="",$S1057=""),"",$L$2*LN(AD1058/AD1057))</f>
        <v/>
      </c>
      <c r="AS1058" s="9">
        <f>IF(OR($S1058="",$S1057=""),"",$M$2*LN(AE1058/AE1057))</f>
        <v/>
      </c>
      <c r="AT1058" s="9">
        <f>IF(OR($S1058="",$S1057=""),"",$N$2*LN(AF1058/AF1057))</f>
        <v/>
      </c>
      <c r="AV1058" s="9">
        <f>IF($AH1058="","",$AY$16+$AY$4*AI1058+$AY$5*AJ1058+$AY$6*AK1058+$AY$7*AL1058+$AY$8*AM1058+$AY$9*AN1058+$AY$10*AO1058+$AY$11*AP1058+$AY$12*AQ1058+$AY$13*AR1058+$AY$14*AS1058+$AY$15*AT1058)</f>
        <v/>
      </c>
      <c r="BC1058" s="10">
        <f>IF((ROW()-6)&lt;=$Q$3,INDEX(LINEST(AH999:AH1058,AI999:AT1058,TRUE,TRUE),1,13)*$Q$4,"")</f>
        <v/>
      </c>
      <c r="BD1058" s="9">
        <f>IF((ROW()-6)&lt;=$Q$3,INDEX(LINEST(AH999:AH1058,AI999:AT1058,TRUE,TRUE),1,12),"")</f>
        <v/>
      </c>
      <c r="BE1058" s="9">
        <f>IF((ROW()-6)&lt;=$Q$3,INDEX(LINEST(AH999:AH1058,AI999:AT1058,TRUE,TRUE),1,11),"")</f>
        <v/>
      </c>
      <c r="BF1058" s="9">
        <f>IF((ROW()-6)&lt;=$Q$3,INDEX(LINEST(AH999:AH1058,AI999:AT1058,TRUE,TRUE),1,10),"")</f>
        <v/>
      </c>
      <c r="BG1058" s="9">
        <f>IF((ROW()-6)&lt;=$Q$3,INDEX(LINEST(AH999:AH1058,AI999:AT1058,TRUE,TRUE),1,9),"")</f>
        <v/>
      </c>
      <c r="BH1058" s="9">
        <f>IF((ROW()-6)&lt;=$Q$3,INDEX(LINEST(AH999:AH1058,AI999:AT1058,TRUE,TRUE),1,8),"")</f>
        <v/>
      </c>
      <c r="BI1058" s="9">
        <f>IF((ROW()-6)&lt;=$Q$3,INDEX(LINEST(AH999:AH1058,AI999:AT1058,TRUE,TRUE),1,7),"")</f>
        <v/>
      </c>
      <c r="BJ1058" s="9">
        <f>IF((ROW()-6)&lt;=$Q$3,INDEX(LINEST(AH999:AH1058,AI999:AT1058,TRUE,TRUE),1,6),"")</f>
        <v/>
      </c>
      <c r="BK1058" s="9">
        <f>IF((ROW()-6)&lt;=$Q$3,INDEX(LINEST(AH999:AH1058,AI999:AT1058,TRUE,TRUE),1,5),"")</f>
        <v/>
      </c>
      <c r="BL1058" s="9">
        <f>IF((ROW()-6)&lt;=$Q$3,INDEX(LINEST(AH999:AH1058,AI999:AT1058,TRUE,TRUE),1,4),"")</f>
        <v/>
      </c>
      <c r="BM1058" s="9">
        <f>IF((ROW()-6)&lt;=$Q$3,INDEX(LINEST(AH999:AH1058,AI999:AT1058,TRUE,TRUE),1,3),"")</f>
        <v/>
      </c>
      <c r="BN1058" s="9">
        <f>IF((ROW()-6)&lt;=$Q$3,INDEX(LINEST(AH999:AH1058,AI999:AT1058,TRUE,TRUE),1,2),"")</f>
        <v/>
      </c>
      <c r="BO1058" s="9">
        <f>IF((ROW()-6)&lt;=$Q$3,INDEX(LINEST(AH999:AH1058,AI999:AT1058,TRUE,TRUE),1,1),"")</f>
        <v/>
      </c>
      <c r="BP1058" s="10">
        <f>IF((ROW()-6)&lt;=$Q$3,INDEX(LINEST(AH999:AH1058,AI999:AT1058,TRUE,TRUE),3,1),"")</f>
        <v/>
      </c>
      <c r="BR1058" s="9">
        <f>IF(AND((ROW()-6)&lt;=$Q$3,ISNUMBER(BC1057)),BC1057/$Q$4+BD1057*AI1058+BE1057*AJ1058+BF1057*AK1058+BG1057*AL1058+BH1057*AM1058+BI1057*AN1058+BJ1057*AO1058+BK1057*AP1058+BL1057*AQ1058+BM1057*AR1058+BN1057*AS1058+BO1057*AT1058,"")</f>
        <v/>
      </c>
      <c r="BS1058">
        <f>IF(ISNUMBER(BR1058),AVERAGE(AH998:AH1057),"")</f>
        <v/>
      </c>
      <c r="BT1058">
        <f>IF(ISNUMBER(BR1058),(AH1058-BR1058)^2,"")</f>
        <v/>
      </c>
      <c r="BU1058">
        <f>IF(ISNUMBER(BR1058),AH1058^2,"")</f>
        <v/>
      </c>
      <c r="BV1058">
        <f>IF(ISNUMBER(BR1058),(AH1058-BS1058)^2,"")</f>
        <v/>
      </c>
    </row>
    <row r="1059">
      <c r="O1059">
        <f>IF($R1059="","",CHOOSE($Q$2,YEAR(R1059)*12+MONTH(R1059),INT((R1059-2)/7),YEAR(R1059)*4+ROUNDUP(MONTH(R1059)/3)))</f>
        <v/>
      </c>
      <c r="P1059">
        <f>IF($R1059="","",IF($R1060="",1,IF(O1059&lt;&gt;O1060,1,0)))</f>
        <v/>
      </c>
      <c r="Q1059">
        <f>IF(P1059=1,SUM($P$7:P1059),"")</f>
        <v/>
      </c>
      <c r="R1059">
        <f>IF($A1059="","",IF(ISNUMBER($A1059),$A1059,IFERROR(DATEVALUE($A1059),NA())))</f>
        <v/>
      </c>
      <c r="S1059" s="7">
        <f>IFERROR(INDEX($R$7:$R$60000,MATCH(ROW()-6,$Q$7:$Q$60000,0)),"")</f>
        <v/>
      </c>
      <c r="T1059">
        <f>IFERROR(INDEX($B$7:$B$60000,MATCH(ROW()-6,$Q$7:$Q$60000,0)),"")</f>
        <v/>
      </c>
      <c r="U1059">
        <f>IFERROR(INDEX($C$7:$C$60000,MATCH(ROW()-6,$Q$7:$Q$60000,0)),"")</f>
        <v/>
      </c>
      <c r="V1059">
        <f>IFERROR(INDEX($D$7:$D$60000,MATCH(ROW()-6,$Q$7:$Q$60000,0)),"")</f>
        <v/>
      </c>
      <c r="W1059">
        <f>IFERROR(INDEX($E$7:$E$60000,MATCH(ROW()-6,$Q$7:$Q$60000,0)),"")</f>
        <v/>
      </c>
      <c r="X1059">
        <f>IFERROR(INDEX($F$7:$F$60000,MATCH(ROW()-6,$Q$7:$Q$60000,0)),"")</f>
        <v/>
      </c>
      <c r="Y1059">
        <f>IFERROR(INDEX($G$7:$G$60000,MATCH(ROW()-6,$Q$7:$Q$60000,0)),"")</f>
        <v/>
      </c>
      <c r="Z1059">
        <f>IFERROR(INDEX($H$7:$H$60000,MATCH(ROW()-6,$Q$7:$Q$60000,0)),"")</f>
        <v/>
      </c>
      <c r="AA1059">
        <f>IFERROR(INDEX($I$7:$I$60000,MATCH(ROW()-6,$Q$7:$Q$60000,0)),"")</f>
        <v/>
      </c>
      <c r="AB1059">
        <f>IFERROR(INDEX($J$7:$J$60000,MATCH(ROW()-6,$Q$7:$Q$60000,0)),"")</f>
        <v/>
      </c>
      <c r="AC1059">
        <f>IFERROR(INDEX($K$7:$K$60000,MATCH(ROW()-6,$Q$7:$Q$60000,0)),"")</f>
        <v/>
      </c>
      <c r="AD1059">
        <f>IFERROR(INDEX($L$7:$L$60000,MATCH(ROW()-6,$Q$7:$Q$60000,0)),"")</f>
        <v/>
      </c>
      <c r="AE1059">
        <f>IFERROR(INDEX($M$7:$M$60000,MATCH(ROW()-6,$Q$7:$Q$60000,0)),"")</f>
        <v/>
      </c>
      <c r="AF1059">
        <f>IFERROR(INDEX($N$7:$N$60000,MATCH(ROW()-6,$Q$7:$Q$60000,0)),"")</f>
        <v/>
      </c>
      <c r="AH1059" s="9">
        <f>IF(OR($S1059="",$S1058=""),"",LN($T1059/$T1058))</f>
        <v/>
      </c>
      <c r="AI1059" s="9">
        <f>IF(OR($S1059="",$S1058=""),"",$C$2*LN(U1059/U1058))</f>
        <v/>
      </c>
      <c r="AJ1059" s="9">
        <f>IF(OR($S1059="",$S1058=""),"",$D$2*(V1059-V1058))</f>
        <v/>
      </c>
      <c r="AK1059" s="9">
        <f>IF(OR($S1059="",$S1058=""),"",$E$2*(W1059-W1058))</f>
        <v/>
      </c>
      <c r="AL1059" s="9">
        <f>IF(OR($S1059="",$S1058=""),"",$F$2*LN(X1059/X1058))</f>
        <v/>
      </c>
      <c r="AM1059" s="9">
        <f>IF(OR($S1059="",$S1058=""),"",$G$2*(Y1059-Y1058))</f>
        <v/>
      </c>
      <c r="AN1059" s="9">
        <f>IF(OR($S1059="",$S1058=""),"",$H$2*LN(Z1059/Z1058))</f>
        <v/>
      </c>
      <c r="AO1059" s="9">
        <f>IF(OR($S1059="",$S1058=""),"",$I$2*(AA1059-AA1058))</f>
        <v/>
      </c>
      <c r="AP1059" s="9">
        <f>IF(OR($S1059="",$S1058=""),"",$J$2*LN(AB1059/AB1058))</f>
        <v/>
      </c>
      <c r="AQ1059" s="9">
        <f>IF(OR($S1059="",$S1058=""),"",$K$2*(AC1059-AC1058))</f>
        <v/>
      </c>
      <c r="AR1059" s="9">
        <f>IF(OR($S1059="",$S1058=""),"",$L$2*LN(AD1059/AD1058))</f>
        <v/>
      </c>
      <c r="AS1059" s="9">
        <f>IF(OR($S1059="",$S1058=""),"",$M$2*LN(AE1059/AE1058))</f>
        <v/>
      </c>
      <c r="AT1059" s="9">
        <f>IF(OR($S1059="",$S1058=""),"",$N$2*LN(AF1059/AF1058))</f>
        <v/>
      </c>
      <c r="AV1059" s="9">
        <f>IF($AH1059="","",$AY$16+$AY$4*AI1059+$AY$5*AJ1059+$AY$6*AK1059+$AY$7*AL1059+$AY$8*AM1059+$AY$9*AN1059+$AY$10*AO1059+$AY$11*AP1059+$AY$12*AQ1059+$AY$13*AR1059+$AY$14*AS1059+$AY$15*AT1059)</f>
        <v/>
      </c>
      <c r="BC1059" s="10">
        <f>IF((ROW()-6)&lt;=$Q$3,INDEX(LINEST(AH1000:AH1059,AI1000:AT1059,TRUE,TRUE),1,13)*$Q$4,"")</f>
        <v/>
      </c>
      <c r="BD1059" s="9">
        <f>IF((ROW()-6)&lt;=$Q$3,INDEX(LINEST(AH1000:AH1059,AI1000:AT1059,TRUE,TRUE),1,12),"")</f>
        <v/>
      </c>
      <c r="BE1059" s="9">
        <f>IF((ROW()-6)&lt;=$Q$3,INDEX(LINEST(AH1000:AH1059,AI1000:AT1059,TRUE,TRUE),1,11),"")</f>
        <v/>
      </c>
      <c r="BF1059" s="9">
        <f>IF((ROW()-6)&lt;=$Q$3,INDEX(LINEST(AH1000:AH1059,AI1000:AT1059,TRUE,TRUE),1,10),"")</f>
        <v/>
      </c>
      <c r="BG1059" s="9">
        <f>IF((ROW()-6)&lt;=$Q$3,INDEX(LINEST(AH1000:AH1059,AI1000:AT1059,TRUE,TRUE),1,9),"")</f>
        <v/>
      </c>
      <c r="BH1059" s="9">
        <f>IF((ROW()-6)&lt;=$Q$3,INDEX(LINEST(AH1000:AH1059,AI1000:AT1059,TRUE,TRUE),1,8),"")</f>
        <v/>
      </c>
      <c r="BI1059" s="9">
        <f>IF((ROW()-6)&lt;=$Q$3,INDEX(LINEST(AH1000:AH1059,AI1000:AT1059,TRUE,TRUE),1,7),"")</f>
        <v/>
      </c>
      <c r="BJ1059" s="9">
        <f>IF((ROW()-6)&lt;=$Q$3,INDEX(LINEST(AH1000:AH1059,AI1000:AT1059,TRUE,TRUE),1,6),"")</f>
        <v/>
      </c>
      <c r="BK1059" s="9">
        <f>IF((ROW()-6)&lt;=$Q$3,INDEX(LINEST(AH1000:AH1059,AI1000:AT1059,TRUE,TRUE),1,5),"")</f>
        <v/>
      </c>
      <c r="BL1059" s="9">
        <f>IF((ROW()-6)&lt;=$Q$3,INDEX(LINEST(AH1000:AH1059,AI1000:AT1059,TRUE,TRUE),1,4),"")</f>
        <v/>
      </c>
      <c r="BM1059" s="9">
        <f>IF((ROW()-6)&lt;=$Q$3,INDEX(LINEST(AH1000:AH1059,AI1000:AT1059,TRUE,TRUE),1,3),"")</f>
        <v/>
      </c>
      <c r="BN1059" s="9">
        <f>IF((ROW()-6)&lt;=$Q$3,INDEX(LINEST(AH1000:AH1059,AI1000:AT1059,TRUE,TRUE),1,2),"")</f>
        <v/>
      </c>
      <c r="BO1059" s="9">
        <f>IF((ROW()-6)&lt;=$Q$3,INDEX(LINEST(AH1000:AH1059,AI1000:AT1059,TRUE,TRUE),1,1),"")</f>
        <v/>
      </c>
      <c r="BP1059" s="10">
        <f>IF((ROW()-6)&lt;=$Q$3,INDEX(LINEST(AH1000:AH1059,AI1000:AT1059,TRUE,TRUE),3,1),"")</f>
        <v/>
      </c>
      <c r="BR1059" s="9">
        <f>IF(AND((ROW()-6)&lt;=$Q$3,ISNUMBER(BC1058)),BC1058/$Q$4+BD1058*AI1059+BE1058*AJ1059+BF1058*AK1059+BG1058*AL1059+BH1058*AM1059+BI1058*AN1059+BJ1058*AO1059+BK1058*AP1059+BL1058*AQ1059+BM1058*AR1059+BN1058*AS1059+BO1058*AT1059,"")</f>
        <v/>
      </c>
      <c r="BS1059">
        <f>IF(ISNUMBER(BR1059),AVERAGE(AH999:AH1058),"")</f>
        <v/>
      </c>
      <c r="BT1059">
        <f>IF(ISNUMBER(BR1059),(AH1059-BR1059)^2,"")</f>
        <v/>
      </c>
      <c r="BU1059">
        <f>IF(ISNUMBER(BR1059),AH1059^2,"")</f>
        <v/>
      </c>
      <c r="BV1059">
        <f>IF(ISNUMBER(BR1059),(AH1059-BS1059)^2,"")</f>
        <v/>
      </c>
    </row>
    <row r="1060">
      <c r="O1060">
        <f>IF($R1060="","",CHOOSE($Q$2,YEAR(R1060)*12+MONTH(R1060),INT((R1060-2)/7),YEAR(R1060)*4+ROUNDUP(MONTH(R1060)/3)))</f>
        <v/>
      </c>
      <c r="P1060">
        <f>IF($R1060="","",IF($R1061="",1,IF(O1060&lt;&gt;O1061,1,0)))</f>
        <v/>
      </c>
      <c r="Q1060">
        <f>IF(P1060=1,SUM($P$7:P1060),"")</f>
        <v/>
      </c>
      <c r="R1060">
        <f>IF($A1060="","",IF(ISNUMBER($A1060),$A1060,IFERROR(DATEVALUE($A1060),NA())))</f>
        <v/>
      </c>
      <c r="S1060" s="7">
        <f>IFERROR(INDEX($R$7:$R$60000,MATCH(ROW()-6,$Q$7:$Q$60000,0)),"")</f>
        <v/>
      </c>
      <c r="T1060">
        <f>IFERROR(INDEX($B$7:$B$60000,MATCH(ROW()-6,$Q$7:$Q$60000,0)),"")</f>
        <v/>
      </c>
      <c r="U1060">
        <f>IFERROR(INDEX($C$7:$C$60000,MATCH(ROW()-6,$Q$7:$Q$60000,0)),"")</f>
        <v/>
      </c>
      <c r="V1060">
        <f>IFERROR(INDEX($D$7:$D$60000,MATCH(ROW()-6,$Q$7:$Q$60000,0)),"")</f>
        <v/>
      </c>
      <c r="W1060">
        <f>IFERROR(INDEX($E$7:$E$60000,MATCH(ROW()-6,$Q$7:$Q$60000,0)),"")</f>
        <v/>
      </c>
      <c r="X1060">
        <f>IFERROR(INDEX($F$7:$F$60000,MATCH(ROW()-6,$Q$7:$Q$60000,0)),"")</f>
        <v/>
      </c>
      <c r="Y1060">
        <f>IFERROR(INDEX($G$7:$G$60000,MATCH(ROW()-6,$Q$7:$Q$60000,0)),"")</f>
        <v/>
      </c>
      <c r="Z1060">
        <f>IFERROR(INDEX($H$7:$H$60000,MATCH(ROW()-6,$Q$7:$Q$60000,0)),"")</f>
        <v/>
      </c>
      <c r="AA1060">
        <f>IFERROR(INDEX($I$7:$I$60000,MATCH(ROW()-6,$Q$7:$Q$60000,0)),"")</f>
        <v/>
      </c>
      <c r="AB1060">
        <f>IFERROR(INDEX($J$7:$J$60000,MATCH(ROW()-6,$Q$7:$Q$60000,0)),"")</f>
        <v/>
      </c>
      <c r="AC1060">
        <f>IFERROR(INDEX($K$7:$K$60000,MATCH(ROW()-6,$Q$7:$Q$60000,0)),"")</f>
        <v/>
      </c>
      <c r="AD1060">
        <f>IFERROR(INDEX($L$7:$L$60000,MATCH(ROW()-6,$Q$7:$Q$60000,0)),"")</f>
        <v/>
      </c>
      <c r="AE1060">
        <f>IFERROR(INDEX($M$7:$M$60000,MATCH(ROW()-6,$Q$7:$Q$60000,0)),"")</f>
        <v/>
      </c>
      <c r="AF1060">
        <f>IFERROR(INDEX($N$7:$N$60000,MATCH(ROW()-6,$Q$7:$Q$60000,0)),"")</f>
        <v/>
      </c>
      <c r="AH1060" s="9">
        <f>IF(OR($S1060="",$S1059=""),"",LN($T1060/$T1059))</f>
        <v/>
      </c>
      <c r="AI1060" s="9">
        <f>IF(OR($S1060="",$S1059=""),"",$C$2*LN(U1060/U1059))</f>
        <v/>
      </c>
      <c r="AJ1060" s="9">
        <f>IF(OR($S1060="",$S1059=""),"",$D$2*(V1060-V1059))</f>
        <v/>
      </c>
      <c r="AK1060" s="9">
        <f>IF(OR($S1060="",$S1059=""),"",$E$2*(W1060-W1059))</f>
        <v/>
      </c>
      <c r="AL1060" s="9">
        <f>IF(OR($S1060="",$S1059=""),"",$F$2*LN(X1060/X1059))</f>
        <v/>
      </c>
      <c r="AM1060" s="9">
        <f>IF(OR($S1060="",$S1059=""),"",$G$2*(Y1060-Y1059))</f>
        <v/>
      </c>
      <c r="AN1060" s="9">
        <f>IF(OR($S1060="",$S1059=""),"",$H$2*LN(Z1060/Z1059))</f>
        <v/>
      </c>
      <c r="AO1060" s="9">
        <f>IF(OR($S1060="",$S1059=""),"",$I$2*(AA1060-AA1059))</f>
        <v/>
      </c>
      <c r="AP1060" s="9">
        <f>IF(OR($S1060="",$S1059=""),"",$J$2*LN(AB1060/AB1059))</f>
        <v/>
      </c>
      <c r="AQ1060" s="9">
        <f>IF(OR($S1060="",$S1059=""),"",$K$2*(AC1060-AC1059))</f>
        <v/>
      </c>
      <c r="AR1060" s="9">
        <f>IF(OR($S1060="",$S1059=""),"",$L$2*LN(AD1060/AD1059))</f>
        <v/>
      </c>
      <c r="AS1060" s="9">
        <f>IF(OR($S1060="",$S1059=""),"",$M$2*LN(AE1060/AE1059))</f>
        <v/>
      </c>
      <c r="AT1060" s="9">
        <f>IF(OR($S1060="",$S1059=""),"",$N$2*LN(AF1060/AF1059))</f>
        <v/>
      </c>
      <c r="AV1060" s="9">
        <f>IF($AH1060="","",$AY$16+$AY$4*AI1060+$AY$5*AJ1060+$AY$6*AK1060+$AY$7*AL1060+$AY$8*AM1060+$AY$9*AN1060+$AY$10*AO1060+$AY$11*AP1060+$AY$12*AQ1060+$AY$13*AR1060+$AY$14*AS1060+$AY$15*AT1060)</f>
        <v/>
      </c>
      <c r="BC1060" s="10">
        <f>IF((ROW()-6)&lt;=$Q$3,INDEX(LINEST(AH1001:AH1060,AI1001:AT1060,TRUE,TRUE),1,13)*$Q$4,"")</f>
        <v/>
      </c>
      <c r="BD1060" s="9">
        <f>IF((ROW()-6)&lt;=$Q$3,INDEX(LINEST(AH1001:AH1060,AI1001:AT1060,TRUE,TRUE),1,12),"")</f>
        <v/>
      </c>
      <c r="BE1060" s="9">
        <f>IF((ROW()-6)&lt;=$Q$3,INDEX(LINEST(AH1001:AH1060,AI1001:AT1060,TRUE,TRUE),1,11),"")</f>
        <v/>
      </c>
      <c r="BF1060" s="9">
        <f>IF((ROW()-6)&lt;=$Q$3,INDEX(LINEST(AH1001:AH1060,AI1001:AT1060,TRUE,TRUE),1,10),"")</f>
        <v/>
      </c>
      <c r="BG1060" s="9">
        <f>IF((ROW()-6)&lt;=$Q$3,INDEX(LINEST(AH1001:AH1060,AI1001:AT1060,TRUE,TRUE),1,9),"")</f>
        <v/>
      </c>
      <c r="BH1060" s="9">
        <f>IF((ROW()-6)&lt;=$Q$3,INDEX(LINEST(AH1001:AH1060,AI1001:AT1060,TRUE,TRUE),1,8),"")</f>
        <v/>
      </c>
      <c r="BI1060" s="9">
        <f>IF((ROW()-6)&lt;=$Q$3,INDEX(LINEST(AH1001:AH1060,AI1001:AT1060,TRUE,TRUE),1,7),"")</f>
        <v/>
      </c>
      <c r="BJ1060" s="9">
        <f>IF((ROW()-6)&lt;=$Q$3,INDEX(LINEST(AH1001:AH1060,AI1001:AT1060,TRUE,TRUE),1,6),"")</f>
        <v/>
      </c>
      <c r="BK1060" s="9">
        <f>IF((ROW()-6)&lt;=$Q$3,INDEX(LINEST(AH1001:AH1060,AI1001:AT1060,TRUE,TRUE),1,5),"")</f>
        <v/>
      </c>
      <c r="BL1060" s="9">
        <f>IF((ROW()-6)&lt;=$Q$3,INDEX(LINEST(AH1001:AH1060,AI1001:AT1060,TRUE,TRUE),1,4),"")</f>
        <v/>
      </c>
      <c r="BM1060" s="9">
        <f>IF((ROW()-6)&lt;=$Q$3,INDEX(LINEST(AH1001:AH1060,AI1001:AT1060,TRUE,TRUE),1,3),"")</f>
        <v/>
      </c>
      <c r="BN1060" s="9">
        <f>IF((ROW()-6)&lt;=$Q$3,INDEX(LINEST(AH1001:AH1060,AI1001:AT1060,TRUE,TRUE),1,2),"")</f>
        <v/>
      </c>
      <c r="BO1060" s="9">
        <f>IF((ROW()-6)&lt;=$Q$3,INDEX(LINEST(AH1001:AH1060,AI1001:AT1060,TRUE,TRUE),1,1),"")</f>
        <v/>
      </c>
      <c r="BP1060" s="10">
        <f>IF((ROW()-6)&lt;=$Q$3,INDEX(LINEST(AH1001:AH1060,AI1001:AT1060,TRUE,TRUE),3,1),"")</f>
        <v/>
      </c>
      <c r="BR1060" s="9">
        <f>IF(AND((ROW()-6)&lt;=$Q$3,ISNUMBER(BC1059)),BC1059/$Q$4+BD1059*AI1060+BE1059*AJ1060+BF1059*AK1060+BG1059*AL1060+BH1059*AM1060+BI1059*AN1060+BJ1059*AO1060+BK1059*AP1060+BL1059*AQ1060+BM1059*AR1060+BN1059*AS1060+BO1059*AT1060,"")</f>
        <v/>
      </c>
      <c r="BS1060">
        <f>IF(ISNUMBER(BR1060),AVERAGE(AH1000:AH1059),"")</f>
        <v/>
      </c>
      <c r="BT1060">
        <f>IF(ISNUMBER(BR1060),(AH1060-BR1060)^2,"")</f>
        <v/>
      </c>
      <c r="BU1060">
        <f>IF(ISNUMBER(BR1060),AH1060^2,"")</f>
        <v/>
      </c>
      <c r="BV1060">
        <f>IF(ISNUMBER(BR1060),(AH1060-BS1060)^2,"")</f>
        <v/>
      </c>
    </row>
    <row r="1061">
      <c r="O1061">
        <f>IF($R1061="","",CHOOSE($Q$2,YEAR(R1061)*12+MONTH(R1061),INT((R1061-2)/7),YEAR(R1061)*4+ROUNDUP(MONTH(R1061)/3)))</f>
        <v/>
      </c>
      <c r="P1061">
        <f>IF($R1061="","",IF($R1062="",1,IF(O1061&lt;&gt;O1062,1,0)))</f>
        <v/>
      </c>
      <c r="Q1061">
        <f>IF(P1061=1,SUM($P$7:P1061),"")</f>
        <v/>
      </c>
      <c r="R1061">
        <f>IF($A1061="","",IF(ISNUMBER($A1061),$A1061,IFERROR(DATEVALUE($A1061),NA())))</f>
        <v/>
      </c>
      <c r="S1061" s="7">
        <f>IFERROR(INDEX($R$7:$R$60000,MATCH(ROW()-6,$Q$7:$Q$60000,0)),"")</f>
        <v/>
      </c>
      <c r="T1061">
        <f>IFERROR(INDEX($B$7:$B$60000,MATCH(ROW()-6,$Q$7:$Q$60000,0)),"")</f>
        <v/>
      </c>
      <c r="U1061">
        <f>IFERROR(INDEX($C$7:$C$60000,MATCH(ROW()-6,$Q$7:$Q$60000,0)),"")</f>
        <v/>
      </c>
      <c r="V1061">
        <f>IFERROR(INDEX($D$7:$D$60000,MATCH(ROW()-6,$Q$7:$Q$60000,0)),"")</f>
        <v/>
      </c>
      <c r="W1061">
        <f>IFERROR(INDEX($E$7:$E$60000,MATCH(ROW()-6,$Q$7:$Q$60000,0)),"")</f>
        <v/>
      </c>
      <c r="X1061">
        <f>IFERROR(INDEX($F$7:$F$60000,MATCH(ROW()-6,$Q$7:$Q$60000,0)),"")</f>
        <v/>
      </c>
      <c r="Y1061">
        <f>IFERROR(INDEX($G$7:$G$60000,MATCH(ROW()-6,$Q$7:$Q$60000,0)),"")</f>
        <v/>
      </c>
      <c r="Z1061">
        <f>IFERROR(INDEX($H$7:$H$60000,MATCH(ROW()-6,$Q$7:$Q$60000,0)),"")</f>
        <v/>
      </c>
      <c r="AA1061">
        <f>IFERROR(INDEX($I$7:$I$60000,MATCH(ROW()-6,$Q$7:$Q$60000,0)),"")</f>
        <v/>
      </c>
      <c r="AB1061">
        <f>IFERROR(INDEX($J$7:$J$60000,MATCH(ROW()-6,$Q$7:$Q$60000,0)),"")</f>
        <v/>
      </c>
      <c r="AC1061">
        <f>IFERROR(INDEX($K$7:$K$60000,MATCH(ROW()-6,$Q$7:$Q$60000,0)),"")</f>
        <v/>
      </c>
      <c r="AD1061">
        <f>IFERROR(INDEX($L$7:$L$60000,MATCH(ROW()-6,$Q$7:$Q$60000,0)),"")</f>
        <v/>
      </c>
      <c r="AE1061">
        <f>IFERROR(INDEX($M$7:$M$60000,MATCH(ROW()-6,$Q$7:$Q$60000,0)),"")</f>
        <v/>
      </c>
      <c r="AF1061">
        <f>IFERROR(INDEX($N$7:$N$60000,MATCH(ROW()-6,$Q$7:$Q$60000,0)),"")</f>
        <v/>
      </c>
      <c r="AH1061" s="9">
        <f>IF(OR($S1061="",$S1060=""),"",LN($T1061/$T1060))</f>
        <v/>
      </c>
      <c r="AI1061" s="9">
        <f>IF(OR($S1061="",$S1060=""),"",$C$2*LN(U1061/U1060))</f>
        <v/>
      </c>
      <c r="AJ1061" s="9">
        <f>IF(OR($S1061="",$S1060=""),"",$D$2*(V1061-V1060))</f>
        <v/>
      </c>
      <c r="AK1061" s="9">
        <f>IF(OR($S1061="",$S1060=""),"",$E$2*(W1061-W1060))</f>
        <v/>
      </c>
      <c r="AL1061" s="9">
        <f>IF(OR($S1061="",$S1060=""),"",$F$2*LN(X1061/X1060))</f>
        <v/>
      </c>
      <c r="AM1061" s="9">
        <f>IF(OR($S1061="",$S1060=""),"",$G$2*(Y1061-Y1060))</f>
        <v/>
      </c>
      <c r="AN1061" s="9">
        <f>IF(OR($S1061="",$S1060=""),"",$H$2*LN(Z1061/Z1060))</f>
        <v/>
      </c>
      <c r="AO1061" s="9">
        <f>IF(OR($S1061="",$S1060=""),"",$I$2*(AA1061-AA1060))</f>
        <v/>
      </c>
      <c r="AP1061" s="9">
        <f>IF(OR($S1061="",$S1060=""),"",$J$2*LN(AB1061/AB1060))</f>
        <v/>
      </c>
      <c r="AQ1061" s="9">
        <f>IF(OR($S1061="",$S1060=""),"",$K$2*(AC1061-AC1060))</f>
        <v/>
      </c>
      <c r="AR1061" s="9">
        <f>IF(OR($S1061="",$S1060=""),"",$L$2*LN(AD1061/AD1060))</f>
        <v/>
      </c>
      <c r="AS1061" s="9">
        <f>IF(OR($S1061="",$S1060=""),"",$M$2*LN(AE1061/AE1060))</f>
        <v/>
      </c>
      <c r="AT1061" s="9">
        <f>IF(OR($S1061="",$S1060=""),"",$N$2*LN(AF1061/AF1060))</f>
        <v/>
      </c>
      <c r="AV1061" s="9">
        <f>IF($AH1061="","",$AY$16+$AY$4*AI1061+$AY$5*AJ1061+$AY$6*AK1061+$AY$7*AL1061+$AY$8*AM1061+$AY$9*AN1061+$AY$10*AO1061+$AY$11*AP1061+$AY$12*AQ1061+$AY$13*AR1061+$AY$14*AS1061+$AY$15*AT1061)</f>
        <v/>
      </c>
      <c r="BC1061" s="10">
        <f>IF((ROW()-6)&lt;=$Q$3,INDEX(LINEST(AH1002:AH1061,AI1002:AT1061,TRUE,TRUE),1,13)*$Q$4,"")</f>
        <v/>
      </c>
      <c r="BD1061" s="9">
        <f>IF((ROW()-6)&lt;=$Q$3,INDEX(LINEST(AH1002:AH1061,AI1002:AT1061,TRUE,TRUE),1,12),"")</f>
        <v/>
      </c>
      <c r="BE1061" s="9">
        <f>IF((ROW()-6)&lt;=$Q$3,INDEX(LINEST(AH1002:AH1061,AI1002:AT1061,TRUE,TRUE),1,11),"")</f>
        <v/>
      </c>
      <c r="BF1061" s="9">
        <f>IF((ROW()-6)&lt;=$Q$3,INDEX(LINEST(AH1002:AH1061,AI1002:AT1061,TRUE,TRUE),1,10),"")</f>
        <v/>
      </c>
      <c r="BG1061" s="9">
        <f>IF((ROW()-6)&lt;=$Q$3,INDEX(LINEST(AH1002:AH1061,AI1002:AT1061,TRUE,TRUE),1,9),"")</f>
        <v/>
      </c>
      <c r="BH1061" s="9">
        <f>IF((ROW()-6)&lt;=$Q$3,INDEX(LINEST(AH1002:AH1061,AI1002:AT1061,TRUE,TRUE),1,8),"")</f>
        <v/>
      </c>
      <c r="BI1061" s="9">
        <f>IF((ROW()-6)&lt;=$Q$3,INDEX(LINEST(AH1002:AH1061,AI1002:AT1061,TRUE,TRUE),1,7),"")</f>
        <v/>
      </c>
      <c r="BJ1061" s="9">
        <f>IF((ROW()-6)&lt;=$Q$3,INDEX(LINEST(AH1002:AH1061,AI1002:AT1061,TRUE,TRUE),1,6),"")</f>
        <v/>
      </c>
      <c r="BK1061" s="9">
        <f>IF((ROW()-6)&lt;=$Q$3,INDEX(LINEST(AH1002:AH1061,AI1002:AT1061,TRUE,TRUE),1,5),"")</f>
        <v/>
      </c>
      <c r="BL1061" s="9">
        <f>IF((ROW()-6)&lt;=$Q$3,INDEX(LINEST(AH1002:AH1061,AI1002:AT1061,TRUE,TRUE),1,4),"")</f>
        <v/>
      </c>
      <c r="BM1061" s="9">
        <f>IF((ROW()-6)&lt;=$Q$3,INDEX(LINEST(AH1002:AH1061,AI1002:AT1061,TRUE,TRUE),1,3),"")</f>
        <v/>
      </c>
      <c r="BN1061" s="9">
        <f>IF((ROW()-6)&lt;=$Q$3,INDEX(LINEST(AH1002:AH1061,AI1002:AT1061,TRUE,TRUE),1,2),"")</f>
        <v/>
      </c>
      <c r="BO1061" s="9">
        <f>IF((ROW()-6)&lt;=$Q$3,INDEX(LINEST(AH1002:AH1061,AI1002:AT1061,TRUE,TRUE),1,1),"")</f>
        <v/>
      </c>
      <c r="BP1061" s="10">
        <f>IF((ROW()-6)&lt;=$Q$3,INDEX(LINEST(AH1002:AH1061,AI1002:AT1061,TRUE,TRUE),3,1),"")</f>
        <v/>
      </c>
      <c r="BR1061" s="9">
        <f>IF(AND((ROW()-6)&lt;=$Q$3,ISNUMBER(BC1060)),BC1060/$Q$4+BD1060*AI1061+BE1060*AJ1061+BF1060*AK1061+BG1060*AL1061+BH1060*AM1061+BI1060*AN1061+BJ1060*AO1061+BK1060*AP1061+BL1060*AQ1061+BM1060*AR1061+BN1060*AS1061+BO1060*AT1061,"")</f>
        <v/>
      </c>
      <c r="BS1061">
        <f>IF(ISNUMBER(BR1061),AVERAGE(AH1001:AH1060),"")</f>
        <v/>
      </c>
      <c r="BT1061">
        <f>IF(ISNUMBER(BR1061),(AH1061-BR1061)^2,"")</f>
        <v/>
      </c>
      <c r="BU1061">
        <f>IF(ISNUMBER(BR1061),AH1061^2,"")</f>
        <v/>
      </c>
      <c r="BV1061">
        <f>IF(ISNUMBER(BR1061),(AH1061-BS1061)^2,"")</f>
        <v/>
      </c>
    </row>
    <row r="1062">
      <c r="O1062">
        <f>IF($R1062="","",CHOOSE($Q$2,YEAR(R1062)*12+MONTH(R1062),INT((R1062-2)/7),YEAR(R1062)*4+ROUNDUP(MONTH(R1062)/3)))</f>
        <v/>
      </c>
      <c r="P1062">
        <f>IF($R1062="","",IF($R1063="",1,IF(O1062&lt;&gt;O1063,1,0)))</f>
        <v/>
      </c>
      <c r="Q1062">
        <f>IF(P1062=1,SUM($P$7:P1062),"")</f>
        <v/>
      </c>
      <c r="R1062">
        <f>IF($A1062="","",IF(ISNUMBER($A1062),$A1062,IFERROR(DATEVALUE($A1062),NA())))</f>
        <v/>
      </c>
      <c r="S1062" s="7">
        <f>IFERROR(INDEX($R$7:$R$60000,MATCH(ROW()-6,$Q$7:$Q$60000,0)),"")</f>
        <v/>
      </c>
      <c r="T1062">
        <f>IFERROR(INDEX($B$7:$B$60000,MATCH(ROW()-6,$Q$7:$Q$60000,0)),"")</f>
        <v/>
      </c>
      <c r="U1062">
        <f>IFERROR(INDEX($C$7:$C$60000,MATCH(ROW()-6,$Q$7:$Q$60000,0)),"")</f>
        <v/>
      </c>
      <c r="V1062">
        <f>IFERROR(INDEX($D$7:$D$60000,MATCH(ROW()-6,$Q$7:$Q$60000,0)),"")</f>
        <v/>
      </c>
      <c r="W1062">
        <f>IFERROR(INDEX($E$7:$E$60000,MATCH(ROW()-6,$Q$7:$Q$60000,0)),"")</f>
        <v/>
      </c>
      <c r="X1062">
        <f>IFERROR(INDEX($F$7:$F$60000,MATCH(ROW()-6,$Q$7:$Q$60000,0)),"")</f>
        <v/>
      </c>
      <c r="Y1062">
        <f>IFERROR(INDEX($G$7:$G$60000,MATCH(ROW()-6,$Q$7:$Q$60000,0)),"")</f>
        <v/>
      </c>
      <c r="Z1062">
        <f>IFERROR(INDEX($H$7:$H$60000,MATCH(ROW()-6,$Q$7:$Q$60000,0)),"")</f>
        <v/>
      </c>
      <c r="AA1062">
        <f>IFERROR(INDEX($I$7:$I$60000,MATCH(ROW()-6,$Q$7:$Q$60000,0)),"")</f>
        <v/>
      </c>
      <c r="AB1062">
        <f>IFERROR(INDEX($J$7:$J$60000,MATCH(ROW()-6,$Q$7:$Q$60000,0)),"")</f>
        <v/>
      </c>
      <c r="AC1062">
        <f>IFERROR(INDEX($K$7:$K$60000,MATCH(ROW()-6,$Q$7:$Q$60000,0)),"")</f>
        <v/>
      </c>
      <c r="AD1062">
        <f>IFERROR(INDEX($L$7:$L$60000,MATCH(ROW()-6,$Q$7:$Q$60000,0)),"")</f>
        <v/>
      </c>
      <c r="AE1062">
        <f>IFERROR(INDEX($M$7:$M$60000,MATCH(ROW()-6,$Q$7:$Q$60000,0)),"")</f>
        <v/>
      </c>
      <c r="AF1062">
        <f>IFERROR(INDEX($N$7:$N$60000,MATCH(ROW()-6,$Q$7:$Q$60000,0)),"")</f>
        <v/>
      </c>
      <c r="AH1062" s="9">
        <f>IF(OR($S1062="",$S1061=""),"",LN($T1062/$T1061))</f>
        <v/>
      </c>
      <c r="AI1062" s="9">
        <f>IF(OR($S1062="",$S1061=""),"",$C$2*LN(U1062/U1061))</f>
        <v/>
      </c>
      <c r="AJ1062" s="9">
        <f>IF(OR($S1062="",$S1061=""),"",$D$2*(V1062-V1061))</f>
        <v/>
      </c>
      <c r="AK1062" s="9">
        <f>IF(OR($S1062="",$S1061=""),"",$E$2*(W1062-W1061))</f>
        <v/>
      </c>
      <c r="AL1062" s="9">
        <f>IF(OR($S1062="",$S1061=""),"",$F$2*LN(X1062/X1061))</f>
        <v/>
      </c>
      <c r="AM1062" s="9">
        <f>IF(OR($S1062="",$S1061=""),"",$G$2*(Y1062-Y1061))</f>
        <v/>
      </c>
      <c r="AN1062" s="9">
        <f>IF(OR($S1062="",$S1061=""),"",$H$2*LN(Z1062/Z1061))</f>
        <v/>
      </c>
      <c r="AO1062" s="9">
        <f>IF(OR($S1062="",$S1061=""),"",$I$2*(AA1062-AA1061))</f>
        <v/>
      </c>
      <c r="AP1062" s="9">
        <f>IF(OR($S1062="",$S1061=""),"",$J$2*LN(AB1062/AB1061))</f>
        <v/>
      </c>
      <c r="AQ1062" s="9">
        <f>IF(OR($S1062="",$S1061=""),"",$K$2*(AC1062-AC1061))</f>
        <v/>
      </c>
      <c r="AR1062" s="9">
        <f>IF(OR($S1062="",$S1061=""),"",$L$2*LN(AD1062/AD1061))</f>
        <v/>
      </c>
      <c r="AS1062" s="9">
        <f>IF(OR($S1062="",$S1061=""),"",$M$2*LN(AE1062/AE1061))</f>
        <v/>
      </c>
      <c r="AT1062" s="9">
        <f>IF(OR($S1062="",$S1061=""),"",$N$2*LN(AF1062/AF1061))</f>
        <v/>
      </c>
      <c r="AV1062" s="9">
        <f>IF($AH1062="","",$AY$16+$AY$4*AI1062+$AY$5*AJ1062+$AY$6*AK1062+$AY$7*AL1062+$AY$8*AM1062+$AY$9*AN1062+$AY$10*AO1062+$AY$11*AP1062+$AY$12*AQ1062+$AY$13*AR1062+$AY$14*AS1062+$AY$15*AT1062)</f>
        <v/>
      </c>
      <c r="BC1062" s="10">
        <f>IF((ROW()-6)&lt;=$Q$3,INDEX(LINEST(AH1003:AH1062,AI1003:AT1062,TRUE,TRUE),1,13)*$Q$4,"")</f>
        <v/>
      </c>
      <c r="BD1062" s="9">
        <f>IF((ROW()-6)&lt;=$Q$3,INDEX(LINEST(AH1003:AH1062,AI1003:AT1062,TRUE,TRUE),1,12),"")</f>
        <v/>
      </c>
      <c r="BE1062" s="9">
        <f>IF((ROW()-6)&lt;=$Q$3,INDEX(LINEST(AH1003:AH1062,AI1003:AT1062,TRUE,TRUE),1,11),"")</f>
        <v/>
      </c>
      <c r="BF1062" s="9">
        <f>IF((ROW()-6)&lt;=$Q$3,INDEX(LINEST(AH1003:AH1062,AI1003:AT1062,TRUE,TRUE),1,10),"")</f>
        <v/>
      </c>
      <c r="BG1062" s="9">
        <f>IF((ROW()-6)&lt;=$Q$3,INDEX(LINEST(AH1003:AH1062,AI1003:AT1062,TRUE,TRUE),1,9),"")</f>
        <v/>
      </c>
      <c r="BH1062" s="9">
        <f>IF((ROW()-6)&lt;=$Q$3,INDEX(LINEST(AH1003:AH1062,AI1003:AT1062,TRUE,TRUE),1,8),"")</f>
        <v/>
      </c>
      <c r="BI1062" s="9">
        <f>IF((ROW()-6)&lt;=$Q$3,INDEX(LINEST(AH1003:AH1062,AI1003:AT1062,TRUE,TRUE),1,7),"")</f>
        <v/>
      </c>
      <c r="BJ1062" s="9">
        <f>IF((ROW()-6)&lt;=$Q$3,INDEX(LINEST(AH1003:AH1062,AI1003:AT1062,TRUE,TRUE),1,6),"")</f>
        <v/>
      </c>
      <c r="BK1062" s="9">
        <f>IF((ROW()-6)&lt;=$Q$3,INDEX(LINEST(AH1003:AH1062,AI1003:AT1062,TRUE,TRUE),1,5),"")</f>
        <v/>
      </c>
      <c r="BL1062" s="9">
        <f>IF((ROW()-6)&lt;=$Q$3,INDEX(LINEST(AH1003:AH1062,AI1003:AT1062,TRUE,TRUE),1,4),"")</f>
        <v/>
      </c>
      <c r="BM1062" s="9">
        <f>IF((ROW()-6)&lt;=$Q$3,INDEX(LINEST(AH1003:AH1062,AI1003:AT1062,TRUE,TRUE),1,3),"")</f>
        <v/>
      </c>
      <c r="BN1062" s="9">
        <f>IF((ROW()-6)&lt;=$Q$3,INDEX(LINEST(AH1003:AH1062,AI1003:AT1062,TRUE,TRUE),1,2),"")</f>
        <v/>
      </c>
      <c r="BO1062" s="9">
        <f>IF((ROW()-6)&lt;=$Q$3,INDEX(LINEST(AH1003:AH1062,AI1003:AT1062,TRUE,TRUE),1,1),"")</f>
        <v/>
      </c>
      <c r="BP1062" s="10">
        <f>IF((ROW()-6)&lt;=$Q$3,INDEX(LINEST(AH1003:AH1062,AI1003:AT1062,TRUE,TRUE),3,1),"")</f>
        <v/>
      </c>
      <c r="BR1062" s="9">
        <f>IF(AND((ROW()-6)&lt;=$Q$3,ISNUMBER(BC1061)),BC1061/$Q$4+BD1061*AI1062+BE1061*AJ1062+BF1061*AK1062+BG1061*AL1062+BH1061*AM1062+BI1061*AN1062+BJ1061*AO1062+BK1061*AP1062+BL1061*AQ1062+BM1061*AR1062+BN1061*AS1062+BO1061*AT1062,"")</f>
        <v/>
      </c>
      <c r="BS1062">
        <f>IF(ISNUMBER(BR1062),AVERAGE(AH1002:AH1061),"")</f>
        <v/>
      </c>
      <c r="BT1062">
        <f>IF(ISNUMBER(BR1062),(AH1062-BR1062)^2,"")</f>
        <v/>
      </c>
      <c r="BU1062">
        <f>IF(ISNUMBER(BR1062),AH1062^2,"")</f>
        <v/>
      </c>
      <c r="BV1062">
        <f>IF(ISNUMBER(BR1062),(AH1062-BS1062)^2,"")</f>
        <v/>
      </c>
    </row>
    <row r="1063">
      <c r="O1063">
        <f>IF($R1063="","",CHOOSE($Q$2,YEAR(R1063)*12+MONTH(R1063),INT((R1063-2)/7),YEAR(R1063)*4+ROUNDUP(MONTH(R1063)/3)))</f>
        <v/>
      </c>
      <c r="P1063">
        <f>IF($R1063="","",IF($R1064="",1,IF(O1063&lt;&gt;O1064,1,0)))</f>
        <v/>
      </c>
      <c r="Q1063">
        <f>IF(P1063=1,SUM($P$7:P1063),"")</f>
        <v/>
      </c>
      <c r="R1063">
        <f>IF($A1063="","",IF(ISNUMBER($A1063),$A1063,IFERROR(DATEVALUE($A1063),NA())))</f>
        <v/>
      </c>
      <c r="S1063" s="7">
        <f>IFERROR(INDEX($R$7:$R$60000,MATCH(ROW()-6,$Q$7:$Q$60000,0)),"")</f>
        <v/>
      </c>
      <c r="T1063">
        <f>IFERROR(INDEX($B$7:$B$60000,MATCH(ROW()-6,$Q$7:$Q$60000,0)),"")</f>
        <v/>
      </c>
      <c r="U1063">
        <f>IFERROR(INDEX($C$7:$C$60000,MATCH(ROW()-6,$Q$7:$Q$60000,0)),"")</f>
        <v/>
      </c>
      <c r="V1063">
        <f>IFERROR(INDEX($D$7:$D$60000,MATCH(ROW()-6,$Q$7:$Q$60000,0)),"")</f>
        <v/>
      </c>
      <c r="W1063">
        <f>IFERROR(INDEX($E$7:$E$60000,MATCH(ROW()-6,$Q$7:$Q$60000,0)),"")</f>
        <v/>
      </c>
      <c r="X1063">
        <f>IFERROR(INDEX($F$7:$F$60000,MATCH(ROW()-6,$Q$7:$Q$60000,0)),"")</f>
        <v/>
      </c>
      <c r="Y1063">
        <f>IFERROR(INDEX($G$7:$G$60000,MATCH(ROW()-6,$Q$7:$Q$60000,0)),"")</f>
        <v/>
      </c>
      <c r="Z1063">
        <f>IFERROR(INDEX($H$7:$H$60000,MATCH(ROW()-6,$Q$7:$Q$60000,0)),"")</f>
        <v/>
      </c>
      <c r="AA1063">
        <f>IFERROR(INDEX($I$7:$I$60000,MATCH(ROW()-6,$Q$7:$Q$60000,0)),"")</f>
        <v/>
      </c>
      <c r="AB1063">
        <f>IFERROR(INDEX($J$7:$J$60000,MATCH(ROW()-6,$Q$7:$Q$60000,0)),"")</f>
        <v/>
      </c>
      <c r="AC1063">
        <f>IFERROR(INDEX($K$7:$K$60000,MATCH(ROW()-6,$Q$7:$Q$60000,0)),"")</f>
        <v/>
      </c>
      <c r="AD1063">
        <f>IFERROR(INDEX($L$7:$L$60000,MATCH(ROW()-6,$Q$7:$Q$60000,0)),"")</f>
        <v/>
      </c>
      <c r="AE1063">
        <f>IFERROR(INDEX($M$7:$M$60000,MATCH(ROW()-6,$Q$7:$Q$60000,0)),"")</f>
        <v/>
      </c>
      <c r="AF1063">
        <f>IFERROR(INDEX($N$7:$N$60000,MATCH(ROW()-6,$Q$7:$Q$60000,0)),"")</f>
        <v/>
      </c>
      <c r="AH1063" s="9">
        <f>IF(OR($S1063="",$S1062=""),"",LN($T1063/$T1062))</f>
        <v/>
      </c>
      <c r="AI1063" s="9">
        <f>IF(OR($S1063="",$S1062=""),"",$C$2*LN(U1063/U1062))</f>
        <v/>
      </c>
      <c r="AJ1063" s="9">
        <f>IF(OR($S1063="",$S1062=""),"",$D$2*(V1063-V1062))</f>
        <v/>
      </c>
      <c r="AK1063" s="9">
        <f>IF(OR($S1063="",$S1062=""),"",$E$2*(W1063-W1062))</f>
        <v/>
      </c>
      <c r="AL1063" s="9">
        <f>IF(OR($S1063="",$S1062=""),"",$F$2*LN(X1063/X1062))</f>
        <v/>
      </c>
      <c r="AM1063" s="9">
        <f>IF(OR($S1063="",$S1062=""),"",$G$2*(Y1063-Y1062))</f>
        <v/>
      </c>
      <c r="AN1063" s="9">
        <f>IF(OR($S1063="",$S1062=""),"",$H$2*LN(Z1063/Z1062))</f>
        <v/>
      </c>
      <c r="AO1063" s="9">
        <f>IF(OR($S1063="",$S1062=""),"",$I$2*(AA1063-AA1062))</f>
        <v/>
      </c>
      <c r="AP1063" s="9">
        <f>IF(OR($S1063="",$S1062=""),"",$J$2*LN(AB1063/AB1062))</f>
        <v/>
      </c>
      <c r="AQ1063" s="9">
        <f>IF(OR($S1063="",$S1062=""),"",$K$2*(AC1063-AC1062))</f>
        <v/>
      </c>
      <c r="AR1063" s="9">
        <f>IF(OR($S1063="",$S1062=""),"",$L$2*LN(AD1063/AD1062))</f>
        <v/>
      </c>
      <c r="AS1063" s="9">
        <f>IF(OR($S1063="",$S1062=""),"",$M$2*LN(AE1063/AE1062))</f>
        <v/>
      </c>
      <c r="AT1063" s="9">
        <f>IF(OR($S1063="",$S1062=""),"",$N$2*LN(AF1063/AF1062))</f>
        <v/>
      </c>
      <c r="AV1063" s="9">
        <f>IF($AH1063="","",$AY$16+$AY$4*AI1063+$AY$5*AJ1063+$AY$6*AK1063+$AY$7*AL1063+$AY$8*AM1063+$AY$9*AN1063+$AY$10*AO1063+$AY$11*AP1063+$AY$12*AQ1063+$AY$13*AR1063+$AY$14*AS1063+$AY$15*AT1063)</f>
        <v/>
      </c>
      <c r="BC1063" s="10">
        <f>IF((ROW()-6)&lt;=$Q$3,INDEX(LINEST(AH1004:AH1063,AI1004:AT1063,TRUE,TRUE),1,13)*$Q$4,"")</f>
        <v/>
      </c>
      <c r="BD1063" s="9">
        <f>IF((ROW()-6)&lt;=$Q$3,INDEX(LINEST(AH1004:AH1063,AI1004:AT1063,TRUE,TRUE),1,12),"")</f>
        <v/>
      </c>
      <c r="BE1063" s="9">
        <f>IF((ROW()-6)&lt;=$Q$3,INDEX(LINEST(AH1004:AH1063,AI1004:AT1063,TRUE,TRUE),1,11),"")</f>
        <v/>
      </c>
      <c r="BF1063" s="9">
        <f>IF((ROW()-6)&lt;=$Q$3,INDEX(LINEST(AH1004:AH1063,AI1004:AT1063,TRUE,TRUE),1,10),"")</f>
        <v/>
      </c>
      <c r="BG1063" s="9">
        <f>IF((ROW()-6)&lt;=$Q$3,INDEX(LINEST(AH1004:AH1063,AI1004:AT1063,TRUE,TRUE),1,9),"")</f>
        <v/>
      </c>
      <c r="BH1063" s="9">
        <f>IF((ROW()-6)&lt;=$Q$3,INDEX(LINEST(AH1004:AH1063,AI1004:AT1063,TRUE,TRUE),1,8),"")</f>
        <v/>
      </c>
      <c r="BI1063" s="9">
        <f>IF((ROW()-6)&lt;=$Q$3,INDEX(LINEST(AH1004:AH1063,AI1004:AT1063,TRUE,TRUE),1,7),"")</f>
        <v/>
      </c>
      <c r="BJ1063" s="9">
        <f>IF((ROW()-6)&lt;=$Q$3,INDEX(LINEST(AH1004:AH1063,AI1004:AT1063,TRUE,TRUE),1,6),"")</f>
        <v/>
      </c>
      <c r="BK1063" s="9">
        <f>IF((ROW()-6)&lt;=$Q$3,INDEX(LINEST(AH1004:AH1063,AI1004:AT1063,TRUE,TRUE),1,5),"")</f>
        <v/>
      </c>
      <c r="BL1063" s="9">
        <f>IF((ROW()-6)&lt;=$Q$3,INDEX(LINEST(AH1004:AH1063,AI1004:AT1063,TRUE,TRUE),1,4),"")</f>
        <v/>
      </c>
      <c r="BM1063" s="9">
        <f>IF((ROW()-6)&lt;=$Q$3,INDEX(LINEST(AH1004:AH1063,AI1004:AT1063,TRUE,TRUE),1,3),"")</f>
        <v/>
      </c>
      <c r="BN1063" s="9">
        <f>IF((ROW()-6)&lt;=$Q$3,INDEX(LINEST(AH1004:AH1063,AI1004:AT1063,TRUE,TRUE),1,2),"")</f>
        <v/>
      </c>
      <c r="BO1063" s="9">
        <f>IF((ROW()-6)&lt;=$Q$3,INDEX(LINEST(AH1004:AH1063,AI1004:AT1063,TRUE,TRUE),1,1),"")</f>
        <v/>
      </c>
      <c r="BP1063" s="10">
        <f>IF((ROW()-6)&lt;=$Q$3,INDEX(LINEST(AH1004:AH1063,AI1004:AT1063,TRUE,TRUE),3,1),"")</f>
        <v/>
      </c>
      <c r="BR1063" s="9">
        <f>IF(AND((ROW()-6)&lt;=$Q$3,ISNUMBER(BC1062)),BC1062/$Q$4+BD1062*AI1063+BE1062*AJ1063+BF1062*AK1063+BG1062*AL1063+BH1062*AM1063+BI1062*AN1063+BJ1062*AO1063+BK1062*AP1063+BL1062*AQ1063+BM1062*AR1063+BN1062*AS1063+BO1062*AT1063,"")</f>
        <v/>
      </c>
      <c r="BS1063">
        <f>IF(ISNUMBER(BR1063),AVERAGE(AH1003:AH1062),"")</f>
        <v/>
      </c>
      <c r="BT1063">
        <f>IF(ISNUMBER(BR1063),(AH1063-BR1063)^2,"")</f>
        <v/>
      </c>
      <c r="BU1063">
        <f>IF(ISNUMBER(BR1063),AH1063^2,"")</f>
        <v/>
      </c>
      <c r="BV1063">
        <f>IF(ISNUMBER(BR1063),(AH1063-BS1063)^2,"")</f>
        <v/>
      </c>
    </row>
    <row r="1064">
      <c r="O1064">
        <f>IF($R1064="","",CHOOSE($Q$2,YEAR(R1064)*12+MONTH(R1064),INT((R1064-2)/7),YEAR(R1064)*4+ROUNDUP(MONTH(R1064)/3)))</f>
        <v/>
      </c>
      <c r="P1064">
        <f>IF($R1064="","",IF($R1065="",1,IF(O1064&lt;&gt;O1065,1,0)))</f>
        <v/>
      </c>
      <c r="Q1064">
        <f>IF(P1064=1,SUM($P$7:P1064),"")</f>
        <v/>
      </c>
      <c r="R1064">
        <f>IF($A1064="","",IF(ISNUMBER($A1064),$A1064,IFERROR(DATEVALUE($A1064),NA())))</f>
        <v/>
      </c>
      <c r="S1064" s="7">
        <f>IFERROR(INDEX($R$7:$R$60000,MATCH(ROW()-6,$Q$7:$Q$60000,0)),"")</f>
        <v/>
      </c>
      <c r="T1064">
        <f>IFERROR(INDEX($B$7:$B$60000,MATCH(ROW()-6,$Q$7:$Q$60000,0)),"")</f>
        <v/>
      </c>
      <c r="U1064">
        <f>IFERROR(INDEX($C$7:$C$60000,MATCH(ROW()-6,$Q$7:$Q$60000,0)),"")</f>
        <v/>
      </c>
      <c r="V1064">
        <f>IFERROR(INDEX($D$7:$D$60000,MATCH(ROW()-6,$Q$7:$Q$60000,0)),"")</f>
        <v/>
      </c>
      <c r="W1064">
        <f>IFERROR(INDEX($E$7:$E$60000,MATCH(ROW()-6,$Q$7:$Q$60000,0)),"")</f>
        <v/>
      </c>
      <c r="X1064">
        <f>IFERROR(INDEX($F$7:$F$60000,MATCH(ROW()-6,$Q$7:$Q$60000,0)),"")</f>
        <v/>
      </c>
      <c r="Y1064">
        <f>IFERROR(INDEX($G$7:$G$60000,MATCH(ROW()-6,$Q$7:$Q$60000,0)),"")</f>
        <v/>
      </c>
      <c r="Z1064">
        <f>IFERROR(INDEX($H$7:$H$60000,MATCH(ROW()-6,$Q$7:$Q$60000,0)),"")</f>
        <v/>
      </c>
      <c r="AA1064">
        <f>IFERROR(INDEX($I$7:$I$60000,MATCH(ROW()-6,$Q$7:$Q$60000,0)),"")</f>
        <v/>
      </c>
      <c r="AB1064">
        <f>IFERROR(INDEX($J$7:$J$60000,MATCH(ROW()-6,$Q$7:$Q$60000,0)),"")</f>
        <v/>
      </c>
      <c r="AC1064">
        <f>IFERROR(INDEX($K$7:$K$60000,MATCH(ROW()-6,$Q$7:$Q$60000,0)),"")</f>
        <v/>
      </c>
      <c r="AD1064">
        <f>IFERROR(INDEX($L$7:$L$60000,MATCH(ROW()-6,$Q$7:$Q$60000,0)),"")</f>
        <v/>
      </c>
      <c r="AE1064">
        <f>IFERROR(INDEX($M$7:$M$60000,MATCH(ROW()-6,$Q$7:$Q$60000,0)),"")</f>
        <v/>
      </c>
      <c r="AF1064">
        <f>IFERROR(INDEX($N$7:$N$60000,MATCH(ROW()-6,$Q$7:$Q$60000,0)),"")</f>
        <v/>
      </c>
      <c r="AH1064" s="9">
        <f>IF(OR($S1064="",$S1063=""),"",LN($T1064/$T1063))</f>
        <v/>
      </c>
      <c r="AI1064" s="9">
        <f>IF(OR($S1064="",$S1063=""),"",$C$2*LN(U1064/U1063))</f>
        <v/>
      </c>
      <c r="AJ1064" s="9">
        <f>IF(OR($S1064="",$S1063=""),"",$D$2*(V1064-V1063))</f>
        <v/>
      </c>
      <c r="AK1064" s="9">
        <f>IF(OR($S1064="",$S1063=""),"",$E$2*(W1064-W1063))</f>
        <v/>
      </c>
      <c r="AL1064" s="9">
        <f>IF(OR($S1064="",$S1063=""),"",$F$2*LN(X1064/X1063))</f>
        <v/>
      </c>
      <c r="AM1064" s="9">
        <f>IF(OR($S1064="",$S1063=""),"",$G$2*(Y1064-Y1063))</f>
        <v/>
      </c>
      <c r="AN1064" s="9">
        <f>IF(OR($S1064="",$S1063=""),"",$H$2*LN(Z1064/Z1063))</f>
        <v/>
      </c>
      <c r="AO1064" s="9">
        <f>IF(OR($S1064="",$S1063=""),"",$I$2*(AA1064-AA1063))</f>
        <v/>
      </c>
      <c r="AP1064" s="9">
        <f>IF(OR($S1064="",$S1063=""),"",$J$2*LN(AB1064/AB1063))</f>
        <v/>
      </c>
      <c r="AQ1064" s="9">
        <f>IF(OR($S1064="",$S1063=""),"",$K$2*(AC1064-AC1063))</f>
        <v/>
      </c>
      <c r="AR1064" s="9">
        <f>IF(OR($S1064="",$S1063=""),"",$L$2*LN(AD1064/AD1063))</f>
        <v/>
      </c>
      <c r="AS1064" s="9">
        <f>IF(OR($S1064="",$S1063=""),"",$M$2*LN(AE1064/AE1063))</f>
        <v/>
      </c>
      <c r="AT1064" s="9">
        <f>IF(OR($S1064="",$S1063=""),"",$N$2*LN(AF1064/AF1063))</f>
        <v/>
      </c>
      <c r="AV1064" s="9">
        <f>IF($AH1064="","",$AY$16+$AY$4*AI1064+$AY$5*AJ1064+$AY$6*AK1064+$AY$7*AL1064+$AY$8*AM1064+$AY$9*AN1064+$AY$10*AO1064+$AY$11*AP1064+$AY$12*AQ1064+$AY$13*AR1064+$AY$14*AS1064+$AY$15*AT1064)</f>
        <v/>
      </c>
      <c r="BC1064" s="10">
        <f>IF((ROW()-6)&lt;=$Q$3,INDEX(LINEST(AH1005:AH1064,AI1005:AT1064,TRUE,TRUE),1,13)*$Q$4,"")</f>
        <v/>
      </c>
      <c r="BD1064" s="9">
        <f>IF((ROW()-6)&lt;=$Q$3,INDEX(LINEST(AH1005:AH1064,AI1005:AT1064,TRUE,TRUE),1,12),"")</f>
        <v/>
      </c>
      <c r="BE1064" s="9">
        <f>IF((ROW()-6)&lt;=$Q$3,INDEX(LINEST(AH1005:AH1064,AI1005:AT1064,TRUE,TRUE),1,11),"")</f>
        <v/>
      </c>
      <c r="BF1064" s="9">
        <f>IF((ROW()-6)&lt;=$Q$3,INDEX(LINEST(AH1005:AH1064,AI1005:AT1064,TRUE,TRUE),1,10),"")</f>
        <v/>
      </c>
      <c r="BG1064" s="9">
        <f>IF((ROW()-6)&lt;=$Q$3,INDEX(LINEST(AH1005:AH1064,AI1005:AT1064,TRUE,TRUE),1,9),"")</f>
        <v/>
      </c>
      <c r="BH1064" s="9">
        <f>IF((ROW()-6)&lt;=$Q$3,INDEX(LINEST(AH1005:AH1064,AI1005:AT1064,TRUE,TRUE),1,8),"")</f>
        <v/>
      </c>
      <c r="BI1064" s="9">
        <f>IF((ROW()-6)&lt;=$Q$3,INDEX(LINEST(AH1005:AH1064,AI1005:AT1064,TRUE,TRUE),1,7),"")</f>
        <v/>
      </c>
      <c r="BJ1064" s="9">
        <f>IF((ROW()-6)&lt;=$Q$3,INDEX(LINEST(AH1005:AH1064,AI1005:AT1064,TRUE,TRUE),1,6),"")</f>
        <v/>
      </c>
      <c r="BK1064" s="9">
        <f>IF((ROW()-6)&lt;=$Q$3,INDEX(LINEST(AH1005:AH1064,AI1005:AT1064,TRUE,TRUE),1,5),"")</f>
        <v/>
      </c>
      <c r="BL1064" s="9">
        <f>IF((ROW()-6)&lt;=$Q$3,INDEX(LINEST(AH1005:AH1064,AI1005:AT1064,TRUE,TRUE),1,4),"")</f>
        <v/>
      </c>
      <c r="BM1064" s="9">
        <f>IF((ROW()-6)&lt;=$Q$3,INDEX(LINEST(AH1005:AH1064,AI1005:AT1064,TRUE,TRUE),1,3),"")</f>
        <v/>
      </c>
      <c r="BN1064" s="9">
        <f>IF((ROW()-6)&lt;=$Q$3,INDEX(LINEST(AH1005:AH1064,AI1005:AT1064,TRUE,TRUE),1,2),"")</f>
        <v/>
      </c>
      <c r="BO1064" s="9">
        <f>IF((ROW()-6)&lt;=$Q$3,INDEX(LINEST(AH1005:AH1064,AI1005:AT1064,TRUE,TRUE),1,1),"")</f>
        <v/>
      </c>
      <c r="BP1064" s="10">
        <f>IF((ROW()-6)&lt;=$Q$3,INDEX(LINEST(AH1005:AH1064,AI1005:AT1064,TRUE,TRUE),3,1),"")</f>
        <v/>
      </c>
      <c r="BR1064" s="9">
        <f>IF(AND((ROW()-6)&lt;=$Q$3,ISNUMBER(BC1063)),BC1063/$Q$4+BD1063*AI1064+BE1063*AJ1064+BF1063*AK1064+BG1063*AL1064+BH1063*AM1064+BI1063*AN1064+BJ1063*AO1064+BK1063*AP1064+BL1063*AQ1064+BM1063*AR1064+BN1063*AS1064+BO1063*AT1064,"")</f>
        <v/>
      </c>
      <c r="BS1064">
        <f>IF(ISNUMBER(BR1064),AVERAGE(AH1004:AH1063),"")</f>
        <v/>
      </c>
      <c r="BT1064">
        <f>IF(ISNUMBER(BR1064),(AH1064-BR1064)^2,"")</f>
        <v/>
      </c>
      <c r="BU1064">
        <f>IF(ISNUMBER(BR1064),AH1064^2,"")</f>
        <v/>
      </c>
      <c r="BV1064">
        <f>IF(ISNUMBER(BR1064),(AH1064-BS1064)^2,"")</f>
        <v/>
      </c>
    </row>
    <row r="1065">
      <c r="O1065">
        <f>IF($R1065="","",CHOOSE($Q$2,YEAR(R1065)*12+MONTH(R1065),INT((R1065-2)/7),YEAR(R1065)*4+ROUNDUP(MONTH(R1065)/3)))</f>
        <v/>
      </c>
      <c r="P1065">
        <f>IF($R1065="","",IF($R1066="",1,IF(O1065&lt;&gt;O1066,1,0)))</f>
        <v/>
      </c>
      <c r="Q1065">
        <f>IF(P1065=1,SUM($P$7:P1065),"")</f>
        <v/>
      </c>
      <c r="R1065">
        <f>IF($A1065="","",IF(ISNUMBER($A1065),$A1065,IFERROR(DATEVALUE($A1065),NA())))</f>
        <v/>
      </c>
      <c r="S1065" s="7">
        <f>IFERROR(INDEX($R$7:$R$60000,MATCH(ROW()-6,$Q$7:$Q$60000,0)),"")</f>
        <v/>
      </c>
      <c r="T1065">
        <f>IFERROR(INDEX($B$7:$B$60000,MATCH(ROW()-6,$Q$7:$Q$60000,0)),"")</f>
        <v/>
      </c>
      <c r="U1065">
        <f>IFERROR(INDEX($C$7:$C$60000,MATCH(ROW()-6,$Q$7:$Q$60000,0)),"")</f>
        <v/>
      </c>
      <c r="V1065">
        <f>IFERROR(INDEX($D$7:$D$60000,MATCH(ROW()-6,$Q$7:$Q$60000,0)),"")</f>
        <v/>
      </c>
      <c r="W1065">
        <f>IFERROR(INDEX($E$7:$E$60000,MATCH(ROW()-6,$Q$7:$Q$60000,0)),"")</f>
        <v/>
      </c>
      <c r="X1065">
        <f>IFERROR(INDEX($F$7:$F$60000,MATCH(ROW()-6,$Q$7:$Q$60000,0)),"")</f>
        <v/>
      </c>
      <c r="Y1065">
        <f>IFERROR(INDEX($G$7:$G$60000,MATCH(ROW()-6,$Q$7:$Q$60000,0)),"")</f>
        <v/>
      </c>
      <c r="Z1065">
        <f>IFERROR(INDEX($H$7:$H$60000,MATCH(ROW()-6,$Q$7:$Q$60000,0)),"")</f>
        <v/>
      </c>
      <c r="AA1065">
        <f>IFERROR(INDEX($I$7:$I$60000,MATCH(ROW()-6,$Q$7:$Q$60000,0)),"")</f>
        <v/>
      </c>
      <c r="AB1065">
        <f>IFERROR(INDEX($J$7:$J$60000,MATCH(ROW()-6,$Q$7:$Q$60000,0)),"")</f>
        <v/>
      </c>
      <c r="AC1065">
        <f>IFERROR(INDEX($K$7:$K$60000,MATCH(ROW()-6,$Q$7:$Q$60000,0)),"")</f>
        <v/>
      </c>
      <c r="AD1065">
        <f>IFERROR(INDEX($L$7:$L$60000,MATCH(ROW()-6,$Q$7:$Q$60000,0)),"")</f>
        <v/>
      </c>
      <c r="AE1065">
        <f>IFERROR(INDEX($M$7:$M$60000,MATCH(ROW()-6,$Q$7:$Q$60000,0)),"")</f>
        <v/>
      </c>
      <c r="AF1065">
        <f>IFERROR(INDEX($N$7:$N$60000,MATCH(ROW()-6,$Q$7:$Q$60000,0)),"")</f>
        <v/>
      </c>
      <c r="AH1065" s="9">
        <f>IF(OR($S1065="",$S1064=""),"",LN($T1065/$T1064))</f>
        <v/>
      </c>
      <c r="AI1065" s="9">
        <f>IF(OR($S1065="",$S1064=""),"",$C$2*LN(U1065/U1064))</f>
        <v/>
      </c>
      <c r="AJ1065" s="9">
        <f>IF(OR($S1065="",$S1064=""),"",$D$2*(V1065-V1064))</f>
        <v/>
      </c>
      <c r="AK1065" s="9">
        <f>IF(OR($S1065="",$S1064=""),"",$E$2*(W1065-W1064))</f>
        <v/>
      </c>
      <c r="AL1065" s="9">
        <f>IF(OR($S1065="",$S1064=""),"",$F$2*LN(X1065/X1064))</f>
        <v/>
      </c>
      <c r="AM1065" s="9">
        <f>IF(OR($S1065="",$S1064=""),"",$G$2*(Y1065-Y1064))</f>
        <v/>
      </c>
      <c r="AN1065" s="9">
        <f>IF(OR($S1065="",$S1064=""),"",$H$2*LN(Z1065/Z1064))</f>
        <v/>
      </c>
      <c r="AO1065" s="9">
        <f>IF(OR($S1065="",$S1064=""),"",$I$2*(AA1065-AA1064))</f>
        <v/>
      </c>
      <c r="AP1065" s="9">
        <f>IF(OR($S1065="",$S1064=""),"",$J$2*LN(AB1065/AB1064))</f>
        <v/>
      </c>
      <c r="AQ1065" s="9">
        <f>IF(OR($S1065="",$S1064=""),"",$K$2*(AC1065-AC1064))</f>
        <v/>
      </c>
      <c r="AR1065" s="9">
        <f>IF(OR($S1065="",$S1064=""),"",$L$2*LN(AD1065/AD1064))</f>
        <v/>
      </c>
      <c r="AS1065" s="9">
        <f>IF(OR($S1065="",$S1064=""),"",$M$2*LN(AE1065/AE1064))</f>
        <v/>
      </c>
      <c r="AT1065" s="9">
        <f>IF(OR($S1065="",$S1064=""),"",$N$2*LN(AF1065/AF1064))</f>
        <v/>
      </c>
      <c r="AV1065" s="9">
        <f>IF($AH1065="","",$AY$16+$AY$4*AI1065+$AY$5*AJ1065+$AY$6*AK1065+$AY$7*AL1065+$AY$8*AM1065+$AY$9*AN1065+$AY$10*AO1065+$AY$11*AP1065+$AY$12*AQ1065+$AY$13*AR1065+$AY$14*AS1065+$AY$15*AT1065)</f>
        <v/>
      </c>
      <c r="BC1065" s="10">
        <f>IF((ROW()-6)&lt;=$Q$3,INDEX(LINEST(AH1006:AH1065,AI1006:AT1065,TRUE,TRUE),1,13)*$Q$4,"")</f>
        <v/>
      </c>
      <c r="BD1065" s="9">
        <f>IF((ROW()-6)&lt;=$Q$3,INDEX(LINEST(AH1006:AH1065,AI1006:AT1065,TRUE,TRUE),1,12),"")</f>
        <v/>
      </c>
      <c r="BE1065" s="9">
        <f>IF((ROW()-6)&lt;=$Q$3,INDEX(LINEST(AH1006:AH1065,AI1006:AT1065,TRUE,TRUE),1,11),"")</f>
        <v/>
      </c>
      <c r="BF1065" s="9">
        <f>IF((ROW()-6)&lt;=$Q$3,INDEX(LINEST(AH1006:AH1065,AI1006:AT1065,TRUE,TRUE),1,10),"")</f>
        <v/>
      </c>
      <c r="BG1065" s="9">
        <f>IF((ROW()-6)&lt;=$Q$3,INDEX(LINEST(AH1006:AH1065,AI1006:AT1065,TRUE,TRUE),1,9),"")</f>
        <v/>
      </c>
      <c r="BH1065" s="9">
        <f>IF((ROW()-6)&lt;=$Q$3,INDEX(LINEST(AH1006:AH1065,AI1006:AT1065,TRUE,TRUE),1,8),"")</f>
        <v/>
      </c>
      <c r="BI1065" s="9">
        <f>IF((ROW()-6)&lt;=$Q$3,INDEX(LINEST(AH1006:AH1065,AI1006:AT1065,TRUE,TRUE),1,7),"")</f>
        <v/>
      </c>
      <c r="BJ1065" s="9">
        <f>IF((ROW()-6)&lt;=$Q$3,INDEX(LINEST(AH1006:AH1065,AI1006:AT1065,TRUE,TRUE),1,6),"")</f>
        <v/>
      </c>
      <c r="BK1065" s="9">
        <f>IF((ROW()-6)&lt;=$Q$3,INDEX(LINEST(AH1006:AH1065,AI1006:AT1065,TRUE,TRUE),1,5),"")</f>
        <v/>
      </c>
      <c r="BL1065" s="9">
        <f>IF((ROW()-6)&lt;=$Q$3,INDEX(LINEST(AH1006:AH1065,AI1006:AT1065,TRUE,TRUE),1,4),"")</f>
        <v/>
      </c>
      <c r="BM1065" s="9">
        <f>IF((ROW()-6)&lt;=$Q$3,INDEX(LINEST(AH1006:AH1065,AI1006:AT1065,TRUE,TRUE),1,3),"")</f>
        <v/>
      </c>
      <c r="BN1065" s="9">
        <f>IF((ROW()-6)&lt;=$Q$3,INDEX(LINEST(AH1006:AH1065,AI1006:AT1065,TRUE,TRUE),1,2),"")</f>
        <v/>
      </c>
      <c r="BO1065" s="9">
        <f>IF((ROW()-6)&lt;=$Q$3,INDEX(LINEST(AH1006:AH1065,AI1006:AT1065,TRUE,TRUE),1,1),"")</f>
        <v/>
      </c>
      <c r="BP1065" s="10">
        <f>IF((ROW()-6)&lt;=$Q$3,INDEX(LINEST(AH1006:AH1065,AI1006:AT1065,TRUE,TRUE),3,1),"")</f>
        <v/>
      </c>
      <c r="BR1065" s="9">
        <f>IF(AND((ROW()-6)&lt;=$Q$3,ISNUMBER(BC1064)),BC1064/$Q$4+BD1064*AI1065+BE1064*AJ1065+BF1064*AK1065+BG1064*AL1065+BH1064*AM1065+BI1064*AN1065+BJ1064*AO1065+BK1064*AP1065+BL1064*AQ1065+BM1064*AR1065+BN1064*AS1065+BO1064*AT1065,"")</f>
        <v/>
      </c>
      <c r="BS1065">
        <f>IF(ISNUMBER(BR1065),AVERAGE(AH1005:AH1064),"")</f>
        <v/>
      </c>
      <c r="BT1065">
        <f>IF(ISNUMBER(BR1065),(AH1065-BR1065)^2,"")</f>
        <v/>
      </c>
      <c r="BU1065">
        <f>IF(ISNUMBER(BR1065),AH1065^2,"")</f>
        <v/>
      </c>
      <c r="BV1065">
        <f>IF(ISNUMBER(BR1065),(AH1065-BS1065)^2,"")</f>
        <v/>
      </c>
    </row>
    <row r="1066">
      <c r="O1066">
        <f>IF($R1066="","",CHOOSE($Q$2,YEAR(R1066)*12+MONTH(R1066),INT((R1066-2)/7),YEAR(R1066)*4+ROUNDUP(MONTH(R1066)/3)))</f>
        <v/>
      </c>
      <c r="P1066">
        <f>IF($R1066="","",IF($R1067="",1,IF(O1066&lt;&gt;O1067,1,0)))</f>
        <v/>
      </c>
      <c r="Q1066">
        <f>IF(P1066=1,SUM($P$7:P1066),"")</f>
        <v/>
      </c>
      <c r="R1066">
        <f>IF($A1066="","",IF(ISNUMBER($A1066),$A1066,IFERROR(DATEVALUE($A1066),NA())))</f>
        <v/>
      </c>
      <c r="S1066" s="7">
        <f>IFERROR(INDEX($R$7:$R$60000,MATCH(ROW()-6,$Q$7:$Q$60000,0)),"")</f>
        <v/>
      </c>
      <c r="T1066">
        <f>IFERROR(INDEX($B$7:$B$60000,MATCH(ROW()-6,$Q$7:$Q$60000,0)),"")</f>
        <v/>
      </c>
      <c r="U1066">
        <f>IFERROR(INDEX($C$7:$C$60000,MATCH(ROW()-6,$Q$7:$Q$60000,0)),"")</f>
        <v/>
      </c>
      <c r="V1066">
        <f>IFERROR(INDEX($D$7:$D$60000,MATCH(ROW()-6,$Q$7:$Q$60000,0)),"")</f>
        <v/>
      </c>
      <c r="W1066">
        <f>IFERROR(INDEX($E$7:$E$60000,MATCH(ROW()-6,$Q$7:$Q$60000,0)),"")</f>
        <v/>
      </c>
      <c r="X1066">
        <f>IFERROR(INDEX($F$7:$F$60000,MATCH(ROW()-6,$Q$7:$Q$60000,0)),"")</f>
        <v/>
      </c>
      <c r="Y1066">
        <f>IFERROR(INDEX($G$7:$G$60000,MATCH(ROW()-6,$Q$7:$Q$60000,0)),"")</f>
        <v/>
      </c>
      <c r="Z1066">
        <f>IFERROR(INDEX($H$7:$H$60000,MATCH(ROW()-6,$Q$7:$Q$60000,0)),"")</f>
        <v/>
      </c>
      <c r="AA1066">
        <f>IFERROR(INDEX($I$7:$I$60000,MATCH(ROW()-6,$Q$7:$Q$60000,0)),"")</f>
        <v/>
      </c>
      <c r="AB1066">
        <f>IFERROR(INDEX($J$7:$J$60000,MATCH(ROW()-6,$Q$7:$Q$60000,0)),"")</f>
        <v/>
      </c>
      <c r="AC1066">
        <f>IFERROR(INDEX($K$7:$K$60000,MATCH(ROW()-6,$Q$7:$Q$60000,0)),"")</f>
        <v/>
      </c>
      <c r="AD1066">
        <f>IFERROR(INDEX($L$7:$L$60000,MATCH(ROW()-6,$Q$7:$Q$60000,0)),"")</f>
        <v/>
      </c>
      <c r="AE1066">
        <f>IFERROR(INDEX($M$7:$M$60000,MATCH(ROW()-6,$Q$7:$Q$60000,0)),"")</f>
        <v/>
      </c>
      <c r="AF1066">
        <f>IFERROR(INDEX($N$7:$N$60000,MATCH(ROW()-6,$Q$7:$Q$60000,0)),"")</f>
        <v/>
      </c>
      <c r="AH1066" s="9">
        <f>IF(OR($S1066="",$S1065=""),"",LN($T1066/$T1065))</f>
        <v/>
      </c>
      <c r="AI1066" s="9">
        <f>IF(OR($S1066="",$S1065=""),"",$C$2*LN(U1066/U1065))</f>
        <v/>
      </c>
      <c r="AJ1066" s="9">
        <f>IF(OR($S1066="",$S1065=""),"",$D$2*(V1066-V1065))</f>
        <v/>
      </c>
      <c r="AK1066" s="9">
        <f>IF(OR($S1066="",$S1065=""),"",$E$2*(W1066-W1065))</f>
        <v/>
      </c>
      <c r="AL1066" s="9">
        <f>IF(OR($S1066="",$S1065=""),"",$F$2*LN(X1066/X1065))</f>
        <v/>
      </c>
      <c r="AM1066" s="9">
        <f>IF(OR($S1066="",$S1065=""),"",$G$2*(Y1066-Y1065))</f>
        <v/>
      </c>
      <c r="AN1066" s="9">
        <f>IF(OR($S1066="",$S1065=""),"",$H$2*LN(Z1066/Z1065))</f>
        <v/>
      </c>
      <c r="AO1066" s="9">
        <f>IF(OR($S1066="",$S1065=""),"",$I$2*(AA1066-AA1065))</f>
        <v/>
      </c>
      <c r="AP1066" s="9">
        <f>IF(OR($S1066="",$S1065=""),"",$J$2*LN(AB1066/AB1065))</f>
        <v/>
      </c>
      <c r="AQ1066" s="9">
        <f>IF(OR($S1066="",$S1065=""),"",$K$2*(AC1066-AC1065))</f>
        <v/>
      </c>
      <c r="AR1066" s="9">
        <f>IF(OR($S1066="",$S1065=""),"",$L$2*LN(AD1066/AD1065))</f>
        <v/>
      </c>
      <c r="AS1066" s="9">
        <f>IF(OR($S1066="",$S1065=""),"",$M$2*LN(AE1066/AE1065))</f>
        <v/>
      </c>
      <c r="AT1066" s="9">
        <f>IF(OR($S1066="",$S1065=""),"",$N$2*LN(AF1066/AF1065))</f>
        <v/>
      </c>
      <c r="AV1066" s="9">
        <f>IF($AH1066="","",$AY$16+$AY$4*AI1066+$AY$5*AJ1066+$AY$6*AK1066+$AY$7*AL1066+$AY$8*AM1066+$AY$9*AN1066+$AY$10*AO1066+$AY$11*AP1066+$AY$12*AQ1066+$AY$13*AR1066+$AY$14*AS1066+$AY$15*AT1066)</f>
        <v/>
      </c>
      <c r="BC1066" s="10">
        <f>IF((ROW()-6)&lt;=$Q$3,INDEX(LINEST(AH1007:AH1066,AI1007:AT1066,TRUE,TRUE),1,13)*$Q$4,"")</f>
        <v/>
      </c>
      <c r="BD1066" s="9">
        <f>IF((ROW()-6)&lt;=$Q$3,INDEX(LINEST(AH1007:AH1066,AI1007:AT1066,TRUE,TRUE),1,12),"")</f>
        <v/>
      </c>
      <c r="BE1066" s="9">
        <f>IF((ROW()-6)&lt;=$Q$3,INDEX(LINEST(AH1007:AH1066,AI1007:AT1066,TRUE,TRUE),1,11),"")</f>
        <v/>
      </c>
      <c r="BF1066" s="9">
        <f>IF((ROW()-6)&lt;=$Q$3,INDEX(LINEST(AH1007:AH1066,AI1007:AT1066,TRUE,TRUE),1,10),"")</f>
        <v/>
      </c>
      <c r="BG1066" s="9">
        <f>IF((ROW()-6)&lt;=$Q$3,INDEX(LINEST(AH1007:AH1066,AI1007:AT1066,TRUE,TRUE),1,9),"")</f>
        <v/>
      </c>
      <c r="BH1066" s="9">
        <f>IF((ROW()-6)&lt;=$Q$3,INDEX(LINEST(AH1007:AH1066,AI1007:AT1066,TRUE,TRUE),1,8),"")</f>
        <v/>
      </c>
      <c r="BI1066" s="9">
        <f>IF((ROW()-6)&lt;=$Q$3,INDEX(LINEST(AH1007:AH1066,AI1007:AT1066,TRUE,TRUE),1,7),"")</f>
        <v/>
      </c>
      <c r="BJ1066" s="9">
        <f>IF((ROW()-6)&lt;=$Q$3,INDEX(LINEST(AH1007:AH1066,AI1007:AT1066,TRUE,TRUE),1,6),"")</f>
        <v/>
      </c>
      <c r="BK1066" s="9">
        <f>IF((ROW()-6)&lt;=$Q$3,INDEX(LINEST(AH1007:AH1066,AI1007:AT1066,TRUE,TRUE),1,5),"")</f>
        <v/>
      </c>
      <c r="BL1066" s="9">
        <f>IF((ROW()-6)&lt;=$Q$3,INDEX(LINEST(AH1007:AH1066,AI1007:AT1066,TRUE,TRUE),1,4),"")</f>
        <v/>
      </c>
      <c r="BM1066" s="9">
        <f>IF((ROW()-6)&lt;=$Q$3,INDEX(LINEST(AH1007:AH1066,AI1007:AT1066,TRUE,TRUE),1,3),"")</f>
        <v/>
      </c>
      <c r="BN1066" s="9">
        <f>IF((ROW()-6)&lt;=$Q$3,INDEX(LINEST(AH1007:AH1066,AI1007:AT1066,TRUE,TRUE),1,2),"")</f>
        <v/>
      </c>
      <c r="BO1066" s="9">
        <f>IF((ROW()-6)&lt;=$Q$3,INDEX(LINEST(AH1007:AH1066,AI1007:AT1066,TRUE,TRUE),1,1),"")</f>
        <v/>
      </c>
      <c r="BP1066" s="10">
        <f>IF((ROW()-6)&lt;=$Q$3,INDEX(LINEST(AH1007:AH1066,AI1007:AT1066,TRUE,TRUE),3,1),"")</f>
        <v/>
      </c>
      <c r="BR1066" s="9">
        <f>IF(AND((ROW()-6)&lt;=$Q$3,ISNUMBER(BC1065)),BC1065/$Q$4+BD1065*AI1066+BE1065*AJ1066+BF1065*AK1066+BG1065*AL1066+BH1065*AM1066+BI1065*AN1066+BJ1065*AO1066+BK1065*AP1066+BL1065*AQ1066+BM1065*AR1066+BN1065*AS1066+BO1065*AT1066,"")</f>
        <v/>
      </c>
      <c r="BS1066">
        <f>IF(ISNUMBER(BR1066),AVERAGE(AH1006:AH1065),"")</f>
        <v/>
      </c>
      <c r="BT1066">
        <f>IF(ISNUMBER(BR1066),(AH1066-BR1066)^2,"")</f>
        <v/>
      </c>
      <c r="BU1066">
        <f>IF(ISNUMBER(BR1066),AH1066^2,"")</f>
        <v/>
      </c>
      <c r="BV1066">
        <f>IF(ISNUMBER(BR1066),(AH1066-BS1066)^2,"")</f>
        <v/>
      </c>
    </row>
    <row r="1067">
      <c r="O1067">
        <f>IF($R1067="","",CHOOSE($Q$2,YEAR(R1067)*12+MONTH(R1067),INT((R1067-2)/7),YEAR(R1067)*4+ROUNDUP(MONTH(R1067)/3)))</f>
        <v/>
      </c>
      <c r="P1067">
        <f>IF($R1067="","",IF($R1068="",1,IF(O1067&lt;&gt;O1068,1,0)))</f>
        <v/>
      </c>
      <c r="Q1067">
        <f>IF(P1067=1,SUM($P$7:P1067),"")</f>
        <v/>
      </c>
      <c r="R1067">
        <f>IF($A1067="","",IF(ISNUMBER($A1067),$A1067,IFERROR(DATEVALUE($A1067),NA())))</f>
        <v/>
      </c>
      <c r="S1067" s="7">
        <f>IFERROR(INDEX($R$7:$R$60000,MATCH(ROW()-6,$Q$7:$Q$60000,0)),"")</f>
        <v/>
      </c>
      <c r="T1067">
        <f>IFERROR(INDEX($B$7:$B$60000,MATCH(ROW()-6,$Q$7:$Q$60000,0)),"")</f>
        <v/>
      </c>
      <c r="U1067">
        <f>IFERROR(INDEX($C$7:$C$60000,MATCH(ROW()-6,$Q$7:$Q$60000,0)),"")</f>
        <v/>
      </c>
      <c r="V1067">
        <f>IFERROR(INDEX($D$7:$D$60000,MATCH(ROW()-6,$Q$7:$Q$60000,0)),"")</f>
        <v/>
      </c>
      <c r="W1067">
        <f>IFERROR(INDEX($E$7:$E$60000,MATCH(ROW()-6,$Q$7:$Q$60000,0)),"")</f>
        <v/>
      </c>
      <c r="X1067">
        <f>IFERROR(INDEX($F$7:$F$60000,MATCH(ROW()-6,$Q$7:$Q$60000,0)),"")</f>
        <v/>
      </c>
      <c r="Y1067">
        <f>IFERROR(INDEX($G$7:$G$60000,MATCH(ROW()-6,$Q$7:$Q$60000,0)),"")</f>
        <v/>
      </c>
      <c r="Z1067">
        <f>IFERROR(INDEX($H$7:$H$60000,MATCH(ROW()-6,$Q$7:$Q$60000,0)),"")</f>
        <v/>
      </c>
      <c r="AA1067">
        <f>IFERROR(INDEX($I$7:$I$60000,MATCH(ROW()-6,$Q$7:$Q$60000,0)),"")</f>
        <v/>
      </c>
      <c r="AB1067">
        <f>IFERROR(INDEX($J$7:$J$60000,MATCH(ROW()-6,$Q$7:$Q$60000,0)),"")</f>
        <v/>
      </c>
      <c r="AC1067">
        <f>IFERROR(INDEX($K$7:$K$60000,MATCH(ROW()-6,$Q$7:$Q$60000,0)),"")</f>
        <v/>
      </c>
      <c r="AD1067">
        <f>IFERROR(INDEX($L$7:$L$60000,MATCH(ROW()-6,$Q$7:$Q$60000,0)),"")</f>
        <v/>
      </c>
      <c r="AE1067">
        <f>IFERROR(INDEX($M$7:$M$60000,MATCH(ROW()-6,$Q$7:$Q$60000,0)),"")</f>
        <v/>
      </c>
      <c r="AF1067">
        <f>IFERROR(INDEX($N$7:$N$60000,MATCH(ROW()-6,$Q$7:$Q$60000,0)),"")</f>
        <v/>
      </c>
      <c r="AH1067" s="9">
        <f>IF(OR($S1067="",$S1066=""),"",LN($T1067/$T1066))</f>
        <v/>
      </c>
      <c r="AI1067" s="9">
        <f>IF(OR($S1067="",$S1066=""),"",$C$2*LN(U1067/U1066))</f>
        <v/>
      </c>
      <c r="AJ1067" s="9">
        <f>IF(OR($S1067="",$S1066=""),"",$D$2*(V1067-V1066))</f>
        <v/>
      </c>
      <c r="AK1067" s="9">
        <f>IF(OR($S1067="",$S1066=""),"",$E$2*(W1067-W1066))</f>
        <v/>
      </c>
      <c r="AL1067" s="9">
        <f>IF(OR($S1067="",$S1066=""),"",$F$2*LN(X1067/X1066))</f>
        <v/>
      </c>
      <c r="AM1067" s="9">
        <f>IF(OR($S1067="",$S1066=""),"",$G$2*(Y1067-Y1066))</f>
        <v/>
      </c>
      <c r="AN1067" s="9">
        <f>IF(OR($S1067="",$S1066=""),"",$H$2*LN(Z1067/Z1066))</f>
        <v/>
      </c>
      <c r="AO1067" s="9">
        <f>IF(OR($S1067="",$S1066=""),"",$I$2*(AA1067-AA1066))</f>
        <v/>
      </c>
      <c r="AP1067" s="9">
        <f>IF(OR($S1067="",$S1066=""),"",$J$2*LN(AB1067/AB1066))</f>
        <v/>
      </c>
      <c r="AQ1067" s="9">
        <f>IF(OR($S1067="",$S1066=""),"",$K$2*(AC1067-AC1066))</f>
        <v/>
      </c>
      <c r="AR1067" s="9">
        <f>IF(OR($S1067="",$S1066=""),"",$L$2*LN(AD1067/AD1066))</f>
        <v/>
      </c>
      <c r="AS1067" s="9">
        <f>IF(OR($S1067="",$S1066=""),"",$M$2*LN(AE1067/AE1066))</f>
        <v/>
      </c>
      <c r="AT1067" s="9">
        <f>IF(OR($S1067="",$S1066=""),"",$N$2*LN(AF1067/AF1066))</f>
        <v/>
      </c>
      <c r="AV1067" s="9">
        <f>IF($AH1067="","",$AY$16+$AY$4*AI1067+$AY$5*AJ1067+$AY$6*AK1067+$AY$7*AL1067+$AY$8*AM1067+$AY$9*AN1067+$AY$10*AO1067+$AY$11*AP1067+$AY$12*AQ1067+$AY$13*AR1067+$AY$14*AS1067+$AY$15*AT1067)</f>
        <v/>
      </c>
      <c r="BC1067" s="10">
        <f>IF((ROW()-6)&lt;=$Q$3,INDEX(LINEST(AH1008:AH1067,AI1008:AT1067,TRUE,TRUE),1,13)*$Q$4,"")</f>
        <v/>
      </c>
      <c r="BD1067" s="9">
        <f>IF((ROW()-6)&lt;=$Q$3,INDEX(LINEST(AH1008:AH1067,AI1008:AT1067,TRUE,TRUE),1,12),"")</f>
        <v/>
      </c>
      <c r="BE1067" s="9">
        <f>IF((ROW()-6)&lt;=$Q$3,INDEX(LINEST(AH1008:AH1067,AI1008:AT1067,TRUE,TRUE),1,11),"")</f>
        <v/>
      </c>
      <c r="BF1067" s="9">
        <f>IF((ROW()-6)&lt;=$Q$3,INDEX(LINEST(AH1008:AH1067,AI1008:AT1067,TRUE,TRUE),1,10),"")</f>
        <v/>
      </c>
      <c r="BG1067" s="9">
        <f>IF((ROW()-6)&lt;=$Q$3,INDEX(LINEST(AH1008:AH1067,AI1008:AT1067,TRUE,TRUE),1,9),"")</f>
        <v/>
      </c>
      <c r="BH1067" s="9">
        <f>IF((ROW()-6)&lt;=$Q$3,INDEX(LINEST(AH1008:AH1067,AI1008:AT1067,TRUE,TRUE),1,8),"")</f>
        <v/>
      </c>
      <c r="BI1067" s="9">
        <f>IF((ROW()-6)&lt;=$Q$3,INDEX(LINEST(AH1008:AH1067,AI1008:AT1067,TRUE,TRUE),1,7),"")</f>
        <v/>
      </c>
      <c r="BJ1067" s="9">
        <f>IF((ROW()-6)&lt;=$Q$3,INDEX(LINEST(AH1008:AH1067,AI1008:AT1067,TRUE,TRUE),1,6),"")</f>
        <v/>
      </c>
      <c r="BK1067" s="9">
        <f>IF((ROW()-6)&lt;=$Q$3,INDEX(LINEST(AH1008:AH1067,AI1008:AT1067,TRUE,TRUE),1,5),"")</f>
        <v/>
      </c>
      <c r="BL1067" s="9">
        <f>IF((ROW()-6)&lt;=$Q$3,INDEX(LINEST(AH1008:AH1067,AI1008:AT1067,TRUE,TRUE),1,4),"")</f>
        <v/>
      </c>
      <c r="BM1067" s="9">
        <f>IF((ROW()-6)&lt;=$Q$3,INDEX(LINEST(AH1008:AH1067,AI1008:AT1067,TRUE,TRUE),1,3),"")</f>
        <v/>
      </c>
      <c r="BN1067" s="9">
        <f>IF((ROW()-6)&lt;=$Q$3,INDEX(LINEST(AH1008:AH1067,AI1008:AT1067,TRUE,TRUE),1,2),"")</f>
        <v/>
      </c>
      <c r="BO1067" s="9">
        <f>IF((ROW()-6)&lt;=$Q$3,INDEX(LINEST(AH1008:AH1067,AI1008:AT1067,TRUE,TRUE),1,1),"")</f>
        <v/>
      </c>
      <c r="BP1067" s="10">
        <f>IF((ROW()-6)&lt;=$Q$3,INDEX(LINEST(AH1008:AH1067,AI1008:AT1067,TRUE,TRUE),3,1),"")</f>
        <v/>
      </c>
      <c r="BR1067" s="9">
        <f>IF(AND((ROW()-6)&lt;=$Q$3,ISNUMBER(BC1066)),BC1066/$Q$4+BD1066*AI1067+BE1066*AJ1067+BF1066*AK1067+BG1066*AL1067+BH1066*AM1067+BI1066*AN1067+BJ1066*AO1067+BK1066*AP1067+BL1066*AQ1067+BM1066*AR1067+BN1066*AS1067+BO1066*AT1067,"")</f>
        <v/>
      </c>
      <c r="BS1067">
        <f>IF(ISNUMBER(BR1067),AVERAGE(AH1007:AH1066),"")</f>
        <v/>
      </c>
      <c r="BT1067">
        <f>IF(ISNUMBER(BR1067),(AH1067-BR1067)^2,"")</f>
        <v/>
      </c>
      <c r="BU1067">
        <f>IF(ISNUMBER(BR1067),AH1067^2,"")</f>
        <v/>
      </c>
      <c r="BV1067">
        <f>IF(ISNUMBER(BR1067),(AH1067-BS1067)^2,"")</f>
        <v/>
      </c>
    </row>
    <row r="1068">
      <c r="O1068">
        <f>IF($R1068="","",CHOOSE($Q$2,YEAR(R1068)*12+MONTH(R1068),INT((R1068-2)/7),YEAR(R1068)*4+ROUNDUP(MONTH(R1068)/3)))</f>
        <v/>
      </c>
      <c r="P1068">
        <f>IF($R1068="","",IF($R1069="",1,IF(O1068&lt;&gt;O1069,1,0)))</f>
        <v/>
      </c>
      <c r="Q1068">
        <f>IF(P1068=1,SUM($P$7:P1068),"")</f>
        <v/>
      </c>
      <c r="R1068">
        <f>IF($A1068="","",IF(ISNUMBER($A1068),$A1068,IFERROR(DATEVALUE($A1068),NA())))</f>
        <v/>
      </c>
      <c r="S1068" s="7">
        <f>IFERROR(INDEX($R$7:$R$60000,MATCH(ROW()-6,$Q$7:$Q$60000,0)),"")</f>
        <v/>
      </c>
      <c r="T1068">
        <f>IFERROR(INDEX($B$7:$B$60000,MATCH(ROW()-6,$Q$7:$Q$60000,0)),"")</f>
        <v/>
      </c>
      <c r="U1068">
        <f>IFERROR(INDEX($C$7:$C$60000,MATCH(ROW()-6,$Q$7:$Q$60000,0)),"")</f>
        <v/>
      </c>
      <c r="V1068">
        <f>IFERROR(INDEX($D$7:$D$60000,MATCH(ROW()-6,$Q$7:$Q$60000,0)),"")</f>
        <v/>
      </c>
      <c r="W1068">
        <f>IFERROR(INDEX($E$7:$E$60000,MATCH(ROW()-6,$Q$7:$Q$60000,0)),"")</f>
        <v/>
      </c>
      <c r="X1068">
        <f>IFERROR(INDEX($F$7:$F$60000,MATCH(ROW()-6,$Q$7:$Q$60000,0)),"")</f>
        <v/>
      </c>
      <c r="Y1068">
        <f>IFERROR(INDEX($G$7:$G$60000,MATCH(ROW()-6,$Q$7:$Q$60000,0)),"")</f>
        <v/>
      </c>
      <c r="Z1068">
        <f>IFERROR(INDEX($H$7:$H$60000,MATCH(ROW()-6,$Q$7:$Q$60000,0)),"")</f>
        <v/>
      </c>
      <c r="AA1068">
        <f>IFERROR(INDEX($I$7:$I$60000,MATCH(ROW()-6,$Q$7:$Q$60000,0)),"")</f>
        <v/>
      </c>
      <c r="AB1068">
        <f>IFERROR(INDEX($J$7:$J$60000,MATCH(ROW()-6,$Q$7:$Q$60000,0)),"")</f>
        <v/>
      </c>
      <c r="AC1068">
        <f>IFERROR(INDEX($K$7:$K$60000,MATCH(ROW()-6,$Q$7:$Q$60000,0)),"")</f>
        <v/>
      </c>
      <c r="AD1068">
        <f>IFERROR(INDEX($L$7:$L$60000,MATCH(ROW()-6,$Q$7:$Q$60000,0)),"")</f>
        <v/>
      </c>
      <c r="AE1068">
        <f>IFERROR(INDEX($M$7:$M$60000,MATCH(ROW()-6,$Q$7:$Q$60000,0)),"")</f>
        <v/>
      </c>
      <c r="AF1068">
        <f>IFERROR(INDEX($N$7:$N$60000,MATCH(ROW()-6,$Q$7:$Q$60000,0)),"")</f>
        <v/>
      </c>
      <c r="AH1068" s="9">
        <f>IF(OR($S1068="",$S1067=""),"",LN($T1068/$T1067))</f>
        <v/>
      </c>
      <c r="AI1068" s="9">
        <f>IF(OR($S1068="",$S1067=""),"",$C$2*LN(U1068/U1067))</f>
        <v/>
      </c>
      <c r="AJ1068" s="9">
        <f>IF(OR($S1068="",$S1067=""),"",$D$2*(V1068-V1067))</f>
        <v/>
      </c>
      <c r="AK1068" s="9">
        <f>IF(OR($S1068="",$S1067=""),"",$E$2*(W1068-W1067))</f>
        <v/>
      </c>
      <c r="AL1068" s="9">
        <f>IF(OR($S1068="",$S1067=""),"",$F$2*LN(X1068/X1067))</f>
        <v/>
      </c>
      <c r="AM1068" s="9">
        <f>IF(OR($S1068="",$S1067=""),"",$G$2*(Y1068-Y1067))</f>
        <v/>
      </c>
      <c r="AN1068" s="9">
        <f>IF(OR($S1068="",$S1067=""),"",$H$2*LN(Z1068/Z1067))</f>
        <v/>
      </c>
      <c r="AO1068" s="9">
        <f>IF(OR($S1068="",$S1067=""),"",$I$2*(AA1068-AA1067))</f>
        <v/>
      </c>
      <c r="AP1068" s="9">
        <f>IF(OR($S1068="",$S1067=""),"",$J$2*LN(AB1068/AB1067))</f>
        <v/>
      </c>
      <c r="AQ1068" s="9">
        <f>IF(OR($S1068="",$S1067=""),"",$K$2*(AC1068-AC1067))</f>
        <v/>
      </c>
      <c r="AR1068" s="9">
        <f>IF(OR($S1068="",$S1067=""),"",$L$2*LN(AD1068/AD1067))</f>
        <v/>
      </c>
      <c r="AS1068" s="9">
        <f>IF(OR($S1068="",$S1067=""),"",$M$2*LN(AE1068/AE1067))</f>
        <v/>
      </c>
      <c r="AT1068" s="9">
        <f>IF(OR($S1068="",$S1067=""),"",$N$2*LN(AF1068/AF1067))</f>
        <v/>
      </c>
      <c r="AV1068" s="9">
        <f>IF($AH1068="","",$AY$16+$AY$4*AI1068+$AY$5*AJ1068+$AY$6*AK1068+$AY$7*AL1068+$AY$8*AM1068+$AY$9*AN1068+$AY$10*AO1068+$AY$11*AP1068+$AY$12*AQ1068+$AY$13*AR1068+$AY$14*AS1068+$AY$15*AT1068)</f>
        <v/>
      </c>
      <c r="BC1068" s="10">
        <f>IF((ROW()-6)&lt;=$Q$3,INDEX(LINEST(AH1009:AH1068,AI1009:AT1068,TRUE,TRUE),1,13)*$Q$4,"")</f>
        <v/>
      </c>
      <c r="BD1068" s="9">
        <f>IF((ROW()-6)&lt;=$Q$3,INDEX(LINEST(AH1009:AH1068,AI1009:AT1068,TRUE,TRUE),1,12),"")</f>
        <v/>
      </c>
      <c r="BE1068" s="9">
        <f>IF((ROW()-6)&lt;=$Q$3,INDEX(LINEST(AH1009:AH1068,AI1009:AT1068,TRUE,TRUE),1,11),"")</f>
        <v/>
      </c>
      <c r="BF1068" s="9">
        <f>IF((ROW()-6)&lt;=$Q$3,INDEX(LINEST(AH1009:AH1068,AI1009:AT1068,TRUE,TRUE),1,10),"")</f>
        <v/>
      </c>
      <c r="BG1068" s="9">
        <f>IF((ROW()-6)&lt;=$Q$3,INDEX(LINEST(AH1009:AH1068,AI1009:AT1068,TRUE,TRUE),1,9),"")</f>
        <v/>
      </c>
      <c r="BH1068" s="9">
        <f>IF((ROW()-6)&lt;=$Q$3,INDEX(LINEST(AH1009:AH1068,AI1009:AT1068,TRUE,TRUE),1,8),"")</f>
        <v/>
      </c>
      <c r="BI1068" s="9">
        <f>IF((ROW()-6)&lt;=$Q$3,INDEX(LINEST(AH1009:AH1068,AI1009:AT1068,TRUE,TRUE),1,7),"")</f>
        <v/>
      </c>
      <c r="BJ1068" s="9">
        <f>IF((ROW()-6)&lt;=$Q$3,INDEX(LINEST(AH1009:AH1068,AI1009:AT1068,TRUE,TRUE),1,6),"")</f>
        <v/>
      </c>
      <c r="BK1068" s="9">
        <f>IF((ROW()-6)&lt;=$Q$3,INDEX(LINEST(AH1009:AH1068,AI1009:AT1068,TRUE,TRUE),1,5),"")</f>
        <v/>
      </c>
      <c r="BL1068" s="9">
        <f>IF((ROW()-6)&lt;=$Q$3,INDEX(LINEST(AH1009:AH1068,AI1009:AT1068,TRUE,TRUE),1,4),"")</f>
        <v/>
      </c>
      <c r="BM1068" s="9">
        <f>IF((ROW()-6)&lt;=$Q$3,INDEX(LINEST(AH1009:AH1068,AI1009:AT1068,TRUE,TRUE),1,3),"")</f>
        <v/>
      </c>
      <c r="BN1068" s="9">
        <f>IF((ROW()-6)&lt;=$Q$3,INDEX(LINEST(AH1009:AH1068,AI1009:AT1068,TRUE,TRUE),1,2),"")</f>
        <v/>
      </c>
      <c r="BO1068" s="9">
        <f>IF((ROW()-6)&lt;=$Q$3,INDEX(LINEST(AH1009:AH1068,AI1009:AT1068,TRUE,TRUE),1,1),"")</f>
        <v/>
      </c>
      <c r="BP1068" s="10">
        <f>IF((ROW()-6)&lt;=$Q$3,INDEX(LINEST(AH1009:AH1068,AI1009:AT1068,TRUE,TRUE),3,1),"")</f>
        <v/>
      </c>
      <c r="BR1068" s="9">
        <f>IF(AND((ROW()-6)&lt;=$Q$3,ISNUMBER(BC1067)),BC1067/$Q$4+BD1067*AI1068+BE1067*AJ1068+BF1067*AK1068+BG1067*AL1068+BH1067*AM1068+BI1067*AN1068+BJ1067*AO1068+BK1067*AP1068+BL1067*AQ1068+BM1067*AR1068+BN1067*AS1068+BO1067*AT1068,"")</f>
        <v/>
      </c>
      <c r="BS1068">
        <f>IF(ISNUMBER(BR1068),AVERAGE(AH1008:AH1067),"")</f>
        <v/>
      </c>
      <c r="BT1068">
        <f>IF(ISNUMBER(BR1068),(AH1068-BR1068)^2,"")</f>
        <v/>
      </c>
      <c r="BU1068">
        <f>IF(ISNUMBER(BR1068),AH1068^2,"")</f>
        <v/>
      </c>
      <c r="BV1068">
        <f>IF(ISNUMBER(BR1068),(AH1068-BS1068)^2,"")</f>
        <v/>
      </c>
    </row>
    <row r="1069">
      <c r="O1069">
        <f>IF($R1069="","",CHOOSE($Q$2,YEAR(R1069)*12+MONTH(R1069),INT((R1069-2)/7),YEAR(R1069)*4+ROUNDUP(MONTH(R1069)/3)))</f>
        <v/>
      </c>
      <c r="P1069">
        <f>IF($R1069="","",IF($R1070="",1,IF(O1069&lt;&gt;O1070,1,0)))</f>
        <v/>
      </c>
      <c r="Q1069">
        <f>IF(P1069=1,SUM($P$7:P1069),"")</f>
        <v/>
      </c>
      <c r="R1069">
        <f>IF($A1069="","",IF(ISNUMBER($A1069),$A1069,IFERROR(DATEVALUE($A1069),NA())))</f>
        <v/>
      </c>
      <c r="S1069" s="7">
        <f>IFERROR(INDEX($R$7:$R$60000,MATCH(ROW()-6,$Q$7:$Q$60000,0)),"")</f>
        <v/>
      </c>
      <c r="T1069">
        <f>IFERROR(INDEX($B$7:$B$60000,MATCH(ROW()-6,$Q$7:$Q$60000,0)),"")</f>
        <v/>
      </c>
      <c r="U1069">
        <f>IFERROR(INDEX($C$7:$C$60000,MATCH(ROW()-6,$Q$7:$Q$60000,0)),"")</f>
        <v/>
      </c>
      <c r="V1069">
        <f>IFERROR(INDEX($D$7:$D$60000,MATCH(ROW()-6,$Q$7:$Q$60000,0)),"")</f>
        <v/>
      </c>
      <c r="W1069">
        <f>IFERROR(INDEX($E$7:$E$60000,MATCH(ROW()-6,$Q$7:$Q$60000,0)),"")</f>
        <v/>
      </c>
      <c r="X1069">
        <f>IFERROR(INDEX($F$7:$F$60000,MATCH(ROW()-6,$Q$7:$Q$60000,0)),"")</f>
        <v/>
      </c>
      <c r="Y1069">
        <f>IFERROR(INDEX($G$7:$G$60000,MATCH(ROW()-6,$Q$7:$Q$60000,0)),"")</f>
        <v/>
      </c>
      <c r="Z1069">
        <f>IFERROR(INDEX($H$7:$H$60000,MATCH(ROW()-6,$Q$7:$Q$60000,0)),"")</f>
        <v/>
      </c>
      <c r="AA1069">
        <f>IFERROR(INDEX($I$7:$I$60000,MATCH(ROW()-6,$Q$7:$Q$60000,0)),"")</f>
        <v/>
      </c>
      <c r="AB1069">
        <f>IFERROR(INDEX($J$7:$J$60000,MATCH(ROW()-6,$Q$7:$Q$60000,0)),"")</f>
        <v/>
      </c>
      <c r="AC1069">
        <f>IFERROR(INDEX($K$7:$K$60000,MATCH(ROW()-6,$Q$7:$Q$60000,0)),"")</f>
        <v/>
      </c>
      <c r="AD1069">
        <f>IFERROR(INDEX($L$7:$L$60000,MATCH(ROW()-6,$Q$7:$Q$60000,0)),"")</f>
        <v/>
      </c>
      <c r="AE1069">
        <f>IFERROR(INDEX($M$7:$M$60000,MATCH(ROW()-6,$Q$7:$Q$60000,0)),"")</f>
        <v/>
      </c>
      <c r="AF1069">
        <f>IFERROR(INDEX($N$7:$N$60000,MATCH(ROW()-6,$Q$7:$Q$60000,0)),"")</f>
        <v/>
      </c>
      <c r="AH1069" s="9">
        <f>IF(OR($S1069="",$S1068=""),"",LN($T1069/$T1068))</f>
        <v/>
      </c>
      <c r="AI1069" s="9">
        <f>IF(OR($S1069="",$S1068=""),"",$C$2*LN(U1069/U1068))</f>
        <v/>
      </c>
      <c r="AJ1069" s="9">
        <f>IF(OR($S1069="",$S1068=""),"",$D$2*(V1069-V1068))</f>
        <v/>
      </c>
      <c r="AK1069" s="9">
        <f>IF(OR($S1069="",$S1068=""),"",$E$2*(W1069-W1068))</f>
        <v/>
      </c>
      <c r="AL1069" s="9">
        <f>IF(OR($S1069="",$S1068=""),"",$F$2*LN(X1069/X1068))</f>
        <v/>
      </c>
      <c r="AM1069" s="9">
        <f>IF(OR($S1069="",$S1068=""),"",$G$2*(Y1069-Y1068))</f>
        <v/>
      </c>
      <c r="AN1069" s="9">
        <f>IF(OR($S1069="",$S1068=""),"",$H$2*LN(Z1069/Z1068))</f>
        <v/>
      </c>
      <c r="AO1069" s="9">
        <f>IF(OR($S1069="",$S1068=""),"",$I$2*(AA1069-AA1068))</f>
        <v/>
      </c>
      <c r="AP1069" s="9">
        <f>IF(OR($S1069="",$S1068=""),"",$J$2*LN(AB1069/AB1068))</f>
        <v/>
      </c>
      <c r="AQ1069" s="9">
        <f>IF(OR($S1069="",$S1068=""),"",$K$2*(AC1069-AC1068))</f>
        <v/>
      </c>
      <c r="AR1069" s="9">
        <f>IF(OR($S1069="",$S1068=""),"",$L$2*LN(AD1069/AD1068))</f>
        <v/>
      </c>
      <c r="AS1069" s="9">
        <f>IF(OR($S1069="",$S1068=""),"",$M$2*LN(AE1069/AE1068))</f>
        <v/>
      </c>
      <c r="AT1069" s="9">
        <f>IF(OR($S1069="",$S1068=""),"",$N$2*LN(AF1069/AF1068))</f>
        <v/>
      </c>
      <c r="AV1069" s="9">
        <f>IF($AH1069="","",$AY$16+$AY$4*AI1069+$AY$5*AJ1069+$AY$6*AK1069+$AY$7*AL1069+$AY$8*AM1069+$AY$9*AN1069+$AY$10*AO1069+$AY$11*AP1069+$AY$12*AQ1069+$AY$13*AR1069+$AY$14*AS1069+$AY$15*AT1069)</f>
        <v/>
      </c>
      <c r="BC1069" s="10">
        <f>IF((ROW()-6)&lt;=$Q$3,INDEX(LINEST(AH1010:AH1069,AI1010:AT1069,TRUE,TRUE),1,13)*$Q$4,"")</f>
        <v/>
      </c>
      <c r="BD1069" s="9">
        <f>IF((ROW()-6)&lt;=$Q$3,INDEX(LINEST(AH1010:AH1069,AI1010:AT1069,TRUE,TRUE),1,12),"")</f>
        <v/>
      </c>
      <c r="BE1069" s="9">
        <f>IF((ROW()-6)&lt;=$Q$3,INDEX(LINEST(AH1010:AH1069,AI1010:AT1069,TRUE,TRUE),1,11),"")</f>
        <v/>
      </c>
      <c r="BF1069" s="9">
        <f>IF((ROW()-6)&lt;=$Q$3,INDEX(LINEST(AH1010:AH1069,AI1010:AT1069,TRUE,TRUE),1,10),"")</f>
        <v/>
      </c>
      <c r="BG1069" s="9">
        <f>IF((ROW()-6)&lt;=$Q$3,INDEX(LINEST(AH1010:AH1069,AI1010:AT1069,TRUE,TRUE),1,9),"")</f>
        <v/>
      </c>
      <c r="BH1069" s="9">
        <f>IF((ROW()-6)&lt;=$Q$3,INDEX(LINEST(AH1010:AH1069,AI1010:AT1069,TRUE,TRUE),1,8),"")</f>
        <v/>
      </c>
      <c r="BI1069" s="9">
        <f>IF((ROW()-6)&lt;=$Q$3,INDEX(LINEST(AH1010:AH1069,AI1010:AT1069,TRUE,TRUE),1,7),"")</f>
        <v/>
      </c>
      <c r="BJ1069" s="9">
        <f>IF((ROW()-6)&lt;=$Q$3,INDEX(LINEST(AH1010:AH1069,AI1010:AT1069,TRUE,TRUE),1,6),"")</f>
        <v/>
      </c>
      <c r="BK1069" s="9">
        <f>IF((ROW()-6)&lt;=$Q$3,INDEX(LINEST(AH1010:AH1069,AI1010:AT1069,TRUE,TRUE),1,5),"")</f>
        <v/>
      </c>
      <c r="BL1069" s="9">
        <f>IF((ROW()-6)&lt;=$Q$3,INDEX(LINEST(AH1010:AH1069,AI1010:AT1069,TRUE,TRUE),1,4),"")</f>
        <v/>
      </c>
      <c r="BM1069" s="9">
        <f>IF((ROW()-6)&lt;=$Q$3,INDEX(LINEST(AH1010:AH1069,AI1010:AT1069,TRUE,TRUE),1,3),"")</f>
        <v/>
      </c>
      <c r="BN1069" s="9">
        <f>IF((ROW()-6)&lt;=$Q$3,INDEX(LINEST(AH1010:AH1069,AI1010:AT1069,TRUE,TRUE),1,2),"")</f>
        <v/>
      </c>
      <c r="BO1069" s="9">
        <f>IF((ROW()-6)&lt;=$Q$3,INDEX(LINEST(AH1010:AH1069,AI1010:AT1069,TRUE,TRUE),1,1),"")</f>
        <v/>
      </c>
      <c r="BP1069" s="10">
        <f>IF((ROW()-6)&lt;=$Q$3,INDEX(LINEST(AH1010:AH1069,AI1010:AT1069,TRUE,TRUE),3,1),"")</f>
        <v/>
      </c>
      <c r="BR1069" s="9">
        <f>IF(AND((ROW()-6)&lt;=$Q$3,ISNUMBER(BC1068)),BC1068/$Q$4+BD1068*AI1069+BE1068*AJ1069+BF1068*AK1069+BG1068*AL1069+BH1068*AM1069+BI1068*AN1069+BJ1068*AO1069+BK1068*AP1069+BL1068*AQ1069+BM1068*AR1069+BN1068*AS1069+BO1068*AT1069,"")</f>
        <v/>
      </c>
      <c r="BS1069">
        <f>IF(ISNUMBER(BR1069),AVERAGE(AH1009:AH1068),"")</f>
        <v/>
      </c>
      <c r="BT1069">
        <f>IF(ISNUMBER(BR1069),(AH1069-BR1069)^2,"")</f>
        <v/>
      </c>
      <c r="BU1069">
        <f>IF(ISNUMBER(BR1069),AH1069^2,"")</f>
        <v/>
      </c>
      <c r="BV1069">
        <f>IF(ISNUMBER(BR1069),(AH1069-BS1069)^2,"")</f>
        <v/>
      </c>
    </row>
    <row r="1070">
      <c r="O1070">
        <f>IF($R1070="","",CHOOSE($Q$2,YEAR(R1070)*12+MONTH(R1070),INT((R1070-2)/7),YEAR(R1070)*4+ROUNDUP(MONTH(R1070)/3)))</f>
        <v/>
      </c>
      <c r="P1070">
        <f>IF($R1070="","",IF($R1071="",1,IF(O1070&lt;&gt;O1071,1,0)))</f>
        <v/>
      </c>
      <c r="Q1070">
        <f>IF(P1070=1,SUM($P$7:P1070),"")</f>
        <v/>
      </c>
      <c r="R1070">
        <f>IF($A1070="","",IF(ISNUMBER($A1070),$A1070,IFERROR(DATEVALUE($A1070),NA())))</f>
        <v/>
      </c>
      <c r="S1070" s="7">
        <f>IFERROR(INDEX($R$7:$R$60000,MATCH(ROW()-6,$Q$7:$Q$60000,0)),"")</f>
        <v/>
      </c>
      <c r="T1070">
        <f>IFERROR(INDEX($B$7:$B$60000,MATCH(ROW()-6,$Q$7:$Q$60000,0)),"")</f>
        <v/>
      </c>
      <c r="U1070">
        <f>IFERROR(INDEX($C$7:$C$60000,MATCH(ROW()-6,$Q$7:$Q$60000,0)),"")</f>
        <v/>
      </c>
      <c r="V1070">
        <f>IFERROR(INDEX($D$7:$D$60000,MATCH(ROW()-6,$Q$7:$Q$60000,0)),"")</f>
        <v/>
      </c>
      <c r="W1070">
        <f>IFERROR(INDEX($E$7:$E$60000,MATCH(ROW()-6,$Q$7:$Q$60000,0)),"")</f>
        <v/>
      </c>
      <c r="X1070">
        <f>IFERROR(INDEX($F$7:$F$60000,MATCH(ROW()-6,$Q$7:$Q$60000,0)),"")</f>
        <v/>
      </c>
      <c r="Y1070">
        <f>IFERROR(INDEX($G$7:$G$60000,MATCH(ROW()-6,$Q$7:$Q$60000,0)),"")</f>
        <v/>
      </c>
      <c r="Z1070">
        <f>IFERROR(INDEX($H$7:$H$60000,MATCH(ROW()-6,$Q$7:$Q$60000,0)),"")</f>
        <v/>
      </c>
      <c r="AA1070">
        <f>IFERROR(INDEX($I$7:$I$60000,MATCH(ROW()-6,$Q$7:$Q$60000,0)),"")</f>
        <v/>
      </c>
      <c r="AB1070">
        <f>IFERROR(INDEX($J$7:$J$60000,MATCH(ROW()-6,$Q$7:$Q$60000,0)),"")</f>
        <v/>
      </c>
      <c r="AC1070">
        <f>IFERROR(INDEX($K$7:$K$60000,MATCH(ROW()-6,$Q$7:$Q$60000,0)),"")</f>
        <v/>
      </c>
      <c r="AD1070">
        <f>IFERROR(INDEX($L$7:$L$60000,MATCH(ROW()-6,$Q$7:$Q$60000,0)),"")</f>
        <v/>
      </c>
      <c r="AE1070">
        <f>IFERROR(INDEX($M$7:$M$60000,MATCH(ROW()-6,$Q$7:$Q$60000,0)),"")</f>
        <v/>
      </c>
      <c r="AF1070">
        <f>IFERROR(INDEX($N$7:$N$60000,MATCH(ROW()-6,$Q$7:$Q$60000,0)),"")</f>
        <v/>
      </c>
      <c r="AH1070" s="9">
        <f>IF(OR($S1070="",$S1069=""),"",LN($T1070/$T1069))</f>
        <v/>
      </c>
      <c r="AI1070" s="9">
        <f>IF(OR($S1070="",$S1069=""),"",$C$2*LN(U1070/U1069))</f>
        <v/>
      </c>
      <c r="AJ1070" s="9">
        <f>IF(OR($S1070="",$S1069=""),"",$D$2*(V1070-V1069))</f>
        <v/>
      </c>
      <c r="AK1070" s="9">
        <f>IF(OR($S1070="",$S1069=""),"",$E$2*(W1070-W1069))</f>
        <v/>
      </c>
      <c r="AL1070" s="9">
        <f>IF(OR($S1070="",$S1069=""),"",$F$2*LN(X1070/X1069))</f>
        <v/>
      </c>
      <c r="AM1070" s="9">
        <f>IF(OR($S1070="",$S1069=""),"",$G$2*(Y1070-Y1069))</f>
        <v/>
      </c>
      <c r="AN1070" s="9">
        <f>IF(OR($S1070="",$S1069=""),"",$H$2*LN(Z1070/Z1069))</f>
        <v/>
      </c>
      <c r="AO1070" s="9">
        <f>IF(OR($S1070="",$S1069=""),"",$I$2*(AA1070-AA1069))</f>
        <v/>
      </c>
      <c r="AP1070" s="9">
        <f>IF(OR($S1070="",$S1069=""),"",$J$2*LN(AB1070/AB1069))</f>
        <v/>
      </c>
      <c r="AQ1070" s="9">
        <f>IF(OR($S1070="",$S1069=""),"",$K$2*(AC1070-AC1069))</f>
        <v/>
      </c>
      <c r="AR1070" s="9">
        <f>IF(OR($S1070="",$S1069=""),"",$L$2*LN(AD1070/AD1069))</f>
        <v/>
      </c>
      <c r="AS1070" s="9">
        <f>IF(OR($S1070="",$S1069=""),"",$M$2*LN(AE1070/AE1069))</f>
        <v/>
      </c>
      <c r="AT1070" s="9">
        <f>IF(OR($S1070="",$S1069=""),"",$N$2*LN(AF1070/AF1069))</f>
        <v/>
      </c>
      <c r="AV1070" s="9">
        <f>IF($AH1070="","",$AY$16+$AY$4*AI1070+$AY$5*AJ1070+$AY$6*AK1070+$AY$7*AL1070+$AY$8*AM1070+$AY$9*AN1070+$AY$10*AO1070+$AY$11*AP1070+$AY$12*AQ1070+$AY$13*AR1070+$AY$14*AS1070+$AY$15*AT1070)</f>
        <v/>
      </c>
      <c r="BC1070" s="10">
        <f>IF((ROW()-6)&lt;=$Q$3,INDEX(LINEST(AH1011:AH1070,AI1011:AT1070,TRUE,TRUE),1,13)*$Q$4,"")</f>
        <v/>
      </c>
      <c r="BD1070" s="9">
        <f>IF((ROW()-6)&lt;=$Q$3,INDEX(LINEST(AH1011:AH1070,AI1011:AT1070,TRUE,TRUE),1,12),"")</f>
        <v/>
      </c>
      <c r="BE1070" s="9">
        <f>IF((ROW()-6)&lt;=$Q$3,INDEX(LINEST(AH1011:AH1070,AI1011:AT1070,TRUE,TRUE),1,11),"")</f>
        <v/>
      </c>
      <c r="BF1070" s="9">
        <f>IF((ROW()-6)&lt;=$Q$3,INDEX(LINEST(AH1011:AH1070,AI1011:AT1070,TRUE,TRUE),1,10),"")</f>
        <v/>
      </c>
      <c r="BG1070" s="9">
        <f>IF((ROW()-6)&lt;=$Q$3,INDEX(LINEST(AH1011:AH1070,AI1011:AT1070,TRUE,TRUE),1,9),"")</f>
        <v/>
      </c>
      <c r="BH1070" s="9">
        <f>IF((ROW()-6)&lt;=$Q$3,INDEX(LINEST(AH1011:AH1070,AI1011:AT1070,TRUE,TRUE),1,8),"")</f>
        <v/>
      </c>
      <c r="BI1070" s="9">
        <f>IF((ROW()-6)&lt;=$Q$3,INDEX(LINEST(AH1011:AH1070,AI1011:AT1070,TRUE,TRUE),1,7),"")</f>
        <v/>
      </c>
      <c r="BJ1070" s="9">
        <f>IF((ROW()-6)&lt;=$Q$3,INDEX(LINEST(AH1011:AH1070,AI1011:AT1070,TRUE,TRUE),1,6),"")</f>
        <v/>
      </c>
      <c r="BK1070" s="9">
        <f>IF((ROW()-6)&lt;=$Q$3,INDEX(LINEST(AH1011:AH1070,AI1011:AT1070,TRUE,TRUE),1,5),"")</f>
        <v/>
      </c>
      <c r="BL1070" s="9">
        <f>IF((ROW()-6)&lt;=$Q$3,INDEX(LINEST(AH1011:AH1070,AI1011:AT1070,TRUE,TRUE),1,4),"")</f>
        <v/>
      </c>
      <c r="BM1070" s="9">
        <f>IF((ROW()-6)&lt;=$Q$3,INDEX(LINEST(AH1011:AH1070,AI1011:AT1070,TRUE,TRUE),1,3),"")</f>
        <v/>
      </c>
      <c r="BN1070" s="9">
        <f>IF((ROW()-6)&lt;=$Q$3,INDEX(LINEST(AH1011:AH1070,AI1011:AT1070,TRUE,TRUE),1,2),"")</f>
        <v/>
      </c>
      <c r="BO1070" s="9">
        <f>IF((ROW()-6)&lt;=$Q$3,INDEX(LINEST(AH1011:AH1070,AI1011:AT1070,TRUE,TRUE),1,1),"")</f>
        <v/>
      </c>
      <c r="BP1070" s="10">
        <f>IF((ROW()-6)&lt;=$Q$3,INDEX(LINEST(AH1011:AH1070,AI1011:AT1070,TRUE,TRUE),3,1),"")</f>
        <v/>
      </c>
      <c r="BR1070" s="9">
        <f>IF(AND((ROW()-6)&lt;=$Q$3,ISNUMBER(BC1069)),BC1069/$Q$4+BD1069*AI1070+BE1069*AJ1070+BF1069*AK1070+BG1069*AL1070+BH1069*AM1070+BI1069*AN1070+BJ1069*AO1070+BK1069*AP1070+BL1069*AQ1070+BM1069*AR1070+BN1069*AS1070+BO1069*AT1070,"")</f>
        <v/>
      </c>
      <c r="BS1070">
        <f>IF(ISNUMBER(BR1070),AVERAGE(AH1010:AH1069),"")</f>
        <v/>
      </c>
      <c r="BT1070">
        <f>IF(ISNUMBER(BR1070),(AH1070-BR1070)^2,"")</f>
        <v/>
      </c>
      <c r="BU1070">
        <f>IF(ISNUMBER(BR1070),AH1070^2,"")</f>
        <v/>
      </c>
      <c r="BV1070">
        <f>IF(ISNUMBER(BR1070),(AH1070-BS1070)^2,"")</f>
        <v/>
      </c>
    </row>
    <row r="1071">
      <c r="O1071">
        <f>IF($R1071="","",CHOOSE($Q$2,YEAR(R1071)*12+MONTH(R1071),INT((R1071-2)/7),YEAR(R1071)*4+ROUNDUP(MONTH(R1071)/3)))</f>
        <v/>
      </c>
      <c r="P1071">
        <f>IF($R1071="","",IF($R1072="",1,IF(O1071&lt;&gt;O1072,1,0)))</f>
        <v/>
      </c>
      <c r="Q1071">
        <f>IF(P1071=1,SUM($P$7:P1071),"")</f>
        <v/>
      </c>
      <c r="R1071">
        <f>IF($A1071="","",IF(ISNUMBER($A1071),$A1071,IFERROR(DATEVALUE($A1071),NA())))</f>
        <v/>
      </c>
      <c r="S1071" s="7">
        <f>IFERROR(INDEX($R$7:$R$60000,MATCH(ROW()-6,$Q$7:$Q$60000,0)),"")</f>
        <v/>
      </c>
      <c r="T1071">
        <f>IFERROR(INDEX($B$7:$B$60000,MATCH(ROW()-6,$Q$7:$Q$60000,0)),"")</f>
        <v/>
      </c>
      <c r="U1071">
        <f>IFERROR(INDEX($C$7:$C$60000,MATCH(ROW()-6,$Q$7:$Q$60000,0)),"")</f>
        <v/>
      </c>
      <c r="V1071">
        <f>IFERROR(INDEX($D$7:$D$60000,MATCH(ROW()-6,$Q$7:$Q$60000,0)),"")</f>
        <v/>
      </c>
      <c r="W1071">
        <f>IFERROR(INDEX($E$7:$E$60000,MATCH(ROW()-6,$Q$7:$Q$60000,0)),"")</f>
        <v/>
      </c>
      <c r="X1071">
        <f>IFERROR(INDEX($F$7:$F$60000,MATCH(ROW()-6,$Q$7:$Q$60000,0)),"")</f>
        <v/>
      </c>
      <c r="Y1071">
        <f>IFERROR(INDEX($G$7:$G$60000,MATCH(ROW()-6,$Q$7:$Q$60000,0)),"")</f>
        <v/>
      </c>
      <c r="Z1071">
        <f>IFERROR(INDEX($H$7:$H$60000,MATCH(ROW()-6,$Q$7:$Q$60000,0)),"")</f>
        <v/>
      </c>
      <c r="AA1071">
        <f>IFERROR(INDEX($I$7:$I$60000,MATCH(ROW()-6,$Q$7:$Q$60000,0)),"")</f>
        <v/>
      </c>
      <c r="AB1071">
        <f>IFERROR(INDEX($J$7:$J$60000,MATCH(ROW()-6,$Q$7:$Q$60000,0)),"")</f>
        <v/>
      </c>
      <c r="AC1071">
        <f>IFERROR(INDEX($K$7:$K$60000,MATCH(ROW()-6,$Q$7:$Q$60000,0)),"")</f>
        <v/>
      </c>
      <c r="AD1071">
        <f>IFERROR(INDEX($L$7:$L$60000,MATCH(ROW()-6,$Q$7:$Q$60000,0)),"")</f>
        <v/>
      </c>
      <c r="AE1071">
        <f>IFERROR(INDEX($M$7:$M$60000,MATCH(ROW()-6,$Q$7:$Q$60000,0)),"")</f>
        <v/>
      </c>
      <c r="AF1071">
        <f>IFERROR(INDEX($N$7:$N$60000,MATCH(ROW()-6,$Q$7:$Q$60000,0)),"")</f>
        <v/>
      </c>
      <c r="AH1071" s="9">
        <f>IF(OR($S1071="",$S1070=""),"",LN($T1071/$T1070))</f>
        <v/>
      </c>
      <c r="AI1071" s="9">
        <f>IF(OR($S1071="",$S1070=""),"",$C$2*LN(U1071/U1070))</f>
        <v/>
      </c>
      <c r="AJ1071" s="9">
        <f>IF(OR($S1071="",$S1070=""),"",$D$2*(V1071-V1070))</f>
        <v/>
      </c>
      <c r="AK1071" s="9">
        <f>IF(OR($S1071="",$S1070=""),"",$E$2*(W1071-W1070))</f>
        <v/>
      </c>
      <c r="AL1071" s="9">
        <f>IF(OR($S1071="",$S1070=""),"",$F$2*LN(X1071/X1070))</f>
        <v/>
      </c>
      <c r="AM1071" s="9">
        <f>IF(OR($S1071="",$S1070=""),"",$G$2*(Y1071-Y1070))</f>
        <v/>
      </c>
      <c r="AN1071" s="9">
        <f>IF(OR($S1071="",$S1070=""),"",$H$2*LN(Z1071/Z1070))</f>
        <v/>
      </c>
      <c r="AO1071" s="9">
        <f>IF(OR($S1071="",$S1070=""),"",$I$2*(AA1071-AA1070))</f>
        <v/>
      </c>
      <c r="AP1071" s="9">
        <f>IF(OR($S1071="",$S1070=""),"",$J$2*LN(AB1071/AB1070))</f>
        <v/>
      </c>
      <c r="AQ1071" s="9">
        <f>IF(OR($S1071="",$S1070=""),"",$K$2*(AC1071-AC1070))</f>
        <v/>
      </c>
      <c r="AR1071" s="9">
        <f>IF(OR($S1071="",$S1070=""),"",$L$2*LN(AD1071/AD1070))</f>
        <v/>
      </c>
      <c r="AS1071" s="9">
        <f>IF(OR($S1071="",$S1070=""),"",$M$2*LN(AE1071/AE1070))</f>
        <v/>
      </c>
      <c r="AT1071" s="9">
        <f>IF(OR($S1071="",$S1070=""),"",$N$2*LN(AF1071/AF1070))</f>
        <v/>
      </c>
      <c r="AV1071" s="9">
        <f>IF($AH1071="","",$AY$16+$AY$4*AI1071+$AY$5*AJ1071+$AY$6*AK1071+$AY$7*AL1071+$AY$8*AM1071+$AY$9*AN1071+$AY$10*AO1071+$AY$11*AP1071+$AY$12*AQ1071+$AY$13*AR1071+$AY$14*AS1071+$AY$15*AT1071)</f>
        <v/>
      </c>
      <c r="BC1071" s="10">
        <f>IF((ROW()-6)&lt;=$Q$3,INDEX(LINEST(AH1012:AH1071,AI1012:AT1071,TRUE,TRUE),1,13)*$Q$4,"")</f>
        <v/>
      </c>
      <c r="BD1071" s="9">
        <f>IF((ROW()-6)&lt;=$Q$3,INDEX(LINEST(AH1012:AH1071,AI1012:AT1071,TRUE,TRUE),1,12),"")</f>
        <v/>
      </c>
      <c r="BE1071" s="9">
        <f>IF((ROW()-6)&lt;=$Q$3,INDEX(LINEST(AH1012:AH1071,AI1012:AT1071,TRUE,TRUE),1,11),"")</f>
        <v/>
      </c>
      <c r="BF1071" s="9">
        <f>IF((ROW()-6)&lt;=$Q$3,INDEX(LINEST(AH1012:AH1071,AI1012:AT1071,TRUE,TRUE),1,10),"")</f>
        <v/>
      </c>
      <c r="BG1071" s="9">
        <f>IF((ROW()-6)&lt;=$Q$3,INDEX(LINEST(AH1012:AH1071,AI1012:AT1071,TRUE,TRUE),1,9),"")</f>
        <v/>
      </c>
      <c r="BH1071" s="9">
        <f>IF((ROW()-6)&lt;=$Q$3,INDEX(LINEST(AH1012:AH1071,AI1012:AT1071,TRUE,TRUE),1,8),"")</f>
        <v/>
      </c>
      <c r="BI1071" s="9">
        <f>IF((ROW()-6)&lt;=$Q$3,INDEX(LINEST(AH1012:AH1071,AI1012:AT1071,TRUE,TRUE),1,7),"")</f>
        <v/>
      </c>
      <c r="BJ1071" s="9">
        <f>IF((ROW()-6)&lt;=$Q$3,INDEX(LINEST(AH1012:AH1071,AI1012:AT1071,TRUE,TRUE),1,6),"")</f>
        <v/>
      </c>
      <c r="BK1071" s="9">
        <f>IF((ROW()-6)&lt;=$Q$3,INDEX(LINEST(AH1012:AH1071,AI1012:AT1071,TRUE,TRUE),1,5),"")</f>
        <v/>
      </c>
      <c r="BL1071" s="9">
        <f>IF((ROW()-6)&lt;=$Q$3,INDEX(LINEST(AH1012:AH1071,AI1012:AT1071,TRUE,TRUE),1,4),"")</f>
        <v/>
      </c>
      <c r="BM1071" s="9">
        <f>IF((ROW()-6)&lt;=$Q$3,INDEX(LINEST(AH1012:AH1071,AI1012:AT1071,TRUE,TRUE),1,3),"")</f>
        <v/>
      </c>
      <c r="BN1071" s="9">
        <f>IF((ROW()-6)&lt;=$Q$3,INDEX(LINEST(AH1012:AH1071,AI1012:AT1071,TRUE,TRUE),1,2),"")</f>
        <v/>
      </c>
      <c r="BO1071" s="9">
        <f>IF((ROW()-6)&lt;=$Q$3,INDEX(LINEST(AH1012:AH1071,AI1012:AT1071,TRUE,TRUE),1,1),"")</f>
        <v/>
      </c>
      <c r="BP1071" s="10">
        <f>IF((ROW()-6)&lt;=$Q$3,INDEX(LINEST(AH1012:AH1071,AI1012:AT1071,TRUE,TRUE),3,1),"")</f>
        <v/>
      </c>
      <c r="BR1071" s="9">
        <f>IF(AND((ROW()-6)&lt;=$Q$3,ISNUMBER(BC1070)),BC1070/$Q$4+BD1070*AI1071+BE1070*AJ1071+BF1070*AK1071+BG1070*AL1071+BH1070*AM1071+BI1070*AN1071+BJ1070*AO1071+BK1070*AP1071+BL1070*AQ1071+BM1070*AR1071+BN1070*AS1071+BO1070*AT1071,"")</f>
        <v/>
      </c>
      <c r="BS1071">
        <f>IF(ISNUMBER(BR1071),AVERAGE(AH1011:AH1070),"")</f>
        <v/>
      </c>
      <c r="BT1071">
        <f>IF(ISNUMBER(BR1071),(AH1071-BR1071)^2,"")</f>
        <v/>
      </c>
      <c r="BU1071">
        <f>IF(ISNUMBER(BR1071),AH1071^2,"")</f>
        <v/>
      </c>
      <c r="BV1071">
        <f>IF(ISNUMBER(BR1071),(AH1071-BS1071)^2,"")</f>
        <v/>
      </c>
    </row>
    <row r="1072">
      <c r="O1072">
        <f>IF($R1072="","",CHOOSE($Q$2,YEAR(R1072)*12+MONTH(R1072),INT((R1072-2)/7),YEAR(R1072)*4+ROUNDUP(MONTH(R1072)/3)))</f>
        <v/>
      </c>
      <c r="P1072">
        <f>IF($R1072="","",IF($R1073="",1,IF(O1072&lt;&gt;O1073,1,0)))</f>
        <v/>
      </c>
      <c r="Q1072">
        <f>IF(P1072=1,SUM($P$7:P1072),"")</f>
        <v/>
      </c>
      <c r="R1072">
        <f>IF($A1072="","",IF(ISNUMBER($A1072),$A1072,IFERROR(DATEVALUE($A1072),NA())))</f>
        <v/>
      </c>
      <c r="S1072" s="7">
        <f>IFERROR(INDEX($R$7:$R$60000,MATCH(ROW()-6,$Q$7:$Q$60000,0)),"")</f>
        <v/>
      </c>
      <c r="T1072">
        <f>IFERROR(INDEX($B$7:$B$60000,MATCH(ROW()-6,$Q$7:$Q$60000,0)),"")</f>
        <v/>
      </c>
      <c r="U1072">
        <f>IFERROR(INDEX($C$7:$C$60000,MATCH(ROW()-6,$Q$7:$Q$60000,0)),"")</f>
        <v/>
      </c>
      <c r="V1072">
        <f>IFERROR(INDEX($D$7:$D$60000,MATCH(ROW()-6,$Q$7:$Q$60000,0)),"")</f>
        <v/>
      </c>
      <c r="W1072">
        <f>IFERROR(INDEX($E$7:$E$60000,MATCH(ROW()-6,$Q$7:$Q$60000,0)),"")</f>
        <v/>
      </c>
      <c r="X1072">
        <f>IFERROR(INDEX($F$7:$F$60000,MATCH(ROW()-6,$Q$7:$Q$60000,0)),"")</f>
        <v/>
      </c>
      <c r="Y1072">
        <f>IFERROR(INDEX($G$7:$G$60000,MATCH(ROW()-6,$Q$7:$Q$60000,0)),"")</f>
        <v/>
      </c>
      <c r="Z1072">
        <f>IFERROR(INDEX($H$7:$H$60000,MATCH(ROW()-6,$Q$7:$Q$60000,0)),"")</f>
        <v/>
      </c>
      <c r="AA1072">
        <f>IFERROR(INDEX($I$7:$I$60000,MATCH(ROW()-6,$Q$7:$Q$60000,0)),"")</f>
        <v/>
      </c>
      <c r="AB1072">
        <f>IFERROR(INDEX($J$7:$J$60000,MATCH(ROW()-6,$Q$7:$Q$60000,0)),"")</f>
        <v/>
      </c>
      <c r="AC1072">
        <f>IFERROR(INDEX($K$7:$K$60000,MATCH(ROW()-6,$Q$7:$Q$60000,0)),"")</f>
        <v/>
      </c>
      <c r="AD1072">
        <f>IFERROR(INDEX($L$7:$L$60000,MATCH(ROW()-6,$Q$7:$Q$60000,0)),"")</f>
        <v/>
      </c>
      <c r="AE1072">
        <f>IFERROR(INDEX($M$7:$M$60000,MATCH(ROW()-6,$Q$7:$Q$60000,0)),"")</f>
        <v/>
      </c>
      <c r="AF1072">
        <f>IFERROR(INDEX($N$7:$N$60000,MATCH(ROW()-6,$Q$7:$Q$60000,0)),"")</f>
        <v/>
      </c>
      <c r="AH1072" s="9">
        <f>IF(OR($S1072="",$S1071=""),"",LN($T1072/$T1071))</f>
        <v/>
      </c>
      <c r="AI1072" s="9">
        <f>IF(OR($S1072="",$S1071=""),"",$C$2*LN(U1072/U1071))</f>
        <v/>
      </c>
      <c r="AJ1072" s="9">
        <f>IF(OR($S1072="",$S1071=""),"",$D$2*(V1072-V1071))</f>
        <v/>
      </c>
      <c r="AK1072" s="9">
        <f>IF(OR($S1072="",$S1071=""),"",$E$2*(W1072-W1071))</f>
        <v/>
      </c>
      <c r="AL1072" s="9">
        <f>IF(OR($S1072="",$S1071=""),"",$F$2*LN(X1072/X1071))</f>
        <v/>
      </c>
      <c r="AM1072" s="9">
        <f>IF(OR($S1072="",$S1071=""),"",$G$2*(Y1072-Y1071))</f>
        <v/>
      </c>
      <c r="AN1072" s="9">
        <f>IF(OR($S1072="",$S1071=""),"",$H$2*LN(Z1072/Z1071))</f>
        <v/>
      </c>
      <c r="AO1072" s="9">
        <f>IF(OR($S1072="",$S1071=""),"",$I$2*(AA1072-AA1071))</f>
        <v/>
      </c>
      <c r="AP1072" s="9">
        <f>IF(OR($S1072="",$S1071=""),"",$J$2*LN(AB1072/AB1071))</f>
        <v/>
      </c>
      <c r="AQ1072" s="9">
        <f>IF(OR($S1072="",$S1071=""),"",$K$2*(AC1072-AC1071))</f>
        <v/>
      </c>
      <c r="AR1072" s="9">
        <f>IF(OR($S1072="",$S1071=""),"",$L$2*LN(AD1072/AD1071))</f>
        <v/>
      </c>
      <c r="AS1072" s="9">
        <f>IF(OR($S1072="",$S1071=""),"",$M$2*LN(AE1072/AE1071))</f>
        <v/>
      </c>
      <c r="AT1072" s="9">
        <f>IF(OR($S1072="",$S1071=""),"",$N$2*LN(AF1072/AF1071))</f>
        <v/>
      </c>
      <c r="AV1072" s="9">
        <f>IF($AH1072="","",$AY$16+$AY$4*AI1072+$AY$5*AJ1072+$AY$6*AK1072+$AY$7*AL1072+$AY$8*AM1072+$AY$9*AN1072+$AY$10*AO1072+$AY$11*AP1072+$AY$12*AQ1072+$AY$13*AR1072+$AY$14*AS1072+$AY$15*AT1072)</f>
        <v/>
      </c>
      <c r="BC1072" s="10">
        <f>IF((ROW()-6)&lt;=$Q$3,INDEX(LINEST(AH1013:AH1072,AI1013:AT1072,TRUE,TRUE),1,13)*$Q$4,"")</f>
        <v/>
      </c>
      <c r="BD1072" s="9">
        <f>IF((ROW()-6)&lt;=$Q$3,INDEX(LINEST(AH1013:AH1072,AI1013:AT1072,TRUE,TRUE),1,12),"")</f>
        <v/>
      </c>
      <c r="BE1072" s="9">
        <f>IF((ROW()-6)&lt;=$Q$3,INDEX(LINEST(AH1013:AH1072,AI1013:AT1072,TRUE,TRUE),1,11),"")</f>
        <v/>
      </c>
      <c r="BF1072" s="9">
        <f>IF((ROW()-6)&lt;=$Q$3,INDEX(LINEST(AH1013:AH1072,AI1013:AT1072,TRUE,TRUE),1,10),"")</f>
        <v/>
      </c>
      <c r="BG1072" s="9">
        <f>IF((ROW()-6)&lt;=$Q$3,INDEX(LINEST(AH1013:AH1072,AI1013:AT1072,TRUE,TRUE),1,9),"")</f>
        <v/>
      </c>
      <c r="BH1072" s="9">
        <f>IF((ROW()-6)&lt;=$Q$3,INDEX(LINEST(AH1013:AH1072,AI1013:AT1072,TRUE,TRUE),1,8),"")</f>
        <v/>
      </c>
      <c r="BI1072" s="9">
        <f>IF((ROW()-6)&lt;=$Q$3,INDEX(LINEST(AH1013:AH1072,AI1013:AT1072,TRUE,TRUE),1,7),"")</f>
        <v/>
      </c>
      <c r="BJ1072" s="9">
        <f>IF((ROW()-6)&lt;=$Q$3,INDEX(LINEST(AH1013:AH1072,AI1013:AT1072,TRUE,TRUE),1,6),"")</f>
        <v/>
      </c>
      <c r="BK1072" s="9">
        <f>IF((ROW()-6)&lt;=$Q$3,INDEX(LINEST(AH1013:AH1072,AI1013:AT1072,TRUE,TRUE),1,5),"")</f>
        <v/>
      </c>
      <c r="BL1072" s="9">
        <f>IF((ROW()-6)&lt;=$Q$3,INDEX(LINEST(AH1013:AH1072,AI1013:AT1072,TRUE,TRUE),1,4),"")</f>
        <v/>
      </c>
      <c r="BM1072" s="9">
        <f>IF((ROW()-6)&lt;=$Q$3,INDEX(LINEST(AH1013:AH1072,AI1013:AT1072,TRUE,TRUE),1,3),"")</f>
        <v/>
      </c>
      <c r="BN1072" s="9">
        <f>IF((ROW()-6)&lt;=$Q$3,INDEX(LINEST(AH1013:AH1072,AI1013:AT1072,TRUE,TRUE),1,2),"")</f>
        <v/>
      </c>
      <c r="BO1072" s="9">
        <f>IF((ROW()-6)&lt;=$Q$3,INDEX(LINEST(AH1013:AH1072,AI1013:AT1072,TRUE,TRUE),1,1),"")</f>
        <v/>
      </c>
      <c r="BP1072" s="10">
        <f>IF((ROW()-6)&lt;=$Q$3,INDEX(LINEST(AH1013:AH1072,AI1013:AT1072,TRUE,TRUE),3,1),"")</f>
        <v/>
      </c>
      <c r="BR1072" s="9">
        <f>IF(AND((ROW()-6)&lt;=$Q$3,ISNUMBER(BC1071)),BC1071/$Q$4+BD1071*AI1072+BE1071*AJ1072+BF1071*AK1072+BG1071*AL1072+BH1071*AM1072+BI1071*AN1072+BJ1071*AO1072+BK1071*AP1072+BL1071*AQ1072+BM1071*AR1072+BN1071*AS1072+BO1071*AT1072,"")</f>
        <v/>
      </c>
      <c r="BS1072">
        <f>IF(ISNUMBER(BR1072),AVERAGE(AH1012:AH1071),"")</f>
        <v/>
      </c>
      <c r="BT1072">
        <f>IF(ISNUMBER(BR1072),(AH1072-BR1072)^2,"")</f>
        <v/>
      </c>
      <c r="BU1072">
        <f>IF(ISNUMBER(BR1072),AH1072^2,"")</f>
        <v/>
      </c>
      <c r="BV1072">
        <f>IF(ISNUMBER(BR1072),(AH1072-BS1072)^2,"")</f>
        <v/>
      </c>
    </row>
    <row r="1073">
      <c r="O1073">
        <f>IF($R1073="","",CHOOSE($Q$2,YEAR(R1073)*12+MONTH(R1073),INT((R1073-2)/7),YEAR(R1073)*4+ROUNDUP(MONTH(R1073)/3)))</f>
        <v/>
      </c>
      <c r="P1073">
        <f>IF($R1073="","",IF($R1074="",1,IF(O1073&lt;&gt;O1074,1,0)))</f>
        <v/>
      </c>
      <c r="Q1073">
        <f>IF(P1073=1,SUM($P$7:P1073),"")</f>
        <v/>
      </c>
      <c r="R1073">
        <f>IF($A1073="","",IF(ISNUMBER($A1073),$A1073,IFERROR(DATEVALUE($A1073),NA())))</f>
        <v/>
      </c>
      <c r="S1073" s="7">
        <f>IFERROR(INDEX($R$7:$R$60000,MATCH(ROW()-6,$Q$7:$Q$60000,0)),"")</f>
        <v/>
      </c>
      <c r="T1073">
        <f>IFERROR(INDEX($B$7:$B$60000,MATCH(ROW()-6,$Q$7:$Q$60000,0)),"")</f>
        <v/>
      </c>
      <c r="U1073">
        <f>IFERROR(INDEX($C$7:$C$60000,MATCH(ROW()-6,$Q$7:$Q$60000,0)),"")</f>
        <v/>
      </c>
      <c r="V1073">
        <f>IFERROR(INDEX($D$7:$D$60000,MATCH(ROW()-6,$Q$7:$Q$60000,0)),"")</f>
        <v/>
      </c>
      <c r="W1073">
        <f>IFERROR(INDEX($E$7:$E$60000,MATCH(ROW()-6,$Q$7:$Q$60000,0)),"")</f>
        <v/>
      </c>
      <c r="X1073">
        <f>IFERROR(INDEX($F$7:$F$60000,MATCH(ROW()-6,$Q$7:$Q$60000,0)),"")</f>
        <v/>
      </c>
      <c r="Y1073">
        <f>IFERROR(INDEX($G$7:$G$60000,MATCH(ROW()-6,$Q$7:$Q$60000,0)),"")</f>
        <v/>
      </c>
      <c r="Z1073">
        <f>IFERROR(INDEX($H$7:$H$60000,MATCH(ROW()-6,$Q$7:$Q$60000,0)),"")</f>
        <v/>
      </c>
      <c r="AA1073">
        <f>IFERROR(INDEX($I$7:$I$60000,MATCH(ROW()-6,$Q$7:$Q$60000,0)),"")</f>
        <v/>
      </c>
      <c r="AB1073">
        <f>IFERROR(INDEX($J$7:$J$60000,MATCH(ROW()-6,$Q$7:$Q$60000,0)),"")</f>
        <v/>
      </c>
      <c r="AC1073">
        <f>IFERROR(INDEX($K$7:$K$60000,MATCH(ROW()-6,$Q$7:$Q$60000,0)),"")</f>
        <v/>
      </c>
      <c r="AD1073">
        <f>IFERROR(INDEX($L$7:$L$60000,MATCH(ROW()-6,$Q$7:$Q$60000,0)),"")</f>
        <v/>
      </c>
      <c r="AE1073">
        <f>IFERROR(INDEX($M$7:$M$60000,MATCH(ROW()-6,$Q$7:$Q$60000,0)),"")</f>
        <v/>
      </c>
      <c r="AF1073">
        <f>IFERROR(INDEX($N$7:$N$60000,MATCH(ROW()-6,$Q$7:$Q$60000,0)),"")</f>
        <v/>
      </c>
      <c r="AH1073" s="9">
        <f>IF(OR($S1073="",$S1072=""),"",LN($T1073/$T1072))</f>
        <v/>
      </c>
      <c r="AI1073" s="9">
        <f>IF(OR($S1073="",$S1072=""),"",$C$2*LN(U1073/U1072))</f>
        <v/>
      </c>
      <c r="AJ1073" s="9">
        <f>IF(OR($S1073="",$S1072=""),"",$D$2*(V1073-V1072))</f>
        <v/>
      </c>
      <c r="AK1073" s="9">
        <f>IF(OR($S1073="",$S1072=""),"",$E$2*(W1073-W1072))</f>
        <v/>
      </c>
      <c r="AL1073" s="9">
        <f>IF(OR($S1073="",$S1072=""),"",$F$2*LN(X1073/X1072))</f>
        <v/>
      </c>
      <c r="AM1073" s="9">
        <f>IF(OR($S1073="",$S1072=""),"",$G$2*(Y1073-Y1072))</f>
        <v/>
      </c>
      <c r="AN1073" s="9">
        <f>IF(OR($S1073="",$S1072=""),"",$H$2*LN(Z1073/Z1072))</f>
        <v/>
      </c>
      <c r="AO1073" s="9">
        <f>IF(OR($S1073="",$S1072=""),"",$I$2*(AA1073-AA1072))</f>
        <v/>
      </c>
      <c r="AP1073" s="9">
        <f>IF(OR($S1073="",$S1072=""),"",$J$2*LN(AB1073/AB1072))</f>
        <v/>
      </c>
      <c r="AQ1073" s="9">
        <f>IF(OR($S1073="",$S1072=""),"",$K$2*(AC1073-AC1072))</f>
        <v/>
      </c>
      <c r="AR1073" s="9">
        <f>IF(OR($S1073="",$S1072=""),"",$L$2*LN(AD1073/AD1072))</f>
        <v/>
      </c>
      <c r="AS1073" s="9">
        <f>IF(OR($S1073="",$S1072=""),"",$M$2*LN(AE1073/AE1072))</f>
        <v/>
      </c>
      <c r="AT1073" s="9">
        <f>IF(OR($S1073="",$S1072=""),"",$N$2*LN(AF1073/AF1072))</f>
        <v/>
      </c>
      <c r="AV1073" s="9">
        <f>IF($AH1073="","",$AY$16+$AY$4*AI1073+$AY$5*AJ1073+$AY$6*AK1073+$AY$7*AL1073+$AY$8*AM1073+$AY$9*AN1073+$AY$10*AO1073+$AY$11*AP1073+$AY$12*AQ1073+$AY$13*AR1073+$AY$14*AS1073+$AY$15*AT1073)</f>
        <v/>
      </c>
      <c r="BC1073" s="10">
        <f>IF((ROW()-6)&lt;=$Q$3,INDEX(LINEST(AH1014:AH1073,AI1014:AT1073,TRUE,TRUE),1,13)*$Q$4,"")</f>
        <v/>
      </c>
      <c r="BD1073" s="9">
        <f>IF((ROW()-6)&lt;=$Q$3,INDEX(LINEST(AH1014:AH1073,AI1014:AT1073,TRUE,TRUE),1,12),"")</f>
        <v/>
      </c>
      <c r="BE1073" s="9">
        <f>IF((ROW()-6)&lt;=$Q$3,INDEX(LINEST(AH1014:AH1073,AI1014:AT1073,TRUE,TRUE),1,11),"")</f>
        <v/>
      </c>
      <c r="BF1073" s="9">
        <f>IF((ROW()-6)&lt;=$Q$3,INDEX(LINEST(AH1014:AH1073,AI1014:AT1073,TRUE,TRUE),1,10),"")</f>
        <v/>
      </c>
      <c r="BG1073" s="9">
        <f>IF((ROW()-6)&lt;=$Q$3,INDEX(LINEST(AH1014:AH1073,AI1014:AT1073,TRUE,TRUE),1,9),"")</f>
        <v/>
      </c>
      <c r="BH1073" s="9">
        <f>IF((ROW()-6)&lt;=$Q$3,INDEX(LINEST(AH1014:AH1073,AI1014:AT1073,TRUE,TRUE),1,8),"")</f>
        <v/>
      </c>
      <c r="BI1073" s="9">
        <f>IF((ROW()-6)&lt;=$Q$3,INDEX(LINEST(AH1014:AH1073,AI1014:AT1073,TRUE,TRUE),1,7),"")</f>
        <v/>
      </c>
      <c r="BJ1073" s="9">
        <f>IF((ROW()-6)&lt;=$Q$3,INDEX(LINEST(AH1014:AH1073,AI1014:AT1073,TRUE,TRUE),1,6),"")</f>
        <v/>
      </c>
      <c r="BK1073" s="9">
        <f>IF((ROW()-6)&lt;=$Q$3,INDEX(LINEST(AH1014:AH1073,AI1014:AT1073,TRUE,TRUE),1,5),"")</f>
        <v/>
      </c>
      <c r="BL1073" s="9">
        <f>IF((ROW()-6)&lt;=$Q$3,INDEX(LINEST(AH1014:AH1073,AI1014:AT1073,TRUE,TRUE),1,4),"")</f>
        <v/>
      </c>
      <c r="BM1073" s="9">
        <f>IF((ROW()-6)&lt;=$Q$3,INDEX(LINEST(AH1014:AH1073,AI1014:AT1073,TRUE,TRUE),1,3),"")</f>
        <v/>
      </c>
      <c r="BN1073" s="9">
        <f>IF((ROW()-6)&lt;=$Q$3,INDEX(LINEST(AH1014:AH1073,AI1014:AT1073,TRUE,TRUE),1,2),"")</f>
        <v/>
      </c>
      <c r="BO1073" s="9">
        <f>IF((ROW()-6)&lt;=$Q$3,INDEX(LINEST(AH1014:AH1073,AI1014:AT1073,TRUE,TRUE),1,1),"")</f>
        <v/>
      </c>
      <c r="BP1073" s="10">
        <f>IF((ROW()-6)&lt;=$Q$3,INDEX(LINEST(AH1014:AH1073,AI1014:AT1073,TRUE,TRUE),3,1),"")</f>
        <v/>
      </c>
      <c r="BR1073" s="9">
        <f>IF(AND((ROW()-6)&lt;=$Q$3,ISNUMBER(BC1072)),BC1072/$Q$4+BD1072*AI1073+BE1072*AJ1073+BF1072*AK1073+BG1072*AL1073+BH1072*AM1073+BI1072*AN1073+BJ1072*AO1073+BK1072*AP1073+BL1072*AQ1073+BM1072*AR1073+BN1072*AS1073+BO1072*AT1073,"")</f>
        <v/>
      </c>
      <c r="BS1073">
        <f>IF(ISNUMBER(BR1073),AVERAGE(AH1013:AH1072),"")</f>
        <v/>
      </c>
      <c r="BT1073">
        <f>IF(ISNUMBER(BR1073),(AH1073-BR1073)^2,"")</f>
        <v/>
      </c>
      <c r="BU1073">
        <f>IF(ISNUMBER(BR1073),AH1073^2,"")</f>
        <v/>
      </c>
      <c r="BV1073">
        <f>IF(ISNUMBER(BR1073),(AH1073-BS1073)^2,"")</f>
        <v/>
      </c>
    </row>
    <row r="1074">
      <c r="O1074">
        <f>IF($R1074="","",CHOOSE($Q$2,YEAR(R1074)*12+MONTH(R1074),INT((R1074-2)/7),YEAR(R1074)*4+ROUNDUP(MONTH(R1074)/3)))</f>
        <v/>
      </c>
      <c r="P1074">
        <f>IF($R1074="","",IF($R1075="",1,IF(O1074&lt;&gt;O1075,1,0)))</f>
        <v/>
      </c>
      <c r="Q1074">
        <f>IF(P1074=1,SUM($P$7:P1074),"")</f>
        <v/>
      </c>
      <c r="R1074">
        <f>IF($A1074="","",IF(ISNUMBER($A1074),$A1074,IFERROR(DATEVALUE($A1074),NA())))</f>
        <v/>
      </c>
      <c r="S1074" s="7">
        <f>IFERROR(INDEX($R$7:$R$60000,MATCH(ROW()-6,$Q$7:$Q$60000,0)),"")</f>
        <v/>
      </c>
      <c r="T1074">
        <f>IFERROR(INDEX($B$7:$B$60000,MATCH(ROW()-6,$Q$7:$Q$60000,0)),"")</f>
        <v/>
      </c>
      <c r="U1074">
        <f>IFERROR(INDEX($C$7:$C$60000,MATCH(ROW()-6,$Q$7:$Q$60000,0)),"")</f>
        <v/>
      </c>
      <c r="V1074">
        <f>IFERROR(INDEX($D$7:$D$60000,MATCH(ROW()-6,$Q$7:$Q$60000,0)),"")</f>
        <v/>
      </c>
      <c r="W1074">
        <f>IFERROR(INDEX($E$7:$E$60000,MATCH(ROW()-6,$Q$7:$Q$60000,0)),"")</f>
        <v/>
      </c>
      <c r="X1074">
        <f>IFERROR(INDEX($F$7:$F$60000,MATCH(ROW()-6,$Q$7:$Q$60000,0)),"")</f>
        <v/>
      </c>
      <c r="Y1074">
        <f>IFERROR(INDEX($G$7:$G$60000,MATCH(ROW()-6,$Q$7:$Q$60000,0)),"")</f>
        <v/>
      </c>
      <c r="Z1074">
        <f>IFERROR(INDEX($H$7:$H$60000,MATCH(ROW()-6,$Q$7:$Q$60000,0)),"")</f>
        <v/>
      </c>
      <c r="AA1074">
        <f>IFERROR(INDEX($I$7:$I$60000,MATCH(ROW()-6,$Q$7:$Q$60000,0)),"")</f>
        <v/>
      </c>
      <c r="AB1074">
        <f>IFERROR(INDEX($J$7:$J$60000,MATCH(ROW()-6,$Q$7:$Q$60000,0)),"")</f>
        <v/>
      </c>
      <c r="AC1074">
        <f>IFERROR(INDEX($K$7:$K$60000,MATCH(ROW()-6,$Q$7:$Q$60000,0)),"")</f>
        <v/>
      </c>
      <c r="AD1074">
        <f>IFERROR(INDEX($L$7:$L$60000,MATCH(ROW()-6,$Q$7:$Q$60000,0)),"")</f>
        <v/>
      </c>
      <c r="AE1074">
        <f>IFERROR(INDEX($M$7:$M$60000,MATCH(ROW()-6,$Q$7:$Q$60000,0)),"")</f>
        <v/>
      </c>
      <c r="AF1074">
        <f>IFERROR(INDEX($N$7:$N$60000,MATCH(ROW()-6,$Q$7:$Q$60000,0)),"")</f>
        <v/>
      </c>
      <c r="AH1074" s="9">
        <f>IF(OR($S1074="",$S1073=""),"",LN($T1074/$T1073))</f>
        <v/>
      </c>
      <c r="AI1074" s="9">
        <f>IF(OR($S1074="",$S1073=""),"",$C$2*LN(U1074/U1073))</f>
        <v/>
      </c>
      <c r="AJ1074" s="9">
        <f>IF(OR($S1074="",$S1073=""),"",$D$2*(V1074-V1073))</f>
        <v/>
      </c>
      <c r="AK1074" s="9">
        <f>IF(OR($S1074="",$S1073=""),"",$E$2*(W1074-W1073))</f>
        <v/>
      </c>
      <c r="AL1074" s="9">
        <f>IF(OR($S1074="",$S1073=""),"",$F$2*LN(X1074/X1073))</f>
        <v/>
      </c>
      <c r="AM1074" s="9">
        <f>IF(OR($S1074="",$S1073=""),"",$G$2*(Y1074-Y1073))</f>
        <v/>
      </c>
      <c r="AN1074" s="9">
        <f>IF(OR($S1074="",$S1073=""),"",$H$2*LN(Z1074/Z1073))</f>
        <v/>
      </c>
      <c r="AO1074" s="9">
        <f>IF(OR($S1074="",$S1073=""),"",$I$2*(AA1074-AA1073))</f>
        <v/>
      </c>
      <c r="AP1074" s="9">
        <f>IF(OR($S1074="",$S1073=""),"",$J$2*LN(AB1074/AB1073))</f>
        <v/>
      </c>
      <c r="AQ1074" s="9">
        <f>IF(OR($S1074="",$S1073=""),"",$K$2*(AC1074-AC1073))</f>
        <v/>
      </c>
      <c r="AR1074" s="9">
        <f>IF(OR($S1074="",$S1073=""),"",$L$2*LN(AD1074/AD1073))</f>
        <v/>
      </c>
      <c r="AS1074" s="9">
        <f>IF(OR($S1074="",$S1073=""),"",$M$2*LN(AE1074/AE1073))</f>
        <v/>
      </c>
      <c r="AT1074" s="9">
        <f>IF(OR($S1074="",$S1073=""),"",$N$2*LN(AF1074/AF1073))</f>
        <v/>
      </c>
      <c r="AV1074" s="9">
        <f>IF($AH1074="","",$AY$16+$AY$4*AI1074+$AY$5*AJ1074+$AY$6*AK1074+$AY$7*AL1074+$AY$8*AM1074+$AY$9*AN1074+$AY$10*AO1074+$AY$11*AP1074+$AY$12*AQ1074+$AY$13*AR1074+$AY$14*AS1074+$AY$15*AT1074)</f>
        <v/>
      </c>
      <c r="BC1074" s="10">
        <f>IF((ROW()-6)&lt;=$Q$3,INDEX(LINEST(AH1015:AH1074,AI1015:AT1074,TRUE,TRUE),1,13)*$Q$4,"")</f>
        <v/>
      </c>
      <c r="BD1074" s="9">
        <f>IF((ROW()-6)&lt;=$Q$3,INDEX(LINEST(AH1015:AH1074,AI1015:AT1074,TRUE,TRUE),1,12),"")</f>
        <v/>
      </c>
      <c r="BE1074" s="9">
        <f>IF((ROW()-6)&lt;=$Q$3,INDEX(LINEST(AH1015:AH1074,AI1015:AT1074,TRUE,TRUE),1,11),"")</f>
        <v/>
      </c>
      <c r="BF1074" s="9">
        <f>IF((ROW()-6)&lt;=$Q$3,INDEX(LINEST(AH1015:AH1074,AI1015:AT1074,TRUE,TRUE),1,10),"")</f>
        <v/>
      </c>
      <c r="BG1074" s="9">
        <f>IF((ROW()-6)&lt;=$Q$3,INDEX(LINEST(AH1015:AH1074,AI1015:AT1074,TRUE,TRUE),1,9),"")</f>
        <v/>
      </c>
      <c r="BH1074" s="9">
        <f>IF((ROW()-6)&lt;=$Q$3,INDEX(LINEST(AH1015:AH1074,AI1015:AT1074,TRUE,TRUE),1,8),"")</f>
        <v/>
      </c>
      <c r="BI1074" s="9">
        <f>IF((ROW()-6)&lt;=$Q$3,INDEX(LINEST(AH1015:AH1074,AI1015:AT1074,TRUE,TRUE),1,7),"")</f>
        <v/>
      </c>
      <c r="BJ1074" s="9">
        <f>IF((ROW()-6)&lt;=$Q$3,INDEX(LINEST(AH1015:AH1074,AI1015:AT1074,TRUE,TRUE),1,6),"")</f>
        <v/>
      </c>
      <c r="BK1074" s="9">
        <f>IF((ROW()-6)&lt;=$Q$3,INDEX(LINEST(AH1015:AH1074,AI1015:AT1074,TRUE,TRUE),1,5),"")</f>
        <v/>
      </c>
      <c r="BL1074" s="9">
        <f>IF((ROW()-6)&lt;=$Q$3,INDEX(LINEST(AH1015:AH1074,AI1015:AT1074,TRUE,TRUE),1,4),"")</f>
        <v/>
      </c>
      <c r="BM1074" s="9">
        <f>IF((ROW()-6)&lt;=$Q$3,INDEX(LINEST(AH1015:AH1074,AI1015:AT1074,TRUE,TRUE),1,3),"")</f>
        <v/>
      </c>
      <c r="BN1074" s="9">
        <f>IF((ROW()-6)&lt;=$Q$3,INDEX(LINEST(AH1015:AH1074,AI1015:AT1074,TRUE,TRUE),1,2),"")</f>
        <v/>
      </c>
      <c r="BO1074" s="9">
        <f>IF((ROW()-6)&lt;=$Q$3,INDEX(LINEST(AH1015:AH1074,AI1015:AT1074,TRUE,TRUE),1,1),"")</f>
        <v/>
      </c>
      <c r="BP1074" s="10">
        <f>IF((ROW()-6)&lt;=$Q$3,INDEX(LINEST(AH1015:AH1074,AI1015:AT1074,TRUE,TRUE),3,1),"")</f>
        <v/>
      </c>
      <c r="BR1074" s="9">
        <f>IF(AND((ROW()-6)&lt;=$Q$3,ISNUMBER(BC1073)),BC1073/$Q$4+BD1073*AI1074+BE1073*AJ1074+BF1073*AK1074+BG1073*AL1074+BH1073*AM1074+BI1073*AN1074+BJ1073*AO1074+BK1073*AP1074+BL1073*AQ1074+BM1073*AR1074+BN1073*AS1074+BO1073*AT1074,"")</f>
        <v/>
      </c>
      <c r="BS1074">
        <f>IF(ISNUMBER(BR1074),AVERAGE(AH1014:AH1073),"")</f>
        <v/>
      </c>
      <c r="BT1074">
        <f>IF(ISNUMBER(BR1074),(AH1074-BR1074)^2,"")</f>
        <v/>
      </c>
      <c r="BU1074">
        <f>IF(ISNUMBER(BR1074),AH1074^2,"")</f>
        <v/>
      </c>
      <c r="BV1074">
        <f>IF(ISNUMBER(BR1074),(AH1074-BS1074)^2,"")</f>
        <v/>
      </c>
    </row>
    <row r="1075">
      <c r="O1075">
        <f>IF($R1075="","",CHOOSE($Q$2,YEAR(R1075)*12+MONTH(R1075),INT((R1075-2)/7),YEAR(R1075)*4+ROUNDUP(MONTH(R1075)/3)))</f>
        <v/>
      </c>
      <c r="P1075">
        <f>IF($R1075="","",IF($R1076="",1,IF(O1075&lt;&gt;O1076,1,0)))</f>
        <v/>
      </c>
      <c r="Q1075">
        <f>IF(P1075=1,SUM($P$7:P1075),"")</f>
        <v/>
      </c>
      <c r="R1075">
        <f>IF($A1075="","",IF(ISNUMBER($A1075),$A1075,IFERROR(DATEVALUE($A1075),NA())))</f>
        <v/>
      </c>
      <c r="S1075" s="7">
        <f>IFERROR(INDEX($R$7:$R$60000,MATCH(ROW()-6,$Q$7:$Q$60000,0)),"")</f>
        <v/>
      </c>
      <c r="T1075">
        <f>IFERROR(INDEX($B$7:$B$60000,MATCH(ROW()-6,$Q$7:$Q$60000,0)),"")</f>
        <v/>
      </c>
      <c r="U1075">
        <f>IFERROR(INDEX($C$7:$C$60000,MATCH(ROW()-6,$Q$7:$Q$60000,0)),"")</f>
        <v/>
      </c>
      <c r="V1075">
        <f>IFERROR(INDEX($D$7:$D$60000,MATCH(ROW()-6,$Q$7:$Q$60000,0)),"")</f>
        <v/>
      </c>
      <c r="W1075">
        <f>IFERROR(INDEX($E$7:$E$60000,MATCH(ROW()-6,$Q$7:$Q$60000,0)),"")</f>
        <v/>
      </c>
      <c r="X1075">
        <f>IFERROR(INDEX($F$7:$F$60000,MATCH(ROW()-6,$Q$7:$Q$60000,0)),"")</f>
        <v/>
      </c>
      <c r="Y1075">
        <f>IFERROR(INDEX($G$7:$G$60000,MATCH(ROW()-6,$Q$7:$Q$60000,0)),"")</f>
        <v/>
      </c>
      <c r="Z1075">
        <f>IFERROR(INDEX($H$7:$H$60000,MATCH(ROW()-6,$Q$7:$Q$60000,0)),"")</f>
        <v/>
      </c>
      <c r="AA1075">
        <f>IFERROR(INDEX($I$7:$I$60000,MATCH(ROW()-6,$Q$7:$Q$60000,0)),"")</f>
        <v/>
      </c>
      <c r="AB1075">
        <f>IFERROR(INDEX($J$7:$J$60000,MATCH(ROW()-6,$Q$7:$Q$60000,0)),"")</f>
        <v/>
      </c>
      <c r="AC1075">
        <f>IFERROR(INDEX($K$7:$K$60000,MATCH(ROW()-6,$Q$7:$Q$60000,0)),"")</f>
        <v/>
      </c>
      <c r="AD1075">
        <f>IFERROR(INDEX($L$7:$L$60000,MATCH(ROW()-6,$Q$7:$Q$60000,0)),"")</f>
        <v/>
      </c>
      <c r="AE1075">
        <f>IFERROR(INDEX($M$7:$M$60000,MATCH(ROW()-6,$Q$7:$Q$60000,0)),"")</f>
        <v/>
      </c>
      <c r="AF1075">
        <f>IFERROR(INDEX($N$7:$N$60000,MATCH(ROW()-6,$Q$7:$Q$60000,0)),"")</f>
        <v/>
      </c>
      <c r="AH1075" s="9">
        <f>IF(OR($S1075="",$S1074=""),"",LN($T1075/$T1074))</f>
        <v/>
      </c>
      <c r="AI1075" s="9">
        <f>IF(OR($S1075="",$S1074=""),"",$C$2*LN(U1075/U1074))</f>
        <v/>
      </c>
      <c r="AJ1075" s="9">
        <f>IF(OR($S1075="",$S1074=""),"",$D$2*(V1075-V1074))</f>
        <v/>
      </c>
      <c r="AK1075" s="9">
        <f>IF(OR($S1075="",$S1074=""),"",$E$2*(W1075-W1074))</f>
        <v/>
      </c>
      <c r="AL1075" s="9">
        <f>IF(OR($S1075="",$S1074=""),"",$F$2*LN(X1075/X1074))</f>
        <v/>
      </c>
      <c r="AM1075" s="9">
        <f>IF(OR($S1075="",$S1074=""),"",$G$2*(Y1075-Y1074))</f>
        <v/>
      </c>
      <c r="AN1075" s="9">
        <f>IF(OR($S1075="",$S1074=""),"",$H$2*LN(Z1075/Z1074))</f>
        <v/>
      </c>
      <c r="AO1075" s="9">
        <f>IF(OR($S1075="",$S1074=""),"",$I$2*(AA1075-AA1074))</f>
        <v/>
      </c>
      <c r="AP1075" s="9">
        <f>IF(OR($S1075="",$S1074=""),"",$J$2*LN(AB1075/AB1074))</f>
        <v/>
      </c>
      <c r="AQ1075" s="9">
        <f>IF(OR($S1075="",$S1074=""),"",$K$2*(AC1075-AC1074))</f>
        <v/>
      </c>
      <c r="AR1075" s="9">
        <f>IF(OR($S1075="",$S1074=""),"",$L$2*LN(AD1075/AD1074))</f>
        <v/>
      </c>
      <c r="AS1075" s="9">
        <f>IF(OR($S1075="",$S1074=""),"",$M$2*LN(AE1075/AE1074))</f>
        <v/>
      </c>
      <c r="AT1075" s="9">
        <f>IF(OR($S1075="",$S1074=""),"",$N$2*LN(AF1075/AF1074))</f>
        <v/>
      </c>
      <c r="AV1075" s="9">
        <f>IF($AH1075="","",$AY$16+$AY$4*AI1075+$AY$5*AJ1075+$AY$6*AK1075+$AY$7*AL1075+$AY$8*AM1075+$AY$9*AN1075+$AY$10*AO1075+$AY$11*AP1075+$AY$12*AQ1075+$AY$13*AR1075+$AY$14*AS1075+$AY$15*AT1075)</f>
        <v/>
      </c>
      <c r="BC1075" s="10">
        <f>IF((ROW()-6)&lt;=$Q$3,INDEX(LINEST(AH1016:AH1075,AI1016:AT1075,TRUE,TRUE),1,13)*$Q$4,"")</f>
        <v/>
      </c>
      <c r="BD1075" s="9">
        <f>IF((ROW()-6)&lt;=$Q$3,INDEX(LINEST(AH1016:AH1075,AI1016:AT1075,TRUE,TRUE),1,12),"")</f>
        <v/>
      </c>
      <c r="BE1075" s="9">
        <f>IF((ROW()-6)&lt;=$Q$3,INDEX(LINEST(AH1016:AH1075,AI1016:AT1075,TRUE,TRUE),1,11),"")</f>
        <v/>
      </c>
      <c r="BF1075" s="9">
        <f>IF((ROW()-6)&lt;=$Q$3,INDEX(LINEST(AH1016:AH1075,AI1016:AT1075,TRUE,TRUE),1,10),"")</f>
        <v/>
      </c>
      <c r="BG1075" s="9">
        <f>IF((ROW()-6)&lt;=$Q$3,INDEX(LINEST(AH1016:AH1075,AI1016:AT1075,TRUE,TRUE),1,9),"")</f>
        <v/>
      </c>
      <c r="BH1075" s="9">
        <f>IF((ROW()-6)&lt;=$Q$3,INDEX(LINEST(AH1016:AH1075,AI1016:AT1075,TRUE,TRUE),1,8),"")</f>
        <v/>
      </c>
      <c r="BI1075" s="9">
        <f>IF((ROW()-6)&lt;=$Q$3,INDEX(LINEST(AH1016:AH1075,AI1016:AT1075,TRUE,TRUE),1,7),"")</f>
        <v/>
      </c>
      <c r="BJ1075" s="9">
        <f>IF((ROW()-6)&lt;=$Q$3,INDEX(LINEST(AH1016:AH1075,AI1016:AT1075,TRUE,TRUE),1,6),"")</f>
        <v/>
      </c>
      <c r="BK1075" s="9">
        <f>IF((ROW()-6)&lt;=$Q$3,INDEX(LINEST(AH1016:AH1075,AI1016:AT1075,TRUE,TRUE),1,5),"")</f>
        <v/>
      </c>
      <c r="BL1075" s="9">
        <f>IF((ROW()-6)&lt;=$Q$3,INDEX(LINEST(AH1016:AH1075,AI1016:AT1075,TRUE,TRUE),1,4),"")</f>
        <v/>
      </c>
      <c r="BM1075" s="9">
        <f>IF((ROW()-6)&lt;=$Q$3,INDEX(LINEST(AH1016:AH1075,AI1016:AT1075,TRUE,TRUE),1,3),"")</f>
        <v/>
      </c>
      <c r="BN1075" s="9">
        <f>IF((ROW()-6)&lt;=$Q$3,INDEX(LINEST(AH1016:AH1075,AI1016:AT1075,TRUE,TRUE),1,2),"")</f>
        <v/>
      </c>
      <c r="BO1075" s="9">
        <f>IF((ROW()-6)&lt;=$Q$3,INDEX(LINEST(AH1016:AH1075,AI1016:AT1075,TRUE,TRUE),1,1),"")</f>
        <v/>
      </c>
      <c r="BP1075" s="10">
        <f>IF((ROW()-6)&lt;=$Q$3,INDEX(LINEST(AH1016:AH1075,AI1016:AT1075,TRUE,TRUE),3,1),"")</f>
        <v/>
      </c>
      <c r="BR1075" s="9">
        <f>IF(AND((ROW()-6)&lt;=$Q$3,ISNUMBER(BC1074)),BC1074/$Q$4+BD1074*AI1075+BE1074*AJ1075+BF1074*AK1075+BG1074*AL1075+BH1074*AM1075+BI1074*AN1075+BJ1074*AO1075+BK1074*AP1075+BL1074*AQ1075+BM1074*AR1075+BN1074*AS1075+BO1074*AT1075,"")</f>
        <v/>
      </c>
      <c r="BS1075">
        <f>IF(ISNUMBER(BR1075),AVERAGE(AH1015:AH1074),"")</f>
        <v/>
      </c>
      <c r="BT1075">
        <f>IF(ISNUMBER(BR1075),(AH1075-BR1075)^2,"")</f>
        <v/>
      </c>
      <c r="BU1075">
        <f>IF(ISNUMBER(BR1075),AH1075^2,"")</f>
        <v/>
      </c>
      <c r="BV1075">
        <f>IF(ISNUMBER(BR1075),(AH1075-BS1075)^2,"")</f>
        <v/>
      </c>
    </row>
    <row r="1076">
      <c r="O1076">
        <f>IF($R1076="","",CHOOSE($Q$2,YEAR(R1076)*12+MONTH(R1076),INT((R1076-2)/7),YEAR(R1076)*4+ROUNDUP(MONTH(R1076)/3)))</f>
        <v/>
      </c>
      <c r="P1076">
        <f>IF($R1076="","",IF($R1077="",1,IF(O1076&lt;&gt;O1077,1,0)))</f>
        <v/>
      </c>
      <c r="Q1076">
        <f>IF(P1076=1,SUM($P$7:P1076),"")</f>
        <v/>
      </c>
      <c r="R1076">
        <f>IF($A1076="","",IF(ISNUMBER($A1076),$A1076,IFERROR(DATEVALUE($A1076),NA())))</f>
        <v/>
      </c>
      <c r="S1076" s="7">
        <f>IFERROR(INDEX($R$7:$R$60000,MATCH(ROW()-6,$Q$7:$Q$60000,0)),"")</f>
        <v/>
      </c>
      <c r="T1076">
        <f>IFERROR(INDEX($B$7:$B$60000,MATCH(ROW()-6,$Q$7:$Q$60000,0)),"")</f>
        <v/>
      </c>
      <c r="U1076">
        <f>IFERROR(INDEX($C$7:$C$60000,MATCH(ROW()-6,$Q$7:$Q$60000,0)),"")</f>
        <v/>
      </c>
      <c r="V1076">
        <f>IFERROR(INDEX($D$7:$D$60000,MATCH(ROW()-6,$Q$7:$Q$60000,0)),"")</f>
        <v/>
      </c>
      <c r="W1076">
        <f>IFERROR(INDEX($E$7:$E$60000,MATCH(ROW()-6,$Q$7:$Q$60000,0)),"")</f>
        <v/>
      </c>
      <c r="X1076">
        <f>IFERROR(INDEX($F$7:$F$60000,MATCH(ROW()-6,$Q$7:$Q$60000,0)),"")</f>
        <v/>
      </c>
      <c r="Y1076">
        <f>IFERROR(INDEX($G$7:$G$60000,MATCH(ROW()-6,$Q$7:$Q$60000,0)),"")</f>
        <v/>
      </c>
      <c r="Z1076">
        <f>IFERROR(INDEX($H$7:$H$60000,MATCH(ROW()-6,$Q$7:$Q$60000,0)),"")</f>
        <v/>
      </c>
      <c r="AA1076">
        <f>IFERROR(INDEX($I$7:$I$60000,MATCH(ROW()-6,$Q$7:$Q$60000,0)),"")</f>
        <v/>
      </c>
      <c r="AB1076">
        <f>IFERROR(INDEX($J$7:$J$60000,MATCH(ROW()-6,$Q$7:$Q$60000,0)),"")</f>
        <v/>
      </c>
      <c r="AC1076">
        <f>IFERROR(INDEX($K$7:$K$60000,MATCH(ROW()-6,$Q$7:$Q$60000,0)),"")</f>
        <v/>
      </c>
      <c r="AD1076">
        <f>IFERROR(INDEX($L$7:$L$60000,MATCH(ROW()-6,$Q$7:$Q$60000,0)),"")</f>
        <v/>
      </c>
      <c r="AE1076">
        <f>IFERROR(INDEX($M$7:$M$60000,MATCH(ROW()-6,$Q$7:$Q$60000,0)),"")</f>
        <v/>
      </c>
      <c r="AF1076">
        <f>IFERROR(INDEX($N$7:$N$60000,MATCH(ROW()-6,$Q$7:$Q$60000,0)),"")</f>
        <v/>
      </c>
      <c r="AH1076" s="9">
        <f>IF(OR($S1076="",$S1075=""),"",LN($T1076/$T1075))</f>
        <v/>
      </c>
      <c r="AI1076" s="9">
        <f>IF(OR($S1076="",$S1075=""),"",$C$2*LN(U1076/U1075))</f>
        <v/>
      </c>
      <c r="AJ1076" s="9">
        <f>IF(OR($S1076="",$S1075=""),"",$D$2*(V1076-V1075))</f>
        <v/>
      </c>
      <c r="AK1076" s="9">
        <f>IF(OR($S1076="",$S1075=""),"",$E$2*(W1076-W1075))</f>
        <v/>
      </c>
      <c r="AL1076" s="9">
        <f>IF(OR($S1076="",$S1075=""),"",$F$2*LN(X1076/X1075))</f>
        <v/>
      </c>
      <c r="AM1076" s="9">
        <f>IF(OR($S1076="",$S1075=""),"",$G$2*(Y1076-Y1075))</f>
        <v/>
      </c>
      <c r="AN1076" s="9">
        <f>IF(OR($S1076="",$S1075=""),"",$H$2*LN(Z1076/Z1075))</f>
        <v/>
      </c>
      <c r="AO1076" s="9">
        <f>IF(OR($S1076="",$S1075=""),"",$I$2*(AA1076-AA1075))</f>
        <v/>
      </c>
      <c r="AP1076" s="9">
        <f>IF(OR($S1076="",$S1075=""),"",$J$2*LN(AB1076/AB1075))</f>
        <v/>
      </c>
      <c r="AQ1076" s="9">
        <f>IF(OR($S1076="",$S1075=""),"",$K$2*(AC1076-AC1075))</f>
        <v/>
      </c>
      <c r="AR1076" s="9">
        <f>IF(OR($S1076="",$S1075=""),"",$L$2*LN(AD1076/AD1075))</f>
        <v/>
      </c>
      <c r="AS1076" s="9">
        <f>IF(OR($S1076="",$S1075=""),"",$M$2*LN(AE1076/AE1075))</f>
        <v/>
      </c>
      <c r="AT1076" s="9">
        <f>IF(OR($S1076="",$S1075=""),"",$N$2*LN(AF1076/AF1075))</f>
        <v/>
      </c>
      <c r="AV1076" s="9">
        <f>IF($AH1076="","",$AY$16+$AY$4*AI1076+$AY$5*AJ1076+$AY$6*AK1076+$AY$7*AL1076+$AY$8*AM1076+$AY$9*AN1076+$AY$10*AO1076+$AY$11*AP1076+$AY$12*AQ1076+$AY$13*AR1076+$AY$14*AS1076+$AY$15*AT1076)</f>
        <v/>
      </c>
      <c r="BC1076" s="10">
        <f>IF((ROW()-6)&lt;=$Q$3,INDEX(LINEST(AH1017:AH1076,AI1017:AT1076,TRUE,TRUE),1,13)*$Q$4,"")</f>
        <v/>
      </c>
      <c r="BD1076" s="9">
        <f>IF((ROW()-6)&lt;=$Q$3,INDEX(LINEST(AH1017:AH1076,AI1017:AT1076,TRUE,TRUE),1,12),"")</f>
        <v/>
      </c>
      <c r="BE1076" s="9">
        <f>IF((ROW()-6)&lt;=$Q$3,INDEX(LINEST(AH1017:AH1076,AI1017:AT1076,TRUE,TRUE),1,11),"")</f>
        <v/>
      </c>
      <c r="BF1076" s="9">
        <f>IF((ROW()-6)&lt;=$Q$3,INDEX(LINEST(AH1017:AH1076,AI1017:AT1076,TRUE,TRUE),1,10),"")</f>
        <v/>
      </c>
      <c r="BG1076" s="9">
        <f>IF((ROW()-6)&lt;=$Q$3,INDEX(LINEST(AH1017:AH1076,AI1017:AT1076,TRUE,TRUE),1,9),"")</f>
        <v/>
      </c>
      <c r="BH1076" s="9">
        <f>IF((ROW()-6)&lt;=$Q$3,INDEX(LINEST(AH1017:AH1076,AI1017:AT1076,TRUE,TRUE),1,8),"")</f>
        <v/>
      </c>
      <c r="BI1076" s="9">
        <f>IF((ROW()-6)&lt;=$Q$3,INDEX(LINEST(AH1017:AH1076,AI1017:AT1076,TRUE,TRUE),1,7),"")</f>
        <v/>
      </c>
      <c r="BJ1076" s="9">
        <f>IF((ROW()-6)&lt;=$Q$3,INDEX(LINEST(AH1017:AH1076,AI1017:AT1076,TRUE,TRUE),1,6),"")</f>
        <v/>
      </c>
      <c r="BK1076" s="9">
        <f>IF((ROW()-6)&lt;=$Q$3,INDEX(LINEST(AH1017:AH1076,AI1017:AT1076,TRUE,TRUE),1,5),"")</f>
        <v/>
      </c>
      <c r="BL1076" s="9">
        <f>IF((ROW()-6)&lt;=$Q$3,INDEX(LINEST(AH1017:AH1076,AI1017:AT1076,TRUE,TRUE),1,4),"")</f>
        <v/>
      </c>
      <c r="BM1076" s="9">
        <f>IF((ROW()-6)&lt;=$Q$3,INDEX(LINEST(AH1017:AH1076,AI1017:AT1076,TRUE,TRUE),1,3),"")</f>
        <v/>
      </c>
      <c r="BN1076" s="9">
        <f>IF((ROW()-6)&lt;=$Q$3,INDEX(LINEST(AH1017:AH1076,AI1017:AT1076,TRUE,TRUE),1,2),"")</f>
        <v/>
      </c>
      <c r="BO1076" s="9">
        <f>IF((ROW()-6)&lt;=$Q$3,INDEX(LINEST(AH1017:AH1076,AI1017:AT1076,TRUE,TRUE),1,1),"")</f>
        <v/>
      </c>
      <c r="BP1076" s="10">
        <f>IF((ROW()-6)&lt;=$Q$3,INDEX(LINEST(AH1017:AH1076,AI1017:AT1076,TRUE,TRUE),3,1),"")</f>
        <v/>
      </c>
      <c r="BR1076" s="9">
        <f>IF(AND((ROW()-6)&lt;=$Q$3,ISNUMBER(BC1075)),BC1075/$Q$4+BD1075*AI1076+BE1075*AJ1076+BF1075*AK1076+BG1075*AL1076+BH1075*AM1076+BI1075*AN1076+BJ1075*AO1076+BK1075*AP1076+BL1075*AQ1076+BM1075*AR1076+BN1075*AS1076+BO1075*AT1076,"")</f>
        <v/>
      </c>
      <c r="BS1076">
        <f>IF(ISNUMBER(BR1076),AVERAGE(AH1016:AH1075),"")</f>
        <v/>
      </c>
      <c r="BT1076">
        <f>IF(ISNUMBER(BR1076),(AH1076-BR1076)^2,"")</f>
        <v/>
      </c>
      <c r="BU1076">
        <f>IF(ISNUMBER(BR1076),AH1076^2,"")</f>
        <v/>
      </c>
      <c r="BV1076">
        <f>IF(ISNUMBER(BR1076),(AH1076-BS1076)^2,"")</f>
        <v/>
      </c>
    </row>
    <row r="1077">
      <c r="O1077">
        <f>IF($R1077="","",CHOOSE($Q$2,YEAR(R1077)*12+MONTH(R1077),INT((R1077-2)/7),YEAR(R1077)*4+ROUNDUP(MONTH(R1077)/3)))</f>
        <v/>
      </c>
      <c r="P1077">
        <f>IF($R1077="","",IF($R1078="",1,IF(O1077&lt;&gt;O1078,1,0)))</f>
        <v/>
      </c>
      <c r="Q1077">
        <f>IF(P1077=1,SUM($P$7:P1077),"")</f>
        <v/>
      </c>
      <c r="R1077">
        <f>IF($A1077="","",IF(ISNUMBER($A1077),$A1077,IFERROR(DATEVALUE($A1077),NA())))</f>
        <v/>
      </c>
      <c r="S1077" s="7">
        <f>IFERROR(INDEX($R$7:$R$60000,MATCH(ROW()-6,$Q$7:$Q$60000,0)),"")</f>
        <v/>
      </c>
      <c r="T1077">
        <f>IFERROR(INDEX($B$7:$B$60000,MATCH(ROW()-6,$Q$7:$Q$60000,0)),"")</f>
        <v/>
      </c>
      <c r="U1077">
        <f>IFERROR(INDEX($C$7:$C$60000,MATCH(ROW()-6,$Q$7:$Q$60000,0)),"")</f>
        <v/>
      </c>
      <c r="V1077">
        <f>IFERROR(INDEX($D$7:$D$60000,MATCH(ROW()-6,$Q$7:$Q$60000,0)),"")</f>
        <v/>
      </c>
      <c r="W1077">
        <f>IFERROR(INDEX($E$7:$E$60000,MATCH(ROW()-6,$Q$7:$Q$60000,0)),"")</f>
        <v/>
      </c>
      <c r="X1077">
        <f>IFERROR(INDEX($F$7:$F$60000,MATCH(ROW()-6,$Q$7:$Q$60000,0)),"")</f>
        <v/>
      </c>
      <c r="Y1077">
        <f>IFERROR(INDEX($G$7:$G$60000,MATCH(ROW()-6,$Q$7:$Q$60000,0)),"")</f>
        <v/>
      </c>
      <c r="Z1077">
        <f>IFERROR(INDEX($H$7:$H$60000,MATCH(ROW()-6,$Q$7:$Q$60000,0)),"")</f>
        <v/>
      </c>
      <c r="AA1077">
        <f>IFERROR(INDEX($I$7:$I$60000,MATCH(ROW()-6,$Q$7:$Q$60000,0)),"")</f>
        <v/>
      </c>
      <c r="AB1077">
        <f>IFERROR(INDEX($J$7:$J$60000,MATCH(ROW()-6,$Q$7:$Q$60000,0)),"")</f>
        <v/>
      </c>
      <c r="AC1077">
        <f>IFERROR(INDEX($K$7:$K$60000,MATCH(ROW()-6,$Q$7:$Q$60000,0)),"")</f>
        <v/>
      </c>
      <c r="AD1077">
        <f>IFERROR(INDEX($L$7:$L$60000,MATCH(ROW()-6,$Q$7:$Q$60000,0)),"")</f>
        <v/>
      </c>
      <c r="AE1077">
        <f>IFERROR(INDEX($M$7:$M$60000,MATCH(ROW()-6,$Q$7:$Q$60000,0)),"")</f>
        <v/>
      </c>
      <c r="AF1077">
        <f>IFERROR(INDEX($N$7:$N$60000,MATCH(ROW()-6,$Q$7:$Q$60000,0)),"")</f>
        <v/>
      </c>
      <c r="AH1077" s="9">
        <f>IF(OR($S1077="",$S1076=""),"",LN($T1077/$T1076))</f>
        <v/>
      </c>
      <c r="AI1077" s="9">
        <f>IF(OR($S1077="",$S1076=""),"",$C$2*LN(U1077/U1076))</f>
        <v/>
      </c>
      <c r="AJ1077" s="9">
        <f>IF(OR($S1077="",$S1076=""),"",$D$2*(V1077-V1076))</f>
        <v/>
      </c>
      <c r="AK1077" s="9">
        <f>IF(OR($S1077="",$S1076=""),"",$E$2*(W1077-W1076))</f>
        <v/>
      </c>
      <c r="AL1077" s="9">
        <f>IF(OR($S1077="",$S1076=""),"",$F$2*LN(X1077/X1076))</f>
        <v/>
      </c>
      <c r="AM1077" s="9">
        <f>IF(OR($S1077="",$S1076=""),"",$G$2*(Y1077-Y1076))</f>
        <v/>
      </c>
      <c r="AN1077" s="9">
        <f>IF(OR($S1077="",$S1076=""),"",$H$2*LN(Z1077/Z1076))</f>
        <v/>
      </c>
      <c r="AO1077" s="9">
        <f>IF(OR($S1077="",$S1076=""),"",$I$2*(AA1077-AA1076))</f>
        <v/>
      </c>
      <c r="AP1077" s="9">
        <f>IF(OR($S1077="",$S1076=""),"",$J$2*LN(AB1077/AB1076))</f>
        <v/>
      </c>
      <c r="AQ1077" s="9">
        <f>IF(OR($S1077="",$S1076=""),"",$K$2*(AC1077-AC1076))</f>
        <v/>
      </c>
      <c r="AR1077" s="9">
        <f>IF(OR($S1077="",$S1076=""),"",$L$2*LN(AD1077/AD1076))</f>
        <v/>
      </c>
      <c r="AS1077" s="9">
        <f>IF(OR($S1077="",$S1076=""),"",$M$2*LN(AE1077/AE1076))</f>
        <v/>
      </c>
      <c r="AT1077" s="9">
        <f>IF(OR($S1077="",$S1076=""),"",$N$2*LN(AF1077/AF1076))</f>
        <v/>
      </c>
      <c r="AV1077" s="9">
        <f>IF($AH1077="","",$AY$16+$AY$4*AI1077+$AY$5*AJ1077+$AY$6*AK1077+$AY$7*AL1077+$AY$8*AM1077+$AY$9*AN1077+$AY$10*AO1077+$AY$11*AP1077+$AY$12*AQ1077+$AY$13*AR1077+$AY$14*AS1077+$AY$15*AT1077)</f>
        <v/>
      </c>
      <c r="BC1077" s="10">
        <f>IF((ROW()-6)&lt;=$Q$3,INDEX(LINEST(AH1018:AH1077,AI1018:AT1077,TRUE,TRUE),1,13)*$Q$4,"")</f>
        <v/>
      </c>
      <c r="BD1077" s="9">
        <f>IF((ROW()-6)&lt;=$Q$3,INDEX(LINEST(AH1018:AH1077,AI1018:AT1077,TRUE,TRUE),1,12),"")</f>
        <v/>
      </c>
      <c r="BE1077" s="9">
        <f>IF((ROW()-6)&lt;=$Q$3,INDEX(LINEST(AH1018:AH1077,AI1018:AT1077,TRUE,TRUE),1,11),"")</f>
        <v/>
      </c>
      <c r="BF1077" s="9">
        <f>IF((ROW()-6)&lt;=$Q$3,INDEX(LINEST(AH1018:AH1077,AI1018:AT1077,TRUE,TRUE),1,10),"")</f>
        <v/>
      </c>
      <c r="BG1077" s="9">
        <f>IF((ROW()-6)&lt;=$Q$3,INDEX(LINEST(AH1018:AH1077,AI1018:AT1077,TRUE,TRUE),1,9),"")</f>
        <v/>
      </c>
      <c r="BH1077" s="9">
        <f>IF((ROW()-6)&lt;=$Q$3,INDEX(LINEST(AH1018:AH1077,AI1018:AT1077,TRUE,TRUE),1,8),"")</f>
        <v/>
      </c>
      <c r="BI1077" s="9">
        <f>IF((ROW()-6)&lt;=$Q$3,INDEX(LINEST(AH1018:AH1077,AI1018:AT1077,TRUE,TRUE),1,7),"")</f>
        <v/>
      </c>
      <c r="BJ1077" s="9">
        <f>IF((ROW()-6)&lt;=$Q$3,INDEX(LINEST(AH1018:AH1077,AI1018:AT1077,TRUE,TRUE),1,6),"")</f>
        <v/>
      </c>
      <c r="BK1077" s="9">
        <f>IF((ROW()-6)&lt;=$Q$3,INDEX(LINEST(AH1018:AH1077,AI1018:AT1077,TRUE,TRUE),1,5),"")</f>
        <v/>
      </c>
      <c r="BL1077" s="9">
        <f>IF((ROW()-6)&lt;=$Q$3,INDEX(LINEST(AH1018:AH1077,AI1018:AT1077,TRUE,TRUE),1,4),"")</f>
        <v/>
      </c>
      <c r="BM1077" s="9">
        <f>IF((ROW()-6)&lt;=$Q$3,INDEX(LINEST(AH1018:AH1077,AI1018:AT1077,TRUE,TRUE),1,3),"")</f>
        <v/>
      </c>
      <c r="BN1077" s="9">
        <f>IF((ROW()-6)&lt;=$Q$3,INDEX(LINEST(AH1018:AH1077,AI1018:AT1077,TRUE,TRUE),1,2),"")</f>
        <v/>
      </c>
      <c r="BO1077" s="9">
        <f>IF((ROW()-6)&lt;=$Q$3,INDEX(LINEST(AH1018:AH1077,AI1018:AT1077,TRUE,TRUE),1,1),"")</f>
        <v/>
      </c>
      <c r="BP1077" s="10">
        <f>IF((ROW()-6)&lt;=$Q$3,INDEX(LINEST(AH1018:AH1077,AI1018:AT1077,TRUE,TRUE),3,1),"")</f>
        <v/>
      </c>
      <c r="BR1077" s="9">
        <f>IF(AND((ROW()-6)&lt;=$Q$3,ISNUMBER(BC1076)),BC1076/$Q$4+BD1076*AI1077+BE1076*AJ1077+BF1076*AK1077+BG1076*AL1077+BH1076*AM1077+BI1076*AN1077+BJ1076*AO1077+BK1076*AP1077+BL1076*AQ1077+BM1076*AR1077+BN1076*AS1077+BO1076*AT1077,"")</f>
        <v/>
      </c>
      <c r="BS1077">
        <f>IF(ISNUMBER(BR1077),AVERAGE(AH1017:AH1076),"")</f>
        <v/>
      </c>
      <c r="BT1077">
        <f>IF(ISNUMBER(BR1077),(AH1077-BR1077)^2,"")</f>
        <v/>
      </c>
      <c r="BU1077">
        <f>IF(ISNUMBER(BR1077),AH1077^2,"")</f>
        <v/>
      </c>
      <c r="BV1077">
        <f>IF(ISNUMBER(BR1077),(AH1077-BS1077)^2,"")</f>
        <v/>
      </c>
    </row>
    <row r="1078">
      <c r="O1078">
        <f>IF($R1078="","",CHOOSE($Q$2,YEAR(R1078)*12+MONTH(R1078),INT((R1078-2)/7),YEAR(R1078)*4+ROUNDUP(MONTH(R1078)/3)))</f>
        <v/>
      </c>
      <c r="P1078">
        <f>IF($R1078="","",IF($R1079="",1,IF(O1078&lt;&gt;O1079,1,0)))</f>
        <v/>
      </c>
      <c r="Q1078">
        <f>IF(P1078=1,SUM($P$7:P1078),"")</f>
        <v/>
      </c>
      <c r="R1078">
        <f>IF($A1078="","",IF(ISNUMBER($A1078),$A1078,IFERROR(DATEVALUE($A1078),NA())))</f>
        <v/>
      </c>
      <c r="S1078" s="7">
        <f>IFERROR(INDEX($R$7:$R$60000,MATCH(ROW()-6,$Q$7:$Q$60000,0)),"")</f>
        <v/>
      </c>
      <c r="T1078">
        <f>IFERROR(INDEX($B$7:$B$60000,MATCH(ROW()-6,$Q$7:$Q$60000,0)),"")</f>
        <v/>
      </c>
      <c r="U1078">
        <f>IFERROR(INDEX($C$7:$C$60000,MATCH(ROW()-6,$Q$7:$Q$60000,0)),"")</f>
        <v/>
      </c>
      <c r="V1078">
        <f>IFERROR(INDEX($D$7:$D$60000,MATCH(ROW()-6,$Q$7:$Q$60000,0)),"")</f>
        <v/>
      </c>
      <c r="W1078">
        <f>IFERROR(INDEX($E$7:$E$60000,MATCH(ROW()-6,$Q$7:$Q$60000,0)),"")</f>
        <v/>
      </c>
      <c r="X1078">
        <f>IFERROR(INDEX($F$7:$F$60000,MATCH(ROW()-6,$Q$7:$Q$60000,0)),"")</f>
        <v/>
      </c>
      <c r="Y1078">
        <f>IFERROR(INDEX($G$7:$G$60000,MATCH(ROW()-6,$Q$7:$Q$60000,0)),"")</f>
        <v/>
      </c>
      <c r="Z1078">
        <f>IFERROR(INDEX($H$7:$H$60000,MATCH(ROW()-6,$Q$7:$Q$60000,0)),"")</f>
        <v/>
      </c>
      <c r="AA1078">
        <f>IFERROR(INDEX($I$7:$I$60000,MATCH(ROW()-6,$Q$7:$Q$60000,0)),"")</f>
        <v/>
      </c>
      <c r="AB1078">
        <f>IFERROR(INDEX($J$7:$J$60000,MATCH(ROW()-6,$Q$7:$Q$60000,0)),"")</f>
        <v/>
      </c>
      <c r="AC1078">
        <f>IFERROR(INDEX($K$7:$K$60000,MATCH(ROW()-6,$Q$7:$Q$60000,0)),"")</f>
        <v/>
      </c>
      <c r="AD1078">
        <f>IFERROR(INDEX($L$7:$L$60000,MATCH(ROW()-6,$Q$7:$Q$60000,0)),"")</f>
        <v/>
      </c>
      <c r="AE1078">
        <f>IFERROR(INDEX($M$7:$M$60000,MATCH(ROW()-6,$Q$7:$Q$60000,0)),"")</f>
        <v/>
      </c>
      <c r="AF1078">
        <f>IFERROR(INDEX($N$7:$N$60000,MATCH(ROW()-6,$Q$7:$Q$60000,0)),"")</f>
        <v/>
      </c>
      <c r="AH1078" s="9">
        <f>IF(OR($S1078="",$S1077=""),"",LN($T1078/$T1077))</f>
        <v/>
      </c>
      <c r="AI1078" s="9">
        <f>IF(OR($S1078="",$S1077=""),"",$C$2*LN(U1078/U1077))</f>
        <v/>
      </c>
      <c r="AJ1078" s="9">
        <f>IF(OR($S1078="",$S1077=""),"",$D$2*(V1078-V1077))</f>
        <v/>
      </c>
      <c r="AK1078" s="9">
        <f>IF(OR($S1078="",$S1077=""),"",$E$2*(W1078-W1077))</f>
        <v/>
      </c>
      <c r="AL1078" s="9">
        <f>IF(OR($S1078="",$S1077=""),"",$F$2*LN(X1078/X1077))</f>
        <v/>
      </c>
      <c r="AM1078" s="9">
        <f>IF(OR($S1078="",$S1077=""),"",$G$2*(Y1078-Y1077))</f>
        <v/>
      </c>
      <c r="AN1078" s="9">
        <f>IF(OR($S1078="",$S1077=""),"",$H$2*LN(Z1078/Z1077))</f>
        <v/>
      </c>
      <c r="AO1078" s="9">
        <f>IF(OR($S1078="",$S1077=""),"",$I$2*(AA1078-AA1077))</f>
        <v/>
      </c>
      <c r="AP1078" s="9">
        <f>IF(OR($S1078="",$S1077=""),"",$J$2*LN(AB1078/AB1077))</f>
        <v/>
      </c>
      <c r="AQ1078" s="9">
        <f>IF(OR($S1078="",$S1077=""),"",$K$2*(AC1078-AC1077))</f>
        <v/>
      </c>
      <c r="AR1078" s="9">
        <f>IF(OR($S1078="",$S1077=""),"",$L$2*LN(AD1078/AD1077))</f>
        <v/>
      </c>
      <c r="AS1078" s="9">
        <f>IF(OR($S1078="",$S1077=""),"",$M$2*LN(AE1078/AE1077))</f>
        <v/>
      </c>
      <c r="AT1078" s="9">
        <f>IF(OR($S1078="",$S1077=""),"",$N$2*LN(AF1078/AF1077))</f>
        <v/>
      </c>
      <c r="AV1078" s="9">
        <f>IF($AH1078="","",$AY$16+$AY$4*AI1078+$AY$5*AJ1078+$AY$6*AK1078+$AY$7*AL1078+$AY$8*AM1078+$AY$9*AN1078+$AY$10*AO1078+$AY$11*AP1078+$AY$12*AQ1078+$AY$13*AR1078+$AY$14*AS1078+$AY$15*AT1078)</f>
        <v/>
      </c>
      <c r="BC1078" s="10">
        <f>IF((ROW()-6)&lt;=$Q$3,INDEX(LINEST(AH1019:AH1078,AI1019:AT1078,TRUE,TRUE),1,13)*$Q$4,"")</f>
        <v/>
      </c>
      <c r="BD1078" s="9">
        <f>IF((ROW()-6)&lt;=$Q$3,INDEX(LINEST(AH1019:AH1078,AI1019:AT1078,TRUE,TRUE),1,12),"")</f>
        <v/>
      </c>
      <c r="BE1078" s="9">
        <f>IF((ROW()-6)&lt;=$Q$3,INDEX(LINEST(AH1019:AH1078,AI1019:AT1078,TRUE,TRUE),1,11),"")</f>
        <v/>
      </c>
      <c r="BF1078" s="9">
        <f>IF((ROW()-6)&lt;=$Q$3,INDEX(LINEST(AH1019:AH1078,AI1019:AT1078,TRUE,TRUE),1,10),"")</f>
        <v/>
      </c>
      <c r="BG1078" s="9">
        <f>IF((ROW()-6)&lt;=$Q$3,INDEX(LINEST(AH1019:AH1078,AI1019:AT1078,TRUE,TRUE),1,9),"")</f>
        <v/>
      </c>
      <c r="BH1078" s="9">
        <f>IF((ROW()-6)&lt;=$Q$3,INDEX(LINEST(AH1019:AH1078,AI1019:AT1078,TRUE,TRUE),1,8),"")</f>
        <v/>
      </c>
      <c r="BI1078" s="9">
        <f>IF((ROW()-6)&lt;=$Q$3,INDEX(LINEST(AH1019:AH1078,AI1019:AT1078,TRUE,TRUE),1,7),"")</f>
        <v/>
      </c>
      <c r="BJ1078" s="9">
        <f>IF((ROW()-6)&lt;=$Q$3,INDEX(LINEST(AH1019:AH1078,AI1019:AT1078,TRUE,TRUE),1,6),"")</f>
        <v/>
      </c>
      <c r="BK1078" s="9">
        <f>IF((ROW()-6)&lt;=$Q$3,INDEX(LINEST(AH1019:AH1078,AI1019:AT1078,TRUE,TRUE),1,5),"")</f>
        <v/>
      </c>
      <c r="BL1078" s="9">
        <f>IF((ROW()-6)&lt;=$Q$3,INDEX(LINEST(AH1019:AH1078,AI1019:AT1078,TRUE,TRUE),1,4),"")</f>
        <v/>
      </c>
      <c r="BM1078" s="9">
        <f>IF((ROW()-6)&lt;=$Q$3,INDEX(LINEST(AH1019:AH1078,AI1019:AT1078,TRUE,TRUE),1,3),"")</f>
        <v/>
      </c>
      <c r="BN1078" s="9">
        <f>IF((ROW()-6)&lt;=$Q$3,INDEX(LINEST(AH1019:AH1078,AI1019:AT1078,TRUE,TRUE),1,2),"")</f>
        <v/>
      </c>
      <c r="BO1078" s="9">
        <f>IF((ROW()-6)&lt;=$Q$3,INDEX(LINEST(AH1019:AH1078,AI1019:AT1078,TRUE,TRUE),1,1),"")</f>
        <v/>
      </c>
      <c r="BP1078" s="10">
        <f>IF((ROW()-6)&lt;=$Q$3,INDEX(LINEST(AH1019:AH1078,AI1019:AT1078,TRUE,TRUE),3,1),"")</f>
        <v/>
      </c>
      <c r="BR1078" s="9">
        <f>IF(AND((ROW()-6)&lt;=$Q$3,ISNUMBER(BC1077)),BC1077/$Q$4+BD1077*AI1078+BE1077*AJ1078+BF1077*AK1078+BG1077*AL1078+BH1077*AM1078+BI1077*AN1078+BJ1077*AO1078+BK1077*AP1078+BL1077*AQ1078+BM1077*AR1078+BN1077*AS1078+BO1077*AT1078,"")</f>
        <v/>
      </c>
      <c r="BS1078">
        <f>IF(ISNUMBER(BR1078),AVERAGE(AH1018:AH1077),"")</f>
        <v/>
      </c>
      <c r="BT1078">
        <f>IF(ISNUMBER(BR1078),(AH1078-BR1078)^2,"")</f>
        <v/>
      </c>
      <c r="BU1078">
        <f>IF(ISNUMBER(BR1078),AH1078^2,"")</f>
        <v/>
      </c>
      <c r="BV1078">
        <f>IF(ISNUMBER(BR1078),(AH1078-BS1078)^2,"")</f>
        <v/>
      </c>
    </row>
    <row r="1079">
      <c r="O1079">
        <f>IF($R1079="","",CHOOSE($Q$2,YEAR(R1079)*12+MONTH(R1079),INT((R1079-2)/7),YEAR(R1079)*4+ROUNDUP(MONTH(R1079)/3)))</f>
        <v/>
      </c>
      <c r="P1079">
        <f>IF($R1079="","",IF($R1080="",1,IF(O1079&lt;&gt;O1080,1,0)))</f>
        <v/>
      </c>
      <c r="Q1079">
        <f>IF(P1079=1,SUM($P$7:P1079),"")</f>
        <v/>
      </c>
      <c r="R1079">
        <f>IF($A1079="","",IF(ISNUMBER($A1079),$A1079,IFERROR(DATEVALUE($A1079),NA())))</f>
        <v/>
      </c>
      <c r="S1079" s="7">
        <f>IFERROR(INDEX($R$7:$R$60000,MATCH(ROW()-6,$Q$7:$Q$60000,0)),"")</f>
        <v/>
      </c>
      <c r="T1079">
        <f>IFERROR(INDEX($B$7:$B$60000,MATCH(ROW()-6,$Q$7:$Q$60000,0)),"")</f>
        <v/>
      </c>
      <c r="U1079">
        <f>IFERROR(INDEX($C$7:$C$60000,MATCH(ROW()-6,$Q$7:$Q$60000,0)),"")</f>
        <v/>
      </c>
      <c r="V1079">
        <f>IFERROR(INDEX($D$7:$D$60000,MATCH(ROW()-6,$Q$7:$Q$60000,0)),"")</f>
        <v/>
      </c>
      <c r="W1079">
        <f>IFERROR(INDEX($E$7:$E$60000,MATCH(ROW()-6,$Q$7:$Q$60000,0)),"")</f>
        <v/>
      </c>
      <c r="X1079">
        <f>IFERROR(INDEX($F$7:$F$60000,MATCH(ROW()-6,$Q$7:$Q$60000,0)),"")</f>
        <v/>
      </c>
      <c r="Y1079">
        <f>IFERROR(INDEX($G$7:$G$60000,MATCH(ROW()-6,$Q$7:$Q$60000,0)),"")</f>
        <v/>
      </c>
      <c r="Z1079">
        <f>IFERROR(INDEX($H$7:$H$60000,MATCH(ROW()-6,$Q$7:$Q$60000,0)),"")</f>
        <v/>
      </c>
      <c r="AA1079">
        <f>IFERROR(INDEX($I$7:$I$60000,MATCH(ROW()-6,$Q$7:$Q$60000,0)),"")</f>
        <v/>
      </c>
      <c r="AB1079">
        <f>IFERROR(INDEX($J$7:$J$60000,MATCH(ROW()-6,$Q$7:$Q$60000,0)),"")</f>
        <v/>
      </c>
      <c r="AC1079">
        <f>IFERROR(INDEX($K$7:$K$60000,MATCH(ROW()-6,$Q$7:$Q$60000,0)),"")</f>
        <v/>
      </c>
      <c r="AD1079">
        <f>IFERROR(INDEX($L$7:$L$60000,MATCH(ROW()-6,$Q$7:$Q$60000,0)),"")</f>
        <v/>
      </c>
      <c r="AE1079">
        <f>IFERROR(INDEX($M$7:$M$60000,MATCH(ROW()-6,$Q$7:$Q$60000,0)),"")</f>
        <v/>
      </c>
      <c r="AF1079">
        <f>IFERROR(INDEX($N$7:$N$60000,MATCH(ROW()-6,$Q$7:$Q$60000,0)),"")</f>
        <v/>
      </c>
      <c r="AH1079" s="9">
        <f>IF(OR($S1079="",$S1078=""),"",LN($T1079/$T1078))</f>
        <v/>
      </c>
      <c r="AI1079" s="9">
        <f>IF(OR($S1079="",$S1078=""),"",$C$2*LN(U1079/U1078))</f>
        <v/>
      </c>
      <c r="AJ1079" s="9">
        <f>IF(OR($S1079="",$S1078=""),"",$D$2*(V1079-V1078))</f>
        <v/>
      </c>
      <c r="AK1079" s="9">
        <f>IF(OR($S1079="",$S1078=""),"",$E$2*(W1079-W1078))</f>
        <v/>
      </c>
      <c r="AL1079" s="9">
        <f>IF(OR($S1079="",$S1078=""),"",$F$2*LN(X1079/X1078))</f>
        <v/>
      </c>
      <c r="AM1079" s="9">
        <f>IF(OR($S1079="",$S1078=""),"",$G$2*(Y1079-Y1078))</f>
        <v/>
      </c>
      <c r="AN1079" s="9">
        <f>IF(OR($S1079="",$S1078=""),"",$H$2*LN(Z1079/Z1078))</f>
        <v/>
      </c>
      <c r="AO1079" s="9">
        <f>IF(OR($S1079="",$S1078=""),"",$I$2*(AA1079-AA1078))</f>
        <v/>
      </c>
      <c r="AP1079" s="9">
        <f>IF(OR($S1079="",$S1078=""),"",$J$2*LN(AB1079/AB1078))</f>
        <v/>
      </c>
      <c r="AQ1079" s="9">
        <f>IF(OR($S1079="",$S1078=""),"",$K$2*(AC1079-AC1078))</f>
        <v/>
      </c>
      <c r="AR1079" s="9">
        <f>IF(OR($S1079="",$S1078=""),"",$L$2*LN(AD1079/AD1078))</f>
        <v/>
      </c>
      <c r="AS1079" s="9">
        <f>IF(OR($S1079="",$S1078=""),"",$M$2*LN(AE1079/AE1078))</f>
        <v/>
      </c>
      <c r="AT1079" s="9">
        <f>IF(OR($S1079="",$S1078=""),"",$N$2*LN(AF1079/AF1078))</f>
        <v/>
      </c>
      <c r="AV1079" s="9">
        <f>IF($AH1079="","",$AY$16+$AY$4*AI1079+$AY$5*AJ1079+$AY$6*AK1079+$AY$7*AL1079+$AY$8*AM1079+$AY$9*AN1079+$AY$10*AO1079+$AY$11*AP1079+$AY$12*AQ1079+$AY$13*AR1079+$AY$14*AS1079+$AY$15*AT1079)</f>
        <v/>
      </c>
      <c r="BC1079" s="10">
        <f>IF((ROW()-6)&lt;=$Q$3,INDEX(LINEST(AH1020:AH1079,AI1020:AT1079,TRUE,TRUE),1,13)*$Q$4,"")</f>
        <v/>
      </c>
      <c r="BD1079" s="9">
        <f>IF((ROW()-6)&lt;=$Q$3,INDEX(LINEST(AH1020:AH1079,AI1020:AT1079,TRUE,TRUE),1,12),"")</f>
        <v/>
      </c>
      <c r="BE1079" s="9">
        <f>IF((ROW()-6)&lt;=$Q$3,INDEX(LINEST(AH1020:AH1079,AI1020:AT1079,TRUE,TRUE),1,11),"")</f>
        <v/>
      </c>
      <c r="BF1079" s="9">
        <f>IF((ROW()-6)&lt;=$Q$3,INDEX(LINEST(AH1020:AH1079,AI1020:AT1079,TRUE,TRUE),1,10),"")</f>
        <v/>
      </c>
      <c r="BG1079" s="9">
        <f>IF((ROW()-6)&lt;=$Q$3,INDEX(LINEST(AH1020:AH1079,AI1020:AT1079,TRUE,TRUE),1,9),"")</f>
        <v/>
      </c>
      <c r="BH1079" s="9">
        <f>IF((ROW()-6)&lt;=$Q$3,INDEX(LINEST(AH1020:AH1079,AI1020:AT1079,TRUE,TRUE),1,8),"")</f>
        <v/>
      </c>
      <c r="BI1079" s="9">
        <f>IF((ROW()-6)&lt;=$Q$3,INDEX(LINEST(AH1020:AH1079,AI1020:AT1079,TRUE,TRUE),1,7),"")</f>
        <v/>
      </c>
      <c r="BJ1079" s="9">
        <f>IF((ROW()-6)&lt;=$Q$3,INDEX(LINEST(AH1020:AH1079,AI1020:AT1079,TRUE,TRUE),1,6),"")</f>
        <v/>
      </c>
      <c r="BK1079" s="9">
        <f>IF((ROW()-6)&lt;=$Q$3,INDEX(LINEST(AH1020:AH1079,AI1020:AT1079,TRUE,TRUE),1,5),"")</f>
        <v/>
      </c>
      <c r="BL1079" s="9">
        <f>IF((ROW()-6)&lt;=$Q$3,INDEX(LINEST(AH1020:AH1079,AI1020:AT1079,TRUE,TRUE),1,4),"")</f>
        <v/>
      </c>
      <c r="BM1079" s="9">
        <f>IF((ROW()-6)&lt;=$Q$3,INDEX(LINEST(AH1020:AH1079,AI1020:AT1079,TRUE,TRUE),1,3),"")</f>
        <v/>
      </c>
      <c r="BN1079" s="9">
        <f>IF((ROW()-6)&lt;=$Q$3,INDEX(LINEST(AH1020:AH1079,AI1020:AT1079,TRUE,TRUE),1,2),"")</f>
        <v/>
      </c>
      <c r="BO1079" s="9">
        <f>IF((ROW()-6)&lt;=$Q$3,INDEX(LINEST(AH1020:AH1079,AI1020:AT1079,TRUE,TRUE),1,1),"")</f>
        <v/>
      </c>
      <c r="BP1079" s="10">
        <f>IF((ROW()-6)&lt;=$Q$3,INDEX(LINEST(AH1020:AH1079,AI1020:AT1079,TRUE,TRUE),3,1),"")</f>
        <v/>
      </c>
      <c r="BR1079" s="9">
        <f>IF(AND((ROW()-6)&lt;=$Q$3,ISNUMBER(BC1078)),BC1078/$Q$4+BD1078*AI1079+BE1078*AJ1079+BF1078*AK1079+BG1078*AL1079+BH1078*AM1079+BI1078*AN1079+BJ1078*AO1079+BK1078*AP1079+BL1078*AQ1079+BM1078*AR1079+BN1078*AS1079+BO1078*AT1079,"")</f>
        <v/>
      </c>
      <c r="BS1079">
        <f>IF(ISNUMBER(BR1079),AVERAGE(AH1019:AH1078),"")</f>
        <v/>
      </c>
      <c r="BT1079">
        <f>IF(ISNUMBER(BR1079),(AH1079-BR1079)^2,"")</f>
        <v/>
      </c>
      <c r="BU1079">
        <f>IF(ISNUMBER(BR1079),AH1079^2,"")</f>
        <v/>
      </c>
      <c r="BV1079">
        <f>IF(ISNUMBER(BR1079),(AH1079-BS1079)^2,"")</f>
        <v/>
      </c>
    </row>
    <row r="1080">
      <c r="O1080">
        <f>IF($R1080="","",CHOOSE($Q$2,YEAR(R1080)*12+MONTH(R1080),INT((R1080-2)/7),YEAR(R1080)*4+ROUNDUP(MONTH(R1080)/3)))</f>
        <v/>
      </c>
      <c r="P1080">
        <f>IF($R1080="","",IF($R1081="",1,IF(O1080&lt;&gt;O1081,1,0)))</f>
        <v/>
      </c>
      <c r="Q1080">
        <f>IF(P1080=1,SUM($P$7:P1080),"")</f>
        <v/>
      </c>
      <c r="R1080">
        <f>IF($A1080="","",IF(ISNUMBER($A1080),$A1080,IFERROR(DATEVALUE($A1080),NA())))</f>
        <v/>
      </c>
      <c r="S1080" s="7">
        <f>IFERROR(INDEX($R$7:$R$60000,MATCH(ROW()-6,$Q$7:$Q$60000,0)),"")</f>
        <v/>
      </c>
      <c r="T1080">
        <f>IFERROR(INDEX($B$7:$B$60000,MATCH(ROW()-6,$Q$7:$Q$60000,0)),"")</f>
        <v/>
      </c>
      <c r="U1080">
        <f>IFERROR(INDEX($C$7:$C$60000,MATCH(ROW()-6,$Q$7:$Q$60000,0)),"")</f>
        <v/>
      </c>
      <c r="V1080">
        <f>IFERROR(INDEX($D$7:$D$60000,MATCH(ROW()-6,$Q$7:$Q$60000,0)),"")</f>
        <v/>
      </c>
      <c r="W1080">
        <f>IFERROR(INDEX($E$7:$E$60000,MATCH(ROW()-6,$Q$7:$Q$60000,0)),"")</f>
        <v/>
      </c>
      <c r="X1080">
        <f>IFERROR(INDEX($F$7:$F$60000,MATCH(ROW()-6,$Q$7:$Q$60000,0)),"")</f>
        <v/>
      </c>
      <c r="Y1080">
        <f>IFERROR(INDEX($G$7:$G$60000,MATCH(ROW()-6,$Q$7:$Q$60000,0)),"")</f>
        <v/>
      </c>
      <c r="Z1080">
        <f>IFERROR(INDEX($H$7:$H$60000,MATCH(ROW()-6,$Q$7:$Q$60000,0)),"")</f>
        <v/>
      </c>
      <c r="AA1080">
        <f>IFERROR(INDEX($I$7:$I$60000,MATCH(ROW()-6,$Q$7:$Q$60000,0)),"")</f>
        <v/>
      </c>
      <c r="AB1080">
        <f>IFERROR(INDEX($J$7:$J$60000,MATCH(ROW()-6,$Q$7:$Q$60000,0)),"")</f>
        <v/>
      </c>
      <c r="AC1080">
        <f>IFERROR(INDEX($K$7:$K$60000,MATCH(ROW()-6,$Q$7:$Q$60000,0)),"")</f>
        <v/>
      </c>
      <c r="AD1080">
        <f>IFERROR(INDEX($L$7:$L$60000,MATCH(ROW()-6,$Q$7:$Q$60000,0)),"")</f>
        <v/>
      </c>
      <c r="AE1080">
        <f>IFERROR(INDEX($M$7:$M$60000,MATCH(ROW()-6,$Q$7:$Q$60000,0)),"")</f>
        <v/>
      </c>
      <c r="AF1080">
        <f>IFERROR(INDEX($N$7:$N$60000,MATCH(ROW()-6,$Q$7:$Q$60000,0)),"")</f>
        <v/>
      </c>
      <c r="AH1080" s="9">
        <f>IF(OR($S1080="",$S1079=""),"",LN($T1080/$T1079))</f>
        <v/>
      </c>
      <c r="AI1080" s="9">
        <f>IF(OR($S1080="",$S1079=""),"",$C$2*LN(U1080/U1079))</f>
        <v/>
      </c>
      <c r="AJ1080" s="9">
        <f>IF(OR($S1080="",$S1079=""),"",$D$2*(V1080-V1079))</f>
        <v/>
      </c>
      <c r="AK1080" s="9">
        <f>IF(OR($S1080="",$S1079=""),"",$E$2*(W1080-W1079))</f>
        <v/>
      </c>
      <c r="AL1080" s="9">
        <f>IF(OR($S1080="",$S1079=""),"",$F$2*LN(X1080/X1079))</f>
        <v/>
      </c>
      <c r="AM1080" s="9">
        <f>IF(OR($S1080="",$S1079=""),"",$G$2*(Y1080-Y1079))</f>
        <v/>
      </c>
      <c r="AN1080" s="9">
        <f>IF(OR($S1080="",$S1079=""),"",$H$2*LN(Z1080/Z1079))</f>
        <v/>
      </c>
      <c r="AO1080" s="9">
        <f>IF(OR($S1080="",$S1079=""),"",$I$2*(AA1080-AA1079))</f>
        <v/>
      </c>
      <c r="AP1080" s="9">
        <f>IF(OR($S1080="",$S1079=""),"",$J$2*LN(AB1080/AB1079))</f>
        <v/>
      </c>
      <c r="AQ1080" s="9">
        <f>IF(OR($S1080="",$S1079=""),"",$K$2*(AC1080-AC1079))</f>
        <v/>
      </c>
      <c r="AR1080" s="9">
        <f>IF(OR($S1080="",$S1079=""),"",$L$2*LN(AD1080/AD1079))</f>
        <v/>
      </c>
      <c r="AS1080" s="9">
        <f>IF(OR($S1080="",$S1079=""),"",$M$2*LN(AE1080/AE1079))</f>
        <v/>
      </c>
      <c r="AT1080" s="9">
        <f>IF(OR($S1080="",$S1079=""),"",$N$2*LN(AF1080/AF1079))</f>
        <v/>
      </c>
      <c r="AV1080" s="9">
        <f>IF($AH1080="","",$AY$16+$AY$4*AI1080+$AY$5*AJ1080+$AY$6*AK1080+$AY$7*AL1080+$AY$8*AM1080+$AY$9*AN1080+$AY$10*AO1080+$AY$11*AP1080+$AY$12*AQ1080+$AY$13*AR1080+$AY$14*AS1080+$AY$15*AT1080)</f>
        <v/>
      </c>
      <c r="BC1080" s="10">
        <f>IF((ROW()-6)&lt;=$Q$3,INDEX(LINEST(AH1021:AH1080,AI1021:AT1080,TRUE,TRUE),1,13)*$Q$4,"")</f>
        <v/>
      </c>
      <c r="BD1080" s="9">
        <f>IF((ROW()-6)&lt;=$Q$3,INDEX(LINEST(AH1021:AH1080,AI1021:AT1080,TRUE,TRUE),1,12),"")</f>
        <v/>
      </c>
      <c r="BE1080" s="9">
        <f>IF((ROW()-6)&lt;=$Q$3,INDEX(LINEST(AH1021:AH1080,AI1021:AT1080,TRUE,TRUE),1,11),"")</f>
        <v/>
      </c>
      <c r="BF1080" s="9">
        <f>IF((ROW()-6)&lt;=$Q$3,INDEX(LINEST(AH1021:AH1080,AI1021:AT1080,TRUE,TRUE),1,10),"")</f>
        <v/>
      </c>
      <c r="BG1080" s="9">
        <f>IF((ROW()-6)&lt;=$Q$3,INDEX(LINEST(AH1021:AH1080,AI1021:AT1080,TRUE,TRUE),1,9),"")</f>
        <v/>
      </c>
      <c r="BH1080" s="9">
        <f>IF((ROW()-6)&lt;=$Q$3,INDEX(LINEST(AH1021:AH1080,AI1021:AT1080,TRUE,TRUE),1,8),"")</f>
        <v/>
      </c>
      <c r="BI1080" s="9">
        <f>IF((ROW()-6)&lt;=$Q$3,INDEX(LINEST(AH1021:AH1080,AI1021:AT1080,TRUE,TRUE),1,7),"")</f>
        <v/>
      </c>
      <c r="BJ1080" s="9">
        <f>IF((ROW()-6)&lt;=$Q$3,INDEX(LINEST(AH1021:AH1080,AI1021:AT1080,TRUE,TRUE),1,6),"")</f>
        <v/>
      </c>
      <c r="BK1080" s="9">
        <f>IF((ROW()-6)&lt;=$Q$3,INDEX(LINEST(AH1021:AH1080,AI1021:AT1080,TRUE,TRUE),1,5),"")</f>
        <v/>
      </c>
      <c r="BL1080" s="9">
        <f>IF((ROW()-6)&lt;=$Q$3,INDEX(LINEST(AH1021:AH1080,AI1021:AT1080,TRUE,TRUE),1,4),"")</f>
        <v/>
      </c>
      <c r="BM1080" s="9">
        <f>IF((ROW()-6)&lt;=$Q$3,INDEX(LINEST(AH1021:AH1080,AI1021:AT1080,TRUE,TRUE),1,3),"")</f>
        <v/>
      </c>
      <c r="BN1080" s="9">
        <f>IF((ROW()-6)&lt;=$Q$3,INDEX(LINEST(AH1021:AH1080,AI1021:AT1080,TRUE,TRUE),1,2),"")</f>
        <v/>
      </c>
      <c r="BO1080" s="9">
        <f>IF((ROW()-6)&lt;=$Q$3,INDEX(LINEST(AH1021:AH1080,AI1021:AT1080,TRUE,TRUE),1,1),"")</f>
        <v/>
      </c>
      <c r="BP1080" s="10">
        <f>IF((ROW()-6)&lt;=$Q$3,INDEX(LINEST(AH1021:AH1080,AI1021:AT1080,TRUE,TRUE),3,1),"")</f>
        <v/>
      </c>
      <c r="BR1080" s="9">
        <f>IF(AND((ROW()-6)&lt;=$Q$3,ISNUMBER(BC1079)),BC1079/$Q$4+BD1079*AI1080+BE1079*AJ1080+BF1079*AK1080+BG1079*AL1080+BH1079*AM1080+BI1079*AN1080+BJ1079*AO1080+BK1079*AP1080+BL1079*AQ1080+BM1079*AR1080+BN1079*AS1080+BO1079*AT1080,"")</f>
        <v/>
      </c>
      <c r="BS1080">
        <f>IF(ISNUMBER(BR1080),AVERAGE(AH1020:AH1079),"")</f>
        <v/>
      </c>
      <c r="BT1080">
        <f>IF(ISNUMBER(BR1080),(AH1080-BR1080)^2,"")</f>
        <v/>
      </c>
      <c r="BU1080">
        <f>IF(ISNUMBER(BR1080),AH1080^2,"")</f>
        <v/>
      </c>
      <c r="BV1080">
        <f>IF(ISNUMBER(BR1080),(AH1080-BS1080)^2,"")</f>
        <v/>
      </c>
    </row>
    <row r="1081">
      <c r="O1081">
        <f>IF($R1081="","",CHOOSE($Q$2,YEAR(R1081)*12+MONTH(R1081),INT((R1081-2)/7),YEAR(R1081)*4+ROUNDUP(MONTH(R1081)/3)))</f>
        <v/>
      </c>
      <c r="P1081">
        <f>IF($R1081="","",IF($R1082="",1,IF(O1081&lt;&gt;O1082,1,0)))</f>
        <v/>
      </c>
      <c r="Q1081">
        <f>IF(P1081=1,SUM($P$7:P1081),"")</f>
        <v/>
      </c>
      <c r="R1081">
        <f>IF($A1081="","",IF(ISNUMBER($A1081),$A1081,IFERROR(DATEVALUE($A1081),NA())))</f>
        <v/>
      </c>
      <c r="S1081" s="7">
        <f>IFERROR(INDEX($R$7:$R$60000,MATCH(ROW()-6,$Q$7:$Q$60000,0)),"")</f>
        <v/>
      </c>
      <c r="T1081">
        <f>IFERROR(INDEX($B$7:$B$60000,MATCH(ROW()-6,$Q$7:$Q$60000,0)),"")</f>
        <v/>
      </c>
      <c r="U1081">
        <f>IFERROR(INDEX($C$7:$C$60000,MATCH(ROW()-6,$Q$7:$Q$60000,0)),"")</f>
        <v/>
      </c>
      <c r="V1081">
        <f>IFERROR(INDEX($D$7:$D$60000,MATCH(ROW()-6,$Q$7:$Q$60000,0)),"")</f>
        <v/>
      </c>
      <c r="W1081">
        <f>IFERROR(INDEX($E$7:$E$60000,MATCH(ROW()-6,$Q$7:$Q$60000,0)),"")</f>
        <v/>
      </c>
      <c r="X1081">
        <f>IFERROR(INDEX($F$7:$F$60000,MATCH(ROW()-6,$Q$7:$Q$60000,0)),"")</f>
        <v/>
      </c>
      <c r="Y1081">
        <f>IFERROR(INDEX($G$7:$G$60000,MATCH(ROW()-6,$Q$7:$Q$60000,0)),"")</f>
        <v/>
      </c>
      <c r="Z1081">
        <f>IFERROR(INDEX($H$7:$H$60000,MATCH(ROW()-6,$Q$7:$Q$60000,0)),"")</f>
        <v/>
      </c>
      <c r="AA1081">
        <f>IFERROR(INDEX($I$7:$I$60000,MATCH(ROW()-6,$Q$7:$Q$60000,0)),"")</f>
        <v/>
      </c>
      <c r="AB1081">
        <f>IFERROR(INDEX($J$7:$J$60000,MATCH(ROW()-6,$Q$7:$Q$60000,0)),"")</f>
        <v/>
      </c>
      <c r="AC1081">
        <f>IFERROR(INDEX($K$7:$K$60000,MATCH(ROW()-6,$Q$7:$Q$60000,0)),"")</f>
        <v/>
      </c>
      <c r="AD1081">
        <f>IFERROR(INDEX($L$7:$L$60000,MATCH(ROW()-6,$Q$7:$Q$60000,0)),"")</f>
        <v/>
      </c>
      <c r="AE1081">
        <f>IFERROR(INDEX($M$7:$M$60000,MATCH(ROW()-6,$Q$7:$Q$60000,0)),"")</f>
        <v/>
      </c>
      <c r="AF1081">
        <f>IFERROR(INDEX($N$7:$N$60000,MATCH(ROW()-6,$Q$7:$Q$60000,0)),"")</f>
        <v/>
      </c>
      <c r="AH1081" s="9">
        <f>IF(OR($S1081="",$S1080=""),"",LN($T1081/$T1080))</f>
        <v/>
      </c>
      <c r="AI1081" s="9">
        <f>IF(OR($S1081="",$S1080=""),"",$C$2*LN(U1081/U1080))</f>
        <v/>
      </c>
      <c r="AJ1081" s="9">
        <f>IF(OR($S1081="",$S1080=""),"",$D$2*(V1081-V1080))</f>
        <v/>
      </c>
      <c r="AK1081" s="9">
        <f>IF(OR($S1081="",$S1080=""),"",$E$2*(W1081-W1080))</f>
        <v/>
      </c>
      <c r="AL1081" s="9">
        <f>IF(OR($S1081="",$S1080=""),"",$F$2*LN(X1081/X1080))</f>
        <v/>
      </c>
      <c r="AM1081" s="9">
        <f>IF(OR($S1081="",$S1080=""),"",$G$2*(Y1081-Y1080))</f>
        <v/>
      </c>
      <c r="AN1081" s="9">
        <f>IF(OR($S1081="",$S1080=""),"",$H$2*LN(Z1081/Z1080))</f>
        <v/>
      </c>
      <c r="AO1081" s="9">
        <f>IF(OR($S1081="",$S1080=""),"",$I$2*(AA1081-AA1080))</f>
        <v/>
      </c>
      <c r="AP1081" s="9">
        <f>IF(OR($S1081="",$S1080=""),"",$J$2*LN(AB1081/AB1080))</f>
        <v/>
      </c>
      <c r="AQ1081" s="9">
        <f>IF(OR($S1081="",$S1080=""),"",$K$2*(AC1081-AC1080))</f>
        <v/>
      </c>
      <c r="AR1081" s="9">
        <f>IF(OR($S1081="",$S1080=""),"",$L$2*LN(AD1081/AD1080))</f>
        <v/>
      </c>
      <c r="AS1081" s="9">
        <f>IF(OR($S1081="",$S1080=""),"",$M$2*LN(AE1081/AE1080))</f>
        <v/>
      </c>
      <c r="AT1081" s="9">
        <f>IF(OR($S1081="",$S1080=""),"",$N$2*LN(AF1081/AF1080))</f>
        <v/>
      </c>
      <c r="AV1081" s="9">
        <f>IF($AH1081="","",$AY$16+$AY$4*AI1081+$AY$5*AJ1081+$AY$6*AK1081+$AY$7*AL1081+$AY$8*AM1081+$AY$9*AN1081+$AY$10*AO1081+$AY$11*AP1081+$AY$12*AQ1081+$AY$13*AR1081+$AY$14*AS1081+$AY$15*AT1081)</f>
        <v/>
      </c>
      <c r="BC1081" s="10">
        <f>IF((ROW()-6)&lt;=$Q$3,INDEX(LINEST(AH1022:AH1081,AI1022:AT1081,TRUE,TRUE),1,13)*$Q$4,"")</f>
        <v/>
      </c>
      <c r="BD1081" s="9">
        <f>IF((ROW()-6)&lt;=$Q$3,INDEX(LINEST(AH1022:AH1081,AI1022:AT1081,TRUE,TRUE),1,12),"")</f>
        <v/>
      </c>
      <c r="BE1081" s="9">
        <f>IF((ROW()-6)&lt;=$Q$3,INDEX(LINEST(AH1022:AH1081,AI1022:AT1081,TRUE,TRUE),1,11),"")</f>
        <v/>
      </c>
      <c r="BF1081" s="9">
        <f>IF((ROW()-6)&lt;=$Q$3,INDEX(LINEST(AH1022:AH1081,AI1022:AT1081,TRUE,TRUE),1,10),"")</f>
        <v/>
      </c>
      <c r="BG1081" s="9">
        <f>IF((ROW()-6)&lt;=$Q$3,INDEX(LINEST(AH1022:AH1081,AI1022:AT1081,TRUE,TRUE),1,9),"")</f>
        <v/>
      </c>
      <c r="BH1081" s="9">
        <f>IF((ROW()-6)&lt;=$Q$3,INDEX(LINEST(AH1022:AH1081,AI1022:AT1081,TRUE,TRUE),1,8),"")</f>
        <v/>
      </c>
      <c r="BI1081" s="9">
        <f>IF((ROW()-6)&lt;=$Q$3,INDEX(LINEST(AH1022:AH1081,AI1022:AT1081,TRUE,TRUE),1,7),"")</f>
        <v/>
      </c>
      <c r="BJ1081" s="9">
        <f>IF((ROW()-6)&lt;=$Q$3,INDEX(LINEST(AH1022:AH1081,AI1022:AT1081,TRUE,TRUE),1,6),"")</f>
        <v/>
      </c>
      <c r="BK1081" s="9">
        <f>IF((ROW()-6)&lt;=$Q$3,INDEX(LINEST(AH1022:AH1081,AI1022:AT1081,TRUE,TRUE),1,5),"")</f>
        <v/>
      </c>
      <c r="BL1081" s="9">
        <f>IF((ROW()-6)&lt;=$Q$3,INDEX(LINEST(AH1022:AH1081,AI1022:AT1081,TRUE,TRUE),1,4),"")</f>
        <v/>
      </c>
      <c r="BM1081" s="9">
        <f>IF((ROW()-6)&lt;=$Q$3,INDEX(LINEST(AH1022:AH1081,AI1022:AT1081,TRUE,TRUE),1,3),"")</f>
        <v/>
      </c>
      <c r="BN1081" s="9">
        <f>IF((ROW()-6)&lt;=$Q$3,INDEX(LINEST(AH1022:AH1081,AI1022:AT1081,TRUE,TRUE),1,2),"")</f>
        <v/>
      </c>
      <c r="BO1081" s="9">
        <f>IF((ROW()-6)&lt;=$Q$3,INDEX(LINEST(AH1022:AH1081,AI1022:AT1081,TRUE,TRUE),1,1),"")</f>
        <v/>
      </c>
      <c r="BP1081" s="10">
        <f>IF((ROW()-6)&lt;=$Q$3,INDEX(LINEST(AH1022:AH1081,AI1022:AT1081,TRUE,TRUE),3,1),"")</f>
        <v/>
      </c>
      <c r="BR1081" s="9">
        <f>IF(AND((ROW()-6)&lt;=$Q$3,ISNUMBER(BC1080)),BC1080/$Q$4+BD1080*AI1081+BE1080*AJ1081+BF1080*AK1081+BG1080*AL1081+BH1080*AM1081+BI1080*AN1081+BJ1080*AO1081+BK1080*AP1081+BL1080*AQ1081+BM1080*AR1081+BN1080*AS1081+BO1080*AT1081,"")</f>
        <v/>
      </c>
      <c r="BS1081">
        <f>IF(ISNUMBER(BR1081),AVERAGE(AH1021:AH1080),"")</f>
        <v/>
      </c>
      <c r="BT1081">
        <f>IF(ISNUMBER(BR1081),(AH1081-BR1081)^2,"")</f>
        <v/>
      </c>
      <c r="BU1081">
        <f>IF(ISNUMBER(BR1081),AH1081^2,"")</f>
        <v/>
      </c>
      <c r="BV1081">
        <f>IF(ISNUMBER(BR1081),(AH1081-BS1081)^2,"")</f>
        <v/>
      </c>
    </row>
    <row r="1082">
      <c r="O1082">
        <f>IF($R1082="","",CHOOSE($Q$2,YEAR(R1082)*12+MONTH(R1082),INT((R1082-2)/7),YEAR(R1082)*4+ROUNDUP(MONTH(R1082)/3)))</f>
        <v/>
      </c>
      <c r="P1082">
        <f>IF($R1082="","",IF($R1083="",1,IF(O1082&lt;&gt;O1083,1,0)))</f>
        <v/>
      </c>
      <c r="Q1082">
        <f>IF(P1082=1,SUM($P$7:P1082),"")</f>
        <v/>
      </c>
      <c r="R1082">
        <f>IF($A1082="","",IF(ISNUMBER($A1082),$A1082,IFERROR(DATEVALUE($A1082),NA())))</f>
        <v/>
      </c>
      <c r="S1082" s="7">
        <f>IFERROR(INDEX($R$7:$R$60000,MATCH(ROW()-6,$Q$7:$Q$60000,0)),"")</f>
        <v/>
      </c>
      <c r="T1082">
        <f>IFERROR(INDEX($B$7:$B$60000,MATCH(ROW()-6,$Q$7:$Q$60000,0)),"")</f>
        <v/>
      </c>
      <c r="U1082">
        <f>IFERROR(INDEX($C$7:$C$60000,MATCH(ROW()-6,$Q$7:$Q$60000,0)),"")</f>
        <v/>
      </c>
      <c r="V1082">
        <f>IFERROR(INDEX($D$7:$D$60000,MATCH(ROW()-6,$Q$7:$Q$60000,0)),"")</f>
        <v/>
      </c>
      <c r="W1082">
        <f>IFERROR(INDEX($E$7:$E$60000,MATCH(ROW()-6,$Q$7:$Q$60000,0)),"")</f>
        <v/>
      </c>
      <c r="X1082">
        <f>IFERROR(INDEX($F$7:$F$60000,MATCH(ROW()-6,$Q$7:$Q$60000,0)),"")</f>
        <v/>
      </c>
      <c r="Y1082">
        <f>IFERROR(INDEX($G$7:$G$60000,MATCH(ROW()-6,$Q$7:$Q$60000,0)),"")</f>
        <v/>
      </c>
      <c r="Z1082">
        <f>IFERROR(INDEX($H$7:$H$60000,MATCH(ROW()-6,$Q$7:$Q$60000,0)),"")</f>
        <v/>
      </c>
      <c r="AA1082">
        <f>IFERROR(INDEX($I$7:$I$60000,MATCH(ROW()-6,$Q$7:$Q$60000,0)),"")</f>
        <v/>
      </c>
      <c r="AB1082">
        <f>IFERROR(INDEX($J$7:$J$60000,MATCH(ROW()-6,$Q$7:$Q$60000,0)),"")</f>
        <v/>
      </c>
      <c r="AC1082">
        <f>IFERROR(INDEX($K$7:$K$60000,MATCH(ROW()-6,$Q$7:$Q$60000,0)),"")</f>
        <v/>
      </c>
      <c r="AD1082">
        <f>IFERROR(INDEX($L$7:$L$60000,MATCH(ROW()-6,$Q$7:$Q$60000,0)),"")</f>
        <v/>
      </c>
      <c r="AE1082">
        <f>IFERROR(INDEX($M$7:$M$60000,MATCH(ROW()-6,$Q$7:$Q$60000,0)),"")</f>
        <v/>
      </c>
      <c r="AF1082">
        <f>IFERROR(INDEX($N$7:$N$60000,MATCH(ROW()-6,$Q$7:$Q$60000,0)),"")</f>
        <v/>
      </c>
      <c r="AH1082" s="9">
        <f>IF(OR($S1082="",$S1081=""),"",LN($T1082/$T1081))</f>
        <v/>
      </c>
      <c r="AI1082" s="9">
        <f>IF(OR($S1082="",$S1081=""),"",$C$2*LN(U1082/U1081))</f>
        <v/>
      </c>
      <c r="AJ1082" s="9">
        <f>IF(OR($S1082="",$S1081=""),"",$D$2*(V1082-V1081))</f>
        <v/>
      </c>
      <c r="AK1082" s="9">
        <f>IF(OR($S1082="",$S1081=""),"",$E$2*(W1082-W1081))</f>
        <v/>
      </c>
      <c r="AL1082" s="9">
        <f>IF(OR($S1082="",$S1081=""),"",$F$2*LN(X1082/X1081))</f>
        <v/>
      </c>
      <c r="AM1082" s="9">
        <f>IF(OR($S1082="",$S1081=""),"",$G$2*(Y1082-Y1081))</f>
        <v/>
      </c>
      <c r="AN1082" s="9">
        <f>IF(OR($S1082="",$S1081=""),"",$H$2*LN(Z1082/Z1081))</f>
        <v/>
      </c>
      <c r="AO1082" s="9">
        <f>IF(OR($S1082="",$S1081=""),"",$I$2*(AA1082-AA1081))</f>
        <v/>
      </c>
      <c r="AP1082" s="9">
        <f>IF(OR($S1082="",$S1081=""),"",$J$2*LN(AB1082/AB1081))</f>
        <v/>
      </c>
      <c r="AQ1082" s="9">
        <f>IF(OR($S1082="",$S1081=""),"",$K$2*(AC1082-AC1081))</f>
        <v/>
      </c>
      <c r="AR1082" s="9">
        <f>IF(OR($S1082="",$S1081=""),"",$L$2*LN(AD1082/AD1081))</f>
        <v/>
      </c>
      <c r="AS1082" s="9">
        <f>IF(OR($S1082="",$S1081=""),"",$M$2*LN(AE1082/AE1081))</f>
        <v/>
      </c>
      <c r="AT1082" s="9">
        <f>IF(OR($S1082="",$S1081=""),"",$N$2*LN(AF1082/AF1081))</f>
        <v/>
      </c>
      <c r="AV1082" s="9">
        <f>IF($AH1082="","",$AY$16+$AY$4*AI1082+$AY$5*AJ1082+$AY$6*AK1082+$AY$7*AL1082+$AY$8*AM1082+$AY$9*AN1082+$AY$10*AO1082+$AY$11*AP1082+$AY$12*AQ1082+$AY$13*AR1082+$AY$14*AS1082+$AY$15*AT1082)</f>
        <v/>
      </c>
      <c r="BC1082" s="10">
        <f>IF((ROW()-6)&lt;=$Q$3,INDEX(LINEST(AH1023:AH1082,AI1023:AT1082,TRUE,TRUE),1,13)*$Q$4,"")</f>
        <v/>
      </c>
      <c r="BD1082" s="9">
        <f>IF((ROW()-6)&lt;=$Q$3,INDEX(LINEST(AH1023:AH1082,AI1023:AT1082,TRUE,TRUE),1,12),"")</f>
        <v/>
      </c>
      <c r="BE1082" s="9">
        <f>IF((ROW()-6)&lt;=$Q$3,INDEX(LINEST(AH1023:AH1082,AI1023:AT1082,TRUE,TRUE),1,11),"")</f>
        <v/>
      </c>
      <c r="BF1082" s="9">
        <f>IF((ROW()-6)&lt;=$Q$3,INDEX(LINEST(AH1023:AH1082,AI1023:AT1082,TRUE,TRUE),1,10),"")</f>
        <v/>
      </c>
      <c r="BG1082" s="9">
        <f>IF((ROW()-6)&lt;=$Q$3,INDEX(LINEST(AH1023:AH1082,AI1023:AT1082,TRUE,TRUE),1,9),"")</f>
        <v/>
      </c>
      <c r="BH1082" s="9">
        <f>IF((ROW()-6)&lt;=$Q$3,INDEX(LINEST(AH1023:AH1082,AI1023:AT1082,TRUE,TRUE),1,8),"")</f>
        <v/>
      </c>
      <c r="BI1082" s="9">
        <f>IF((ROW()-6)&lt;=$Q$3,INDEX(LINEST(AH1023:AH1082,AI1023:AT1082,TRUE,TRUE),1,7),"")</f>
        <v/>
      </c>
      <c r="BJ1082" s="9">
        <f>IF((ROW()-6)&lt;=$Q$3,INDEX(LINEST(AH1023:AH1082,AI1023:AT1082,TRUE,TRUE),1,6),"")</f>
        <v/>
      </c>
      <c r="BK1082" s="9">
        <f>IF((ROW()-6)&lt;=$Q$3,INDEX(LINEST(AH1023:AH1082,AI1023:AT1082,TRUE,TRUE),1,5),"")</f>
        <v/>
      </c>
      <c r="BL1082" s="9">
        <f>IF((ROW()-6)&lt;=$Q$3,INDEX(LINEST(AH1023:AH1082,AI1023:AT1082,TRUE,TRUE),1,4),"")</f>
        <v/>
      </c>
      <c r="BM1082" s="9">
        <f>IF((ROW()-6)&lt;=$Q$3,INDEX(LINEST(AH1023:AH1082,AI1023:AT1082,TRUE,TRUE),1,3),"")</f>
        <v/>
      </c>
      <c r="BN1082" s="9">
        <f>IF((ROW()-6)&lt;=$Q$3,INDEX(LINEST(AH1023:AH1082,AI1023:AT1082,TRUE,TRUE),1,2),"")</f>
        <v/>
      </c>
      <c r="BO1082" s="9">
        <f>IF((ROW()-6)&lt;=$Q$3,INDEX(LINEST(AH1023:AH1082,AI1023:AT1082,TRUE,TRUE),1,1),"")</f>
        <v/>
      </c>
      <c r="BP1082" s="10">
        <f>IF((ROW()-6)&lt;=$Q$3,INDEX(LINEST(AH1023:AH1082,AI1023:AT1082,TRUE,TRUE),3,1),"")</f>
        <v/>
      </c>
      <c r="BR1082" s="9">
        <f>IF(AND((ROW()-6)&lt;=$Q$3,ISNUMBER(BC1081)),BC1081/$Q$4+BD1081*AI1082+BE1081*AJ1082+BF1081*AK1082+BG1081*AL1082+BH1081*AM1082+BI1081*AN1082+BJ1081*AO1082+BK1081*AP1082+BL1081*AQ1082+BM1081*AR1082+BN1081*AS1082+BO1081*AT1082,"")</f>
        <v/>
      </c>
      <c r="BS1082">
        <f>IF(ISNUMBER(BR1082),AVERAGE(AH1022:AH1081),"")</f>
        <v/>
      </c>
      <c r="BT1082">
        <f>IF(ISNUMBER(BR1082),(AH1082-BR1082)^2,"")</f>
        <v/>
      </c>
      <c r="BU1082">
        <f>IF(ISNUMBER(BR1082),AH1082^2,"")</f>
        <v/>
      </c>
      <c r="BV1082">
        <f>IF(ISNUMBER(BR1082),(AH1082-BS1082)^2,"")</f>
        <v/>
      </c>
    </row>
    <row r="1083">
      <c r="O1083">
        <f>IF($R1083="","",CHOOSE($Q$2,YEAR(R1083)*12+MONTH(R1083),INT((R1083-2)/7),YEAR(R1083)*4+ROUNDUP(MONTH(R1083)/3)))</f>
        <v/>
      </c>
      <c r="P1083">
        <f>IF($R1083="","",IF($R1084="",1,IF(O1083&lt;&gt;O1084,1,0)))</f>
        <v/>
      </c>
      <c r="Q1083">
        <f>IF(P1083=1,SUM($P$7:P1083),"")</f>
        <v/>
      </c>
      <c r="R1083">
        <f>IF($A1083="","",IF(ISNUMBER($A1083),$A1083,IFERROR(DATEVALUE($A1083),NA())))</f>
        <v/>
      </c>
      <c r="S1083" s="7">
        <f>IFERROR(INDEX($R$7:$R$60000,MATCH(ROW()-6,$Q$7:$Q$60000,0)),"")</f>
        <v/>
      </c>
      <c r="T1083">
        <f>IFERROR(INDEX($B$7:$B$60000,MATCH(ROW()-6,$Q$7:$Q$60000,0)),"")</f>
        <v/>
      </c>
      <c r="U1083">
        <f>IFERROR(INDEX($C$7:$C$60000,MATCH(ROW()-6,$Q$7:$Q$60000,0)),"")</f>
        <v/>
      </c>
      <c r="V1083">
        <f>IFERROR(INDEX($D$7:$D$60000,MATCH(ROW()-6,$Q$7:$Q$60000,0)),"")</f>
        <v/>
      </c>
      <c r="W1083">
        <f>IFERROR(INDEX($E$7:$E$60000,MATCH(ROW()-6,$Q$7:$Q$60000,0)),"")</f>
        <v/>
      </c>
      <c r="X1083">
        <f>IFERROR(INDEX($F$7:$F$60000,MATCH(ROW()-6,$Q$7:$Q$60000,0)),"")</f>
        <v/>
      </c>
      <c r="Y1083">
        <f>IFERROR(INDEX($G$7:$G$60000,MATCH(ROW()-6,$Q$7:$Q$60000,0)),"")</f>
        <v/>
      </c>
      <c r="Z1083">
        <f>IFERROR(INDEX($H$7:$H$60000,MATCH(ROW()-6,$Q$7:$Q$60000,0)),"")</f>
        <v/>
      </c>
      <c r="AA1083">
        <f>IFERROR(INDEX($I$7:$I$60000,MATCH(ROW()-6,$Q$7:$Q$60000,0)),"")</f>
        <v/>
      </c>
      <c r="AB1083">
        <f>IFERROR(INDEX($J$7:$J$60000,MATCH(ROW()-6,$Q$7:$Q$60000,0)),"")</f>
        <v/>
      </c>
      <c r="AC1083">
        <f>IFERROR(INDEX($K$7:$K$60000,MATCH(ROW()-6,$Q$7:$Q$60000,0)),"")</f>
        <v/>
      </c>
      <c r="AD1083">
        <f>IFERROR(INDEX($L$7:$L$60000,MATCH(ROW()-6,$Q$7:$Q$60000,0)),"")</f>
        <v/>
      </c>
      <c r="AE1083">
        <f>IFERROR(INDEX($M$7:$M$60000,MATCH(ROW()-6,$Q$7:$Q$60000,0)),"")</f>
        <v/>
      </c>
      <c r="AF1083">
        <f>IFERROR(INDEX($N$7:$N$60000,MATCH(ROW()-6,$Q$7:$Q$60000,0)),"")</f>
        <v/>
      </c>
      <c r="AH1083" s="9">
        <f>IF(OR($S1083="",$S1082=""),"",LN($T1083/$T1082))</f>
        <v/>
      </c>
      <c r="AI1083" s="9">
        <f>IF(OR($S1083="",$S1082=""),"",$C$2*LN(U1083/U1082))</f>
        <v/>
      </c>
      <c r="AJ1083" s="9">
        <f>IF(OR($S1083="",$S1082=""),"",$D$2*(V1083-V1082))</f>
        <v/>
      </c>
      <c r="AK1083" s="9">
        <f>IF(OR($S1083="",$S1082=""),"",$E$2*(W1083-W1082))</f>
        <v/>
      </c>
      <c r="AL1083" s="9">
        <f>IF(OR($S1083="",$S1082=""),"",$F$2*LN(X1083/X1082))</f>
        <v/>
      </c>
      <c r="AM1083" s="9">
        <f>IF(OR($S1083="",$S1082=""),"",$G$2*(Y1083-Y1082))</f>
        <v/>
      </c>
      <c r="AN1083" s="9">
        <f>IF(OR($S1083="",$S1082=""),"",$H$2*LN(Z1083/Z1082))</f>
        <v/>
      </c>
      <c r="AO1083" s="9">
        <f>IF(OR($S1083="",$S1082=""),"",$I$2*(AA1083-AA1082))</f>
        <v/>
      </c>
      <c r="AP1083" s="9">
        <f>IF(OR($S1083="",$S1082=""),"",$J$2*LN(AB1083/AB1082))</f>
        <v/>
      </c>
      <c r="AQ1083" s="9">
        <f>IF(OR($S1083="",$S1082=""),"",$K$2*(AC1083-AC1082))</f>
        <v/>
      </c>
      <c r="AR1083" s="9">
        <f>IF(OR($S1083="",$S1082=""),"",$L$2*LN(AD1083/AD1082))</f>
        <v/>
      </c>
      <c r="AS1083" s="9">
        <f>IF(OR($S1083="",$S1082=""),"",$M$2*LN(AE1083/AE1082))</f>
        <v/>
      </c>
      <c r="AT1083" s="9">
        <f>IF(OR($S1083="",$S1082=""),"",$N$2*LN(AF1083/AF1082))</f>
        <v/>
      </c>
      <c r="AV1083" s="9">
        <f>IF($AH1083="","",$AY$16+$AY$4*AI1083+$AY$5*AJ1083+$AY$6*AK1083+$AY$7*AL1083+$AY$8*AM1083+$AY$9*AN1083+$AY$10*AO1083+$AY$11*AP1083+$AY$12*AQ1083+$AY$13*AR1083+$AY$14*AS1083+$AY$15*AT1083)</f>
        <v/>
      </c>
      <c r="BC1083" s="10">
        <f>IF((ROW()-6)&lt;=$Q$3,INDEX(LINEST(AH1024:AH1083,AI1024:AT1083,TRUE,TRUE),1,13)*$Q$4,"")</f>
        <v/>
      </c>
      <c r="BD1083" s="9">
        <f>IF((ROW()-6)&lt;=$Q$3,INDEX(LINEST(AH1024:AH1083,AI1024:AT1083,TRUE,TRUE),1,12),"")</f>
        <v/>
      </c>
      <c r="BE1083" s="9">
        <f>IF((ROW()-6)&lt;=$Q$3,INDEX(LINEST(AH1024:AH1083,AI1024:AT1083,TRUE,TRUE),1,11),"")</f>
        <v/>
      </c>
      <c r="BF1083" s="9">
        <f>IF((ROW()-6)&lt;=$Q$3,INDEX(LINEST(AH1024:AH1083,AI1024:AT1083,TRUE,TRUE),1,10),"")</f>
        <v/>
      </c>
      <c r="BG1083" s="9">
        <f>IF((ROW()-6)&lt;=$Q$3,INDEX(LINEST(AH1024:AH1083,AI1024:AT1083,TRUE,TRUE),1,9),"")</f>
        <v/>
      </c>
      <c r="BH1083" s="9">
        <f>IF((ROW()-6)&lt;=$Q$3,INDEX(LINEST(AH1024:AH1083,AI1024:AT1083,TRUE,TRUE),1,8),"")</f>
        <v/>
      </c>
      <c r="BI1083" s="9">
        <f>IF((ROW()-6)&lt;=$Q$3,INDEX(LINEST(AH1024:AH1083,AI1024:AT1083,TRUE,TRUE),1,7),"")</f>
        <v/>
      </c>
      <c r="BJ1083" s="9">
        <f>IF((ROW()-6)&lt;=$Q$3,INDEX(LINEST(AH1024:AH1083,AI1024:AT1083,TRUE,TRUE),1,6),"")</f>
        <v/>
      </c>
      <c r="BK1083" s="9">
        <f>IF((ROW()-6)&lt;=$Q$3,INDEX(LINEST(AH1024:AH1083,AI1024:AT1083,TRUE,TRUE),1,5),"")</f>
        <v/>
      </c>
      <c r="BL1083" s="9">
        <f>IF((ROW()-6)&lt;=$Q$3,INDEX(LINEST(AH1024:AH1083,AI1024:AT1083,TRUE,TRUE),1,4),"")</f>
        <v/>
      </c>
      <c r="BM1083" s="9">
        <f>IF((ROW()-6)&lt;=$Q$3,INDEX(LINEST(AH1024:AH1083,AI1024:AT1083,TRUE,TRUE),1,3),"")</f>
        <v/>
      </c>
      <c r="BN1083" s="9">
        <f>IF((ROW()-6)&lt;=$Q$3,INDEX(LINEST(AH1024:AH1083,AI1024:AT1083,TRUE,TRUE),1,2),"")</f>
        <v/>
      </c>
      <c r="BO1083" s="9">
        <f>IF((ROW()-6)&lt;=$Q$3,INDEX(LINEST(AH1024:AH1083,AI1024:AT1083,TRUE,TRUE),1,1),"")</f>
        <v/>
      </c>
      <c r="BP1083" s="10">
        <f>IF((ROW()-6)&lt;=$Q$3,INDEX(LINEST(AH1024:AH1083,AI1024:AT1083,TRUE,TRUE),3,1),"")</f>
        <v/>
      </c>
      <c r="BR1083" s="9">
        <f>IF(AND((ROW()-6)&lt;=$Q$3,ISNUMBER(BC1082)),BC1082/$Q$4+BD1082*AI1083+BE1082*AJ1083+BF1082*AK1083+BG1082*AL1083+BH1082*AM1083+BI1082*AN1083+BJ1082*AO1083+BK1082*AP1083+BL1082*AQ1083+BM1082*AR1083+BN1082*AS1083+BO1082*AT1083,"")</f>
        <v/>
      </c>
      <c r="BS1083">
        <f>IF(ISNUMBER(BR1083),AVERAGE(AH1023:AH1082),"")</f>
        <v/>
      </c>
      <c r="BT1083">
        <f>IF(ISNUMBER(BR1083),(AH1083-BR1083)^2,"")</f>
        <v/>
      </c>
      <c r="BU1083">
        <f>IF(ISNUMBER(BR1083),AH1083^2,"")</f>
        <v/>
      </c>
      <c r="BV1083">
        <f>IF(ISNUMBER(BR1083),(AH1083-BS1083)^2,"")</f>
        <v/>
      </c>
    </row>
    <row r="1084">
      <c r="O1084">
        <f>IF($R1084="","",CHOOSE($Q$2,YEAR(R1084)*12+MONTH(R1084),INT((R1084-2)/7),YEAR(R1084)*4+ROUNDUP(MONTH(R1084)/3)))</f>
        <v/>
      </c>
      <c r="P1084">
        <f>IF($R1084="","",IF($R1085="",1,IF(O1084&lt;&gt;O1085,1,0)))</f>
        <v/>
      </c>
      <c r="Q1084">
        <f>IF(P1084=1,SUM($P$7:P1084),"")</f>
        <v/>
      </c>
      <c r="R1084">
        <f>IF($A1084="","",IF(ISNUMBER($A1084),$A1084,IFERROR(DATEVALUE($A1084),NA())))</f>
        <v/>
      </c>
      <c r="S1084" s="7">
        <f>IFERROR(INDEX($R$7:$R$60000,MATCH(ROW()-6,$Q$7:$Q$60000,0)),"")</f>
        <v/>
      </c>
      <c r="T1084">
        <f>IFERROR(INDEX($B$7:$B$60000,MATCH(ROW()-6,$Q$7:$Q$60000,0)),"")</f>
        <v/>
      </c>
      <c r="U1084">
        <f>IFERROR(INDEX($C$7:$C$60000,MATCH(ROW()-6,$Q$7:$Q$60000,0)),"")</f>
        <v/>
      </c>
      <c r="V1084">
        <f>IFERROR(INDEX($D$7:$D$60000,MATCH(ROW()-6,$Q$7:$Q$60000,0)),"")</f>
        <v/>
      </c>
      <c r="W1084">
        <f>IFERROR(INDEX($E$7:$E$60000,MATCH(ROW()-6,$Q$7:$Q$60000,0)),"")</f>
        <v/>
      </c>
      <c r="X1084">
        <f>IFERROR(INDEX($F$7:$F$60000,MATCH(ROW()-6,$Q$7:$Q$60000,0)),"")</f>
        <v/>
      </c>
      <c r="Y1084">
        <f>IFERROR(INDEX($G$7:$G$60000,MATCH(ROW()-6,$Q$7:$Q$60000,0)),"")</f>
        <v/>
      </c>
      <c r="Z1084">
        <f>IFERROR(INDEX($H$7:$H$60000,MATCH(ROW()-6,$Q$7:$Q$60000,0)),"")</f>
        <v/>
      </c>
      <c r="AA1084">
        <f>IFERROR(INDEX($I$7:$I$60000,MATCH(ROW()-6,$Q$7:$Q$60000,0)),"")</f>
        <v/>
      </c>
      <c r="AB1084">
        <f>IFERROR(INDEX($J$7:$J$60000,MATCH(ROW()-6,$Q$7:$Q$60000,0)),"")</f>
        <v/>
      </c>
      <c r="AC1084">
        <f>IFERROR(INDEX($K$7:$K$60000,MATCH(ROW()-6,$Q$7:$Q$60000,0)),"")</f>
        <v/>
      </c>
      <c r="AD1084">
        <f>IFERROR(INDEX($L$7:$L$60000,MATCH(ROW()-6,$Q$7:$Q$60000,0)),"")</f>
        <v/>
      </c>
      <c r="AE1084">
        <f>IFERROR(INDEX($M$7:$M$60000,MATCH(ROW()-6,$Q$7:$Q$60000,0)),"")</f>
        <v/>
      </c>
      <c r="AF1084">
        <f>IFERROR(INDEX($N$7:$N$60000,MATCH(ROW()-6,$Q$7:$Q$60000,0)),"")</f>
        <v/>
      </c>
      <c r="AH1084" s="9">
        <f>IF(OR($S1084="",$S1083=""),"",LN($T1084/$T1083))</f>
        <v/>
      </c>
      <c r="AI1084" s="9">
        <f>IF(OR($S1084="",$S1083=""),"",$C$2*LN(U1084/U1083))</f>
        <v/>
      </c>
      <c r="AJ1084" s="9">
        <f>IF(OR($S1084="",$S1083=""),"",$D$2*(V1084-V1083))</f>
        <v/>
      </c>
      <c r="AK1084" s="9">
        <f>IF(OR($S1084="",$S1083=""),"",$E$2*(W1084-W1083))</f>
        <v/>
      </c>
      <c r="AL1084" s="9">
        <f>IF(OR($S1084="",$S1083=""),"",$F$2*LN(X1084/X1083))</f>
        <v/>
      </c>
      <c r="AM1084" s="9">
        <f>IF(OR($S1084="",$S1083=""),"",$G$2*(Y1084-Y1083))</f>
        <v/>
      </c>
      <c r="AN1084" s="9">
        <f>IF(OR($S1084="",$S1083=""),"",$H$2*LN(Z1084/Z1083))</f>
        <v/>
      </c>
      <c r="AO1084" s="9">
        <f>IF(OR($S1084="",$S1083=""),"",$I$2*(AA1084-AA1083))</f>
        <v/>
      </c>
      <c r="AP1084" s="9">
        <f>IF(OR($S1084="",$S1083=""),"",$J$2*LN(AB1084/AB1083))</f>
        <v/>
      </c>
      <c r="AQ1084" s="9">
        <f>IF(OR($S1084="",$S1083=""),"",$K$2*(AC1084-AC1083))</f>
        <v/>
      </c>
      <c r="AR1084" s="9">
        <f>IF(OR($S1084="",$S1083=""),"",$L$2*LN(AD1084/AD1083))</f>
        <v/>
      </c>
      <c r="AS1084" s="9">
        <f>IF(OR($S1084="",$S1083=""),"",$M$2*LN(AE1084/AE1083))</f>
        <v/>
      </c>
      <c r="AT1084" s="9">
        <f>IF(OR($S1084="",$S1083=""),"",$N$2*LN(AF1084/AF1083))</f>
        <v/>
      </c>
      <c r="AV1084" s="9">
        <f>IF($AH1084="","",$AY$16+$AY$4*AI1084+$AY$5*AJ1084+$AY$6*AK1084+$AY$7*AL1084+$AY$8*AM1084+$AY$9*AN1084+$AY$10*AO1084+$AY$11*AP1084+$AY$12*AQ1084+$AY$13*AR1084+$AY$14*AS1084+$AY$15*AT1084)</f>
        <v/>
      </c>
      <c r="BC1084" s="10">
        <f>IF((ROW()-6)&lt;=$Q$3,INDEX(LINEST(AH1025:AH1084,AI1025:AT1084,TRUE,TRUE),1,13)*$Q$4,"")</f>
        <v/>
      </c>
      <c r="BD1084" s="9">
        <f>IF((ROW()-6)&lt;=$Q$3,INDEX(LINEST(AH1025:AH1084,AI1025:AT1084,TRUE,TRUE),1,12),"")</f>
        <v/>
      </c>
      <c r="BE1084" s="9">
        <f>IF((ROW()-6)&lt;=$Q$3,INDEX(LINEST(AH1025:AH1084,AI1025:AT1084,TRUE,TRUE),1,11),"")</f>
        <v/>
      </c>
      <c r="BF1084" s="9">
        <f>IF((ROW()-6)&lt;=$Q$3,INDEX(LINEST(AH1025:AH1084,AI1025:AT1084,TRUE,TRUE),1,10),"")</f>
        <v/>
      </c>
      <c r="BG1084" s="9">
        <f>IF((ROW()-6)&lt;=$Q$3,INDEX(LINEST(AH1025:AH1084,AI1025:AT1084,TRUE,TRUE),1,9),"")</f>
        <v/>
      </c>
      <c r="BH1084" s="9">
        <f>IF((ROW()-6)&lt;=$Q$3,INDEX(LINEST(AH1025:AH1084,AI1025:AT1084,TRUE,TRUE),1,8),"")</f>
        <v/>
      </c>
      <c r="BI1084" s="9">
        <f>IF((ROW()-6)&lt;=$Q$3,INDEX(LINEST(AH1025:AH1084,AI1025:AT1084,TRUE,TRUE),1,7),"")</f>
        <v/>
      </c>
      <c r="BJ1084" s="9">
        <f>IF((ROW()-6)&lt;=$Q$3,INDEX(LINEST(AH1025:AH1084,AI1025:AT1084,TRUE,TRUE),1,6),"")</f>
        <v/>
      </c>
      <c r="BK1084" s="9">
        <f>IF((ROW()-6)&lt;=$Q$3,INDEX(LINEST(AH1025:AH1084,AI1025:AT1084,TRUE,TRUE),1,5),"")</f>
        <v/>
      </c>
      <c r="BL1084" s="9">
        <f>IF((ROW()-6)&lt;=$Q$3,INDEX(LINEST(AH1025:AH1084,AI1025:AT1084,TRUE,TRUE),1,4),"")</f>
        <v/>
      </c>
      <c r="BM1084" s="9">
        <f>IF((ROW()-6)&lt;=$Q$3,INDEX(LINEST(AH1025:AH1084,AI1025:AT1084,TRUE,TRUE),1,3),"")</f>
        <v/>
      </c>
      <c r="BN1084" s="9">
        <f>IF((ROW()-6)&lt;=$Q$3,INDEX(LINEST(AH1025:AH1084,AI1025:AT1084,TRUE,TRUE),1,2),"")</f>
        <v/>
      </c>
      <c r="BO1084" s="9">
        <f>IF((ROW()-6)&lt;=$Q$3,INDEX(LINEST(AH1025:AH1084,AI1025:AT1084,TRUE,TRUE),1,1),"")</f>
        <v/>
      </c>
      <c r="BP1084" s="10">
        <f>IF((ROW()-6)&lt;=$Q$3,INDEX(LINEST(AH1025:AH1084,AI1025:AT1084,TRUE,TRUE),3,1),"")</f>
        <v/>
      </c>
      <c r="BR1084" s="9">
        <f>IF(AND((ROW()-6)&lt;=$Q$3,ISNUMBER(BC1083)),BC1083/$Q$4+BD1083*AI1084+BE1083*AJ1084+BF1083*AK1084+BG1083*AL1084+BH1083*AM1084+BI1083*AN1084+BJ1083*AO1084+BK1083*AP1084+BL1083*AQ1084+BM1083*AR1084+BN1083*AS1084+BO1083*AT1084,"")</f>
        <v/>
      </c>
      <c r="BS1084">
        <f>IF(ISNUMBER(BR1084),AVERAGE(AH1024:AH1083),"")</f>
        <v/>
      </c>
      <c r="BT1084">
        <f>IF(ISNUMBER(BR1084),(AH1084-BR1084)^2,"")</f>
        <v/>
      </c>
      <c r="BU1084">
        <f>IF(ISNUMBER(BR1084),AH1084^2,"")</f>
        <v/>
      </c>
      <c r="BV1084">
        <f>IF(ISNUMBER(BR1084),(AH1084-BS1084)^2,"")</f>
        <v/>
      </c>
    </row>
    <row r="1085">
      <c r="O1085">
        <f>IF($R1085="","",CHOOSE($Q$2,YEAR(R1085)*12+MONTH(R1085),INT((R1085-2)/7),YEAR(R1085)*4+ROUNDUP(MONTH(R1085)/3)))</f>
        <v/>
      </c>
      <c r="P1085">
        <f>IF($R1085="","",IF($R1086="",1,IF(O1085&lt;&gt;O1086,1,0)))</f>
        <v/>
      </c>
      <c r="Q1085">
        <f>IF(P1085=1,SUM($P$7:P1085),"")</f>
        <v/>
      </c>
      <c r="R1085">
        <f>IF($A1085="","",IF(ISNUMBER($A1085),$A1085,IFERROR(DATEVALUE($A1085),NA())))</f>
        <v/>
      </c>
      <c r="S1085" s="7">
        <f>IFERROR(INDEX($R$7:$R$60000,MATCH(ROW()-6,$Q$7:$Q$60000,0)),"")</f>
        <v/>
      </c>
      <c r="T1085">
        <f>IFERROR(INDEX($B$7:$B$60000,MATCH(ROW()-6,$Q$7:$Q$60000,0)),"")</f>
        <v/>
      </c>
      <c r="U1085">
        <f>IFERROR(INDEX($C$7:$C$60000,MATCH(ROW()-6,$Q$7:$Q$60000,0)),"")</f>
        <v/>
      </c>
      <c r="V1085">
        <f>IFERROR(INDEX($D$7:$D$60000,MATCH(ROW()-6,$Q$7:$Q$60000,0)),"")</f>
        <v/>
      </c>
      <c r="W1085">
        <f>IFERROR(INDEX($E$7:$E$60000,MATCH(ROW()-6,$Q$7:$Q$60000,0)),"")</f>
        <v/>
      </c>
      <c r="X1085">
        <f>IFERROR(INDEX($F$7:$F$60000,MATCH(ROW()-6,$Q$7:$Q$60000,0)),"")</f>
        <v/>
      </c>
      <c r="Y1085">
        <f>IFERROR(INDEX($G$7:$G$60000,MATCH(ROW()-6,$Q$7:$Q$60000,0)),"")</f>
        <v/>
      </c>
      <c r="Z1085">
        <f>IFERROR(INDEX($H$7:$H$60000,MATCH(ROW()-6,$Q$7:$Q$60000,0)),"")</f>
        <v/>
      </c>
      <c r="AA1085">
        <f>IFERROR(INDEX($I$7:$I$60000,MATCH(ROW()-6,$Q$7:$Q$60000,0)),"")</f>
        <v/>
      </c>
      <c r="AB1085">
        <f>IFERROR(INDEX($J$7:$J$60000,MATCH(ROW()-6,$Q$7:$Q$60000,0)),"")</f>
        <v/>
      </c>
      <c r="AC1085">
        <f>IFERROR(INDEX($K$7:$K$60000,MATCH(ROW()-6,$Q$7:$Q$60000,0)),"")</f>
        <v/>
      </c>
      <c r="AD1085">
        <f>IFERROR(INDEX($L$7:$L$60000,MATCH(ROW()-6,$Q$7:$Q$60000,0)),"")</f>
        <v/>
      </c>
      <c r="AE1085">
        <f>IFERROR(INDEX($M$7:$M$60000,MATCH(ROW()-6,$Q$7:$Q$60000,0)),"")</f>
        <v/>
      </c>
      <c r="AF1085">
        <f>IFERROR(INDEX($N$7:$N$60000,MATCH(ROW()-6,$Q$7:$Q$60000,0)),"")</f>
        <v/>
      </c>
      <c r="AH1085" s="9">
        <f>IF(OR($S1085="",$S1084=""),"",LN($T1085/$T1084))</f>
        <v/>
      </c>
      <c r="AI1085" s="9">
        <f>IF(OR($S1085="",$S1084=""),"",$C$2*LN(U1085/U1084))</f>
        <v/>
      </c>
      <c r="AJ1085" s="9">
        <f>IF(OR($S1085="",$S1084=""),"",$D$2*(V1085-V1084))</f>
        <v/>
      </c>
      <c r="AK1085" s="9">
        <f>IF(OR($S1085="",$S1084=""),"",$E$2*(W1085-W1084))</f>
        <v/>
      </c>
      <c r="AL1085" s="9">
        <f>IF(OR($S1085="",$S1084=""),"",$F$2*LN(X1085/X1084))</f>
        <v/>
      </c>
      <c r="AM1085" s="9">
        <f>IF(OR($S1085="",$S1084=""),"",$G$2*(Y1085-Y1084))</f>
        <v/>
      </c>
      <c r="AN1085" s="9">
        <f>IF(OR($S1085="",$S1084=""),"",$H$2*LN(Z1085/Z1084))</f>
        <v/>
      </c>
      <c r="AO1085" s="9">
        <f>IF(OR($S1085="",$S1084=""),"",$I$2*(AA1085-AA1084))</f>
        <v/>
      </c>
      <c r="AP1085" s="9">
        <f>IF(OR($S1085="",$S1084=""),"",$J$2*LN(AB1085/AB1084))</f>
        <v/>
      </c>
      <c r="AQ1085" s="9">
        <f>IF(OR($S1085="",$S1084=""),"",$K$2*(AC1085-AC1084))</f>
        <v/>
      </c>
      <c r="AR1085" s="9">
        <f>IF(OR($S1085="",$S1084=""),"",$L$2*LN(AD1085/AD1084))</f>
        <v/>
      </c>
      <c r="AS1085" s="9">
        <f>IF(OR($S1085="",$S1084=""),"",$M$2*LN(AE1085/AE1084))</f>
        <v/>
      </c>
      <c r="AT1085" s="9">
        <f>IF(OR($S1085="",$S1084=""),"",$N$2*LN(AF1085/AF1084))</f>
        <v/>
      </c>
      <c r="AV1085" s="9">
        <f>IF($AH1085="","",$AY$16+$AY$4*AI1085+$AY$5*AJ1085+$AY$6*AK1085+$AY$7*AL1085+$AY$8*AM1085+$AY$9*AN1085+$AY$10*AO1085+$AY$11*AP1085+$AY$12*AQ1085+$AY$13*AR1085+$AY$14*AS1085+$AY$15*AT1085)</f>
        <v/>
      </c>
      <c r="BC1085" s="10">
        <f>IF((ROW()-6)&lt;=$Q$3,INDEX(LINEST(AH1026:AH1085,AI1026:AT1085,TRUE,TRUE),1,13)*$Q$4,"")</f>
        <v/>
      </c>
      <c r="BD1085" s="9">
        <f>IF((ROW()-6)&lt;=$Q$3,INDEX(LINEST(AH1026:AH1085,AI1026:AT1085,TRUE,TRUE),1,12),"")</f>
        <v/>
      </c>
      <c r="BE1085" s="9">
        <f>IF((ROW()-6)&lt;=$Q$3,INDEX(LINEST(AH1026:AH1085,AI1026:AT1085,TRUE,TRUE),1,11),"")</f>
        <v/>
      </c>
      <c r="BF1085" s="9">
        <f>IF((ROW()-6)&lt;=$Q$3,INDEX(LINEST(AH1026:AH1085,AI1026:AT1085,TRUE,TRUE),1,10),"")</f>
        <v/>
      </c>
      <c r="BG1085" s="9">
        <f>IF((ROW()-6)&lt;=$Q$3,INDEX(LINEST(AH1026:AH1085,AI1026:AT1085,TRUE,TRUE),1,9),"")</f>
        <v/>
      </c>
      <c r="BH1085" s="9">
        <f>IF((ROW()-6)&lt;=$Q$3,INDEX(LINEST(AH1026:AH1085,AI1026:AT1085,TRUE,TRUE),1,8),"")</f>
        <v/>
      </c>
      <c r="BI1085" s="9">
        <f>IF((ROW()-6)&lt;=$Q$3,INDEX(LINEST(AH1026:AH1085,AI1026:AT1085,TRUE,TRUE),1,7),"")</f>
        <v/>
      </c>
      <c r="BJ1085" s="9">
        <f>IF((ROW()-6)&lt;=$Q$3,INDEX(LINEST(AH1026:AH1085,AI1026:AT1085,TRUE,TRUE),1,6),"")</f>
        <v/>
      </c>
      <c r="BK1085" s="9">
        <f>IF((ROW()-6)&lt;=$Q$3,INDEX(LINEST(AH1026:AH1085,AI1026:AT1085,TRUE,TRUE),1,5),"")</f>
        <v/>
      </c>
      <c r="BL1085" s="9">
        <f>IF((ROW()-6)&lt;=$Q$3,INDEX(LINEST(AH1026:AH1085,AI1026:AT1085,TRUE,TRUE),1,4),"")</f>
        <v/>
      </c>
      <c r="BM1085" s="9">
        <f>IF((ROW()-6)&lt;=$Q$3,INDEX(LINEST(AH1026:AH1085,AI1026:AT1085,TRUE,TRUE),1,3),"")</f>
        <v/>
      </c>
      <c r="BN1085" s="9">
        <f>IF((ROW()-6)&lt;=$Q$3,INDEX(LINEST(AH1026:AH1085,AI1026:AT1085,TRUE,TRUE),1,2),"")</f>
        <v/>
      </c>
      <c r="BO1085" s="9">
        <f>IF((ROW()-6)&lt;=$Q$3,INDEX(LINEST(AH1026:AH1085,AI1026:AT1085,TRUE,TRUE),1,1),"")</f>
        <v/>
      </c>
      <c r="BP1085" s="10">
        <f>IF((ROW()-6)&lt;=$Q$3,INDEX(LINEST(AH1026:AH1085,AI1026:AT1085,TRUE,TRUE),3,1),"")</f>
        <v/>
      </c>
      <c r="BR1085" s="9">
        <f>IF(AND((ROW()-6)&lt;=$Q$3,ISNUMBER(BC1084)),BC1084/$Q$4+BD1084*AI1085+BE1084*AJ1085+BF1084*AK1085+BG1084*AL1085+BH1084*AM1085+BI1084*AN1085+BJ1084*AO1085+BK1084*AP1085+BL1084*AQ1085+BM1084*AR1085+BN1084*AS1085+BO1084*AT1085,"")</f>
        <v/>
      </c>
      <c r="BS1085">
        <f>IF(ISNUMBER(BR1085),AVERAGE(AH1025:AH1084),"")</f>
        <v/>
      </c>
      <c r="BT1085">
        <f>IF(ISNUMBER(BR1085),(AH1085-BR1085)^2,"")</f>
        <v/>
      </c>
      <c r="BU1085">
        <f>IF(ISNUMBER(BR1085),AH1085^2,"")</f>
        <v/>
      </c>
      <c r="BV1085">
        <f>IF(ISNUMBER(BR1085),(AH1085-BS1085)^2,"")</f>
        <v/>
      </c>
    </row>
    <row r="1086">
      <c r="O1086">
        <f>IF($R1086="","",CHOOSE($Q$2,YEAR(R1086)*12+MONTH(R1086),INT((R1086-2)/7),YEAR(R1086)*4+ROUNDUP(MONTH(R1086)/3)))</f>
        <v/>
      </c>
      <c r="P1086">
        <f>IF($R1086="","",IF($R1087="",1,IF(O1086&lt;&gt;O1087,1,0)))</f>
        <v/>
      </c>
      <c r="Q1086">
        <f>IF(P1086=1,SUM($P$7:P1086),"")</f>
        <v/>
      </c>
      <c r="R1086">
        <f>IF($A1086="","",IF(ISNUMBER($A1086),$A1086,IFERROR(DATEVALUE($A1086),NA())))</f>
        <v/>
      </c>
      <c r="S1086" s="7">
        <f>IFERROR(INDEX($R$7:$R$60000,MATCH(ROW()-6,$Q$7:$Q$60000,0)),"")</f>
        <v/>
      </c>
      <c r="T1086">
        <f>IFERROR(INDEX($B$7:$B$60000,MATCH(ROW()-6,$Q$7:$Q$60000,0)),"")</f>
        <v/>
      </c>
      <c r="U1086">
        <f>IFERROR(INDEX($C$7:$C$60000,MATCH(ROW()-6,$Q$7:$Q$60000,0)),"")</f>
        <v/>
      </c>
      <c r="V1086">
        <f>IFERROR(INDEX($D$7:$D$60000,MATCH(ROW()-6,$Q$7:$Q$60000,0)),"")</f>
        <v/>
      </c>
      <c r="W1086">
        <f>IFERROR(INDEX($E$7:$E$60000,MATCH(ROW()-6,$Q$7:$Q$60000,0)),"")</f>
        <v/>
      </c>
      <c r="X1086">
        <f>IFERROR(INDEX($F$7:$F$60000,MATCH(ROW()-6,$Q$7:$Q$60000,0)),"")</f>
        <v/>
      </c>
      <c r="Y1086">
        <f>IFERROR(INDEX($G$7:$G$60000,MATCH(ROW()-6,$Q$7:$Q$60000,0)),"")</f>
        <v/>
      </c>
      <c r="Z1086">
        <f>IFERROR(INDEX($H$7:$H$60000,MATCH(ROW()-6,$Q$7:$Q$60000,0)),"")</f>
        <v/>
      </c>
      <c r="AA1086">
        <f>IFERROR(INDEX($I$7:$I$60000,MATCH(ROW()-6,$Q$7:$Q$60000,0)),"")</f>
        <v/>
      </c>
      <c r="AB1086">
        <f>IFERROR(INDEX($J$7:$J$60000,MATCH(ROW()-6,$Q$7:$Q$60000,0)),"")</f>
        <v/>
      </c>
      <c r="AC1086">
        <f>IFERROR(INDEX($K$7:$K$60000,MATCH(ROW()-6,$Q$7:$Q$60000,0)),"")</f>
        <v/>
      </c>
      <c r="AD1086">
        <f>IFERROR(INDEX($L$7:$L$60000,MATCH(ROW()-6,$Q$7:$Q$60000,0)),"")</f>
        <v/>
      </c>
      <c r="AE1086">
        <f>IFERROR(INDEX($M$7:$M$60000,MATCH(ROW()-6,$Q$7:$Q$60000,0)),"")</f>
        <v/>
      </c>
      <c r="AF1086">
        <f>IFERROR(INDEX($N$7:$N$60000,MATCH(ROW()-6,$Q$7:$Q$60000,0)),"")</f>
        <v/>
      </c>
      <c r="AH1086" s="9">
        <f>IF(OR($S1086="",$S1085=""),"",LN($T1086/$T1085))</f>
        <v/>
      </c>
      <c r="AI1086" s="9">
        <f>IF(OR($S1086="",$S1085=""),"",$C$2*LN(U1086/U1085))</f>
        <v/>
      </c>
      <c r="AJ1086" s="9">
        <f>IF(OR($S1086="",$S1085=""),"",$D$2*(V1086-V1085))</f>
        <v/>
      </c>
      <c r="AK1086" s="9">
        <f>IF(OR($S1086="",$S1085=""),"",$E$2*(W1086-W1085))</f>
        <v/>
      </c>
      <c r="AL1086" s="9">
        <f>IF(OR($S1086="",$S1085=""),"",$F$2*LN(X1086/X1085))</f>
        <v/>
      </c>
      <c r="AM1086" s="9">
        <f>IF(OR($S1086="",$S1085=""),"",$G$2*(Y1086-Y1085))</f>
        <v/>
      </c>
      <c r="AN1086" s="9">
        <f>IF(OR($S1086="",$S1085=""),"",$H$2*LN(Z1086/Z1085))</f>
        <v/>
      </c>
      <c r="AO1086" s="9">
        <f>IF(OR($S1086="",$S1085=""),"",$I$2*(AA1086-AA1085))</f>
        <v/>
      </c>
      <c r="AP1086" s="9">
        <f>IF(OR($S1086="",$S1085=""),"",$J$2*LN(AB1086/AB1085))</f>
        <v/>
      </c>
      <c r="AQ1086" s="9">
        <f>IF(OR($S1086="",$S1085=""),"",$K$2*(AC1086-AC1085))</f>
        <v/>
      </c>
      <c r="AR1086" s="9">
        <f>IF(OR($S1086="",$S1085=""),"",$L$2*LN(AD1086/AD1085))</f>
        <v/>
      </c>
      <c r="AS1086" s="9">
        <f>IF(OR($S1086="",$S1085=""),"",$M$2*LN(AE1086/AE1085))</f>
        <v/>
      </c>
      <c r="AT1086" s="9">
        <f>IF(OR($S1086="",$S1085=""),"",$N$2*LN(AF1086/AF1085))</f>
        <v/>
      </c>
      <c r="AV1086" s="9">
        <f>IF($AH1086="","",$AY$16+$AY$4*AI1086+$AY$5*AJ1086+$AY$6*AK1086+$AY$7*AL1086+$AY$8*AM1086+$AY$9*AN1086+$AY$10*AO1086+$AY$11*AP1086+$AY$12*AQ1086+$AY$13*AR1086+$AY$14*AS1086+$AY$15*AT1086)</f>
        <v/>
      </c>
      <c r="BC1086" s="10">
        <f>IF((ROW()-6)&lt;=$Q$3,INDEX(LINEST(AH1027:AH1086,AI1027:AT1086,TRUE,TRUE),1,13)*$Q$4,"")</f>
        <v/>
      </c>
      <c r="BD1086" s="9">
        <f>IF((ROW()-6)&lt;=$Q$3,INDEX(LINEST(AH1027:AH1086,AI1027:AT1086,TRUE,TRUE),1,12),"")</f>
        <v/>
      </c>
      <c r="BE1086" s="9">
        <f>IF((ROW()-6)&lt;=$Q$3,INDEX(LINEST(AH1027:AH1086,AI1027:AT1086,TRUE,TRUE),1,11),"")</f>
        <v/>
      </c>
      <c r="BF1086" s="9">
        <f>IF((ROW()-6)&lt;=$Q$3,INDEX(LINEST(AH1027:AH1086,AI1027:AT1086,TRUE,TRUE),1,10),"")</f>
        <v/>
      </c>
      <c r="BG1086" s="9">
        <f>IF((ROW()-6)&lt;=$Q$3,INDEX(LINEST(AH1027:AH1086,AI1027:AT1086,TRUE,TRUE),1,9),"")</f>
        <v/>
      </c>
      <c r="BH1086" s="9">
        <f>IF((ROW()-6)&lt;=$Q$3,INDEX(LINEST(AH1027:AH1086,AI1027:AT1086,TRUE,TRUE),1,8),"")</f>
        <v/>
      </c>
      <c r="BI1086" s="9">
        <f>IF((ROW()-6)&lt;=$Q$3,INDEX(LINEST(AH1027:AH1086,AI1027:AT1086,TRUE,TRUE),1,7),"")</f>
        <v/>
      </c>
      <c r="BJ1086" s="9">
        <f>IF((ROW()-6)&lt;=$Q$3,INDEX(LINEST(AH1027:AH1086,AI1027:AT1086,TRUE,TRUE),1,6),"")</f>
        <v/>
      </c>
      <c r="BK1086" s="9">
        <f>IF((ROW()-6)&lt;=$Q$3,INDEX(LINEST(AH1027:AH1086,AI1027:AT1086,TRUE,TRUE),1,5),"")</f>
        <v/>
      </c>
      <c r="BL1086" s="9">
        <f>IF((ROW()-6)&lt;=$Q$3,INDEX(LINEST(AH1027:AH1086,AI1027:AT1086,TRUE,TRUE),1,4),"")</f>
        <v/>
      </c>
      <c r="BM1086" s="9">
        <f>IF((ROW()-6)&lt;=$Q$3,INDEX(LINEST(AH1027:AH1086,AI1027:AT1086,TRUE,TRUE),1,3),"")</f>
        <v/>
      </c>
      <c r="BN1086" s="9">
        <f>IF((ROW()-6)&lt;=$Q$3,INDEX(LINEST(AH1027:AH1086,AI1027:AT1086,TRUE,TRUE),1,2),"")</f>
        <v/>
      </c>
      <c r="BO1086" s="9">
        <f>IF((ROW()-6)&lt;=$Q$3,INDEX(LINEST(AH1027:AH1086,AI1027:AT1086,TRUE,TRUE),1,1),"")</f>
        <v/>
      </c>
      <c r="BP1086" s="10">
        <f>IF((ROW()-6)&lt;=$Q$3,INDEX(LINEST(AH1027:AH1086,AI1027:AT1086,TRUE,TRUE),3,1),"")</f>
        <v/>
      </c>
      <c r="BR1086" s="9">
        <f>IF(AND((ROW()-6)&lt;=$Q$3,ISNUMBER(BC1085)),BC1085/$Q$4+BD1085*AI1086+BE1085*AJ1086+BF1085*AK1086+BG1085*AL1086+BH1085*AM1086+BI1085*AN1086+BJ1085*AO1086+BK1085*AP1086+BL1085*AQ1086+BM1085*AR1086+BN1085*AS1086+BO1085*AT1086,"")</f>
        <v/>
      </c>
      <c r="BS1086">
        <f>IF(ISNUMBER(BR1086),AVERAGE(AH1026:AH1085),"")</f>
        <v/>
      </c>
      <c r="BT1086">
        <f>IF(ISNUMBER(BR1086),(AH1086-BR1086)^2,"")</f>
        <v/>
      </c>
      <c r="BU1086">
        <f>IF(ISNUMBER(BR1086),AH1086^2,"")</f>
        <v/>
      </c>
      <c r="BV1086">
        <f>IF(ISNUMBER(BR1086),(AH1086-BS1086)^2,"")</f>
        <v/>
      </c>
    </row>
    <row r="1087">
      <c r="O1087">
        <f>IF($R1087="","",CHOOSE($Q$2,YEAR(R1087)*12+MONTH(R1087),INT((R1087-2)/7),YEAR(R1087)*4+ROUNDUP(MONTH(R1087)/3)))</f>
        <v/>
      </c>
      <c r="P1087">
        <f>IF($R1087="","",IF($R1088="",1,IF(O1087&lt;&gt;O1088,1,0)))</f>
        <v/>
      </c>
      <c r="Q1087">
        <f>IF(P1087=1,SUM($P$7:P1087),"")</f>
        <v/>
      </c>
      <c r="R1087">
        <f>IF($A1087="","",IF(ISNUMBER($A1087),$A1087,IFERROR(DATEVALUE($A1087),NA())))</f>
        <v/>
      </c>
      <c r="S1087" s="7">
        <f>IFERROR(INDEX($R$7:$R$60000,MATCH(ROW()-6,$Q$7:$Q$60000,0)),"")</f>
        <v/>
      </c>
      <c r="T1087">
        <f>IFERROR(INDEX($B$7:$B$60000,MATCH(ROW()-6,$Q$7:$Q$60000,0)),"")</f>
        <v/>
      </c>
      <c r="U1087">
        <f>IFERROR(INDEX($C$7:$C$60000,MATCH(ROW()-6,$Q$7:$Q$60000,0)),"")</f>
        <v/>
      </c>
      <c r="V1087">
        <f>IFERROR(INDEX($D$7:$D$60000,MATCH(ROW()-6,$Q$7:$Q$60000,0)),"")</f>
        <v/>
      </c>
      <c r="W1087">
        <f>IFERROR(INDEX($E$7:$E$60000,MATCH(ROW()-6,$Q$7:$Q$60000,0)),"")</f>
        <v/>
      </c>
      <c r="X1087">
        <f>IFERROR(INDEX($F$7:$F$60000,MATCH(ROW()-6,$Q$7:$Q$60000,0)),"")</f>
        <v/>
      </c>
      <c r="Y1087">
        <f>IFERROR(INDEX($G$7:$G$60000,MATCH(ROW()-6,$Q$7:$Q$60000,0)),"")</f>
        <v/>
      </c>
      <c r="Z1087">
        <f>IFERROR(INDEX($H$7:$H$60000,MATCH(ROW()-6,$Q$7:$Q$60000,0)),"")</f>
        <v/>
      </c>
      <c r="AA1087">
        <f>IFERROR(INDEX($I$7:$I$60000,MATCH(ROW()-6,$Q$7:$Q$60000,0)),"")</f>
        <v/>
      </c>
      <c r="AB1087">
        <f>IFERROR(INDEX($J$7:$J$60000,MATCH(ROW()-6,$Q$7:$Q$60000,0)),"")</f>
        <v/>
      </c>
      <c r="AC1087">
        <f>IFERROR(INDEX($K$7:$K$60000,MATCH(ROW()-6,$Q$7:$Q$60000,0)),"")</f>
        <v/>
      </c>
      <c r="AD1087">
        <f>IFERROR(INDEX($L$7:$L$60000,MATCH(ROW()-6,$Q$7:$Q$60000,0)),"")</f>
        <v/>
      </c>
      <c r="AE1087">
        <f>IFERROR(INDEX($M$7:$M$60000,MATCH(ROW()-6,$Q$7:$Q$60000,0)),"")</f>
        <v/>
      </c>
      <c r="AF1087">
        <f>IFERROR(INDEX($N$7:$N$60000,MATCH(ROW()-6,$Q$7:$Q$60000,0)),"")</f>
        <v/>
      </c>
      <c r="AH1087" s="9">
        <f>IF(OR($S1087="",$S1086=""),"",LN($T1087/$T1086))</f>
        <v/>
      </c>
      <c r="AI1087" s="9">
        <f>IF(OR($S1087="",$S1086=""),"",$C$2*LN(U1087/U1086))</f>
        <v/>
      </c>
      <c r="AJ1087" s="9">
        <f>IF(OR($S1087="",$S1086=""),"",$D$2*(V1087-V1086))</f>
        <v/>
      </c>
      <c r="AK1087" s="9">
        <f>IF(OR($S1087="",$S1086=""),"",$E$2*(W1087-W1086))</f>
        <v/>
      </c>
      <c r="AL1087" s="9">
        <f>IF(OR($S1087="",$S1086=""),"",$F$2*LN(X1087/X1086))</f>
        <v/>
      </c>
      <c r="AM1087" s="9">
        <f>IF(OR($S1087="",$S1086=""),"",$G$2*(Y1087-Y1086))</f>
        <v/>
      </c>
      <c r="AN1087" s="9">
        <f>IF(OR($S1087="",$S1086=""),"",$H$2*LN(Z1087/Z1086))</f>
        <v/>
      </c>
      <c r="AO1087" s="9">
        <f>IF(OR($S1087="",$S1086=""),"",$I$2*(AA1087-AA1086))</f>
        <v/>
      </c>
      <c r="AP1087" s="9">
        <f>IF(OR($S1087="",$S1086=""),"",$J$2*LN(AB1087/AB1086))</f>
        <v/>
      </c>
      <c r="AQ1087" s="9">
        <f>IF(OR($S1087="",$S1086=""),"",$K$2*(AC1087-AC1086))</f>
        <v/>
      </c>
      <c r="AR1087" s="9">
        <f>IF(OR($S1087="",$S1086=""),"",$L$2*LN(AD1087/AD1086))</f>
        <v/>
      </c>
      <c r="AS1087" s="9">
        <f>IF(OR($S1087="",$S1086=""),"",$M$2*LN(AE1087/AE1086))</f>
        <v/>
      </c>
      <c r="AT1087" s="9">
        <f>IF(OR($S1087="",$S1086=""),"",$N$2*LN(AF1087/AF1086))</f>
        <v/>
      </c>
      <c r="AV1087" s="9">
        <f>IF($AH1087="","",$AY$16+$AY$4*AI1087+$AY$5*AJ1087+$AY$6*AK1087+$AY$7*AL1087+$AY$8*AM1087+$AY$9*AN1087+$AY$10*AO1087+$AY$11*AP1087+$AY$12*AQ1087+$AY$13*AR1087+$AY$14*AS1087+$AY$15*AT1087)</f>
        <v/>
      </c>
      <c r="BC1087" s="10">
        <f>IF((ROW()-6)&lt;=$Q$3,INDEX(LINEST(AH1028:AH1087,AI1028:AT1087,TRUE,TRUE),1,13)*$Q$4,"")</f>
        <v/>
      </c>
      <c r="BD1087" s="9">
        <f>IF((ROW()-6)&lt;=$Q$3,INDEX(LINEST(AH1028:AH1087,AI1028:AT1087,TRUE,TRUE),1,12),"")</f>
        <v/>
      </c>
      <c r="BE1087" s="9">
        <f>IF((ROW()-6)&lt;=$Q$3,INDEX(LINEST(AH1028:AH1087,AI1028:AT1087,TRUE,TRUE),1,11),"")</f>
        <v/>
      </c>
      <c r="BF1087" s="9">
        <f>IF((ROW()-6)&lt;=$Q$3,INDEX(LINEST(AH1028:AH1087,AI1028:AT1087,TRUE,TRUE),1,10),"")</f>
        <v/>
      </c>
      <c r="BG1087" s="9">
        <f>IF((ROW()-6)&lt;=$Q$3,INDEX(LINEST(AH1028:AH1087,AI1028:AT1087,TRUE,TRUE),1,9),"")</f>
        <v/>
      </c>
      <c r="BH1087" s="9">
        <f>IF((ROW()-6)&lt;=$Q$3,INDEX(LINEST(AH1028:AH1087,AI1028:AT1087,TRUE,TRUE),1,8),"")</f>
        <v/>
      </c>
      <c r="BI1087" s="9">
        <f>IF((ROW()-6)&lt;=$Q$3,INDEX(LINEST(AH1028:AH1087,AI1028:AT1087,TRUE,TRUE),1,7),"")</f>
        <v/>
      </c>
      <c r="BJ1087" s="9">
        <f>IF((ROW()-6)&lt;=$Q$3,INDEX(LINEST(AH1028:AH1087,AI1028:AT1087,TRUE,TRUE),1,6),"")</f>
        <v/>
      </c>
      <c r="BK1087" s="9">
        <f>IF((ROW()-6)&lt;=$Q$3,INDEX(LINEST(AH1028:AH1087,AI1028:AT1087,TRUE,TRUE),1,5),"")</f>
        <v/>
      </c>
      <c r="BL1087" s="9">
        <f>IF((ROW()-6)&lt;=$Q$3,INDEX(LINEST(AH1028:AH1087,AI1028:AT1087,TRUE,TRUE),1,4),"")</f>
        <v/>
      </c>
      <c r="BM1087" s="9">
        <f>IF((ROW()-6)&lt;=$Q$3,INDEX(LINEST(AH1028:AH1087,AI1028:AT1087,TRUE,TRUE),1,3),"")</f>
        <v/>
      </c>
      <c r="BN1087" s="9">
        <f>IF((ROW()-6)&lt;=$Q$3,INDEX(LINEST(AH1028:AH1087,AI1028:AT1087,TRUE,TRUE),1,2),"")</f>
        <v/>
      </c>
      <c r="BO1087" s="9">
        <f>IF((ROW()-6)&lt;=$Q$3,INDEX(LINEST(AH1028:AH1087,AI1028:AT1087,TRUE,TRUE),1,1),"")</f>
        <v/>
      </c>
      <c r="BP1087" s="10">
        <f>IF((ROW()-6)&lt;=$Q$3,INDEX(LINEST(AH1028:AH1087,AI1028:AT1087,TRUE,TRUE),3,1),"")</f>
        <v/>
      </c>
      <c r="BR1087" s="9">
        <f>IF(AND((ROW()-6)&lt;=$Q$3,ISNUMBER(BC1086)),BC1086/$Q$4+BD1086*AI1087+BE1086*AJ1087+BF1086*AK1087+BG1086*AL1087+BH1086*AM1087+BI1086*AN1087+BJ1086*AO1087+BK1086*AP1087+BL1086*AQ1087+BM1086*AR1087+BN1086*AS1087+BO1086*AT1087,"")</f>
        <v/>
      </c>
      <c r="BS1087">
        <f>IF(ISNUMBER(BR1087),AVERAGE(AH1027:AH1086),"")</f>
        <v/>
      </c>
      <c r="BT1087">
        <f>IF(ISNUMBER(BR1087),(AH1087-BR1087)^2,"")</f>
        <v/>
      </c>
      <c r="BU1087">
        <f>IF(ISNUMBER(BR1087),AH1087^2,"")</f>
        <v/>
      </c>
      <c r="BV1087">
        <f>IF(ISNUMBER(BR1087),(AH1087-BS1087)^2,"")</f>
        <v/>
      </c>
    </row>
    <row r="1088">
      <c r="O1088">
        <f>IF($R1088="","",CHOOSE($Q$2,YEAR(R1088)*12+MONTH(R1088),INT((R1088-2)/7),YEAR(R1088)*4+ROUNDUP(MONTH(R1088)/3)))</f>
        <v/>
      </c>
      <c r="P1088">
        <f>IF($R1088="","",IF($R1089="",1,IF(O1088&lt;&gt;O1089,1,0)))</f>
        <v/>
      </c>
      <c r="Q1088">
        <f>IF(P1088=1,SUM($P$7:P1088),"")</f>
        <v/>
      </c>
      <c r="R1088">
        <f>IF($A1088="","",IF(ISNUMBER($A1088),$A1088,IFERROR(DATEVALUE($A1088),NA())))</f>
        <v/>
      </c>
      <c r="S1088" s="7">
        <f>IFERROR(INDEX($R$7:$R$60000,MATCH(ROW()-6,$Q$7:$Q$60000,0)),"")</f>
        <v/>
      </c>
      <c r="T1088">
        <f>IFERROR(INDEX($B$7:$B$60000,MATCH(ROW()-6,$Q$7:$Q$60000,0)),"")</f>
        <v/>
      </c>
      <c r="U1088">
        <f>IFERROR(INDEX($C$7:$C$60000,MATCH(ROW()-6,$Q$7:$Q$60000,0)),"")</f>
        <v/>
      </c>
      <c r="V1088">
        <f>IFERROR(INDEX($D$7:$D$60000,MATCH(ROW()-6,$Q$7:$Q$60000,0)),"")</f>
        <v/>
      </c>
      <c r="W1088">
        <f>IFERROR(INDEX($E$7:$E$60000,MATCH(ROW()-6,$Q$7:$Q$60000,0)),"")</f>
        <v/>
      </c>
      <c r="X1088">
        <f>IFERROR(INDEX($F$7:$F$60000,MATCH(ROW()-6,$Q$7:$Q$60000,0)),"")</f>
        <v/>
      </c>
      <c r="Y1088">
        <f>IFERROR(INDEX($G$7:$G$60000,MATCH(ROW()-6,$Q$7:$Q$60000,0)),"")</f>
        <v/>
      </c>
      <c r="Z1088">
        <f>IFERROR(INDEX($H$7:$H$60000,MATCH(ROW()-6,$Q$7:$Q$60000,0)),"")</f>
        <v/>
      </c>
      <c r="AA1088">
        <f>IFERROR(INDEX($I$7:$I$60000,MATCH(ROW()-6,$Q$7:$Q$60000,0)),"")</f>
        <v/>
      </c>
      <c r="AB1088">
        <f>IFERROR(INDEX($J$7:$J$60000,MATCH(ROW()-6,$Q$7:$Q$60000,0)),"")</f>
        <v/>
      </c>
      <c r="AC1088">
        <f>IFERROR(INDEX($K$7:$K$60000,MATCH(ROW()-6,$Q$7:$Q$60000,0)),"")</f>
        <v/>
      </c>
      <c r="AD1088">
        <f>IFERROR(INDEX($L$7:$L$60000,MATCH(ROW()-6,$Q$7:$Q$60000,0)),"")</f>
        <v/>
      </c>
      <c r="AE1088">
        <f>IFERROR(INDEX($M$7:$M$60000,MATCH(ROW()-6,$Q$7:$Q$60000,0)),"")</f>
        <v/>
      </c>
      <c r="AF1088">
        <f>IFERROR(INDEX($N$7:$N$60000,MATCH(ROW()-6,$Q$7:$Q$60000,0)),"")</f>
        <v/>
      </c>
      <c r="AH1088" s="9">
        <f>IF(OR($S1088="",$S1087=""),"",LN($T1088/$T1087))</f>
        <v/>
      </c>
      <c r="AI1088" s="9">
        <f>IF(OR($S1088="",$S1087=""),"",$C$2*LN(U1088/U1087))</f>
        <v/>
      </c>
      <c r="AJ1088" s="9">
        <f>IF(OR($S1088="",$S1087=""),"",$D$2*(V1088-V1087))</f>
        <v/>
      </c>
      <c r="AK1088" s="9">
        <f>IF(OR($S1088="",$S1087=""),"",$E$2*(W1088-W1087))</f>
        <v/>
      </c>
      <c r="AL1088" s="9">
        <f>IF(OR($S1088="",$S1087=""),"",$F$2*LN(X1088/X1087))</f>
        <v/>
      </c>
      <c r="AM1088" s="9">
        <f>IF(OR($S1088="",$S1087=""),"",$G$2*(Y1088-Y1087))</f>
        <v/>
      </c>
      <c r="AN1088" s="9">
        <f>IF(OR($S1088="",$S1087=""),"",$H$2*LN(Z1088/Z1087))</f>
        <v/>
      </c>
      <c r="AO1088" s="9">
        <f>IF(OR($S1088="",$S1087=""),"",$I$2*(AA1088-AA1087))</f>
        <v/>
      </c>
      <c r="AP1088" s="9">
        <f>IF(OR($S1088="",$S1087=""),"",$J$2*LN(AB1088/AB1087))</f>
        <v/>
      </c>
      <c r="AQ1088" s="9">
        <f>IF(OR($S1088="",$S1087=""),"",$K$2*(AC1088-AC1087))</f>
        <v/>
      </c>
      <c r="AR1088" s="9">
        <f>IF(OR($S1088="",$S1087=""),"",$L$2*LN(AD1088/AD1087))</f>
        <v/>
      </c>
      <c r="AS1088" s="9">
        <f>IF(OR($S1088="",$S1087=""),"",$M$2*LN(AE1088/AE1087))</f>
        <v/>
      </c>
      <c r="AT1088" s="9">
        <f>IF(OR($S1088="",$S1087=""),"",$N$2*LN(AF1088/AF1087))</f>
        <v/>
      </c>
      <c r="AV1088" s="9">
        <f>IF($AH1088="","",$AY$16+$AY$4*AI1088+$AY$5*AJ1088+$AY$6*AK1088+$AY$7*AL1088+$AY$8*AM1088+$AY$9*AN1088+$AY$10*AO1088+$AY$11*AP1088+$AY$12*AQ1088+$AY$13*AR1088+$AY$14*AS1088+$AY$15*AT1088)</f>
        <v/>
      </c>
      <c r="BC1088" s="10">
        <f>IF((ROW()-6)&lt;=$Q$3,INDEX(LINEST(AH1029:AH1088,AI1029:AT1088,TRUE,TRUE),1,13)*$Q$4,"")</f>
        <v/>
      </c>
      <c r="BD1088" s="9">
        <f>IF((ROW()-6)&lt;=$Q$3,INDEX(LINEST(AH1029:AH1088,AI1029:AT1088,TRUE,TRUE),1,12),"")</f>
        <v/>
      </c>
      <c r="BE1088" s="9">
        <f>IF((ROW()-6)&lt;=$Q$3,INDEX(LINEST(AH1029:AH1088,AI1029:AT1088,TRUE,TRUE),1,11),"")</f>
        <v/>
      </c>
      <c r="BF1088" s="9">
        <f>IF((ROW()-6)&lt;=$Q$3,INDEX(LINEST(AH1029:AH1088,AI1029:AT1088,TRUE,TRUE),1,10),"")</f>
        <v/>
      </c>
      <c r="BG1088" s="9">
        <f>IF((ROW()-6)&lt;=$Q$3,INDEX(LINEST(AH1029:AH1088,AI1029:AT1088,TRUE,TRUE),1,9),"")</f>
        <v/>
      </c>
      <c r="BH1088" s="9">
        <f>IF((ROW()-6)&lt;=$Q$3,INDEX(LINEST(AH1029:AH1088,AI1029:AT1088,TRUE,TRUE),1,8),"")</f>
        <v/>
      </c>
      <c r="BI1088" s="9">
        <f>IF((ROW()-6)&lt;=$Q$3,INDEX(LINEST(AH1029:AH1088,AI1029:AT1088,TRUE,TRUE),1,7),"")</f>
        <v/>
      </c>
      <c r="BJ1088" s="9">
        <f>IF((ROW()-6)&lt;=$Q$3,INDEX(LINEST(AH1029:AH1088,AI1029:AT1088,TRUE,TRUE),1,6),"")</f>
        <v/>
      </c>
      <c r="BK1088" s="9">
        <f>IF((ROW()-6)&lt;=$Q$3,INDEX(LINEST(AH1029:AH1088,AI1029:AT1088,TRUE,TRUE),1,5),"")</f>
        <v/>
      </c>
      <c r="BL1088" s="9">
        <f>IF((ROW()-6)&lt;=$Q$3,INDEX(LINEST(AH1029:AH1088,AI1029:AT1088,TRUE,TRUE),1,4),"")</f>
        <v/>
      </c>
      <c r="BM1088" s="9">
        <f>IF((ROW()-6)&lt;=$Q$3,INDEX(LINEST(AH1029:AH1088,AI1029:AT1088,TRUE,TRUE),1,3),"")</f>
        <v/>
      </c>
      <c r="BN1088" s="9">
        <f>IF((ROW()-6)&lt;=$Q$3,INDEX(LINEST(AH1029:AH1088,AI1029:AT1088,TRUE,TRUE),1,2),"")</f>
        <v/>
      </c>
      <c r="BO1088" s="9">
        <f>IF((ROW()-6)&lt;=$Q$3,INDEX(LINEST(AH1029:AH1088,AI1029:AT1088,TRUE,TRUE),1,1),"")</f>
        <v/>
      </c>
      <c r="BP1088" s="10">
        <f>IF((ROW()-6)&lt;=$Q$3,INDEX(LINEST(AH1029:AH1088,AI1029:AT1088,TRUE,TRUE),3,1),"")</f>
        <v/>
      </c>
      <c r="BR1088" s="9">
        <f>IF(AND((ROW()-6)&lt;=$Q$3,ISNUMBER(BC1087)),BC1087/$Q$4+BD1087*AI1088+BE1087*AJ1088+BF1087*AK1088+BG1087*AL1088+BH1087*AM1088+BI1087*AN1088+BJ1087*AO1088+BK1087*AP1088+BL1087*AQ1088+BM1087*AR1088+BN1087*AS1088+BO1087*AT1088,"")</f>
        <v/>
      </c>
      <c r="BS1088">
        <f>IF(ISNUMBER(BR1088),AVERAGE(AH1028:AH1087),"")</f>
        <v/>
      </c>
      <c r="BT1088">
        <f>IF(ISNUMBER(BR1088),(AH1088-BR1088)^2,"")</f>
        <v/>
      </c>
      <c r="BU1088">
        <f>IF(ISNUMBER(BR1088),AH1088^2,"")</f>
        <v/>
      </c>
      <c r="BV1088">
        <f>IF(ISNUMBER(BR1088),(AH1088-BS1088)^2,"")</f>
        <v/>
      </c>
    </row>
    <row r="1089">
      <c r="O1089">
        <f>IF($R1089="","",CHOOSE($Q$2,YEAR(R1089)*12+MONTH(R1089),INT((R1089-2)/7),YEAR(R1089)*4+ROUNDUP(MONTH(R1089)/3)))</f>
        <v/>
      </c>
      <c r="P1089">
        <f>IF($R1089="","",IF($R1090="",1,IF(O1089&lt;&gt;O1090,1,0)))</f>
        <v/>
      </c>
      <c r="Q1089">
        <f>IF(P1089=1,SUM($P$7:P1089),"")</f>
        <v/>
      </c>
      <c r="R1089">
        <f>IF($A1089="","",IF(ISNUMBER($A1089),$A1089,IFERROR(DATEVALUE($A1089),NA())))</f>
        <v/>
      </c>
      <c r="S1089" s="7">
        <f>IFERROR(INDEX($R$7:$R$60000,MATCH(ROW()-6,$Q$7:$Q$60000,0)),"")</f>
        <v/>
      </c>
      <c r="T1089">
        <f>IFERROR(INDEX($B$7:$B$60000,MATCH(ROW()-6,$Q$7:$Q$60000,0)),"")</f>
        <v/>
      </c>
      <c r="U1089">
        <f>IFERROR(INDEX($C$7:$C$60000,MATCH(ROW()-6,$Q$7:$Q$60000,0)),"")</f>
        <v/>
      </c>
      <c r="V1089">
        <f>IFERROR(INDEX($D$7:$D$60000,MATCH(ROW()-6,$Q$7:$Q$60000,0)),"")</f>
        <v/>
      </c>
      <c r="W1089">
        <f>IFERROR(INDEX($E$7:$E$60000,MATCH(ROW()-6,$Q$7:$Q$60000,0)),"")</f>
        <v/>
      </c>
      <c r="X1089">
        <f>IFERROR(INDEX($F$7:$F$60000,MATCH(ROW()-6,$Q$7:$Q$60000,0)),"")</f>
        <v/>
      </c>
      <c r="Y1089">
        <f>IFERROR(INDEX($G$7:$G$60000,MATCH(ROW()-6,$Q$7:$Q$60000,0)),"")</f>
        <v/>
      </c>
      <c r="Z1089">
        <f>IFERROR(INDEX($H$7:$H$60000,MATCH(ROW()-6,$Q$7:$Q$60000,0)),"")</f>
        <v/>
      </c>
      <c r="AA1089">
        <f>IFERROR(INDEX($I$7:$I$60000,MATCH(ROW()-6,$Q$7:$Q$60000,0)),"")</f>
        <v/>
      </c>
      <c r="AB1089">
        <f>IFERROR(INDEX($J$7:$J$60000,MATCH(ROW()-6,$Q$7:$Q$60000,0)),"")</f>
        <v/>
      </c>
      <c r="AC1089">
        <f>IFERROR(INDEX($K$7:$K$60000,MATCH(ROW()-6,$Q$7:$Q$60000,0)),"")</f>
        <v/>
      </c>
      <c r="AD1089">
        <f>IFERROR(INDEX($L$7:$L$60000,MATCH(ROW()-6,$Q$7:$Q$60000,0)),"")</f>
        <v/>
      </c>
      <c r="AE1089">
        <f>IFERROR(INDEX($M$7:$M$60000,MATCH(ROW()-6,$Q$7:$Q$60000,0)),"")</f>
        <v/>
      </c>
      <c r="AF1089">
        <f>IFERROR(INDEX($N$7:$N$60000,MATCH(ROW()-6,$Q$7:$Q$60000,0)),"")</f>
        <v/>
      </c>
      <c r="AH1089" s="9">
        <f>IF(OR($S1089="",$S1088=""),"",LN($T1089/$T1088))</f>
        <v/>
      </c>
      <c r="AI1089" s="9">
        <f>IF(OR($S1089="",$S1088=""),"",$C$2*LN(U1089/U1088))</f>
        <v/>
      </c>
      <c r="AJ1089" s="9">
        <f>IF(OR($S1089="",$S1088=""),"",$D$2*(V1089-V1088))</f>
        <v/>
      </c>
      <c r="AK1089" s="9">
        <f>IF(OR($S1089="",$S1088=""),"",$E$2*(W1089-W1088))</f>
        <v/>
      </c>
      <c r="AL1089" s="9">
        <f>IF(OR($S1089="",$S1088=""),"",$F$2*LN(X1089/X1088))</f>
        <v/>
      </c>
      <c r="AM1089" s="9">
        <f>IF(OR($S1089="",$S1088=""),"",$G$2*(Y1089-Y1088))</f>
        <v/>
      </c>
      <c r="AN1089" s="9">
        <f>IF(OR($S1089="",$S1088=""),"",$H$2*LN(Z1089/Z1088))</f>
        <v/>
      </c>
      <c r="AO1089" s="9">
        <f>IF(OR($S1089="",$S1088=""),"",$I$2*(AA1089-AA1088))</f>
        <v/>
      </c>
      <c r="AP1089" s="9">
        <f>IF(OR($S1089="",$S1088=""),"",$J$2*LN(AB1089/AB1088))</f>
        <v/>
      </c>
      <c r="AQ1089" s="9">
        <f>IF(OR($S1089="",$S1088=""),"",$K$2*(AC1089-AC1088))</f>
        <v/>
      </c>
      <c r="AR1089" s="9">
        <f>IF(OR($S1089="",$S1088=""),"",$L$2*LN(AD1089/AD1088))</f>
        <v/>
      </c>
      <c r="AS1089" s="9">
        <f>IF(OR($S1089="",$S1088=""),"",$M$2*LN(AE1089/AE1088))</f>
        <v/>
      </c>
      <c r="AT1089" s="9">
        <f>IF(OR($S1089="",$S1088=""),"",$N$2*LN(AF1089/AF1088))</f>
        <v/>
      </c>
      <c r="AV1089" s="9">
        <f>IF($AH1089="","",$AY$16+$AY$4*AI1089+$AY$5*AJ1089+$AY$6*AK1089+$AY$7*AL1089+$AY$8*AM1089+$AY$9*AN1089+$AY$10*AO1089+$AY$11*AP1089+$AY$12*AQ1089+$AY$13*AR1089+$AY$14*AS1089+$AY$15*AT1089)</f>
        <v/>
      </c>
      <c r="BC1089" s="10">
        <f>IF((ROW()-6)&lt;=$Q$3,INDEX(LINEST(AH1030:AH1089,AI1030:AT1089,TRUE,TRUE),1,13)*$Q$4,"")</f>
        <v/>
      </c>
      <c r="BD1089" s="9">
        <f>IF((ROW()-6)&lt;=$Q$3,INDEX(LINEST(AH1030:AH1089,AI1030:AT1089,TRUE,TRUE),1,12),"")</f>
        <v/>
      </c>
      <c r="BE1089" s="9">
        <f>IF((ROW()-6)&lt;=$Q$3,INDEX(LINEST(AH1030:AH1089,AI1030:AT1089,TRUE,TRUE),1,11),"")</f>
        <v/>
      </c>
      <c r="BF1089" s="9">
        <f>IF((ROW()-6)&lt;=$Q$3,INDEX(LINEST(AH1030:AH1089,AI1030:AT1089,TRUE,TRUE),1,10),"")</f>
        <v/>
      </c>
      <c r="BG1089" s="9">
        <f>IF((ROW()-6)&lt;=$Q$3,INDEX(LINEST(AH1030:AH1089,AI1030:AT1089,TRUE,TRUE),1,9),"")</f>
        <v/>
      </c>
      <c r="BH1089" s="9">
        <f>IF((ROW()-6)&lt;=$Q$3,INDEX(LINEST(AH1030:AH1089,AI1030:AT1089,TRUE,TRUE),1,8),"")</f>
        <v/>
      </c>
      <c r="BI1089" s="9">
        <f>IF((ROW()-6)&lt;=$Q$3,INDEX(LINEST(AH1030:AH1089,AI1030:AT1089,TRUE,TRUE),1,7),"")</f>
        <v/>
      </c>
      <c r="BJ1089" s="9">
        <f>IF((ROW()-6)&lt;=$Q$3,INDEX(LINEST(AH1030:AH1089,AI1030:AT1089,TRUE,TRUE),1,6),"")</f>
        <v/>
      </c>
      <c r="BK1089" s="9">
        <f>IF((ROW()-6)&lt;=$Q$3,INDEX(LINEST(AH1030:AH1089,AI1030:AT1089,TRUE,TRUE),1,5),"")</f>
        <v/>
      </c>
      <c r="BL1089" s="9">
        <f>IF((ROW()-6)&lt;=$Q$3,INDEX(LINEST(AH1030:AH1089,AI1030:AT1089,TRUE,TRUE),1,4),"")</f>
        <v/>
      </c>
      <c r="BM1089" s="9">
        <f>IF((ROW()-6)&lt;=$Q$3,INDEX(LINEST(AH1030:AH1089,AI1030:AT1089,TRUE,TRUE),1,3),"")</f>
        <v/>
      </c>
      <c r="BN1089" s="9">
        <f>IF((ROW()-6)&lt;=$Q$3,INDEX(LINEST(AH1030:AH1089,AI1030:AT1089,TRUE,TRUE),1,2),"")</f>
        <v/>
      </c>
      <c r="BO1089" s="9">
        <f>IF((ROW()-6)&lt;=$Q$3,INDEX(LINEST(AH1030:AH1089,AI1030:AT1089,TRUE,TRUE),1,1),"")</f>
        <v/>
      </c>
      <c r="BP1089" s="10">
        <f>IF((ROW()-6)&lt;=$Q$3,INDEX(LINEST(AH1030:AH1089,AI1030:AT1089,TRUE,TRUE),3,1),"")</f>
        <v/>
      </c>
      <c r="BR1089" s="9">
        <f>IF(AND((ROW()-6)&lt;=$Q$3,ISNUMBER(BC1088)),BC1088/$Q$4+BD1088*AI1089+BE1088*AJ1089+BF1088*AK1089+BG1088*AL1089+BH1088*AM1089+BI1088*AN1089+BJ1088*AO1089+BK1088*AP1089+BL1088*AQ1089+BM1088*AR1089+BN1088*AS1089+BO1088*AT1089,"")</f>
        <v/>
      </c>
      <c r="BS1089">
        <f>IF(ISNUMBER(BR1089),AVERAGE(AH1029:AH1088),"")</f>
        <v/>
      </c>
      <c r="BT1089">
        <f>IF(ISNUMBER(BR1089),(AH1089-BR1089)^2,"")</f>
        <v/>
      </c>
      <c r="BU1089">
        <f>IF(ISNUMBER(BR1089),AH1089^2,"")</f>
        <v/>
      </c>
      <c r="BV1089">
        <f>IF(ISNUMBER(BR1089),(AH1089-BS1089)^2,"")</f>
        <v/>
      </c>
    </row>
    <row r="1090">
      <c r="O1090">
        <f>IF($R1090="","",CHOOSE($Q$2,YEAR(R1090)*12+MONTH(R1090),INT((R1090-2)/7),YEAR(R1090)*4+ROUNDUP(MONTH(R1090)/3)))</f>
        <v/>
      </c>
      <c r="P1090">
        <f>IF($R1090="","",IF($R1091="",1,IF(O1090&lt;&gt;O1091,1,0)))</f>
        <v/>
      </c>
      <c r="Q1090">
        <f>IF(P1090=1,SUM($P$7:P1090),"")</f>
        <v/>
      </c>
      <c r="R1090">
        <f>IF($A1090="","",IF(ISNUMBER($A1090),$A1090,IFERROR(DATEVALUE($A1090),NA())))</f>
        <v/>
      </c>
      <c r="S1090" s="7">
        <f>IFERROR(INDEX($R$7:$R$60000,MATCH(ROW()-6,$Q$7:$Q$60000,0)),"")</f>
        <v/>
      </c>
      <c r="T1090">
        <f>IFERROR(INDEX($B$7:$B$60000,MATCH(ROW()-6,$Q$7:$Q$60000,0)),"")</f>
        <v/>
      </c>
      <c r="U1090">
        <f>IFERROR(INDEX($C$7:$C$60000,MATCH(ROW()-6,$Q$7:$Q$60000,0)),"")</f>
        <v/>
      </c>
      <c r="V1090">
        <f>IFERROR(INDEX($D$7:$D$60000,MATCH(ROW()-6,$Q$7:$Q$60000,0)),"")</f>
        <v/>
      </c>
      <c r="W1090">
        <f>IFERROR(INDEX($E$7:$E$60000,MATCH(ROW()-6,$Q$7:$Q$60000,0)),"")</f>
        <v/>
      </c>
      <c r="X1090">
        <f>IFERROR(INDEX($F$7:$F$60000,MATCH(ROW()-6,$Q$7:$Q$60000,0)),"")</f>
        <v/>
      </c>
      <c r="Y1090">
        <f>IFERROR(INDEX($G$7:$G$60000,MATCH(ROW()-6,$Q$7:$Q$60000,0)),"")</f>
        <v/>
      </c>
      <c r="Z1090">
        <f>IFERROR(INDEX($H$7:$H$60000,MATCH(ROW()-6,$Q$7:$Q$60000,0)),"")</f>
        <v/>
      </c>
      <c r="AA1090">
        <f>IFERROR(INDEX($I$7:$I$60000,MATCH(ROW()-6,$Q$7:$Q$60000,0)),"")</f>
        <v/>
      </c>
      <c r="AB1090">
        <f>IFERROR(INDEX($J$7:$J$60000,MATCH(ROW()-6,$Q$7:$Q$60000,0)),"")</f>
        <v/>
      </c>
      <c r="AC1090">
        <f>IFERROR(INDEX($K$7:$K$60000,MATCH(ROW()-6,$Q$7:$Q$60000,0)),"")</f>
        <v/>
      </c>
      <c r="AD1090">
        <f>IFERROR(INDEX($L$7:$L$60000,MATCH(ROW()-6,$Q$7:$Q$60000,0)),"")</f>
        <v/>
      </c>
      <c r="AE1090">
        <f>IFERROR(INDEX($M$7:$M$60000,MATCH(ROW()-6,$Q$7:$Q$60000,0)),"")</f>
        <v/>
      </c>
      <c r="AF1090">
        <f>IFERROR(INDEX($N$7:$N$60000,MATCH(ROW()-6,$Q$7:$Q$60000,0)),"")</f>
        <v/>
      </c>
      <c r="AH1090" s="9">
        <f>IF(OR($S1090="",$S1089=""),"",LN($T1090/$T1089))</f>
        <v/>
      </c>
      <c r="AI1090" s="9">
        <f>IF(OR($S1090="",$S1089=""),"",$C$2*LN(U1090/U1089))</f>
        <v/>
      </c>
      <c r="AJ1090" s="9">
        <f>IF(OR($S1090="",$S1089=""),"",$D$2*(V1090-V1089))</f>
        <v/>
      </c>
      <c r="AK1090" s="9">
        <f>IF(OR($S1090="",$S1089=""),"",$E$2*(W1090-W1089))</f>
        <v/>
      </c>
      <c r="AL1090" s="9">
        <f>IF(OR($S1090="",$S1089=""),"",$F$2*LN(X1090/X1089))</f>
        <v/>
      </c>
      <c r="AM1090" s="9">
        <f>IF(OR($S1090="",$S1089=""),"",$G$2*(Y1090-Y1089))</f>
        <v/>
      </c>
      <c r="AN1090" s="9">
        <f>IF(OR($S1090="",$S1089=""),"",$H$2*LN(Z1090/Z1089))</f>
        <v/>
      </c>
      <c r="AO1090" s="9">
        <f>IF(OR($S1090="",$S1089=""),"",$I$2*(AA1090-AA1089))</f>
        <v/>
      </c>
      <c r="AP1090" s="9">
        <f>IF(OR($S1090="",$S1089=""),"",$J$2*LN(AB1090/AB1089))</f>
        <v/>
      </c>
      <c r="AQ1090" s="9">
        <f>IF(OR($S1090="",$S1089=""),"",$K$2*(AC1090-AC1089))</f>
        <v/>
      </c>
      <c r="AR1090" s="9">
        <f>IF(OR($S1090="",$S1089=""),"",$L$2*LN(AD1090/AD1089))</f>
        <v/>
      </c>
      <c r="AS1090" s="9">
        <f>IF(OR($S1090="",$S1089=""),"",$M$2*LN(AE1090/AE1089))</f>
        <v/>
      </c>
      <c r="AT1090" s="9">
        <f>IF(OR($S1090="",$S1089=""),"",$N$2*LN(AF1090/AF1089))</f>
        <v/>
      </c>
      <c r="AV1090" s="9">
        <f>IF($AH1090="","",$AY$16+$AY$4*AI1090+$AY$5*AJ1090+$AY$6*AK1090+$AY$7*AL1090+$AY$8*AM1090+$AY$9*AN1090+$AY$10*AO1090+$AY$11*AP1090+$AY$12*AQ1090+$AY$13*AR1090+$AY$14*AS1090+$AY$15*AT1090)</f>
        <v/>
      </c>
      <c r="BC1090" s="10">
        <f>IF((ROW()-6)&lt;=$Q$3,INDEX(LINEST(AH1031:AH1090,AI1031:AT1090,TRUE,TRUE),1,13)*$Q$4,"")</f>
        <v/>
      </c>
      <c r="BD1090" s="9">
        <f>IF((ROW()-6)&lt;=$Q$3,INDEX(LINEST(AH1031:AH1090,AI1031:AT1090,TRUE,TRUE),1,12),"")</f>
        <v/>
      </c>
      <c r="BE1090" s="9">
        <f>IF((ROW()-6)&lt;=$Q$3,INDEX(LINEST(AH1031:AH1090,AI1031:AT1090,TRUE,TRUE),1,11),"")</f>
        <v/>
      </c>
      <c r="BF1090" s="9">
        <f>IF((ROW()-6)&lt;=$Q$3,INDEX(LINEST(AH1031:AH1090,AI1031:AT1090,TRUE,TRUE),1,10),"")</f>
        <v/>
      </c>
      <c r="BG1090" s="9">
        <f>IF((ROW()-6)&lt;=$Q$3,INDEX(LINEST(AH1031:AH1090,AI1031:AT1090,TRUE,TRUE),1,9),"")</f>
        <v/>
      </c>
      <c r="BH1090" s="9">
        <f>IF((ROW()-6)&lt;=$Q$3,INDEX(LINEST(AH1031:AH1090,AI1031:AT1090,TRUE,TRUE),1,8),"")</f>
        <v/>
      </c>
      <c r="BI1090" s="9">
        <f>IF((ROW()-6)&lt;=$Q$3,INDEX(LINEST(AH1031:AH1090,AI1031:AT1090,TRUE,TRUE),1,7),"")</f>
        <v/>
      </c>
      <c r="BJ1090" s="9">
        <f>IF((ROW()-6)&lt;=$Q$3,INDEX(LINEST(AH1031:AH1090,AI1031:AT1090,TRUE,TRUE),1,6),"")</f>
        <v/>
      </c>
      <c r="BK1090" s="9">
        <f>IF((ROW()-6)&lt;=$Q$3,INDEX(LINEST(AH1031:AH1090,AI1031:AT1090,TRUE,TRUE),1,5),"")</f>
        <v/>
      </c>
      <c r="BL1090" s="9">
        <f>IF((ROW()-6)&lt;=$Q$3,INDEX(LINEST(AH1031:AH1090,AI1031:AT1090,TRUE,TRUE),1,4),"")</f>
        <v/>
      </c>
      <c r="BM1090" s="9">
        <f>IF((ROW()-6)&lt;=$Q$3,INDEX(LINEST(AH1031:AH1090,AI1031:AT1090,TRUE,TRUE),1,3),"")</f>
        <v/>
      </c>
      <c r="BN1090" s="9">
        <f>IF((ROW()-6)&lt;=$Q$3,INDEX(LINEST(AH1031:AH1090,AI1031:AT1090,TRUE,TRUE),1,2),"")</f>
        <v/>
      </c>
      <c r="BO1090" s="9">
        <f>IF((ROW()-6)&lt;=$Q$3,INDEX(LINEST(AH1031:AH1090,AI1031:AT1090,TRUE,TRUE),1,1),"")</f>
        <v/>
      </c>
      <c r="BP1090" s="10">
        <f>IF((ROW()-6)&lt;=$Q$3,INDEX(LINEST(AH1031:AH1090,AI1031:AT1090,TRUE,TRUE),3,1),"")</f>
        <v/>
      </c>
      <c r="BR1090" s="9">
        <f>IF(AND((ROW()-6)&lt;=$Q$3,ISNUMBER(BC1089)),BC1089/$Q$4+BD1089*AI1090+BE1089*AJ1090+BF1089*AK1090+BG1089*AL1090+BH1089*AM1090+BI1089*AN1090+BJ1089*AO1090+BK1089*AP1090+BL1089*AQ1090+BM1089*AR1090+BN1089*AS1090+BO1089*AT1090,"")</f>
        <v/>
      </c>
      <c r="BS1090">
        <f>IF(ISNUMBER(BR1090),AVERAGE(AH1030:AH1089),"")</f>
        <v/>
      </c>
      <c r="BT1090">
        <f>IF(ISNUMBER(BR1090),(AH1090-BR1090)^2,"")</f>
        <v/>
      </c>
      <c r="BU1090">
        <f>IF(ISNUMBER(BR1090),AH1090^2,"")</f>
        <v/>
      </c>
      <c r="BV1090">
        <f>IF(ISNUMBER(BR1090),(AH1090-BS1090)^2,"")</f>
        <v/>
      </c>
    </row>
    <row r="1091">
      <c r="O1091">
        <f>IF($R1091="","",CHOOSE($Q$2,YEAR(R1091)*12+MONTH(R1091),INT((R1091-2)/7),YEAR(R1091)*4+ROUNDUP(MONTH(R1091)/3)))</f>
        <v/>
      </c>
      <c r="P1091">
        <f>IF($R1091="","",IF($R1092="",1,IF(O1091&lt;&gt;O1092,1,0)))</f>
        <v/>
      </c>
      <c r="Q1091">
        <f>IF(P1091=1,SUM($P$7:P1091),"")</f>
        <v/>
      </c>
      <c r="R1091">
        <f>IF($A1091="","",IF(ISNUMBER($A1091),$A1091,IFERROR(DATEVALUE($A1091),NA())))</f>
        <v/>
      </c>
      <c r="S1091" s="7">
        <f>IFERROR(INDEX($R$7:$R$60000,MATCH(ROW()-6,$Q$7:$Q$60000,0)),"")</f>
        <v/>
      </c>
      <c r="T1091">
        <f>IFERROR(INDEX($B$7:$B$60000,MATCH(ROW()-6,$Q$7:$Q$60000,0)),"")</f>
        <v/>
      </c>
      <c r="U1091">
        <f>IFERROR(INDEX($C$7:$C$60000,MATCH(ROW()-6,$Q$7:$Q$60000,0)),"")</f>
        <v/>
      </c>
      <c r="V1091">
        <f>IFERROR(INDEX($D$7:$D$60000,MATCH(ROW()-6,$Q$7:$Q$60000,0)),"")</f>
        <v/>
      </c>
      <c r="W1091">
        <f>IFERROR(INDEX($E$7:$E$60000,MATCH(ROW()-6,$Q$7:$Q$60000,0)),"")</f>
        <v/>
      </c>
      <c r="X1091">
        <f>IFERROR(INDEX($F$7:$F$60000,MATCH(ROW()-6,$Q$7:$Q$60000,0)),"")</f>
        <v/>
      </c>
      <c r="Y1091">
        <f>IFERROR(INDEX($G$7:$G$60000,MATCH(ROW()-6,$Q$7:$Q$60000,0)),"")</f>
        <v/>
      </c>
      <c r="Z1091">
        <f>IFERROR(INDEX($H$7:$H$60000,MATCH(ROW()-6,$Q$7:$Q$60000,0)),"")</f>
        <v/>
      </c>
      <c r="AA1091">
        <f>IFERROR(INDEX($I$7:$I$60000,MATCH(ROW()-6,$Q$7:$Q$60000,0)),"")</f>
        <v/>
      </c>
      <c r="AB1091">
        <f>IFERROR(INDEX($J$7:$J$60000,MATCH(ROW()-6,$Q$7:$Q$60000,0)),"")</f>
        <v/>
      </c>
      <c r="AC1091">
        <f>IFERROR(INDEX($K$7:$K$60000,MATCH(ROW()-6,$Q$7:$Q$60000,0)),"")</f>
        <v/>
      </c>
      <c r="AD1091">
        <f>IFERROR(INDEX($L$7:$L$60000,MATCH(ROW()-6,$Q$7:$Q$60000,0)),"")</f>
        <v/>
      </c>
      <c r="AE1091">
        <f>IFERROR(INDEX($M$7:$M$60000,MATCH(ROW()-6,$Q$7:$Q$60000,0)),"")</f>
        <v/>
      </c>
      <c r="AF1091">
        <f>IFERROR(INDEX($N$7:$N$60000,MATCH(ROW()-6,$Q$7:$Q$60000,0)),"")</f>
        <v/>
      </c>
      <c r="AH1091" s="9">
        <f>IF(OR($S1091="",$S1090=""),"",LN($T1091/$T1090))</f>
        <v/>
      </c>
      <c r="AI1091" s="9">
        <f>IF(OR($S1091="",$S1090=""),"",$C$2*LN(U1091/U1090))</f>
        <v/>
      </c>
      <c r="AJ1091" s="9">
        <f>IF(OR($S1091="",$S1090=""),"",$D$2*(V1091-V1090))</f>
        <v/>
      </c>
      <c r="AK1091" s="9">
        <f>IF(OR($S1091="",$S1090=""),"",$E$2*(W1091-W1090))</f>
        <v/>
      </c>
      <c r="AL1091" s="9">
        <f>IF(OR($S1091="",$S1090=""),"",$F$2*LN(X1091/X1090))</f>
        <v/>
      </c>
      <c r="AM1091" s="9">
        <f>IF(OR($S1091="",$S1090=""),"",$G$2*(Y1091-Y1090))</f>
        <v/>
      </c>
      <c r="AN1091" s="9">
        <f>IF(OR($S1091="",$S1090=""),"",$H$2*LN(Z1091/Z1090))</f>
        <v/>
      </c>
      <c r="AO1091" s="9">
        <f>IF(OR($S1091="",$S1090=""),"",$I$2*(AA1091-AA1090))</f>
        <v/>
      </c>
      <c r="AP1091" s="9">
        <f>IF(OR($S1091="",$S1090=""),"",$J$2*LN(AB1091/AB1090))</f>
        <v/>
      </c>
      <c r="AQ1091" s="9">
        <f>IF(OR($S1091="",$S1090=""),"",$K$2*(AC1091-AC1090))</f>
        <v/>
      </c>
      <c r="AR1091" s="9">
        <f>IF(OR($S1091="",$S1090=""),"",$L$2*LN(AD1091/AD1090))</f>
        <v/>
      </c>
      <c r="AS1091" s="9">
        <f>IF(OR($S1091="",$S1090=""),"",$M$2*LN(AE1091/AE1090))</f>
        <v/>
      </c>
      <c r="AT1091" s="9">
        <f>IF(OR($S1091="",$S1090=""),"",$N$2*LN(AF1091/AF1090))</f>
        <v/>
      </c>
      <c r="AV1091" s="9">
        <f>IF($AH1091="","",$AY$16+$AY$4*AI1091+$AY$5*AJ1091+$AY$6*AK1091+$AY$7*AL1091+$AY$8*AM1091+$AY$9*AN1091+$AY$10*AO1091+$AY$11*AP1091+$AY$12*AQ1091+$AY$13*AR1091+$AY$14*AS1091+$AY$15*AT1091)</f>
        <v/>
      </c>
      <c r="BC1091" s="10">
        <f>IF((ROW()-6)&lt;=$Q$3,INDEX(LINEST(AH1032:AH1091,AI1032:AT1091,TRUE,TRUE),1,13)*$Q$4,"")</f>
        <v/>
      </c>
      <c r="BD1091" s="9">
        <f>IF((ROW()-6)&lt;=$Q$3,INDEX(LINEST(AH1032:AH1091,AI1032:AT1091,TRUE,TRUE),1,12),"")</f>
        <v/>
      </c>
      <c r="BE1091" s="9">
        <f>IF((ROW()-6)&lt;=$Q$3,INDEX(LINEST(AH1032:AH1091,AI1032:AT1091,TRUE,TRUE),1,11),"")</f>
        <v/>
      </c>
      <c r="BF1091" s="9">
        <f>IF((ROW()-6)&lt;=$Q$3,INDEX(LINEST(AH1032:AH1091,AI1032:AT1091,TRUE,TRUE),1,10),"")</f>
        <v/>
      </c>
      <c r="BG1091" s="9">
        <f>IF((ROW()-6)&lt;=$Q$3,INDEX(LINEST(AH1032:AH1091,AI1032:AT1091,TRUE,TRUE),1,9),"")</f>
        <v/>
      </c>
      <c r="BH1091" s="9">
        <f>IF((ROW()-6)&lt;=$Q$3,INDEX(LINEST(AH1032:AH1091,AI1032:AT1091,TRUE,TRUE),1,8),"")</f>
        <v/>
      </c>
      <c r="BI1091" s="9">
        <f>IF((ROW()-6)&lt;=$Q$3,INDEX(LINEST(AH1032:AH1091,AI1032:AT1091,TRUE,TRUE),1,7),"")</f>
        <v/>
      </c>
      <c r="BJ1091" s="9">
        <f>IF((ROW()-6)&lt;=$Q$3,INDEX(LINEST(AH1032:AH1091,AI1032:AT1091,TRUE,TRUE),1,6),"")</f>
        <v/>
      </c>
      <c r="BK1091" s="9">
        <f>IF((ROW()-6)&lt;=$Q$3,INDEX(LINEST(AH1032:AH1091,AI1032:AT1091,TRUE,TRUE),1,5),"")</f>
        <v/>
      </c>
      <c r="BL1091" s="9">
        <f>IF((ROW()-6)&lt;=$Q$3,INDEX(LINEST(AH1032:AH1091,AI1032:AT1091,TRUE,TRUE),1,4),"")</f>
        <v/>
      </c>
      <c r="BM1091" s="9">
        <f>IF((ROW()-6)&lt;=$Q$3,INDEX(LINEST(AH1032:AH1091,AI1032:AT1091,TRUE,TRUE),1,3),"")</f>
        <v/>
      </c>
      <c r="BN1091" s="9">
        <f>IF((ROW()-6)&lt;=$Q$3,INDEX(LINEST(AH1032:AH1091,AI1032:AT1091,TRUE,TRUE),1,2),"")</f>
        <v/>
      </c>
      <c r="BO1091" s="9">
        <f>IF((ROW()-6)&lt;=$Q$3,INDEX(LINEST(AH1032:AH1091,AI1032:AT1091,TRUE,TRUE),1,1),"")</f>
        <v/>
      </c>
      <c r="BP1091" s="10">
        <f>IF((ROW()-6)&lt;=$Q$3,INDEX(LINEST(AH1032:AH1091,AI1032:AT1091,TRUE,TRUE),3,1),"")</f>
        <v/>
      </c>
      <c r="BR1091" s="9">
        <f>IF(AND((ROW()-6)&lt;=$Q$3,ISNUMBER(BC1090)),BC1090/$Q$4+BD1090*AI1091+BE1090*AJ1091+BF1090*AK1091+BG1090*AL1091+BH1090*AM1091+BI1090*AN1091+BJ1090*AO1091+BK1090*AP1091+BL1090*AQ1091+BM1090*AR1091+BN1090*AS1091+BO1090*AT1091,"")</f>
        <v/>
      </c>
      <c r="BS1091">
        <f>IF(ISNUMBER(BR1091),AVERAGE(AH1031:AH1090),"")</f>
        <v/>
      </c>
      <c r="BT1091">
        <f>IF(ISNUMBER(BR1091),(AH1091-BR1091)^2,"")</f>
        <v/>
      </c>
      <c r="BU1091">
        <f>IF(ISNUMBER(BR1091),AH1091^2,"")</f>
        <v/>
      </c>
      <c r="BV1091">
        <f>IF(ISNUMBER(BR1091),(AH1091-BS1091)^2,"")</f>
        <v/>
      </c>
    </row>
    <row r="1092">
      <c r="O1092">
        <f>IF($R1092="","",CHOOSE($Q$2,YEAR(R1092)*12+MONTH(R1092),INT((R1092-2)/7),YEAR(R1092)*4+ROUNDUP(MONTH(R1092)/3)))</f>
        <v/>
      </c>
      <c r="P1092">
        <f>IF($R1092="","",IF($R1093="",1,IF(O1092&lt;&gt;O1093,1,0)))</f>
        <v/>
      </c>
      <c r="Q1092">
        <f>IF(P1092=1,SUM($P$7:P1092),"")</f>
        <v/>
      </c>
      <c r="R1092">
        <f>IF($A1092="","",IF(ISNUMBER($A1092),$A1092,IFERROR(DATEVALUE($A1092),NA())))</f>
        <v/>
      </c>
      <c r="S1092" s="7">
        <f>IFERROR(INDEX($R$7:$R$60000,MATCH(ROW()-6,$Q$7:$Q$60000,0)),"")</f>
        <v/>
      </c>
      <c r="T1092">
        <f>IFERROR(INDEX($B$7:$B$60000,MATCH(ROW()-6,$Q$7:$Q$60000,0)),"")</f>
        <v/>
      </c>
      <c r="U1092">
        <f>IFERROR(INDEX($C$7:$C$60000,MATCH(ROW()-6,$Q$7:$Q$60000,0)),"")</f>
        <v/>
      </c>
      <c r="V1092">
        <f>IFERROR(INDEX($D$7:$D$60000,MATCH(ROW()-6,$Q$7:$Q$60000,0)),"")</f>
        <v/>
      </c>
      <c r="W1092">
        <f>IFERROR(INDEX($E$7:$E$60000,MATCH(ROW()-6,$Q$7:$Q$60000,0)),"")</f>
        <v/>
      </c>
      <c r="X1092">
        <f>IFERROR(INDEX($F$7:$F$60000,MATCH(ROW()-6,$Q$7:$Q$60000,0)),"")</f>
        <v/>
      </c>
      <c r="Y1092">
        <f>IFERROR(INDEX($G$7:$G$60000,MATCH(ROW()-6,$Q$7:$Q$60000,0)),"")</f>
        <v/>
      </c>
      <c r="Z1092">
        <f>IFERROR(INDEX($H$7:$H$60000,MATCH(ROW()-6,$Q$7:$Q$60000,0)),"")</f>
        <v/>
      </c>
      <c r="AA1092">
        <f>IFERROR(INDEX($I$7:$I$60000,MATCH(ROW()-6,$Q$7:$Q$60000,0)),"")</f>
        <v/>
      </c>
      <c r="AB1092">
        <f>IFERROR(INDEX($J$7:$J$60000,MATCH(ROW()-6,$Q$7:$Q$60000,0)),"")</f>
        <v/>
      </c>
      <c r="AC1092">
        <f>IFERROR(INDEX($K$7:$K$60000,MATCH(ROW()-6,$Q$7:$Q$60000,0)),"")</f>
        <v/>
      </c>
      <c r="AD1092">
        <f>IFERROR(INDEX($L$7:$L$60000,MATCH(ROW()-6,$Q$7:$Q$60000,0)),"")</f>
        <v/>
      </c>
      <c r="AE1092">
        <f>IFERROR(INDEX($M$7:$M$60000,MATCH(ROW()-6,$Q$7:$Q$60000,0)),"")</f>
        <v/>
      </c>
      <c r="AF1092">
        <f>IFERROR(INDEX($N$7:$N$60000,MATCH(ROW()-6,$Q$7:$Q$60000,0)),"")</f>
        <v/>
      </c>
      <c r="AH1092" s="9">
        <f>IF(OR($S1092="",$S1091=""),"",LN($T1092/$T1091))</f>
        <v/>
      </c>
      <c r="AI1092" s="9">
        <f>IF(OR($S1092="",$S1091=""),"",$C$2*LN(U1092/U1091))</f>
        <v/>
      </c>
      <c r="AJ1092" s="9">
        <f>IF(OR($S1092="",$S1091=""),"",$D$2*(V1092-V1091))</f>
        <v/>
      </c>
      <c r="AK1092" s="9">
        <f>IF(OR($S1092="",$S1091=""),"",$E$2*(W1092-W1091))</f>
        <v/>
      </c>
      <c r="AL1092" s="9">
        <f>IF(OR($S1092="",$S1091=""),"",$F$2*LN(X1092/X1091))</f>
        <v/>
      </c>
      <c r="AM1092" s="9">
        <f>IF(OR($S1092="",$S1091=""),"",$G$2*(Y1092-Y1091))</f>
        <v/>
      </c>
      <c r="AN1092" s="9">
        <f>IF(OR($S1092="",$S1091=""),"",$H$2*LN(Z1092/Z1091))</f>
        <v/>
      </c>
      <c r="AO1092" s="9">
        <f>IF(OR($S1092="",$S1091=""),"",$I$2*(AA1092-AA1091))</f>
        <v/>
      </c>
      <c r="AP1092" s="9">
        <f>IF(OR($S1092="",$S1091=""),"",$J$2*LN(AB1092/AB1091))</f>
        <v/>
      </c>
      <c r="AQ1092" s="9">
        <f>IF(OR($S1092="",$S1091=""),"",$K$2*(AC1092-AC1091))</f>
        <v/>
      </c>
      <c r="AR1092" s="9">
        <f>IF(OR($S1092="",$S1091=""),"",$L$2*LN(AD1092/AD1091))</f>
        <v/>
      </c>
      <c r="AS1092" s="9">
        <f>IF(OR($S1092="",$S1091=""),"",$M$2*LN(AE1092/AE1091))</f>
        <v/>
      </c>
      <c r="AT1092" s="9">
        <f>IF(OR($S1092="",$S1091=""),"",$N$2*LN(AF1092/AF1091))</f>
        <v/>
      </c>
      <c r="AV1092" s="9">
        <f>IF($AH1092="","",$AY$16+$AY$4*AI1092+$AY$5*AJ1092+$AY$6*AK1092+$AY$7*AL1092+$AY$8*AM1092+$AY$9*AN1092+$AY$10*AO1092+$AY$11*AP1092+$AY$12*AQ1092+$AY$13*AR1092+$AY$14*AS1092+$AY$15*AT1092)</f>
        <v/>
      </c>
      <c r="BC1092" s="10">
        <f>IF((ROW()-6)&lt;=$Q$3,INDEX(LINEST(AH1033:AH1092,AI1033:AT1092,TRUE,TRUE),1,13)*$Q$4,"")</f>
        <v/>
      </c>
      <c r="BD1092" s="9">
        <f>IF((ROW()-6)&lt;=$Q$3,INDEX(LINEST(AH1033:AH1092,AI1033:AT1092,TRUE,TRUE),1,12),"")</f>
        <v/>
      </c>
      <c r="BE1092" s="9">
        <f>IF((ROW()-6)&lt;=$Q$3,INDEX(LINEST(AH1033:AH1092,AI1033:AT1092,TRUE,TRUE),1,11),"")</f>
        <v/>
      </c>
      <c r="BF1092" s="9">
        <f>IF((ROW()-6)&lt;=$Q$3,INDEX(LINEST(AH1033:AH1092,AI1033:AT1092,TRUE,TRUE),1,10),"")</f>
        <v/>
      </c>
      <c r="BG1092" s="9">
        <f>IF((ROW()-6)&lt;=$Q$3,INDEX(LINEST(AH1033:AH1092,AI1033:AT1092,TRUE,TRUE),1,9),"")</f>
        <v/>
      </c>
      <c r="BH1092" s="9">
        <f>IF((ROW()-6)&lt;=$Q$3,INDEX(LINEST(AH1033:AH1092,AI1033:AT1092,TRUE,TRUE),1,8),"")</f>
        <v/>
      </c>
      <c r="BI1092" s="9">
        <f>IF((ROW()-6)&lt;=$Q$3,INDEX(LINEST(AH1033:AH1092,AI1033:AT1092,TRUE,TRUE),1,7),"")</f>
        <v/>
      </c>
      <c r="BJ1092" s="9">
        <f>IF((ROW()-6)&lt;=$Q$3,INDEX(LINEST(AH1033:AH1092,AI1033:AT1092,TRUE,TRUE),1,6),"")</f>
        <v/>
      </c>
      <c r="BK1092" s="9">
        <f>IF((ROW()-6)&lt;=$Q$3,INDEX(LINEST(AH1033:AH1092,AI1033:AT1092,TRUE,TRUE),1,5),"")</f>
        <v/>
      </c>
      <c r="BL1092" s="9">
        <f>IF((ROW()-6)&lt;=$Q$3,INDEX(LINEST(AH1033:AH1092,AI1033:AT1092,TRUE,TRUE),1,4),"")</f>
        <v/>
      </c>
      <c r="BM1092" s="9">
        <f>IF((ROW()-6)&lt;=$Q$3,INDEX(LINEST(AH1033:AH1092,AI1033:AT1092,TRUE,TRUE),1,3),"")</f>
        <v/>
      </c>
      <c r="BN1092" s="9">
        <f>IF((ROW()-6)&lt;=$Q$3,INDEX(LINEST(AH1033:AH1092,AI1033:AT1092,TRUE,TRUE),1,2),"")</f>
        <v/>
      </c>
      <c r="BO1092" s="9">
        <f>IF((ROW()-6)&lt;=$Q$3,INDEX(LINEST(AH1033:AH1092,AI1033:AT1092,TRUE,TRUE),1,1),"")</f>
        <v/>
      </c>
      <c r="BP1092" s="10">
        <f>IF((ROW()-6)&lt;=$Q$3,INDEX(LINEST(AH1033:AH1092,AI1033:AT1092,TRUE,TRUE),3,1),"")</f>
        <v/>
      </c>
      <c r="BR1092" s="9">
        <f>IF(AND((ROW()-6)&lt;=$Q$3,ISNUMBER(BC1091)),BC1091/$Q$4+BD1091*AI1092+BE1091*AJ1092+BF1091*AK1092+BG1091*AL1092+BH1091*AM1092+BI1091*AN1092+BJ1091*AO1092+BK1091*AP1092+BL1091*AQ1092+BM1091*AR1092+BN1091*AS1092+BO1091*AT1092,"")</f>
        <v/>
      </c>
      <c r="BS1092">
        <f>IF(ISNUMBER(BR1092),AVERAGE(AH1032:AH1091),"")</f>
        <v/>
      </c>
      <c r="BT1092">
        <f>IF(ISNUMBER(BR1092),(AH1092-BR1092)^2,"")</f>
        <v/>
      </c>
      <c r="BU1092">
        <f>IF(ISNUMBER(BR1092),AH1092^2,"")</f>
        <v/>
      </c>
      <c r="BV1092">
        <f>IF(ISNUMBER(BR1092),(AH1092-BS1092)^2,"")</f>
        <v/>
      </c>
    </row>
    <row r="1093">
      <c r="O1093">
        <f>IF($R1093="","",CHOOSE($Q$2,YEAR(R1093)*12+MONTH(R1093),INT((R1093-2)/7),YEAR(R1093)*4+ROUNDUP(MONTH(R1093)/3)))</f>
        <v/>
      </c>
      <c r="P1093">
        <f>IF($R1093="","",IF($R1094="",1,IF(O1093&lt;&gt;O1094,1,0)))</f>
        <v/>
      </c>
      <c r="Q1093">
        <f>IF(P1093=1,SUM($P$7:P1093),"")</f>
        <v/>
      </c>
      <c r="R1093">
        <f>IF($A1093="","",IF(ISNUMBER($A1093),$A1093,IFERROR(DATEVALUE($A1093),NA())))</f>
        <v/>
      </c>
      <c r="S1093" s="7">
        <f>IFERROR(INDEX($R$7:$R$60000,MATCH(ROW()-6,$Q$7:$Q$60000,0)),"")</f>
        <v/>
      </c>
      <c r="T1093">
        <f>IFERROR(INDEX($B$7:$B$60000,MATCH(ROW()-6,$Q$7:$Q$60000,0)),"")</f>
        <v/>
      </c>
      <c r="U1093">
        <f>IFERROR(INDEX($C$7:$C$60000,MATCH(ROW()-6,$Q$7:$Q$60000,0)),"")</f>
        <v/>
      </c>
      <c r="V1093">
        <f>IFERROR(INDEX($D$7:$D$60000,MATCH(ROW()-6,$Q$7:$Q$60000,0)),"")</f>
        <v/>
      </c>
      <c r="W1093">
        <f>IFERROR(INDEX($E$7:$E$60000,MATCH(ROW()-6,$Q$7:$Q$60000,0)),"")</f>
        <v/>
      </c>
      <c r="X1093">
        <f>IFERROR(INDEX($F$7:$F$60000,MATCH(ROW()-6,$Q$7:$Q$60000,0)),"")</f>
        <v/>
      </c>
      <c r="Y1093">
        <f>IFERROR(INDEX($G$7:$G$60000,MATCH(ROW()-6,$Q$7:$Q$60000,0)),"")</f>
        <v/>
      </c>
      <c r="Z1093">
        <f>IFERROR(INDEX($H$7:$H$60000,MATCH(ROW()-6,$Q$7:$Q$60000,0)),"")</f>
        <v/>
      </c>
      <c r="AA1093">
        <f>IFERROR(INDEX($I$7:$I$60000,MATCH(ROW()-6,$Q$7:$Q$60000,0)),"")</f>
        <v/>
      </c>
      <c r="AB1093">
        <f>IFERROR(INDEX($J$7:$J$60000,MATCH(ROW()-6,$Q$7:$Q$60000,0)),"")</f>
        <v/>
      </c>
      <c r="AC1093">
        <f>IFERROR(INDEX($K$7:$K$60000,MATCH(ROW()-6,$Q$7:$Q$60000,0)),"")</f>
        <v/>
      </c>
      <c r="AD1093">
        <f>IFERROR(INDEX($L$7:$L$60000,MATCH(ROW()-6,$Q$7:$Q$60000,0)),"")</f>
        <v/>
      </c>
      <c r="AE1093">
        <f>IFERROR(INDEX($M$7:$M$60000,MATCH(ROW()-6,$Q$7:$Q$60000,0)),"")</f>
        <v/>
      </c>
      <c r="AF1093">
        <f>IFERROR(INDEX($N$7:$N$60000,MATCH(ROW()-6,$Q$7:$Q$60000,0)),"")</f>
        <v/>
      </c>
      <c r="AH1093" s="9">
        <f>IF(OR($S1093="",$S1092=""),"",LN($T1093/$T1092))</f>
        <v/>
      </c>
      <c r="AI1093" s="9">
        <f>IF(OR($S1093="",$S1092=""),"",$C$2*LN(U1093/U1092))</f>
        <v/>
      </c>
      <c r="AJ1093" s="9">
        <f>IF(OR($S1093="",$S1092=""),"",$D$2*(V1093-V1092))</f>
        <v/>
      </c>
      <c r="AK1093" s="9">
        <f>IF(OR($S1093="",$S1092=""),"",$E$2*(W1093-W1092))</f>
        <v/>
      </c>
      <c r="AL1093" s="9">
        <f>IF(OR($S1093="",$S1092=""),"",$F$2*LN(X1093/X1092))</f>
        <v/>
      </c>
      <c r="AM1093" s="9">
        <f>IF(OR($S1093="",$S1092=""),"",$G$2*(Y1093-Y1092))</f>
        <v/>
      </c>
      <c r="AN1093" s="9">
        <f>IF(OR($S1093="",$S1092=""),"",$H$2*LN(Z1093/Z1092))</f>
        <v/>
      </c>
      <c r="AO1093" s="9">
        <f>IF(OR($S1093="",$S1092=""),"",$I$2*(AA1093-AA1092))</f>
        <v/>
      </c>
      <c r="AP1093" s="9">
        <f>IF(OR($S1093="",$S1092=""),"",$J$2*LN(AB1093/AB1092))</f>
        <v/>
      </c>
      <c r="AQ1093" s="9">
        <f>IF(OR($S1093="",$S1092=""),"",$K$2*(AC1093-AC1092))</f>
        <v/>
      </c>
      <c r="AR1093" s="9">
        <f>IF(OR($S1093="",$S1092=""),"",$L$2*LN(AD1093/AD1092))</f>
        <v/>
      </c>
      <c r="AS1093" s="9">
        <f>IF(OR($S1093="",$S1092=""),"",$M$2*LN(AE1093/AE1092))</f>
        <v/>
      </c>
      <c r="AT1093" s="9">
        <f>IF(OR($S1093="",$S1092=""),"",$N$2*LN(AF1093/AF1092))</f>
        <v/>
      </c>
      <c r="AV1093" s="9">
        <f>IF($AH1093="","",$AY$16+$AY$4*AI1093+$AY$5*AJ1093+$AY$6*AK1093+$AY$7*AL1093+$AY$8*AM1093+$AY$9*AN1093+$AY$10*AO1093+$AY$11*AP1093+$AY$12*AQ1093+$AY$13*AR1093+$AY$14*AS1093+$AY$15*AT1093)</f>
        <v/>
      </c>
      <c r="BC1093" s="10">
        <f>IF((ROW()-6)&lt;=$Q$3,INDEX(LINEST(AH1034:AH1093,AI1034:AT1093,TRUE,TRUE),1,13)*$Q$4,"")</f>
        <v/>
      </c>
      <c r="BD1093" s="9">
        <f>IF((ROW()-6)&lt;=$Q$3,INDEX(LINEST(AH1034:AH1093,AI1034:AT1093,TRUE,TRUE),1,12),"")</f>
        <v/>
      </c>
      <c r="BE1093" s="9">
        <f>IF((ROW()-6)&lt;=$Q$3,INDEX(LINEST(AH1034:AH1093,AI1034:AT1093,TRUE,TRUE),1,11),"")</f>
        <v/>
      </c>
      <c r="BF1093" s="9">
        <f>IF((ROW()-6)&lt;=$Q$3,INDEX(LINEST(AH1034:AH1093,AI1034:AT1093,TRUE,TRUE),1,10),"")</f>
        <v/>
      </c>
      <c r="BG1093" s="9">
        <f>IF((ROW()-6)&lt;=$Q$3,INDEX(LINEST(AH1034:AH1093,AI1034:AT1093,TRUE,TRUE),1,9),"")</f>
        <v/>
      </c>
      <c r="BH1093" s="9">
        <f>IF((ROW()-6)&lt;=$Q$3,INDEX(LINEST(AH1034:AH1093,AI1034:AT1093,TRUE,TRUE),1,8),"")</f>
        <v/>
      </c>
      <c r="BI1093" s="9">
        <f>IF((ROW()-6)&lt;=$Q$3,INDEX(LINEST(AH1034:AH1093,AI1034:AT1093,TRUE,TRUE),1,7),"")</f>
        <v/>
      </c>
      <c r="BJ1093" s="9">
        <f>IF((ROW()-6)&lt;=$Q$3,INDEX(LINEST(AH1034:AH1093,AI1034:AT1093,TRUE,TRUE),1,6),"")</f>
        <v/>
      </c>
      <c r="BK1093" s="9">
        <f>IF((ROW()-6)&lt;=$Q$3,INDEX(LINEST(AH1034:AH1093,AI1034:AT1093,TRUE,TRUE),1,5),"")</f>
        <v/>
      </c>
      <c r="BL1093" s="9">
        <f>IF((ROW()-6)&lt;=$Q$3,INDEX(LINEST(AH1034:AH1093,AI1034:AT1093,TRUE,TRUE),1,4),"")</f>
        <v/>
      </c>
      <c r="BM1093" s="9">
        <f>IF((ROW()-6)&lt;=$Q$3,INDEX(LINEST(AH1034:AH1093,AI1034:AT1093,TRUE,TRUE),1,3),"")</f>
        <v/>
      </c>
      <c r="BN1093" s="9">
        <f>IF((ROW()-6)&lt;=$Q$3,INDEX(LINEST(AH1034:AH1093,AI1034:AT1093,TRUE,TRUE),1,2),"")</f>
        <v/>
      </c>
      <c r="BO1093" s="9">
        <f>IF((ROW()-6)&lt;=$Q$3,INDEX(LINEST(AH1034:AH1093,AI1034:AT1093,TRUE,TRUE),1,1),"")</f>
        <v/>
      </c>
      <c r="BP1093" s="10">
        <f>IF((ROW()-6)&lt;=$Q$3,INDEX(LINEST(AH1034:AH1093,AI1034:AT1093,TRUE,TRUE),3,1),"")</f>
        <v/>
      </c>
      <c r="BR1093" s="9">
        <f>IF(AND((ROW()-6)&lt;=$Q$3,ISNUMBER(BC1092)),BC1092/$Q$4+BD1092*AI1093+BE1092*AJ1093+BF1092*AK1093+BG1092*AL1093+BH1092*AM1093+BI1092*AN1093+BJ1092*AO1093+BK1092*AP1093+BL1092*AQ1093+BM1092*AR1093+BN1092*AS1093+BO1092*AT1093,"")</f>
        <v/>
      </c>
      <c r="BS1093">
        <f>IF(ISNUMBER(BR1093),AVERAGE(AH1033:AH1092),"")</f>
        <v/>
      </c>
      <c r="BT1093">
        <f>IF(ISNUMBER(BR1093),(AH1093-BR1093)^2,"")</f>
        <v/>
      </c>
      <c r="BU1093">
        <f>IF(ISNUMBER(BR1093),AH1093^2,"")</f>
        <v/>
      </c>
      <c r="BV1093">
        <f>IF(ISNUMBER(BR1093),(AH1093-BS1093)^2,"")</f>
        <v/>
      </c>
    </row>
    <row r="1094">
      <c r="O1094">
        <f>IF($R1094="","",CHOOSE($Q$2,YEAR(R1094)*12+MONTH(R1094),INT((R1094-2)/7),YEAR(R1094)*4+ROUNDUP(MONTH(R1094)/3)))</f>
        <v/>
      </c>
      <c r="P1094">
        <f>IF($R1094="","",IF($R1095="",1,IF(O1094&lt;&gt;O1095,1,0)))</f>
        <v/>
      </c>
      <c r="Q1094">
        <f>IF(P1094=1,SUM($P$7:P1094),"")</f>
        <v/>
      </c>
      <c r="R1094">
        <f>IF($A1094="","",IF(ISNUMBER($A1094),$A1094,IFERROR(DATEVALUE($A1094),NA())))</f>
        <v/>
      </c>
      <c r="S1094" s="7">
        <f>IFERROR(INDEX($R$7:$R$60000,MATCH(ROW()-6,$Q$7:$Q$60000,0)),"")</f>
        <v/>
      </c>
      <c r="T1094">
        <f>IFERROR(INDEX($B$7:$B$60000,MATCH(ROW()-6,$Q$7:$Q$60000,0)),"")</f>
        <v/>
      </c>
      <c r="U1094">
        <f>IFERROR(INDEX($C$7:$C$60000,MATCH(ROW()-6,$Q$7:$Q$60000,0)),"")</f>
        <v/>
      </c>
      <c r="V1094">
        <f>IFERROR(INDEX($D$7:$D$60000,MATCH(ROW()-6,$Q$7:$Q$60000,0)),"")</f>
        <v/>
      </c>
      <c r="W1094">
        <f>IFERROR(INDEX($E$7:$E$60000,MATCH(ROW()-6,$Q$7:$Q$60000,0)),"")</f>
        <v/>
      </c>
      <c r="X1094">
        <f>IFERROR(INDEX($F$7:$F$60000,MATCH(ROW()-6,$Q$7:$Q$60000,0)),"")</f>
        <v/>
      </c>
      <c r="Y1094">
        <f>IFERROR(INDEX($G$7:$G$60000,MATCH(ROW()-6,$Q$7:$Q$60000,0)),"")</f>
        <v/>
      </c>
      <c r="Z1094">
        <f>IFERROR(INDEX($H$7:$H$60000,MATCH(ROW()-6,$Q$7:$Q$60000,0)),"")</f>
        <v/>
      </c>
      <c r="AA1094">
        <f>IFERROR(INDEX($I$7:$I$60000,MATCH(ROW()-6,$Q$7:$Q$60000,0)),"")</f>
        <v/>
      </c>
      <c r="AB1094">
        <f>IFERROR(INDEX($J$7:$J$60000,MATCH(ROW()-6,$Q$7:$Q$60000,0)),"")</f>
        <v/>
      </c>
      <c r="AC1094">
        <f>IFERROR(INDEX($K$7:$K$60000,MATCH(ROW()-6,$Q$7:$Q$60000,0)),"")</f>
        <v/>
      </c>
      <c r="AD1094">
        <f>IFERROR(INDEX($L$7:$L$60000,MATCH(ROW()-6,$Q$7:$Q$60000,0)),"")</f>
        <v/>
      </c>
      <c r="AE1094">
        <f>IFERROR(INDEX($M$7:$M$60000,MATCH(ROW()-6,$Q$7:$Q$60000,0)),"")</f>
        <v/>
      </c>
      <c r="AF1094">
        <f>IFERROR(INDEX($N$7:$N$60000,MATCH(ROW()-6,$Q$7:$Q$60000,0)),"")</f>
        <v/>
      </c>
      <c r="AH1094" s="9">
        <f>IF(OR($S1094="",$S1093=""),"",LN($T1094/$T1093))</f>
        <v/>
      </c>
      <c r="AI1094" s="9">
        <f>IF(OR($S1094="",$S1093=""),"",$C$2*LN(U1094/U1093))</f>
        <v/>
      </c>
      <c r="AJ1094" s="9">
        <f>IF(OR($S1094="",$S1093=""),"",$D$2*(V1094-V1093))</f>
        <v/>
      </c>
      <c r="AK1094" s="9">
        <f>IF(OR($S1094="",$S1093=""),"",$E$2*(W1094-W1093))</f>
        <v/>
      </c>
      <c r="AL1094" s="9">
        <f>IF(OR($S1094="",$S1093=""),"",$F$2*LN(X1094/X1093))</f>
        <v/>
      </c>
      <c r="AM1094" s="9">
        <f>IF(OR($S1094="",$S1093=""),"",$G$2*(Y1094-Y1093))</f>
        <v/>
      </c>
      <c r="AN1094" s="9">
        <f>IF(OR($S1094="",$S1093=""),"",$H$2*LN(Z1094/Z1093))</f>
        <v/>
      </c>
      <c r="AO1094" s="9">
        <f>IF(OR($S1094="",$S1093=""),"",$I$2*(AA1094-AA1093))</f>
        <v/>
      </c>
      <c r="AP1094" s="9">
        <f>IF(OR($S1094="",$S1093=""),"",$J$2*LN(AB1094/AB1093))</f>
        <v/>
      </c>
      <c r="AQ1094" s="9">
        <f>IF(OR($S1094="",$S1093=""),"",$K$2*(AC1094-AC1093))</f>
        <v/>
      </c>
      <c r="AR1094" s="9">
        <f>IF(OR($S1094="",$S1093=""),"",$L$2*LN(AD1094/AD1093))</f>
        <v/>
      </c>
      <c r="AS1094" s="9">
        <f>IF(OR($S1094="",$S1093=""),"",$M$2*LN(AE1094/AE1093))</f>
        <v/>
      </c>
      <c r="AT1094" s="9">
        <f>IF(OR($S1094="",$S1093=""),"",$N$2*LN(AF1094/AF1093))</f>
        <v/>
      </c>
      <c r="AV1094" s="9">
        <f>IF($AH1094="","",$AY$16+$AY$4*AI1094+$AY$5*AJ1094+$AY$6*AK1094+$AY$7*AL1094+$AY$8*AM1094+$AY$9*AN1094+$AY$10*AO1094+$AY$11*AP1094+$AY$12*AQ1094+$AY$13*AR1094+$AY$14*AS1094+$AY$15*AT1094)</f>
        <v/>
      </c>
      <c r="BC1094" s="10">
        <f>IF((ROW()-6)&lt;=$Q$3,INDEX(LINEST(AH1035:AH1094,AI1035:AT1094,TRUE,TRUE),1,13)*$Q$4,"")</f>
        <v/>
      </c>
      <c r="BD1094" s="9">
        <f>IF((ROW()-6)&lt;=$Q$3,INDEX(LINEST(AH1035:AH1094,AI1035:AT1094,TRUE,TRUE),1,12),"")</f>
        <v/>
      </c>
      <c r="BE1094" s="9">
        <f>IF((ROW()-6)&lt;=$Q$3,INDEX(LINEST(AH1035:AH1094,AI1035:AT1094,TRUE,TRUE),1,11),"")</f>
        <v/>
      </c>
      <c r="BF1094" s="9">
        <f>IF((ROW()-6)&lt;=$Q$3,INDEX(LINEST(AH1035:AH1094,AI1035:AT1094,TRUE,TRUE),1,10),"")</f>
        <v/>
      </c>
      <c r="BG1094" s="9">
        <f>IF((ROW()-6)&lt;=$Q$3,INDEX(LINEST(AH1035:AH1094,AI1035:AT1094,TRUE,TRUE),1,9),"")</f>
        <v/>
      </c>
      <c r="BH1094" s="9">
        <f>IF((ROW()-6)&lt;=$Q$3,INDEX(LINEST(AH1035:AH1094,AI1035:AT1094,TRUE,TRUE),1,8),"")</f>
        <v/>
      </c>
      <c r="BI1094" s="9">
        <f>IF((ROW()-6)&lt;=$Q$3,INDEX(LINEST(AH1035:AH1094,AI1035:AT1094,TRUE,TRUE),1,7),"")</f>
        <v/>
      </c>
      <c r="BJ1094" s="9">
        <f>IF((ROW()-6)&lt;=$Q$3,INDEX(LINEST(AH1035:AH1094,AI1035:AT1094,TRUE,TRUE),1,6),"")</f>
        <v/>
      </c>
      <c r="BK1094" s="9">
        <f>IF((ROW()-6)&lt;=$Q$3,INDEX(LINEST(AH1035:AH1094,AI1035:AT1094,TRUE,TRUE),1,5),"")</f>
        <v/>
      </c>
      <c r="BL1094" s="9">
        <f>IF((ROW()-6)&lt;=$Q$3,INDEX(LINEST(AH1035:AH1094,AI1035:AT1094,TRUE,TRUE),1,4),"")</f>
        <v/>
      </c>
      <c r="BM1094" s="9">
        <f>IF((ROW()-6)&lt;=$Q$3,INDEX(LINEST(AH1035:AH1094,AI1035:AT1094,TRUE,TRUE),1,3),"")</f>
        <v/>
      </c>
      <c r="BN1094" s="9">
        <f>IF((ROW()-6)&lt;=$Q$3,INDEX(LINEST(AH1035:AH1094,AI1035:AT1094,TRUE,TRUE),1,2),"")</f>
        <v/>
      </c>
      <c r="BO1094" s="9">
        <f>IF((ROW()-6)&lt;=$Q$3,INDEX(LINEST(AH1035:AH1094,AI1035:AT1094,TRUE,TRUE),1,1),"")</f>
        <v/>
      </c>
      <c r="BP1094" s="10">
        <f>IF((ROW()-6)&lt;=$Q$3,INDEX(LINEST(AH1035:AH1094,AI1035:AT1094,TRUE,TRUE),3,1),"")</f>
        <v/>
      </c>
      <c r="BR1094" s="9">
        <f>IF(AND((ROW()-6)&lt;=$Q$3,ISNUMBER(BC1093)),BC1093/$Q$4+BD1093*AI1094+BE1093*AJ1094+BF1093*AK1094+BG1093*AL1094+BH1093*AM1094+BI1093*AN1094+BJ1093*AO1094+BK1093*AP1094+BL1093*AQ1094+BM1093*AR1094+BN1093*AS1094+BO1093*AT1094,"")</f>
        <v/>
      </c>
      <c r="BS1094">
        <f>IF(ISNUMBER(BR1094),AVERAGE(AH1034:AH1093),"")</f>
        <v/>
      </c>
      <c r="BT1094">
        <f>IF(ISNUMBER(BR1094),(AH1094-BR1094)^2,"")</f>
        <v/>
      </c>
      <c r="BU1094">
        <f>IF(ISNUMBER(BR1094),AH1094^2,"")</f>
        <v/>
      </c>
      <c r="BV1094">
        <f>IF(ISNUMBER(BR1094),(AH1094-BS1094)^2,"")</f>
        <v/>
      </c>
    </row>
    <row r="1095">
      <c r="O1095">
        <f>IF($R1095="","",CHOOSE($Q$2,YEAR(R1095)*12+MONTH(R1095),INT((R1095-2)/7),YEAR(R1095)*4+ROUNDUP(MONTH(R1095)/3)))</f>
        <v/>
      </c>
      <c r="P1095">
        <f>IF($R1095="","",IF($R1096="",1,IF(O1095&lt;&gt;O1096,1,0)))</f>
        <v/>
      </c>
      <c r="Q1095">
        <f>IF(P1095=1,SUM($P$7:P1095),"")</f>
        <v/>
      </c>
      <c r="R1095">
        <f>IF($A1095="","",IF(ISNUMBER($A1095),$A1095,IFERROR(DATEVALUE($A1095),NA())))</f>
        <v/>
      </c>
      <c r="S1095" s="7">
        <f>IFERROR(INDEX($R$7:$R$60000,MATCH(ROW()-6,$Q$7:$Q$60000,0)),"")</f>
        <v/>
      </c>
      <c r="T1095">
        <f>IFERROR(INDEX($B$7:$B$60000,MATCH(ROW()-6,$Q$7:$Q$60000,0)),"")</f>
        <v/>
      </c>
      <c r="U1095">
        <f>IFERROR(INDEX($C$7:$C$60000,MATCH(ROW()-6,$Q$7:$Q$60000,0)),"")</f>
        <v/>
      </c>
      <c r="V1095">
        <f>IFERROR(INDEX($D$7:$D$60000,MATCH(ROW()-6,$Q$7:$Q$60000,0)),"")</f>
        <v/>
      </c>
      <c r="W1095">
        <f>IFERROR(INDEX($E$7:$E$60000,MATCH(ROW()-6,$Q$7:$Q$60000,0)),"")</f>
        <v/>
      </c>
      <c r="X1095">
        <f>IFERROR(INDEX($F$7:$F$60000,MATCH(ROW()-6,$Q$7:$Q$60000,0)),"")</f>
        <v/>
      </c>
      <c r="Y1095">
        <f>IFERROR(INDEX($G$7:$G$60000,MATCH(ROW()-6,$Q$7:$Q$60000,0)),"")</f>
        <v/>
      </c>
      <c r="Z1095">
        <f>IFERROR(INDEX($H$7:$H$60000,MATCH(ROW()-6,$Q$7:$Q$60000,0)),"")</f>
        <v/>
      </c>
      <c r="AA1095">
        <f>IFERROR(INDEX($I$7:$I$60000,MATCH(ROW()-6,$Q$7:$Q$60000,0)),"")</f>
        <v/>
      </c>
      <c r="AB1095">
        <f>IFERROR(INDEX($J$7:$J$60000,MATCH(ROW()-6,$Q$7:$Q$60000,0)),"")</f>
        <v/>
      </c>
      <c r="AC1095">
        <f>IFERROR(INDEX($K$7:$K$60000,MATCH(ROW()-6,$Q$7:$Q$60000,0)),"")</f>
        <v/>
      </c>
      <c r="AD1095">
        <f>IFERROR(INDEX($L$7:$L$60000,MATCH(ROW()-6,$Q$7:$Q$60000,0)),"")</f>
        <v/>
      </c>
      <c r="AE1095">
        <f>IFERROR(INDEX($M$7:$M$60000,MATCH(ROW()-6,$Q$7:$Q$60000,0)),"")</f>
        <v/>
      </c>
      <c r="AF1095">
        <f>IFERROR(INDEX($N$7:$N$60000,MATCH(ROW()-6,$Q$7:$Q$60000,0)),"")</f>
        <v/>
      </c>
      <c r="AH1095" s="9">
        <f>IF(OR($S1095="",$S1094=""),"",LN($T1095/$T1094))</f>
        <v/>
      </c>
      <c r="AI1095" s="9">
        <f>IF(OR($S1095="",$S1094=""),"",$C$2*LN(U1095/U1094))</f>
        <v/>
      </c>
      <c r="AJ1095" s="9">
        <f>IF(OR($S1095="",$S1094=""),"",$D$2*(V1095-V1094))</f>
        <v/>
      </c>
      <c r="AK1095" s="9">
        <f>IF(OR($S1095="",$S1094=""),"",$E$2*(W1095-W1094))</f>
        <v/>
      </c>
      <c r="AL1095" s="9">
        <f>IF(OR($S1095="",$S1094=""),"",$F$2*LN(X1095/X1094))</f>
        <v/>
      </c>
      <c r="AM1095" s="9">
        <f>IF(OR($S1095="",$S1094=""),"",$G$2*(Y1095-Y1094))</f>
        <v/>
      </c>
      <c r="AN1095" s="9">
        <f>IF(OR($S1095="",$S1094=""),"",$H$2*LN(Z1095/Z1094))</f>
        <v/>
      </c>
      <c r="AO1095" s="9">
        <f>IF(OR($S1095="",$S1094=""),"",$I$2*(AA1095-AA1094))</f>
        <v/>
      </c>
      <c r="AP1095" s="9">
        <f>IF(OR($S1095="",$S1094=""),"",$J$2*LN(AB1095/AB1094))</f>
        <v/>
      </c>
      <c r="AQ1095" s="9">
        <f>IF(OR($S1095="",$S1094=""),"",$K$2*(AC1095-AC1094))</f>
        <v/>
      </c>
      <c r="AR1095" s="9">
        <f>IF(OR($S1095="",$S1094=""),"",$L$2*LN(AD1095/AD1094))</f>
        <v/>
      </c>
      <c r="AS1095" s="9">
        <f>IF(OR($S1095="",$S1094=""),"",$M$2*LN(AE1095/AE1094))</f>
        <v/>
      </c>
      <c r="AT1095" s="9">
        <f>IF(OR($S1095="",$S1094=""),"",$N$2*LN(AF1095/AF1094))</f>
        <v/>
      </c>
      <c r="AV1095" s="9">
        <f>IF($AH1095="","",$AY$16+$AY$4*AI1095+$AY$5*AJ1095+$AY$6*AK1095+$AY$7*AL1095+$AY$8*AM1095+$AY$9*AN1095+$AY$10*AO1095+$AY$11*AP1095+$AY$12*AQ1095+$AY$13*AR1095+$AY$14*AS1095+$AY$15*AT1095)</f>
        <v/>
      </c>
      <c r="BC1095" s="10">
        <f>IF((ROW()-6)&lt;=$Q$3,INDEX(LINEST(AH1036:AH1095,AI1036:AT1095,TRUE,TRUE),1,13)*$Q$4,"")</f>
        <v/>
      </c>
      <c r="BD1095" s="9">
        <f>IF((ROW()-6)&lt;=$Q$3,INDEX(LINEST(AH1036:AH1095,AI1036:AT1095,TRUE,TRUE),1,12),"")</f>
        <v/>
      </c>
      <c r="BE1095" s="9">
        <f>IF((ROW()-6)&lt;=$Q$3,INDEX(LINEST(AH1036:AH1095,AI1036:AT1095,TRUE,TRUE),1,11),"")</f>
        <v/>
      </c>
      <c r="BF1095" s="9">
        <f>IF((ROW()-6)&lt;=$Q$3,INDEX(LINEST(AH1036:AH1095,AI1036:AT1095,TRUE,TRUE),1,10),"")</f>
        <v/>
      </c>
      <c r="BG1095" s="9">
        <f>IF((ROW()-6)&lt;=$Q$3,INDEX(LINEST(AH1036:AH1095,AI1036:AT1095,TRUE,TRUE),1,9),"")</f>
        <v/>
      </c>
      <c r="BH1095" s="9">
        <f>IF((ROW()-6)&lt;=$Q$3,INDEX(LINEST(AH1036:AH1095,AI1036:AT1095,TRUE,TRUE),1,8),"")</f>
        <v/>
      </c>
      <c r="BI1095" s="9">
        <f>IF((ROW()-6)&lt;=$Q$3,INDEX(LINEST(AH1036:AH1095,AI1036:AT1095,TRUE,TRUE),1,7),"")</f>
        <v/>
      </c>
      <c r="BJ1095" s="9">
        <f>IF((ROW()-6)&lt;=$Q$3,INDEX(LINEST(AH1036:AH1095,AI1036:AT1095,TRUE,TRUE),1,6),"")</f>
        <v/>
      </c>
      <c r="BK1095" s="9">
        <f>IF((ROW()-6)&lt;=$Q$3,INDEX(LINEST(AH1036:AH1095,AI1036:AT1095,TRUE,TRUE),1,5),"")</f>
        <v/>
      </c>
      <c r="BL1095" s="9">
        <f>IF((ROW()-6)&lt;=$Q$3,INDEX(LINEST(AH1036:AH1095,AI1036:AT1095,TRUE,TRUE),1,4),"")</f>
        <v/>
      </c>
      <c r="BM1095" s="9">
        <f>IF((ROW()-6)&lt;=$Q$3,INDEX(LINEST(AH1036:AH1095,AI1036:AT1095,TRUE,TRUE),1,3),"")</f>
        <v/>
      </c>
      <c r="BN1095" s="9">
        <f>IF((ROW()-6)&lt;=$Q$3,INDEX(LINEST(AH1036:AH1095,AI1036:AT1095,TRUE,TRUE),1,2),"")</f>
        <v/>
      </c>
      <c r="BO1095" s="9">
        <f>IF((ROW()-6)&lt;=$Q$3,INDEX(LINEST(AH1036:AH1095,AI1036:AT1095,TRUE,TRUE),1,1),"")</f>
        <v/>
      </c>
      <c r="BP1095" s="10">
        <f>IF((ROW()-6)&lt;=$Q$3,INDEX(LINEST(AH1036:AH1095,AI1036:AT1095,TRUE,TRUE),3,1),"")</f>
        <v/>
      </c>
      <c r="BR1095" s="9">
        <f>IF(AND((ROW()-6)&lt;=$Q$3,ISNUMBER(BC1094)),BC1094/$Q$4+BD1094*AI1095+BE1094*AJ1095+BF1094*AK1095+BG1094*AL1095+BH1094*AM1095+BI1094*AN1095+BJ1094*AO1095+BK1094*AP1095+BL1094*AQ1095+BM1094*AR1095+BN1094*AS1095+BO1094*AT1095,"")</f>
        <v/>
      </c>
      <c r="BS1095">
        <f>IF(ISNUMBER(BR1095),AVERAGE(AH1035:AH1094),"")</f>
        <v/>
      </c>
      <c r="BT1095">
        <f>IF(ISNUMBER(BR1095),(AH1095-BR1095)^2,"")</f>
        <v/>
      </c>
      <c r="BU1095">
        <f>IF(ISNUMBER(BR1095),AH1095^2,"")</f>
        <v/>
      </c>
      <c r="BV1095">
        <f>IF(ISNUMBER(BR1095),(AH1095-BS1095)^2,"")</f>
        <v/>
      </c>
    </row>
    <row r="1096">
      <c r="O1096">
        <f>IF($R1096="","",CHOOSE($Q$2,YEAR(R1096)*12+MONTH(R1096),INT((R1096-2)/7),YEAR(R1096)*4+ROUNDUP(MONTH(R1096)/3)))</f>
        <v/>
      </c>
      <c r="P1096">
        <f>IF($R1096="","",IF($R1097="",1,IF(O1096&lt;&gt;O1097,1,0)))</f>
        <v/>
      </c>
      <c r="Q1096">
        <f>IF(P1096=1,SUM($P$7:P1096),"")</f>
        <v/>
      </c>
      <c r="R1096">
        <f>IF($A1096="","",IF(ISNUMBER($A1096),$A1096,IFERROR(DATEVALUE($A1096),NA())))</f>
        <v/>
      </c>
      <c r="S1096" s="7">
        <f>IFERROR(INDEX($R$7:$R$60000,MATCH(ROW()-6,$Q$7:$Q$60000,0)),"")</f>
        <v/>
      </c>
      <c r="T1096">
        <f>IFERROR(INDEX($B$7:$B$60000,MATCH(ROW()-6,$Q$7:$Q$60000,0)),"")</f>
        <v/>
      </c>
      <c r="U1096">
        <f>IFERROR(INDEX($C$7:$C$60000,MATCH(ROW()-6,$Q$7:$Q$60000,0)),"")</f>
        <v/>
      </c>
      <c r="V1096">
        <f>IFERROR(INDEX($D$7:$D$60000,MATCH(ROW()-6,$Q$7:$Q$60000,0)),"")</f>
        <v/>
      </c>
      <c r="W1096">
        <f>IFERROR(INDEX($E$7:$E$60000,MATCH(ROW()-6,$Q$7:$Q$60000,0)),"")</f>
        <v/>
      </c>
      <c r="X1096">
        <f>IFERROR(INDEX($F$7:$F$60000,MATCH(ROW()-6,$Q$7:$Q$60000,0)),"")</f>
        <v/>
      </c>
      <c r="Y1096">
        <f>IFERROR(INDEX($G$7:$G$60000,MATCH(ROW()-6,$Q$7:$Q$60000,0)),"")</f>
        <v/>
      </c>
      <c r="Z1096">
        <f>IFERROR(INDEX($H$7:$H$60000,MATCH(ROW()-6,$Q$7:$Q$60000,0)),"")</f>
        <v/>
      </c>
      <c r="AA1096">
        <f>IFERROR(INDEX($I$7:$I$60000,MATCH(ROW()-6,$Q$7:$Q$60000,0)),"")</f>
        <v/>
      </c>
      <c r="AB1096">
        <f>IFERROR(INDEX($J$7:$J$60000,MATCH(ROW()-6,$Q$7:$Q$60000,0)),"")</f>
        <v/>
      </c>
      <c r="AC1096">
        <f>IFERROR(INDEX($K$7:$K$60000,MATCH(ROW()-6,$Q$7:$Q$60000,0)),"")</f>
        <v/>
      </c>
      <c r="AD1096">
        <f>IFERROR(INDEX($L$7:$L$60000,MATCH(ROW()-6,$Q$7:$Q$60000,0)),"")</f>
        <v/>
      </c>
      <c r="AE1096">
        <f>IFERROR(INDEX($M$7:$M$60000,MATCH(ROW()-6,$Q$7:$Q$60000,0)),"")</f>
        <v/>
      </c>
      <c r="AF1096">
        <f>IFERROR(INDEX($N$7:$N$60000,MATCH(ROW()-6,$Q$7:$Q$60000,0)),"")</f>
        <v/>
      </c>
      <c r="AH1096" s="9">
        <f>IF(OR($S1096="",$S1095=""),"",LN($T1096/$T1095))</f>
        <v/>
      </c>
      <c r="AI1096" s="9">
        <f>IF(OR($S1096="",$S1095=""),"",$C$2*LN(U1096/U1095))</f>
        <v/>
      </c>
      <c r="AJ1096" s="9">
        <f>IF(OR($S1096="",$S1095=""),"",$D$2*(V1096-V1095))</f>
        <v/>
      </c>
      <c r="AK1096" s="9">
        <f>IF(OR($S1096="",$S1095=""),"",$E$2*(W1096-W1095))</f>
        <v/>
      </c>
      <c r="AL1096" s="9">
        <f>IF(OR($S1096="",$S1095=""),"",$F$2*LN(X1096/X1095))</f>
        <v/>
      </c>
      <c r="AM1096" s="9">
        <f>IF(OR($S1096="",$S1095=""),"",$G$2*(Y1096-Y1095))</f>
        <v/>
      </c>
      <c r="AN1096" s="9">
        <f>IF(OR($S1096="",$S1095=""),"",$H$2*LN(Z1096/Z1095))</f>
        <v/>
      </c>
      <c r="AO1096" s="9">
        <f>IF(OR($S1096="",$S1095=""),"",$I$2*(AA1096-AA1095))</f>
        <v/>
      </c>
      <c r="AP1096" s="9">
        <f>IF(OR($S1096="",$S1095=""),"",$J$2*LN(AB1096/AB1095))</f>
        <v/>
      </c>
      <c r="AQ1096" s="9">
        <f>IF(OR($S1096="",$S1095=""),"",$K$2*(AC1096-AC1095))</f>
        <v/>
      </c>
      <c r="AR1096" s="9">
        <f>IF(OR($S1096="",$S1095=""),"",$L$2*LN(AD1096/AD1095))</f>
        <v/>
      </c>
      <c r="AS1096" s="9">
        <f>IF(OR($S1096="",$S1095=""),"",$M$2*LN(AE1096/AE1095))</f>
        <v/>
      </c>
      <c r="AT1096" s="9">
        <f>IF(OR($S1096="",$S1095=""),"",$N$2*LN(AF1096/AF1095))</f>
        <v/>
      </c>
      <c r="AV1096" s="9">
        <f>IF($AH1096="","",$AY$16+$AY$4*AI1096+$AY$5*AJ1096+$AY$6*AK1096+$AY$7*AL1096+$AY$8*AM1096+$AY$9*AN1096+$AY$10*AO1096+$AY$11*AP1096+$AY$12*AQ1096+$AY$13*AR1096+$AY$14*AS1096+$AY$15*AT1096)</f>
        <v/>
      </c>
      <c r="BC1096" s="10">
        <f>IF((ROW()-6)&lt;=$Q$3,INDEX(LINEST(AH1037:AH1096,AI1037:AT1096,TRUE,TRUE),1,13)*$Q$4,"")</f>
        <v/>
      </c>
      <c r="BD1096" s="9">
        <f>IF((ROW()-6)&lt;=$Q$3,INDEX(LINEST(AH1037:AH1096,AI1037:AT1096,TRUE,TRUE),1,12),"")</f>
        <v/>
      </c>
      <c r="BE1096" s="9">
        <f>IF((ROW()-6)&lt;=$Q$3,INDEX(LINEST(AH1037:AH1096,AI1037:AT1096,TRUE,TRUE),1,11),"")</f>
        <v/>
      </c>
      <c r="BF1096" s="9">
        <f>IF((ROW()-6)&lt;=$Q$3,INDEX(LINEST(AH1037:AH1096,AI1037:AT1096,TRUE,TRUE),1,10),"")</f>
        <v/>
      </c>
      <c r="BG1096" s="9">
        <f>IF((ROW()-6)&lt;=$Q$3,INDEX(LINEST(AH1037:AH1096,AI1037:AT1096,TRUE,TRUE),1,9),"")</f>
        <v/>
      </c>
      <c r="BH1096" s="9">
        <f>IF((ROW()-6)&lt;=$Q$3,INDEX(LINEST(AH1037:AH1096,AI1037:AT1096,TRUE,TRUE),1,8),"")</f>
        <v/>
      </c>
      <c r="BI1096" s="9">
        <f>IF((ROW()-6)&lt;=$Q$3,INDEX(LINEST(AH1037:AH1096,AI1037:AT1096,TRUE,TRUE),1,7),"")</f>
        <v/>
      </c>
      <c r="BJ1096" s="9">
        <f>IF((ROW()-6)&lt;=$Q$3,INDEX(LINEST(AH1037:AH1096,AI1037:AT1096,TRUE,TRUE),1,6),"")</f>
        <v/>
      </c>
      <c r="BK1096" s="9">
        <f>IF((ROW()-6)&lt;=$Q$3,INDEX(LINEST(AH1037:AH1096,AI1037:AT1096,TRUE,TRUE),1,5),"")</f>
        <v/>
      </c>
      <c r="BL1096" s="9">
        <f>IF((ROW()-6)&lt;=$Q$3,INDEX(LINEST(AH1037:AH1096,AI1037:AT1096,TRUE,TRUE),1,4),"")</f>
        <v/>
      </c>
      <c r="BM1096" s="9">
        <f>IF((ROW()-6)&lt;=$Q$3,INDEX(LINEST(AH1037:AH1096,AI1037:AT1096,TRUE,TRUE),1,3),"")</f>
        <v/>
      </c>
      <c r="BN1096" s="9">
        <f>IF((ROW()-6)&lt;=$Q$3,INDEX(LINEST(AH1037:AH1096,AI1037:AT1096,TRUE,TRUE),1,2),"")</f>
        <v/>
      </c>
      <c r="BO1096" s="9">
        <f>IF((ROW()-6)&lt;=$Q$3,INDEX(LINEST(AH1037:AH1096,AI1037:AT1096,TRUE,TRUE),1,1),"")</f>
        <v/>
      </c>
      <c r="BP1096" s="10">
        <f>IF((ROW()-6)&lt;=$Q$3,INDEX(LINEST(AH1037:AH1096,AI1037:AT1096,TRUE,TRUE),3,1),"")</f>
        <v/>
      </c>
      <c r="BR1096" s="9">
        <f>IF(AND((ROW()-6)&lt;=$Q$3,ISNUMBER(BC1095)),BC1095/$Q$4+BD1095*AI1096+BE1095*AJ1096+BF1095*AK1096+BG1095*AL1096+BH1095*AM1096+BI1095*AN1096+BJ1095*AO1096+BK1095*AP1096+BL1095*AQ1096+BM1095*AR1096+BN1095*AS1096+BO1095*AT1096,"")</f>
        <v/>
      </c>
      <c r="BS1096">
        <f>IF(ISNUMBER(BR1096),AVERAGE(AH1036:AH1095),"")</f>
        <v/>
      </c>
      <c r="BT1096">
        <f>IF(ISNUMBER(BR1096),(AH1096-BR1096)^2,"")</f>
        <v/>
      </c>
      <c r="BU1096">
        <f>IF(ISNUMBER(BR1096),AH1096^2,"")</f>
        <v/>
      </c>
      <c r="BV1096">
        <f>IF(ISNUMBER(BR1096),(AH1096-BS1096)^2,"")</f>
        <v/>
      </c>
    </row>
    <row r="1097">
      <c r="O1097">
        <f>IF($R1097="","",CHOOSE($Q$2,YEAR(R1097)*12+MONTH(R1097),INT((R1097-2)/7),YEAR(R1097)*4+ROUNDUP(MONTH(R1097)/3)))</f>
        <v/>
      </c>
      <c r="P1097">
        <f>IF($R1097="","",IF($R1098="",1,IF(O1097&lt;&gt;O1098,1,0)))</f>
        <v/>
      </c>
      <c r="Q1097">
        <f>IF(P1097=1,SUM($P$7:P1097),"")</f>
        <v/>
      </c>
      <c r="R1097">
        <f>IF($A1097="","",IF(ISNUMBER($A1097),$A1097,IFERROR(DATEVALUE($A1097),NA())))</f>
        <v/>
      </c>
      <c r="S1097" s="7">
        <f>IFERROR(INDEX($R$7:$R$60000,MATCH(ROW()-6,$Q$7:$Q$60000,0)),"")</f>
        <v/>
      </c>
      <c r="T1097">
        <f>IFERROR(INDEX($B$7:$B$60000,MATCH(ROW()-6,$Q$7:$Q$60000,0)),"")</f>
        <v/>
      </c>
      <c r="U1097">
        <f>IFERROR(INDEX($C$7:$C$60000,MATCH(ROW()-6,$Q$7:$Q$60000,0)),"")</f>
        <v/>
      </c>
      <c r="V1097">
        <f>IFERROR(INDEX($D$7:$D$60000,MATCH(ROW()-6,$Q$7:$Q$60000,0)),"")</f>
        <v/>
      </c>
      <c r="W1097">
        <f>IFERROR(INDEX($E$7:$E$60000,MATCH(ROW()-6,$Q$7:$Q$60000,0)),"")</f>
        <v/>
      </c>
      <c r="X1097">
        <f>IFERROR(INDEX($F$7:$F$60000,MATCH(ROW()-6,$Q$7:$Q$60000,0)),"")</f>
        <v/>
      </c>
      <c r="Y1097">
        <f>IFERROR(INDEX($G$7:$G$60000,MATCH(ROW()-6,$Q$7:$Q$60000,0)),"")</f>
        <v/>
      </c>
      <c r="Z1097">
        <f>IFERROR(INDEX($H$7:$H$60000,MATCH(ROW()-6,$Q$7:$Q$60000,0)),"")</f>
        <v/>
      </c>
      <c r="AA1097">
        <f>IFERROR(INDEX($I$7:$I$60000,MATCH(ROW()-6,$Q$7:$Q$60000,0)),"")</f>
        <v/>
      </c>
      <c r="AB1097">
        <f>IFERROR(INDEX($J$7:$J$60000,MATCH(ROW()-6,$Q$7:$Q$60000,0)),"")</f>
        <v/>
      </c>
      <c r="AC1097">
        <f>IFERROR(INDEX($K$7:$K$60000,MATCH(ROW()-6,$Q$7:$Q$60000,0)),"")</f>
        <v/>
      </c>
      <c r="AD1097">
        <f>IFERROR(INDEX($L$7:$L$60000,MATCH(ROW()-6,$Q$7:$Q$60000,0)),"")</f>
        <v/>
      </c>
      <c r="AE1097">
        <f>IFERROR(INDEX($M$7:$M$60000,MATCH(ROW()-6,$Q$7:$Q$60000,0)),"")</f>
        <v/>
      </c>
      <c r="AF1097">
        <f>IFERROR(INDEX($N$7:$N$60000,MATCH(ROW()-6,$Q$7:$Q$60000,0)),"")</f>
        <v/>
      </c>
      <c r="AH1097" s="9">
        <f>IF(OR($S1097="",$S1096=""),"",LN($T1097/$T1096))</f>
        <v/>
      </c>
      <c r="AI1097" s="9">
        <f>IF(OR($S1097="",$S1096=""),"",$C$2*LN(U1097/U1096))</f>
        <v/>
      </c>
      <c r="AJ1097" s="9">
        <f>IF(OR($S1097="",$S1096=""),"",$D$2*(V1097-V1096))</f>
        <v/>
      </c>
      <c r="AK1097" s="9">
        <f>IF(OR($S1097="",$S1096=""),"",$E$2*(W1097-W1096))</f>
        <v/>
      </c>
      <c r="AL1097" s="9">
        <f>IF(OR($S1097="",$S1096=""),"",$F$2*LN(X1097/X1096))</f>
        <v/>
      </c>
      <c r="AM1097" s="9">
        <f>IF(OR($S1097="",$S1096=""),"",$G$2*(Y1097-Y1096))</f>
        <v/>
      </c>
      <c r="AN1097" s="9">
        <f>IF(OR($S1097="",$S1096=""),"",$H$2*LN(Z1097/Z1096))</f>
        <v/>
      </c>
      <c r="AO1097" s="9">
        <f>IF(OR($S1097="",$S1096=""),"",$I$2*(AA1097-AA1096))</f>
        <v/>
      </c>
      <c r="AP1097" s="9">
        <f>IF(OR($S1097="",$S1096=""),"",$J$2*LN(AB1097/AB1096))</f>
        <v/>
      </c>
      <c r="AQ1097" s="9">
        <f>IF(OR($S1097="",$S1096=""),"",$K$2*(AC1097-AC1096))</f>
        <v/>
      </c>
      <c r="AR1097" s="9">
        <f>IF(OR($S1097="",$S1096=""),"",$L$2*LN(AD1097/AD1096))</f>
        <v/>
      </c>
      <c r="AS1097" s="9">
        <f>IF(OR($S1097="",$S1096=""),"",$M$2*LN(AE1097/AE1096))</f>
        <v/>
      </c>
      <c r="AT1097" s="9">
        <f>IF(OR($S1097="",$S1096=""),"",$N$2*LN(AF1097/AF1096))</f>
        <v/>
      </c>
      <c r="AV1097" s="9">
        <f>IF($AH1097="","",$AY$16+$AY$4*AI1097+$AY$5*AJ1097+$AY$6*AK1097+$AY$7*AL1097+$AY$8*AM1097+$AY$9*AN1097+$AY$10*AO1097+$AY$11*AP1097+$AY$12*AQ1097+$AY$13*AR1097+$AY$14*AS1097+$AY$15*AT1097)</f>
        <v/>
      </c>
      <c r="BC1097" s="10">
        <f>IF((ROW()-6)&lt;=$Q$3,INDEX(LINEST(AH1038:AH1097,AI1038:AT1097,TRUE,TRUE),1,13)*$Q$4,"")</f>
        <v/>
      </c>
      <c r="BD1097" s="9">
        <f>IF((ROW()-6)&lt;=$Q$3,INDEX(LINEST(AH1038:AH1097,AI1038:AT1097,TRUE,TRUE),1,12),"")</f>
        <v/>
      </c>
      <c r="BE1097" s="9">
        <f>IF((ROW()-6)&lt;=$Q$3,INDEX(LINEST(AH1038:AH1097,AI1038:AT1097,TRUE,TRUE),1,11),"")</f>
        <v/>
      </c>
      <c r="BF1097" s="9">
        <f>IF((ROW()-6)&lt;=$Q$3,INDEX(LINEST(AH1038:AH1097,AI1038:AT1097,TRUE,TRUE),1,10),"")</f>
        <v/>
      </c>
      <c r="BG1097" s="9">
        <f>IF((ROW()-6)&lt;=$Q$3,INDEX(LINEST(AH1038:AH1097,AI1038:AT1097,TRUE,TRUE),1,9),"")</f>
        <v/>
      </c>
      <c r="BH1097" s="9">
        <f>IF((ROW()-6)&lt;=$Q$3,INDEX(LINEST(AH1038:AH1097,AI1038:AT1097,TRUE,TRUE),1,8),"")</f>
        <v/>
      </c>
      <c r="BI1097" s="9">
        <f>IF((ROW()-6)&lt;=$Q$3,INDEX(LINEST(AH1038:AH1097,AI1038:AT1097,TRUE,TRUE),1,7),"")</f>
        <v/>
      </c>
      <c r="BJ1097" s="9">
        <f>IF((ROW()-6)&lt;=$Q$3,INDEX(LINEST(AH1038:AH1097,AI1038:AT1097,TRUE,TRUE),1,6),"")</f>
        <v/>
      </c>
      <c r="BK1097" s="9">
        <f>IF((ROW()-6)&lt;=$Q$3,INDEX(LINEST(AH1038:AH1097,AI1038:AT1097,TRUE,TRUE),1,5),"")</f>
        <v/>
      </c>
      <c r="BL1097" s="9">
        <f>IF((ROW()-6)&lt;=$Q$3,INDEX(LINEST(AH1038:AH1097,AI1038:AT1097,TRUE,TRUE),1,4),"")</f>
        <v/>
      </c>
      <c r="BM1097" s="9">
        <f>IF((ROW()-6)&lt;=$Q$3,INDEX(LINEST(AH1038:AH1097,AI1038:AT1097,TRUE,TRUE),1,3),"")</f>
        <v/>
      </c>
      <c r="BN1097" s="9">
        <f>IF((ROW()-6)&lt;=$Q$3,INDEX(LINEST(AH1038:AH1097,AI1038:AT1097,TRUE,TRUE),1,2),"")</f>
        <v/>
      </c>
      <c r="BO1097" s="9">
        <f>IF((ROW()-6)&lt;=$Q$3,INDEX(LINEST(AH1038:AH1097,AI1038:AT1097,TRUE,TRUE),1,1),"")</f>
        <v/>
      </c>
      <c r="BP1097" s="10">
        <f>IF((ROW()-6)&lt;=$Q$3,INDEX(LINEST(AH1038:AH1097,AI1038:AT1097,TRUE,TRUE),3,1),"")</f>
        <v/>
      </c>
      <c r="BR1097" s="9">
        <f>IF(AND((ROW()-6)&lt;=$Q$3,ISNUMBER(BC1096)),BC1096/$Q$4+BD1096*AI1097+BE1096*AJ1097+BF1096*AK1097+BG1096*AL1097+BH1096*AM1097+BI1096*AN1097+BJ1096*AO1097+BK1096*AP1097+BL1096*AQ1097+BM1096*AR1097+BN1096*AS1097+BO1096*AT1097,"")</f>
        <v/>
      </c>
      <c r="BS1097">
        <f>IF(ISNUMBER(BR1097),AVERAGE(AH1037:AH1096),"")</f>
        <v/>
      </c>
      <c r="BT1097">
        <f>IF(ISNUMBER(BR1097),(AH1097-BR1097)^2,"")</f>
        <v/>
      </c>
      <c r="BU1097">
        <f>IF(ISNUMBER(BR1097),AH1097^2,"")</f>
        <v/>
      </c>
      <c r="BV1097">
        <f>IF(ISNUMBER(BR1097),(AH1097-BS1097)^2,"")</f>
        <v/>
      </c>
    </row>
    <row r="1098">
      <c r="O1098">
        <f>IF($R1098="","",CHOOSE($Q$2,YEAR(R1098)*12+MONTH(R1098),INT((R1098-2)/7),YEAR(R1098)*4+ROUNDUP(MONTH(R1098)/3)))</f>
        <v/>
      </c>
      <c r="P1098">
        <f>IF($R1098="","",IF($R1099="",1,IF(O1098&lt;&gt;O1099,1,0)))</f>
        <v/>
      </c>
      <c r="Q1098">
        <f>IF(P1098=1,SUM($P$7:P1098),"")</f>
        <v/>
      </c>
      <c r="R1098">
        <f>IF($A1098="","",IF(ISNUMBER($A1098),$A1098,IFERROR(DATEVALUE($A1098),NA())))</f>
        <v/>
      </c>
      <c r="S1098" s="7">
        <f>IFERROR(INDEX($R$7:$R$60000,MATCH(ROW()-6,$Q$7:$Q$60000,0)),"")</f>
        <v/>
      </c>
      <c r="T1098">
        <f>IFERROR(INDEX($B$7:$B$60000,MATCH(ROW()-6,$Q$7:$Q$60000,0)),"")</f>
        <v/>
      </c>
      <c r="U1098">
        <f>IFERROR(INDEX($C$7:$C$60000,MATCH(ROW()-6,$Q$7:$Q$60000,0)),"")</f>
        <v/>
      </c>
      <c r="V1098">
        <f>IFERROR(INDEX($D$7:$D$60000,MATCH(ROW()-6,$Q$7:$Q$60000,0)),"")</f>
        <v/>
      </c>
      <c r="W1098">
        <f>IFERROR(INDEX($E$7:$E$60000,MATCH(ROW()-6,$Q$7:$Q$60000,0)),"")</f>
        <v/>
      </c>
      <c r="X1098">
        <f>IFERROR(INDEX($F$7:$F$60000,MATCH(ROW()-6,$Q$7:$Q$60000,0)),"")</f>
        <v/>
      </c>
      <c r="Y1098">
        <f>IFERROR(INDEX($G$7:$G$60000,MATCH(ROW()-6,$Q$7:$Q$60000,0)),"")</f>
        <v/>
      </c>
      <c r="Z1098">
        <f>IFERROR(INDEX($H$7:$H$60000,MATCH(ROW()-6,$Q$7:$Q$60000,0)),"")</f>
        <v/>
      </c>
      <c r="AA1098">
        <f>IFERROR(INDEX($I$7:$I$60000,MATCH(ROW()-6,$Q$7:$Q$60000,0)),"")</f>
        <v/>
      </c>
      <c r="AB1098">
        <f>IFERROR(INDEX($J$7:$J$60000,MATCH(ROW()-6,$Q$7:$Q$60000,0)),"")</f>
        <v/>
      </c>
      <c r="AC1098">
        <f>IFERROR(INDEX($K$7:$K$60000,MATCH(ROW()-6,$Q$7:$Q$60000,0)),"")</f>
        <v/>
      </c>
      <c r="AD1098">
        <f>IFERROR(INDEX($L$7:$L$60000,MATCH(ROW()-6,$Q$7:$Q$60000,0)),"")</f>
        <v/>
      </c>
      <c r="AE1098">
        <f>IFERROR(INDEX($M$7:$M$60000,MATCH(ROW()-6,$Q$7:$Q$60000,0)),"")</f>
        <v/>
      </c>
      <c r="AF1098">
        <f>IFERROR(INDEX($N$7:$N$60000,MATCH(ROW()-6,$Q$7:$Q$60000,0)),"")</f>
        <v/>
      </c>
      <c r="AH1098" s="9">
        <f>IF(OR($S1098="",$S1097=""),"",LN($T1098/$T1097))</f>
        <v/>
      </c>
      <c r="AI1098" s="9">
        <f>IF(OR($S1098="",$S1097=""),"",$C$2*LN(U1098/U1097))</f>
        <v/>
      </c>
      <c r="AJ1098" s="9">
        <f>IF(OR($S1098="",$S1097=""),"",$D$2*(V1098-V1097))</f>
        <v/>
      </c>
      <c r="AK1098" s="9">
        <f>IF(OR($S1098="",$S1097=""),"",$E$2*(W1098-W1097))</f>
        <v/>
      </c>
      <c r="AL1098" s="9">
        <f>IF(OR($S1098="",$S1097=""),"",$F$2*LN(X1098/X1097))</f>
        <v/>
      </c>
      <c r="AM1098" s="9">
        <f>IF(OR($S1098="",$S1097=""),"",$G$2*(Y1098-Y1097))</f>
        <v/>
      </c>
      <c r="AN1098" s="9">
        <f>IF(OR($S1098="",$S1097=""),"",$H$2*LN(Z1098/Z1097))</f>
        <v/>
      </c>
      <c r="AO1098" s="9">
        <f>IF(OR($S1098="",$S1097=""),"",$I$2*(AA1098-AA1097))</f>
        <v/>
      </c>
      <c r="AP1098" s="9">
        <f>IF(OR($S1098="",$S1097=""),"",$J$2*LN(AB1098/AB1097))</f>
        <v/>
      </c>
      <c r="AQ1098" s="9">
        <f>IF(OR($S1098="",$S1097=""),"",$K$2*(AC1098-AC1097))</f>
        <v/>
      </c>
      <c r="AR1098" s="9">
        <f>IF(OR($S1098="",$S1097=""),"",$L$2*LN(AD1098/AD1097))</f>
        <v/>
      </c>
      <c r="AS1098" s="9">
        <f>IF(OR($S1098="",$S1097=""),"",$M$2*LN(AE1098/AE1097))</f>
        <v/>
      </c>
      <c r="AT1098" s="9">
        <f>IF(OR($S1098="",$S1097=""),"",$N$2*LN(AF1098/AF1097))</f>
        <v/>
      </c>
      <c r="AV1098" s="9">
        <f>IF($AH1098="","",$AY$16+$AY$4*AI1098+$AY$5*AJ1098+$AY$6*AK1098+$AY$7*AL1098+$AY$8*AM1098+$AY$9*AN1098+$AY$10*AO1098+$AY$11*AP1098+$AY$12*AQ1098+$AY$13*AR1098+$AY$14*AS1098+$AY$15*AT1098)</f>
        <v/>
      </c>
      <c r="BC1098" s="10">
        <f>IF((ROW()-6)&lt;=$Q$3,INDEX(LINEST(AH1039:AH1098,AI1039:AT1098,TRUE,TRUE),1,13)*$Q$4,"")</f>
        <v/>
      </c>
      <c r="BD1098" s="9">
        <f>IF((ROW()-6)&lt;=$Q$3,INDEX(LINEST(AH1039:AH1098,AI1039:AT1098,TRUE,TRUE),1,12),"")</f>
        <v/>
      </c>
      <c r="BE1098" s="9">
        <f>IF((ROW()-6)&lt;=$Q$3,INDEX(LINEST(AH1039:AH1098,AI1039:AT1098,TRUE,TRUE),1,11),"")</f>
        <v/>
      </c>
      <c r="BF1098" s="9">
        <f>IF((ROW()-6)&lt;=$Q$3,INDEX(LINEST(AH1039:AH1098,AI1039:AT1098,TRUE,TRUE),1,10),"")</f>
        <v/>
      </c>
      <c r="BG1098" s="9">
        <f>IF((ROW()-6)&lt;=$Q$3,INDEX(LINEST(AH1039:AH1098,AI1039:AT1098,TRUE,TRUE),1,9),"")</f>
        <v/>
      </c>
      <c r="BH1098" s="9">
        <f>IF((ROW()-6)&lt;=$Q$3,INDEX(LINEST(AH1039:AH1098,AI1039:AT1098,TRUE,TRUE),1,8),"")</f>
        <v/>
      </c>
      <c r="BI1098" s="9">
        <f>IF((ROW()-6)&lt;=$Q$3,INDEX(LINEST(AH1039:AH1098,AI1039:AT1098,TRUE,TRUE),1,7),"")</f>
        <v/>
      </c>
      <c r="BJ1098" s="9">
        <f>IF((ROW()-6)&lt;=$Q$3,INDEX(LINEST(AH1039:AH1098,AI1039:AT1098,TRUE,TRUE),1,6),"")</f>
        <v/>
      </c>
      <c r="BK1098" s="9">
        <f>IF((ROW()-6)&lt;=$Q$3,INDEX(LINEST(AH1039:AH1098,AI1039:AT1098,TRUE,TRUE),1,5),"")</f>
        <v/>
      </c>
      <c r="BL1098" s="9">
        <f>IF((ROW()-6)&lt;=$Q$3,INDEX(LINEST(AH1039:AH1098,AI1039:AT1098,TRUE,TRUE),1,4),"")</f>
        <v/>
      </c>
      <c r="BM1098" s="9">
        <f>IF((ROW()-6)&lt;=$Q$3,INDEX(LINEST(AH1039:AH1098,AI1039:AT1098,TRUE,TRUE),1,3),"")</f>
        <v/>
      </c>
      <c r="BN1098" s="9">
        <f>IF((ROW()-6)&lt;=$Q$3,INDEX(LINEST(AH1039:AH1098,AI1039:AT1098,TRUE,TRUE),1,2),"")</f>
        <v/>
      </c>
      <c r="BO1098" s="9">
        <f>IF((ROW()-6)&lt;=$Q$3,INDEX(LINEST(AH1039:AH1098,AI1039:AT1098,TRUE,TRUE),1,1),"")</f>
        <v/>
      </c>
      <c r="BP1098" s="10">
        <f>IF((ROW()-6)&lt;=$Q$3,INDEX(LINEST(AH1039:AH1098,AI1039:AT1098,TRUE,TRUE),3,1),"")</f>
        <v/>
      </c>
      <c r="BR1098" s="9">
        <f>IF(AND((ROW()-6)&lt;=$Q$3,ISNUMBER(BC1097)),BC1097/$Q$4+BD1097*AI1098+BE1097*AJ1098+BF1097*AK1098+BG1097*AL1098+BH1097*AM1098+BI1097*AN1098+BJ1097*AO1098+BK1097*AP1098+BL1097*AQ1098+BM1097*AR1098+BN1097*AS1098+BO1097*AT1098,"")</f>
        <v/>
      </c>
      <c r="BS1098">
        <f>IF(ISNUMBER(BR1098),AVERAGE(AH1038:AH1097),"")</f>
        <v/>
      </c>
      <c r="BT1098">
        <f>IF(ISNUMBER(BR1098),(AH1098-BR1098)^2,"")</f>
        <v/>
      </c>
      <c r="BU1098">
        <f>IF(ISNUMBER(BR1098),AH1098^2,"")</f>
        <v/>
      </c>
      <c r="BV1098">
        <f>IF(ISNUMBER(BR1098),(AH1098-BS1098)^2,"")</f>
        <v/>
      </c>
    </row>
    <row r="1099">
      <c r="O1099">
        <f>IF($R1099="","",CHOOSE($Q$2,YEAR(R1099)*12+MONTH(R1099),INT((R1099-2)/7),YEAR(R1099)*4+ROUNDUP(MONTH(R1099)/3)))</f>
        <v/>
      </c>
      <c r="P1099">
        <f>IF($R1099="","",IF($R1100="",1,IF(O1099&lt;&gt;O1100,1,0)))</f>
        <v/>
      </c>
      <c r="Q1099">
        <f>IF(P1099=1,SUM($P$7:P1099),"")</f>
        <v/>
      </c>
      <c r="R1099">
        <f>IF($A1099="","",IF(ISNUMBER($A1099),$A1099,IFERROR(DATEVALUE($A1099),NA())))</f>
        <v/>
      </c>
      <c r="S1099" s="7">
        <f>IFERROR(INDEX($R$7:$R$60000,MATCH(ROW()-6,$Q$7:$Q$60000,0)),"")</f>
        <v/>
      </c>
      <c r="T1099">
        <f>IFERROR(INDEX($B$7:$B$60000,MATCH(ROW()-6,$Q$7:$Q$60000,0)),"")</f>
        <v/>
      </c>
      <c r="U1099">
        <f>IFERROR(INDEX($C$7:$C$60000,MATCH(ROW()-6,$Q$7:$Q$60000,0)),"")</f>
        <v/>
      </c>
      <c r="V1099">
        <f>IFERROR(INDEX($D$7:$D$60000,MATCH(ROW()-6,$Q$7:$Q$60000,0)),"")</f>
        <v/>
      </c>
      <c r="W1099">
        <f>IFERROR(INDEX($E$7:$E$60000,MATCH(ROW()-6,$Q$7:$Q$60000,0)),"")</f>
        <v/>
      </c>
      <c r="X1099">
        <f>IFERROR(INDEX($F$7:$F$60000,MATCH(ROW()-6,$Q$7:$Q$60000,0)),"")</f>
        <v/>
      </c>
      <c r="Y1099">
        <f>IFERROR(INDEX($G$7:$G$60000,MATCH(ROW()-6,$Q$7:$Q$60000,0)),"")</f>
        <v/>
      </c>
      <c r="Z1099">
        <f>IFERROR(INDEX($H$7:$H$60000,MATCH(ROW()-6,$Q$7:$Q$60000,0)),"")</f>
        <v/>
      </c>
      <c r="AA1099">
        <f>IFERROR(INDEX($I$7:$I$60000,MATCH(ROW()-6,$Q$7:$Q$60000,0)),"")</f>
        <v/>
      </c>
      <c r="AB1099">
        <f>IFERROR(INDEX($J$7:$J$60000,MATCH(ROW()-6,$Q$7:$Q$60000,0)),"")</f>
        <v/>
      </c>
      <c r="AC1099">
        <f>IFERROR(INDEX($K$7:$K$60000,MATCH(ROW()-6,$Q$7:$Q$60000,0)),"")</f>
        <v/>
      </c>
      <c r="AD1099">
        <f>IFERROR(INDEX($L$7:$L$60000,MATCH(ROW()-6,$Q$7:$Q$60000,0)),"")</f>
        <v/>
      </c>
      <c r="AE1099">
        <f>IFERROR(INDEX($M$7:$M$60000,MATCH(ROW()-6,$Q$7:$Q$60000,0)),"")</f>
        <v/>
      </c>
      <c r="AF1099">
        <f>IFERROR(INDEX($N$7:$N$60000,MATCH(ROW()-6,$Q$7:$Q$60000,0)),"")</f>
        <v/>
      </c>
      <c r="AH1099" s="9">
        <f>IF(OR($S1099="",$S1098=""),"",LN($T1099/$T1098))</f>
        <v/>
      </c>
      <c r="AI1099" s="9">
        <f>IF(OR($S1099="",$S1098=""),"",$C$2*LN(U1099/U1098))</f>
        <v/>
      </c>
      <c r="AJ1099" s="9">
        <f>IF(OR($S1099="",$S1098=""),"",$D$2*(V1099-V1098))</f>
        <v/>
      </c>
      <c r="AK1099" s="9">
        <f>IF(OR($S1099="",$S1098=""),"",$E$2*(W1099-W1098))</f>
        <v/>
      </c>
      <c r="AL1099" s="9">
        <f>IF(OR($S1099="",$S1098=""),"",$F$2*LN(X1099/X1098))</f>
        <v/>
      </c>
      <c r="AM1099" s="9">
        <f>IF(OR($S1099="",$S1098=""),"",$G$2*(Y1099-Y1098))</f>
        <v/>
      </c>
      <c r="AN1099" s="9">
        <f>IF(OR($S1099="",$S1098=""),"",$H$2*LN(Z1099/Z1098))</f>
        <v/>
      </c>
      <c r="AO1099" s="9">
        <f>IF(OR($S1099="",$S1098=""),"",$I$2*(AA1099-AA1098))</f>
        <v/>
      </c>
      <c r="AP1099" s="9">
        <f>IF(OR($S1099="",$S1098=""),"",$J$2*LN(AB1099/AB1098))</f>
        <v/>
      </c>
      <c r="AQ1099" s="9">
        <f>IF(OR($S1099="",$S1098=""),"",$K$2*(AC1099-AC1098))</f>
        <v/>
      </c>
      <c r="AR1099" s="9">
        <f>IF(OR($S1099="",$S1098=""),"",$L$2*LN(AD1099/AD1098))</f>
        <v/>
      </c>
      <c r="AS1099" s="9">
        <f>IF(OR($S1099="",$S1098=""),"",$M$2*LN(AE1099/AE1098))</f>
        <v/>
      </c>
      <c r="AT1099" s="9">
        <f>IF(OR($S1099="",$S1098=""),"",$N$2*LN(AF1099/AF1098))</f>
        <v/>
      </c>
      <c r="AV1099" s="9">
        <f>IF($AH1099="","",$AY$16+$AY$4*AI1099+$AY$5*AJ1099+$AY$6*AK1099+$AY$7*AL1099+$AY$8*AM1099+$AY$9*AN1099+$AY$10*AO1099+$AY$11*AP1099+$AY$12*AQ1099+$AY$13*AR1099+$AY$14*AS1099+$AY$15*AT1099)</f>
        <v/>
      </c>
      <c r="BC1099" s="10">
        <f>IF((ROW()-6)&lt;=$Q$3,INDEX(LINEST(AH1040:AH1099,AI1040:AT1099,TRUE,TRUE),1,13)*$Q$4,"")</f>
        <v/>
      </c>
      <c r="BD1099" s="9">
        <f>IF((ROW()-6)&lt;=$Q$3,INDEX(LINEST(AH1040:AH1099,AI1040:AT1099,TRUE,TRUE),1,12),"")</f>
        <v/>
      </c>
      <c r="BE1099" s="9">
        <f>IF((ROW()-6)&lt;=$Q$3,INDEX(LINEST(AH1040:AH1099,AI1040:AT1099,TRUE,TRUE),1,11),"")</f>
        <v/>
      </c>
      <c r="BF1099" s="9">
        <f>IF((ROW()-6)&lt;=$Q$3,INDEX(LINEST(AH1040:AH1099,AI1040:AT1099,TRUE,TRUE),1,10),"")</f>
        <v/>
      </c>
      <c r="BG1099" s="9">
        <f>IF((ROW()-6)&lt;=$Q$3,INDEX(LINEST(AH1040:AH1099,AI1040:AT1099,TRUE,TRUE),1,9),"")</f>
        <v/>
      </c>
      <c r="BH1099" s="9">
        <f>IF((ROW()-6)&lt;=$Q$3,INDEX(LINEST(AH1040:AH1099,AI1040:AT1099,TRUE,TRUE),1,8),"")</f>
        <v/>
      </c>
      <c r="BI1099" s="9">
        <f>IF((ROW()-6)&lt;=$Q$3,INDEX(LINEST(AH1040:AH1099,AI1040:AT1099,TRUE,TRUE),1,7),"")</f>
        <v/>
      </c>
      <c r="BJ1099" s="9">
        <f>IF((ROW()-6)&lt;=$Q$3,INDEX(LINEST(AH1040:AH1099,AI1040:AT1099,TRUE,TRUE),1,6),"")</f>
        <v/>
      </c>
      <c r="BK1099" s="9">
        <f>IF((ROW()-6)&lt;=$Q$3,INDEX(LINEST(AH1040:AH1099,AI1040:AT1099,TRUE,TRUE),1,5),"")</f>
        <v/>
      </c>
      <c r="BL1099" s="9">
        <f>IF((ROW()-6)&lt;=$Q$3,INDEX(LINEST(AH1040:AH1099,AI1040:AT1099,TRUE,TRUE),1,4),"")</f>
        <v/>
      </c>
      <c r="BM1099" s="9">
        <f>IF((ROW()-6)&lt;=$Q$3,INDEX(LINEST(AH1040:AH1099,AI1040:AT1099,TRUE,TRUE),1,3),"")</f>
        <v/>
      </c>
      <c r="BN1099" s="9">
        <f>IF((ROW()-6)&lt;=$Q$3,INDEX(LINEST(AH1040:AH1099,AI1040:AT1099,TRUE,TRUE),1,2),"")</f>
        <v/>
      </c>
      <c r="BO1099" s="9">
        <f>IF((ROW()-6)&lt;=$Q$3,INDEX(LINEST(AH1040:AH1099,AI1040:AT1099,TRUE,TRUE),1,1),"")</f>
        <v/>
      </c>
      <c r="BP1099" s="10">
        <f>IF((ROW()-6)&lt;=$Q$3,INDEX(LINEST(AH1040:AH1099,AI1040:AT1099,TRUE,TRUE),3,1),"")</f>
        <v/>
      </c>
      <c r="BR1099" s="9">
        <f>IF(AND((ROW()-6)&lt;=$Q$3,ISNUMBER(BC1098)),BC1098/$Q$4+BD1098*AI1099+BE1098*AJ1099+BF1098*AK1099+BG1098*AL1099+BH1098*AM1099+BI1098*AN1099+BJ1098*AO1099+BK1098*AP1099+BL1098*AQ1099+BM1098*AR1099+BN1098*AS1099+BO1098*AT1099,"")</f>
        <v/>
      </c>
      <c r="BS1099">
        <f>IF(ISNUMBER(BR1099),AVERAGE(AH1039:AH1098),"")</f>
        <v/>
      </c>
      <c r="BT1099">
        <f>IF(ISNUMBER(BR1099),(AH1099-BR1099)^2,"")</f>
        <v/>
      </c>
      <c r="BU1099">
        <f>IF(ISNUMBER(BR1099),AH1099^2,"")</f>
        <v/>
      </c>
      <c r="BV1099">
        <f>IF(ISNUMBER(BR1099),(AH1099-BS1099)^2,"")</f>
        <v/>
      </c>
    </row>
    <row r="1100">
      <c r="O1100">
        <f>IF($R1100="","",CHOOSE($Q$2,YEAR(R1100)*12+MONTH(R1100),INT((R1100-2)/7),YEAR(R1100)*4+ROUNDUP(MONTH(R1100)/3)))</f>
        <v/>
      </c>
      <c r="P1100">
        <f>IF($R1100="","",IF($R1101="",1,IF(O1100&lt;&gt;O1101,1,0)))</f>
        <v/>
      </c>
      <c r="Q1100">
        <f>IF(P1100=1,SUM($P$7:P1100),"")</f>
        <v/>
      </c>
      <c r="R1100">
        <f>IF($A1100="","",IF(ISNUMBER($A1100),$A1100,IFERROR(DATEVALUE($A1100),NA())))</f>
        <v/>
      </c>
      <c r="S1100" s="7">
        <f>IFERROR(INDEX($R$7:$R$60000,MATCH(ROW()-6,$Q$7:$Q$60000,0)),"")</f>
        <v/>
      </c>
      <c r="T1100">
        <f>IFERROR(INDEX($B$7:$B$60000,MATCH(ROW()-6,$Q$7:$Q$60000,0)),"")</f>
        <v/>
      </c>
      <c r="U1100">
        <f>IFERROR(INDEX($C$7:$C$60000,MATCH(ROW()-6,$Q$7:$Q$60000,0)),"")</f>
        <v/>
      </c>
      <c r="V1100">
        <f>IFERROR(INDEX($D$7:$D$60000,MATCH(ROW()-6,$Q$7:$Q$60000,0)),"")</f>
        <v/>
      </c>
      <c r="W1100">
        <f>IFERROR(INDEX($E$7:$E$60000,MATCH(ROW()-6,$Q$7:$Q$60000,0)),"")</f>
        <v/>
      </c>
      <c r="X1100">
        <f>IFERROR(INDEX($F$7:$F$60000,MATCH(ROW()-6,$Q$7:$Q$60000,0)),"")</f>
        <v/>
      </c>
      <c r="Y1100">
        <f>IFERROR(INDEX($G$7:$G$60000,MATCH(ROW()-6,$Q$7:$Q$60000,0)),"")</f>
        <v/>
      </c>
      <c r="Z1100">
        <f>IFERROR(INDEX($H$7:$H$60000,MATCH(ROW()-6,$Q$7:$Q$60000,0)),"")</f>
        <v/>
      </c>
      <c r="AA1100">
        <f>IFERROR(INDEX($I$7:$I$60000,MATCH(ROW()-6,$Q$7:$Q$60000,0)),"")</f>
        <v/>
      </c>
      <c r="AB1100">
        <f>IFERROR(INDEX($J$7:$J$60000,MATCH(ROW()-6,$Q$7:$Q$60000,0)),"")</f>
        <v/>
      </c>
      <c r="AC1100">
        <f>IFERROR(INDEX($K$7:$K$60000,MATCH(ROW()-6,$Q$7:$Q$60000,0)),"")</f>
        <v/>
      </c>
      <c r="AD1100">
        <f>IFERROR(INDEX($L$7:$L$60000,MATCH(ROW()-6,$Q$7:$Q$60000,0)),"")</f>
        <v/>
      </c>
      <c r="AE1100">
        <f>IFERROR(INDEX($M$7:$M$60000,MATCH(ROW()-6,$Q$7:$Q$60000,0)),"")</f>
        <v/>
      </c>
      <c r="AF1100">
        <f>IFERROR(INDEX($N$7:$N$60000,MATCH(ROW()-6,$Q$7:$Q$60000,0)),"")</f>
        <v/>
      </c>
      <c r="AH1100" s="9">
        <f>IF(OR($S1100="",$S1099=""),"",LN($T1100/$T1099))</f>
        <v/>
      </c>
      <c r="AI1100" s="9">
        <f>IF(OR($S1100="",$S1099=""),"",$C$2*LN(U1100/U1099))</f>
        <v/>
      </c>
      <c r="AJ1100" s="9">
        <f>IF(OR($S1100="",$S1099=""),"",$D$2*(V1100-V1099))</f>
        <v/>
      </c>
      <c r="AK1100" s="9">
        <f>IF(OR($S1100="",$S1099=""),"",$E$2*(W1100-W1099))</f>
        <v/>
      </c>
      <c r="AL1100" s="9">
        <f>IF(OR($S1100="",$S1099=""),"",$F$2*LN(X1100/X1099))</f>
        <v/>
      </c>
      <c r="AM1100" s="9">
        <f>IF(OR($S1100="",$S1099=""),"",$G$2*(Y1100-Y1099))</f>
        <v/>
      </c>
      <c r="AN1100" s="9">
        <f>IF(OR($S1100="",$S1099=""),"",$H$2*LN(Z1100/Z1099))</f>
        <v/>
      </c>
      <c r="AO1100" s="9">
        <f>IF(OR($S1100="",$S1099=""),"",$I$2*(AA1100-AA1099))</f>
        <v/>
      </c>
      <c r="AP1100" s="9">
        <f>IF(OR($S1100="",$S1099=""),"",$J$2*LN(AB1100/AB1099))</f>
        <v/>
      </c>
      <c r="AQ1100" s="9">
        <f>IF(OR($S1100="",$S1099=""),"",$K$2*(AC1100-AC1099))</f>
        <v/>
      </c>
      <c r="AR1100" s="9">
        <f>IF(OR($S1100="",$S1099=""),"",$L$2*LN(AD1100/AD1099))</f>
        <v/>
      </c>
      <c r="AS1100" s="9">
        <f>IF(OR($S1100="",$S1099=""),"",$M$2*LN(AE1100/AE1099))</f>
        <v/>
      </c>
      <c r="AT1100" s="9">
        <f>IF(OR($S1100="",$S1099=""),"",$N$2*LN(AF1100/AF1099))</f>
        <v/>
      </c>
      <c r="AV1100" s="9">
        <f>IF($AH1100="","",$AY$16+$AY$4*AI1100+$AY$5*AJ1100+$AY$6*AK1100+$AY$7*AL1100+$AY$8*AM1100+$AY$9*AN1100+$AY$10*AO1100+$AY$11*AP1100+$AY$12*AQ1100+$AY$13*AR1100+$AY$14*AS1100+$AY$15*AT1100)</f>
        <v/>
      </c>
      <c r="BC1100" s="10">
        <f>IF((ROW()-6)&lt;=$Q$3,INDEX(LINEST(AH1041:AH1100,AI1041:AT1100,TRUE,TRUE),1,13)*$Q$4,"")</f>
        <v/>
      </c>
      <c r="BD1100" s="9">
        <f>IF((ROW()-6)&lt;=$Q$3,INDEX(LINEST(AH1041:AH1100,AI1041:AT1100,TRUE,TRUE),1,12),"")</f>
        <v/>
      </c>
      <c r="BE1100" s="9">
        <f>IF((ROW()-6)&lt;=$Q$3,INDEX(LINEST(AH1041:AH1100,AI1041:AT1100,TRUE,TRUE),1,11),"")</f>
        <v/>
      </c>
      <c r="BF1100" s="9">
        <f>IF((ROW()-6)&lt;=$Q$3,INDEX(LINEST(AH1041:AH1100,AI1041:AT1100,TRUE,TRUE),1,10),"")</f>
        <v/>
      </c>
      <c r="BG1100" s="9">
        <f>IF((ROW()-6)&lt;=$Q$3,INDEX(LINEST(AH1041:AH1100,AI1041:AT1100,TRUE,TRUE),1,9),"")</f>
        <v/>
      </c>
      <c r="BH1100" s="9">
        <f>IF((ROW()-6)&lt;=$Q$3,INDEX(LINEST(AH1041:AH1100,AI1041:AT1100,TRUE,TRUE),1,8),"")</f>
        <v/>
      </c>
      <c r="BI1100" s="9">
        <f>IF((ROW()-6)&lt;=$Q$3,INDEX(LINEST(AH1041:AH1100,AI1041:AT1100,TRUE,TRUE),1,7),"")</f>
        <v/>
      </c>
      <c r="BJ1100" s="9">
        <f>IF((ROW()-6)&lt;=$Q$3,INDEX(LINEST(AH1041:AH1100,AI1041:AT1100,TRUE,TRUE),1,6),"")</f>
        <v/>
      </c>
      <c r="BK1100" s="9">
        <f>IF((ROW()-6)&lt;=$Q$3,INDEX(LINEST(AH1041:AH1100,AI1041:AT1100,TRUE,TRUE),1,5),"")</f>
        <v/>
      </c>
      <c r="BL1100" s="9">
        <f>IF((ROW()-6)&lt;=$Q$3,INDEX(LINEST(AH1041:AH1100,AI1041:AT1100,TRUE,TRUE),1,4),"")</f>
        <v/>
      </c>
      <c r="BM1100" s="9">
        <f>IF((ROW()-6)&lt;=$Q$3,INDEX(LINEST(AH1041:AH1100,AI1041:AT1100,TRUE,TRUE),1,3),"")</f>
        <v/>
      </c>
      <c r="BN1100" s="9">
        <f>IF((ROW()-6)&lt;=$Q$3,INDEX(LINEST(AH1041:AH1100,AI1041:AT1100,TRUE,TRUE),1,2),"")</f>
        <v/>
      </c>
      <c r="BO1100" s="9">
        <f>IF((ROW()-6)&lt;=$Q$3,INDEX(LINEST(AH1041:AH1100,AI1041:AT1100,TRUE,TRUE),1,1),"")</f>
        <v/>
      </c>
      <c r="BP1100" s="10">
        <f>IF((ROW()-6)&lt;=$Q$3,INDEX(LINEST(AH1041:AH1100,AI1041:AT1100,TRUE,TRUE),3,1),"")</f>
        <v/>
      </c>
      <c r="BR1100" s="9">
        <f>IF(AND((ROW()-6)&lt;=$Q$3,ISNUMBER(BC1099)),BC1099/$Q$4+BD1099*AI1100+BE1099*AJ1100+BF1099*AK1100+BG1099*AL1100+BH1099*AM1100+BI1099*AN1100+BJ1099*AO1100+BK1099*AP1100+BL1099*AQ1100+BM1099*AR1100+BN1099*AS1100+BO1099*AT1100,"")</f>
        <v/>
      </c>
      <c r="BS1100">
        <f>IF(ISNUMBER(BR1100),AVERAGE(AH1040:AH1099),"")</f>
        <v/>
      </c>
      <c r="BT1100">
        <f>IF(ISNUMBER(BR1100),(AH1100-BR1100)^2,"")</f>
        <v/>
      </c>
      <c r="BU1100">
        <f>IF(ISNUMBER(BR1100),AH1100^2,"")</f>
        <v/>
      </c>
      <c r="BV1100">
        <f>IF(ISNUMBER(BR1100),(AH1100-BS1100)^2,"")</f>
        <v/>
      </c>
    </row>
    <row r="1101">
      <c r="O1101">
        <f>IF($R1101="","",CHOOSE($Q$2,YEAR(R1101)*12+MONTH(R1101),INT((R1101-2)/7),YEAR(R1101)*4+ROUNDUP(MONTH(R1101)/3)))</f>
        <v/>
      </c>
      <c r="P1101">
        <f>IF($R1101="","",IF($R1102="",1,IF(O1101&lt;&gt;O1102,1,0)))</f>
        <v/>
      </c>
      <c r="Q1101">
        <f>IF(P1101=1,SUM($P$7:P1101),"")</f>
        <v/>
      </c>
      <c r="R1101">
        <f>IF($A1101="","",IF(ISNUMBER($A1101),$A1101,IFERROR(DATEVALUE($A1101),NA())))</f>
        <v/>
      </c>
      <c r="S1101" s="7">
        <f>IFERROR(INDEX($R$7:$R$60000,MATCH(ROW()-6,$Q$7:$Q$60000,0)),"")</f>
        <v/>
      </c>
      <c r="T1101">
        <f>IFERROR(INDEX($B$7:$B$60000,MATCH(ROW()-6,$Q$7:$Q$60000,0)),"")</f>
        <v/>
      </c>
      <c r="U1101">
        <f>IFERROR(INDEX($C$7:$C$60000,MATCH(ROW()-6,$Q$7:$Q$60000,0)),"")</f>
        <v/>
      </c>
      <c r="V1101">
        <f>IFERROR(INDEX($D$7:$D$60000,MATCH(ROW()-6,$Q$7:$Q$60000,0)),"")</f>
        <v/>
      </c>
      <c r="W1101">
        <f>IFERROR(INDEX($E$7:$E$60000,MATCH(ROW()-6,$Q$7:$Q$60000,0)),"")</f>
        <v/>
      </c>
      <c r="X1101">
        <f>IFERROR(INDEX($F$7:$F$60000,MATCH(ROW()-6,$Q$7:$Q$60000,0)),"")</f>
        <v/>
      </c>
      <c r="Y1101">
        <f>IFERROR(INDEX($G$7:$G$60000,MATCH(ROW()-6,$Q$7:$Q$60000,0)),"")</f>
        <v/>
      </c>
      <c r="Z1101">
        <f>IFERROR(INDEX($H$7:$H$60000,MATCH(ROW()-6,$Q$7:$Q$60000,0)),"")</f>
        <v/>
      </c>
      <c r="AA1101">
        <f>IFERROR(INDEX($I$7:$I$60000,MATCH(ROW()-6,$Q$7:$Q$60000,0)),"")</f>
        <v/>
      </c>
      <c r="AB1101">
        <f>IFERROR(INDEX($J$7:$J$60000,MATCH(ROW()-6,$Q$7:$Q$60000,0)),"")</f>
        <v/>
      </c>
      <c r="AC1101">
        <f>IFERROR(INDEX($K$7:$K$60000,MATCH(ROW()-6,$Q$7:$Q$60000,0)),"")</f>
        <v/>
      </c>
      <c r="AD1101">
        <f>IFERROR(INDEX($L$7:$L$60000,MATCH(ROW()-6,$Q$7:$Q$60000,0)),"")</f>
        <v/>
      </c>
      <c r="AE1101">
        <f>IFERROR(INDEX($M$7:$M$60000,MATCH(ROW()-6,$Q$7:$Q$60000,0)),"")</f>
        <v/>
      </c>
      <c r="AF1101">
        <f>IFERROR(INDEX($N$7:$N$60000,MATCH(ROW()-6,$Q$7:$Q$60000,0)),"")</f>
        <v/>
      </c>
      <c r="AH1101" s="9">
        <f>IF(OR($S1101="",$S1100=""),"",LN($T1101/$T1100))</f>
        <v/>
      </c>
      <c r="AI1101" s="9">
        <f>IF(OR($S1101="",$S1100=""),"",$C$2*LN(U1101/U1100))</f>
        <v/>
      </c>
      <c r="AJ1101" s="9">
        <f>IF(OR($S1101="",$S1100=""),"",$D$2*(V1101-V1100))</f>
        <v/>
      </c>
      <c r="AK1101" s="9">
        <f>IF(OR($S1101="",$S1100=""),"",$E$2*(W1101-W1100))</f>
        <v/>
      </c>
      <c r="AL1101" s="9">
        <f>IF(OR($S1101="",$S1100=""),"",$F$2*LN(X1101/X1100))</f>
        <v/>
      </c>
      <c r="AM1101" s="9">
        <f>IF(OR($S1101="",$S1100=""),"",$G$2*(Y1101-Y1100))</f>
        <v/>
      </c>
      <c r="AN1101" s="9">
        <f>IF(OR($S1101="",$S1100=""),"",$H$2*LN(Z1101/Z1100))</f>
        <v/>
      </c>
      <c r="AO1101" s="9">
        <f>IF(OR($S1101="",$S1100=""),"",$I$2*(AA1101-AA1100))</f>
        <v/>
      </c>
      <c r="AP1101" s="9">
        <f>IF(OR($S1101="",$S1100=""),"",$J$2*LN(AB1101/AB1100))</f>
        <v/>
      </c>
      <c r="AQ1101" s="9">
        <f>IF(OR($S1101="",$S1100=""),"",$K$2*(AC1101-AC1100))</f>
        <v/>
      </c>
      <c r="AR1101" s="9">
        <f>IF(OR($S1101="",$S1100=""),"",$L$2*LN(AD1101/AD1100))</f>
        <v/>
      </c>
      <c r="AS1101" s="9">
        <f>IF(OR($S1101="",$S1100=""),"",$M$2*LN(AE1101/AE1100))</f>
        <v/>
      </c>
      <c r="AT1101" s="9">
        <f>IF(OR($S1101="",$S1100=""),"",$N$2*LN(AF1101/AF1100))</f>
        <v/>
      </c>
      <c r="AV1101" s="9">
        <f>IF($AH1101="","",$AY$16+$AY$4*AI1101+$AY$5*AJ1101+$AY$6*AK1101+$AY$7*AL1101+$AY$8*AM1101+$AY$9*AN1101+$AY$10*AO1101+$AY$11*AP1101+$AY$12*AQ1101+$AY$13*AR1101+$AY$14*AS1101+$AY$15*AT1101)</f>
        <v/>
      </c>
      <c r="BC1101" s="10">
        <f>IF((ROW()-6)&lt;=$Q$3,INDEX(LINEST(AH1042:AH1101,AI1042:AT1101,TRUE,TRUE),1,13)*$Q$4,"")</f>
        <v/>
      </c>
      <c r="BD1101" s="9">
        <f>IF((ROW()-6)&lt;=$Q$3,INDEX(LINEST(AH1042:AH1101,AI1042:AT1101,TRUE,TRUE),1,12),"")</f>
        <v/>
      </c>
      <c r="BE1101" s="9">
        <f>IF((ROW()-6)&lt;=$Q$3,INDEX(LINEST(AH1042:AH1101,AI1042:AT1101,TRUE,TRUE),1,11),"")</f>
        <v/>
      </c>
      <c r="BF1101" s="9">
        <f>IF((ROW()-6)&lt;=$Q$3,INDEX(LINEST(AH1042:AH1101,AI1042:AT1101,TRUE,TRUE),1,10),"")</f>
        <v/>
      </c>
      <c r="BG1101" s="9">
        <f>IF((ROW()-6)&lt;=$Q$3,INDEX(LINEST(AH1042:AH1101,AI1042:AT1101,TRUE,TRUE),1,9),"")</f>
        <v/>
      </c>
      <c r="BH1101" s="9">
        <f>IF((ROW()-6)&lt;=$Q$3,INDEX(LINEST(AH1042:AH1101,AI1042:AT1101,TRUE,TRUE),1,8),"")</f>
        <v/>
      </c>
      <c r="BI1101" s="9">
        <f>IF((ROW()-6)&lt;=$Q$3,INDEX(LINEST(AH1042:AH1101,AI1042:AT1101,TRUE,TRUE),1,7),"")</f>
        <v/>
      </c>
      <c r="BJ1101" s="9">
        <f>IF((ROW()-6)&lt;=$Q$3,INDEX(LINEST(AH1042:AH1101,AI1042:AT1101,TRUE,TRUE),1,6),"")</f>
        <v/>
      </c>
      <c r="BK1101" s="9">
        <f>IF((ROW()-6)&lt;=$Q$3,INDEX(LINEST(AH1042:AH1101,AI1042:AT1101,TRUE,TRUE),1,5),"")</f>
        <v/>
      </c>
      <c r="BL1101" s="9">
        <f>IF((ROW()-6)&lt;=$Q$3,INDEX(LINEST(AH1042:AH1101,AI1042:AT1101,TRUE,TRUE),1,4),"")</f>
        <v/>
      </c>
      <c r="BM1101" s="9">
        <f>IF((ROW()-6)&lt;=$Q$3,INDEX(LINEST(AH1042:AH1101,AI1042:AT1101,TRUE,TRUE),1,3),"")</f>
        <v/>
      </c>
      <c r="BN1101" s="9">
        <f>IF((ROW()-6)&lt;=$Q$3,INDEX(LINEST(AH1042:AH1101,AI1042:AT1101,TRUE,TRUE),1,2),"")</f>
        <v/>
      </c>
      <c r="BO1101" s="9">
        <f>IF((ROW()-6)&lt;=$Q$3,INDEX(LINEST(AH1042:AH1101,AI1042:AT1101,TRUE,TRUE),1,1),"")</f>
        <v/>
      </c>
      <c r="BP1101" s="10">
        <f>IF((ROW()-6)&lt;=$Q$3,INDEX(LINEST(AH1042:AH1101,AI1042:AT1101,TRUE,TRUE),3,1),"")</f>
        <v/>
      </c>
      <c r="BR1101" s="9">
        <f>IF(AND((ROW()-6)&lt;=$Q$3,ISNUMBER(BC1100)),BC1100/$Q$4+BD1100*AI1101+BE1100*AJ1101+BF1100*AK1101+BG1100*AL1101+BH1100*AM1101+BI1100*AN1101+BJ1100*AO1101+BK1100*AP1101+BL1100*AQ1101+BM1100*AR1101+BN1100*AS1101+BO1100*AT1101,"")</f>
        <v/>
      </c>
      <c r="BS1101">
        <f>IF(ISNUMBER(BR1101),AVERAGE(AH1041:AH1100),"")</f>
        <v/>
      </c>
      <c r="BT1101">
        <f>IF(ISNUMBER(BR1101),(AH1101-BR1101)^2,"")</f>
        <v/>
      </c>
      <c r="BU1101">
        <f>IF(ISNUMBER(BR1101),AH1101^2,"")</f>
        <v/>
      </c>
      <c r="BV1101">
        <f>IF(ISNUMBER(BR1101),(AH1101-BS1101)^2,"")</f>
        <v/>
      </c>
    </row>
    <row r="1102">
      <c r="O1102">
        <f>IF($R1102="","",CHOOSE($Q$2,YEAR(R1102)*12+MONTH(R1102),INT((R1102-2)/7),YEAR(R1102)*4+ROUNDUP(MONTH(R1102)/3)))</f>
        <v/>
      </c>
      <c r="P1102">
        <f>IF($R1102="","",IF($R1103="",1,IF(O1102&lt;&gt;O1103,1,0)))</f>
        <v/>
      </c>
      <c r="Q1102">
        <f>IF(P1102=1,SUM($P$7:P1102),"")</f>
        <v/>
      </c>
      <c r="R1102">
        <f>IF($A1102="","",IF(ISNUMBER($A1102),$A1102,IFERROR(DATEVALUE($A1102),NA())))</f>
        <v/>
      </c>
      <c r="S1102" s="7">
        <f>IFERROR(INDEX($R$7:$R$60000,MATCH(ROW()-6,$Q$7:$Q$60000,0)),"")</f>
        <v/>
      </c>
      <c r="T1102">
        <f>IFERROR(INDEX($B$7:$B$60000,MATCH(ROW()-6,$Q$7:$Q$60000,0)),"")</f>
        <v/>
      </c>
      <c r="U1102">
        <f>IFERROR(INDEX($C$7:$C$60000,MATCH(ROW()-6,$Q$7:$Q$60000,0)),"")</f>
        <v/>
      </c>
      <c r="V1102">
        <f>IFERROR(INDEX($D$7:$D$60000,MATCH(ROW()-6,$Q$7:$Q$60000,0)),"")</f>
        <v/>
      </c>
      <c r="W1102">
        <f>IFERROR(INDEX($E$7:$E$60000,MATCH(ROW()-6,$Q$7:$Q$60000,0)),"")</f>
        <v/>
      </c>
      <c r="X1102">
        <f>IFERROR(INDEX($F$7:$F$60000,MATCH(ROW()-6,$Q$7:$Q$60000,0)),"")</f>
        <v/>
      </c>
      <c r="Y1102">
        <f>IFERROR(INDEX($G$7:$G$60000,MATCH(ROW()-6,$Q$7:$Q$60000,0)),"")</f>
        <v/>
      </c>
      <c r="Z1102">
        <f>IFERROR(INDEX($H$7:$H$60000,MATCH(ROW()-6,$Q$7:$Q$60000,0)),"")</f>
        <v/>
      </c>
      <c r="AA1102">
        <f>IFERROR(INDEX($I$7:$I$60000,MATCH(ROW()-6,$Q$7:$Q$60000,0)),"")</f>
        <v/>
      </c>
      <c r="AB1102">
        <f>IFERROR(INDEX($J$7:$J$60000,MATCH(ROW()-6,$Q$7:$Q$60000,0)),"")</f>
        <v/>
      </c>
      <c r="AC1102">
        <f>IFERROR(INDEX($K$7:$K$60000,MATCH(ROW()-6,$Q$7:$Q$60000,0)),"")</f>
        <v/>
      </c>
      <c r="AD1102">
        <f>IFERROR(INDEX($L$7:$L$60000,MATCH(ROW()-6,$Q$7:$Q$60000,0)),"")</f>
        <v/>
      </c>
      <c r="AE1102">
        <f>IFERROR(INDEX($M$7:$M$60000,MATCH(ROW()-6,$Q$7:$Q$60000,0)),"")</f>
        <v/>
      </c>
      <c r="AF1102">
        <f>IFERROR(INDEX($N$7:$N$60000,MATCH(ROW()-6,$Q$7:$Q$60000,0)),"")</f>
        <v/>
      </c>
      <c r="AH1102" s="9">
        <f>IF(OR($S1102="",$S1101=""),"",LN($T1102/$T1101))</f>
        <v/>
      </c>
      <c r="AI1102" s="9">
        <f>IF(OR($S1102="",$S1101=""),"",$C$2*LN(U1102/U1101))</f>
        <v/>
      </c>
      <c r="AJ1102" s="9">
        <f>IF(OR($S1102="",$S1101=""),"",$D$2*(V1102-V1101))</f>
        <v/>
      </c>
      <c r="AK1102" s="9">
        <f>IF(OR($S1102="",$S1101=""),"",$E$2*(W1102-W1101))</f>
        <v/>
      </c>
      <c r="AL1102" s="9">
        <f>IF(OR($S1102="",$S1101=""),"",$F$2*LN(X1102/X1101))</f>
        <v/>
      </c>
      <c r="AM1102" s="9">
        <f>IF(OR($S1102="",$S1101=""),"",$G$2*(Y1102-Y1101))</f>
        <v/>
      </c>
      <c r="AN1102" s="9">
        <f>IF(OR($S1102="",$S1101=""),"",$H$2*LN(Z1102/Z1101))</f>
        <v/>
      </c>
      <c r="AO1102" s="9">
        <f>IF(OR($S1102="",$S1101=""),"",$I$2*(AA1102-AA1101))</f>
        <v/>
      </c>
      <c r="AP1102" s="9">
        <f>IF(OR($S1102="",$S1101=""),"",$J$2*LN(AB1102/AB1101))</f>
        <v/>
      </c>
      <c r="AQ1102" s="9">
        <f>IF(OR($S1102="",$S1101=""),"",$K$2*(AC1102-AC1101))</f>
        <v/>
      </c>
      <c r="AR1102" s="9">
        <f>IF(OR($S1102="",$S1101=""),"",$L$2*LN(AD1102/AD1101))</f>
        <v/>
      </c>
      <c r="AS1102" s="9">
        <f>IF(OR($S1102="",$S1101=""),"",$M$2*LN(AE1102/AE1101))</f>
        <v/>
      </c>
      <c r="AT1102" s="9">
        <f>IF(OR($S1102="",$S1101=""),"",$N$2*LN(AF1102/AF1101))</f>
        <v/>
      </c>
      <c r="AV1102" s="9">
        <f>IF($AH1102="","",$AY$16+$AY$4*AI1102+$AY$5*AJ1102+$AY$6*AK1102+$AY$7*AL1102+$AY$8*AM1102+$AY$9*AN1102+$AY$10*AO1102+$AY$11*AP1102+$AY$12*AQ1102+$AY$13*AR1102+$AY$14*AS1102+$AY$15*AT1102)</f>
        <v/>
      </c>
      <c r="BC1102" s="10">
        <f>IF((ROW()-6)&lt;=$Q$3,INDEX(LINEST(AH1043:AH1102,AI1043:AT1102,TRUE,TRUE),1,13)*$Q$4,"")</f>
        <v/>
      </c>
      <c r="BD1102" s="9">
        <f>IF((ROW()-6)&lt;=$Q$3,INDEX(LINEST(AH1043:AH1102,AI1043:AT1102,TRUE,TRUE),1,12),"")</f>
        <v/>
      </c>
      <c r="BE1102" s="9">
        <f>IF((ROW()-6)&lt;=$Q$3,INDEX(LINEST(AH1043:AH1102,AI1043:AT1102,TRUE,TRUE),1,11),"")</f>
        <v/>
      </c>
      <c r="BF1102" s="9">
        <f>IF((ROW()-6)&lt;=$Q$3,INDEX(LINEST(AH1043:AH1102,AI1043:AT1102,TRUE,TRUE),1,10),"")</f>
        <v/>
      </c>
      <c r="BG1102" s="9">
        <f>IF((ROW()-6)&lt;=$Q$3,INDEX(LINEST(AH1043:AH1102,AI1043:AT1102,TRUE,TRUE),1,9),"")</f>
        <v/>
      </c>
      <c r="BH1102" s="9">
        <f>IF((ROW()-6)&lt;=$Q$3,INDEX(LINEST(AH1043:AH1102,AI1043:AT1102,TRUE,TRUE),1,8),"")</f>
        <v/>
      </c>
      <c r="BI1102" s="9">
        <f>IF((ROW()-6)&lt;=$Q$3,INDEX(LINEST(AH1043:AH1102,AI1043:AT1102,TRUE,TRUE),1,7),"")</f>
        <v/>
      </c>
      <c r="BJ1102" s="9">
        <f>IF((ROW()-6)&lt;=$Q$3,INDEX(LINEST(AH1043:AH1102,AI1043:AT1102,TRUE,TRUE),1,6),"")</f>
        <v/>
      </c>
      <c r="BK1102" s="9">
        <f>IF((ROW()-6)&lt;=$Q$3,INDEX(LINEST(AH1043:AH1102,AI1043:AT1102,TRUE,TRUE),1,5),"")</f>
        <v/>
      </c>
      <c r="BL1102" s="9">
        <f>IF((ROW()-6)&lt;=$Q$3,INDEX(LINEST(AH1043:AH1102,AI1043:AT1102,TRUE,TRUE),1,4),"")</f>
        <v/>
      </c>
      <c r="BM1102" s="9">
        <f>IF((ROW()-6)&lt;=$Q$3,INDEX(LINEST(AH1043:AH1102,AI1043:AT1102,TRUE,TRUE),1,3),"")</f>
        <v/>
      </c>
      <c r="BN1102" s="9">
        <f>IF((ROW()-6)&lt;=$Q$3,INDEX(LINEST(AH1043:AH1102,AI1043:AT1102,TRUE,TRUE),1,2),"")</f>
        <v/>
      </c>
      <c r="BO1102" s="9">
        <f>IF((ROW()-6)&lt;=$Q$3,INDEX(LINEST(AH1043:AH1102,AI1043:AT1102,TRUE,TRUE),1,1),"")</f>
        <v/>
      </c>
      <c r="BP1102" s="10">
        <f>IF((ROW()-6)&lt;=$Q$3,INDEX(LINEST(AH1043:AH1102,AI1043:AT1102,TRUE,TRUE),3,1),"")</f>
        <v/>
      </c>
      <c r="BR1102" s="9">
        <f>IF(AND((ROW()-6)&lt;=$Q$3,ISNUMBER(BC1101)),BC1101/$Q$4+BD1101*AI1102+BE1101*AJ1102+BF1101*AK1102+BG1101*AL1102+BH1101*AM1102+BI1101*AN1102+BJ1101*AO1102+BK1101*AP1102+BL1101*AQ1102+BM1101*AR1102+BN1101*AS1102+BO1101*AT1102,"")</f>
        <v/>
      </c>
      <c r="BS1102">
        <f>IF(ISNUMBER(BR1102),AVERAGE(AH1042:AH1101),"")</f>
        <v/>
      </c>
      <c r="BT1102">
        <f>IF(ISNUMBER(BR1102),(AH1102-BR1102)^2,"")</f>
        <v/>
      </c>
      <c r="BU1102">
        <f>IF(ISNUMBER(BR1102),AH1102^2,"")</f>
        <v/>
      </c>
      <c r="BV1102">
        <f>IF(ISNUMBER(BR1102),(AH1102-BS1102)^2,"")</f>
        <v/>
      </c>
    </row>
    <row r="1103">
      <c r="O1103">
        <f>IF($R1103="","",CHOOSE($Q$2,YEAR(R1103)*12+MONTH(R1103),INT((R1103-2)/7),YEAR(R1103)*4+ROUNDUP(MONTH(R1103)/3)))</f>
        <v/>
      </c>
      <c r="P1103">
        <f>IF($R1103="","",IF($R1104="",1,IF(O1103&lt;&gt;O1104,1,0)))</f>
        <v/>
      </c>
      <c r="Q1103">
        <f>IF(P1103=1,SUM($P$7:P1103),"")</f>
        <v/>
      </c>
      <c r="R1103">
        <f>IF($A1103="","",IF(ISNUMBER($A1103),$A1103,IFERROR(DATEVALUE($A1103),NA())))</f>
        <v/>
      </c>
      <c r="S1103" s="7">
        <f>IFERROR(INDEX($R$7:$R$60000,MATCH(ROW()-6,$Q$7:$Q$60000,0)),"")</f>
        <v/>
      </c>
      <c r="T1103">
        <f>IFERROR(INDEX($B$7:$B$60000,MATCH(ROW()-6,$Q$7:$Q$60000,0)),"")</f>
        <v/>
      </c>
      <c r="U1103">
        <f>IFERROR(INDEX($C$7:$C$60000,MATCH(ROW()-6,$Q$7:$Q$60000,0)),"")</f>
        <v/>
      </c>
      <c r="V1103">
        <f>IFERROR(INDEX($D$7:$D$60000,MATCH(ROW()-6,$Q$7:$Q$60000,0)),"")</f>
        <v/>
      </c>
      <c r="W1103">
        <f>IFERROR(INDEX($E$7:$E$60000,MATCH(ROW()-6,$Q$7:$Q$60000,0)),"")</f>
        <v/>
      </c>
      <c r="X1103">
        <f>IFERROR(INDEX($F$7:$F$60000,MATCH(ROW()-6,$Q$7:$Q$60000,0)),"")</f>
        <v/>
      </c>
      <c r="Y1103">
        <f>IFERROR(INDEX($G$7:$G$60000,MATCH(ROW()-6,$Q$7:$Q$60000,0)),"")</f>
        <v/>
      </c>
      <c r="Z1103">
        <f>IFERROR(INDEX($H$7:$H$60000,MATCH(ROW()-6,$Q$7:$Q$60000,0)),"")</f>
        <v/>
      </c>
      <c r="AA1103">
        <f>IFERROR(INDEX($I$7:$I$60000,MATCH(ROW()-6,$Q$7:$Q$60000,0)),"")</f>
        <v/>
      </c>
      <c r="AB1103">
        <f>IFERROR(INDEX($J$7:$J$60000,MATCH(ROW()-6,$Q$7:$Q$60000,0)),"")</f>
        <v/>
      </c>
      <c r="AC1103">
        <f>IFERROR(INDEX($K$7:$K$60000,MATCH(ROW()-6,$Q$7:$Q$60000,0)),"")</f>
        <v/>
      </c>
      <c r="AD1103">
        <f>IFERROR(INDEX($L$7:$L$60000,MATCH(ROW()-6,$Q$7:$Q$60000,0)),"")</f>
        <v/>
      </c>
      <c r="AE1103">
        <f>IFERROR(INDEX($M$7:$M$60000,MATCH(ROW()-6,$Q$7:$Q$60000,0)),"")</f>
        <v/>
      </c>
      <c r="AF1103">
        <f>IFERROR(INDEX($N$7:$N$60000,MATCH(ROW()-6,$Q$7:$Q$60000,0)),"")</f>
        <v/>
      </c>
      <c r="AH1103" s="9">
        <f>IF(OR($S1103="",$S1102=""),"",LN($T1103/$T1102))</f>
        <v/>
      </c>
      <c r="AI1103" s="9">
        <f>IF(OR($S1103="",$S1102=""),"",$C$2*LN(U1103/U1102))</f>
        <v/>
      </c>
      <c r="AJ1103" s="9">
        <f>IF(OR($S1103="",$S1102=""),"",$D$2*(V1103-V1102))</f>
        <v/>
      </c>
      <c r="AK1103" s="9">
        <f>IF(OR($S1103="",$S1102=""),"",$E$2*(W1103-W1102))</f>
        <v/>
      </c>
      <c r="AL1103" s="9">
        <f>IF(OR($S1103="",$S1102=""),"",$F$2*LN(X1103/X1102))</f>
        <v/>
      </c>
      <c r="AM1103" s="9">
        <f>IF(OR($S1103="",$S1102=""),"",$G$2*(Y1103-Y1102))</f>
        <v/>
      </c>
      <c r="AN1103" s="9">
        <f>IF(OR($S1103="",$S1102=""),"",$H$2*LN(Z1103/Z1102))</f>
        <v/>
      </c>
      <c r="AO1103" s="9">
        <f>IF(OR($S1103="",$S1102=""),"",$I$2*(AA1103-AA1102))</f>
        <v/>
      </c>
      <c r="AP1103" s="9">
        <f>IF(OR($S1103="",$S1102=""),"",$J$2*LN(AB1103/AB1102))</f>
        <v/>
      </c>
      <c r="AQ1103" s="9">
        <f>IF(OR($S1103="",$S1102=""),"",$K$2*(AC1103-AC1102))</f>
        <v/>
      </c>
      <c r="AR1103" s="9">
        <f>IF(OR($S1103="",$S1102=""),"",$L$2*LN(AD1103/AD1102))</f>
        <v/>
      </c>
      <c r="AS1103" s="9">
        <f>IF(OR($S1103="",$S1102=""),"",$M$2*LN(AE1103/AE1102))</f>
        <v/>
      </c>
      <c r="AT1103" s="9">
        <f>IF(OR($S1103="",$S1102=""),"",$N$2*LN(AF1103/AF1102))</f>
        <v/>
      </c>
      <c r="AV1103" s="9">
        <f>IF($AH1103="","",$AY$16+$AY$4*AI1103+$AY$5*AJ1103+$AY$6*AK1103+$AY$7*AL1103+$AY$8*AM1103+$AY$9*AN1103+$AY$10*AO1103+$AY$11*AP1103+$AY$12*AQ1103+$AY$13*AR1103+$AY$14*AS1103+$AY$15*AT1103)</f>
        <v/>
      </c>
      <c r="BC1103" s="10">
        <f>IF((ROW()-6)&lt;=$Q$3,INDEX(LINEST(AH1044:AH1103,AI1044:AT1103,TRUE,TRUE),1,13)*$Q$4,"")</f>
        <v/>
      </c>
      <c r="BD1103" s="9">
        <f>IF((ROW()-6)&lt;=$Q$3,INDEX(LINEST(AH1044:AH1103,AI1044:AT1103,TRUE,TRUE),1,12),"")</f>
        <v/>
      </c>
      <c r="BE1103" s="9">
        <f>IF((ROW()-6)&lt;=$Q$3,INDEX(LINEST(AH1044:AH1103,AI1044:AT1103,TRUE,TRUE),1,11),"")</f>
        <v/>
      </c>
      <c r="BF1103" s="9">
        <f>IF((ROW()-6)&lt;=$Q$3,INDEX(LINEST(AH1044:AH1103,AI1044:AT1103,TRUE,TRUE),1,10),"")</f>
        <v/>
      </c>
      <c r="BG1103" s="9">
        <f>IF((ROW()-6)&lt;=$Q$3,INDEX(LINEST(AH1044:AH1103,AI1044:AT1103,TRUE,TRUE),1,9),"")</f>
        <v/>
      </c>
      <c r="BH1103" s="9">
        <f>IF((ROW()-6)&lt;=$Q$3,INDEX(LINEST(AH1044:AH1103,AI1044:AT1103,TRUE,TRUE),1,8),"")</f>
        <v/>
      </c>
      <c r="BI1103" s="9">
        <f>IF((ROW()-6)&lt;=$Q$3,INDEX(LINEST(AH1044:AH1103,AI1044:AT1103,TRUE,TRUE),1,7),"")</f>
        <v/>
      </c>
      <c r="BJ1103" s="9">
        <f>IF((ROW()-6)&lt;=$Q$3,INDEX(LINEST(AH1044:AH1103,AI1044:AT1103,TRUE,TRUE),1,6),"")</f>
        <v/>
      </c>
      <c r="BK1103" s="9">
        <f>IF((ROW()-6)&lt;=$Q$3,INDEX(LINEST(AH1044:AH1103,AI1044:AT1103,TRUE,TRUE),1,5),"")</f>
        <v/>
      </c>
      <c r="BL1103" s="9">
        <f>IF((ROW()-6)&lt;=$Q$3,INDEX(LINEST(AH1044:AH1103,AI1044:AT1103,TRUE,TRUE),1,4),"")</f>
        <v/>
      </c>
      <c r="BM1103" s="9">
        <f>IF((ROW()-6)&lt;=$Q$3,INDEX(LINEST(AH1044:AH1103,AI1044:AT1103,TRUE,TRUE),1,3),"")</f>
        <v/>
      </c>
      <c r="BN1103" s="9">
        <f>IF((ROW()-6)&lt;=$Q$3,INDEX(LINEST(AH1044:AH1103,AI1044:AT1103,TRUE,TRUE),1,2),"")</f>
        <v/>
      </c>
      <c r="BO1103" s="9">
        <f>IF((ROW()-6)&lt;=$Q$3,INDEX(LINEST(AH1044:AH1103,AI1044:AT1103,TRUE,TRUE),1,1),"")</f>
        <v/>
      </c>
      <c r="BP1103" s="10">
        <f>IF((ROW()-6)&lt;=$Q$3,INDEX(LINEST(AH1044:AH1103,AI1044:AT1103,TRUE,TRUE),3,1),"")</f>
        <v/>
      </c>
      <c r="BR1103" s="9">
        <f>IF(AND((ROW()-6)&lt;=$Q$3,ISNUMBER(BC1102)),BC1102/$Q$4+BD1102*AI1103+BE1102*AJ1103+BF1102*AK1103+BG1102*AL1103+BH1102*AM1103+BI1102*AN1103+BJ1102*AO1103+BK1102*AP1103+BL1102*AQ1103+BM1102*AR1103+BN1102*AS1103+BO1102*AT1103,"")</f>
        <v/>
      </c>
      <c r="BS1103">
        <f>IF(ISNUMBER(BR1103),AVERAGE(AH1043:AH1102),"")</f>
        <v/>
      </c>
      <c r="BT1103">
        <f>IF(ISNUMBER(BR1103),(AH1103-BR1103)^2,"")</f>
        <v/>
      </c>
      <c r="BU1103">
        <f>IF(ISNUMBER(BR1103),AH1103^2,"")</f>
        <v/>
      </c>
      <c r="BV1103">
        <f>IF(ISNUMBER(BR1103),(AH1103-BS1103)^2,"")</f>
        <v/>
      </c>
    </row>
    <row r="1104">
      <c r="O1104">
        <f>IF($R1104="","",CHOOSE($Q$2,YEAR(R1104)*12+MONTH(R1104),INT((R1104-2)/7),YEAR(R1104)*4+ROUNDUP(MONTH(R1104)/3)))</f>
        <v/>
      </c>
      <c r="P1104">
        <f>IF($R1104="","",IF($R1105="",1,IF(O1104&lt;&gt;O1105,1,0)))</f>
        <v/>
      </c>
      <c r="Q1104">
        <f>IF(P1104=1,SUM($P$7:P1104),"")</f>
        <v/>
      </c>
      <c r="R1104">
        <f>IF($A1104="","",IF(ISNUMBER($A1104),$A1104,IFERROR(DATEVALUE($A1104),NA())))</f>
        <v/>
      </c>
      <c r="S1104" s="7">
        <f>IFERROR(INDEX($R$7:$R$60000,MATCH(ROW()-6,$Q$7:$Q$60000,0)),"")</f>
        <v/>
      </c>
      <c r="T1104">
        <f>IFERROR(INDEX($B$7:$B$60000,MATCH(ROW()-6,$Q$7:$Q$60000,0)),"")</f>
        <v/>
      </c>
      <c r="U1104">
        <f>IFERROR(INDEX($C$7:$C$60000,MATCH(ROW()-6,$Q$7:$Q$60000,0)),"")</f>
        <v/>
      </c>
      <c r="V1104">
        <f>IFERROR(INDEX($D$7:$D$60000,MATCH(ROW()-6,$Q$7:$Q$60000,0)),"")</f>
        <v/>
      </c>
      <c r="W1104">
        <f>IFERROR(INDEX($E$7:$E$60000,MATCH(ROW()-6,$Q$7:$Q$60000,0)),"")</f>
        <v/>
      </c>
      <c r="X1104">
        <f>IFERROR(INDEX($F$7:$F$60000,MATCH(ROW()-6,$Q$7:$Q$60000,0)),"")</f>
        <v/>
      </c>
      <c r="Y1104">
        <f>IFERROR(INDEX($G$7:$G$60000,MATCH(ROW()-6,$Q$7:$Q$60000,0)),"")</f>
        <v/>
      </c>
      <c r="Z1104">
        <f>IFERROR(INDEX($H$7:$H$60000,MATCH(ROW()-6,$Q$7:$Q$60000,0)),"")</f>
        <v/>
      </c>
      <c r="AA1104">
        <f>IFERROR(INDEX($I$7:$I$60000,MATCH(ROW()-6,$Q$7:$Q$60000,0)),"")</f>
        <v/>
      </c>
      <c r="AB1104">
        <f>IFERROR(INDEX($J$7:$J$60000,MATCH(ROW()-6,$Q$7:$Q$60000,0)),"")</f>
        <v/>
      </c>
      <c r="AC1104">
        <f>IFERROR(INDEX($K$7:$K$60000,MATCH(ROW()-6,$Q$7:$Q$60000,0)),"")</f>
        <v/>
      </c>
      <c r="AD1104">
        <f>IFERROR(INDEX($L$7:$L$60000,MATCH(ROW()-6,$Q$7:$Q$60000,0)),"")</f>
        <v/>
      </c>
      <c r="AE1104">
        <f>IFERROR(INDEX($M$7:$M$60000,MATCH(ROW()-6,$Q$7:$Q$60000,0)),"")</f>
        <v/>
      </c>
      <c r="AF1104">
        <f>IFERROR(INDEX($N$7:$N$60000,MATCH(ROW()-6,$Q$7:$Q$60000,0)),"")</f>
        <v/>
      </c>
      <c r="AH1104" s="9">
        <f>IF(OR($S1104="",$S1103=""),"",LN($T1104/$T1103))</f>
        <v/>
      </c>
      <c r="AI1104" s="9">
        <f>IF(OR($S1104="",$S1103=""),"",$C$2*LN(U1104/U1103))</f>
        <v/>
      </c>
      <c r="AJ1104" s="9">
        <f>IF(OR($S1104="",$S1103=""),"",$D$2*(V1104-V1103))</f>
        <v/>
      </c>
      <c r="AK1104" s="9">
        <f>IF(OR($S1104="",$S1103=""),"",$E$2*(W1104-W1103))</f>
        <v/>
      </c>
      <c r="AL1104" s="9">
        <f>IF(OR($S1104="",$S1103=""),"",$F$2*LN(X1104/X1103))</f>
        <v/>
      </c>
      <c r="AM1104" s="9">
        <f>IF(OR($S1104="",$S1103=""),"",$G$2*(Y1104-Y1103))</f>
        <v/>
      </c>
      <c r="AN1104" s="9">
        <f>IF(OR($S1104="",$S1103=""),"",$H$2*LN(Z1104/Z1103))</f>
        <v/>
      </c>
      <c r="AO1104" s="9">
        <f>IF(OR($S1104="",$S1103=""),"",$I$2*(AA1104-AA1103))</f>
        <v/>
      </c>
      <c r="AP1104" s="9">
        <f>IF(OR($S1104="",$S1103=""),"",$J$2*LN(AB1104/AB1103))</f>
        <v/>
      </c>
      <c r="AQ1104" s="9">
        <f>IF(OR($S1104="",$S1103=""),"",$K$2*(AC1104-AC1103))</f>
        <v/>
      </c>
      <c r="AR1104" s="9">
        <f>IF(OR($S1104="",$S1103=""),"",$L$2*LN(AD1104/AD1103))</f>
        <v/>
      </c>
      <c r="AS1104" s="9">
        <f>IF(OR($S1104="",$S1103=""),"",$M$2*LN(AE1104/AE1103))</f>
        <v/>
      </c>
      <c r="AT1104" s="9">
        <f>IF(OR($S1104="",$S1103=""),"",$N$2*LN(AF1104/AF1103))</f>
        <v/>
      </c>
      <c r="AV1104" s="9">
        <f>IF($AH1104="","",$AY$16+$AY$4*AI1104+$AY$5*AJ1104+$AY$6*AK1104+$AY$7*AL1104+$AY$8*AM1104+$AY$9*AN1104+$AY$10*AO1104+$AY$11*AP1104+$AY$12*AQ1104+$AY$13*AR1104+$AY$14*AS1104+$AY$15*AT1104)</f>
        <v/>
      </c>
      <c r="BC1104" s="10">
        <f>IF((ROW()-6)&lt;=$Q$3,INDEX(LINEST(AH1045:AH1104,AI1045:AT1104,TRUE,TRUE),1,13)*$Q$4,"")</f>
        <v/>
      </c>
      <c r="BD1104" s="9">
        <f>IF((ROW()-6)&lt;=$Q$3,INDEX(LINEST(AH1045:AH1104,AI1045:AT1104,TRUE,TRUE),1,12),"")</f>
        <v/>
      </c>
      <c r="BE1104" s="9">
        <f>IF((ROW()-6)&lt;=$Q$3,INDEX(LINEST(AH1045:AH1104,AI1045:AT1104,TRUE,TRUE),1,11),"")</f>
        <v/>
      </c>
      <c r="BF1104" s="9">
        <f>IF((ROW()-6)&lt;=$Q$3,INDEX(LINEST(AH1045:AH1104,AI1045:AT1104,TRUE,TRUE),1,10),"")</f>
        <v/>
      </c>
      <c r="BG1104" s="9">
        <f>IF((ROW()-6)&lt;=$Q$3,INDEX(LINEST(AH1045:AH1104,AI1045:AT1104,TRUE,TRUE),1,9),"")</f>
        <v/>
      </c>
      <c r="BH1104" s="9">
        <f>IF((ROW()-6)&lt;=$Q$3,INDEX(LINEST(AH1045:AH1104,AI1045:AT1104,TRUE,TRUE),1,8),"")</f>
        <v/>
      </c>
      <c r="BI1104" s="9">
        <f>IF((ROW()-6)&lt;=$Q$3,INDEX(LINEST(AH1045:AH1104,AI1045:AT1104,TRUE,TRUE),1,7),"")</f>
        <v/>
      </c>
      <c r="BJ1104" s="9">
        <f>IF((ROW()-6)&lt;=$Q$3,INDEX(LINEST(AH1045:AH1104,AI1045:AT1104,TRUE,TRUE),1,6),"")</f>
        <v/>
      </c>
      <c r="BK1104" s="9">
        <f>IF((ROW()-6)&lt;=$Q$3,INDEX(LINEST(AH1045:AH1104,AI1045:AT1104,TRUE,TRUE),1,5),"")</f>
        <v/>
      </c>
      <c r="BL1104" s="9">
        <f>IF((ROW()-6)&lt;=$Q$3,INDEX(LINEST(AH1045:AH1104,AI1045:AT1104,TRUE,TRUE),1,4),"")</f>
        <v/>
      </c>
      <c r="BM1104" s="9">
        <f>IF((ROW()-6)&lt;=$Q$3,INDEX(LINEST(AH1045:AH1104,AI1045:AT1104,TRUE,TRUE),1,3),"")</f>
        <v/>
      </c>
      <c r="BN1104" s="9">
        <f>IF((ROW()-6)&lt;=$Q$3,INDEX(LINEST(AH1045:AH1104,AI1045:AT1104,TRUE,TRUE),1,2),"")</f>
        <v/>
      </c>
      <c r="BO1104" s="9">
        <f>IF((ROW()-6)&lt;=$Q$3,INDEX(LINEST(AH1045:AH1104,AI1045:AT1104,TRUE,TRUE),1,1),"")</f>
        <v/>
      </c>
      <c r="BP1104" s="10">
        <f>IF((ROW()-6)&lt;=$Q$3,INDEX(LINEST(AH1045:AH1104,AI1045:AT1104,TRUE,TRUE),3,1),"")</f>
        <v/>
      </c>
      <c r="BR1104" s="9">
        <f>IF(AND((ROW()-6)&lt;=$Q$3,ISNUMBER(BC1103)),BC1103/$Q$4+BD1103*AI1104+BE1103*AJ1104+BF1103*AK1104+BG1103*AL1104+BH1103*AM1104+BI1103*AN1104+BJ1103*AO1104+BK1103*AP1104+BL1103*AQ1104+BM1103*AR1104+BN1103*AS1104+BO1103*AT1104,"")</f>
        <v/>
      </c>
      <c r="BS1104">
        <f>IF(ISNUMBER(BR1104),AVERAGE(AH1044:AH1103),"")</f>
        <v/>
      </c>
      <c r="BT1104">
        <f>IF(ISNUMBER(BR1104),(AH1104-BR1104)^2,"")</f>
        <v/>
      </c>
      <c r="BU1104">
        <f>IF(ISNUMBER(BR1104),AH1104^2,"")</f>
        <v/>
      </c>
      <c r="BV1104">
        <f>IF(ISNUMBER(BR1104),(AH1104-BS1104)^2,"")</f>
        <v/>
      </c>
    </row>
    <row r="1105">
      <c r="O1105">
        <f>IF($R1105="","",CHOOSE($Q$2,YEAR(R1105)*12+MONTH(R1105),INT((R1105-2)/7),YEAR(R1105)*4+ROUNDUP(MONTH(R1105)/3)))</f>
        <v/>
      </c>
      <c r="P1105">
        <f>IF($R1105="","",IF($R1106="",1,IF(O1105&lt;&gt;O1106,1,0)))</f>
        <v/>
      </c>
      <c r="Q1105">
        <f>IF(P1105=1,SUM($P$7:P1105),"")</f>
        <v/>
      </c>
      <c r="R1105">
        <f>IF($A1105="","",IF(ISNUMBER($A1105),$A1105,IFERROR(DATEVALUE($A1105),NA())))</f>
        <v/>
      </c>
      <c r="S1105" s="7">
        <f>IFERROR(INDEX($R$7:$R$60000,MATCH(ROW()-6,$Q$7:$Q$60000,0)),"")</f>
        <v/>
      </c>
      <c r="T1105">
        <f>IFERROR(INDEX($B$7:$B$60000,MATCH(ROW()-6,$Q$7:$Q$60000,0)),"")</f>
        <v/>
      </c>
      <c r="U1105">
        <f>IFERROR(INDEX($C$7:$C$60000,MATCH(ROW()-6,$Q$7:$Q$60000,0)),"")</f>
        <v/>
      </c>
      <c r="V1105">
        <f>IFERROR(INDEX($D$7:$D$60000,MATCH(ROW()-6,$Q$7:$Q$60000,0)),"")</f>
        <v/>
      </c>
      <c r="W1105">
        <f>IFERROR(INDEX($E$7:$E$60000,MATCH(ROW()-6,$Q$7:$Q$60000,0)),"")</f>
        <v/>
      </c>
      <c r="X1105">
        <f>IFERROR(INDEX($F$7:$F$60000,MATCH(ROW()-6,$Q$7:$Q$60000,0)),"")</f>
        <v/>
      </c>
      <c r="Y1105">
        <f>IFERROR(INDEX($G$7:$G$60000,MATCH(ROW()-6,$Q$7:$Q$60000,0)),"")</f>
        <v/>
      </c>
      <c r="Z1105">
        <f>IFERROR(INDEX($H$7:$H$60000,MATCH(ROW()-6,$Q$7:$Q$60000,0)),"")</f>
        <v/>
      </c>
      <c r="AA1105">
        <f>IFERROR(INDEX($I$7:$I$60000,MATCH(ROW()-6,$Q$7:$Q$60000,0)),"")</f>
        <v/>
      </c>
      <c r="AB1105">
        <f>IFERROR(INDEX($J$7:$J$60000,MATCH(ROW()-6,$Q$7:$Q$60000,0)),"")</f>
        <v/>
      </c>
      <c r="AC1105">
        <f>IFERROR(INDEX($K$7:$K$60000,MATCH(ROW()-6,$Q$7:$Q$60000,0)),"")</f>
        <v/>
      </c>
      <c r="AD1105">
        <f>IFERROR(INDEX($L$7:$L$60000,MATCH(ROW()-6,$Q$7:$Q$60000,0)),"")</f>
        <v/>
      </c>
      <c r="AE1105">
        <f>IFERROR(INDEX($M$7:$M$60000,MATCH(ROW()-6,$Q$7:$Q$60000,0)),"")</f>
        <v/>
      </c>
      <c r="AF1105">
        <f>IFERROR(INDEX($N$7:$N$60000,MATCH(ROW()-6,$Q$7:$Q$60000,0)),"")</f>
        <v/>
      </c>
      <c r="AH1105" s="9">
        <f>IF(OR($S1105="",$S1104=""),"",LN($T1105/$T1104))</f>
        <v/>
      </c>
      <c r="AI1105" s="9">
        <f>IF(OR($S1105="",$S1104=""),"",$C$2*LN(U1105/U1104))</f>
        <v/>
      </c>
      <c r="AJ1105" s="9">
        <f>IF(OR($S1105="",$S1104=""),"",$D$2*(V1105-V1104))</f>
        <v/>
      </c>
      <c r="AK1105" s="9">
        <f>IF(OR($S1105="",$S1104=""),"",$E$2*(W1105-W1104))</f>
        <v/>
      </c>
      <c r="AL1105" s="9">
        <f>IF(OR($S1105="",$S1104=""),"",$F$2*LN(X1105/X1104))</f>
        <v/>
      </c>
      <c r="AM1105" s="9">
        <f>IF(OR($S1105="",$S1104=""),"",$G$2*(Y1105-Y1104))</f>
        <v/>
      </c>
      <c r="AN1105" s="9">
        <f>IF(OR($S1105="",$S1104=""),"",$H$2*LN(Z1105/Z1104))</f>
        <v/>
      </c>
      <c r="AO1105" s="9">
        <f>IF(OR($S1105="",$S1104=""),"",$I$2*(AA1105-AA1104))</f>
        <v/>
      </c>
      <c r="AP1105" s="9">
        <f>IF(OR($S1105="",$S1104=""),"",$J$2*LN(AB1105/AB1104))</f>
        <v/>
      </c>
      <c r="AQ1105" s="9">
        <f>IF(OR($S1105="",$S1104=""),"",$K$2*(AC1105-AC1104))</f>
        <v/>
      </c>
      <c r="AR1105" s="9">
        <f>IF(OR($S1105="",$S1104=""),"",$L$2*LN(AD1105/AD1104))</f>
        <v/>
      </c>
      <c r="AS1105" s="9">
        <f>IF(OR($S1105="",$S1104=""),"",$M$2*LN(AE1105/AE1104))</f>
        <v/>
      </c>
      <c r="AT1105" s="9">
        <f>IF(OR($S1105="",$S1104=""),"",$N$2*LN(AF1105/AF1104))</f>
        <v/>
      </c>
      <c r="AV1105" s="9">
        <f>IF($AH1105="","",$AY$16+$AY$4*AI1105+$AY$5*AJ1105+$AY$6*AK1105+$AY$7*AL1105+$AY$8*AM1105+$AY$9*AN1105+$AY$10*AO1105+$AY$11*AP1105+$AY$12*AQ1105+$AY$13*AR1105+$AY$14*AS1105+$AY$15*AT1105)</f>
        <v/>
      </c>
      <c r="BC1105" s="10">
        <f>IF((ROW()-6)&lt;=$Q$3,INDEX(LINEST(AH1046:AH1105,AI1046:AT1105,TRUE,TRUE),1,13)*$Q$4,"")</f>
        <v/>
      </c>
      <c r="BD1105" s="9">
        <f>IF((ROW()-6)&lt;=$Q$3,INDEX(LINEST(AH1046:AH1105,AI1046:AT1105,TRUE,TRUE),1,12),"")</f>
        <v/>
      </c>
      <c r="BE1105" s="9">
        <f>IF((ROW()-6)&lt;=$Q$3,INDEX(LINEST(AH1046:AH1105,AI1046:AT1105,TRUE,TRUE),1,11),"")</f>
        <v/>
      </c>
      <c r="BF1105" s="9">
        <f>IF((ROW()-6)&lt;=$Q$3,INDEX(LINEST(AH1046:AH1105,AI1046:AT1105,TRUE,TRUE),1,10),"")</f>
        <v/>
      </c>
      <c r="BG1105" s="9">
        <f>IF((ROW()-6)&lt;=$Q$3,INDEX(LINEST(AH1046:AH1105,AI1046:AT1105,TRUE,TRUE),1,9),"")</f>
        <v/>
      </c>
      <c r="BH1105" s="9">
        <f>IF((ROW()-6)&lt;=$Q$3,INDEX(LINEST(AH1046:AH1105,AI1046:AT1105,TRUE,TRUE),1,8),"")</f>
        <v/>
      </c>
      <c r="BI1105" s="9">
        <f>IF((ROW()-6)&lt;=$Q$3,INDEX(LINEST(AH1046:AH1105,AI1046:AT1105,TRUE,TRUE),1,7),"")</f>
        <v/>
      </c>
      <c r="BJ1105" s="9">
        <f>IF((ROW()-6)&lt;=$Q$3,INDEX(LINEST(AH1046:AH1105,AI1046:AT1105,TRUE,TRUE),1,6),"")</f>
        <v/>
      </c>
      <c r="BK1105" s="9">
        <f>IF((ROW()-6)&lt;=$Q$3,INDEX(LINEST(AH1046:AH1105,AI1046:AT1105,TRUE,TRUE),1,5),"")</f>
        <v/>
      </c>
      <c r="BL1105" s="9">
        <f>IF((ROW()-6)&lt;=$Q$3,INDEX(LINEST(AH1046:AH1105,AI1046:AT1105,TRUE,TRUE),1,4),"")</f>
        <v/>
      </c>
      <c r="BM1105" s="9">
        <f>IF((ROW()-6)&lt;=$Q$3,INDEX(LINEST(AH1046:AH1105,AI1046:AT1105,TRUE,TRUE),1,3),"")</f>
        <v/>
      </c>
      <c r="BN1105" s="9">
        <f>IF((ROW()-6)&lt;=$Q$3,INDEX(LINEST(AH1046:AH1105,AI1046:AT1105,TRUE,TRUE),1,2),"")</f>
        <v/>
      </c>
      <c r="BO1105" s="9">
        <f>IF((ROW()-6)&lt;=$Q$3,INDEX(LINEST(AH1046:AH1105,AI1046:AT1105,TRUE,TRUE),1,1),"")</f>
        <v/>
      </c>
      <c r="BP1105" s="10">
        <f>IF((ROW()-6)&lt;=$Q$3,INDEX(LINEST(AH1046:AH1105,AI1046:AT1105,TRUE,TRUE),3,1),"")</f>
        <v/>
      </c>
      <c r="BR1105" s="9">
        <f>IF(AND((ROW()-6)&lt;=$Q$3,ISNUMBER(BC1104)),BC1104/$Q$4+BD1104*AI1105+BE1104*AJ1105+BF1104*AK1105+BG1104*AL1105+BH1104*AM1105+BI1104*AN1105+BJ1104*AO1105+BK1104*AP1105+BL1104*AQ1105+BM1104*AR1105+BN1104*AS1105+BO1104*AT1105,"")</f>
        <v/>
      </c>
      <c r="BS1105">
        <f>IF(ISNUMBER(BR1105),AVERAGE(AH1045:AH1104),"")</f>
        <v/>
      </c>
      <c r="BT1105">
        <f>IF(ISNUMBER(BR1105),(AH1105-BR1105)^2,"")</f>
        <v/>
      </c>
      <c r="BU1105">
        <f>IF(ISNUMBER(BR1105),AH1105^2,"")</f>
        <v/>
      </c>
      <c r="BV1105">
        <f>IF(ISNUMBER(BR1105),(AH1105-BS1105)^2,"")</f>
        <v/>
      </c>
    </row>
    <row r="1106">
      <c r="O1106">
        <f>IF($R1106="","",CHOOSE($Q$2,YEAR(R1106)*12+MONTH(R1106),INT((R1106-2)/7),YEAR(R1106)*4+ROUNDUP(MONTH(R1106)/3)))</f>
        <v/>
      </c>
      <c r="P1106">
        <f>IF($R1106="","",IF($R1107="",1,IF(O1106&lt;&gt;O1107,1,0)))</f>
        <v/>
      </c>
      <c r="Q1106">
        <f>IF(P1106=1,SUM($P$7:P1106),"")</f>
        <v/>
      </c>
      <c r="R1106">
        <f>IF($A1106="","",IF(ISNUMBER($A1106),$A1106,IFERROR(DATEVALUE($A1106),NA())))</f>
        <v/>
      </c>
      <c r="S1106" s="7">
        <f>IFERROR(INDEX($R$7:$R$60000,MATCH(ROW()-6,$Q$7:$Q$60000,0)),"")</f>
        <v/>
      </c>
      <c r="T1106">
        <f>IFERROR(INDEX($B$7:$B$60000,MATCH(ROW()-6,$Q$7:$Q$60000,0)),"")</f>
        <v/>
      </c>
      <c r="U1106">
        <f>IFERROR(INDEX($C$7:$C$60000,MATCH(ROW()-6,$Q$7:$Q$60000,0)),"")</f>
        <v/>
      </c>
      <c r="V1106">
        <f>IFERROR(INDEX($D$7:$D$60000,MATCH(ROW()-6,$Q$7:$Q$60000,0)),"")</f>
        <v/>
      </c>
      <c r="W1106">
        <f>IFERROR(INDEX($E$7:$E$60000,MATCH(ROW()-6,$Q$7:$Q$60000,0)),"")</f>
        <v/>
      </c>
      <c r="X1106">
        <f>IFERROR(INDEX($F$7:$F$60000,MATCH(ROW()-6,$Q$7:$Q$60000,0)),"")</f>
        <v/>
      </c>
      <c r="Y1106">
        <f>IFERROR(INDEX($G$7:$G$60000,MATCH(ROW()-6,$Q$7:$Q$60000,0)),"")</f>
        <v/>
      </c>
      <c r="Z1106">
        <f>IFERROR(INDEX($H$7:$H$60000,MATCH(ROW()-6,$Q$7:$Q$60000,0)),"")</f>
        <v/>
      </c>
      <c r="AA1106">
        <f>IFERROR(INDEX($I$7:$I$60000,MATCH(ROW()-6,$Q$7:$Q$60000,0)),"")</f>
        <v/>
      </c>
      <c r="AB1106">
        <f>IFERROR(INDEX($J$7:$J$60000,MATCH(ROW()-6,$Q$7:$Q$60000,0)),"")</f>
        <v/>
      </c>
      <c r="AC1106">
        <f>IFERROR(INDEX($K$7:$K$60000,MATCH(ROW()-6,$Q$7:$Q$60000,0)),"")</f>
        <v/>
      </c>
      <c r="AD1106">
        <f>IFERROR(INDEX($L$7:$L$60000,MATCH(ROW()-6,$Q$7:$Q$60000,0)),"")</f>
        <v/>
      </c>
      <c r="AE1106">
        <f>IFERROR(INDEX($M$7:$M$60000,MATCH(ROW()-6,$Q$7:$Q$60000,0)),"")</f>
        <v/>
      </c>
      <c r="AF1106">
        <f>IFERROR(INDEX($N$7:$N$60000,MATCH(ROW()-6,$Q$7:$Q$60000,0)),"")</f>
        <v/>
      </c>
      <c r="AH1106" s="9">
        <f>IF(OR($S1106="",$S1105=""),"",LN($T1106/$T1105))</f>
        <v/>
      </c>
      <c r="AI1106" s="9">
        <f>IF(OR($S1106="",$S1105=""),"",$C$2*LN(U1106/U1105))</f>
        <v/>
      </c>
      <c r="AJ1106" s="9">
        <f>IF(OR($S1106="",$S1105=""),"",$D$2*(V1106-V1105))</f>
        <v/>
      </c>
      <c r="AK1106" s="9">
        <f>IF(OR($S1106="",$S1105=""),"",$E$2*(W1106-W1105))</f>
        <v/>
      </c>
      <c r="AL1106" s="9">
        <f>IF(OR($S1106="",$S1105=""),"",$F$2*LN(X1106/X1105))</f>
        <v/>
      </c>
      <c r="AM1106" s="9">
        <f>IF(OR($S1106="",$S1105=""),"",$G$2*(Y1106-Y1105))</f>
        <v/>
      </c>
      <c r="AN1106" s="9">
        <f>IF(OR($S1106="",$S1105=""),"",$H$2*LN(Z1106/Z1105))</f>
        <v/>
      </c>
      <c r="AO1106" s="9">
        <f>IF(OR($S1106="",$S1105=""),"",$I$2*(AA1106-AA1105))</f>
        <v/>
      </c>
      <c r="AP1106" s="9">
        <f>IF(OR($S1106="",$S1105=""),"",$J$2*LN(AB1106/AB1105))</f>
        <v/>
      </c>
      <c r="AQ1106" s="9">
        <f>IF(OR($S1106="",$S1105=""),"",$K$2*(AC1106-AC1105))</f>
        <v/>
      </c>
      <c r="AR1106" s="9">
        <f>IF(OR($S1106="",$S1105=""),"",$L$2*LN(AD1106/AD1105))</f>
        <v/>
      </c>
      <c r="AS1106" s="9">
        <f>IF(OR($S1106="",$S1105=""),"",$M$2*LN(AE1106/AE1105))</f>
        <v/>
      </c>
      <c r="AT1106" s="9">
        <f>IF(OR($S1106="",$S1105=""),"",$N$2*LN(AF1106/AF1105))</f>
        <v/>
      </c>
      <c r="AV1106" s="9">
        <f>IF($AH1106="","",$AY$16+$AY$4*AI1106+$AY$5*AJ1106+$AY$6*AK1106+$AY$7*AL1106+$AY$8*AM1106+$AY$9*AN1106+$AY$10*AO1106+$AY$11*AP1106+$AY$12*AQ1106+$AY$13*AR1106+$AY$14*AS1106+$AY$15*AT1106)</f>
        <v/>
      </c>
      <c r="BC1106" s="10">
        <f>IF((ROW()-6)&lt;=$Q$3,INDEX(LINEST(AH1047:AH1106,AI1047:AT1106,TRUE,TRUE),1,13)*$Q$4,"")</f>
        <v/>
      </c>
      <c r="BD1106" s="9">
        <f>IF((ROW()-6)&lt;=$Q$3,INDEX(LINEST(AH1047:AH1106,AI1047:AT1106,TRUE,TRUE),1,12),"")</f>
        <v/>
      </c>
      <c r="BE1106" s="9">
        <f>IF((ROW()-6)&lt;=$Q$3,INDEX(LINEST(AH1047:AH1106,AI1047:AT1106,TRUE,TRUE),1,11),"")</f>
        <v/>
      </c>
      <c r="BF1106" s="9">
        <f>IF((ROW()-6)&lt;=$Q$3,INDEX(LINEST(AH1047:AH1106,AI1047:AT1106,TRUE,TRUE),1,10),"")</f>
        <v/>
      </c>
      <c r="BG1106" s="9">
        <f>IF((ROW()-6)&lt;=$Q$3,INDEX(LINEST(AH1047:AH1106,AI1047:AT1106,TRUE,TRUE),1,9),"")</f>
        <v/>
      </c>
      <c r="BH1106" s="9">
        <f>IF((ROW()-6)&lt;=$Q$3,INDEX(LINEST(AH1047:AH1106,AI1047:AT1106,TRUE,TRUE),1,8),"")</f>
        <v/>
      </c>
      <c r="BI1106" s="9">
        <f>IF((ROW()-6)&lt;=$Q$3,INDEX(LINEST(AH1047:AH1106,AI1047:AT1106,TRUE,TRUE),1,7),"")</f>
        <v/>
      </c>
      <c r="BJ1106" s="9">
        <f>IF((ROW()-6)&lt;=$Q$3,INDEX(LINEST(AH1047:AH1106,AI1047:AT1106,TRUE,TRUE),1,6),"")</f>
        <v/>
      </c>
      <c r="BK1106" s="9">
        <f>IF((ROW()-6)&lt;=$Q$3,INDEX(LINEST(AH1047:AH1106,AI1047:AT1106,TRUE,TRUE),1,5),"")</f>
        <v/>
      </c>
      <c r="BL1106" s="9">
        <f>IF((ROW()-6)&lt;=$Q$3,INDEX(LINEST(AH1047:AH1106,AI1047:AT1106,TRUE,TRUE),1,4),"")</f>
        <v/>
      </c>
      <c r="BM1106" s="9">
        <f>IF((ROW()-6)&lt;=$Q$3,INDEX(LINEST(AH1047:AH1106,AI1047:AT1106,TRUE,TRUE),1,3),"")</f>
        <v/>
      </c>
      <c r="BN1106" s="9">
        <f>IF((ROW()-6)&lt;=$Q$3,INDEX(LINEST(AH1047:AH1106,AI1047:AT1106,TRUE,TRUE),1,2),"")</f>
        <v/>
      </c>
      <c r="BO1106" s="9">
        <f>IF((ROW()-6)&lt;=$Q$3,INDEX(LINEST(AH1047:AH1106,AI1047:AT1106,TRUE,TRUE),1,1),"")</f>
        <v/>
      </c>
      <c r="BP1106" s="10">
        <f>IF((ROW()-6)&lt;=$Q$3,INDEX(LINEST(AH1047:AH1106,AI1047:AT1106,TRUE,TRUE),3,1),"")</f>
        <v/>
      </c>
      <c r="BR1106" s="9">
        <f>IF(AND((ROW()-6)&lt;=$Q$3,ISNUMBER(BC1105)),BC1105/$Q$4+BD1105*AI1106+BE1105*AJ1106+BF1105*AK1106+BG1105*AL1106+BH1105*AM1106+BI1105*AN1106+BJ1105*AO1106+BK1105*AP1106+BL1105*AQ1106+BM1105*AR1106+BN1105*AS1106+BO1105*AT1106,"")</f>
        <v/>
      </c>
      <c r="BS1106">
        <f>IF(ISNUMBER(BR1106),AVERAGE(AH1046:AH1105),"")</f>
        <v/>
      </c>
      <c r="BT1106">
        <f>IF(ISNUMBER(BR1106),(AH1106-BR1106)^2,"")</f>
        <v/>
      </c>
      <c r="BU1106">
        <f>IF(ISNUMBER(BR1106),AH1106^2,"")</f>
        <v/>
      </c>
      <c r="BV1106">
        <f>IF(ISNUMBER(BR1106),(AH1106-BS1106)^2,"")</f>
        <v/>
      </c>
    </row>
    <row r="1107">
      <c r="O1107">
        <f>IF($R1107="","",CHOOSE($Q$2,YEAR(R1107)*12+MONTH(R1107),INT((R1107-2)/7),YEAR(R1107)*4+ROUNDUP(MONTH(R1107)/3)))</f>
        <v/>
      </c>
      <c r="P1107">
        <f>IF($R1107="","",IF($R1108="",1,IF(O1107&lt;&gt;O1108,1,0)))</f>
        <v/>
      </c>
      <c r="Q1107">
        <f>IF(P1107=1,SUM($P$7:P1107),"")</f>
        <v/>
      </c>
      <c r="R1107">
        <f>IF($A1107="","",IF(ISNUMBER($A1107),$A1107,IFERROR(DATEVALUE($A1107),NA())))</f>
        <v/>
      </c>
      <c r="S1107" s="7">
        <f>IFERROR(INDEX($R$7:$R$60000,MATCH(ROW()-6,$Q$7:$Q$60000,0)),"")</f>
        <v/>
      </c>
      <c r="T1107">
        <f>IFERROR(INDEX($B$7:$B$60000,MATCH(ROW()-6,$Q$7:$Q$60000,0)),"")</f>
        <v/>
      </c>
      <c r="U1107">
        <f>IFERROR(INDEX($C$7:$C$60000,MATCH(ROW()-6,$Q$7:$Q$60000,0)),"")</f>
        <v/>
      </c>
      <c r="V1107">
        <f>IFERROR(INDEX($D$7:$D$60000,MATCH(ROW()-6,$Q$7:$Q$60000,0)),"")</f>
        <v/>
      </c>
      <c r="W1107">
        <f>IFERROR(INDEX($E$7:$E$60000,MATCH(ROW()-6,$Q$7:$Q$60000,0)),"")</f>
        <v/>
      </c>
      <c r="X1107">
        <f>IFERROR(INDEX($F$7:$F$60000,MATCH(ROW()-6,$Q$7:$Q$60000,0)),"")</f>
        <v/>
      </c>
      <c r="Y1107">
        <f>IFERROR(INDEX($G$7:$G$60000,MATCH(ROW()-6,$Q$7:$Q$60000,0)),"")</f>
        <v/>
      </c>
      <c r="Z1107">
        <f>IFERROR(INDEX($H$7:$H$60000,MATCH(ROW()-6,$Q$7:$Q$60000,0)),"")</f>
        <v/>
      </c>
      <c r="AA1107">
        <f>IFERROR(INDEX($I$7:$I$60000,MATCH(ROW()-6,$Q$7:$Q$60000,0)),"")</f>
        <v/>
      </c>
      <c r="AB1107">
        <f>IFERROR(INDEX($J$7:$J$60000,MATCH(ROW()-6,$Q$7:$Q$60000,0)),"")</f>
        <v/>
      </c>
      <c r="AC1107">
        <f>IFERROR(INDEX($K$7:$K$60000,MATCH(ROW()-6,$Q$7:$Q$60000,0)),"")</f>
        <v/>
      </c>
      <c r="AD1107">
        <f>IFERROR(INDEX($L$7:$L$60000,MATCH(ROW()-6,$Q$7:$Q$60000,0)),"")</f>
        <v/>
      </c>
      <c r="AE1107">
        <f>IFERROR(INDEX($M$7:$M$60000,MATCH(ROW()-6,$Q$7:$Q$60000,0)),"")</f>
        <v/>
      </c>
      <c r="AF1107">
        <f>IFERROR(INDEX($N$7:$N$60000,MATCH(ROW()-6,$Q$7:$Q$60000,0)),"")</f>
        <v/>
      </c>
      <c r="AH1107" s="9">
        <f>IF(OR($S1107="",$S1106=""),"",LN($T1107/$T1106))</f>
        <v/>
      </c>
      <c r="AI1107" s="9">
        <f>IF(OR($S1107="",$S1106=""),"",$C$2*LN(U1107/U1106))</f>
        <v/>
      </c>
      <c r="AJ1107" s="9">
        <f>IF(OR($S1107="",$S1106=""),"",$D$2*(V1107-V1106))</f>
        <v/>
      </c>
      <c r="AK1107" s="9">
        <f>IF(OR($S1107="",$S1106=""),"",$E$2*(W1107-W1106))</f>
        <v/>
      </c>
      <c r="AL1107" s="9">
        <f>IF(OR($S1107="",$S1106=""),"",$F$2*LN(X1107/X1106))</f>
        <v/>
      </c>
      <c r="AM1107" s="9">
        <f>IF(OR($S1107="",$S1106=""),"",$G$2*(Y1107-Y1106))</f>
        <v/>
      </c>
      <c r="AN1107" s="9">
        <f>IF(OR($S1107="",$S1106=""),"",$H$2*LN(Z1107/Z1106))</f>
        <v/>
      </c>
      <c r="AO1107" s="9">
        <f>IF(OR($S1107="",$S1106=""),"",$I$2*(AA1107-AA1106))</f>
        <v/>
      </c>
      <c r="AP1107" s="9">
        <f>IF(OR($S1107="",$S1106=""),"",$J$2*LN(AB1107/AB1106))</f>
        <v/>
      </c>
      <c r="AQ1107" s="9">
        <f>IF(OR($S1107="",$S1106=""),"",$K$2*(AC1107-AC1106))</f>
        <v/>
      </c>
      <c r="AR1107" s="9">
        <f>IF(OR($S1107="",$S1106=""),"",$L$2*LN(AD1107/AD1106))</f>
        <v/>
      </c>
      <c r="AS1107" s="9">
        <f>IF(OR($S1107="",$S1106=""),"",$M$2*LN(AE1107/AE1106))</f>
        <v/>
      </c>
      <c r="AT1107" s="9">
        <f>IF(OR($S1107="",$S1106=""),"",$N$2*LN(AF1107/AF1106))</f>
        <v/>
      </c>
      <c r="AV1107" s="9">
        <f>IF($AH1107="","",$AY$16+$AY$4*AI1107+$AY$5*AJ1107+$AY$6*AK1107+$AY$7*AL1107+$AY$8*AM1107+$AY$9*AN1107+$AY$10*AO1107+$AY$11*AP1107+$AY$12*AQ1107+$AY$13*AR1107+$AY$14*AS1107+$AY$15*AT1107)</f>
        <v/>
      </c>
      <c r="BC1107" s="10">
        <f>IF((ROW()-6)&lt;=$Q$3,INDEX(LINEST(AH1048:AH1107,AI1048:AT1107,TRUE,TRUE),1,13)*$Q$4,"")</f>
        <v/>
      </c>
      <c r="BD1107" s="9">
        <f>IF((ROW()-6)&lt;=$Q$3,INDEX(LINEST(AH1048:AH1107,AI1048:AT1107,TRUE,TRUE),1,12),"")</f>
        <v/>
      </c>
      <c r="BE1107" s="9">
        <f>IF((ROW()-6)&lt;=$Q$3,INDEX(LINEST(AH1048:AH1107,AI1048:AT1107,TRUE,TRUE),1,11),"")</f>
        <v/>
      </c>
      <c r="BF1107" s="9">
        <f>IF((ROW()-6)&lt;=$Q$3,INDEX(LINEST(AH1048:AH1107,AI1048:AT1107,TRUE,TRUE),1,10),"")</f>
        <v/>
      </c>
      <c r="BG1107" s="9">
        <f>IF((ROW()-6)&lt;=$Q$3,INDEX(LINEST(AH1048:AH1107,AI1048:AT1107,TRUE,TRUE),1,9),"")</f>
        <v/>
      </c>
      <c r="BH1107" s="9">
        <f>IF((ROW()-6)&lt;=$Q$3,INDEX(LINEST(AH1048:AH1107,AI1048:AT1107,TRUE,TRUE),1,8),"")</f>
        <v/>
      </c>
      <c r="BI1107" s="9">
        <f>IF((ROW()-6)&lt;=$Q$3,INDEX(LINEST(AH1048:AH1107,AI1048:AT1107,TRUE,TRUE),1,7),"")</f>
        <v/>
      </c>
      <c r="BJ1107" s="9">
        <f>IF((ROW()-6)&lt;=$Q$3,INDEX(LINEST(AH1048:AH1107,AI1048:AT1107,TRUE,TRUE),1,6),"")</f>
        <v/>
      </c>
      <c r="BK1107" s="9">
        <f>IF((ROW()-6)&lt;=$Q$3,INDEX(LINEST(AH1048:AH1107,AI1048:AT1107,TRUE,TRUE),1,5),"")</f>
        <v/>
      </c>
      <c r="BL1107" s="9">
        <f>IF((ROW()-6)&lt;=$Q$3,INDEX(LINEST(AH1048:AH1107,AI1048:AT1107,TRUE,TRUE),1,4),"")</f>
        <v/>
      </c>
      <c r="BM1107" s="9">
        <f>IF((ROW()-6)&lt;=$Q$3,INDEX(LINEST(AH1048:AH1107,AI1048:AT1107,TRUE,TRUE),1,3),"")</f>
        <v/>
      </c>
      <c r="BN1107" s="9">
        <f>IF((ROW()-6)&lt;=$Q$3,INDEX(LINEST(AH1048:AH1107,AI1048:AT1107,TRUE,TRUE),1,2),"")</f>
        <v/>
      </c>
      <c r="BO1107" s="9">
        <f>IF((ROW()-6)&lt;=$Q$3,INDEX(LINEST(AH1048:AH1107,AI1048:AT1107,TRUE,TRUE),1,1),"")</f>
        <v/>
      </c>
      <c r="BP1107" s="10">
        <f>IF((ROW()-6)&lt;=$Q$3,INDEX(LINEST(AH1048:AH1107,AI1048:AT1107,TRUE,TRUE),3,1),"")</f>
        <v/>
      </c>
      <c r="BR1107" s="9">
        <f>IF(AND((ROW()-6)&lt;=$Q$3,ISNUMBER(BC1106)),BC1106/$Q$4+BD1106*AI1107+BE1106*AJ1107+BF1106*AK1107+BG1106*AL1107+BH1106*AM1107+BI1106*AN1107+BJ1106*AO1107+BK1106*AP1107+BL1106*AQ1107+BM1106*AR1107+BN1106*AS1107+BO1106*AT1107,"")</f>
        <v/>
      </c>
      <c r="BS1107">
        <f>IF(ISNUMBER(BR1107),AVERAGE(AH1047:AH1106),"")</f>
        <v/>
      </c>
      <c r="BT1107">
        <f>IF(ISNUMBER(BR1107),(AH1107-BR1107)^2,"")</f>
        <v/>
      </c>
      <c r="BU1107">
        <f>IF(ISNUMBER(BR1107),AH1107^2,"")</f>
        <v/>
      </c>
      <c r="BV1107">
        <f>IF(ISNUMBER(BR1107),(AH1107-BS1107)^2,"")</f>
        <v/>
      </c>
    </row>
    <row r="1108">
      <c r="O1108">
        <f>IF($R1108="","",CHOOSE($Q$2,YEAR(R1108)*12+MONTH(R1108),INT((R1108-2)/7),YEAR(R1108)*4+ROUNDUP(MONTH(R1108)/3)))</f>
        <v/>
      </c>
      <c r="P1108">
        <f>IF($R1108="","",IF($R1109="",1,IF(O1108&lt;&gt;O1109,1,0)))</f>
        <v/>
      </c>
      <c r="Q1108">
        <f>IF(P1108=1,SUM($P$7:P1108),"")</f>
        <v/>
      </c>
      <c r="R1108">
        <f>IF($A1108="","",IF(ISNUMBER($A1108),$A1108,IFERROR(DATEVALUE($A1108),NA())))</f>
        <v/>
      </c>
      <c r="S1108" s="7">
        <f>IFERROR(INDEX($R$7:$R$60000,MATCH(ROW()-6,$Q$7:$Q$60000,0)),"")</f>
        <v/>
      </c>
      <c r="T1108">
        <f>IFERROR(INDEX($B$7:$B$60000,MATCH(ROW()-6,$Q$7:$Q$60000,0)),"")</f>
        <v/>
      </c>
      <c r="U1108">
        <f>IFERROR(INDEX($C$7:$C$60000,MATCH(ROW()-6,$Q$7:$Q$60000,0)),"")</f>
        <v/>
      </c>
      <c r="V1108">
        <f>IFERROR(INDEX($D$7:$D$60000,MATCH(ROW()-6,$Q$7:$Q$60000,0)),"")</f>
        <v/>
      </c>
      <c r="W1108">
        <f>IFERROR(INDEX($E$7:$E$60000,MATCH(ROW()-6,$Q$7:$Q$60000,0)),"")</f>
        <v/>
      </c>
      <c r="X1108">
        <f>IFERROR(INDEX($F$7:$F$60000,MATCH(ROW()-6,$Q$7:$Q$60000,0)),"")</f>
        <v/>
      </c>
      <c r="Y1108">
        <f>IFERROR(INDEX($G$7:$G$60000,MATCH(ROW()-6,$Q$7:$Q$60000,0)),"")</f>
        <v/>
      </c>
      <c r="Z1108">
        <f>IFERROR(INDEX($H$7:$H$60000,MATCH(ROW()-6,$Q$7:$Q$60000,0)),"")</f>
        <v/>
      </c>
      <c r="AA1108">
        <f>IFERROR(INDEX($I$7:$I$60000,MATCH(ROW()-6,$Q$7:$Q$60000,0)),"")</f>
        <v/>
      </c>
      <c r="AB1108">
        <f>IFERROR(INDEX($J$7:$J$60000,MATCH(ROW()-6,$Q$7:$Q$60000,0)),"")</f>
        <v/>
      </c>
      <c r="AC1108">
        <f>IFERROR(INDEX($K$7:$K$60000,MATCH(ROW()-6,$Q$7:$Q$60000,0)),"")</f>
        <v/>
      </c>
      <c r="AD1108">
        <f>IFERROR(INDEX($L$7:$L$60000,MATCH(ROW()-6,$Q$7:$Q$60000,0)),"")</f>
        <v/>
      </c>
      <c r="AE1108">
        <f>IFERROR(INDEX($M$7:$M$60000,MATCH(ROW()-6,$Q$7:$Q$60000,0)),"")</f>
        <v/>
      </c>
      <c r="AF1108">
        <f>IFERROR(INDEX($N$7:$N$60000,MATCH(ROW()-6,$Q$7:$Q$60000,0)),"")</f>
        <v/>
      </c>
      <c r="AH1108" s="9">
        <f>IF(OR($S1108="",$S1107=""),"",LN($T1108/$T1107))</f>
        <v/>
      </c>
      <c r="AI1108" s="9">
        <f>IF(OR($S1108="",$S1107=""),"",$C$2*LN(U1108/U1107))</f>
        <v/>
      </c>
      <c r="AJ1108" s="9">
        <f>IF(OR($S1108="",$S1107=""),"",$D$2*(V1108-V1107))</f>
        <v/>
      </c>
      <c r="AK1108" s="9">
        <f>IF(OR($S1108="",$S1107=""),"",$E$2*(W1108-W1107))</f>
        <v/>
      </c>
      <c r="AL1108" s="9">
        <f>IF(OR($S1108="",$S1107=""),"",$F$2*LN(X1108/X1107))</f>
        <v/>
      </c>
      <c r="AM1108" s="9">
        <f>IF(OR($S1108="",$S1107=""),"",$G$2*(Y1108-Y1107))</f>
        <v/>
      </c>
      <c r="AN1108" s="9">
        <f>IF(OR($S1108="",$S1107=""),"",$H$2*LN(Z1108/Z1107))</f>
        <v/>
      </c>
      <c r="AO1108" s="9">
        <f>IF(OR($S1108="",$S1107=""),"",$I$2*(AA1108-AA1107))</f>
        <v/>
      </c>
      <c r="AP1108" s="9">
        <f>IF(OR($S1108="",$S1107=""),"",$J$2*LN(AB1108/AB1107))</f>
        <v/>
      </c>
      <c r="AQ1108" s="9">
        <f>IF(OR($S1108="",$S1107=""),"",$K$2*(AC1108-AC1107))</f>
        <v/>
      </c>
      <c r="AR1108" s="9">
        <f>IF(OR($S1108="",$S1107=""),"",$L$2*LN(AD1108/AD1107))</f>
        <v/>
      </c>
      <c r="AS1108" s="9">
        <f>IF(OR($S1108="",$S1107=""),"",$M$2*LN(AE1108/AE1107))</f>
        <v/>
      </c>
      <c r="AT1108" s="9">
        <f>IF(OR($S1108="",$S1107=""),"",$N$2*LN(AF1108/AF1107))</f>
        <v/>
      </c>
      <c r="AV1108" s="9">
        <f>IF($AH1108="","",$AY$16+$AY$4*AI1108+$AY$5*AJ1108+$AY$6*AK1108+$AY$7*AL1108+$AY$8*AM1108+$AY$9*AN1108+$AY$10*AO1108+$AY$11*AP1108+$AY$12*AQ1108+$AY$13*AR1108+$AY$14*AS1108+$AY$15*AT1108)</f>
        <v/>
      </c>
      <c r="BC1108" s="10">
        <f>IF((ROW()-6)&lt;=$Q$3,INDEX(LINEST(AH1049:AH1108,AI1049:AT1108,TRUE,TRUE),1,13)*$Q$4,"")</f>
        <v/>
      </c>
      <c r="BD1108" s="9">
        <f>IF((ROW()-6)&lt;=$Q$3,INDEX(LINEST(AH1049:AH1108,AI1049:AT1108,TRUE,TRUE),1,12),"")</f>
        <v/>
      </c>
      <c r="BE1108" s="9">
        <f>IF((ROW()-6)&lt;=$Q$3,INDEX(LINEST(AH1049:AH1108,AI1049:AT1108,TRUE,TRUE),1,11),"")</f>
        <v/>
      </c>
      <c r="BF1108" s="9">
        <f>IF((ROW()-6)&lt;=$Q$3,INDEX(LINEST(AH1049:AH1108,AI1049:AT1108,TRUE,TRUE),1,10),"")</f>
        <v/>
      </c>
      <c r="BG1108" s="9">
        <f>IF((ROW()-6)&lt;=$Q$3,INDEX(LINEST(AH1049:AH1108,AI1049:AT1108,TRUE,TRUE),1,9),"")</f>
        <v/>
      </c>
      <c r="BH1108" s="9">
        <f>IF((ROW()-6)&lt;=$Q$3,INDEX(LINEST(AH1049:AH1108,AI1049:AT1108,TRUE,TRUE),1,8),"")</f>
        <v/>
      </c>
      <c r="BI1108" s="9">
        <f>IF((ROW()-6)&lt;=$Q$3,INDEX(LINEST(AH1049:AH1108,AI1049:AT1108,TRUE,TRUE),1,7),"")</f>
        <v/>
      </c>
      <c r="BJ1108" s="9">
        <f>IF((ROW()-6)&lt;=$Q$3,INDEX(LINEST(AH1049:AH1108,AI1049:AT1108,TRUE,TRUE),1,6),"")</f>
        <v/>
      </c>
      <c r="BK1108" s="9">
        <f>IF((ROW()-6)&lt;=$Q$3,INDEX(LINEST(AH1049:AH1108,AI1049:AT1108,TRUE,TRUE),1,5),"")</f>
        <v/>
      </c>
      <c r="BL1108" s="9">
        <f>IF((ROW()-6)&lt;=$Q$3,INDEX(LINEST(AH1049:AH1108,AI1049:AT1108,TRUE,TRUE),1,4),"")</f>
        <v/>
      </c>
      <c r="BM1108" s="9">
        <f>IF((ROW()-6)&lt;=$Q$3,INDEX(LINEST(AH1049:AH1108,AI1049:AT1108,TRUE,TRUE),1,3),"")</f>
        <v/>
      </c>
      <c r="BN1108" s="9">
        <f>IF((ROW()-6)&lt;=$Q$3,INDEX(LINEST(AH1049:AH1108,AI1049:AT1108,TRUE,TRUE),1,2),"")</f>
        <v/>
      </c>
      <c r="BO1108" s="9">
        <f>IF((ROW()-6)&lt;=$Q$3,INDEX(LINEST(AH1049:AH1108,AI1049:AT1108,TRUE,TRUE),1,1),"")</f>
        <v/>
      </c>
      <c r="BP1108" s="10">
        <f>IF((ROW()-6)&lt;=$Q$3,INDEX(LINEST(AH1049:AH1108,AI1049:AT1108,TRUE,TRUE),3,1),"")</f>
        <v/>
      </c>
      <c r="BR1108" s="9">
        <f>IF(AND((ROW()-6)&lt;=$Q$3,ISNUMBER(BC1107)),BC1107/$Q$4+BD1107*AI1108+BE1107*AJ1108+BF1107*AK1108+BG1107*AL1108+BH1107*AM1108+BI1107*AN1108+BJ1107*AO1108+BK1107*AP1108+BL1107*AQ1108+BM1107*AR1108+BN1107*AS1108+BO1107*AT1108,"")</f>
        <v/>
      </c>
      <c r="BS1108">
        <f>IF(ISNUMBER(BR1108),AVERAGE(AH1048:AH1107),"")</f>
        <v/>
      </c>
      <c r="BT1108">
        <f>IF(ISNUMBER(BR1108),(AH1108-BR1108)^2,"")</f>
        <v/>
      </c>
      <c r="BU1108">
        <f>IF(ISNUMBER(BR1108),AH1108^2,"")</f>
        <v/>
      </c>
      <c r="BV1108">
        <f>IF(ISNUMBER(BR1108),(AH1108-BS1108)^2,"")</f>
        <v/>
      </c>
    </row>
    <row r="1109">
      <c r="O1109">
        <f>IF($R1109="","",CHOOSE($Q$2,YEAR(R1109)*12+MONTH(R1109),INT((R1109-2)/7),YEAR(R1109)*4+ROUNDUP(MONTH(R1109)/3)))</f>
        <v/>
      </c>
      <c r="P1109">
        <f>IF($R1109="","",IF($R1110="",1,IF(O1109&lt;&gt;O1110,1,0)))</f>
        <v/>
      </c>
      <c r="Q1109">
        <f>IF(P1109=1,SUM($P$7:P1109),"")</f>
        <v/>
      </c>
      <c r="R1109">
        <f>IF($A1109="","",IF(ISNUMBER($A1109),$A1109,IFERROR(DATEVALUE($A1109),NA())))</f>
        <v/>
      </c>
      <c r="S1109" s="7">
        <f>IFERROR(INDEX($R$7:$R$60000,MATCH(ROW()-6,$Q$7:$Q$60000,0)),"")</f>
        <v/>
      </c>
      <c r="T1109">
        <f>IFERROR(INDEX($B$7:$B$60000,MATCH(ROW()-6,$Q$7:$Q$60000,0)),"")</f>
        <v/>
      </c>
      <c r="U1109">
        <f>IFERROR(INDEX($C$7:$C$60000,MATCH(ROW()-6,$Q$7:$Q$60000,0)),"")</f>
        <v/>
      </c>
      <c r="V1109">
        <f>IFERROR(INDEX($D$7:$D$60000,MATCH(ROW()-6,$Q$7:$Q$60000,0)),"")</f>
        <v/>
      </c>
      <c r="W1109">
        <f>IFERROR(INDEX($E$7:$E$60000,MATCH(ROW()-6,$Q$7:$Q$60000,0)),"")</f>
        <v/>
      </c>
      <c r="X1109">
        <f>IFERROR(INDEX($F$7:$F$60000,MATCH(ROW()-6,$Q$7:$Q$60000,0)),"")</f>
        <v/>
      </c>
      <c r="Y1109">
        <f>IFERROR(INDEX($G$7:$G$60000,MATCH(ROW()-6,$Q$7:$Q$60000,0)),"")</f>
        <v/>
      </c>
      <c r="Z1109">
        <f>IFERROR(INDEX($H$7:$H$60000,MATCH(ROW()-6,$Q$7:$Q$60000,0)),"")</f>
        <v/>
      </c>
      <c r="AA1109">
        <f>IFERROR(INDEX($I$7:$I$60000,MATCH(ROW()-6,$Q$7:$Q$60000,0)),"")</f>
        <v/>
      </c>
      <c r="AB1109">
        <f>IFERROR(INDEX($J$7:$J$60000,MATCH(ROW()-6,$Q$7:$Q$60000,0)),"")</f>
        <v/>
      </c>
      <c r="AC1109">
        <f>IFERROR(INDEX($K$7:$K$60000,MATCH(ROW()-6,$Q$7:$Q$60000,0)),"")</f>
        <v/>
      </c>
      <c r="AD1109">
        <f>IFERROR(INDEX($L$7:$L$60000,MATCH(ROW()-6,$Q$7:$Q$60000,0)),"")</f>
        <v/>
      </c>
      <c r="AE1109">
        <f>IFERROR(INDEX($M$7:$M$60000,MATCH(ROW()-6,$Q$7:$Q$60000,0)),"")</f>
        <v/>
      </c>
      <c r="AF1109">
        <f>IFERROR(INDEX($N$7:$N$60000,MATCH(ROW()-6,$Q$7:$Q$60000,0)),"")</f>
        <v/>
      </c>
      <c r="AH1109" s="9">
        <f>IF(OR($S1109="",$S1108=""),"",LN($T1109/$T1108))</f>
        <v/>
      </c>
      <c r="AI1109" s="9">
        <f>IF(OR($S1109="",$S1108=""),"",$C$2*LN(U1109/U1108))</f>
        <v/>
      </c>
      <c r="AJ1109" s="9">
        <f>IF(OR($S1109="",$S1108=""),"",$D$2*(V1109-V1108))</f>
        <v/>
      </c>
      <c r="AK1109" s="9">
        <f>IF(OR($S1109="",$S1108=""),"",$E$2*(W1109-W1108))</f>
        <v/>
      </c>
      <c r="AL1109" s="9">
        <f>IF(OR($S1109="",$S1108=""),"",$F$2*LN(X1109/X1108))</f>
        <v/>
      </c>
      <c r="AM1109" s="9">
        <f>IF(OR($S1109="",$S1108=""),"",$G$2*(Y1109-Y1108))</f>
        <v/>
      </c>
      <c r="AN1109" s="9">
        <f>IF(OR($S1109="",$S1108=""),"",$H$2*LN(Z1109/Z1108))</f>
        <v/>
      </c>
      <c r="AO1109" s="9">
        <f>IF(OR($S1109="",$S1108=""),"",$I$2*(AA1109-AA1108))</f>
        <v/>
      </c>
      <c r="AP1109" s="9">
        <f>IF(OR($S1109="",$S1108=""),"",$J$2*LN(AB1109/AB1108))</f>
        <v/>
      </c>
      <c r="AQ1109" s="9">
        <f>IF(OR($S1109="",$S1108=""),"",$K$2*(AC1109-AC1108))</f>
        <v/>
      </c>
      <c r="AR1109" s="9">
        <f>IF(OR($S1109="",$S1108=""),"",$L$2*LN(AD1109/AD1108))</f>
        <v/>
      </c>
      <c r="AS1109" s="9">
        <f>IF(OR($S1109="",$S1108=""),"",$M$2*LN(AE1109/AE1108))</f>
        <v/>
      </c>
      <c r="AT1109" s="9">
        <f>IF(OR($S1109="",$S1108=""),"",$N$2*LN(AF1109/AF1108))</f>
        <v/>
      </c>
      <c r="AV1109" s="9">
        <f>IF($AH1109="","",$AY$16+$AY$4*AI1109+$AY$5*AJ1109+$AY$6*AK1109+$AY$7*AL1109+$AY$8*AM1109+$AY$9*AN1109+$AY$10*AO1109+$AY$11*AP1109+$AY$12*AQ1109+$AY$13*AR1109+$AY$14*AS1109+$AY$15*AT1109)</f>
        <v/>
      </c>
      <c r="BC1109" s="10">
        <f>IF((ROW()-6)&lt;=$Q$3,INDEX(LINEST(AH1050:AH1109,AI1050:AT1109,TRUE,TRUE),1,13)*$Q$4,"")</f>
        <v/>
      </c>
      <c r="BD1109" s="9">
        <f>IF((ROW()-6)&lt;=$Q$3,INDEX(LINEST(AH1050:AH1109,AI1050:AT1109,TRUE,TRUE),1,12),"")</f>
        <v/>
      </c>
      <c r="BE1109" s="9">
        <f>IF((ROW()-6)&lt;=$Q$3,INDEX(LINEST(AH1050:AH1109,AI1050:AT1109,TRUE,TRUE),1,11),"")</f>
        <v/>
      </c>
      <c r="BF1109" s="9">
        <f>IF((ROW()-6)&lt;=$Q$3,INDEX(LINEST(AH1050:AH1109,AI1050:AT1109,TRUE,TRUE),1,10),"")</f>
        <v/>
      </c>
      <c r="BG1109" s="9">
        <f>IF((ROW()-6)&lt;=$Q$3,INDEX(LINEST(AH1050:AH1109,AI1050:AT1109,TRUE,TRUE),1,9),"")</f>
        <v/>
      </c>
      <c r="BH1109" s="9">
        <f>IF((ROW()-6)&lt;=$Q$3,INDEX(LINEST(AH1050:AH1109,AI1050:AT1109,TRUE,TRUE),1,8),"")</f>
        <v/>
      </c>
      <c r="BI1109" s="9">
        <f>IF((ROW()-6)&lt;=$Q$3,INDEX(LINEST(AH1050:AH1109,AI1050:AT1109,TRUE,TRUE),1,7),"")</f>
        <v/>
      </c>
      <c r="BJ1109" s="9">
        <f>IF((ROW()-6)&lt;=$Q$3,INDEX(LINEST(AH1050:AH1109,AI1050:AT1109,TRUE,TRUE),1,6),"")</f>
        <v/>
      </c>
      <c r="BK1109" s="9">
        <f>IF((ROW()-6)&lt;=$Q$3,INDEX(LINEST(AH1050:AH1109,AI1050:AT1109,TRUE,TRUE),1,5),"")</f>
        <v/>
      </c>
      <c r="BL1109" s="9">
        <f>IF((ROW()-6)&lt;=$Q$3,INDEX(LINEST(AH1050:AH1109,AI1050:AT1109,TRUE,TRUE),1,4),"")</f>
        <v/>
      </c>
      <c r="BM1109" s="9">
        <f>IF((ROW()-6)&lt;=$Q$3,INDEX(LINEST(AH1050:AH1109,AI1050:AT1109,TRUE,TRUE),1,3),"")</f>
        <v/>
      </c>
      <c r="BN1109" s="9">
        <f>IF((ROW()-6)&lt;=$Q$3,INDEX(LINEST(AH1050:AH1109,AI1050:AT1109,TRUE,TRUE),1,2),"")</f>
        <v/>
      </c>
      <c r="BO1109" s="9">
        <f>IF((ROW()-6)&lt;=$Q$3,INDEX(LINEST(AH1050:AH1109,AI1050:AT1109,TRUE,TRUE),1,1),"")</f>
        <v/>
      </c>
      <c r="BP1109" s="10">
        <f>IF((ROW()-6)&lt;=$Q$3,INDEX(LINEST(AH1050:AH1109,AI1050:AT1109,TRUE,TRUE),3,1),"")</f>
        <v/>
      </c>
      <c r="BR1109" s="9">
        <f>IF(AND((ROW()-6)&lt;=$Q$3,ISNUMBER(BC1108)),BC1108/$Q$4+BD1108*AI1109+BE1108*AJ1109+BF1108*AK1109+BG1108*AL1109+BH1108*AM1109+BI1108*AN1109+BJ1108*AO1109+BK1108*AP1109+BL1108*AQ1109+BM1108*AR1109+BN1108*AS1109+BO1108*AT1109,"")</f>
        <v/>
      </c>
      <c r="BS1109">
        <f>IF(ISNUMBER(BR1109),AVERAGE(AH1049:AH1108),"")</f>
        <v/>
      </c>
      <c r="BT1109">
        <f>IF(ISNUMBER(BR1109),(AH1109-BR1109)^2,"")</f>
        <v/>
      </c>
      <c r="BU1109">
        <f>IF(ISNUMBER(BR1109),AH1109^2,"")</f>
        <v/>
      </c>
      <c r="BV1109">
        <f>IF(ISNUMBER(BR1109),(AH1109-BS1109)^2,"")</f>
        <v/>
      </c>
    </row>
    <row r="1110">
      <c r="O1110">
        <f>IF($R1110="","",CHOOSE($Q$2,YEAR(R1110)*12+MONTH(R1110),INT((R1110-2)/7),YEAR(R1110)*4+ROUNDUP(MONTH(R1110)/3)))</f>
        <v/>
      </c>
      <c r="P1110">
        <f>IF($R1110="","",IF($R1111="",1,IF(O1110&lt;&gt;O1111,1,0)))</f>
        <v/>
      </c>
      <c r="Q1110">
        <f>IF(P1110=1,SUM($P$7:P1110),"")</f>
        <v/>
      </c>
      <c r="R1110">
        <f>IF($A1110="","",IF(ISNUMBER($A1110),$A1110,IFERROR(DATEVALUE($A1110),NA())))</f>
        <v/>
      </c>
      <c r="S1110" s="7">
        <f>IFERROR(INDEX($R$7:$R$60000,MATCH(ROW()-6,$Q$7:$Q$60000,0)),"")</f>
        <v/>
      </c>
      <c r="T1110">
        <f>IFERROR(INDEX($B$7:$B$60000,MATCH(ROW()-6,$Q$7:$Q$60000,0)),"")</f>
        <v/>
      </c>
      <c r="U1110">
        <f>IFERROR(INDEX($C$7:$C$60000,MATCH(ROW()-6,$Q$7:$Q$60000,0)),"")</f>
        <v/>
      </c>
      <c r="V1110">
        <f>IFERROR(INDEX($D$7:$D$60000,MATCH(ROW()-6,$Q$7:$Q$60000,0)),"")</f>
        <v/>
      </c>
      <c r="W1110">
        <f>IFERROR(INDEX($E$7:$E$60000,MATCH(ROW()-6,$Q$7:$Q$60000,0)),"")</f>
        <v/>
      </c>
      <c r="X1110">
        <f>IFERROR(INDEX($F$7:$F$60000,MATCH(ROW()-6,$Q$7:$Q$60000,0)),"")</f>
        <v/>
      </c>
      <c r="Y1110">
        <f>IFERROR(INDEX($G$7:$G$60000,MATCH(ROW()-6,$Q$7:$Q$60000,0)),"")</f>
        <v/>
      </c>
      <c r="Z1110">
        <f>IFERROR(INDEX($H$7:$H$60000,MATCH(ROW()-6,$Q$7:$Q$60000,0)),"")</f>
        <v/>
      </c>
      <c r="AA1110">
        <f>IFERROR(INDEX($I$7:$I$60000,MATCH(ROW()-6,$Q$7:$Q$60000,0)),"")</f>
        <v/>
      </c>
      <c r="AB1110">
        <f>IFERROR(INDEX($J$7:$J$60000,MATCH(ROW()-6,$Q$7:$Q$60000,0)),"")</f>
        <v/>
      </c>
      <c r="AC1110">
        <f>IFERROR(INDEX($K$7:$K$60000,MATCH(ROW()-6,$Q$7:$Q$60000,0)),"")</f>
        <v/>
      </c>
      <c r="AD1110">
        <f>IFERROR(INDEX($L$7:$L$60000,MATCH(ROW()-6,$Q$7:$Q$60000,0)),"")</f>
        <v/>
      </c>
      <c r="AE1110">
        <f>IFERROR(INDEX($M$7:$M$60000,MATCH(ROW()-6,$Q$7:$Q$60000,0)),"")</f>
        <v/>
      </c>
      <c r="AF1110">
        <f>IFERROR(INDEX($N$7:$N$60000,MATCH(ROW()-6,$Q$7:$Q$60000,0)),"")</f>
        <v/>
      </c>
      <c r="AH1110" s="9">
        <f>IF(OR($S1110="",$S1109=""),"",LN($T1110/$T1109))</f>
        <v/>
      </c>
      <c r="AI1110" s="9">
        <f>IF(OR($S1110="",$S1109=""),"",$C$2*LN(U1110/U1109))</f>
        <v/>
      </c>
      <c r="AJ1110" s="9">
        <f>IF(OR($S1110="",$S1109=""),"",$D$2*(V1110-V1109))</f>
        <v/>
      </c>
      <c r="AK1110" s="9">
        <f>IF(OR($S1110="",$S1109=""),"",$E$2*(W1110-W1109))</f>
        <v/>
      </c>
      <c r="AL1110" s="9">
        <f>IF(OR($S1110="",$S1109=""),"",$F$2*LN(X1110/X1109))</f>
        <v/>
      </c>
      <c r="AM1110" s="9">
        <f>IF(OR($S1110="",$S1109=""),"",$G$2*(Y1110-Y1109))</f>
        <v/>
      </c>
      <c r="AN1110" s="9">
        <f>IF(OR($S1110="",$S1109=""),"",$H$2*LN(Z1110/Z1109))</f>
        <v/>
      </c>
      <c r="AO1110" s="9">
        <f>IF(OR($S1110="",$S1109=""),"",$I$2*(AA1110-AA1109))</f>
        <v/>
      </c>
      <c r="AP1110" s="9">
        <f>IF(OR($S1110="",$S1109=""),"",$J$2*LN(AB1110/AB1109))</f>
        <v/>
      </c>
      <c r="AQ1110" s="9">
        <f>IF(OR($S1110="",$S1109=""),"",$K$2*(AC1110-AC1109))</f>
        <v/>
      </c>
      <c r="AR1110" s="9">
        <f>IF(OR($S1110="",$S1109=""),"",$L$2*LN(AD1110/AD1109))</f>
        <v/>
      </c>
      <c r="AS1110" s="9">
        <f>IF(OR($S1110="",$S1109=""),"",$M$2*LN(AE1110/AE1109))</f>
        <v/>
      </c>
      <c r="AT1110" s="9">
        <f>IF(OR($S1110="",$S1109=""),"",$N$2*LN(AF1110/AF1109))</f>
        <v/>
      </c>
      <c r="AV1110" s="9">
        <f>IF($AH1110="","",$AY$16+$AY$4*AI1110+$AY$5*AJ1110+$AY$6*AK1110+$AY$7*AL1110+$AY$8*AM1110+$AY$9*AN1110+$AY$10*AO1110+$AY$11*AP1110+$AY$12*AQ1110+$AY$13*AR1110+$AY$14*AS1110+$AY$15*AT1110)</f>
        <v/>
      </c>
      <c r="BC1110" s="10">
        <f>IF((ROW()-6)&lt;=$Q$3,INDEX(LINEST(AH1051:AH1110,AI1051:AT1110,TRUE,TRUE),1,13)*$Q$4,"")</f>
        <v/>
      </c>
      <c r="BD1110" s="9">
        <f>IF((ROW()-6)&lt;=$Q$3,INDEX(LINEST(AH1051:AH1110,AI1051:AT1110,TRUE,TRUE),1,12),"")</f>
        <v/>
      </c>
      <c r="BE1110" s="9">
        <f>IF((ROW()-6)&lt;=$Q$3,INDEX(LINEST(AH1051:AH1110,AI1051:AT1110,TRUE,TRUE),1,11),"")</f>
        <v/>
      </c>
      <c r="BF1110" s="9">
        <f>IF((ROW()-6)&lt;=$Q$3,INDEX(LINEST(AH1051:AH1110,AI1051:AT1110,TRUE,TRUE),1,10),"")</f>
        <v/>
      </c>
      <c r="BG1110" s="9">
        <f>IF((ROW()-6)&lt;=$Q$3,INDEX(LINEST(AH1051:AH1110,AI1051:AT1110,TRUE,TRUE),1,9),"")</f>
        <v/>
      </c>
      <c r="BH1110" s="9">
        <f>IF((ROW()-6)&lt;=$Q$3,INDEX(LINEST(AH1051:AH1110,AI1051:AT1110,TRUE,TRUE),1,8),"")</f>
        <v/>
      </c>
      <c r="BI1110" s="9">
        <f>IF((ROW()-6)&lt;=$Q$3,INDEX(LINEST(AH1051:AH1110,AI1051:AT1110,TRUE,TRUE),1,7),"")</f>
        <v/>
      </c>
      <c r="BJ1110" s="9">
        <f>IF((ROW()-6)&lt;=$Q$3,INDEX(LINEST(AH1051:AH1110,AI1051:AT1110,TRUE,TRUE),1,6),"")</f>
        <v/>
      </c>
      <c r="BK1110" s="9">
        <f>IF((ROW()-6)&lt;=$Q$3,INDEX(LINEST(AH1051:AH1110,AI1051:AT1110,TRUE,TRUE),1,5),"")</f>
        <v/>
      </c>
      <c r="BL1110" s="9">
        <f>IF((ROW()-6)&lt;=$Q$3,INDEX(LINEST(AH1051:AH1110,AI1051:AT1110,TRUE,TRUE),1,4),"")</f>
        <v/>
      </c>
      <c r="BM1110" s="9">
        <f>IF((ROW()-6)&lt;=$Q$3,INDEX(LINEST(AH1051:AH1110,AI1051:AT1110,TRUE,TRUE),1,3),"")</f>
        <v/>
      </c>
      <c r="BN1110" s="9">
        <f>IF((ROW()-6)&lt;=$Q$3,INDEX(LINEST(AH1051:AH1110,AI1051:AT1110,TRUE,TRUE),1,2),"")</f>
        <v/>
      </c>
      <c r="BO1110" s="9">
        <f>IF((ROW()-6)&lt;=$Q$3,INDEX(LINEST(AH1051:AH1110,AI1051:AT1110,TRUE,TRUE),1,1),"")</f>
        <v/>
      </c>
      <c r="BP1110" s="10">
        <f>IF((ROW()-6)&lt;=$Q$3,INDEX(LINEST(AH1051:AH1110,AI1051:AT1110,TRUE,TRUE),3,1),"")</f>
        <v/>
      </c>
      <c r="BR1110" s="9">
        <f>IF(AND((ROW()-6)&lt;=$Q$3,ISNUMBER(BC1109)),BC1109/$Q$4+BD1109*AI1110+BE1109*AJ1110+BF1109*AK1110+BG1109*AL1110+BH1109*AM1110+BI1109*AN1110+BJ1109*AO1110+BK1109*AP1110+BL1109*AQ1110+BM1109*AR1110+BN1109*AS1110+BO1109*AT1110,"")</f>
        <v/>
      </c>
      <c r="BS1110">
        <f>IF(ISNUMBER(BR1110),AVERAGE(AH1050:AH1109),"")</f>
        <v/>
      </c>
      <c r="BT1110">
        <f>IF(ISNUMBER(BR1110),(AH1110-BR1110)^2,"")</f>
        <v/>
      </c>
      <c r="BU1110">
        <f>IF(ISNUMBER(BR1110),AH1110^2,"")</f>
        <v/>
      </c>
      <c r="BV1110">
        <f>IF(ISNUMBER(BR1110),(AH1110-BS1110)^2,"")</f>
        <v/>
      </c>
    </row>
    <row r="1111">
      <c r="O1111">
        <f>IF($R1111="","",CHOOSE($Q$2,YEAR(R1111)*12+MONTH(R1111),INT((R1111-2)/7),YEAR(R1111)*4+ROUNDUP(MONTH(R1111)/3)))</f>
        <v/>
      </c>
      <c r="P1111">
        <f>IF($R1111="","",IF($R1112="",1,IF(O1111&lt;&gt;O1112,1,0)))</f>
        <v/>
      </c>
      <c r="Q1111">
        <f>IF(P1111=1,SUM($P$7:P1111),"")</f>
        <v/>
      </c>
      <c r="R1111">
        <f>IF($A1111="","",IF(ISNUMBER($A1111),$A1111,IFERROR(DATEVALUE($A1111),NA())))</f>
        <v/>
      </c>
      <c r="S1111" s="7">
        <f>IFERROR(INDEX($R$7:$R$60000,MATCH(ROW()-6,$Q$7:$Q$60000,0)),"")</f>
        <v/>
      </c>
      <c r="T1111">
        <f>IFERROR(INDEX($B$7:$B$60000,MATCH(ROW()-6,$Q$7:$Q$60000,0)),"")</f>
        <v/>
      </c>
      <c r="U1111">
        <f>IFERROR(INDEX($C$7:$C$60000,MATCH(ROW()-6,$Q$7:$Q$60000,0)),"")</f>
        <v/>
      </c>
      <c r="V1111">
        <f>IFERROR(INDEX($D$7:$D$60000,MATCH(ROW()-6,$Q$7:$Q$60000,0)),"")</f>
        <v/>
      </c>
      <c r="W1111">
        <f>IFERROR(INDEX($E$7:$E$60000,MATCH(ROW()-6,$Q$7:$Q$60000,0)),"")</f>
        <v/>
      </c>
      <c r="X1111">
        <f>IFERROR(INDEX($F$7:$F$60000,MATCH(ROW()-6,$Q$7:$Q$60000,0)),"")</f>
        <v/>
      </c>
      <c r="Y1111">
        <f>IFERROR(INDEX($G$7:$G$60000,MATCH(ROW()-6,$Q$7:$Q$60000,0)),"")</f>
        <v/>
      </c>
      <c r="Z1111">
        <f>IFERROR(INDEX($H$7:$H$60000,MATCH(ROW()-6,$Q$7:$Q$60000,0)),"")</f>
        <v/>
      </c>
      <c r="AA1111">
        <f>IFERROR(INDEX($I$7:$I$60000,MATCH(ROW()-6,$Q$7:$Q$60000,0)),"")</f>
        <v/>
      </c>
      <c r="AB1111">
        <f>IFERROR(INDEX($J$7:$J$60000,MATCH(ROW()-6,$Q$7:$Q$60000,0)),"")</f>
        <v/>
      </c>
      <c r="AC1111">
        <f>IFERROR(INDEX($K$7:$K$60000,MATCH(ROW()-6,$Q$7:$Q$60000,0)),"")</f>
        <v/>
      </c>
      <c r="AD1111">
        <f>IFERROR(INDEX($L$7:$L$60000,MATCH(ROW()-6,$Q$7:$Q$60000,0)),"")</f>
        <v/>
      </c>
      <c r="AE1111">
        <f>IFERROR(INDEX($M$7:$M$60000,MATCH(ROW()-6,$Q$7:$Q$60000,0)),"")</f>
        <v/>
      </c>
      <c r="AF1111">
        <f>IFERROR(INDEX($N$7:$N$60000,MATCH(ROW()-6,$Q$7:$Q$60000,0)),"")</f>
        <v/>
      </c>
      <c r="AH1111" s="9">
        <f>IF(OR($S1111="",$S1110=""),"",LN($T1111/$T1110))</f>
        <v/>
      </c>
      <c r="AI1111" s="9">
        <f>IF(OR($S1111="",$S1110=""),"",$C$2*LN(U1111/U1110))</f>
        <v/>
      </c>
      <c r="AJ1111" s="9">
        <f>IF(OR($S1111="",$S1110=""),"",$D$2*(V1111-V1110))</f>
        <v/>
      </c>
      <c r="AK1111" s="9">
        <f>IF(OR($S1111="",$S1110=""),"",$E$2*(W1111-W1110))</f>
        <v/>
      </c>
      <c r="AL1111" s="9">
        <f>IF(OR($S1111="",$S1110=""),"",$F$2*LN(X1111/X1110))</f>
        <v/>
      </c>
      <c r="AM1111" s="9">
        <f>IF(OR($S1111="",$S1110=""),"",$G$2*(Y1111-Y1110))</f>
        <v/>
      </c>
      <c r="AN1111" s="9">
        <f>IF(OR($S1111="",$S1110=""),"",$H$2*LN(Z1111/Z1110))</f>
        <v/>
      </c>
      <c r="AO1111" s="9">
        <f>IF(OR($S1111="",$S1110=""),"",$I$2*(AA1111-AA1110))</f>
        <v/>
      </c>
      <c r="AP1111" s="9">
        <f>IF(OR($S1111="",$S1110=""),"",$J$2*LN(AB1111/AB1110))</f>
        <v/>
      </c>
      <c r="AQ1111" s="9">
        <f>IF(OR($S1111="",$S1110=""),"",$K$2*(AC1111-AC1110))</f>
        <v/>
      </c>
      <c r="AR1111" s="9">
        <f>IF(OR($S1111="",$S1110=""),"",$L$2*LN(AD1111/AD1110))</f>
        <v/>
      </c>
      <c r="AS1111" s="9">
        <f>IF(OR($S1111="",$S1110=""),"",$M$2*LN(AE1111/AE1110))</f>
        <v/>
      </c>
      <c r="AT1111" s="9">
        <f>IF(OR($S1111="",$S1110=""),"",$N$2*LN(AF1111/AF1110))</f>
        <v/>
      </c>
      <c r="AV1111" s="9">
        <f>IF($AH1111="","",$AY$16+$AY$4*AI1111+$AY$5*AJ1111+$AY$6*AK1111+$AY$7*AL1111+$AY$8*AM1111+$AY$9*AN1111+$AY$10*AO1111+$AY$11*AP1111+$AY$12*AQ1111+$AY$13*AR1111+$AY$14*AS1111+$AY$15*AT1111)</f>
        <v/>
      </c>
      <c r="BC1111" s="10">
        <f>IF((ROW()-6)&lt;=$Q$3,INDEX(LINEST(AH1052:AH1111,AI1052:AT1111,TRUE,TRUE),1,13)*$Q$4,"")</f>
        <v/>
      </c>
      <c r="BD1111" s="9">
        <f>IF((ROW()-6)&lt;=$Q$3,INDEX(LINEST(AH1052:AH1111,AI1052:AT1111,TRUE,TRUE),1,12),"")</f>
        <v/>
      </c>
      <c r="BE1111" s="9">
        <f>IF((ROW()-6)&lt;=$Q$3,INDEX(LINEST(AH1052:AH1111,AI1052:AT1111,TRUE,TRUE),1,11),"")</f>
        <v/>
      </c>
      <c r="BF1111" s="9">
        <f>IF((ROW()-6)&lt;=$Q$3,INDEX(LINEST(AH1052:AH1111,AI1052:AT1111,TRUE,TRUE),1,10),"")</f>
        <v/>
      </c>
      <c r="BG1111" s="9">
        <f>IF((ROW()-6)&lt;=$Q$3,INDEX(LINEST(AH1052:AH1111,AI1052:AT1111,TRUE,TRUE),1,9),"")</f>
        <v/>
      </c>
      <c r="BH1111" s="9">
        <f>IF((ROW()-6)&lt;=$Q$3,INDEX(LINEST(AH1052:AH1111,AI1052:AT1111,TRUE,TRUE),1,8),"")</f>
        <v/>
      </c>
      <c r="BI1111" s="9">
        <f>IF((ROW()-6)&lt;=$Q$3,INDEX(LINEST(AH1052:AH1111,AI1052:AT1111,TRUE,TRUE),1,7),"")</f>
        <v/>
      </c>
      <c r="BJ1111" s="9">
        <f>IF((ROW()-6)&lt;=$Q$3,INDEX(LINEST(AH1052:AH1111,AI1052:AT1111,TRUE,TRUE),1,6),"")</f>
        <v/>
      </c>
      <c r="BK1111" s="9">
        <f>IF((ROW()-6)&lt;=$Q$3,INDEX(LINEST(AH1052:AH1111,AI1052:AT1111,TRUE,TRUE),1,5),"")</f>
        <v/>
      </c>
      <c r="BL1111" s="9">
        <f>IF((ROW()-6)&lt;=$Q$3,INDEX(LINEST(AH1052:AH1111,AI1052:AT1111,TRUE,TRUE),1,4),"")</f>
        <v/>
      </c>
      <c r="BM1111" s="9">
        <f>IF((ROW()-6)&lt;=$Q$3,INDEX(LINEST(AH1052:AH1111,AI1052:AT1111,TRUE,TRUE),1,3),"")</f>
        <v/>
      </c>
      <c r="BN1111" s="9">
        <f>IF((ROW()-6)&lt;=$Q$3,INDEX(LINEST(AH1052:AH1111,AI1052:AT1111,TRUE,TRUE),1,2),"")</f>
        <v/>
      </c>
      <c r="BO1111" s="9">
        <f>IF((ROW()-6)&lt;=$Q$3,INDEX(LINEST(AH1052:AH1111,AI1052:AT1111,TRUE,TRUE),1,1),"")</f>
        <v/>
      </c>
      <c r="BP1111" s="10">
        <f>IF((ROW()-6)&lt;=$Q$3,INDEX(LINEST(AH1052:AH1111,AI1052:AT1111,TRUE,TRUE),3,1),"")</f>
        <v/>
      </c>
      <c r="BR1111" s="9">
        <f>IF(AND((ROW()-6)&lt;=$Q$3,ISNUMBER(BC1110)),BC1110/$Q$4+BD1110*AI1111+BE1110*AJ1111+BF1110*AK1111+BG1110*AL1111+BH1110*AM1111+BI1110*AN1111+BJ1110*AO1111+BK1110*AP1111+BL1110*AQ1111+BM1110*AR1111+BN1110*AS1111+BO1110*AT1111,"")</f>
        <v/>
      </c>
      <c r="BS1111">
        <f>IF(ISNUMBER(BR1111),AVERAGE(AH1051:AH1110),"")</f>
        <v/>
      </c>
      <c r="BT1111">
        <f>IF(ISNUMBER(BR1111),(AH1111-BR1111)^2,"")</f>
        <v/>
      </c>
      <c r="BU1111">
        <f>IF(ISNUMBER(BR1111),AH1111^2,"")</f>
        <v/>
      </c>
      <c r="BV1111">
        <f>IF(ISNUMBER(BR1111),(AH1111-BS1111)^2,"")</f>
        <v/>
      </c>
    </row>
    <row r="1112">
      <c r="O1112">
        <f>IF($R1112="","",CHOOSE($Q$2,YEAR(R1112)*12+MONTH(R1112),INT((R1112-2)/7),YEAR(R1112)*4+ROUNDUP(MONTH(R1112)/3)))</f>
        <v/>
      </c>
      <c r="P1112">
        <f>IF($R1112="","",IF($R1113="",1,IF(O1112&lt;&gt;O1113,1,0)))</f>
        <v/>
      </c>
      <c r="Q1112">
        <f>IF(P1112=1,SUM($P$7:P1112),"")</f>
        <v/>
      </c>
      <c r="R1112">
        <f>IF($A1112="","",IF(ISNUMBER($A1112),$A1112,IFERROR(DATEVALUE($A1112),NA())))</f>
        <v/>
      </c>
      <c r="S1112" s="7">
        <f>IFERROR(INDEX($R$7:$R$60000,MATCH(ROW()-6,$Q$7:$Q$60000,0)),"")</f>
        <v/>
      </c>
      <c r="T1112">
        <f>IFERROR(INDEX($B$7:$B$60000,MATCH(ROW()-6,$Q$7:$Q$60000,0)),"")</f>
        <v/>
      </c>
      <c r="U1112">
        <f>IFERROR(INDEX($C$7:$C$60000,MATCH(ROW()-6,$Q$7:$Q$60000,0)),"")</f>
        <v/>
      </c>
      <c r="V1112">
        <f>IFERROR(INDEX($D$7:$D$60000,MATCH(ROW()-6,$Q$7:$Q$60000,0)),"")</f>
        <v/>
      </c>
      <c r="W1112">
        <f>IFERROR(INDEX($E$7:$E$60000,MATCH(ROW()-6,$Q$7:$Q$60000,0)),"")</f>
        <v/>
      </c>
      <c r="X1112">
        <f>IFERROR(INDEX($F$7:$F$60000,MATCH(ROW()-6,$Q$7:$Q$60000,0)),"")</f>
        <v/>
      </c>
      <c r="Y1112">
        <f>IFERROR(INDEX($G$7:$G$60000,MATCH(ROW()-6,$Q$7:$Q$60000,0)),"")</f>
        <v/>
      </c>
      <c r="Z1112">
        <f>IFERROR(INDEX($H$7:$H$60000,MATCH(ROW()-6,$Q$7:$Q$60000,0)),"")</f>
        <v/>
      </c>
      <c r="AA1112">
        <f>IFERROR(INDEX($I$7:$I$60000,MATCH(ROW()-6,$Q$7:$Q$60000,0)),"")</f>
        <v/>
      </c>
      <c r="AB1112">
        <f>IFERROR(INDEX($J$7:$J$60000,MATCH(ROW()-6,$Q$7:$Q$60000,0)),"")</f>
        <v/>
      </c>
      <c r="AC1112">
        <f>IFERROR(INDEX($K$7:$K$60000,MATCH(ROW()-6,$Q$7:$Q$60000,0)),"")</f>
        <v/>
      </c>
      <c r="AD1112">
        <f>IFERROR(INDEX($L$7:$L$60000,MATCH(ROW()-6,$Q$7:$Q$60000,0)),"")</f>
        <v/>
      </c>
      <c r="AE1112">
        <f>IFERROR(INDEX($M$7:$M$60000,MATCH(ROW()-6,$Q$7:$Q$60000,0)),"")</f>
        <v/>
      </c>
      <c r="AF1112">
        <f>IFERROR(INDEX($N$7:$N$60000,MATCH(ROW()-6,$Q$7:$Q$60000,0)),"")</f>
        <v/>
      </c>
      <c r="AH1112" s="9">
        <f>IF(OR($S1112="",$S1111=""),"",LN($T1112/$T1111))</f>
        <v/>
      </c>
      <c r="AI1112" s="9">
        <f>IF(OR($S1112="",$S1111=""),"",$C$2*LN(U1112/U1111))</f>
        <v/>
      </c>
      <c r="AJ1112" s="9">
        <f>IF(OR($S1112="",$S1111=""),"",$D$2*(V1112-V1111))</f>
        <v/>
      </c>
      <c r="AK1112" s="9">
        <f>IF(OR($S1112="",$S1111=""),"",$E$2*(W1112-W1111))</f>
        <v/>
      </c>
      <c r="AL1112" s="9">
        <f>IF(OR($S1112="",$S1111=""),"",$F$2*LN(X1112/X1111))</f>
        <v/>
      </c>
      <c r="AM1112" s="9">
        <f>IF(OR($S1112="",$S1111=""),"",$G$2*(Y1112-Y1111))</f>
        <v/>
      </c>
      <c r="AN1112" s="9">
        <f>IF(OR($S1112="",$S1111=""),"",$H$2*LN(Z1112/Z1111))</f>
        <v/>
      </c>
      <c r="AO1112" s="9">
        <f>IF(OR($S1112="",$S1111=""),"",$I$2*(AA1112-AA1111))</f>
        <v/>
      </c>
      <c r="AP1112" s="9">
        <f>IF(OR($S1112="",$S1111=""),"",$J$2*LN(AB1112/AB1111))</f>
        <v/>
      </c>
      <c r="AQ1112" s="9">
        <f>IF(OR($S1112="",$S1111=""),"",$K$2*(AC1112-AC1111))</f>
        <v/>
      </c>
      <c r="AR1112" s="9">
        <f>IF(OR($S1112="",$S1111=""),"",$L$2*LN(AD1112/AD1111))</f>
        <v/>
      </c>
      <c r="AS1112" s="9">
        <f>IF(OR($S1112="",$S1111=""),"",$M$2*LN(AE1112/AE1111))</f>
        <v/>
      </c>
      <c r="AT1112" s="9">
        <f>IF(OR($S1112="",$S1111=""),"",$N$2*LN(AF1112/AF1111))</f>
        <v/>
      </c>
      <c r="AV1112" s="9">
        <f>IF($AH1112="","",$AY$16+$AY$4*AI1112+$AY$5*AJ1112+$AY$6*AK1112+$AY$7*AL1112+$AY$8*AM1112+$AY$9*AN1112+$AY$10*AO1112+$AY$11*AP1112+$AY$12*AQ1112+$AY$13*AR1112+$AY$14*AS1112+$AY$15*AT1112)</f>
        <v/>
      </c>
      <c r="BC1112" s="10">
        <f>IF((ROW()-6)&lt;=$Q$3,INDEX(LINEST(AH1053:AH1112,AI1053:AT1112,TRUE,TRUE),1,13)*$Q$4,"")</f>
        <v/>
      </c>
      <c r="BD1112" s="9">
        <f>IF((ROW()-6)&lt;=$Q$3,INDEX(LINEST(AH1053:AH1112,AI1053:AT1112,TRUE,TRUE),1,12),"")</f>
        <v/>
      </c>
      <c r="BE1112" s="9">
        <f>IF((ROW()-6)&lt;=$Q$3,INDEX(LINEST(AH1053:AH1112,AI1053:AT1112,TRUE,TRUE),1,11),"")</f>
        <v/>
      </c>
      <c r="BF1112" s="9">
        <f>IF((ROW()-6)&lt;=$Q$3,INDEX(LINEST(AH1053:AH1112,AI1053:AT1112,TRUE,TRUE),1,10),"")</f>
        <v/>
      </c>
      <c r="BG1112" s="9">
        <f>IF((ROW()-6)&lt;=$Q$3,INDEX(LINEST(AH1053:AH1112,AI1053:AT1112,TRUE,TRUE),1,9),"")</f>
        <v/>
      </c>
      <c r="BH1112" s="9">
        <f>IF((ROW()-6)&lt;=$Q$3,INDEX(LINEST(AH1053:AH1112,AI1053:AT1112,TRUE,TRUE),1,8),"")</f>
        <v/>
      </c>
      <c r="BI1112" s="9">
        <f>IF((ROW()-6)&lt;=$Q$3,INDEX(LINEST(AH1053:AH1112,AI1053:AT1112,TRUE,TRUE),1,7),"")</f>
        <v/>
      </c>
      <c r="BJ1112" s="9">
        <f>IF((ROW()-6)&lt;=$Q$3,INDEX(LINEST(AH1053:AH1112,AI1053:AT1112,TRUE,TRUE),1,6),"")</f>
        <v/>
      </c>
      <c r="BK1112" s="9">
        <f>IF((ROW()-6)&lt;=$Q$3,INDEX(LINEST(AH1053:AH1112,AI1053:AT1112,TRUE,TRUE),1,5),"")</f>
        <v/>
      </c>
      <c r="BL1112" s="9">
        <f>IF((ROW()-6)&lt;=$Q$3,INDEX(LINEST(AH1053:AH1112,AI1053:AT1112,TRUE,TRUE),1,4),"")</f>
        <v/>
      </c>
      <c r="BM1112" s="9">
        <f>IF((ROW()-6)&lt;=$Q$3,INDEX(LINEST(AH1053:AH1112,AI1053:AT1112,TRUE,TRUE),1,3),"")</f>
        <v/>
      </c>
      <c r="BN1112" s="9">
        <f>IF((ROW()-6)&lt;=$Q$3,INDEX(LINEST(AH1053:AH1112,AI1053:AT1112,TRUE,TRUE),1,2),"")</f>
        <v/>
      </c>
      <c r="BO1112" s="9">
        <f>IF((ROW()-6)&lt;=$Q$3,INDEX(LINEST(AH1053:AH1112,AI1053:AT1112,TRUE,TRUE),1,1),"")</f>
        <v/>
      </c>
      <c r="BP1112" s="10">
        <f>IF((ROW()-6)&lt;=$Q$3,INDEX(LINEST(AH1053:AH1112,AI1053:AT1112,TRUE,TRUE),3,1),"")</f>
        <v/>
      </c>
      <c r="BR1112" s="9">
        <f>IF(AND((ROW()-6)&lt;=$Q$3,ISNUMBER(BC1111)),BC1111/$Q$4+BD1111*AI1112+BE1111*AJ1112+BF1111*AK1112+BG1111*AL1112+BH1111*AM1112+BI1111*AN1112+BJ1111*AO1112+BK1111*AP1112+BL1111*AQ1112+BM1111*AR1112+BN1111*AS1112+BO1111*AT1112,"")</f>
        <v/>
      </c>
      <c r="BS1112">
        <f>IF(ISNUMBER(BR1112),AVERAGE(AH1052:AH1111),"")</f>
        <v/>
      </c>
      <c r="BT1112">
        <f>IF(ISNUMBER(BR1112),(AH1112-BR1112)^2,"")</f>
        <v/>
      </c>
      <c r="BU1112">
        <f>IF(ISNUMBER(BR1112),AH1112^2,"")</f>
        <v/>
      </c>
      <c r="BV1112">
        <f>IF(ISNUMBER(BR1112),(AH1112-BS1112)^2,"")</f>
        <v/>
      </c>
    </row>
    <row r="1113">
      <c r="O1113">
        <f>IF($R1113="","",CHOOSE($Q$2,YEAR(R1113)*12+MONTH(R1113),INT((R1113-2)/7),YEAR(R1113)*4+ROUNDUP(MONTH(R1113)/3)))</f>
        <v/>
      </c>
      <c r="P1113">
        <f>IF($R1113="","",IF($R1114="",1,IF(O1113&lt;&gt;O1114,1,0)))</f>
        <v/>
      </c>
      <c r="Q1113">
        <f>IF(P1113=1,SUM($P$7:P1113),"")</f>
        <v/>
      </c>
      <c r="R1113">
        <f>IF($A1113="","",IF(ISNUMBER($A1113),$A1113,IFERROR(DATEVALUE($A1113),NA())))</f>
        <v/>
      </c>
      <c r="S1113" s="7">
        <f>IFERROR(INDEX($R$7:$R$60000,MATCH(ROW()-6,$Q$7:$Q$60000,0)),"")</f>
        <v/>
      </c>
      <c r="T1113">
        <f>IFERROR(INDEX($B$7:$B$60000,MATCH(ROW()-6,$Q$7:$Q$60000,0)),"")</f>
        <v/>
      </c>
      <c r="U1113">
        <f>IFERROR(INDEX($C$7:$C$60000,MATCH(ROW()-6,$Q$7:$Q$60000,0)),"")</f>
        <v/>
      </c>
      <c r="V1113">
        <f>IFERROR(INDEX($D$7:$D$60000,MATCH(ROW()-6,$Q$7:$Q$60000,0)),"")</f>
        <v/>
      </c>
      <c r="W1113">
        <f>IFERROR(INDEX($E$7:$E$60000,MATCH(ROW()-6,$Q$7:$Q$60000,0)),"")</f>
        <v/>
      </c>
      <c r="X1113">
        <f>IFERROR(INDEX($F$7:$F$60000,MATCH(ROW()-6,$Q$7:$Q$60000,0)),"")</f>
        <v/>
      </c>
      <c r="Y1113">
        <f>IFERROR(INDEX($G$7:$G$60000,MATCH(ROW()-6,$Q$7:$Q$60000,0)),"")</f>
        <v/>
      </c>
      <c r="Z1113">
        <f>IFERROR(INDEX($H$7:$H$60000,MATCH(ROW()-6,$Q$7:$Q$60000,0)),"")</f>
        <v/>
      </c>
      <c r="AA1113">
        <f>IFERROR(INDEX($I$7:$I$60000,MATCH(ROW()-6,$Q$7:$Q$60000,0)),"")</f>
        <v/>
      </c>
      <c r="AB1113">
        <f>IFERROR(INDEX($J$7:$J$60000,MATCH(ROW()-6,$Q$7:$Q$60000,0)),"")</f>
        <v/>
      </c>
      <c r="AC1113">
        <f>IFERROR(INDEX($K$7:$K$60000,MATCH(ROW()-6,$Q$7:$Q$60000,0)),"")</f>
        <v/>
      </c>
      <c r="AD1113">
        <f>IFERROR(INDEX($L$7:$L$60000,MATCH(ROW()-6,$Q$7:$Q$60000,0)),"")</f>
        <v/>
      </c>
      <c r="AE1113">
        <f>IFERROR(INDEX($M$7:$M$60000,MATCH(ROW()-6,$Q$7:$Q$60000,0)),"")</f>
        <v/>
      </c>
      <c r="AF1113">
        <f>IFERROR(INDEX($N$7:$N$60000,MATCH(ROW()-6,$Q$7:$Q$60000,0)),"")</f>
        <v/>
      </c>
      <c r="AH1113" s="9">
        <f>IF(OR($S1113="",$S1112=""),"",LN($T1113/$T1112))</f>
        <v/>
      </c>
      <c r="AI1113" s="9">
        <f>IF(OR($S1113="",$S1112=""),"",$C$2*LN(U1113/U1112))</f>
        <v/>
      </c>
      <c r="AJ1113" s="9">
        <f>IF(OR($S1113="",$S1112=""),"",$D$2*(V1113-V1112))</f>
        <v/>
      </c>
      <c r="AK1113" s="9">
        <f>IF(OR($S1113="",$S1112=""),"",$E$2*(W1113-W1112))</f>
        <v/>
      </c>
      <c r="AL1113" s="9">
        <f>IF(OR($S1113="",$S1112=""),"",$F$2*LN(X1113/X1112))</f>
        <v/>
      </c>
      <c r="AM1113" s="9">
        <f>IF(OR($S1113="",$S1112=""),"",$G$2*(Y1113-Y1112))</f>
        <v/>
      </c>
      <c r="AN1113" s="9">
        <f>IF(OR($S1113="",$S1112=""),"",$H$2*LN(Z1113/Z1112))</f>
        <v/>
      </c>
      <c r="AO1113" s="9">
        <f>IF(OR($S1113="",$S1112=""),"",$I$2*(AA1113-AA1112))</f>
        <v/>
      </c>
      <c r="AP1113" s="9">
        <f>IF(OR($S1113="",$S1112=""),"",$J$2*LN(AB1113/AB1112))</f>
        <v/>
      </c>
      <c r="AQ1113" s="9">
        <f>IF(OR($S1113="",$S1112=""),"",$K$2*(AC1113-AC1112))</f>
        <v/>
      </c>
      <c r="AR1113" s="9">
        <f>IF(OR($S1113="",$S1112=""),"",$L$2*LN(AD1113/AD1112))</f>
        <v/>
      </c>
      <c r="AS1113" s="9">
        <f>IF(OR($S1113="",$S1112=""),"",$M$2*LN(AE1113/AE1112))</f>
        <v/>
      </c>
      <c r="AT1113" s="9">
        <f>IF(OR($S1113="",$S1112=""),"",$N$2*LN(AF1113/AF1112))</f>
        <v/>
      </c>
      <c r="AV1113" s="9">
        <f>IF($AH1113="","",$AY$16+$AY$4*AI1113+$AY$5*AJ1113+$AY$6*AK1113+$AY$7*AL1113+$AY$8*AM1113+$AY$9*AN1113+$AY$10*AO1113+$AY$11*AP1113+$AY$12*AQ1113+$AY$13*AR1113+$AY$14*AS1113+$AY$15*AT1113)</f>
        <v/>
      </c>
      <c r="BC1113" s="10">
        <f>IF((ROW()-6)&lt;=$Q$3,INDEX(LINEST(AH1054:AH1113,AI1054:AT1113,TRUE,TRUE),1,13)*$Q$4,"")</f>
        <v/>
      </c>
      <c r="BD1113" s="9">
        <f>IF((ROW()-6)&lt;=$Q$3,INDEX(LINEST(AH1054:AH1113,AI1054:AT1113,TRUE,TRUE),1,12),"")</f>
        <v/>
      </c>
      <c r="BE1113" s="9">
        <f>IF((ROW()-6)&lt;=$Q$3,INDEX(LINEST(AH1054:AH1113,AI1054:AT1113,TRUE,TRUE),1,11),"")</f>
        <v/>
      </c>
      <c r="BF1113" s="9">
        <f>IF((ROW()-6)&lt;=$Q$3,INDEX(LINEST(AH1054:AH1113,AI1054:AT1113,TRUE,TRUE),1,10),"")</f>
        <v/>
      </c>
      <c r="BG1113" s="9">
        <f>IF((ROW()-6)&lt;=$Q$3,INDEX(LINEST(AH1054:AH1113,AI1054:AT1113,TRUE,TRUE),1,9),"")</f>
        <v/>
      </c>
      <c r="BH1113" s="9">
        <f>IF((ROW()-6)&lt;=$Q$3,INDEX(LINEST(AH1054:AH1113,AI1054:AT1113,TRUE,TRUE),1,8),"")</f>
        <v/>
      </c>
      <c r="BI1113" s="9">
        <f>IF((ROW()-6)&lt;=$Q$3,INDEX(LINEST(AH1054:AH1113,AI1054:AT1113,TRUE,TRUE),1,7),"")</f>
        <v/>
      </c>
      <c r="BJ1113" s="9">
        <f>IF((ROW()-6)&lt;=$Q$3,INDEX(LINEST(AH1054:AH1113,AI1054:AT1113,TRUE,TRUE),1,6),"")</f>
        <v/>
      </c>
      <c r="BK1113" s="9">
        <f>IF((ROW()-6)&lt;=$Q$3,INDEX(LINEST(AH1054:AH1113,AI1054:AT1113,TRUE,TRUE),1,5),"")</f>
        <v/>
      </c>
      <c r="BL1113" s="9">
        <f>IF((ROW()-6)&lt;=$Q$3,INDEX(LINEST(AH1054:AH1113,AI1054:AT1113,TRUE,TRUE),1,4),"")</f>
        <v/>
      </c>
      <c r="BM1113" s="9">
        <f>IF((ROW()-6)&lt;=$Q$3,INDEX(LINEST(AH1054:AH1113,AI1054:AT1113,TRUE,TRUE),1,3),"")</f>
        <v/>
      </c>
      <c r="BN1113" s="9">
        <f>IF((ROW()-6)&lt;=$Q$3,INDEX(LINEST(AH1054:AH1113,AI1054:AT1113,TRUE,TRUE),1,2),"")</f>
        <v/>
      </c>
      <c r="BO1113" s="9">
        <f>IF((ROW()-6)&lt;=$Q$3,INDEX(LINEST(AH1054:AH1113,AI1054:AT1113,TRUE,TRUE),1,1),"")</f>
        <v/>
      </c>
      <c r="BP1113" s="10">
        <f>IF((ROW()-6)&lt;=$Q$3,INDEX(LINEST(AH1054:AH1113,AI1054:AT1113,TRUE,TRUE),3,1),"")</f>
        <v/>
      </c>
      <c r="BR1113" s="9">
        <f>IF(AND((ROW()-6)&lt;=$Q$3,ISNUMBER(BC1112)),BC1112/$Q$4+BD1112*AI1113+BE1112*AJ1113+BF1112*AK1113+BG1112*AL1113+BH1112*AM1113+BI1112*AN1113+BJ1112*AO1113+BK1112*AP1113+BL1112*AQ1113+BM1112*AR1113+BN1112*AS1113+BO1112*AT1113,"")</f>
        <v/>
      </c>
      <c r="BS1113">
        <f>IF(ISNUMBER(BR1113),AVERAGE(AH1053:AH1112),"")</f>
        <v/>
      </c>
      <c r="BT1113">
        <f>IF(ISNUMBER(BR1113),(AH1113-BR1113)^2,"")</f>
        <v/>
      </c>
      <c r="BU1113">
        <f>IF(ISNUMBER(BR1113),AH1113^2,"")</f>
        <v/>
      </c>
      <c r="BV1113">
        <f>IF(ISNUMBER(BR1113),(AH1113-BS1113)^2,"")</f>
        <v/>
      </c>
    </row>
    <row r="1114">
      <c r="O1114">
        <f>IF($R1114="","",CHOOSE($Q$2,YEAR(R1114)*12+MONTH(R1114),INT((R1114-2)/7),YEAR(R1114)*4+ROUNDUP(MONTH(R1114)/3)))</f>
        <v/>
      </c>
      <c r="P1114">
        <f>IF($R1114="","",IF($R1115="",1,IF(O1114&lt;&gt;O1115,1,0)))</f>
        <v/>
      </c>
      <c r="Q1114">
        <f>IF(P1114=1,SUM($P$7:P1114),"")</f>
        <v/>
      </c>
      <c r="R1114">
        <f>IF($A1114="","",IF(ISNUMBER($A1114),$A1114,IFERROR(DATEVALUE($A1114),NA())))</f>
        <v/>
      </c>
      <c r="S1114" s="7">
        <f>IFERROR(INDEX($R$7:$R$60000,MATCH(ROW()-6,$Q$7:$Q$60000,0)),"")</f>
        <v/>
      </c>
      <c r="T1114">
        <f>IFERROR(INDEX($B$7:$B$60000,MATCH(ROW()-6,$Q$7:$Q$60000,0)),"")</f>
        <v/>
      </c>
      <c r="U1114">
        <f>IFERROR(INDEX($C$7:$C$60000,MATCH(ROW()-6,$Q$7:$Q$60000,0)),"")</f>
        <v/>
      </c>
      <c r="V1114">
        <f>IFERROR(INDEX($D$7:$D$60000,MATCH(ROW()-6,$Q$7:$Q$60000,0)),"")</f>
        <v/>
      </c>
      <c r="W1114">
        <f>IFERROR(INDEX($E$7:$E$60000,MATCH(ROW()-6,$Q$7:$Q$60000,0)),"")</f>
        <v/>
      </c>
      <c r="X1114">
        <f>IFERROR(INDEX($F$7:$F$60000,MATCH(ROW()-6,$Q$7:$Q$60000,0)),"")</f>
        <v/>
      </c>
      <c r="Y1114">
        <f>IFERROR(INDEX($G$7:$G$60000,MATCH(ROW()-6,$Q$7:$Q$60000,0)),"")</f>
        <v/>
      </c>
      <c r="Z1114">
        <f>IFERROR(INDEX($H$7:$H$60000,MATCH(ROW()-6,$Q$7:$Q$60000,0)),"")</f>
        <v/>
      </c>
      <c r="AA1114">
        <f>IFERROR(INDEX($I$7:$I$60000,MATCH(ROW()-6,$Q$7:$Q$60000,0)),"")</f>
        <v/>
      </c>
      <c r="AB1114">
        <f>IFERROR(INDEX($J$7:$J$60000,MATCH(ROW()-6,$Q$7:$Q$60000,0)),"")</f>
        <v/>
      </c>
      <c r="AC1114">
        <f>IFERROR(INDEX($K$7:$K$60000,MATCH(ROW()-6,$Q$7:$Q$60000,0)),"")</f>
        <v/>
      </c>
      <c r="AD1114">
        <f>IFERROR(INDEX($L$7:$L$60000,MATCH(ROW()-6,$Q$7:$Q$60000,0)),"")</f>
        <v/>
      </c>
      <c r="AE1114">
        <f>IFERROR(INDEX($M$7:$M$60000,MATCH(ROW()-6,$Q$7:$Q$60000,0)),"")</f>
        <v/>
      </c>
      <c r="AF1114">
        <f>IFERROR(INDEX($N$7:$N$60000,MATCH(ROW()-6,$Q$7:$Q$60000,0)),"")</f>
        <v/>
      </c>
      <c r="AH1114" s="9">
        <f>IF(OR($S1114="",$S1113=""),"",LN($T1114/$T1113))</f>
        <v/>
      </c>
      <c r="AI1114" s="9">
        <f>IF(OR($S1114="",$S1113=""),"",$C$2*LN(U1114/U1113))</f>
        <v/>
      </c>
      <c r="AJ1114" s="9">
        <f>IF(OR($S1114="",$S1113=""),"",$D$2*(V1114-V1113))</f>
        <v/>
      </c>
      <c r="AK1114" s="9">
        <f>IF(OR($S1114="",$S1113=""),"",$E$2*(W1114-W1113))</f>
        <v/>
      </c>
      <c r="AL1114" s="9">
        <f>IF(OR($S1114="",$S1113=""),"",$F$2*LN(X1114/X1113))</f>
        <v/>
      </c>
      <c r="AM1114" s="9">
        <f>IF(OR($S1114="",$S1113=""),"",$G$2*(Y1114-Y1113))</f>
        <v/>
      </c>
      <c r="AN1114" s="9">
        <f>IF(OR($S1114="",$S1113=""),"",$H$2*LN(Z1114/Z1113))</f>
        <v/>
      </c>
      <c r="AO1114" s="9">
        <f>IF(OR($S1114="",$S1113=""),"",$I$2*(AA1114-AA1113))</f>
        <v/>
      </c>
      <c r="AP1114" s="9">
        <f>IF(OR($S1114="",$S1113=""),"",$J$2*LN(AB1114/AB1113))</f>
        <v/>
      </c>
      <c r="AQ1114" s="9">
        <f>IF(OR($S1114="",$S1113=""),"",$K$2*(AC1114-AC1113))</f>
        <v/>
      </c>
      <c r="AR1114" s="9">
        <f>IF(OR($S1114="",$S1113=""),"",$L$2*LN(AD1114/AD1113))</f>
        <v/>
      </c>
      <c r="AS1114" s="9">
        <f>IF(OR($S1114="",$S1113=""),"",$M$2*LN(AE1114/AE1113))</f>
        <v/>
      </c>
      <c r="AT1114" s="9">
        <f>IF(OR($S1114="",$S1113=""),"",$N$2*LN(AF1114/AF1113))</f>
        <v/>
      </c>
      <c r="AV1114" s="9">
        <f>IF($AH1114="","",$AY$16+$AY$4*AI1114+$AY$5*AJ1114+$AY$6*AK1114+$AY$7*AL1114+$AY$8*AM1114+$AY$9*AN1114+$AY$10*AO1114+$AY$11*AP1114+$AY$12*AQ1114+$AY$13*AR1114+$AY$14*AS1114+$AY$15*AT1114)</f>
        <v/>
      </c>
      <c r="BC1114" s="10">
        <f>IF((ROW()-6)&lt;=$Q$3,INDEX(LINEST(AH1055:AH1114,AI1055:AT1114,TRUE,TRUE),1,13)*$Q$4,"")</f>
        <v/>
      </c>
      <c r="BD1114" s="9">
        <f>IF((ROW()-6)&lt;=$Q$3,INDEX(LINEST(AH1055:AH1114,AI1055:AT1114,TRUE,TRUE),1,12),"")</f>
        <v/>
      </c>
      <c r="BE1114" s="9">
        <f>IF((ROW()-6)&lt;=$Q$3,INDEX(LINEST(AH1055:AH1114,AI1055:AT1114,TRUE,TRUE),1,11),"")</f>
        <v/>
      </c>
      <c r="BF1114" s="9">
        <f>IF((ROW()-6)&lt;=$Q$3,INDEX(LINEST(AH1055:AH1114,AI1055:AT1114,TRUE,TRUE),1,10),"")</f>
        <v/>
      </c>
      <c r="BG1114" s="9">
        <f>IF((ROW()-6)&lt;=$Q$3,INDEX(LINEST(AH1055:AH1114,AI1055:AT1114,TRUE,TRUE),1,9),"")</f>
        <v/>
      </c>
      <c r="BH1114" s="9">
        <f>IF((ROW()-6)&lt;=$Q$3,INDEX(LINEST(AH1055:AH1114,AI1055:AT1114,TRUE,TRUE),1,8),"")</f>
        <v/>
      </c>
      <c r="BI1114" s="9">
        <f>IF((ROW()-6)&lt;=$Q$3,INDEX(LINEST(AH1055:AH1114,AI1055:AT1114,TRUE,TRUE),1,7),"")</f>
        <v/>
      </c>
      <c r="BJ1114" s="9">
        <f>IF((ROW()-6)&lt;=$Q$3,INDEX(LINEST(AH1055:AH1114,AI1055:AT1114,TRUE,TRUE),1,6),"")</f>
        <v/>
      </c>
      <c r="BK1114" s="9">
        <f>IF((ROW()-6)&lt;=$Q$3,INDEX(LINEST(AH1055:AH1114,AI1055:AT1114,TRUE,TRUE),1,5),"")</f>
        <v/>
      </c>
      <c r="BL1114" s="9">
        <f>IF((ROW()-6)&lt;=$Q$3,INDEX(LINEST(AH1055:AH1114,AI1055:AT1114,TRUE,TRUE),1,4),"")</f>
        <v/>
      </c>
      <c r="BM1114" s="9">
        <f>IF((ROW()-6)&lt;=$Q$3,INDEX(LINEST(AH1055:AH1114,AI1055:AT1114,TRUE,TRUE),1,3),"")</f>
        <v/>
      </c>
      <c r="BN1114" s="9">
        <f>IF((ROW()-6)&lt;=$Q$3,INDEX(LINEST(AH1055:AH1114,AI1055:AT1114,TRUE,TRUE),1,2),"")</f>
        <v/>
      </c>
      <c r="BO1114" s="9">
        <f>IF((ROW()-6)&lt;=$Q$3,INDEX(LINEST(AH1055:AH1114,AI1055:AT1114,TRUE,TRUE),1,1),"")</f>
        <v/>
      </c>
      <c r="BP1114" s="10">
        <f>IF((ROW()-6)&lt;=$Q$3,INDEX(LINEST(AH1055:AH1114,AI1055:AT1114,TRUE,TRUE),3,1),"")</f>
        <v/>
      </c>
      <c r="BR1114" s="9">
        <f>IF(AND((ROW()-6)&lt;=$Q$3,ISNUMBER(BC1113)),BC1113/$Q$4+BD1113*AI1114+BE1113*AJ1114+BF1113*AK1114+BG1113*AL1114+BH1113*AM1114+BI1113*AN1114+BJ1113*AO1114+BK1113*AP1114+BL1113*AQ1114+BM1113*AR1114+BN1113*AS1114+BO1113*AT1114,"")</f>
        <v/>
      </c>
      <c r="BS1114">
        <f>IF(ISNUMBER(BR1114),AVERAGE(AH1054:AH1113),"")</f>
        <v/>
      </c>
      <c r="BT1114">
        <f>IF(ISNUMBER(BR1114),(AH1114-BR1114)^2,"")</f>
        <v/>
      </c>
      <c r="BU1114">
        <f>IF(ISNUMBER(BR1114),AH1114^2,"")</f>
        <v/>
      </c>
      <c r="BV1114">
        <f>IF(ISNUMBER(BR1114),(AH1114-BS1114)^2,"")</f>
        <v/>
      </c>
    </row>
    <row r="1115">
      <c r="O1115">
        <f>IF($R1115="","",CHOOSE($Q$2,YEAR(R1115)*12+MONTH(R1115),INT((R1115-2)/7),YEAR(R1115)*4+ROUNDUP(MONTH(R1115)/3)))</f>
        <v/>
      </c>
      <c r="P1115">
        <f>IF($R1115="","",IF($R1116="",1,IF(O1115&lt;&gt;O1116,1,0)))</f>
        <v/>
      </c>
      <c r="Q1115">
        <f>IF(P1115=1,SUM($P$7:P1115),"")</f>
        <v/>
      </c>
      <c r="R1115">
        <f>IF($A1115="","",IF(ISNUMBER($A1115),$A1115,IFERROR(DATEVALUE($A1115),NA())))</f>
        <v/>
      </c>
      <c r="S1115" s="7">
        <f>IFERROR(INDEX($R$7:$R$60000,MATCH(ROW()-6,$Q$7:$Q$60000,0)),"")</f>
        <v/>
      </c>
      <c r="T1115">
        <f>IFERROR(INDEX($B$7:$B$60000,MATCH(ROW()-6,$Q$7:$Q$60000,0)),"")</f>
        <v/>
      </c>
      <c r="U1115">
        <f>IFERROR(INDEX($C$7:$C$60000,MATCH(ROW()-6,$Q$7:$Q$60000,0)),"")</f>
        <v/>
      </c>
      <c r="V1115">
        <f>IFERROR(INDEX($D$7:$D$60000,MATCH(ROW()-6,$Q$7:$Q$60000,0)),"")</f>
        <v/>
      </c>
      <c r="W1115">
        <f>IFERROR(INDEX($E$7:$E$60000,MATCH(ROW()-6,$Q$7:$Q$60000,0)),"")</f>
        <v/>
      </c>
      <c r="X1115">
        <f>IFERROR(INDEX($F$7:$F$60000,MATCH(ROW()-6,$Q$7:$Q$60000,0)),"")</f>
        <v/>
      </c>
      <c r="Y1115">
        <f>IFERROR(INDEX($G$7:$G$60000,MATCH(ROW()-6,$Q$7:$Q$60000,0)),"")</f>
        <v/>
      </c>
      <c r="Z1115">
        <f>IFERROR(INDEX($H$7:$H$60000,MATCH(ROW()-6,$Q$7:$Q$60000,0)),"")</f>
        <v/>
      </c>
      <c r="AA1115">
        <f>IFERROR(INDEX($I$7:$I$60000,MATCH(ROW()-6,$Q$7:$Q$60000,0)),"")</f>
        <v/>
      </c>
      <c r="AB1115">
        <f>IFERROR(INDEX($J$7:$J$60000,MATCH(ROW()-6,$Q$7:$Q$60000,0)),"")</f>
        <v/>
      </c>
      <c r="AC1115">
        <f>IFERROR(INDEX($K$7:$K$60000,MATCH(ROW()-6,$Q$7:$Q$60000,0)),"")</f>
        <v/>
      </c>
      <c r="AD1115">
        <f>IFERROR(INDEX($L$7:$L$60000,MATCH(ROW()-6,$Q$7:$Q$60000,0)),"")</f>
        <v/>
      </c>
      <c r="AE1115">
        <f>IFERROR(INDEX($M$7:$M$60000,MATCH(ROW()-6,$Q$7:$Q$60000,0)),"")</f>
        <v/>
      </c>
      <c r="AF1115">
        <f>IFERROR(INDEX($N$7:$N$60000,MATCH(ROW()-6,$Q$7:$Q$60000,0)),"")</f>
        <v/>
      </c>
      <c r="AH1115" s="9">
        <f>IF(OR($S1115="",$S1114=""),"",LN($T1115/$T1114))</f>
        <v/>
      </c>
      <c r="AI1115" s="9">
        <f>IF(OR($S1115="",$S1114=""),"",$C$2*LN(U1115/U1114))</f>
        <v/>
      </c>
      <c r="AJ1115" s="9">
        <f>IF(OR($S1115="",$S1114=""),"",$D$2*(V1115-V1114))</f>
        <v/>
      </c>
      <c r="AK1115" s="9">
        <f>IF(OR($S1115="",$S1114=""),"",$E$2*(W1115-W1114))</f>
        <v/>
      </c>
      <c r="AL1115" s="9">
        <f>IF(OR($S1115="",$S1114=""),"",$F$2*LN(X1115/X1114))</f>
        <v/>
      </c>
      <c r="AM1115" s="9">
        <f>IF(OR($S1115="",$S1114=""),"",$G$2*(Y1115-Y1114))</f>
        <v/>
      </c>
      <c r="AN1115" s="9">
        <f>IF(OR($S1115="",$S1114=""),"",$H$2*LN(Z1115/Z1114))</f>
        <v/>
      </c>
      <c r="AO1115" s="9">
        <f>IF(OR($S1115="",$S1114=""),"",$I$2*(AA1115-AA1114))</f>
        <v/>
      </c>
      <c r="AP1115" s="9">
        <f>IF(OR($S1115="",$S1114=""),"",$J$2*LN(AB1115/AB1114))</f>
        <v/>
      </c>
      <c r="AQ1115" s="9">
        <f>IF(OR($S1115="",$S1114=""),"",$K$2*(AC1115-AC1114))</f>
        <v/>
      </c>
      <c r="AR1115" s="9">
        <f>IF(OR($S1115="",$S1114=""),"",$L$2*LN(AD1115/AD1114))</f>
        <v/>
      </c>
      <c r="AS1115" s="9">
        <f>IF(OR($S1115="",$S1114=""),"",$M$2*LN(AE1115/AE1114))</f>
        <v/>
      </c>
      <c r="AT1115" s="9">
        <f>IF(OR($S1115="",$S1114=""),"",$N$2*LN(AF1115/AF1114))</f>
        <v/>
      </c>
      <c r="AV1115" s="9">
        <f>IF($AH1115="","",$AY$16+$AY$4*AI1115+$AY$5*AJ1115+$AY$6*AK1115+$AY$7*AL1115+$AY$8*AM1115+$AY$9*AN1115+$AY$10*AO1115+$AY$11*AP1115+$AY$12*AQ1115+$AY$13*AR1115+$AY$14*AS1115+$AY$15*AT1115)</f>
        <v/>
      </c>
      <c r="BC1115" s="10">
        <f>IF((ROW()-6)&lt;=$Q$3,INDEX(LINEST(AH1056:AH1115,AI1056:AT1115,TRUE,TRUE),1,13)*$Q$4,"")</f>
        <v/>
      </c>
      <c r="BD1115" s="9">
        <f>IF((ROW()-6)&lt;=$Q$3,INDEX(LINEST(AH1056:AH1115,AI1056:AT1115,TRUE,TRUE),1,12),"")</f>
        <v/>
      </c>
      <c r="BE1115" s="9">
        <f>IF((ROW()-6)&lt;=$Q$3,INDEX(LINEST(AH1056:AH1115,AI1056:AT1115,TRUE,TRUE),1,11),"")</f>
        <v/>
      </c>
      <c r="BF1115" s="9">
        <f>IF((ROW()-6)&lt;=$Q$3,INDEX(LINEST(AH1056:AH1115,AI1056:AT1115,TRUE,TRUE),1,10),"")</f>
        <v/>
      </c>
      <c r="BG1115" s="9">
        <f>IF((ROW()-6)&lt;=$Q$3,INDEX(LINEST(AH1056:AH1115,AI1056:AT1115,TRUE,TRUE),1,9),"")</f>
        <v/>
      </c>
      <c r="BH1115" s="9">
        <f>IF((ROW()-6)&lt;=$Q$3,INDEX(LINEST(AH1056:AH1115,AI1056:AT1115,TRUE,TRUE),1,8),"")</f>
        <v/>
      </c>
      <c r="BI1115" s="9">
        <f>IF((ROW()-6)&lt;=$Q$3,INDEX(LINEST(AH1056:AH1115,AI1056:AT1115,TRUE,TRUE),1,7),"")</f>
        <v/>
      </c>
      <c r="BJ1115" s="9">
        <f>IF((ROW()-6)&lt;=$Q$3,INDEX(LINEST(AH1056:AH1115,AI1056:AT1115,TRUE,TRUE),1,6),"")</f>
        <v/>
      </c>
      <c r="BK1115" s="9">
        <f>IF((ROW()-6)&lt;=$Q$3,INDEX(LINEST(AH1056:AH1115,AI1056:AT1115,TRUE,TRUE),1,5),"")</f>
        <v/>
      </c>
      <c r="BL1115" s="9">
        <f>IF((ROW()-6)&lt;=$Q$3,INDEX(LINEST(AH1056:AH1115,AI1056:AT1115,TRUE,TRUE),1,4),"")</f>
        <v/>
      </c>
      <c r="BM1115" s="9">
        <f>IF((ROW()-6)&lt;=$Q$3,INDEX(LINEST(AH1056:AH1115,AI1056:AT1115,TRUE,TRUE),1,3),"")</f>
        <v/>
      </c>
      <c r="BN1115" s="9">
        <f>IF((ROW()-6)&lt;=$Q$3,INDEX(LINEST(AH1056:AH1115,AI1056:AT1115,TRUE,TRUE),1,2),"")</f>
        <v/>
      </c>
      <c r="BO1115" s="9">
        <f>IF((ROW()-6)&lt;=$Q$3,INDEX(LINEST(AH1056:AH1115,AI1056:AT1115,TRUE,TRUE),1,1),"")</f>
        <v/>
      </c>
      <c r="BP1115" s="10">
        <f>IF((ROW()-6)&lt;=$Q$3,INDEX(LINEST(AH1056:AH1115,AI1056:AT1115,TRUE,TRUE),3,1),"")</f>
        <v/>
      </c>
      <c r="BR1115" s="9">
        <f>IF(AND((ROW()-6)&lt;=$Q$3,ISNUMBER(BC1114)),BC1114/$Q$4+BD1114*AI1115+BE1114*AJ1115+BF1114*AK1115+BG1114*AL1115+BH1114*AM1115+BI1114*AN1115+BJ1114*AO1115+BK1114*AP1115+BL1114*AQ1115+BM1114*AR1115+BN1114*AS1115+BO1114*AT1115,"")</f>
        <v/>
      </c>
      <c r="BS1115">
        <f>IF(ISNUMBER(BR1115),AVERAGE(AH1055:AH1114),"")</f>
        <v/>
      </c>
      <c r="BT1115">
        <f>IF(ISNUMBER(BR1115),(AH1115-BR1115)^2,"")</f>
        <v/>
      </c>
      <c r="BU1115">
        <f>IF(ISNUMBER(BR1115),AH1115^2,"")</f>
        <v/>
      </c>
      <c r="BV1115">
        <f>IF(ISNUMBER(BR1115),(AH1115-BS1115)^2,"")</f>
        <v/>
      </c>
    </row>
    <row r="1116">
      <c r="O1116">
        <f>IF($R1116="","",CHOOSE($Q$2,YEAR(R1116)*12+MONTH(R1116),INT((R1116-2)/7),YEAR(R1116)*4+ROUNDUP(MONTH(R1116)/3)))</f>
        <v/>
      </c>
      <c r="P1116">
        <f>IF($R1116="","",IF($R1117="",1,IF(O1116&lt;&gt;O1117,1,0)))</f>
        <v/>
      </c>
      <c r="Q1116">
        <f>IF(P1116=1,SUM($P$7:P1116),"")</f>
        <v/>
      </c>
      <c r="R1116">
        <f>IF($A1116="","",IF(ISNUMBER($A1116),$A1116,IFERROR(DATEVALUE($A1116),NA())))</f>
        <v/>
      </c>
      <c r="S1116" s="7">
        <f>IFERROR(INDEX($R$7:$R$60000,MATCH(ROW()-6,$Q$7:$Q$60000,0)),"")</f>
        <v/>
      </c>
      <c r="T1116">
        <f>IFERROR(INDEX($B$7:$B$60000,MATCH(ROW()-6,$Q$7:$Q$60000,0)),"")</f>
        <v/>
      </c>
      <c r="U1116">
        <f>IFERROR(INDEX($C$7:$C$60000,MATCH(ROW()-6,$Q$7:$Q$60000,0)),"")</f>
        <v/>
      </c>
      <c r="V1116">
        <f>IFERROR(INDEX($D$7:$D$60000,MATCH(ROW()-6,$Q$7:$Q$60000,0)),"")</f>
        <v/>
      </c>
      <c r="W1116">
        <f>IFERROR(INDEX($E$7:$E$60000,MATCH(ROW()-6,$Q$7:$Q$60000,0)),"")</f>
        <v/>
      </c>
      <c r="X1116">
        <f>IFERROR(INDEX($F$7:$F$60000,MATCH(ROW()-6,$Q$7:$Q$60000,0)),"")</f>
        <v/>
      </c>
      <c r="Y1116">
        <f>IFERROR(INDEX($G$7:$G$60000,MATCH(ROW()-6,$Q$7:$Q$60000,0)),"")</f>
        <v/>
      </c>
      <c r="Z1116">
        <f>IFERROR(INDEX($H$7:$H$60000,MATCH(ROW()-6,$Q$7:$Q$60000,0)),"")</f>
        <v/>
      </c>
      <c r="AA1116">
        <f>IFERROR(INDEX($I$7:$I$60000,MATCH(ROW()-6,$Q$7:$Q$60000,0)),"")</f>
        <v/>
      </c>
      <c r="AB1116">
        <f>IFERROR(INDEX($J$7:$J$60000,MATCH(ROW()-6,$Q$7:$Q$60000,0)),"")</f>
        <v/>
      </c>
      <c r="AC1116">
        <f>IFERROR(INDEX($K$7:$K$60000,MATCH(ROW()-6,$Q$7:$Q$60000,0)),"")</f>
        <v/>
      </c>
      <c r="AD1116">
        <f>IFERROR(INDEX($L$7:$L$60000,MATCH(ROW()-6,$Q$7:$Q$60000,0)),"")</f>
        <v/>
      </c>
      <c r="AE1116">
        <f>IFERROR(INDEX($M$7:$M$60000,MATCH(ROW()-6,$Q$7:$Q$60000,0)),"")</f>
        <v/>
      </c>
      <c r="AF1116">
        <f>IFERROR(INDEX($N$7:$N$60000,MATCH(ROW()-6,$Q$7:$Q$60000,0)),"")</f>
        <v/>
      </c>
      <c r="AH1116" s="9">
        <f>IF(OR($S1116="",$S1115=""),"",LN($T1116/$T1115))</f>
        <v/>
      </c>
      <c r="AI1116" s="9">
        <f>IF(OR($S1116="",$S1115=""),"",$C$2*LN(U1116/U1115))</f>
        <v/>
      </c>
      <c r="AJ1116" s="9">
        <f>IF(OR($S1116="",$S1115=""),"",$D$2*(V1116-V1115))</f>
        <v/>
      </c>
      <c r="AK1116" s="9">
        <f>IF(OR($S1116="",$S1115=""),"",$E$2*(W1116-W1115))</f>
        <v/>
      </c>
      <c r="AL1116" s="9">
        <f>IF(OR($S1116="",$S1115=""),"",$F$2*LN(X1116/X1115))</f>
        <v/>
      </c>
      <c r="AM1116" s="9">
        <f>IF(OR($S1116="",$S1115=""),"",$G$2*(Y1116-Y1115))</f>
        <v/>
      </c>
      <c r="AN1116" s="9">
        <f>IF(OR($S1116="",$S1115=""),"",$H$2*LN(Z1116/Z1115))</f>
        <v/>
      </c>
      <c r="AO1116" s="9">
        <f>IF(OR($S1116="",$S1115=""),"",$I$2*(AA1116-AA1115))</f>
        <v/>
      </c>
      <c r="AP1116" s="9">
        <f>IF(OR($S1116="",$S1115=""),"",$J$2*LN(AB1116/AB1115))</f>
        <v/>
      </c>
      <c r="AQ1116" s="9">
        <f>IF(OR($S1116="",$S1115=""),"",$K$2*(AC1116-AC1115))</f>
        <v/>
      </c>
      <c r="AR1116" s="9">
        <f>IF(OR($S1116="",$S1115=""),"",$L$2*LN(AD1116/AD1115))</f>
        <v/>
      </c>
      <c r="AS1116" s="9">
        <f>IF(OR($S1116="",$S1115=""),"",$M$2*LN(AE1116/AE1115))</f>
        <v/>
      </c>
      <c r="AT1116" s="9">
        <f>IF(OR($S1116="",$S1115=""),"",$N$2*LN(AF1116/AF1115))</f>
        <v/>
      </c>
      <c r="AV1116" s="9">
        <f>IF($AH1116="","",$AY$16+$AY$4*AI1116+$AY$5*AJ1116+$AY$6*AK1116+$AY$7*AL1116+$AY$8*AM1116+$AY$9*AN1116+$AY$10*AO1116+$AY$11*AP1116+$AY$12*AQ1116+$AY$13*AR1116+$AY$14*AS1116+$AY$15*AT1116)</f>
        <v/>
      </c>
      <c r="BC1116" s="10">
        <f>IF((ROW()-6)&lt;=$Q$3,INDEX(LINEST(AH1057:AH1116,AI1057:AT1116,TRUE,TRUE),1,13)*$Q$4,"")</f>
        <v/>
      </c>
      <c r="BD1116" s="9">
        <f>IF((ROW()-6)&lt;=$Q$3,INDEX(LINEST(AH1057:AH1116,AI1057:AT1116,TRUE,TRUE),1,12),"")</f>
        <v/>
      </c>
      <c r="BE1116" s="9">
        <f>IF((ROW()-6)&lt;=$Q$3,INDEX(LINEST(AH1057:AH1116,AI1057:AT1116,TRUE,TRUE),1,11),"")</f>
        <v/>
      </c>
      <c r="BF1116" s="9">
        <f>IF((ROW()-6)&lt;=$Q$3,INDEX(LINEST(AH1057:AH1116,AI1057:AT1116,TRUE,TRUE),1,10),"")</f>
        <v/>
      </c>
      <c r="BG1116" s="9">
        <f>IF((ROW()-6)&lt;=$Q$3,INDEX(LINEST(AH1057:AH1116,AI1057:AT1116,TRUE,TRUE),1,9),"")</f>
        <v/>
      </c>
      <c r="BH1116" s="9">
        <f>IF((ROW()-6)&lt;=$Q$3,INDEX(LINEST(AH1057:AH1116,AI1057:AT1116,TRUE,TRUE),1,8),"")</f>
        <v/>
      </c>
      <c r="BI1116" s="9">
        <f>IF((ROW()-6)&lt;=$Q$3,INDEX(LINEST(AH1057:AH1116,AI1057:AT1116,TRUE,TRUE),1,7),"")</f>
        <v/>
      </c>
      <c r="BJ1116" s="9">
        <f>IF((ROW()-6)&lt;=$Q$3,INDEX(LINEST(AH1057:AH1116,AI1057:AT1116,TRUE,TRUE),1,6),"")</f>
        <v/>
      </c>
      <c r="BK1116" s="9">
        <f>IF((ROW()-6)&lt;=$Q$3,INDEX(LINEST(AH1057:AH1116,AI1057:AT1116,TRUE,TRUE),1,5),"")</f>
        <v/>
      </c>
      <c r="BL1116" s="9">
        <f>IF((ROW()-6)&lt;=$Q$3,INDEX(LINEST(AH1057:AH1116,AI1057:AT1116,TRUE,TRUE),1,4),"")</f>
        <v/>
      </c>
      <c r="BM1116" s="9">
        <f>IF((ROW()-6)&lt;=$Q$3,INDEX(LINEST(AH1057:AH1116,AI1057:AT1116,TRUE,TRUE),1,3),"")</f>
        <v/>
      </c>
      <c r="BN1116" s="9">
        <f>IF((ROW()-6)&lt;=$Q$3,INDEX(LINEST(AH1057:AH1116,AI1057:AT1116,TRUE,TRUE),1,2),"")</f>
        <v/>
      </c>
      <c r="BO1116" s="9">
        <f>IF((ROW()-6)&lt;=$Q$3,INDEX(LINEST(AH1057:AH1116,AI1057:AT1116,TRUE,TRUE),1,1),"")</f>
        <v/>
      </c>
      <c r="BP1116" s="10">
        <f>IF((ROW()-6)&lt;=$Q$3,INDEX(LINEST(AH1057:AH1116,AI1057:AT1116,TRUE,TRUE),3,1),"")</f>
        <v/>
      </c>
      <c r="BR1116" s="9">
        <f>IF(AND((ROW()-6)&lt;=$Q$3,ISNUMBER(BC1115)),BC1115/$Q$4+BD1115*AI1116+BE1115*AJ1116+BF1115*AK1116+BG1115*AL1116+BH1115*AM1116+BI1115*AN1116+BJ1115*AO1116+BK1115*AP1116+BL1115*AQ1116+BM1115*AR1116+BN1115*AS1116+BO1115*AT1116,"")</f>
        <v/>
      </c>
      <c r="BS1116">
        <f>IF(ISNUMBER(BR1116),AVERAGE(AH1056:AH1115),"")</f>
        <v/>
      </c>
      <c r="BT1116">
        <f>IF(ISNUMBER(BR1116),(AH1116-BR1116)^2,"")</f>
        <v/>
      </c>
      <c r="BU1116">
        <f>IF(ISNUMBER(BR1116),AH1116^2,"")</f>
        <v/>
      </c>
      <c r="BV1116">
        <f>IF(ISNUMBER(BR1116),(AH1116-BS1116)^2,"")</f>
        <v/>
      </c>
    </row>
    <row r="1117">
      <c r="O1117">
        <f>IF($R1117="","",CHOOSE($Q$2,YEAR(R1117)*12+MONTH(R1117),INT((R1117-2)/7),YEAR(R1117)*4+ROUNDUP(MONTH(R1117)/3)))</f>
        <v/>
      </c>
      <c r="P1117">
        <f>IF($R1117="","",IF($R1118="",1,IF(O1117&lt;&gt;O1118,1,0)))</f>
        <v/>
      </c>
      <c r="Q1117">
        <f>IF(P1117=1,SUM($P$7:P1117),"")</f>
        <v/>
      </c>
      <c r="R1117">
        <f>IF($A1117="","",IF(ISNUMBER($A1117),$A1117,IFERROR(DATEVALUE($A1117),NA())))</f>
        <v/>
      </c>
      <c r="S1117" s="7">
        <f>IFERROR(INDEX($R$7:$R$60000,MATCH(ROW()-6,$Q$7:$Q$60000,0)),"")</f>
        <v/>
      </c>
      <c r="T1117">
        <f>IFERROR(INDEX($B$7:$B$60000,MATCH(ROW()-6,$Q$7:$Q$60000,0)),"")</f>
        <v/>
      </c>
      <c r="U1117">
        <f>IFERROR(INDEX($C$7:$C$60000,MATCH(ROW()-6,$Q$7:$Q$60000,0)),"")</f>
        <v/>
      </c>
      <c r="V1117">
        <f>IFERROR(INDEX($D$7:$D$60000,MATCH(ROW()-6,$Q$7:$Q$60000,0)),"")</f>
        <v/>
      </c>
      <c r="W1117">
        <f>IFERROR(INDEX($E$7:$E$60000,MATCH(ROW()-6,$Q$7:$Q$60000,0)),"")</f>
        <v/>
      </c>
      <c r="X1117">
        <f>IFERROR(INDEX($F$7:$F$60000,MATCH(ROW()-6,$Q$7:$Q$60000,0)),"")</f>
        <v/>
      </c>
      <c r="Y1117">
        <f>IFERROR(INDEX($G$7:$G$60000,MATCH(ROW()-6,$Q$7:$Q$60000,0)),"")</f>
        <v/>
      </c>
      <c r="Z1117">
        <f>IFERROR(INDEX($H$7:$H$60000,MATCH(ROW()-6,$Q$7:$Q$60000,0)),"")</f>
        <v/>
      </c>
      <c r="AA1117">
        <f>IFERROR(INDEX($I$7:$I$60000,MATCH(ROW()-6,$Q$7:$Q$60000,0)),"")</f>
        <v/>
      </c>
      <c r="AB1117">
        <f>IFERROR(INDEX($J$7:$J$60000,MATCH(ROW()-6,$Q$7:$Q$60000,0)),"")</f>
        <v/>
      </c>
      <c r="AC1117">
        <f>IFERROR(INDEX($K$7:$K$60000,MATCH(ROW()-6,$Q$7:$Q$60000,0)),"")</f>
        <v/>
      </c>
      <c r="AD1117">
        <f>IFERROR(INDEX($L$7:$L$60000,MATCH(ROW()-6,$Q$7:$Q$60000,0)),"")</f>
        <v/>
      </c>
      <c r="AE1117">
        <f>IFERROR(INDEX($M$7:$M$60000,MATCH(ROW()-6,$Q$7:$Q$60000,0)),"")</f>
        <v/>
      </c>
      <c r="AF1117">
        <f>IFERROR(INDEX($N$7:$N$60000,MATCH(ROW()-6,$Q$7:$Q$60000,0)),"")</f>
        <v/>
      </c>
      <c r="AH1117" s="9">
        <f>IF(OR($S1117="",$S1116=""),"",LN($T1117/$T1116))</f>
        <v/>
      </c>
      <c r="AI1117" s="9">
        <f>IF(OR($S1117="",$S1116=""),"",$C$2*LN(U1117/U1116))</f>
        <v/>
      </c>
      <c r="AJ1117" s="9">
        <f>IF(OR($S1117="",$S1116=""),"",$D$2*(V1117-V1116))</f>
        <v/>
      </c>
      <c r="AK1117" s="9">
        <f>IF(OR($S1117="",$S1116=""),"",$E$2*(W1117-W1116))</f>
        <v/>
      </c>
      <c r="AL1117" s="9">
        <f>IF(OR($S1117="",$S1116=""),"",$F$2*LN(X1117/X1116))</f>
        <v/>
      </c>
      <c r="AM1117" s="9">
        <f>IF(OR($S1117="",$S1116=""),"",$G$2*(Y1117-Y1116))</f>
        <v/>
      </c>
      <c r="AN1117" s="9">
        <f>IF(OR($S1117="",$S1116=""),"",$H$2*LN(Z1117/Z1116))</f>
        <v/>
      </c>
      <c r="AO1117" s="9">
        <f>IF(OR($S1117="",$S1116=""),"",$I$2*(AA1117-AA1116))</f>
        <v/>
      </c>
      <c r="AP1117" s="9">
        <f>IF(OR($S1117="",$S1116=""),"",$J$2*LN(AB1117/AB1116))</f>
        <v/>
      </c>
      <c r="AQ1117" s="9">
        <f>IF(OR($S1117="",$S1116=""),"",$K$2*(AC1117-AC1116))</f>
        <v/>
      </c>
      <c r="AR1117" s="9">
        <f>IF(OR($S1117="",$S1116=""),"",$L$2*LN(AD1117/AD1116))</f>
        <v/>
      </c>
      <c r="AS1117" s="9">
        <f>IF(OR($S1117="",$S1116=""),"",$M$2*LN(AE1117/AE1116))</f>
        <v/>
      </c>
      <c r="AT1117" s="9">
        <f>IF(OR($S1117="",$S1116=""),"",$N$2*LN(AF1117/AF1116))</f>
        <v/>
      </c>
      <c r="AV1117" s="9">
        <f>IF($AH1117="","",$AY$16+$AY$4*AI1117+$AY$5*AJ1117+$AY$6*AK1117+$AY$7*AL1117+$AY$8*AM1117+$AY$9*AN1117+$AY$10*AO1117+$AY$11*AP1117+$AY$12*AQ1117+$AY$13*AR1117+$AY$14*AS1117+$AY$15*AT1117)</f>
        <v/>
      </c>
      <c r="BC1117" s="10">
        <f>IF((ROW()-6)&lt;=$Q$3,INDEX(LINEST(AH1058:AH1117,AI1058:AT1117,TRUE,TRUE),1,13)*$Q$4,"")</f>
        <v/>
      </c>
      <c r="BD1117" s="9">
        <f>IF((ROW()-6)&lt;=$Q$3,INDEX(LINEST(AH1058:AH1117,AI1058:AT1117,TRUE,TRUE),1,12),"")</f>
        <v/>
      </c>
      <c r="BE1117" s="9">
        <f>IF((ROW()-6)&lt;=$Q$3,INDEX(LINEST(AH1058:AH1117,AI1058:AT1117,TRUE,TRUE),1,11),"")</f>
        <v/>
      </c>
      <c r="BF1117" s="9">
        <f>IF((ROW()-6)&lt;=$Q$3,INDEX(LINEST(AH1058:AH1117,AI1058:AT1117,TRUE,TRUE),1,10),"")</f>
        <v/>
      </c>
      <c r="BG1117" s="9">
        <f>IF((ROW()-6)&lt;=$Q$3,INDEX(LINEST(AH1058:AH1117,AI1058:AT1117,TRUE,TRUE),1,9),"")</f>
        <v/>
      </c>
      <c r="BH1117" s="9">
        <f>IF((ROW()-6)&lt;=$Q$3,INDEX(LINEST(AH1058:AH1117,AI1058:AT1117,TRUE,TRUE),1,8),"")</f>
        <v/>
      </c>
      <c r="BI1117" s="9">
        <f>IF((ROW()-6)&lt;=$Q$3,INDEX(LINEST(AH1058:AH1117,AI1058:AT1117,TRUE,TRUE),1,7),"")</f>
        <v/>
      </c>
      <c r="BJ1117" s="9">
        <f>IF((ROW()-6)&lt;=$Q$3,INDEX(LINEST(AH1058:AH1117,AI1058:AT1117,TRUE,TRUE),1,6),"")</f>
        <v/>
      </c>
      <c r="BK1117" s="9">
        <f>IF((ROW()-6)&lt;=$Q$3,INDEX(LINEST(AH1058:AH1117,AI1058:AT1117,TRUE,TRUE),1,5),"")</f>
        <v/>
      </c>
      <c r="BL1117" s="9">
        <f>IF((ROW()-6)&lt;=$Q$3,INDEX(LINEST(AH1058:AH1117,AI1058:AT1117,TRUE,TRUE),1,4),"")</f>
        <v/>
      </c>
      <c r="BM1117" s="9">
        <f>IF((ROW()-6)&lt;=$Q$3,INDEX(LINEST(AH1058:AH1117,AI1058:AT1117,TRUE,TRUE),1,3),"")</f>
        <v/>
      </c>
      <c r="BN1117" s="9">
        <f>IF((ROW()-6)&lt;=$Q$3,INDEX(LINEST(AH1058:AH1117,AI1058:AT1117,TRUE,TRUE),1,2),"")</f>
        <v/>
      </c>
      <c r="BO1117" s="9">
        <f>IF((ROW()-6)&lt;=$Q$3,INDEX(LINEST(AH1058:AH1117,AI1058:AT1117,TRUE,TRUE),1,1),"")</f>
        <v/>
      </c>
      <c r="BP1117" s="10">
        <f>IF((ROW()-6)&lt;=$Q$3,INDEX(LINEST(AH1058:AH1117,AI1058:AT1117,TRUE,TRUE),3,1),"")</f>
        <v/>
      </c>
      <c r="BR1117" s="9">
        <f>IF(AND((ROW()-6)&lt;=$Q$3,ISNUMBER(BC1116)),BC1116/$Q$4+BD1116*AI1117+BE1116*AJ1117+BF1116*AK1117+BG1116*AL1117+BH1116*AM1117+BI1116*AN1117+BJ1116*AO1117+BK1116*AP1117+BL1116*AQ1117+BM1116*AR1117+BN1116*AS1117+BO1116*AT1117,"")</f>
        <v/>
      </c>
      <c r="BS1117">
        <f>IF(ISNUMBER(BR1117),AVERAGE(AH1057:AH1116),"")</f>
        <v/>
      </c>
      <c r="BT1117">
        <f>IF(ISNUMBER(BR1117),(AH1117-BR1117)^2,"")</f>
        <v/>
      </c>
      <c r="BU1117">
        <f>IF(ISNUMBER(BR1117),AH1117^2,"")</f>
        <v/>
      </c>
      <c r="BV1117">
        <f>IF(ISNUMBER(BR1117),(AH1117-BS1117)^2,"")</f>
        <v/>
      </c>
    </row>
    <row r="1118">
      <c r="O1118">
        <f>IF($R1118="","",CHOOSE($Q$2,YEAR(R1118)*12+MONTH(R1118),INT((R1118-2)/7),YEAR(R1118)*4+ROUNDUP(MONTH(R1118)/3)))</f>
        <v/>
      </c>
      <c r="P1118">
        <f>IF($R1118="","",IF($R1119="",1,IF(O1118&lt;&gt;O1119,1,0)))</f>
        <v/>
      </c>
      <c r="Q1118">
        <f>IF(P1118=1,SUM($P$7:P1118),"")</f>
        <v/>
      </c>
      <c r="R1118">
        <f>IF($A1118="","",IF(ISNUMBER($A1118),$A1118,IFERROR(DATEVALUE($A1118),NA())))</f>
        <v/>
      </c>
      <c r="S1118" s="7">
        <f>IFERROR(INDEX($R$7:$R$60000,MATCH(ROW()-6,$Q$7:$Q$60000,0)),"")</f>
        <v/>
      </c>
      <c r="T1118">
        <f>IFERROR(INDEX($B$7:$B$60000,MATCH(ROW()-6,$Q$7:$Q$60000,0)),"")</f>
        <v/>
      </c>
      <c r="U1118">
        <f>IFERROR(INDEX($C$7:$C$60000,MATCH(ROW()-6,$Q$7:$Q$60000,0)),"")</f>
        <v/>
      </c>
      <c r="V1118">
        <f>IFERROR(INDEX($D$7:$D$60000,MATCH(ROW()-6,$Q$7:$Q$60000,0)),"")</f>
        <v/>
      </c>
      <c r="W1118">
        <f>IFERROR(INDEX($E$7:$E$60000,MATCH(ROW()-6,$Q$7:$Q$60000,0)),"")</f>
        <v/>
      </c>
      <c r="X1118">
        <f>IFERROR(INDEX($F$7:$F$60000,MATCH(ROW()-6,$Q$7:$Q$60000,0)),"")</f>
        <v/>
      </c>
      <c r="Y1118">
        <f>IFERROR(INDEX($G$7:$G$60000,MATCH(ROW()-6,$Q$7:$Q$60000,0)),"")</f>
        <v/>
      </c>
      <c r="Z1118">
        <f>IFERROR(INDEX($H$7:$H$60000,MATCH(ROW()-6,$Q$7:$Q$60000,0)),"")</f>
        <v/>
      </c>
      <c r="AA1118">
        <f>IFERROR(INDEX($I$7:$I$60000,MATCH(ROW()-6,$Q$7:$Q$60000,0)),"")</f>
        <v/>
      </c>
      <c r="AB1118">
        <f>IFERROR(INDEX($J$7:$J$60000,MATCH(ROW()-6,$Q$7:$Q$60000,0)),"")</f>
        <v/>
      </c>
      <c r="AC1118">
        <f>IFERROR(INDEX($K$7:$K$60000,MATCH(ROW()-6,$Q$7:$Q$60000,0)),"")</f>
        <v/>
      </c>
      <c r="AD1118">
        <f>IFERROR(INDEX($L$7:$L$60000,MATCH(ROW()-6,$Q$7:$Q$60000,0)),"")</f>
        <v/>
      </c>
      <c r="AE1118">
        <f>IFERROR(INDEX($M$7:$M$60000,MATCH(ROW()-6,$Q$7:$Q$60000,0)),"")</f>
        <v/>
      </c>
      <c r="AF1118">
        <f>IFERROR(INDEX($N$7:$N$60000,MATCH(ROW()-6,$Q$7:$Q$60000,0)),"")</f>
        <v/>
      </c>
      <c r="AH1118" s="9">
        <f>IF(OR($S1118="",$S1117=""),"",LN($T1118/$T1117))</f>
        <v/>
      </c>
      <c r="AI1118" s="9">
        <f>IF(OR($S1118="",$S1117=""),"",$C$2*LN(U1118/U1117))</f>
        <v/>
      </c>
      <c r="AJ1118" s="9">
        <f>IF(OR($S1118="",$S1117=""),"",$D$2*(V1118-V1117))</f>
        <v/>
      </c>
      <c r="AK1118" s="9">
        <f>IF(OR($S1118="",$S1117=""),"",$E$2*(W1118-W1117))</f>
        <v/>
      </c>
      <c r="AL1118" s="9">
        <f>IF(OR($S1118="",$S1117=""),"",$F$2*LN(X1118/X1117))</f>
        <v/>
      </c>
      <c r="AM1118" s="9">
        <f>IF(OR($S1118="",$S1117=""),"",$G$2*(Y1118-Y1117))</f>
        <v/>
      </c>
      <c r="AN1118" s="9">
        <f>IF(OR($S1118="",$S1117=""),"",$H$2*LN(Z1118/Z1117))</f>
        <v/>
      </c>
      <c r="AO1118" s="9">
        <f>IF(OR($S1118="",$S1117=""),"",$I$2*(AA1118-AA1117))</f>
        <v/>
      </c>
      <c r="AP1118" s="9">
        <f>IF(OR($S1118="",$S1117=""),"",$J$2*LN(AB1118/AB1117))</f>
        <v/>
      </c>
      <c r="AQ1118" s="9">
        <f>IF(OR($S1118="",$S1117=""),"",$K$2*(AC1118-AC1117))</f>
        <v/>
      </c>
      <c r="AR1118" s="9">
        <f>IF(OR($S1118="",$S1117=""),"",$L$2*LN(AD1118/AD1117))</f>
        <v/>
      </c>
      <c r="AS1118" s="9">
        <f>IF(OR($S1118="",$S1117=""),"",$M$2*LN(AE1118/AE1117))</f>
        <v/>
      </c>
      <c r="AT1118" s="9">
        <f>IF(OR($S1118="",$S1117=""),"",$N$2*LN(AF1118/AF1117))</f>
        <v/>
      </c>
      <c r="AV1118" s="9">
        <f>IF($AH1118="","",$AY$16+$AY$4*AI1118+$AY$5*AJ1118+$AY$6*AK1118+$AY$7*AL1118+$AY$8*AM1118+$AY$9*AN1118+$AY$10*AO1118+$AY$11*AP1118+$AY$12*AQ1118+$AY$13*AR1118+$AY$14*AS1118+$AY$15*AT1118)</f>
        <v/>
      </c>
      <c r="BC1118" s="10">
        <f>IF((ROW()-6)&lt;=$Q$3,INDEX(LINEST(AH1059:AH1118,AI1059:AT1118,TRUE,TRUE),1,13)*$Q$4,"")</f>
        <v/>
      </c>
      <c r="BD1118" s="9">
        <f>IF((ROW()-6)&lt;=$Q$3,INDEX(LINEST(AH1059:AH1118,AI1059:AT1118,TRUE,TRUE),1,12),"")</f>
        <v/>
      </c>
      <c r="BE1118" s="9">
        <f>IF((ROW()-6)&lt;=$Q$3,INDEX(LINEST(AH1059:AH1118,AI1059:AT1118,TRUE,TRUE),1,11),"")</f>
        <v/>
      </c>
      <c r="BF1118" s="9">
        <f>IF((ROW()-6)&lt;=$Q$3,INDEX(LINEST(AH1059:AH1118,AI1059:AT1118,TRUE,TRUE),1,10),"")</f>
        <v/>
      </c>
      <c r="BG1118" s="9">
        <f>IF((ROW()-6)&lt;=$Q$3,INDEX(LINEST(AH1059:AH1118,AI1059:AT1118,TRUE,TRUE),1,9),"")</f>
        <v/>
      </c>
      <c r="BH1118" s="9">
        <f>IF((ROW()-6)&lt;=$Q$3,INDEX(LINEST(AH1059:AH1118,AI1059:AT1118,TRUE,TRUE),1,8),"")</f>
        <v/>
      </c>
      <c r="BI1118" s="9">
        <f>IF((ROW()-6)&lt;=$Q$3,INDEX(LINEST(AH1059:AH1118,AI1059:AT1118,TRUE,TRUE),1,7),"")</f>
        <v/>
      </c>
      <c r="BJ1118" s="9">
        <f>IF((ROW()-6)&lt;=$Q$3,INDEX(LINEST(AH1059:AH1118,AI1059:AT1118,TRUE,TRUE),1,6),"")</f>
        <v/>
      </c>
      <c r="BK1118" s="9">
        <f>IF((ROW()-6)&lt;=$Q$3,INDEX(LINEST(AH1059:AH1118,AI1059:AT1118,TRUE,TRUE),1,5),"")</f>
        <v/>
      </c>
      <c r="BL1118" s="9">
        <f>IF((ROW()-6)&lt;=$Q$3,INDEX(LINEST(AH1059:AH1118,AI1059:AT1118,TRUE,TRUE),1,4),"")</f>
        <v/>
      </c>
      <c r="BM1118" s="9">
        <f>IF((ROW()-6)&lt;=$Q$3,INDEX(LINEST(AH1059:AH1118,AI1059:AT1118,TRUE,TRUE),1,3),"")</f>
        <v/>
      </c>
      <c r="BN1118" s="9">
        <f>IF((ROW()-6)&lt;=$Q$3,INDEX(LINEST(AH1059:AH1118,AI1059:AT1118,TRUE,TRUE),1,2),"")</f>
        <v/>
      </c>
      <c r="BO1118" s="9">
        <f>IF((ROW()-6)&lt;=$Q$3,INDEX(LINEST(AH1059:AH1118,AI1059:AT1118,TRUE,TRUE),1,1),"")</f>
        <v/>
      </c>
      <c r="BP1118" s="10">
        <f>IF((ROW()-6)&lt;=$Q$3,INDEX(LINEST(AH1059:AH1118,AI1059:AT1118,TRUE,TRUE),3,1),"")</f>
        <v/>
      </c>
      <c r="BR1118" s="9">
        <f>IF(AND((ROW()-6)&lt;=$Q$3,ISNUMBER(BC1117)),BC1117/$Q$4+BD1117*AI1118+BE1117*AJ1118+BF1117*AK1118+BG1117*AL1118+BH1117*AM1118+BI1117*AN1118+BJ1117*AO1118+BK1117*AP1118+BL1117*AQ1118+BM1117*AR1118+BN1117*AS1118+BO1117*AT1118,"")</f>
        <v/>
      </c>
      <c r="BS1118">
        <f>IF(ISNUMBER(BR1118),AVERAGE(AH1058:AH1117),"")</f>
        <v/>
      </c>
      <c r="BT1118">
        <f>IF(ISNUMBER(BR1118),(AH1118-BR1118)^2,"")</f>
        <v/>
      </c>
      <c r="BU1118">
        <f>IF(ISNUMBER(BR1118),AH1118^2,"")</f>
        <v/>
      </c>
      <c r="BV1118">
        <f>IF(ISNUMBER(BR1118),(AH1118-BS1118)^2,"")</f>
        <v/>
      </c>
    </row>
    <row r="1119">
      <c r="O1119">
        <f>IF($R1119="","",CHOOSE($Q$2,YEAR(R1119)*12+MONTH(R1119),INT((R1119-2)/7),YEAR(R1119)*4+ROUNDUP(MONTH(R1119)/3)))</f>
        <v/>
      </c>
      <c r="P1119">
        <f>IF($R1119="","",IF($R1120="",1,IF(O1119&lt;&gt;O1120,1,0)))</f>
        <v/>
      </c>
      <c r="Q1119">
        <f>IF(P1119=1,SUM($P$7:P1119),"")</f>
        <v/>
      </c>
      <c r="R1119">
        <f>IF($A1119="","",IF(ISNUMBER($A1119),$A1119,IFERROR(DATEVALUE($A1119),NA())))</f>
        <v/>
      </c>
      <c r="S1119" s="7">
        <f>IFERROR(INDEX($R$7:$R$60000,MATCH(ROW()-6,$Q$7:$Q$60000,0)),"")</f>
        <v/>
      </c>
      <c r="T1119">
        <f>IFERROR(INDEX($B$7:$B$60000,MATCH(ROW()-6,$Q$7:$Q$60000,0)),"")</f>
        <v/>
      </c>
      <c r="U1119">
        <f>IFERROR(INDEX($C$7:$C$60000,MATCH(ROW()-6,$Q$7:$Q$60000,0)),"")</f>
        <v/>
      </c>
      <c r="V1119">
        <f>IFERROR(INDEX($D$7:$D$60000,MATCH(ROW()-6,$Q$7:$Q$60000,0)),"")</f>
        <v/>
      </c>
      <c r="W1119">
        <f>IFERROR(INDEX($E$7:$E$60000,MATCH(ROW()-6,$Q$7:$Q$60000,0)),"")</f>
        <v/>
      </c>
      <c r="X1119">
        <f>IFERROR(INDEX($F$7:$F$60000,MATCH(ROW()-6,$Q$7:$Q$60000,0)),"")</f>
        <v/>
      </c>
      <c r="Y1119">
        <f>IFERROR(INDEX($G$7:$G$60000,MATCH(ROW()-6,$Q$7:$Q$60000,0)),"")</f>
        <v/>
      </c>
      <c r="Z1119">
        <f>IFERROR(INDEX($H$7:$H$60000,MATCH(ROW()-6,$Q$7:$Q$60000,0)),"")</f>
        <v/>
      </c>
      <c r="AA1119">
        <f>IFERROR(INDEX($I$7:$I$60000,MATCH(ROW()-6,$Q$7:$Q$60000,0)),"")</f>
        <v/>
      </c>
      <c r="AB1119">
        <f>IFERROR(INDEX($J$7:$J$60000,MATCH(ROW()-6,$Q$7:$Q$60000,0)),"")</f>
        <v/>
      </c>
      <c r="AC1119">
        <f>IFERROR(INDEX($K$7:$K$60000,MATCH(ROW()-6,$Q$7:$Q$60000,0)),"")</f>
        <v/>
      </c>
      <c r="AD1119">
        <f>IFERROR(INDEX($L$7:$L$60000,MATCH(ROW()-6,$Q$7:$Q$60000,0)),"")</f>
        <v/>
      </c>
      <c r="AE1119">
        <f>IFERROR(INDEX($M$7:$M$60000,MATCH(ROW()-6,$Q$7:$Q$60000,0)),"")</f>
        <v/>
      </c>
      <c r="AF1119">
        <f>IFERROR(INDEX($N$7:$N$60000,MATCH(ROW()-6,$Q$7:$Q$60000,0)),"")</f>
        <v/>
      </c>
      <c r="AH1119" s="9">
        <f>IF(OR($S1119="",$S1118=""),"",LN($T1119/$T1118))</f>
        <v/>
      </c>
      <c r="AI1119" s="9">
        <f>IF(OR($S1119="",$S1118=""),"",$C$2*LN(U1119/U1118))</f>
        <v/>
      </c>
      <c r="AJ1119" s="9">
        <f>IF(OR($S1119="",$S1118=""),"",$D$2*(V1119-V1118))</f>
        <v/>
      </c>
      <c r="AK1119" s="9">
        <f>IF(OR($S1119="",$S1118=""),"",$E$2*(W1119-W1118))</f>
        <v/>
      </c>
      <c r="AL1119" s="9">
        <f>IF(OR($S1119="",$S1118=""),"",$F$2*LN(X1119/X1118))</f>
        <v/>
      </c>
      <c r="AM1119" s="9">
        <f>IF(OR($S1119="",$S1118=""),"",$G$2*(Y1119-Y1118))</f>
        <v/>
      </c>
      <c r="AN1119" s="9">
        <f>IF(OR($S1119="",$S1118=""),"",$H$2*LN(Z1119/Z1118))</f>
        <v/>
      </c>
      <c r="AO1119" s="9">
        <f>IF(OR($S1119="",$S1118=""),"",$I$2*(AA1119-AA1118))</f>
        <v/>
      </c>
      <c r="AP1119" s="9">
        <f>IF(OR($S1119="",$S1118=""),"",$J$2*LN(AB1119/AB1118))</f>
        <v/>
      </c>
      <c r="AQ1119" s="9">
        <f>IF(OR($S1119="",$S1118=""),"",$K$2*(AC1119-AC1118))</f>
        <v/>
      </c>
      <c r="AR1119" s="9">
        <f>IF(OR($S1119="",$S1118=""),"",$L$2*LN(AD1119/AD1118))</f>
        <v/>
      </c>
      <c r="AS1119" s="9">
        <f>IF(OR($S1119="",$S1118=""),"",$M$2*LN(AE1119/AE1118))</f>
        <v/>
      </c>
      <c r="AT1119" s="9">
        <f>IF(OR($S1119="",$S1118=""),"",$N$2*LN(AF1119/AF1118))</f>
        <v/>
      </c>
      <c r="AV1119" s="9">
        <f>IF($AH1119="","",$AY$16+$AY$4*AI1119+$AY$5*AJ1119+$AY$6*AK1119+$AY$7*AL1119+$AY$8*AM1119+$AY$9*AN1119+$AY$10*AO1119+$AY$11*AP1119+$AY$12*AQ1119+$AY$13*AR1119+$AY$14*AS1119+$AY$15*AT1119)</f>
        <v/>
      </c>
      <c r="BC1119" s="10">
        <f>IF((ROW()-6)&lt;=$Q$3,INDEX(LINEST(AH1060:AH1119,AI1060:AT1119,TRUE,TRUE),1,13)*$Q$4,"")</f>
        <v/>
      </c>
      <c r="BD1119" s="9">
        <f>IF((ROW()-6)&lt;=$Q$3,INDEX(LINEST(AH1060:AH1119,AI1060:AT1119,TRUE,TRUE),1,12),"")</f>
        <v/>
      </c>
      <c r="BE1119" s="9">
        <f>IF((ROW()-6)&lt;=$Q$3,INDEX(LINEST(AH1060:AH1119,AI1060:AT1119,TRUE,TRUE),1,11),"")</f>
        <v/>
      </c>
      <c r="BF1119" s="9">
        <f>IF((ROW()-6)&lt;=$Q$3,INDEX(LINEST(AH1060:AH1119,AI1060:AT1119,TRUE,TRUE),1,10),"")</f>
        <v/>
      </c>
      <c r="BG1119" s="9">
        <f>IF((ROW()-6)&lt;=$Q$3,INDEX(LINEST(AH1060:AH1119,AI1060:AT1119,TRUE,TRUE),1,9),"")</f>
        <v/>
      </c>
      <c r="BH1119" s="9">
        <f>IF((ROW()-6)&lt;=$Q$3,INDEX(LINEST(AH1060:AH1119,AI1060:AT1119,TRUE,TRUE),1,8),"")</f>
        <v/>
      </c>
      <c r="BI1119" s="9">
        <f>IF((ROW()-6)&lt;=$Q$3,INDEX(LINEST(AH1060:AH1119,AI1060:AT1119,TRUE,TRUE),1,7),"")</f>
        <v/>
      </c>
      <c r="BJ1119" s="9">
        <f>IF((ROW()-6)&lt;=$Q$3,INDEX(LINEST(AH1060:AH1119,AI1060:AT1119,TRUE,TRUE),1,6),"")</f>
        <v/>
      </c>
      <c r="BK1119" s="9">
        <f>IF((ROW()-6)&lt;=$Q$3,INDEX(LINEST(AH1060:AH1119,AI1060:AT1119,TRUE,TRUE),1,5),"")</f>
        <v/>
      </c>
      <c r="BL1119" s="9">
        <f>IF((ROW()-6)&lt;=$Q$3,INDEX(LINEST(AH1060:AH1119,AI1060:AT1119,TRUE,TRUE),1,4),"")</f>
        <v/>
      </c>
      <c r="BM1119" s="9">
        <f>IF((ROW()-6)&lt;=$Q$3,INDEX(LINEST(AH1060:AH1119,AI1060:AT1119,TRUE,TRUE),1,3),"")</f>
        <v/>
      </c>
      <c r="BN1119" s="9">
        <f>IF((ROW()-6)&lt;=$Q$3,INDEX(LINEST(AH1060:AH1119,AI1060:AT1119,TRUE,TRUE),1,2),"")</f>
        <v/>
      </c>
      <c r="BO1119" s="9">
        <f>IF((ROW()-6)&lt;=$Q$3,INDEX(LINEST(AH1060:AH1119,AI1060:AT1119,TRUE,TRUE),1,1),"")</f>
        <v/>
      </c>
      <c r="BP1119" s="10">
        <f>IF((ROW()-6)&lt;=$Q$3,INDEX(LINEST(AH1060:AH1119,AI1060:AT1119,TRUE,TRUE),3,1),"")</f>
        <v/>
      </c>
      <c r="BR1119" s="9">
        <f>IF(AND((ROW()-6)&lt;=$Q$3,ISNUMBER(BC1118)),BC1118/$Q$4+BD1118*AI1119+BE1118*AJ1119+BF1118*AK1119+BG1118*AL1119+BH1118*AM1119+BI1118*AN1119+BJ1118*AO1119+BK1118*AP1119+BL1118*AQ1119+BM1118*AR1119+BN1118*AS1119+BO1118*AT1119,"")</f>
        <v/>
      </c>
      <c r="BS1119">
        <f>IF(ISNUMBER(BR1119),AVERAGE(AH1059:AH1118),"")</f>
        <v/>
      </c>
      <c r="BT1119">
        <f>IF(ISNUMBER(BR1119),(AH1119-BR1119)^2,"")</f>
        <v/>
      </c>
      <c r="BU1119">
        <f>IF(ISNUMBER(BR1119),AH1119^2,"")</f>
        <v/>
      </c>
      <c r="BV1119">
        <f>IF(ISNUMBER(BR1119),(AH1119-BS1119)^2,"")</f>
        <v/>
      </c>
    </row>
    <row r="1120">
      <c r="O1120">
        <f>IF($R1120="","",CHOOSE($Q$2,YEAR(R1120)*12+MONTH(R1120),INT((R1120-2)/7),YEAR(R1120)*4+ROUNDUP(MONTH(R1120)/3)))</f>
        <v/>
      </c>
      <c r="P1120">
        <f>IF($R1120="","",IF($R1121="",1,IF(O1120&lt;&gt;O1121,1,0)))</f>
        <v/>
      </c>
      <c r="Q1120">
        <f>IF(P1120=1,SUM($P$7:P1120),"")</f>
        <v/>
      </c>
      <c r="R1120">
        <f>IF($A1120="","",IF(ISNUMBER($A1120),$A1120,IFERROR(DATEVALUE($A1120),NA())))</f>
        <v/>
      </c>
      <c r="S1120" s="7">
        <f>IFERROR(INDEX($R$7:$R$60000,MATCH(ROW()-6,$Q$7:$Q$60000,0)),"")</f>
        <v/>
      </c>
      <c r="T1120">
        <f>IFERROR(INDEX($B$7:$B$60000,MATCH(ROW()-6,$Q$7:$Q$60000,0)),"")</f>
        <v/>
      </c>
      <c r="U1120">
        <f>IFERROR(INDEX($C$7:$C$60000,MATCH(ROW()-6,$Q$7:$Q$60000,0)),"")</f>
        <v/>
      </c>
      <c r="V1120">
        <f>IFERROR(INDEX($D$7:$D$60000,MATCH(ROW()-6,$Q$7:$Q$60000,0)),"")</f>
        <v/>
      </c>
      <c r="W1120">
        <f>IFERROR(INDEX($E$7:$E$60000,MATCH(ROW()-6,$Q$7:$Q$60000,0)),"")</f>
        <v/>
      </c>
      <c r="X1120">
        <f>IFERROR(INDEX($F$7:$F$60000,MATCH(ROW()-6,$Q$7:$Q$60000,0)),"")</f>
        <v/>
      </c>
      <c r="Y1120">
        <f>IFERROR(INDEX($G$7:$G$60000,MATCH(ROW()-6,$Q$7:$Q$60000,0)),"")</f>
        <v/>
      </c>
      <c r="Z1120">
        <f>IFERROR(INDEX($H$7:$H$60000,MATCH(ROW()-6,$Q$7:$Q$60000,0)),"")</f>
        <v/>
      </c>
      <c r="AA1120">
        <f>IFERROR(INDEX($I$7:$I$60000,MATCH(ROW()-6,$Q$7:$Q$60000,0)),"")</f>
        <v/>
      </c>
      <c r="AB1120">
        <f>IFERROR(INDEX($J$7:$J$60000,MATCH(ROW()-6,$Q$7:$Q$60000,0)),"")</f>
        <v/>
      </c>
      <c r="AC1120">
        <f>IFERROR(INDEX($K$7:$K$60000,MATCH(ROW()-6,$Q$7:$Q$60000,0)),"")</f>
        <v/>
      </c>
      <c r="AD1120">
        <f>IFERROR(INDEX($L$7:$L$60000,MATCH(ROW()-6,$Q$7:$Q$60000,0)),"")</f>
        <v/>
      </c>
      <c r="AE1120">
        <f>IFERROR(INDEX($M$7:$M$60000,MATCH(ROW()-6,$Q$7:$Q$60000,0)),"")</f>
        <v/>
      </c>
      <c r="AF1120">
        <f>IFERROR(INDEX($N$7:$N$60000,MATCH(ROW()-6,$Q$7:$Q$60000,0)),"")</f>
        <v/>
      </c>
      <c r="AH1120" s="9">
        <f>IF(OR($S1120="",$S1119=""),"",LN($T1120/$T1119))</f>
        <v/>
      </c>
      <c r="AI1120" s="9">
        <f>IF(OR($S1120="",$S1119=""),"",$C$2*LN(U1120/U1119))</f>
        <v/>
      </c>
      <c r="AJ1120" s="9">
        <f>IF(OR($S1120="",$S1119=""),"",$D$2*(V1120-V1119))</f>
        <v/>
      </c>
      <c r="AK1120" s="9">
        <f>IF(OR($S1120="",$S1119=""),"",$E$2*(W1120-W1119))</f>
        <v/>
      </c>
      <c r="AL1120" s="9">
        <f>IF(OR($S1120="",$S1119=""),"",$F$2*LN(X1120/X1119))</f>
        <v/>
      </c>
      <c r="AM1120" s="9">
        <f>IF(OR($S1120="",$S1119=""),"",$G$2*(Y1120-Y1119))</f>
        <v/>
      </c>
      <c r="AN1120" s="9">
        <f>IF(OR($S1120="",$S1119=""),"",$H$2*LN(Z1120/Z1119))</f>
        <v/>
      </c>
      <c r="AO1120" s="9">
        <f>IF(OR($S1120="",$S1119=""),"",$I$2*(AA1120-AA1119))</f>
        <v/>
      </c>
      <c r="AP1120" s="9">
        <f>IF(OR($S1120="",$S1119=""),"",$J$2*LN(AB1120/AB1119))</f>
        <v/>
      </c>
      <c r="AQ1120" s="9">
        <f>IF(OR($S1120="",$S1119=""),"",$K$2*(AC1120-AC1119))</f>
        <v/>
      </c>
      <c r="AR1120" s="9">
        <f>IF(OR($S1120="",$S1119=""),"",$L$2*LN(AD1120/AD1119))</f>
        <v/>
      </c>
      <c r="AS1120" s="9">
        <f>IF(OR($S1120="",$S1119=""),"",$M$2*LN(AE1120/AE1119))</f>
        <v/>
      </c>
      <c r="AT1120" s="9">
        <f>IF(OR($S1120="",$S1119=""),"",$N$2*LN(AF1120/AF1119))</f>
        <v/>
      </c>
      <c r="AV1120" s="9">
        <f>IF($AH1120="","",$AY$16+$AY$4*AI1120+$AY$5*AJ1120+$AY$6*AK1120+$AY$7*AL1120+$AY$8*AM1120+$AY$9*AN1120+$AY$10*AO1120+$AY$11*AP1120+$AY$12*AQ1120+$AY$13*AR1120+$AY$14*AS1120+$AY$15*AT1120)</f>
        <v/>
      </c>
      <c r="BC1120" s="10">
        <f>IF((ROW()-6)&lt;=$Q$3,INDEX(LINEST(AH1061:AH1120,AI1061:AT1120,TRUE,TRUE),1,13)*$Q$4,"")</f>
        <v/>
      </c>
      <c r="BD1120" s="9">
        <f>IF((ROW()-6)&lt;=$Q$3,INDEX(LINEST(AH1061:AH1120,AI1061:AT1120,TRUE,TRUE),1,12),"")</f>
        <v/>
      </c>
      <c r="BE1120" s="9">
        <f>IF((ROW()-6)&lt;=$Q$3,INDEX(LINEST(AH1061:AH1120,AI1061:AT1120,TRUE,TRUE),1,11),"")</f>
        <v/>
      </c>
      <c r="BF1120" s="9">
        <f>IF((ROW()-6)&lt;=$Q$3,INDEX(LINEST(AH1061:AH1120,AI1061:AT1120,TRUE,TRUE),1,10),"")</f>
        <v/>
      </c>
      <c r="BG1120" s="9">
        <f>IF((ROW()-6)&lt;=$Q$3,INDEX(LINEST(AH1061:AH1120,AI1061:AT1120,TRUE,TRUE),1,9),"")</f>
        <v/>
      </c>
      <c r="BH1120" s="9">
        <f>IF((ROW()-6)&lt;=$Q$3,INDEX(LINEST(AH1061:AH1120,AI1061:AT1120,TRUE,TRUE),1,8),"")</f>
        <v/>
      </c>
      <c r="BI1120" s="9">
        <f>IF((ROW()-6)&lt;=$Q$3,INDEX(LINEST(AH1061:AH1120,AI1061:AT1120,TRUE,TRUE),1,7),"")</f>
        <v/>
      </c>
      <c r="BJ1120" s="9">
        <f>IF((ROW()-6)&lt;=$Q$3,INDEX(LINEST(AH1061:AH1120,AI1061:AT1120,TRUE,TRUE),1,6),"")</f>
        <v/>
      </c>
      <c r="BK1120" s="9">
        <f>IF((ROW()-6)&lt;=$Q$3,INDEX(LINEST(AH1061:AH1120,AI1061:AT1120,TRUE,TRUE),1,5),"")</f>
        <v/>
      </c>
      <c r="BL1120" s="9">
        <f>IF((ROW()-6)&lt;=$Q$3,INDEX(LINEST(AH1061:AH1120,AI1061:AT1120,TRUE,TRUE),1,4),"")</f>
        <v/>
      </c>
      <c r="BM1120" s="9">
        <f>IF((ROW()-6)&lt;=$Q$3,INDEX(LINEST(AH1061:AH1120,AI1061:AT1120,TRUE,TRUE),1,3),"")</f>
        <v/>
      </c>
      <c r="BN1120" s="9">
        <f>IF((ROW()-6)&lt;=$Q$3,INDEX(LINEST(AH1061:AH1120,AI1061:AT1120,TRUE,TRUE),1,2),"")</f>
        <v/>
      </c>
      <c r="BO1120" s="9">
        <f>IF((ROW()-6)&lt;=$Q$3,INDEX(LINEST(AH1061:AH1120,AI1061:AT1120,TRUE,TRUE),1,1),"")</f>
        <v/>
      </c>
      <c r="BP1120" s="10">
        <f>IF((ROW()-6)&lt;=$Q$3,INDEX(LINEST(AH1061:AH1120,AI1061:AT1120,TRUE,TRUE),3,1),"")</f>
        <v/>
      </c>
      <c r="BR1120" s="9">
        <f>IF(AND((ROW()-6)&lt;=$Q$3,ISNUMBER(BC1119)),BC1119/$Q$4+BD1119*AI1120+BE1119*AJ1120+BF1119*AK1120+BG1119*AL1120+BH1119*AM1120+BI1119*AN1120+BJ1119*AO1120+BK1119*AP1120+BL1119*AQ1120+BM1119*AR1120+BN1119*AS1120+BO1119*AT1120,"")</f>
        <v/>
      </c>
      <c r="BS1120">
        <f>IF(ISNUMBER(BR1120),AVERAGE(AH1060:AH1119),"")</f>
        <v/>
      </c>
      <c r="BT1120">
        <f>IF(ISNUMBER(BR1120),(AH1120-BR1120)^2,"")</f>
        <v/>
      </c>
      <c r="BU1120">
        <f>IF(ISNUMBER(BR1120),AH1120^2,"")</f>
        <v/>
      </c>
      <c r="BV1120">
        <f>IF(ISNUMBER(BR1120),(AH1120-BS1120)^2,"")</f>
        <v/>
      </c>
    </row>
    <row r="1121">
      <c r="O1121">
        <f>IF($R1121="","",CHOOSE($Q$2,YEAR(R1121)*12+MONTH(R1121),INT((R1121-2)/7),YEAR(R1121)*4+ROUNDUP(MONTH(R1121)/3)))</f>
        <v/>
      </c>
      <c r="P1121">
        <f>IF($R1121="","",IF($R1122="",1,IF(O1121&lt;&gt;O1122,1,0)))</f>
        <v/>
      </c>
      <c r="Q1121">
        <f>IF(P1121=1,SUM($P$7:P1121),"")</f>
        <v/>
      </c>
      <c r="R1121">
        <f>IF($A1121="","",IF(ISNUMBER($A1121),$A1121,IFERROR(DATEVALUE($A1121),NA())))</f>
        <v/>
      </c>
      <c r="S1121" s="7">
        <f>IFERROR(INDEX($R$7:$R$60000,MATCH(ROW()-6,$Q$7:$Q$60000,0)),"")</f>
        <v/>
      </c>
      <c r="T1121">
        <f>IFERROR(INDEX($B$7:$B$60000,MATCH(ROW()-6,$Q$7:$Q$60000,0)),"")</f>
        <v/>
      </c>
      <c r="U1121">
        <f>IFERROR(INDEX($C$7:$C$60000,MATCH(ROW()-6,$Q$7:$Q$60000,0)),"")</f>
        <v/>
      </c>
      <c r="V1121">
        <f>IFERROR(INDEX($D$7:$D$60000,MATCH(ROW()-6,$Q$7:$Q$60000,0)),"")</f>
        <v/>
      </c>
      <c r="W1121">
        <f>IFERROR(INDEX($E$7:$E$60000,MATCH(ROW()-6,$Q$7:$Q$60000,0)),"")</f>
        <v/>
      </c>
      <c r="X1121">
        <f>IFERROR(INDEX($F$7:$F$60000,MATCH(ROW()-6,$Q$7:$Q$60000,0)),"")</f>
        <v/>
      </c>
      <c r="Y1121">
        <f>IFERROR(INDEX($G$7:$G$60000,MATCH(ROW()-6,$Q$7:$Q$60000,0)),"")</f>
        <v/>
      </c>
      <c r="Z1121">
        <f>IFERROR(INDEX($H$7:$H$60000,MATCH(ROW()-6,$Q$7:$Q$60000,0)),"")</f>
        <v/>
      </c>
      <c r="AA1121">
        <f>IFERROR(INDEX($I$7:$I$60000,MATCH(ROW()-6,$Q$7:$Q$60000,0)),"")</f>
        <v/>
      </c>
      <c r="AB1121">
        <f>IFERROR(INDEX($J$7:$J$60000,MATCH(ROW()-6,$Q$7:$Q$60000,0)),"")</f>
        <v/>
      </c>
      <c r="AC1121">
        <f>IFERROR(INDEX($K$7:$K$60000,MATCH(ROW()-6,$Q$7:$Q$60000,0)),"")</f>
        <v/>
      </c>
      <c r="AD1121">
        <f>IFERROR(INDEX($L$7:$L$60000,MATCH(ROW()-6,$Q$7:$Q$60000,0)),"")</f>
        <v/>
      </c>
      <c r="AE1121">
        <f>IFERROR(INDEX($M$7:$M$60000,MATCH(ROW()-6,$Q$7:$Q$60000,0)),"")</f>
        <v/>
      </c>
      <c r="AF1121">
        <f>IFERROR(INDEX($N$7:$N$60000,MATCH(ROW()-6,$Q$7:$Q$60000,0)),"")</f>
        <v/>
      </c>
      <c r="AH1121" s="9">
        <f>IF(OR($S1121="",$S1120=""),"",LN($T1121/$T1120))</f>
        <v/>
      </c>
      <c r="AI1121" s="9">
        <f>IF(OR($S1121="",$S1120=""),"",$C$2*LN(U1121/U1120))</f>
        <v/>
      </c>
      <c r="AJ1121" s="9">
        <f>IF(OR($S1121="",$S1120=""),"",$D$2*(V1121-V1120))</f>
        <v/>
      </c>
      <c r="AK1121" s="9">
        <f>IF(OR($S1121="",$S1120=""),"",$E$2*(W1121-W1120))</f>
        <v/>
      </c>
      <c r="AL1121" s="9">
        <f>IF(OR($S1121="",$S1120=""),"",$F$2*LN(X1121/X1120))</f>
        <v/>
      </c>
      <c r="AM1121" s="9">
        <f>IF(OR($S1121="",$S1120=""),"",$G$2*(Y1121-Y1120))</f>
        <v/>
      </c>
      <c r="AN1121" s="9">
        <f>IF(OR($S1121="",$S1120=""),"",$H$2*LN(Z1121/Z1120))</f>
        <v/>
      </c>
      <c r="AO1121" s="9">
        <f>IF(OR($S1121="",$S1120=""),"",$I$2*(AA1121-AA1120))</f>
        <v/>
      </c>
      <c r="AP1121" s="9">
        <f>IF(OR($S1121="",$S1120=""),"",$J$2*LN(AB1121/AB1120))</f>
        <v/>
      </c>
      <c r="AQ1121" s="9">
        <f>IF(OR($S1121="",$S1120=""),"",$K$2*(AC1121-AC1120))</f>
        <v/>
      </c>
      <c r="AR1121" s="9">
        <f>IF(OR($S1121="",$S1120=""),"",$L$2*LN(AD1121/AD1120))</f>
        <v/>
      </c>
      <c r="AS1121" s="9">
        <f>IF(OR($S1121="",$S1120=""),"",$M$2*LN(AE1121/AE1120))</f>
        <v/>
      </c>
      <c r="AT1121" s="9">
        <f>IF(OR($S1121="",$S1120=""),"",$N$2*LN(AF1121/AF1120))</f>
        <v/>
      </c>
      <c r="AV1121" s="9">
        <f>IF($AH1121="","",$AY$16+$AY$4*AI1121+$AY$5*AJ1121+$AY$6*AK1121+$AY$7*AL1121+$AY$8*AM1121+$AY$9*AN1121+$AY$10*AO1121+$AY$11*AP1121+$AY$12*AQ1121+$AY$13*AR1121+$AY$14*AS1121+$AY$15*AT1121)</f>
        <v/>
      </c>
      <c r="BC1121" s="10">
        <f>IF((ROW()-6)&lt;=$Q$3,INDEX(LINEST(AH1062:AH1121,AI1062:AT1121,TRUE,TRUE),1,13)*$Q$4,"")</f>
        <v/>
      </c>
      <c r="BD1121" s="9">
        <f>IF((ROW()-6)&lt;=$Q$3,INDEX(LINEST(AH1062:AH1121,AI1062:AT1121,TRUE,TRUE),1,12),"")</f>
        <v/>
      </c>
      <c r="BE1121" s="9">
        <f>IF((ROW()-6)&lt;=$Q$3,INDEX(LINEST(AH1062:AH1121,AI1062:AT1121,TRUE,TRUE),1,11),"")</f>
        <v/>
      </c>
      <c r="BF1121" s="9">
        <f>IF((ROW()-6)&lt;=$Q$3,INDEX(LINEST(AH1062:AH1121,AI1062:AT1121,TRUE,TRUE),1,10),"")</f>
        <v/>
      </c>
      <c r="BG1121" s="9">
        <f>IF((ROW()-6)&lt;=$Q$3,INDEX(LINEST(AH1062:AH1121,AI1062:AT1121,TRUE,TRUE),1,9),"")</f>
        <v/>
      </c>
      <c r="BH1121" s="9">
        <f>IF((ROW()-6)&lt;=$Q$3,INDEX(LINEST(AH1062:AH1121,AI1062:AT1121,TRUE,TRUE),1,8),"")</f>
        <v/>
      </c>
      <c r="BI1121" s="9">
        <f>IF((ROW()-6)&lt;=$Q$3,INDEX(LINEST(AH1062:AH1121,AI1062:AT1121,TRUE,TRUE),1,7),"")</f>
        <v/>
      </c>
      <c r="BJ1121" s="9">
        <f>IF((ROW()-6)&lt;=$Q$3,INDEX(LINEST(AH1062:AH1121,AI1062:AT1121,TRUE,TRUE),1,6),"")</f>
        <v/>
      </c>
      <c r="BK1121" s="9">
        <f>IF((ROW()-6)&lt;=$Q$3,INDEX(LINEST(AH1062:AH1121,AI1062:AT1121,TRUE,TRUE),1,5),"")</f>
        <v/>
      </c>
      <c r="BL1121" s="9">
        <f>IF((ROW()-6)&lt;=$Q$3,INDEX(LINEST(AH1062:AH1121,AI1062:AT1121,TRUE,TRUE),1,4),"")</f>
        <v/>
      </c>
      <c r="BM1121" s="9">
        <f>IF((ROW()-6)&lt;=$Q$3,INDEX(LINEST(AH1062:AH1121,AI1062:AT1121,TRUE,TRUE),1,3),"")</f>
        <v/>
      </c>
      <c r="BN1121" s="9">
        <f>IF((ROW()-6)&lt;=$Q$3,INDEX(LINEST(AH1062:AH1121,AI1062:AT1121,TRUE,TRUE),1,2),"")</f>
        <v/>
      </c>
      <c r="BO1121" s="9">
        <f>IF((ROW()-6)&lt;=$Q$3,INDEX(LINEST(AH1062:AH1121,AI1062:AT1121,TRUE,TRUE),1,1),"")</f>
        <v/>
      </c>
      <c r="BP1121" s="10">
        <f>IF((ROW()-6)&lt;=$Q$3,INDEX(LINEST(AH1062:AH1121,AI1062:AT1121,TRUE,TRUE),3,1),"")</f>
        <v/>
      </c>
      <c r="BR1121" s="9">
        <f>IF(AND((ROW()-6)&lt;=$Q$3,ISNUMBER(BC1120)),BC1120/$Q$4+BD1120*AI1121+BE1120*AJ1121+BF1120*AK1121+BG1120*AL1121+BH1120*AM1121+BI1120*AN1121+BJ1120*AO1121+BK1120*AP1121+BL1120*AQ1121+BM1120*AR1121+BN1120*AS1121+BO1120*AT1121,"")</f>
        <v/>
      </c>
      <c r="BS1121">
        <f>IF(ISNUMBER(BR1121),AVERAGE(AH1061:AH1120),"")</f>
        <v/>
      </c>
      <c r="BT1121">
        <f>IF(ISNUMBER(BR1121),(AH1121-BR1121)^2,"")</f>
        <v/>
      </c>
      <c r="BU1121">
        <f>IF(ISNUMBER(BR1121),AH1121^2,"")</f>
        <v/>
      </c>
      <c r="BV1121">
        <f>IF(ISNUMBER(BR1121),(AH1121-BS1121)^2,"")</f>
        <v/>
      </c>
    </row>
    <row r="1122">
      <c r="O1122">
        <f>IF($R1122="","",CHOOSE($Q$2,YEAR(R1122)*12+MONTH(R1122),INT((R1122-2)/7),YEAR(R1122)*4+ROUNDUP(MONTH(R1122)/3)))</f>
        <v/>
      </c>
      <c r="P1122">
        <f>IF($R1122="","",IF($R1123="",1,IF(O1122&lt;&gt;O1123,1,0)))</f>
        <v/>
      </c>
      <c r="Q1122">
        <f>IF(P1122=1,SUM($P$7:P1122),"")</f>
        <v/>
      </c>
      <c r="R1122">
        <f>IF($A1122="","",IF(ISNUMBER($A1122),$A1122,IFERROR(DATEVALUE($A1122),NA())))</f>
        <v/>
      </c>
      <c r="S1122" s="7">
        <f>IFERROR(INDEX($R$7:$R$60000,MATCH(ROW()-6,$Q$7:$Q$60000,0)),"")</f>
        <v/>
      </c>
      <c r="T1122">
        <f>IFERROR(INDEX($B$7:$B$60000,MATCH(ROW()-6,$Q$7:$Q$60000,0)),"")</f>
        <v/>
      </c>
      <c r="U1122">
        <f>IFERROR(INDEX($C$7:$C$60000,MATCH(ROW()-6,$Q$7:$Q$60000,0)),"")</f>
        <v/>
      </c>
      <c r="V1122">
        <f>IFERROR(INDEX($D$7:$D$60000,MATCH(ROW()-6,$Q$7:$Q$60000,0)),"")</f>
        <v/>
      </c>
      <c r="W1122">
        <f>IFERROR(INDEX($E$7:$E$60000,MATCH(ROW()-6,$Q$7:$Q$60000,0)),"")</f>
        <v/>
      </c>
      <c r="X1122">
        <f>IFERROR(INDEX($F$7:$F$60000,MATCH(ROW()-6,$Q$7:$Q$60000,0)),"")</f>
        <v/>
      </c>
      <c r="Y1122">
        <f>IFERROR(INDEX($G$7:$G$60000,MATCH(ROW()-6,$Q$7:$Q$60000,0)),"")</f>
        <v/>
      </c>
      <c r="Z1122">
        <f>IFERROR(INDEX($H$7:$H$60000,MATCH(ROW()-6,$Q$7:$Q$60000,0)),"")</f>
        <v/>
      </c>
      <c r="AA1122">
        <f>IFERROR(INDEX($I$7:$I$60000,MATCH(ROW()-6,$Q$7:$Q$60000,0)),"")</f>
        <v/>
      </c>
      <c r="AB1122">
        <f>IFERROR(INDEX($J$7:$J$60000,MATCH(ROW()-6,$Q$7:$Q$60000,0)),"")</f>
        <v/>
      </c>
      <c r="AC1122">
        <f>IFERROR(INDEX($K$7:$K$60000,MATCH(ROW()-6,$Q$7:$Q$60000,0)),"")</f>
        <v/>
      </c>
      <c r="AD1122">
        <f>IFERROR(INDEX($L$7:$L$60000,MATCH(ROW()-6,$Q$7:$Q$60000,0)),"")</f>
        <v/>
      </c>
      <c r="AE1122">
        <f>IFERROR(INDEX($M$7:$M$60000,MATCH(ROW()-6,$Q$7:$Q$60000,0)),"")</f>
        <v/>
      </c>
      <c r="AF1122">
        <f>IFERROR(INDEX($N$7:$N$60000,MATCH(ROW()-6,$Q$7:$Q$60000,0)),"")</f>
        <v/>
      </c>
      <c r="AH1122" s="9">
        <f>IF(OR($S1122="",$S1121=""),"",LN($T1122/$T1121))</f>
        <v/>
      </c>
      <c r="AI1122" s="9">
        <f>IF(OR($S1122="",$S1121=""),"",$C$2*LN(U1122/U1121))</f>
        <v/>
      </c>
      <c r="AJ1122" s="9">
        <f>IF(OR($S1122="",$S1121=""),"",$D$2*(V1122-V1121))</f>
        <v/>
      </c>
      <c r="AK1122" s="9">
        <f>IF(OR($S1122="",$S1121=""),"",$E$2*(W1122-W1121))</f>
        <v/>
      </c>
      <c r="AL1122" s="9">
        <f>IF(OR($S1122="",$S1121=""),"",$F$2*LN(X1122/X1121))</f>
        <v/>
      </c>
      <c r="AM1122" s="9">
        <f>IF(OR($S1122="",$S1121=""),"",$G$2*(Y1122-Y1121))</f>
        <v/>
      </c>
      <c r="AN1122" s="9">
        <f>IF(OR($S1122="",$S1121=""),"",$H$2*LN(Z1122/Z1121))</f>
        <v/>
      </c>
      <c r="AO1122" s="9">
        <f>IF(OR($S1122="",$S1121=""),"",$I$2*(AA1122-AA1121))</f>
        <v/>
      </c>
      <c r="AP1122" s="9">
        <f>IF(OR($S1122="",$S1121=""),"",$J$2*LN(AB1122/AB1121))</f>
        <v/>
      </c>
      <c r="AQ1122" s="9">
        <f>IF(OR($S1122="",$S1121=""),"",$K$2*(AC1122-AC1121))</f>
        <v/>
      </c>
      <c r="AR1122" s="9">
        <f>IF(OR($S1122="",$S1121=""),"",$L$2*LN(AD1122/AD1121))</f>
        <v/>
      </c>
      <c r="AS1122" s="9">
        <f>IF(OR($S1122="",$S1121=""),"",$M$2*LN(AE1122/AE1121))</f>
        <v/>
      </c>
      <c r="AT1122" s="9">
        <f>IF(OR($S1122="",$S1121=""),"",$N$2*LN(AF1122/AF1121))</f>
        <v/>
      </c>
      <c r="AV1122" s="9">
        <f>IF($AH1122="","",$AY$16+$AY$4*AI1122+$AY$5*AJ1122+$AY$6*AK1122+$AY$7*AL1122+$AY$8*AM1122+$AY$9*AN1122+$AY$10*AO1122+$AY$11*AP1122+$AY$12*AQ1122+$AY$13*AR1122+$AY$14*AS1122+$AY$15*AT1122)</f>
        <v/>
      </c>
      <c r="BC1122" s="10">
        <f>IF((ROW()-6)&lt;=$Q$3,INDEX(LINEST(AH1063:AH1122,AI1063:AT1122,TRUE,TRUE),1,13)*$Q$4,"")</f>
        <v/>
      </c>
      <c r="BD1122" s="9">
        <f>IF((ROW()-6)&lt;=$Q$3,INDEX(LINEST(AH1063:AH1122,AI1063:AT1122,TRUE,TRUE),1,12),"")</f>
        <v/>
      </c>
      <c r="BE1122" s="9">
        <f>IF((ROW()-6)&lt;=$Q$3,INDEX(LINEST(AH1063:AH1122,AI1063:AT1122,TRUE,TRUE),1,11),"")</f>
        <v/>
      </c>
      <c r="BF1122" s="9">
        <f>IF((ROW()-6)&lt;=$Q$3,INDEX(LINEST(AH1063:AH1122,AI1063:AT1122,TRUE,TRUE),1,10),"")</f>
        <v/>
      </c>
      <c r="BG1122" s="9">
        <f>IF((ROW()-6)&lt;=$Q$3,INDEX(LINEST(AH1063:AH1122,AI1063:AT1122,TRUE,TRUE),1,9),"")</f>
        <v/>
      </c>
      <c r="BH1122" s="9">
        <f>IF((ROW()-6)&lt;=$Q$3,INDEX(LINEST(AH1063:AH1122,AI1063:AT1122,TRUE,TRUE),1,8),"")</f>
        <v/>
      </c>
      <c r="BI1122" s="9">
        <f>IF((ROW()-6)&lt;=$Q$3,INDEX(LINEST(AH1063:AH1122,AI1063:AT1122,TRUE,TRUE),1,7),"")</f>
        <v/>
      </c>
      <c r="BJ1122" s="9">
        <f>IF((ROW()-6)&lt;=$Q$3,INDEX(LINEST(AH1063:AH1122,AI1063:AT1122,TRUE,TRUE),1,6),"")</f>
        <v/>
      </c>
      <c r="BK1122" s="9">
        <f>IF((ROW()-6)&lt;=$Q$3,INDEX(LINEST(AH1063:AH1122,AI1063:AT1122,TRUE,TRUE),1,5),"")</f>
        <v/>
      </c>
      <c r="BL1122" s="9">
        <f>IF((ROW()-6)&lt;=$Q$3,INDEX(LINEST(AH1063:AH1122,AI1063:AT1122,TRUE,TRUE),1,4),"")</f>
        <v/>
      </c>
      <c r="BM1122" s="9">
        <f>IF((ROW()-6)&lt;=$Q$3,INDEX(LINEST(AH1063:AH1122,AI1063:AT1122,TRUE,TRUE),1,3),"")</f>
        <v/>
      </c>
      <c r="BN1122" s="9">
        <f>IF((ROW()-6)&lt;=$Q$3,INDEX(LINEST(AH1063:AH1122,AI1063:AT1122,TRUE,TRUE),1,2),"")</f>
        <v/>
      </c>
      <c r="BO1122" s="9">
        <f>IF((ROW()-6)&lt;=$Q$3,INDEX(LINEST(AH1063:AH1122,AI1063:AT1122,TRUE,TRUE),1,1),"")</f>
        <v/>
      </c>
      <c r="BP1122" s="10">
        <f>IF((ROW()-6)&lt;=$Q$3,INDEX(LINEST(AH1063:AH1122,AI1063:AT1122,TRUE,TRUE),3,1),"")</f>
        <v/>
      </c>
      <c r="BR1122" s="9">
        <f>IF(AND((ROW()-6)&lt;=$Q$3,ISNUMBER(BC1121)),BC1121/$Q$4+BD1121*AI1122+BE1121*AJ1122+BF1121*AK1122+BG1121*AL1122+BH1121*AM1122+BI1121*AN1122+BJ1121*AO1122+BK1121*AP1122+BL1121*AQ1122+BM1121*AR1122+BN1121*AS1122+BO1121*AT1122,"")</f>
        <v/>
      </c>
      <c r="BS1122">
        <f>IF(ISNUMBER(BR1122),AVERAGE(AH1062:AH1121),"")</f>
        <v/>
      </c>
      <c r="BT1122">
        <f>IF(ISNUMBER(BR1122),(AH1122-BR1122)^2,"")</f>
        <v/>
      </c>
      <c r="BU1122">
        <f>IF(ISNUMBER(BR1122),AH1122^2,"")</f>
        <v/>
      </c>
      <c r="BV1122">
        <f>IF(ISNUMBER(BR1122),(AH1122-BS1122)^2,"")</f>
        <v/>
      </c>
    </row>
    <row r="1123">
      <c r="O1123">
        <f>IF($R1123="","",CHOOSE($Q$2,YEAR(R1123)*12+MONTH(R1123),INT((R1123-2)/7),YEAR(R1123)*4+ROUNDUP(MONTH(R1123)/3)))</f>
        <v/>
      </c>
      <c r="P1123">
        <f>IF($R1123="","",IF($R1124="",1,IF(O1123&lt;&gt;O1124,1,0)))</f>
        <v/>
      </c>
      <c r="Q1123">
        <f>IF(P1123=1,SUM($P$7:P1123),"")</f>
        <v/>
      </c>
      <c r="R1123">
        <f>IF($A1123="","",IF(ISNUMBER($A1123),$A1123,IFERROR(DATEVALUE($A1123),NA())))</f>
        <v/>
      </c>
      <c r="S1123" s="7">
        <f>IFERROR(INDEX($R$7:$R$60000,MATCH(ROW()-6,$Q$7:$Q$60000,0)),"")</f>
        <v/>
      </c>
      <c r="T1123">
        <f>IFERROR(INDEX($B$7:$B$60000,MATCH(ROW()-6,$Q$7:$Q$60000,0)),"")</f>
        <v/>
      </c>
      <c r="U1123">
        <f>IFERROR(INDEX($C$7:$C$60000,MATCH(ROW()-6,$Q$7:$Q$60000,0)),"")</f>
        <v/>
      </c>
      <c r="V1123">
        <f>IFERROR(INDEX($D$7:$D$60000,MATCH(ROW()-6,$Q$7:$Q$60000,0)),"")</f>
        <v/>
      </c>
      <c r="W1123">
        <f>IFERROR(INDEX($E$7:$E$60000,MATCH(ROW()-6,$Q$7:$Q$60000,0)),"")</f>
        <v/>
      </c>
      <c r="X1123">
        <f>IFERROR(INDEX($F$7:$F$60000,MATCH(ROW()-6,$Q$7:$Q$60000,0)),"")</f>
        <v/>
      </c>
      <c r="Y1123">
        <f>IFERROR(INDEX($G$7:$G$60000,MATCH(ROW()-6,$Q$7:$Q$60000,0)),"")</f>
        <v/>
      </c>
      <c r="Z1123">
        <f>IFERROR(INDEX($H$7:$H$60000,MATCH(ROW()-6,$Q$7:$Q$60000,0)),"")</f>
        <v/>
      </c>
      <c r="AA1123">
        <f>IFERROR(INDEX($I$7:$I$60000,MATCH(ROW()-6,$Q$7:$Q$60000,0)),"")</f>
        <v/>
      </c>
      <c r="AB1123">
        <f>IFERROR(INDEX($J$7:$J$60000,MATCH(ROW()-6,$Q$7:$Q$60000,0)),"")</f>
        <v/>
      </c>
      <c r="AC1123">
        <f>IFERROR(INDEX($K$7:$K$60000,MATCH(ROW()-6,$Q$7:$Q$60000,0)),"")</f>
        <v/>
      </c>
      <c r="AD1123">
        <f>IFERROR(INDEX($L$7:$L$60000,MATCH(ROW()-6,$Q$7:$Q$60000,0)),"")</f>
        <v/>
      </c>
      <c r="AE1123">
        <f>IFERROR(INDEX($M$7:$M$60000,MATCH(ROW()-6,$Q$7:$Q$60000,0)),"")</f>
        <v/>
      </c>
      <c r="AF1123">
        <f>IFERROR(INDEX($N$7:$N$60000,MATCH(ROW()-6,$Q$7:$Q$60000,0)),"")</f>
        <v/>
      </c>
      <c r="AH1123" s="9">
        <f>IF(OR($S1123="",$S1122=""),"",LN($T1123/$T1122))</f>
        <v/>
      </c>
      <c r="AI1123" s="9">
        <f>IF(OR($S1123="",$S1122=""),"",$C$2*LN(U1123/U1122))</f>
        <v/>
      </c>
      <c r="AJ1123" s="9">
        <f>IF(OR($S1123="",$S1122=""),"",$D$2*(V1123-V1122))</f>
        <v/>
      </c>
      <c r="AK1123" s="9">
        <f>IF(OR($S1123="",$S1122=""),"",$E$2*(W1123-W1122))</f>
        <v/>
      </c>
      <c r="AL1123" s="9">
        <f>IF(OR($S1123="",$S1122=""),"",$F$2*LN(X1123/X1122))</f>
        <v/>
      </c>
      <c r="AM1123" s="9">
        <f>IF(OR($S1123="",$S1122=""),"",$G$2*(Y1123-Y1122))</f>
        <v/>
      </c>
      <c r="AN1123" s="9">
        <f>IF(OR($S1123="",$S1122=""),"",$H$2*LN(Z1123/Z1122))</f>
        <v/>
      </c>
      <c r="AO1123" s="9">
        <f>IF(OR($S1123="",$S1122=""),"",$I$2*(AA1123-AA1122))</f>
        <v/>
      </c>
      <c r="AP1123" s="9">
        <f>IF(OR($S1123="",$S1122=""),"",$J$2*LN(AB1123/AB1122))</f>
        <v/>
      </c>
      <c r="AQ1123" s="9">
        <f>IF(OR($S1123="",$S1122=""),"",$K$2*(AC1123-AC1122))</f>
        <v/>
      </c>
      <c r="AR1123" s="9">
        <f>IF(OR($S1123="",$S1122=""),"",$L$2*LN(AD1123/AD1122))</f>
        <v/>
      </c>
      <c r="AS1123" s="9">
        <f>IF(OR($S1123="",$S1122=""),"",$M$2*LN(AE1123/AE1122))</f>
        <v/>
      </c>
      <c r="AT1123" s="9">
        <f>IF(OR($S1123="",$S1122=""),"",$N$2*LN(AF1123/AF1122))</f>
        <v/>
      </c>
      <c r="AV1123" s="9">
        <f>IF($AH1123="","",$AY$16+$AY$4*AI1123+$AY$5*AJ1123+$AY$6*AK1123+$AY$7*AL1123+$AY$8*AM1123+$AY$9*AN1123+$AY$10*AO1123+$AY$11*AP1123+$AY$12*AQ1123+$AY$13*AR1123+$AY$14*AS1123+$AY$15*AT1123)</f>
        <v/>
      </c>
      <c r="BC1123" s="10">
        <f>IF((ROW()-6)&lt;=$Q$3,INDEX(LINEST(AH1064:AH1123,AI1064:AT1123,TRUE,TRUE),1,13)*$Q$4,"")</f>
        <v/>
      </c>
      <c r="BD1123" s="9">
        <f>IF((ROW()-6)&lt;=$Q$3,INDEX(LINEST(AH1064:AH1123,AI1064:AT1123,TRUE,TRUE),1,12),"")</f>
        <v/>
      </c>
      <c r="BE1123" s="9">
        <f>IF((ROW()-6)&lt;=$Q$3,INDEX(LINEST(AH1064:AH1123,AI1064:AT1123,TRUE,TRUE),1,11),"")</f>
        <v/>
      </c>
      <c r="BF1123" s="9">
        <f>IF((ROW()-6)&lt;=$Q$3,INDEX(LINEST(AH1064:AH1123,AI1064:AT1123,TRUE,TRUE),1,10),"")</f>
        <v/>
      </c>
      <c r="BG1123" s="9">
        <f>IF((ROW()-6)&lt;=$Q$3,INDEX(LINEST(AH1064:AH1123,AI1064:AT1123,TRUE,TRUE),1,9),"")</f>
        <v/>
      </c>
      <c r="BH1123" s="9">
        <f>IF((ROW()-6)&lt;=$Q$3,INDEX(LINEST(AH1064:AH1123,AI1064:AT1123,TRUE,TRUE),1,8),"")</f>
        <v/>
      </c>
      <c r="BI1123" s="9">
        <f>IF((ROW()-6)&lt;=$Q$3,INDEX(LINEST(AH1064:AH1123,AI1064:AT1123,TRUE,TRUE),1,7),"")</f>
        <v/>
      </c>
      <c r="BJ1123" s="9">
        <f>IF((ROW()-6)&lt;=$Q$3,INDEX(LINEST(AH1064:AH1123,AI1064:AT1123,TRUE,TRUE),1,6),"")</f>
        <v/>
      </c>
      <c r="BK1123" s="9">
        <f>IF((ROW()-6)&lt;=$Q$3,INDEX(LINEST(AH1064:AH1123,AI1064:AT1123,TRUE,TRUE),1,5),"")</f>
        <v/>
      </c>
      <c r="BL1123" s="9">
        <f>IF((ROW()-6)&lt;=$Q$3,INDEX(LINEST(AH1064:AH1123,AI1064:AT1123,TRUE,TRUE),1,4),"")</f>
        <v/>
      </c>
      <c r="BM1123" s="9">
        <f>IF((ROW()-6)&lt;=$Q$3,INDEX(LINEST(AH1064:AH1123,AI1064:AT1123,TRUE,TRUE),1,3),"")</f>
        <v/>
      </c>
      <c r="BN1123" s="9">
        <f>IF((ROW()-6)&lt;=$Q$3,INDEX(LINEST(AH1064:AH1123,AI1064:AT1123,TRUE,TRUE),1,2),"")</f>
        <v/>
      </c>
      <c r="BO1123" s="9">
        <f>IF((ROW()-6)&lt;=$Q$3,INDEX(LINEST(AH1064:AH1123,AI1064:AT1123,TRUE,TRUE),1,1),"")</f>
        <v/>
      </c>
      <c r="BP1123" s="10">
        <f>IF((ROW()-6)&lt;=$Q$3,INDEX(LINEST(AH1064:AH1123,AI1064:AT1123,TRUE,TRUE),3,1),"")</f>
        <v/>
      </c>
      <c r="BR1123" s="9">
        <f>IF(AND((ROW()-6)&lt;=$Q$3,ISNUMBER(BC1122)),BC1122/$Q$4+BD1122*AI1123+BE1122*AJ1123+BF1122*AK1123+BG1122*AL1123+BH1122*AM1123+BI1122*AN1123+BJ1122*AO1123+BK1122*AP1123+BL1122*AQ1123+BM1122*AR1123+BN1122*AS1123+BO1122*AT1123,"")</f>
        <v/>
      </c>
      <c r="BS1123">
        <f>IF(ISNUMBER(BR1123),AVERAGE(AH1063:AH1122),"")</f>
        <v/>
      </c>
      <c r="BT1123">
        <f>IF(ISNUMBER(BR1123),(AH1123-BR1123)^2,"")</f>
        <v/>
      </c>
      <c r="BU1123">
        <f>IF(ISNUMBER(BR1123),AH1123^2,"")</f>
        <v/>
      </c>
      <c r="BV1123">
        <f>IF(ISNUMBER(BR1123),(AH1123-BS1123)^2,"")</f>
        <v/>
      </c>
    </row>
    <row r="1124">
      <c r="O1124">
        <f>IF($R1124="","",CHOOSE($Q$2,YEAR(R1124)*12+MONTH(R1124),INT((R1124-2)/7),YEAR(R1124)*4+ROUNDUP(MONTH(R1124)/3)))</f>
        <v/>
      </c>
      <c r="P1124">
        <f>IF($R1124="","",IF($R1125="",1,IF(O1124&lt;&gt;O1125,1,0)))</f>
        <v/>
      </c>
      <c r="Q1124">
        <f>IF(P1124=1,SUM($P$7:P1124),"")</f>
        <v/>
      </c>
      <c r="R1124">
        <f>IF($A1124="","",IF(ISNUMBER($A1124),$A1124,IFERROR(DATEVALUE($A1124),NA())))</f>
        <v/>
      </c>
      <c r="S1124" s="7">
        <f>IFERROR(INDEX($R$7:$R$60000,MATCH(ROW()-6,$Q$7:$Q$60000,0)),"")</f>
        <v/>
      </c>
      <c r="T1124">
        <f>IFERROR(INDEX($B$7:$B$60000,MATCH(ROW()-6,$Q$7:$Q$60000,0)),"")</f>
        <v/>
      </c>
      <c r="U1124">
        <f>IFERROR(INDEX($C$7:$C$60000,MATCH(ROW()-6,$Q$7:$Q$60000,0)),"")</f>
        <v/>
      </c>
      <c r="V1124">
        <f>IFERROR(INDEX($D$7:$D$60000,MATCH(ROW()-6,$Q$7:$Q$60000,0)),"")</f>
        <v/>
      </c>
      <c r="W1124">
        <f>IFERROR(INDEX($E$7:$E$60000,MATCH(ROW()-6,$Q$7:$Q$60000,0)),"")</f>
        <v/>
      </c>
      <c r="X1124">
        <f>IFERROR(INDEX($F$7:$F$60000,MATCH(ROW()-6,$Q$7:$Q$60000,0)),"")</f>
        <v/>
      </c>
      <c r="Y1124">
        <f>IFERROR(INDEX($G$7:$G$60000,MATCH(ROW()-6,$Q$7:$Q$60000,0)),"")</f>
        <v/>
      </c>
      <c r="Z1124">
        <f>IFERROR(INDEX($H$7:$H$60000,MATCH(ROW()-6,$Q$7:$Q$60000,0)),"")</f>
        <v/>
      </c>
      <c r="AA1124">
        <f>IFERROR(INDEX($I$7:$I$60000,MATCH(ROW()-6,$Q$7:$Q$60000,0)),"")</f>
        <v/>
      </c>
      <c r="AB1124">
        <f>IFERROR(INDEX($J$7:$J$60000,MATCH(ROW()-6,$Q$7:$Q$60000,0)),"")</f>
        <v/>
      </c>
      <c r="AC1124">
        <f>IFERROR(INDEX($K$7:$K$60000,MATCH(ROW()-6,$Q$7:$Q$60000,0)),"")</f>
        <v/>
      </c>
      <c r="AD1124">
        <f>IFERROR(INDEX($L$7:$L$60000,MATCH(ROW()-6,$Q$7:$Q$60000,0)),"")</f>
        <v/>
      </c>
      <c r="AE1124">
        <f>IFERROR(INDEX($M$7:$M$60000,MATCH(ROW()-6,$Q$7:$Q$60000,0)),"")</f>
        <v/>
      </c>
      <c r="AF1124">
        <f>IFERROR(INDEX($N$7:$N$60000,MATCH(ROW()-6,$Q$7:$Q$60000,0)),"")</f>
        <v/>
      </c>
      <c r="AH1124" s="9">
        <f>IF(OR($S1124="",$S1123=""),"",LN($T1124/$T1123))</f>
        <v/>
      </c>
      <c r="AI1124" s="9">
        <f>IF(OR($S1124="",$S1123=""),"",$C$2*LN(U1124/U1123))</f>
        <v/>
      </c>
      <c r="AJ1124" s="9">
        <f>IF(OR($S1124="",$S1123=""),"",$D$2*(V1124-V1123))</f>
        <v/>
      </c>
      <c r="AK1124" s="9">
        <f>IF(OR($S1124="",$S1123=""),"",$E$2*(W1124-W1123))</f>
        <v/>
      </c>
      <c r="AL1124" s="9">
        <f>IF(OR($S1124="",$S1123=""),"",$F$2*LN(X1124/X1123))</f>
        <v/>
      </c>
      <c r="AM1124" s="9">
        <f>IF(OR($S1124="",$S1123=""),"",$G$2*(Y1124-Y1123))</f>
        <v/>
      </c>
      <c r="AN1124" s="9">
        <f>IF(OR($S1124="",$S1123=""),"",$H$2*LN(Z1124/Z1123))</f>
        <v/>
      </c>
      <c r="AO1124" s="9">
        <f>IF(OR($S1124="",$S1123=""),"",$I$2*(AA1124-AA1123))</f>
        <v/>
      </c>
      <c r="AP1124" s="9">
        <f>IF(OR($S1124="",$S1123=""),"",$J$2*LN(AB1124/AB1123))</f>
        <v/>
      </c>
      <c r="AQ1124" s="9">
        <f>IF(OR($S1124="",$S1123=""),"",$K$2*(AC1124-AC1123))</f>
        <v/>
      </c>
      <c r="AR1124" s="9">
        <f>IF(OR($S1124="",$S1123=""),"",$L$2*LN(AD1124/AD1123))</f>
        <v/>
      </c>
      <c r="AS1124" s="9">
        <f>IF(OR($S1124="",$S1123=""),"",$M$2*LN(AE1124/AE1123))</f>
        <v/>
      </c>
      <c r="AT1124" s="9">
        <f>IF(OR($S1124="",$S1123=""),"",$N$2*LN(AF1124/AF1123))</f>
        <v/>
      </c>
      <c r="AV1124" s="9">
        <f>IF($AH1124="","",$AY$16+$AY$4*AI1124+$AY$5*AJ1124+$AY$6*AK1124+$AY$7*AL1124+$AY$8*AM1124+$AY$9*AN1124+$AY$10*AO1124+$AY$11*AP1124+$AY$12*AQ1124+$AY$13*AR1124+$AY$14*AS1124+$AY$15*AT1124)</f>
        <v/>
      </c>
      <c r="BC1124" s="10">
        <f>IF((ROW()-6)&lt;=$Q$3,INDEX(LINEST(AH1065:AH1124,AI1065:AT1124,TRUE,TRUE),1,13)*$Q$4,"")</f>
        <v/>
      </c>
      <c r="BD1124" s="9">
        <f>IF((ROW()-6)&lt;=$Q$3,INDEX(LINEST(AH1065:AH1124,AI1065:AT1124,TRUE,TRUE),1,12),"")</f>
        <v/>
      </c>
      <c r="BE1124" s="9">
        <f>IF((ROW()-6)&lt;=$Q$3,INDEX(LINEST(AH1065:AH1124,AI1065:AT1124,TRUE,TRUE),1,11),"")</f>
        <v/>
      </c>
      <c r="BF1124" s="9">
        <f>IF((ROW()-6)&lt;=$Q$3,INDEX(LINEST(AH1065:AH1124,AI1065:AT1124,TRUE,TRUE),1,10),"")</f>
        <v/>
      </c>
      <c r="BG1124" s="9">
        <f>IF((ROW()-6)&lt;=$Q$3,INDEX(LINEST(AH1065:AH1124,AI1065:AT1124,TRUE,TRUE),1,9),"")</f>
        <v/>
      </c>
      <c r="BH1124" s="9">
        <f>IF((ROW()-6)&lt;=$Q$3,INDEX(LINEST(AH1065:AH1124,AI1065:AT1124,TRUE,TRUE),1,8),"")</f>
        <v/>
      </c>
      <c r="BI1124" s="9">
        <f>IF((ROW()-6)&lt;=$Q$3,INDEX(LINEST(AH1065:AH1124,AI1065:AT1124,TRUE,TRUE),1,7),"")</f>
        <v/>
      </c>
      <c r="BJ1124" s="9">
        <f>IF((ROW()-6)&lt;=$Q$3,INDEX(LINEST(AH1065:AH1124,AI1065:AT1124,TRUE,TRUE),1,6),"")</f>
        <v/>
      </c>
      <c r="BK1124" s="9">
        <f>IF((ROW()-6)&lt;=$Q$3,INDEX(LINEST(AH1065:AH1124,AI1065:AT1124,TRUE,TRUE),1,5),"")</f>
        <v/>
      </c>
      <c r="BL1124" s="9">
        <f>IF((ROW()-6)&lt;=$Q$3,INDEX(LINEST(AH1065:AH1124,AI1065:AT1124,TRUE,TRUE),1,4),"")</f>
        <v/>
      </c>
      <c r="BM1124" s="9">
        <f>IF((ROW()-6)&lt;=$Q$3,INDEX(LINEST(AH1065:AH1124,AI1065:AT1124,TRUE,TRUE),1,3),"")</f>
        <v/>
      </c>
      <c r="BN1124" s="9">
        <f>IF((ROW()-6)&lt;=$Q$3,INDEX(LINEST(AH1065:AH1124,AI1065:AT1124,TRUE,TRUE),1,2),"")</f>
        <v/>
      </c>
      <c r="BO1124" s="9">
        <f>IF((ROW()-6)&lt;=$Q$3,INDEX(LINEST(AH1065:AH1124,AI1065:AT1124,TRUE,TRUE),1,1),"")</f>
        <v/>
      </c>
      <c r="BP1124" s="10">
        <f>IF((ROW()-6)&lt;=$Q$3,INDEX(LINEST(AH1065:AH1124,AI1065:AT1124,TRUE,TRUE),3,1),"")</f>
        <v/>
      </c>
      <c r="BR1124" s="9">
        <f>IF(AND((ROW()-6)&lt;=$Q$3,ISNUMBER(BC1123)),BC1123/$Q$4+BD1123*AI1124+BE1123*AJ1124+BF1123*AK1124+BG1123*AL1124+BH1123*AM1124+BI1123*AN1124+BJ1123*AO1124+BK1123*AP1124+BL1123*AQ1124+BM1123*AR1124+BN1123*AS1124+BO1123*AT1124,"")</f>
        <v/>
      </c>
      <c r="BS1124">
        <f>IF(ISNUMBER(BR1124),AVERAGE(AH1064:AH1123),"")</f>
        <v/>
      </c>
      <c r="BT1124">
        <f>IF(ISNUMBER(BR1124),(AH1124-BR1124)^2,"")</f>
        <v/>
      </c>
      <c r="BU1124">
        <f>IF(ISNUMBER(BR1124),AH1124^2,"")</f>
        <v/>
      </c>
      <c r="BV1124">
        <f>IF(ISNUMBER(BR1124),(AH1124-BS1124)^2,"")</f>
        <v/>
      </c>
    </row>
    <row r="1125">
      <c r="O1125">
        <f>IF($R1125="","",CHOOSE($Q$2,YEAR(R1125)*12+MONTH(R1125),INT((R1125-2)/7),YEAR(R1125)*4+ROUNDUP(MONTH(R1125)/3)))</f>
        <v/>
      </c>
      <c r="P1125">
        <f>IF($R1125="","",IF($R1126="",1,IF(O1125&lt;&gt;O1126,1,0)))</f>
        <v/>
      </c>
      <c r="Q1125">
        <f>IF(P1125=1,SUM($P$7:P1125),"")</f>
        <v/>
      </c>
      <c r="R1125">
        <f>IF($A1125="","",IF(ISNUMBER($A1125),$A1125,IFERROR(DATEVALUE($A1125),NA())))</f>
        <v/>
      </c>
      <c r="S1125" s="7">
        <f>IFERROR(INDEX($R$7:$R$60000,MATCH(ROW()-6,$Q$7:$Q$60000,0)),"")</f>
        <v/>
      </c>
      <c r="T1125">
        <f>IFERROR(INDEX($B$7:$B$60000,MATCH(ROW()-6,$Q$7:$Q$60000,0)),"")</f>
        <v/>
      </c>
      <c r="U1125">
        <f>IFERROR(INDEX($C$7:$C$60000,MATCH(ROW()-6,$Q$7:$Q$60000,0)),"")</f>
        <v/>
      </c>
      <c r="V1125">
        <f>IFERROR(INDEX($D$7:$D$60000,MATCH(ROW()-6,$Q$7:$Q$60000,0)),"")</f>
        <v/>
      </c>
      <c r="W1125">
        <f>IFERROR(INDEX($E$7:$E$60000,MATCH(ROW()-6,$Q$7:$Q$60000,0)),"")</f>
        <v/>
      </c>
      <c r="X1125">
        <f>IFERROR(INDEX($F$7:$F$60000,MATCH(ROW()-6,$Q$7:$Q$60000,0)),"")</f>
        <v/>
      </c>
      <c r="Y1125">
        <f>IFERROR(INDEX($G$7:$G$60000,MATCH(ROW()-6,$Q$7:$Q$60000,0)),"")</f>
        <v/>
      </c>
      <c r="Z1125">
        <f>IFERROR(INDEX($H$7:$H$60000,MATCH(ROW()-6,$Q$7:$Q$60000,0)),"")</f>
        <v/>
      </c>
      <c r="AA1125">
        <f>IFERROR(INDEX($I$7:$I$60000,MATCH(ROW()-6,$Q$7:$Q$60000,0)),"")</f>
        <v/>
      </c>
      <c r="AB1125">
        <f>IFERROR(INDEX($J$7:$J$60000,MATCH(ROW()-6,$Q$7:$Q$60000,0)),"")</f>
        <v/>
      </c>
      <c r="AC1125">
        <f>IFERROR(INDEX($K$7:$K$60000,MATCH(ROW()-6,$Q$7:$Q$60000,0)),"")</f>
        <v/>
      </c>
      <c r="AD1125">
        <f>IFERROR(INDEX($L$7:$L$60000,MATCH(ROW()-6,$Q$7:$Q$60000,0)),"")</f>
        <v/>
      </c>
      <c r="AE1125">
        <f>IFERROR(INDEX($M$7:$M$60000,MATCH(ROW()-6,$Q$7:$Q$60000,0)),"")</f>
        <v/>
      </c>
      <c r="AF1125">
        <f>IFERROR(INDEX($N$7:$N$60000,MATCH(ROW()-6,$Q$7:$Q$60000,0)),"")</f>
        <v/>
      </c>
      <c r="AH1125" s="9">
        <f>IF(OR($S1125="",$S1124=""),"",LN($T1125/$T1124))</f>
        <v/>
      </c>
      <c r="AI1125" s="9">
        <f>IF(OR($S1125="",$S1124=""),"",$C$2*LN(U1125/U1124))</f>
        <v/>
      </c>
      <c r="AJ1125" s="9">
        <f>IF(OR($S1125="",$S1124=""),"",$D$2*(V1125-V1124))</f>
        <v/>
      </c>
      <c r="AK1125" s="9">
        <f>IF(OR($S1125="",$S1124=""),"",$E$2*(W1125-W1124))</f>
        <v/>
      </c>
      <c r="AL1125" s="9">
        <f>IF(OR($S1125="",$S1124=""),"",$F$2*LN(X1125/X1124))</f>
        <v/>
      </c>
      <c r="AM1125" s="9">
        <f>IF(OR($S1125="",$S1124=""),"",$G$2*(Y1125-Y1124))</f>
        <v/>
      </c>
      <c r="AN1125" s="9">
        <f>IF(OR($S1125="",$S1124=""),"",$H$2*LN(Z1125/Z1124))</f>
        <v/>
      </c>
      <c r="AO1125" s="9">
        <f>IF(OR($S1125="",$S1124=""),"",$I$2*(AA1125-AA1124))</f>
        <v/>
      </c>
      <c r="AP1125" s="9">
        <f>IF(OR($S1125="",$S1124=""),"",$J$2*LN(AB1125/AB1124))</f>
        <v/>
      </c>
      <c r="AQ1125" s="9">
        <f>IF(OR($S1125="",$S1124=""),"",$K$2*(AC1125-AC1124))</f>
        <v/>
      </c>
      <c r="AR1125" s="9">
        <f>IF(OR($S1125="",$S1124=""),"",$L$2*LN(AD1125/AD1124))</f>
        <v/>
      </c>
      <c r="AS1125" s="9">
        <f>IF(OR($S1125="",$S1124=""),"",$M$2*LN(AE1125/AE1124))</f>
        <v/>
      </c>
      <c r="AT1125" s="9">
        <f>IF(OR($S1125="",$S1124=""),"",$N$2*LN(AF1125/AF1124))</f>
        <v/>
      </c>
      <c r="AV1125" s="9">
        <f>IF($AH1125="","",$AY$16+$AY$4*AI1125+$AY$5*AJ1125+$AY$6*AK1125+$AY$7*AL1125+$AY$8*AM1125+$AY$9*AN1125+$AY$10*AO1125+$AY$11*AP1125+$AY$12*AQ1125+$AY$13*AR1125+$AY$14*AS1125+$AY$15*AT1125)</f>
        <v/>
      </c>
      <c r="BC1125" s="10">
        <f>IF((ROW()-6)&lt;=$Q$3,INDEX(LINEST(AH1066:AH1125,AI1066:AT1125,TRUE,TRUE),1,13)*$Q$4,"")</f>
        <v/>
      </c>
      <c r="BD1125" s="9">
        <f>IF((ROW()-6)&lt;=$Q$3,INDEX(LINEST(AH1066:AH1125,AI1066:AT1125,TRUE,TRUE),1,12),"")</f>
        <v/>
      </c>
      <c r="BE1125" s="9">
        <f>IF((ROW()-6)&lt;=$Q$3,INDEX(LINEST(AH1066:AH1125,AI1066:AT1125,TRUE,TRUE),1,11),"")</f>
        <v/>
      </c>
      <c r="BF1125" s="9">
        <f>IF((ROW()-6)&lt;=$Q$3,INDEX(LINEST(AH1066:AH1125,AI1066:AT1125,TRUE,TRUE),1,10),"")</f>
        <v/>
      </c>
      <c r="BG1125" s="9">
        <f>IF((ROW()-6)&lt;=$Q$3,INDEX(LINEST(AH1066:AH1125,AI1066:AT1125,TRUE,TRUE),1,9),"")</f>
        <v/>
      </c>
      <c r="BH1125" s="9">
        <f>IF((ROW()-6)&lt;=$Q$3,INDEX(LINEST(AH1066:AH1125,AI1066:AT1125,TRUE,TRUE),1,8),"")</f>
        <v/>
      </c>
      <c r="BI1125" s="9">
        <f>IF((ROW()-6)&lt;=$Q$3,INDEX(LINEST(AH1066:AH1125,AI1066:AT1125,TRUE,TRUE),1,7),"")</f>
        <v/>
      </c>
      <c r="BJ1125" s="9">
        <f>IF((ROW()-6)&lt;=$Q$3,INDEX(LINEST(AH1066:AH1125,AI1066:AT1125,TRUE,TRUE),1,6),"")</f>
        <v/>
      </c>
      <c r="BK1125" s="9">
        <f>IF((ROW()-6)&lt;=$Q$3,INDEX(LINEST(AH1066:AH1125,AI1066:AT1125,TRUE,TRUE),1,5),"")</f>
        <v/>
      </c>
      <c r="BL1125" s="9">
        <f>IF((ROW()-6)&lt;=$Q$3,INDEX(LINEST(AH1066:AH1125,AI1066:AT1125,TRUE,TRUE),1,4),"")</f>
        <v/>
      </c>
      <c r="BM1125" s="9">
        <f>IF((ROW()-6)&lt;=$Q$3,INDEX(LINEST(AH1066:AH1125,AI1066:AT1125,TRUE,TRUE),1,3),"")</f>
        <v/>
      </c>
      <c r="BN1125" s="9">
        <f>IF((ROW()-6)&lt;=$Q$3,INDEX(LINEST(AH1066:AH1125,AI1066:AT1125,TRUE,TRUE),1,2),"")</f>
        <v/>
      </c>
      <c r="BO1125" s="9">
        <f>IF((ROW()-6)&lt;=$Q$3,INDEX(LINEST(AH1066:AH1125,AI1066:AT1125,TRUE,TRUE),1,1),"")</f>
        <v/>
      </c>
      <c r="BP1125" s="10">
        <f>IF((ROW()-6)&lt;=$Q$3,INDEX(LINEST(AH1066:AH1125,AI1066:AT1125,TRUE,TRUE),3,1),"")</f>
        <v/>
      </c>
      <c r="BR1125" s="9">
        <f>IF(AND((ROW()-6)&lt;=$Q$3,ISNUMBER(BC1124)),BC1124/$Q$4+BD1124*AI1125+BE1124*AJ1125+BF1124*AK1125+BG1124*AL1125+BH1124*AM1125+BI1124*AN1125+BJ1124*AO1125+BK1124*AP1125+BL1124*AQ1125+BM1124*AR1125+BN1124*AS1125+BO1124*AT1125,"")</f>
        <v/>
      </c>
      <c r="BS1125">
        <f>IF(ISNUMBER(BR1125),AVERAGE(AH1065:AH1124),"")</f>
        <v/>
      </c>
      <c r="BT1125">
        <f>IF(ISNUMBER(BR1125),(AH1125-BR1125)^2,"")</f>
        <v/>
      </c>
      <c r="BU1125">
        <f>IF(ISNUMBER(BR1125),AH1125^2,"")</f>
        <v/>
      </c>
      <c r="BV1125">
        <f>IF(ISNUMBER(BR1125),(AH1125-BS1125)^2,"")</f>
        <v/>
      </c>
    </row>
    <row r="1126">
      <c r="O1126">
        <f>IF($R1126="","",CHOOSE($Q$2,YEAR(R1126)*12+MONTH(R1126),INT((R1126-2)/7),YEAR(R1126)*4+ROUNDUP(MONTH(R1126)/3)))</f>
        <v/>
      </c>
      <c r="P1126">
        <f>IF($R1126="","",IF($R1127="",1,IF(O1126&lt;&gt;O1127,1,0)))</f>
        <v/>
      </c>
      <c r="Q1126">
        <f>IF(P1126=1,SUM($P$7:P1126),"")</f>
        <v/>
      </c>
      <c r="R1126">
        <f>IF($A1126="","",IF(ISNUMBER($A1126),$A1126,IFERROR(DATEVALUE($A1126),NA())))</f>
        <v/>
      </c>
      <c r="S1126" s="7">
        <f>IFERROR(INDEX($R$7:$R$60000,MATCH(ROW()-6,$Q$7:$Q$60000,0)),"")</f>
        <v/>
      </c>
      <c r="T1126">
        <f>IFERROR(INDEX($B$7:$B$60000,MATCH(ROW()-6,$Q$7:$Q$60000,0)),"")</f>
        <v/>
      </c>
      <c r="U1126">
        <f>IFERROR(INDEX($C$7:$C$60000,MATCH(ROW()-6,$Q$7:$Q$60000,0)),"")</f>
        <v/>
      </c>
      <c r="V1126">
        <f>IFERROR(INDEX($D$7:$D$60000,MATCH(ROW()-6,$Q$7:$Q$60000,0)),"")</f>
        <v/>
      </c>
      <c r="W1126">
        <f>IFERROR(INDEX($E$7:$E$60000,MATCH(ROW()-6,$Q$7:$Q$60000,0)),"")</f>
        <v/>
      </c>
      <c r="X1126">
        <f>IFERROR(INDEX($F$7:$F$60000,MATCH(ROW()-6,$Q$7:$Q$60000,0)),"")</f>
        <v/>
      </c>
      <c r="Y1126">
        <f>IFERROR(INDEX($G$7:$G$60000,MATCH(ROW()-6,$Q$7:$Q$60000,0)),"")</f>
        <v/>
      </c>
      <c r="Z1126">
        <f>IFERROR(INDEX($H$7:$H$60000,MATCH(ROW()-6,$Q$7:$Q$60000,0)),"")</f>
        <v/>
      </c>
      <c r="AA1126">
        <f>IFERROR(INDEX($I$7:$I$60000,MATCH(ROW()-6,$Q$7:$Q$60000,0)),"")</f>
        <v/>
      </c>
      <c r="AB1126">
        <f>IFERROR(INDEX($J$7:$J$60000,MATCH(ROW()-6,$Q$7:$Q$60000,0)),"")</f>
        <v/>
      </c>
      <c r="AC1126">
        <f>IFERROR(INDEX($K$7:$K$60000,MATCH(ROW()-6,$Q$7:$Q$60000,0)),"")</f>
        <v/>
      </c>
      <c r="AD1126">
        <f>IFERROR(INDEX($L$7:$L$60000,MATCH(ROW()-6,$Q$7:$Q$60000,0)),"")</f>
        <v/>
      </c>
      <c r="AE1126">
        <f>IFERROR(INDEX($M$7:$M$60000,MATCH(ROW()-6,$Q$7:$Q$60000,0)),"")</f>
        <v/>
      </c>
      <c r="AF1126">
        <f>IFERROR(INDEX($N$7:$N$60000,MATCH(ROW()-6,$Q$7:$Q$60000,0)),"")</f>
        <v/>
      </c>
      <c r="AH1126" s="9">
        <f>IF(OR($S1126="",$S1125=""),"",LN($T1126/$T1125))</f>
        <v/>
      </c>
      <c r="AI1126" s="9">
        <f>IF(OR($S1126="",$S1125=""),"",$C$2*LN(U1126/U1125))</f>
        <v/>
      </c>
      <c r="AJ1126" s="9">
        <f>IF(OR($S1126="",$S1125=""),"",$D$2*(V1126-V1125))</f>
        <v/>
      </c>
      <c r="AK1126" s="9">
        <f>IF(OR($S1126="",$S1125=""),"",$E$2*(W1126-W1125))</f>
        <v/>
      </c>
      <c r="AL1126" s="9">
        <f>IF(OR($S1126="",$S1125=""),"",$F$2*LN(X1126/X1125))</f>
        <v/>
      </c>
      <c r="AM1126" s="9">
        <f>IF(OR($S1126="",$S1125=""),"",$G$2*(Y1126-Y1125))</f>
        <v/>
      </c>
      <c r="AN1126" s="9">
        <f>IF(OR($S1126="",$S1125=""),"",$H$2*LN(Z1126/Z1125))</f>
        <v/>
      </c>
      <c r="AO1126" s="9">
        <f>IF(OR($S1126="",$S1125=""),"",$I$2*(AA1126-AA1125))</f>
        <v/>
      </c>
      <c r="AP1126" s="9">
        <f>IF(OR($S1126="",$S1125=""),"",$J$2*LN(AB1126/AB1125))</f>
        <v/>
      </c>
      <c r="AQ1126" s="9">
        <f>IF(OR($S1126="",$S1125=""),"",$K$2*(AC1126-AC1125))</f>
        <v/>
      </c>
      <c r="AR1126" s="9">
        <f>IF(OR($S1126="",$S1125=""),"",$L$2*LN(AD1126/AD1125))</f>
        <v/>
      </c>
      <c r="AS1126" s="9">
        <f>IF(OR($S1126="",$S1125=""),"",$M$2*LN(AE1126/AE1125))</f>
        <v/>
      </c>
      <c r="AT1126" s="9">
        <f>IF(OR($S1126="",$S1125=""),"",$N$2*LN(AF1126/AF1125))</f>
        <v/>
      </c>
      <c r="AV1126" s="9">
        <f>IF($AH1126="","",$AY$16+$AY$4*AI1126+$AY$5*AJ1126+$AY$6*AK1126+$AY$7*AL1126+$AY$8*AM1126+$AY$9*AN1126+$AY$10*AO1126+$AY$11*AP1126+$AY$12*AQ1126+$AY$13*AR1126+$AY$14*AS1126+$AY$15*AT1126)</f>
        <v/>
      </c>
      <c r="BC1126" s="10">
        <f>IF((ROW()-6)&lt;=$Q$3,INDEX(LINEST(AH1067:AH1126,AI1067:AT1126,TRUE,TRUE),1,13)*$Q$4,"")</f>
        <v/>
      </c>
      <c r="BD1126" s="9">
        <f>IF((ROW()-6)&lt;=$Q$3,INDEX(LINEST(AH1067:AH1126,AI1067:AT1126,TRUE,TRUE),1,12),"")</f>
        <v/>
      </c>
      <c r="BE1126" s="9">
        <f>IF((ROW()-6)&lt;=$Q$3,INDEX(LINEST(AH1067:AH1126,AI1067:AT1126,TRUE,TRUE),1,11),"")</f>
        <v/>
      </c>
      <c r="BF1126" s="9">
        <f>IF((ROW()-6)&lt;=$Q$3,INDEX(LINEST(AH1067:AH1126,AI1067:AT1126,TRUE,TRUE),1,10),"")</f>
        <v/>
      </c>
      <c r="BG1126" s="9">
        <f>IF((ROW()-6)&lt;=$Q$3,INDEX(LINEST(AH1067:AH1126,AI1067:AT1126,TRUE,TRUE),1,9),"")</f>
        <v/>
      </c>
      <c r="BH1126" s="9">
        <f>IF((ROW()-6)&lt;=$Q$3,INDEX(LINEST(AH1067:AH1126,AI1067:AT1126,TRUE,TRUE),1,8),"")</f>
        <v/>
      </c>
      <c r="BI1126" s="9">
        <f>IF((ROW()-6)&lt;=$Q$3,INDEX(LINEST(AH1067:AH1126,AI1067:AT1126,TRUE,TRUE),1,7),"")</f>
        <v/>
      </c>
      <c r="BJ1126" s="9">
        <f>IF((ROW()-6)&lt;=$Q$3,INDEX(LINEST(AH1067:AH1126,AI1067:AT1126,TRUE,TRUE),1,6),"")</f>
        <v/>
      </c>
      <c r="BK1126" s="9">
        <f>IF((ROW()-6)&lt;=$Q$3,INDEX(LINEST(AH1067:AH1126,AI1067:AT1126,TRUE,TRUE),1,5),"")</f>
        <v/>
      </c>
      <c r="BL1126" s="9">
        <f>IF((ROW()-6)&lt;=$Q$3,INDEX(LINEST(AH1067:AH1126,AI1067:AT1126,TRUE,TRUE),1,4),"")</f>
        <v/>
      </c>
      <c r="BM1126" s="9">
        <f>IF((ROW()-6)&lt;=$Q$3,INDEX(LINEST(AH1067:AH1126,AI1067:AT1126,TRUE,TRUE),1,3),"")</f>
        <v/>
      </c>
      <c r="BN1126" s="9">
        <f>IF((ROW()-6)&lt;=$Q$3,INDEX(LINEST(AH1067:AH1126,AI1067:AT1126,TRUE,TRUE),1,2),"")</f>
        <v/>
      </c>
      <c r="BO1126" s="9">
        <f>IF((ROW()-6)&lt;=$Q$3,INDEX(LINEST(AH1067:AH1126,AI1067:AT1126,TRUE,TRUE),1,1),"")</f>
        <v/>
      </c>
      <c r="BP1126" s="10">
        <f>IF((ROW()-6)&lt;=$Q$3,INDEX(LINEST(AH1067:AH1126,AI1067:AT1126,TRUE,TRUE),3,1),"")</f>
        <v/>
      </c>
      <c r="BR1126" s="9">
        <f>IF(AND((ROW()-6)&lt;=$Q$3,ISNUMBER(BC1125)),BC1125/$Q$4+BD1125*AI1126+BE1125*AJ1126+BF1125*AK1126+BG1125*AL1126+BH1125*AM1126+BI1125*AN1126+BJ1125*AO1126+BK1125*AP1126+BL1125*AQ1126+BM1125*AR1126+BN1125*AS1126+BO1125*AT1126,"")</f>
        <v/>
      </c>
      <c r="BS1126">
        <f>IF(ISNUMBER(BR1126),AVERAGE(AH1066:AH1125),"")</f>
        <v/>
      </c>
      <c r="BT1126">
        <f>IF(ISNUMBER(BR1126),(AH1126-BR1126)^2,"")</f>
        <v/>
      </c>
      <c r="BU1126">
        <f>IF(ISNUMBER(BR1126),AH1126^2,"")</f>
        <v/>
      </c>
      <c r="BV1126">
        <f>IF(ISNUMBER(BR1126),(AH1126-BS1126)^2,"")</f>
        <v/>
      </c>
    </row>
    <row r="1127">
      <c r="O1127">
        <f>IF($R1127="","",CHOOSE($Q$2,YEAR(R1127)*12+MONTH(R1127),INT((R1127-2)/7),YEAR(R1127)*4+ROUNDUP(MONTH(R1127)/3)))</f>
        <v/>
      </c>
      <c r="P1127">
        <f>IF($R1127="","",IF($R1128="",1,IF(O1127&lt;&gt;O1128,1,0)))</f>
        <v/>
      </c>
      <c r="Q1127">
        <f>IF(P1127=1,SUM($P$7:P1127),"")</f>
        <v/>
      </c>
      <c r="R1127">
        <f>IF($A1127="","",IF(ISNUMBER($A1127),$A1127,IFERROR(DATEVALUE($A1127),NA())))</f>
        <v/>
      </c>
      <c r="S1127" s="7">
        <f>IFERROR(INDEX($R$7:$R$60000,MATCH(ROW()-6,$Q$7:$Q$60000,0)),"")</f>
        <v/>
      </c>
      <c r="T1127">
        <f>IFERROR(INDEX($B$7:$B$60000,MATCH(ROW()-6,$Q$7:$Q$60000,0)),"")</f>
        <v/>
      </c>
      <c r="U1127">
        <f>IFERROR(INDEX($C$7:$C$60000,MATCH(ROW()-6,$Q$7:$Q$60000,0)),"")</f>
        <v/>
      </c>
      <c r="V1127">
        <f>IFERROR(INDEX($D$7:$D$60000,MATCH(ROW()-6,$Q$7:$Q$60000,0)),"")</f>
        <v/>
      </c>
      <c r="W1127">
        <f>IFERROR(INDEX($E$7:$E$60000,MATCH(ROW()-6,$Q$7:$Q$60000,0)),"")</f>
        <v/>
      </c>
      <c r="X1127">
        <f>IFERROR(INDEX($F$7:$F$60000,MATCH(ROW()-6,$Q$7:$Q$60000,0)),"")</f>
        <v/>
      </c>
      <c r="Y1127">
        <f>IFERROR(INDEX($G$7:$G$60000,MATCH(ROW()-6,$Q$7:$Q$60000,0)),"")</f>
        <v/>
      </c>
      <c r="Z1127">
        <f>IFERROR(INDEX($H$7:$H$60000,MATCH(ROW()-6,$Q$7:$Q$60000,0)),"")</f>
        <v/>
      </c>
      <c r="AA1127">
        <f>IFERROR(INDEX($I$7:$I$60000,MATCH(ROW()-6,$Q$7:$Q$60000,0)),"")</f>
        <v/>
      </c>
      <c r="AB1127">
        <f>IFERROR(INDEX($J$7:$J$60000,MATCH(ROW()-6,$Q$7:$Q$60000,0)),"")</f>
        <v/>
      </c>
      <c r="AC1127">
        <f>IFERROR(INDEX($K$7:$K$60000,MATCH(ROW()-6,$Q$7:$Q$60000,0)),"")</f>
        <v/>
      </c>
      <c r="AD1127">
        <f>IFERROR(INDEX($L$7:$L$60000,MATCH(ROW()-6,$Q$7:$Q$60000,0)),"")</f>
        <v/>
      </c>
      <c r="AE1127">
        <f>IFERROR(INDEX($M$7:$M$60000,MATCH(ROW()-6,$Q$7:$Q$60000,0)),"")</f>
        <v/>
      </c>
      <c r="AF1127">
        <f>IFERROR(INDEX($N$7:$N$60000,MATCH(ROW()-6,$Q$7:$Q$60000,0)),"")</f>
        <v/>
      </c>
      <c r="AH1127" s="9">
        <f>IF(OR($S1127="",$S1126=""),"",LN($T1127/$T1126))</f>
        <v/>
      </c>
      <c r="AI1127" s="9">
        <f>IF(OR($S1127="",$S1126=""),"",$C$2*LN(U1127/U1126))</f>
        <v/>
      </c>
      <c r="AJ1127" s="9">
        <f>IF(OR($S1127="",$S1126=""),"",$D$2*(V1127-V1126))</f>
        <v/>
      </c>
      <c r="AK1127" s="9">
        <f>IF(OR($S1127="",$S1126=""),"",$E$2*(W1127-W1126))</f>
        <v/>
      </c>
      <c r="AL1127" s="9">
        <f>IF(OR($S1127="",$S1126=""),"",$F$2*LN(X1127/X1126))</f>
        <v/>
      </c>
      <c r="AM1127" s="9">
        <f>IF(OR($S1127="",$S1126=""),"",$G$2*(Y1127-Y1126))</f>
        <v/>
      </c>
      <c r="AN1127" s="9">
        <f>IF(OR($S1127="",$S1126=""),"",$H$2*LN(Z1127/Z1126))</f>
        <v/>
      </c>
      <c r="AO1127" s="9">
        <f>IF(OR($S1127="",$S1126=""),"",$I$2*(AA1127-AA1126))</f>
        <v/>
      </c>
      <c r="AP1127" s="9">
        <f>IF(OR($S1127="",$S1126=""),"",$J$2*LN(AB1127/AB1126))</f>
        <v/>
      </c>
      <c r="AQ1127" s="9">
        <f>IF(OR($S1127="",$S1126=""),"",$K$2*(AC1127-AC1126))</f>
        <v/>
      </c>
      <c r="AR1127" s="9">
        <f>IF(OR($S1127="",$S1126=""),"",$L$2*LN(AD1127/AD1126))</f>
        <v/>
      </c>
      <c r="AS1127" s="9">
        <f>IF(OR($S1127="",$S1126=""),"",$M$2*LN(AE1127/AE1126))</f>
        <v/>
      </c>
      <c r="AT1127" s="9">
        <f>IF(OR($S1127="",$S1126=""),"",$N$2*LN(AF1127/AF1126))</f>
        <v/>
      </c>
      <c r="AV1127" s="9">
        <f>IF($AH1127="","",$AY$16+$AY$4*AI1127+$AY$5*AJ1127+$AY$6*AK1127+$AY$7*AL1127+$AY$8*AM1127+$AY$9*AN1127+$AY$10*AO1127+$AY$11*AP1127+$AY$12*AQ1127+$AY$13*AR1127+$AY$14*AS1127+$AY$15*AT1127)</f>
        <v/>
      </c>
      <c r="BC1127" s="10">
        <f>IF((ROW()-6)&lt;=$Q$3,INDEX(LINEST(AH1068:AH1127,AI1068:AT1127,TRUE,TRUE),1,13)*$Q$4,"")</f>
        <v/>
      </c>
      <c r="BD1127" s="9">
        <f>IF((ROW()-6)&lt;=$Q$3,INDEX(LINEST(AH1068:AH1127,AI1068:AT1127,TRUE,TRUE),1,12),"")</f>
        <v/>
      </c>
      <c r="BE1127" s="9">
        <f>IF((ROW()-6)&lt;=$Q$3,INDEX(LINEST(AH1068:AH1127,AI1068:AT1127,TRUE,TRUE),1,11),"")</f>
        <v/>
      </c>
      <c r="BF1127" s="9">
        <f>IF((ROW()-6)&lt;=$Q$3,INDEX(LINEST(AH1068:AH1127,AI1068:AT1127,TRUE,TRUE),1,10),"")</f>
        <v/>
      </c>
      <c r="BG1127" s="9">
        <f>IF((ROW()-6)&lt;=$Q$3,INDEX(LINEST(AH1068:AH1127,AI1068:AT1127,TRUE,TRUE),1,9),"")</f>
        <v/>
      </c>
      <c r="BH1127" s="9">
        <f>IF((ROW()-6)&lt;=$Q$3,INDEX(LINEST(AH1068:AH1127,AI1068:AT1127,TRUE,TRUE),1,8),"")</f>
        <v/>
      </c>
      <c r="BI1127" s="9">
        <f>IF((ROW()-6)&lt;=$Q$3,INDEX(LINEST(AH1068:AH1127,AI1068:AT1127,TRUE,TRUE),1,7),"")</f>
        <v/>
      </c>
      <c r="BJ1127" s="9">
        <f>IF((ROW()-6)&lt;=$Q$3,INDEX(LINEST(AH1068:AH1127,AI1068:AT1127,TRUE,TRUE),1,6),"")</f>
        <v/>
      </c>
      <c r="BK1127" s="9">
        <f>IF((ROW()-6)&lt;=$Q$3,INDEX(LINEST(AH1068:AH1127,AI1068:AT1127,TRUE,TRUE),1,5),"")</f>
        <v/>
      </c>
      <c r="BL1127" s="9">
        <f>IF((ROW()-6)&lt;=$Q$3,INDEX(LINEST(AH1068:AH1127,AI1068:AT1127,TRUE,TRUE),1,4),"")</f>
        <v/>
      </c>
      <c r="BM1127" s="9">
        <f>IF((ROW()-6)&lt;=$Q$3,INDEX(LINEST(AH1068:AH1127,AI1068:AT1127,TRUE,TRUE),1,3),"")</f>
        <v/>
      </c>
      <c r="BN1127" s="9">
        <f>IF((ROW()-6)&lt;=$Q$3,INDEX(LINEST(AH1068:AH1127,AI1068:AT1127,TRUE,TRUE),1,2),"")</f>
        <v/>
      </c>
      <c r="BO1127" s="9">
        <f>IF((ROW()-6)&lt;=$Q$3,INDEX(LINEST(AH1068:AH1127,AI1068:AT1127,TRUE,TRUE),1,1),"")</f>
        <v/>
      </c>
      <c r="BP1127" s="10">
        <f>IF((ROW()-6)&lt;=$Q$3,INDEX(LINEST(AH1068:AH1127,AI1068:AT1127,TRUE,TRUE),3,1),"")</f>
        <v/>
      </c>
      <c r="BR1127" s="9">
        <f>IF(AND((ROW()-6)&lt;=$Q$3,ISNUMBER(BC1126)),BC1126/$Q$4+BD1126*AI1127+BE1126*AJ1127+BF1126*AK1127+BG1126*AL1127+BH1126*AM1127+BI1126*AN1127+BJ1126*AO1127+BK1126*AP1127+BL1126*AQ1127+BM1126*AR1127+BN1126*AS1127+BO1126*AT1127,"")</f>
        <v/>
      </c>
      <c r="BS1127">
        <f>IF(ISNUMBER(BR1127),AVERAGE(AH1067:AH1126),"")</f>
        <v/>
      </c>
      <c r="BT1127">
        <f>IF(ISNUMBER(BR1127),(AH1127-BR1127)^2,"")</f>
        <v/>
      </c>
      <c r="BU1127">
        <f>IF(ISNUMBER(BR1127),AH1127^2,"")</f>
        <v/>
      </c>
      <c r="BV1127">
        <f>IF(ISNUMBER(BR1127),(AH1127-BS1127)^2,"")</f>
        <v/>
      </c>
    </row>
    <row r="1128">
      <c r="O1128">
        <f>IF($R1128="","",CHOOSE($Q$2,YEAR(R1128)*12+MONTH(R1128),INT((R1128-2)/7),YEAR(R1128)*4+ROUNDUP(MONTH(R1128)/3)))</f>
        <v/>
      </c>
      <c r="P1128">
        <f>IF($R1128="","",IF($R1129="",1,IF(O1128&lt;&gt;O1129,1,0)))</f>
        <v/>
      </c>
      <c r="Q1128">
        <f>IF(P1128=1,SUM($P$7:P1128),"")</f>
        <v/>
      </c>
      <c r="R1128">
        <f>IF($A1128="","",IF(ISNUMBER($A1128),$A1128,IFERROR(DATEVALUE($A1128),NA())))</f>
        <v/>
      </c>
      <c r="S1128" s="7">
        <f>IFERROR(INDEX($R$7:$R$60000,MATCH(ROW()-6,$Q$7:$Q$60000,0)),"")</f>
        <v/>
      </c>
      <c r="T1128">
        <f>IFERROR(INDEX($B$7:$B$60000,MATCH(ROW()-6,$Q$7:$Q$60000,0)),"")</f>
        <v/>
      </c>
      <c r="U1128">
        <f>IFERROR(INDEX($C$7:$C$60000,MATCH(ROW()-6,$Q$7:$Q$60000,0)),"")</f>
        <v/>
      </c>
      <c r="V1128">
        <f>IFERROR(INDEX($D$7:$D$60000,MATCH(ROW()-6,$Q$7:$Q$60000,0)),"")</f>
        <v/>
      </c>
      <c r="W1128">
        <f>IFERROR(INDEX($E$7:$E$60000,MATCH(ROW()-6,$Q$7:$Q$60000,0)),"")</f>
        <v/>
      </c>
      <c r="X1128">
        <f>IFERROR(INDEX($F$7:$F$60000,MATCH(ROW()-6,$Q$7:$Q$60000,0)),"")</f>
        <v/>
      </c>
      <c r="Y1128">
        <f>IFERROR(INDEX($G$7:$G$60000,MATCH(ROW()-6,$Q$7:$Q$60000,0)),"")</f>
        <v/>
      </c>
      <c r="Z1128">
        <f>IFERROR(INDEX($H$7:$H$60000,MATCH(ROW()-6,$Q$7:$Q$60000,0)),"")</f>
        <v/>
      </c>
      <c r="AA1128">
        <f>IFERROR(INDEX($I$7:$I$60000,MATCH(ROW()-6,$Q$7:$Q$60000,0)),"")</f>
        <v/>
      </c>
      <c r="AB1128">
        <f>IFERROR(INDEX($J$7:$J$60000,MATCH(ROW()-6,$Q$7:$Q$60000,0)),"")</f>
        <v/>
      </c>
      <c r="AC1128">
        <f>IFERROR(INDEX($K$7:$K$60000,MATCH(ROW()-6,$Q$7:$Q$60000,0)),"")</f>
        <v/>
      </c>
      <c r="AD1128">
        <f>IFERROR(INDEX($L$7:$L$60000,MATCH(ROW()-6,$Q$7:$Q$60000,0)),"")</f>
        <v/>
      </c>
      <c r="AE1128">
        <f>IFERROR(INDEX($M$7:$M$60000,MATCH(ROW()-6,$Q$7:$Q$60000,0)),"")</f>
        <v/>
      </c>
      <c r="AF1128">
        <f>IFERROR(INDEX($N$7:$N$60000,MATCH(ROW()-6,$Q$7:$Q$60000,0)),"")</f>
        <v/>
      </c>
      <c r="AH1128" s="9">
        <f>IF(OR($S1128="",$S1127=""),"",LN($T1128/$T1127))</f>
        <v/>
      </c>
      <c r="AI1128" s="9">
        <f>IF(OR($S1128="",$S1127=""),"",$C$2*LN(U1128/U1127))</f>
        <v/>
      </c>
      <c r="AJ1128" s="9">
        <f>IF(OR($S1128="",$S1127=""),"",$D$2*(V1128-V1127))</f>
        <v/>
      </c>
      <c r="AK1128" s="9">
        <f>IF(OR($S1128="",$S1127=""),"",$E$2*(W1128-W1127))</f>
        <v/>
      </c>
      <c r="AL1128" s="9">
        <f>IF(OR($S1128="",$S1127=""),"",$F$2*LN(X1128/X1127))</f>
        <v/>
      </c>
      <c r="AM1128" s="9">
        <f>IF(OR($S1128="",$S1127=""),"",$G$2*(Y1128-Y1127))</f>
        <v/>
      </c>
      <c r="AN1128" s="9">
        <f>IF(OR($S1128="",$S1127=""),"",$H$2*LN(Z1128/Z1127))</f>
        <v/>
      </c>
      <c r="AO1128" s="9">
        <f>IF(OR($S1128="",$S1127=""),"",$I$2*(AA1128-AA1127))</f>
        <v/>
      </c>
      <c r="AP1128" s="9">
        <f>IF(OR($S1128="",$S1127=""),"",$J$2*LN(AB1128/AB1127))</f>
        <v/>
      </c>
      <c r="AQ1128" s="9">
        <f>IF(OR($S1128="",$S1127=""),"",$K$2*(AC1128-AC1127))</f>
        <v/>
      </c>
      <c r="AR1128" s="9">
        <f>IF(OR($S1128="",$S1127=""),"",$L$2*LN(AD1128/AD1127))</f>
        <v/>
      </c>
      <c r="AS1128" s="9">
        <f>IF(OR($S1128="",$S1127=""),"",$M$2*LN(AE1128/AE1127))</f>
        <v/>
      </c>
      <c r="AT1128" s="9">
        <f>IF(OR($S1128="",$S1127=""),"",$N$2*LN(AF1128/AF1127))</f>
        <v/>
      </c>
      <c r="AV1128" s="9">
        <f>IF($AH1128="","",$AY$16+$AY$4*AI1128+$AY$5*AJ1128+$AY$6*AK1128+$AY$7*AL1128+$AY$8*AM1128+$AY$9*AN1128+$AY$10*AO1128+$AY$11*AP1128+$AY$12*AQ1128+$AY$13*AR1128+$AY$14*AS1128+$AY$15*AT1128)</f>
        <v/>
      </c>
      <c r="BC1128" s="10">
        <f>IF((ROW()-6)&lt;=$Q$3,INDEX(LINEST(AH1069:AH1128,AI1069:AT1128,TRUE,TRUE),1,13)*$Q$4,"")</f>
        <v/>
      </c>
      <c r="BD1128" s="9">
        <f>IF((ROW()-6)&lt;=$Q$3,INDEX(LINEST(AH1069:AH1128,AI1069:AT1128,TRUE,TRUE),1,12),"")</f>
        <v/>
      </c>
      <c r="BE1128" s="9">
        <f>IF((ROW()-6)&lt;=$Q$3,INDEX(LINEST(AH1069:AH1128,AI1069:AT1128,TRUE,TRUE),1,11),"")</f>
        <v/>
      </c>
      <c r="BF1128" s="9">
        <f>IF((ROW()-6)&lt;=$Q$3,INDEX(LINEST(AH1069:AH1128,AI1069:AT1128,TRUE,TRUE),1,10),"")</f>
        <v/>
      </c>
      <c r="BG1128" s="9">
        <f>IF((ROW()-6)&lt;=$Q$3,INDEX(LINEST(AH1069:AH1128,AI1069:AT1128,TRUE,TRUE),1,9),"")</f>
        <v/>
      </c>
      <c r="BH1128" s="9">
        <f>IF((ROW()-6)&lt;=$Q$3,INDEX(LINEST(AH1069:AH1128,AI1069:AT1128,TRUE,TRUE),1,8),"")</f>
        <v/>
      </c>
      <c r="BI1128" s="9">
        <f>IF((ROW()-6)&lt;=$Q$3,INDEX(LINEST(AH1069:AH1128,AI1069:AT1128,TRUE,TRUE),1,7),"")</f>
        <v/>
      </c>
      <c r="BJ1128" s="9">
        <f>IF((ROW()-6)&lt;=$Q$3,INDEX(LINEST(AH1069:AH1128,AI1069:AT1128,TRUE,TRUE),1,6),"")</f>
        <v/>
      </c>
      <c r="BK1128" s="9">
        <f>IF((ROW()-6)&lt;=$Q$3,INDEX(LINEST(AH1069:AH1128,AI1069:AT1128,TRUE,TRUE),1,5),"")</f>
        <v/>
      </c>
      <c r="BL1128" s="9">
        <f>IF((ROW()-6)&lt;=$Q$3,INDEX(LINEST(AH1069:AH1128,AI1069:AT1128,TRUE,TRUE),1,4),"")</f>
        <v/>
      </c>
      <c r="BM1128" s="9">
        <f>IF((ROW()-6)&lt;=$Q$3,INDEX(LINEST(AH1069:AH1128,AI1069:AT1128,TRUE,TRUE),1,3),"")</f>
        <v/>
      </c>
      <c r="BN1128" s="9">
        <f>IF((ROW()-6)&lt;=$Q$3,INDEX(LINEST(AH1069:AH1128,AI1069:AT1128,TRUE,TRUE),1,2),"")</f>
        <v/>
      </c>
      <c r="BO1128" s="9">
        <f>IF((ROW()-6)&lt;=$Q$3,INDEX(LINEST(AH1069:AH1128,AI1069:AT1128,TRUE,TRUE),1,1),"")</f>
        <v/>
      </c>
      <c r="BP1128" s="10">
        <f>IF((ROW()-6)&lt;=$Q$3,INDEX(LINEST(AH1069:AH1128,AI1069:AT1128,TRUE,TRUE),3,1),"")</f>
        <v/>
      </c>
      <c r="BR1128" s="9">
        <f>IF(AND((ROW()-6)&lt;=$Q$3,ISNUMBER(BC1127)),BC1127/$Q$4+BD1127*AI1128+BE1127*AJ1128+BF1127*AK1128+BG1127*AL1128+BH1127*AM1128+BI1127*AN1128+BJ1127*AO1128+BK1127*AP1128+BL1127*AQ1128+BM1127*AR1128+BN1127*AS1128+BO1127*AT1128,"")</f>
        <v/>
      </c>
      <c r="BS1128">
        <f>IF(ISNUMBER(BR1128),AVERAGE(AH1068:AH1127),"")</f>
        <v/>
      </c>
      <c r="BT1128">
        <f>IF(ISNUMBER(BR1128),(AH1128-BR1128)^2,"")</f>
        <v/>
      </c>
      <c r="BU1128">
        <f>IF(ISNUMBER(BR1128),AH1128^2,"")</f>
        <v/>
      </c>
      <c r="BV1128">
        <f>IF(ISNUMBER(BR1128),(AH1128-BS1128)^2,"")</f>
        <v/>
      </c>
    </row>
    <row r="1129">
      <c r="O1129">
        <f>IF($R1129="","",CHOOSE($Q$2,YEAR(R1129)*12+MONTH(R1129),INT((R1129-2)/7),YEAR(R1129)*4+ROUNDUP(MONTH(R1129)/3)))</f>
        <v/>
      </c>
      <c r="P1129">
        <f>IF($R1129="","",IF($R1130="",1,IF(O1129&lt;&gt;O1130,1,0)))</f>
        <v/>
      </c>
      <c r="Q1129">
        <f>IF(P1129=1,SUM($P$7:P1129),"")</f>
        <v/>
      </c>
      <c r="R1129">
        <f>IF($A1129="","",IF(ISNUMBER($A1129),$A1129,IFERROR(DATEVALUE($A1129),NA())))</f>
        <v/>
      </c>
      <c r="S1129" s="7">
        <f>IFERROR(INDEX($R$7:$R$60000,MATCH(ROW()-6,$Q$7:$Q$60000,0)),"")</f>
        <v/>
      </c>
      <c r="T1129">
        <f>IFERROR(INDEX($B$7:$B$60000,MATCH(ROW()-6,$Q$7:$Q$60000,0)),"")</f>
        <v/>
      </c>
      <c r="U1129">
        <f>IFERROR(INDEX($C$7:$C$60000,MATCH(ROW()-6,$Q$7:$Q$60000,0)),"")</f>
        <v/>
      </c>
      <c r="V1129">
        <f>IFERROR(INDEX($D$7:$D$60000,MATCH(ROW()-6,$Q$7:$Q$60000,0)),"")</f>
        <v/>
      </c>
      <c r="W1129">
        <f>IFERROR(INDEX($E$7:$E$60000,MATCH(ROW()-6,$Q$7:$Q$60000,0)),"")</f>
        <v/>
      </c>
      <c r="X1129">
        <f>IFERROR(INDEX($F$7:$F$60000,MATCH(ROW()-6,$Q$7:$Q$60000,0)),"")</f>
        <v/>
      </c>
      <c r="Y1129">
        <f>IFERROR(INDEX($G$7:$G$60000,MATCH(ROW()-6,$Q$7:$Q$60000,0)),"")</f>
        <v/>
      </c>
      <c r="Z1129">
        <f>IFERROR(INDEX($H$7:$H$60000,MATCH(ROW()-6,$Q$7:$Q$60000,0)),"")</f>
        <v/>
      </c>
      <c r="AA1129">
        <f>IFERROR(INDEX($I$7:$I$60000,MATCH(ROW()-6,$Q$7:$Q$60000,0)),"")</f>
        <v/>
      </c>
      <c r="AB1129">
        <f>IFERROR(INDEX($J$7:$J$60000,MATCH(ROW()-6,$Q$7:$Q$60000,0)),"")</f>
        <v/>
      </c>
      <c r="AC1129">
        <f>IFERROR(INDEX($K$7:$K$60000,MATCH(ROW()-6,$Q$7:$Q$60000,0)),"")</f>
        <v/>
      </c>
      <c r="AD1129">
        <f>IFERROR(INDEX($L$7:$L$60000,MATCH(ROW()-6,$Q$7:$Q$60000,0)),"")</f>
        <v/>
      </c>
      <c r="AE1129">
        <f>IFERROR(INDEX($M$7:$M$60000,MATCH(ROW()-6,$Q$7:$Q$60000,0)),"")</f>
        <v/>
      </c>
      <c r="AF1129">
        <f>IFERROR(INDEX($N$7:$N$60000,MATCH(ROW()-6,$Q$7:$Q$60000,0)),"")</f>
        <v/>
      </c>
      <c r="AH1129" s="9">
        <f>IF(OR($S1129="",$S1128=""),"",LN($T1129/$T1128))</f>
        <v/>
      </c>
      <c r="AI1129" s="9">
        <f>IF(OR($S1129="",$S1128=""),"",$C$2*LN(U1129/U1128))</f>
        <v/>
      </c>
      <c r="AJ1129" s="9">
        <f>IF(OR($S1129="",$S1128=""),"",$D$2*(V1129-V1128))</f>
        <v/>
      </c>
      <c r="AK1129" s="9">
        <f>IF(OR($S1129="",$S1128=""),"",$E$2*(W1129-W1128))</f>
        <v/>
      </c>
      <c r="AL1129" s="9">
        <f>IF(OR($S1129="",$S1128=""),"",$F$2*LN(X1129/X1128))</f>
        <v/>
      </c>
      <c r="AM1129" s="9">
        <f>IF(OR($S1129="",$S1128=""),"",$G$2*(Y1129-Y1128))</f>
        <v/>
      </c>
      <c r="AN1129" s="9">
        <f>IF(OR($S1129="",$S1128=""),"",$H$2*LN(Z1129/Z1128))</f>
        <v/>
      </c>
      <c r="AO1129" s="9">
        <f>IF(OR($S1129="",$S1128=""),"",$I$2*(AA1129-AA1128))</f>
        <v/>
      </c>
      <c r="AP1129" s="9">
        <f>IF(OR($S1129="",$S1128=""),"",$J$2*LN(AB1129/AB1128))</f>
        <v/>
      </c>
      <c r="AQ1129" s="9">
        <f>IF(OR($S1129="",$S1128=""),"",$K$2*(AC1129-AC1128))</f>
        <v/>
      </c>
      <c r="AR1129" s="9">
        <f>IF(OR($S1129="",$S1128=""),"",$L$2*LN(AD1129/AD1128))</f>
        <v/>
      </c>
      <c r="AS1129" s="9">
        <f>IF(OR($S1129="",$S1128=""),"",$M$2*LN(AE1129/AE1128))</f>
        <v/>
      </c>
      <c r="AT1129" s="9">
        <f>IF(OR($S1129="",$S1128=""),"",$N$2*LN(AF1129/AF1128))</f>
        <v/>
      </c>
      <c r="AV1129" s="9">
        <f>IF($AH1129="","",$AY$16+$AY$4*AI1129+$AY$5*AJ1129+$AY$6*AK1129+$AY$7*AL1129+$AY$8*AM1129+$AY$9*AN1129+$AY$10*AO1129+$AY$11*AP1129+$AY$12*AQ1129+$AY$13*AR1129+$AY$14*AS1129+$AY$15*AT1129)</f>
        <v/>
      </c>
      <c r="BC1129" s="10">
        <f>IF((ROW()-6)&lt;=$Q$3,INDEX(LINEST(AH1070:AH1129,AI1070:AT1129,TRUE,TRUE),1,13)*$Q$4,"")</f>
        <v/>
      </c>
      <c r="BD1129" s="9">
        <f>IF((ROW()-6)&lt;=$Q$3,INDEX(LINEST(AH1070:AH1129,AI1070:AT1129,TRUE,TRUE),1,12),"")</f>
        <v/>
      </c>
      <c r="BE1129" s="9">
        <f>IF((ROW()-6)&lt;=$Q$3,INDEX(LINEST(AH1070:AH1129,AI1070:AT1129,TRUE,TRUE),1,11),"")</f>
        <v/>
      </c>
      <c r="BF1129" s="9">
        <f>IF((ROW()-6)&lt;=$Q$3,INDEX(LINEST(AH1070:AH1129,AI1070:AT1129,TRUE,TRUE),1,10),"")</f>
        <v/>
      </c>
      <c r="BG1129" s="9">
        <f>IF((ROW()-6)&lt;=$Q$3,INDEX(LINEST(AH1070:AH1129,AI1070:AT1129,TRUE,TRUE),1,9),"")</f>
        <v/>
      </c>
      <c r="BH1129" s="9">
        <f>IF((ROW()-6)&lt;=$Q$3,INDEX(LINEST(AH1070:AH1129,AI1070:AT1129,TRUE,TRUE),1,8),"")</f>
        <v/>
      </c>
      <c r="BI1129" s="9">
        <f>IF((ROW()-6)&lt;=$Q$3,INDEX(LINEST(AH1070:AH1129,AI1070:AT1129,TRUE,TRUE),1,7),"")</f>
        <v/>
      </c>
      <c r="BJ1129" s="9">
        <f>IF((ROW()-6)&lt;=$Q$3,INDEX(LINEST(AH1070:AH1129,AI1070:AT1129,TRUE,TRUE),1,6),"")</f>
        <v/>
      </c>
      <c r="BK1129" s="9">
        <f>IF((ROW()-6)&lt;=$Q$3,INDEX(LINEST(AH1070:AH1129,AI1070:AT1129,TRUE,TRUE),1,5),"")</f>
        <v/>
      </c>
      <c r="BL1129" s="9">
        <f>IF((ROW()-6)&lt;=$Q$3,INDEX(LINEST(AH1070:AH1129,AI1070:AT1129,TRUE,TRUE),1,4),"")</f>
        <v/>
      </c>
      <c r="BM1129" s="9">
        <f>IF((ROW()-6)&lt;=$Q$3,INDEX(LINEST(AH1070:AH1129,AI1070:AT1129,TRUE,TRUE),1,3),"")</f>
        <v/>
      </c>
      <c r="BN1129" s="9">
        <f>IF((ROW()-6)&lt;=$Q$3,INDEX(LINEST(AH1070:AH1129,AI1070:AT1129,TRUE,TRUE),1,2),"")</f>
        <v/>
      </c>
      <c r="BO1129" s="9">
        <f>IF((ROW()-6)&lt;=$Q$3,INDEX(LINEST(AH1070:AH1129,AI1070:AT1129,TRUE,TRUE),1,1),"")</f>
        <v/>
      </c>
      <c r="BP1129" s="10">
        <f>IF((ROW()-6)&lt;=$Q$3,INDEX(LINEST(AH1070:AH1129,AI1070:AT1129,TRUE,TRUE),3,1),"")</f>
        <v/>
      </c>
      <c r="BR1129" s="9">
        <f>IF(AND((ROW()-6)&lt;=$Q$3,ISNUMBER(BC1128)),BC1128/$Q$4+BD1128*AI1129+BE1128*AJ1129+BF1128*AK1129+BG1128*AL1129+BH1128*AM1129+BI1128*AN1129+BJ1128*AO1129+BK1128*AP1129+BL1128*AQ1129+BM1128*AR1129+BN1128*AS1129+BO1128*AT1129,"")</f>
        <v/>
      </c>
      <c r="BS1129">
        <f>IF(ISNUMBER(BR1129),AVERAGE(AH1069:AH1128),"")</f>
        <v/>
      </c>
      <c r="BT1129">
        <f>IF(ISNUMBER(BR1129),(AH1129-BR1129)^2,"")</f>
        <v/>
      </c>
      <c r="BU1129">
        <f>IF(ISNUMBER(BR1129),AH1129^2,"")</f>
        <v/>
      </c>
      <c r="BV1129">
        <f>IF(ISNUMBER(BR1129),(AH1129-BS1129)^2,"")</f>
        <v/>
      </c>
    </row>
    <row r="1130">
      <c r="O1130">
        <f>IF($R1130="","",CHOOSE($Q$2,YEAR(R1130)*12+MONTH(R1130),INT((R1130-2)/7),YEAR(R1130)*4+ROUNDUP(MONTH(R1130)/3)))</f>
        <v/>
      </c>
      <c r="P1130">
        <f>IF($R1130="","",IF($R1131="",1,IF(O1130&lt;&gt;O1131,1,0)))</f>
        <v/>
      </c>
      <c r="Q1130">
        <f>IF(P1130=1,SUM($P$7:P1130),"")</f>
        <v/>
      </c>
      <c r="R1130">
        <f>IF($A1130="","",IF(ISNUMBER($A1130),$A1130,IFERROR(DATEVALUE($A1130),NA())))</f>
        <v/>
      </c>
      <c r="S1130" s="7">
        <f>IFERROR(INDEX($R$7:$R$60000,MATCH(ROW()-6,$Q$7:$Q$60000,0)),"")</f>
        <v/>
      </c>
      <c r="T1130">
        <f>IFERROR(INDEX($B$7:$B$60000,MATCH(ROW()-6,$Q$7:$Q$60000,0)),"")</f>
        <v/>
      </c>
      <c r="U1130">
        <f>IFERROR(INDEX($C$7:$C$60000,MATCH(ROW()-6,$Q$7:$Q$60000,0)),"")</f>
        <v/>
      </c>
      <c r="V1130">
        <f>IFERROR(INDEX($D$7:$D$60000,MATCH(ROW()-6,$Q$7:$Q$60000,0)),"")</f>
        <v/>
      </c>
      <c r="W1130">
        <f>IFERROR(INDEX($E$7:$E$60000,MATCH(ROW()-6,$Q$7:$Q$60000,0)),"")</f>
        <v/>
      </c>
      <c r="X1130">
        <f>IFERROR(INDEX($F$7:$F$60000,MATCH(ROW()-6,$Q$7:$Q$60000,0)),"")</f>
        <v/>
      </c>
      <c r="Y1130">
        <f>IFERROR(INDEX($G$7:$G$60000,MATCH(ROW()-6,$Q$7:$Q$60000,0)),"")</f>
        <v/>
      </c>
      <c r="Z1130">
        <f>IFERROR(INDEX($H$7:$H$60000,MATCH(ROW()-6,$Q$7:$Q$60000,0)),"")</f>
        <v/>
      </c>
      <c r="AA1130">
        <f>IFERROR(INDEX($I$7:$I$60000,MATCH(ROW()-6,$Q$7:$Q$60000,0)),"")</f>
        <v/>
      </c>
      <c r="AB1130">
        <f>IFERROR(INDEX($J$7:$J$60000,MATCH(ROW()-6,$Q$7:$Q$60000,0)),"")</f>
        <v/>
      </c>
      <c r="AC1130">
        <f>IFERROR(INDEX($K$7:$K$60000,MATCH(ROW()-6,$Q$7:$Q$60000,0)),"")</f>
        <v/>
      </c>
      <c r="AD1130">
        <f>IFERROR(INDEX($L$7:$L$60000,MATCH(ROW()-6,$Q$7:$Q$60000,0)),"")</f>
        <v/>
      </c>
      <c r="AE1130">
        <f>IFERROR(INDEX($M$7:$M$60000,MATCH(ROW()-6,$Q$7:$Q$60000,0)),"")</f>
        <v/>
      </c>
      <c r="AF1130">
        <f>IFERROR(INDEX($N$7:$N$60000,MATCH(ROW()-6,$Q$7:$Q$60000,0)),"")</f>
        <v/>
      </c>
      <c r="AH1130" s="9">
        <f>IF(OR($S1130="",$S1129=""),"",LN($T1130/$T1129))</f>
        <v/>
      </c>
      <c r="AI1130" s="9">
        <f>IF(OR($S1130="",$S1129=""),"",$C$2*LN(U1130/U1129))</f>
        <v/>
      </c>
      <c r="AJ1130" s="9">
        <f>IF(OR($S1130="",$S1129=""),"",$D$2*(V1130-V1129))</f>
        <v/>
      </c>
      <c r="AK1130" s="9">
        <f>IF(OR($S1130="",$S1129=""),"",$E$2*(W1130-W1129))</f>
        <v/>
      </c>
      <c r="AL1130" s="9">
        <f>IF(OR($S1130="",$S1129=""),"",$F$2*LN(X1130/X1129))</f>
        <v/>
      </c>
      <c r="AM1130" s="9">
        <f>IF(OR($S1130="",$S1129=""),"",$G$2*(Y1130-Y1129))</f>
        <v/>
      </c>
      <c r="AN1130" s="9">
        <f>IF(OR($S1130="",$S1129=""),"",$H$2*LN(Z1130/Z1129))</f>
        <v/>
      </c>
      <c r="AO1130" s="9">
        <f>IF(OR($S1130="",$S1129=""),"",$I$2*(AA1130-AA1129))</f>
        <v/>
      </c>
      <c r="AP1130" s="9">
        <f>IF(OR($S1130="",$S1129=""),"",$J$2*LN(AB1130/AB1129))</f>
        <v/>
      </c>
      <c r="AQ1130" s="9">
        <f>IF(OR($S1130="",$S1129=""),"",$K$2*(AC1130-AC1129))</f>
        <v/>
      </c>
      <c r="AR1130" s="9">
        <f>IF(OR($S1130="",$S1129=""),"",$L$2*LN(AD1130/AD1129))</f>
        <v/>
      </c>
      <c r="AS1130" s="9">
        <f>IF(OR($S1130="",$S1129=""),"",$M$2*LN(AE1130/AE1129))</f>
        <v/>
      </c>
      <c r="AT1130" s="9">
        <f>IF(OR($S1130="",$S1129=""),"",$N$2*LN(AF1130/AF1129))</f>
        <v/>
      </c>
      <c r="AV1130" s="9">
        <f>IF($AH1130="","",$AY$16+$AY$4*AI1130+$AY$5*AJ1130+$AY$6*AK1130+$AY$7*AL1130+$AY$8*AM1130+$AY$9*AN1130+$AY$10*AO1130+$AY$11*AP1130+$AY$12*AQ1130+$AY$13*AR1130+$AY$14*AS1130+$AY$15*AT1130)</f>
        <v/>
      </c>
      <c r="BC1130" s="10">
        <f>IF((ROW()-6)&lt;=$Q$3,INDEX(LINEST(AH1071:AH1130,AI1071:AT1130,TRUE,TRUE),1,13)*$Q$4,"")</f>
        <v/>
      </c>
      <c r="BD1130" s="9">
        <f>IF((ROW()-6)&lt;=$Q$3,INDEX(LINEST(AH1071:AH1130,AI1071:AT1130,TRUE,TRUE),1,12),"")</f>
        <v/>
      </c>
      <c r="BE1130" s="9">
        <f>IF((ROW()-6)&lt;=$Q$3,INDEX(LINEST(AH1071:AH1130,AI1071:AT1130,TRUE,TRUE),1,11),"")</f>
        <v/>
      </c>
      <c r="BF1130" s="9">
        <f>IF((ROW()-6)&lt;=$Q$3,INDEX(LINEST(AH1071:AH1130,AI1071:AT1130,TRUE,TRUE),1,10),"")</f>
        <v/>
      </c>
      <c r="BG1130" s="9">
        <f>IF((ROW()-6)&lt;=$Q$3,INDEX(LINEST(AH1071:AH1130,AI1071:AT1130,TRUE,TRUE),1,9),"")</f>
        <v/>
      </c>
      <c r="BH1130" s="9">
        <f>IF((ROW()-6)&lt;=$Q$3,INDEX(LINEST(AH1071:AH1130,AI1071:AT1130,TRUE,TRUE),1,8),"")</f>
        <v/>
      </c>
      <c r="BI1130" s="9">
        <f>IF((ROW()-6)&lt;=$Q$3,INDEX(LINEST(AH1071:AH1130,AI1071:AT1130,TRUE,TRUE),1,7),"")</f>
        <v/>
      </c>
      <c r="BJ1130" s="9">
        <f>IF((ROW()-6)&lt;=$Q$3,INDEX(LINEST(AH1071:AH1130,AI1071:AT1130,TRUE,TRUE),1,6),"")</f>
        <v/>
      </c>
      <c r="BK1130" s="9">
        <f>IF((ROW()-6)&lt;=$Q$3,INDEX(LINEST(AH1071:AH1130,AI1071:AT1130,TRUE,TRUE),1,5),"")</f>
        <v/>
      </c>
      <c r="BL1130" s="9">
        <f>IF((ROW()-6)&lt;=$Q$3,INDEX(LINEST(AH1071:AH1130,AI1071:AT1130,TRUE,TRUE),1,4),"")</f>
        <v/>
      </c>
      <c r="BM1130" s="9">
        <f>IF((ROW()-6)&lt;=$Q$3,INDEX(LINEST(AH1071:AH1130,AI1071:AT1130,TRUE,TRUE),1,3),"")</f>
        <v/>
      </c>
      <c r="BN1130" s="9">
        <f>IF((ROW()-6)&lt;=$Q$3,INDEX(LINEST(AH1071:AH1130,AI1071:AT1130,TRUE,TRUE),1,2),"")</f>
        <v/>
      </c>
      <c r="BO1130" s="9">
        <f>IF((ROW()-6)&lt;=$Q$3,INDEX(LINEST(AH1071:AH1130,AI1071:AT1130,TRUE,TRUE),1,1),"")</f>
        <v/>
      </c>
      <c r="BP1130" s="10">
        <f>IF((ROW()-6)&lt;=$Q$3,INDEX(LINEST(AH1071:AH1130,AI1071:AT1130,TRUE,TRUE),3,1),"")</f>
        <v/>
      </c>
      <c r="BR1130" s="9">
        <f>IF(AND((ROW()-6)&lt;=$Q$3,ISNUMBER(BC1129)),BC1129/$Q$4+BD1129*AI1130+BE1129*AJ1130+BF1129*AK1130+BG1129*AL1130+BH1129*AM1130+BI1129*AN1130+BJ1129*AO1130+BK1129*AP1130+BL1129*AQ1130+BM1129*AR1130+BN1129*AS1130+BO1129*AT1130,"")</f>
        <v/>
      </c>
      <c r="BS1130">
        <f>IF(ISNUMBER(BR1130),AVERAGE(AH1070:AH1129),"")</f>
        <v/>
      </c>
      <c r="BT1130">
        <f>IF(ISNUMBER(BR1130),(AH1130-BR1130)^2,"")</f>
        <v/>
      </c>
      <c r="BU1130">
        <f>IF(ISNUMBER(BR1130),AH1130^2,"")</f>
        <v/>
      </c>
      <c r="BV1130">
        <f>IF(ISNUMBER(BR1130),(AH1130-BS1130)^2,"")</f>
        <v/>
      </c>
    </row>
    <row r="1131">
      <c r="O1131">
        <f>IF($R1131="","",CHOOSE($Q$2,YEAR(R1131)*12+MONTH(R1131),INT((R1131-2)/7),YEAR(R1131)*4+ROUNDUP(MONTH(R1131)/3)))</f>
        <v/>
      </c>
      <c r="P1131">
        <f>IF($R1131="","",IF($R1132="",1,IF(O1131&lt;&gt;O1132,1,0)))</f>
        <v/>
      </c>
      <c r="Q1131">
        <f>IF(P1131=1,SUM($P$7:P1131),"")</f>
        <v/>
      </c>
      <c r="R1131">
        <f>IF($A1131="","",IF(ISNUMBER($A1131),$A1131,IFERROR(DATEVALUE($A1131),NA())))</f>
        <v/>
      </c>
      <c r="S1131" s="7">
        <f>IFERROR(INDEX($R$7:$R$60000,MATCH(ROW()-6,$Q$7:$Q$60000,0)),"")</f>
        <v/>
      </c>
      <c r="T1131">
        <f>IFERROR(INDEX($B$7:$B$60000,MATCH(ROW()-6,$Q$7:$Q$60000,0)),"")</f>
        <v/>
      </c>
      <c r="U1131">
        <f>IFERROR(INDEX($C$7:$C$60000,MATCH(ROW()-6,$Q$7:$Q$60000,0)),"")</f>
        <v/>
      </c>
      <c r="V1131">
        <f>IFERROR(INDEX($D$7:$D$60000,MATCH(ROW()-6,$Q$7:$Q$60000,0)),"")</f>
        <v/>
      </c>
      <c r="W1131">
        <f>IFERROR(INDEX($E$7:$E$60000,MATCH(ROW()-6,$Q$7:$Q$60000,0)),"")</f>
        <v/>
      </c>
      <c r="X1131">
        <f>IFERROR(INDEX($F$7:$F$60000,MATCH(ROW()-6,$Q$7:$Q$60000,0)),"")</f>
        <v/>
      </c>
      <c r="Y1131">
        <f>IFERROR(INDEX($G$7:$G$60000,MATCH(ROW()-6,$Q$7:$Q$60000,0)),"")</f>
        <v/>
      </c>
      <c r="Z1131">
        <f>IFERROR(INDEX($H$7:$H$60000,MATCH(ROW()-6,$Q$7:$Q$60000,0)),"")</f>
        <v/>
      </c>
      <c r="AA1131">
        <f>IFERROR(INDEX($I$7:$I$60000,MATCH(ROW()-6,$Q$7:$Q$60000,0)),"")</f>
        <v/>
      </c>
      <c r="AB1131">
        <f>IFERROR(INDEX($J$7:$J$60000,MATCH(ROW()-6,$Q$7:$Q$60000,0)),"")</f>
        <v/>
      </c>
      <c r="AC1131">
        <f>IFERROR(INDEX($K$7:$K$60000,MATCH(ROW()-6,$Q$7:$Q$60000,0)),"")</f>
        <v/>
      </c>
      <c r="AD1131">
        <f>IFERROR(INDEX($L$7:$L$60000,MATCH(ROW()-6,$Q$7:$Q$60000,0)),"")</f>
        <v/>
      </c>
      <c r="AE1131">
        <f>IFERROR(INDEX($M$7:$M$60000,MATCH(ROW()-6,$Q$7:$Q$60000,0)),"")</f>
        <v/>
      </c>
      <c r="AF1131">
        <f>IFERROR(INDEX($N$7:$N$60000,MATCH(ROW()-6,$Q$7:$Q$60000,0)),"")</f>
        <v/>
      </c>
      <c r="AH1131" s="9">
        <f>IF(OR($S1131="",$S1130=""),"",LN($T1131/$T1130))</f>
        <v/>
      </c>
      <c r="AI1131" s="9">
        <f>IF(OR($S1131="",$S1130=""),"",$C$2*LN(U1131/U1130))</f>
        <v/>
      </c>
      <c r="AJ1131" s="9">
        <f>IF(OR($S1131="",$S1130=""),"",$D$2*(V1131-V1130))</f>
        <v/>
      </c>
      <c r="AK1131" s="9">
        <f>IF(OR($S1131="",$S1130=""),"",$E$2*(W1131-W1130))</f>
        <v/>
      </c>
      <c r="AL1131" s="9">
        <f>IF(OR($S1131="",$S1130=""),"",$F$2*LN(X1131/X1130))</f>
        <v/>
      </c>
      <c r="AM1131" s="9">
        <f>IF(OR($S1131="",$S1130=""),"",$G$2*(Y1131-Y1130))</f>
        <v/>
      </c>
      <c r="AN1131" s="9">
        <f>IF(OR($S1131="",$S1130=""),"",$H$2*LN(Z1131/Z1130))</f>
        <v/>
      </c>
      <c r="AO1131" s="9">
        <f>IF(OR($S1131="",$S1130=""),"",$I$2*(AA1131-AA1130))</f>
        <v/>
      </c>
      <c r="AP1131" s="9">
        <f>IF(OR($S1131="",$S1130=""),"",$J$2*LN(AB1131/AB1130))</f>
        <v/>
      </c>
      <c r="AQ1131" s="9">
        <f>IF(OR($S1131="",$S1130=""),"",$K$2*(AC1131-AC1130))</f>
        <v/>
      </c>
      <c r="AR1131" s="9">
        <f>IF(OR($S1131="",$S1130=""),"",$L$2*LN(AD1131/AD1130))</f>
        <v/>
      </c>
      <c r="AS1131" s="9">
        <f>IF(OR($S1131="",$S1130=""),"",$M$2*LN(AE1131/AE1130))</f>
        <v/>
      </c>
      <c r="AT1131" s="9">
        <f>IF(OR($S1131="",$S1130=""),"",$N$2*LN(AF1131/AF1130))</f>
        <v/>
      </c>
      <c r="AV1131" s="9">
        <f>IF($AH1131="","",$AY$16+$AY$4*AI1131+$AY$5*AJ1131+$AY$6*AK1131+$AY$7*AL1131+$AY$8*AM1131+$AY$9*AN1131+$AY$10*AO1131+$AY$11*AP1131+$AY$12*AQ1131+$AY$13*AR1131+$AY$14*AS1131+$AY$15*AT1131)</f>
        <v/>
      </c>
      <c r="BC1131" s="10">
        <f>IF((ROW()-6)&lt;=$Q$3,INDEX(LINEST(AH1072:AH1131,AI1072:AT1131,TRUE,TRUE),1,13)*$Q$4,"")</f>
        <v/>
      </c>
      <c r="BD1131" s="9">
        <f>IF((ROW()-6)&lt;=$Q$3,INDEX(LINEST(AH1072:AH1131,AI1072:AT1131,TRUE,TRUE),1,12),"")</f>
        <v/>
      </c>
      <c r="BE1131" s="9">
        <f>IF((ROW()-6)&lt;=$Q$3,INDEX(LINEST(AH1072:AH1131,AI1072:AT1131,TRUE,TRUE),1,11),"")</f>
        <v/>
      </c>
      <c r="BF1131" s="9">
        <f>IF((ROW()-6)&lt;=$Q$3,INDEX(LINEST(AH1072:AH1131,AI1072:AT1131,TRUE,TRUE),1,10),"")</f>
        <v/>
      </c>
      <c r="BG1131" s="9">
        <f>IF((ROW()-6)&lt;=$Q$3,INDEX(LINEST(AH1072:AH1131,AI1072:AT1131,TRUE,TRUE),1,9),"")</f>
        <v/>
      </c>
      <c r="BH1131" s="9">
        <f>IF((ROW()-6)&lt;=$Q$3,INDEX(LINEST(AH1072:AH1131,AI1072:AT1131,TRUE,TRUE),1,8),"")</f>
        <v/>
      </c>
      <c r="BI1131" s="9">
        <f>IF((ROW()-6)&lt;=$Q$3,INDEX(LINEST(AH1072:AH1131,AI1072:AT1131,TRUE,TRUE),1,7),"")</f>
        <v/>
      </c>
      <c r="BJ1131" s="9">
        <f>IF((ROW()-6)&lt;=$Q$3,INDEX(LINEST(AH1072:AH1131,AI1072:AT1131,TRUE,TRUE),1,6),"")</f>
        <v/>
      </c>
      <c r="BK1131" s="9">
        <f>IF((ROW()-6)&lt;=$Q$3,INDEX(LINEST(AH1072:AH1131,AI1072:AT1131,TRUE,TRUE),1,5),"")</f>
        <v/>
      </c>
      <c r="BL1131" s="9">
        <f>IF((ROW()-6)&lt;=$Q$3,INDEX(LINEST(AH1072:AH1131,AI1072:AT1131,TRUE,TRUE),1,4),"")</f>
        <v/>
      </c>
      <c r="BM1131" s="9">
        <f>IF((ROW()-6)&lt;=$Q$3,INDEX(LINEST(AH1072:AH1131,AI1072:AT1131,TRUE,TRUE),1,3),"")</f>
        <v/>
      </c>
      <c r="BN1131" s="9">
        <f>IF((ROW()-6)&lt;=$Q$3,INDEX(LINEST(AH1072:AH1131,AI1072:AT1131,TRUE,TRUE),1,2),"")</f>
        <v/>
      </c>
      <c r="BO1131" s="9">
        <f>IF((ROW()-6)&lt;=$Q$3,INDEX(LINEST(AH1072:AH1131,AI1072:AT1131,TRUE,TRUE),1,1),"")</f>
        <v/>
      </c>
      <c r="BP1131" s="10">
        <f>IF((ROW()-6)&lt;=$Q$3,INDEX(LINEST(AH1072:AH1131,AI1072:AT1131,TRUE,TRUE),3,1),"")</f>
        <v/>
      </c>
      <c r="BR1131" s="9">
        <f>IF(AND((ROW()-6)&lt;=$Q$3,ISNUMBER(BC1130)),BC1130/$Q$4+BD1130*AI1131+BE1130*AJ1131+BF1130*AK1131+BG1130*AL1131+BH1130*AM1131+BI1130*AN1131+BJ1130*AO1131+BK1130*AP1131+BL1130*AQ1131+BM1130*AR1131+BN1130*AS1131+BO1130*AT1131,"")</f>
        <v/>
      </c>
      <c r="BS1131">
        <f>IF(ISNUMBER(BR1131),AVERAGE(AH1071:AH1130),"")</f>
        <v/>
      </c>
      <c r="BT1131">
        <f>IF(ISNUMBER(BR1131),(AH1131-BR1131)^2,"")</f>
        <v/>
      </c>
      <c r="BU1131">
        <f>IF(ISNUMBER(BR1131),AH1131^2,"")</f>
        <v/>
      </c>
      <c r="BV1131">
        <f>IF(ISNUMBER(BR1131),(AH1131-BS1131)^2,"")</f>
        <v/>
      </c>
    </row>
    <row r="1132">
      <c r="O1132">
        <f>IF($R1132="","",CHOOSE($Q$2,YEAR(R1132)*12+MONTH(R1132),INT((R1132-2)/7),YEAR(R1132)*4+ROUNDUP(MONTH(R1132)/3)))</f>
        <v/>
      </c>
      <c r="P1132">
        <f>IF($R1132="","",IF($R1133="",1,IF(O1132&lt;&gt;O1133,1,0)))</f>
        <v/>
      </c>
      <c r="Q1132">
        <f>IF(P1132=1,SUM($P$7:P1132),"")</f>
        <v/>
      </c>
      <c r="R1132">
        <f>IF($A1132="","",IF(ISNUMBER($A1132),$A1132,IFERROR(DATEVALUE($A1132),NA())))</f>
        <v/>
      </c>
      <c r="S1132" s="7">
        <f>IFERROR(INDEX($R$7:$R$60000,MATCH(ROW()-6,$Q$7:$Q$60000,0)),"")</f>
        <v/>
      </c>
      <c r="T1132">
        <f>IFERROR(INDEX($B$7:$B$60000,MATCH(ROW()-6,$Q$7:$Q$60000,0)),"")</f>
        <v/>
      </c>
      <c r="U1132">
        <f>IFERROR(INDEX($C$7:$C$60000,MATCH(ROW()-6,$Q$7:$Q$60000,0)),"")</f>
        <v/>
      </c>
      <c r="V1132">
        <f>IFERROR(INDEX($D$7:$D$60000,MATCH(ROW()-6,$Q$7:$Q$60000,0)),"")</f>
        <v/>
      </c>
      <c r="W1132">
        <f>IFERROR(INDEX($E$7:$E$60000,MATCH(ROW()-6,$Q$7:$Q$60000,0)),"")</f>
        <v/>
      </c>
      <c r="X1132">
        <f>IFERROR(INDEX($F$7:$F$60000,MATCH(ROW()-6,$Q$7:$Q$60000,0)),"")</f>
        <v/>
      </c>
      <c r="Y1132">
        <f>IFERROR(INDEX($G$7:$G$60000,MATCH(ROW()-6,$Q$7:$Q$60000,0)),"")</f>
        <v/>
      </c>
      <c r="Z1132">
        <f>IFERROR(INDEX($H$7:$H$60000,MATCH(ROW()-6,$Q$7:$Q$60000,0)),"")</f>
        <v/>
      </c>
      <c r="AA1132">
        <f>IFERROR(INDEX($I$7:$I$60000,MATCH(ROW()-6,$Q$7:$Q$60000,0)),"")</f>
        <v/>
      </c>
      <c r="AB1132">
        <f>IFERROR(INDEX($J$7:$J$60000,MATCH(ROW()-6,$Q$7:$Q$60000,0)),"")</f>
        <v/>
      </c>
      <c r="AC1132">
        <f>IFERROR(INDEX($K$7:$K$60000,MATCH(ROW()-6,$Q$7:$Q$60000,0)),"")</f>
        <v/>
      </c>
      <c r="AD1132">
        <f>IFERROR(INDEX($L$7:$L$60000,MATCH(ROW()-6,$Q$7:$Q$60000,0)),"")</f>
        <v/>
      </c>
      <c r="AE1132">
        <f>IFERROR(INDEX($M$7:$M$60000,MATCH(ROW()-6,$Q$7:$Q$60000,0)),"")</f>
        <v/>
      </c>
      <c r="AF1132">
        <f>IFERROR(INDEX($N$7:$N$60000,MATCH(ROW()-6,$Q$7:$Q$60000,0)),"")</f>
        <v/>
      </c>
      <c r="AH1132" s="9">
        <f>IF(OR($S1132="",$S1131=""),"",LN($T1132/$T1131))</f>
        <v/>
      </c>
      <c r="AI1132" s="9">
        <f>IF(OR($S1132="",$S1131=""),"",$C$2*LN(U1132/U1131))</f>
        <v/>
      </c>
      <c r="AJ1132" s="9">
        <f>IF(OR($S1132="",$S1131=""),"",$D$2*(V1132-V1131))</f>
        <v/>
      </c>
      <c r="AK1132" s="9">
        <f>IF(OR($S1132="",$S1131=""),"",$E$2*(W1132-W1131))</f>
        <v/>
      </c>
      <c r="AL1132" s="9">
        <f>IF(OR($S1132="",$S1131=""),"",$F$2*LN(X1132/X1131))</f>
        <v/>
      </c>
      <c r="AM1132" s="9">
        <f>IF(OR($S1132="",$S1131=""),"",$G$2*(Y1132-Y1131))</f>
        <v/>
      </c>
      <c r="AN1132" s="9">
        <f>IF(OR($S1132="",$S1131=""),"",$H$2*LN(Z1132/Z1131))</f>
        <v/>
      </c>
      <c r="AO1132" s="9">
        <f>IF(OR($S1132="",$S1131=""),"",$I$2*(AA1132-AA1131))</f>
        <v/>
      </c>
      <c r="AP1132" s="9">
        <f>IF(OR($S1132="",$S1131=""),"",$J$2*LN(AB1132/AB1131))</f>
        <v/>
      </c>
      <c r="AQ1132" s="9">
        <f>IF(OR($S1132="",$S1131=""),"",$K$2*(AC1132-AC1131))</f>
        <v/>
      </c>
      <c r="AR1132" s="9">
        <f>IF(OR($S1132="",$S1131=""),"",$L$2*LN(AD1132/AD1131))</f>
        <v/>
      </c>
      <c r="AS1132" s="9">
        <f>IF(OR($S1132="",$S1131=""),"",$M$2*LN(AE1132/AE1131))</f>
        <v/>
      </c>
      <c r="AT1132" s="9">
        <f>IF(OR($S1132="",$S1131=""),"",$N$2*LN(AF1132/AF1131))</f>
        <v/>
      </c>
      <c r="AV1132" s="9">
        <f>IF($AH1132="","",$AY$16+$AY$4*AI1132+$AY$5*AJ1132+$AY$6*AK1132+$AY$7*AL1132+$AY$8*AM1132+$AY$9*AN1132+$AY$10*AO1132+$AY$11*AP1132+$AY$12*AQ1132+$AY$13*AR1132+$AY$14*AS1132+$AY$15*AT1132)</f>
        <v/>
      </c>
      <c r="BC1132" s="10">
        <f>IF((ROW()-6)&lt;=$Q$3,INDEX(LINEST(AH1073:AH1132,AI1073:AT1132,TRUE,TRUE),1,13)*$Q$4,"")</f>
        <v/>
      </c>
      <c r="BD1132" s="9">
        <f>IF((ROW()-6)&lt;=$Q$3,INDEX(LINEST(AH1073:AH1132,AI1073:AT1132,TRUE,TRUE),1,12),"")</f>
        <v/>
      </c>
      <c r="BE1132" s="9">
        <f>IF((ROW()-6)&lt;=$Q$3,INDEX(LINEST(AH1073:AH1132,AI1073:AT1132,TRUE,TRUE),1,11),"")</f>
        <v/>
      </c>
      <c r="BF1132" s="9">
        <f>IF((ROW()-6)&lt;=$Q$3,INDEX(LINEST(AH1073:AH1132,AI1073:AT1132,TRUE,TRUE),1,10),"")</f>
        <v/>
      </c>
      <c r="BG1132" s="9">
        <f>IF((ROW()-6)&lt;=$Q$3,INDEX(LINEST(AH1073:AH1132,AI1073:AT1132,TRUE,TRUE),1,9),"")</f>
        <v/>
      </c>
      <c r="BH1132" s="9">
        <f>IF((ROW()-6)&lt;=$Q$3,INDEX(LINEST(AH1073:AH1132,AI1073:AT1132,TRUE,TRUE),1,8),"")</f>
        <v/>
      </c>
      <c r="BI1132" s="9">
        <f>IF((ROW()-6)&lt;=$Q$3,INDEX(LINEST(AH1073:AH1132,AI1073:AT1132,TRUE,TRUE),1,7),"")</f>
        <v/>
      </c>
      <c r="BJ1132" s="9">
        <f>IF((ROW()-6)&lt;=$Q$3,INDEX(LINEST(AH1073:AH1132,AI1073:AT1132,TRUE,TRUE),1,6),"")</f>
        <v/>
      </c>
      <c r="BK1132" s="9">
        <f>IF((ROW()-6)&lt;=$Q$3,INDEX(LINEST(AH1073:AH1132,AI1073:AT1132,TRUE,TRUE),1,5),"")</f>
        <v/>
      </c>
      <c r="BL1132" s="9">
        <f>IF((ROW()-6)&lt;=$Q$3,INDEX(LINEST(AH1073:AH1132,AI1073:AT1132,TRUE,TRUE),1,4),"")</f>
        <v/>
      </c>
      <c r="BM1132" s="9">
        <f>IF((ROW()-6)&lt;=$Q$3,INDEX(LINEST(AH1073:AH1132,AI1073:AT1132,TRUE,TRUE),1,3),"")</f>
        <v/>
      </c>
      <c r="BN1132" s="9">
        <f>IF((ROW()-6)&lt;=$Q$3,INDEX(LINEST(AH1073:AH1132,AI1073:AT1132,TRUE,TRUE),1,2),"")</f>
        <v/>
      </c>
      <c r="BO1132" s="9">
        <f>IF((ROW()-6)&lt;=$Q$3,INDEX(LINEST(AH1073:AH1132,AI1073:AT1132,TRUE,TRUE),1,1),"")</f>
        <v/>
      </c>
      <c r="BP1132" s="10">
        <f>IF((ROW()-6)&lt;=$Q$3,INDEX(LINEST(AH1073:AH1132,AI1073:AT1132,TRUE,TRUE),3,1),"")</f>
        <v/>
      </c>
      <c r="BR1132" s="9">
        <f>IF(AND((ROW()-6)&lt;=$Q$3,ISNUMBER(BC1131)),BC1131/$Q$4+BD1131*AI1132+BE1131*AJ1132+BF1131*AK1132+BG1131*AL1132+BH1131*AM1132+BI1131*AN1132+BJ1131*AO1132+BK1131*AP1132+BL1131*AQ1132+BM1131*AR1132+BN1131*AS1132+BO1131*AT1132,"")</f>
        <v/>
      </c>
      <c r="BS1132">
        <f>IF(ISNUMBER(BR1132),AVERAGE(AH1072:AH1131),"")</f>
        <v/>
      </c>
      <c r="BT1132">
        <f>IF(ISNUMBER(BR1132),(AH1132-BR1132)^2,"")</f>
        <v/>
      </c>
      <c r="BU1132">
        <f>IF(ISNUMBER(BR1132),AH1132^2,"")</f>
        <v/>
      </c>
      <c r="BV1132">
        <f>IF(ISNUMBER(BR1132),(AH1132-BS1132)^2,"")</f>
        <v/>
      </c>
    </row>
    <row r="1133">
      <c r="O1133">
        <f>IF($R1133="","",CHOOSE($Q$2,YEAR(R1133)*12+MONTH(R1133),INT((R1133-2)/7),YEAR(R1133)*4+ROUNDUP(MONTH(R1133)/3)))</f>
        <v/>
      </c>
      <c r="P1133">
        <f>IF($R1133="","",IF($R1134="",1,IF(O1133&lt;&gt;O1134,1,0)))</f>
        <v/>
      </c>
      <c r="Q1133">
        <f>IF(P1133=1,SUM($P$7:P1133),"")</f>
        <v/>
      </c>
      <c r="R1133">
        <f>IF($A1133="","",IF(ISNUMBER($A1133),$A1133,IFERROR(DATEVALUE($A1133),NA())))</f>
        <v/>
      </c>
      <c r="S1133" s="7">
        <f>IFERROR(INDEX($R$7:$R$60000,MATCH(ROW()-6,$Q$7:$Q$60000,0)),"")</f>
        <v/>
      </c>
      <c r="T1133">
        <f>IFERROR(INDEX($B$7:$B$60000,MATCH(ROW()-6,$Q$7:$Q$60000,0)),"")</f>
        <v/>
      </c>
      <c r="U1133">
        <f>IFERROR(INDEX($C$7:$C$60000,MATCH(ROW()-6,$Q$7:$Q$60000,0)),"")</f>
        <v/>
      </c>
      <c r="V1133">
        <f>IFERROR(INDEX($D$7:$D$60000,MATCH(ROW()-6,$Q$7:$Q$60000,0)),"")</f>
        <v/>
      </c>
      <c r="W1133">
        <f>IFERROR(INDEX($E$7:$E$60000,MATCH(ROW()-6,$Q$7:$Q$60000,0)),"")</f>
        <v/>
      </c>
      <c r="X1133">
        <f>IFERROR(INDEX($F$7:$F$60000,MATCH(ROW()-6,$Q$7:$Q$60000,0)),"")</f>
        <v/>
      </c>
      <c r="Y1133">
        <f>IFERROR(INDEX($G$7:$G$60000,MATCH(ROW()-6,$Q$7:$Q$60000,0)),"")</f>
        <v/>
      </c>
      <c r="Z1133">
        <f>IFERROR(INDEX($H$7:$H$60000,MATCH(ROW()-6,$Q$7:$Q$60000,0)),"")</f>
        <v/>
      </c>
      <c r="AA1133">
        <f>IFERROR(INDEX($I$7:$I$60000,MATCH(ROW()-6,$Q$7:$Q$60000,0)),"")</f>
        <v/>
      </c>
      <c r="AB1133">
        <f>IFERROR(INDEX($J$7:$J$60000,MATCH(ROW()-6,$Q$7:$Q$60000,0)),"")</f>
        <v/>
      </c>
      <c r="AC1133">
        <f>IFERROR(INDEX($K$7:$K$60000,MATCH(ROW()-6,$Q$7:$Q$60000,0)),"")</f>
        <v/>
      </c>
      <c r="AD1133">
        <f>IFERROR(INDEX($L$7:$L$60000,MATCH(ROW()-6,$Q$7:$Q$60000,0)),"")</f>
        <v/>
      </c>
      <c r="AE1133">
        <f>IFERROR(INDEX($M$7:$M$60000,MATCH(ROW()-6,$Q$7:$Q$60000,0)),"")</f>
        <v/>
      </c>
      <c r="AF1133">
        <f>IFERROR(INDEX($N$7:$N$60000,MATCH(ROW()-6,$Q$7:$Q$60000,0)),"")</f>
        <v/>
      </c>
      <c r="AH1133" s="9">
        <f>IF(OR($S1133="",$S1132=""),"",LN($T1133/$T1132))</f>
        <v/>
      </c>
      <c r="AI1133" s="9">
        <f>IF(OR($S1133="",$S1132=""),"",$C$2*LN(U1133/U1132))</f>
        <v/>
      </c>
      <c r="AJ1133" s="9">
        <f>IF(OR($S1133="",$S1132=""),"",$D$2*(V1133-V1132))</f>
        <v/>
      </c>
      <c r="AK1133" s="9">
        <f>IF(OR($S1133="",$S1132=""),"",$E$2*(W1133-W1132))</f>
        <v/>
      </c>
      <c r="AL1133" s="9">
        <f>IF(OR($S1133="",$S1132=""),"",$F$2*LN(X1133/X1132))</f>
        <v/>
      </c>
      <c r="AM1133" s="9">
        <f>IF(OR($S1133="",$S1132=""),"",$G$2*(Y1133-Y1132))</f>
        <v/>
      </c>
      <c r="AN1133" s="9">
        <f>IF(OR($S1133="",$S1132=""),"",$H$2*LN(Z1133/Z1132))</f>
        <v/>
      </c>
      <c r="AO1133" s="9">
        <f>IF(OR($S1133="",$S1132=""),"",$I$2*(AA1133-AA1132))</f>
        <v/>
      </c>
      <c r="AP1133" s="9">
        <f>IF(OR($S1133="",$S1132=""),"",$J$2*LN(AB1133/AB1132))</f>
        <v/>
      </c>
      <c r="AQ1133" s="9">
        <f>IF(OR($S1133="",$S1132=""),"",$K$2*(AC1133-AC1132))</f>
        <v/>
      </c>
      <c r="AR1133" s="9">
        <f>IF(OR($S1133="",$S1132=""),"",$L$2*LN(AD1133/AD1132))</f>
        <v/>
      </c>
      <c r="AS1133" s="9">
        <f>IF(OR($S1133="",$S1132=""),"",$M$2*LN(AE1133/AE1132))</f>
        <v/>
      </c>
      <c r="AT1133" s="9">
        <f>IF(OR($S1133="",$S1132=""),"",$N$2*LN(AF1133/AF1132))</f>
        <v/>
      </c>
      <c r="AV1133" s="9">
        <f>IF($AH1133="","",$AY$16+$AY$4*AI1133+$AY$5*AJ1133+$AY$6*AK1133+$AY$7*AL1133+$AY$8*AM1133+$AY$9*AN1133+$AY$10*AO1133+$AY$11*AP1133+$AY$12*AQ1133+$AY$13*AR1133+$AY$14*AS1133+$AY$15*AT1133)</f>
        <v/>
      </c>
      <c r="BC1133" s="10">
        <f>IF((ROW()-6)&lt;=$Q$3,INDEX(LINEST(AH1074:AH1133,AI1074:AT1133,TRUE,TRUE),1,13)*$Q$4,"")</f>
        <v/>
      </c>
      <c r="BD1133" s="9">
        <f>IF((ROW()-6)&lt;=$Q$3,INDEX(LINEST(AH1074:AH1133,AI1074:AT1133,TRUE,TRUE),1,12),"")</f>
        <v/>
      </c>
      <c r="BE1133" s="9">
        <f>IF((ROW()-6)&lt;=$Q$3,INDEX(LINEST(AH1074:AH1133,AI1074:AT1133,TRUE,TRUE),1,11),"")</f>
        <v/>
      </c>
      <c r="BF1133" s="9">
        <f>IF((ROW()-6)&lt;=$Q$3,INDEX(LINEST(AH1074:AH1133,AI1074:AT1133,TRUE,TRUE),1,10),"")</f>
        <v/>
      </c>
      <c r="BG1133" s="9">
        <f>IF((ROW()-6)&lt;=$Q$3,INDEX(LINEST(AH1074:AH1133,AI1074:AT1133,TRUE,TRUE),1,9),"")</f>
        <v/>
      </c>
      <c r="BH1133" s="9">
        <f>IF((ROW()-6)&lt;=$Q$3,INDEX(LINEST(AH1074:AH1133,AI1074:AT1133,TRUE,TRUE),1,8),"")</f>
        <v/>
      </c>
      <c r="BI1133" s="9">
        <f>IF((ROW()-6)&lt;=$Q$3,INDEX(LINEST(AH1074:AH1133,AI1074:AT1133,TRUE,TRUE),1,7),"")</f>
        <v/>
      </c>
      <c r="BJ1133" s="9">
        <f>IF((ROW()-6)&lt;=$Q$3,INDEX(LINEST(AH1074:AH1133,AI1074:AT1133,TRUE,TRUE),1,6),"")</f>
        <v/>
      </c>
      <c r="BK1133" s="9">
        <f>IF((ROW()-6)&lt;=$Q$3,INDEX(LINEST(AH1074:AH1133,AI1074:AT1133,TRUE,TRUE),1,5),"")</f>
        <v/>
      </c>
      <c r="BL1133" s="9">
        <f>IF((ROW()-6)&lt;=$Q$3,INDEX(LINEST(AH1074:AH1133,AI1074:AT1133,TRUE,TRUE),1,4),"")</f>
        <v/>
      </c>
      <c r="BM1133" s="9">
        <f>IF((ROW()-6)&lt;=$Q$3,INDEX(LINEST(AH1074:AH1133,AI1074:AT1133,TRUE,TRUE),1,3),"")</f>
        <v/>
      </c>
      <c r="BN1133" s="9">
        <f>IF((ROW()-6)&lt;=$Q$3,INDEX(LINEST(AH1074:AH1133,AI1074:AT1133,TRUE,TRUE),1,2),"")</f>
        <v/>
      </c>
      <c r="BO1133" s="9">
        <f>IF((ROW()-6)&lt;=$Q$3,INDEX(LINEST(AH1074:AH1133,AI1074:AT1133,TRUE,TRUE),1,1),"")</f>
        <v/>
      </c>
      <c r="BP1133" s="10">
        <f>IF((ROW()-6)&lt;=$Q$3,INDEX(LINEST(AH1074:AH1133,AI1074:AT1133,TRUE,TRUE),3,1),"")</f>
        <v/>
      </c>
      <c r="BR1133" s="9">
        <f>IF(AND((ROW()-6)&lt;=$Q$3,ISNUMBER(BC1132)),BC1132/$Q$4+BD1132*AI1133+BE1132*AJ1133+BF1132*AK1133+BG1132*AL1133+BH1132*AM1133+BI1132*AN1133+BJ1132*AO1133+BK1132*AP1133+BL1132*AQ1133+BM1132*AR1133+BN1132*AS1133+BO1132*AT1133,"")</f>
        <v/>
      </c>
      <c r="BS1133">
        <f>IF(ISNUMBER(BR1133),AVERAGE(AH1073:AH1132),"")</f>
        <v/>
      </c>
      <c r="BT1133">
        <f>IF(ISNUMBER(BR1133),(AH1133-BR1133)^2,"")</f>
        <v/>
      </c>
      <c r="BU1133">
        <f>IF(ISNUMBER(BR1133),AH1133^2,"")</f>
        <v/>
      </c>
      <c r="BV1133">
        <f>IF(ISNUMBER(BR1133),(AH1133-BS1133)^2,"")</f>
        <v/>
      </c>
    </row>
    <row r="1134">
      <c r="O1134">
        <f>IF($R1134="","",CHOOSE($Q$2,YEAR(R1134)*12+MONTH(R1134),INT((R1134-2)/7),YEAR(R1134)*4+ROUNDUP(MONTH(R1134)/3)))</f>
        <v/>
      </c>
      <c r="P1134">
        <f>IF($R1134="","",IF($R1135="",1,IF(O1134&lt;&gt;O1135,1,0)))</f>
        <v/>
      </c>
      <c r="Q1134">
        <f>IF(P1134=1,SUM($P$7:P1134),"")</f>
        <v/>
      </c>
      <c r="R1134">
        <f>IF($A1134="","",IF(ISNUMBER($A1134),$A1134,IFERROR(DATEVALUE($A1134),NA())))</f>
        <v/>
      </c>
      <c r="S1134" s="7">
        <f>IFERROR(INDEX($R$7:$R$60000,MATCH(ROW()-6,$Q$7:$Q$60000,0)),"")</f>
        <v/>
      </c>
      <c r="T1134">
        <f>IFERROR(INDEX($B$7:$B$60000,MATCH(ROW()-6,$Q$7:$Q$60000,0)),"")</f>
        <v/>
      </c>
      <c r="U1134">
        <f>IFERROR(INDEX($C$7:$C$60000,MATCH(ROW()-6,$Q$7:$Q$60000,0)),"")</f>
        <v/>
      </c>
      <c r="V1134">
        <f>IFERROR(INDEX($D$7:$D$60000,MATCH(ROW()-6,$Q$7:$Q$60000,0)),"")</f>
        <v/>
      </c>
      <c r="W1134">
        <f>IFERROR(INDEX($E$7:$E$60000,MATCH(ROW()-6,$Q$7:$Q$60000,0)),"")</f>
        <v/>
      </c>
      <c r="X1134">
        <f>IFERROR(INDEX($F$7:$F$60000,MATCH(ROW()-6,$Q$7:$Q$60000,0)),"")</f>
        <v/>
      </c>
      <c r="Y1134">
        <f>IFERROR(INDEX($G$7:$G$60000,MATCH(ROW()-6,$Q$7:$Q$60000,0)),"")</f>
        <v/>
      </c>
      <c r="Z1134">
        <f>IFERROR(INDEX($H$7:$H$60000,MATCH(ROW()-6,$Q$7:$Q$60000,0)),"")</f>
        <v/>
      </c>
      <c r="AA1134">
        <f>IFERROR(INDEX($I$7:$I$60000,MATCH(ROW()-6,$Q$7:$Q$60000,0)),"")</f>
        <v/>
      </c>
      <c r="AB1134">
        <f>IFERROR(INDEX($J$7:$J$60000,MATCH(ROW()-6,$Q$7:$Q$60000,0)),"")</f>
        <v/>
      </c>
      <c r="AC1134">
        <f>IFERROR(INDEX($K$7:$K$60000,MATCH(ROW()-6,$Q$7:$Q$60000,0)),"")</f>
        <v/>
      </c>
      <c r="AD1134">
        <f>IFERROR(INDEX($L$7:$L$60000,MATCH(ROW()-6,$Q$7:$Q$60000,0)),"")</f>
        <v/>
      </c>
      <c r="AE1134">
        <f>IFERROR(INDEX($M$7:$M$60000,MATCH(ROW()-6,$Q$7:$Q$60000,0)),"")</f>
        <v/>
      </c>
      <c r="AF1134">
        <f>IFERROR(INDEX($N$7:$N$60000,MATCH(ROW()-6,$Q$7:$Q$60000,0)),"")</f>
        <v/>
      </c>
      <c r="AH1134" s="9">
        <f>IF(OR($S1134="",$S1133=""),"",LN($T1134/$T1133))</f>
        <v/>
      </c>
      <c r="AI1134" s="9">
        <f>IF(OR($S1134="",$S1133=""),"",$C$2*LN(U1134/U1133))</f>
        <v/>
      </c>
      <c r="AJ1134" s="9">
        <f>IF(OR($S1134="",$S1133=""),"",$D$2*(V1134-V1133))</f>
        <v/>
      </c>
      <c r="AK1134" s="9">
        <f>IF(OR($S1134="",$S1133=""),"",$E$2*(W1134-W1133))</f>
        <v/>
      </c>
      <c r="AL1134" s="9">
        <f>IF(OR($S1134="",$S1133=""),"",$F$2*LN(X1134/X1133))</f>
        <v/>
      </c>
      <c r="AM1134" s="9">
        <f>IF(OR($S1134="",$S1133=""),"",$G$2*(Y1134-Y1133))</f>
        <v/>
      </c>
      <c r="AN1134" s="9">
        <f>IF(OR($S1134="",$S1133=""),"",$H$2*LN(Z1134/Z1133))</f>
        <v/>
      </c>
      <c r="AO1134" s="9">
        <f>IF(OR($S1134="",$S1133=""),"",$I$2*(AA1134-AA1133))</f>
        <v/>
      </c>
      <c r="AP1134" s="9">
        <f>IF(OR($S1134="",$S1133=""),"",$J$2*LN(AB1134/AB1133))</f>
        <v/>
      </c>
      <c r="AQ1134" s="9">
        <f>IF(OR($S1134="",$S1133=""),"",$K$2*(AC1134-AC1133))</f>
        <v/>
      </c>
      <c r="AR1134" s="9">
        <f>IF(OR($S1134="",$S1133=""),"",$L$2*LN(AD1134/AD1133))</f>
        <v/>
      </c>
      <c r="AS1134" s="9">
        <f>IF(OR($S1134="",$S1133=""),"",$M$2*LN(AE1134/AE1133))</f>
        <v/>
      </c>
      <c r="AT1134" s="9">
        <f>IF(OR($S1134="",$S1133=""),"",$N$2*LN(AF1134/AF1133))</f>
        <v/>
      </c>
      <c r="AV1134" s="9">
        <f>IF($AH1134="","",$AY$16+$AY$4*AI1134+$AY$5*AJ1134+$AY$6*AK1134+$AY$7*AL1134+$AY$8*AM1134+$AY$9*AN1134+$AY$10*AO1134+$AY$11*AP1134+$AY$12*AQ1134+$AY$13*AR1134+$AY$14*AS1134+$AY$15*AT1134)</f>
        <v/>
      </c>
      <c r="BC1134" s="10">
        <f>IF((ROW()-6)&lt;=$Q$3,INDEX(LINEST(AH1075:AH1134,AI1075:AT1134,TRUE,TRUE),1,13)*$Q$4,"")</f>
        <v/>
      </c>
      <c r="BD1134" s="9">
        <f>IF((ROW()-6)&lt;=$Q$3,INDEX(LINEST(AH1075:AH1134,AI1075:AT1134,TRUE,TRUE),1,12),"")</f>
        <v/>
      </c>
      <c r="BE1134" s="9">
        <f>IF((ROW()-6)&lt;=$Q$3,INDEX(LINEST(AH1075:AH1134,AI1075:AT1134,TRUE,TRUE),1,11),"")</f>
        <v/>
      </c>
      <c r="BF1134" s="9">
        <f>IF((ROW()-6)&lt;=$Q$3,INDEX(LINEST(AH1075:AH1134,AI1075:AT1134,TRUE,TRUE),1,10),"")</f>
        <v/>
      </c>
      <c r="BG1134" s="9">
        <f>IF((ROW()-6)&lt;=$Q$3,INDEX(LINEST(AH1075:AH1134,AI1075:AT1134,TRUE,TRUE),1,9),"")</f>
        <v/>
      </c>
      <c r="BH1134" s="9">
        <f>IF((ROW()-6)&lt;=$Q$3,INDEX(LINEST(AH1075:AH1134,AI1075:AT1134,TRUE,TRUE),1,8),"")</f>
        <v/>
      </c>
      <c r="BI1134" s="9">
        <f>IF((ROW()-6)&lt;=$Q$3,INDEX(LINEST(AH1075:AH1134,AI1075:AT1134,TRUE,TRUE),1,7),"")</f>
        <v/>
      </c>
      <c r="BJ1134" s="9">
        <f>IF((ROW()-6)&lt;=$Q$3,INDEX(LINEST(AH1075:AH1134,AI1075:AT1134,TRUE,TRUE),1,6),"")</f>
        <v/>
      </c>
      <c r="BK1134" s="9">
        <f>IF((ROW()-6)&lt;=$Q$3,INDEX(LINEST(AH1075:AH1134,AI1075:AT1134,TRUE,TRUE),1,5),"")</f>
        <v/>
      </c>
      <c r="BL1134" s="9">
        <f>IF((ROW()-6)&lt;=$Q$3,INDEX(LINEST(AH1075:AH1134,AI1075:AT1134,TRUE,TRUE),1,4),"")</f>
        <v/>
      </c>
      <c r="BM1134" s="9">
        <f>IF((ROW()-6)&lt;=$Q$3,INDEX(LINEST(AH1075:AH1134,AI1075:AT1134,TRUE,TRUE),1,3),"")</f>
        <v/>
      </c>
      <c r="BN1134" s="9">
        <f>IF((ROW()-6)&lt;=$Q$3,INDEX(LINEST(AH1075:AH1134,AI1075:AT1134,TRUE,TRUE),1,2),"")</f>
        <v/>
      </c>
      <c r="BO1134" s="9">
        <f>IF((ROW()-6)&lt;=$Q$3,INDEX(LINEST(AH1075:AH1134,AI1075:AT1134,TRUE,TRUE),1,1),"")</f>
        <v/>
      </c>
      <c r="BP1134" s="10">
        <f>IF((ROW()-6)&lt;=$Q$3,INDEX(LINEST(AH1075:AH1134,AI1075:AT1134,TRUE,TRUE),3,1),"")</f>
        <v/>
      </c>
      <c r="BR1134" s="9">
        <f>IF(AND((ROW()-6)&lt;=$Q$3,ISNUMBER(BC1133)),BC1133/$Q$4+BD1133*AI1134+BE1133*AJ1134+BF1133*AK1134+BG1133*AL1134+BH1133*AM1134+BI1133*AN1134+BJ1133*AO1134+BK1133*AP1134+BL1133*AQ1134+BM1133*AR1134+BN1133*AS1134+BO1133*AT1134,"")</f>
        <v/>
      </c>
      <c r="BS1134">
        <f>IF(ISNUMBER(BR1134),AVERAGE(AH1074:AH1133),"")</f>
        <v/>
      </c>
      <c r="BT1134">
        <f>IF(ISNUMBER(BR1134),(AH1134-BR1134)^2,"")</f>
        <v/>
      </c>
      <c r="BU1134">
        <f>IF(ISNUMBER(BR1134),AH1134^2,"")</f>
        <v/>
      </c>
      <c r="BV1134">
        <f>IF(ISNUMBER(BR1134),(AH1134-BS1134)^2,"")</f>
        <v/>
      </c>
    </row>
    <row r="1135">
      <c r="O1135">
        <f>IF($R1135="","",CHOOSE($Q$2,YEAR(R1135)*12+MONTH(R1135),INT((R1135-2)/7),YEAR(R1135)*4+ROUNDUP(MONTH(R1135)/3)))</f>
        <v/>
      </c>
      <c r="P1135">
        <f>IF($R1135="","",IF($R1136="",1,IF(O1135&lt;&gt;O1136,1,0)))</f>
        <v/>
      </c>
      <c r="Q1135">
        <f>IF(P1135=1,SUM($P$7:P1135),"")</f>
        <v/>
      </c>
      <c r="R1135">
        <f>IF($A1135="","",IF(ISNUMBER($A1135),$A1135,IFERROR(DATEVALUE($A1135),NA())))</f>
        <v/>
      </c>
      <c r="S1135" s="7">
        <f>IFERROR(INDEX($R$7:$R$60000,MATCH(ROW()-6,$Q$7:$Q$60000,0)),"")</f>
        <v/>
      </c>
      <c r="T1135">
        <f>IFERROR(INDEX($B$7:$B$60000,MATCH(ROW()-6,$Q$7:$Q$60000,0)),"")</f>
        <v/>
      </c>
      <c r="U1135">
        <f>IFERROR(INDEX($C$7:$C$60000,MATCH(ROW()-6,$Q$7:$Q$60000,0)),"")</f>
        <v/>
      </c>
      <c r="V1135">
        <f>IFERROR(INDEX($D$7:$D$60000,MATCH(ROW()-6,$Q$7:$Q$60000,0)),"")</f>
        <v/>
      </c>
      <c r="W1135">
        <f>IFERROR(INDEX($E$7:$E$60000,MATCH(ROW()-6,$Q$7:$Q$60000,0)),"")</f>
        <v/>
      </c>
      <c r="X1135">
        <f>IFERROR(INDEX($F$7:$F$60000,MATCH(ROW()-6,$Q$7:$Q$60000,0)),"")</f>
        <v/>
      </c>
      <c r="Y1135">
        <f>IFERROR(INDEX($G$7:$G$60000,MATCH(ROW()-6,$Q$7:$Q$60000,0)),"")</f>
        <v/>
      </c>
      <c r="Z1135">
        <f>IFERROR(INDEX($H$7:$H$60000,MATCH(ROW()-6,$Q$7:$Q$60000,0)),"")</f>
        <v/>
      </c>
      <c r="AA1135">
        <f>IFERROR(INDEX($I$7:$I$60000,MATCH(ROW()-6,$Q$7:$Q$60000,0)),"")</f>
        <v/>
      </c>
      <c r="AB1135">
        <f>IFERROR(INDEX($J$7:$J$60000,MATCH(ROW()-6,$Q$7:$Q$60000,0)),"")</f>
        <v/>
      </c>
      <c r="AC1135">
        <f>IFERROR(INDEX($K$7:$K$60000,MATCH(ROW()-6,$Q$7:$Q$60000,0)),"")</f>
        <v/>
      </c>
      <c r="AD1135">
        <f>IFERROR(INDEX($L$7:$L$60000,MATCH(ROW()-6,$Q$7:$Q$60000,0)),"")</f>
        <v/>
      </c>
      <c r="AE1135">
        <f>IFERROR(INDEX($M$7:$M$60000,MATCH(ROW()-6,$Q$7:$Q$60000,0)),"")</f>
        <v/>
      </c>
      <c r="AF1135">
        <f>IFERROR(INDEX($N$7:$N$60000,MATCH(ROW()-6,$Q$7:$Q$60000,0)),"")</f>
        <v/>
      </c>
      <c r="AH1135" s="9">
        <f>IF(OR($S1135="",$S1134=""),"",LN($T1135/$T1134))</f>
        <v/>
      </c>
      <c r="AI1135" s="9">
        <f>IF(OR($S1135="",$S1134=""),"",$C$2*LN(U1135/U1134))</f>
        <v/>
      </c>
      <c r="AJ1135" s="9">
        <f>IF(OR($S1135="",$S1134=""),"",$D$2*(V1135-V1134))</f>
        <v/>
      </c>
      <c r="AK1135" s="9">
        <f>IF(OR($S1135="",$S1134=""),"",$E$2*(W1135-W1134))</f>
        <v/>
      </c>
      <c r="AL1135" s="9">
        <f>IF(OR($S1135="",$S1134=""),"",$F$2*LN(X1135/X1134))</f>
        <v/>
      </c>
      <c r="AM1135" s="9">
        <f>IF(OR($S1135="",$S1134=""),"",$G$2*(Y1135-Y1134))</f>
        <v/>
      </c>
      <c r="AN1135" s="9">
        <f>IF(OR($S1135="",$S1134=""),"",$H$2*LN(Z1135/Z1134))</f>
        <v/>
      </c>
      <c r="AO1135" s="9">
        <f>IF(OR($S1135="",$S1134=""),"",$I$2*(AA1135-AA1134))</f>
        <v/>
      </c>
      <c r="AP1135" s="9">
        <f>IF(OR($S1135="",$S1134=""),"",$J$2*LN(AB1135/AB1134))</f>
        <v/>
      </c>
      <c r="AQ1135" s="9">
        <f>IF(OR($S1135="",$S1134=""),"",$K$2*(AC1135-AC1134))</f>
        <v/>
      </c>
      <c r="AR1135" s="9">
        <f>IF(OR($S1135="",$S1134=""),"",$L$2*LN(AD1135/AD1134))</f>
        <v/>
      </c>
      <c r="AS1135" s="9">
        <f>IF(OR($S1135="",$S1134=""),"",$M$2*LN(AE1135/AE1134))</f>
        <v/>
      </c>
      <c r="AT1135" s="9">
        <f>IF(OR($S1135="",$S1134=""),"",$N$2*LN(AF1135/AF1134))</f>
        <v/>
      </c>
      <c r="AV1135" s="9">
        <f>IF($AH1135="","",$AY$16+$AY$4*AI1135+$AY$5*AJ1135+$AY$6*AK1135+$AY$7*AL1135+$AY$8*AM1135+$AY$9*AN1135+$AY$10*AO1135+$AY$11*AP1135+$AY$12*AQ1135+$AY$13*AR1135+$AY$14*AS1135+$AY$15*AT1135)</f>
        <v/>
      </c>
      <c r="BC1135" s="10">
        <f>IF((ROW()-6)&lt;=$Q$3,INDEX(LINEST(AH1076:AH1135,AI1076:AT1135,TRUE,TRUE),1,13)*$Q$4,"")</f>
        <v/>
      </c>
      <c r="BD1135" s="9">
        <f>IF((ROW()-6)&lt;=$Q$3,INDEX(LINEST(AH1076:AH1135,AI1076:AT1135,TRUE,TRUE),1,12),"")</f>
        <v/>
      </c>
      <c r="BE1135" s="9">
        <f>IF((ROW()-6)&lt;=$Q$3,INDEX(LINEST(AH1076:AH1135,AI1076:AT1135,TRUE,TRUE),1,11),"")</f>
        <v/>
      </c>
      <c r="BF1135" s="9">
        <f>IF((ROW()-6)&lt;=$Q$3,INDEX(LINEST(AH1076:AH1135,AI1076:AT1135,TRUE,TRUE),1,10),"")</f>
        <v/>
      </c>
      <c r="BG1135" s="9">
        <f>IF((ROW()-6)&lt;=$Q$3,INDEX(LINEST(AH1076:AH1135,AI1076:AT1135,TRUE,TRUE),1,9),"")</f>
        <v/>
      </c>
      <c r="BH1135" s="9">
        <f>IF((ROW()-6)&lt;=$Q$3,INDEX(LINEST(AH1076:AH1135,AI1076:AT1135,TRUE,TRUE),1,8),"")</f>
        <v/>
      </c>
      <c r="BI1135" s="9">
        <f>IF((ROW()-6)&lt;=$Q$3,INDEX(LINEST(AH1076:AH1135,AI1076:AT1135,TRUE,TRUE),1,7),"")</f>
        <v/>
      </c>
      <c r="BJ1135" s="9">
        <f>IF((ROW()-6)&lt;=$Q$3,INDEX(LINEST(AH1076:AH1135,AI1076:AT1135,TRUE,TRUE),1,6),"")</f>
        <v/>
      </c>
      <c r="BK1135" s="9">
        <f>IF((ROW()-6)&lt;=$Q$3,INDEX(LINEST(AH1076:AH1135,AI1076:AT1135,TRUE,TRUE),1,5),"")</f>
        <v/>
      </c>
      <c r="BL1135" s="9">
        <f>IF((ROW()-6)&lt;=$Q$3,INDEX(LINEST(AH1076:AH1135,AI1076:AT1135,TRUE,TRUE),1,4),"")</f>
        <v/>
      </c>
      <c r="BM1135" s="9">
        <f>IF((ROW()-6)&lt;=$Q$3,INDEX(LINEST(AH1076:AH1135,AI1076:AT1135,TRUE,TRUE),1,3),"")</f>
        <v/>
      </c>
      <c r="BN1135" s="9">
        <f>IF((ROW()-6)&lt;=$Q$3,INDEX(LINEST(AH1076:AH1135,AI1076:AT1135,TRUE,TRUE),1,2),"")</f>
        <v/>
      </c>
      <c r="BO1135" s="9">
        <f>IF((ROW()-6)&lt;=$Q$3,INDEX(LINEST(AH1076:AH1135,AI1076:AT1135,TRUE,TRUE),1,1),"")</f>
        <v/>
      </c>
      <c r="BP1135" s="10">
        <f>IF((ROW()-6)&lt;=$Q$3,INDEX(LINEST(AH1076:AH1135,AI1076:AT1135,TRUE,TRUE),3,1),"")</f>
        <v/>
      </c>
      <c r="BR1135" s="9">
        <f>IF(AND((ROW()-6)&lt;=$Q$3,ISNUMBER(BC1134)),BC1134/$Q$4+BD1134*AI1135+BE1134*AJ1135+BF1134*AK1135+BG1134*AL1135+BH1134*AM1135+BI1134*AN1135+BJ1134*AO1135+BK1134*AP1135+BL1134*AQ1135+BM1134*AR1135+BN1134*AS1135+BO1134*AT1135,"")</f>
        <v/>
      </c>
      <c r="BS1135">
        <f>IF(ISNUMBER(BR1135),AVERAGE(AH1075:AH1134),"")</f>
        <v/>
      </c>
      <c r="BT1135">
        <f>IF(ISNUMBER(BR1135),(AH1135-BR1135)^2,"")</f>
        <v/>
      </c>
      <c r="BU1135">
        <f>IF(ISNUMBER(BR1135),AH1135^2,"")</f>
        <v/>
      </c>
      <c r="BV1135">
        <f>IF(ISNUMBER(BR1135),(AH1135-BS1135)^2,"")</f>
        <v/>
      </c>
    </row>
    <row r="1136">
      <c r="O1136">
        <f>IF($R1136="","",CHOOSE($Q$2,YEAR(R1136)*12+MONTH(R1136),INT((R1136-2)/7),YEAR(R1136)*4+ROUNDUP(MONTH(R1136)/3)))</f>
        <v/>
      </c>
      <c r="P1136">
        <f>IF($R1136="","",IF($R1137="",1,IF(O1136&lt;&gt;O1137,1,0)))</f>
        <v/>
      </c>
      <c r="Q1136">
        <f>IF(P1136=1,SUM($P$7:P1136),"")</f>
        <v/>
      </c>
      <c r="R1136">
        <f>IF($A1136="","",IF(ISNUMBER($A1136),$A1136,IFERROR(DATEVALUE($A1136),NA())))</f>
        <v/>
      </c>
      <c r="S1136" s="7">
        <f>IFERROR(INDEX($R$7:$R$60000,MATCH(ROW()-6,$Q$7:$Q$60000,0)),"")</f>
        <v/>
      </c>
      <c r="T1136">
        <f>IFERROR(INDEX($B$7:$B$60000,MATCH(ROW()-6,$Q$7:$Q$60000,0)),"")</f>
        <v/>
      </c>
      <c r="U1136">
        <f>IFERROR(INDEX($C$7:$C$60000,MATCH(ROW()-6,$Q$7:$Q$60000,0)),"")</f>
        <v/>
      </c>
      <c r="V1136">
        <f>IFERROR(INDEX($D$7:$D$60000,MATCH(ROW()-6,$Q$7:$Q$60000,0)),"")</f>
        <v/>
      </c>
      <c r="W1136">
        <f>IFERROR(INDEX($E$7:$E$60000,MATCH(ROW()-6,$Q$7:$Q$60000,0)),"")</f>
        <v/>
      </c>
      <c r="X1136">
        <f>IFERROR(INDEX($F$7:$F$60000,MATCH(ROW()-6,$Q$7:$Q$60000,0)),"")</f>
        <v/>
      </c>
      <c r="Y1136">
        <f>IFERROR(INDEX($G$7:$G$60000,MATCH(ROW()-6,$Q$7:$Q$60000,0)),"")</f>
        <v/>
      </c>
      <c r="Z1136">
        <f>IFERROR(INDEX($H$7:$H$60000,MATCH(ROW()-6,$Q$7:$Q$60000,0)),"")</f>
        <v/>
      </c>
      <c r="AA1136">
        <f>IFERROR(INDEX($I$7:$I$60000,MATCH(ROW()-6,$Q$7:$Q$60000,0)),"")</f>
        <v/>
      </c>
      <c r="AB1136">
        <f>IFERROR(INDEX($J$7:$J$60000,MATCH(ROW()-6,$Q$7:$Q$60000,0)),"")</f>
        <v/>
      </c>
      <c r="AC1136">
        <f>IFERROR(INDEX($K$7:$K$60000,MATCH(ROW()-6,$Q$7:$Q$60000,0)),"")</f>
        <v/>
      </c>
      <c r="AD1136">
        <f>IFERROR(INDEX($L$7:$L$60000,MATCH(ROW()-6,$Q$7:$Q$60000,0)),"")</f>
        <v/>
      </c>
      <c r="AE1136">
        <f>IFERROR(INDEX($M$7:$M$60000,MATCH(ROW()-6,$Q$7:$Q$60000,0)),"")</f>
        <v/>
      </c>
      <c r="AF1136">
        <f>IFERROR(INDEX($N$7:$N$60000,MATCH(ROW()-6,$Q$7:$Q$60000,0)),"")</f>
        <v/>
      </c>
      <c r="AH1136" s="9">
        <f>IF(OR($S1136="",$S1135=""),"",LN($T1136/$T1135))</f>
        <v/>
      </c>
      <c r="AI1136" s="9">
        <f>IF(OR($S1136="",$S1135=""),"",$C$2*LN(U1136/U1135))</f>
        <v/>
      </c>
      <c r="AJ1136" s="9">
        <f>IF(OR($S1136="",$S1135=""),"",$D$2*(V1136-V1135))</f>
        <v/>
      </c>
      <c r="AK1136" s="9">
        <f>IF(OR($S1136="",$S1135=""),"",$E$2*(W1136-W1135))</f>
        <v/>
      </c>
      <c r="AL1136" s="9">
        <f>IF(OR($S1136="",$S1135=""),"",$F$2*LN(X1136/X1135))</f>
        <v/>
      </c>
      <c r="AM1136" s="9">
        <f>IF(OR($S1136="",$S1135=""),"",$G$2*(Y1136-Y1135))</f>
        <v/>
      </c>
      <c r="AN1136" s="9">
        <f>IF(OR($S1136="",$S1135=""),"",$H$2*LN(Z1136/Z1135))</f>
        <v/>
      </c>
      <c r="AO1136" s="9">
        <f>IF(OR($S1136="",$S1135=""),"",$I$2*(AA1136-AA1135))</f>
        <v/>
      </c>
      <c r="AP1136" s="9">
        <f>IF(OR($S1136="",$S1135=""),"",$J$2*LN(AB1136/AB1135))</f>
        <v/>
      </c>
      <c r="AQ1136" s="9">
        <f>IF(OR($S1136="",$S1135=""),"",$K$2*(AC1136-AC1135))</f>
        <v/>
      </c>
      <c r="AR1136" s="9">
        <f>IF(OR($S1136="",$S1135=""),"",$L$2*LN(AD1136/AD1135))</f>
        <v/>
      </c>
      <c r="AS1136" s="9">
        <f>IF(OR($S1136="",$S1135=""),"",$M$2*LN(AE1136/AE1135))</f>
        <v/>
      </c>
      <c r="AT1136" s="9">
        <f>IF(OR($S1136="",$S1135=""),"",$N$2*LN(AF1136/AF1135))</f>
        <v/>
      </c>
      <c r="AV1136" s="9">
        <f>IF($AH1136="","",$AY$16+$AY$4*AI1136+$AY$5*AJ1136+$AY$6*AK1136+$AY$7*AL1136+$AY$8*AM1136+$AY$9*AN1136+$AY$10*AO1136+$AY$11*AP1136+$AY$12*AQ1136+$AY$13*AR1136+$AY$14*AS1136+$AY$15*AT1136)</f>
        <v/>
      </c>
      <c r="BC1136" s="10">
        <f>IF((ROW()-6)&lt;=$Q$3,INDEX(LINEST(AH1077:AH1136,AI1077:AT1136,TRUE,TRUE),1,13)*$Q$4,"")</f>
        <v/>
      </c>
      <c r="BD1136" s="9">
        <f>IF((ROW()-6)&lt;=$Q$3,INDEX(LINEST(AH1077:AH1136,AI1077:AT1136,TRUE,TRUE),1,12),"")</f>
        <v/>
      </c>
      <c r="BE1136" s="9">
        <f>IF((ROW()-6)&lt;=$Q$3,INDEX(LINEST(AH1077:AH1136,AI1077:AT1136,TRUE,TRUE),1,11),"")</f>
        <v/>
      </c>
      <c r="BF1136" s="9">
        <f>IF((ROW()-6)&lt;=$Q$3,INDEX(LINEST(AH1077:AH1136,AI1077:AT1136,TRUE,TRUE),1,10),"")</f>
        <v/>
      </c>
      <c r="BG1136" s="9">
        <f>IF((ROW()-6)&lt;=$Q$3,INDEX(LINEST(AH1077:AH1136,AI1077:AT1136,TRUE,TRUE),1,9),"")</f>
        <v/>
      </c>
      <c r="BH1136" s="9">
        <f>IF((ROW()-6)&lt;=$Q$3,INDEX(LINEST(AH1077:AH1136,AI1077:AT1136,TRUE,TRUE),1,8),"")</f>
        <v/>
      </c>
      <c r="BI1136" s="9">
        <f>IF((ROW()-6)&lt;=$Q$3,INDEX(LINEST(AH1077:AH1136,AI1077:AT1136,TRUE,TRUE),1,7),"")</f>
        <v/>
      </c>
      <c r="BJ1136" s="9">
        <f>IF((ROW()-6)&lt;=$Q$3,INDEX(LINEST(AH1077:AH1136,AI1077:AT1136,TRUE,TRUE),1,6),"")</f>
        <v/>
      </c>
      <c r="BK1136" s="9">
        <f>IF((ROW()-6)&lt;=$Q$3,INDEX(LINEST(AH1077:AH1136,AI1077:AT1136,TRUE,TRUE),1,5),"")</f>
        <v/>
      </c>
      <c r="BL1136" s="9">
        <f>IF((ROW()-6)&lt;=$Q$3,INDEX(LINEST(AH1077:AH1136,AI1077:AT1136,TRUE,TRUE),1,4),"")</f>
        <v/>
      </c>
      <c r="BM1136" s="9">
        <f>IF((ROW()-6)&lt;=$Q$3,INDEX(LINEST(AH1077:AH1136,AI1077:AT1136,TRUE,TRUE),1,3),"")</f>
        <v/>
      </c>
      <c r="BN1136" s="9">
        <f>IF((ROW()-6)&lt;=$Q$3,INDEX(LINEST(AH1077:AH1136,AI1077:AT1136,TRUE,TRUE),1,2),"")</f>
        <v/>
      </c>
      <c r="BO1136" s="9">
        <f>IF((ROW()-6)&lt;=$Q$3,INDEX(LINEST(AH1077:AH1136,AI1077:AT1136,TRUE,TRUE),1,1),"")</f>
        <v/>
      </c>
      <c r="BP1136" s="10">
        <f>IF((ROW()-6)&lt;=$Q$3,INDEX(LINEST(AH1077:AH1136,AI1077:AT1136,TRUE,TRUE),3,1),"")</f>
        <v/>
      </c>
      <c r="BR1136" s="9">
        <f>IF(AND((ROW()-6)&lt;=$Q$3,ISNUMBER(BC1135)),BC1135/$Q$4+BD1135*AI1136+BE1135*AJ1136+BF1135*AK1136+BG1135*AL1136+BH1135*AM1136+BI1135*AN1136+BJ1135*AO1136+BK1135*AP1136+BL1135*AQ1136+BM1135*AR1136+BN1135*AS1136+BO1135*AT1136,"")</f>
        <v/>
      </c>
      <c r="BS1136">
        <f>IF(ISNUMBER(BR1136),AVERAGE(AH1076:AH1135),"")</f>
        <v/>
      </c>
      <c r="BT1136">
        <f>IF(ISNUMBER(BR1136),(AH1136-BR1136)^2,"")</f>
        <v/>
      </c>
      <c r="BU1136">
        <f>IF(ISNUMBER(BR1136),AH1136^2,"")</f>
        <v/>
      </c>
      <c r="BV1136">
        <f>IF(ISNUMBER(BR1136),(AH1136-BS1136)^2,"")</f>
        <v/>
      </c>
    </row>
    <row r="1137">
      <c r="O1137">
        <f>IF($R1137="","",CHOOSE($Q$2,YEAR(R1137)*12+MONTH(R1137),INT((R1137-2)/7),YEAR(R1137)*4+ROUNDUP(MONTH(R1137)/3)))</f>
        <v/>
      </c>
      <c r="P1137">
        <f>IF($R1137="","",IF($R1138="",1,IF(O1137&lt;&gt;O1138,1,0)))</f>
        <v/>
      </c>
      <c r="Q1137">
        <f>IF(P1137=1,SUM($P$7:P1137),"")</f>
        <v/>
      </c>
      <c r="R1137">
        <f>IF($A1137="","",IF(ISNUMBER($A1137),$A1137,IFERROR(DATEVALUE($A1137),NA())))</f>
        <v/>
      </c>
      <c r="S1137" s="7">
        <f>IFERROR(INDEX($R$7:$R$60000,MATCH(ROW()-6,$Q$7:$Q$60000,0)),"")</f>
        <v/>
      </c>
      <c r="T1137">
        <f>IFERROR(INDEX($B$7:$B$60000,MATCH(ROW()-6,$Q$7:$Q$60000,0)),"")</f>
        <v/>
      </c>
      <c r="U1137">
        <f>IFERROR(INDEX($C$7:$C$60000,MATCH(ROW()-6,$Q$7:$Q$60000,0)),"")</f>
        <v/>
      </c>
      <c r="V1137">
        <f>IFERROR(INDEX($D$7:$D$60000,MATCH(ROW()-6,$Q$7:$Q$60000,0)),"")</f>
        <v/>
      </c>
      <c r="W1137">
        <f>IFERROR(INDEX($E$7:$E$60000,MATCH(ROW()-6,$Q$7:$Q$60000,0)),"")</f>
        <v/>
      </c>
      <c r="X1137">
        <f>IFERROR(INDEX($F$7:$F$60000,MATCH(ROW()-6,$Q$7:$Q$60000,0)),"")</f>
        <v/>
      </c>
      <c r="Y1137">
        <f>IFERROR(INDEX($G$7:$G$60000,MATCH(ROW()-6,$Q$7:$Q$60000,0)),"")</f>
        <v/>
      </c>
      <c r="Z1137">
        <f>IFERROR(INDEX($H$7:$H$60000,MATCH(ROW()-6,$Q$7:$Q$60000,0)),"")</f>
        <v/>
      </c>
      <c r="AA1137">
        <f>IFERROR(INDEX($I$7:$I$60000,MATCH(ROW()-6,$Q$7:$Q$60000,0)),"")</f>
        <v/>
      </c>
      <c r="AB1137">
        <f>IFERROR(INDEX($J$7:$J$60000,MATCH(ROW()-6,$Q$7:$Q$60000,0)),"")</f>
        <v/>
      </c>
      <c r="AC1137">
        <f>IFERROR(INDEX($K$7:$K$60000,MATCH(ROW()-6,$Q$7:$Q$60000,0)),"")</f>
        <v/>
      </c>
      <c r="AD1137">
        <f>IFERROR(INDEX($L$7:$L$60000,MATCH(ROW()-6,$Q$7:$Q$60000,0)),"")</f>
        <v/>
      </c>
      <c r="AE1137">
        <f>IFERROR(INDEX($M$7:$M$60000,MATCH(ROW()-6,$Q$7:$Q$60000,0)),"")</f>
        <v/>
      </c>
      <c r="AF1137">
        <f>IFERROR(INDEX($N$7:$N$60000,MATCH(ROW()-6,$Q$7:$Q$60000,0)),"")</f>
        <v/>
      </c>
      <c r="AH1137" s="9">
        <f>IF(OR($S1137="",$S1136=""),"",LN($T1137/$T1136))</f>
        <v/>
      </c>
      <c r="AI1137" s="9">
        <f>IF(OR($S1137="",$S1136=""),"",$C$2*LN(U1137/U1136))</f>
        <v/>
      </c>
      <c r="AJ1137" s="9">
        <f>IF(OR($S1137="",$S1136=""),"",$D$2*(V1137-V1136))</f>
        <v/>
      </c>
      <c r="AK1137" s="9">
        <f>IF(OR($S1137="",$S1136=""),"",$E$2*(W1137-W1136))</f>
        <v/>
      </c>
      <c r="AL1137" s="9">
        <f>IF(OR($S1137="",$S1136=""),"",$F$2*LN(X1137/X1136))</f>
        <v/>
      </c>
      <c r="AM1137" s="9">
        <f>IF(OR($S1137="",$S1136=""),"",$G$2*(Y1137-Y1136))</f>
        <v/>
      </c>
      <c r="AN1137" s="9">
        <f>IF(OR($S1137="",$S1136=""),"",$H$2*LN(Z1137/Z1136))</f>
        <v/>
      </c>
      <c r="AO1137" s="9">
        <f>IF(OR($S1137="",$S1136=""),"",$I$2*(AA1137-AA1136))</f>
        <v/>
      </c>
      <c r="AP1137" s="9">
        <f>IF(OR($S1137="",$S1136=""),"",$J$2*LN(AB1137/AB1136))</f>
        <v/>
      </c>
      <c r="AQ1137" s="9">
        <f>IF(OR($S1137="",$S1136=""),"",$K$2*(AC1137-AC1136))</f>
        <v/>
      </c>
      <c r="AR1137" s="9">
        <f>IF(OR($S1137="",$S1136=""),"",$L$2*LN(AD1137/AD1136))</f>
        <v/>
      </c>
      <c r="AS1137" s="9">
        <f>IF(OR($S1137="",$S1136=""),"",$M$2*LN(AE1137/AE1136))</f>
        <v/>
      </c>
      <c r="AT1137" s="9">
        <f>IF(OR($S1137="",$S1136=""),"",$N$2*LN(AF1137/AF1136))</f>
        <v/>
      </c>
      <c r="AV1137" s="9">
        <f>IF($AH1137="","",$AY$16+$AY$4*AI1137+$AY$5*AJ1137+$AY$6*AK1137+$AY$7*AL1137+$AY$8*AM1137+$AY$9*AN1137+$AY$10*AO1137+$AY$11*AP1137+$AY$12*AQ1137+$AY$13*AR1137+$AY$14*AS1137+$AY$15*AT1137)</f>
        <v/>
      </c>
      <c r="BC1137" s="10">
        <f>IF((ROW()-6)&lt;=$Q$3,INDEX(LINEST(AH1078:AH1137,AI1078:AT1137,TRUE,TRUE),1,13)*$Q$4,"")</f>
        <v/>
      </c>
      <c r="BD1137" s="9">
        <f>IF((ROW()-6)&lt;=$Q$3,INDEX(LINEST(AH1078:AH1137,AI1078:AT1137,TRUE,TRUE),1,12),"")</f>
        <v/>
      </c>
      <c r="BE1137" s="9">
        <f>IF((ROW()-6)&lt;=$Q$3,INDEX(LINEST(AH1078:AH1137,AI1078:AT1137,TRUE,TRUE),1,11),"")</f>
        <v/>
      </c>
      <c r="BF1137" s="9">
        <f>IF((ROW()-6)&lt;=$Q$3,INDEX(LINEST(AH1078:AH1137,AI1078:AT1137,TRUE,TRUE),1,10),"")</f>
        <v/>
      </c>
      <c r="BG1137" s="9">
        <f>IF((ROW()-6)&lt;=$Q$3,INDEX(LINEST(AH1078:AH1137,AI1078:AT1137,TRUE,TRUE),1,9),"")</f>
        <v/>
      </c>
      <c r="BH1137" s="9">
        <f>IF((ROW()-6)&lt;=$Q$3,INDEX(LINEST(AH1078:AH1137,AI1078:AT1137,TRUE,TRUE),1,8),"")</f>
        <v/>
      </c>
      <c r="BI1137" s="9">
        <f>IF((ROW()-6)&lt;=$Q$3,INDEX(LINEST(AH1078:AH1137,AI1078:AT1137,TRUE,TRUE),1,7),"")</f>
        <v/>
      </c>
      <c r="BJ1137" s="9">
        <f>IF((ROW()-6)&lt;=$Q$3,INDEX(LINEST(AH1078:AH1137,AI1078:AT1137,TRUE,TRUE),1,6),"")</f>
        <v/>
      </c>
      <c r="BK1137" s="9">
        <f>IF((ROW()-6)&lt;=$Q$3,INDEX(LINEST(AH1078:AH1137,AI1078:AT1137,TRUE,TRUE),1,5),"")</f>
        <v/>
      </c>
      <c r="BL1137" s="9">
        <f>IF((ROW()-6)&lt;=$Q$3,INDEX(LINEST(AH1078:AH1137,AI1078:AT1137,TRUE,TRUE),1,4),"")</f>
        <v/>
      </c>
      <c r="BM1137" s="9">
        <f>IF((ROW()-6)&lt;=$Q$3,INDEX(LINEST(AH1078:AH1137,AI1078:AT1137,TRUE,TRUE),1,3),"")</f>
        <v/>
      </c>
      <c r="BN1137" s="9">
        <f>IF((ROW()-6)&lt;=$Q$3,INDEX(LINEST(AH1078:AH1137,AI1078:AT1137,TRUE,TRUE),1,2),"")</f>
        <v/>
      </c>
      <c r="BO1137" s="9">
        <f>IF((ROW()-6)&lt;=$Q$3,INDEX(LINEST(AH1078:AH1137,AI1078:AT1137,TRUE,TRUE),1,1),"")</f>
        <v/>
      </c>
      <c r="BP1137" s="10">
        <f>IF((ROW()-6)&lt;=$Q$3,INDEX(LINEST(AH1078:AH1137,AI1078:AT1137,TRUE,TRUE),3,1),"")</f>
        <v/>
      </c>
      <c r="BR1137" s="9">
        <f>IF(AND((ROW()-6)&lt;=$Q$3,ISNUMBER(BC1136)),BC1136/$Q$4+BD1136*AI1137+BE1136*AJ1137+BF1136*AK1137+BG1136*AL1137+BH1136*AM1137+BI1136*AN1137+BJ1136*AO1137+BK1136*AP1137+BL1136*AQ1137+BM1136*AR1137+BN1136*AS1137+BO1136*AT1137,"")</f>
        <v/>
      </c>
      <c r="BS1137">
        <f>IF(ISNUMBER(BR1137),AVERAGE(AH1077:AH1136),"")</f>
        <v/>
      </c>
      <c r="BT1137">
        <f>IF(ISNUMBER(BR1137),(AH1137-BR1137)^2,"")</f>
        <v/>
      </c>
      <c r="BU1137">
        <f>IF(ISNUMBER(BR1137),AH1137^2,"")</f>
        <v/>
      </c>
      <c r="BV1137">
        <f>IF(ISNUMBER(BR1137),(AH1137-BS1137)^2,"")</f>
        <v/>
      </c>
    </row>
    <row r="1138">
      <c r="O1138">
        <f>IF($R1138="","",CHOOSE($Q$2,YEAR(R1138)*12+MONTH(R1138),INT((R1138-2)/7),YEAR(R1138)*4+ROUNDUP(MONTH(R1138)/3)))</f>
        <v/>
      </c>
      <c r="P1138">
        <f>IF($R1138="","",IF($R1139="",1,IF(O1138&lt;&gt;O1139,1,0)))</f>
        <v/>
      </c>
      <c r="Q1138">
        <f>IF(P1138=1,SUM($P$7:P1138),"")</f>
        <v/>
      </c>
      <c r="R1138">
        <f>IF($A1138="","",IF(ISNUMBER($A1138),$A1138,IFERROR(DATEVALUE($A1138),NA())))</f>
        <v/>
      </c>
      <c r="S1138" s="7">
        <f>IFERROR(INDEX($R$7:$R$60000,MATCH(ROW()-6,$Q$7:$Q$60000,0)),"")</f>
        <v/>
      </c>
      <c r="T1138">
        <f>IFERROR(INDEX($B$7:$B$60000,MATCH(ROW()-6,$Q$7:$Q$60000,0)),"")</f>
        <v/>
      </c>
      <c r="U1138">
        <f>IFERROR(INDEX($C$7:$C$60000,MATCH(ROW()-6,$Q$7:$Q$60000,0)),"")</f>
        <v/>
      </c>
      <c r="V1138">
        <f>IFERROR(INDEX($D$7:$D$60000,MATCH(ROW()-6,$Q$7:$Q$60000,0)),"")</f>
        <v/>
      </c>
      <c r="W1138">
        <f>IFERROR(INDEX($E$7:$E$60000,MATCH(ROW()-6,$Q$7:$Q$60000,0)),"")</f>
        <v/>
      </c>
      <c r="X1138">
        <f>IFERROR(INDEX($F$7:$F$60000,MATCH(ROW()-6,$Q$7:$Q$60000,0)),"")</f>
        <v/>
      </c>
      <c r="Y1138">
        <f>IFERROR(INDEX($G$7:$G$60000,MATCH(ROW()-6,$Q$7:$Q$60000,0)),"")</f>
        <v/>
      </c>
      <c r="Z1138">
        <f>IFERROR(INDEX($H$7:$H$60000,MATCH(ROW()-6,$Q$7:$Q$60000,0)),"")</f>
        <v/>
      </c>
      <c r="AA1138">
        <f>IFERROR(INDEX($I$7:$I$60000,MATCH(ROW()-6,$Q$7:$Q$60000,0)),"")</f>
        <v/>
      </c>
      <c r="AB1138">
        <f>IFERROR(INDEX($J$7:$J$60000,MATCH(ROW()-6,$Q$7:$Q$60000,0)),"")</f>
        <v/>
      </c>
      <c r="AC1138">
        <f>IFERROR(INDEX($K$7:$K$60000,MATCH(ROW()-6,$Q$7:$Q$60000,0)),"")</f>
        <v/>
      </c>
      <c r="AD1138">
        <f>IFERROR(INDEX($L$7:$L$60000,MATCH(ROW()-6,$Q$7:$Q$60000,0)),"")</f>
        <v/>
      </c>
      <c r="AE1138">
        <f>IFERROR(INDEX($M$7:$M$60000,MATCH(ROW()-6,$Q$7:$Q$60000,0)),"")</f>
        <v/>
      </c>
      <c r="AF1138">
        <f>IFERROR(INDEX($N$7:$N$60000,MATCH(ROW()-6,$Q$7:$Q$60000,0)),"")</f>
        <v/>
      </c>
      <c r="AH1138" s="9">
        <f>IF(OR($S1138="",$S1137=""),"",LN($T1138/$T1137))</f>
        <v/>
      </c>
      <c r="AI1138" s="9">
        <f>IF(OR($S1138="",$S1137=""),"",$C$2*LN(U1138/U1137))</f>
        <v/>
      </c>
      <c r="AJ1138" s="9">
        <f>IF(OR($S1138="",$S1137=""),"",$D$2*(V1138-V1137))</f>
        <v/>
      </c>
      <c r="AK1138" s="9">
        <f>IF(OR($S1138="",$S1137=""),"",$E$2*(W1138-W1137))</f>
        <v/>
      </c>
      <c r="AL1138" s="9">
        <f>IF(OR($S1138="",$S1137=""),"",$F$2*LN(X1138/X1137))</f>
        <v/>
      </c>
      <c r="AM1138" s="9">
        <f>IF(OR($S1138="",$S1137=""),"",$G$2*(Y1138-Y1137))</f>
        <v/>
      </c>
      <c r="AN1138" s="9">
        <f>IF(OR($S1138="",$S1137=""),"",$H$2*LN(Z1138/Z1137))</f>
        <v/>
      </c>
      <c r="AO1138" s="9">
        <f>IF(OR($S1138="",$S1137=""),"",$I$2*(AA1138-AA1137))</f>
        <v/>
      </c>
      <c r="AP1138" s="9">
        <f>IF(OR($S1138="",$S1137=""),"",$J$2*LN(AB1138/AB1137))</f>
        <v/>
      </c>
      <c r="AQ1138" s="9">
        <f>IF(OR($S1138="",$S1137=""),"",$K$2*(AC1138-AC1137))</f>
        <v/>
      </c>
      <c r="AR1138" s="9">
        <f>IF(OR($S1138="",$S1137=""),"",$L$2*LN(AD1138/AD1137))</f>
        <v/>
      </c>
      <c r="AS1138" s="9">
        <f>IF(OR($S1138="",$S1137=""),"",$M$2*LN(AE1138/AE1137))</f>
        <v/>
      </c>
      <c r="AT1138" s="9">
        <f>IF(OR($S1138="",$S1137=""),"",$N$2*LN(AF1138/AF1137))</f>
        <v/>
      </c>
      <c r="AV1138" s="9">
        <f>IF($AH1138="","",$AY$16+$AY$4*AI1138+$AY$5*AJ1138+$AY$6*AK1138+$AY$7*AL1138+$AY$8*AM1138+$AY$9*AN1138+$AY$10*AO1138+$AY$11*AP1138+$AY$12*AQ1138+$AY$13*AR1138+$AY$14*AS1138+$AY$15*AT1138)</f>
        <v/>
      </c>
      <c r="BC1138" s="10">
        <f>IF((ROW()-6)&lt;=$Q$3,INDEX(LINEST(AH1079:AH1138,AI1079:AT1138,TRUE,TRUE),1,13)*$Q$4,"")</f>
        <v/>
      </c>
      <c r="BD1138" s="9">
        <f>IF((ROW()-6)&lt;=$Q$3,INDEX(LINEST(AH1079:AH1138,AI1079:AT1138,TRUE,TRUE),1,12),"")</f>
        <v/>
      </c>
      <c r="BE1138" s="9">
        <f>IF((ROW()-6)&lt;=$Q$3,INDEX(LINEST(AH1079:AH1138,AI1079:AT1138,TRUE,TRUE),1,11),"")</f>
        <v/>
      </c>
      <c r="BF1138" s="9">
        <f>IF((ROW()-6)&lt;=$Q$3,INDEX(LINEST(AH1079:AH1138,AI1079:AT1138,TRUE,TRUE),1,10),"")</f>
        <v/>
      </c>
      <c r="BG1138" s="9">
        <f>IF((ROW()-6)&lt;=$Q$3,INDEX(LINEST(AH1079:AH1138,AI1079:AT1138,TRUE,TRUE),1,9),"")</f>
        <v/>
      </c>
      <c r="BH1138" s="9">
        <f>IF((ROW()-6)&lt;=$Q$3,INDEX(LINEST(AH1079:AH1138,AI1079:AT1138,TRUE,TRUE),1,8),"")</f>
        <v/>
      </c>
      <c r="BI1138" s="9">
        <f>IF((ROW()-6)&lt;=$Q$3,INDEX(LINEST(AH1079:AH1138,AI1079:AT1138,TRUE,TRUE),1,7),"")</f>
        <v/>
      </c>
      <c r="BJ1138" s="9">
        <f>IF((ROW()-6)&lt;=$Q$3,INDEX(LINEST(AH1079:AH1138,AI1079:AT1138,TRUE,TRUE),1,6),"")</f>
        <v/>
      </c>
      <c r="BK1138" s="9">
        <f>IF((ROW()-6)&lt;=$Q$3,INDEX(LINEST(AH1079:AH1138,AI1079:AT1138,TRUE,TRUE),1,5),"")</f>
        <v/>
      </c>
      <c r="BL1138" s="9">
        <f>IF((ROW()-6)&lt;=$Q$3,INDEX(LINEST(AH1079:AH1138,AI1079:AT1138,TRUE,TRUE),1,4),"")</f>
        <v/>
      </c>
      <c r="BM1138" s="9">
        <f>IF((ROW()-6)&lt;=$Q$3,INDEX(LINEST(AH1079:AH1138,AI1079:AT1138,TRUE,TRUE),1,3),"")</f>
        <v/>
      </c>
      <c r="BN1138" s="9">
        <f>IF((ROW()-6)&lt;=$Q$3,INDEX(LINEST(AH1079:AH1138,AI1079:AT1138,TRUE,TRUE),1,2),"")</f>
        <v/>
      </c>
      <c r="BO1138" s="9">
        <f>IF((ROW()-6)&lt;=$Q$3,INDEX(LINEST(AH1079:AH1138,AI1079:AT1138,TRUE,TRUE),1,1),"")</f>
        <v/>
      </c>
      <c r="BP1138" s="10">
        <f>IF((ROW()-6)&lt;=$Q$3,INDEX(LINEST(AH1079:AH1138,AI1079:AT1138,TRUE,TRUE),3,1),"")</f>
        <v/>
      </c>
      <c r="BR1138" s="9">
        <f>IF(AND((ROW()-6)&lt;=$Q$3,ISNUMBER(BC1137)),BC1137/$Q$4+BD1137*AI1138+BE1137*AJ1138+BF1137*AK1138+BG1137*AL1138+BH1137*AM1138+BI1137*AN1138+BJ1137*AO1138+BK1137*AP1138+BL1137*AQ1138+BM1137*AR1138+BN1137*AS1138+BO1137*AT1138,"")</f>
        <v/>
      </c>
      <c r="BS1138">
        <f>IF(ISNUMBER(BR1138),AVERAGE(AH1078:AH1137),"")</f>
        <v/>
      </c>
      <c r="BT1138">
        <f>IF(ISNUMBER(BR1138),(AH1138-BR1138)^2,"")</f>
        <v/>
      </c>
      <c r="BU1138">
        <f>IF(ISNUMBER(BR1138),AH1138^2,"")</f>
        <v/>
      </c>
      <c r="BV1138">
        <f>IF(ISNUMBER(BR1138),(AH1138-BS1138)^2,"")</f>
        <v/>
      </c>
    </row>
    <row r="1139">
      <c r="O1139">
        <f>IF($R1139="","",CHOOSE($Q$2,YEAR(R1139)*12+MONTH(R1139),INT((R1139-2)/7),YEAR(R1139)*4+ROUNDUP(MONTH(R1139)/3)))</f>
        <v/>
      </c>
      <c r="P1139">
        <f>IF($R1139="","",IF($R1140="",1,IF(O1139&lt;&gt;O1140,1,0)))</f>
        <v/>
      </c>
      <c r="Q1139">
        <f>IF(P1139=1,SUM($P$7:P1139),"")</f>
        <v/>
      </c>
      <c r="R1139">
        <f>IF($A1139="","",IF(ISNUMBER($A1139),$A1139,IFERROR(DATEVALUE($A1139),NA())))</f>
        <v/>
      </c>
      <c r="S1139" s="7">
        <f>IFERROR(INDEX($R$7:$R$60000,MATCH(ROW()-6,$Q$7:$Q$60000,0)),"")</f>
        <v/>
      </c>
      <c r="T1139">
        <f>IFERROR(INDEX($B$7:$B$60000,MATCH(ROW()-6,$Q$7:$Q$60000,0)),"")</f>
        <v/>
      </c>
      <c r="U1139">
        <f>IFERROR(INDEX($C$7:$C$60000,MATCH(ROW()-6,$Q$7:$Q$60000,0)),"")</f>
        <v/>
      </c>
      <c r="V1139">
        <f>IFERROR(INDEX($D$7:$D$60000,MATCH(ROW()-6,$Q$7:$Q$60000,0)),"")</f>
        <v/>
      </c>
      <c r="W1139">
        <f>IFERROR(INDEX($E$7:$E$60000,MATCH(ROW()-6,$Q$7:$Q$60000,0)),"")</f>
        <v/>
      </c>
      <c r="X1139">
        <f>IFERROR(INDEX($F$7:$F$60000,MATCH(ROW()-6,$Q$7:$Q$60000,0)),"")</f>
        <v/>
      </c>
      <c r="Y1139">
        <f>IFERROR(INDEX($G$7:$G$60000,MATCH(ROW()-6,$Q$7:$Q$60000,0)),"")</f>
        <v/>
      </c>
      <c r="Z1139">
        <f>IFERROR(INDEX($H$7:$H$60000,MATCH(ROW()-6,$Q$7:$Q$60000,0)),"")</f>
        <v/>
      </c>
      <c r="AA1139">
        <f>IFERROR(INDEX($I$7:$I$60000,MATCH(ROW()-6,$Q$7:$Q$60000,0)),"")</f>
        <v/>
      </c>
      <c r="AB1139">
        <f>IFERROR(INDEX($J$7:$J$60000,MATCH(ROW()-6,$Q$7:$Q$60000,0)),"")</f>
        <v/>
      </c>
      <c r="AC1139">
        <f>IFERROR(INDEX($K$7:$K$60000,MATCH(ROW()-6,$Q$7:$Q$60000,0)),"")</f>
        <v/>
      </c>
      <c r="AD1139">
        <f>IFERROR(INDEX($L$7:$L$60000,MATCH(ROW()-6,$Q$7:$Q$60000,0)),"")</f>
        <v/>
      </c>
      <c r="AE1139">
        <f>IFERROR(INDEX($M$7:$M$60000,MATCH(ROW()-6,$Q$7:$Q$60000,0)),"")</f>
        <v/>
      </c>
      <c r="AF1139">
        <f>IFERROR(INDEX($N$7:$N$60000,MATCH(ROW()-6,$Q$7:$Q$60000,0)),"")</f>
        <v/>
      </c>
      <c r="AH1139" s="9">
        <f>IF(OR($S1139="",$S1138=""),"",LN($T1139/$T1138))</f>
        <v/>
      </c>
      <c r="AI1139" s="9">
        <f>IF(OR($S1139="",$S1138=""),"",$C$2*LN(U1139/U1138))</f>
        <v/>
      </c>
      <c r="AJ1139" s="9">
        <f>IF(OR($S1139="",$S1138=""),"",$D$2*(V1139-V1138))</f>
        <v/>
      </c>
      <c r="AK1139" s="9">
        <f>IF(OR($S1139="",$S1138=""),"",$E$2*(W1139-W1138))</f>
        <v/>
      </c>
      <c r="AL1139" s="9">
        <f>IF(OR($S1139="",$S1138=""),"",$F$2*LN(X1139/X1138))</f>
        <v/>
      </c>
      <c r="AM1139" s="9">
        <f>IF(OR($S1139="",$S1138=""),"",$G$2*(Y1139-Y1138))</f>
        <v/>
      </c>
      <c r="AN1139" s="9">
        <f>IF(OR($S1139="",$S1138=""),"",$H$2*LN(Z1139/Z1138))</f>
        <v/>
      </c>
      <c r="AO1139" s="9">
        <f>IF(OR($S1139="",$S1138=""),"",$I$2*(AA1139-AA1138))</f>
        <v/>
      </c>
      <c r="AP1139" s="9">
        <f>IF(OR($S1139="",$S1138=""),"",$J$2*LN(AB1139/AB1138))</f>
        <v/>
      </c>
      <c r="AQ1139" s="9">
        <f>IF(OR($S1139="",$S1138=""),"",$K$2*(AC1139-AC1138))</f>
        <v/>
      </c>
      <c r="AR1139" s="9">
        <f>IF(OR($S1139="",$S1138=""),"",$L$2*LN(AD1139/AD1138))</f>
        <v/>
      </c>
      <c r="AS1139" s="9">
        <f>IF(OR($S1139="",$S1138=""),"",$M$2*LN(AE1139/AE1138))</f>
        <v/>
      </c>
      <c r="AT1139" s="9">
        <f>IF(OR($S1139="",$S1138=""),"",$N$2*LN(AF1139/AF1138))</f>
        <v/>
      </c>
      <c r="AV1139" s="9">
        <f>IF($AH1139="","",$AY$16+$AY$4*AI1139+$AY$5*AJ1139+$AY$6*AK1139+$AY$7*AL1139+$AY$8*AM1139+$AY$9*AN1139+$AY$10*AO1139+$AY$11*AP1139+$AY$12*AQ1139+$AY$13*AR1139+$AY$14*AS1139+$AY$15*AT1139)</f>
        <v/>
      </c>
      <c r="BC1139" s="10">
        <f>IF((ROW()-6)&lt;=$Q$3,INDEX(LINEST(AH1080:AH1139,AI1080:AT1139,TRUE,TRUE),1,13)*$Q$4,"")</f>
        <v/>
      </c>
      <c r="BD1139" s="9">
        <f>IF((ROW()-6)&lt;=$Q$3,INDEX(LINEST(AH1080:AH1139,AI1080:AT1139,TRUE,TRUE),1,12),"")</f>
        <v/>
      </c>
      <c r="BE1139" s="9">
        <f>IF((ROW()-6)&lt;=$Q$3,INDEX(LINEST(AH1080:AH1139,AI1080:AT1139,TRUE,TRUE),1,11),"")</f>
        <v/>
      </c>
      <c r="BF1139" s="9">
        <f>IF((ROW()-6)&lt;=$Q$3,INDEX(LINEST(AH1080:AH1139,AI1080:AT1139,TRUE,TRUE),1,10),"")</f>
        <v/>
      </c>
      <c r="BG1139" s="9">
        <f>IF((ROW()-6)&lt;=$Q$3,INDEX(LINEST(AH1080:AH1139,AI1080:AT1139,TRUE,TRUE),1,9),"")</f>
        <v/>
      </c>
      <c r="BH1139" s="9">
        <f>IF((ROW()-6)&lt;=$Q$3,INDEX(LINEST(AH1080:AH1139,AI1080:AT1139,TRUE,TRUE),1,8),"")</f>
        <v/>
      </c>
      <c r="BI1139" s="9">
        <f>IF((ROW()-6)&lt;=$Q$3,INDEX(LINEST(AH1080:AH1139,AI1080:AT1139,TRUE,TRUE),1,7),"")</f>
        <v/>
      </c>
      <c r="BJ1139" s="9">
        <f>IF((ROW()-6)&lt;=$Q$3,INDEX(LINEST(AH1080:AH1139,AI1080:AT1139,TRUE,TRUE),1,6),"")</f>
        <v/>
      </c>
      <c r="BK1139" s="9">
        <f>IF((ROW()-6)&lt;=$Q$3,INDEX(LINEST(AH1080:AH1139,AI1080:AT1139,TRUE,TRUE),1,5),"")</f>
        <v/>
      </c>
      <c r="BL1139" s="9">
        <f>IF((ROW()-6)&lt;=$Q$3,INDEX(LINEST(AH1080:AH1139,AI1080:AT1139,TRUE,TRUE),1,4),"")</f>
        <v/>
      </c>
      <c r="BM1139" s="9">
        <f>IF((ROW()-6)&lt;=$Q$3,INDEX(LINEST(AH1080:AH1139,AI1080:AT1139,TRUE,TRUE),1,3),"")</f>
        <v/>
      </c>
      <c r="BN1139" s="9">
        <f>IF((ROW()-6)&lt;=$Q$3,INDEX(LINEST(AH1080:AH1139,AI1080:AT1139,TRUE,TRUE),1,2),"")</f>
        <v/>
      </c>
      <c r="BO1139" s="9">
        <f>IF((ROW()-6)&lt;=$Q$3,INDEX(LINEST(AH1080:AH1139,AI1080:AT1139,TRUE,TRUE),1,1),"")</f>
        <v/>
      </c>
      <c r="BP1139" s="10">
        <f>IF((ROW()-6)&lt;=$Q$3,INDEX(LINEST(AH1080:AH1139,AI1080:AT1139,TRUE,TRUE),3,1),"")</f>
        <v/>
      </c>
      <c r="BR1139" s="9">
        <f>IF(AND((ROW()-6)&lt;=$Q$3,ISNUMBER(BC1138)),BC1138/$Q$4+BD1138*AI1139+BE1138*AJ1139+BF1138*AK1139+BG1138*AL1139+BH1138*AM1139+BI1138*AN1139+BJ1138*AO1139+BK1138*AP1139+BL1138*AQ1139+BM1138*AR1139+BN1138*AS1139+BO1138*AT1139,"")</f>
        <v/>
      </c>
      <c r="BS1139">
        <f>IF(ISNUMBER(BR1139),AVERAGE(AH1079:AH1138),"")</f>
        <v/>
      </c>
      <c r="BT1139">
        <f>IF(ISNUMBER(BR1139),(AH1139-BR1139)^2,"")</f>
        <v/>
      </c>
      <c r="BU1139">
        <f>IF(ISNUMBER(BR1139),AH1139^2,"")</f>
        <v/>
      </c>
      <c r="BV1139">
        <f>IF(ISNUMBER(BR1139),(AH1139-BS1139)^2,"")</f>
        <v/>
      </c>
    </row>
    <row r="1140">
      <c r="O1140">
        <f>IF($R1140="","",CHOOSE($Q$2,YEAR(R1140)*12+MONTH(R1140),INT((R1140-2)/7),YEAR(R1140)*4+ROUNDUP(MONTH(R1140)/3)))</f>
        <v/>
      </c>
      <c r="P1140">
        <f>IF($R1140="","",IF($R1141="",1,IF(O1140&lt;&gt;O1141,1,0)))</f>
        <v/>
      </c>
      <c r="Q1140">
        <f>IF(P1140=1,SUM($P$7:P1140),"")</f>
        <v/>
      </c>
      <c r="R1140">
        <f>IF($A1140="","",IF(ISNUMBER($A1140),$A1140,IFERROR(DATEVALUE($A1140),NA())))</f>
        <v/>
      </c>
      <c r="S1140" s="7">
        <f>IFERROR(INDEX($R$7:$R$60000,MATCH(ROW()-6,$Q$7:$Q$60000,0)),"")</f>
        <v/>
      </c>
      <c r="T1140">
        <f>IFERROR(INDEX($B$7:$B$60000,MATCH(ROW()-6,$Q$7:$Q$60000,0)),"")</f>
        <v/>
      </c>
      <c r="U1140">
        <f>IFERROR(INDEX($C$7:$C$60000,MATCH(ROW()-6,$Q$7:$Q$60000,0)),"")</f>
        <v/>
      </c>
      <c r="V1140">
        <f>IFERROR(INDEX($D$7:$D$60000,MATCH(ROW()-6,$Q$7:$Q$60000,0)),"")</f>
        <v/>
      </c>
      <c r="W1140">
        <f>IFERROR(INDEX($E$7:$E$60000,MATCH(ROW()-6,$Q$7:$Q$60000,0)),"")</f>
        <v/>
      </c>
      <c r="X1140">
        <f>IFERROR(INDEX($F$7:$F$60000,MATCH(ROW()-6,$Q$7:$Q$60000,0)),"")</f>
        <v/>
      </c>
      <c r="Y1140">
        <f>IFERROR(INDEX($G$7:$G$60000,MATCH(ROW()-6,$Q$7:$Q$60000,0)),"")</f>
        <v/>
      </c>
      <c r="Z1140">
        <f>IFERROR(INDEX($H$7:$H$60000,MATCH(ROW()-6,$Q$7:$Q$60000,0)),"")</f>
        <v/>
      </c>
      <c r="AA1140">
        <f>IFERROR(INDEX($I$7:$I$60000,MATCH(ROW()-6,$Q$7:$Q$60000,0)),"")</f>
        <v/>
      </c>
      <c r="AB1140">
        <f>IFERROR(INDEX($J$7:$J$60000,MATCH(ROW()-6,$Q$7:$Q$60000,0)),"")</f>
        <v/>
      </c>
      <c r="AC1140">
        <f>IFERROR(INDEX($K$7:$K$60000,MATCH(ROW()-6,$Q$7:$Q$60000,0)),"")</f>
        <v/>
      </c>
      <c r="AD1140">
        <f>IFERROR(INDEX($L$7:$L$60000,MATCH(ROW()-6,$Q$7:$Q$60000,0)),"")</f>
        <v/>
      </c>
      <c r="AE1140">
        <f>IFERROR(INDEX($M$7:$M$60000,MATCH(ROW()-6,$Q$7:$Q$60000,0)),"")</f>
        <v/>
      </c>
      <c r="AF1140">
        <f>IFERROR(INDEX($N$7:$N$60000,MATCH(ROW()-6,$Q$7:$Q$60000,0)),"")</f>
        <v/>
      </c>
      <c r="AH1140" s="9">
        <f>IF(OR($S1140="",$S1139=""),"",LN($T1140/$T1139))</f>
        <v/>
      </c>
      <c r="AI1140" s="9">
        <f>IF(OR($S1140="",$S1139=""),"",$C$2*LN(U1140/U1139))</f>
        <v/>
      </c>
      <c r="AJ1140" s="9">
        <f>IF(OR($S1140="",$S1139=""),"",$D$2*(V1140-V1139))</f>
        <v/>
      </c>
      <c r="AK1140" s="9">
        <f>IF(OR($S1140="",$S1139=""),"",$E$2*(W1140-W1139))</f>
        <v/>
      </c>
      <c r="AL1140" s="9">
        <f>IF(OR($S1140="",$S1139=""),"",$F$2*LN(X1140/X1139))</f>
        <v/>
      </c>
      <c r="AM1140" s="9">
        <f>IF(OR($S1140="",$S1139=""),"",$G$2*(Y1140-Y1139))</f>
        <v/>
      </c>
      <c r="AN1140" s="9">
        <f>IF(OR($S1140="",$S1139=""),"",$H$2*LN(Z1140/Z1139))</f>
        <v/>
      </c>
      <c r="AO1140" s="9">
        <f>IF(OR($S1140="",$S1139=""),"",$I$2*(AA1140-AA1139))</f>
        <v/>
      </c>
      <c r="AP1140" s="9">
        <f>IF(OR($S1140="",$S1139=""),"",$J$2*LN(AB1140/AB1139))</f>
        <v/>
      </c>
      <c r="AQ1140" s="9">
        <f>IF(OR($S1140="",$S1139=""),"",$K$2*(AC1140-AC1139))</f>
        <v/>
      </c>
      <c r="AR1140" s="9">
        <f>IF(OR($S1140="",$S1139=""),"",$L$2*LN(AD1140/AD1139))</f>
        <v/>
      </c>
      <c r="AS1140" s="9">
        <f>IF(OR($S1140="",$S1139=""),"",$M$2*LN(AE1140/AE1139))</f>
        <v/>
      </c>
      <c r="AT1140" s="9">
        <f>IF(OR($S1140="",$S1139=""),"",$N$2*LN(AF1140/AF1139))</f>
        <v/>
      </c>
      <c r="AV1140" s="9">
        <f>IF($AH1140="","",$AY$16+$AY$4*AI1140+$AY$5*AJ1140+$AY$6*AK1140+$AY$7*AL1140+$AY$8*AM1140+$AY$9*AN1140+$AY$10*AO1140+$AY$11*AP1140+$AY$12*AQ1140+$AY$13*AR1140+$AY$14*AS1140+$AY$15*AT1140)</f>
        <v/>
      </c>
      <c r="BC1140" s="10">
        <f>IF((ROW()-6)&lt;=$Q$3,INDEX(LINEST(AH1081:AH1140,AI1081:AT1140,TRUE,TRUE),1,13)*$Q$4,"")</f>
        <v/>
      </c>
      <c r="BD1140" s="9">
        <f>IF((ROW()-6)&lt;=$Q$3,INDEX(LINEST(AH1081:AH1140,AI1081:AT1140,TRUE,TRUE),1,12),"")</f>
        <v/>
      </c>
      <c r="BE1140" s="9">
        <f>IF((ROW()-6)&lt;=$Q$3,INDEX(LINEST(AH1081:AH1140,AI1081:AT1140,TRUE,TRUE),1,11),"")</f>
        <v/>
      </c>
      <c r="BF1140" s="9">
        <f>IF((ROW()-6)&lt;=$Q$3,INDEX(LINEST(AH1081:AH1140,AI1081:AT1140,TRUE,TRUE),1,10),"")</f>
        <v/>
      </c>
      <c r="BG1140" s="9">
        <f>IF((ROW()-6)&lt;=$Q$3,INDEX(LINEST(AH1081:AH1140,AI1081:AT1140,TRUE,TRUE),1,9),"")</f>
        <v/>
      </c>
      <c r="BH1140" s="9">
        <f>IF((ROW()-6)&lt;=$Q$3,INDEX(LINEST(AH1081:AH1140,AI1081:AT1140,TRUE,TRUE),1,8),"")</f>
        <v/>
      </c>
      <c r="BI1140" s="9">
        <f>IF((ROW()-6)&lt;=$Q$3,INDEX(LINEST(AH1081:AH1140,AI1081:AT1140,TRUE,TRUE),1,7),"")</f>
        <v/>
      </c>
      <c r="BJ1140" s="9">
        <f>IF((ROW()-6)&lt;=$Q$3,INDEX(LINEST(AH1081:AH1140,AI1081:AT1140,TRUE,TRUE),1,6),"")</f>
        <v/>
      </c>
      <c r="BK1140" s="9">
        <f>IF((ROW()-6)&lt;=$Q$3,INDEX(LINEST(AH1081:AH1140,AI1081:AT1140,TRUE,TRUE),1,5),"")</f>
        <v/>
      </c>
      <c r="BL1140" s="9">
        <f>IF((ROW()-6)&lt;=$Q$3,INDEX(LINEST(AH1081:AH1140,AI1081:AT1140,TRUE,TRUE),1,4),"")</f>
        <v/>
      </c>
      <c r="BM1140" s="9">
        <f>IF((ROW()-6)&lt;=$Q$3,INDEX(LINEST(AH1081:AH1140,AI1081:AT1140,TRUE,TRUE),1,3),"")</f>
        <v/>
      </c>
      <c r="BN1140" s="9">
        <f>IF((ROW()-6)&lt;=$Q$3,INDEX(LINEST(AH1081:AH1140,AI1081:AT1140,TRUE,TRUE),1,2),"")</f>
        <v/>
      </c>
      <c r="BO1140" s="9">
        <f>IF((ROW()-6)&lt;=$Q$3,INDEX(LINEST(AH1081:AH1140,AI1081:AT1140,TRUE,TRUE),1,1),"")</f>
        <v/>
      </c>
      <c r="BP1140" s="10">
        <f>IF((ROW()-6)&lt;=$Q$3,INDEX(LINEST(AH1081:AH1140,AI1081:AT1140,TRUE,TRUE),3,1),"")</f>
        <v/>
      </c>
      <c r="BR1140" s="9">
        <f>IF(AND((ROW()-6)&lt;=$Q$3,ISNUMBER(BC1139)),BC1139/$Q$4+BD1139*AI1140+BE1139*AJ1140+BF1139*AK1140+BG1139*AL1140+BH1139*AM1140+BI1139*AN1140+BJ1139*AO1140+BK1139*AP1140+BL1139*AQ1140+BM1139*AR1140+BN1139*AS1140+BO1139*AT1140,"")</f>
        <v/>
      </c>
      <c r="BS1140">
        <f>IF(ISNUMBER(BR1140),AVERAGE(AH1080:AH1139),"")</f>
        <v/>
      </c>
      <c r="BT1140">
        <f>IF(ISNUMBER(BR1140),(AH1140-BR1140)^2,"")</f>
        <v/>
      </c>
      <c r="BU1140">
        <f>IF(ISNUMBER(BR1140),AH1140^2,"")</f>
        <v/>
      </c>
      <c r="BV1140">
        <f>IF(ISNUMBER(BR1140),(AH1140-BS1140)^2,"")</f>
        <v/>
      </c>
    </row>
    <row r="1141">
      <c r="O1141">
        <f>IF($R1141="","",CHOOSE($Q$2,YEAR(R1141)*12+MONTH(R1141),INT((R1141-2)/7),YEAR(R1141)*4+ROUNDUP(MONTH(R1141)/3)))</f>
        <v/>
      </c>
      <c r="P1141">
        <f>IF($R1141="","",IF($R1142="",1,IF(O1141&lt;&gt;O1142,1,0)))</f>
        <v/>
      </c>
      <c r="Q1141">
        <f>IF(P1141=1,SUM($P$7:P1141),"")</f>
        <v/>
      </c>
      <c r="R1141">
        <f>IF($A1141="","",IF(ISNUMBER($A1141),$A1141,IFERROR(DATEVALUE($A1141),NA())))</f>
        <v/>
      </c>
      <c r="S1141" s="7">
        <f>IFERROR(INDEX($R$7:$R$60000,MATCH(ROW()-6,$Q$7:$Q$60000,0)),"")</f>
        <v/>
      </c>
      <c r="T1141">
        <f>IFERROR(INDEX($B$7:$B$60000,MATCH(ROW()-6,$Q$7:$Q$60000,0)),"")</f>
        <v/>
      </c>
      <c r="U1141">
        <f>IFERROR(INDEX($C$7:$C$60000,MATCH(ROW()-6,$Q$7:$Q$60000,0)),"")</f>
        <v/>
      </c>
      <c r="V1141">
        <f>IFERROR(INDEX($D$7:$D$60000,MATCH(ROW()-6,$Q$7:$Q$60000,0)),"")</f>
        <v/>
      </c>
      <c r="W1141">
        <f>IFERROR(INDEX($E$7:$E$60000,MATCH(ROW()-6,$Q$7:$Q$60000,0)),"")</f>
        <v/>
      </c>
      <c r="X1141">
        <f>IFERROR(INDEX($F$7:$F$60000,MATCH(ROW()-6,$Q$7:$Q$60000,0)),"")</f>
        <v/>
      </c>
      <c r="Y1141">
        <f>IFERROR(INDEX($G$7:$G$60000,MATCH(ROW()-6,$Q$7:$Q$60000,0)),"")</f>
        <v/>
      </c>
      <c r="Z1141">
        <f>IFERROR(INDEX($H$7:$H$60000,MATCH(ROW()-6,$Q$7:$Q$60000,0)),"")</f>
        <v/>
      </c>
      <c r="AA1141">
        <f>IFERROR(INDEX($I$7:$I$60000,MATCH(ROW()-6,$Q$7:$Q$60000,0)),"")</f>
        <v/>
      </c>
      <c r="AB1141">
        <f>IFERROR(INDEX($J$7:$J$60000,MATCH(ROW()-6,$Q$7:$Q$60000,0)),"")</f>
        <v/>
      </c>
      <c r="AC1141">
        <f>IFERROR(INDEX($K$7:$K$60000,MATCH(ROW()-6,$Q$7:$Q$60000,0)),"")</f>
        <v/>
      </c>
      <c r="AD1141">
        <f>IFERROR(INDEX($L$7:$L$60000,MATCH(ROW()-6,$Q$7:$Q$60000,0)),"")</f>
        <v/>
      </c>
      <c r="AE1141">
        <f>IFERROR(INDEX($M$7:$M$60000,MATCH(ROW()-6,$Q$7:$Q$60000,0)),"")</f>
        <v/>
      </c>
      <c r="AF1141">
        <f>IFERROR(INDEX($N$7:$N$60000,MATCH(ROW()-6,$Q$7:$Q$60000,0)),"")</f>
        <v/>
      </c>
      <c r="AH1141" s="9">
        <f>IF(OR($S1141="",$S1140=""),"",LN($T1141/$T1140))</f>
        <v/>
      </c>
      <c r="AI1141" s="9">
        <f>IF(OR($S1141="",$S1140=""),"",$C$2*LN(U1141/U1140))</f>
        <v/>
      </c>
      <c r="AJ1141" s="9">
        <f>IF(OR($S1141="",$S1140=""),"",$D$2*(V1141-V1140))</f>
        <v/>
      </c>
      <c r="AK1141" s="9">
        <f>IF(OR($S1141="",$S1140=""),"",$E$2*(W1141-W1140))</f>
        <v/>
      </c>
      <c r="AL1141" s="9">
        <f>IF(OR($S1141="",$S1140=""),"",$F$2*LN(X1141/X1140))</f>
        <v/>
      </c>
      <c r="AM1141" s="9">
        <f>IF(OR($S1141="",$S1140=""),"",$G$2*(Y1141-Y1140))</f>
        <v/>
      </c>
      <c r="AN1141" s="9">
        <f>IF(OR($S1141="",$S1140=""),"",$H$2*LN(Z1141/Z1140))</f>
        <v/>
      </c>
      <c r="AO1141" s="9">
        <f>IF(OR($S1141="",$S1140=""),"",$I$2*(AA1141-AA1140))</f>
        <v/>
      </c>
      <c r="AP1141" s="9">
        <f>IF(OR($S1141="",$S1140=""),"",$J$2*LN(AB1141/AB1140))</f>
        <v/>
      </c>
      <c r="AQ1141" s="9">
        <f>IF(OR($S1141="",$S1140=""),"",$K$2*(AC1141-AC1140))</f>
        <v/>
      </c>
      <c r="AR1141" s="9">
        <f>IF(OR($S1141="",$S1140=""),"",$L$2*LN(AD1141/AD1140))</f>
        <v/>
      </c>
      <c r="AS1141" s="9">
        <f>IF(OR($S1141="",$S1140=""),"",$M$2*LN(AE1141/AE1140))</f>
        <v/>
      </c>
      <c r="AT1141" s="9">
        <f>IF(OR($S1141="",$S1140=""),"",$N$2*LN(AF1141/AF1140))</f>
        <v/>
      </c>
      <c r="AV1141" s="9">
        <f>IF($AH1141="","",$AY$16+$AY$4*AI1141+$AY$5*AJ1141+$AY$6*AK1141+$AY$7*AL1141+$AY$8*AM1141+$AY$9*AN1141+$AY$10*AO1141+$AY$11*AP1141+$AY$12*AQ1141+$AY$13*AR1141+$AY$14*AS1141+$AY$15*AT1141)</f>
        <v/>
      </c>
      <c r="BC1141" s="10">
        <f>IF((ROW()-6)&lt;=$Q$3,INDEX(LINEST(AH1082:AH1141,AI1082:AT1141,TRUE,TRUE),1,13)*$Q$4,"")</f>
        <v/>
      </c>
      <c r="BD1141" s="9">
        <f>IF((ROW()-6)&lt;=$Q$3,INDEX(LINEST(AH1082:AH1141,AI1082:AT1141,TRUE,TRUE),1,12),"")</f>
        <v/>
      </c>
      <c r="BE1141" s="9">
        <f>IF((ROW()-6)&lt;=$Q$3,INDEX(LINEST(AH1082:AH1141,AI1082:AT1141,TRUE,TRUE),1,11),"")</f>
        <v/>
      </c>
      <c r="BF1141" s="9">
        <f>IF((ROW()-6)&lt;=$Q$3,INDEX(LINEST(AH1082:AH1141,AI1082:AT1141,TRUE,TRUE),1,10),"")</f>
        <v/>
      </c>
      <c r="BG1141" s="9">
        <f>IF((ROW()-6)&lt;=$Q$3,INDEX(LINEST(AH1082:AH1141,AI1082:AT1141,TRUE,TRUE),1,9),"")</f>
        <v/>
      </c>
      <c r="BH1141" s="9">
        <f>IF((ROW()-6)&lt;=$Q$3,INDEX(LINEST(AH1082:AH1141,AI1082:AT1141,TRUE,TRUE),1,8),"")</f>
        <v/>
      </c>
      <c r="BI1141" s="9">
        <f>IF((ROW()-6)&lt;=$Q$3,INDEX(LINEST(AH1082:AH1141,AI1082:AT1141,TRUE,TRUE),1,7),"")</f>
        <v/>
      </c>
      <c r="BJ1141" s="9">
        <f>IF((ROW()-6)&lt;=$Q$3,INDEX(LINEST(AH1082:AH1141,AI1082:AT1141,TRUE,TRUE),1,6),"")</f>
        <v/>
      </c>
      <c r="BK1141" s="9">
        <f>IF((ROW()-6)&lt;=$Q$3,INDEX(LINEST(AH1082:AH1141,AI1082:AT1141,TRUE,TRUE),1,5),"")</f>
        <v/>
      </c>
      <c r="BL1141" s="9">
        <f>IF((ROW()-6)&lt;=$Q$3,INDEX(LINEST(AH1082:AH1141,AI1082:AT1141,TRUE,TRUE),1,4),"")</f>
        <v/>
      </c>
      <c r="BM1141" s="9">
        <f>IF((ROW()-6)&lt;=$Q$3,INDEX(LINEST(AH1082:AH1141,AI1082:AT1141,TRUE,TRUE),1,3),"")</f>
        <v/>
      </c>
      <c r="BN1141" s="9">
        <f>IF((ROW()-6)&lt;=$Q$3,INDEX(LINEST(AH1082:AH1141,AI1082:AT1141,TRUE,TRUE),1,2),"")</f>
        <v/>
      </c>
      <c r="BO1141" s="9">
        <f>IF((ROW()-6)&lt;=$Q$3,INDEX(LINEST(AH1082:AH1141,AI1082:AT1141,TRUE,TRUE),1,1),"")</f>
        <v/>
      </c>
      <c r="BP1141" s="10">
        <f>IF((ROW()-6)&lt;=$Q$3,INDEX(LINEST(AH1082:AH1141,AI1082:AT1141,TRUE,TRUE),3,1),"")</f>
        <v/>
      </c>
      <c r="BR1141" s="9">
        <f>IF(AND((ROW()-6)&lt;=$Q$3,ISNUMBER(BC1140)),BC1140/$Q$4+BD1140*AI1141+BE1140*AJ1141+BF1140*AK1141+BG1140*AL1141+BH1140*AM1141+BI1140*AN1141+BJ1140*AO1141+BK1140*AP1141+BL1140*AQ1141+BM1140*AR1141+BN1140*AS1141+BO1140*AT1141,"")</f>
        <v/>
      </c>
      <c r="BS1141">
        <f>IF(ISNUMBER(BR1141),AVERAGE(AH1081:AH1140),"")</f>
        <v/>
      </c>
      <c r="BT1141">
        <f>IF(ISNUMBER(BR1141),(AH1141-BR1141)^2,"")</f>
        <v/>
      </c>
      <c r="BU1141">
        <f>IF(ISNUMBER(BR1141),AH1141^2,"")</f>
        <v/>
      </c>
      <c r="BV1141">
        <f>IF(ISNUMBER(BR1141),(AH1141-BS1141)^2,"")</f>
        <v/>
      </c>
    </row>
    <row r="1142">
      <c r="O1142">
        <f>IF($R1142="","",CHOOSE($Q$2,YEAR(R1142)*12+MONTH(R1142),INT((R1142-2)/7),YEAR(R1142)*4+ROUNDUP(MONTH(R1142)/3)))</f>
        <v/>
      </c>
      <c r="P1142">
        <f>IF($R1142="","",IF($R1143="",1,IF(O1142&lt;&gt;O1143,1,0)))</f>
        <v/>
      </c>
      <c r="Q1142">
        <f>IF(P1142=1,SUM($P$7:P1142),"")</f>
        <v/>
      </c>
      <c r="R1142">
        <f>IF($A1142="","",IF(ISNUMBER($A1142),$A1142,IFERROR(DATEVALUE($A1142),NA())))</f>
        <v/>
      </c>
      <c r="S1142" s="7">
        <f>IFERROR(INDEX($R$7:$R$60000,MATCH(ROW()-6,$Q$7:$Q$60000,0)),"")</f>
        <v/>
      </c>
      <c r="T1142">
        <f>IFERROR(INDEX($B$7:$B$60000,MATCH(ROW()-6,$Q$7:$Q$60000,0)),"")</f>
        <v/>
      </c>
      <c r="U1142">
        <f>IFERROR(INDEX($C$7:$C$60000,MATCH(ROW()-6,$Q$7:$Q$60000,0)),"")</f>
        <v/>
      </c>
      <c r="V1142">
        <f>IFERROR(INDEX($D$7:$D$60000,MATCH(ROW()-6,$Q$7:$Q$60000,0)),"")</f>
        <v/>
      </c>
      <c r="W1142">
        <f>IFERROR(INDEX($E$7:$E$60000,MATCH(ROW()-6,$Q$7:$Q$60000,0)),"")</f>
        <v/>
      </c>
      <c r="X1142">
        <f>IFERROR(INDEX($F$7:$F$60000,MATCH(ROW()-6,$Q$7:$Q$60000,0)),"")</f>
        <v/>
      </c>
      <c r="Y1142">
        <f>IFERROR(INDEX($G$7:$G$60000,MATCH(ROW()-6,$Q$7:$Q$60000,0)),"")</f>
        <v/>
      </c>
      <c r="Z1142">
        <f>IFERROR(INDEX($H$7:$H$60000,MATCH(ROW()-6,$Q$7:$Q$60000,0)),"")</f>
        <v/>
      </c>
      <c r="AA1142">
        <f>IFERROR(INDEX($I$7:$I$60000,MATCH(ROW()-6,$Q$7:$Q$60000,0)),"")</f>
        <v/>
      </c>
      <c r="AB1142">
        <f>IFERROR(INDEX($J$7:$J$60000,MATCH(ROW()-6,$Q$7:$Q$60000,0)),"")</f>
        <v/>
      </c>
      <c r="AC1142">
        <f>IFERROR(INDEX($K$7:$K$60000,MATCH(ROW()-6,$Q$7:$Q$60000,0)),"")</f>
        <v/>
      </c>
      <c r="AD1142">
        <f>IFERROR(INDEX($L$7:$L$60000,MATCH(ROW()-6,$Q$7:$Q$60000,0)),"")</f>
        <v/>
      </c>
      <c r="AE1142">
        <f>IFERROR(INDEX($M$7:$M$60000,MATCH(ROW()-6,$Q$7:$Q$60000,0)),"")</f>
        <v/>
      </c>
      <c r="AF1142">
        <f>IFERROR(INDEX($N$7:$N$60000,MATCH(ROW()-6,$Q$7:$Q$60000,0)),"")</f>
        <v/>
      </c>
      <c r="AH1142" s="9">
        <f>IF(OR($S1142="",$S1141=""),"",LN($T1142/$T1141))</f>
        <v/>
      </c>
      <c r="AI1142" s="9">
        <f>IF(OR($S1142="",$S1141=""),"",$C$2*LN(U1142/U1141))</f>
        <v/>
      </c>
      <c r="AJ1142" s="9">
        <f>IF(OR($S1142="",$S1141=""),"",$D$2*(V1142-V1141))</f>
        <v/>
      </c>
      <c r="AK1142" s="9">
        <f>IF(OR($S1142="",$S1141=""),"",$E$2*(W1142-W1141))</f>
        <v/>
      </c>
      <c r="AL1142" s="9">
        <f>IF(OR($S1142="",$S1141=""),"",$F$2*LN(X1142/X1141))</f>
        <v/>
      </c>
      <c r="AM1142" s="9">
        <f>IF(OR($S1142="",$S1141=""),"",$G$2*(Y1142-Y1141))</f>
        <v/>
      </c>
      <c r="AN1142" s="9">
        <f>IF(OR($S1142="",$S1141=""),"",$H$2*LN(Z1142/Z1141))</f>
        <v/>
      </c>
      <c r="AO1142" s="9">
        <f>IF(OR($S1142="",$S1141=""),"",$I$2*(AA1142-AA1141))</f>
        <v/>
      </c>
      <c r="AP1142" s="9">
        <f>IF(OR($S1142="",$S1141=""),"",$J$2*LN(AB1142/AB1141))</f>
        <v/>
      </c>
      <c r="AQ1142" s="9">
        <f>IF(OR($S1142="",$S1141=""),"",$K$2*(AC1142-AC1141))</f>
        <v/>
      </c>
      <c r="AR1142" s="9">
        <f>IF(OR($S1142="",$S1141=""),"",$L$2*LN(AD1142/AD1141))</f>
        <v/>
      </c>
      <c r="AS1142" s="9">
        <f>IF(OR($S1142="",$S1141=""),"",$M$2*LN(AE1142/AE1141))</f>
        <v/>
      </c>
      <c r="AT1142" s="9">
        <f>IF(OR($S1142="",$S1141=""),"",$N$2*LN(AF1142/AF1141))</f>
        <v/>
      </c>
      <c r="AV1142" s="9">
        <f>IF($AH1142="","",$AY$16+$AY$4*AI1142+$AY$5*AJ1142+$AY$6*AK1142+$AY$7*AL1142+$AY$8*AM1142+$AY$9*AN1142+$AY$10*AO1142+$AY$11*AP1142+$AY$12*AQ1142+$AY$13*AR1142+$AY$14*AS1142+$AY$15*AT1142)</f>
        <v/>
      </c>
      <c r="BC1142" s="10">
        <f>IF((ROW()-6)&lt;=$Q$3,INDEX(LINEST(AH1083:AH1142,AI1083:AT1142,TRUE,TRUE),1,13)*$Q$4,"")</f>
        <v/>
      </c>
      <c r="BD1142" s="9">
        <f>IF((ROW()-6)&lt;=$Q$3,INDEX(LINEST(AH1083:AH1142,AI1083:AT1142,TRUE,TRUE),1,12),"")</f>
        <v/>
      </c>
      <c r="BE1142" s="9">
        <f>IF((ROW()-6)&lt;=$Q$3,INDEX(LINEST(AH1083:AH1142,AI1083:AT1142,TRUE,TRUE),1,11),"")</f>
        <v/>
      </c>
      <c r="BF1142" s="9">
        <f>IF((ROW()-6)&lt;=$Q$3,INDEX(LINEST(AH1083:AH1142,AI1083:AT1142,TRUE,TRUE),1,10),"")</f>
        <v/>
      </c>
      <c r="BG1142" s="9">
        <f>IF((ROW()-6)&lt;=$Q$3,INDEX(LINEST(AH1083:AH1142,AI1083:AT1142,TRUE,TRUE),1,9),"")</f>
        <v/>
      </c>
      <c r="BH1142" s="9">
        <f>IF((ROW()-6)&lt;=$Q$3,INDEX(LINEST(AH1083:AH1142,AI1083:AT1142,TRUE,TRUE),1,8),"")</f>
        <v/>
      </c>
      <c r="BI1142" s="9">
        <f>IF((ROW()-6)&lt;=$Q$3,INDEX(LINEST(AH1083:AH1142,AI1083:AT1142,TRUE,TRUE),1,7),"")</f>
        <v/>
      </c>
      <c r="BJ1142" s="9">
        <f>IF((ROW()-6)&lt;=$Q$3,INDEX(LINEST(AH1083:AH1142,AI1083:AT1142,TRUE,TRUE),1,6),"")</f>
        <v/>
      </c>
      <c r="BK1142" s="9">
        <f>IF((ROW()-6)&lt;=$Q$3,INDEX(LINEST(AH1083:AH1142,AI1083:AT1142,TRUE,TRUE),1,5),"")</f>
        <v/>
      </c>
      <c r="BL1142" s="9">
        <f>IF((ROW()-6)&lt;=$Q$3,INDEX(LINEST(AH1083:AH1142,AI1083:AT1142,TRUE,TRUE),1,4),"")</f>
        <v/>
      </c>
      <c r="BM1142" s="9">
        <f>IF((ROW()-6)&lt;=$Q$3,INDEX(LINEST(AH1083:AH1142,AI1083:AT1142,TRUE,TRUE),1,3),"")</f>
        <v/>
      </c>
      <c r="BN1142" s="9">
        <f>IF((ROW()-6)&lt;=$Q$3,INDEX(LINEST(AH1083:AH1142,AI1083:AT1142,TRUE,TRUE),1,2),"")</f>
        <v/>
      </c>
      <c r="BO1142" s="9">
        <f>IF((ROW()-6)&lt;=$Q$3,INDEX(LINEST(AH1083:AH1142,AI1083:AT1142,TRUE,TRUE),1,1),"")</f>
        <v/>
      </c>
      <c r="BP1142" s="10">
        <f>IF((ROW()-6)&lt;=$Q$3,INDEX(LINEST(AH1083:AH1142,AI1083:AT1142,TRUE,TRUE),3,1),"")</f>
        <v/>
      </c>
      <c r="BR1142" s="9">
        <f>IF(AND((ROW()-6)&lt;=$Q$3,ISNUMBER(BC1141)),BC1141/$Q$4+BD1141*AI1142+BE1141*AJ1142+BF1141*AK1142+BG1141*AL1142+BH1141*AM1142+BI1141*AN1142+BJ1141*AO1142+BK1141*AP1142+BL1141*AQ1142+BM1141*AR1142+BN1141*AS1142+BO1141*AT1142,"")</f>
        <v/>
      </c>
      <c r="BS1142">
        <f>IF(ISNUMBER(BR1142),AVERAGE(AH1082:AH1141),"")</f>
        <v/>
      </c>
      <c r="BT1142">
        <f>IF(ISNUMBER(BR1142),(AH1142-BR1142)^2,"")</f>
        <v/>
      </c>
      <c r="BU1142">
        <f>IF(ISNUMBER(BR1142),AH1142^2,"")</f>
        <v/>
      </c>
      <c r="BV1142">
        <f>IF(ISNUMBER(BR1142),(AH1142-BS1142)^2,"")</f>
        <v/>
      </c>
    </row>
    <row r="1143">
      <c r="O1143">
        <f>IF($R1143="","",CHOOSE($Q$2,YEAR(R1143)*12+MONTH(R1143),INT((R1143-2)/7),YEAR(R1143)*4+ROUNDUP(MONTH(R1143)/3)))</f>
        <v/>
      </c>
      <c r="P1143">
        <f>IF($R1143="","",IF($R1144="",1,IF(O1143&lt;&gt;O1144,1,0)))</f>
        <v/>
      </c>
      <c r="Q1143">
        <f>IF(P1143=1,SUM($P$7:P1143),"")</f>
        <v/>
      </c>
      <c r="R1143">
        <f>IF($A1143="","",IF(ISNUMBER($A1143),$A1143,IFERROR(DATEVALUE($A1143),NA())))</f>
        <v/>
      </c>
      <c r="S1143" s="7">
        <f>IFERROR(INDEX($R$7:$R$60000,MATCH(ROW()-6,$Q$7:$Q$60000,0)),"")</f>
        <v/>
      </c>
      <c r="T1143">
        <f>IFERROR(INDEX($B$7:$B$60000,MATCH(ROW()-6,$Q$7:$Q$60000,0)),"")</f>
        <v/>
      </c>
      <c r="U1143">
        <f>IFERROR(INDEX($C$7:$C$60000,MATCH(ROW()-6,$Q$7:$Q$60000,0)),"")</f>
        <v/>
      </c>
      <c r="V1143">
        <f>IFERROR(INDEX($D$7:$D$60000,MATCH(ROW()-6,$Q$7:$Q$60000,0)),"")</f>
        <v/>
      </c>
      <c r="W1143">
        <f>IFERROR(INDEX($E$7:$E$60000,MATCH(ROW()-6,$Q$7:$Q$60000,0)),"")</f>
        <v/>
      </c>
      <c r="X1143">
        <f>IFERROR(INDEX($F$7:$F$60000,MATCH(ROW()-6,$Q$7:$Q$60000,0)),"")</f>
        <v/>
      </c>
      <c r="Y1143">
        <f>IFERROR(INDEX($G$7:$G$60000,MATCH(ROW()-6,$Q$7:$Q$60000,0)),"")</f>
        <v/>
      </c>
      <c r="Z1143">
        <f>IFERROR(INDEX($H$7:$H$60000,MATCH(ROW()-6,$Q$7:$Q$60000,0)),"")</f>
        <v/>
      </c>
      <c r="AA1143">
        <f>IFERROR(INDEX($I$7:$I$60000,MATCH(ROW()-6,$Q$7:$Q$60000,0)),"")</f>
        <v/>
      </c>
      <c r="AB1143">
        <f>IFERROR(INDEX($J$7:$J$60000,MATCH(ROW()-6,$Q$7:$Q$60000,0)),"")</f>
        <v/>
      </c>
      <c r="AC1143">
        <f>IFERROR(INDEX($K$7:$K$60000,MATCH(ROW()-6,$Q$7:$Q$60000,0)),"")</f>
        <v/>
      </c>
      <c r="AD1143">
        <f>IFERROR(INDEX($L$7:$L$60000,MATCH(ROW()-6,$Q$7:$Q$60000,0)),"")</f>
        <v/>
      </c>
      <c r="AE1143">
        <f>IFERROR(INDEX($M$7:$M$60000,MATCH(ROW()-6,$Q$7:$Q$60000,0)),"")</f>
        <v/>
      </c>
      <c r="AF1143">
        <f>IFERROR(INDEX($N$7:$N$60000,MATCH(ROW()-6,$Q$7:$Q$60000,0)),"")</f>
        <v/>
      </c>
      <c r="AH1143" s="9">
        <f>IF(OR($S1143="",$S1142=""),"",LN($T1143/$T1142))</f>
        <v/>
      </c>
      <c r="AI1143" s="9">
        <f>IF(OR($S1143="",$S1142=""),"",$C$2*LN(U1143/U1142))</f>
        <v/>
      </c>
      <c r="AJ1143" s="9">
        <f>IF(OR($S1143="",$S1142=""),"",$D$2*(V1143-V1142))</f>
        <v/>
      </c>
      <c r="AK1143" s="9">
        <f>IF(OR($S1143="",$S1142=""),"",$E$2*(W1143-W1142))</f>
        <v/>
      </c>
      <c r="AL1143" s="9">
        <f>IF(OR($S1143="",$S1142=""),"",$F$2*LN(X1143/X1142))</f>
        <v/>
      </c>
      <c r="AM1143" s="9">
        <f>IF(OR($S1143="",$S1142=""),"",$G$2*(Y1143-Y1142))</f>
        <v/>
      </c>
      <c r="AN1143" s="9">
        <f>IF(OR($S1143="",$S1142=""),"",$H$2*LN(Z1143/Z1142))</f>
        <v/>
      </c>
      <c r="AO1143" s="9">
        <f>IF(OR($S1143="",$S1142=""),"",$I$2*(AA1143-AA1142))</f>
        <v/>
      </c>
      <c r="AP1143" s="9">
        <f>IF(OR($S1143="",$S1142=""),"",$J$2*LN(AB1143/AB1142))</f>
        <v/>
      </c>
      <c r="AQ1143" s="9">
        <f>IF(OR($S1143="",$S1142=""),"",$K$2*(AC1143-AC1142))</f>
        <v/>
      </c>
      <c r="AR1143" s="9">
        <f>IF(OR($S1143="",$S1142=""),"",$L$2*LN(AD1143/AD1142))</f>
        <v/>
      </c>
      <c r="AS1143" s="9">
        <f>IF(OR($S1143="",$S1142=""),"",$M$2*LN(AE1143/AE1142))</f>
        <v/>
      </c>
      <c r="AT1143" s="9">
        <f>IF(OR($S1143="",$S1142=""),"",$N$2*LN(AF1143/AF1142))</f>
        <v/>
      </c>
      <c r="AV1143" s="9">
        <f>IF($AH1143="","",$AY$16+$AY$4*AI1143+$AY$5*AJ1143+$AY$6*AK1143+$AY$7*AL1143+$AY$8*AM1143+$AY$9*AN1143+$AY$10*AO1143+$AY$11*AP1143+$AY$12*AQ1143+$AY$13*AR1143+$AY$14*AS1143+$AY$15*AT1143)</f>
        <v/>
      </c>
      <c r="BC1143" s="10">
        <f>IF((ROW()-6)&lt;=$Q$3,INDEX(LINEST(AH1084:AH1143,AI1084:AT1143,TRUE,TRUE),1,13)*$Q$4,"")</f>
        <v/>
      </c>
      <c r="BD1143" s="9">
        <f>IF((ROW()-6)&lt;=$Q$3,INDEX(LINEST(AH1084:AH1143,AI1084:AT1143,TRUE,TRUE),1,12),"")</f>
        <v/>
      </c>
      <c r="BE1143" s="9">
        <f>IF((ROW()-6)&lt;=$Q$3,INDEX(LINEST(AH1084:AH1143,AI1084:AT1143,TRUE,TRUE),1,11),"")</f>
        <v/>
      </c>
      <c r="BF1143" s="9">
        <f>IF((ROW()-6)&lt;=$Q$3,INDEX(LINEST(AH1084:AH1143,AI1084:AT1143,TRUE,TRUE),1,10),"")</f>
        <v/>
      </c>
      <c r="BG1143" s="9">
        <f>IF((ROW()-6)&lt;=$Q$3,INDEX(LINEST(AH1084:AH1143,AI1084:AT1143,TRUE,TRUE),1,9),"")</f>
        <v/>
      </c>
      <c r="BH1143" s="9">
        <f>IF((ROW()-6)&lt;=$Q$3,INDEX(LINEST(AH1084:AH1143,AI1084:AT1143,TRUE,TRUE),1,8),"")</f>
        <v/>
      </c>
      <c r="BI1143" s="9">
        <f>IF((ROW()-6)&lt;=$Q$3,INDEX(LINEST(AH1084:AH1143,AI1084:AT1143,TRUE,TRUE),1,7),"")</f>
        <v/>
      </c>
      <c r="BJ1143" s="9">
        <f>IF((ROW()-6)&lt;=$Q$3,INDEX(LINEST(AH1084:AH1143,AI1084:AT1143,TRUE,TRUE),1,6),"")</f>
        <v/>
      </c>
      <c r="BK1143" s="9">
        <f>IF((ROW()-6)&lt;=$Q$3,INDEX(LINEST(AH1084:AH1143,AI1084:AT1143,TRUE,TRUE),1,5),"")</f>
        <v/>
      </c>
      <c r="BL1143" s="9">
        <f>IF((ROW()-6)&lt;=$Q$3,INDEX(LINEST(AH1084:AH1143,AI1084:AT1143,TRUE,TRUE),1,4),"")</f>
        <v/>
      </c>
      <c r="BM1143" s="9">
        <f>IF((ROW()-6)&lt;=$Q$3,INDEX(LINEST(AH1084:AH1143,AI1084:AT1143,TRUE,TRUE),1,3),"")</f>
        <v/>
      </c>
      <c r="BN1143" s="9">
        <f>IF((ROW()-6)&lt;=$Q$3,INDEX(LINEST(AH1084:AH1143,AI1084:AT1143,TRUE,TRUE),1,2),"")</f>
        <v/>
      </c>
      <c r="BO1143" s="9">
        <f>IF((ROW()-6)&lt;=$Q$3,INDEX(LINEST(AH1084:AH1143,AI1084:AT1143,TRUE,TRUE),1,1),"")</f>
        <v/>
      </c>
      <c r="BP1143" s="10">
        <f>IF((ROW()-6)&lt;=$Q$3,INDEX(LINEST(AH1084:AH1143,AI1084:AT1143,TRUE,TRUE),3,1),"")</f>
        <v/>
      </c>
      <c r="BR1143" s="9">
        <f>IF(AND((ROW()-6)&lt;=$Q$3,ISNUMBER(BC1142)),BC1142/$Q$4+BD1142*AI1143+BE1142*AJ1143+BF1142*AK1143+BG1142*AL1143+BH1142*AM1143+BI1142*AN1143+BJ1142*AO1143+BK1142*AP1143+BL1142*AQ1143+BM1142*AR1143+BN1142*AS1143+BO1142*AT1143,"")</f>
        <v/>
      </c>
      <c r="BS1143">
        <f>IF(ISNUMBER(BR1143),AVERAGE(AH1083:AH1142),"")</f>
        <v/>
      </c>
      <c r="BT1143">
        <f>IF(ISNUMBER(BR1143),(AH1143-BR1143)^2,"")</f>
        <v/>
      </c>
      <c r="BU1143">
        <f>IF(ISNUMBER(BR1143),AH1143^2,"")</f>
        <v/>
      </c>
      <c r="BV1143">
        <f>IF(ISNUMBER(BR1143),(AH1143-BS1143)^2,"")</f>
        <v/>
      </c>
    </row>
    <row r="1144">
      <c r="O1144">
        <f>IF($R1144="","",CHOOSE($Q$2,YEAR(R1144)*12+MONTH(R1144),INT((R1144-2)/7),YEAR(R1144)*4+ROUNDUP(MONTH(R1144)/3)))</f>
        <v/>
      </c>
      <c r="P1144">
        <f>IF($R1144="","",IF($R1145="",1,IF(O1144&lt;&gt;O1145,1,0)))</f>
        <v/>
      </c>
      <c r="Q1144">
        <f>IF(P1144=1,SUM($P$7:P1144),"")</f>
        <v/>
      </c>
      <c r="R1144">
        <f>IF($A1144="","",IF(ISNUMBER($A1144),$A1144,IFERROR(DATEVALUE($A1144),NA())))</f>
        <v/>
      </c>
      <c r="S1144" s="7">
        <f>IFERROR(INDEX($R$7:$R$60000,MATCH(ROW()-6,$Q$7:$Q$60000,0)),"")</f>
        <v/>
      </c>
      <c r="T1144">
        <f>IFERROR(INDEX($B$7:$B$60000,MATCH(ROW()-6,$Q$7:$Q$60000,0)),"")</f>
        <v/>
      </c>
      <c r="U1144">
        <f>IFERROR(INDEX($C$7:$C$60000,MATCH(ROW()-6,$Q$7:$Q$60000,0)),"")</f>
        <v/>
      </c>
      <c r="V1144">
        <f>IFERROR(INDEX($D$7:$D$60000,MATCH(ROW()-6,$Q$7:$Q$60000,0)),"")</f>
        <v/>
      </c>
      <c r="W1144">
        <f>IFERROR(INDEX($E$7:$E$60000,MATCH(ROW()-6,$Q$7:$Q$60000,0)),"")</f>
        <v/>
      </c>
      <c r="X1144">
        <f>IFERROR(INDEX($F$7:$F$60000,MATCH(ROW()-6,$Q$7:$Q$60000,0)),"")</f>
        <v/>
      </c>
      <c r="Y1144">
        <f>IFERROR(INDEX($G$7:$G$60000,MATCH(ROW()-6,$Q$7:$Q$60000,0)),"")</f>
        <v/>
      </c>
      <c r="Z1144">
        <f>IFERROR(INDEX($H$7:$H$60000,MATCH(ROW()-6,$Q$7:$Q$60000,0)),"")</f>
        <v/>
      </c>
      <c r="AA1144">
        <f>IFERROR(INDEX($I$7:$I$60000,MATCH(ROW()-6,$Q$7:$Q$60000,0)),"")</f>
        <v/>
      </c>
      <c r="AB1144">
        <f>IFERROR(INDEX($J$7:$J$60000,MATCH(ROW()-6,$Q$7:$Q$60000,0)),"")</f>
        <v/>
      </c>
      <c r="AC1144">
        <f>IFERROR(INDEX($K$7:$K$60000,MATCH(ROW()-6,$Q$7:$Q$60000,0)),"")</f>
        <v/>
      </c>
      <c r="AD1144">
        <f>IFERROR(INDEX($L$7:$L$60000,MATCH(ROW()-6,$Q$7:$Q$60000,0)),"")</f>
        <v/>
      </c>
      <c r="AE1144">
        <f>IFERROR(INDEX($M$7:$M$60000,MATCH(ROW()-6,$Q$7:$Q$60000,0)),"")</f>
        <v/>
      </c>
      <c r="AF1144">
        <f>IFERROR(INDEX($N$7:$N$60000,MATCH(ROW()-6,$Q$7:$Q$60000,0)),"")</f>
        <v/>
      </c>
      <c r="AH1144" s="9">
        <f>IF(OR($S1144="",$S1143=""),"",LN($T1144/$T1143))</f>
        <v/>
      </c>
      <c r="AI1144" s="9">
        <f>IF(OR($S1144="",$S1143=""),"",$C$2*LN(U1144/U1143))</f>
        <v/>
      </c>
      <c r="AJ1144" s="9">
        <f>IF(OR($S1144="",$S1143=""),"",$D$2*(V1144-V1143))</f>
        <v/>
      </c>
      <c r="AK1144" s="9">
        <f>IF(OR($S1144="",$S1143=""),"",$E$2*(W1144-W1143))</f>
        <v/>
      </c>
      <c r="AL1144" s="9">
        <f>IF(OR($S1144="",$S1143=""),"",$F$2*LN(X1144/X1143))</f>
        <v/>
      </c>
      <c r="AM1144" s="9">
        <f>IF(OR($S1144="",$S1143=""),"",$G$2*(Y1144-Y1143))</f>
        <v/>
      </c>
      <c r="AN1144" s="9">
        <f>IF(OR($S1144="",$S1143=""),"",$H$2*LN(Z1144/Z1143))</f>
        <v/>
      </c>
      <c r="AO1144" s="9">
        <f>IF(OR($S1144="",$S1143=""),"",$I$2*(AA1144-AA1143))</f>
        <v/>
      </c>
      <c r="AP1144" s="9">
        <f>IF(OR($S1144="",$S1143=""),"",$J$2*LN(AB1144/AB1143))</f>
        <v/>
      </c>
      <c r="AQ1144" s="9">
        <f>IF(OR($S1144="",$S1143=""),"",$K$2*(AC1144-AC1143))</f>
        <v/>
      </c>
      <c r="AR1144" s="9">
        <f>IF(OR($S1144="",$S1143=""),"",$L$2*LN(AD1144/AD1143))</f>
        <v/>
      </c>
      <c r="AS1144" s="9">
        <f>IF(OR($S1144="",$S1143=""),"",$M$2*LN(AE1144/AE1143))</f>
        <v/>
      </c>
      <c r="AT1144" s="9">
        <f>IF(OR($S1144="",$S1143=""),"",$N$2*LN(AF1144/AF1143))</f>
        <v/>
      </c>
      <c r="AV1144" s="9">
        <f>IF($AH1144="","",$AY$16+$AY$4*AI1144+$AY$5*AJ1144+$AY$6*AK1144+$AY$7*AL1144+$AY$8*AM1144+$AY$9*AN1144+$AY$10*AO1144+$AY$11*AP1144+$AY$12*AQ1144+$AY$13*AR1144+$AY$14*AS1144+$AY$15*AT1144)</f>
        <v/>
      </c>
      <c r="BC1144" s="10">
        <f>IF((ROW()-6)&lt;=$Q$3,INDEX(LINEST(AH1085:AH1144,AI1085:AT1144,TRUE,TRUE),1,13)*$Q$4,"")</f>
        <v/>
      </c>
      <c r="BD1144" s="9">
        <f>IF((ROW()-6)&lt;=$Q$3,INDEX(LINEST(AH1085:AH1144,AI1085:AT1144,TRUE,TRUE),1,12),"")</f>
        <v/>
      </c>
      <c r="BE1144" s="9">
        <f>IF((ROW()-6)&lt;=$Q$3,INDEX(LINEST(AH1085:AH1144,AI1085:AT1144,TRUE,TRUE),1,11),"")</f>
        <v/>
      </c>
      <c r="BF1144" s="9">
        <f>IF((ROW()-6)&lt;=$Q$3,INDEX(LINEST(AH1085:AH1144,AI1085:AT1144,TRUE,TRUE),1,10),"")</f>
        <v/>
      </c>
      <c r="BG1144" s="9">
        <f>IF((ROW()-6)&lt;=$Q$3,INDEX(LINEST(AH1085:AH1144,AI1085:AT1144,TRUE,TRUE),1,9),"")</f>
        <v/>
      </c>
      <c r="BH1144" s="9">
        <f>IF((ROW()-6)&lt;=$Q$3,INDEX(LINEST(AH1085:AH1144,AI1085:AT1144,TRUE,TRUE),1,8),"")</f>
        <v/>
      </c>
      <c r="BI1144" s="9">
        <f>IF((ROW()-6)&lt;=$Q$3,INDEX(LINEST(AH1085:AH1144,AI1085:AT1144,TRUE,TRUE),1,7),"")</f>
        <v/>
      </c>
      <c r="BJ1144" s="9">
        <f>IF((ROW()-6)&lt;=$Q$3,INDEX(LINEST(AH1085:AH1144,AI1085:AT1144,TRUE,TRUE),1,6),"")</f>
        <v/>
      </c>
      <c r="BK1144" s="9">
        <f>IF((ROW()-6)&lt;=$Q$3,INDEX(LINEST(AH1085:AH1144,AI1085:AT1144,TRUE,TRUE),1,5),"")</f>
        <v/>
      </c>
      <c r="BL1144" s="9">
        <f>IF((ROW()-6)&lt;=$Q$3,INDEX(LINEST(AH1085:AH1144,AI1085:AT1144,TRUE,TRUE),1,4),"")</f>
        <v/>
      </c>
      <c r="BM1144" s="9">
        <f>IF((ROW()-6)&lt;=$Q$3,INDEX(LINEST(AH1085:AH1144,AI1085:AT1144,TRUE,TRUE),1,3),"")</f>
        <v/>
      </c>
      <c r="BN1144" s="9">
        <f>IF((ROW()-6)&lt;=$Q$3,INDEX(LINEST(AH1085:AH1144,AI1085:AT1144,TRUE,TRUE),1,2),"")</f>
        <v/>
      </c>
      <c r="BO1144" s="9">
        <f>IF((ROW()-6)&lt;=$Q$3,INDEX(LINEST(AH1085:AH1144,AI1085:AT1144,TRUE,TRUE),1,1),"")</f>
        <v/>
      </c>
      <c r="BP1144" s="10">
        <f>IF((ROW()-6)&lt;=$Q$3,INDEX(LINEST(AH1085:AH1144,AI1085:AT1144,TRUE,TRUE),3,1),"")</f>
        <v/>
      </c>
      <c r="BR1144" s="9">
        <f>IF(AND((ROW()-6)&lt;=$Q$3,ISNUMBER(BC1143)),BC1143/$Q$4+BD1143*AI1144+BE1143*AJ1144+BF1143*AK1144+BG1143*AL1144+BH1143*AM1144+BI1143*AN1144+BJ1143*AO1144+BK1143*AP1144+BL1143*AQ1144+BM1143*AR1144+BN1143*AS1144+BO1143*AT1144,"")</f>
        <v/>
      </c>
      <c r="BS1144">
        <f>IF(ISNUMBER(BR1144),AVERAGE(AH1084:AH1143),"")</f>
        <v/>
      </c>
      <c r="BT1144">
        <f>IF(ISNUMBER(BR1144),(AH1144-BR1144)^2,"")</f>
        <v/>
      </c>
      <c r="BU1144">
        <f>IF(ISNUMBER(BR1144),AH1144^2,"")</f>
        <v/>
      </c>
      <c r="BV1144">
        <f>IF(ISNUMBER(BR1144),(AH1144-BS1144)^2,"")</f>
        <v/>
      </c>
    </row>
    <row r="1145">
      <c r="O1145">
        <f>IF($R1145="","",CHOOSE($Q$2,YEAR(R1145)*12+MONTH(R1145),INT((R1145-2)/7),YEAR(R1145)*4+ROUNDUP(MONTH(R1145)/3)))</f>
        <v/>
      </c>
      <c r="P1145">
        <f>IF($R1145="","",IF($R1146="",1,IF(O1145&lt;&gt;O1146,1,0)))</f>
        <v/>
      </c>
      <c r="Q1145">
        <f>IF(P1145=1,SUM($P$7:P1145),"")</f>
        <v/>
      </c>
      <c r="R1145">
        <f>IF($A1145="","",IF(ISNUMBER($A1145),$A1145,IFERROR(DATEVALUE($A1145),NA())))</f>
        <v/>
      </c>
      <c r="S1145" s="7">
        <f>IFERROR(INDEX($R$7:$R$60000,MATCH(ROW()-6,$Q$7:$Q$60000,0)),"")</f>
        <v/>
      </c>
      <c r="T1145">
        <f>IFERROR(INDEX($B$7:$B$60000,MATCH(ROW()-6,$Q$7:$Q$60000,0)),"")</f>
        <v/>
      </c>
      <c r="U1145">
        <f>IFERROR(INDEX($C$7:$C$60000,MATCH(ROW()-6,$Q$7:$Q$60000,0)),"")</f>
        <v/>
      </c>
      <c r="V1145">
        <f>IFERROR(INDEX($D$7:$D$60000,MATCH(ROW()-6,$Q$7:$Q$60000,0)),"")</f>
        <v/>
      </c>
      <c r="W1145">
        <f>IFERROR(INDEX($E$7:$E$60000,MATCH(ROW()-6,$Q$7:$Q$60000,0)),"")</f>
        <v/>
      </c>
      <c r="X1145">
        <f>IFERROR(INDEX($F$7:$F$60000,MATCH(ROW()-6,$Q$7:$Q$60000,0)),"")</f>
        <v/>
      </c>
      <c r="Y1145">
        <f>IFERROR(INDEX($G$7:$G$60000,MATCH(ROW()-6,$Q$7:$Q$60000,0)),"")</f>
        <v/>
      </c>
      <c r="Z1145">
        <f>IFERROR(INDEX($H$7:$H$60000,MATCH(ROW()-6,$Q$7:$Q$60000,0)),"")</f>
        <v/>
      </c>
      <c r="AA1145">
        <f>IFERROR(INDEX($I$7:$I$60000,MATCH(ROW()-6,$Q$7:$Q$60000,0)),"")</f>
        <v/>
      </c>
      <c r="AB1145">
        <f>IFERROR(INDEX($J$7:$J$60000,MATCH(ROW()-6,$Q$7:$Q$60000,0)),"")</f>
        <v/>
      </c>
      <c r="AC1145">
        <f>IFERROR(INDEX($K$7:$K$60000,MATCH(ROW()-6,$Q$7:$Q$60000,0)),"")</f>
        <v/>
      </c>
      <c r="AD1145">
        <f>IFERROR(INDEX($L$7:$L$60000,MATCH(ROW()-6,$Q$7:$Q$60000,0)),"")</f>
        <v/>
      </c>
      <c r="AE1145">
        <f>IFERROR(INDEX($M$7:$M$60000,MATCH(ROW()-6,$Q$7:$Q$60000,0)),"")</f>
        <v/>
      </c>
      <c r="AF1145">
        <f>IFERROR(INDEX($N$7:$N$60000,MATCH(ROW()-6,$Q$7:$Q$60000,0)),"")</f>
        <v/>
      </c>
      <c r="AH1145" s="9">
        <f>IF(OR($S1145="",$S1144=""),"",LN($T1145/$T1144))</f>
        <v/>
      </c>
      <c r="AI1145" s="9">
        <f>IF(OR($S1145="",$S1144=""),"",$C$2*LN(U1145/U1144))</f>
        <v/>
      </c>
      <c r="AJ1145" s="9">
        <f>IF(OR($S1145="",$S1144=""),"",$D$2*(V1145-V1144))</f>
        <v/>
      </c>
      <c r="AK1145" s="9">
        <f>IF(OR($S1145="",$S1144=""),"",$E$2*(W1145-W1144))</f>
        <v/>
      </c>
      <c r="AL1145" s="9">
        <f>IF(OR($S1145="",$S1144=""),"",$F$2*LN(X1145/X1144))</f>
        <v/>
      </c>
      <c r="AM1145" s="9">
        <f>IF(OR($S1145="",$S1144=""),"",$G$2*(Y1145-Y1144))</f>
        <v/>
      </c>
      <c r="AN1145" s="9">
        <f>IF(OR($S1145="",$S1144=""),"",$H$2*LN(Z1145/Z1144))</f>
        <v/>
      </c>
      <c r="AO1145" s="9">
        <f>IF(OR($S1145="",$S1144=""),"",$I$2*(AA1145-AA1144))</f>
        <v/>
      </c>
      <c r="AP1145" s="9">
        <f>IF(OR($S1145="",$S1144=""),"",$J$2*LN(AB1145/AB1144))</f>
        <v/>
      </c>
      <c r="AQ1145" s="9">
        <f>IF(OR($S1145="",$S1144=""),"",$K$2*(AC1145-AC1144))</f>
        <v/>
      </c>
      <c r="AR1145" s="9">
        <f>IF(OR($S1145="",$S1144=""),"",$L$2*LN(AD1145/AD1144))</f>
        <v/>
      </c>
      <c r="AS1145" s="9">
        <f>IF(OR($S1145="",$S1144=""),"",$M$2*LN(AE1145/AE1144))</f>
        <v/>
      </c>
      <c r="AT1145" s="9">
        <f>IF(OR($S1145="",$S1144=""),"",$N$2*LN(AF1145/AF1144))</f>
        <v/>
      </c>
      <c r="AV1145" s="9">
        <f>IF($AH1145="","",$AY$16+$AY$4*AI1145+$AY$5*AJ1145+$AY$6*AK1145+$AY$7*AL1145+$AY$8*AM1145+$AY$9*AN1145+$AY$10*AO1145+$AY$11*AP1145+$AY$12*AQ1145+$AY$13*AR1145+$AY$14*AS1145+$AY$15*AT1145)</f>
        <v/>
      </c>
      <c r="BC1145" s="10">
        <f>IF((ROW()-6)&lt;=$Q$3,INDEX(LINEST(AH1086:AH1145,AI1086:AT1145,TRUE,TRUE),1,13)*$Q$4,"")</f>
        <v/>
      </c>
      <c r="BD1145" s="9">
        <f>IF((ROW()-6)&lt;=$Q$3,INDEX(LINEST(AH1086:AH1145,AI1086:AT1145,TRUE,TRUE),1,12),"")</f>
        <v/>
      </c>
      <c r="BE1145" s="9">
        <f>IF((ROW()-6)&lt;=$Q$3,INDEX(LINEST(AH1086:AH1145,AI1086:AT1145,TRUE,TRUE),1,11),"")</f>
        <v/>
      </c>
      <c r="BF1145" s="9">
        <f>IF((ROW()-6)&lt;=$Q$3,INDEX(LINEST(AH1086:AH1145,AI1086:AT1145,TRUE,TRUE),1,10),"")</f>
        <v/>
      </c>
      <c r="BG1145" s="9">
        <f>IF((ROW()-6)&lt;=$Q$3,INDEX(LINEST(AH1086:AH1145,AI1086:AT1145,TRUE,TRUE),1,9),"")</f>
        <v/>
      </c>
      <c r="BH1145" s="9">
        <f>IF((ROW()-6)&lt;=$Q$3,INDEX(LINEST(AH1086:AH1145,AI1086:AT1145,TRUE,TRUE),1,8),"")</f>
        <v/>
      </c>
      <c r="BI1145" s="9">
        <f>IF((ROW()-6)&lt;=$Q$3,INDEX(LINEST(AH1086:AH1145,AI1086:AT1145,TRUE,TRUE),1,7),"")</f>
        <v/>
      </c>
      <c r="BJ1145" s="9">
        <f>IF((ROW()-6)&lt;=$Q$3,INDEX(LINEST(AH1086:AH1145,AI1086:AT1145,TRUE,TRUE),1,6),"")</f>
        <v/>
      </c>
      <c r="BK1145" s="9">
        <f>IF((ROW()-6)&lt;=$Q$3,INDEX(LINEST(AH1086:AH1145,AI1086:AT1145,TRUE,TRUE),1,5),"")</f>
        <v/>
      </c>
      <c r="BL1145" s="9">
        <f>IF((ROW()-6)&lt;=$Q$3,INDEX(LINEST(AH1086:AH1145,AI1086:AT1145,TRUE,TRUE),1,4),"")</f>
        <v/>
      </c>
      <c r="BM1145" s="9">
        <f>IF((ROW()-6)&lt;=$Q$3,INDEX(LINEST(AH1086:AH1145,AI1086:AT1145,TRUE,TRUE),1,3),"")</f>
        <v/>
      </c>
      <c r="BN1145" s="9">
        <f>IF((ROW()-6)&lt;=$Q$3,INDEX(LINEST(AH1086:AH1145,AI1086:AT1145,TRUE,TRUE),1,2),"")</f>
        <v/>
      </c>
      <c r="BO1145" s="9">
        <f>IF((ROW()-6)&lt;=$Q$3,INDEX(LINEST(AH1086:AH1145,AI1086:AT1145,TRUE,TRUE),1,1),"")</f>
        <v/>
      </c>
      <c r="BP1145" s="10">
        <f>IF((ROW()-6)&lt;=$Q$3,INDEX(LINEST(AH1086:AH1145,AI1086:AT1145,TRUE,TRUE),3,1),"")</f>
        <v/>
      </c>
      <c r="BR1145" s="9">
        <f>IF(AND((ROW()-6)&lt;=$Q$3,ISNUMBER(BC1144)),BC1144/$Q$4+BD1144*AI1145+BE1144*AJ1145+BF1144*AK1145+BG1144*AL1145+BH1144*AM1145+BI1144*AN1145+BJ1144*AO1145+BK1144*AP1145+BL1144*AQ1145+BM1144*AR1145+BN1144*AS1145+BO1144*AT1145,"")</f>
        <v/>
      </c>
      <c r="BS1145">
        <f>IF(ISNUMBER(BR1145),AVERAGE(AH1085:AH1144),"")</f>
        <v/>
      </c>
      <c r="BT1145">
        <f>IF(ISNUMBER(BR1145),(AH1145-BR1145)^2,"")</f>
        <v/>
      </c>
      <c r="BU1145">
        <f>IF(ISNUMBER(BR1145),AH1145^2,"")</f>
        <v/>
      </c>
      <c r="BV1145">
        <f>IF(ISNUMBER(BR1145),(AH1145-BS1145)^2,"")</f>
        <v/>
      </c>
    </row>
    <row r="1146">
      <c r="O1146">
        <f>IF($R1146="","",CHOOSE($Q$2,YEAR(R1146)*12+MONTH(R1146),INT((R1146-2)/7),YEAR(R1146)*4+ROUNDUP(MONTH(R1146)/3)))</f>
        <v/>
      </c>
      <c r="P1146">
        <f>IF($R1146="","",IF($R1147="",1,IF(O1146&lt;&gt;O1147,1,0)))</f>
        <v/>
      </c>
      <c r="Q1146">
        <f>IF(P1146=1,SUM($P$7:P1146),"")</f>
        <v/>
      </c>
      <c r="R1146">
        <f>IF($A1146="","",IF(ISNUMBER($A1146),$A1146,IFERROR(DATEVALUE($A1146),NA())))</f>
        <v/>
      </c>
      <c r="S1146" s="7">
        <f>IFERROR(INDEX($R$7:$R$60000,MATCH(ROW()-6,$Q$7:$Q$60000,0)),"")</f>
        <v/>
      </c>
      <c r="T1146">
        <f>IFERROR(INDEX($B$7:$B$60000,MATCH(ROW()-6,$Q$7:$Q$60000,0)),"")</f>
        <v/>
      </c>
      <c r="U1146">
        <f>IFERROR(INDEX($C$7:$C$60000,MATCH(ROW()-6,$Q$7:$Q$60000,0)),"")</f>
        <v/>
      </c>
      <c r="V1146">
        <f>IFERROR(INDEX($D$7:$D$60000,MATCH(ROW()-6,$Q$7:$Q$60000,0)),"")</f>
        <v/>
      </c>
      <c r="W1146">
        <f>IFERROR(INDEX($E$7:$E$60000,MATCH(ROW()-6,$Q$7:$Q$60000,0)),"")</f>
        <v/>
      </c>
      <c r="X1146">
        <f>IFERROR(INDEX($F$7:$F$60000,MATCH(ROW()-6,$Q$7:$Q$60000,0)),"")</f>
        <v/>
      </c>
      <c r="Y1146">
        <f>IFERROR(INDEX($G$7:$G$60000,MATCH(ROW()-6,$Q$7:$Q$60000,0)),"")</f>
        <v/>
      </c>
      <c r="Z1146">
        <f>IFERROR(INDEX($H$7:$H$60000,MATCH(ROW()-6,$Q$7:$Q$60000,0)),"")</f>
        <v/>
      </c>
      <c r="AA1146">
        <f>IFERROR(INDEX($I$7:$I$60000,MATCH(ROW()-6,$Q$7:$Q$60000,0)),"")</f>
        <v/>
      </c>
      <c r="AB1146">
        <f>IFERROR(INDEX($J$7:$J$60000,MATCH(ROW()-6,$Q$7:$Q$60000,0)),"")</f>
        <v/>
      </c>
      <c r="AC1146">
        <f>IFERROR(INDEX($K$7:$K$60000,MATCH(ROW()-6,$Q$7:$Q$60000,0)),"")</f>
        <v/>
      </c>
      <c r="AD1146">
        <f>IFERROR(INDEX($L$7:$L$60000,MATCH(ROW()-6,$Q$7:$Q$60000,0)),"")</f>
        <v/>
      </c>
      <c r="AE1146">
        <f>IFERROR(INDEX($M$7:$M$60000,MATCH(ROW()-6,$Q$7:$Q$60000,0)),"")</f>
        <v/>
      </c>
      <c r="AF1146">
        <f>IFERROR(INDEX($N$7:$N$60000,MATCH(ROW()-6,$Q$7:$Q$60000,0)),"")</f>
        <v/>
      </c>
      <c r="AH1146" s="9">
        <f>IF(OR($S1146="",$S1145=""),"",LN($T1146/$T1145))</f>
        <v/>
      </c>
      <c r="AI1146" s="9">
        <f>IF(OR($S1146="",$S1145=""),"",$C$2*LN(U1146/U1145))</f>
        <v/>
      </c>
      <c r="AJ1146" s="9">
        <f>IF(OR($S1146="",$S1145=""),"",$D$2*(V1146-V1145))</f>
        <v/>
      </c>
      <c r="AK1146" s="9">
        <f>IF(OR($S1146="",$S1145=""),"",$E$2*(W1146-W1145))</f>
        <v/>
      </c>
      <c r="AL1146" s="9">
        <f>IF(OR($S1146="",$S1145=""),"",$F$2*LN(X1146/X1145))</f>
        <v/>
      </c>
      <c r="AM1146" s="9">
        <f>IF(OR($S1146="",$S1145=""),"",$G$2*(Y1146-Y1145))</f>
        <v/>
      </c>
      <c r="AN1146" s="9">
        <f>IF(OR($S1146="",$S1145=""),"",$H$2*LN(Z1146/Z1145))</f>
        <v/>
      </c>
      <c r="AO1146" s="9">
        <f>IF(OR($S1146="",$S1145=""),"",$I$2*(AA1146-AA1145))</f>
        <v/>
      </c>
      <c r="AP1146" s="9">
        <f>IF(OR($S1146="",$S1145=""),"",$J$2*LN(AB1146/AB1145))</f>
        <v/>
      </c>
      <c r="AQ1146" s="9">
        <f>IF(OR($S1146="",$S1145=""),"",$K$2*(AC1146-AC1145))</f>
        <v/>
      </c>
      <c r="AR1146" s="9">
        <f>IF(OR($S1146="",$S1145=""),"",$L$2*LN(AD1146/AD1145))</f>
        <v/>
      </c>
      <c r="AS1146" s="9">
        <f>IF(OR($S1146="",$S1145=""),"",$M$2*LN(AE1146/AE1145))</f>
        <v/>
      </c>
      <c r="AT1146" s="9">
        <f>IF(OR($S1146="",$S1145=""),"",$N$2*LN(AF1146/AF1145))</f>
        <v/>
      </c>
      <c r="AV1146" s="9">
        <f>IF($AH1146="","",$AY$16+$AY$4*AI1146+$AY$5*AJ1146+$AY$6*AK1146+$AY$7*AL1146+$AY$8*AM1146+$AY$9*AN1146+$AY$10*AO1146+$AY$11*AP1146+$AY$12*AQ1146+$AY$13*AR1146+$AY$14*AS1146+$AY$15*AT1146)</f>
        <v/>
      </c>
      <c r="BC1146" s="10">
        <f>IF((ROW()-6)&lt;=$Q$3,INDEX(LINEST(AH1087:AH1146,AI1087:AT1146,TRUE,TRUE),1,13)*$Q$4,"")</f>
        <v/>
      </c>
      <c r="BD1146" s="9">
        <f>IF((ROW()-6)&lt;=$Q$3,INDEX(LINEST(AH1087:AH1146,AI1087:AT1146,TRUE,TRUE),1,12),"")</f>
        <v/>
      </c>
      <c r="BE1146" s="9">
        <f>IF((ROW()-6)&lt;=$Q$3,INDEX(LINEST(AH1087:AH1146,AI1087:AT1146,TRUE,TRUE),1,11),"")</f>
        <v/>
      </c>
      <c r="BF1146" s="9">
        <f>IF((ROW()-6)&lt;=$Q$3,INDEX(LINEST(AH1087:AH1146,AI1087:AT1146,TRUE,TRUE),1,10),"")</f>
        <v/>
      </c>
      <c r="BG1146" s="9">
        <f>IF((ROW()-6)&lt;=$Q$3,INDEX(LINEST(AH1087:AH1146,AI1087:AT1146,TRUE,TRUE),1,9),"")</f>
        <v/>
      </c>
      <c r="BH1146" s="9">
        <f>IF((ROW()-6)&lt;=$Q$3,INDEX(LINEST(AH1087:AH1146,AI1087:AT1146,TRUE,TRUE),1,8),"")</f>
        <v/>
      </c>
      <c r="BI1146" s="9">
        <f>IF((ROW()-6)&lt;=$Q$3,INDEX(LINEST(AH1087:AH1146,AI1087:AT1146,TRUE,TRUE),1,7),"")</f>
        <v/>
      </c>
      <c r="BJ1146" s="9">
        <f>IF((ROW()-6)&lt;=$Q$3,INDEX(LINEST(AH1087:AH1146,AI1087:AT1146,TRUE,TRUE),1,6),"")</f>
        <v/>
      </c>
      <c r="BK1146" s="9">
        <f>IF((ROW()-6)&lt;=$Q$3,INDEX(LINEST(AH1087:AH1146,AI1087:AT1146,TRUE,TRUE),1,5),"")</f>
        <v/>
      </c>
      <c r="BL1146" s="9">
        <f>IF((ROW()-6)&lt;=$Q$3,INDEX(LINEST(AH1087:AH1146,AI1087:AT1146,TRUE,TRUE),1,4),"")</f>
        <v/>
      </c>
      <c r="BM1146" s="9">
        <f>IF((ROW()-6)&lt;=$Q$3,INDEX(LINEST(AH1087:AH1146,AI1087:AT1146,TRUE,TRUE),1,3),"")</f>
        <v/>
      </c>
      <c r="BN1146" s="9">
        <f>IF((ROW()-6)&lt;=$Q$3,INDEX(LINEST(AH1087:AH1146,AI1087:AT1146,TRUE,TRUE),1,2),"")</f>
        <v/>
      </c>
      <c r="BO1146" s="9">
        <f>IF((ROW()-6)&lt;=$Q$3,INDEX(LINEST(AH1087:AH1146,AI1087:AT1146,TRUE,TRUE),1,1),"")</f>
        <v/>
      </c>
      <c r="BP1146" s="10">
        <f>IF((ROW()-6)&lt;=$Q$3,INDEX(LINEST(AH1087:AH1146,AI1087:AT1146,TRUE,TRUE),3,1),"")</f>
        <v/>
      </c>
      <c r="BR1146" s="9">
        <f>IF(AND((ROW()-6)&lt;=$Q$3,ISNUMBER(BC1145)),BC1145/$Q$4+BD1145*AI1146+BE1145*AJ1146+BF1145*AK1146+BG1145*AL1146+BH1145*AM1146+BI1145*AN1146+BJ1145*AO1146+BK1145*AP1146+BL1145*AQ1146+BM1145*AR1146+BN1145*AS1146+BO1145*AT1146,"")</f>
        <v/>
      </c>
      <c r="BS1146">
        <f>IF(ISNUMBER(BR1146),AVERAGE(AH1086:AH1145),"")</f>
        <v/>
      </c>
      <c r="BT1146">
        <f>IF(ISNUMBER(BR1146),(AH1146-BR1146)^2,"")</f>
        <v/>
      </c>
      <c r="BU1146">
        <f>IF(ISNUMBER(BR1146),AH1146^2,"")</f>
        <v/>
      </c>
      <c r="BV1146">
        <f>IF(ISNUMBER(BR1146),(AH1146-BS1146)^2,"")</f>
        <v/>
      </c>
    </row>
    <row r="1147">
      <c r="O1147">
        <f>IF($R1147="","",CHOOSE($Q$2,YEAR(R1147)*12+MONTH(R1147),INT((R1147-2)/7),YEAR(R1147)*4+ROUNDUP(MONTH(R1147)/3)))</f>
        <v/>
      </c>
      <c r="P1147">
        <f>IF($R1147="","",IF($R1148="",1,IF(O1147&lt;&gt;O1148,1,0)))</f>
        <v/>
      </c>
      <c r="Q1147">
        <f>IF(P1147=1,SUM($P$7:P1147),"")</f>
        <v/>
      </c>
      <c r="R1147">
        <f>IF($A1147="","",IF(ISNUMBER($A1147),$A1147,IFERROR(DATEVALUE($A1147),NA())))</f>
        <v/>
      </c>
      <c r="S1147" s="7">
        <f>IFERROR(INDEX($R$7:$R$60000,MATCH(ROW()-6,$Q$7:$Q$60000,0)),"")</f>
        <v/>
      </c>
      <c r="T1147">
        <f>IFERROR(INDEX($B$7:$B$60000,MATCH(ROW()-6,$Q$7:$Q$60000,0)),"")</f>
        <v/>
      </c>
      <c r="U1147">
        <f>IFERROR(INDEX($C$7:$C$60000,MATCH(ROW()-6,$Q$7:$Q$60000,0)),"")</f>
        <v/>
      </c>
      <c r="V1147">
        <f>IFERROR(INDEX($D$7:$D$60000,MATCH(ROW()-6,$Q$7:$Q$60000,0)),"")</f>
        <v/>
      </c>
      <c r="W1147">
        <f>IFERROR(INDEX($E$7:$E$60000,MATCH(ROW()-6,$Q$7:$Q$60000,0)),"")</f>
        <v/>
      </c>
      <c r="X1147">
        <f>IFERROR(INDEX($F$7:$F$60000,MATCH(ROW()-6,$Q$7:$Q$60000,0)),"")</f>
        <v/>
      </c>
      <c r="Y1147">
        <f>IFERROR(INDEX($G$7:$G$60000,MATCH(ROW()-6,$Q$7:$Q$60000,0)),"")</f>
        <v/>
      </c>
      <c r="Z1147">
        <f>IFERROR(INDEX($H$7:$H$60000,MATCH(ROW()-6,$Q$7:$Q$60000,0)),"")</f>
        <v/>
      </c>
      <c r="AA1147">
        <f>IFERROR(INDEX($I$7:$I$60000,MATCH(ROW()-6,$Q$7:$Q$60000,0)),"")</f>
        <v/>
      </c>
      <c r="AB1147">
        <f>IFERROR(INDEX($J$7:$J$60000,MATCH(ROW()-6,$Q$7:$Q$60000,0)),"")</f>
        <v/>
      </c>
      <c r="AC1147">
        <f>IFERROR(INDEX($K$7:$K$60000,MATCH(ROW()-6,$Q$7:$Q$60000,0)),"")</f>
        <v/>
      </c>
      <c r="AD1147">
        <f>IFERROR(INDEX($L$7:$L$60000,MATCH(ROW()-6,$Q$7:$Q$60000,0)),"")</f>
        <v/>
      </c>
      <c r="AE1147">
        <f>IFERROR(INDEX($M$7:$M$60000,MATCH(ROW()-6,$Q$7:$Q$60000,0)),"")</f>
        <v/>
      </c>
      <c r="AF1147">
        <f>IFERROR(INDEX($N$7:$N$60000,MATCH(ROW()-6,$Q$7:$Q$60000,0)),"")</f>
        <v/>
      </c>
      <c r="AH1147" s="9">
        <f>IF(OR($S1147="",$S1146=""),"",LN($T1147/$T1146))</f>
        <v/>
      </c>
      <c r="AI1147" s="9">
        <f>IF(OR($S1147="",$S1146=""),"",$C$2*LN(U1147/U1146))</f>
        <v/>
      </c>
      <c r="AJ1147" s="9">
        <f>IF(OR($S1147="",$S1146=""),"",$D$2*(V1147-V1146))</f>
        <v/>
      </c>
      <c r="AK1147" s="9">
        <f>IF(OR($S1147="",$S1146=""),"",$E$2*(W1147-W1146))</f>
        <v/>
      </c>
      <c r="AL1147" s="9">
        <f>IF(OR($S1147="",$S1146=""),"",$F$2*LN(X1147/X1146))</f>
        <v/>
      </c>
      <c r="AM1147" s="9">
        <f>IF(OR($S1147="",$S1146=""),"",$G$2*(Y1147-Y1146))</f>
        <v/>
      </c>
      <c r="AN1147" s="9">
        <f>IF(OR($S1147="",$S1146=""),"",$H$2*LN(Z1147/Z1146))</f>
        <v/>
      </c>
      <c r="AO1147" s="9">
        <f>IF(OR($S1147="",$S1146=""),"",$I$2*(AA1147-AA1146))</f>
        <v/>
      </c>
      <c r="AP1147" s="9">
        <f>IF(OR($S1147="",$S1146=""),"",$J$2*LN(AB1147/AB1146))</f>
        <v/>
      </c>
      <c r="AQ1147" s="9">
        <f>IF(OR($S1147="",$S1146=""),"",$K$2*(AC1147-AC1146))</f>
        <v/>
      </c>
      <c r="AR1147" s="9">
        <f>IF(OR($S1147="",$S1146=""),"",$L$2*LN(AD1147/AD1146))</f>
        <v/>
      </c>
      <c r="AS1147" s="9">
        <f>IF(OR($S1147="",$S1146=""),"",$M$2*LN(AE1147/AE1146))</f>
        <v/>
      </c>
      <c r="AT1147" s="9">
        <f>IF(OR($S1147="",$S1146=""),"",$N$2*LN(AF1147/AF1146))</f>
        <v/>
      </c>
      <c r="AV1147" s="9">
        <f>IF($AH1147="","",$AY$16+$AY$4*AI1147+$AY$5*AJ1147+$AY$6*AK1147+$AY$7*AL1147+$AY$8*AM1147+$AY$9*AN1147+$AY$10*AO1147+$AY$11*AP1147+$AY$12*AQ1147+$AY$13*AR1147+$AY$14*AS1147+$AY$15*AT1147)</f>
        <v/>
      </c>
      <c r="BC1147" s="10">
        <f>IF((ROW()-6)&lt;=$Q$3,INDEX(LINEST(AH1088:AH1147,AI1088:AT1147,TRUE,TRUE),1,13)*$Q$4,"")</f>
        <v/>
      </c>
      <c r="BD1147" s="9">
        <f>IF((ROW()-6)&lt;=$Q$3,INDEX(LINEST(AH1088:AH1147,AI1088:AT1147,TRUE,TRUE),1,12),"")</f>
        <v/>
      </c>
      <c r="BE1147" s="9">
        <f>IF((ROW()-6)&lt;=$Q$3,INDEX(LINEST(AH1088:AH1147,AI1088:AT1147,TRUE,TRUE),1,11),"")</f>
        <v/>
      </c>
      <c r="BF1147" s="9">
        <f>IF((ROW()-6)&lt;=$Q$3,INDEX(LINEST(AH1088:AH1147,AI1088:AT1147,TRUE,TRUE),1,10),"")</f>
        <v/>
      </c>
      <c r="BG1147" s="9">
        <f>IF((ROW()-6)&lt;=$Q$3,INDEX(LINEST(AH1088:AH1147,AI1088:AT1147,TRUE,TRUE),1,9),"")</f>
        <v/>
      </c>
      <c r="BH1147" s="9">
        <f>IF((ROW()-6)&lt;=$Q$3,INDEX(LINEST(AH1088:AH1147,AI1088:AT1147,TRUE,TRUE),1,8),"")</f>
        <v/>
      </c>
      <c r="BI1147" s="9">
        <f>IF((ROW()-6)&lt;=$Q$3,INDEX(LINEST(AH1088:AH1147,AI1088:AT1147,TRUE,TRUE),1,7),"")</f>
        <v/>
      </c>
      <c r="BJ1147" s="9">
        <f>IF((ROW()-6)&lt;=$Q$3,INDEX(LINEST(AH1088:AH1147,AI1088:AT1147,TRUE,TRUE),1,6),"")</f>
        <v/>
      </c>
      <c r="BK1147" s="9">
        <f>IF((ROW()-6)&lt;=$Q$3,INDEX(LINEST(AH1088:AH1147,AI1088:AT1147,TRUE,TRUE),1,5),"")</f>
        <v/>
      </c>
      <c r="BL1147" s="9">
        <f>IF((ROW()-6)&lt;=$Q$3,INDEX(LINEST(AH1088:AH1147,AI1088:AT1147,TRUE,TRUE),1,4),"")</f>
        <v/>
      </c>
      <c r="BM1147" s="9">
        <f>IF((ROW()-6)&lt;=$Q$3,INDEX(LINEST(AH1088:AH1147,AI1088:AT1147,TRUE,TRUE),1,3),"")</f>
        <v/>
      </c>
      <c r="BN1147" s="9">
        <f>IF((ROW()-6)&lt;=$Q$3,INDEX(LINEST(AH1088:AH1147,AI1088:AT1147,TRUE,TRUE),1,2),"")</f>
        <v/>
      </c>
      <c r="BO1147" s="9">
        <f>IF((ROW()-6)&lt;=$Q$3,INDEX(LINEST(AH1088:AH1147,AI1088:AT1147,TRUE,TRUE),1,1),"")</f>
        <v/>
      </c>
      <c r="BP1147" s="10">
        <f>IF((ROW()-6)&lt;=$Q$3,INDEX(LINEST(AH1088:AH1147,AI1088:AT1147,TRUE,TRUE),3,1),"")</f>
        <v/>
      </c>
      <c r="BR1147" s="9">
        <f>IF(AND((ROW()-6)&lt;=$Q$3,ISNUMBER(BC1146)),BC1146/$Q$4+BD1146*AI1147+BE1146*AJ1147+BF1146*AK1147+BG1146*AL1147+BH1146*AM1147+BI1146*AN1147+BJ1146*AO1147+BK1146*AP1147+BL1146*AQ1147+BM1146*AR1147+BN1146*AS1147+BO1146*AT1147,"")</f>
        <v/>
      </c>
      <c r="BS1147">
        <f>IF(ISNUMBER(BR1147),AVERAGE(AH1087:AH1146),"")</f>
        <v/>
      </c>
      <c r="BT1147">
        <f>IF(ISNUMBER(BR1147),(AH1147-BR1147)^2,"")</f>
        <v/>
      </c>
      <c r="BU1147">
        <f>IF(ISNUMBER(BR1147),AH1147^2,"")</f>
        <v/>
      </c>
      <c r="BV1147">
        <f>IF(ISNUMBER(BR1147),(AH1147-BS1147)^2,"")</f>
        <v/>
      </c>
    </row>
    <row r="1148">
      <c r="O1148">
        <f>IF($R1148="","",CHOOSE($Q$2,YEAR(R1148)*12+MONTH(R1148),INT((R1148-2)/7),YEAR(R1148)*4+ROUNDUP(MONTH(R1148)/3)))</f>
        <v/>
      </c>
      <c r="P1148">
        <f>IF($R1148="","",IF($R1149="",1,IF(O1148&lt;&gt;O1149,1,0)))</f>
        <v/>
      </c>
      <c r="Q1148">
        <f>IF(P1148=1,SUM($P$7:P1148),"")</f>
        <v/>
      </c>
      <c r="R1148">
        <f>IF($A1148="","",IF(ISNUMBER($A1148),$A1148,IFERROR(DATEVALUE($A1148),NA())))</f>
        <v/>
      </c>
      <c r="S1148" s="7">
        <f>IFERROR(INDEX($R$7:$R$60000,MATCH(ROW()-6,$Q$7:$Q$60000,0)),"")</f>
        <v/>
      </c>
      <c r="T1148">
        <f>IFERROR(INDEX($B$7:$B$60000,MATCH(ROW()-6,$Q$7:$Q$60000,0)),"")</f>
        <v/>
      </c>
      <c r="U1148">
        <f>IFERROR(INDEX($C$7:$C$60000,MATCH(ROW()-6,$Q$7:$Q$60000,0)),"")</f>
        <v/>
      </c>
      <c r="V1148">
        <f>IFERROR(INDEX($D$7:$D$60000,MATCH(ROW()-6,$Q$7:$Q$60000,0)),"")</f>
        <v/>
      </c>
      <c r="W1148">
        <f>IFERROR(INDEX($E$7:$E$60000,MATCH(ROW()-6,$Q$7:$Q$60000,0)),"")</f>
        <v/>
      </c>
      <c r="X1148">
        <f>IFERROR(INDEX($F$7:$F$60000,MATCH(ROW()-6,$Q$7:$Q$60000,0)),"")</f>
        <v/>
      </c>
      <c r="Y1148">
        <f>IFERROR(INDEX($G$7:$G$60000,MATCH(ROW()-6,$Q$7:$Q$60000,0)),"")</f>
        <v/>
      </c>
      <c r="Z1148">
        <f>IFERROR(INDEX($H$7:$H$60000,MATCH(ROW()-6,$Q$7:$Q$60000,0)),"")</f>
        <v/>
      </c>
      <c r="AA1148">
        <f>IFERROR(INDEX($I$7:$I$60000,MATCH(ROW()-6,$Q$7:$Q$60000,0)),"")</f>
        <v/>
      </c>
      <c r="AB1148">
        <f>IFERROR(INDEX($J$7:$J$60000,MATCH(ROW()-6,$Q$7:$Q$60000,0)),"")</f>
        <v/>
      </c>
      <c r="AC1148">
        <f>IFERROR(INDEX($K$7:$K$60000,MATCH(ROW()-6,$Q$7:$Q$60000,0)),"")</f>
        <v/>
      </c>
      <c r="AD1148">
        <f>IFERROR(INDEX($L$7:$L$60000,MATCH(ROW()-6,$Q$7:$Q$60000,0)),"")</f>
        <v/>
      </c>
      <c r="AE1148">
        <f>IFERROR(INDEX($M$7:$M$60000,MATCH(ROW()-6,$Q$7:$Q$60000,0)),"")</f>
        <v/>
      </c>
      <c r="AF1148">
        <f>IFERROR(INDEX($N$7:$N$60000,MATCH(ROW()-6,$Q$7:$Q$60000,0)),"")</f>
        <v/>
      </c>
      <c r="AH1148" s="9">
        <f>IF(OR($S1148="",$S1147=""),"",LN($T1148/$T1147))</f>
        <v/>
      </c>
      <c r="AI1148" s="9">
        <f>IF(OR($S1148="",$S1147=""),"",$C$2*LN(U1148/U1147))</f>
        <v/>
      </c>
      <c r="AJ1148" s="9">
        <f>IF(OR($S1148="",$S1147=""),"",$D$2*(V1148-V1147))</f>
        <v/>
      </c>
      <c r="AK1148" s="9">
        <f>IF(OR($S1148="",$S1147=""),"",$E$2*(W1148-W1147))</f>
        <v/>
      </c>
      <c r="AL1148" s="9">
        <f>IF(OR($S1148="",$S1147=""),"",$F$2*LN(X1148/X1147))</f>
        <v/>
      </c>
      <c r="AM1148" s="9">
        <f>IF(OR($S1148="",$S1147=""),"",$G$2*(Y1148-Y1147))</f>
        <v/>
      </c>
      <c r="AN1148" s="9">
        <f>IF(OR($S1148="",$S1147=""),"",$H$2*LN(Z1148/Z1147))</f>
        <v/>
      </c>
      <c r="AO1148" s="9">
        <f>IF(OR($S1148="",$S1147=""),"",$I$2*(AA1148-AA1147))</f>
        <v/>
      </c>
      <c r="AP1148" s="9">
        <f>IF(OR($S1148="",$S1147=""),"",$J$2*LN(AB1148/AB1147))</f>
        <v/>
      </c>
      <c r="AQ1148" s="9">
        <f>IF(OR($S1148="",$S1147=""),"",$K$2*(AC1148-AC1147))</f>
        <v/>
      </c>
      <c r="AR1148" s="9">
        <f>IF(OR($S1148="",$S1147=""),"",$L$2*LN(AD1148/AD1147))</f>
        <v/>
      </c>
      <c r="AS1148" s="9">
        <f>IF(OR($S1148="",$S1147=""),"",$M$2*LN(AE1148/AE1147))</f>
        <v/>
      </c>
      <c r="AT1148" s="9">
        <f>IF(OR($S1148="",$S1147=""),"",$N$2*LN(AF1148/AF1147))</f>
        <v/>
      </c>
      <c r="AV1148" s="9">
        <f>IF($AH1148="","",$AY$16+$AY$4*AI1148+$AY$5*AJ1148+$AY$6*AK1148+$AY$7*AL1148+$AY$8*AM1148+$AY$9*AN1148+$AY$10*AO1148+$AY$11*AP1148+$AY$12*AQ1148+$AY$13*AR1148+$AY$14*AS1148+$AY$15*AT1148)</f>
        <v/>
      </c>
      <c r="BC1148" s="10">
        <f>IF((ROW()-6)&lt;=$Q$3,INDEX(LINEST(AH1089:AH1148,AI1089:AT1148,TRUE,TRUE),1,13)*$Q$4,"")</f>
        <v/>
      </c>
      <c r="BD1148" s="9">
        <f>IF((ROW()-6)&lt;=$Q$3,INDEX(LINEST(AH1089:AH1148,AI1089:AT1148,TRUE,TRUE),1,12),"")</f>
        <v/>
      </c>
      <c r="BE1148" s="9">
        <f>IF((ROW()-6)&lt;=$Q$3,INDEX(LINEST(AH1089:AH1148,AI1089:AT1148,TRUE,TRUE),1,11),"")</f>
        <v/>
      </c>
      <c r="BF1148" s="9">
        <f>IF((ROW()-6)&lt;=$Q$3,INDEX(LINEST(AH1089:AH1148,AI1089:AT1148,TRUE,TRUE),1,10),"")</f>
        <v/>
      </c>
      <c r="BG1148" s="9">
        <f>IF((ROW()-6)&lt;=$Q$3,INDEX(LINEST(AH1089:AH1148,AI1089:AT1148,TRUE,TRUE),1,9),"")</f>
        <v/>
      </c>
      <c r="BH1148" s="9">
        <f>IF((ROW()-6)&lt;=$Q$3,INDEX(LINEST(AH1089:AH1148,AI1089:AT1148,TRUE,TRUE),1,8),"")</f>
        <v/>
      </c>
      <c r="BI1148" s="9">
        <f>IF((ROW()-6)&lt;=$Q$3,INDEX(LINEST(AH1089:AH1148,AI1089:AT1148,TRUE,TRUE),1,7),"")</f>
        <v/>
      </c>
      <c r="BJ1148" s="9">
        <f>IF((ROW()-6)&lt;=$Q$3,INDEX(LINEST(AH1089:AH1148,AI1089:AT1148,TRUE,TRUE),1,6),"")</f>
        <v/>
      </c>
      <c r="BK1148" s="9">
        <f>IF((ROW()-6)&lt;=$Q$3,INDEX(LINEST(AH1089:AH1148,AI1089:AT1148,TRUE,TRUE),1,5),"")</f>
        <v/>
      </c>
      <c r="BL1148" s="9">
        <f>IF((ROW()-6)&lt;=$Q$3,INDEX(LINEST(AH1089:AH1148,AI1089:AT1148,TRUE,TRUE),1,4),"")</f>
        <v/>
      </c>
      <c r="BM1148" s="9">
        <f>IF((ROW()-6)&lt;=$Q$3,INDEX(LINEST(AH1089:AH1148,AI1089:AT1148,TRUE,TRUE),1,3),"")</f>
        <v/>
      </c>
      <c r="BN1148" s="9">
        <f>IF((ROW()-6)&lt;=$Q$3,INDEX(LINEST(AH1089:AH1148,AI1089:AT1148,TRUE,TRUE),1,2),"")</f>
        <v/>
      </c>
      <c r="BO1148" s="9">
        <f>IF((ROW()-6)&lt;=$Q$3,INDEX(LINEST(AH1089:AH1148,AI1089:AT1148,TRUE,TRUE),1,1),"")</f>
        <v/>
      </c>
      <c r="BP1148" s="10">
        <f>IF((ROW()-6)&lt;=$Q$3,INDEX(LINEST(AH1089:AH1148,AI1089:AT1148,TRUE,TRUE),3,1),"")</f>
        <v/>
      </c>
      <c r="BR1148" s="9">
        <f>IF(AND((ROW()-6)&lt;=$Q$3,ISNUMBER(BC1147)),BC1147/$Q$4+BD1147*AI1148+BE1147*AJ1148+BF1147*AK1148+BG1147*AL1148+BH1147*AM1148+BI1147*AN1148+BJ1147*AO1148+BK1147*AP1148+BL1147*AQ1148+BM1147*AR1148+BN1147*AS1148+BO1147*AT1148,"")</f>
        <v/>
      </c>
      <c r="BS1148">
        <f>IF(ISNUMBER(BR1148),AVERAGE(AH1088:AH1147),"")</f>
        <v/>
      </c>
      <c r="BT1148">
        <f>IF(ISNUMBER(BR1148),(AH1148-BR1148)^2,"")</f>
        <v/>
      </c>
      <c r="BU1148">
        <f>IF(ISNUMBER(BR1148),AH1148^2,"")</f>
        <v/>
      </c>
      <c r="BV1148">
        <f>IF(ISNUMBER(BR1148),(AH1148-BS1148)^2,"")</f>
        <v/>
      </c>
    </row>
    <row r="1149">
      <c r="O1149">
        <f>IF($R1149="","",CHOOSE($Q$2,YEAR(R1149)*12+MONTH(R1149),INT((R1149-2)/7),YEAR(R1149)*4+ROUNDUP(MONTH(R1149)/3)))</f>
        <v/>
      </c>
      <c r="P1149">
        <f>IF($R1149="","",IF($R1150="",1,IF(O1149&lt;&gt;O1150,1,0)))</f>
        <v/>
      </c>
      <c r="Q1149">
        <f>IF(P1149=1,SUM($P$7:P1149),"")</f>
        <v/>
      </c>
      <c r="R1149">
        <f>IF($A1149="","",IF(ISNUMBER($A1149),$A1149,IFERROR(DATEVALUE($A1149),NA())))</f>
        <v/>
      </c>
      <c r="S1149" s="7">
        <f>IFERROR(INDEX($R$7:$R$60000,MATCH(ROW()-6,$Q$7:$Q$60000,0)),"")</f>
        <v/>
      </c>
      <c r="T1149">
        <f>IFERROR(INDEX($B$7:$B$60000,MATCH(ROW()-6,$Q$7:$Q$60000,0)),"")</f>
        <v/>
      </c>
      <c r="U1149">
        <f>IFERROR(INDEX($C$7:$C$60000,MATCH(ROW()-6,$Q$7:$Q$60000,0)),"")</f>
        <v/>
      </c>
      <c r="V1149">
        <f>IFERROR(INDEX($D$7:$D$60000,MATCH(ROW()-6,$Q$7:$Q$60000,0)),"")</f>
        <v/>
      </c>
      <c r="W1149">
        <f>IFERROR(INDEX($E$7:$E$60000,MATCH(ROW()-6,$Q$7:$Q$60000,0)),"")</f>
        <v/>
      </c>
      <c r="X1149">
        <f>IFERROR(INDEX($F$7:$F$60000,MATCH(ROW()-6,$Q$7:$Q$60000,0)),"")</f>
        <v/>
      </c>
      <c r="Y1149">
        <f>IFERROR(INDEX($G$7:$G$60000,MATCH(ROW()-6,$Q$7:$Q$60000,0)),"")</f>
        <v/>
      </c>
      <c r="Z1149">
        <f>IFERROR(INDEX($H$7:$H$60000,MATCH(ROW()-6,$Q$7:$Q$60000,0)),"")</f>
        <v/>
      </c>
      <c r="AA1149">
        <f>IFERROR(INDEX($I$7:$I$60000,MATCH(ROW()-6,$Q$7:$Q$60000,0)),"")</f>
        <v/>
      </c>
      <c r="AB1149">
        <f>IFERROR(INDEX($J$7:$J$60000,MATCH(ROW()-6,$Q$7:$Q$60000,0)),"")</f>
        <v/>
      </c>
      <c r="AC1149">
        <f>IFERROR(INDEX($K$7:$K$60000,MATCH(ROW()-6,$Q$7:$Q$60000,0)),"")</f>
        <v/>
      </c>
      <c r="AD1149">
        <f>IFERROR(INDEX($L$7:$L$60000,MATCH(ROW()-6,$Q$7:$Q$60000,0)),"")</f>
        <v/>
      </c>
      <c r="AE1149">
        <f>IFERROR(INDEX($M$7:$M$60000,MATCH(ROW()-6,$Q$7:$Q$60000,0)),"")</f>
        <v/>
      </c>
      <c r="AF1149">
        <f>IFERROR(INDEX($N$7:$N$60000,MATCH(ROW()-6,$Q$7:$Q$60000,0)),"")</f>
        <v/>
      </c>
      <c r="AH1149" s="9">
        <f>IF(OR($S1149="",$S1148=""),"",LN($T1149/$T1148))</f>
        <v/>
      </c>
      <c r="AI1149" s="9">
        <f>IF(OR($S1149="",$S1148=""),"",$C$2*LN(U1149/U1148))</f>
        <v/>
      </c>
      <c r="AJ1149" s="9">
        <f>IF(OR($S1149="",$S1148=""),"",$D$2*(V1149-V1148))</f>
        <v/>
      </c>
      <c r="AK1149" s="9">
        <f>IF(OR($S1149="",$S1148=""),"",$E$2*(W1149-W1148))</f>
        <v/>
      </c>
      <c r="AL1149" s="9">
        <f>IF(OR($S1149="",$S1148=""),"",$F$2*LN(X1149/X1148))</f>
        <v/>
      </c>
      <c r="AM1149" s="9">
        <f>IF(OR($S1149="",$S1148=""),"",$G$2*(Y1149-Y1148))</f>
        <v/>
      </c>
      <c r="AN1149" s="9">
        <f>IF(OR($S1149="",$S1148=""),"",$H$2*LN(Z1149/Z1148))</f>
        <v/>
      </c>
      <c r="AO1149" s="9">
        <f>IF(OR($S1149="",$S1148=""),"",$I$2*(AA1149-AA1148))</f>
        <v/>
      </c>
      <c r="AP1149" s="9">
        <f>IF(OR($S1149="",$S1148=""),"",$J$2*LN(AB1149/AB1148))</f>
        <v/>
      </c>
      <c r="AQ1149" s="9">
        <f>IF(OR($S1149="",$S1148=""),"",$K$2*(AC1149-AC1148))</f>
        <v/>
      </c>
      <c r="AR1149" s="9">
        <f>IF(OR($S1149="",$S1148=""),"",$L$2*LN(AD1149/AD1148))</f>
        <v/>
      </c>
      <c r="AS1149" s="9">
        <f>IF(OR($S1149="",$S1148=""),"",$M$2*LN(AE1149/AE1148))</f>
        <v/>
      </c>
      <c r="AT1149" s="9">
        <f>IF(OR($S1149="",$S1148=""),"",$N$2*LN(AF1149/AF1148))</f>
        <v/>
      </c>
      <c r="AV1149" s="9">
        <f>IF($AH1149="","",$AY$16+$AY$4*AI1149+$AY$5*AJ1149+$AY$6*AK1149+$AY$7*AL1149+$AY$8*AM1149+$AY$9*AN1149+$AY$10*AO1149+$AY$11*AP1149+$AY$12*AQ1149+$AY$13*AR1149+$AY$14*AS1149+$AY$15*AT1149)</f>
        <v/>
      </c>
      <c r="BC1149" s="10">
        <f>IF((ROW()-6)&lt;=$Q$3,INDEX(LINEST(AH1090:AH1149,AI1090:AT1149,TRUE,TRUE),1,13)*$Q$4,"")</f>
        <v/>
      </c>
      <c r="BD1149" s="9">
        <f>IF((ROW()-6)&lt;=$Q$3,INDEX(LINEST(AH1090:AH1149,AI1090:AT1149,TRUE,TRUE),1,12),"")</f>
        <v/>
      </c>
      <c r="BE1149" s="9">
        <f>IF((ROW()-6)&lt;=$Q$3,INDEX(LINEST(AH1090:AH1149,AI1090:AT1149,TRUE,TRUE),1,11),"")</f>
        <v/>
      </c>
      <c r="BF1149" s="9">
        <f>IF((ROW()-6)&lt;=$Q$3,INDEX(LINEST(AH1090:AH1149,AI1090:AT1149,TRUE,TRUE),1,10),"")</f>
        <v/>
      </c>
      <c r="BG1149" s="9">
        <f>IF((ROW()-6)&lt;=$Q$3,INDEX(LINEST(AH1090:AH1149,AI1090:AT1149,TRUE,TRUE),1,9),"")</f>
        <v/>
      </c>
      <c r="BH1149" s="9">
        <f>IF((ROW()-6)&lt;=$Q$3,INDEX(LINEST(AH1090:AH1149,AI1090:AT1149,TRUE,TRUE),1,8),"")</f>
        <v/>
      </c>
      <c r="BI1149" s="9">
        <f>IF((ROW()-6)&lt;=$Q$3,INDEX(LINEST(AH1090:AH1149,AI1090:AT1149,TRUE,TRUE),1,7),"")</f>
        <v/>
      </c>
      <c r="BJ1149" s="9">
        <f>IF((ROW()-6)&lt;=$Q$3,INDEX(LINEST(AH1090:AH1149,AI1090:AT1149,TRUE,TRUE),1,6),"")</f>
        <v/>
      </c>
      <c r="BK1149" s="9">
        <f>IF((ROW()-6)&lt;=$Q$3,INDEX(LINEST(AH1090:AH1149,AI1090:AT1149,TRUE,TRUE),1,5),"")</f>
        <v/>
      </c>
      <c r="BL1149" s="9">
        <f>IF((ROW()-6)&lt;=$Q$3,INDEX(LINEST(AH1090:AH1149,AI1090:AT1149,TRUE,TRUE),1,4),"")</f>
        <v/>
      </c>
      <c r="BM1149" s="9">
        <f>IF((ROW()-6)&lt;=$Q$3,INDEX(LINEST(AH1090:AH1149,AI1090:AT1149,TRUE,TRUE),1,3),"")</f>
        <v/>
      </c>
      <c r="BN1149" s="9">
        <f>IF((ROW()-6)&lt;=$Q$3,INDEX(LINEST(AH1090:AH1149,AI1090:AT1149,TRUE,TRUE),1,2),"")</f>
        <v/>
      </c>
      <c r="BO1149" s="9">
        <f>IF((ROW()-6)&lt;=$Q$3,INDEX(LINEST(AH1090:AH1149,AI1090:AT1149,TRUE,TRUE),1,1),"")</f>
        <v/>
      </c>
      <c r="BP1149" s="10">
        <f>IF((ROW()-6)&lt;=$Q$3,INDEX(LINEST(AH1090:AH1149,AI1090:AT1149,TRUE,TRUE),3,1),"")</f>
        <v/>
      </c>
      <c r="BR1149" s="9">
        <f>IF(AND((ROW()-6)&lt;=$Q$3,ISNUMBER(BC1148)),BC1148/$Q$4+BD1148*AI1149+BE1148*AJ1149+BF1148*AK1149+BG1148*AL1149+BH1148*AM1149+BI1148*AN1149+BJ1148*AO1149+BK1148*AP1149+BL1148*AQ1149+BM1148*AR1149+BN1148*AS1149+BO1148*AT1149,"")</f>
        <v/>
      </c>
      <c r="BS1149">
        <f>IF(ISNUMBER(BR1149),AVERAGE(AH1089:AH1148),"")</f>
        <v/>
      </c>
      <c r="BT1149">
        <f>IF(ISNUMBER(BR1149),(AH1149-BR1149)^2,"")</f>
        <v/>
      </c>
      <c r="BU1149">
        <f>IF(ISNUMBER(BR1149),AH1149^2,"")</f>
        <v/>
      </c>
      <c r="BV1149">
        <f>IF(ISNUMBER(BR1149),(AH1149-BS1149)^2,"")</f>
        <v/>
      </c>
    </row>
    <row r="1150">
      <c r="O1150">
        <f>IF($R1150="","",CHOOSE($Q$2,YEAR(R1150)*12+MONTH(R1150),INT((R1150-2)/7),YEAR(R1150)*4+ROUNDUP(MONTH(R1150)/3)))</f>
        <v/>
      </c>
      <c r="P1150">
        <f>IF($R1150="","",IF($R1151="",1,IF(O1150&lt;&gt;O1151,1,0)))</f>
        <v/>
      </c>
      <c r="Q1150">
        <f>IF(P1150=1,SUM($P$7:P1150),"")</f>
        <v/>
      </c>
      <c r="R1150">
        <f>IF($A1150="","",IF(ISNUMBER($A1150),$A1150,IFERROR(DATEVALUE($A1150),NA())))</f>
        <v/>
      </c>
      <c r="S1150" s="7">
        <f>IFERROR(INDEX($R$7:$R$60000,MATCH(ROW()-6,$Q$7:$Q$60000,0)),"")</f>
        <v/>
      </c>
      <c r="T1150">
        <f>IFERROR(INDEX($B$7:$B$60000,MATCH(ROW()-6,$Q$7:$Q$60000,0)),"")</f>
        <v/>
      </c>
      <c r="U1150">
        <f>IFERROR(INDEX($C$7:$C$60000,MATCH(ROW()-6,$Q$7:$Q$60000,0)),"")</f>
        <v/>
      </c>
      <c r="V1150">
        <f>IFERROR(INDEX($D$7:$D$60000,MATCH(ROW()-6,$Q$7:$Q$60000,0)),"")</f>
        <v/>
      </c>
      <c r="W1150">
        <f>IFERROR(INDEX($E$7:$E$60000,MATCH(ROW()-6,$Q$7:$Q$60000,0)),"")</f>
        <v/>
      </c>
      <c r="X1150">
        <f>IFERROR(INDEX($F$7:$F$60000,MATCH(ROW()-6,$Q$7:$Q$60000,0)),"")</f>
        <v/>
      </c>
      <c r="Y1150">
        <f>IFERROR(INDEX($G$7:$G$60000,MATCH(ROW()-6,$Q$7:$Q$60000,0)),"")</f>
        <v/>
      </c>
      <c r="Z1150">
        <f>IFERROR(INDEX($H$7:$H$60000,MATCH(ROW()-6,$Q$7:$Q$60000,0)),"")</f>
        <v/>
      </c>
      <c r="AA1150">
        <f>IFERROR(INDEX($I$7:$I$60000,MATCH(ROW()-6,$Q$7:$Q$60000,0)),"")</f>
        <v/>
      </c>
      <c r="AB1150">
        <f>IFERROR(INDEX($J$7:$J$60000,MATCH(ROW()-6,$Q$7:$Q$60000,0)),"")</f>
        <v/>
      </c>
      <c r="AC1150">
        <f>IFERROR(INDEX($K$7:$K$60000,MATCH(ROW()-6,$Q$7:$Q$60000,0)),"")</f>
        <v/>
      </c>
      <c r="AD1150">
        <f>IFERROR(INDEX($L$7:$L$60000,MATCH(ROW()-6,$Q$7:$Q$60000,0)),"")</f>
        <v/>
      </c>
      <c r="AE1150">
        <f>IFERROR(INDEX($M$7:$M$60000,MATCH(ROW()-6,$Q$7:$Q$60000,0)),"")</f>
        <v/>
      </c>
      <c r="AF1150">
        <f>IFERROR(INDEX($N$7:$N$60000,MATCH(ROW()-6,$Q$7:$Q$60000,0)),"")</f>
        <v/>
      </c>
      <c r="AH1150" s="9">
        <f>IF(OR($S1150="",$S1149=""),"",LN($T1150/$T1149))</f>
        <v/>
      </c>
      <c r="AI1150" s="9">
        <f>IF(OR($S1150="",$S1149=""),"",$C$2*LN(U1150/U1149))</f>
        <v/>
      </c>
      <c r="AJ1150" s="9">
        <f>IF(OR($S1150="",$S1149=""),"",$D$2*(V1150-V1149))</f>
        <v/>
      </c>
      <c r="AK1150" s="9">
        <f>IF(OR($S1150="",$S1149=""),"",$E$2*(W1150-W1149))</f>
        <v/>
      </c>
      <c r="AL1150" s="9">
        <f>IF(OR($S1150="",$S1149=""),"",$F$2*LN(X1150/X1149))</f>
        <v/>
      </c>
      <c r="AM1150" s="9">
        <f>IF(OR($S1150="",$S1149=""),"",$G$2*(Y1150-Y1149))</f>
        <v/>
      </c>
      <c r="AN1150" s="9">
        <f>IF(OR($S1150="",$S1149=""),"",$H$2*LN(Z1150/Z1149))</f>
        <v/>
      </c>
      <c r="AO1150" s="9">
        <f>IF(OR($S1150="",$S1149=""),"",$I$2*(AA1150-AA1149))</f>
        <v/>
      </c>
      <c r="AP1150" s="9">
        <f>IF(OR($S1150="",$S1149=""),"",$J$2*LN(AB1150/AB1149))</f>
        <v/>
      </c>
      <c r="AQ1150" s="9">
        <f>IF(OR($S1150="",$S1149=""),"",$K$2*(AC1150-AC1149))</f>
        <v/>
      </c>
      <c r="AR1150" s="9">
        <f>IF(OR($S1150="",$S1149=""),"",$L$2*LN(AD1150/AD1149))</f>
        <v/>
      </c>
      <c r="AS1150" s="9">
        <f>IF(OR($S1150="",$S1149=""),"",$M$2*LN(AE1150/AE1149))</f>
        <v/>
      </c>
      <c r="AT1150" s="9">
        <f>IF(OR($S1150="",$S1149=""),"",$N$2*LN(AF1150/AF1149))</f>
        <v/>
      </c>
      <c r="AV1150" s="9">
        <f>IF($AH1150="","",$AY$16+$AY$4*AI1150+$AY$5*AJ1150+$AY$6*AK1150+$AY$7*AL1150+$AY$8*AM1150+$AY$9*AN1150+$AY$10*AO1150+$AY$11*AP1150+$AY$12*AQ1150+$AY$13*AR1150+$AY$14*AS1150+$AY$15*AT1150)</f>
        <v/>
      </c>
      <c r="BC1150" s="10">
        <f>IF((ROW()-6)&lt;=$Q$3,INDEX(LINEST(AH1091:AH1150,AI1091:AT1150,TRUE,TRUE),1,13)*$Q$4,"")</f>
        <v/>
      </c>
      <c r="BD1150" s="9">
        <f>IF((ROW()-6)&lt;=$Q$3,INDEX(LINEST(AH1091:AH1150,AI1091:AT1150,TRUE,TRUE),1,12),"")</f>
        <v/>
      </c>
      <c r="BE1150" s="9">
        <f>IF((ROW()-6)&lt;=$Q$3,INDEX(LINEST(AH1091:AH1150,AI1091:AT1150,TRUE,TRUE),1,11),"")</f>
        <v/>
      </c>
      <c r="BF1150" s="9">
        <f>IF((ROW()-6)&lt;=$Q$3,INDEX(LINEST(AH1091:AH1150,AI1091:AT1150,TRUE,TRUE),1,10),"")</f>
        <v/>
      </c>
      <c r="BG1150" s="9">
        <f>IF((ROW()-6)&lt;=$Q$3,INDEX(LINEST(AH1091:AH1150,AI1091:AT1150,TRUE,TRUE),1,9),"")</f>
        <v/>
      </c>
      <c r="BH1150" s="9">
        <f>IF((ROW()-6)&lt;=$Q$3,INDEX(LINEST(AH1091:AH1150,AI1091:AT1150,TRUE,TRUE),1,8),"")</f>
        <v/>
      </c>
      <c r="BI1150" s="9">
        <f>IF((ROW()-6)&lt;=$Q$3,INDEX(LINEST(AH1091:AH1150,AI1091:AT1150,TRUE,TRUE),1,7),"")</f>
        <v/>
      </c>
      <c r="BJ1150" s="9">
        <f>IF((ROW()-6)&lt;=$Q$3,INDEX(LINEST(AH1091:AH1150,AI1091:AT1150,TRUE,TRUE),1,6),"")</f>
        <v/>
      </c>
      <c r="BK1150" s="9">
        <f>IF((ROW()-6)&lt;=$Q$3,INDEX(LINEST(AH1091:AH1150,AI1091:AT1150,TRUE,TRUE),1,5),"")</f>
        <v/>
      </c>
      <c r="BL1150" s="9">
        <f>IF((ROW()-6)&lt;=$Q$3,INDEX(LINEST(AH1091:AH1150,AI1091:AT1150,TRUE,TRUE),1,4),"")</f>
        <v/>
      </c>
      <c r="BM1150" s="9">
        <f>IF((ROW()-6)&lt;=$Q$3,INDEX(LINEST(AH1091:AH1150,AI1091:AT1150,TRUE,TRUE),1,3),"")</f>
        <v/>
      </c>
      <c r="BN1150" s="9">
        <f>IF((ROW()-6)&lt;=$Q$3,INDEX(LINEST(AH1091:AH1150,AI1091:AT1150,TRUE,TRUE),1,2),"")</f>
        <v/>
      </c>
      <c r="BO1150" s="9">
        <f>IF((ROW()-6)&lt;=$Q$3,INDEX(LINEST(AH1091:AH1150,AI1091:AT1150,TRUE,TRUE),1,1),"")</f>
        <v/>
      </c>
      <c r="BP1150" s="10">
        <f>IF((ROW()-6)&lt;=$Q$3,INDEX(LINEST(AH1091:AH1150,AI1091:AT1150,TRUE,TRUE),3,1),"")</f>
        <v/>
      </c>
      <c r="BR1150" s="9">
        <f>IF(AND((ROW()-6)&lt;=$Q$3,ISNUMBER(BC1149)),BC1149/$Q$4+BD1149*AI1150+BE1149*AJ1150+BF1149*AK1150+BG1149*AL1150+BH1149*AM1150+BI1149*AN1150+BJ1149*AO1150+BK1149*AP1150+BL1149*AQ1150+BM1149*AR1150+BN1149*AS1150+BO1149*AT1150,"")</f>
        <v/>
      </c>
      <c r="BS1150">
        <f>IF(ISNUMBER(BR1150),AVERAGE(AH1090:AH1149),"")</f>
        <v/>
      </c>
      <c r="BT1150">
        <f>IF(ISNUMBER(BR1150),(AH1150-BR1150)^2,"")</f>
        <v/>
      </c>
      <c r="BU1150">
        <f>IF(ISNUMBER(BR1150),AH1150^2,"")</f>
        <v/>
      </c>
      <c r="BV1150">
        <f>IF(ISNUMBER(BR1150),(AH1150-BS1150)^2,"")</f>
        <v/>
      </c>
    </row>
    <row r="1151">
      <c r="O1151">
        <f>IF($R1151="","",CHOOSE($Q$2,YEAR(R1151)*12+MONTH(R1151),INT((R1151-2)/7),YEAR(R1151)*4+ROUNDUP(MONTH(R1151)/3)))</f>
        <v/>
      </c>
      <c r="P1151">
        <f>IF($R1151="","",IF($R1152="",1,IF(O1151&lt;&gt;O1152,1,0)))</f>
        <v/>
      </c>
      <c r="Q1151">
        <f>IF(P1151=1,SUM($P$7:P1151),"")</f>
        <v/>
      </c>
      <c r="R1151">
        <f>IF($A1151="","",IF(ISNUMBER($A1151),$A1151,IFERROR(DATEVALUE($A1151),NA())))</f>
        <v/>
      </c>
      <c r="S1151" s="7">
        <f>IFERROR(INDEX($R$7:$R$60000,MATCH(ROW()-6,$Q$7:$Q$60000,0)),"")</f>
        <v/>
      </c>
      <c r="T1151">
        <f>IFERROR(INDEX($B$7:$B$60000,MATCH(ROW()-6,$Q$7:$Q$60000,0)),"")</f>
        <v/>
      </c>
      <c r="U1151">
        <f>IFERROR(INDEX($C$7:$C$60000,MATCH(ROW()-6,$Q$7:$Q$60000,0)),"")</f>
        <v/>
      </c>
      <c r="V1151">
        <f>IFERROR(INDEX($D$7:$D$60000,MATCH(ROW()-6,$Q$7:$Q$60000,0)),"")</f>
        <v/>
      </c>
      <c r="W1151">
        <f>IFERROR(INDEX($E$7:$E$60000,MATCH(ROW()-6,$Q$7:$Q$60000,0)),"")</f>
        <v/>
      </c>
      <c r="X1151">
        <f>IFERROR(INDEX($F$7:$F$60000,MATCH(ROW()-6,$Q$7:$Q$60000,0)),"")</f>
        <v/>
      </c>
      <c r="Y1151">
        <f>IFERROR(INDEX($G$7:$G$60000,MATCH(ROW()-6,$Q$7:$Q$60000,0)),"")</f>
        <v/>
      </c>
      <c r="Z1151">
        <f>IFERROR(INDEX($H$7:$H$60000,MATCH(ROW()-6,$Q$7:$Q$60000,0)),"")</f>
        <v/>
      </c>
      <c r="AA1151">
        <f>IFERROR(INDEX($I$7:$I$60000,MATCH(ROW()-6,$Q$7:$Q$60000,0)),"")</f>
        <v/>
      </c>
      <c r="AB1151">
        <f>IFERROR(INDEX($J$7:$J$60000,MATCH(ROW()-6,$Q$7:$Q$60000,0)),"")</f>
        <v/>
      </c>
      <c r="AC1151">
        <f>IFERROR(INDEX($K$7:$K$60000,MATCH(ROW()-6,$Q$7:$Q$60000,0)),"")</f>
        <v/>
      </c>
      <c r="AD1151">
        <f>IFERROR(INDEX($L$7:$L$60000,MATCH(ROW()-6,$Q$7:$Q$60000,0)),"")</f>
        <v/>
      </c>
      <c r="AE1151">
        <f>IFERROR(INDEX($M$7:$M$60000,MATCH(ROW()-6,$Q$7:$Q$60000,0)),"")</f>
        <v/>
      </c>
      <c r="AF1151">
        <f>IFERROR(INDEX($N$7:$N$60000,MATCH(ROW()-6,$Q$7:$Q$60000,0)),"")</f>
        <v/>
      </c>
      <c r="AH1151" s="9">
        <f>IF(OR($S1151="",$S1150=""),"",LN($T1151/$T1150))</f>
        <v/>
      </c>
      <c r="AI1151" s="9">
        <f>IF(OR($S1151="",$S1150=""),"",$C$2*LN(U1151/U1150))</f>
        <v/>
      </c>
      <c r="AJ1151" s="9">
        <f>IF(OR($S1151="",$S1150=""),"",$D$2*(V1151-V1150))</f>
        <v/>
      </c>
      <c r="AK1151" s="9">
        <f>IF(OR($S1151="",$S1150=""),"",$E$2*(W1151-W1150))</f>
        <v/>
      </c>
      <c r="AL1151" s="9">
        <f>IF(OR($S1151="",$S1150=""),"",$F$2*LN(X1151/X1150))</f>
        <v/>
      </c>
      <c r="AM1151" s="9">
        <f>IF(OR($S1151="",$S1150=""),"",$G$2*(Y1151-Y1150))</f>
        <v/>
      </c>
      <c r="AN1151" s="9">
        <f>IF(OR($S1151="",$S1150=""),"",$H$2*LN(Z1151/Z1150))</f>
        <v/>
      </c>
      <c r="AO1151" s="9">
        <f>IF(OR($S1151="",$S1150=""),"",$I$2*(AA1151-AA1150))</f>
        <v/>
      </c>
      <c r="AP1151" s="9">
        <f>IF(OR($S1151="",$S1150=""),"",$J$2*LN(AB1151/AB1150))</f>
        <v/>
      </c>
      <c r="AQ1151" s="9">
        <f>IF(OR($S1151="",$S1150=""),"",$K$2*(AC1151-AC1150))</f>
        <v/>
      </c>
      <c r="AR1151" s="9">
        <f>IF(OR($S1151="",$S1150=""),"",$L$2*LN(AD1151/AD1150))</f>
        <v/>
      </c>
      <c r="AS1151" s="9">
        <f>IF(OR($S1151="",$S1150=""),"",$M$2*LN(AE1151/AE1150))</f>
        <v/>
      </c>
      <c r="AT1151" s="9">
        <f>IF(OR($S1151="",$S1150=""),"",$N$2*LN(AF1151/AF1150))</f>
        <v/>
      </c>
      <c r="AV1151" s="9">
        <f>IF($AH1151="","",$AY$16+$AY$4*AI1151+$AY$5*AJ1151+$AY$6*AK1151+$AY$7*AL1151+$AY$8*AM1151+$AY$9*AN1151+$AY$10*AO1151+$AY$11*AP1151+$AY$12*AQ1151+$AY$13*AR1151+$AY$14*AS1151+$AY$15*AT1151)</f>
        <v/>
      </c>
      <c r="BC1151" s="10">
        <f>IF((ROW()-6)&lt;=$Q$3,INDEX(LINEST(AH1092:AH1151,AI1092:AT1151,TRUE,TRUE),1,13)*$Q$4,"")</f>
        <v/>
      </c>
      <c r="BD1151" s="9">
        <f>IF((ROW()-6)&lt;=$Q$3,INDEX(LINEST(AH1092:AH1151,AI1092:AT1151,TRUE,TRUE),1,12),"")</f>
        <v/>
      </c>
      <c r="BE1151" s="9">
        <f>IF((ROW()-6)&lt;=$Q$3,INDEX(LINEST(AH1092:AH1151,AI1092:AT1151,TRUE,TRUE),1,11),"")</f>
        <v/>
      </c>
      <c r="BF1151" s="9">
        <f>IF((ROW()-6)&lt;=$Q$3,INDEX(LINEST(AH1092:AH1151,AI1092:AT1151,TRUE,TRUE),1,10),"")</f>
        <v/>
      </c>
      <c r="BG1151" s="9">
        <f>IF((ROW()-6)&lt;=$Q$3,INDEX(LINEST(AH1092:AH1151,AI1092:AT1151,TRUE,TRUE),1,9),"")</f>
        <v/>
      </c>
      <c r="BH1151" s="9">
        <f>IF((ROW()-6)&lt;=$Q$3,INDEX(LINEST(AH1092:AH1151,AI1092:AT1151,TRUE,TRUE),1,8),"")</f>
        <v/>
      </c>
      <c r="BI1151" s="9">
        <f>IF((ROW()-6)&lt;=$Q$3,INDEX(LINEST(AH1092:AH1151,AI1092:AT1151,TRUE,TRUE),1,7),"")</f>
        <v/>
      </c>
      <c r="BJ1151" s="9">
        <f>IF((ROW()-6)&lt;=$Q$3,INDEX(LINEST(AH1092:AH1151,AI1092:AT1151,TRUE,TRUE),1,6),"")</f>
        <v/>
      </c>
      <c r="BK1151" s="9">
        <f>IF((ROW()-6)&lt;=$Q$3,INDEX(LINEST(AH1092:AH1151,AI1092:AT1151,TRUE,TRUE),1,5),"")</f>
        <v/>
      </c>
      <c r="BL1151" s="9">
        <f>IF((ROW()-6)&lt;=$Q$3,INDEX(LINEST(AH1092:AH1151,AI1092:AT1151,TRUE,TRUE),1,4),"")</f>
        <v/>
      </c>
      <c r="BM1151" s="9">
        <f>IF((ROW()-6)&lt;=$Q$3,INDEX(LINEST(AH1092:AH1151,AI1092:AT1151,TRUE,TRUE),1,3),"")</f>
        <v/>
      </c>
      <c r="BN1151" s="9">
        <f>IF((ROW()-6)&lt;=$Q$3,INDEX(LINEST(AH1092:AH1151,AI1092:AT1151,TRUE,TRUE),1,2),"")</f>
        <v/>
      </c>
      <c r="BO1151" s="9">
        <f>IF((ROW()-6)&lt;=$Q$3,INDEX(LINEST(AH1092:AH1151,AI1092:AT1151,TRUE,TRUE),1,1),"")</f>
        <v/>
      </c>
      <c r="BP1151" s="10">
        <f>IF((ROW()-6)&lt;=$Q$3,INDEX(LINEST(AH1092:AH1151,AI1092:AT1151,TRUE,TRUE),3,1),"")</f>
        <v/>
      </c>
      <c r="BR1151" s="9">
        <f>IF(AND((ROW()-6)&lt;=$Q$3,ISNUMBER(BC1150)),BC1150/$Q$4+BD1150*AI1151+BE1150*AJ1151+BF1150*AK1151+BG1150*AL1151+BH1150*AM1151+BI1150*AN1151+BJ1150*AO1151+BK1150*AP1151+BL1150*AQ1151+BM1150*AR1151+BN1150*AS1151+BO1150*AT1151,"")</f>
        <v/>
      </c>
      <c r="BS1151">
        <f>IF(ISNUMBER(BR1151),AVERAGE(AH1091:AH1150),"")</f>
        <v/>
      </c>
      <c r="BT1151">
        <f>IF(ISNUMBER(BR1151),(AH1151-BR1151)^2,"")</f>
        <v/>
      </c>
      <c r="BU1151">
        <f>IF(ISNUMBER(BR1151),AH1151^2,"")</f>
        <v/>
      </c>
      <c r="BV1151">
        <f>IF(ISNUMBER(BR1151),(AH1151-BS1151)^2,"")</f>
        <v/>
      </c>
    </row>
    <row r="1152">
      <c r="O1152">
        <f>IF($R1152="","",CHOOSE($Q$2,YEAR(R1152)*12+MONTH(R1152),INT((R1152-2)/7),YEAR(R1152)*4+ROUNDUP(MONTH(R1152)/3)))</f>
        <v/>
      </c>
      <c r="P1152">
        <f>IF($R1152="","",IF($R1153="",1,IF(O1152&lt;&gt;O1153,1,0)))</f>
        <v/>
      </c>
      <c r="Q1152">
        <f>IF(P1152=1,SUM($P$7:P1152),"")</f>
        <v/>
      </c>
      <c r="R1152">
        <f>IF($A1152="","",IF(ISNUMBER($A1152),$A1152,IFERROR(DATEVALUE($A1152),NA())))</f>
        <v/>
      </c>
      <c r="S1152" s="7">
        <f>IFERROR(INDEX($R$7:$R$60000,MATCH(ROW()-6,$Q$7:$Q$60000,0)),"")</f>
        <v/>
      </c>
      <c r="T1152">
        <f>IFERROR(INDEX($B$7:$B$60000,MATCH(ROW()-6,$Q$7:$Q$60000,0)),"")</f>
        <v/>
      </c>
      <c r="U1152">
        <f>IFERROR(INDEX($C$7:$C$60000,MATCH(ROW()-6,$Q$7:$Q$60000,0)),"")</f>
        <v/>
      </c>
      <c r="V1152">
        <f>IFERROR(INDEX($D$7:$D$60000,MATCH(ROW()-6,$Q$7:$Q$60000,0)),"")</f>
        <v/>
      </c>
      <c r="W1152">
        <f>IFERROR(INDEX($E$7:$E$60000,MATCH(ROW()-6,$Q$7:$Q$60000,0)),"")</f>
        <v/>
      </c>
      <c r="X1152">
        <f>IFERROR(INDEX($F$7:$F$60000,MATCH(ROW()-6,$Q$7:$Q$60000,0)),"")</f>
        <v/>
      </c>
      <c r="Y1152">
        <f>IFERROR(INDEX($G$7:$G$60000,MATCH(ROW()-6,$Q$7:$Q$60000,0)),"")</f>
        <v/>
      </c>
      <c r="Z1152">
        <f>IFERROR(INDEX($H$7:$H$60000,MATCH(ROW()-6,$Q$7:$Q$60000,0)),"")</f>
        <v/>
      </c>
      <c r="AA1152">
        <f>IFERROR(INDEX($I$7:$I$60000,MATCH(ROW()-6,$Q$7:$Q$60000,0)),"")</f>
        <v/>
      </c>
      <c r="AB1152">
        <f>IFERROR(INDEX($J$7:$J$60000,MATCH(ROW()-6,$Q$7:$Q$60000,0)),"")</f>
        <v/>
      </c>
      <c r="AC1152">
        <f>IFERROR(INDEX($K$7:$K$60000,MATCH(ROW()-6,$Q$7:$Q$60000,0)),"")</f>
        <v/>
      </c>
      <c r="AD1152">
        <f>IFERROR(INDEX($L$7:$L$60000,MATCH(ROW()-6,$Q$7:$Q$60000,0)),"")</f>
        <v/>
      </c>
      <c r="AE1152">
        <f>IFERROR(INDEX($M$7:$M$60000,MATCH(ROW()-6,$Q$7:$Q$60000,0)),"")</f>
        <v/>
      </c>
      <c r="AF1152">
        <f>IFERROR(INDEX($N$7:$N$60000,MATCH(ROW()-6,$Q$7:$Q$60000,0)),"")</f>
        <v/>
      </c>
      <c r="AH1152" s="9">
        <f>IF(OR($S1152="",$S1151=""),"",LN($T1152/$T1151))</f>
        <v/>
      </c>
      <c r="AI1152" s="9">
        <f>IF(OR($S1152="",$S1151=""),"",$C$2*LN(U1152/U1151))</f>
        <v/>
      </c>
      <c r="AJ1152" s="9">
        <f>IF(OR($S1152="",$S1151=""),"",$D$2*(V1152-V1151))</f>
        <v/>
      </c>
      <c r="AK1152" s="9">
        <f>IF(OR($S1152="",$S1151=""),"",$E$2*(W1152-W1151))</f>
        <v/>
      </c>
      <c r="AL1152" s="9">
        <f>IF(OR($S1152="",$S1151=""),"",$F$2*LN(X1152/X1151))</f>
        <v/>
      </c>
      <c r="AM1152" s="9">
        <f>IF(OR($S1152="",$S1151=""),"",$G$2*(Y1152-Y1151))</f>
        <v/>
      </c>
      <c r="AN1152" s="9">
        <f>IF(OR($S1152="",$S1151=""),"",$H$2*LN(Z1152/Z1151))</f>
        <v/>
      </c>
      <c r="AO1152" s="9">
        <f>IF(OR($S1152="",$S1151=""),"",$I$2*(AA1152-AA1151))</f>
        <v/>
      </c>
      <c r="AP1152" s="9">
        <f>IF(OR($S1152="",$S1151=""),"",$J$2*LN(AB1152/AB1151))</f>
        <v/>
      </c>
      <c r="AQ1152" s="9">
        <f>IF(OR($S1152="",$S1151=""),"",$K$2*(AC1152-AC1151))</f>
        <v/>
      </c>
      <c r="AR1152" s="9">
        <f>IF(OR($S1152="",$S1151=""),"",$L$2*LN(AD1152/AD1151))</f>
        <v/>
      </c>
      <c r="AS1152" s="9">
        <f>IF(OR($S1152="",$S1151=""),"",$M$2*LN(AE1152/AE1151))</f>
        <v/>
      </c>
      <c r="AT1152" s="9">
        <f>IF(OR($S1152="",$S1151=""),"",$N$2*LN(AF1152/AF1151))</f>
        <v/>
      </c>
      <c r="AV1152" s="9">
        <f>IF($AH1152="","",$AY$16+$AY$4*AI1152+$AY$5*AJ1152+$AY$6*AK1152+$AY$7*AL1152+$AY$8*AM1152+$AY$9*AN1152+$AY$10*AO1152+$AY$11*AP1152+$AY$12*AQ1152+$AY$13*AR1152+$AY$14*AS1152+$AY$15*AT1152)</f>
        <v/>
      </c>
      <c r="BC1152" s="10">
        <f>IF((ROW()-6)&lt;=$Q$3,INDEX(LINEST(AH1093:AH1152,AI1093:AT1152,TRUE,TRUE),1,13)*$Q$4,"")</f>
        <v/>
      </c>
      <c r="BD1152" s="9">
        <f>IF((ROW()-6)&lt;=$Q$3,INDEX(LINEST(AH1093:AH1152,AI1093:AT1152,TRUE,TRUE),1,12),"")</f>
        <v/>
      </c>
      <c r="BE1152" s="9">
        <f>IF((ROW()-6)&lt;=$Q$3,INDEX(LINEST(AH1093:AH1152,AI1093:AT1152,TRUE,TRUE),1,11),"")</f>
        <v/>
      </c>
      <c r="BF1152" s="9">
        <f>IF((ROW()-6)&lt;=$Q$3,INDEX(LINEST(AH1093:AH1152,AI1093:AT1152,TRUE,TRUE),1,10),"")</f>
        <v/>
      </c>
      <c r="BG1152" s="9">
        <f>IF((ROW()-6)&lt;=$Q$3,INDEX(LINEST(AH1093:AH1152,AI1093:AT1152,TRUE,TRUE),1,9),"")</f>
        <v/>
      </c>
      <c r="BH1152" s="9">
        <f>IF((ROW()-6)&lt;=$Q$3,INDEX(LINEST(AH1093:AH1152,AI1093:AT1152,TRUE,TRUE),1,8),"")</f>
        <v/>
      </c>
      <c r="BI1152" s="9">
        <f>IF((ROW()-6)&lt;=$Q$3,INDEX(LINEST(AH1093:AH1152,AI1093:AT1152,TRUE,TRUE),1,7),"")</f>
        <v/>
      </c>
      <c r="BJ1152" s="9">
        <f>IF((ROW()-6)&lt;=$Q$3,INDEX(LINEST(AH1093:AH1152,AI1093:AT1152,TRUE,TRUE),1,6),"")</f>
        <v/>
      </c>
      <c r="BK1152" s="9">
        <f>IF((ROW()-6)&lt;=$Q$3,INDEX(LINEST(AH1093:AH1152,AI1093:AT1152,TRUE,TRUE),1,5),"")</f>
        <v/>
      </c>
      <c r="BL1152" s="9">
        <f>IF((ROW()-6)&lt;=$Q$3,INDEX(LINEST(AH1093:AH1152,AI1093:AT1152,TRUE,TRUE),1,4),"")</f>
        <v/>
      </c>
      <c r="BM1152" s="9">
        <f>IF((ROW()-6)&lt;=$Q$3,INDEX(LINEST(AH1093:AH1152,AI1093:AT1152,TRUE,TRUE),1,3),"")</f>
        <v/>
      </c>
      <c r="BN1152" s="9">
        <f>IF((ROW()-6)&lt;=$Q$3,INDEX(LINEST(AH1093:AH1152,AI1093:AT1152,TRUE,TRUE),1,2),"")</f>
        <v/>
      </c>
      <c r="BO1152" s="9">
        <f>IF((ROW()-6)&lt;=$Q$3,INDEX(LINEST(AH1093:AH1152,AI1093:AT1152,TRUE,TRUE),1,1),"")</f>
        <v/>
      </c>
      <c r="BP1152" s="10">
        <f>IF((ROW()-6)&lt;=$Q$3,INDEX(LINEST(AH1093:AH1152,AI1093:AT1152,TRUE,TRUE),3,1),"")</f>
        <v/>
      </c>
      <c r="BR1152" s="9">
        <f>IF(AND((ROW()-6)&lt;=$Q$3,ISNUMBER(BC1151)),BC1151/$Q$4+BD1151*AI1152+BE1151*AJ1152+BF1151*AK1152+BG1151*AL1152+BH1151*AM1152+BI1151*AN1152+BJ1151*AO1152+BK1151*AP1152+BL1151*AQ1152+BM1151*AR1152+BN1151*AS1152+BO1151*AT1152,"")</f>
        <v/>
      </c>
      <c r="BS1152">
        <f>IF(ISNUMBER(BR1152),AVERAGE(AH1092:AH1151),"")</f>
        <v/>
      </c>
      <c r="BT1152">
        <f>IF(ISNUMBER(BR1152),(AH1152-BR1152)^2,"")</f>
        <v/>
      </c>
      <c r="BU1152">
        <f>IF(ISNUMBER(BR1152),AH1152^2,"")</f>
        <v/>
      </c>
      <c r="BV1152">
        <f>IF(ISNUMBER(BR1152),(AH1152-BS1152)^2,"")</f>
        <v/>
      </c>
    </row>
    <row r="1153">
      <c r="O1153">
        <f>IF($R1153="","",CHOOSE($Q$2,YEAR(R1153)*12+MONTH(R1153),INT((R1153-2)/7),YEAR(R1153)*4+ROUNDUP(MONTH(R1153)/3)))</f>
        <v/>
      </c>
      <c r="P1153">
        <f>IF($R1153="","",IF($R1154="",1,IF(O1153&lt;&gt;O1154,1,0)))</f>
        <v/>
      </c>
      <c r="Q1153">
        <f>IF(P1153=1,SUM($P$7:P1153),"")</f>
        <v/>
      </c>
      <c r="R1153">
        <f>IF($A1153="","",IF(ISNUMBER($A1153),$A1153,IFERROR(DATEVALUE($A1153),NA())))</f>
        <v/>
      </c>
      <c r="S1153" s="7">
        <f>IFERROR(INDEX($R$7:$R$60000,MATCH(ROW()-6,$Q$7:$Q$60000,0)),"")</f>
        <v/>
      </c>
      <c r="T1153">
        <f>IFERROR(INDEX($B$7:$B$60000,MATCH(ROW()-6,$Q$7:$Q$60000,0)),"")</f>
        <v/>
      </c>
      <c r="U1153">
        <f>IFERROR(INDEX($C$7:$C$60000,MATCH(ROW()-6,$Q$7:$Q$60000,0)),"")</f>
        <v/>
      </c>
      <c r="V1153">
        <f>IFERROR(INDEX($D$7:$D$60000,MATCH(ROW()-6,$Q$7:$Q$60000,0)),"")</f>
        <v/>
      </c>
      <c r="W1153">
        <f>IFERROR(INDEX($E$7:$E$60000,MATCH(ROW()-6,$Q$7:$Q$60000,0)),"")</f>
        <v/>
      </c>
      <c r="X1153">
        <f>IFERROR(INDEX($F$7:$F$60000,MATCH(ROW()-6,$Q$7:$Q$60000,0)),"")</f>
        <v/>
      </c>
      <c r="Y1153">
        <f>IFERROR(INDEX($G$7:$G$60000,MATCH(ROW()-6,$Q$7:$Q$60000,0)),"")</f>
        <v/>
      </c>
      <c r="Z1153">
        <f>IFERROR(INDEX($H$7:$H$60000,MATCH(ROW()-6,$Q$7:$Q$60000,0)),"")</f>
        <v/>
      </c>
      <c r="AA1153">
        <f>IFERROR(INDEX($I$7:$I$60000,MATCH(ROW()-6,$Q$7:$Q$60000,0)),"")</f>
        <v/>
      </c>
      <c r="AB1153">
        <f>IFERROR(INDEX($J$7:$J$60000,MATCH(ROW()-6,$Q$7:$Q$60000,0)),"")</f>
        <v/>
      </c>
      <c r="AC1153">
        <f>IFERROR(INDEX($K$7:$K$60000,MATCH(ROW()-6,$Q$7:$Q$60000,0)),"")</f>
        <v/>
      </c>
      <c r="AD1153">
        <f>IFERROR(INDEX($L$7:$L$60000,MATCH(ROW()-6,$Q$7:$Q$60000,0)),"")</f>
        <v/>
      </c>
      <c r="AE1153">
        <f>IFERROR(INDEX($M$7:$M$60000,MATCH(ROW()-6,$Q$7:$Q$60000,0)),"")</f>
        <v/>
      </c>
      <c r="AF1153">
        <f>IFERROR(INDEX($N$7:$N$60000,MATCH(ROW()-6,$Q$7:$Q$60000,0)),"")</f>
        <v/>
      </c>
      <c r="AH1153" s="9">
        <f>IF(OR($S1153="",$S1152=""),"",LN($T1153/$T1152))</f>
        <v/>
      </c>
      <c r="AI1153" s="9">
        <f>IF(OR($S1153="",$S1152=""),"",$C$2*LN(U1153/U1152))</f>
        <v/>
      </c>
      <c r="AJ1153" s="9">
        <f>IF(OR($S1153="",$S1152=""),"",$D$2*(V1153-V1152))</f>
        <v/>
      </c>
      <c r="AK1153" s="9">
        <f>IF(OR($S1153="",$S1152=""),"",$E$2*(W1153-W1152))</f>
        <v/>
      </c>
      <c r="AL1153" s="9">
        <f>IF(OR($S1153="",$S1152=""),"",$F$2*LN(X1153/X1152))</f>
        <v/>
      </c>
      <c r="AM1153" s="9">
        <f>IF(OR($S1153="",$S1152=""),"",$G$2*(Y1153-Y1152))</f>
        <v/>
      </c>
      <c r="AN1153" s="9">
        <f>IF(OR($S1153="",$S1152=""),"",$H$2*LN(Z1153/Z1152))</f>
        <v/>
      </c>
      <c r="AO1153" s="9">
        <f>IF(OR($S1153="",$S1152=""),"",$I$2*(AA1153-AA1152))</f>
        <v/>
      </c>
      <c r="AP1153" s="9">
        <f>IF(OR($S1153="",$S1152=""),"",$J$2*LN(AB1153/AB1152))</f>
        <v/>
      </c>
      <c r="AQ1153" s="9">
        <f>IF(OR($S1153="",$S1152=""),"",$K$2*(AC1153-AC1152))</f>
        <v/>
      </c>
      <c r="AR1153" s="9">
        <f>IF(OR($S1153="",$S1152=""),"",$L$2*LN(AD1153/AD1152))</f>
        <v/>
      </c>
      <c r="AS1153" s="9">
        <f>IF(OR($S1153="",$S1152=""),"",$M$2*LN(AE1153/AE1152))</f>
        <v/>
      </c>
      <c r="AT1153" s="9">
        <f>IF(OR($S1153="",$S1152=""),"",$N$2*LN(AF1153/AF1152))</f>
        <v/>
      </c>
      <c r="AV1153" s="9">
        <f>IF($AH1153="","",$AY$16+$AY$4*AI1153+$AY$5*AJ1153+$AY$6*AK1153+$AY$7*AL1153+$AY$8*AM1153+$AY$9*AN1153+$AY$10*AO1153+$AY$11*AP1153+$AY$12*AQ1153+$AY$13*AR1153+$AY$14*AS1153+$AY$15*AT1153)</f>
        <v/>
      </c>
      <c r="BC1153" s="10">
        <f>IF((ROW()-6)&lt;=$Q$3,INDEX(LINEST(AH1094:AH1153,AI1094:AT1153,TRUE,TRUE),1,13)*$Q$4,"")</f>
        <v/>
      </c>
      <c r="BD1153" s="9">
        <f>IF((ROW()-6)&lt;=$Q$3,INDEX(LINEST(AH1094:AH1153,AI1094:AT1153,TRUE,TRUE),1,12),"")</f>
        <v/>
      </c>
      <c r="BE1153" s="9">
        <f>IF((ROW()-6)&lt;=$Q$3,INDEX(LINEST(AH1094:AH1153,AI1094:AT1153,TRUE,TRUE),1,11),"")</f>
        <v/>
      </c>
      <c r="BF1153" s="9">
        <f>IF((ROW()-6)&lt;=$Q$3,INDEX(LINEST(AH1094:AH1153,AI1094:AT1153,TRUE,TRUE),1,10),"")</f>
        <v/>
      </c>
      <c r="BG1153" s="9">
        <f>IF((ROW()-6)&lt;=$Q$3,INDEX(LINEST(AH1094:AH1153,AI1094:AT1153,TRUE,TRUE),1,9),"")</f>
        <v/>
      </c>
      <c r="BH1153" s="9">
        <f>IF((ROW()-6)&lt;=$Q$3,INDEX(LINEST(AH1094:AH1153,AI1094:AT1153,TRUE,TRUE),1,8),"")</f>
        <v/>
      </c>
      <c r="BI1153" s="9">
        <f>IF((ROW()-6)&lt;=$Q$3,INDEX(LINEST(AH1094:AH1153,AI1094:AT1153,TRUE,TRUE),1,7),"")</f>
        <v/>
      </c>
      <c r="BJ1153" s="9">
        <f>IF((ROW()-6)&lt;=$Q$3,INDEX(LINEST(AH1094:AH1153,AI1094:AT1153,TRUE,TRUE),1,6),"")</f>
        <v/>
      </c>
      <c r="BK1153" s="9">
        <f>IF((ROW()-6)&lt;=$Q$3,INDEX(LINEST(AH1094:AH1153,AI1094:AT1153,TRUE,TRUE),1,5),"")</f>
        <v/>
      </c>
      <c r="BL1153" s="9">
        <f>IF((ROW()-6)&lt;=$Q$3,INDEX(LINEST(AH1094:AH1153,AI1094:AT1153,TRUE,TRUE),1,4),"")</f>
        <v/>
      </c>
      <c r="BM1153" s="9">
        <f>IF((ROW()-6)&lt;=$Q$3,INDEX(LINEST(AH1094:AH1153,AI1094:AT1153,TRUE,TRUE),1,3),"")</f>
        <v/>
      </c>
      <c r="BN1153" s="9">
        <f>IF((ROW()-6)&lt;=$Q$3,INDEX(LINEST(AH1094:AH1153,AI1094:AT1153,TRUE,TRUE),1,2),"")</f>
        <v/>
      </c>
      <c r="BO1153" s="9">
        <f>IF((ROW()-6)&lt;=$Q$3,INDEX(LINEST(AH1094:AH1153,AI1094:AT1153,TRUE,TRUE),1,1),"")</f>
        <v/>
      </c>
      <c r="BP1153" s="10">
        <f>IF((ROW()-6)&lt;=$Q$3,INDEX(LINEST(AH1094:AH1153,AI1094:AT1153,TRUE,TRUE),3,1),"")</f>
        <v/>
      </c>
      <c r="BR1153" s="9">
        <f>IF(AND((ROW()-6)&lt;=$Q$3,ISNUMBER(BC1152)),BC1152/$Q$4+BD1152*AI1153+BE1152*AJ1153+BF1152*AK1153+BG1152*AL1153+BH1152*AM1153+BI1152*AN1153+BJ1152*AO1153+BK1152*AP1153+BL1152*AQ1153+BM1152*AR1153+BN1152*AS1153+BO1152*AT1153,"")</f>
        <v/>
      </c>
      <c r="BS1153">
        <f>IF(ISNUMBER(BR1153),AVERAGE(AH1093:AH1152),"")</f>
        <v/>
      </c>
      <c r="BT1153">
        <f>IF(ISNUMBER(BR1153),(AH1153-BR1153)^2,"")</f>
        <v/>
      </c>
      <c r="BU1153">
        <f>IF(ISNUMBER(BR1153),AH1153^2,"")</f>
        <v/>
      </c>
      <c r="BV1153">
        <f>IF(ISNUMBER(BR1153),(AH1153-BS1153)^2,"")</f>
        <v/>
      </c>
    </row>
    <row r="1154">
      <c r="O1154">
        <f>IF($R1154="","",CHOOSE($Q$2,YEAR(R1154)*12+MONTH(R1154),INT((R1154-2)/7),YEAR(R1154)*4+ROUNDUP(MONTH(R1154)/3)))</f>
        <v/>
      </c>
      <c r="P1154">
        <f>IF($R1154="","",IF($R1155="",1,IF(O1154&lt;&gt;O1155,1,0)))</f>
        <v/>
      </c>
      <c r="Q1154">
        <f>IF(P1154=1,SUM($P$7:P1154),"")</f>
        <v/>
      </c>
      <c r="R1154">
        <f>IF($A1154="","",IF(ISNUMBER($A1154),$A1154,IFERROR(DATEVALUE($A1154),NA())))</f>
        <v/>
      </c>
      <c r="S1154" s="7">
        <f>IFERROR(INDEX($R$7:$R$60000,MATCH(ROW()-6,$Q$7:$Q$60000,0)),"")</f>
        <v/>
      </c>
      <c r="T1154">
        <f>IFERROR(INDEX($B$7:$B$60000,MATCH(ROW()-6,$Q$7:$Q$60000,0)),"")</f>
        <v/>
      </c>
      <c r="U1154">
        <f>IFERROR(INDEX($C$7:$C$60000,MATCH(ROW()-6,$Q$7:$Q$60000,0)),"")</f>
        <v/>
      </c>
      <c r="V1154">
        <f>IFERROR(INDEX($D$7:$D$60000,MATCH(ROW()-6,$Q$7:$Q$60000,0)),"")</f>
        <v/>
      </c>
      <c r="W1154">
        <f>IFERROR(INDEX($E$7:$E$60000,MATCH(ROW()-6,$Q$7:$Q$60000,0)),"")</f>
        <v/>
      </c>
      <c r="X1154">
        <f>IFERROR(INDEX($F$7:$F$60000,MATCH(ROW()-6,$Q$7:$Q$60000,0)),"")</f>
        <v/>
      </c>
      <c r="Y1154">
        <f>IFERROR(INDEX($G$7:$G$60000,MATCH(ROW()-6,$Q$7:$Q$60000,0)),"")</f>
        <v/>
      </c>
      <c r="Z1154">
        <f>IFERROR(INDEX($H$7:$H$60000,MATCH(ROW()-6,$Q$7:$Q$60000,0)),"")</f>
        <v/>
      </c>
      <c r="AA1154">
        <f>IFERROR(INDEX($I$7:$I$60000,MATCH(ROW()-6,$Q$7:$Q$60000,0)),"")</f>
        <v/>
      </c>
      <c r="AB1154">
        <f>IFERROR(INDEX($J$7:$J$60000,MATCH(ROW()-6,$Q$7:$Q$60000,0)),"")</f>
        <v/>
      </c>
      <c r="AC1154">
        <f>IFERROR(INDEX($K$7:$K$60000,MATCH(ROW()-6,$Q$7:$Q$60000,0)),"")</f>
        <v/>
      </c>
      <c r="AD1154">
        <f>IFERROR(INDEX($L$7:$L$60000,MATCH(ROW()-6,$Q$7:$Q$60000,0)),"")</f>
        <v/>
      </c>
      <c r="AE1154">
        <f>IFERROR(INDEX($M$7:$M$60000,MATCH(ROW()-6,$Q$7:$Q$60000,0)),"")</f>
        <v/>
      </c>
      <c r="AF1154">
        <f>IFERROR(INDEX($N$7:$N$60000,MATCH(ROW()-6,$Q$7:$Q$60000,0)),"")</f>
        <v/>
      </c>
      <c r="AH1154" s="9">
        <f>IF(OR($S1154="",$S1153=""),"",LN($T1154/$T1153))</f>
        <v/>
      </c>
      <c r="AI1154" s="9">
        <f>IF(OR($S1154="",$S1153=""),"",$C$2*LN(U1154/U1153))</f>
        <v/>
      </c>
      <c r="AJ1154" s="9">
        <f>IF(OR($S1154="",$S1153=""),"",$D$2*(V1154-V1153))</f>
        <v/>
      </c>
      <c r="AK1154" s="9">
        <f>IF(OR($S1154="",$S1153=""),"",$E$2*(W1154-W1153))</f>
        <v/>
      </c>
      <c r="AL1154" s="9">
        <f>IF(OR($S1154="",$S1153=""),"",$F$2*LN(X1154/X1153))</f>
        <v/>
      </c>
      <c r="AM1154" s="9">
        <f>IF(OR($S1154="",$S1153=""),"",$G$2*(Y1154-Y1153))</f>
        <v/>
      </c>
      <c r="AN1154" s="9">
        <f>IF(OR($S1154="",$S1153=""),"",$H$2*LN(Z1154/Z1153))</f>
        <v/>
      </c>
      <c r="AO1154" s="9">
        <f>IF(OR($S1154="",$S1153=""),"",$I$2*(AA1154-AA1153))</f>
        <v/>
      </c>
      <c r="AP1154" s="9">
        <f>IF(OR($S1154="",$S1153=""),"",$J$2*LN(AB1154/AB1153))</f>
        <v/>
      </c>
      <c r="AQ1154" s="9">
        <f>IF(OR($S1154="",$S1153=""),"",$K$2*(AC1154-AC1153))</f>
        <v/>
      </c>
      <c r="AR1154" s="9">
        <f>IF(OR($S1154="",$S1153=""),"",$L$2*LN(AD1154/AD1153))</f>
        <v/>
      </c>
      <c r="AS1154" s="9">
        <f>IF(OR($S1154="",$S1153=""),"",$M$2*LN(AE1154/AE1153))</f>
        <v/>
      </c>
      <c r="AT1154" s="9">
        <f>IF(OR($S1154="",$S1153=""),"",$N$2*LN(AF1154/AF1153))</f>
        <v/>
      </c>
      <c r="AV1154" s="9">
        <f>IF($AH1154="","",$AY$16+$AY$4*AI1154+$AY$5*AJ1154+$AY$6*AK1154+$AY$7*AL1154+$AY$8*AM1154+$AY$9*AN1154+$AY$10*AO1154+$AY$11*AP1154+$AY$12*AQ1154+$AY$13*AR1154+$AY$14*AS1154+$AY$15*AT1154)</f>
        <v/>
      </c>
      <c r="BC1154" s="10">
        <f>IF((ROW()-6)&lt;=$Q$3,INDEX(LINEST(AH1095:AH1154,AI1095:AT1154,TRUE,TRUE),1,13)*$Q$4,"")</f>
        <v/>
      </c>
      <c r="BD1154" s="9">
        <f>IF((ROW()-6)&lt;=$Q$3,INDEX(LINEST(AH1095:AH1154,AI1095:AT1154,TRUE,TRUE),1,12),"")</f>
        <v/>
      </c>
      <c r="BE1154" s="9">
        <f>IF((ROW()-6)&lt;=$Q$3,INDEX(LINEST(AH1095:AH1154,AI1095:AT1154,TRUE,TRUE),1,11),"")</f>
        <v/>
      </c>
      <c r="BF1154" s="9">
        <f>IF((ROW()-6)&lt;=$Q$3,INDEX(LINEST(AH1095:AH1154,AI1095:AT1154,TRUE,TRUE),1,10),"")</f>
        <v/>
      </c>
      <c r="BG1154" s="9">
        <f>IF((ROW()-6)&lt;=$Q$3,INDEX(LINEST(AH1095:AH1154,AI1095:AT1154,TRUE,TRUE),1,9),"")</f>
        <v/>
      </c>
      <c r="BH1154" s="9">
        <f>IF((ROW()-6)&lt;=$Q$3,INDEX(LINEST(AH1095:AH1154,AI1095:AT1154,TRUE,TRUE),1,8),"")</f>
        <v/>
      </c>
      <c r="BI1154" s="9">
        <f>IF((ROW()-6)&lt;=$Q$3,INDEX(LINEST(AH1095:AH1154,AI1095:AT1154,TRUE,TRUE),1,7),"")</f>
        <v/>
      </c>
      <c r="BJ1154" s="9">
        <f>IF((ROW()-6)&lt;=$Q$3,INDEX(LINEST(AH1095:AH1154,AI1095:AT1154,TRUE,TRUE),1,6),"")</f>
        <v/>
      </c>
      <c r="BK1154" s="9">
        <f>IF((ROW()-6)&lt;=$Q$3,INDEX(LINEST(AH1095:AH1154,AI1095:AT1154,TRUE,TRUE),1,5),"")</f>
        <v/>
      </c>
      <c r="BL1154" s="9">
        <f>IF((ROW()-6)&lt;=$Q$3,INDEX(LINEST(AH1095:AH1154,AI1095:AT1154,TRUE,TRUE),1,4),"")</f>
        <v/>
      </c>
      <c r="BM1154" s="9">
        <f>IF((ROW()-6)&lt;=$Q$3,INDEX(LINEST(AH1095:AH1154,AI1095:AT1154,TRUE,TRUE),1,3),"")</f>
        <v/>
      </c>
      <c r="BN1154" s="9">
        <f>IF((ROW()-6)&lt;=$Q$3,INDEX(LINEST(AH1095:AH1154,AI1095:AT1154,TRUE,TRUE),1,2),"")</f>
        <v/>
      </c>
      <c r="BO1154" s="9">
        <f>IF((ROW()-6)&lt;=$Q$3,INDEX(LINEST(AH1095:AH1154,AI1095:AT1154,TRUE,TRUE),1,1),"")</f>
        <v/>
      </c>
      <c r="BP1154" s="10">
        <f>IF((ROW()-6)&lt;=$Q$3,INDEX(LINEST(AH1095:AH1154,AI1095:AT1154,TRUE,TRUE),3,1),"")</f>
        <v/>
      </c>
      <c r="BR1154" s="9">
        <f>IF(AND((ROW()-6)&lt;=$Q$3,ISNUMBER(BC1153)),BC1153/$Q$4+BD1153*AI1154+BE1153*AJ1154+BF1153*AK1154+BG1153*AL1154+BH1153*AM1154+BI1153*AN1154+BJ1153*AO1154+BK1153*AP1154+BL1153*AQ1154+BM1153*AR1154+BN1153*AS1154+BO1153*AT1154,"")</f>
        <v/>
      </c>
      <c r="BS1154">
        <f>IF(ISNUMBER(BR1154),AVERAGE(AH1094:AH1153),"")</f>
        <v/>
      </c>
      <c r="BT1154">
        <f>IF(ISNUMBER(BR1154),(AH1154-BR1154)^2,"")</f>
        <v/>
      </c>
      <c r="BU1154">
        <f>IF(ISNUMBER(BR1154),AH1154^2,"")</f>
        <v/>
      </c>
      <c r="BV1154">
        <f>IF(ISNUMBER(BR1154),(AH1154-BS1154)^2,"")</f>
        <v/>
      </c>
    </row>
    <row r="1155">
      <c r="O1155">
        <f>IF($R1155="","",CHOOSE($Q$2,YEAR(R1155)*12+MONTH(R1155),INT((R1155-2)/7),YEAR(R1155)*4+ROUNDUP(MONTH(R1155)/3)))</f>
        <v/>
      </c>
      <c r="P1155">
        <f>IF($R1155="","",IF($R1156="",1,IF(O1155&lt;&gt;O1156,1,0)))</f>
        <v/>
      </c>
      <c r="Q1155">
        <f>IF(P1155=1,SUM($P$7:P1155),"")</f>
        <v/>
      </c>
      <c r="R1155">
        <f>IF($A1155="","",IF(ISNUMBER($A1155),$A1155,IFERROR(DATEVALUE($A1155),NA())))</f>
        <v/>
      </c>
      <c r="S1155" s="7">
        <f>IFERROR(INDEX($R$7:$R$60000,MATCH(ROW()-6,$Q$7:$Q$60000,0)),"")</f>
        <v/>
      </c>
      <c r="T1155">
        <f>IFERROR(INDEX($B$7:$B$60000,MATCH(ROW()-6,$Q$7:$Q$60000,0)),"")</f>
        <v/>
      </c>
      <c r="U1155">
        <f>IFERROR(INDEX($C$7:$C$60000,MATCH(ROW()-6,$Q$7:$Q$60000,0)),"")</f>
        <v/>
      </c>
      <c r="V1155">
        <f>IFERROR(INDEX($D$7:$D$60000,MATCH(ROW()-6,$Q$7:$Q$60000,0)),"")</f>
        <v/>
      </c>
      <c r="W1155">
        <f>IFERROR(INDEX($E$7:$E$60000,MATCH(ROW()-6,$Q$7:$Q$60000,0)),"")</f>
        <v/>
      </c>
      <c r="X1155">
        <f>IFERROR(INDEX($F$7:$F$60000,MATCH(ROW()-6,$Q$7:$Q$60000,0)),"")</f>
        <v/>
      </c>
      <c r="Y1155">
        <f>IFERROR(INDEX($G$7:$G$60000,MATCH(ROW()-6,$Q$7:$Q$60000,0)),"")</f>
        <v/>
      </c>
      <c r="Z1155">
        <f>IFERROR(INDEX($H$7:$H$60000,MATCH(ROW()-6,$Q$7:$Q$60000,0)),"")</f>
        <v/>
      </c>
      <c r="AA1155">
        <f>IFERROR(INDEX($I$7:$I$60000,MATCH(ROW()-6,$Q$7:$Q$60000,0)),"")</f>
        <v/>
      </c>
      <c r="AB1155">
        <f>IFERROR(INDEX($J$7:$J$60000,MATCH(ROW()-6,$Q$7:$Q$60000,0)),"")</f>
        <v/>
      </c>
      <c r="AC1155">
        <f>IFERROR(INDEX($K$7:$K$60000,MATCH(ROW()-6,$Q$7:$Q$60000,0)),"")</f>
        <v/>
      </c>
      <c r="AD1155">
        <f>IFERROR(INDEX($L$7:$L$60000,MATCH(ROW()-6,$Q$7:$Q$60000,0)),"")</f>
        <v/>
      </c>
      <c r="AE1155">
        <f>IFERROR(INDEX($M$7:$M$60000,MATCH(ROW()-6,$Q$7:$Q$60000,0)),"")</f>
        <v/>
      </c>
      <c r="AF1155">
        <f>IFERROR(INDEX($N$7:$N$60000,MATCH(ROW()-6,$Q$7:$Q$60000,0)),"")</f>
        <v/>
      </c>
      <c r="AH1155" s="9">
        <f>IF(OR($S1155="",$S1154=""),"",LN($T1155/$T1154))</f>
        <v/>
      </c>
      <c r="AI1155" s="9">
        <f>IF(OR($S1155="",$S1154=""),"",$C$2*LN(U1155/U1154))</f>
        <v/>
      </c>
      <c r="AJ1155" s="9">
        <f>IF(OR($S1155="",$S1154=""),"",$D$2*(V1155-V1154))</f>
        <v/>
      </c>
      <c r="AK1155" s="9">
        <f>IF(OR($S1155="",$S1154=""),"",$E$2*(W1155-W1154))</f>
        <v/>
      </c>
      <c r="AL1155" s="9">
        <f>IF(OR($S1155="",$S1154=""),"",$F$2*LN(X1155/X1154))</f>
        <v/>
      </c>
      <c r="AM1155" s="9">
        <f>IF(OR($S1155="",$S1154=""),"",$G$2*(Y1155-Y1154))</f>
        <v/>
      </c>
      <c r="AN1155" s="9">
        <f>IF(OR($S1155="",$S1154=""),"",$H$2*LN(Z1155/Z1154))</f>
        <v/>
      </c>
      <c r="AO1155" s="9">
        <f>IF(OR($S1155="",$S1154=""),"",$I$2*(AA1155-AA1154))</f>
        <v/>
      </c>
      <c r="AP1155" s="9">
        <f>IF(OR($S1155="",$S1154=""),"",$J$2*LN(AB1155/AB1154))</f>
        <v/>
      </c>
      <c r="AQ1155" s="9">
        <f>IF(OR($S1155="",$S1154=""),"",$K$2*(AC1155-AC1154))</f>
        <v/>
      </c>
      <c r="AR1155" s="9">
        <f>IF(OR($S1155="",$S1154=""),"",$L$2*LN(AD1155/AD1154))</f>
        <v/>
      </c>
      <c r="AS1155" s="9">
        <f>IF(OR($S1155="",$S1154=""),"",$M$2*LN(AE1155/AE1154))</f>
        <v/>
      </c>
      <c r="AT1155" s="9">
        <f>IF(OR($S1155="",$S1154=""),"",$N$2*LN(AF1155/AF1154))</f>
        <v/>
      </c>
      <c r="AV1155" s="9">
        <f>IF($AH1155="","",$AY$16+$AY$4*AI1155+$AY$5*AJ1155+$AY$6*AK1155+$AY$7*AL1155+$AY$8*AM1155+$AY$9*AN1155+$AY$10*AO1155+$AY$11*AP1155+$AY$12*AQ1155+$AY$13*AR1155+$AY$14*AS1155+$AY$15*AT1155)</f>
        <v/>
      </c>
      <c r="BC1155" s="10">
        <f>IF((ROW()-6)&lt;=$Q$3,INDEX(LINEST(AH1096:AH1155,AI1096:AT1155,TRUE,TRUE),1,13)*$Q$4,"")</f>
        <v/>
      </c>
      <c r="BD1155" s="9">
        <f>IF((ROW()-6)&lt;=$Q$3,INDEX(LINEST(AH1096:AH1155,AI1096:AT1155,TRUE,TRUE),1,12),"")</f>
        <v/>
      </c>
      <c r="BE1155" s="9">
        <f>IF((ROW()-6)&lt;=$Q$3,INDEX(LINEST(AH1096:AH1155,AI1096:AT1155,TRUE,TRUE),1,11),"")</f>
        <v/>
      </c>
      <c r="BF1155" s="9">
        <f>IF((ROW()-6)&lt;=$Q$3,INDEX(LINEST(AH1096:AH1155,AI1096:AT1155,TRUE,TRUE),1,10),"")</f>
        <v/>
      </c>
      <c r="BG1155" s="9">
        <f>IF((ROW()-6)&lt;=$Q$3,INDEX(LINEST(AH1096:AH1155,AI1096:AT1155,TRUE,TRUE),1,9),"")</f>
        <v/>
      </c>
      <c r="BH1155" s="9">
        <f>IF((ROW()-6)&lt;=$Q$3,INDEX(LINEST(AH1096:AH1155,AI1096:AT1155,TRUE,TRUE),1,8),"")</f>
        <v/>
      </c>
      <c r="BI1155" s="9">
        <f>IF((ROW()-6)&lt;=$Q$3,INDEX(LINEST(AH1096:AH1155,AI1096:AT1155,TRUE,TRUE),1,7),"")</f>
        <v/>
      </c>
      <c r="BJ1155" s="9">
        <f>IF((ROW()-6)&lt;=$Q$3,INDEX(LINEST(AH1096:AH1155,AI1096:AT1155,TRUE,TRUE),1,6),"")</f>
        <v/>
      </c>
      <c r="BK1155" s="9">
        <f>IF((ROW()-6)&lt;=$Q$3,INDEX(LINEST(AH1096:AH1155,AI1096:AT1155,TRUE,TRUE),1,5),"")</f>
        <v/>
      </c>
      <c r="BL1155" s="9">
        <f>IF((ROW()-6)&lt;=$Q$3,INDEX(LINEST(AH1096:AH1155,AI1096:AT1155,TRUE,TRUE),1,4),"")</f>
        <v/>
      </c>
      <c r="BM1155" s="9">
        <f>IF((ROW()-6)&lt;=$Q$3,INDEX(LINEST(AH1096:AH1155,AI1096:AT1155,TRUE,TRUE),1,3),"")</f>
        <v/>
      </c>
      <c r="BN1155" s="9">
        <f>IF((ROW()-6)&lt;=$Q$3,INDEX(LINEST(AH1096:AH1155,AI1096:AT1155,TRUE,TRUE),1,2),"")</f>
        <v/>
      </c>
      <c r="BO1155" s="9">
        <f>IF((ROW()-6)&lt;=$Q$3,INDEX(LINEST(AH1096:AH1155,AI1096:AT1155,TRUE,TRUE),1,1),"")</f>
        <v/>
      </c>
      <c r="BP1155" s="10">
        <f>IF((ROW()-6)&lt;=$Q$3,INDEX(LINEST(AH1096:AH1155,AI1096:AT1155,TRUE,TRUE),3,1),"")</f>
        <v/>
      </c>
      <c r="BR1155" s="9">
        <f>IF(AND((ROW()-6)&lt;=$Q$3,ISNUMBER(BC1154)),BC1154/$Q$4+BD1154*AI1155+BE1154*AJ1155+BF1154*AK1155+BG1154*AL1155+BH1154*AM1155+BI1154*AN1155+BJ1154*AO1155+BK1154*AP1155+BL1154*AQ1155+BM1154*AR1155+BN1154*AS1155+BO1154*AT1155,"")</f>
        <v/>
      </c>
      <c r="BS1155">
        <f>IF(ISNUMBER(BR1155),AVERAGE(AH1095:AH1154),"")</f>
        <v/>
      </c>
      <c r="BT1155">
        <f>IF(ISNUMBER(BR1155),(AH1155-BR1155)^2,"")</f>
        <v/>
      </c>
      <c r="BU1155">
        <f>IF(ISNUMBER(BR1155),AH1155^2,"")</f>
        <v/>
      </c>
      <c r="BV1155">
        <f>IF(ISNUMBER(BR1155),(AH1155-BS1155)^2,"")</f>
        <v/>
      </c>
    </row>
    <row r="1156">
      <c r="O1156">
        <f>IF($R1156="","",CHOOSE($Q$2,YEAR(R1156)*12+MONTH(R1156),INT((R1156-2)/7),YEAR(R1156)*4+ROUNDUP(MONTH(R1156)/3)))</f>
        <v/>
      </c>
      <c r="P1156">
        <f>IF($R1156="","",IF($R1157="",1,IF(O1156&lt;&gt;O1157,1,0)))</f>
        <v/>
      </c>
      <c r="Q1156">
        <f>IF(P1156=1,SUM($P$7:P1156),"")</f>
        <v/>
      </c>
      <c r="R1156">
        <f>IF($A1156="","",IF(ISNUMBER($A1156),$A1156,IFERROR(DATEVALUE($A1156),NA())))</f>
        <v/>
      </c>
      <c r="S1156" s="7">
        <f>IFERROR(INDEX($R$7:$R$60000,MATCH(ROW()-6,$Q$7:$Q$60000,0)),"")</f>
        <v/>
      </c>
      <c r="T1156">
        <f>IFERROR(INDEX($B$7:$B$60000,MATCH(ROW()-6,$Q$7:$Q$60000,0)),"")</f>
        <v/>
      </c>
      <c r="U1156">
        <f>IFERROR(INDEX($C$7:$C$60000,MATCH(ROW()-6,$Q$7:$Q$60000,0)),"")</f>
        <v/>
      </c>
      <c r="V1156">
        <f>IFERROR(INDEX($D$7:$D$60000,MATCH(ROW()-6,$Q$7:$Q$60000,0)),"")</f>
        <v/>
      </c>
      <c r="W1156">
        <f>IFERROR(INDEX($E$7:$E$60000,MATCH(ROW()-6,$Q$7:$Q$60000,0)),"")</f>
        <v/>
      </c>
      <c r="X1156">
        <f>IFERROR(INDEX($F$7:$F$60000,MATCH(ROW()-6,$Q$7:$Q$60000,0)),"")</f>
        <v/>
      </c>
      <c r="Y1156">
        <f>IFERROR(INDEX($G$7:$G$60000,MATCH(ROW()-6,$Q$7:$Q$60000,0)),"")</f>
        <v/>
      </c>
      <c r="Z1156">
        <f>IFERROR(INDEX($H$7:$H$60000,MATCH(ROW()-6,$Q$7:$Q$60000,0)),"")</f>
        <v/>
      </c>
      <c r="AA1156">
        <f>IFERROR(INDEX($I$7:$I$60000,MATCH(ROW()-6,$Q$7:$Q$60000,0)),"")</f>
        <v/>
      </c>
      <c r="AB1156">
        <f>IFERROR(INDEX($J$7:$J$60000,MATCH(ROW()-6,$Q$7:$Q$60000,0)),"")</f>
        <v/>
      </c>
      <c r="AC1156">
        <f>IFERROR(INDEX($K$7:$K$60000,MATCH(ROW()-6,$Q$7:$Q$60000,0)),"")</f>
        <v/>
      </c>
      <c r="AD1156">
        <f>IFERROR(INDEX($L$7:$L$60000,MATCH(ROW()-6,$Q$7:$Q$60000,0)),"")</f>
        <v/>
      </c>
      <c r="AE1156">
        <f>IFERROR(INDEX($M$7:$M$60000,MATCH(ROW()-6,$Q$7:$Q$60000,0)),"")</f>
        <v/>
      </c>
      <c r="AF1156">
        <f>IFERROR(INDEX($N$7:$N$60000,MATCH(ROW()-6,$Q$7:$Q$60000,0)),"")</f>
        <v/>
      </c>
      <c r="AH1156" s="9">
        <f>IF(OR($S1156="",$S1155=""),"",LN($T1156/$T1155))</f>
        <v/>
      </c>
      <c r="AI1156" s="9">
        <f>IF(OR($S1156="",$S1155=""),"",$C$2*LN(U1156/U1155))</f>
        <v/>
      </c>
      <c r="AJ1156" s="9">
        <f>IF(OR($S1156="",$S1155=""),"",$D$2*(V1156-V1155))</f>
        <v/>
      </c>
      <c r="AK1156" s="9">
        <f>IF(OR($S1156="",$S1155=""),"",$E$2*(W1156-W1155))</f>
        <v/>
      </c>
      <c r="AL1156" s="9">
        <f>IF(OR($S1156="",$S1155=""),"",$F$2*LN(X1156/X1155))</f>
        <v/>
      </c>
      <c r="AM1156" s="9">
        <f>IF(OR($S1156="",$S1155=""),"",$G$2*(Y1156-Y1155))</f>
        <v/>
      </c>
      <c r="AN1156" s="9">
        <f>IF(OR($S1156="",$S1155=""),"",$H$2*LN(Z1156/Z1155))</f>
        <v/>
      </c>
      <c r="AO1156" s="9">
        <f>IF(OR($S1156="",$S1155=""),"",$I$2*(AA1156-AA1155))</f>
        <v/>
      </c>
      <c r="AP1156" s="9">
        <f>IF(OR($S1156="",$S1155=""),"",$J$2*LN(AB1156/AB1155))</f>
        <v/>
      </c>
      <c r="AQ1156" s="9">
        <f>IF(OR($S1156="",$S1155=""),"",$K$2*(AC1156-AC1155))</f>
        <v/>
      </c>
      <c r="AR1156" s="9">
        <f>IF(OR($S1156="",$S1155=""),"",$L$2*LN(AD1156/AD1155))</f>
        <v/>
      </c>
      <c r="AS1156" s="9">
        <f>IF(OR($S1156="",$S1155=""),"",$M$2*LN(AE1156/AE1155))</f>
        <v/>
      </c>
      <c r="AT1156" s="9">
        <f>IF(OR($S1156="",$S1155=""),"",$N$2*LN(AF1156/AF1155))</f>
        <v/>
      </c>
      <c r="AV1156" s="9">
        <f>IF($AH1156="","",$AY$16+$AY$4*AI1156+$AY$5*AJ1156+$AY$6*AK1156+$AY$7*AL1156+$AY$8*AM1156+$AY$9*AN1156+$AY$10*AO1156+$AY$11*AP1156+$AY$12*AQ1156+$AY$13*AR1156+$AY$14*AS1156+$AY$15*AT1156)</f>
        <v/>
      </c>
      <c r="BC1156" s="10">
        <f>IF((ROW()-6)&lt;=$Q$3,INDEX(LINEST(AH1097:AH1156,AI1097:AT1156,TRUE,TRUE),1,13)*$Q$4,"")</f>
        <v/>
      </c>
      <c r="BD1156" s="9">
        <f>IF((ROW()-6)&lt;=$Q$3,INDEX(LINEST(AH1097:AH1156,AI1097:AT1156,TRUE,TRUE),1,12),"")</f>
        <v/>
      </c>
      <c r="BE1156" s="9">
        <f>IF((ROW()-6)&lt;=$Q$3,INDEX(LINEST(AH1097:AH1156,AI1097:AT1156,TRUE,TRUE),1,11),"")</f>
        <v/>
      </c>
      <c r="BF1156" s="9">
        <f>IF((ROW()-6)&lt;=$Q$3,INDEX(LINEST(AH1097:AH1156,AI1097:AT1156,TRUE,TRUE),1,10),"")</f>
        <v/>
      </c>
      <c r="BG1156" s="9">
        <f>IF((ROW()-6)&lt;=$Q$3,INDEX(LINEST(AH1097:AH1156,AI1097:AT1156,TRUE,TRUE),1,9),"")</f>
        <v/>
      </c>
      <c r="BH1156" s="9">
        <f>IF((ROW()-6)&lt;=$Q$3,INDEX(LINEST(AH1097:AH1156,AI1097:AT1156,TRUE,TRUE),1,8),"")</f>
        <v/>
      </c>
      <c r="BI1156" s="9">
        <f>IF((ROW()-6)&lt;=$Q$3,INDEX(LINEST(AH1097:AH1156,AI1097:AT1156,TRUE,TRUE),1,7),"")</f>
        <v/>
      </c>
      <c r="BJ1156" s="9">
        <f>IF((ROW()-6)&lt;=$Q$3,INDEX(LINEST(AH1097:AH1156,AI1097:AT1156,TRUE,TRUE),1,6),"")</f>
        <v/>
      </c>
      <c r="BK1156" s="9">
        <f>IF((ROW()-6)&lt;=$Q$3,INDEX(LINEST(AH1097:AH1156,AI1097:AT1156,TRUE,TRUE),1,5),"")</f>
        <v/>
      </c>
      <c r="BL1156" s="9">
        <f>IF((ROW()-6)&lt;=$Q$3,INDEX(LINEST(AH1097:AH1156,AI1097:AT1156,TRUE,TRUE),1,4),"")</f>
        <v/>
      </c>
      <c r="BM1156" s="9">
        <f>IF((ROW()-6)&lt;=$Q$3,INDEX(LINEST(AH1097:AH1156,AI1097:AT1156,TRUE,TRUE),1,3),"")</f>
        <v/>
      </c>
      <c r="BN1156" s="9">
        <f>IF((ROW()-6)&lt;=$Q$3,INDEX(LINEST(AH1097:AH1156,AI1097:AT1156,TRUE,TRUE),1,2),"")</f>
        <v/>
      </c>
      <c r="BO1156" s="9">
        <f>IF((ROW()-6)&lt;=$Q$3,INDEX(LINEST(AH1097:AH1156,AI1097:AT1156,TRUE,TRUE),1,1),"")</f>
        <v/>
      </c>
      <c r="BP1156" s="10">
        <f>IF((ROW()-6)&lt;=$Q$3,INDEX(LINEST(AH1097:AH1156,AI1097:AT1156,TRUE,TRUE),3,1),"")</f>
        <v/>
      </c>
      <c r="BR1156" s="9">
        <f>IF(AND((ROW()-6)&lt;=$Q$3,ISNUMBER(BC1155)),BC1155/$Q$4+BD1155*AI1156+BE1155*AJ1156+BF1155*AK1156+BG1155*AL1156+BH1155*AM1156+BI1155*AN1156+BJ1155*AO1156+BK1155*AP1156+BL1155*AQ1156+BM1155*AR1156+BN1155*AS1156+BO1155*AT1156,"")</f>
        <v/>
      </c>
      <c r="BS1156">
        <f>IF(ISNUMBER(BR1156),AVERAGE(AH1096:AH1155),"")</f>
        <v/>
      </c>
      <c r="BT1156">
        <f>IF(ISNUMBER(BR1156),(AH1156-BR1156)^2,"")</f>
        <v/>
      </c>
      <c r="BU1156">
        <f>IF(ISNUMBER(BR1156),AH1156^2,"")</f>
        <v/>
      </c>
      <c r="BV1156">
        <f>IF(ISNUMBER(BR1156),(AH1156-BS1156)^2,"")</f>
        <v/>
      </c>
    </row>
    <row r="1157">
      <c r="O1157">
        <f>IF($R1157="","",CHOOSE($Q$2,YEAR(R1157)*12+MONTH(R1157),INT((R1157-2)/7),YEAR(R1157)*4+ROUNDUP(MONTH(R1157)/3)))</f>
        <v/>
      </c>
      <c r="P1157">
        <f>IF($R1157="","",IF($R1158="",1,IF(O1157&lt;&gt;O1158,1,0)))</f>
        <v/>
      </c>
      <c r="Q1157">
        <f>IF(P1157=1,SUM($P$7:P1157),"")</f>
        <v/>
      </c>
      <c r="R1157">
        <f>IF($A1157="","",IF(ISNUMBER($A1157),$A1157,IFERROR(DATEVALUE($A1157),NA())))</f>
        <v/>
      </c>
      <c r="S1157" s="7">
        <f>IFERROR(INDEX($R$7:$R$60000,MATCH(ROW()-6,$Q$7:$Q$60000,0)),"")</f>
        <v/>
      </c>
      <c r="T1157">
        <f>IFERROR(INDEX($B$7:$B$60000,MATCH(ROW()-6,$Q$7:$Q$60000,0)),"")</f>
        <v/>
      </c>
      <c r="U1157">
        <f>IFERROR(INDEX($C$7:$C$60000,MATCH(ROW()-6,$Q$7:$Q$60000,0)),"")</f>
        <v/>
      </c>
      <c r="V1157">
        <f>IFERROR(INDEX($D$7:$D$60000,MATCH(ROW()-6,$Q$7:$Q$60000,0)),"")</f>
        <v/>
      </c>
      <c r="W1157">
        <f>IFERROR(INDEX($E$7:$E$60000,MATCH(ROW()-6,$Q$7:$Q$60000,0)),"")</f>
        <v/>
      </c>
      <c r="X1157">
        <f>IFERROR(INDEX($F$7:$F$60000,MATCH(ROW()-6,$Q$7:$Q$60000,0)),"")</f>
        <v/>
      </c>
      <c r="Y1157">
        <f>IFERROR(INDEX($G$7:$G$60000,MATCH(ROW()-6,$Q$7:$Q$60000,0)),"")</f>
        <v/>
      </c>
      <c r="Z1157">
        <f>IFERROR(INDEX($H$7:$H$60000,MATCH(ROW()-6,$Q$7:$Q$60000,0)),"")</f>
        <v/>
      </c>
      <c r="AA1157">
        <f>IFERROR(INDEX($I$7:$I$60000,MATCH(ROW()-6,$Q$7:$Q$60000,0)),"")</f>
        <v/>
      </c>
      <c r="AB1157">
        <f>IFERROR(INDEX($J$7:$J$60000,MATCH(ROW()-6,$Q$7:$Q$60000,0)),"")</f>
        <v/>
      </c>
      <c r="AC1157">
        <f>IFERROR(INDEX($K$7:$K$60000,MATCH(ROW()-6,$Q$7:$Q$60000,0)),"")</f>
        <v/>
      </c>
      <c r="AD1157">
        <f>IFERROR(INDEX($L$7:$L$60000,MATCH(ROW()-6,$Q$7:$Q$60000,0)),"")</f>
        <v/>
      </c>
      <c r="AE1157">
        <f>IFERROR(INDEX($M$7:$M$60000,MATCH(ROW()-6,$Q$7:$Q$60000,0)),"")</f>
        <v/>
      </c>
      <c r="AF1157">
        <f>IFERROR(INDEX($N$7:$N$60000,MATCH(ROW()-6,$Q$7:$Q$60000,0)),"")</f>
        <v/>
      </c>
      <c r="AH1157" s="9">
        <f>IF(OR($S1157="",$S1156=""),"",LN($T1157/$T1156))</f>
        <v/>
      </c>
      <c r="AI1157" s="9">
        <f>IF(OR($S1157="",$S1156=""),"",$C$2*LN(U1157/U1156))</f>
        <v/>
      </c>
      <c r="AJ1157" s="9">
        <f>IF(OR($S1157="",$S1156=""),"",$D$2*(V1157-V1156))</f>
        <v/>
      </c>
      <c r="AK1157" s="9">
        <f>IF(OR($S1157="",$S1156=""),"",$E$2*(W1157-W1156))</f>
        <v/>
      </c>
      <c r="AL1157" s="9">
        <f>IF(OR($S1157="",$S1156=""),"",$F$2*LN(X1157/X1156))</f>
        <v/>
      </c>
      <c r="AM1157" s="9">
        <f>IF(OR($S1157="",$S1156=""),"",$G$2*(Y1157-Y1156))</f>
        <v/>
      </c>
      <c r="AN1157" s="9">
        <f>IF(OR($S1157="",$S1156=""),"",$H$2*LN(Z1157/Z1156))</f>
        <v/>
      </c>
      <c r="AO1157" s="9">
        <f>IF(OR($S1157="",$S1156=""),"",$I$2*(AA1157-AA1156))</f>
        <v/>
      </c>
      <c r="AP1157" s="9">
        <f>IF(OR($S1157="",$S1156=""),"",$J$2*LN(AB1157/AB1156))</f>
        <v/>
      </c>
      <c r="AQ1157" s="9">
        <f>IF(OR($S1157="",$S1156=""),"",$K$2*(AC1157-AC1156))</f>
        <v/>
      </c>
      <c r="AR1157" s="9">
        <f>IF(OR($S1157="",$S1156=""),"",$L$2*LN(AD1157/AD1156))</f>
        <v/>
      </c>
      <c r="AS1157" s="9">
        <f>IF(OR($S1157="",$S1156=""),"",$M$2*LN(AE1157/AE1156))</f>
        <v/>
      </c>
      <c r="AT1157" s="9">
        <f>IF(OR($S1157="",$S1156=""),"",$N$2*LN(AF1157/AF1156))</f>
        <v/>
      </c>
      <c r="AV1157" s="9">
        <f>IF($AH1157="","",$AY$16+$AY$4*AI1157+$AY$5*AJ1157+$AY$6*AK1157+$AY$7*AL1157+$AY$8*AM1157+$AY$9*AN1157+$AY$10*AO1157+$AY$11*AP1157+$AY$12*AQ1157+$AY$13*AR1157+$AY$14*AS1157+$AY$15*AT1157)</f>
        <v/>
      </c>
      <c r="BC1157" s="10">
        <f>IF((ROW()-6)&lt;=$Q$3,INDEX(LINEST(AH1098:AH1157,AI1098:AT1157,TRUE,TRUE),1,13)*$Q$4,"")</f>
        <v/>
      </c>
      <c r="BD1157" s="9">
        <f>IF((ROW()-6)&lt;=$Q$3,INDEX(LINEST(AH1098:AH1157,AI1098:AT1157,TRUE,TRUE),1,12),"")</f>
        <v/>
      </c>
      <c r="BE1157" s="9">
        <f>IF((ROW()-6)&lt;=$Q$3,INDEX(LINEST(AH1098:AH1157,AI1098:AT1157,TRUE,TRUE),1,11),"")</f>
        <v/>
      </c>
      <c r="BF1157" s="9">
        <f>IF((ROW()-6)&lt;=$Q$3,INDEX(LINEST(AH1098:AH1157,AI1098:AT1157,TRUE,TRUE),1,10),"")</f>
        <v/>
      </c>
      <c r="BG1157" s="9">
        <f>IF((ROW()-6)&lt;=$Q$3,INDEX(LINEST(AH1098:AH1157,AI1098:AT1157,TRUE,TRUE),1,9),"")</f>
        <v/>
      </c>
      <c r="BH1157" s="9">
        <f>IF((ROW()-6)&lt;=$Q$3,INDEX(LINEST(AH1098:AH1157,AI1098:AT1157,TRUE,TRUE),1,8),"")</f>
        <v/>
      </c>
      <c r="BI1157" s="9">
        <f>IF((ROW()-6)&lt;=$Q$3,INDEX(LINEST(AH1098:AH1157,AI1098:AT1157,TRUE,TRUE),1,7),"")</f>
        <v/>
      </c>
      <c r="BJ1157" s="9">
        <f>IF((ROW()-6)&lt;=$Q$3,INDEX(LINEST(AH1098:AH1157,AI1098:AT1157,TRUE,TRUE),1,6),"")</f>
        <v/>
      </c>
      <c r="BK1157" s="9">
        <f>IF((ROW()-6)&lt;=$Q$3,INDEX(LINEST(AH1098:AH1157,AI1098:AT1157,TRUE,TRUE),1,5),"")</f>
        <v/>
      </c>
      <c r="BL1157" s="9">
        <f>IF((ROW()-6)&lt;=$Q$3,INDEX(LINEST(AH1098:AH1157,AI1098:AT1157,TRUE,TRUE),1,4),"")</f>
        <v/>
      </c>
      <c r="BM1157" s="9">
        <f>IF((ROW()-6)&lt;=$Q$3,INDEX(LINEST(AH1098:AH1157,AI1098:AT1157,TRUE,TRUE),1,3),"")</f>
        <v/>
      </c>
      <c r="BN1157" s="9">
        <f>IF((ROW()-6)&lt;=$Q$3,INDEX(LINEST(AH1098:AH1157,AI1098:AT1157,TRUE,TRUE),1,2),"")</f>
        <v/>
      </c>
      <c r="BO1157" s="9">
        <f>IF((ROW()-6)&lt;=$Q$3,INDEX(LINEST(AH1098:AH1157,AI1098:AT1157,TRUE,TRUE),1,1),"")</f>
        <v/>
      </c>
      <c r="BP1157" s="10">
        <f>IF((ROW()-6)&lt;=$Q$3,INDEX(LINEST(AH1098:AH1157,AI1098:AT1157,TRUE,TRUE),3,1),"")</f>
        <v/>
      </c>
      <c r="BR1157" s="9">
        <f>IF(AND((ROW()-6)&lt;=$Q$3,ISNUMBER(BC1156)),BC1156/$Q$4+BD1156*AI1157+BE1156*AJ1157+BF1156*AK1157+BG1156*AL1157+BH1156*AM1157+BI1156*AN1157+BJ1156*AO1157+BK1156*AP1157+BL1156*AQ1157+BM1156*AR1157+BN1156*AS1157+BO1156*AT1157,"")</f>
        <v/>
      </c>
      <c r="BS1157">
        <f>IF(ISNUMBER(BR1157),AVERAGE(AH1097:AH1156),"")</f>
        <v/>
      </c>
      <c r="BT1157">
        <f>IF(ISNUMBER(BR1157),(AH1157-BR1157)^2,"")</f>
        <v/>
      </c>
      <c r="BU1157">
        <f>IF(ISNUMBER(BR1157),AH1157^2,"")</f>
        <v/>
      </c>
      <c r="BV1157">
        <f>IF(ISNUMBER(BR1157),(AH1157-BS1157)^2,"")</f>
        <v/>
      </c>
    </row>
    <row r="1158">
      <c r="O1158">
        <f>IF($R1158="","",CHOOSE($Q$2,YEAR(R1158)*12+MONTH(R1158),INT((R1158-2)/7),YEAR(R1158)*4+ROUNDUP(MONTH(R1158)/3)))</f>
        <v/>
      </c>
      <c r="P1158">
        <f>IF($R1158="","",IF($R1159="",1,IF(O1158&lt;&gt;O1159,1,0)))</f>
        <v/>
      </c>
      <c r="Q1158">
        <f>IF(P1158=1,SUM($P$7:P1158),"")</f>
        <v/>
      </c>
      <c r="R1158">
        <f>IF($A1158="","",IF(ISNUMBER($A1158),$A1158,IFERROR(DATEVALUE($A1158),NA())))</f>
        <v/>
      </c>
      <c r="S1158" s="7">
        <f>IFERROR(INDEX($R$7:$R$60000,MATCH(ROW()-6,$Q$7:$Q$60000,0)),"")</f>
        <v/>
      </c>
      <c r="T1158">
        <f>IFERROR(INDEX($B$7:$B$60000,MATCH(ROW()-6,$Q$7:$Q$60000,0)),"")</f>
        <v/>
      </c>
      <c r="U1158">
        <f>IFERROR(INDEX($C$7:$C$60000,MATCH(ROW()-6,$Q$7:$Q$60000,0)),"")</f>
        <v/>
      </c>
      <c r="V1158">
        <f>IFERROR(INDEX($D$7:$D$60000,MATCH(ROW()-6,$Q$7:$Q$60000,0)),"")</f>
        <v/>
      </c>
      <c r="W1158">
        <f>IFERROR(INDEX($E$7:$E$60000,MATCH(ROW()-6,$Q$7:$Q$60000,0)),"")</f>
        <v/>
      </c>
      <c r="X1158">
        <f>IFERROR(INDEX($F$7:$F$60000,MATCH(ROW()-6,$Q$7:$Q$60000,0)),"")</f>
        <v/>
      </c>
      <c r="Y1158">
        <f>IFERROR(INDEX($G$7:$G$60000,MATCH(ROW()-6,$Q$7:$Q$60000,0)),"")</f>
        <v/>
      </c>
      <c r="Z1158">
        <f>IFERROR(INDEX($H$7:$H$60000,MATCH(ROW()-6,$Q$7:$Q$60000,0)),"")</f>
        <v/>
      </c>
      <c r="AA1158">
        <f>IFERROR(INDEX($I$7:$I$60000,MATCH(ROW()-6,$Q$7:$Q$60000,0)),"")</f>
        <v/>
      </c>
      <c r="AB1158">
        <f>IFERROR(INDEX($J$7:$J$60000,MATCH(ROW()-6,$Q$7:$Q$60000,0)),"")</f>
        <v/>
      </c>
      <c r="AC1158">
        <f>IFERROR(INDEX($K$7:$K$60000,MATCH(ROW()-6,$Q$7:$Q$60000,0)),"")</f>
        <v/>
      </c>
      <c r="AD1158">
        <f>IFERROR(INDEX($L$7:$L$60000,MATCH(ROW()-6,$Q$7:$Q$60000,0)),"")</f>
        <v/>
      </c>
      <c r="AE1158">
        <f>IFERROR(INDEX($M$7:$M$60000,MATCH(ROW()-6,$Q$7:$Q$60000,0)),"")</f>
        <v/>
      </c>
      <c r="AF1158">
        <f>IFERROR(INDEX($N$7:$N$60000,MATCH(ROW()-6,$Q$7:$Q$60000,0)),"")</f>
        <v/>
      </c>
      <c r="AH1158" s="9">
        <f>IF(OR($S1158="",$S1157=""),"",LN($T1158/$T1157))</f>
        <v/>
      </c>
      <c r="AI1158" s="9">
        <f>IF(OR($S1158="",$S1157=""),"",$C$2*LN(U1158/U1157))</f>
        <v/>
      </c>
      <c r="AJ1158" s="9">
        <f>IF(OR($S1158="",$S1157=""),"",$D$2*(V1158-V1157))</f>
        <v/>
      </c>
      <c r="AK1158" s="9">
        <f>IF(OR($S1158="",$S1157=""),"",$E$2*(W1158-W1157))</f>
        <v/>
      </c>
      <c r="AL1158" s="9">
        <f>IF(OR($S1158="",$S1157=""),"",$F$2*LN(X1158/X1157))</f>
        <v/>
      </c>
      <c r="AM1158" s="9">
        <f>IF(OR($S1158="",$S1157=""),"",$G$2*(Y1158-Y1157))</f>
        <v/>
      </c>
      <c r="AN1158" s="9">
        <f>IF(OR($S1158="",$S1157=""),"",$H$2*LN(Z1158/Z1157))</f>
        <v/>
      </c>
      <c r="AO1158" s="9">
        <f>IF(OR($S1158="",$S1157=""),"",$I$2*(AA1158-AA1157))</f>
        <v/>
      </c>
      <c r="AP1158" s="9">
        <f>IF(OR($S1158="",$S1157=""),"",$J$2*LN(AB1158/AB1157))</f>
        <v/>
      </c>
      <c r="AQ1158" s="9">
        <f>IF(OR($S1158="",$S1157=""),"",$K$2*(AC1158-AC1157))</f>
        <v/>
      </c>
      <c r="AR1158" s="9">
        <f>IF(OR($S1158="",$S1157=""),"",$L$2*LN(AD1158/AD1157))</f>
        <v/>
      </c>
      <c r="AS1158" s="9">
        <f>IF(OR($S1158="",$S1157=""),"",$M$2*LN(AE1158/AE1157))</f>
        <v/>
      </c>
      <c r="AT1158" s="9">
        <f>IF(OR($S1158="",$S1157=""),"",$N$2*LN(AF1158/AF1157))</f>
        <v/>
      </c>
      <c r="AV1158" s="9">
        <f>IF($AH1158="","",$AY$16+$AY$4*AI1158+$AY$5*AJ1158+$AY$6*AK1158+$AY$7*AL1158+$AY$8*AM1158+$AY$9*AN1158+$AY$10*AO1158+$AY$11*AP1158+$AY$12*AQ1158+$AY$13*AR1158+$AY$14*AS1158+$AY$15*AT1158)</f>
        <v/>
      </c>
      <c r="BC1158" s="10">
        <f>IF((ROW()-6)&lt;=$Q$3,INDEX(LINEST(AH1099:AH1158,AI1099:AT1158,TRUE,TRUE),1,13)*$Q$4,"")</f>
        <v/>
      </c>
      <c r="BD1158" s="9">
        <f>IF((ROW()-6)&lt;=$Q$3,INDEX(LINEST(AH1099:AH1158,AI1099:AT1158,TRUE,TRUE),1,12),"")</f>
        <v/>
      </c>
      <c r="BE1158" s="9">
        <f>IF((ROW()-6)&lt;=$Q$3,INDEX(LINEST(AH1099:AH1158,AI1099:AT1158,TRUE,TRUE),1,11),"")</f>
        <v/>
      </c>
      <c r="BF1158" s="9">
        <f>IF((ROW()-6)&lt;=$Q$3,INDEX(LINEST(AH1099:AH1158,AI1099:AT1158,TRUE,TRUE),1,10),"")</f>
        <v/>
      </c>
      <c r="BG1158" s="9">
        <f>IF((ROW()-6)&lt;=$Q$3,INDEX(LINEST(AH1099:AH1158,AI1099:AT1158,TRUE,TRUE),1,9),"")</f>
        <v/>
      </c>
      <c r="BH1158" s="9">
        <f>IF((ROW()-6)&lt;=$Q$3,INDEX(LINEST(AH1099:AH1158,AI1099:AT1158,TRUE,TRUE),1,8),"")</f>
        <v/>
      </c>
      <c r="BI1158" s="9">
        <f>IF((ROW()-6)&lt;=$Q$3,INDEX(LINEST(AH1099:AH1158,AI1099:AT1158,TRUE,TRUE),1,7),"")</f>
        <v/>
      </c>
      <c r="BJ1158" s="9">
        <f>IF((ROW()-6)&lt;=$Q$3,INDEX(LINEST(AH1099:AH1158,AI1099:AT1158,TRUE,TRUE),1,6),"")</f>
        <v/>
      </c>
      <c r="BK1158" s="9">
        <f>IF((ROW()-6)&lt;=$Q$3,INDEX(LINEST(AH1099:AH1158,AI1099:AT1158,TRUE,TRUE),1,5),"")</f>
        <v/>
      </c>
      <c r="BL1158" s="9">
        <f>IF((ROW()-6)&lt;=$Q$3,INDEX(LINEST(AH1099:AH1158,AI1099:AT1158,TRUE,TRUE),1,4),"")</f>
        <v/>
      </c>
      <c r="BM1158" s="9">
        <f>IF((ROW()-6)&lt;=$Q$3,INDEX(LINEST(AH1099:AH1158,AI1099:AT1158,TRUE,TRUE),1,3),"")</f>
        <v/>
      </c>
      <c r="BN1158" s="9">
        <f>IF((ROW()-6)&lt;=$Q$3,INDEX(LINEST(AH1099:AH1158,AI1099:AT1158,TRUE,TRUE),1,2),"")</f>
        <v/>
      </c>
      <c r="BO1158" s="9">
        <f>IF((ROW()-6)&lt;=$Q$3,INDEX(LINEST(AH1099:AH1158,AI1099:AT1158,TRUE,TRUE),1,1),"")</f>
        <v/>
      </c>
      <c r="BP1158" s="10">
        <f>IF((ROW()-6)&lt;=$Q$3,INDEX(LINEST(AH1099:AH1158,AI1099:AT1158,TRUE,TRUE),3,1),"")</f>
        <v/>
      </c>
      <c r="BR1158" s="9">
        <f>IF(AND((ROW()-6)&lt;=$Q$3,ISNUMBER(BC1157)),BC1157/$Q$4+BD1157*AI1158+BE1157*AJ1158+BF1157*AK1158+BG1157*AL1158+BH1157*AM1158+BI1157*AN1158+BJ1157*AO1158+BK1157*AP1158+BL1157*AQ1158+BM1157*AR1158+BN1157*AS1158+BO1157*AT1158,"")</f>
        <v/>
      </c>
      <c r="BS1158">
        <f>IF(ISNUMBER(BR1158),AVERAGE(AH1098:AH1157),"")</f>
        <v/>
      </c>
      <c r="BT1158">
        <f>IF(ISNUMBER(BR1158),(AH1158-BR1158)^2,"")</f>
        <v/>
      </c>
      <c r="BU1158">
        <f>IF(ISNUMBER(BR1158),AH1158^2,"")</f>
        <v/>
      </c>
      <c r="BV1158">
        <f>IF(ISNUMBER(BR1158),(AH1158-BS1158)^2,"")</f>
        <v/>
      </c>
    </row>
    <row r="1159">
      <c r="O1159">
        <f>IF($R1159="","",CHOOSE($Q$2,YEAR(R1159)*12+MONTH(R1159),INT((R1159-2)/7),YEAR(R1159)*4+ROUNDUP(MONTH(R1159)/3)))</f>
        <v/>
      </c>
      <c r="P1159">
        <f>IF($R1159="","",IF($R1160="",1,IF(O1159&lt;&gt;O1160,1,0)))</f>
        <v/>
      </c>
      <c r="Q1159">
        <f>IF(P1159=1,SUM($P$7:P1159),"")</f>
        <v/>
      </c>
      <c r="R1159">
        <f>IF($A1159="","",IF(ISNUMBER($A1159),$A1159,IFERROR(DATEVALUE($A1159),NA())))</f>
        <v/>
      </c>
      <c r="S1159" s="7">
        <f>IFERROR(INDEX($R$7:$R$60000,MATCH(ROW()-6,$Q$7:$Q$60000,0)),"")</f>
        <v/>
      </c>
      <c r="T1159">
        <f>IFERROR(INDEX($B$7:$B$60000,MATCH(ROW()-6,$Q$7:$Q$60000,0)),"")</f>
        <v/>
      </c>
      <c r="U1159">
        <f>IFERROR(INDEX($C$7:$C$60000,MATCH(ROW()-6,$Q$7:$Q$60000,0)),"")</f>
        <v/>
      </c>
      <c r="V1159">
        <f>IFERROR(INDEX($D$7:$D$60000,MATCH(ROW()-6,$Q$7:$Q$60000,0)),"")</f>
        <v/>
      </c>
      <c r="W1159">
        <f>IFERROR(INDEX($E$7:$E$60000,MATCH(ROW()-6,$Q$7:$Q$60000,0)),"")</f>
        <v/>
      </c>
      <c r="X1159">
        <f>IFERROR(INDEX($F$7:$F$60000,MATCH(ROW()-6,$Q$7:$Q$60000,0)),"")</f>
        <v/>
      </c>
      <c r="Y1159">
        <f>IFERROR(INDEX($G$7:$G$60000,MATCH(ROW()-6,$Q$7:$Q$60000,0)),"")</f>
        <v/>
      </c>
      <c r="Z1159">
        <f>IFERROR(INDEX($H$7:$H$60000,MATCH(ROW()-6,$Q$7:$Q$60000,0)),"")</f>
        <v/>
      </c>
      <c r="AA1159">
        <f>IFERROR(INDEX($I$7:$I$60000,MATCH(ROW()-6,$Q$7:$Q$60000,0)),"")</f>
        <v/>
      </c>
      <c r="AB1159">
        <f>IFERROR(INDEX($J$7:$J$60000,MATCH(ROW()-6,$Q$7:$Q$60000,0)),"")</f>
        <v/>
      </c>
      <c r="AC1159">
        <f>IFERROR(INDEX($K$7:$K$60000,MATCH(ROW()-6,$Q$7:$Q$60000,0)),"")</f>
        <v/>
      </c>
      <c r="AD1159">
        <f>IFERROR(INDEX($L$7:$L$60000,MATCH(ROW()-6,$Q$7:$Q$60000,0)),"")</f>
        <v/>
      </c>
      <c r="AE1159">
        <f>IFERROR(INDEX($M$7:$M$60000,MATCH(ROW()-6,$Q$7:$Q$60000,0)),"")</f>
        <v/>
      </c>
      <c r="AF1159">
        <f>IFERROR(INDEX($N$7:$N$60000,MATCH(ROW()-6,$Q$7:$Q$60000,0)),"")</f>
        <v/>
      </c>
      <c r="AH1159" s="9">
        <f>IF(OR($S1159="",$S1158=""),"",LN($T1159/$T1158))</f>
        <v/>
      </c>
      <c r="AI1159" s="9">
        <f>IF(OR($S1159="",$S1158=""),"",$C$2*LN(U1159/U1158))</f>
        <v/>
      </c>
      <c r="AJ1159" s="9">
        <f>IF(OR($S1159="",$S1158=""),"",$D$2*(V1159-V1158))</f>
        <v/>
      </c>
      <c r="AK1159" s="9">
        <f>IF(OR($S1159="",$S1158=""),"",$E$2*(W1159-W1158))</f>
        <v/>
      </c>
      <c r="AL1159" s="9">
        <f>IF(OR($S1159="",$S1158=""),"",$F$2*LN(X1159/X1158))</f>
        <v/>
      </c>
      <c r="AM1159" s="9">
        <f>IF(OR($S1159="",$S1158=""),"",$G$2*(Y1159-Y1158))</f>
        <v/>
      </c>
      <c r="AN1159" s="9">
        <f>IF(OR($S1159="",$S1158=""),"",$H$2*LN(Z1159/Z1158))</f>
        <v/>
      </c>
      <c r="AO1159" s="9">
        <f>IF(OR($S1159="",$S1158=""),"",$I$2*(AA1159-AA1158))</f>
        <v/>
      </c>
      <c r="AP1159" s="9">
        <f>IF(OR($S1159="",$S1158=""),"",$J$2*LN(AB1159/AB1158))</f>
        <v/>
      </c>
      <c r="AQ1159" s="9">
        <f>IF(OR($S1159="",$S1158=""),"",$K$2*(AC1159-AC1158))</f>
        <v/>
      </c>
      <c r="AR1159" s="9">
        <f>IF(OR($S1159="",$S1158=""),"",$L$2*LN(AD1159/AD1158))</f>
        <v/>
      </c>
      <c r="AS1159" s="9">
        <f>IF(OR($S1159="",$S1158=""),"",$M$2*LN(AE1159/AE1158))</f>
        <v/>
      </c>
      <c r="AT1159" s="9">
        <f>IF(OR($S1159="",$S1158=""),"",$N$2*LN(AF1159/AF1158))</f>
        <v/>
      </c>
      <c r="AV1159" s="9">
        <f>IF($AH1159="","",$AY$16+$AY$4*AI1159+$AY$5*AJ1159+$AY$6*AK1159+$AY$7*AL1159+$AY$8*AM1159+$AY$9*AN1159+$AY$10*AO1159+$AY$11*AP1159+$AY$12*AQ1159+$AY$13*AR1159+$AY$14*AS1159+$AY$15*AT1159)</f>
        <v/>
      </c>
      <c r="BC1159" s="10">
        <f>IF((ROW()-6)&lt;=$Q$3,INDEX(LINEST(AH1100:AH1159,AI1100:AT1159,TRUE,TRUE),1,13)*$Q$4,"")</f>
        <v/>
      </c>
      <c r="BD1159" s="9">
        <f>IF((ROW()-6)&lt;=$Q$3,INDEX(LINEST(AH1100:AH1159,AI1100:AT1159,TRUE,TRUE),1,12),"")</f>
        <v/>
      </c>
      <c r="BE1159" s="9">
        <f>IF((ROW()-6)&lt;=$Q$3,INDEX(LINEST(AH1100:AH1159,AI1100:AT1159,TRUE,TRUE),1,11),"")</f>
        <v/>
      </c>
      <c r="BF1159" s="9">
        <f>IF((ROW()-6)&lt;=$Q$3,INDEX(LINEST(AH1100:AH1159,AI1100:AT1159,TRUE,TRUE),1,10),"")</f>
        <v/>
      </c>
      <c r="BG1159" s="9">
        <f>IF((ROW()-6)&lt;=$Q$3,INDEX(LINEST(AH1100:AH1159,AI1100:AT1159,TRUE,TRUE),1,9),"")</f>
        <v/>
      </c>
      <c r="BH1159" s="9">
        <f>IF((ROW()-6)&lt;=$Q$3,INDEX(LINEST(AH1100:AH1159,AI1100:AT1159,TRUE,TRUE),1,8),"")</f>
        <v/>
      </c>
      <c r="BI1159" s="9">
        <f>IF((ROW()-6)&lt;=$Q$3,INDEX(LINEST(AH1100:AH1159,AI1100:AT1159,TRUE,TRUE),1,7),"")</f>
        <v/>
      </c>
      <c r="BJ1159" s="9">
        <f>IF((ROW()-6)&lt;=$Q$3,INDEX(LINEST(AH1100:AH1159,AI1100:AT1159,TRUE,TRUE),1,6),"")</f>
        <v/>
      </c>
      <c r="BK1159" s="9">
        <f>IF((ROW()-6)&lt;=$Q$3,INDEX(LINEST(AH1100:AH1159,AI1100:AT1159,TRUE,TRUE),1,5),"")</f>
        <v/>
      </c>
      <c r="BL1159" s="9">
        <f>IF((ROW()-6)&lt;=$Q$3,INDEX(LINEST(AH1100:AH1159,AI1100:AT1159,TRUE,TRUE),1,4),"")</f>
        <v/>
      </c>
      <c r="BM1159" s="9">
        <f>IF((ROW()-6)&lt;=$Q$3,INDEX(LINEST(AH1100:AH1159,AI1100:AT1159,TRUE,TRUE),1,3),"")</f>
        <v/>
      </c>
      <c r="BN1159" s="9">
        <f>IF((ROW()-6)&lt;=$Q$3,INDEX(LINEST(AH1100:AH1159,AI1100:AT1159,TRUE,TRUE),1,2),"")</f>
        <v/>
      </c>
      <c r="BO1159" s="9">
        <f>IF((ROW()-6)&lt;=$Q$3,INDEX(LINEST(AH1100:AH1159,AI1100:AT1159,TRUE,TRUE),1,1),"")</f>
        <v/>
      </c>
      <c r="BP1159" s="10">
        <f>IF((ROW()-6)&lt;=$Q$3,INDEX(LINEST(AH1100:AH1159,AI1100:AT1159,TRUE,TRUE),3,1),"")</f>
        <v/>
      </c>
      <c r="BR1159" s="9">
        <f>IF(AND((ROW()-6)&lt;=$Q$3,ISNUMBER(BC1158)),BC1158/$Q$4+BD1158*AI1159+BE1158*AJ1159+BF1158*AK1159+BG1158*AL1159+BH1158*AM1159+BI1158*AN1159+BJ1158*AO1159+BK1158*AP1159+BL1158*AQ1159+BM1158*AR1159+BN1158*AS1159+BO1158*AT1159,"")</f>
        <v/>
      </c>
      <c r="BS1159">
        <f>IF(ISNUMBER(BR1159),AVERAGE(AH1099:AH1158),"")</f>
        <v/>
      </c>
      <c r="BT1159">
        <f>IF(ISNUMBER(BR1159),(AH1159-BR1159)^2,"")</f>
        <v/>
      </c>
      <c r="BU1159">
        <f>IF(ISNUMBER(BR1159),AH1159^2,"")</f>
        <v/>
      </c>
      <c r="BV1159">
        <f>IF(ISNUMBER(BR1159),(AH1159-BS1159)^2,"")</f>
        <v/>
      </c>
    </row>
    <row r="1160">
      <c r="O1160">
        <f>IF($R1160="","",CHOOSE($Q$2,YEAR(R1160)*12+MONTH(R1160),INT((R1160-2)/7),YEAR(R1160)*4+ROUNDUP(MONTH(R1160)/3)))</f>
        <v/>
      </c>
      <c r="P1160">
        <f>IF($R1160="","",IF($R1161="",1,IF(O1160&lt;&gt;O1161,1,0)))</f>
        <v/>
      </c>
      <c r="Q1160">
        <f>IF(P1160=1,SUM($P$7:P1160),"")</f>
        <v/>
      </c>
      <c r="R1160">
        <f>IF($A1160="","",IF(ISNUMBER($A1160),$A1160,IFERROR(DATEVALUE($A1160),NA())))</f>
        <v/>
      </c>
      <c r="S1160" s="7">
        <f>IFERROR(INDEX($R$7:$R$60000,MATCH(ROW()-6,$Q$7:$Q$60000,0)),"")</f>
        <v/>
      </c>
      <c r="T1160">
        <f>IFERROR(INDEX($B$7:$B$60000,MATCH(ROW()-6,$Q$7:$Q$60000,0)),"")</f>
        <v/>
      </c>
      <c r="U1160">
        <f>IFERROR(INDEX($C$7:$C$60000,MATCH(ROW()-6,$Q$7:$Q$60000,0)),"")</f>
        <v/>
      </c>
      <c r="V1160">
        <f>IFERROR(INDEX($D$7:$D$60000,MATCH(ROW()-6,$Q$7:$Q$60000,0)),"")</f>
        <v/>
      </c>
      <c r="W1160">
        <f>IFERROR(INDEX($E$7:$E$60000,MATCH(ROW()-6,$Q$7:$Q$60000,0)),"")</f>
        <v/>
      </c>
      <c r="X1160">
        <f>IFERROR(INDEX($F$7:$F$60000,MATCH(ROW()-6,$Q$7:$Q$60000,0)),"")</f>
        <v/>
      </c>
      <c r="Y1160">
        <f>IFERROR(INDEX($G$7:$G$60000,MATCH(ROW()-6,$Q$7:$Q$60000,0)),"")</f>
        <v/>
      </c>
      <c r="Z1160">
        <f>IFERROR(INDEX($H$7:$H$60000,MATCH(ROW()-6,$Q$7:$Q$60000,0)),"")</f>
        <v/>
      </c>
      <c r="AA1160">
        <f>IFERROR(INDEX($I$7:$I$60000,MATCH(ROW()-6,$Q$7:$Q$60000,0)),"")</f>
        <v/>
      </c>
      <c r="AB1160">
        <f>IFERROR(INDEX($J$7:$J$60000,MATCH(ROW()-6,$Q$7:$Q$60000,0)),"")</f>
        <v/>
      </c>
      <c r="AC1160">
        <f>IFERROR(INDEX($K$7:$K$60000,MATCH(ROW()-6,$Q$7:$Q$60000,0)),"")</f>
        <v/>
      </c>
      <c r="AD1160">
        <f>IFERROR(INDEX($L$7:$L$60000,MATCH(ROW()-6,$Q$7:$Q$60000,0)),"")</f>
        <v/>
      </c>
      <c r="AE1160">
        <f>IFERROR(INDEX($M$7:$M$60000,MATCH(ROW()-6,$Q$7:$Q$60000,0)),"")</f>
        <v/>
      </c>
      <c r="AF1160">
        <f>IFERROR(INDEX($N$7:$N$60000,MATCH(ROW()-6,$Q$7:$Q$60000,0)),"")</f>
        <v/>
      </c>
      <c r="AH1160" s="9">
        <f>IF(OR($S1160="",$S1159=""),"",LN($T1160/$T1159))</f>
        <v/>
      </c>
      <c r="AI1160" s="9">
        <f>IF(OR($S1160="",$S1159=""),"",$C$2*LN(U1160/U1159))</f>
        <v/>
      </c>
      <c r="AJ1160" s="9">
        <f>IF(OR($S1160="",$S1159=""),"",$D$2*(V1160-V1159))</f>
        <v/>
      </c>
      <c r="AK1160" s="9">
        <f>IF(OR($S1160="",$S1159=""),"",$E$2*(W1160-W1159))</f>
        <v/>
      </c>
      <c r="AL1160" s="9">
        <f>IF(OR($S1160="",$S1159=""),"",$F$2*LN(X1160/X1159))</f>
        <v/>
      </c>
      <c r="AM1160" s="9">
        <f>IF(OR($S1160="",$S1159=""),"",$G$2*(Y1160-Y1159))</f>
        <v/>
      </c>
      <c r="AN1160" s="9">
        <f>IF(OR($S1160="",$S1159=""),"",$H$2*LN(Z1160/Z1159))</f>
        <v/>
      </c>
      <c r="AO1160" s="9">
        <f>IF(OR($S1160="",$S1159=""),"",$I$2*(AA1160-AA1159))</f>
        <v/>
      </c>
      <c r="AP1160" s="9">
        <f>IF(OR($S1160="",$S1159=""),"",$J$2*LN(AB1160/AB1159))</f>
        <v/>
      </c>
      <c r="AQ1160" s="9">
        <f>IF(OR($S1160="",$S1159=""),"",$K$2*(AC1160-AC1159))</f>
        <v/>
      </c>
      <c r="AR1160" s="9">
        <f>IF(OR($S1160="",$S1159=""),"",$L$2*LN(AD1160/AD1159))</f>
        <v/>
      </c>
      <c r="AS1160" s="9">
        <f>IF(OR($S1160="",$S1159=""),"",$M$2*LN(AE1160/AE1159))</f>
        <v/>
      </c>
      <c r="AT1160" s="9">
        <f>IF(OR($S1160="",$S1159=""),"",$N$2*LN(AF1160/AF1159))</f>
        <v/>
      </c>
      <c r="AV1160" s="9">
        <f>IF($AH1160="","",$AY$16+$AY$4*AI1160+$AY$5*AJ1160+$AY$6*AK1160+$AY$7*AL1160+$AY$8*AM1160+$AY$9*AN1160+$AY$10*AO1160+$AY$11*AP1160+$AY$12*AQ1160+$AY$13*AR1160+$AY$14*AS1160+$AY$15*AT1160)</f>
        <v/>
      </c>
      <c r="BC1160" s="10">
        <f>IF((ROW()-6)&lt;=$Q$3,INDEX(LINEST(AH1101:AH1160,AI1101:AT1160,TRUE,TRUE),1,13)*$Q$4,"")</f>
        <v/>
      </c>
      <c r="BD1160" s="9">
        <f>IF((ROW()-6)&lt;=$Q$3,INDEX(LINEST(AH1101:AH1160,AI1101:AT1160,TRUE,TRUE),1,12),"")</f>
        <v/>
      </c>
      <c r="BE1160" s="9">
        <f>IF((ROW()-6)&lt;=$Q$3,INDEX(LINEST(AH1101:AH1160,AI1101:AT1160,TRUE,TRUE),1,11),"")</f>
        <v/>
      </c>
      <c r="BF1160" s="9">
        <f>IF((ROW()-6)&lt;=$Q$3,INDEX(LINEST(AH1101:AH1160,AI1101:AT1160,TRUE,TRUE),1,10),"")</f>
        <v/>
      </c>
      <c r="BG1160" s="9">
        <f>IF((ROW()-6)&lt;=$Q$3,INDEX(LINEST(AH1101:AH1160,AI1101:AT1160,TRUE,TRUE),1,9),"")</f>
        <v/>
      </c>
      <c r="BH1160" s="9">
        <f>IF((ROW()-6)&lt;=$Q$3,INDEX(LINEST(AH1101:AH1160,AI1101:AT1160,TRUE,TRUE),1,8),"")</f>
        <v/>
      </c>
      <c r="BI1160" s="9">
        <f>IF((ROW()-6)&lt;=$Q$3,INDEX(LINEST(AH1101:AH1160,AI1101:AT1160,TRUE,TRUE),1,7),"")</f>
        <v/>
      </c>
      <c r="BJ1160" s="9">
        <f>IF((ROW()-6)&lt;=$Q$3,INDEX(LINEST(AH1101:AH1160,AI1101:AT1160,TRUE,TRUE),1,6),"")</f>
        <v/>
      </c>
      <c r="BK1160" s="9">
        <f>IF((ROW()-6)&lt;=$Q$3,INDEX(LINEST(AH1101:AH1160,AI1101:AT1160,TRUE,TRUE),1,5),"")</f>
        <v/>
      </c>
      <c r="BL1160" s="9">
        <f>IF((ROW()-6)&lt;=$Q$3,INDEX(LINEST(AH1101:AH1160,AI1101:AT1160,TRUE,TRUE),1,4),"")</f>
        <v/>
      </c>
      <c r="BM1160" s="9">
        <f>IF((ROW()-6)&lt;=$Q$3,INDEX(LINEST(AH1101:AH1160,AI1101:AT1160,TRUE,TRUE),1,3),"")</f>
        <v/>
      </c>
      <c r="BN1160" s="9">
        <f>IF((ROW()-6)&lt;=$Q$3,INDEX(LINEST(AH1101:AH1160,AI1101:AT1160,TRUE,TRUE),1,2),"")</f>
        <v/>
      </c>
      <c r="BO1160" s="9">
        <f>IF((ROW()-6)&lt;=$Q$3,INDEX(LINEST(AH1101:AH1160,AI1101:AT1160,TRUE,TRUE),1,1),"")</f>
        <v/>
      </c>
      <c r="BP1160" s="10">
        <f>IF((ROW()-6)&lt;=$Q$3,INDEX(LINEST(AH1101:AH1160,AI1101:AT1160,TRUE,TRUE),3,1),"")</f>
        <v/>
      </c>
      <c r="BR1160" s="9">
        <f>IF(AND((ROW()-6)&lt;=$Q$3,ISNUMBER(BC1159)),BC1159/$Q$4+BD1159*AI1160+BE1159*AJ1160+BF1159*AK1160+BG1159*AL1160+BH1159*AM1160+BI1159*AN1160+BJ1159*AO1160+BK1159*AP1160+BL1159*AQ1160+BM1159*AR1160+BN1159*AS1160+BO1159*AT1160,"")</f>
        <v/>
      </c>
      <c r="BS1160">
        <f>IF(ISNUMBER(BR1160),AVERAGE(AH1100:AH1159),"")</f>
        <v/>
      </c>
      <c r="BT1160">
        <f>IF(ISNUMBER(BR1160),(AH1160-BR1160)^2,"")</f>
        <v/>
      </c>
      <c r="BU1160">
        <f>IF(ISNUMBER(BR1160),AH1160^2,"")</f>
        <v/>
      </c>
      <c r="BV1160">
        <f>IF(ISNUMBER(BR1160),(AH1160-BS1160)^2,"")</f>
        <v/>
      </c>
    </row>
    <row r="1161">
      <c r="O1161">
        <f>IF($R1161="","",CHOOSE($Q$2,YEAR(R1161)*12+MONTH(R1161),INT((R1161-2)/7),YEAR(R1161)*4+ROUNDUP(MONTH(R1161)/3)))</f>
        <v/>
      </c>
      <c r="P1161">
        <f>IF($R1161="","",IF($R1162="",1,IF(O1161&lt;&gt;O1162,1,0)))</f>
        <v/>
      </c>
      <c r="Q1161">
        <f>IF(P1161=1,SUM($P$7:P1161),"")</f>
        <v/>
      </c>
      <c r="R1161">
        <f>IF($A1161="","",IF(ISNUMBER($A1161),$A1161,IFERROR(DATEVALUE($A1161),NA())))</f>
        <v/>
      </c>
      <c r="S1161" s="7">
        <f>IFERROR(INDEX($R$7:$R$60000,MATCH(ROW()-6,$Q$7:$Q$60000,0)),"")</f>
        <v/>
      </c>
      <c r="T1161">
        <f>IFERROR(INDEX($B$7:$B$60000,MATCH(ROW()-6,$Q$7:$Q$60000,0)),"")</f>
        <v/>
      </c>
      <c r="U1161">
        <f>IFERROR(INDEX($C$7:$C$60000,MATCH(ROW()-6,$Q$7:$Q$60000,0)),"")</f>
        <v/>
      </c>
      <c r="V1161">
        <f>IFERROR(INDEX($D$7:$D$60000,MATCH(ROW()-6,$Q$7:$Q$60000,0)),"")</f>
        <v/>
      </c>
      <c r="W1161">
        <f>IFERROR(INDEX($E$7:$E$60000,MATCH(ROW()-6,$Q$7:$Q$60000,0)),"")</f>
        <v/>
      </c>
      <c r="X1161">
        <f>IFERROR(INDEX($F$7:$F$60000,MATCH(ROW()-6,$Q$7:$Q$60000,0)),"")</f>
        <v/>
      </c>
      <c r="Y1161">
        <f>IFERROR(INDEX($G$7:$G$60000,MATCH(ROW()-6,$Q$7:$Q$60000,0)),"")</f>
        <v/>
      </c>
      <c r="Z1161">
        <f>IFERROR(INDEX($H$7:$H$60000,MATCH(ROW()-6,$Q$7:$Q$60000,0)),"")</f>
        <v/>
      </c>
      <c r="AA1161">
        <f>IFERROR(INDEX($I$7:$I$60000,MATCH(ROW()-6,$Q$7:$Q$60000,0)),"")</f>
        <v/>
      </c>
      <c r="AB1161">
        <f>IFERROR(INDEX($J$7:$J$60000,MATCH(ROW()-6,$Q$7:$Q$60000,0)),"")</f>
        <v/>
      </c>
      <c r="AC1161">
        <f>IFERROR(INDEX($K$7:$K$60000,MATCH(ROW()-6,$Q$7:$Q$60000,0)),"")</f>
        <v/>
      </c>
      <c r="AD1161">
        <f>IFERROR(INDEX($L$7:$L$60000,MATCH(ROW()-6,$Q$7:$Q$60000,0)),"")</f>
        <v/>
      </c>
      <c r="AE1161">
        <f>IFERROR(INDEX($M$7:$M$60000,MATCH(ROW()-6,$Q$7:$Q$60000,0)),"")</f>
        <v/>
      </c>
      <c r="AF1161">
        <f>IFERROR(INDEX($N$7:$N$60000,MATCH(ROW()-6,$Q$7:$Q$60000,0)),"")</f>
        <v/>
      </c>
      <c r="AH1161" s="9">
        <f>IF(OR($S1161="",$S1160=""),"",LN($T1161/$T1160))</f>
        <v/>
      </c>
      <c r="AI1161" s="9">
        <f>IF(OR($S1161="",$S1160=""),"",$C$2*LN(U1161/U1160))</f>
        <v/>
      </c>
      <c r="AJ1161" s="9">
        <f>IF(OR($S1161="",$S1160=""),"",$D$2*(V1161-V1160))</f>
        <v/>
      </c>
      <c r="AK1161" s="9">
        <f>IF(OR($S1161="",$S1160=""),"",$E$2*(W1161-W1160))</f>
        <v/>
      </c>
      <c r="AL1161" s="9">
        <f>IF(OR($S1161="",$S1160=""),"",$F$2*LN(X1161/X1160))</f>
        <v/>
      </c>
      <c r="AM1161" s="9">
        <f>IF(OR($S1161="",$S1160=""),"",$G$2*(Y1161-Y1160))</f>
        <v/>
      </c>
      <c r="AN1161" s="9">
        <f>IF(OR($S1161="",$S1160=""),"",$H$2*LN(Z1161/Z1160))</f>
        <v/>
      </c>
      <c r="AO1161" s="9">
        <f>IF(OR($S1161="",$S1160=""),"",$I$2*(AA1161-AA1160))</f>
        <v/>
      </c>
      <c r="AP1161" s="9">
        <f>IF(OR($S1161="",$S1160=""),"",$J$2*LN(AB1161/AB1160))</f>
        <v/>
      </c>
      <c r="AQ1161" s="9">
        <f>IF(OR($S1161="",$S1160=""),"",$K$2*(AC1161-AC1160))</f>
        <v/>
      </c>
      <c r="AR1161" s="9">
        <f>IF(OR($S1161="",$S1160=""),"",$L$2*LN(AD1161/AD1160))</f>
        <v/>
      </c>
      <c r="AS1161" s="9">
        <f>IF(OR($S1161="",$S1160=""),"",$M$2*LN(AE1161/AE1160))</f>
        <v/>
      </c>
      <c r="AT1161" s="9">
        <f>IF(OR($S1161="",$S1160=""),"",$N$2*LN(AF1161/AF1160))</f>
        <v/>
      </c>
      <c r="AV1161" s="9">
        <f>IF($AH1161="","",$AY$16+$AY$4*AI1161+$AY$5*AJ1161+$AY$6*AK1161+$AY$7*AL1161+$AY$8*AM1161+$AY$9*AN1161+$AY$10*AO1161+$AY$11*AP1161+$AY$12*AQ1161+$AY$13*AR1161+$AY$14*AS1161+$AY$15*AT1161)</f>
        <v/>
      </c>
      <c r="BC1161" s="10">
        <f>IF((ROW()-6)&lt;=$Q$3,INDEX(LINEST(AH1102:AH1161,AI1102:AT1161,TRUE,TRUE),1,13)*$Q$4,"")</f>
        <v/>
      </c>
      <c r="BD1161" s="9">
        <f>IF((ROW()-6)&lt;=$Q$3,INDEX(LINEST(AH1102:AH1161,AI1102:AT1161,TRUE,TRUE),1,12),"")</f>
        <v/>
      </c>
      <c r="BE1161" s="9">
        <f>IF((ROW()-6)&lt;=$Q$3,INDEX(LINEST(AH1102:AH1161,AI1102:AT1161,TRUE,TRUE),1,11),"")</f>
        <v/>
      </c>
      <c r="BF1161" s="9">
        <f>IF((ROW()-6)&lt;=$Q$3,INDEX(LINEST(AH1102:AH1161,AI1102:AT1161,TRUE,TRUE),1,10),"")</f>
        <v/>
      </c>
      <c r="BG1161" s="9">
        <f>IF((ROW()-6)&lt;=$Q$3,INDEX(LINEST(AH1102:AH1161,AI1102:AT1161,TRUE,TRUE),1,9),"")</f>
        <v/>
      </c>
      <c r="BH1161" s="9">
        <f>IF((ROW()-6)&lt;=$Q$3,INDEX(LINEST(AH1102:AH1161,AI1102:AT1161,TRUE,TRUE),1,8),"")</f>
        <v/>
      </c>
      <c r="BI1161" s="9">
        <f>IF((ROW()-6)&lt;=$Q$3,INDEX(LINEST(AH1102:AH1161,AI1102:AT1161,TRUE,TRUE),1,7),"")</f>
        <v/>
      </c>
      <c r="BJ1161" s="9">
        <f>IF((ROW()-6)&lt;=$Q$3,INDEX(LINEST(AH1102:AH1161,AI1102:AT1161,TRUE,TRUE),1,6),"")</f>
        <v/>
      </c>
      <c r="BK1161" s="9">
        <f>IF((ROW()-6)&lt;=$Q$3,INDEX(LINEST(AH1102:AH1161,AI1102:AT1161,TRUE,TRUE),1,5),"")</f>
        <v/>
      </c>
      <c r="BL1161" s="9">
        <f>IF((ROW()-6)&lt;=$Q$3,INDEX(LINEST(AH1102:AH1161,AI1102:AT1161,TRUE,TRUE),1,4),"")</f>
        <v/>
      </c>
      <c r="BM1161" s="9">
        <f>IF((ROW()-6)&lt;=$Q$3,INDEX(LINEST(AH1102:AH1161,AI1102:AT1161,TRUE,TRUE),1,3),"")</f>
        <v/>
      </c>
      <c r="BN1161" s="9">
        <f>IF((ROW()-6)&lt;=$Q$3,INDEX(LINEST(AH1102:AH1161,AI1102:AT1161,TRUE,TRUE),1,2),"")</f>
        <v/>
      </c>
      <c r="BO1161" s="9">
        <f>IF((ROW()-6)&lt;=$Q$3,INDEX(LINEST(AH1102:AH1161,AI1102:AT1161,TRUE,TRUE),1,1),"")</f>
        <v/>
      </c>
      <c r="BP1161" s="10">
        <f>IF((ROW()-6)&lt;=$Q$3,INDEX(LINEST(AH1102:AH1161,AI1102:AT1161,TRUE,TRUE),3,1),"")</f>
        <v/>
      </c>
      <c r="BR1161" s="9">
        <f>IF(AND((ROW()-6)&lt;=$Q$3,ISNUMBER(BC1160)),BC1160/$Q$4+BD1160*AI1161+BE1160*AJ1161+BF1160*AK1161+BG1160*AL1161+BH1160*AM1161+BI1160*AN1161+BJ1160*AO1161+BK1160*AP1161+BL1160*AQ1161+BM1160*AR1161+BN1160*AS1161+BO1160*AT1161,"")</f>
        <v/>
      </c>
      <c r="BS1161">
        <f>IF(ISNUMBER(BR1161),AVERAGE(AH1101:AH1160),"")</f>
        <v/>
      </c>
      <c r="BT1161">
        <f>IF(ISNUMBER(BR1161),(AH1161-BR1161)^2,"")</f>
        <v/>
      </c>
      <c r="BU1161">
        <f>IF(ISNUMBER(BR1161),AH1161^2,"")</f>
        <v/>
      </c>
      <c r="BV1161">
        <f>IF(ISNUMBER(BR1161),(AH1161-BS1161)^2,"")</f>
        <v/>
      </c>
    </row>
    <row r="1162">
      <c r="O1162">
        <f>IF($R1162="","",CHOOSE($Q$2,YEAR(R1162)*12+MONTH(R1162),INT((R1162-2)/7),YEAR(R1162)*4+ROUNDUP(MONTH(R1162)/3)))</f>
        <v/>
      </c>
      <c r="P1162">
        <f>IF($R1162="","",IF($R1163="",1,IF(O1162&lt;&gt;O1163,1,0)))</f>
        <v/>
      </c>
      <c r="Q1162">
        <f>IF(P1162=1,SUM($P$7:P1162),"")</f>
        <v/>
      </c>
      <c r="R1162">
        <f>IF($A1162="","",IF(ISNUMBER($A1162),$A1162,IFERROR(DATEVALUE($A1162),NA())))</f>
        <v/>
      </c>
      <c r="S1162" s="7">
        <f>IFERROR(INDEX($R$7:$R$60000,MATCH(ROW()-6,$Q$7:$Q$60000,0)),"")</f>
        <v/>
      </c>
      <c r="T1162">
        <f>IFERROR(INDEX($B$7:$B$60000,MATCH(ROW()-6,$Q$7:$Q$60000,0)),"")</f>
        <v/>
      </c>
      <c r="U1162">
        <f>IFERROR(INDEX($C$7:$C$60000,MATCH(ROW()-6,$Q$7:$Q$60000,0)),"")</f>
        <v/>
      </c>
      <c r="V1162">
        <f>IFERROR(INDEX($D$7:$D$60000,MATCH(ROW()-6,$Q$7:$Q$60000,0)),"")</f>
        <v/>
      </c>
      <c r="W1162">
        <f>IFERROR(INDEX($E$7:$E$60000,MATCH(ROW()-6,$Q$7:$Q$60000,0)),"")</f>
        <v/>
      </c>
      <c r="X1162">
        <f>IFERROR(INDEX($F$7:$F$60000,MATCH(ROW()-6,$Q$7:$Q$60000,0)),"")</f>
        <v/>
      </c>
      <c r="Y1162">
        <f>IFERROR(INDEX($G$7:$G$60000,MATCH(ROW()-6,$Q$7:$Q$60000,0)),"")</f>
        <v/>
      </c>
      <c r="Z1162">
        <f>IFERROR(INDEX($H$7:$H$60000,MATCH(ROW()-6,$Q$7:$Q$60000,0)),"")</f>
        <v/>
      </c>
      <c r="AA1162">
        <f>IFERROR(INDEX($I$7:$I$60000,MATCH(ROW()-6,$Q$7:$Q$60000,0)),"")</f>
        <v/>
      </c>
      <c r="AB1162">
        <f>IFERROR(INDEX($J$7:$J$60000,MATCH(ROW()-6,$Q$7:$Q$60000,0)),"")</f>
        <v/>
      </c>
      <c r="AC1162">
        <f>IFERROR(INDEX($K$7:$K$60000,MATCH(ROW()-6,$Q$7:$Q$60000,0)),"")</f>
        <v/>
      </c>
      <c r="AD1162">
        <f>IFERROR(INDEX($L$7:$L$60000,MATCH(ROW()-6,$Q$7:$Q$60000,0)),"")</f>
        <v/>
      </c>
      <c r="AE1162">
        <f>IFERROR(INDEX($M$7:$M$60000,MATCH(ROW()-6,$Q$7:$Q$60000,0)),"")</f>
        <v/>
      </c>
      <c r="AF1162">
        <f>IFERROR(INDEX($N$7:$N$60000,MATCH(ROW()-6,$Q$7:$Q$60000,0)),"")</f>
        <v/>
      </c>
      <c r="AH1162" s="9">
        <f>IF(OR($S1162="",$S1161=""),"",LN($T1162/$T1161))</f>
        <v/>
      </c>
      <c r="AI1162" s="9">
        <f>IF(OR($S1162="",$S1161=""),"",$C$2*LN(U1162/U1161))</f>
        <v/>
      </c>
      <c r="AJ1162" s="9">
        <f>IF(OR($S1162="",$S1161=""),"",$D$2*(V1162-V1161))</f>
        <v/>
      </c>
      <c r="AK1162" s="9">
        <f>IF(OR($S1162="",$S1161=""),"",$E$2*(W1162-W1161))</f>
        <v/>
      </c>
      <c r="AL1162" s="9">
        <f>IF(OR($S1162="",$S1161=""),"",$F$2*LN(X1162/X1161))</f>
        <v/>
      </c>
      <c r="AM1162" s="9">
        <f>IF(OR($S1162="",$S1161=""),"",$G$2*(Y1162-Y1161))</f>
        <v/>
      </c>
      <c r="AN1162" s="9">
        <f>IF(OR($S1162="",$S1161=""),"",$H$2*LN(Z1162/Z1161))</f>
        <v/>
      </c>
      <c r="AO1162" s="9">
        <f>IF(OR($S1162="",$S1161=""),"",$I$2*(AA1162-AA1161))</f>
        <v/>
      </c>
      <c r="AP1162" s="9">
        <f>IF(OR($S1162="",$S1161=""),"",$J$2*LN(AB1162/AB1161))</f>
        <v/>
      </c>
      <c r="AQ1162" s="9">
        <f>IF(OR($S1162="",$S1161=""),"",$K$2*(AC1162-AC1161))</f>
        <v/>
      </c>
      <c r="AR1162" s="9">
        <f>IF(OR($S1162="",$S1161=""),"",$L$2*LN(AD1162/AD1161))</f>
        <v/>
      </c>
      <c r="AS1162" s="9">
        <f>IF(OR($S1162="",$S1161=""),"",$M$2*LN(AE1162/AE1161))</f>
        <v/>
      </c>
      <c r="AT1162" s="9">
        <f>IF(OR($S1162="",$S1161=""),"",$N$2*LN(AF1162/AF1161))</f>
        <v/>
      </c>
      <c r="AV1162" s="9">
        <f>IF($AH1162="","",$AY$16+$AY$4*AI1162+$AY$5*AJ1162+$AY$6*AK1162+$AY$7*AL1162+$AY$8*AM1162+$AY$9*AN1162+$AY$10*AO1162+$AY$11*AP1162+$AY$12*AQ1162+$AY$13*AR1162+$AY$14*AS1162+$AY$15*AT1162)</f>
        <v/>
      </c>
      <c r="BC1162" s="10">
        <f>IF((ROW()-6)&lt;=$Q$3,INDEX(LINEST(AH1103:AH1162,AI1103:AT1162,TRUE,TRUE),1,13)*$Q$4,"")</f>
        <v/>
      </c>
      <c r="BD1162" s="9">
        <f>IF((ROW()-6)&lt;=$Q$3,INDEX(LINEST(AH1103:AH1162,AI1103:AT1162,TRUE,TRUE),1,12),"")</f>
        <v/>
      </c>
      <c r="BE1162" s="9">
        <f>IF((ROW()-6)&lt;=$Q$3,INDEX(LINEST(AH1103:AH1162,AI1103:AT1162,TRUE,TRUE),1,11),"")</f>
        <v/>
      </c>
      <c r="BF1162" s="9">
        <f>IF((ROW()-6)&lt;=$Q$3,INDEX(LINEST(AH1103:AH1162,AI1103:AT1162,TRUE,TRUE),1,10),"")</f>
        <v/>
      </c>
      <c r="BG1162" s="9">
        <f>IF((ROW()-6)&lt;=$Q$3,INDEX(LINEST(AH1103:AH1162,AI1103:AT1162,TRUE,TRUE),1,9),"")</f>
        <v/>
      </c>
      <c r="BH1162" s="9">
        <f>IF((ROW()-6)&lt;=$Q$3,INDEX(LINEST(AH1103:AH1162,AI1103:AT1162,TRUE,TRUE),1,8),"")</f>
        <v/>
      </c>
      <c r="BI1162" s="9">
        <f>IF((ROW()-6)&lt;=$Q$3,INDEX(LINEST(AH1103:AH1162,AI1103:AT1162,TRUE,TRUE),1,7),"")</f>
        <v/>
      </c>
      <c r="BJ1162" s="9">
        <f>IF((ROW()-6)&lt;=$Q$3,INDEX(LINEST(AH1103:AH1162,AI1103:AT1162,TRUE,TRUE),1,6),"")</f>
        <v/>
      </c>
      <c r="BK1162" s="9">
        <f>IF((ROW()-6)&lt;=$Q$3,INDEX(LINEST(AH1103:AH1162,AI1103:AT1162,TRUE,TRUE),1,5),"")</f>
        <v/>
      </c>
      <c r="BL1162" s="9">
        <f>IF((ROW()-6)&lt;=$Q$3,INDEX(LINEST(AH1103:AH1162,AI1103:AT1162,TRUE,TRUE),1,4),"")</f>
        <v/>
      </c>
      <c r="BM1162" s="9">
        <f>IF((ROW()-6)&lt;=$Q$3,INDEX(LINEST(AH1103:AH1162,AI1103:AT1162,TRUE,TRUE),1,3),"")</f>
        <v/>
      </c>
      <c r="BN1162" s="9">
        <f>IF((ROW()-6)&lt;=$Q$3,INDEX(LINEST(AH1103:AH1162,AI1103:AT1162,TRUE,TRUE),1,2),"")</f>
        <v/>
      </c>
      <c r="BO1162" s="9">
        <f>IF((ROW()-6)&lt;=$Q$3,INDEX(LINEST(AH1103:AH1162,AI1103:AT1162,TRUE,TRUE),1,1),"")</f>
        <v/>
      </c>
      <c r="BP1162" s="10">
        <f>IF((ROW()-6)&lt;=$Q$3,INDEX(LINEST(AH1103:AH1162,AI1103:AT1162,TRUE,TRUE),3,1),"")</f>
        <v/>
      </c>
      <c r="BR1162" s="9">
        <f>IF(AND((ROW()-6)&lt;=$Q$3,ISNUMBER(BC1161)),BC1161/$Q$4+BD1161*AI1162+BE1161*AJ1162+BF1161*AK1162+BG1161*AL1162+BH1161*AM1162+BI1161*AN1162+BJ1161*AO1162+BK1161*AP1162+BL1161*AQ1162+BM1161*AR1162+BN1161*AS1162+BO1161*AT1162,"")</f>
        <v/>
      </c>
      <c r="BS1162">
        <f>IF(ISNUMBER(BR1162),AVERAGE(AH1102:AH1161),"")</f>
        <v/>
      </c>
      <c r="BT1162">
        <f>IF(ISNUMBER(BR1162),(AH1162-BR1162)^2,"")</f>
        <v/>
      </c>
      <c r="BU1162">
        <f>IF(ISNUMBER(BR1162),AH1162^2,"")</f>
        <v/>
      </c>
      <c r="BV1162">
        <f>IF(ISNUMBER(BR1162),(AH1162-BS1162)^2,"")</f>
        <v/>
      </c>
    </row>
    <row r="1163">
      <c r="O1163">
        <f>IF($R1163="","",CHOOSE($Q$2,YEAR(R1163)*12+MONTH(R1163),INT((R1163-2)/7),YEAR(R1163)*4+ROUNDUP(MONTH(R1163)/3)))</f>
        <v/>
      </c>
      <c r="P1163">
        <f>IF($R1163="","",IF($R1164="",1,IF(O1163&lt;&gt;O1164,1,0)))</f>
        <v/>
      </c>
      <c r="Q1163">
        <f>IF(P1163=1,SUM($P$7:P1163),"")</f>
        <v/>
      </c>
      <c r="R1163">
        <f>IF($A1163="","",IF(ISNUMBER($A1163),$A1163,IFERROR(DATEVALUE($A1163),NA())))</f>
        <v/>
      </c>
      <c r="S1163" s="7">
        <f>IFERROR(INDEX($R$7:$R$60000,MATCH(ROW()-6,$Q$7:$Q$60000,0)),"")</f>
        <v/>
      </c>
      <c r="T1163">
        <f>IFERROR(INDEX($B$7:$B$60000,MATCH(ROW()-6,$Q$7:$Q$60000,0)),"")</f>
        <v/>
      </c>
      <c r="U1163">
        <f>IFERROR(INDEX($C$7:$C$60000,MATCH(ROW()-6,$Q$7:$Q$60000,0)),"")</f>
        <v/>
      </c>
      <c r="V1163">
        <f>IFERROR(INDEX($D$7:$D$60000,MATCH(ROW()-6,$Q$7:$Q$60000,0)),"")</f>
        <v/>
      </c>
      <c r="W1163">
        <f>IFERROR(INDEX($E$7:$E$60000,MATCH(ROW()-6,$Q$7:$Q$60000,0)),"")</f>
        <v/>
      </c>
      <c r="X1163">
        <f>IFERROR(INDEX($F$7:$F$60000,MATCH(ROW()-6,$Q$7:$Q$60000,0)),"")</f>
        <v/>
      </c>
      <c r="Y1163">
        <f>IFERROR(INDEX($G$7:$G$60000,MATCH(ROW()-6,$Q$7:$Q$60000,0)),"")</f>
        <v/>
      </c>
      <c r="Z1163">
        <f>IFERROR(INDEX($H$7:$H$60000,MATCH(ROW()-6,$Q$7:$Q$60000,0)),"")</f>
        <v/>
      </c>
      <c r="AA1163">
        <f>IFERROR(INDEX($I$7:$I$60000,MATCH(ROW()-6,$Q$7:$Q$60000,0)),"")</f>
        <v/>
      </c>
      <c r="AB1163">
        <f>IFERROR(INDEX($J$7:$J$60000,MATCH(ROW()-6,$Q$7:$Q$60000,0)),"")</f>
        <v/>
      </c>
      <c r="AC1163">
        <f>IFERROR(INDEX($K$7:$K$60000,MATCH(ROW()-6,$Q$7:$Q$60000,0)),"")</f>
        <v/>
      </c>
      <c r="AD1163">
        <f>IFERROR(INDEX($L$7:$L$60000,MATCH(ROW()-6,$Q$7:$Q$60000,0)),"")</f>
        <v/>
      </c>
      <c r="AE1163">
        <f>IFERROR(INDEX($M$7:$M$60000,MATCH(ROW()-6,$Q$7:$Q$60000,0)),"")</f>
        <v/>
      </c>
      <c r="AF1163">
        <f>IFERROR(INDEX($N$7:$N$60000,MATCH(ROW()-6,$Q$7:$Q$60000,0)),"")</f>
        <v/>
      </c>
      <c r="AH1163" s="9">
        <f>IF(OR($S1163="",$S1162=""),"",LN($T1163/$T1162))</f>
        <v/>
      </c>
      <c r="AI1163" s="9">
        <f>IF(OR($S1163="",$S1162=""),"",$C$2*LN(U1163/U1162))</f>
        <v/>
      </c>
      <c r="AJ1163" s="9">
        <f>IF(OR($S1163="",$S1162=""),"",$D$2*(V1163-V1162))</f>
        <v/>
      </c>
      <c r="AK1163" s="9">
        <f>IF(OR($S1163="",$S1162=""),"",$E$2*(W1163-W1162))</f>
        <v/>
      </c>
      <c r="AL1163" s="9">
        <f>IF(OR($S1163="",$S1162=""),"",$F$2*LN(X1163/X1162))</f>
        <v/>
      </c>
      <c r="AM1163" s="9">
        <f>IF(OR($S1163="",$S1162=""),"",$G$2*(Y1163-Y1162))</f>
        <v/>
      </c>
      <c r="AN1163" s="9">
        <f>IF(OR($S1163="",$S1162=""),"",$H$2*LN(Z1163/Z1162))</f>
        <v/>
      </c>
      <c r="AO1163" s="9">
        <f>IF(OR($S1163="",$S1162=""),"",$I$2*(AA1163-AA1162))</f>
        <v/>
      </c>
      <c r="AP1163" s="9">
        <f>IF(OR($S1163="",$S1162=""),"",$J$2*LN(AB1163/AB1162))</f>
        <v/>
      </c>
      <c r="AQ1163" s="9">
        <f>IF(OR($S1163="",$S1162=""),"",$K$2*(AC1163-AC1162))</f>
        <v/>
      </c>
      <c r="AR1163" s="9">
        <f>IF(OR($S1163="",$S1162=""),"",$L$2*LN(AD1163/AD1162))</f>
        <v/>
      </c>
      <c r="AS1163" s="9">
        <f>IF(OR($S1163="",$S1162=""),"",$M$2*LN(AE1163/AE1162))</f>
        <v/>
      </c>
      <c r="AT1163" s="9">
        <f>IF(OR($S1163="",$S1162=""),"",$N$2*LN(AF1163/AF1162))</f>
        <v/>
      </c>
      <c r="AV1163" s="9">
        <f>IF($AH1163="","",$AY$16+$AY$4*AI1163+$AY$5*AJ1163+$AY$6*AK1163+$AY$7*AL1163+$AY$8*AM1163+$AY$9*AN1163+$AY$10*AO1163+$AY$11*AP1163+$AY$12*AQ1163+$AY$13*AR1163+$AY$14*AS1163+$AY$15*AT1163)</f>
        <v/>
      </c>
      <c r="BC1163" s="10">
        <f>IF((ROW()-6)&lt;=$Q$3,INDEX(LINEST(AH1104:AH1163,AI1104:AT1163,TRUE,TRUE),1,13)*$Q$4,"")</f>
        <v/>
      </c>
      <c r="BD1163" s="9">
        <f>IF((ROW()-6)&lt;=$Q$3,INDEX(LINEST(AH1104:AH1163,AI1104:AT1163,TRUE,TRUE),1,12),"")</f>
        <v/>
      </c>
      <c r="BE1163" s="9">
        <f>IF((ROW()-6)&lt;=$Q$3,INDEX(LINEST(AH1104:AH1163,AI1104:AT1163,TRUE,TRUE),1,11),"")</f>
        <v/>
      </c>
      <c r="BF1163" s="9">
        <f>IF((ROW()-6)&lt;=$Q$3,INDEX(LINEST(AH1104:AH1163,AI1104:AT1163,TRUE,TRUE),1,10),"")</f>
        <v/>
      </c>
      <c r="BG1163" s="9">
        <f>IF((ROW()-6)&lt;=$Q$3,INDEX(LINEST(AH1104:AH1163,AI1104:AT1163,TRUE,TRUE),1,9),"")</f>
        <v/>
      </c>
      <c r="BH1163" s="9">
        <f>IF((ROW()-6)&lt;=$Q$3,INDEX(LINEST(AH1104:AH1163,AI1104:AT1163,TRUE,TRUE),1,8),"")</f>
        <v/>
      </c>
      <c r="BI1163" s="9">
        <f>IF((ROW()-6)&lt;=$Q$3,INDEX(LINEST(AH1104:AH1163,AI1104:AT1163,TRUE,TRUE),1,7),"")</f>
        <v/>
      </c>
      <c r="BJ1163" s="9">
        <f>IF((ROW()-6)&lt;=$Q$3,INDEX(LINEST(AH1104:AH1163,AI1104:AT1163,TRUE,TRUE),1,6),"")</f>
        <v/>
      </c>
      <c r="BK1163" s="9">
        <f>IF((ROW()-6)&lt;=$Q$3,INDEX(LINEST(AH1104:AH1163,AI1104:AT1163,TRUE,TRUE),1,5),"")</f>
        <v/>
      </c>
      <c r="BL1163" s="9">
        <f>IF((ROW()-6)&lt;=$Q$3,INDEX(LINEST(AH1104:AH1163,AI1104:AT1163,TRUE,TRUE),1,4),"")</f>
        <v/>
      </c>
      <c r="BM1163" s="9">
        <f>IF((ROW()-6)&lt;=$Q$3,INDEX(LINEST(AH1104:AH1163,AI1104:AT1163,TRUE,TRUE),1,3),"")</f>
        <v/>
      </c>
      <c r="BN1163" s="9">
        <f>IF((ROW()-6)&lt;=$Q$3,INDEX(LINEST(AH1104:AH1163,AI1104:AT1163,TRUE,TRUE),1,2),"")</f>
        <v/>
      </c>
      <c r="BO1163" s="9">
        <f>IF((ROW()-6)&lt;=$Q$3,INDEX(LINEST(AH1104:AH1163,AI1104:AT1163,TRUE,TRUE),1,1),"")</f>
        <v/>
      </c>
      <c r="BP1163" s="10">
        <f>IF((ROW()-6)&lt;=$Q$3,INDEX(LINEST(AH1104:AH1163,AI1104:AT1163,TRUE,TRUE),3,1),"")</f>
        <v/>
      </c>
      <c r="BR1163" s="9">
        <f>IF(AND((ROW()-6)&lt;=$Q$3,ISNUMBER(BC1162)),BC1162/$Q$4+BD1162*AI1163+BE1162*AJ1163+BF1162*AK1163+BG1162*AL1163+BH1162*AM1163+BI1162*AN1163+BJ1162*AO1163+BK1162*AP1163+BL1162*AQ1163+BM1162*AR1163+BN1162*AS1163+BO1162*AT1163,"")</f>
        <v/>
      </c>
      <c r="BS1163">
        <f>IF(ISNUMBER(BR1163),AVERAGE(AH1103:AH1162),"")</f>
        <v/>
      </c>
      <c r="BT1163">
        <f>IF(ISNUMBER(BR1163),(AH1163-BR1163)^2,"")</f>
        <v/>
      </c>
      <c r="BU1163">
        <f>IF(ISNUMBER(BR1163),AH1163^2,"")</f>
        <v/>
      </c>
      <c r="BV1163">
        <f>IF(ISNUMBER(BR1163),(AH1163-BS1163)^2,"")</f>
        <v/>
      </c>
    </row>
    <row r="1164">
      <c r="O1164">
        <f>IF($R1164="","",CHOOSE($Q$2,YEAR(R1164)*12+MONTH(R1164),INT((R1164-2)/7),YEAR(R1164)*4+ROUNDUP(MONTH(R1164)/3)))</f>
        <v/>
      </c>
      <c r="P1164">
        <f>IF($R1164="","",IF($R1165="",1,IF(O1164&lt;&gt;O1165,1,0)))</f>
        <v/>
      </c>
      <c r="Q1164">
        <f>IF(P1164=1,SUM($P$7:P1164),"")</f>
        <v/>
      </c>
      <c r="R1164">
        <f>IF($A1164="","",IF(ISNUMBER($A1164),$A1164,IFERROR(DATEVALUE($A1164),NA())))</f>
        <v/>
      </c>
      <c r="S1164" s="7">
        <f>IFERROR(INDEX($R$7:$R$60000,MATCH(ROW()-6,$Q$7:$Q$60000,0)),"")</f>
        <v/>
      </c>
      <c r="T1164">
        <f>IFERROR(INDEX($B$7:$B$60000,MATCH(ROW()-6,$Q$7:$Q$60000,0)),"")</f>
        <v/>
      </c>
      <c r="U1164">
        <f>IFERROR(INDEX($C$7:$C$60000,MATCH(ROW()-6,$Q$7:$Q$60000,0)),"")</f>
        <v/>
      </c>
      <c r="V1164">
        <f>IFERROR(INDEX($D$7:$D$60000,MATCH(ROW()-6,$Q$7:$Q$60000,0)),"")</f>
        <v/>
      </c>
      <c r="W1164">
        <f>IFERROR(INDEX($E$7:$E$60000,MATCH(ROW()-6,$Q$7:$Q$60000,0)),"")</f>
        <v/>
      </c>
      <c r="X1164">
        <f>IFERROR(INDEX($F$7:$F$60000,MATCH(ROW()-6,$Q$7:$Q$60000,0)),"")</f>
        <v/>
      </c>
      <c r="Y1164">
        <f>IFERROR(INDEX($G$7:$G$60000,MATCH(ROW()-6,$Q$7:$Q$60000,0)),"")</f>
        <v/>
      </c>
      <c r="Z1164">
        <f>IFERROR(INDEX($H$7:$H$60000,MATCH(ROW()-6,$Q$7:$Q$60000,0)),"")</f>
        <v/>
      </c>
      <c r="AA1164">
        <f>IFERROR(INDEX($I$7:$I$60000,MATCH(ROW()-6,$Q$7:$Q$60000,0)),"")</f>
        <v/>
      </c>
      <c r="AB1164">
        <f>IFERROR(INDEX($J$7:$J$60000,MATCH(ROW()-6,$Q$7:$Q$60000,0)),"")</f>
        <v/>
      </c>
      <c r="AC1164">
        <f>IFERROR(INDEX($K$7:$K$60000,MATCH(ROW()-6,$Q$7:$Q$60000,0)),"")</f>
        <v/>
      </c>
      <c r="AD1164">
        <f>IFERROR(INDEX($L$7:$L$60000,MATCH(ROW()-6,$Q$7:$Q$60000,0)),"")</f>
        <v/>
      </c>
      <c r="AE1164">
        <f>IFERROR(INDEX($M$7:$M$60000,MATCH(ROW()-6,$Q$7:$Q$60000,0)),"")</f>
        <v/>
      </c>
      <c r="AF1164">
        <f>IFERROR(INDEX($N$7:$N$60000,MATCH(ROW()-6,$Q$7:$Q$60000,0)),"")</f>
        <v/>
      </c>
      <c r="AH1164" s="9">
        <f>IF(OR($S1164="",$S1163=""),"",LN($T1164/$T1163))</f>
        <v/>
      </c>
      <c r="AI1164" s="9">
        <f>IF(OR($S1164="",$S1163=""),"",$C$2*LN(U1164/U1163))</f>
        <v/>
      </c>
      <c r="AJ1164" s="9">
        <f>IF(OR($S1164="",$S1163=""),"",$D$2*(V1164-V1163))</f>
        <v/>
      </c>
      <c r="AK1164" s="9">
        <f>IF(OR($S1164="",$S1163=""),"",$E$2*(W1164-W1163))</f>
        <v/>
      </c>
      <c r="AL1164" s="9">
        <f>IF(OR($S1164="",$S1163=""),"",$F$2*LN(X1164/X1163))</f>
        <v/>
      </c>
      <c r="AM1164" s="9">
        <f>IF(OR($S1164="",$S1163=""),"",$G$2*(Y1164-Y1163))</f>
        <v/>
      </c>
      <c r="AN1164" s="9">
        <f>IF(OR($S1164="",$S1163=""),"",$H$2*LN(Z1164/Z1163))</f>
        <v/>
      </c>
      <c r="AO1164" s="9">
        <f>IF(OR($S1164="",$S1163=""),"",$I$2*(AA1164-AA1163))</f>
        <v/>
      </c>
      <c r="AP1164" s="9">
        <f>IF(OR($S1164="",$S1163=""),"",$J$2*LN(AB1164/AB1163))</f>
        <v/>
      </c>
      <c r="AQ1164" s="9">
        <f>IF(OR($S1164="",$S1163=""),"",$K$2*(AC1164-AC1163))</f>
        <v/>
      </c>
      <c r="AR1164" s="9">
        <f>IF(OR($S1164="",$S1163=""),"",$L$2*LN(AD1164/AD1163))</f>
        <v/>
      </c>
      <c r="AS1164" s="9">
        <f>IF(OR($S1164="",$S1163=""),"",$M$2*LN(AE1164/AE1163))</f>
        <v/>
      </c>
      <c r="AT1164" s="9">
        <f>IF(OR($S1164="",$S1163=""),"",$N$2*LN(AF1164/AF1163))</f>
        <v/>
      </c>
      <c r="AV1164" s="9">
        <f>IF($AH1164="","",$AY$16+$AY$4*AI1164+$AY$5*AJ1164+$AY$6*AK1164+$AY$7*AL1164+$AY$8*AM1164+$AY$9*AN1164+$AY$10*AO1164+$AY$11*AP1164+$AY$12*AQ1164+$AY$13*AR1164+$AY$14*AS1164+$AY$15*AT1164)</f>
        <v/>
      </c>
      <c r="BC1164" s="10">
        <f>IF((ROW()-6)&lt;=$Q$3,INDEX(LINEST(AH1105:AH1164,AI1105:AT1164,TRUE,TRUE),1,13)*$Q$4,"")</f>
        <v/>
      </c>
      <c r="BD1164" s="9">
        <f>IF((ROW()-6)&lt;=$Q$3,INDEX(LINEST(AH1105:AH1164,AI1105:AT1164,TRUE,TRUE),1,12),"")</f>
        <v/>
      </c>
      <c r="BE1164" s="9">
        <f>IF((ROW()-6)&lt;=$Q$3,INDEX(LINEST(AH1105:AH1164,AI1105:AT1164,TRUE,TRUE),1,11),"")</f>
        <v/>
      </c>
      <c r="BF1164" s="9">
        <f>IF((ROW()-6)&lt;=$Q$3,INDEX(LINEST(AH1105:AH1164,AI1105:AT1164,TRUE,TRUE),1,10),"")</f>
        <v/>
      </c>
      <c r="BG1164" s="9">
        <f>IF((ROW()-6)&lt;=$Q$3,INDEX(LINEST(AH1105:AH1164,AI1105:AT1164,TRUE,TRUE),1,9),"")</f>
        <v/>
      </c>
      <c r="BH1164" s="9">
        <f>IF((ROW()-6)&lt;=$Q$3,INDEX(LINEST(AH1105:AH1164,AI1105:AT1164,TRUE,TRUE),1,8),"")</f>
        <v/>
      </c>
      <c r="BI1164" s="9">
        <f>IF((ROW()-6)&lt;=$Q$3,INDEX(LINEST(AH1105:AH1164,AI1105:AT1164,TRUE,TRUE),1,7),"")</f>
        <v/>
      </c>
      <c r="BJ1164" s="9">
        <f>IF((ROW()-6)&lt;=$Q$3,INDEX(LINEST(AH1105:AH1164,AI1105:AT1164,TRUE,TRUE),1,6),"")</f>
        <v/>
      </c>
      <c r="BK1164" s="9">
        <f>IF((ROW()-6)&lt;=$Q$3,INDEX(LINEST(AH1105:AH1164,AI1105:AT1164,TRUE,TRUE),1,5),"")</f>
        <v/>
      </c>
      <c r="BL1164" s="9">
        <f>IF((ROW()-6)&lt;=$Q$3,INDEX(LINEST(AH1105:AH1164,AI1105:AT1164,TRUE,TRUE),1,4),"")</f>
        <v/>
      </c>
      <c r="BM1164" s="9">
        <f>IF((ROW()-6)&lt;=$Q$3,INDEX(LINEST(AH1105:AH1164,AI1105:AT1164,TRUE,TRUE),1,3),"")</f>
        <v/>
      </c>
      <c r="BN1164" s="9">
        <f>IF((ROW()-6)&lt;=$Q$3,INDEX(LINEST(AH1105:AH1164,AI1105:AT1164,TRUE,TRUE),1,2),"")</f>
        <v/>
      </c>
      <c r="BO1164" s="9">
        <f>IF((ROW()-6)&lt;=$Q$3,INDEX(LINEST(AH1105:AH1164,AI1105:AT1164,TRUE,TRUE),1,1),"")</f>
        <v/>
      </c>
      <c r="BP1164" s="10">
        <f>IF((ROW()-6)&lt;=$Q$3,INDEX(LINEST(AH1105:AH1164,AI1105:AT1164,TRUE,TRUE),3,1),"")</f>
        <v/>
      </c>
      <c r="BR1164" s="9">
        <f>IF(AND((ROW()-6)&lt;=$Q$3,ISNUMBER(BC1163)),BC1163/$Q$4+BD1163*AI1164+BE1163*AJ1164+BF1163*AK1164+BG1163*AL1164+BH1163*AM1164+BI1163*AN1164+BJ1163*AO1164+BK1163*AP1164+BL1163*AQ1164+BM1163*AR1164+BN1163*AS1164+BO1163*AT1164,"")</f>
        <v/>
      </c>
      <c r="BS1164">
        <f>IF(ISNUMBER(BR1164),AVERAGE(AH1104:AH1163),"")</f>
        <v/>
      </c>
      <c r="BT1164">
        <f>IF(ISNUMBER(BR1164),(AH1164-BR1164)^2,"")</f>
        <v/>
      </c>
      <c r="BU1164">
        <f>IF(ISNUMBER(BR1164),AH1164^2,"")</f>
        <v/>
      </c>
      <c r="BV1164">
        <f>IF(ISNUMBER(BR1164),(AH1164-BS1164)^2,"")</f>
        <v/>
      </c>
    </row>
    <row r="1165">
      <c r="O1165">
        <f>IF($R1165="","",CHOOSE($Q$2,YEAR(R1165)*12+MONTH(R1165),INT((R1165-2)/7),YEAR(R1165)*4+ROUNDUP(MONTH(R1165)/3)))</f>
        <v/>
      </c>
      <c r="P1165">
        <f>IF($R1165="","",IF($R1166="",1,IF(O1165&lt;&gt;O1166,1,0)))</f>
        <v/>
      </c>
      <c r="Q1165">
        <f>IF(P1165=1,SUM($P$7:P1165),"")</f>
        <v/>
      </c>
      <c r="R1165">
        <f>IF($A1165="","",IF(ISNUMBER($A1165),$A1165,IFERROR(DATEVALUE($A1165),NA())))</f>
        <v/>
      </c>
      <c r="S1165" s="7">
        <f>IFERROR(INDEX($R$7:$R$60000,MATCH(ROW()-6,$Q$7:$Q$60000,0)),"")</f>
        <v/>
      </c>
      <c r="T1165">
        <f>IFERROR(INDEX($B$7:$B$60000,MATCH(ROW()-6,$Q$7:$Q$60000,0)),"")</f>
        <v/>
      </c>
      <c r="U1165">
        <f>IFERROR(INDEX($C$7:$C$60000,MATCH(ROW()-6,$Q$7:$Q$60000,0)),"")</f>
        <v/>
      </c>
      <c r="V1165">
        <f>IFERROR(INDEX($D$7:$D$60000,MATCH(ROW()-6,$Q$7:$Q$60000,0)),"")</f>
        <v/>
      </c>
      <c r="W1165">
        <f>IFERROR(INDEX($E$7:$E$60000,MATCH(ROW()-6,$Q$7:$Q$60000,0)),"")</f>
        <v/>
      </c>
      <c r="X1165">
        <f>IFERROR(INDEX($F$7:$F$60000,MATCH(ROW()-6,$Q$7:$Q$60000,0)),"")</f>
        <v/>
      </c>
      <c r="Y1165">
        <f>IFERROR(INDEX($G$7:$G$60000,MATCH(ROW()-6,$Q$7:$Q$60000,0)),"")</f>
        <v/>
      </c>
      <c r="Z1165">
        <f>IFERROR(INDEX($H$7:$H$60000,MATCH(ROW()-6,$Q$7:$Q$60000,0)),"")</f>
        <v/>
      </c>
      <c r="AA1165">
        <f>IFERROR(INDEX($I$7:$I$60000,MATCH(ROW()-6,$Q$7:$Q$60000,0)),"")</f>
        <v/>
      </c>
      <c r="AB1165">
        <f>IFERROR(INDEX($J$7:$J$60000,MATCH(ROW()-6,$Q$7:$Q$60000,0)),"")</f>
        <v/>
      </c>
      <c r="AC1165">
        <f>IFERROR(INDEX($K$7:$K$60000,MATCH(ROW()-6,$Q$7:$Q$60000,0)),"")</f>
        <v/>
      </c>
      <c r="AD1165">
        <f>IFERROR(INDEX($L$7:$L$60000,MATCH(ROW()-6,$Q$7:$Q$60000,0)),"")</f>
        <v/>
      </c>
      <c r="AE1165">
        <f>IFERROR(INDEX($M$7:$M$60000,MATCH(ROW()-6,$Q$7:$Q$60000,0)),"")</f>
        <v/>
      </c>
      <c r="AF1165">
        <f>IFERROR(INDEX($N$7:$N$60000,MATCH(ROW()-6,$Q$7:$Q$60000,0)),"")</f>
        <v/>
      </c>
      <c r="AH1165" s="9">
        <f>IF(OR($S1165="",$S1164=""),"",LN($T1165/$T1164))</f>
        <v/>
      </c>
      <c r="AI1165" s="9">
        <f>IF(OR($S1165="",$S1164=""),"",$C$2*LN(U1165/U1164))</f>
        <v/>
      </c>
      <c r="AJ1165" s="9">
        <f>IF(OR($S1165="",$S1164=""),"",$D$2*(V1165-V1164))</f>
        <v/>
      </c>
      <c r="AK1165" s="9">
        <f>IF(OR($S1165="",$S1164=""),"",$E$2*(W1165-W1164))</f>
        <v/>
      </c>
      <c r="AL1165" s="9">
        <f>IF(OR($S1165="",$S1164=""),"",$F$2*LN(X1165/X1164))</f>
        <v/>
      </c>
      <c r="AM1165" s="9">
        <f>IF(OR($S1165="",$S1164=""),"",$G$2*(Y1165-Y1164))</f>
        <v/>
      </c>
      <c r="AN1165" s="9">
        <f>IF(OR($S1165="",$S1164=""),"",$H$2*LN(Z1165/Z1164))</f>
        <v/>
      </c>
      <c r="AO1165" s="9">
        <f>IF(OR($S1165="",$S1164=""),"",$I$2*(AA1165-AA1164))</f>
        <v/>
      </c>
      <c r="AP1165" s="9">
        <f>IF(OR($S1165="",$S1164=""),"",$J$2*LN(AB1165/AB1164))</f>
        <v/>
      </c>
      <c r="AQ1165" s="9">
        <f>IF(OR($S1165="",$S1164=""),"",$K$2*(AC1165-AC1164))</f>
        <v/>
      </c>
      <c r="AR1165" s="9">
        <f>IF(OR($S1165="",$S1164=""),"",$L$2*LN(AD1165/AD1164))</f>
        <v/>
      </c>
      <c r="AS1165" s="9">
        <f>IF(OR($S1165="",$S1164=""),"",$M$2*LN(AE1165/AE1164))</f>
        <v/>
      </c>
      <c r="AT1165" s="9">
        <f>IF(OR($S1165="",$S1164=""),"",$N$2*LN(AF1165/AF1164))</f>
        <v/>
      </c>
      <c r="AV1165" s="9">
        <f>IF($AH1165="","",$AY$16+$AY$4*AI1165+$AY$5*AJ1165+$AY$6*AK1165+$AY$7*AL1165+$AY$8*AM1165+$AY$9*AN1165+$AY$10*AO1165+$AY$11*AP1165+$AY$12*AQ1165+$AY$13*AR1165+$AY$14*AS1165+$AY$15*AT1165)</f>
        <v/>
      </c>
      <c r="BC1165" s="10">
        <f>IF((ROW()-6)&lt;=$Q$3,INDEX(LINEST(AH1106:AH1165,AI1106:AT1165,TRUE,TRUE),1,13)*$Q$4,"")</f>
        <v/>
      </c>
      <c r="BD1165" s="9">
        <f>IF((ROW()-6)&lt;=$Q$3,INDEX(LINEST(AH1106:AH1165,AI1106:AT1165,TRUE,TRUE),1,12),"")</f>
        <v/>
      </c>
      <c r="BE1165" s="9">
        <f>IF((ROW()-6)&lt;=$Q$3,INDEX(LINEST(AH1106:AH1165,AI1106:AT1165,TRUE,TRUE),1,11),"")</f>
        <v/>
      </c>
      <c r="BF1165" s="9">
        <f>IF((ROW()-6)&lt;=$Q$3,INDEX(LINEST(AH1106:AH1165,AI1106:AT1165,TRUE,TRUE),1,10),"")</f>
        <v/>
      </c>
      <c r="BG1165" s="9">
        <f>IF((ROW()-6)&lt;=$Q$3,INDEX(LINEST(AH1106:AH1165,AI1106:AT1165,TRUE,TRUE),1,9),"")</f>
        <v/>
      </c>
      <c r="BH1165" s="9">
        <f>IF((ROW()-6)&lt;=$Q$3,INDEX(LINEST(AH1106:AH1165,AI1106:AT1165,TRUE,TRUE),1,8),"")</f>
        <v/>
      </c>
      <c r="BI1165" s="9">
        <f>IF((ROW()-6)&lt;=$Q$3,INDEX(LINEST(AH1106:AH1165,AI1106:AT1165,TRUE,TRUE),1,7),"")</f>
        <v/>
      </c>
      <c r="BJ1165" s="9">
        <f>IF((ROW()-6)&lt;=$Q$3,INDEX(LINEST(AH1106:AH1165,AI1106:AT1165,TRUE,TRUE),1,6),"")</f>
        <v/>
      </c>
      <c r="BK1165" s="9">
        <f>IF((ROW()-6)&lt;=$Q$3,INDEX(LINEST(AH1106:AH1165,AI1106:AT1165,TRUE,TRUE),1,5),"")</f>
        <v/>
      </c>
      <c r="BL1165" s="9">
        <f>IF((ROW()-6)&lt;=$Q$3,INDEX(LINEST(AH1106:AH1165,AI1106:AT1165,TRUE,TRUE),1,4),"")</f>
        <v/>
      </c>
      <c r="BM1165" s="9">
        <f>IF((ROW()-6)&lt;=$Q$3,INDEX(LINEST(AH1106:AH1165,AI1106:AT1165,TRUE,TRUE),1,3),"")</f>
        <v/>
      </c>
      <c r="BN1165" s="9">
        <f>IF((ROW()-6)&lt;=$Q$3,INDEX(LINEST(AH1106:AH1165,AI1106:AT1165,TRUE,TRUE),1,2),"")</f>
        <v/>
      </c>
      <c r="BO1165" s="9">
        <f>IF((ROW()-6)&lt;=$Q$3,INDEX(LINEST(AH1106:AH1165,AI1106:AT1165,TRUE,TRUE),1,1),"")</f>
        <v/>
      </c>
      <c r="BP1165" s="10">
        <f>IF((ROW()-6)&lt;=$Q$3,INDEX(LINEST(AH1106:AH1165,AI1106:AT1165,TRUE,TRUE),3,1),"")</f>
        <v/>
      </c>
      <c r="BR1165" s="9">
        <f>IF(AND((ROW()-6)&lt;=$Q$3,ISNUMBER(BC1164)),BC1164/$Q$4+BD1164*AI1165+BE1164*AJ1165+BF1164*AK1165+BG1164*AL1165+BH1164*AM1165+BI1164*AN1165+BJ1164*AO1165+BK1164*AP1165+BL1164*AQ1165+BM1164*AR1165+BN1164*AS1165+BO1164*AT1165,"")</f>
        <v/>
      </c>
      <c r="BS1165">
        <f>IF(ISNUMBER(BR1165),AVERAGE(AH1105:AH1164),"")</f>
        <v/>
      </c>
      <c r="BT1165">
        <f>IF(ISNUMBER(BR1165),(AH1165-BR1165)^2,"")</f>
        <v/>
      </c>
      <c r="BU1165">
        <f>IF(ISNUMBER(BR1165),AH1165^2,"")</f>
        <v/>
      </c>
      <c r="BV1165">
        <f>IF(ISNUMBER(BR1165),(AH1165-BS1165)^2,"")</f>
        <v/>
      </c>
    </row>
    <row r="1166">
      <c r="O1166">
        <f>IF($R1166="","",CHOOSE($Q$2,YEAR(R1166)*12+MONTH(R1166),INT((R1166-2)/7),YEAR(R1166)*4+ROUNDUP(MONTH(R1166)/3)))</f>
        <v/>
      </c>
      <c r="P1166">
        <f>IF($R1166="","",IF($R1167="",1,IF(O1166&lt;&gt;O1167,1,0)))</f>
        <v/>
      </c>
      <c r="Q1166">
        <f>IF(P1166=1,SUM($P$7:P1166),"")</f>
        <v/>
      </c>
      <c r="R1166">
        <f>IF($A1166="","",IF(ISNUMBER($A1166),$A1166,IFERROR(DATEVALUE($A1166),NA())))</f>
        <v/>
      </c>
      <c r="S1166" s="7">
        <f>IFERROR(INDEX($R$7:$R$60000,MATCH(ROW()-6,$Q$7:$Q$60000,0)),"")</f>
        <v/>
      </c>
      <c r="T1166">
        <f>IFERROR(INDEX($B$7:$B$60000,MATCH(ROW()-6,$Q$7:$Q$60000,0)),"")</f>
        <v/>
      </c>
      <c r="U1166">
        <f>IFERROR(INDEX($C$7:$C$60000,MATCH(ROW()-6,$Q$7:$Q$60000,0)),"")</f>
        <v/>
      </c>
      <c r="V1166">
        <f>IFERROR(INDEX($D$7:$D$60000,MATCH(ROW()-6,$Q$7:$Q$60000,0)),"")</f>
        <v/>
      </c>
      <c r="W1166">
        <f>IFERROR(INDEX($E$7:$E$60000,MATCH(ROW()-6,$Q$7:$Q$60000,0)),"")</f>
        <v/>
      </c>
      <c r="X1166">
        <f>IFERROR(INDEX($F$7:$F$60000,MATCH(ROW()-6,$Q$7:$Q$60000,0)),"")</f>
        <v/>
      </c>
      <c r="Y1166">
        <f>IFERROR(INDEX($G$7:$G$60000,MATCH(ROW()-6,$Q$7:$Q$60000,0)),"")</f>
        <v/>
      </c>
      <c r="Z1166">
        <f>IFERROR(INDEX($H$7:$H$60000,MATCH(ROW()-6,$Q$7:$Q$60000,0)),"")</f>
        <v/>
      </c>
      <c r="AA1166">
        <f>IFERROR(INDEX($I$7:$I$60000,MATCH(ROW()-6,$Q$7:$Q$60000,0)),"")</f>
        <v/>
      </c>
      <c r="AB1166">
        <f>IFERROR(INDEX($J$7:$J$60000,MATCH(ROW()-6,$Q$7:$Q$60000,0)),"")</f>
        <v/>
      </c>
      <c r="AC1166">
        <f>IFERROR(INDEX($K$7:$K$60000,MATCH(ROW()-6,$Q$7:$Q$60000,0)),"")</f>
        <v/>
      </c>
      <c r="AD1166">
        <f>IFERROR(INDEX($L$7:$L$60000,MATCH(ROW()-6,$Q$7:$Q$60000,0)),"")</f>
        <v/>
      </c>
      <c r="AE1166">
        <f>IFERROR(INDEX($M$7:$M$60000,MATCH(ROW()-6,$Q$7:$Q$60000,0)),"")</f>
        <v/>
      </c>
      <c r="AF1166">
        <f>IFERROR(INDEX($N$7:$N$60000,MATCH(ROW()-6,$Q$7:$Q$60000,0)),"")</f>
        <v/>
      </c>
      <c r="AH1166" s="9">
        <f>IF(OR($S1166="",$S1165=""),"",LN($T1166/$T1165))</f>
        <v/>
      </c>
      <c r="AI1166" s="9">
        <f>IF(OR($S1166="",$S1165=""),"",$C$2*LN(U1166/U1165))</f>
        <v/>
      </c>
      <c r="AJ1166" s="9">
        <f>IF(OR($S1166="",$S1165=""),"",$D$2*(V1166-V1165))</f>
        <v/>
      </c>
      <c r="AK1166" s="9">
        <f>IF(OR($S1166="",$S1165=""),"",$E$2*(W1166-W1165))</f>
        <v/>
      </c>
      <c r="AL1166" s="9">
        <f>IF(OR($S1166="",$S1165=""),"",$F$2*LN(X1166/X1165))</f>
        <v/>
      </c>
      <c r="AM1166" s="9">
        <f>IF(OR($S1166="",$S1165=""),"",$G$2*(Y1166-Y1165))</f>
        <v/>
      </c>
      <c r="AN1166" s="9">
        <f>IF(OR($S1166="",$S1165=""),"",$H$2*LN(Z1166/Z1165))</f>
        <v/>
      </c>
      <c r="AO1166" s="9">
        <f>IF(OR($S1166="",$S1165=""),"",$I$2*(AA1166-AA1165))</f>
        <v/>
      </c>
      <c r="AP1166" s="9">
        <f>IF(OR($S1166="",$S1165=""),"",$J$2*LN(AB1166/AB1165))</f>
        <v/>
      </c>
      <c r="AQ1166" s="9">
        <f>IF(OR($S1166="",$S1165=""),"",$K$2*(AC1166-AC1165))</f>
        <v/>
      </c>
      <c r="AR1166" s="9">
        <f>IF(OR($S1166="",$S1165=""),"",$L$2*LN(AD1166/AD1165))</f>
        <v/>
      </c>
      <c r="AS1166" s="9">
        <f>IF(OR($S1166="",$S1165=""),"",$M$2*LN(AE1166/AE1165))</f>
        <v/>
      </c>
      <c r="AT1166" s="9">
        <f>IF(OR($S1166="",$S1165=""),"",$N$2*LN(AF1166/AF1165))</f>
        <v/>
      </c>
      <c r="AV1166" s="9">
        <f>IF($AH1166="","",$AY$16+$AY$4*AI1166+$AY$5*AJ1166+$AY$6*AK1166+$AY$7*AL1166+$AY$8*AM1166+$AY$9*AN1166+$AY$10*AO1166+$AY$11*AP1166+$AY$12*AQ1166+$AY$13*AR1166+$AY$14*AS1166+$AY$15*AT1166)</f>
        <v/>
      </c>
      <c r="BC1166" s="10">
        <f>IF((ROW()-6)&lt;=$Q$3,INDEX(LINEST(AH1107:AH1166,AI1107:AT1166,TRUE,TRUE),1,13)*$Q$4,"")</f>
        <v/>
      </c>
      <c r="BD1166" s="9">
        <f>IF((ROW()-6)&lt;=$Q$3,INDEX(LINEST(AH1107:AH1166,AI1107:AT1166,TRUE,TRUE),1,12),"")</f>
        <v/>
      </c>
      <c r="BE1166" s="9">
        <f>IF((ROW()-6)&lt;=$Q$3,INDEX(LINEST(AH1107:AH1166,AI1107:AT1166,TRUE,TRUE),1,11),"")</f>
        <v/>
      </c>
      <c r="BF1166" s="9">
        <f>IF((ROW()-6)&lt;=$Q$3,INDEX(LINEST(AH1107:AH1166,AI1107:AT1166,TRUE,TRUE),1,10),"")</f>
        <v/>
      </c>
      <c r="BG1166" s="9">
        <f>IF((ROW()-6)&lt;=$Q$3,INDEX(LINEST(AH1107:AH1166,AI1107:AT1166,TRUE,TRUE),1,9),"")</f>
        <v/>
      </c>
      <c r="BH1166" s="9">
        <f>IF((ROW()-6)&lt;=$Q$3,INDEX(LINEST(AH1107:AH1166,AI1107:AT1166,TRUE,TRUE),1,8),"")</f>
        <v/>
      </c>
      <c r="BI1166" s="9">
        <f>IF((ROW()-6)&lt;=$Q$3,INDEX(LINEST(AH1107:AH1166,AI1107:AT1166,TRUE,TRUE),1,7),"")</f>
        <v/>
      </c>
      <c r="BJ1166" s="9">
        <f>IF((ROW()-6)&lt;=$Q$3,INDEX(LINEST(AH1107:AH1166,AI1107:AT1166,TRUE,TRUE),1,6),"")</f>
        <v/>
      </c>
      <c r="BK1166" s="9">
        <f>IF((ROW()-6)&lt;=$Q$3,INDEX(LINEST(AH1107:AH1166,AI1107:AT1166,TRUE,TRUE),1,5),"")</f>
        <v/>
      </c>
      <c r="BL1166" s="9">
        <f>IF((ROW()-6)&lt;=$Q$3,INDEX(LINEST(AH1107:AH1166,AI1107:AT1166,TRUE,TRUE),1,4),"")</f>
        <v/>
      </c>
      <c r="BM1166" s="9">
        <f>IF((ROW()-6)&lt;=$Q$3,INDEX(LINEST(AH1107:AH1166,AI1107:AT1166,TRUE,TRUE),1,3),"")</f>
        <v/>
      </c>
      <c r="BN1166" s="9">
        <f>IF((ROW()-6)&lt;=$Q$3,INDEX(LINEST(AH1107:AH1166,AI1107:AT1166,TRUE,TRUE),1,2),"")</f>
        <v/>
      </c>
      <c r="BO1166" s="9">
        <f>IF((ROW()-6)&lt;=$Q$3,INDEX(LINEST(AH1107:AH1166,AI1107:AT1166,TRUE,TRUE),1,1),"")</f>
        <v/>
      </c>
      <c r="BP1166" s="10">
        <f>IF((ROW()-6)&lt;=$Q$3,INDEX(LINEST(AH1107:AH1166,AI1107:AT1166,TRUE,TRUE),3,1),"")</f>
        <v/>
      </c>
      <c r="BR1166" s="9">
        <f>IF(AND((ROW()-6)&lt;=$Q$3,ISNUMBER(BC1165)),BC1165/$Q$4+BD1165*AI1166+BE1165*AJ1166+BF1165*AK1166+BG1165*AL1166+BH1165*AM1166+BI1165*AN1166+BJ1165*AO1166+BK1165*AP1166+BL1165*AQ1166+BM1165*AR1166+BN1165*AS1166+BO1165*AT1166,"")</f>
        <v/>
      </c>
      <c r="BS1166">
        <f>IF(ISNUMBER(BR1166),AVERAGE(AH1106:AH1165),"")</f>
        <v/>
      </c>
      <c r="BT1166">
        <f>IF(ISNUMBER(BR1166),(AH1166-BR1166)^2,"")</f>
        <v/>
      </c>
      <c r="BU1166">
        <f>IF(ISNUMBER(BR1166),AH1166^2,"")</f>
        <v/>
      </c>
      <c r="BV1166">
        <f>IF(ISNUMBER(BR1166),(AH1166-BS1166)^2,"")</f>
        <v/>
      </c>
    </row>
    <row r="1167">
      <c r="O1167">
        <f>IF($R1167="","",CHOOSE($Q$2,YEAR(R1167)*12+MONTH(R1167),INT((R1167-2)/7),YEAR(R1167)*4+ROUNDUP(MONTH(R1167)/3)))</f>
        <v/>
      </c>
      <c r="P1167">
        <f>IF($R1167="","",IF($R1168="",1,IF(O1167&lt;&gt;O1168,1,0)))</f>
        <v/>
      </c>
      <c r="Q1167">
        <f>IF(P1167=1,SUM($P$7:P1167),"")</f>
        <v/>
      </c>
      <c r="R1167">
        <f>IF($A1167="","",IF(ISNUMBER($A1167),$A1167,IFERROR(DATEVALUE($A1167),NA())))</f>
        <v/>
      </c>
      <c r="S1167" s="7">
        <f>IFERROR(INDEX($R$7:$R$60000,MATCH(ROW()-6,$Q$7:$Q$60000,0)),"")</f>
        <v/>
      </c>
      <c r="T1167">
        <f>IFERROR(INDEX($B$7:$B$60000,MATCH(ROW()-6,$Q$7:$Q$60000,0)),"")</f>
        <v/>
      </c>
      <c r="U1167">
        <f>IFERROR(INDEX($C$7:$C$60000,MATCH(ROW()-6,$Q$7:$Q$60000,0)),"")</f>
        <v/>
      </c>
      <c r="V1167">
        <f>IFERROR(INDEX($D$7:$D$60000,MATCH(ROW()-6,$Q$7:$Q$60000,0)),"")</f>
        <v/>
      </c>
      <c r="W1167">
        <f>IFERROR(INDEX($E$7:$E$60000,MATCH(ROW()-6,$Q$7:$Q$60000,0)),"")</f>
        <v/>
      </c>
      <c r="X1167">
        <f>IFERROR(INDEX($F$7:$F$60000,MATCH(ROW()-6,$Q$7:$Q$60000,0)),"")</f>
        <v/>
      </c>
      <c r="Y1167">
        <f>IFERROR(INDEX($G$7:$G$60000,MATCH(ROW()-6,$Q$7:$Q$60000,0)),"")</f>
        <v/>
      </c>
      <c r="Z1167">
        <f>IFERROR(INDEX($H$7:$H$60000,MATCH(ROW()-6,$Q$7:$Q$60000,0)),"")</f>
        <v/>
      </c>
      <c r="AA1167">
        <f>IFERROR(INDEX($I$7:$I$60000,MATCH(ROW()-6,$Q$7:$Q$60000,0)),"")</f>
        <v/>
      </c>
      <c r="AB1167">
        <f>IFERROR(INDEX($J$7:$J$60000,MATCH(ROW()-6,$Q$7:$Q$60000,0)),"")</f>
        <v/>
      </c>
      <c r="AC1167">
        <f>IFERROR(INDEX($K$7:$K$60000,MATCH(ROW()-6,$Q$7:$Q$60000,0)),"")</f>
        <v/>
      </c>
      <c r="AD1167">
        <f>IFERROR(INDEX($L$7:$L$60000,MATCH(ROW()-6,$Q$7:$Q$60000,0)),"")</f>
        <v/>
      </c>
      <c r="AE1167">
        <f>IFERROR(INDEX($M$7:$M$60000,MATCH(ROW()-6,$Q$7:$Q$60000,0)),"")</f>
        <v/>
      </c>
      <c r="AF1167">
        <f>IFERROR(INDEX($N$7:$N$60000,MATCH(ROW()-6,$Q$7:$Q$60000,0)),"")</f>
        <v/>
      </c>
      <c r="AH1167" s="9">
        <f>IF(OR($S1167="",$S1166=""),"",LN($T1167/$T1166))</f>
        <v/>
      </c>
      <c r="AI1167" s="9">
        <f>IF(OR($S1167="",$S1166=""),"",$C$2*LN(U1167/U1166))</f>
        <v/>
      </c>
      <c r="AJ1167" s="9">
        <f>IF(OR($S1167="",$S1166=""),"",$D$2*(V1167-V1166))</f>
        <v/>
      </c>
      <c r="AK1167" s="9">
        <f>IF(OR($S1167="",$S1166=""),"",$E$2*(W1167-W1166))</f>
        <v/>
      </c>
      <c r="AL1167" s="9">
        <f>IF(OR($S1167="",$S1166=""),"",$F$2*LN(X1167/X1166))</f>
        <v/>
      </c>
      <c r="AM1167" s="9">
        <f>IF(OR($S1167="",$S1166=""),"",$G$2*(Y1167-Y1166))</f>
        <v/>
      </c>
      <c r="AN1167" s="9">
        <f>IF(OR($S1167="",$S1166=""),"",$H$2*LN(Z1167/Z1166))</f>
        <v/>
      </c>
      <c r="AO1167" s="9">
        <f>IF(OR($S1167="",$S1166=""),"",$I$2*(AA1167-AA1166))</f>
        <v/>
      </c>
      <c r="AP1167" s="9">
        <f>IF(OR($S1167="",$S1166=""),"",$J$2*LN(AB1167/AB1166))</f>
        <v/>
      </c>
      <c r="AQ1167" s="9">
        <f>IF(OR($S1167="",$S1166=""),"",$K$2*(AC1167-AC1166))</f>
        <v/>
      </c>
      <c r="AR1167" s="9">
        <f>IF(OR($S1167="",$S1166=""),"",$L$2*LN(AD1167/AD1166))</f>
        <v/>
      </c>
      <c r="AS1167" s="9">
        <f>IF(OR($S1167="",$S1166=""),"",$M$2*LN(AE1167/AE1166))</f>
        <v/>
      </c>
      <c r="AT1167" s="9">
        <f>IF(OR($S1167="",$S1166=""),"",$N$2*LN(AF1167/AF1166))</f>
        <v/>
      </c>
      <c r="AV1167" s="9">
        <f>IF($AH1167="","",$AY$16+$AY$4*AI1167+$AY$5*AJ1167+$AY$6*AK1167+$AY$7*AL1167+$AY$8*AM1167+$AY$9*AN1167+$AY$10*AO1167+$AY$11*AP1167+$AY$12*AQ1167+$AY$13*AR1167+$AY$14*AS1167+$AY$15*AT1167)</f>
        <v/>
      </c>
      <c r="BC1167" s="10">
        <f>IF((ROW()-6)&lt;=$Q$3,INDEX(LINEST(AH1108:AH1167,AI1108:AT1167,TRUE,TRUE),1,13)*$Q$4,"")</f>
        <v/>
      </c>
      <c r="BD1167" s="9">
        <f>IF((ROW()-6)&lt;=$Q$3,INDEX(LINEST(AH1108:AH1167,AI1108:AT1167,TRUE,TRUE),1,12),"")</f>
        <v/>
      </c>
      <c r="BE1167" s="9">
        <f>IF((ROW()-6)&lt;=$Q$3,INDEX(LINEST(AH1108:AH1167,AI1108:AT1167,TRUE,TRUE),1,11),"")</f>
        <v/>
      </c>
      <c r="BF1167" s="9">
        <f>IF((ROW()-6)&lt;=$Q$3,INDEX(LINEST(AH1108:AH1167,AI1108:AT1167,TRUE,TRUE),1,10),"")</f>
        <v/>
      </c>
      <c r="BG1167" s="9">
        <f>IF((ROW()-6)&lt;=$Q$3,INDEX(LINEST(AH1108:AH1167,AI1108:AT1167,TRUE,TRUE),1,9),"")</f>
        <v/>
      </c>
      <c r="BH1167" s="9">
        <f>IF((ROW()-6)&lt;=$Q$3,INDEX(LINEST(AH1108:AH1167,AI1108:AT1167,TRUE,TRUE),1,8),"")</f>
        <v/>
      </c>
      <c r="BI1167" s="9">
        <f>IF((ROW()-6)&lt;=$Q$3,INDEX(LINEST(AH1108:AH1167,AI1108:AT1167,TRUE,TRUE),1,7),"")</f>
        <v/>
      </c>
      <c r="BJ1167" s="9">
        <f>IF((ROW()-6)&lt;=$Q$3,INDEX(LINEST(AH1108:AH1167,AI1108:AT1167,TRUE,TRUE),1,6),"")</f>
        <v/>
      </c>
      <c r="BK1167" s="9">
        <f>IF((ROW()-6)&lt;=$Q$3,INDEX(LINEST(AH1108:AH1167,AI1108:AT1167,TRUE,TRUE),1,5),"")</f>
        <v/>
      </c>
      <c r="BL1167" s="9">
        <f>IF((ROW()-6)&lt;=$Q$3,INDEX(LINEST(AH1108:AH1167,AI1108:AT1167,TRUE,TRUE),1,4),"")</f>
        <v/>
      </c>
      <c r="BM1167" s="9">
        <f>IF((ROW()-6)&lt;=$Q$3,INDEX(LINEST(AH1108:AH1167,AI1108:AT1167,TRUE,TRUE),1,3),"")</f>
        <v/>
      </c>
      <c r="BN1167" s="9">
        <f>IF((ROW()-6)&lt;=$Q$3,INDEX(LINEST(AH1108:AH1167,AI1108:AT1167,TRUE,TRUE),1,2),"")</f>
        <v/>
      </c>
      <c r="BO1167" s="9">
        <f>IF((ROW()-6)&lt;=$Q$3,INDEX(LINEST(AH1108:AH1167,AI1108:AT1167,TRUE,TRUE),1,1),"")</f>
        <v/>
      </c>
      <c r="BP1167" s="10">
        <f>IF((ROW()-6)&lt;=$Q$3,INDEX(LINEST(AH1108:AH1167,AI1108:AT1167,TRUE,TRUE),3,1),"")</f>
        <v/>
      </c>
      <c r="BR1167" s="9">
        <f>IF(AND((ROW()-6)&lt;=$Q$3,ISNUMBER(BC1166)),BC1166/$Q$4+BD1166*AI1167+BE1166*AJ1167+BF1166*AK1167+BG1166*AL1167+BH1166*AM1167+BI1166*AN1167+BJ1166*AO1167+BK1166*AP1167+BL1166*AQ1167+BM1166*AR1167+BN1166*AS1167+BO1166*AT1167,"")</f>
        <v/>
      </c>
      <c r="BS1167">
        <f>IF(ISNUMBER(BR1167),AVERAGE(AH1107:AH1166),"")</f>
        <v/>
      </c>
      <c r="BT1167">
        <f>IF(ISNUMBER(BR1167),(AH1167-BR1167)^2,"")</f>
        <v/>
      </c>
      <c r="BU1167">
        <f>IF(ISNUMBER(BR1167),AH1167^2,"")</f>
        <v/>
      </c>
      <c r="BV1167">
        <f>IF(ISNUMBER(BR1167),(AH1167-BS1167)^2,"")</f>
        <v/>
      </c>
    </row>
    <row r="1168">
      <c r="O1168">
        <f>IF($R1168="","",CHOOSE($Q$2,YEAR(R1168)*12+MONTH(R1168),INT((R1168-2)/7),YEAR(R1168)*4+ROUNDUP(MONTH(R1168)/3)))</f>
        <v/>
      </c>
      <c r="P1168">
        <f>IF($R1168="","",IF($R1169="",1,IF(O1168&lt;&gt;O1169,1,0)))</f>
        <v/>
      </c>
      <c r="Q1168">
        <f>IF(P1168=1,SUM($P$7:P1168),"")</f>
        <v/>
      </c>
      <c r="R1168">
        <f>IF($A1168="","",IF(ISNUMBER($A1168),$A1168,IFERROR(DATEVALUE($A1168),NA())))</f>
        <v/>
      </c>
      <c r="S1168" s="7">
        <f>IFERROR(INDEX($R$7:$R$60000,MATCH(ROW()-6,$Q$7:$Q$60000,0)),"")</f>
        <v/>
      </c>
      <c r="T1168">
        <f>IFERROR(INDEX($B$7:$B$60000,MATCH(ROW()-6,$Q$7:$Q$60000,0)),"")</f>
        <v/>
      </c>
      <c r="U1168">
        <f>IFERROR(INDEX($C$7:$C$60000,MATCH(ROW()-6,$Q$7:$Q$60000,0)),"")</f>
        <v/>
      </c>
      <c r="V1168">
        <f>IFERROR(INDEX($D$7:$D$60000,MATCH(ROW()-6,$Q$7:$Q$60000,0)),"")</f>
        <v/>
      </c>
      <c r="W1168">
        <f>IFERROR(INDEX($E$7:$E$60000,MATCH(ROW()-6,$Q$7:$Q$60000,0)),"")</f>
        <v/>
      </c>
      <c r="X1168">
        <f>IFERROR(INDEX($F$7:$F$60000,MATCH(ROW()-6,$Q$7:$Q$60000,0)),"")</f>
        <v/>
      </c>
      <c r="Y1168">
        <f>IFERROR(INDEX($G$7:$G$60000,MATCH(ROW()-6,$Q$7:$Q$60000,0)),"")</f>
        <v/>
      </c>
      <c r="Z1168">
        <f>IFERROR(INDEX($H$7:$H$60000,MATCH(ROW()-6,$Q$7:$Q$60000,0)),"")</f>
        <v/>
      </c>
      <c r="AA1168">
        <f>IFERROR(INDEX($I$7:$I$60000,MATCH(ROW()-6,$Q$7:$Q$60000,0)),"")</f>
        <v/>
      </c>
      <c r="AB1168">
        <f>IFERROR(INDEX($J$7:$J$60000,MATCH(ROW()-6,$Q$7:$Q$60000,0)),"")</f>
        <v/>
      </c>
      <c r="AC1168">
        <f>IFERROR(INDEX($K$7:$K$60000,MATCH(ROW()-6,$Q$7:$Q$60000,0)),"")</f>
        <v/>
      </c>
      <c r="AD1168">
        <f>IFERROR(INDEX($L$7:$L$60000,MATCH(ROW()-6,$Q$7:$Q$60000,0)),"")</f>
        <v/>
      </c>
      <c r="AE1168">
        <f>IFERROR(INDEX($M$7:$M$60000,MATCH(ROW()-6,$Q$7:$Q$60000,0)),"")</f>
        <v/>
      </c>
      <c r="AF1168">
        <f>IFERROR(INDEX($N$7:$N$60000,MATCH(ROW()-6,$Q$7:$Q$60000,0)),"")</f>
        <v/>
      </c>
      <c r="AH1168" s="9">
        <f>IF(OR($S1168="",$S1167=""),"",LN($T1168/$T1167))</f>
        <v/>
      </c>
      <c r="AI1168" s="9">
        <f>IF(OR($S1168="",$S1167=""),"",$C$2*LN(U1168/U1167))</f>
        <v/>
      </c>
      <c r="AJ1168" s="9">
        <f>IF(OR($S1168="",$S1167=""),"",$D$2*(V1168-V1167))</f>
        <v/>
      </c>
      <c r="AK1168" s="9">
        <f>IF(OR($S1168="",$S1167=""),"",$E$2*(W1168-W1167))</f>
        <v/>
      </c>
      <c r="AL1168" s="9">
        <f>IF(OR($S1168="",$S1167=""),"",$F$2*LN(X1168/X1167))</f>
        <v/>
      </c>
      <c r="AM1168" s="9">
        <f>IF(OR($S1168="",$S1167=""),"",$G$2*(Y1168-Y1167))</f>
        <v/>
      </c>
      <c r="AN1168" s="9">
        <f>IF(OR($S1168="",$S1167=""),"",$H$2*LN(Z1168/Z1167))</f>
        <v/>
      </c>
      <c r="AO1168" s="9">
        <f>IF(OR($S1168="",$S1167=""),"",$I$2*(AA1168-AA1167))</f>
        <v/>
      </c>
      <c r="AP1168" s="9">
        <f>IF(OR($S1168="",$S1167=""),"",$J$2*LN(AB1168/AB1167))</f>
        <v/>
      </c>
      <c r="AQ1168" s="9">
        <f>IF(OR($S1168="",$S1167=""),"",$K$2*(AC1168-AC1167))</f>
        <v/>
      </c>
      <c r="AR1168" s="9">
        <f>IF(OR($S1168="",$S1167=""),"",$L$2*LN(AD1168/AD1167))</f>
        <v/>
      </c>
      <c r="AS1168" s="9">
        <f>IF(OR($S1168="",$S1167=""),"",$M$2*LN(AE1168/AE1167))</f>
        <v/>
      </c>
      <c r="AT1168" s="9">
        <f>IF(OR($S1168="",$S1167=""),"",$N$2*LN(AF1168/AF1167))</f>
        <v/>
      </c>
      <c r="AV1168" s="9">
        <f>IF($AH1168="","",$AY$16+$AY$4*AI1168+$AY$5*AJ1168+$AY$6*AK1168+$AY$7*AL1168+$AY$8*AM1168+$AY$9*AN1168+$AY$10*AO1168+$AY$11*AP1168+$AY$12*AQ1168+$AY$13*AR1168+$AY$14*AS1168+$AY$15*AT1168)</f>
        <v/>
      </c>
      <c r="BC1168" s="10">
        <f>IF((ROW()-6)&lt;=$Q$3,INDEX(LINEST(AH1109:AH1168,AI1109:AT1168,TRUE,TRUE),1,13)*$Q$4,"")</f>
        <v/>
      </c>
      <c r="BD1168" s="9">
        <f>IF((ROW()-6)&lt;=$Q$3,INDEX(LINEST(AH1109:AH1168,AI1109:AT1168,TRUE,TRUE),1,12),"")</f>
        <v/>
      </c>
      <c r="BE1168" s="9">
        <f>IF((ROW()-6)&lt;=$Q$3,INDEX(LINEST(AH1109:AH1168,AI1109:AT1168,TRUE,TRUE),1,11),"")</f>
        <v/>
      </c>
      <c r="BF1168" s="9">
        <f>IF((ROW()-6)&lt;=$Q$3,INDEX(LINEST(AH1109:AH1168,AI1109:AT1168,TRUE,TRUE),1,10),"")</f>
        <v/>
      </c>
      <c r="BG1168" s="9">
        <f>IF((ROW()-6)&lt;=$Q$3,INDEX(LINEST(AH1109:AH1168,AI1109:AT1168,TRUE,TRUE),1,9),"")</f>
        <v/>
      </c>
      <c r="BH1168" s="9">
        <f>IF((ROW()-6)&lt;=$Q$3,INDEX(LINEST(AH1109:AH1168,AI1109:AT1168,TRUE,TRUE),1,8),"")</f>
        <v/>
      </c>
      <c r="BI1168" s="9">
        <f>IF((ROW()-6)&lt;=$Q$3,INDEX(LINEST(AH1109:AH1168,AI1109:AT1168,TRUE,TRUE),1,7),"")</f>
        <v/>
      </c>
      <c r="BJ1168" s="9">
        <f>IF((ROW()-6)&lt;=$Q$3,INDEX(LINEST(AH1109:AH1168,AI1109:AT1168,TRUE,TRUE),1,6),"")</f>
        <v/>
      </c>
      <c r="BK1168" s="9">
        <f>IF((ROW()-6)&lt;=$Q$3,INDEX(LINEST(AH1109:AH1168,AI1109:AT1168,TRUE,TRUE),1,5),"")</f>
        <v/>
      </c>
      <c r="BL1168" s="9">
        <f>IF((ROW()-6)&lt;=$Q$3,INDEX(LINEST(AH1109:AH1168,AI1109:AT1168,TRUE,TRUE),1,4),"")</f>
        <v/>
      </c>
      <c r="BM1168" s="9">
        <f>IF((ROW()-6)&lt;=$Q$3,INDEX(LINEST(AH1109:AH1168,AI1109:AT1168,TRUE,TRUE),1,3),"")</f>
        <v/>
      </c>
      <c r="BN1168" s="9">
        <f>IF((ROW()-6)&lt;=$Q$3,INDEX(LINEST(AH1109:AH1168,AI1109:AT1168,TRUE,TRUE),1,2),"")</f>
        <v/>
      </c>
      <c r="BO1168" s="9">
        <f>IF((ROW()-6)&lt;=$Q$3,INDEX(LINEST(AH1109:AH1168,AI1109:AT1168,TRUE,TRUE),1,1),"")</f>
        <v/>
      </c>
      <c r="BP1168" s="10">
        <f>IF((ROW()-6)&lt;=$Q$3,INDEX(LINEST(AH1109:AH1168,AI1109:AT1168,TRUE,TRUE),3,1),"")</f>
        <v/>
      </c>
      <c r="BR1168" s="9">
        <f>IF(AND((ROW()-6)&lt;=$Q$3,ISNUMBER(BC1167)),BC1167/$Q$4+BD1167*AI1168+BE1167*AJ1168+BF1167*AK1168+BG1167*AL1168+BH1167*AM1168+BI1167*AN1168+BJ1167*AO1168+BK1167*AP1168+BL1167*AQ1168+BM1167*AR1168+BN1167*AS1168+BO1167*AT1168,"")</f>
        <v/>
      </c>
      <c r="BS1168">
        <f>IF(ISNUMBER(BR1168),AVERAGE(AH1108:AH1167),"")</f>
        <v/>
      </c>
      <c r="BT1168">
        <f>IF(ISNUMBER(BR1168),(AH1168-BR1168)^2,"")</f>
        <v/>
      </c>
      <c r="BU1168">
        <f>IF(ISNUMBER(BR1168),AH1168^2,"")</f>
        <v/>
      </c>
      <c r="BV1168">
        <f>IF(ISNUMBER(BR1168),(AH1168-BS1168)^2,"")</f>
        <v/>
      </c>
    </row>
    <row r="1169">
      <c r="O1169">
        <f>IF($R1169="","",CHOOSE($Q$2,YEAR(R1169)*12+MONTH(R1169),INT((R1169-2)/7),YEAR(R1169)*4+ROUNDUP(MONTH(R1169)/3)))</f>
        <v/>
      </c>
      <c r="P1169">
        <f>IF($R1169="","",IF($R1170="",1,IF(O1169&lt;&gt;O1170,1,0)))</f>
        <v/>
      </c>
      <c r="Q1169">
        <f>IF(P1169=1,SUM($P$7:P1169),"")</f>
        <v/>
      </c>
      <c r="R1169">
        <f>IF($A1169="","",IF(ISNUMBER($A1169),$A1169,IFERROR(DATEVALUE($A1169),NA())))</f>
        <v/>
      </c>
      <c r="S1169" s="7">
        <f>IFERROR(INDEX($R$7:$R$60000,MATCH(ROW()-6,$Q$7:$Q$60000,0)),"")</f>
        <v/>
      </c>
      <c r="T1169">
        <f>IFERROR(INDEX($B$7:$B$60000,MATCH(ROW()-6,$Q$7:$Q$60000,0)),"")</f>
        <v/>
      </c>
      <c r="U1169">
        <f>IFERROR(INDEX($C$7:$C$60000,MATCH(ROW()-6,$Q$7:$Q$60000,0)),"")</f>
        <v/>
      </c>
      <c r="V1169">
        <f>IFERROR(INDEX($D$7:$D$60000,MATCH(ROW()-6,$Q$7:$Q$60000,0)),"")</f>
        <v/>
      </c>
      <c r="W1169">
        <f>IFERROR(INDEX($E$7:$E$60000,MATCH(ROW()-6,$Q$7:$Q$60000,0)),"")</f>
        <v/>
      </c>
      <c r="X1169">
        <f>IFERROR(INDEX($F$7:$F$60000,MATCH(ROW()-6,$Q$7:$Q$60000,0)),"")</f>
        <v/>
      </c>
      <c r="Y1169">
        <f>IFERROR(INDEX($G$7:$G$60000,MATCH(ROW()-6,$Q$7:$Q$60000,0)),"")</f>
        <v/>
      </c>
      <c r="Z1169">
        <f>IFERROR(INDEX($H$7:$H$60000,MATCH(ROW()-6,$Q$7:$Q$60000,0)),"")</f>
        <v/>
      </c>
      <c r="AA1169">
        <f>IFERROR(INDEX($I$7:$I$60000,MATCH(ROW()-6,$Q$7:$Q$60000,0)),"")</f>
        <v/>
      </c>
      <c r="AB1169">
        <f>IFERROR(INDEX($J$7:$J$60000,MATCH(ROW()-6,$Q$7:$Q$60000,0)),"")</f>
        <v/>
      </c>
      <c r="AC1169">
        <f>IFERROR(INDEX($K$7:$K$60000,MATCH(ROW()-6,$Q$7:$Q$60000,0)),"")</f>
        <v/>
      </c>
      <c r="AD1169">
        <f>IFERROR(INDEX($L$7:$L$60000,MATCH(ROW()-6,$Q$7:$Q$60000,0)),"")</f>
        <v/>
      </c>
      <c r="AE1169">
        <f>IFERROR(INDEX($M$7:$M$60000,MATCH(ROW()-6,$Q$7:$Q$60000,0)),"")</f>
        <v/>
      </c>
      <c r="AF1169">
        <f>IFERROR(INDEX($N$7:$N$60000,MATCH(ROW()-6,$Q$7:$Q$60000,0)),"")</f>
        <v/>
      </c>
      <c r="AH1169" s="9">
        <f>IF(OR($S1169="",$S1168=""),"",LN($T1169/$T1168))</f>
        <v/>
      </c>
      <c r="AI1169" s="9">
        <f>IF(OR($S1169="",$S1168=""),"",$C$2*LN(U1169/U1168))</f>
        <v/>
      </c>
      <c r="AJ1169" s="9">
        <f>IF(OR($S1169="",$S1168=""),"",$D$2*(V1169-V1168))</f>
        <v/>
      </c>
      <c r="AK1169" s="9">
        <f>IF(OR($S1169="",$S1168=""),"",$E$2*(W1169-W1168))</f>
        <v/>
      </c>
      <c r="AL1169" s="9">
        <f>IF(OR($S1169="",$S1168=""),"",$F$2*LN(X1169/X1168))</f>
        <v/>
      </c>
      <c r="AM1169" s="9">
        <f>IF(OR($S1169="",$S1168=""),"",$G$2*(Y1169-Y1168))</f>
        <v/>
      </c>
      <c r="AN1169" s="9">
        <f>IF(OR($S1169="",$S1168=""),"",$H$2*LN(Z1169/Z1168))</f>
        <v/>
      </c>
      <c r="AO1169" s="9">
        <f>IF(OR($S1169="",$S1168=""),"",$I$2*(AA1169-AA1168))</f>
        <v/>
      </c>
      <c r="AP1169" s="9">
        <f>IF(OR($S1169="",$S1168=""),"",$J$2*LN(AB1169/AB1168))</f>
        <v/>
      </c>
      <c r="AQ1169" s="9">
        <f>IF(OR($S1169="",$S1168=""),"",$K$2*(AC1169-AC1168))</f>
        <v/>
      </c>
      <c r="AR1169" s="9">
        <f>IF(OR($S1169="",$S1168=""),"",$L$2*LN(AD1169/AD1168))</f>
        <v/>
      </c>
      <c r="AS1169" s="9">
        <f>IF(OR($S1169="",$S1168=""),"",$M$2*LN(AE1169/AE1168))</f>
        <v/>
      </c>
      <c r="AT1169" s="9">
        <f>IF(OR($S1169="",$S1168=""),"",$N$2*LN(AF1169/AF1168))</f>
        <v/>
      </c>
      <c r="AV1169" s="9">
        <f>IF($AH1169="","",$AY$16+$AY$4*AI1169+$AY$5*AJ1169+$AY$6*AK1169+$AY$7*AL1169+$AY$8*AM1169+$AY$9*AN1169+$AY$10*AO1169+$AY$11*AP1169+$AY$12*AQ1169+$AY$13*AR1169+$AY$14*AS1169+$AY$15*AT1169)</f>
        <v/>
      </c>
      <c r="BC1169" s="10">
        <f>IF((ROW()-6)&lt;=$Q$3,INDEX(LINEST(AH1110:AH1169,AI1110:AT1169,TRUE,TRUE),1,13)*$Q$4,"")</f>
        <v/>
      </c>
      <c r="BD1169" s="9">
        <f>IF((ROW()-6)&lt;=$Q$3,INDEX(LINEST(AH1110:AH1169,AI1110:AT1169,TRUE,TRUE),1,12),"")</f>
        <v/>
      </c>
      <c r="BE1169" s="9">
        <f>IF((ROW()-6)&lt;=$Q$3,INDEX(LINEST(AH1110:AH1169,AI1110:AT1169,TRUE,TRUE),1,11),"")</f>
        <v/>
      </c>
      <c r="BF1169" s="9">
        <f>IF((ROW()-6)&lt;=$Q$3,INDEX(LINEST(AH1110:AH1169,AI1110:AT1169,TRUE,TRUE),1,10),"")</f>
        <v/>
      </c>
      <c r="BG1169" s="9">
        <f>IF((ROW()-6)&lt;=$Q$3,INDEX(LINEST(AH1110:AH1169,AI1110:AT1169,TRUE,TRUE),1,9),"")</f>
        <v/>
      </c>
      <c r="BH1169" s="9">
        <f>IF((ROW()-6)&lt;=$Q$3,INDEX(LINEST(AH1110:AH1169,AI1110:AT1169,TRUE,TRUE),1,8),"")</f>
        <v/>
      </c>
      <c r="BI1169" s="9">
        <f>IF((ROW()-6)&lt;=$Q$3,INDEX(LINEST(AH1110:AH1169,AI1110:AT1169,TRUE,TRUE),1,7),"")</f>
        <v/>
      </c>
      <c r="BJ1169" s="9">
        <f>IF((ROW()-6)&lt;=$Q$3,INDEX(LINEST(AH1110:AH1169,AI1110:AT1169,TRUE,TRUE),1,6),"")</f>
        <v/>
      </c>
      <c r="BK1169" s="9">
        <f>IF((ROW()-6)&lt;=$Q$3,INDEX(LINEST(AH1110:AH1169,AI1110:AT1169,TRUE,TRUE),1,5),"")</f>
        <v/>
      </c>
      <c r="BL1169" s="9">
        <f>IF((ROW()-6)&lt;=$Q$3,INDEX(LINEST(AH1110:AH1169,AI1110:AT1169,TRUE,TRUE),1,4),"")</f>
        <v/>
      </c>
      <c r="BM1169" s="9">
        <f>IF((ROW()-6)&lt;=$Q$3,INDEX(LINEST(AH1110:AH1169,AI1110:AT1169,TRUE,TRUE),1,3),"")</f>
        <v/>
      </c>
      <c r="BN1169" s="9">
        <f>IF((ROW()-6)&lt;=$Q$3,INDEX(LINEST(AH1110:AH1169,AI1110:AT1169,TRUE,TRUE),1,2),"")</f>
        <v/>
      </c>
      <c r="BO1169" s="9">
        <f>IF((ROW()-6)&lt;=$Q$3,INDEX(LINEST(AH1110:AH1169,AI1110:AT1169,TRUE,TRUE),1,1),"")</f>
        <v/>
      </c>
      <c r="BP1169" s="10">
        <f>IF((ROW()-6)&lt;=$Q$3,INDEX(LINEST(AH1110:AH1169,AI1110:AT1169,TRUE,TRUE),3,1),"")</f>
        <v/>
      </c>
      <c r="BR1169" s="9">
        <f>IF(AND((ROW()-6)&lt;=$Q$3,ISNUMBER(BC1168)),BC1168/$Q$4+BD1168*AI1169+BE1168*AJ1169+BF1168*AK1169+BG1168*AL1169+BH1168*AM1169+BI1168*AN1169+BJ1168*AO1169+BK1168*AP1169+BL1168*AQ1169+BM1168*AR1169+BN1168*AS1169+BO1168*AT1169,"")</f>
        <v/>
      </c>
      <c r="BS1169">
        <f>IF(ISNUMBER(BR1169),AVERAGE(AH1109:AH1168),"")</f>
        <v/>
      </c>
      <c r="BT1169">
        <f>IF(ISNUMBER(BR1169),(AH1169-BR1169)^2,"")</f>
        <v/>
      </c>
      <c r="BU1169">
        <f>IF(ISNUMBER(BR1169),AH1169^2,"")</f>
        <v/>
      </c>
      <c r="BV1169">
        <f>IF(ISNUMBER(BR1169),(AH1169-BS1169)^2,"")</f>
        <v/>
      </c>
    </row>
    <row r="1170">
      <c r="O1170">
        <f>IF($R1170="","",CHOOSE($Q$2,YEAR(R1170)*12+MONTH(R1170),INT((R1170-2)/7),YEAR(R1170)*4+ROUNDUP(MONTH(R1170)/3)))</f>
        <v/>
      </c>
      <c r="P1170">
        <f>IF($R1170="","",IF($R1171="",1,IF(O1170&lt;&gt;O1171,1,0)))</f>
        <v/>
      </c>
      <c r="Q1170">
        <f>IF(P1170=1,SUM($P$7:P1170),"")</f>
        <v/>
      </c>
      <c r="R1170">
        <f>IF($A1170="","",IF(ISNUMBER($A1170),$A1170,IFERROR(DATEVALUE($A1170),NA())))</f>
        <v/>
      </c>
      <c r="S1170" s="7">
        <f>IFERROR(INDEX($R$7:$R$60000,MATCH(ROW()-6,$Q$7:$Q$60000,0)),"")</f>
        <v/>
      </c>
      <c r="T1170">
        <f>IFERROR(INDEX($B$7:$B$60000,MATCH(ROW()-6,$Q$7:$Q$60000,0)),"")</f>
        <v/>
      </c>
      <c r="U1170">
        <f>IFERROR(INDEX($C$7:$C$60000,MATCH(ROW()-6,$Q$7:$Q$60000,0)),"")</f>
        <v/>
      </c>
      <c r="V1170">
        <f>IFERROR(INDEX($D$7:$D$60000,MATCH(ROW()-6,$Q$7:$Q$60000,0)),"")</f>
        <v/>
      </c>
      <c r="W1170">
        <f>IFERROR(INDEX($E$7:$E$60000,MATCH(ROW()-6,$Q$7:$Q$60000,0)),"")</f>
        <v/>
      </c>
      <c r="X1170">
        <f>IFERROR(INDEX($F$7:$F$60000,MATCH(ROW()-6,$Q$7:$Q$60000,0)),"")</f>
        <v/>
      </c>
      <c r="Y1170">
        <f>IFERROR(INDEX($G$7:$G$60000,MATCH(ROW()-6,$Q$7:$Q$60000,0)),"")</f>
        <v/>
      </c>
      <c r="Z1170">
        <f>IFERROR(INDEX($H$7:$H$60000,MATCH(ROW()-6,$Q$7:$Q$60000,0)),"")</f>
        <v/>
      </c>
      <c r="AA1170">
        <f>IFERROR(INDEX($I$7:$I$60000,MATCH(ROW()-6,$Q$7:$Q$60000,0)),"")</f>
        <v/>
      </c>
      <c r="AB1170">
        <f>IFERROR(INDEX($J$7:$J$60000,MATCH(ROW()-6,$Q$7:$Q$60000,0)),"")</f>
        <v/>
      </c>
      <c r="AC1170">
        <f>IFERROR(INDEX($K$7:$K$60000,MATCH(ROW()-6,$Q$7:$Q$60000,0)),"")</f>
        <v/>
      </c>
      <c r="AD1170">
        <f>IFERROR(INDEX($L$7:$L$60000,MATCH(ROW()-6,$Q$7:$Q$60000,0)),"")</f>
        <v/>
      </c>
      <c r="AE1170">
        <f>IFERROR(INDEX($M$7:$M$60000,MATCH(ROW()-6,$Q$7:$Q$60000,0)),"")</f>
        <v/>
      </c>
      <c r="AF1170">
        <f>IFERROR(INDEX($N$7:$N$60000,MATCH(ROW()-6,$Q$7:$Q$60000,0)),"")</f>
        <v/>
      </c>
      <c r="AH1170" s="9">
        <f>IF(OR($S1170="",$S1169=""),"",LN($T1170/$T1169))</f>
        <v/>
      </c>
      <c r="AI1170" s="9">
        <f>IF(OR($S1170="",$S1169=""),"",$C$2*LN(U1170/U1169))</f>
        <v/>
      </c>
      <c r="AJ1170" s="9">
        <f>IF(OR($S1170="",$S1169=""),"",$D$2*(V1170-V1169))</f>
        <v/>
      </c>
      <c r="AK1170" s="9">
        <f>IF(OR($S1170="",$S1169=""),"",$E$2*(W1170-W1169))</f>
        <v/>
      </c>
      <c r="AL1170" s="9">
        <f>IF(OR($S1170="",$S1169=""),"",$F$2*LN(X1170/X1169))</f>
        <v/>
      </c>
      <c r="AM1170" s="9">
        <f>IF(OR($S1170="",$S1169=""),"",$G$2*(Y1170-Y1169))</f>
        <v/>
      </c>
      <c r="AN1170" s="9">
        <f>IF(OR($S1170="",$S1169=""),"",$H$2*LN(Z1170/Z1169))</f>
        <v/>
      </c>
      <c r="AO1170" s="9">
        <f>IF(OR($S1170="",$S1169=""),"",$I$2*(AA1170-AA1169))</f>
        <v/>
      </c>
      <c r="AP1170" s="9">
        <f>IF(OR($S1170="",$S1169=""),"",$J$2*LN(AB1170/AB1169))</f>
        <v/>
      </c>
      <c r="AQ1170" s="9">
        <f>IF(OR($S1170="",$S1169=""),"",$K$2*(AC1170-AC1169))</f>
        <v/>
      </c>
      <c r="AR1170" s="9">
        <f>IF(OR($S1170="",$S1169=""),"",$L$2*LN(AD1170/AD1169))</f>
        <v/>
      </c>
      <c r="AS1170" s="9">
        <f>IF(OR($S1170="",$S1169=""),"",$M$2*LN(AE1170/AE1169))</f>
        <v/>
      </c>
      <c r="AT1170" s="9">
        <f>IF(OR($S1170="",$S1169=""),"",$N$2*LN(AF1170/AF1169))</f>
        <v/>
      </c>
      <c r="AV1170" s="9">
        <f>IF($AH1170="","",$AY$16+$AY$4*AI1170+$AY$5*AJ1170+$AY$6*AK1170+$AY$7*AL1170+$AY$8*AM1170+$AY$9*AN1170+$AY$10*AO1170+$AY$11*AP1170+$AY$12*AQ1170+$AY$13*AR1170+$AY$14*AS1170+$AY$15*AT1170)</f>
        <v/>
      </c>
      <c r="BC1170" s="10">
        <f>IF((ROW()-6)&lt;=$Q$3,INDEX(LINEST(AH1111:AH1170,AI1111:AT1170,TRUE,TRUE),1,13)*$Q$4,"")</f>
        <v/>
      </c>
      <c r="BD1170" s="9">
        <f>IF((ROW()-6)&lt;=$Q$3,INDEX(LINEST(AH1111:AH1170,AI1111:AT1170,TRUE,TRUE),1,12),"")</f>
        <v/>
      </c>
      <c r="BE1170" s="9">
        <f>IF((ROW()-6)&lt;=$Q$3,INDEX(LINEST(AH1111:AH1170,AI1111:AT1170,TRUE,TRUE),1,11),"")</f>
        <v/>
      </c>
      <c r="BF1170" s="9">
        <f>IF((ROW()-6)&lt;=$Q$3,INDEX(LINEST(AH1111:AH1170,AI1111:AT1170,TRUE,TRUE),1,10),"")</f>
        <v/>
      </c>
      <c r="BG1170" s="9">
        <f>IF((ROW()-6)&lt;=$Q$3,INDEX(LINEST(AH1111:AH1170,AI1111:AT1170,TRUE,TRUE),1,9),"")</f>
        <v/>
      </c>
      <c r="BH1170" s="9">
        <f>IF((ROW()-6)&lt;=$Q$3,INDEX(LINEST(AH1111:AH1170,AI1111:AT1170,TRUE,TRUE),1,8),"")</f>
        <v/>
      </c>
      <c r="BI1170" s="9">
        <f>IF((ROW()-6)&lt;=$Q$3,INDEX(LINEST(AH1111:AH1170,AI1111:AT1170,TRUE,TRUE),1,7),"")</f>
        <v/>
      </c>
      <c r="BJ1170" s="9">
        <f>IF((ROW()-6)&lt;=$Q$3,INDEX(LINEST(AH1111:AH1170,AI1111:AT1170,TRUE,TRUE),1,6),"")</f>
        <v/>
      </c>
      <c r="BK1170" s="9">
        <f>IF((ROW()-6)&lt;=$Q$3,INDEX(LINEST(AH1111:AH1170,AI1111:AT1170,TRUE,TRUE),1,5),"")</f>
        <v/>
      </c>
      <c r="BL1170" s="9">
        <f>IF((ROW()-6)&lt;=$Q$3,INDEX(LINEST(AH1111:AH1170,AI1111:AT1170,TRUE,TRUE),1,4),"")</f>
        <v/>
      </c>
      <c r="BM1170" s="9">
        <f>IF((ROW()-6)&lt;=$Q$3,INDEX(LINEST(AH1111:AH1170,AI1111:AT1170,TRUE,TRUE),1,3),"")</f>
        <v/>
      </c>
      <c r="BN1170" s="9">
        <f>IF((ROW()-6)&lt;=$Q$3,INDEX(LINEST(AH1111:AH1170,AI1111:AT1170,TRUE,TRUE),1,2),"")</f>
        <v/>
      </c>
      <c r="BO1170" s="9">
        <f>IF((ROW()-6)&lt;=$Q$3,INDEX(LINEST(AH1111:AH1170,AI1111:AT1170,TRUE,TRUE),1,1),"")</f>
        <v/>
      </c>
      <c r="BP1170" s="10">
        <f>IF((ROW()-6)&lt;=$Q$3,INDEX(LINEST(AH1111:AH1170,AI1111:AT1170,TRUE,TRUE),3,1),"")</f>
        <v/>
      </c>
      <c r="BR1170" s="9">
        <f>IF(AND((ROW()-6)&lt;=$Q$3,ISNUMBER(BC1169)),BC1169/$Q$4+BD1169*AI1170+BE1169*AJ1170+BF1169*AK1170+BG1169*AL1170+BH1169*AM1170+BI1169*AN1170+BJ1169*AO1170+BK1169*AP1170+BL1169*AQ1170+BM1169*AR1170+BN1169*AS1170+BO1169*AT1170,"")</f>
        <v/>
      </c>
      <c r="BS1170">
        <f>IF(ISNUMBER(BR1170),AVERAGE(AH1110:AH1169),"")</f>
        <v/>
      </c>
      <c r="BT1170">
        <f>IF(ISNUMBER(BR1170),(AH1170-BR1170)^2,"")</f>
        <v/>
      </c>
      <c r="BU1170">
        <f>IF(ISNUMBER(BR1170),AH1170^2,"")</f>
        <v/>
      </c>
      <c r="BV1170">
        <f>IF(ISNUMBER(BR1170),(AH1170-BS1170)^2,"")</f>
        <v/>
      </c>
    </row>
    <row r="1171">
      <c r="O1171">
        <f>IF($R1171="","",CHOOSE($Q$2,YEAR(R1171)*12+MONTH(R1171),INT((R1171-2)/7),YEAR(R1171)*4+ROUNDUP(MONTH(R1171)/3)))</f>
        <v/>
      </c>
      <c r="P1171">
        <f>IF($R1171="","",IF($R1172="",1,IF(O1171&lt;&gt;O1172,1,0)))</f>
        <v/>
      </c>
      <c r="Q1171">
        <f>IF(P1171=1,SUM($P$7:P1171),"")</f>
        <v/>
      </c>
      <c r="R1171">
        <f>IF($A1171="","",IF(ISNUMBER($A1171),$A1171,IFERROR(DATEVALUE($A1171),NA())))</f>
        <v/>
      </c>
      <c r="S1171" s="7">
        <f>IFERROR(INDEX($R$7:$R$60000,MATCH(ROW()-6,$Q$7:$Q$60000,0)),"")</f>
        <v/>
      </c>
      <c r="T1171">
        <f>IFERROR(INDEX($B$7:$B$60000,MATCH(ROW()-6,$Q$7:$Q$60000,0)),"")</f>
        <v/>
      </c>
      <c r="U1171">
        <f>IFERROR(INDEX($C$7:$C$60000,MATCH(ROW()-6,$Q$7:$Q$60000,0)),"")</f>
        <v/>
      </c>
      <c r="V1171">
        <f>IFERROR(INDEX($D$7:$D$60000,MATCH(ROW()-6,$Q$7:$Q$60000,0)),"")</f>
        <v/>
      </c>
      <c r="W1171">
        <f>IFERROR(INDEX($E$7:$E$60000,MATCH(ROW()-6,$Q$7:$Q$60000,0)),"")</f>
        <v/>
      </c>
      <c r="X1171">
        <f>IFERROR(INDEX($F$7:$F$60000,MATCH(ROW()-6,$Q$7:$Q$60000,0)),"")</f>
        <v/>
      </c>
      <c r="Y1171">
        <f>IFERROR(INDEX($G$7:$G$60000,MATCH(ROW()-6,$Q$7:$Q$60000,0)),"")</f>
        <v/>
      </c>
      <c r="Z1171">
        <f>IFERROR(INDEX($H$7:$H$60000,MATCH(ROW()-6,$Q$7:$Q$60000,0)),"")</f>
        <v/>
      </c>
      <c r="AA1171">
        <f>IFERROR(INDEX($I$7:$I$60000,MATCH(ROW()-6,$Q$7:$Q$60000,0)),"")</f>
        <v/>
      </c>
      <c r="AB1171">
        <f>IFERROR(INDEX($J$7:$J$60000,MATCH(ROW()-6,$Q$7:$Q$60000,0)),"")</f>
        <v/>
      </c>
      <c r="AC1171">
        <f>IFERROR(INDEX($K$7:$K$60000,MATCH(ROW()-6,$Q$7:$Q$60000,0)),"")</f>
        <v/>
      </c>
      <c r="AD1171">
        <f>IFERROR(INDEX($L$7:$L$60000,MATCH(ROW()-6,$Q$7:$Q$60000,0)),"")</f>
        <v/>
      </c>
      <c r="AE1171">
        <f>IFERROR(INDEX($M$7:$M$60000,MATCH(ROW()-6,$Q$7:$Q$60000,0)),"")</f>
        <v/>
      </c>
      <c r="AF1171">
        <f>IFERROR(INDEX($N$7:$N$60000,MATCH(ROW()-6,$Q$7:$Q$60000,0)),"")</f>
        <v/>
      </c>
      <c r="AH1171" s="9">
        <f>IF(OR($S1171="",$S1170=""),"",LN($T1171/$T1170))</f>
        <v/>
      </c>
      <c r="AI1171" s="9">
        <f>IF(OR($S1171="",$S1170=""),"",$C$2*LN(U1171/U1170))</f>
        <v/>
      </c>
      <c r="AJ1171" s="9">
        <f>IF(OR($S1171="",$S1170=""),"",$D$2*(V1171-V1170))</f>
        <v/>
      </c>
      <c r="AK1171" s="9">
        <f>IF(OR($S1171="",$S1170=""),"",$E$2*(W1171-W1170))</f>
        <v/>
      </c>
      <c r="AL1171" s="9">
        <f>IF(OR($S1171="",$S1170=""),"",$F$2*LN(X1171/X1170))</f>
        <v/>
      </c>
      <c r="AM1171" s="9">
        <f>IF(OR($S1171="",$S1170=""),"",$G$2*(Y1171-Y1170))</f>
        <v/>
      </c>
      <c r="AN1171" s="9">
        <f>IF(OR($S1171="",$S1170=""),"",$H$2*LN(Z1171/Z1170))</f>
        <v/>
      </c>
      <c r="AO1171" s="9">
        <f>IF(OR($S1171="",$S1170=""),"",$I$2*(AA1171-AA1170))</f>
        <v/>
      </c>
      <c r="AP1171" s="9">
        <f>IF(OR($S1171="",$S1170=""),"",$J$2*LN(AB1171/AB1170))</f>
        <v/>
      </c>
      <c r="AQ1171" s="9">
        <f>IF(OR($S1171="",$S1170=""),"",$K$2*(AC1171-AC1170))</f>
        <v/>
      </c>
      <c r="AR1171" s="9">
        <f>IF(OR($S1171="",$S1170=""),"",$L$2*LN(AD1171/AD1170))</f>
        <v/>
      </c>
      <c r="AS1171" s="9">
        <f>IF(OR($S1171="",$S1170=""),"",$M$2*LN(AE1171/AE1170))</f>
        <v/>
      </c>
      <c r="AT1171" s="9">
        <f>IF(OR($S1171="",$S1170=""),"",$N$2*LN(AF1171/AF1170))</f>
        <v/>
      </c>
      <c r="AV1171" s="9">
        <f>IF($AH1171="","",$AY$16+$AY$4*AI1171+$AY$5*AJ1171+$AY$6*AK1171+$AY$7*AL1171+$AY$8*AM1171+$AY$9*AN1171+$AY$10*AO1171+$AY$11*AP1171+$AY$12*AQ1171+$AY$13*AR1171+$AY$14*AS1171+$AY$15*AT1171)</f>
        <v/>
      </c>
      <c r="BC1171" s="10">
        <f>IF((ROW()-6)&lt;=$Q$3,INDEX(LINEST(AH1112:AH1171,AI1112:AT1171,TRUE,TRUE),1,13)*$Q$4,"")</f>
        <v/>
      </c>
      <c r="BD1171" s="9">
        <f>IF((ROW()-6)&lt;=$Q$3,INDEX(LINEST(AH1112:AH1171,AI1112:AT1171,TRUE,TRUE),1,12),"")</f>
        <v/>
      </c>
      <c r="BE1171" s="9">
        <f>IF((ROW()-6)&lt;=$Q$3,INDEX(LINEST(AH1112:AH1171,AI1112:AT1171,TRUE,TRUE),1,11),"")</f>
        <v/>
      </c>
      <c r="BF1171" s="9">
        <f>IF((ROW()-6)&lt;=$Q$3,INDEX(LINEST(AH1112:AH1171,AI1112:AT1171,TRUE,TRUE),1,10),"")</f>
        <v/>
      </c>
      <c r="BG1171" s="9">
        <f>IF((ROW()-6)&lt;=$Q$3,INDEX(LINEST(AH1112:AH1171,AI1112:AT1171,TRUE,TRUE),1,9),"")</f>
        <v/>
      </c>
      <c r="BH1171" s="9">
        <f>IF((ROW()-6)&lt;=$Q$3,INDEX(LINEST(AH1112:AH1171,AI1112:AT1171,TRUE,TRUE),1,8),"")</f>
        <v/>
      </c>
      <c r="BI1171" s="9">
        <f>IF((ROW()-6)&lt;=$Q$3,INDEX(LINEST(AH1112:AH1171,AI1112:AT1171,TRUE,TRUE),1,7),"")</f>
        <v/>
      </c>
      <c r="BJ1171" s="9">
        <f>IF((ROW()-6)&lt;=$Q$3,INDEX(LINEST(AH1112:AH1171,AI1112:AT1171,TRUE,TRUE),1,6),"")</f>
        <v/>
      </c>
      <c r="BK1171" s="9">
        <f>IF((ROW()-6)&lt;=$Q$3,INDEX(LINEST(AH1112:AH1171,AI1112:AT1171,TRUE,TRUE),1,5),"")</f>
        <v/>
      </c>
      <c r="BL1171" s="9">
        <f>IF((ROW()-6)&lt;=$Q$3,INDEX(LINEST(AH1112:AH1171,AI1112:AT1171,TRUE,TRUE),1,4),"")</f>
        <v/>
      </c>
      <c r="BM1171" s="9">
        <f>IF((ROW()-6)&lt;=$Q$3,INDEX(LINEST(AH1112:AH1171,AI1112:AT1171,TRUE,TRUE),1,3),"")</f>
        <v/>
      </c>
      <c r="BN1171" s="9">
        <f>IF((ROW()-6)&lt;=$Q$3,INDEX(LINEST(AH1112:AH1171,AI1112:AT1171,TRUE,TRUE),1,2),"")</f>
        <v/>
      </c>
      <c r="BO1171" s="9">
        <f>IF((ROW()-6)&lt;=$Q$3,INDEX(LINEST(AH1112:AH1171,AI1112:AT1171,TRUE,TRUE),1,1),"")</f>
        <v/>
      </c>
      <c r="BP1171" s="10">
        <f>IF((ROW()-6)&lt;=$Q$3,INDEX(LINEST(AH1112:AH1171,AI1112:AT1171,TRUE,TRUE),3,1),"")</f>
        <v/>
      </c>
      <c r="BR1171" s="9">
        <f>IF(AND((ROW()-6)&lt;=$Q$3,ISNUMBER(BC1170)),BC1170/$Q$4+BD1170*AI1171+BE1170*AJ1171+BF1170*AK1171+BG1170*AL1171+BH1170*AM1171+BI1170*AN1171+BJ1170*AO1171+BK1170*AP1171+BL1170*AQ1171+BM1170*AR1171+BN1170*AS1171+BO1170*AT1171,"")</f>
        <v/>
      </c>
      <c r="BS1171">
        <f>IF(ISNUMBER(BR1171),AVERAGE(AH1111:AH1170),"")</f>
        <v/>
      </c>
      <c r="BT1171">
        <f>IF(ISNUMBER(BR1171),(AH1171-BR1171)^2,"")</f>
        <v/>
      </c>
      <c r="BU1171">
        <f>IF(ISNUMBER(BR1171),AH1171^2,"")</f>
        <v/>
      </c>
      <c r="BV1171">
        <f>IF(ISNUMBER(BR1171),(AH1171-BS1171)^2,"")</f>
        <v/>
      </c>
    </row>
    <row r="1172">
      <c r="O1172">
        <f>IF($R1172="","",CHOOSE($Q$2,YEAR(R1172)*12+MONTH(R1172),INT((R1172-2)/7),YEAR(R1172)*4+ROUNDUP(MONTH(R1172)/3)))</f>
        <v/>
      </c>
      <c r="P1172">
        <f>IF($R1172="","",IF($R1173="",1,IF(O1172&lt;&gt;O1173,1,0)))</f>
        <v/>
      </c>
      <c r="Q1172">
        <f>IF(P1172=1,SUM($P$7:P1172),"")</f>
        <v/>
      </c>
      <c r="R1172">
        <f>IF($A1172="","",IF(ISNUMBER($A1172),$A1172,IFERROR(DATEVALUE($A1172),NA())))</f>
        <v/>
      </c>
      <c r="S1172" s="7">
        <f>IFERROR(INDEX($R$7:$R$60000,MATCH(ROW()-6,$Q$7:$Q$60000,0)),"")</f>
        <v/>
      </c>
      <c r="T1172">
        <f>IFERROR(INDEX($B$7:$B$60000,MATCH(ROW()-6,$Q$7:$Q$60000,0)),"")</f>
        <v/>
      </c>
      <c r="U1172">
        <f>IFERROR(INDEX($C$7:$C$60000,MATCH(ROW()-6,$Q$7:$Q$60000,0)),"")</f>
        <v/>
      </c>
      <c r="V1172">
        <f>IFERROR(INDEX($D$7:$D$60000,MATCH(ROW()-6,$Q$7:$Q$60000,0)),"")</f>
        <v/>
      </c>
      <c r="W1172">
        <f>IFERROR(INDEX($E$7:$E$60000,MATCH(ROW()-6,$Q$7:$Q$60000,0)),"")</f>
        <v/>
      </c>
      <c r="X1172">
        <f>IFERROR(INDEX($F$7:$F$60000,MATCH(ROW()-6,$Q$7:$Q$60000,0)),"")</f>
        <v/>
      </c>
      <c r="Y1172">
        <f>IFERROR(INDEX($G$7:$G$60000,MATCH(ROW()-6,$Q$7:$Q$60000,0)),"")</f>
        <v/>
      </c>
      <c r="Z1172">
        <f>IFERROR(INDEX($H$7:$H$60000,MATCH(ROW()-6,$Q$7:$Q$60000,0)),"")</f>
        <v/>
      </c>
      <c r="AA1172">
        <f>IFERROR(INDEX($I$7:$I$60000,MATCH(ROW()-6,$Q$7:$Q$60000,0)),"")</f>
        <v/>
      </c>
      <c r="AB1172">
        <f>IFERROR(INDEX($J$7:$J$60000,MATCH(ROW()-6,$Q$7:$Q$60000,0)),"")</f>
        <v/>
      </c>
      <c r="AC1172">
        <f>IFERROR(INDEX($K$7:$K$60000,MATCH(ROW()-6,$Q$7:$Q$60000,0)),"")</f>
        <v/>
      </c>
      <c r="AD1172">
        <f>IFERROR(INDEX($L$7:$L$60000,MATCH(ROW()-6,$Q$7:$Q$60000,0)),"")</f>
        <v/>
      </c>
      <c r="AE1172">
        <f>IFERROR(INDEX($M$7:$M$60000,MATCH(ROW()-6,$Q$7:$Q$60000,0)),"")</f>
        <v/>
      </c>
      <c r="AF1172">
        <f>IFERROR(INDEX($N$7:$N$60000,MATCH(ROW()-6,$Q$7:$Q$60000,0)),"")</f>
        <v/>
      </c>
      <c r="AH1172" s="9">
        <f>IF(OR($S1172="",$S1171=""),"",LN($T1172/$T1171))</f>
        <v/>
      </c>
      <c r="AI1172" s="9">
        <f>IF(OR($S1172="",$S1171=""),"",$C$2*LN(U1172/U1171))</f>
        <v/>
      </c>
      <c r="AJ1172" s="9">
        <f>IF(OR($S1172="",$S1171=""),"",$D$2*(V1172-V1171))</f>
        <v/>
      </c>
      <c r="AK1172" s="9">
        <f>IF(OR($S1172="",$S1171=""),"",$E$2*(W1172-W1171))</f>
        <v/>
      </c>
      <c r="AL1172" s="9">
        <f>IF(OR($S1172="",$S1171=""),"",$F$2*LN(X1172/X1171))</f>
        <v/>
      </c>
      <c r="AM1172" s="9">
        <f>IF(OR($S1172="",$S1171=""),"",$G$2*(Y1172-Y1171))</f>
        <v/>
      </c>
      <c r="AN1172" s="9">
        <f>IF(OR($S1172="",$S1171=""),"",$H$2*LN(Z1172/Z1171))</f>
        <v/>
      </c>
      <c r="AO1172" s="9">
        <f>IF(OR($S1172="",$S1171=""),"",$I$2*(AA1172-AA1171))</f>
        <v/>
      </c>
      <c r="AP1172" s="9">
        <f>IF(OR($S1172="",$S1171=""),"",$J$2*LN(AB1172/AB1171))</f>
        <v/>
      </c>
      <c r="AQ1172" s="9">
        <f>IF(OR($S1172="",$S1171=""),"",$K$2*(AC1172-AC1171))</f>
        <v/>
      </c>
      <c r="AR1172" s="9">
        <f>IF(OR($S1172="",$S1171=""),"",$L$2*LN(AD1172/AD1171))</f>
        <v/>
      </c>
      <c r="AS1172" s="9">
        <f>IF(OR($S1172="",$S1171=""),"",$M$2*LN(AE1172/AE1171))</f>
        <v/>
      </c>
      <c r="AT1172" s="9">
        <f>IF(OR($S1172="",$S1171=""),"",$N$2*LN(AF1172/AF1171))</f>
        <v/>
      </c>
      <c r="AV1172" s="9">
        <f>IF($AH1172="","",$AY$16+$AY$4*AI1172+$AY$5*AJ1172+$AY$6*AK1172+$AY$7*AL1172+$AY$8*AM1172+$AY$9*AN1172+$AY$10*AO1172+$AY$11*AP1172+$AY$12*AQ1172+$AY$13*AR1172+$AY$14*AS1172+$AY$15*AT1172)</f>
        <v/>
      </c>
      <c r="BC1172" s="10">
        <f>IF((ROW()-6)&lt;=$Q$3,INDEX(LINEST(AH1113:AH1172,AI1113:AT1172,TRUE,TRUE),1,13)*$Q$4,"")</f>
        <v/>
      </c>
      <c r="BD1172" s="9">
        <f>IF((ROW()-6)&lt;=$Q$3,INDEX(LINEST(AH1113:AH1172,AI1113:AT1172,TRUE,TRUE),1,12),"")</f>
        <v/>
      </c>
      <c r="BE1172" s="9">
        <f>IF((ROW()-6)&lt;=$Q$3,INDEX(LINEST(AH1113:AH1172,AI1113:AT1172,TRUE,TRUE),1,11),"")</f>
        <v/>
      </c>
      <c r="BF1172" s="9">
        <f>IF((ROW()-6)&lt;=$Q$3,INDEX(LINEST(AH1113:AH1172,AI1113:AT1172,TRUE,TRUE),1,10),"")</f>
        <v/>
      </c>
      <c r="BG1172" s="9">
        <f>IF((ROW()-6)&lt;=$Q$3,INDEX(LINEST(AH1113:AH1172,AI1113:AT1172,TRUE,TRUE),1,9),"")</f>
        <v/>
      </c>
      <c r="BH1172" s="9">
        <f>IF((ROW()-6)&lt;=$Q$3,INDEX(LINEST(AH1113:AH1172,AI1113:AT1172,TRUE,TRUE),1,8),"")</f>
        <v/>
      </c>
      <c r="BI1172" s="9">
        <f>IF((ROW()-6)&lt;=$Q$3,INDEX(LINEST(AH1113:AH1172,AI1113:AT1172,TRUE,TRUE),1,7),"")</f>
        <v/>
      </c>
      <c r="BJ1172" s="9">
        <f>IF((ROW()-6)&lt;=$Q$3,INDEX(LINEST(AH1113:AH1172,AI1113:AT1172,TRUE,TRUE),1,6),"")</f>
        <v/>
      </c>
      <c r="BK1172" s="9">
        <f>IF((ROW()-6)&lt;=$Q$3,INDEX(LINEST(AH1113:AH1172,AI1113:AT1172,TRUE,TRUE),1,5),"")</f>
        <v/>
      </c>
      <c r="BL1172" s="9">
        <f>IF((ROW()-6)&lt;=$Q$3,INDEX(LINEST(AH1113:AH1172,AI1113:AT1172,TRUE,TRUE),1,4),"")</f>
        <v/>
      </c>
      <c r="BM1172" s="9">
        <f>IF((ROW()-6)&lt;=$Q$3,INDEX(LINEST(AH1113:AH1172,AI1113:AT1172,TRUE,TRUE),1,3),"")</f>
        <v/>
      </c>
      <c r="BN1172" s="9">
        <f>IF((ROW()-6)&lt;=$Q$3,INDEX(LINEST(AH1113:AH1172,AI1113:AT1172,TRUE,TRUE),1,2),"")</f>
        <v/>
      </c>
      <c r="BO1172" s="9">
        <f>IF((ROW()-6)&lt;=$Q$3,INDEX(LINEST(AH1113:AH1172,AI1113:AT1172,TRUE,TRUE),1,1),"")</f>
        <v/>
      </c>
      <c r="BP1172" s="10">
        <f>IF((ROW()-6)&lt;=$Q$3,INDEX(LINEST(AH1113:AH1172,AI1113:AT1172,TRUE,TRUE),3,1),"")</f>
        <v/>
      </c>
      <c r="BR1172" s="9">
        <f>IF(AND((ROW()-6)&lt;=$Q$3,ISNUMBER(BC1171)),BC1171/$Q$4+BD1171*AI1172+BE1171*AJ1172+BF1171*AK1172+BG1171*AL1172+BH1171*AM1172+BI1171*AN1172+BJ1171*AO1172+BK1171*AP1172+BL1171*AQ1172+BM1171*AR1172+BN1171*AS1172+BO1171*AT1172,"")</f>
        <v/>
      </c>
      <c r="BS1172">
        <f>IF(ISNUMBER(BR1172),AVERAGE(AH1112:AH1171),"")</f>
        <v/>
      </c>
      <c r="BT1172">
        <f>IF(ISNUMBER(BR1172),(AH1172-BR1172)^2,"")</f>
        <v/>
      </c>
      <c r="BU1172">
        <f>IF(ISNUMBER(BR1172),AH1172^2,"")</f>
        <v/>
      </c>
      <c r="BV1172">
        <f>IF(ISNUMBER(BR1172),(AH1172-BS1172)^2,"")</f>
        <v/>
      </c>
    </row>
    <row r="1173">
      <c r="O1173">
        <f>IF($R1173="","",CHOOSE($Q$2,YEAR(R1173)*12+MONTH(R1173),INT((R1173-2)/7),YEAR(R1173)*4+ROUNDUP(MONTH(R1173)/3)))</f>
        <v/>
      </c>
      <c r="P1173">
        <f>IF($R1173="","",IF($R1174="",1,IF(O1173&lt;&gt;O1174,1,0)))</f>
        <v/>
      </c>
      <c r="Q1173">
        <f>IF(P1173=1,SUM($P$7:P1173),"")</f>
        <v/>
      </c>
      <c r="R1173">
        <f>IF($A1173="","",IF(ISNUMBER($A1173),$A1173,IFERROR(DATEVALUE($A1173),NA())))</f>
        <v/>
      </c>
      <c r="S1173" s="7">
        <f>IFERROR(INDEX($R$7:$R$60000,MATCH(ROW()-6,$Q$7:$Q$60000,0)),"")</f>
        <v/>
      </c>
      <c r="T1173">
        <f>IFERROR(INDEX($B$7:$B$60000,MATCH(ROW()-6,$Q$7:$Q$60000,0)),"")</f>
        <v/>
      </c>
      <c r="U1173">
        <f>IFERROR(INDEX($C$7:$C$60000,MATCH(ROW()-6,$Q$7:$Q$60000,0)),"")</f>
        <v/>
      </c>
      <c r="V1173">
        <f>IFERROR(INDEX($D$7:$D$60000,MATCH(ROW()-6,$Q$7:$Q$60000,0)),"")</f>
        <v/>
      </c>
      <c r="W1173">
        <f>IFERROR(INDEX($E$7:$E$60000,MATCH(ROW()-6,$Q$7:$Q$60000,0)),"")</f>
        <v/>
      </c>
      <c r="X1173">
        <f>IFERROR(INDEX($F$7:$F$60000,MATCH(ROW()-6,$Q$7:$Q$60000,0)),"")</f>
        <v/>
      </c>
      <c r="Y1173">
        <f>IFERROR(INDEX($G$7:$G$60000,MATCH(ROW()-6,$Q$7:$Q$60000,0)),"")</f>
        <v/>
      </c>
      <c r="Z1173">
        <f>IFERROR(INDEX($H$7:$H$60000,MATCH(ROW()-6,$Q$7:$Q$60000,0)),"")</f>
        <v/>
      </c>
      <c r="AA1173">
        <f>IFERROR(INDEX($I$7:$I$60000,MATCH(ROW()-6,$Q$7:$Q$60000,0)),"")</f>
        <v/>
      </c>
      <c r="AB1173">
        <f>IFERROR(INDEX($J$7:$J$60000,MATCH(ROW()-6,$Q$7:$Q$60000,0)),"")</f>
        <v/>
      </c>
      <c r="AC1173">
        <f>IFERROR(INDEX($K$7:$K$60000,MATCH(ROW()-6,$Q$7:$Q$60000,0)),"")</f>
        <v/>
      </c>
      <c r="AD1173">
        <f>IFERROR(INDEX($L$7:$L$60000,MATCH(ROW()-6,$Q$7:$Q$60000,0)),"")</f>
        <v/>
      </c>
      <c r="AE1173">
        <f>IFERROR(INDEX($M$7:$M$60000,MATCH(ROW()-6,$Q$7:$Q$60000,0)),"")</f>
        <v/>
      </c>
      <c r="AF1173">
        <f>IFERROR(INDEX($N$7:$N$60000,MATCH(ROW()-6,$Q$7:$Q$60000,0)),"")</f>
        <v/>
      </c>
      <c r="AH1173" s="9">
        <f>IF(OR($S1173="",$S1172=""),"",LN($T1173/$T1172))</f>
        <v/>
      </c>
      <c r="AI1173" s="9">
        <f>IF(OR($S1173="",$S1172=""),"",$C$2*LN(U1173/U1172))</f>
        <v/>
      </c>
      <c r="AJ1173" s="9">
        <f>IF(OR($S1173="",$S1172=""),"",$D$2*(V1173-V1172))</f>
        <v/>
      </c>
      <c r="AK1173" s="9">
        <f>IF(OR($S1173="",$S1172=""),"",$E$2*(W1173-W1172))</f>
        <v/>
      </c>
      <c r="AL1173" s="9">
        <f>IF(OR($S1173="",$S1172=""),"",$F$2*LN(X1173/X1172))</f>
        <v/>
      </c>
      <c r="AM1173" s="9">
        <f>IF(OR($S1173="",$S1172=""),"",$G$2*(Y1173-Y1172))</f>
        <v/>
      </c>
      <c r="AN1173" s="9">
        <f>IF(OR($S1173="",$S1172=""),"",$H$2*LN(Z1173/Z1172))</f>
        <v/>
      </c>
      <c r="AO1173" s="9">
        <f>IF(OR($S1173="",$S1172=""),"",$I$2*(AA1173-AA1172))</f>
        <v/>
      </c>
      <c r="AP1173" s="9">
        <f>IF(OR($S1173="",$S1172=""),"",$J$2*LN(AB1173/AB1172))</f>
        <v/>
      </c>
      <c r="AQ1173" s="9">
        <f>IF(OR($S1173="",$S1172=""),"",$K$2*(AC1173-AC1172))</f>
        <v/>
      </c>
      <c r="AR1173" s="9">
        <f>IF(OR($S1173="",$S1172=""),"",$L$2*LN(AD1173/AD1172))</f>
        <v/>
      </c>
      <c r="AS1173" s="9">
        <f>IF(OR($S1173="",$S1172=""),"",$M$2*LN(AE1173/AE1172))</f>
        <v/>
      </c>
      <c r="AT1173" s="9">
        <f>IF(OR($S1173="",$S1172=""),"",$N$2*LN(AF1173/AF1172))</f>
        <v/>
      </c>
      <c r="AV1173" s="9">
        <f>IF($AH1173="","",$AY$16+$AY$4*AI1173+$AY$5*AJ1173+$AY$6*AK1173+$AY$7*AL1173+$AY$8*AM1173+$AY$9*AN1173+$AY$10*AO1173+$AY$11*AP1173+$AY$12*AQ1173+$AY$13*AR1173+$AY$14*AS1173+$AY$15*AT1173)</f>
        <v/>
      </c>
      <c r="BC1173" s="10">
        <f>IF((ROW()-6)&lt;=$Q$3,INDEX(LINEST(AH1114:AH1173,AI1114:AT1173,TRUE,TRUE),1,13)*$Q$4,"")</f>
        <v/>
      </c>
      <c r="BD1173" s="9">
        <f>IF((ROW()-6)&lt;=$Q$3,INDEX(LINEST(AH1114:AH1173,AI1114:AT1173,TRUE,TRUE),1,12),"")</f>
        <v/>
      </c>
      <c r="BE1173" s="9">
        <f>IF((ROW()-6)&lt;=$Q$3,INDEX(LINEST(AH1114:AH1173,AI1114:AT1173,TRUE,TRUE),1,11),"")</f>
        <v/>
      </c>
      <c r="BF1173" s="9">
        <f>IF((ROW()-6)&lt;=$Q$3,INDEX(LINEST(AH1114:AH1173,AI1114:AT1173,TRUE,TRUE),1,10),"")</f>
        <v/>
      </c>
      <c r="BG1173" s="9">
        <f>IF((ROW()-6)&lt;=$Q$3,INDEX(LINEST(AH1114:AH1173,AI1114:AT1173,TRUE,TRUE),1,9),"")</f>
        <v/>
      </c>
      <c r="BH1173" s="9">
        <f>IF((ROW()-6)&lt;=$Q$3,INDEX(LINEST(AH1114:AH1173,AI1114:AT1173,TRUE,TRUE),1,8),"")</f>
        <v/>
      </c>
      <c r="BI1173" s="9">
        <f>IF((ROW()-6)&lt;=$Q$3,INDEX(LINEST(AH1114:AH1173,AI1114:AT1173,TRUE,TRUE),1,7),"")</f>
        <v/>
      </c>
      <c r="BJ1173" s="9">
        <f>IF((ROW()-6)&lt;=$Q$3,INDEX(LINEST(AH1114:AH1173,AI1114:AT1173,TRUE,TRUE),1,6),"")</f>
        <v/>
      </c>
      <c r="BK1173" s="9">
        <f>IF((ROW()-6)&lt;=$Q$3,INDEX(LINEST(AH1114:AH1173,AI1114:AT1173,TRUE,TRUE),1,5),"")</f>
        <v/>
      </c>
      <c r="BL1173" s="9">
        <f>IF((ROW()-6)&lt;=$Q$3,INDEX(LINEST(AH1114:AH1173,AI1114:AT1173,TRUE,TRUE),1,4),"")</f>
        <v/>
      </c>
      <c r="BM1173" s="9">
        <f>IF((ROW()-6)&lt;=$Q$3,INDEX(LINEST(AH1114:AH1173,AI1114:AT1173,TRUE,TRUE),1,3),"")</f>
        <v/>
      </c>
      <c r="BN1173" s="9">
        <f>IF((ROW()-6)&lt;=$Q$3,INDEX(LINEST(AH1114:AH1173,AI1114:AT1173,TRUE,TRUE),1,2),"")</f>
        <v/>
      </c>
      <c r="BO1173" s="9">
        <f>IF((ROW()-6)&lt;=$Q$3,INDEX(LINEST(AH1114:AH1173,AI1114:AT1173,TRUE,TRUE),1,1),"")</f>
        <v/>
      </c>
      <c r="BP1173" s="10">
        <f>IF((ROW()-6)&lt;=$Q$3,INDEX(LINEST(AH1114:AH1173,AI1114:AT1173,TRUE,TRUE),3,1),"")</f>
        <v/>
      </c>
      <c r="BR1173" s="9">
        <f>IF(AND((ROW()-6)&lt;=$Q$3,ISNUMBER(BC1172)),BC1172/$Q$4+BD1172*AI1173+BE1172*AJ1173+BF1172*AK1173+BG1172*AL1173+BH1172*AM1173+BI1172*AN1173+BJ1172*AO1173+BK1172*AP1173+BL1172*AQ1173+BM1172*AR1173+BN1172*AS1173+BO1172*AT1173,"")</f>
        <v/>
      </c>
      <c r="BS1173">
        <f>IF(ISNUMBER(BR1173),AVERAGE(AH1113:AH1172),"")</f>
        <v/>
      </c>
      <c r="BT1173">
        <f>IF(ISNUMBER(BR1173),(AH1173-BR1173)^2,"")</f>
        <v/>
      </c>
      <c r="BU1173">
        <f>IF(ISNUMBER(BR1173),AH1173^2,"")</f>
        <v/>
      </c>
      <c r="BV1173">
        <f>IF(ISNUMBER(BR1173),(AH1173-BS1173)^2,"")</f>
        <v/>
      </c>
    </row>
    <row r="1174">
      <c r="O1174">
        <f>IF($R1174="","",CHOOSE($Q$2,YEAR(R1174)*12+MONTH(R1174),INT((R1174-2)/7),YEAR(R1174)*4+ROUNDUP(MONTH(R1174)/3)))</f>
        <v/>
      </c>
      <c r="P1174">
        <f>IF($R1174="","",IF($R1175="",1,IF(O1174&lt;&gt;O1175,1,0)))</f>
        <v/>
      </c>
      <c r="Q1174">
        <f>IF(P1174=1,SUM($P$7:P1174),"")</f>
        <v/>
      </c>
      <c r="R1174">
        <f>IF($A1174="","",IF(ISNUMBER($A1174),$A1174,IFERROR(DATEVALUE($A1174),NA())))</f>
        <v/>
      </c>
      <c r="S1174" s="7">
        <f>IFERROR(INDEX($R$7:$R$60000,MATCH(ROW()-6,$Q$7:$Q$60000,0)),"")</f>
        <v/>
      </c>
      <c r="T1174">
        <f>IFERROR(INDEX($B$7:$B$60000,MATCH(ROW()-6,$Q$7:$Q$60000,0)),"")</f>
        <v/>
      </c>
      <c r="U1174">
        <f>IFERROR(INDEX($C$7:$C$60000,MATCH(ROW()-6,$Q$7:$Q$60000,0)),"")</f>
        <v/>
      </c>
      <c r="V1174">
        <f>IFERROR(INDEX($D$7:$D$60000,MATCH(ROW()-6,$Q$7:$Q$60000,0)),"")</f>
        <v/>
      </c>
      <c r="W1174">
        <f>IFERROR(INDEX($E$7:$E$60000,MATCH(ROW()-6,$Q$7:$Q$60000,0)),"")</f>
        <v/>
      </c>
      <c r="X1174">
        <f>IFERROR(INDEX($F$7:$F$60000,MATCH(ROW()-6,$Q$7:$Q$60000,0)),"")</f>
        <v/>
      </c>
      <c r="Y1174">
        <f>IFERROR(INDEX($G$7:$G$60000,MATCH(ROW()-6,$Q$7:$Q$60000,0)),"")</f>
        <v/>
      </c>
      <c r="Z1174">
        <f>IFERROR(INDEX($H$7:$H$60000,MATCH(ROW()-6,$Q$7:$Q$60000,0)),"")</f>
        <v/>
      </c>
      <c r="AA1174">
        <f>IFERROR(INDEX($I$7:$I$60000,MATCH(ROW()-6,$Q$7:$Q$60000,0)),"")</f>
        <v/>
      </c>
      <c r="AB1174">
        <f>IFERROR(INDEX($J$7:$J$60000,MATCH(ROW()-6,$Q$7:$Q$60000,0)),"")</f>
        <v/>
      </c>
      <c r="AC1174">
        <f>IFERROR(INDEX($K$7:$K$60000,MATCH(ROW()-6,$Q$7:$Q$60000,0)),"")</f>
        <v/>
      </c>
      <c r="AD1174">
        <f>IFERROR(INDEX($L$7:$L$60000,MATCH(ROW()-6,$Q$7:$Q$60000,0)),"")</f>
        <v/>
      </c>
      <c r="AE1174">
        <f>IFERROR(INDEX($M$7:$M$60000,MATCH(ROW()-6,$Q$7:$Q$60000,0)),"")</f>
        <v/>
      </c>
      <c r="AF1174">
        <f>IFERROR(INDEX($N$7:$N$60000,MATCH(ROW()-6,$Q$7:$Q$60000,0)),"")</f>
        <v/>
      </c>
      <c r="AH1174" s="9">
        <f>IF(OR($S1174="",$S1173=""),"",LN($T1174/$T1173))</f>
        <v/>
      </c>
      <c r="AI1174" s="9">
        <f>IF(OR($S1174="",$S1173=""),"",$C$2*LN(U1174/U1173))</f>
        <v/>
      </c>
      <c r="AJ1174" s="9">
        <f>IF(OR($S1174="",$S1173=""),"",$D$2*(V1174-V1173))</f>
        <v/>
      </c>
      <c r="AK1174" s="9">
        <f>IF(OR($S1174="",$S1173=""),"",$E$2*(W1174-W1173))</f>
        <v/>
      </c>
      <c r="AL1174" s="9">
        <f>IF(OR($S1174="",$S1173=""),"",$F$2*LN(X1174/X1173))</f>
        <v/>
      </c>
      <c r="AM1174" s="9">
        <f>IF(OR($S1174="",$S1173=""),"",$G$2*(Y1174-Y1173))</f>
        <v/>
      </c>
      <c r="AN1174" s="9">
        <f>IF(OR($S1174="",$S1173=""),"",$H$2*LN(Z1174/Z1173))</f>
        <v/>
      </c>
      <c r="AO1174" s="9">
        <f>IF(OR($S1174="",$S1173=""),"",$I$2*(AA1174-AA1173))</f>
        <v/>
      </c>
      <c r="AP1174" s="9">
        <f>IF(OR($S1174="",$S1173=""),"",$J$2*LN(AB1174/AB1173))</f>
        <v/>
      </c>
      <c r="AQ1174" s="9">
        <f>IF(OR($S1174="",$S1173=""),"",$K$2*(AC1174-AC1173))</f>
        <v/>
      </c>
      <c r="AR1174" s="9">
        <f>IF(OR($S1174="",$S1173=""),"",$L$2*LN(AD1174/AD1173))</f>
        <v/>
      </c>
      <c r="AS1174" s="9">
        <f>IF(OR($S1174="",$S1173=""),"",$M$2*LN(AE1174/AE1173))</f>
        <v/>
      </c>
      <c r="AT1174" s="9">
        <f>IF(OR($S1174="",$S1173=""),"",$N$2*LN(AF1174/AF1173))</f>
        <v/>
      </c>
      <c r="AV1174" s="9">
        <f>IF($AH1174="","",$AY$16+$AY$4*AI1174+$AY$5*AJ1174+$AY$6*AK1174+$AY$7*AL1174+$AY$8*AM1174+$AY$9*AN1174+$AY$10*AO1174+$AY$11*AP1174+$AY$12*AQ1174+$AY$13*AR1174+$AY$14*AS1174+$AY$15*AT1174)</f>
        <v/>
      </c>
      <c r="BC1174" s="10">
        <f>IF((ROW()-6)&lt;=$Q$3,INDEX(LINEST(AH1115:AH1174,AI1115:AT1174,TRUE,TRUE),1,13)*$Q$4,"")</f>
        <v/>
      </c>
      <c r="BD1174" s="9">
        <f>IF((ROW()-6)&lt;=$Q$3,INDEX(LINEST(AH1115:AH1174,AI1115:AT1174,TRUE,TRUE),1,12),"")</f>
        <v/>
      </c>
      <c r="BE1174" s="9">
        <f>IF((ROW()-6)&lt;=$Q$3,INDEX(LINEST(AH1115:AH1174,AI1115:AT1174,TRUE,TRUE),1,11),"")</f>
        <v/>
      </c>
      <c r="BF1174" s="9">
        <f>IF((ROW()-6)&lt;=$Q$3,INDEX(LINEST(AH1115:AH1174,AI1115:AT1174,TRUE,TRUE),1,10),"")</f>
        <v/>
      </c>
      <c r="BG1174" s="9">
        <f>IF((ROW()-6)&lt;=$Q$3,INDEX(LINEST(AH1115:AH1174,AI1115:AT1174,TRUE,TRUE),1,9),"")</f>
        <v/>
      </c>
      <c r="BH1174" s="9">
        <f>IF((ROW()-6)&lt;=$Q$3,INDEX(LINEST(AH1115:AH1174,AI1115:AT1174,TRUE,TRUE),1,8),"")</f>
        <v/>
      </c>
      <c r="BI1174" s="9">
        <f>IF((ROW()-6)&lt;=$Q$3,INDEX(LINEST(AH1115:AH1174,AI1115:AT1174,TRUE,TRUE),1,7),"")</f>
        <v/>
      </c>
      <c r="BJ1174" s="9">
        <f>IF((ROW()-6)&lt;=$Q$3,INDEX(LINEST(AH1115:AH1174,AI1115:AT1174,TRUE,TRUE),1,6),"")</f>
        <v/>
      </c>
      <c r="BK1174" s="9">
        <f>IF((ROW()-6)&lt;=$Q$3,INDEX(LINEST(AH1115:AH1174,AI1115:AT1174,TRUE,TRUE),1,5),"")</f>
        <v/>
      </c>
      <c r="BL1174" s="9">
        <f>IF((ROW()-6)&lt;=$Q$3,INDEX(LINEST(AH1115:AH1174,AI1115:AT1174,TRUE,TRUE),1,4),"")</f>
        <v/>
      </c>
      <c r="BM1174" s="9">
        <f>IF((ROW()-6)&lt;=$Q$3,INDEX(LINEST(AH1115:AH1174,AI1115:AT1174,TRUE,TRUE),1,3),"")</f>
        <v/>
      </c>
      <c r="BN1174" s="9">
        <f>IF((ROW()-6)&lt;=$Q$3,INDEX(LINEST(AH1115:AH1174,AI1115:AT1174,TRUE,TRUE),1,2),"")</f>
        <v/>
      </c>
      <c r="BO1174" s="9">
        <f>IF((ROW()-6)&lt;=$Q$3,INDEX(LINEST(AH1115:AH1174,AI1115:AT1174,TRUE,TRUE),1,1),"")</f>
        <v/>
      </c>
      <c r="BP1174" s="10">
        <f>IF((ROW()-6)&lt;=$Q$3,INDEX(LINEST(AH1115:AH1174,AI1115:AT1174,TRUE,TRUE),3,1),"")</f>
        <v/>
      </c>
      <c r="BR1174" s="9">
        <f>IF(AND((ROW()-6)&lt;=$Q$3,ISNUMBER(BC1173)),BC1173/$Q$4+BD1173*AI1174+BE1173*AJ1174+BF1173*AK1174+BG1173*AL1174+BH1173*AM1174+BI1173*AN1174+BJ1173*AO1174+BK1173*AP1174+BL1173*AQ1174+BM1173*AR1174+BN1173*AS1174+BO1173*AT1174,"")</f>
        <v/>
      </c>
      <c r="BS1174">
        <f>IF(ISNUMBER(BR1174),AVERAGE(AH1114:AH1173),"")</f>
        <v/>
      </c>
      <c r="BT1174">
        <f>IF(ISNUMBER(BR1174),(AH1174-BR1174)^2,"")</f>
        <v/>
      </c>
      <c r="BU1174">
        <f>IF(ISNUMBER(BR1174),AH1174^2,"")</f>
        <v/>
      </c>
      <c r="BV1174">
        <f>IF(ISNUMBER(BR1174),(AH1174-BS1174)^2,"")</f>
        <v/>
      </c>
    </row>
    <row r="1175">
      <c r="O1175">
        <f>IF($R1175="","",CHOOSE($Q$2,YEAR(R1175)*12+MONTH(R1175),INT((R1175-2)/7),YEAR(R1175)*4+ROUNDUP(MONTH(R1175)/3)))</f>
        <v/>
      </c>
      <c r="P1175">
        <f>IF($R1175="","",IF($R1176="",1,IF(O1175&lt;&gt;O1176,1,0)))</f>
        <v/>
      </c>
      <c r="Q1175">
        <f>IF(P1175=1,SUM($P$7:P1175),"")</f>
        <v/>
      </c>
      <c r="R1175">
        <f>IF($A1175="","",IF(ISNUMBER($A1175),$A1175,IFERROR(DATEVALUE($A1175),NA())))</f>
        <v/>
      </c>
      <c r="S1175" s="7">
        <f>IFERROR(INDEX($R$7:$R$60000,MATCH(ROW()-6,$Q$7:$Q$60000,0)),"")</f>
        <v/>
      </c>
      <c r="T1175">
        <f>IFERROR(INDEX($B$7:$B$60000,MATCH(ROW()-6,$Q$7:$Q$60000,0)),"")</f>
        <v/>
      </c>
      <c r="U1175">
        <f>IFERROR(INDEX($C$7:$C$60000,MATCH(ROW()-6,$Q$7:$Q$60000,0)),"")</f>
        <v/>
      </c>
      <c r="V1175">
        <f>IFERROR(INDEX($D$7:$D$60000,MATCH(ROW()-6,$Q$7:$Q$60000,0)),"")</f>
        <v/>
      </c>
      <c r="W1175">
        <f>IFERROR(INDEX($E$7:$E$60000,MATCH(ROW()-6,$Q$7:$Q$60000,0)),"")</f>
        <v/>
      </c>
      <c r="X1175">
        <f>IFERROR(INDEX($F$7:$F$60000,MATCH(ROW()-6,$Q$7:$Q$60000,0)),"")</f>
        <v/>
      </c>
      <c r="Y1175">
        <f>IFERROR(INDEX($G$7:$G$60000,MATCH(ROW()-6,$Q$7:$Q$60000,0)),"")</f>
        <v/>
      </c>
      <c r="Z1175">
        <f>IFERROR(INDEX($H$7:$H$60000,MATCH(ROW()-6,$Q$7:$Q$60000,0)),"")</f>
        <v/>
      </c>
      <c r="AA1175">
        <f>IFERROR(INDEX($I$7:$I$60000,MATCH(ROW()-6,$Q$7:$Q$60000,0)),"")</f>
        <v/>
      </c>
      <c r="AB1175">
        <f>IFERROR(INDEX($J$7:$J$60000,MATCH(ROW()-6,$Q$7:$Q$60000,0)),"")</f>
        <v/>
      </c>
      <c r="AC1175">
        <f>IFERROR(INDEX($K$7:$K$60000,MATCH(ROW()-6,$Q$7:$Q$60000,0)),"")</f>
        <v/>
      </c>
      <c r="AD1175">
        <f>IFERROR(INDEX($L$7:$L$60000,MATCH(ROW()-6,$Q$7:$Q$60000,0)),"")</f>
        <v/>
      </c>
      <c r="AE1175">
        <f>IFERROR(INDEX($M$7:$M$60000,MATCH(ROW()-6,$Q$7:$Q$60000,0)),"")</f>
        <v/>
      </c>
      <c r="AF1175">
        <f>IFERROR(INDEX($N$7:$N$60000,MATCH(ROW()-6,$Q$7:$Q$60000,0)),"")</f>
        <v/>
      </c>
      <c r="AH1175" s="9">
        <f>IF(OR($S1175="",$S1174=""),"",LN($T1175/$T1174))</f>
        <v/>
      </c>
      <c r="AI1175" s="9">
        <f>IF(OR($S1175="",$S1174=""),"",$C$2*LN(U1175/U1174))</f>
        <v/>
      </c>
      <c r="AJ1175" s="9">
        <f>IF(OR($S1175="",$S1174=""),"",$D$2*(V1175-V1174))</f>
        <v/>
      </c>
      <c r="AK1175" s="9">
        <f>IF(OR($S1175="",$S1174=""),"",$E$2*(W1175-W1174))</f>
        <v/>
      </c>
      <c r="AL1175" s="9">
        <f>IF(OR($S1175="",$S1174=""),"",$F$2*LN(X1175/X1174))</f>
        <v/>
      </c>
      <c r="AM1175" s="9">
        <f>IF(OR($S1175="",$S1174=""),"",$G$2*(Y1175-Y1174))</f>
        <v/>
      </c>
      <c r="AN1175" s="9">
        <f>IF(OR($S1175="",$S1174=""),"",$H$2*LN(Z1175/Z1174))</f>
        <v/>
      </c>
      <c r="AO1175" s="9">
        <f>IF(OR($S1175="",$S1174=""),"",$I$2*(AA1175-AA1174))</f>
        <v/>
      </c>
      <c r="AP1175" s="9">
        <f>IF(OR($S1175="",$S1174=""),"",$J$2*LN(AB1175/AB1174))</f>
        <v/>
      </c>
      <c r="AQ1175" s="9">
        <f>IF(OR($S1175="",$S1174=""),"",$K$2*(AC1175-AC1174))</f>
        <v/>
      </c>
      <c r="AR1175" s="9">
        <f>IF(OR($S1175="",$S1174=""),"",$L$2*LN(AD1175/AD1174))</f>
        <v/>
      </c>
      <c r="AS1175" s="9">
        <f>IF(OR($S1175="",$S1174=""),"",$M$2*LN(AE1175/AE1174))</f>
        <v/>
      </c>
      <c r="AT1175" s="9">
        <f>IF(OR($S1175="",$S1174=""),"",$N$2*LN(AF1175/AF1174))</f>
        <v/>
      </c>
      <c r="AV1175" s="9">
        <f>IF($AH1175="","",$AY$16+$AY$4*AI1175+$AY$5*AJ1175+$AY$6*AK1175+$AY$7*AL1175+$AY$8*AM1175+$AY$9*AN1175+$AY$10*AO1175+$AY$11*AP1175+$AY$12*AQ1175+$AY$13*AR1175+$AY$14*AS1175+$AY$15*AT1175)</f>
        <v/>
      </c>
      <c r="BC1175" s="10">
        <f>IF((ROW()-6)&lt;=$Q$3,INDEX(LINEST(AH1116:AH1175,AI1116:AT1175,TRUE,TRUE),1,13)*$Q$4,"")</f>
        <v/>
      </c>
      <c r="BD1175" s="9">
        <f>IF((ROW()-6)&lt;=$Q$3,INDEX(LINEST(AH1116:AH1175,AI1116:AT1175,TRUE,TRUE),1,12),"")</f>
        <v/>
      </c>
      <c r="BE1175" s="9">
        <f>IF((ROW()-6)&lt;=$Q$3,INDEX(LINEST(AH1116:AH1175,AI1116:AT1175,TRUE,TRUE),1,11),"")</f>
        <v/>
      </c>
      <c r="BF1175" s="9">
        <f>IF((ROW()-6)&lt;=$Q$3,INDEX(LINEST(AH1116:AH1175,AI1116:AT1175,TRUE,TRUE),1,10),"")</f>
        <v/>
      </c>
      <c r="BG1175" s="9">
        <f>IF((ROW()-6)&lt;=$Q$3,INDEX(LINEST(AH1116:AH1175,AI1116:AT1175,TRUE,TRUE),1,9),"")</f>
        <v/>
      </c>
      <c r="BH1175" s="9">
        <f>IF((ROW()-6)&lt;=$Q$3,INDEX(LINEST(AH1116:AH1175,AI1116:AT1175,TRUE,TRUE),1,8),"")</f>
        <v/>
      </c>
      <c r="BI1175" s="9">
        <f>IF((ROW()-6)&lt;=$Q$3,INDEX(LINEST(AH1116:AH1175,AI1116:AT1175,TRUE,TRUE),1,7),"")</f>
        <v/>
      </c>
      <c r="BJ1175" s="9">
        <f>IF((ROW()-6)&lt;=$Q$3,INDEX(LINEST(AH1116:AH1175,AI1116:AT1175,TRUE,TRUE),1,6),"")</f>
        <v/>
      </c>
      <c r="BK1175" s="9">
        <f>IF((ROW()-6)&lt;=$Q$3,INDEX(LINEST(AH1116:AH1175,AI1116:AT1175,TRUE,TRUE),1,5),"")</f>
        <v/>
      </c>
      <c r="BL1175" s="9">
        <f>IF((ROW()-6)&lt;=$Q$3,INDEX(LINEST(AH1116:AH1175,AI1116:AT1175,TRUE,TRUE),1,4),"")</f>
        <v/>
      </c>
      <c r="BM1175" s="9">
        <f>IF((ROW()-6)&lt;=$Q$3,INDEX(LINEST(AH1116:AH1175,AI1116:AT1175,TRUE,TRUE),1,3),"")</f>
        <v/>
      </c>
      <c r="BN1175" s="9">
        <f>IF((ROW()-6)&lt;=$Q$3,INDEX(LINEST(AH1116:AH1175,AI1116:AT1175,TRUE,TRUE),1,2),"")</f>
        <v/>
      </c>
      <c r="BO1175" s="9">
        <f>IF((ROW()-6)&lt;=$Q$3,INDEX(LINEST(AH1116:AH1175,AI1116:AT1175,TRUE,TRUE),1,1),"")</f>
        <v/>
      </c>
      <c r="BP1175" s="10">
        <f>IF((ROW()-6)&lt;=$Q$3,INDEX(LINEST(AH1116:AH1175,AI1116:AT1175,TRUE,TRUE),3,1),"")</f>
        <v/>
      </c>
      <c r="BR1175" s="9">
        <f>IF(AND((ROW()-6)&lt;=$Q$3,ISNUMBER(BC1174)),BC1174/$Q$4+BD1174*AI1175+BE1174*AJ1175+BF1174*AK1175+BG1174*AL1175+BH1174*AM1175+BI1174*AN1175+BJ1174*AO1175+BK1174*AP1175+BL1174*AQ1175+BM1174*AR1175+BN1174*AS1175+BO1174*AT1175,"")</f>
        <v/>
      </c>
      <c r="BS1175">
        <f>IF(ISNUMBER(BR1175),AVERAGE(AH1115:AH1174),"")</f>
        <v/>
      </c>
      <c r="BT1175">
        <f>IF(ISNUMBER(BR1175),(AH1175-BR1175)^2,"")</f>
        <v/>
      </c>
      <c r="BU1175">
        <f>IF(ISNUMBER(BR1175),AH1175^2,"")</f>
        <v/>
      </c>
      <c r="BV1175">
        <f>IF(ISNUMBER(BR1175),(AH1175-BS1175)^2,"")</f>
        <v/>
      </c>
    </row>
    <row r="1176">
      <c r="O1176">
        <f>IF($R1176="","",CHOOSE($Q$2,YEAR(R1176)*12+MONTH(R1176),INT((R1176-2)/7),YEAR(R1176)*4+ROUNDUP(MONTH(R1176)/3)))</f>
        <v/>
      </c>
      <c r="P1176">
        <f>IF($R1176="","",IF($R1177="",1,IF(O1176&lt;&gt;O1177,1,0)))</f>
        <v/>
      </c>
      <c r="Q1176">
        <f>IF(P1176=1,SUM($P$7:P1176),"")</f>
        <v/>
      </c>
      <c r="R1176">
        <f>IF($A1176="","",IF(ISNUMBER($A1176),$A1176,IFERROR(DATEVALUE($A1176),NA())))</f>
        <v/>
      </c>
      <c r="S1176" s="7">
        <f>IFERROR(INDEX($R$7:$R$60000,MATCH(ROW()-6,$Q$7:$Q$60000,0)),"")</f>
        <v/>
      </c>
      <c r="T1176">
        <f>IFERROR(INDEX($B$7:$B$60000,MATCH(ROW()-6,$Q$7:$Q$60000,0)),"")</f>
        <v/>
      </c>
      <c r="U1176">
        <f>IFERROR(INDEX($C$7:$C$60000,MATCH(ROW()-6,$Q$7:$Q$60000,0)),"")</f>
        <v/>
      </c>
      <c r="V1176">
        <f>IFERROR(INDEX($D$7:$D$60000,MATCH(ROW()-6,$Q$7:$Q$60000,0)),"")</f>
        <v/>
      </c>
      <c r="W1176">
        <f>IFERROR(INDEX($E$7:$E$60000,MATCH(ROW()-6,$Q$7:$Q$60000,0)),"")</f>
        <v/>
      </c>
      <c r="X1176">
        <f>IFERROR(INDEX($F$7:$F$60000,MATCH(ROW()-6,$Q$7:$Q$60000,0)),"")</f>
        <v/>
      </c>
      <c r="Y1176">
        <f>IFERROR(INDEX($G$7:$G$60000,MATCH(ROW()-6,$Q$7:$Q$60000,0)),"")</f>
        <v/>
      </c>
      <c r="Z1176">
        <f>IFERROR(INDEX($H$7:$H$60000,MATCH(ROW()-6,$Q$7:$Q$60000,0)),"")</f>
        <v/>
      </c>
      <c r="AA1176">
        <f>IFERROR(INDEX($I$7:$I$60000,MATCH(ROW()-6,$Q$7:$Q$60000,0)),"")</f>
        <v/>
      </c>
      <c r="AB1176">
        <f>IFERROR(INDEX($J$7:$J$60000,MATCH(ROW()-6,$Q$7:$Q$60000,0)),"")</f>
        <v/>
      </c>
      <c r="AC1176">
        <f>IFERROR(INDEX($K$7:$K$60000,MATCH(ROW()-6,$Q$7:$Q$60000,0)),"")</f>
        <v/>
      </c>
      <c r="AD1176">
        <f>IFERROR(INDEX($L$7:$L$60000,MATCH(ROW()-6,$Q$7:$Q$60000,0)),"")</f>
        <v/>
      </c>
      <c r="AE1176">
        <f>IFERROR(INDEX($M$7:$M$60000,MATCH(ROW()-6,$Q$7:$Q$60000,0)),"")</f>
        <v/>
      </c>
      <c r="AF1176">
        <f>IFERROR(INDEX($N$7:$N$60000,MATCH(ROW()-6,$Q$7:$Q$60000,0)),"")</f>
        <v/>
      </c>
      <c r="AH1176" s="9">
        <f>IF(OR($S1176="",$S1175=""),"",LN($T1176/$T1175))</f>
        <v/>
      </c>
      <c r="AI1176" s="9">
        <f>IF(OR($S1176="",$S1175=""),"",$C$2*LN(U1176/U1175))</f>
        <v/>
      </c>
      <c r="AJ1176" s="9">
        <f>IF(OR($S1176="",$S1175=""),"",$D$2*(V1176-V1175))</f>
        <v/>
      </c>
      <c r="AK1176" s="9">
        <f>IF(OR($S1176="",$S1175=""),"",$E$2*(W1176-W1175))</f>
        <v/>
      </c>
      <c r="AL1176" s="9">
        <f>IF(OR($S1176="",$S1175=""),"",$F$2*LN(X1176/X1175))</f>
        <v/>
      </c>
      <c r="AM1176" s="9">
        <f>IF(OR($S1176="",$S1175=""),"",$G$2*(Y1176-Y1175))</f>
        <v/>
      </c>
      <c r="AN1176" s="9">
        <f>IF(OR($S1176="",$S1175=""),"",$H$2*LN(Z1176/Z1175))</f>
        <v/>
      </c>
      <c r="AO1176" s="9">
        <f>IF(OR($S1176="",$S1175=""),"",$I$2*(AA1176-AA1175))</f>
        <v/>
      </c>
      <c r="AP1176" s="9">
        <f>IF(OR($S1176="",$S1175=""),"",$J$2*LN(AB1176/AB1175))</f>
        <v/>
      </c>
      <c r="AQ1176" s="9">
        <f>IF(OR($S1176="",$S1175=""),"",$K$2*(AC1176-AC1175))</f>
        <v/>
      </c>
      <c r="AR1176" s="9">
        <f>IF(OR($S1176="",$S1175=""),"",$L$2*LN(AD1176/AD1175))</f>
        <v/>
      </c>
      <c r="AS1176" s="9">
        <f>IF(OR($S1176="",$S1175=""),"",$M$2*LN(AE1176/AE1175))</f>
        <v/>
      </c>
      <c r="AT1176" s="9">
        <f>IF(OR($S1176="",$S1175=""),"",$N$2*LN(AF1176/AF1175))</f>
        <v/>
      </c>
      <c r="AV1176" s="9">
        <f>IF($AH1176="","",$AY$16+$AY$4*AI1176+$AY$5*AJ1176+$AY$6*AK1176+$AY$7*AL1176+$AY$8*AM1176+$AY$9*AN1176+$AY$10*AO1176+$AY$11*AP1176+$AY$12*AQ1176+$AY$13*AR1176+$AY$14*AS1176+$AY$15*AT1176)</f>
        <v/>
      </c>
      <c r="BC1176" s="10">
        <f>IF((ROW()-6)&lt;=$Q$3,INDEX(LINEST(AH1117:AH1176,AI1117:AT1176,TRUE,TRUE),1,13)*$Q$4,"")</f>
        <v/>
      </c>
      <c r="BD1176" s="9">
        <f>IF((ROW()-6)&lt;=$Q$3,INDEX(LINEST(AH1117:AH1176,AI1117:AT1176,TRUE,TRUE),1,12),"")</f>
        <v/>
      </c>
      <c r="BE1176" s="9">
        <f>IF((ROW()-6)&lt;=$Q$3,INDEX(LINEST(AH1117:AH1176,AI1117:AT1176,TRUE,TRUE),1,11),"")</f>
        <v/>
      </c>
      <c r="BF1176" s="9">
        <f>IF((ROW()-6)&lt;=$Q$3,INDEX(LINEST(AH1117:AH1176,AI1117:AT1176,TRUE,TRUE),1,10),"")</f>
        <v/>
      </c>
      <c r="BG1176" s="9">
        <f>IF((ROW()-6)&lt;=$Q$3,INDEX(LINEST(AH1117:AH1176,AI1117:AT1176,TRUE,TRUE),1,9),"")</f>
        <v/>
      </c>
      <c r="BH1176" s="9">
        <f>IF((ROW()-6)&lt;=$Q$3,INDEX(LINEST(AH1117:AH1176,AI1117:AT1176,TRUE,TRUE),1,8),"")</f>
        <v/>
      </c>
      <c r="BI1176" s="9">
        <f>IF((ROW()-6)&lt;=$Q$3,INDEX(LINEST(AH1117:AH1176,AI1117:AT1176,TRUE,TRUE),1,7),"")</f>
        <v/>
      </c>
      <c r="BJ1176" s="9">
        <f>IF((ROW()-6)&lt;=$Q$3,INDEX(LINEST(AH1117:AH1176,AI1117:AT1176,TRUE,TRUE),1,6),"")</f>
        <v/>
      </c>
      <c r="BK1176" s="9">
        <f>IF((ROW()-6)&lt;=$Q$3,INDEX(LINEST(AH1117:AH1176,AI1117:AT1176,TRUE,TRUE),1,5),"")</f>
        <v/>
      </c>
      <c r="BL1176" s="9">
        <f>IF((ROW()-6)&lt;=$Q$3,INDEX(LINEST(AH1117:AH1176,AI1117:AT1176,TRUE,TRUE),1,4),"")</f>
        <v/>
      </c>
      <c r="BM1176" s="9">
        <f>IF((ROW()-6)&lt;=$Q$3,INDEX(LINEST(AH1117:AH1176,AI1117:AT1176,TRUE,TRUE),1,3),"")</f>
        <v/>
      </c>
      <c r="BN1176" s="9">
        <f>IF((ROW()-6)&lt;=$Q$3,INDEX(LINEST(AH1117:AH1176,AI1117:AT1176,TRUE,TRUE),1,2),"")</f>
        <v/>
      </c>
      <c r="BO1176" s="9">
        <f>IF((ROW()-6)&lt;=$Q$3,INDEX(LINEST(AH1117:AH1176,AI1117:AT1176,TRUE,TRUE),1,1),"")</f>
        <v/>
      </c>
      <c r="BP1176" s="10">
        <f>IF((ROW()-6)&lt;=$Q$3,INDEX(LINEST(AH1117:AH1176,AI1117:AT1176,TRUE,TRUE),3,1),"")</f>
        <v/>
      </c>
      <c r="BR1176" s="9">
        <f>IF(AND((ROW()-6)&lt;=$Q$3,ISNUMBER(BC1175)),BC1175/$Q$4+BD1175*AI1176+BE1175*AJ1176+BF1175*AK1176+BG1175*AL1176+BH1175*AM1176+BI1175*AN1176+BJ1175*AO1176+BK1175*AP1176+BL1175*AQ1176+BM1175*AR1176+BN1175*AS1176+BO1175*AT1176,"")</f>
        <v/>
      </c>
      <c r="BS1176">
        <f>IF(ISNUMBER(BR1176),AVERAGE(AH1116:AH1175),"")</f>
        <v/>
      </c>
      <c r="BT1176">
        <f>IF(ISNUMBER(BR1176),(AH1176-BR1176)^2,"")</f>
        <v/>
      </c>
      <c r="BU1176">
        <f>IF(ISNUMBER(BR1176),AH1176^2,"")</f>
        <v/>
      </c>
      <c r="BV1176">
        <f>IF(ISNUMBER(BR1176),(AH1176-BS1176)^2,"")</f>
        <v/>
      </c>
    </row>
    <row r="1177">
      <c r="O1177">
        <f>IF($R1177="","",CHOOSE($Q$2,YEAR(R1177)*12+MONTH(R1177),INT((R1177-2)/7),YEAR(R1177)*4+ROUNDUP(MONTH(R1177)/3)))</f>
        <v/>
      </c>
      <c r="P1177">
        <f>IF($R1177="","",IF($R1178="",1,IF(O1177&lt;&gt;O1178,1,0)))</f>
        <v/>
      </c>
      <c r="Q1177">
        <f>IF(P1177=1,SUM($P$7:P1177),"")</f>
        <v/>
      </c>
      <c r="R1177">
        <f>IF($A1177="","",IF(ISNUMBER($A1177),$A1177,IFERROR(DATEVALUE($A1177),NA())))</f>
        <v/>
      </c>
      <c r="S1177" s="7">
        <f>IFERROR(INDEX($R$7:$R$60000,MATCH(ROW()-6,$Q$7:$Q$60000,0)),"")</f>
        <v/>
      </c>
      <c r="T1177">
        <f>IFERROR(INDEX($B$7:$B$60000,MATCH(ROW()-6,$Q$7:$Q$60000,0)),"")</f>
        <v/>
      </c>
      <c r="U1177">
        <f>IFERROR(INDEX($C$7:$C$60000,MATCH(ROW()-6,$Q$7:$Q$60000,0)),"")</f>
        <v/>
      </c>
      <c r="V1177">
        <f>IFERROR(INDEX($D$7:$D$60000,MATCH(ROW()-6,$Q$7:$Q$60000,0)),"")</f>
        <v/>
      </c>
      <c r="W1177">
        <f>IFERROR(INDEX($E$7:$E$60000,MATCH(ROW()-6,$Q$7:$Q$60000,0)),"")</f>
        <v/>
      </c>
      <c r="X1177">
        <f>IFERROR(INDEX($F$7:$F$60000,MATCH(ROW()-6,$Q$7:$Q$60000,0)),"")</f>
        <v/>
      </c>
      <c r="Y1177">
        <f>IFERROR(INDEX($G$7:$G$60000,MATCH(ROW()-6,$Q$7:$Q$60000,0)),"")</f>
        <v/>
      </c>
      <c r="Z1177">
        <f>IFERROR(INDEX($H$7:$H$60000,MATCH(ROW()-6,$Q$7:$Q$60000,0)),"")</f>
        <v/>
      </c>
      <c r="AA1177">
        <f>IFERROR(INDEX($I$7:$I$60000,MATCH(ROW()-6,$Q$7:$Q$60000,0)),"")</f>
        <v/>
      </c>
      <c r="AB1177">
        <f>IFERROR(INDEX($J$7:$J$60000,MATCH(ROW()-6,$Q$7:$Q$60000,0)),"")</f>
        <v/>
      </c>
      <c r="AC1177">
        <f>IFERROR(INDEX($K$7:$K$60000,MATCH(ROW()-6,$Q$7:$Q$60000,0)),"")</f>
        <v/>
      </c>
      <c r="AD1177">
        <f>IFERROR(INDEX($L$7:$L$60000,MATCH(ROW()-6,$Q$7:$Q$60000,0)),"")</f>
        <v/>
      </c>
      <c r="AE1177">
        <f>IFERROR(INDEX($M$7:$M$60000,MATCH(ROW()-6,$Q$7:$Q$60000,0)),"")</f>
        <v/>
      </c>
      <c r="AF1177">
        <f>IFERROR(INDEX($N$7:$N$60000,MATCH(ROW()-6,$Q$7:$Q$60000,0)),"")</f>
        <v/>
      </c>
      <c r="AH1177" s="9">
        <f>IF(OR($S1177="",$S1176=""),"",LN($T1177/$T1176))</f>
        <v/>
      </c>
      <c r="AI1177" s="9">
        <f>IF(OR($S1177="",$S1176=""),"",$C$2*LN(U1177/U1176))</f>
        <v/>
      </c>
      <c r="AJ1177" s="9">
        <f>IF(OR($S1177="",$S1176=""),"",$D$2*(V1177-V1176))</f>
        <v/>
      </c>
      <c r="AK1177" s="9">
        <f>IF(OR($S1177="",$S1176=""),"",$E$2*(W1177-W1176))</f>
        <v/>
      </c>
      <c r="AL1177" s="9">
        <f>IF(OR($S1177="",$S1176=""),"",$F$2*LN(X1177/X1176))</f>
        <v/>
      </c>
      <c r="AM1177" s="9">
        <f>IF(OR($S1177="",$S1176=""),"",$G$2*(Y1177-Y1176))</f>
        <v/>
      </c>
      <c r="AN1177" s="9">
        <f>IF(OR($S1177="",$S1176=""),"",$H$2*LN(Z1177/Z1176))</f>
        <v/>
      </c>
      <c r="AO1177" s="9">
        <f>IF(OR($S1177="",$S1176=""),"",$I$2*(AA1177-AA1176))</f>
        <v/>
      </c>
      <c r="AP1177" s="9">
        <f>IF(OR($S1177="",$S1176=""),"",$J$2*LN(AB1177/AB1176))</f>
        <v/>
      </c>
      <c r="AQ1177" s="9">
        <f>IF(OR($S1177="",$S1176=""),"",$K$2*(AC1177-AC1176))</f>
        <v/>
      </c>
      <c r="AR1177" s="9">
        <f>IF(OR($S1177="",$S1176=""),"",$L$2*LN(AD1177/AD1176))</f>
        <v/>
      </c>
      <c r="AS1177" s="9">
        <f>IF(OR($S1177="",$S1176=""),"",$M$2*LN(AE1177/AE1176))</f>
        <v/>
      </c>
      <c r="AT1177" s="9">
        <f>IF(OR($S1177="",$S1176=""),"",$N$2*LN(AF1177/AF1176))</f>
        <v/>
      </c>
      <c r="AV1177" s="9">
        <f>IF($AH1177="","",$AY$16+$AY$4*AI1177+$AY$5*AJ1177+$AY$6*AK1177+$AY$7*AL1177+$AY$8*AM1177+$AY$9*AN1177+$AY$10*AO1177+$AY$11*AP1177+$AY$12*AQ1177+$AY$13*AR1177+$AY$14*AS1177+$AY$15*AT1177)</f>
        <v/>
      </c>
      <c r="BC1177" s="10">
        <f>IF((ROW()-6)&lt;=$Q$3,INDEX(LINEST(AH1118:AH1177,AI1118:AT1177,TRUE,TRUE),1,13)*$Q$4,"")</f>
        <v/>
      </c>
      <c r="BD1177" s="9">
        <f>IF((ROW()-6)&lt;=$Q$3,INDEX(LINEST(AH1118:AH1177,AI1118:AT1177,TRUE,TRUE),1,12),"")</f>
        <v/>
      </c>
      <c r="BE1177" s="9">
        <f>IF((ROW()-6)&lt;=$Q$3,INDEX(LINEST(AH1118:AH1177,AI1118:AT1177,TRUE,TRUE),1,11),"")</f>
        <v/>
      </c>
      <c r="BF1177" s="9">
        <f>IF((ROW()-6)&lt;=$Q$3,INDEX(LINEST(AH1118:AH1177,AI1118:AT1177,TRUE,TRUE),1,10),"")</f>
        <v/>
      </c>
      <c r="BG1177" s="9">
        <f>IF((ROW()-6)&lt;=$Q$3,INDEX(LINEST(AH1118:AH1177,AI1118:AT1177,TRUE,TRUE),1,9),"")</f>
        <v/>
      </c>
      <c r="BH1177" s="9">
        <f>IF((ROW()-6)&lt;=$Q$3,INDEX(LINEST(AH1118:AH1177,AI1118:AT1177,TRUE,TRUE),1,8),"")</f>
        <v/>
      </c>
      <c r="BI1177" s="9">
        <f>IF((ROW()-6)&lt;=$Q$3,INDEX(LINEST(AH1118:AH1177,AI1118:AT1177,TRUE,TRUE),1,7),"")</f>
        <v/>
      </c>
      <c r="BJ1177" s="9">
        <f>IF((ROW()-6)&lt;=$Q$3,INDEX(LINEST(AH1118:AH1177,AI1118:AT1177,TRUE,TRUE),1,6),"")</f>
        <v/>
      </c>
      <c r="BK1177" s="9">
        <f>IF((ROW()-6)&lt;=$Q$3,INDEX(LINEST(AH1118:AH1177,AI1118:AT1177,TRUE,TRUE),1,5),"")</f>
        <v/>
      </c>
      <c r="BL1177" s="9">
        <f>IF((ROW()-6)&lt;=$Q$3,INDEX(LINEST(AH1118:AH1177,AI1118:AT1177,TRUE,TRUE),1,4),"")</f>
        <v/>
      </c>
      <c r="BM1177" s="9">
        <f>IF((ROW()-6)&lt;=$Q$3,INDEX(LINEST(AH1118:AH1177,AI1118:AT1177,TRUE,TRUE),1,3),"")</f>
        <v/>
      </c>
      <c r="BN1177" s="9">
        <f>IF((ROW()-6)&lt;=$Q$3,INDEX(LINEST(AH1118:AH1177,AI1118:AT1177,TRUE,TRUE),1,2),"")</f>
        <v/>
      </c>
      <c r="BO1177" s="9">
        <f>IF((ROW()-6)&lt;=$Q$3,INDEX(LINEST(AH1118:AH1177,AI1118:AT1177,TRUE,TRUE),1,1),"")</f>
        <v/>
      </c>
      <c r="BP1177" s="10">
        <f>IF((ROW()-6)&lt;=$Q$3,INDEX(LINEST(AH1118:AH1177,AI1118:AT1177,TRUE,TRUE),3,1),"")</f>
        <v/>
      </c>
      <c r="BR1177" s="9">
        <f>IF(AND((ROW()-6)&lt;=$Q$3,ISNUMBER(BC1176)),BC1176/$Q$4+BD1176*AI1177+BE1176*AJ1177+BF1176*AK1177+BG1176*AL1177+BH1176*AM1177+BI1176*AN1177+BJ1176*AO1177+BK1176*AP1177+BL1176*AQ1177+BM1176*AR1177+BN1176*AS1177+BO1176*AT1177,"")</f>
        <v/>
      </c>
      <c r="BS1177">
        <f>IF(ISNUMBER(BR1177),AVERAGE(AH1117:AH1176),"")</f>
        <v/>
      </c>
      <c r="BT1177">
        <f>IF(ISNUMBER(BR1177),(AH1177-BR1177)^2,"")</f>
        <v/>
      </c>
      <c r="BU1177">
        <f>IF(ISNUMBER(BR1177),AH1177^2,"")</f>
        <v/>
      </c>
      <c r="BV1177">
        <f>IF(ISNUMBER(BR1177),(AH1177-BS1177)^2,"")</f>
        <v/>
      </c>
    </row>
    <row r="1178">
      <c r="O1178">
        <f>IF($R1178="","",CHOOSE($Q$2,YEAR(R1178)*12+MONTH(R1178),INT((R1178-2)/7),YEAR(R1178)*4+ROUNDUP(MONTH(R1178)/3)))</f>
        <v/>
      </c>
      <c r="P1178">
        <f>IF($R1178="","",IF($R1179="",1,IF(O1178&lt;&gt;O1179,1,0)))</f>
        <v/>
      </c>
      <c r="Q1178">
        <f>IF(P1178=1,SUM($P$7:P1178),"")</f>
        <v/>
      </c>
      <c r="R1178">
        <f>IF($A1178="","",IF(ISNUMBER($A1178),$A1178,IFERROR(DATEVALUE($A1178),NA())))</f>
        <v/>
      </c>
      <c r="S1178" s="7">
        <f>IFERROR(INDEX($R$7:$R$60000,MATCH(ROW()-6,$Q$7:$Q$60000,0)),"")</f>
        <v/>
      </c>
      <c r="T1178">
        <f>IFERROR(INDEX($B$7:$B$60000,MATCH(ROW()-6,$Q$7:$Q$60000,0)),"")</f>
        <v/>
      </c>
      <c r="U1178">
        <f>IFERROR(INDEX($C$7:$C$60000,MATCH(ROW()-6,$Q$7:$Q$60000,0)),"")</f>
        <v/>
      </c>
      <c r="V1178">
        <f>IFERROR(INDEX($D$7:$D$60000,MATCH(ROW()-6,$Q$7:$Q$60000,0)),"")</f>
        <v/>
      </c>
      <c r="W1178">
        <f>IFERROR(INDEX($E$7:$E$60000,MATCH(ROW()-6,$Q$7:$Q$60000,0)),"")</f>
        <v/>
      </c>
      <c r="X1178">
        <f>IFERROR(INDEX($F$7:$F$60000,MATCH(ROW()-6,$Q$7:$Q$60000,0)),"")</f>
        <v/>
      </c>
      <c r="Y1178">
        <f>IFERROR(INDEX($G$7:$G$60000,MATCH(ROW()-6,$Q$7:$Q$60000,0)),"")</f>
        <v/>
      </c>
      <c r="Z1178">
        <f>IFERROR(INDEX($H$7:$H$60000,MATCH(ROW()-6,$Q$7:$Q$60000,0)),"")</f>
        <v/>
      </c>
      <c r="AA1178">
        <f>IFERROR(INDEX($I$7:$I$60000,MATCH(ROW()-6,$Q$7:$Q$60000,0)),"")</f>
        <v/>
      </c>
      <c r="AB1178">
        <f>IFERROR(INDEX($J$7:$J$60000,MATCH(ROW()-6,$Q$7:$Q$60000,0)),"")</f>
        <v/>
      </c>
      <c r="AC1178">
        <f>IFERROR(INDEX($K$7:$K$60000,MATCH(ROW()-6,$Q$7:$Q$60000,0)),"")</f>
        <v/>
      </c>
      <c r="AD1178">
        <f>IFERROR(INDEX($L$7:$L$60000,MATCH(ROW()-6,$Q$7:$Q$60000,0)),"")</f>
        <v/>
      </c>
      <c r="AE1178">
        <f>IFERROR(INDEX($M$7:$M$60000,MATCH(ROW()-6,$Q$7:$Q$60000,0)),"")</f>
        <v/>
      </c>
      <c r="AF1178">
        <f>IFERROR(INDEX($N$7:$N$60000,MATCH(ROW()-6,$Q$7:$Q$60000,0)),"")</f>
        <v/>
      </c>
      <c r="AH1178" s="9">
        <f>IF(OR($S1178="",$S1177=""),"",LN($T1178/$T1177))</f>
        <v/>
      </c>
      <c r="AI1178" s="9">
        <f>IF(OR($S1178="",$S1177=""),"",$C$2*LN(U1178/U1177))</f>
        <v/>
      </c>
      <c r="AJ1178" s="9">
        <f>IF(OR($S1178="",$S1177=""),"",$D$2*(V1178-V1177))</f>
        <v/>
      </c>
      <c r="AK1178" s="9">
        <f>IF(OR($S1178="",$S1177=""),"",$E$2*(W1178-W1177))</f>
        <v/>
      </c>
      <c r="AL1178" s="9">
        <f>IF(OR($S1178="",$S1177=""),"",$F$2*LN(X1178/X1177))</f>
        <v/>
      </c>
      <c r="AM1178" s="9">
        <f>IF(OR($S1178="",$S1177=""),"",$G$2*(Y1178-Y1177))</f>
        <v/>
      </c>
      <c r="AN1178" s="9">
        <f>IF(OR($S1178="",$S1177=""),"",$H$2*LN(Z1178/Z1177))</f>
        <v/>
      </c>
      <c r="AO1178" s="9">
        <f>IF(OR($S1178="",$S1177=""),"",$I$2*(AA1178-AA1177))</f>
        <v/>
      </c>
      <c r="AP1178" s="9">
        <f>IF(OR($S1178="",$S1177=""),"",$J$2*LN(AB1178/AB1177))</f>
        <v/>
      </c>
      <c r="AQ1178" s="9">
        <f>IF(OR($S1178="",$S1177=""),"",$K$2*(AC1178-AC1177))</f>
        <v/>
      </c>
      <c r="AR1178" s="9">
        <f>IF(OR($S1178="",$S1177=""),"",$L$2*LN(AD1178/AD1177))</f>
        <v/>
      </c>
      <c r="AS1178" s="9">
        <f>IF(OR($S1178="",$S1177=""),"",$M$2*LN(AE1178/AE1177))</f>
        <v/>
      </c>
      <c r="AT1178" s="9">
        <f>IF(OR($S1178="",$S1177=""),"",$N$2*LN(AF1178/AF1177))</f>
        <v/>
      </c>
      <c r="AV1178" s="9">
        <f>IF($AH1178="","",$AY$16+$AY$4*AI1178+$AY$5*AJ1178+$AY$6*AK1178+$AY$7*AL1178+$AY$8*AM1178+$AY$9*AN1178+$AY$10*AO1178+$AY$11*AP1178+$AY$12*AQ1178+$AY$13*AR1178+$AY$14*AS1178+$AY$15*AT1178)</f>
        <v/>
      </c>
      <c r="BC1178" s="10">
        <f>IF((ROW()-6)&lt;=$Q$3,INDEX(LINEST(AH1119:AH1178,AI1119:AT1178,TRUE,TRUE),1,13)*$Q$4,"")</f>
        <v/>
      </c>
      <c r="BD1178" s="9">
        <f>IF((ROW()-6)&lt;=$Q$3,INDEX(LINEST(AH1119:AH1178,AI1119:AT1178,TRUE,TRUE),1,12),"")</f>
        <v/>
      </c>
      <c r="BE1178" s="9">
        <f>IF((ROW()-6)&lt;=$Q$3,INDEX(LINEST(AH1119:AH1178,AI1119:AT1178,TRUE,TRUE),1,11),"")</f>
        <v/>
      </c>
      <c r="BF1178" s="9">
        <f>IF((ROW()-6)&lt;=$Q$3,INDEX(LINEST(AH1119:AH1178,AI1119:AT1178,TRUE,TRUE),1,10),"")</f>
        <v/>
      </c>
      <c r="BG1178" s="9">
        <f>IF((ROW()-6)&lt;=$Q$3,INDEX(LINEST(AH1119:AH1178,AI1119:AT1178,TRUE,TRUE),1,9),"")</f>
        <v/>
      </c>
      <c r="BH1178" s="9">
        <f>IF((ROW()-6)&lt;=$Q$3,INDEX(LINEST(AH1119:AH1178,AI1119:AT1178,TRUE,TRUE),1,8),"")</f>
        <v/>
      </c>
      <c r="BI1178" s="9">
        <f>IF((ROW()-6)&lt;=$Q$3,INDEX(LINEST(AH1119:AH1178,AI1119:AT1178,TRUE,TRUE),1,7),"")</f>
        <v/>
      </c>
      <c r="BJ1178" s="9">
        <f>IF((ROW()-6)&lt;=$Q$3,INDEX(LINEST(AH1119:AH1178,AI1119:AT1178,TRUE,TRUE),1,6),"")</f>
        <v/>
      </c>
      <c r="BK1178" s="9">
        <f>IF((ROW()-6)&lt;=$Q$3,INDEX(LINEST(AH1119:AH1178,AI1119:AT1178,TRUE,TRUE),1,5),"")</f>
        <v/>
      </c>
      <c r="BL1178" s="9">
        <f>IF((ROW()-6)&lt;=$Q$3,INDEX(LINEST(AH1119:AH1178,AI1119:AT1178,TRUE,TRUE),1,4),"")</f>
        <v/>
      </c>
      <c r="BM1178" s="9">
        <f>IF((ROW()-6)&lt;=$Q$3,INDEX(LINEST(AH1119:AH1178,AI1119:AT1178,TRUE,TRUE),1,3),"")</f>
        <v/>
      </c>
      <c r="BN1178" s="9">
        <f>IF((ROW()-6)&lt;=$Q$3,INDEX(LINEST(AH1119:AH1178,AI1119:AT1178,TRUE,TRUE),1,2),"")</f>
        <v/>
      </c>
      <c r="BO1178" s="9">
        <f>IF((ROW()-6)&lt;=$Q$3,INDEX(LINEST(AH1119:AH1178,AI1119:AT1178,TRUE,TRUE),1,1),"")</f>
        <v/>
      </c>
      <c r="BP1178" s="10">
        <f>IF((ROW()-6)&lt;=$Q$3,INDEX(LINEST(AH1119:AH1178,AI1119:AT1178,TRUE,TRUE),3,1),"")</f>
        <v/>
      </c>
      <c r="BR1178" s="9">
        <f>IF(AND((ROW()-6)&lt;=$Q$3,ISNUMBER(BC1177)),BC1177/$Q$4+BD1177*AI1178+BE1177*AJ1178+BF1177*AK1178+BG1177*AL1178+BH1177*AM1178+BI1177*AN1178+BJ1177*AO1178+BK1177*AP1178+BL1177*AQ1178+BM1177*AR1178+BN1177*AS1178+BO1177*AT1178,"")</f>
        <v/>
      </c>
      <c r="BS1178">
        <f>IF(ISNUMBER(BR1178),AVERAGE(AH1118:AH1177),"")</f>
        <v/>
      </c>
      <c r="BT1178">
        <f>IF(ISNUMBER(BR1178),(AH1178-BR1178)^2,"")</f>
        <v/>
      </c>
      <c r="BU1178">
        <f>IF(ISNUMBER(BR1178),AH1178^2,"")</f>
        <v/>
      </c>
      <c r="BV1178">
        <f>IF(ISNUMBER(BR1178),(AH1178-BS1178)^2,"")</f>
        <v/>
      </c>
    </row>
    <row r="1179">
      <c r="O1179">
        <f>IF($R1179="","",CHOOSE($Q$2,YEAR(R1179)*12+MONTH(R1179),INT((R1179-2)/7),YEAR(R1179)*4+ROUNDUP(MONTH(R1179)/3)))</f>
        <v/>
      </c>
      <c r="P1179">
        <f>IF($R1179="","",IF($R1180="",1,IF(O1179&lt;&gt;O1180,1,0)))</f>
        <v/>
      </c>
      <c r="Q1179">
        <f>IF(P1179=1,SUM($P$7:P1179),"")</f>
        <v/>
      </c>
      <c r="R1179">
        <f>IF($A1179="","",IF(ISNUMBER($A1179),$A1179,IFERROR(DATEVALUE($A1179),NA())))</f>
        <v/>
      </c>
      <c r="S1179" s="7">
        <f>IFERROR(INDEX($R$7:$R$60000,MATCH(ROW()-6,$Q$7:$Q$60000,0)),"")</f>
        <v/>
      </c>
      <c r="T1179">
        <f>IFERROR(INDEX($B$7:$B$60000,MATCH(ROW()-6,$Q$7:$Q$60000,0)),"")</f>
        <v/>
      </c>
      <c r="U1179">
        <f>IFERROR(INDEX($C$7:$C$60000,MATCH(ROW()-6,$Q$7:$Q$60000,0)),"")</f>
        <v/>
      </c>
      <c r="V1179">
        <f>IFERROR(INDEX($D$7:$D$60000,MATCH(ROW()-6,$Q$7:$Q$60000,0)),"")</f>
        <v/>
      </c>
      <c r="W1179">
        <f>IFERROR(INDEX($E$7:$E$60000,MATCH(ROW()-6,$Q$7:$Q$60000,0)),"")</f>
        <v/>
      </c>
      <c r="X1179">
        <f>IFERROR(INDEX($F$7:$F$60000,MATCH(ROW()-6,$Q$7:$Q$60000,0)),"")</f>
        <v/>
      </c>
      <c r="Y1179">
        <f>IFERROR(INDEX($G$7:$G$60000,MATCH(ROW()-6,$Q$7:$Q$60000,0)),"")</f>
        <v/>
      </c>
      <c r="Z1179">
        <f>IFERROR(INDEX($H$7:$H$60000,MATCH(ROW()-6,$Q$7:$Q$60000,0)),"")</f>
        <v/>
      </c>
      <c r="AA1179">
        <f>IFERROR(INDEX($I$7:$I$60000,MATCH(ROW()-6,$Q$7:$Q$60000,0)),"")</f>
        <v/>
      </c>
      <c r="AB1179">
        <f>IFERROR(INDEX($J$7:$J$60000,MATCH(ROW()-6,$Q$7:$Q$60000,0)),"")</f>
        <v/>
      </c>
      <c r="AC1179">
        <f>IFERROR(INDEX($K$7:$K$60000,MATCH(ROW()-6,$Q$7:$Q$60000,0)),"")</f>
        <v/>
      </c>
      <c r="AD1179">
        <f>IFERROR(INDEX($L$7:$L$60000,MATCH(ROW()-6,$Q$7:$Q$60000,0)),"")</f>
        <v/>
      </c>
      <c r="AE1179">
        <f>IFERROR(INDEX($M$7:$M$60000,MATCH(ROW()-6,$Q$7:$Q$60000,0)),"")</f>
        <v/>
      </c>
      <c r="AF1179">
        <f>IFERROR(INDEX($N$7:$N$60000,MATCH(ROW()-6,$Q$7:$Q$60000,0)),"")</f>
        <v/>
      </c>
      <c r="AH1179" s="9">
        <f>IF(OR($S1179="",$S1178=""),"",LN($T1179/$T1178))</f>
        <v/>
      </c>
      <c r="AI1179" s="9">
        <f>IF(OR($S1179="",$S1178=""),"",$C$2*LN(U1179/U1178))</f>
        <v/>
      </c>
      <c r="AJ1179" s="9">
        <f>IF(OR($S1179="",$S1178=""),"",$D$2*(V1179-V1178))</f>
        <v/>
      </c>
      <c r="AK1179" s="9">
        <f>IF(OR($S1179="",$S1178=""),"",$E$2*(W1179-W1178))</f>
        <v/>
      </c>
      <c r="AL1179" s="9">
        <f>IF(OR($S1179="",$S1178=""),"",$F$2*LN(X1179/X1178))</f>
        <v/>
      </c>
      <c r="AM1179" s="9">
        <f>IF(OR($S1179="",$S1178=""),"",$G$2*(Y1179-Y1178))</f>
        <v/>
      </c>
      <c r="AN1179" s="9">
        <f>IF(OR($S1179="",$S1178=""),"",$H$2*LN(Z1179/Z1178))</f>
        <v/>
      </c>
      <c r="AO1179" s="9">
        <f>IF(OR($S1179="",$S1178=""),"",$I$2*(AA1179-AA1178))</f>
        <v/>
      </c>
      <c r="AP1179" s="9">
        <f>IF(OR($S1179="",$S1178=""),"",$J$2*LN(AB1179/AB1178))</f>
        <v/>
      </c>
      <c r="AQ1179" s="9">
        <f>IF(OR($S1179="",$S1178=""),"",$K$2*(AC1179-AC1178))</f>
        <v/>
      </c>
      <c r="AR1179" s="9">
        <f>IF(OR($S1179="",$S1178=""),"",$L$2*LN(AD1179/AD1178))</f>
        <v/>
      </c>
      <c r="AS1179" s="9">
        <f>IF(OR($S1179="",$S1178=""),"",$M$2*LN(AE1179/AE1178))</f>
        <v/>
      </c>
      <c r="AT1179" s="9">
        <f>IF(OR($S1179="",$S1178=""),"",$N$2*LN(AF1179/AF1178))</f>
        <v/>
      </c>
      <c r="AV1179" s="9">
        <f>IF($AH1179="","",$AY$16+$AY$4*AI1179+$AY$5*AJ1179+$AY$6*AK1179+$AY$7*AL1179+$AY$8*AM1179+$AY$9*AN1179+$AY$10*AO1179+$AY$11*AP1179+$AY$12*AQ1179+$AY$13*AR1179+$AY$14*AS1179+$AY$15*AT1179)</f>
        <v/>
      </c>
      <c r="BC1179" s="10">
        <f>IF((ROW()-6)&lt;=$Q$3,INDEX(LINEST(AH1120:AH1179,AI1120:AT1179,TRUE,TRUE),1,13)*$Q$4,"")</f>
        <v/>
      </c>
      <c r="BD1179" s="9">
        <f>IF((ROW()-6)&lt;=$Q$3,INDEX(LINEST(AH1120:AH1179,AI1120:AT1179,TRUE,TRUE),1,12),"")</f>
        <v/>
      </c>
      <c r="BE1179" s="9">
        <f>IF((ROW()-6)&lt;=$Q$3,INDEX(LINEST(AH1120:AH1179,AI1120:AT1179,TRUE,TRUE),1,11),"")</f>
        <v/>
      </c>
      <c r="BF1179" s="9">
        <f>IF((ROW()-6)&lt;=$Q$3,INDEX(LINEST(AH1120:AH1179,AI1120:AT1179,TRUE,TRUE),1,10),"")</f>
        <v/>
      </c>
      <c r="BG1179" s="9">
        <f>IF((ROW()-6)&lt;=$Q$3,INDEX(LINEST(AH1120:AH1179,AI1120:AT1179,TRUE,TRUE),1,9),"")</f>
        <v/>
      </c>
      <c r="BH1179" s="9">
        <f>IF((ROW()-6)&lt;=$Q$3,INDEX(LINEST(AH1120:AH1179,AI1120:AT1179,TRUE,TRUE),1,8),"")</f>
        <v/>
      </c>
      <c r="BI1179" s="9">
        <f>IF((ROW()-6)&lt;=$Q$3,INDEX(LINEST(AH1120:AH1179,AI1120:AT1179,TRUE,TRUE),1,7),"")</f>
        <v/>
      </c>
      <c r="BJ1179" s="9">
        <f>IF((ROW()-6)&lt;=$Q$3,INDEX(LINEST(AH1120:AH1179,AI1120:AT1179,TRUE,TRUE),1,6),"")</f>
        <v/>
      </c>
      <c r="BK1179" s="9">
        <f>IF((ROW()-6)&lt;=$Q$3,INDEX(LINEST(AH1120:AH1179,AI1120:AT1179,TRUE,TRUE),1,5),"")</f>
        <v/>
      </c>
      <c r="BL1179" s="9">
        <f>IF((ROW()-6)&lt;=$Q$3,INDEX(LINEST(AH1120:AH1179,AI1120:AT1179,TRUE,TRUE),1,4),"")</f>
        <v/>
      </c>
      <c r="BM1179" s="9">
        <f>IF((ROW()-6)&lt;=$Q$3,INDEX(LINEST(AH1120:AH1179,AI1120:AT1179,TRUE,TRUE),1,3),"")</f>
        <v/>
      </c>
      <c r="BN1179" s="9">
        <f>IF((ROW()-6)&lt;=$Q$3,INDEX(LINEST(AH1120:AH1179,AI1120:AT1179,TRUE,TRUE),1,2),"")</f>
        <v/>
      </c>
      <c r="BO1179" s="9">
        <f>IF((ROW()-6)&lt;=$Q$3,INDEX(LINEST(AH1120:AH1179,AI1120:AT1179,TRUE,TRUE),1,1),"")</f>
        <v/>
      </c>
      <c r="BP1179" s="10">
        <f>IF((ROW()-6)&lt;=$Q$3,INDEX(LINEST(AH1120:AH1179,AI1120:AT1179,TRUE,TRUE),3,1),"")</f>
        <v/>
      </c>
      <c r="BR1179" s="9">
        <f>IF(AND((ROW()-6)&lt;=$Q$3,ISNUMBER(BC1178)),BC1178/$Q$4+BD1178*AI1179+BE1178*AJ1179+BF1178*AK1179+BG1178*AL1179+BH1178*AM1179+BI1178*AN1179+BJ1178*AO1179+BK1178*AP1179+BL1178*AQ1179+BM1178*AR1179+BN1178*AS1179+BO1178*AT1179,"")</f>
        <v/>
      </c>
      <c r="BS1179">
        <f>IF(ISNUMBER(BR1179),AVERAGE(AH1119:AH1178),"")</f>
        <v/>
      </c>
      <c r="BT1179">
        <f>IF(ISNUMBER(BR1179),(AH1179-BR1179)^2,"")</f>
        <v/>
      </c>
      <c r="BU1179">
        <f>IF(ISNUMBER(BR1179),AH1179^2,"")</f>
        <v/>
      </c>
      <c r="BV1179">
        <f>IF(ISNUMBER(BR1179),(AH1179-BS1179)^2,"")</f>
        <v/>
      </c>
    </row>
    <row r="1180">
      <c r="O1180">
        <f>IF($R1180="","",CHOOSE($Q$2,YEAR(R1180)*12+MONTH(R1180),INT((R1180-2)/7),YEAR(R1180)*4+ROUNDUP(MONTH(R1180)/3)))</f>
        <v/>
      </c>
      <c r="P1180">
        <f>IF($R1180="","",IF($R1181="",1,IF(O1180&lt;&gt;O1181,1,0)))</f>
        <v/>
      </c>
      <c r="Q1180">
        <f>IF(P1180=1,SUM($P$7:P1180),"")</f>
        <v/>
      </c>
      <c r="R1180">
        <f>IF($A1180="","",IF(ISNUMBER($A1180),$A1180,IFERROR(DATEVALUE($A1180),NA())))</f>
        <v/>
      </c>
      <c r="S1180" s="7">
        <f>IFERROR(INDEX($R$7:$R$60000,MATCH(ROW()-6,$Q$7:$Q$60000,0)),"")</f>
        <v/>
      </c>
      <c r="T1180">
        <f>IFERROR(INDEX($B$7:$B$60000,MATCH(ROW()-6,$Q$7:$Q$60000,0)),"")</f>
        <v/>
      </c>
      <c r="U1180">
        <f>IFERROR(INDEX($C$7:$C$60000,MATCH(ROW()-6,$Q$7:$Q$60000,0)),"")</f>
        <v/>
      </c>
      <c r="V1180">
        <f>IFERROR(INDEX($D$7:$D$60000,MATCH(ROW()-6,$Q$7:$Q$60000,0)),"")</f>
        <v/>
      </c>
      <c r="W1180">
        <f>IFERROR(INDEX($E$7:$E$60000,MATCH(ROW()-6,$Q$7:$Q$60000,0)),"")</f>
        <v/>
      </c>
      <c r="X1180">
        <f>IFERROR(INDEX($F$7:$F$60000,MATCH(ROW()-6,$Q$7:$Q$60000,0)),"")</f>
        <v/>
      </c>
      <c r="Y1180">
        <f>IFERROR(INDEX($G$7:$G$60000,MATCH(ROW()-6,$Q$7:$Q$60000,0)),"")</f>
        <v/>
      </c>
      <c r="Z1180">
        <f>IFERROR(INDEX($H$7:$H$60000,MATCH(ROW()-6,$Q$7:$Q$60000,0)),"")</f>
        <v/>
      </c>
      <c r="AA1180">
        <f>IFERROR(INDEX($I$7:$I$60000,MATCH(ROW()-6,$Q$7:$Q$60000,0)),"")</f>
        <v/>
      </c>
      <c r="AB1180">
        <f>IFERROR(INDEX($J$7:$J$60000,MATCH(ROW()-6,$Q$7:$Q$60000,0)),"")</f>
        <v/>
      </c>
      <c r="AC1180">
        <f>IFERROR(INDEX($K$7:$K$60000,MATCH(ROW()-6,$Q$7:$Q$60000,0)),"")</f>
        <v/>
      </c>
      <c r="AD1180">
        <f>IFERROR(INDEX($L$7:$L$60000,MATCH(ROW()-6,$Q$7:$Q$60000,0)),"")</f>
        <v/>
      </c>
      <c r="AE1180">
        <f>IFERROR(INDEX($M$7:$M$60000,MATCH(ROW()-6,$Q$7:$Q$60000,0)),"")</f>
        <v/>
      </c>
      <c r="AF1180">
        <f>IFERROR(INDEX($N$7:$N$60000,MATCH(ROW()-6,$Q$7:$Q$60000,0)),"")</f>
        <v/>
      </c>
      <c r="AH1180" s="9">
        <f>IF(OR($S1180="",$S1179=""),"",LN($T1180/$T1179))</f>
        <v/>
      </c>
      <c r="AI1180" s="9">
        <f>IF(OR($S1180="",$S1179=""),"",$C$2*LN(U1180/U1179))</f>
        <v/>
      </c>
      <c r="AJ1180" s="9">
        <f>IF(OR($S1180="",$S1179=""),"",$D$2*(V1180-V1179))</f>
        <v/>
      </c>
      <c r="AK1180" s="9">
        <f>IF(OR($S1180="",$S1179=""),"",$E$2*(W1180-W1179))</f>
        <v/>
      </c>
      <c r="AL1180" s="9">
        <f>IF(OR($S1180="",$S1179=""),"",$F$2*LN(X1180/X1179))</f>
        <v/>
      </c>
      <c r="AM1180" s="9">
        <f>IF(OR($S1180="",$S1179=""),"",$G$2*(Y1180-Y1179))</f>
        <v/>
      </c>
      <c r="AN1180" s="9">
        <f>IF(OR($S1180="",$S1179=""),"",$H$2*LN(Z1180/Z1179))</f>
        <v/>
      </c>
      <c r="AO1180" s="9">
        <f>IF(OR($S1180="",$S1179=""),"",$I$2*(AA1180-AA1179))</f>
        <v/>
      </c>
      <c r="AP1180" s="9">
        <f>IF(OR($S1180="",$S1179=""),"",$J$2*LN(AB1180/AB1179))</f>
        <v/>
      </c>
      <c r="AQ1180" s="9">
        <f>IF(OR($S1180="",$S1179=""),"",$K$2*(AC1180-AC1179))</f>
        <v/>
      </c>
      <c r="AR1180" s="9">
        <f>IF(OR($S1180="",$S1179=""),"",$L$2*LN(AD1180/AD1179))</f>
        <v/>
      </c>
      <c r="AS1180" s="9">
        <f>IF(OR($S1180="",$S1179=""),"",$M$2*LN(AE1180/AE1179))</f>
        <v/>
      </c>
      <c r="AT1180" s="9">
        <f>IF(OR($S1180="",$S1179=""),"",$N$2*LN(AF1180/AF1179))</f>
        <v/>
      </c>
      <c r="AV1180" s="9">
        <f>IF($AH1180="","",$AY$16+$AY$4*AI1180+$AY$5*AJ1180+$AY$6*AK1180+$AY$7*AL1180+$AY$8*AM1180+$AY$9*AN1180+$AY$10*AO1180+$AY$11*AP1180+$AY$12*AQ1180+$AY$13*AR1180+$AY$14*AS1180+$AY$15*AT1180)</f>
        <v/>
      </c>
      <c r="BC1180" s="10">
        <f>IF((ROW()-6)&lt;=$Q$3,INDEX(LINEST(AH1121:AH1180,AI1121:AT1180,TRUE,TRUE),1,13)*$Q$4,"")</f>
        <v/>
      </c>
      <c r="BD1180" s="9">
        <f>IF((ROW()-6)&lt;=$Q$3,INDEX(LINEST(AH1121:AH1180,AI1121:AT1180,TRUE,TRUE),1,12),"")</f>
        <v/>
      </c>
      <c r="BE1180" s="9">
        <f>IF((ROW()-6)&lt;=$Q$3,INDEX(LINEST(AH1121:AH1180,AI1121:AT1180,TRUE,TRUE),1,11),"")</f>
        <v/>
      </c>
      <c r="BF1180" s="9">
        <f>IF((ROW()-6)&lt;=$Q$3,INDEX(LINEST(AH1121:AH1180,AI1121:AT1180,TRUE,TRUE),1,10),"")</f>
        <v/>
      </c>
      <c r="BG1180" s="9">
        <f>IF((ROW()-6)&lt;=$Q$3,INDEX(LINEST(AH1121:AH1180,AI1121:AT1180,TRUE,TRUE),1,9),"")</f>
        <v/>
      </c>
      <c r="BH1180" s="9">
        <f>IF((ROW()-6)&lt;=$Q$3,INDEX(LINEST(AH1121:AH1180,AI1121:AT1180,TRUE,TRUE),1,8),"")</f>
        <v/>
      </c>
      <c r="BI1180" s="9">
        <f>IF((ROW()-6)&lt;=$Q$3,INDEX(LINEST(AH1121:AH1180,AI1121:AT1180,TRUE,TRUE),1,7),"")</f>
        <v/>
      </c>
      <c r="BJ1180" s="9">
        <f>IF((ROW()-6)&lt;=$Q$3,INDEX(LINEST(AH1121:AH1180,AI1121:AT1180,TRUE,TRUE),1,6),"")</f>
        <v/>
      </c>
      <c r="BK1180" s="9">
        <f>IF((ROW()-6)&lt;=$Q$3,INDEX(LINEST(AH1121:AH1180,AI1121:AT1180,TRUE,TRUE),1,5),"")</f>
        <v/>
      </c>
      <c r="BL1180" s="9">
        <f>IF((ROW()-6)&lt;=$Q$3,INDEX(LINEST(AH1121:AH1180,AI1121:AT1180,TRUE,TRUE),1,4),"")</f>
        <v/>
      </c>
      <c r="BM1180" s="9">
        <f>IF((ROW()-6)&lt;=$Q$3,INDEX(LINEST(AH1121:AH1180,AI1121:AT1180,TRUE,TRUE),1,3),"")</f>
        <v/>
      </c>
      <c r="BN1180" s="9">
        <f>IF((ROW()-6)&lt;=$Q$3,INDEX(LINEST(AH1121:AH1180,AI1121:AT1180,TRUE,TRUE),1,2),"")</f>
        <v/>
      </c>
      <c r="BO1180" s="9">
        <f>IF((ROW()-6)&lt;=$Q$3,INDEX(LINEST(AH1121:AH1180,AI1121:AT1180,TRUE,TRUE),1,1),"")</f>
        <v/>
      </c>
      <c r="BP1180" s="10">
        <f>IF((ROW()-6)&lt;=$Q$3,INDEX(LINEST(AH1121:AH1180,AI1121:AT1180,TRUE,TRUE),3,1),"")</f>
        <v/>
      </c>
      <c r="BR1180" s="9">
        <f>IF(AND((ROW()-6)&lt;=$Q$3,ISNUMBER(BC1179)),BC1179/$Q$4+BD1179*AI1180+BE1179*AJ1180+BF1179*AK1180+BG1179*AL1180+BH1179*AM1180+BI1179*AN1180+BJ1179*AO1180+BK1179*AP1180+BL1179*AQ1180+BM1179*AR1180+BN1179*AS1180+BO1179*AT1180,"")</f>
        <v/>
      </c>
      <c r="BS1180">
        <f>IF(ISNUMBER(BR1180),AVERAGE(AH1120:AH1179),"")</f>
        <v/>
      </c>
      <c r="BT1180">
        <f>IF(ISNUMBER(BR1180),(AH1180-BR1180)^2,"")</f>
        <v/>
      </c>
      <c r="BU1180">
        <f>IF(ISNUMBER(BR1180),AH1180^2,"")</f>
        <v/>
      </c>
      <c r="BV1180">
        <f>IF(ISNUMBER(BR1180),(AH1180-BS1180)^2,"")</f>
        <v/>
      </c>
    </row>
    <row r="1181">
      <c r="O1181">
        <f>IF($R1181="","",CHOOSE($Q$2,YEAR(R1181)*12+MONTH(R1181),INT((R1181-2)/7),YEAR(R1181)*4+ROUNDUP(MONTH(R1181)/3)))</f>
        <v/>
      </c>
      <c r="P1181">
        <f>IF($R1181="","",IF($R1182="",1,IF(O1181&lt;&gt;O1182,1,0)))</f>
        <v/>
      </c>
      <c r="Q1181">
        <f>IF(P1181=1,SUM($P$7:P1181),"")</f>
        <v/>
      </c>
      <c r="R1181">
        <f>IF($A1181="","",IF(ISNUMBER($A1181),$A1181,IFERROR(DATEVALUE($A1181),NA())))</f>
        <v/>
      </c>
      <c r="S1181" s="7">
        <f>IFERROR(INDEX($R$7:$R$60000,MATCH(ROW()-6,$Q$7:$Q$60000,0)),"")</f>
        <v/>
      </c>
      <c r="T1181">
        <f>IFERROR(INDEX($B$7:$B$60000,MATCH(ROW()-6,$Q$7:$Q$60000,0)),"")</f>
        <v/>
      </c>
      <c r="U1181">
        <f>IFERROR(INDEX($C$7:$C$60000,MATCH(ROW()-6,$Q$7:$Q$60000,0)),"")</f>
        <v/>
      </c>
      <c r="V1181">
        <f>IFERROR(INDEX($D$7:$D$60000,MATCH(ROW()-6,$Q$7:$Q$60000,0)),"")</f>
        <v/>
      </c>
      <c r="W1181">
        <f>IFERROR(INDEX($E$7:$E$60000,MATCH(ROW()-6,$Q$7:$Q$60000,0)),"")</f>
        <v/>
      </c>
      <c r="X1181">
        <f>IFERROR(INDEX($F$7:$F$60000,MATCH(ROW()-6,$Q$7:$Q$60000,0)),"")</f>
        <v/>
      </c>
      <c r="Y1181">
        <f>IFERROR(INDEX($G$7:$G$60000,MATCH(ROW()-6,$Q$7:$Q$60000,0)),"")</f>
        <v/>
      </c>
      <c r="Z1181">
        <f>IFERROR(INDEX($H$7:$H$60000,MATCH(ROW()-6,$Q$7:$Q$60000,0)),"")</f>
        <v/>
      </c>
      <c r="AA1181">
        <f>IFERROR(INDEX($I$7:$I$60000,MATCH(ROW()-6,$Q$7:$Q$60000,0)),"")</f>
        <v/>
      </c>
      <c r="AB1181">
        <f>IFERROR(INDEX($J$7:$J$60000,MATCH(ROW()-6,$Q$7:$Q$60000,0)),"")</f>
        <v/>
      </c>
      <c r="AC1181">
        <f>IFERROR(INDEX($K$7:$K$60000,MATCH(ROW()-6,$Q$7:$Q$60000,0)),"")</f>
        <v/>
      </c>
      <c r="AD1181">
        <f>IFERROR(INDEX($L$7:$L$60000,MATCH(ROW()-6,$Q$7:$Q$60000,0)),"")</f>
        <v/>
      </c>
      <c r="AE1181">
        <f>IFERROR(INDEX($M$7:$M$60000,MATCH(ROW()-6,$Q$7:$Q$60000,0)),"")</f>
        <v/>
      </c>
      <c r="AF1181">
        <f>IFERROR(INDEX($N$7:$N$60000,MATCH(ROW()-6,$Q$7:$Q$60000,0)),"")</f>
        <v/>
      </c>
      <c r="AH1181" s="9">
        <f>IF(OR($S1181="",$S1180=""),"",LN($T1181/$T1180))</f>
        <v/>
      </c>
      <c r="AI1181" s="9">
        <f>IF(OR($S1181="",$S1180=""),"",$C$2*LN(U1181/U1180))</f>
        <v/>
      </c>
      <c r="AJ1181" s="9">
        <f>IF(OR($S1181="",$S1180=""),"",$D$2*(V1181-V1180))</f>
        <v/>
      </c>
      <c r="AK1181" s="9">
        <f>IF(OR($S1181="",$S1180=""),"",$E$2*(W1181-W1180))</f>
        <v/>
      </c>
      <c r="AL1181" s="9">
        <f>IF(OR($S1181="",$S1180=""),"",$F$2*LN(X1181/X1180))</f>
        <v/>
      </c>
      <c r="AM1181" s="9">
        <f>IF(OR($S1181="",$S1180=""),"",$G$2*(Y1181-Y1180))</f>
        <v/>
      </c>
      <c r="AN1181" s="9">
        <f>IF(OR($S1181="",$S1180=""),"",$H$2*LN(Z1181/Z1180))</f>
        <v/>
      </c>
      <c r="AO1181" s="9">
        <f>IF(OR($S1181="",$S1180=""),"",$I$2*(AA1181-AA1180))</f>
        <v/>
      </c>
      <c r="AP1181" s="9">
        <f>IF(OR($S1181="",$S1180=""),"",$J$2*LN(AB1181/AB1180))</f>
        <v/>
      </c>
      <c r="AQ1181" s="9">
        <f>IF(OR($S1181="",$S1180=""),"",$K$2*(AC1181-AC1180))</f>
        <v/>
      </c>
      <c r="AR1181" s="9">
        <f>IF(OR($S1181="",$S1180=""),"",$L$2*LN(AD1181/AD1180))</f>
        <v/>
      </c>
      <c r="AS1181" s="9">
        <f>IF(OR($S1181="",$S1180=""),"",$M$2*LN(AE1181/AE1180))</f>
        <v/>
      </c>
      <c r="AT1181" s="9">
        <f>IF(OR($S1181="",$S1180=""),"",$N$2*LN(AF1181/AF1180))</f>
        <v/>
      </c>
      <c r="AV1181" s="9">
        <f>IF($AH1181="","",$AY$16+$AY$4*AI1181+$AY$5*AJ1181+$AY$6*AK1181+$AY$7*AL1181+$AY$8*AM1181+$AY$9*AN1181+$AY$10*AO1181+$AY$11*AP1181+$AY$12*AQ1181+$AY$13*AR1181+$AY$14*AS1181+$AY$15*AT1181)</f>
        <v/>
      </c>
      <c r="BC1181" s="10">
        <f>IF((ROW()-6)&lt;=$Q$3,INDEX(LINEST(AH1122:AH1181,AI1122:AT1181,TRUE,TRUE),1,13)*$Q$4,"")</f>
        <v/>
      </c>
      <c r="BD1181" s="9">
        <f>IF((ROW()-6)&lt;=$Q$3,INDEX(LINEST(AH1122:AH1181,AI1122:AT1181,TRUE,TRUE),1,12),"")</f>
        <v/>
      </c>
      <c r="BE1181" s="9">
        <f>IF((ROW()-6)&lt;=$Q$3,INDEX(LINEST(AH1122:AH1181,AI1122:AT1181,TRUE,TRUE),1,11),"")</f>
        <v/>
      </c>
      <c r="BF1181" s="9">
        <f>IF((ROW()-6)&lt;=$Q$3,INDEX(LINEST(AH1122:AH1181,AI1122:AT1181,TRUE,TRUE),1,10),"")</f>
        <v/>
      </c>
      <c r="BG1181" s="9">
        <f>IF((ROW()-6)&lt;=$Q$3,INDEX(LINEST(AH1122:AH1181,AI1122:AT1181,TRUE,TRUE),1,9),"")</f>
        <v/>
      </c>
      <c r="BH1181" s="9">
        <f>IF((ROW()-6)&lt;=$Q$3,INDEX(LINEST(AH1122:AH1181,AI1122:AT1181,TRUE,TRUE),1,8),"")</f>
        <v/>
      </c>
      <c r="BI1181" s="9">
        <f>IF((ROW()-6)&lt;=$Q$3,INDEX(LINEST(AH1122:AH1181,AI1122:AT1181,TRUE,TRUE),1,7),"")</f>
        <v/>
      </c>
      <c r="BJ1181" s="9">
        <f>IF((ROW()-6)&lt;=$Q$3,INDEX(LINEST(AH1122:AH1181,AI1122:AT1181,TRUE,TRUE),1,6),"")</f>
        <v/>
      </c>
      <c r="BK1181" s="9">
        <f>IF((ROW()-6)&lt;=$Q$3,INDEX(LINEST(AH1122:AH1181,AI1122:AT1181,TRUE,TRUE),1,5),"")</f>
        <v/>
      </c>
      <c r="BL1181" s="9">
        <f>IF((ROW()-6)&lt;=$Q$3,INDEX(LINEST(AH1122:AH1181,AI1122:AT1181,TRUE,TRUE),1,4),"")</f>
        <v/>
      </c>
      <c r="BM1181" s="9">
        <f>IF((ROW()-6)&lt;=$Q$3,INDEX(LINEST(AH1122:AH1181,AI1122:AT1181,TRUE,TRUE),1,3),"")</f>
        <v/>
      </c>
      <c r="BN1181" s="9">
        <f>IF((ROW()-6)&lt;=$Q$3,INDEX(LINEST(AH1122:AH1181,AI1122:AT1181,TRUE,TRUE),1,2),"")</f>
        <v/>
      </c>
      <c r="BO1181" s="9">
        <f>IF((ROW()-6)&lt;=$Q$3,INDEX(LINEST(AH1122:AH1181,AI1122:AT1181,TRUE,TRUE),1,1),"")</f>
        <v/>
      </c>
      <c r="BP1181" s="10">
        <f>IF((ROW()-6)&lt;=$Q$3,INDEX(LINEST(AH1122:AH1181,AI1122:AT1181,TRUE,TRUE),3,1),"")</f>
        <v/>
      </c>
      <c r="BR1181" s="9">
        <f>IF(AND((ROW()-6)&lt;=$Q$3,ISNUMBER(BC1180)),BC1180/$Q$4+BD1180*AI1181+BE1180*AJ1181+BF1180*AK1181+BG1180*AL1181+BH1180*AM1181+BI1180*AN1181+BJ1180*AO1181+BK1180*AP1181+BL1180*AQ1181+BM1180*AR1181+BN1180*AS1181+BO1180*AT1181,"")</f>
        <v/>
      </c>
      <c r="BS1181">
        <f>IF(ISNUMBER(BR1181),AVERAGE(AH1121:AH1180),"")</f>
        <v/>
      </c>
      <c r="BT1181">
        <f>IF(ISNUMBER(BR1181),(AH1181-BR1181)^2,"")</f>
        <v/>
      </c>
      <c r="BU1181">
        <f>IF(ISNUMBER(BR1181),AH1181^2,"")</f>
        <v/>
      </c>
      <c r="BV1181">
        <f>IF(ISNUMBER(BR1181),(AH1181-BS1181)^2,"")</f>
        <v/>
      </c>
    </row>
    <row r="1182">
      <c r="O1182">
        <f>IF($R1182="","",CHOOSE($Q$2,YEAR(R1182)*12+MONTH(R1182),INT((R1182-2)/7),YEAR(R1182)*4+ROUNDUP(MONTH(R1182)/3)))</f>
        <v/>
      </c>
      <c r="P1182">
        <f>IF($R1182="","",IF($R1183="",1,IF(O1182&lt;&gt;O1183,1,0)))</f>
        <v/>
      </c>
      <c r="Q1182">
        <f>IF(P1182=1,SUM($P$7:P1182),"")</f>
        <v/>
      </c>
      <c r="R1182">
        <f>IF($A1182="","",IF(ISNUMBER($A1182),$A1182,IFERROR(DATEVALUE($A1182),NA())))</f>
        <v/>
      </c>
      <c r="S1182" s="7">
        <f>IFERROR(INDEX($R$7:$R$60000,MATCH(ROW()-6,$Q$7:$Q$60000,0)),"")</f>
        <v/>
      </c>
      <c r="T1182">
        <f>IFERROR(INDEX($B$7:$B$60000,MATCH(ROW()-6,$Q$7:$Q$60000,0)),"")</f>
        <v/>
      </c>
      <c r="U1182">
        <f>IFERROR(INDEX($C$7:$C$60000,MATCH(ROW()-6,$Q$7:$Q$60000,0)),"")</f>
        <v/>
      </c>
      <c r="V1182">
        <f>IFERROR(INDEX($D$7:$D$60000,MATCH(ROW()-6,$Q$7:$Q$60000,0)),"")</f>
        <v/>
      </c>
      <c r="W1182">
        <f>IFERROR(INDEX($E$7:$E$60000,MATCH(ROW()-6,$Q$7:$Q$60000,0)),"")</f>
        <v/>
      </c>
      <c r="X1182">
        <f>IFERROR(INDEX($F$7:$F$60000,MATCH(ROW()-6,$Q$7:$Q$60000,0)),"")</f>
        <v/>
      </c>
      <c r="Y1182">
        <f>IFERROR(INDEX($G$7:$G$60000,MATCH(ROW()-6,$Q$7:$Q$60000,0)),"")</f>
        <v/>
      </c>
      <c r="Z1182">
        <f>IFERROR(INDEX($H$7:$H$60000,MATCH(ROW()-6,$Q$7:$Q$60000,0)),"")</f>
        <v/>
      </c>
      <c r="AA1182">
        <f>IFERROR(INDEX($I$7:$I$60000,MATCH(ROW()-6,$Q$7:$Q$60000,0)),"")</f>
        <v/>
      </c>
      <c r="AB1182">
        <f>IFERROR(INDEX($J$7:$J$60000,MATCH(ROW()-6,$Q$7:$Q$60000,0)),"")</f>
        <v/>
      </c>
      <c r="AC1182">
        <f>IFERROR(INDEX($K$7:$K$60000,MATCH(ROW()-6,$Q$7:$Q$60000,0)),"")</f>
        <v/>
      </c>
      <c r="AD1182">
        <f>IFERROR(INDEX($L$7:$L$60000,MATCH(ROW()-6,$Q$7:$Q$60000,0)),"")</f>
        <v/>
      </c>
      <c r="AE1182">
        <f>IFERROR(INDEX($M$7:$M$60000,MATCH(ROW()-6,$Q$7:$Q$60000,0)),"")</f>
        <v/>
      </c>
      <c r="AF1182">
        <f>IFERROR(INDEX($N$7:$N$60000,MATCH(ROW()-6,$Q$7:$Q$60000,0)),"")</f>
        <v/>
      </c>
      <c r="AH1182" s="9">
        <f>IF(OR($S1182="",$S1181=""),"",LN($T1182/$T1181))</f>
        <v/>
      </c>
      <c r="AI1182" s="9">
        <f>IF(OR($S1182="",$S1181=""),"",$C$2*LN(U1182/U1181))</f>
        <v/>
      </c>
      <c r="AJ1182" s="9">
        <f>IF(OR($S1182="",$S1181=""),"",$D$2*(V1182-V1181))</f>
        <v/>
      </c>
      <c r="AK1182" s="9">
        <f>IF(OR($S1182="",$S1181=""),"",$E$2*(W1182-W1181))</f>
        <v/>
      </c>
      <c r="AL1182" s="9">
        <f>IF(OR($S1182="",$S1181=""),"",$F$2*LN(X1182/X1181))</f>
        <v/>
      </c>
      <c r="AM1182" s="9">
        <f>IF(OR($S1182="",$S1181=""),"",$G$2*(Y1182-Y1181))</f>
        <v/>
      </c>
      <c r="AN1182" s="9">
        <f>IF(OR($S1182="",$S1181=""),"",$H$2*LN(Z1182/Z1181))</f>
        <v/>
      </c>
      <c r="AO1182" s="9">
        <f>IF(OR($S1182="",$S1181=""),"",$I$2*(AA1182-AA1181))</f>
        <v/>
      </c>
      <c r="AP1182" s="9">
        <f>IF(OR($S1182="",$S1181=""),"",$J$2*LN(AB1182/AB1181))</f>
        <v/>
      </c>
      <c r="AQ1182" s="9">
        <f>IF(OR($S1182="",$S1181=""),"",$K$2*(AC1182-AC1181))</f>
        <v/>
      </c>
      <c r="AR1182" s="9">
        <f>IF(OR($S1182="",$S1181=""),"",$L$2*LN(AD1182/AD1181))</f>
        <v/>
      </c>
      <c r="AS1182" s="9">
        <f>IF(OR($S1182="",$S1181=""),"",$M$2*LN(AE1182/AE1181))</f>
        <v/>
      </c>
      <c r="AT1182" s="9">
        <f>IF(OR($S1182="",$S1181=""),"",$N$2*LN(AF1182/AF1181))</f>
        <v/>
      </c>
      <c r="AV1182" s="9">
        <f>IF($AH1182="","",$AY$16+$AY$4*AI1182+$AY$5*AJ1182+$AY$6*AK1182+$AY$7*AL1182+$AY$8*AM1182+$AY$9*AN1182+$AY$10*AO1182+$AY$11*AP1182+$AY$12*AQ1182+$AY$13*AR1182+$AY$14*AS1182+$AY$15*AT1182)</f>
        <v/>
      </c>
      <c r="BC1182" s="10">
        <f>IF((ROW()-6)&lt;=$Q$3,INDEX(LINEST(AH1123:AH1182,AI1123:AT1182,TRUE,TRUE),1,13)*$Q$4,"")</f>
        <v/>
      </c>
      <c r="BD1182" s="9">
        <f>IF((ROW()-6)&lt;=$Q$3,INDEX(LINEST(AH1123:AH1182,AI1123:AT1182,TRUE,TRUE),1,12),"")</f>
        <v/>
      </c>
      <c r="BE1182" s="9">
        <f>IF((ROW()-6)&lt;=$Q$3,INDEX(LINEST(AH1123:AH1182,AI1123:AT1182,TRUE,TRUE),1,11),"")</f>
        <v/>
      </c>
      <c r="BF1182" s="9">
        <f>IF((ROW()-6)&lt;=$Q$3,INDEX(LINEST(AH1123:AH1182,AI1123:AT1182,TRUE,TRUE),1,10),"")</f>
        <v/>
      </c>
      <c r="BG1182" s="9">
        <f>IF((ROW()-6)&lt;=$Q$3,INDEX(LINEST(AH1123:AH1182,AI1123:AT1182,TRUE,TRUE),1,9),"")</f>
        <v/>
      </c>
      <c r="BH1182" s="9">
        <f>IF((ROW()-6)&lt;=$Q$3,INDEX(LINEST(AH1123:AH1182,AI1123:AT1182,TRUE,TRUE),1,8),"")</f>
        <v/>
      </c>
      <c r="BI1182" s="9">
        <f>IF((ROW()-6)&lt;=$Q$3,INDEX(LINEST(AH1123:AH1182,AI1123:AT1182,TRUE,TRUE),1,7),"")</f>
        <v/>
      </c>
      <c r="BJ1182" s="9">
        <f>IF((ROW()-6)&lt;=$Q$3,INDEX(LINEST(AH1123:AH1182,AI1123:AT1182,TRUE,TRUE),1,6),"")</f>
        <v/>
      </c>
      <c r="BK1182" s="9">
        <f>IF((ROW()-6)&lt;=$Q$3,INDEX(LINEST(AH1123:AH1182,AI1123:AT1182,TRUE,TRUE),1,5),"")</f>
        <v/>
      </c>
      <c r="BL1182" s="9">
        <f>IF((ROW()-6)&lt;=$Q$3,INDEX(LINEST(AH1123:AH1182,AI1123:AT1182,TRUE,TRUE),1,4),"")</f>
        <v/>
      </c>
      <c r="BM1182" s="9">
        <f>IF((ROW()-6)&lt;=$Q$3,INDEX(LINEST(AH1123:AH1182,AI1123:AT1182,TRUE,TRUE),1,3),"")</f>
        <v/>
      </c>
      <c r="BN1182" s="9">
        <f>IF((ROW()-6)&lt;=$Q$3,INDEX(LINEST(AH1123:AH1182,AI1123:AT1182,TRUE,TRUE),1,2),"")</f>
        <v/>
      </c>
      <c r="BO1182" s="9">
        <f>IF((ROW()-6)&lt;=$Q$3,INDEX(LINEST(AH1123:AH1182,AI1123:AT1182,TRUE,TRUE),1,1),"")</f>
        <v/>
      </c>
      <c r="BP1182" s="10">
        <f>IF((ROW()-6)&lt;=$Q$3,INDEX(LINEST(AH1123:AH1182,AI1123:AT1182,TRUE,TRUE),3,1),"")</f>
        <v/>
      </c>
      <c r="BR1182" s="9">
        <f>IF(AND((ROW()-6)&lt;=$Q$3,ISNUMBER(BC1181)),BC1181/$Q$4+BD1181*AI1182+BE1181*AJ1182+BF1181*AK1182+BG1181*AL1182+BH1181*AM1182+BI1181*AN1182+BJ1181*AO1182+BK1181*AP1182+BL1181*AQ1182+BM1181*AR1182+BN1181*AS1182+BO1181*AT1182,"")</f>
        <v/>
      </c>
      <c r="BS1182">
        <f>IF(ISNUMBER(BR1182),AVERAGE(AH1122:AH1181),"")</f>
        <v/>
      </c>
      <c r="BT1182">
        <f>IF(ISNUMBER(BR1182),(AH1182-BR1182)^2,"")</f>
        <v/>
      </c>
      <c r="BU1182">
        <f>IF(ISNUMBER(BR1182),AH1182^2,"")</f>
        <v/>
      </c>
      <c r="BV1182">
        <f>IF(ISNUMBER(BR1182),(AH1182-BS1182)^2,"")</f>
        <v/>
      </c>
    </row>
    <row r="1183">
      <c r="O1183">
        <f>IF($R1183="","",CHOOSE($Q$2,YEAR(R1183)*12+MONTH(R1183),INT((R1183-2)/7),YEAR(R1183)*4+ROUNDUP(MONTH(R1183)/3)))</f>
        <v/>
      </c>
      <c r="P1183">
        <f>IF($R1183="","",IF($R1184="",1,IF(O1183&lt;&gt;O1184,1,0)))</f>
        <v/>
      </c>
      <c r="Q1183">
        <f>IF(P1183=1,SUM($P$7:P1183),"")</f>
        <v/>
      </c>
      <c r="R1183">
        <f>IF($A1183="","",IF(ISNUMBER($A1183),$A1183,IFERROR(DATEVALUE($A1183),NA())))</f>
        <v/>
      </c>
      <c r="S1183" s="7">
        <f>IFERROR(INDEX($R$7:$R$60000,MATCH(ROW()-6,$Q$7:$Q$60000,0)),"")</f>
        <v/>
      </c>
      <c r="T1183">
        <f>IFERROR(INDEX($B$7:$B$60000,MATCH(ROW()-6,$Q$7:$Q$60000,0)),"")</f>
        <v/>
      </c>
      <c r="U1183">
        <f>IFERROR(INDEX($C$7:$C$60000,MATCH(ROW()-6,$Q$7:$Q$60000,0)),"")</f>
        <v/>
      </c>
      <c r="V1183">
        <f>IFERROR(INDEX($D$7:$D$60000,MATCH(ROW()-6,$Q$7:$Q$60000,0)),"")</f>
        <v/>
      </c>
      <c r="W1183">
        <f>IFERROR(INDEX($E$7:$E$60000,MATCH(ROW()-6,$Q$7:$Q$60000,0)),"")</f>
        <v/>
      </c>
      <c r="X1183">
        <f>IFERROR(INDEX($F$7:$F$60000,MATCH(ROW()-6,$Q$7:$Q$60000,0)),"")</f>
        <v/>
      </c>
      <c r="Y1183">
        <f>IFERROR(INDEX($G$7:$G$60000,MATCH(ROW()-6,$Q$7:$Q$60000,0)),"")</f>
        <v/>
      </c>
      <c r="Z1183">
        <f>IFERROR(INDEX($H$7:$H$60000,MATCH(ROW()-6,$Q$7:$Q$60000,0)),"")</f>
        <v/>
      </c>
      <c r="AA1183">
        <f>IFERROR(INDEX($I$7:$I$60000,MATCH(ROW()-6,$Q$7:$Q$60000,0)),"")</f>
        <v/>
      </c>
      <c r="AB1183">
        <f>IFERROR(INDEX($J$7:$J$60000,MATCH(ROW()-6,$Q$7:$Q$60000,0)),"")</f>
        <v/>
      </c>
      <c r="AC1183">
        <f>IFERROR(INDEX($K$7:$K$60000,MATCH(ROW()-6,$Q$7:$Q$60000,0)),"")</f>
        <v/>
      </c>
      <c r="AD1183">
        <f>IFERROR(INDEX($L$7:$L$60000,MATCH(ROW()-6,$Q$7:$Q$60000,0)),"")</f>
        <v/>
      </c>
      <c r="AE1183">
        <f>IFERROR(INDEX($M$7:$M$60000,MATCH(ROW()-6,$Q$7:$Q$60000,0)),"")</f>
        <v/>
      </c>
      <c r="AF1183">
        <f>IFERROR(INDEX($N$7:$N$60000,MATCH(ROW()-6,$Q$7:$Q$60000,0)),"")</f>
        <v/>
      </c>
      <c r="AH1183" s="9">
        <f>IF(OR($S1183="",$S1182=""),"",LN($T1183/$T1182))</f>
        <v/>
      </c>
      <c r="AI1183" s="9">
        <f>IF(OR($S1183="",$S1182=""),"",$C$2*LN(U1183/U1182))</f>
        <v/>
      </c>
      <c r="AJ1183" s="9">
        <f>IF(OR($S1183="",$S1182=""),"",$D$2*(V1183-V1182))</f>
        <v/>
      </c>
      <c r="AK1183" s="9">
        <f>IF(OR($S1183="",$S1182=""),"",$E$2*(W1183-W1182))</f>
        <v/>
      </c>
      <c r="AL1183" s="9">
        <f>IF(OR($S1183="",$S1182=""),"",$F$2*LN(X1183/X1182))</f>
        <v/>
      </c>
      <c r="AM1183" s="9">
        <f>IF(OR($S1183="",$S1182=""),"",$G$2*(Y1183-Y1182))</f>
        <v/>
      </c>
      <c r="AN1183" s="9">
        <f>IF(OR($S1183="",$S1182=""),"",$H$2*LN(Z1183/Z1182))</f>
        <v/>
      </c>
      <c r="AO1183" s="9">
        <f>IF(OR($S1183="",$S1182=""),"",$I$2*(AA1183-AA1182))</f>
        <v/>
      </c>
      <c r="AP1183" s="9">
        <f>IF(OR($S1183="",$S1182=""),"",$J$2*LN(AB1183/AB1182))</f>
        <v/>
      </c>
      <c r="AQ1183" s="9">
        <f>IF(OR($S1183="",$S1182=""),"",$K$2*(AC1183-AC1182))</f>
        <v/>
      </c>
      <c r="AR1183" s="9">
        <f>IF(OR($S1183="",$S1182=""),"",$L$2*LN(AD1183/AD1182))</f>
        <v/>
      </c>
      <c r="AS1183" s="9">
        <f>IF(OR($S1183="",$S1182=""),"",$M$2*LN(AE1183/AE1182))</f>
        <v/>
      </c>
      <c r="AT1183" s="9">
        <f>IF(OR($S1183="",$S1182=""),"",$N$2*LN(AF1183/AF1182))</f>
        <v/>
      </c>
      <c r="AV1183" s="9">
        <f>IF($AH1183="","",$AY$16+$AY$4*AI1183+$AY$5*AJ1183+$AY$6*AK1183+$AY$7*AL1183+$AY$8*AM1183+$AY$9*AN1183+$AY$10*AO1183+$AY$11*AP1183+$AY$12*AQ1183+$AY$13*AR1183+$AY$14*AS1183+$AY$15*AT1183)</f>
        <v/>
      </c>
      <c r="BC1183" s="10">
        <f>IF((ROW()-6)&lt;=$Q$3,INDEX(LINEST(AH1124:AH1183,AI1124:AT1183,TRUE,TRUE),1,13)*$Q$4,"")</f>
        <v/>
      </c>
      <c r="BD1183" s="9">
        <f>IF((ROW()-6)&lt;=$Q$3,INDEX(LINEST(AH1124:AH1183,AI1124:AT1183,TRUE,TRUE),1,12),"")</f>
        <v/>
      </c>
      <c r="BE1183" s="9">
        <f>IF((ROW()-6)&lt;=$Q$3,INDEX(LINEST(AH1124:AH1183,AI1124:AT1183,TRUE,TRUE),1,11),"")</f>
        <v/>
      </c>
      <c r="BF1183" s="9">
        <f>IF((ROW()-6)&lt;=$Q$3,INDEX(LINEST(AH1124:AH1183,AI1124:AT1183,TRUE,TRUE),1,10),"")</f>
        <v/>
      </c>
      <c r="BG1183" s="9">
        <f>IF((ROW()-6)&lt;=$Q$3,INDEX(LINEST(AH1124:AH1183,AI1124:AT1183,TRUE,TRUE),1,9),"")</f>
        <v/>
      </c>
      <c r="BH1183" s="9">
        <f>IF((ROW()-6)&lt;=$Q$3,INDEX(LINEST(AH1124:AH1183,AI1124:AT1183,TRUE,TRUE),1,8),"")</f>
        <v/>
      </c>
      <c r="BI1183" s="9">
        <f>IF((ROW()-6)&lt;=$Q$3,INDEX(LINEST(AH1124:AH1183,AI1124:AT1183,TRUE,TRUE),1,7),"")</f>
        <v/>
      </c>
      <c r="BJ1183" s="9">
        <f>IF((ROW()-6)&lt;=$Q$3,INDEX(LINEST(AH1124:AH1183,AI1124:AT1183,TRUE,TRUE),1,6),"")</f>
        <v/>
      </c>
      <c r="BK1183" s="9">
        <f>IF((ROW()-6)&lt;=$Q$3,INDEX(LINEST(AH1124:AH1183,AI1124:AT1183,TRUE,TRUE),1,5),"")</f>
        <v/>
      </c>
      <c r="BL1183" s="9">
        <f>IF((ROW()-6)&lt;=$Q$3,INDEX(LINEST(AH1124:AH1183,AI1124:AT1183,TRUE,TRUE),1,4),"")</f>
        <v/>
      </c>
      <c r="BM1183" s="9">
        <f>IF((ROW()-6)&lt;=$Q$3,INDEX(LINEST(AH1124:AH1183,AI1124:AT1183,TRUE,TRUE),1,3),"")</f>
        <v/>
      </c>
      <c r="BN1183" s="9">
        <f>IF((ROW()-6)&lt;=$Q$3,INDEX(LINEST(AH1124:AH1183,AI1124:AT1183,TRUE,TRUE),1,2),"")</f>
        <v/>
      </c>
      <c r="BO1183" s="9">
        <f>IF((ROW()-6)&lt;=$Q$3,INDEX(LINEST(AH1124:AH1183,AI1124:AT1183,TRUE,TRUE),1,1),"")</f>
        <v/>
      </c>
      <c r="BP1183" s="10">
        <f>IF((ROW()-6)&lt;=$Q$3,INDEX(LINEST(AH1124:AH1183,AI1124:AT1183,TRUE,TRUE),3,1),"")</f>
        <v/>
      </c>
      <c r="BR1183" s="9">
        <f>IF(AND((ROW()-6)&lt;=$Q$3,ISNUMBER(BC1182)),BC1182/$Q$4+BD1182*AI1183+BE1182*AJ1183+BF1182*AK1183+BG1182*AL1183+BH1182*AM1183+BI1182*AN1183+BJ1182*AO1183+BK1182*AP1183+BL1182*AQ1183+BM1182*AR1183+BN1182*AS1183+BO1182*AT1183,"")</f>
        <v/>
      </c>
      <c r="BS1183">
        <f>IF(ISNUMBER(BR1183),AVERAGE(AH1123:AH1182),"")</f>
        <v/>
      </c>
      <c r="BT1183">
        <f>IF(ISNUMBER(BR1183),(AH1183-BR1183)^2,"")</f>
        <v/>
      </c>
      <c r="BU1183">
        <f>IF(ISNUMBER(BR1183),AH1183^2,"")</f>
        <v/>
      </c>
      <c r="BV1183">
        <f>IF(ISNUMBER(BR1183),(AH1183-BS1183)^2,"")</f>
        <v/>
      </c>
    </row>
    <row r="1184">
      <c r="O1184">
        <f>IF($R1184="","",CHOOSE($Q$2,YEAR(R1184)*12+MONTH(R1184),INT((R1184-2)/7),YEAR(R1184)*4+ROUNDUP(MONTH(R1184)/3)))</f>
        <v/>
      </c>
      <c r="P1184">
        <f>IF($R1184="","",IF($R1185="",1,IF(O1184&lt;&gt;O1185,1,0)))</f>
        <v/>
      </c>
      <c r="Q1184">
        <f>IF(P1184=1,SUM($P$7:P1184),"")</f>
        <v/>
      </c>
      <c r="R1184">
        <f>IF($A1184="","",IF(ISNUMBER($A1184),$A1184,IFERROR(DATEVALUE($A1184),NA())))</f>
        <v/>
      </c>
      <c r="S1184" s="7">
        <f>IFERROR(INDEX($R$7:$R$60000,MATCH(ROW()-6,$Q$7:$Q$60000,0)),"")</f>
        <v/>
      </c>
      <c r="T1184">
        <f>IFERROR(INDEX($B$7:$B$60000,MATCH(ROW()-6,$Q$7:$Q$60000,0)),"")</f>
        <v/>
      </c>
      <c r="U1184">
        <f>IFERROR(INDEX($C$7:$C$60000,MATCH(ROW()-6,$Q$7:$Q$60000,0)),"")</f>
        <v/>
      </c>
      <c r="V1184">
        <f>IFERROR(INDEX($D$7:$D$60000,MATCH(ROW()-6,$Q$7:$Q$60000,0)),"")</f>
        <v/>
      </c>
      <c r="W1184">
        <f>IFERROR(INDEX($E$7:$E$60000,MATCH(ROW()-6,$Q$7:$Q$60000,0)),"")</f>
        <v/>
      </c>
      <c r="X1184">
        <f>IFERROR(INDEX($F$7:$F$60000,MATCH(ROW()-6,$Q$7:$Q$60000,0)),"")</f>
        <v/>
      </c>
      <c r="Y1184">
        <f>IFERROR(INDEX($G$7:$G$60000,MATCH(ROW()-6,$Q$7:$Q$60000,0)),"")</f>
        <v/>
      </c>
      <c r="Z1184">
        <f>IFERROR(INDEX($H$7:$H$60000,MATCH(ROW()-6,$Q$7:$Q$60000,0)),"")</f>
        <v/>
      </c>
      <c r="AA1184">
        <f>IFERROR(INDEX($I$7:$I$60000,MATCH(ROW()-6,$Q$7:$Q$60000,0)),"")</f>
        <v/>
      </c>
      <c r="AB1184">
        <f>IFERROR(INDEX($J$7:$J$60000,MATCH(ROW()-6,$Q$7:$Q$60000,0)),"")</f>
        <v/>
      </c>
      <c r="AC1184">
        <f>IFERROR(INDEX($K$7:$K$60000,MATCH(ROW()-6,$Q$7:$Q$60000,0)),"")</f>
        <v/>
      </c>
      <c r="AD1184">
        <f>IFERROR(INDEX($L$7:$L$60000,MATCH(ROW()-6,$Q$7:$Q$60000,0)),"")</f>
        <v/>
      </c>
      <c r="AE1184">
        <f>IFERROR(INDEX($M$7:$M$60000,MATCH(ROW()-6,$Q$7:$Q$60000,0)),"")</f>
        <v/>
      </c>
      <c r="AF1184">
        <f>IFERROR(INDEX($N$7:$N$60000,MATCH(ROW()-6,$Q$7:$Q$60000,0)),"")</f>
        <v/>
      </c>
      <c r="AH1184" s="9">
        <f>IF(OR($S1184="",$S1183=""),"",LN($T1184/$T1183))</f>
        <v/>
      </c>
      <c r="AI1184" s="9">
        <f>IF(OR($S1184="",$S1183=""),"",$C$2*LN(U1184/U1183))</f>
        <v/>
      </c>
      <c r="AJ1184" s="9">
        <f>IF(OR($S1184="",$S1183=""),"",$D$2*(V1184-V1183))</f>
        <v/>
      </c>
      <c r="AK1184" s="9">
        <f>IF(OR($S1184="",$S1183=""),"",$E$2*(W1184-W1183))</f>
        <v/>
      </c>
      <c r="AL1184" s="9">
        <f>IF(OR($S1184="",$S1183=""),"",$F$2*LN(X1184/X1183))</f>
        <v/>
      </c>
      <c r="AM1184" s="9">
        <f>IF(OR($S1184="",$S1183=""),"",$G$2*(Y1184-Y1183))</f>
        <v/>
      </c>
      <c r="AN1184" s="9">
        <f>IF(OR($S1184="",$S1183=""),"",$H$2*LN(Z1184/Z1183))</f>
        <v/>
      </c>
      <c r="AO1184" s="9">
        <f>IF(OR($S1184="",$S1183=""),"",$I$2*(AA1184-AA1183))</f>
        <v/>
      </c>
      <c r="AP1184" s="9">
        <f>IF(OR($S1184="",$S1183=""),"",$J$2*LN(AB1184/AB1183))</f>
        <v/>
      </c>
      <c r="AQ1184" s="9">
        <f>IF(OR($S1184="",$S1183=""),"",$K$2*(AC1184-AC1183))</f>
        <v/>
      </c>
      <c r="AR1184" s="9">
        <f>IF(OR($S1184="",$S1183=""),"",$L$2*LN(AD1184/AD1183))</f>
        <v/>
      </c>
      <c r="AS1184" s="9">
        <f>IF(OR($S1184="",$S1183=""),"",$M$2*LN(AE1184/AE1183))</f>
        <v/>
      </c>
      <c r="AT1184" s="9">
        <f>IF(OR($S1184="",$S1183=""),"",$N$2*LN(AF1184/AF1183))</f>
        <v/>
      </c>
      <c r="AV1184" s="9">
        <f>IF($AH1184="","",$AY$16+$AY$4*AI1184+$AY$5*AJ1184+$AY$6*AK1184+$AY$7*AL1184+$AY$8*AM1184+$AY$9*AN1184+$AY$10*AO1184+$AY$11*AP1184+$AY$12*AQ1184+$AY$13*AR1184+$AY$14*AS1184+$AY$15*AT1184)</f>
        <v/>
      </c>
      <c r="BC1184" s="10">
        <f>IF((ROW()-6)&lt;=$Q$3,INDEX(LINEST(AH1125:AH1184,AI1125:AT1184,TRUE,TRUE),1,13)*$Q$4,"")</f>
        <v/>
      </c>
      <c r="BD1184" s="9">
        <f>IF((ROW()-6)&lt;=$Q$3,INDEX(LINEST(AH1125:AH1184,AI1125:AT1184,TRUE,TRUE),1,12),"")</f>
        <v/>
      </c>
      <c r="BE1184" s="9">
        <f>IF((ROW()-6)&lt;=$Q$3,INDEX(LINEST(AH1125:AH1184,AI1125:AT1184,TRUE,TRUE),1,11),"")</f>
        <v/>
      </c>
      <c r="BF1184" s="9">
        <f>IF((ROW()-6)&lt;=$Q$3,INDEX(LINEST(AH1125:AH1184,AI1125:AT1184,TRUE,TRUE),1,10),"")</f>
        <v/>
      </c>
      <c r="BG1184" s="9">
        <f>IF((ROW()-6)&lt;=$Q$3,INDEX(LINEST(AH1125:AH1184,AI1125:AT1184,TRUE,TRUE),1,9),"")</f>
        <v/>
      </c>
      <c r="BH1184" s="9">
        <f>IF((ROW()-6)&lt;=$Q$3,INDEX(LINEST(AH1125:AH1184,AI1125:AT1184,TRUE,TRUE),1,8),"")</f>
        <v/>
      </c>
      <c r="BI1184" s="9">
        <f>IF((ROW()-6)&lt;=$Q$3,INDEX(LINEST(AH1125:AH1184,AI1125:AT1184,TRUE,TRUE),1,7),"")</f>
        <v/>
      </c>
      <c r="BJ1184" s="9">
        <f>IF((ROW()-6)&lt;=$Q$3,INDEX(LINEST(AH1125:AH1184,AI1125:AT1184,TRUE,TRUE),1,6),"")</f>
        <v/>
      </c>
      <c r="BK1184" s="9">
        <f>IF((ROW()-6)&lt;=$Q$3,INDEX(LINEST(AH1125:AH1184,AI1125:AT1184,TRUE,TRUE),1,5),"")</f>
        <v/>
      </c>
      <c r="BL1184" s="9">
        <f>IF((ROW()-6)&lt;=$Q$3,INDEX(LINEST(AH1125:AH1184,AI1125:AT1184,TRUE,TRUE),1,4),"")</f>
        <v/>
      </c>
      <c r="BM1184" s="9">
        <f>IF((ROW()-6)&lt;=$Q$3,INDEX(LINEST(AH1125:AH1184,AI1125:AT1184,TRUE,TRUE),1,3),"")</f>
        <v/>
      </c>
      <c r="BN1184" s="9">
        <f>IF((ROW()-6)&lt;=$Q$3,INDEX(LINEST(AH1125:AH1184,AI1125:AT1184,TRUE,TRUE),1,2),"")</f>
        <v/>
      </c>
      <c r="BO1184" s="9">
        <f>IF((ROW()-6)&lt;=$Q$3,INDEX(LINEST(AH1125:AH1184,AI1125:AT1184,TRUE,TRUE),1,1),"")</f>
        <v/>
      </c>
      <c r="BP1184" s="10">
        <f>IF((ROW()-6)&lt;=$Q$3,INDEX(LINEST(AH1125:AH1184,AI1125:AT1184,TRUE,TRUE),3,1),"")</f>
        <v/>
      </c>
      <c r="BR1184" s="9">
        <f>IF(AND((ROW()-6)&lt;=$Q$3,ISNUMBER(BC1183)),BC1183/$Q$4+BD1183*AI1184+BE1183*AJ1184+BF1183*AK1184+BG1183*AL1184+BH1183*AM1184+BI1183*AN1184+BJ1183*AO1184+BK1183*AP1184+BL1183*AQ1184+BM1183*AR1184+BN1183*AS1184+BO1183*AT1184,"")</f>
        <v/>
      </c>
      <c r="BS1184">
        <f>IF(ISNUMBER(BR1184),AVERAGE(AH1124:AH1183),"")</f>
        <v/>
      </c>
      <c r="BT1184">
        <f>IF(ISNUMBER(BR1184),(AH1184-BR1184)^2,"")</f>
        <v/>
      </c>
      <c r="BU1184">
        <f>IF(ISNUMBER(BR1184),AH1184^2,"")</f>
        <v/>
      </c>
      <c r="BV1184">
        <f>IF(ISNUMBER(BR1184),(AH1184-BS1184)^2,"")</f>
        <v/>
      </c>
    </row>
    <row r="1185">
      <c r="O1185">
        <f>IF($R1185="","",CHOOSE($Q$2,YEAR(R1185)*12+MONTH(R1185),INT((R1185-2)/7),YEAR(R1185)*4+ROUNDUP(MONTH(R1185)/3)))</f>
        <v/>
      </c>
      <c r="P1185">
        <f>IF($R1185="","",IF($R1186="",1,IF(O1185&lt;&gt;O1186,1,0)))</f>
        <v/>
      </c>
      <c r="Q1185">
        <f>IF(P1185=1,SUM($P$7:P1185),"")</f>
        <v/>
      </c>
      <c r="R1185">
        <f>IF($A1185="","",IF(ISNUMBER($A1185),$A1185,IFERROR(DATEVALUE($A1185),NA())))</f>
        <v/>
      </c>
      <c r="S1185" s="7">
        <f>IFERROR(INDEX($R$7:$R$60000,MATCH(ROW()-6,$Q$7:$Q$60000,0)),"")</f>
        <v/>
      </c>
      <c r="T1185">
        <f>IFERROR(INDEX($B$7:$B$60000,MATCH(ROW()-6,$Q$7:$Q$60000,0)),"")</f>
        <v/>
      </c>
      <c r="U1185">
        <f>IFERROR(INDEX($C$7:$C$60000,MATCH(ROW()-6,$Q$7:$Q$60000,0)),"")</f>
        <v/>
      </c>
      <c r="V1185">
        <f>IFERROR(INDEX($D$7:$D$60000,MATCH(ROW()-6,$Q$7:$Q$60000,0)),"")</f>
        <v/>
      </c>
      <c r="W1185">
        <f>IFERROR(INDEX($E$7:$E$60000,MATCH(ROW()-6,$Q$7:$Q$60000,0)),"")</f>
        <v/>
      </c>
      <c r="X1185">
        <f>IFERROR(INDEX($F$7:$F$60000,MATCH(ROW()-6,$Q$7:$Q$60000,0)),"")</f>
        <v/>
      </c>
      <c r="Y1185">
        <f>IFERROR(INDEX($G$7:$G$60000,MATCH(ROW()-6,$Q$7:$Q$60000,0)),"")</f>
        <v/>
      </c>
      <c r="Z1185">
        <f>IFERROR(INDEX($H$7:$H$60000,MATCH(ROW()-6,$Q$7:$Q$60000,0)),"")</f>
        <v/>
      </c>
      <c r="AA1185">
        <f>IFERROR(INDEX($I$7:$I$60000,MATCH(ROW()-6,$Q$7:$Q$60000,0)),"")</f>
        <v/>
      </c>
      <c r="AB1185">
        <f>IFERROR(INDEX($J$7:$J$60000,MATCH(ROW()-6,$Q$7:$Q$60000,0)),"")</f>
        <v/>
      </c>
      <c r="AC1185">
        <f>IFERROR(INDEX($K$7:$K$60000,MATCH(ROW()-6,$Q$7:$Q$60000,0)),"")</f>
        <v/>
      </c>
      <c r="AD1185">
        <f>IFERROR(INDEX($L$7:$L$60000,MATCH(ROW()-6,$Q$7:$Q$60000,0)),"")</f>
        <v/>
      </c>
      <c r="AE1185">
        <f>IFERROR(INDEX($M$7:$M$60000,MATCH(ROW()-6,$Q$7:$Q$60000,0)),"")</f>
        <v/>
      </c>
      <c r="AF1185">
        <f>IFERROR(INDEX($N$7:$N$60000,MATCH(ROW()-6,$Q$7:$Q$60000,0)),"")</f>
        <v/>
      </c>
      <c r="AH1185" s="9">
        <f>IF(OR($S1185="",$S1184=""),"",LN($T1185/$T1184))</f>
        <v/>
      </c>
      <c r="AI1185" s="9">
        <f>IF(OR($S1185="",$S1184=""),"",$C$2*LN(U1185/U1184))</f>
        <v/>
      </c>
      <c r="AJ1185" s="9">
        <f>IF(OR($S1185="",$S1184=""),"",$D$2*(V1185-V1184))</f>
        <v/>
      </c>
      <c r="AK1185" s="9">
        <f>IF(OR($S1185="",$S1184=""),"",$E$2*(W1185-W1184))</f>
        <v/>
      </c>
      <c r="AL1185" s="9">
        <f>IF(OR($S1185="",$S1184=""),"",$F$2*LN(X1185/X1184))</f>
        <v/>
      </c>
      <c r="AM1185" s="9">
        <f>IF(OR($S1185="",$S1184=""),"",$G$2*(Y1185-Y1184))</f>
        <v/>
      </c>
      <c r="AN1185" s="9">
        <f>IF(OR($S1185="",$S1184=""),"",$H$2*LN(Z1185/Z1184))</f>
        <v/>
      </c>
      <c r="AO1185" s="9">
        <f>IF(OR($S1185="",$S1184=""),"",$I$2*(AA1185-AA1184))</f>
        <v/>
      </c>
      <c r="AP1185" s="9">
        <f>IF(OR($S1185="",$S1184=""),"",$J$2*LN(AB1185/AB1184))</f>
        <v/>
      </c>
      <c r="AQ1185" s="9">
        <f>IF(OR($S1185="",$S1184=""),"",$K$2*(AC1185-AC1184))</f>
        <v/>
      </c>
      <c r="AR1185" s="9">
        <f>IF(OR($S1185="",$S1184=""),"",$L$2*LN(AD1185/AD1184))</f>
        <v/>
      </c>
      <c r="AS1185" s="9">
        <f>IF(OR($S1185="",$S1184=""),"",$M$2*LN(AE1185/AE1184))</f>
        <v/>
      </c>
      <c r="AT1185" s="9">
        <f>IF(OR($S1185="",$S1184=""),"",$N$2*LN(AF1185/AF1184))</f>
        <v/>
      </c>
      <c r="AV1185" s="9">
        <f>IF($AH1185="","",$AY$16+$AY$4*AI1185+$AY$5*AJ1185+$AY$6*AK1185+$AY$7*AL1185+$AY$8*AM1185+$AY$9*AN1185+$AY$10*AO1185+$AY$11*AP1185+$AY$12*AQ1185+$AY$13*AR1185+$AY$14*AS1185+$AY$15*AT1185)</f>
        <v/>
      </c>
      <c r="BC1185" s="10">
        <f>IF((ROW()-6)&lt;=$Q$3,INDEX(LINEST(AH1126:AH1185,AI1126:AT1185,TRUE,TRUE),1,13)*$Q$4,"")</f>
        <v/>
      </c>
      <c r="BD1185" s="9">
        <f>IF((ROW()-6)&lt;=$Q$3,INDEX(LINEST(AH1126:AH1185,AI1126:AT1185,TRUE,TRUE),1,12),"")</f>
        <v/>
      </c>
      <c r="BE1185" s="9">
        <f>IF((ROW()-6)&lt;=$Q$3,INDEX(LINEST(AH1126:AH1185,AI1126:AT1185,TRUE,TRUE),1,11),"")</f>
        <v/>
      </c>
      <c r="BF1185" s="9">
        <f>IF((ROW()-6)&lt;=$Q$3,INDEX(LINEST(AH1126:AH1185,AI1126:AT1185,TRUE,TRUE),1,10),"")</f>
        <v/>
      </c>
      <c r="BG1185" s="9">
        <f>IF((ROW()-6)&lt;=$Q$3,INDEX(LINEST(AH1126:AH1185,AI1126:AT1185,TRUE,TRUE),1,9),"")</f>
        <v/>
      </c>
      <c r="BH1185" s="9">
        <f>IF((ROW()-6)&lt;=$Q$3,INDEX(LINEST(AH1126:AH1185,AI1126:AT1185,TRUE,TRUE),1,8),"")</f>
        <v/>
      </c>
      <c r="BI1185" s="9">
        <f>IF((ROW()-6)&lt;=$Q$3,INDEX(LINEST(AH1126:AH1185,AI1126:AT1185,TRUE,TRUE),1,7),"")</f>
        <v/>
      </c>
      <c r="BJ1185" s="9">
        <f>IF((ROW()-6)&lt;=$Q$3,INDEX(LINEST(AH1126:AH1185,AI1126:AT1185,TRUE,TRUE),1,6),"")</f>
        <v/>
      </c>
      <c r="BK1185" s="9">
        <f>IF((ROW()-6)&lt;=$Q$3,INDEX(LINEST(AH1126:AH1185,AI1126:AT1185,TRUE,TRUE),1,5),"")</f>
        <v/>
      </c>
      <c r="BL1185" s="9">
        <f>IF((ROW()-6)&lt;=$Q$3,INDEX(LINEST(AH1126:AH1185,AI1126:AT1185,TRUE,TRUE),1,4),"")</f>
        <v/>
      </c>
      <c r="BM1185" s="9">
        <f>IF((ROW()-6)&lt;=$Q$3,INDEX(LINEST(AH1126:AH1185,AI1126:AT1185,TRUE,TRUE),1,3),"")</f>
        <v/>
      </c>
      <c r="BN1185" s="9">
        <f>IF((ROW()-6)&lt;=$Q$3,INDEX(LINEST(AH1126:AH1185,AI1126:AT1185,TRUE,TRUE),1,2),"")</f>
        <v/>
      </c>
      <c r="BO1185" s="9">
        <f>IF((ROW()-6)&lt;=$Q$3,INDEX(LINEST(AH1126:AH1185,AI1126:AT1185,TRUE,TRUE),1,1),"")</f>
        <v/>
      </c>
      <c r="BP1185" s="10">
        <f>IF((ROW()-6)&lt;=$Q$3,INDEX(LINEST(AH1126:AH1185,AI1126:AT1185,TRUE,TRUE),3,1),"")</f>
        <v/>
      </c>
      <c r="BR1185" s="9">
        <f>IF(AND((ROW()-6)&lt;=$Q$3,ISNUMBER(BC1184)),BC1184/$Q$4+BD1184*AI1185+BE1184*AJ1185+BF1184*AK1185+BG1184*AL1185+BH1184*AM1185+BI1184*AN1185+BJ1184*AO1185+BK1184*AP1185+BL1184*AQ1185+BM1184*AR1185+BN1184*AS1185+BO1184*AT1185,"")</f>
        <v/>
      </c>
      <c r="BS1185">
        <f>IF(ISNUMBER(BR1185),AVERAGE(AH1125:AH1184),"")</f>
        <v/>
      </c>
      <c r="BT1185">
        <f>IF(ISNUMBER(BR1185),(AH1185-BR1185)^2,"")</f>
        <v/>
      </c>
      <c r="BU1185">
        <f>IF(ISNUMBER(BR1185),AH1185^2,"")</f>
        <v/>
      </c>
      <c r="BV1185">
        <f>IF(ISNUMBER(BR1185),(AH1185-BS1185)^2,"")</f>
        <v/>
      </c>
    </row>
    <row r="1186">
      <c r="O1186">
        <f>IF($R1186="","",CHOOSE($Q$2,YEAR(R1186)*12+MONTH(R1186),INT((R1186-2)/7),YEAR(R1186)*4+ROUNDUP(MONTH(R1186)/3)))</f>
        <v/>
      </c>
      <c r="P1186">
        <f>IF($R1186="","",IF($R1187="",1,IF(O1186&lt;&gt;O1187,1,0)))</f>
        <v/>
      </c>
      <c r="Q1186">
        <f>IF(P1186=1,SUM($P$7:P1186),"")</f>
        <v/>
      </c>
      <c r="R1186">
        <f>IF($A1186="","",IF(ISNUMBER($A1186),$A1186,IFERROR(DATEVALUE($A1186),NA())))</f>
        <v/>
      </c>
      <c r="S1186" s="7">
        <f>IFERROR(INDEX($R$7:$R$60000,MATCH(ROW()-6,$Q$7:$Q$60000,0)),"")</f>
        <v/>
      </c>
      <c r="T1186">
        <f>IFERROR(INDEX($B$7:$B$60000,MATCH(ROW()-6,$Q$7:$Q$60000,0)),"")</f>
        <v/>
      </c>
      <c r="U1186">
        <f>IFERROR(INDEX($C$7:$C$60000,MATCH(ROW()-6,$Q$7:$Q$60000,0)),"")</f>
        <v/>
      </c>
      <c r="V1186">
        <f>IFERROR(INDEX($D$7:$D$60000,MATCH(ROW()-6,$Q$7:$Q$60000,0)),"")</f>
        <v/>
      </c>
      <c r="W1186">
        <f>IFERROR(INDEX($E$7:$E$60000,MATCH(ROW()-6,$Q$7:$Q$60000,0)),"")</f>
        <v/>
      </c>
      <c r="X1186">
        <f>IFERROR(INDEX($F$7:$F$60000,MATCH(ROW()-6,$Q$7:$Q$60000,0)),"")</f>
        <v/>
      </c>
      <c r="Y1186">
        <f>IFERROR(INDEX($G$7:$G$60000,MATCH(ROW()-6,$Q$7:$Q$60000,0)),"")</f>
        <v/>
      </c>
      <c r="Z1186">
        <f>IFERROR(INDEX($H$7:$H$60000,MATCH(ROW()-6,$Q$7:$Q$60000,0)),"")</f>
        <v/>
      </c>
      <c r="AA1186">
        <f>IFERROR(INDEX($I$7:$I$60000,MATCH(ROW()-6,$Q$7:$Q$60000,0)),"")</f>
        <v/>
      </c>
      <c r="AB1186">
        <f>IFERROR(INDEX($J$7:$J$60000,MATCH(ROW()-6,$Q$7:$Q$60000,0)),"")</f>
        <v/>
      </c>
      <c r="AC1186">
        <f>IFERROR(INDEX($K$7:$K$60000,MATCH(ROW()-6,$Q$7:$Q$60000,0)),"")</f>
        <v/>
      </c>
      <c r="AD1186">
        <f>IFERROR(INDEX($L$7:$L$60000,MATCH(ROW()-6,$Q$7:$Q$60000,0)),"")</f>
        <v/>
      </c>
      <c r="AE1186">
        <f>IFERROR(INDEX($M$7:$M$60000,MATCH(ROW()-6,$Q$7:$Q$60000,0)),"")</f>
        <v/>
      </c>
      <c r="AF1186">
        <f>IFERROR(INDEX($N$7:$N$60000,MATCH(ROW()-6,$Q$7:$Q$60000,0)),"")</f>
        <v/>
      </c>
      <c r="AH1186" s="9">
        <f>IF(OR($S1186="",$S1185=""),"",LN($T1186/$T1185))</f>
        <v/>
      </c>
      <c r="AI1186" s="9">
        <f>IF(OR($S1186="",$S1185=""),"",$C$2*LN(U1186/U1185))</f>
        <v/>
      </c>
      <c r="AJ1186" s="9">
        <f>IF(OR($S1186="",$S1185=""),"",$D$2*(V1186-V1185))</f>
        <v/>
      </c>
      <c r="AK1186" s="9">
        <f>IF(OR($S1186="",$S1185=""),"",$E$2*(W1186-W1185))</f>
        <v/>
      </c>
      <c r="AL1186" s="9">
        <f>IF(OR($S1186="",$S1185=""),"",$F$2*LN(X1186/X1185))</f>
        <v/>
      </c>
      <c r="AM1186" s="9">
        <f>IF(OR($S1186="",$S1185=""),"",$G$2*(Y1186-Y1185))</f>
        <v/>
      </c>
      <c r="AN1186" s="9">
        <f>IF(OR($S1186="",$S1185=""),"",$H$2*LN(Z1186/Z1185))</f>
        <v/>
      </c>
      <c r="AO1186" s="9">
        <f>IF(OR($S1186="",$S1185=""),"",$I$2*(AA1186-AA1185))</f>
        <v/>
      </c>
      <c r="AP1186" s="9">
        <f>IF(OR($S1186="",$S1185=""),"",$J$2*LN(AB1186/AB1185))</f>
        <v/>
      </c>
      <c r="AQ1186" s="9">
        <f>IF(OR($S1186="",$S1185=""),"",$K$2*(AC1186-AC1185))</f>
        <v/>
      </c>
      <c r="AR1186" s="9">
        <f>IF(OR($S1186="",$S1185=""),"",$L$2*LN(AD1186/AD1185))</f>
        <v/>
      </c>
      <c r="AS1186" s="9">
        <f>IF(OR($S1186="",$S1185=""),"",$M$2*LN(AE1186/AE1185))</f>
        <v/>
      </c>
      <c r="AT1186" s="9">
        <f>IF(OR($S1186="",$S1185=""),"",$N$2*LN(AF1186/AF1185))</f>
        <v/>
      </c>
      <c r="AV1186" s="9">
        <f>IF($AH1186="","",$AY$16+$AY$4*AI1186+$AY$5*AJ1186+$AY$6*AK1186+$AY$7*AL1186+$AY$8*AM1186+$AY$9*AN1186+$AY$10*AO1186+$AY$11*AP1186+$AY$12*AQ1186+$AY$13*AR1186+$AY$14*AS1186+$AY$15*AT1186)</f>
        <v/>
      </c>
      <c r="BC1186" s="10">
        <f>IF((ROW()-6)&lt;=$Q$3,INDEX(LINEST(AH1127:AH1186,AI1127:AT1186,TRUE,TRUE),1,13)*$Q$4,"")</f>
        <v/>
      </c>
      <c r="BD1186" s="9">
        <f>IF((ROW()-6)&lt;=$Q$3,INDEX(LINEST(AH1127:AH1186,AI1127:AT1186,TRUE,TRUE),1,12),"")</f>
        <v/>
      </c>
      <c r="BE1186" s="9">
        <f>IF((ROW()-6)&lt;=$Q$3,INDEX(LINEST(AH1127:AH1186,AI1127:AT1186,TRUE,TRUE),1,11),"")</f>
        <v/>
      </c>
      <c r="BF1186" s="9">
        <f>IF((ROW()-6)&lt;=$Q$3,INDEX(LINEST(AH1127:AH1186,AI1127:AT1186,TRUE,TRUE),1,10),"")</f>
        <v/>
      </c>
      <c r="BG1186" s="9">
        <f>IF((ROW()-6)&lt;=$Q$3,INDEX(LINEST(AH1127:AH1186,AI1127:AT1186,TRUE,TRUE),1,9),"")</f>
        <v/>
      </c>
      <c r="BH1186" s="9">
        <f>IF((ROW()-6)&lt;=$Q$3,INDEX(LINEST(AH1127:AH1186,AI1127:AT1186,TRUE,TRUE),1,8),"")</f>
        <v/>
      </c>
      <c r="BI1186" s="9">
        <f>IF((ROW()-6)&lt;=$Q$3,INDEX(LINEST(AH1127:AH1186,AI1127:AT1186,TRUE,TRUE),1,7),"")</f>
        <v/>
      </c>
      <c r="BJ1186" s="9">
        <f>IF((ROW()-6)&lt;=$Q$3,INDEX(LINEST(AH1127:AH1186,AI1127:AT1186,TRUE,TRUE),1,6),"")</f>
        <v/>
      </c>
      <c r="BK1186" s="9">
        <f>IF((ROW()-6)&lt;=$Q$3,INDEX(LINEST(AH1127:AH1186,AI1127:AT1186,TRUE,TRUE),1,5),"")</f>
        <v/>
      </c>
      <c r="BL1186" s="9">
        <f>IF((ROW()-6)&lt;=$Q$3,INDEX(LINEST(AH1127:AH1186,AI1127:AT1186,TRUE,TRUE),1,4),"")</f>
        <v/>
      </c>
      <c r="BM1186" s="9">
        <f>IF((ROW()-6)&lt;=$Q$3,INDEX(LINEST(AH1127:AH1186,AI1127:AT1186,TRUE,TRUE),1,3),"")</f>
        <v/>
      </c>
      <c r="BN1186" s="9">
        <f>IF((ROW()-6)&lt;=$Q$3,INDEX(LINEST(AH1127:AH1186,AI1127:AT1186,TRUE,TRUE),1,2),"")</f>
        <v/>
      </c>
      <c r="BO1186" s="9">
        <f>IF((ROW()-6)&lt;=$Q$3,INDEX(LINEST(AH1127:AH1186,AI1127:AT1186,TRUE,TRUE),1,1),"")</f>
        <v/>
      </c>
      <c r="BP1186" s="10">
        <f>IF((ROW()-6)&lt;=$Q$3,INDEX(LINEST(AH1127:AH1186,AI1127:AT1186,TRUE,TRUE),3,1),"")</f>
        <v/>
      </c>
      <c r="BR1186" s="9">
        <f>IF(AND((ROW()-6)&lt;=$Q$3,ISNUMBER(BC1185)),BC1185/$Q$4+BD1185*AI1186+BE1185*AJ1186+BF1185*AK1186+BG1185*AL1186+BH1185*AM1186+BI1185*AN1186+BJ1185*AO1186+BK1185*AP1186+BL1185*AQ1186+BM1185*AR1186+BN1185*AS1186+BO1185*AT1186,"")</f>
        <v/>
      </c>
      <c r="BS1186">
        <f>IF(ISNUMBER(BR1186),AVERAGE(AH1126:AH1185),"")</f>
        <v/>
      </c>
      <c r="BT1186">
        <f>IF(ISNUMBER(BR1186),(AH1186-BR1186)^2,"")</f>
        <v/>
      </c>
      <c r="BU1186">
        <f>IF(ISNUMBER(BR1186),AH1186^2,"")</f>
        <v/>
      </c>
      <c r="BV1186">
        <f>IF(ISNUMBER(BR1186),(AH1186-BS1186)^2,"")</f>
        <v/>
      </c>
    </row>
    <row r="1187">
      <c r="O1187">
        <f>IF($R1187="","",CHOOSE($Q$2,YEAR(R1187)*12+MONTH(R1187),INT((R1187-2)/7),YEAR(R1187)*4+ROUNDUP(MONTH(R1187)/3)))</f>
        <v/>
      </c>
      <c r="P1187">
        <f>IF($R1187="","",IF($R1188="",1,IF(O1187&lt;&gt;O1188,1,0)))</f>
        <v/>
      </c>
      <c r="Q1187">
        <f>IF(P1187=1,SUM($P$7:P1187),"")</f>
        <v/>
      </c>
      <c r="R1187">
        <f>IF($A1187="","",IF(ISNUMBER($A1187),$A1187,IFERROR(DATEVALUE($A1187),NA())))</f>
        <v/>
      </c>
      <c r="S1187" s="7">
        <f>IFERROR(INDEX($R$7:$R$60000,MATCH(ROW()-6,$Q$7:$Q$60000,0)),"")</f>
        <v/>
      </c>
      <c r="T1187">
        <f>IFERROR(INDEX($B$7:$B$60000,MATCH(ROW()-6,$Q$7:$Q$60000,0)),"")</f>
        <v/>
      </c>
      <c r="U1187">
        <f>IFERROR(INDEX($C$7:$C$60000,MATCH(ROW()-6,$Q$7:$Q$60000,0)),"")</f>
        <v/>
      </c>
      <c r="V1187">
        <f>IFERROR(INDEX($D$7:$D$60000,MATCH(ROW()-6,$Q$7:$Q$60000,0)),"")</f>
        <v/>
      </c>
      <c r="W1187">
        <f>IFERROR(INDEX($E$7:$E$60000,MATCH(ROW()-6,$Q$7:$Q$60000,0)),"")</f>
        <v/>
      </c>
      <c r="X1187">
        <f>IFERROR(INDEX($F$7:$F$60000,MATCH(ROW()-6,$Q$7:$Q$60000,0)),"")</f>
        <v/>
      </c>
      <c r="Y1187">
        <f>IFERROR(INDEX($G$7:$G$60000,MATCH(ROW()-6,$Q$7:$Q$60000,0)),"")</f>
        <v/>
      </c>
      <c r="Z1187">
        <f>IFERROR(INDEX($H$7:$H$60000,MATCH(ROW()-6,$Q$7:$Q$60000,0)),"")</f>
        <v/>
      </c>
      <c r="AA1187">
        <f>IFERROR(INDEX($I$7:$I$60000,MATCH(ROW()-6,$Q$7:$Q$60000,0)),"")</f>
        <v/>
      </c>
      <c r="AB1187">
        <f>IFERROR(INDEX($J$7:$J$60000,MATCH(ROW()-6,$Q$7:$Q$60000,0)),"")</f>
        <v/>
      </c>
      <c r="AC1187">
        <f>IFERROR(INDEX($K$7:$K$60000,MATCH(ROW()-6,$Q$7:$Q$60000,0)),"")</f>
        <v/>
      </c>
      <c r="AD1187">
        <f>IFERROR(INDEX($L$7:$L$60000,MATCH(ROW()-6,$Q$7:$Q$60000,0)),"")</f>
        <v/>
      </c>
      <c r="AE1187">
        <f>IFERROR(INDEX($M$7:$M$60000,MATCH(ROW()-6,$Q$7:$Q$60000,0)),"")</f>
        <v/>
      </c>
      <c r="AF1187">
        <f>IFERROR(INDEX($N$7:$N$60000,MATCH(ROW()-6,$Q$7:$Q$60000,0)),"")</f>
        <v/>
      </c>
      <c r="AH1187" s="9">
        <f>IF(OR($S1187="",$S1186=""),"",LN($T1187/$T1186))</f>
        <v/>
      </c>
      <c r="AI1187" s="9">
        <f>IF(OR($S1187="",$S1186=""),"",$C$2*LN(U1187/U1186))</f>
        <v/>
      </c>
      <c r="AJ1187" s="9">
        <f>IF(OR($S1187="",$S1186=""),"",$D$2*(V1187-V1186))</f>
        <v/>
      </c>
      <c r="AK1187" s="9">
        <f>IF(OR($S1187="",$S1186=""),"",$E$2*(W1187-W1186))</f>
        <v/>
      </c>
      <c r="AL1187" s="9">
        <f>IF(OR($S1187="",$S1186=""),"",$F$2*LN(X1187/X1186))</f>
        <v/>
      </c>
      <c r="AM1187" s="9">
        <f>IF(OR($S1187="",$S1186=""),"",$G$2*(Y1187-Y1186))</f>
        <v/>
      </c>
      <c r="AN1187" s="9">
        <f>IF(OR($S1187="",$S1186=""),"",$H$2*LN(Z1187/Z1186))</f>
        <v/>
      </c>
      <c r="AO1187" s="9">
        <f>IF(OR($S1187="",$S1186=""),"",$I$2*(AA1187-AA1186))</f>
        <v/>
      </c>
      <c r="AP1187" s="9">
        <f>IF(OR($S1187="",$S1186=""),"",$J$2*LN(AB1187/AB1186))</f>
        <v/>
      </c>
      <c r="AQ1187" s="9">
        <f>IF(OR($S1187="",$S1186=""),"",$K$2*(AC1187-AC1186))</f>
        <v/>
      </c>
      <c r="AR1187" s="9">
        <f>IF(OR($S1187="",$S1186=""),"",$L$2*LN(AD1187/AD1186))</f>
        <v/>
      </c>
      <c r="AS1187" s="9">
        <f>IF(OR($S1187="",$S1186=""),"",$M$2*LN(AE1187/AE1186))</f>
        <v/>
      </c>
      <c r="AT1187" s="9">
        <f>IF(OR($S1187="",$S1186=""),"",$N$2*LN(AF1187/AF1186))</f>
        <v/>
      </c>
      <c r="AV1187" s="9">
        <f>IF($AH1187="","",$AY$16+$AY$4*AI1187+$AY$5*AJ1187+$AY$6*AK1187+$AY$7*AL1187+$AY$8*AM1187+$AY$9*AN1187+$AY$10*AO1187+$AY$11*AP1187+$AY$12*AQ1187+$AY$13*AR1187+$AY$14*AS1187+$AY$15*AT1187)</f>
        <v/>
      </c>
      <c r="BC1187" s="10">
        <f>IF((ROW()-6)&lt;=$Q$3,INDEX(LINEST(AH1128:AH1187,AI1128:AT1187,TRUE,TRUE),1,13)*$Q$4,"")</f>
        <v/>
      </c>
      <c r="BD1187" s="9">
        <f>IF((ROW()-6)&lt;=$Q$3,INDEX(LINEST(AH1128:AH1187,AI1128:AT1187,TRUE,TRUE),1,12),"")</f>
        <v/>
      </c>
      <c r="BE1187" s="9">
        <f>IF((ROW()-6)&lt;=$Q$3,INDEX(LINEST(AH1128:AH1187,AI1128:AT1187,TRUE,TRUE),1,11),"")</f>
        <v/>
      </c>
      <c r="BF1187" s="9">
        <f>IF((ROW()-6)&lt;=$Q$3,INDEX(LINEST(AH1128:AH1187,AI1128:AT1187,TRUE,TRUE),1,10),"")</f>
        <v/>
      </c>
      <c r="BG1187" s="9">
        <f>IF((ROW()-6)&lt;=$Q$3,INDEX(LINEST(AH1128:AH1187,AI1128:AT1187,TRUE,TRUE),1,9),"")</f>
        <v/>
      </c>
      <c r="BH1187" s="9">
        <f>IF((ROW()-6)&lt;=$Q$3,INDEX(LINEST(AH1128:AH1187,AI1128:AT1187,TRUE,TRUE),1,8),"")</f>
        <v/>
      </c>
      <c r="BI1187" s="9">
        <f>IF((ROW()-6)&lt;=$Q$3,INDEX(LINEST(AH1128:AH1187,AI1128:AT1187,TRUE,TRUE),1,7),"")</f>
        <v/>
      </c>
      <c r="BJ1187" s="9">
        <f>IF((ROW()-6)&lt;=$Q$3,INDEX(LINEST(AH1128:AH1187,AI1128:AT1187,TRUE,TRUE),1,6),"")</f>
        <v/>
      </c>
      <c r="BK1187" s="9">
        <f>IF((ROW()-6)&lt;=$Q$3,INDEX(LINEST(AH1128:AH1187,AI1128:AT1187,TRUE,TRUE),1,5),"")</f>
        <v/>
      </c>
      <c r="BL1187" s="9">
        <f>IF((ROW()-6)&lt;=$Q$3,INDEX(LINEST(AH1128:AH1187,AI1128:AT1187,TRUE,TRUE),1,4),"")</f>
        <v/>
      </c>
      <c r="BM1187" s="9">
        <f>IF((ROW()-6)&lt;=$Q$3,INDEX(LINEST(AH1128:AH1187,AI1128:AT1187,TRUE,TRUE),1,3),"")</f>
        <v/>
      </c>
      <c r="BN1187" s="9">
        <f>IF((ROW()-6)&lt;=$Q$3,INDEX(LINEST(AH1128:AH1187,AI1128:AT1187,TRUE,TRUE),1,2),"")</f>
        <v/>
      </c>
      <c r="BO1187" s="9">
        <f>IF((ROW()-6)&lt;=$Q$3,INDEX(LINEST(AH1128:AH1187,AI1128:AT1187,TRUE,TRUE),1,1),"")</f>
        <v/>
      </c>
      <c r="BP1187" s="10">
        <f>IF((ROW()-6)&lt;=$Q$3,INDEX(LINEST(AH1128:AH1187,AI1128:AT1187,TRUE,TRUE),3,1),"")</f>
        <v/>
      </c>
      <c r="BR1187" s="9">
        <f>IF(AND((ROW()-6)&lt;=$Q$3,ISNUMBER(BC1186)),BC1186/$Q$4+BD1186*AI1187+BE1186*AJ1187+BF1186*AK1187+BG1186*AL1187+BH1186*AM1187+BI1186*AN1187+BJ1186*AO1187+BK1186*AP1187+BL1186*AQ1187+BM1186*AR1187+BN1186*AS1187+BO1186*AT1187,"")</f>
        <v/>
      </c>
      <c r="BS1187">
        <f>IF(ISNUMBER(BR1187),AVERAGE(AH1127:AH1186),"")</f>
        <v/>
      </c>
      <c r="BT1187">
        <f>IF(ISNUMBER(BR1187),(AH1187-BR1187)^2,"")</f>
        <v/>
      </c>
      <c r="BU1187">
        <f>IF(ISNUMBER(BR1187),AH1187^2,"")</f>
        <v/>
      </c>
      <c r="BV1187">
        <f>IF(ISNUMBER(BR1187),(AH1187-BS1187)^2,"")</f>
        <v/>
      </c>
    </row>
    <row r="1188">
      <c r="O1188">
        <f>IF($R1188="","",CHOOSE($Q$2,YEAR(R1188)*12+MONTH(R1188),INT((R1188-2)/7),YEAR(R1188)*4+ROUNDUP(MONTH(R1188)/3)))</f>
        <v/>
      </c>
      <c r="P1188">
        <f>IF($R1188="","",IF($R1189="",1,IF(O1188&lt;&gt;O1189,1,0)))</f>
        <v/>
      </c>
      <c r="Q1188">
        <f>IF(P1188=1,SUM($P$7:P1188),"")</f>
        <v/>
      </c>
      <c r="R1188">
        <f>IF($A1188="","",IF(ISNUMBER($A1188),$A1188,IFERROR(DATEVALUE($A1188),NA())))</f>
        <v/>
      </c>
      <c r="S1188" s="7">
        <f>IFERROR(INDEX($R$7:$R$60000,MATCH(ROW()-6,$Q$7:$Q$60000,0)),"")</f>
        <v/>
      </c>
      <c r="T1188">
        <f>IFERROR(INDEX($B$7:$B$60000,MATCH(ROW()-6,$Q$7:$Q$60000,0)),"")</f>
        <v/>
      </c>
      <c r="U1188">
        <f>IFERROR(INDEX($C$7:$C$60000,MATCH(ROW()-6,$Q$7:$Q$60000,0)),"")</f>
        <v/>
      </c>
      <c r="V1188">
        <f>IFERROR(INDEX($D$7:$D$60000,MATCH(ROW()-6,$Q$7:$Q$60000,0)),"")</f>
        <v/>
      </c>
      <c r="W1188">
        <f>IFERROR(INDEX($E$7:$E$60000,MATCH(ROW()-6,$Q$7:$Q$60000,0)),"")</f>
        <v/>
      </c>
      <c r="X1188">
        <f>IFERROR(INDEX($F$7:$F$60000,MATCH(ROW()-6,$Q$7:$Q$60000,0)),"")</f>
        <v/>
      </c>
      <c r="Y1188">
        <f>IFERROR(INDEX($G$7:$G$60000,MATCH(ROW()-6,$Q$7:$Q$60000,0)),"")</f>
        <v/>
      </c>
      <c r="Z1188">
        <f>IFERROR(INDEX($H$7:$H$60000,MATCH(ROW()-6,$Q$7:$Q$60000,0)),"")</f>
        <v/>
      </c>
      <c r="AA1188">
        <f>IFERROR(INDEX($I$7:$I$60000,MATCH(ROW()-6,$Q$7:$Q$60000,0)),"")</f>
        <v/>
      </c>
      <c r="AB1188">
        <f>IFERROR(INDEX($J$7:$J$60000,MATCH(ROW()-6,$Q$7:$Q$60000,0)),"")</f>
        <v/>
      </c>
      <c r="AC1188">
        <f>IFERROR(INDEX($K$7:$K$60000,MATCH(ROW()-6,$Q$7:$Q$60000,0)),"")</f>
        <v/>
      </c>
      <c r="AD1188">
        <f>IFERROR(INDEX($L$7:$L$60000,MATCH(ROW()-6,$Q$7:$Q$60000,0)),"")</f>
        <v/>
      </c>
      <c r="AE1188">
        <f>IFERROR(INDEX($M$7:$M$60000,MATCH(ROW()-6,$Q$7:$Q$60000,0)),"")</f>
        <v/>
      </c>
      <c r="AF1188">
        <f>IFERROR(INDEX($N$7:$N$60000,MATCH(ROW()-6,$Q$7:$Q$60000,0)),"")</f>
        <v/>
      </c>
      <c r="AH1188" s="9">
        <f>IF(OR($S1188="",$S1187=""),"",LN($T1188/$T1187))</f>
        <v/>
      </c>
      <c r="AI1188" s="9">
        <f>IF(OR($S1188="",$S1187=""),"",$C$2*LN(U1188/U1187))</f>
        <v/>
      </c>
      <c r="AJ1188" s="9">
        <f>IF(OR($S1188="",$S1187=""),"",$D$2*(V1188-V1187))</f>
        <v/>
      </c>
      <c r="AK1188" s="9">
        <f>IF(OR($S1188="",$S1187=""),"",$E$2*(W1188-W1187))</f>
        <v/>
      </c>
      <c r="AL1188" s="9">
        <f>IF(OR($S1188="",$S1187=""),"",$F$2*LN(X1188/X1187))</f>
        <v/>
      </c>
      <c r="AM1188" s="9">
        <f>IF(OR($S1188="",$S1187=""),"",$G$2*(Y1188-Y1187))</f>
        <v/>
      </c>
      <c r="AN1188" s="9">
        <f>IF(OR($S1188="",$S1187=""),"",$H$2*LN(Z1188/Z1187))</f>
        <v/>
      </c>
      <c r="AO1188" s="9">
        <f>IF(OR($S1188="",$S1187=""),"",$I$2*(AA1188-AA1187))</f>
        <v/>
      </c>
      <c r="AP1188" s="9">
        <f>IF(OR($S1188="",$S1187=""),"",$J$2*LN(AB1188/AB1187))</f>
        <v/>
      </c>
      <c r="AQ1188" s="9">
        <f>IF(OR($S1188="",$S1187=""),"",$K$2*(AC1188-AC1187))</f>
        <v/>
      </c>
      <c r="AR1188" s="9">
        <f>IF(OR($S1188="",$S1187=""),"",$L$2*LN(AD1188/AD1187))</f>
        <v/>
      </c>
      <c r="AS1188" s="9">
        <f>IF(OR($S1188="",$S1187=""),"",$M$2*LN(AE1188/AE1187))</f>
        <v/>
      </c>
      <c r="AT1188" s="9">
        <f>IF(OR($S1188="",$S1187=""),"",$N$2*LN(AF1188/AF1187))</f>
        <v/>
      </c>
      <c r="AV1188" s="9">
        <f>IF($AH1188="","",$AY$16+$AY$4*AI1188+$AY$5*AJ1188+$AY$6*AK1188+$AY$7*AL1188+$AY$8*AM1188+$AY$9*AN1188+$AY$10*AO1188+$AY$11*AP1188+$AY$12*AQ1188+$AY$13*AR1188+$AY$14*AS1188+$AY$15*AT1188)</f>
        <v/>
      </c>
      <c r="BC1188" s="10">
        <f>IF((ROW()-6)&lt;=$Q$3,INDEX(LINEST(AH1129:AH1188,AI1129:AT1188,TRUE,TRUE),1,13)*$Q$4,"")</f>
        <v/>
      </c>
      <c r="BD1188" s="9">
        <f>IF((ROW()-6)&lt;=$Q$3,INDEX(LINEST(AH1129:AH1188,AI1129:AT1188,TRUE,TRUE),1,12),"")</f>
        <v/>
      </c>
      <c r="BE1188" s="9">
        <f>IF((ROW()-6)&lt;=$Q$3,INDEX(LINEST(AH1129:AH1188,AI1129:AT1188,TRUE,TRUE),1,11),"")</f>
        <v/>
      </c>
      <c r="BF1188" s="9">
        <f>IF((ROW()-6)&lt;=$Q$3,INDEX(LINEST(AH1129:AH1188,AI1129:AT1188,TRUE,TRUE),1,10),"")</f>
        <v/>
      </c>
      <c r="BG1188" s="9">
        <f>IF((ROW()-6)&lt;=$Q$3,INDEX(LINEST(AH1129:AH1188,AI1129:AT1188,TRUE,TRUE),1,9),"")</f>
        <v/>
      </c>
      <c r="BH1188" s="9">
        <f>IF((ROW()-6)&lt;=$Q$3,INDEX(LINEST(AH1129:AH1188,AI1129:AT1188,TRUE,TRUE),1,8),"")</f>
        <v/>
      </c>
      <c r="BI1188" s="9">
        <f>IF((ROW()-6)&lt;=$Q$3,INDEX(LINEST(AH1129:AH1188,AI1129:AT1188,TRUE,TRUE),1,7),"")</f>
        <v/>
      </c>
      <c r="BJ1188" s="9">
        <f>IF((ROW()-6)&lt;=$Q$3,INDEX(LINEST(AH1129:AH1188,AI1129:AT1188,TRUE,TRUE),1,6),"")</f>
        <v/>
      </c>
      <c r="BK1188" s="9">
        <f>IF((ROW()-6)&lt;=$Q$3,INDEX(LINEST(AH1129:AH1188,AI1129:AT1188,TRUE,TRUE),1,5),"")</f>
        <v/>
      </c>
      <c r="BL1188" s="9">
        <f>IF((ROW()-6)&lt;=$Q$3,INDEX(LINEST(AH1129:AH1188,AI1129:AT1188,TRUE,TRUE),1,4),"")</f>
        <v/>
      </c>
      <c r="BM1188" s="9">
        <f>IF((ROW()-6)&lt;=$Q$3,INDEX(LINEST(AH1129:AH1188,AI1129:AT1188,TRUE,TRUE),1,3),"")</f>
        <v/>
      </c>
      <c r="BN1188" s="9">
        <f>IF((ROW()-6)&lt;=$Q$3,INDEX(LINEST(AH1129:AH1188,AI1129:AT1188,TRUE,TRUE),1,2),"")</f>
        <v/>
      </c>
      <c r="BO1188" s="9">
        <f>IF((ROW()-6)&lt;=$Q$3,INDEX(LINEST(AH1129:AH1188,AI1129:AT1188,TRUE,TRUE),1,1),"")</f>
        <v/>
      </c>
      <c r="BP1188" s="10">
        <f>IF((ROW()-6)&lt;=$Q$3,INDEX(LINEST(AH1129:AH1188,AI1129:AT1188,TRUE,TRUE),3,1),"")</f>
        <v/>
      </c>
      <c r="BR1188" s="9">
        <f>IF(AND((ROW()-6)&lt;=$Q$3,ISNUMBER(BC1187)),BC1187/$Q$4+BD1187*AI1188+BE1187*AJ1188+BF1187*AK1188+BG1187*AL1188+BH1187*AM1188+BI1187*AN1188+BJ1187*AO1188+BK1187*AP1188+BL1187*AQ1188+BM1187*AR1188+BN1187*AS1188+BO1187*AT1188,"")</f>
        <v/>
      </c>
      <c r="BS1188">
        <f>IF(ISNUMBER(BR1188),AVERAGE(AH1128:AH1187),"")</f>
        <v/>
      </c>
      <c r="BT1188">
        <f>IF(ISNUMBER(BR1188),(AH1188-BR1188)^2,"")</f>
        <v/>
      </c>
      <c r="BU1188">
        <f>IF(ISNUMBER(BR1188),AH1188^2,"")</f>
        <v/>
      </c>
      <c r="BV1188">
        <f>IF(ISNUMBER(BR1188),(AH1188-BS1188)^2,"")</f>
        <v/>
      </c>
    </row>
    <row r="1189">
      <c r="O1189">
        <f>IF($R1189="","",CHOOSE($Q$2,YEAR(R1189)*12+MONTH(R1189),INT((R1189-2)/7),YEAR(R1189)*4+ROUNDUP(MONTH(R1189)/3)))</f>
        <v/>
      </c>
      <c r="P1189">
        <f>IF($R1189="","",IF($R1190="",1,IF(O1189&lt;&gt;O1190,1,0)))</f>
        <v/>
      </c>
      <c r="Q1189">
        <f>IF(P1189=1,SUM($P$7:P1189),"")</f>
        <v/>
      </c>
      <c r="R1189">
        <f>IF($A1189="","",IF(ISNUMBER($A1189),$A1189,IFERROR(DATEVALUE($A1189),NA())))</f>
        <v/>
      </c>
      <c r="S1189" s="7">
        <f>IFERROR(INDEX($R$7:$R$60000,MATCH(ROW()-6,$Q$7:$Q$60000,0)),"")</f>
        <v/>
      </c>
      <c r="T1189">
        <f>IFERROR(INDEX($B$7:$B$60000,MATCH(ROW()-6,$Q$7:$Q$60000,0)),"")</f>
        <v/>
      </c>
      <c r="U1189">
        <f>IFERROR(INDEX($C$7:$C$60000,MATCH(ROW()-6,$Q$7:$Q$60000,0)),"")</f>
        <v/>
      </c>
      <c r="V1189">
        <f>IFERROR(INDEX($D$7:$D$60000,MATCH(ROW()-6,$Q$7:$Q$60000,0)),"")</f>
        <v/>
      </c>
      <c r="W1189">
        <f>IFERROR(INDEX($E$7:$E$60000,MATCH(ROW()-6,$Q$7:$Q$60000,0)),"")</f>
        <v/>
      </c>
      <c r="X1189">
        <f>IFERROR(INDEX($F$7:$F$60000,MATCH(ROW()-6,$Q$7:$Q$60000,0)),"")</f>
        <v/>
      </c>
      <c r="Y1189">
        <f>IFERROR(INDEX($G$7:$G$60000,MATCH(ROW()-6,$Q$7:$Q$60000,0)),"")</f>
        <v/>
      </c>
      <c r="Z1189">
        <f>IFERROR(INDEX($H$7:$H$60000,MATCH(ROW()-6,$Q$7:$Q$60000,0)),"")</f>
        <v/>
      </c>
      <c r="AA1189">
        <f>IFERROR(INDEX($I$7:$I$60000,MATCH(ROW()-6,$Q$7:$Q$60000,0)),"")</f>
        <v/>
      </c>
      <c r="AB1189">
        <f>IFERROR(INDEX($J$7:$J$60000,MATCH(ROW()-6,$Q$7:$Q$60000,0)),"")</f>
        <v/>
      </c>
      <c r="AC1189">
        <f>IFERROR(INDEX($K$7:$K$60000,MATCH(ROW()-6,$Q$7:$Q$60000,0)),"")</f>
        <v/>
      </c>
      <c r="AD1189">
        <f>IFERROR(INDEX($L$7:$L$60000,MATCH(ROW()-6,$Q$7:$Q$60000,0)),"")</f>
        <v/>
      </c>
      <c r="AE1189">
        <f>IFERROR(INDEX($M$7:$M$60000,MATCH(ROW()-6,$Q$7:$Q$60000,0)),"")</f>
        <v/>
      </c>
      <c r="AF1189">
        <f>IFERROR(INDEX($N$7:$N$60000,MATCH(ROW()-6,$Q$7:$Q$60000,0)),"")</f>
        <v/>
      </c>
      <c r="AH1189" s="9">
        <f>IF(OR($S1189="",$S1188=""),"",LN($T1189/$T1188))</f>
        <v/>
      </c>
      <c r="AI1189" s="9">
        <f>IF(OR($S1189="",$S1188=""),"",$C$2*LN(U1189/U1188))</f>
        <v/>
      </c>
      <c r="AJ1189" s="9">
        <f>IF(OR($S1189="",$S1188=""),"",$D$2*(V1189-V1188))</f>
        <v/>
      </c>
      <c r="AK1189" s="9">
        <f>IF(OR($S1189="",$S1188=""),"",$E$2*(W1189-W1188))</f>
        <v/>
      </c>
      <c r="AL1189" s="9">
        <f>IF(OR($S1189="",$S1188=""),"",$F$2*LN(X1189/X1188))</f>
        <v/>
      </c>
      <c r="AM1189" s="9">
        <f>IF(OR($S1189="",$S1188=""),"",$G$2*(Y1189-Y1188))</f>
        <v/>
      </c>
      <c r="AN1189" s="9">
        <f>IF(OR($S1189="",$S1188=""),"",$H$2*LN(Z1189/Z1188))</f>
        <v/>
      </c>
      <c r="AO1189" s="9">
        <f>IF(OR($S1189="",$S1188=""),"",$I$2*(AA1189-AA1188))</f>
        <v/>
      </c>
      <c r="AP1189" s="9">
        <f>IF(OR($S1189="",$S1188=""),"",$J$2*LN(AB1189/AB1188))</f>
        <v/>
      </c>
      <c r="AQ1189" s="9">
        <f>IF(OR($S1189="",$S1188=""),"",$K$2*(AC1189-AC1188))</f>
        <v/>
      </c>
      <c r="AR1189" s="9">
        <f>IF(OR($S1189="",$S1188=""),"",$L$2*LN(AD1189/AD1188))</f>
        <v/>
      </c>
      <c r="AS1189" s="9">
        <f>IF(OR($S1189="",$S1188=""),"",$M$2*LN(AE1189/AE1188))</f>
        <v/>
      </c>
      <c r="AT1189" s="9">
        <f>IF(OR($S1189="",$S1188=""),"",$N$2*LN(AF1189/AF1188))</f>
        <v/>
      </c>
      <c r="AV1189" s="9">
        <f>IF($AH1189="","",$AY$16+$AY$4*AI1189+$AY$5*AJ1189+$AY$6*AK1189+$AY$7*AL1189+$AY$8*AM1189+$AY$9*AN1189+$AY$10*AO1189+$AY$11*AP1189+$AY$12*AQ1189+$AY$13*AR1189+$AY$14*AS1189+$AY$15*AT1189)</f>
        <v/>
      </c>
      <c r="BC1189" s="10">
        <f>IF((ROW()-6)&lt;=$Q$3,INDEX(LINEST(AH1130:AH1189,AI1130:AT1189,TRUE,TRUE),1,13)*$Q$4,"")</f>
        <v/>
      </c>
      <c r="BD1189" s="9">
        <f>IF((ROW()-6)&lt;=$Q$3,INDEX(LINEST(AH1130:AH1189,AI1130:AT1189,TRUE,TRUE),1,12),"")</f>
        <v/>
      </c>
      <c r="BE1189" s="9">
        <f>IF((ROW()-6)&lt;=$Q$3,INDEX(LINEST(AH1130:AH1189,AI1130:AT1189,TRUE,TRUE),1,11),"")</f>
        <v/>
      </c>
      <c r="BF1189" s="9">
        <f>IF((ROW()-6)&lt;=$Q$3,INDEX(LINEST(AH1130:AH1189,AI1130:AT1189,TRUE,TRUE),1,10),"")</f>
        <v/>
      </c>
      <c r="BG1189" s="9">
        <f>IF((ROW()-6)&lt;=$Q$3,INDEX(LINEST(AH1130:AH1189,AI1130:AT1189,TRUE,TRUE),1,9),"")</f>
        <v/>
      </c>
      <c r="BH1189" s="9">
        <f>IF((ROW()-6)&lt;=$Q$3,INDEX(LINEST(AH1130:AH1189,AI1130:AT1189,TRUE,TRUE),1,8),"")</f>
        <v/>
      </c>
      <c r="BI1189" s="9">
        <f>IF((ROW()-6)&lt;=$Q$3,INDEX(LINEST(AH1130:AH1189,AI1130:AT1189,TRUE,TRUE),1,7),"")</f>
        <v/>
      </c>
      <c r="BJ1189" s="9">
        <f>IF((ROW()-6)&lt;=$Q$3,INDEX(LINEST(AH1130:AH1189,AI1130:AT1189,TRUE,TRUE),1,6),"")</f>
        <v/>
      </c>
      <c r="BK1189" s="9">
        <f>IF((ROW()-6)&lt;=$Q$3,INDEX(LINEST(AH1130:AH1189,AI1130:AT1189,TRUE,TRUE),1,5),"")</f>
        <v/>
      </c>
      <c r="BL1189" s="9">
        <f>IF((ROW()-6)&lt;=$Q$3,INDEX(LINEST(AH1130:AH1189,AI1130:AT1189,TRUE,TRUE),1,4),"")</f>
        <v/>
      </c>
      <c r="BM1189" s="9">
        <f>IF((ROW()-6)&lt;=$Q$3,INDEX(LINEST(AH1130:AH1189,AI1130:AT1189,TRUE,TRUE),1,3),"")</f>
        <v/>
      </c>
      <c r="BN1189" s="9">
        <f>IF((ROW()-6)&lt;=$Q$3,INDEX(LINEST(AH1130:AH1189,AI1130:AT1189,TRUE,TRUE),1,2),"")</f>
        <v/>
      </c>
      <c r="BO1189" s="9">
        <f>IF((ROW()-6)&lt;=$Q$3,INDEX(LINEST(AH1130:AH1189,AI1130:AT1189,TRUE,TRUE),1,1),"")</f>
        <v/>
      </c>
      <c r="BP1189" s="10">
        <f>IF((ROW()-6)&lt;=$Q$3,INDEX(LINEST(AH1130:AH1189,AI1130:AT1189,TRUE,TRUE),3,1),"")</f>
        <v/>
      </c>
      <c r="BR1189" s="9">
        <f>IF(AND((ROW()-6)&lt;=$Q$3,ISNUMBER(BC1188)),BC1188/$Q$4+BD1188*AI1189+BE1188*AJ1189+BF1188*AK1189+BG1188*AL1189+BH1188*AM1189+BI1188*AN1189+BJ1188*AO1189+BK1188*AP1189+BL1188*AQ1189+BM1188*AR1189+BN1188*AS1189+BO1188*AT1189,"")</f>
        <v/>
      </c>
      <c r="BS1189">
        <f>IF(ISNUMBER(BR1189),AVERAGE(AH1129:AH1188),"")</f>
        <v/>
      </c>
      <c r="BT1189">
        <f>IF(ISNUMBER(BR1189),(AH1189-BR1189)^2,"")</f>
        <v/>
      </c>
      <c r="BU1189">
        <f>IF(ISNUMBER(BR1189),AH1189^2,"")</f>
        <v/>
      </c>
      <c r="BV1189">
        <f>IF(ISNUMBER(BR1189),(AH1189-BS1189)^2,"")</f>
        <v/>
      </c>
    </row>
    <row r="1190">
      <c r="O1190">
        <f>IF($R1190="","",CHOOSE($Q$2,YEAR(R1190)*12+MONTH(R1190),INT((R1190-2)/7),YEAR(R1190)*4+ROUNDUP(MONTH(R1190)/3)))</f>
        <v/>
      </c>
      <c r="P1190">
        <f>IF($R1190="","",IF($R1191="",1,IF(O1190&lt;&gt;O1191,1,0)))</f>
        <v/>
      </c>
      <c r="Q1190">
        <f>IF(P1190=1,SUM($P$7:P1190),"")</f>
        <v/>
      </c>
      <c r="R1190">
        <f>IF($A1190="","",IF(ISNUMBER($A1190),$A1190,IFERROR(DATEVALUE($A1190),NA())))</f>
        <v/>
      </c>
      <c r="S1190" s="7">
        <f>IFERROR(INDEX($R$7:$R$60000,MATCH(ROW()-6,$Q$7:$Q$60000,0)),"")</f>
        <v/>
      </c>
      <c r="T1190">
        <f>IFERROR(INDEX($B$7:$B$60000,MATCH(ROW()-6,$Q$7:$Q$60000,0)),"")</f>
        <v/>
      </c>
      <c r="U1190">
        <f>IFERROR(INDEX($C$7:$C$60000,MATCH(ROW()-6,$Q$7:$Q$60000,0)),"")</f>
        <v/>
      </c>
      <c r="V1190">
        <f>IFERROR(INDEX($D$7:$D$60000,MATCH(ROW()-6,$Q$7:$Q$60000,0)),"")</f>
        <v/>
      </c>
      <c r="W1190">
        <f>IFERROR(INDEX($E$7:$E$60000,MATCH(ROW()-6,$Q$7:$Q$60000,0)),"")</f>
        <v/>
      </c>
      <c r="X1190">
        <f>IFERROR(INDEX($F$7:$F$60000,MATCH(ROW()-6,$Q$7:$Q$60000,0)),"")</f>
        <v/>
      </c>
      <c r="Y1190">
        <f>IFERROR(INDEX($G$7:$G$60000,MATCH(ROW()-6,$Q$7:$Q$60000,0)),"")</f>
        <v/>
      </c>
      <c r="Z1190">
        <f>IFERROR(INDEX($H$7:$H$60000,MATCH(ROW()-6,$Q$7:$Q$60000,0)),"")</f>
        <v/>
      </c>
      <c r="AA1190">
        <f>IFERROR(INDEX($I$7:$I$60000,MATCH(ROW()-6,$Q$7:$Q$60000,0)),"")</f>
        <v/>
      </c>
      <c r="AB1190">
        <f>IFERROR(INDEX($J$7:$J$60000,MATCH(ROW()-6,$Q$7:$Q$60000,0)),"")</f>
        <v/>
      </c>
      <c r="AC1190">
        <f>IFERROR(INDEX($K$7:$K$60000,MATCH(ROW()-6,$Q$7:$Q$60000,0)),"")</f>
        <v/>
      </c>
      <c r="AD1190">
        <f>IFERROR(INDEX($L$7:$L$60000,MATCH(ROW()-6,$Q$7:$Q$60000,0)),"")</f>
        <v/>
      </c>
      <c r="AE1190">
        <f>IFERROR(INDEX($M$7:$M$60000,MATCH(ROW()-6,$Q$7:$Q$60000,0)),"")</f>
        <v/>
      </c>
      <c r="AF1190">
        <f>IFERROR(INDEX($N$7:$N$60000,MATCH(ROW()-6,$Q$7:$Q$60000,0)),"")</f>
        <v/>
      </c>
      <c r="AH1190" s="9">
        <f>IF(OR($S1190="",$S1189=""),"",LN($T1190/$T1189))</f>
        <v/>
      </c>
      <c r="AI1190" s="9">
        <f>IF(OR($S1190="",$S1189=""),"",$C$2*LN(U1190/U1189))</f>
        <v/>
      </c>
      <c r="AJ1190" s="9">
        <f>IF(OR($S1190="",$S1189=""),"",$D$2*(V1190-V1189))</f>
        <v/>
      </c>
      <c r="AK1190" s="9">
        <f>IF(OR($S1190="",$S1189=""),"",$E$2*(W1190-W1189))</f>
        <v/>
      </c>
      <c r="AL1190" s="9">
        <f>IF(OR($S1190="",$S1189=""),"",$F$2*LN(X1190/X1189))</f>
        <v/>
      </c>
      <c r="AM1190" s="9">
        <f>IF(OR($S1190="",$S1189=""),"",$G$2*(Y1190-Y1189))</f>
        <v/>
      </c>
      <c r="AN1190" s="9">
        <f>IF(OR($S1190="",$S1189=""),"",$H$2*LN(Z1190/Z1189))</f>
        <v/>
      </c>
      <c r="AO1190" s="9">
        <f>IF(OR($S1190="",$S1189=""),"",$I$2*(AA1190-AA1189))</f>
        <v/>
      </c>
      <c r="AP1190" s="9">
        <f>IF(OR($S1190="",$S1189=""),"",$J$2*LN(AB1190/AB1189))</f>
        <v/>
      </c>
      <c r="AQ1190" s="9">
        <f>IF(OR($S1190="",$S1189=""),"",$K$2*(AC1190-AC1189))</f>
        <v/>
      </c>
      <c r="AR1190" s="9">
        <f>IF(OR($S1190="",$S1189=""),"",$L$2*LN(AD1190/AD1189))</f>
        <v/>
      </c>
      <c r="AS1190" s="9">
        <f>IF(OR($S1190="",$S1189=""),"",$M$2*LN(AE1190/AE1189))</f>
        <v/>
      </c>
      <c r="AT1190" s="9">
        <f>IF(OR($S1190="",$S1189=""),"",$N$2*LN(AF1190/AF1189))</f>
        <v/>
      </c>
      <c r="AV1190" s="9">
        <f>IF($AH1190="","",$AY$16+$AY$4*AI1190+$AY$5*AJ1190+$AY$6*AK1190+$AY$7*AL1190+$AY$8*AM1190+$AY$9*AN1190+$AY$10*AO1190+$AY$11*AP1190+$AY$12*AQ1190+$AY$13*AR1190+$AY$14*AS1190+$AY$15*AT1190)</f>
        <v/>
      </c>
      <c r="BC1190" s="10">
        <f>IF((ROW()-6)&lt;=$Q$3,INDEX(LINEST(AH1131:AH1190,AI1131:AT1190,TRUE,TRUE),1,13)*$Q$4,"")</f>
        <v/>
      </c>
      <c r="BD1190" s="9">
        <f>IF((ROW()-6)&lt;=$Q$3,INDEX(LINEST(AH1131:AH1190,AI1131:AT1190,TRUE,TRUE),1,12),"")</f>
        <v/>
      </c>
      <c r="BE1190" s="9">
        <f>IF((ROW()-6)&lt;=$Q$3,INDEX(LINEST(AH1131:AH1190,AI1131:AT1190,TRUE,TRUE),1,11),"")</f>
        <v/>
      </c>
      <c r="BF1190" s="9">
        <f>IF((ROW()-6)&lt;=$Q$3,INDEX(LINEST(AH1131:AH1190,AI1131:AT1190,TRUE,TRUE),1,10),"")</f>
        <v/>
      </c>
      <c r="BG1190" s="9">
        <f>IF((ROW()-6)&lt;=$Q$3,INDEX(LINEST(AH1131:AH1190,AI1131:AT1190,TRUE,TRUE),1,9),"")</f>
        <v/>
      </c>
      <c r="BH1190" s="9">
        <f>IF((ROW()-6)&lt;=$Q$3,INDEX(LINEST(AH1131:AH1190,AI1131:AT1190,TRUE,TRUE),1,8),"")</f>
        <v/>
      </c>
      <c r="BI1190" s="9">
        <f>IF((ROW()-6)&lt;=$Q$3,INDEX(LINEST(AH1131:AH1190,AI1131:AT1190,TRUE,TRUE),1,7),"")</f>
        <v/>
      </c>
      <c r="BJ1190" s="9">
        <f>IF((ROW()-6)&lt;=$Q$3,INDEX(LINEST(AH1131:AH1190,AI1131:AT1190,TRUE,TRUE),1,6),"")</f>
        <v/>
      </c>
      <c r="BK1190" s="9">
        <f>IF((ROW()-6)&lt;=$Q$3,INDEX(LINEST(AH1131:AH1190,AI1131:AT1190,TRUE,TRUE),1,5),"")</f>
        <v/>
      </c>
      <c r="BL1190" s="9">
        <f>IF((ROW()-6)&lt;=$Q$3,INDEX(LINEST(AH1131:AH1190,AI1131:AT1190,TRUE,TRUE),1,4),"")</f>
        <v/>
      </c>
      <c r="BM1190" s="9">
        <f>IF((ROW()-6)&lt;=$Q$3,INDEX(LINEST(AH1131:AH1190,AI1131:AT1190,TRUE,TRUE),1,3),"")</f>
        <v/>
      </c>
      <c r="BN1190" s="9">
        <f>IF((ROW()-6)&lt;=$Q$3,INDEX(LINEST(AH1131:AH1190,AI1131:AT1190,TRUE,TRUE),1,2),"")</f>
        <v/>
      </c>
      <c r="BO1190" s="9">
        <f>IF((ROW()-6)&lt;=$Q$3,INDEX(LINEST(AH1131:AH1190,AI1131:AT1190,TRUE,TRUE),1,1),"")</f>
        <v/>
      </c>
      <c r="BP1190" s="10">
        <f>IF((ROW()-6)&lt;=$Q$3,INDEX(LINEST(AH1131:AH1190,AI1131:AT1190,TRUE,TRUE),3,1),"")</f>
        <v/>
      </c>
      <c r="BR1190" s="9">
        <f>IF(AND((ROW()-6)&lt;=$Q$3,ISNUMBER(BC1189)),BC1189/$Q$4+BD1189*AI1190+BE1189*AJ1190+BF1189*AK1190+BG1189*AL1190+BH1189*AM1190+BI1189*AN1190+BJ1189*AO1190+BK1189*AP1190+BL1189*AQ1190+BM1189*AR1190+BN1189*AS1190+BO1189*AT1190,"")</f>
        <v/>
      </c>
      <c r="BS1190">
        <f>IF(ISNUMBER(BR1190),AVERAGE(AH1130:AH1189),"")</f>
        <v/>
      </c>
      <c r="BT1190">
        <f>IF(ISNUMBER(BR1190),(AH1190-BR1190)^2,"")</f>
        <v/>
      </c>
      <c r="BU1190">
        <f>IF(ISNUMBER(BR1190),AH1190^2,"")</f>
        <v/>
      </c>
      <c r="BV1190">
        <f>IF(ISNUMBER(BR1190),(AH1190-BS1190)^2,"")</f>
        <v/>
      </c>
    </row>
    <row r="1191">
      <c r="O1191">
        <f>IF($R1191="","",CHOOSE($Q$2,YEAR(R1191)*12+MONTH(R1191),INT((R1191-2)/7),YEAR(R1191)*4+ROUNDUP(MONTH(R1191)/3)))</f>
        <v/>
      </c>
      <c r="P1191">
        <f>IF($R1191="","",IF($R1192="",1,IF(O1191&lt;&gt;O1192,1,0)))</f>
        <v/>
      </c>
      <c r="Q1191">
        <f>IF(P1191=1,SUM($P$7:P1191),"")</f>
        <v/>
      </c>
      <c r="R1191">
        <f>IF($A1191="","",IF(ISNUMBER($A1191),$A1191,IFERROR(DATEVALUE($A1191),NA())))</f>
        <v/>
      </c>
      <c r="S1191" s="7">
        <f>IFERROR(INDEX($R$7:$R$60000,MATCH(ROW()-6,$Q$7:$Q$60000,0)),"")</f>
        <v/>
      </c>
      <c r="T1191">
        <f>IFERROR(INDEX($B$7:$B$60000,MATCH(ROW()-6,$Q$7:$Q$60000,0)),"")</f>
        <v/>
      </c>
      <c r="U1191">
        <f>IFERROR(INDEX($C$7:$C$60000,MATCH(ROW()-6,$Q$7:$Q$60000,0)),"")</f>
        <v/>
      </c>
      <c r="V1191">
        <f>IFERROR(INDEX($D$7:$D$60000,MATCH(ROW()-6,$Q$7:$Q$60000,0)),"")</f>
        <v/>
      </c>
      <c r="W1191">
        <f>IFERROR(INDEX($E$7:$E$60000,MATCH(ROW()-6,$Q$7:$Q$60000,0)),"")</f>
        <v/>
      </c>
      <c r="X1191">
        <f>IFERROR(INDEX($F$7:$F$60000,MATCH(ROW()-6,$Q$7:$Q$60000,0)),"")</f>
        <v/>
      </c>
      <c r="Y1191">
        <f>IFERROR(INDEX($G$7:$G$60000,MATCH(ROW()-6,$Q$7:$Q$60000,0)),"")</f>
        <v/>
      </c>
      <c r="Z1191">
        <f>IFERROR(INDEX($H$7:$H$60000,MATCH(ROW()-6,$Q$7:$Q$60000,0)),"")</f>
        <v/>
      </c>
      <c r="AA1191">
        <f>IFERROR(INDEX($I$7:$I$60000,MATCH(ROW()-6,$Q$7:$Q$60000,0)),"")</f>
        <v/>
      </c>
      <c r="AB1191">
        <f>IFERROR(INDEX($J$7:$J$60000,MATCH(ROW()-6,$Q$7:$Q$60000,0)),"")</f>
        <v/>
      </c>
      <c r="AC1191">
        <f>IFERROR(INDEX($K$7:$K$60000,MATCH(ROW()-6,$Q$7:$Q$60000,0)),"")</f>
        <v/>
      </c>
      <c r="AD1191">
        <f>IFERROR(INDEX($L$7:$L$60000,MATCH(ROW()-6,$Q$7:$Q$60000,0)),"")</f>
        <v/>
      </c>
      <c r="AE1191">
        <f>IFERROR(INDEX($M$7:$M$60000,MATCH(ROW()-6,$Q$7:$Q$60000,0)),"")</f>
        <v/>
      </c>
      <c r="AF1191">
        <f>IFERROR(INDEX($N$7:$N$60000,MATCH(ROW()-6,$Q$7:$Q$60000,0)),"")</f>
        <v/>
      </c>
      <c r="AH1191" s="9">
        <f>IF(OR($S1191="",$S1190=""),"",LN($T1191/$T1190))</f>
        <v/>
      </c>
      <c r="AI1191" s="9">
        <f>IF(OR($S1191="",$S1190=""),"",$C$2*LN(U1191/U1190))</f>
        <v/>
      </c>
      <c r="AJ1191" s="9">
        <f>IF(OR($S1191="",$S1190=""),"",$D$2*(V1191-V1190))</f>
        <v/>
      </c>
      <c r="AK1191" s="9">
        <f>IF(OR($S1191="",$S1190=""),"",$E$2*(W1191-W1190))</f>
        <v/>
      </c>
      <c r="AL1191" s="9">
        <f>IF(OR($S1191="",$S1190=""),"",$F$2*LN(X1191/X1190))</f>
        <v/>
      </c>
      <c r="AM1191" s="9">
        <f>IF(OR($S1191="",$S1190=""),"",$G$2*(Y1191-Y1190))</f>
        <v/>
      </c>
      <c r="AN1191" s="9">
        <f>IF(OR($S1191="",$S1190=""),"",$H$2*LN(Z1191/Z1190))</f>
        <v/>
      </c>
      <c r="AO1191" s="9">
        <f>IF(OR($S1191="",$S1190=""),"",$I$2*(AA1191-AA1190))</f>
        <v/>
      </c>
      <c r="AP1191" s="9">
        <f>IF(OR($S1191="",$S1190=""),"",$J$2*LN(AB1191/AB1190))</f>
        <v/>
      </c>
      <c r="AQ1191" s="9">
        <f>IF(OR($S1191="",$S1190=""),"",$K$2*(AC1191-AC1190))</f>
        <v/>
      </c>
      <c r="AR1191" s="9">
        <f>IF(OR($S1191="",$S1190=""),"",$L$2*LN(AD1191/AD1190))</f>
        <v/>
      </c>
      <c r="AS1191" s="9">
        <f>IF(OR($S1191="",$S1190=""),"",$M$2*LN(AE1191/AE1190))</f>
        <v/>
      </c>
      <c r="AT1191" s="9">
        <f>IF(OR($S1191="",$S1190=""),"",$N$2*LN(AF1191/AF1190))</f>
        <v/>
      </c>
      <c r="AV1191" s="9">
        <f>IF($AH1191="","",$AY$16+$AY$4*AI1191+$AY$5*AJ1191+$AY$6*AK1191+$AY$7*AL1191+$AY$8*AM1191+$AY$9*AN1191+$AY$10*AO1191+$AY$11*AP1191+$AY$12*AQ1191+$AY$13*AR1191+$AY$14*AS1191+$AY$15*AT1191)</f>
        <v/>
      </c>
      <c r="BC1191" s="10">
        <f>IF((ROW()-6)&lt;=$Q$3,INDEX(LINEST(AH1132:AH1191,AI1132:AT1191,TRUE,TRUE),1,13)*$Q$4,"")</f>
        <v/>
      </c>
      <c r="BD1191" s="9">
        <f>IF((ROW()-6)&lt;=$Q$3,INDEX(LINEST(AH1132:AH1191,AI1132:AT1191,TRUE,TRUE),1,12),"")</f>
        <v/>
      </c>
      <c r="BE1191" s="9">
        <f>IF((ROW()-6)&lt;=$Q$3,INDEX(LINEST(AH1132:AH1191,AI1132:AT1191,TRUE,TRUE),1,11),"")</f>
        <v/>
      </c>
      <c r="BF1191" s="9">
        <f>IF((ROW()-6)&lt;=$Q$3,INDEX(LINEST(AH1132:AH1191,AI1132:AT1191,TRUE,TRUE),1,10),"")</f>
        <v/>
      </c>
      <c r="BG1191" s="9">
        <f>IF((ROW()-6)&lt;=$Q$3,INDEX(LINEST(AH1132:AH1191,AI1132:AT1191,TRUE,TRUE),1,9),"")</f>
        <v/>
      </c>
      <c r="BH1191" s="9">
        <f>IF((ROW()-6)&lt;=$Q$3,INDEX(LINEST(AH1132:AH1191,AI1132:AT1191,TRUE,TRUE),1,8),"")</f>
        <v/>
      </c>
      <c r="BI1191" s="9">
        <f>IF((ROW()-6)&lt;=$Q$3,INDEX(LINEST(AH1132:AH1191,AI1132:AT1191,TRUE,TRUE),1,7),"")</f>
        <v/>
      </c>
      <c r="BJ1191" s="9">
        <f>IF((ROW()-6)&lt;=$Q$3,INDEX(LINEST(AH1132:AH1191,AI1132:AT1191,TRUE,TRUE),1,6),"")</f>
        <v/>
      </c>
      <c r="BK1191" s="9">
        <f>IF((ROW()-6)&lt;=$Q$3,INDEX(LINEST(AH1132:AH1191,AI1132:AT1191,TRUE,TRUE),1,5),"")</f>
        <v/>
      </c>
      <c r="BL1191" s="9">
        <f>IF((ROW()-6)&lt;=$Q$3,INDEX(LINEST(AH1132:AH1191,AI1132:AT1191,TRUE,TRUE),1,4),"")</f>
        <v/>
      </c>
      <c r="BM1191" s="9">
        <f>IF((ROW()-6)&lt;=$Q$3,INDEX(LINEST(AH1132:AH1191,AI1132:AT1191,TRUE,TRUE),1,3),"")</f>
        <v/>
      </c>
      <c r="BN1191" s="9">
        <f>IF((ROW()-6)&lt;=$Q$3,INDEX(LINEST(AH1132:AH1191,AI1132:AT1191,TRUE,TRUE),1,2),"")</f>
        <v/>
      </c>
      <c r="BO1191" s="9">
        <f>IF((ROW()-6)&lt;=$Q$3,INDEX(LINEST(AH1132:AH1191,AI1132:AT1191,TRUE,TRUE),1,1),"")</f>
        <v/>
      </c>
      <c r="BP1191" s="10">
        <f>IF((ROW()-6)&lt;=$Q$3,INDEX(LINEST(AH1132:AH1191,AI1132:AT1191,TRUE,TRUE),3,1),"")</f>
        <v/>
      </c>
      <c r="BR1191" s="9">
        <f>IF(AND((ROW()-6)&lt;=$Q$3,ISNUMBER(BC1190)),BC1190/$Q$4+BD1190*AI1191+BE1190*AJ1191+BF1190*AK1191+BG1190*AL1191+BH1190*AM1191+BI1190*AN1191+BJ1190*AO1191+BK1190*AP1191+BL1190*AQ1191+BM1190*AR1191+BN1190*AS1191+BO1190*AT1191,"")</f>
        <v/>
      </c>
      <c r="BS1191">
        <f>IF(ISNUMBER(BR1191),AVERAGE(AH1131:AH1190),"")</f>
        <v/>
      </c>
      <c r="BT1191">
        <f>IF(ISNUMBER(BR1191),(AH1191-BR1191)^2,"")</f>
        <v/>
      </c>
      <c r="BU1191">
        <f>IF(ISNUMBER(BR1191),AH1191^2,"")</f>
        <v/>
      </c>
      <c r="BV1191">
        <f>IF(ISNUMBER(BR1191),(AH1191-BS1191)^2,"")</f>
        <v/>
      </c>
    </row>
    <row r="1192">
      <c r="O1192">
        <f>IF($R1192="","",CHOOSE($Q$2,YEAR(R1192)*12+MONTH(R1192),INT((R1192-2)/7),YEAR(R1192)*4+ROUNDUP(MONTH(R1192)/3)))</f>
        <v/>
      </c>
      <c r="P1192">
        <f>IF($R1192="","",IF($R1193="",1,IF(O1192&lt;&gt;O1193,1,0)))</f>
        <v/>
      </c>
      <c r="Q1192">
        <f>IF(P1192=1,SUM($P$7:P1192),"")</f>
        <v/>
      </c>
      <c r="R1192">
        <f>IF($A1192="","",IF(ISNUMBER($A1192),$A1192,IFERROR(DATEVALUE($A1192),NA())))</f>
        <v/>
      </c>
      <c r="S1192" s="7">
        <f>IFERROR(INDEX($R$7:$R$60000,MATCH(ROW()-6,$Q$7:$Q$60000,0)),"")</f>
        <v/>
      </c>
      <c r="T1192">
        <f>IFERROR(INDEX($B$7:$B$60000,MATCH(ROW()-6,$Q$7:$Q$60000,0)),"")</f>
        <v/>
      </c>
      <c r="U1192">
        <f>IFERROR(INDEX($C$7:$C$60000,MATCH(ROW()-6,$Q$7:$Q$60000,0)),"")</f>
        <v/>
      </c>
      <c r="V1192">
        <f>IFERROR(INDEX($D$7:$D$60000,MATCH(ROW()-6,$Q$7:$Q$60000,0)),"")</f>
        <v/>
      </c>
      <c r="W1192">
        <f>IFERROR(INDEX($E$7:$E$60000,MATCH(ROW()-6,$Q$7:$Q$60000,0)),"")</f>
        <v/>
      </c>
      <c r="X1192">
        <f>IFERROR(INDEX($F$7:$F$60000,MATCH(ROW()-6,$Q$7:$Q$60000,0)),"")</f>
        <v/>
      </c>
      <c r="Y1192">
        <f>IFERROR(INDEX($G$7:$G$60000,MATCH(ROW()-6,$Q$7:$Q$60000,0)),"")</f>
        <v/>
      </c>
      <c r="Z1192">
        <f>IFERROR(INDEX($H$7:$H$60000,MATCH(ROW()-6,$Q$7:$Q$60000,0)),"")</f>
        <v/>
      </c>
      <c r="AA1192">
        <f>IFERROR(INDEX($I$7:$I$60000,MATCH(ROW()-6,$Q$7:$Q$60000,0)),"")</f>
        <v/>
      </c>
      <c r="AB1192">
        <f>IFERROR(INDEX($J$7:$J$60000,MATCH(ROW()-6,$Q$7:$Q$60000,0)),"")</f>
        <v/>
      </c>
      <c r="AC1192">
        <f>IFERROR(INDEX($K$7:$K$60000,MATCH(ROW()-6,$Q$7:$Q$60000,0)),"")</f>
        <v/>
      </c>
      <c r="AD1192">
        <f>IFERROR(INDEX($L$7:$L$60000,MATCH(ROW()-6,$Q$7:$Q$60000,0)),"")</f>
        <v/>
      </c>
      <c r="AE1192">
        <f>IFERROR(INDEX($M$7:$M$60000,MATCH(ROW()-6,$Q$7:$Q$60000,0)),"")</f>
        <v/>
      </c>
      <c r="AF1192">
        <f>IFERROR(INDEX($N$7:$N$60000,MATCH(ROW()-6,$Q$7:$Q$60000,0)),"")</f>
        <v/>
      </c>
      <c r="AH1192" s="9">
        <f>IF(OR($S1192="",$S1191=""),"",LN($T1192/$T1191))</f>
        <v/>
      </c>
      <c r="AI1192" s="9">
        <f>IF(OR($S1192="",$S1191=""),"",$C$2*LN(U1192/U1191))</f>
        <v/>
      </c>
      <c r="AJ1192" s="9">
        <f>IF(OR($S1192="",$S1191=""),"",$D$2*(V1192-V1191))</f>
        <v/>
      </c>
      <c r="AK1192" s="9">
        <f>IF(OR($S1192="",$S1191=""),"",$E$2*(W1192-W1191))</f>
        <v/>
      </c>
      <c r="AL1192" s="9">
        <f>IF(OR($S1192="",$S1191=""),"",$F$2*LN(X1192/X1191))</f>
        <v/>
      </c>
      <c r="AM1192" s="9">
        <f>IF(OR($S1192="",$S1191=""),"",$G$2*(Y1192-Y1191))</f>
        <v/>
      </c>
      <c r="AN1192" s="9">
        <f>IF(OR($S1192="",$S1191=""),"",$H$2*LN(Z1192/Z1191))</f>
        <v/>
      </c>
      <c r="AO1192" s="9">
        <f>IF(OR($S1192="",$S1191=""),"",$I$2*(AA1192-AA1191))</f>
        <v/>
      </c>
      <c r="AP1192" s="9">
        <f>IF(OR($S1192="",$S1191=""),"",$J$2*LN(AB1192/AB1191))</f>
        <v/>
      </c>
      <c r="AQ1192" s="9">
        <f>IF(OR($S1192="",$S1191=""),"",$K$2*(AC1192-AC1191))</f>
        <v/>
      </c>
      <c r="AR1192" s="9">
        <f>IF(OR($S1192="",$S1191=""),"",$L$2*LN(AD1192/AD1191))</f>
        <v/>
      </c>
      <c r="AS1192" s="9">
        <f>IF(OR($S1192="",$S1191=""),"",$M$2*LN(AE1192/AE1191))</f>
        <v/>
      </c>
      <c r="AT1192" s="9">
        <f>IF(OR($S1192="",$S1191=""),"",$N$2*LN(AF1192/AF1191))</f>
        <v/>
      </c>
      <c r="AV1192" s="9">
        <f>IF($AH1192="","",$AY$16+$AY$4*AI1192+$AY$5*AJ1192+$AY$6*AK1192+$AY$7*AL1192+$AY$8*AM1192+$AY$9*AN1192+$AY$10*AO1192+$AY$11*AP1192+$AY$12*AQ1192+$AY$13*AR1192+$AY$14*AS1192+$AY$15*AT1192)</f>
        <v/>
      </c>
      <c r="BC1192" s="10">
        <f>IF((ROW()-6)&lt;=$Q$3,INDEX(LINEST(AH1133:AH1192,AI1133:AT1192,TRUE,TRUE),1,13)*$Q$4,"")</f>
        <v/>
      </c>
      <c r="BD1192" s="9">
        <f>IF((ROW()-6)&lt;=$Q$3,INDEX(LINEST(AH1133:AH1192,AI1133:AT1192,TRUE,TRUE),1,12),"")</f>
        <v/>
      </c>
      <c r="BE1192" s="9">
        <f>IF((ROW()-6)&lt;=$Q$3,INDEX(LINEST(AH1133:AH1192,AI1133:AT1192,TRUE,TRUE),1,11),"")</f>
        <v/>
      </c>
      <c r="BF1192" s="9">
        <f>IF((ROW()-6)&lt;=$Q$3,INDEX(LINEST(AH1133:AH1192,AI1133:AT1192,TRUE,TRUE),1,10),"")</f>
        <v/>
      </c>
      <c r="BG1192" s="9">
        <f>IF((ROW()-6)&lt;=$Q$3,INDEX(LINEST(AH1133:AH1192,AI1133:AT1192,TRUE,TRUE),1,9),"")</f>
        <v/>
      </c>
      <c r="BH1192" s="9">
        <f>IF((ROW()-6)&lt;=$Q$3,INDEX(LINEST(AH1133:AH1192,AI1133:AT1192,TRUE,TRUE),1,8),"")</f>
        <v/>
      </c>
      <c r="BI1192" s="9">
        <f>IF((ROW()-6)&lt;=$Q$3,INDEX(LINEST(AH1133:AH1192,AI1133:AT1192,TRUE,TRUE),1,7),"")</f>
        <v/>
      </c>
      <c r="BJ1192" s="9">
        <f>IF((ROW()-6)&lt;=$Q$3,INDEX(LINEST(AH1133:AH1192,AI1133:AT1192,TRUE,TRUE),1,6),"")</f>
        <v/>
      </c>
      <c r="BK1192" s="9">
        <f>IF((ROW()-6)&lt;=$Q$3,INDEX(LINEST(AH1133:AH1192,AI1133:AT1192,TRUE,TRUE),1,5),"")</f>
        <v/>
      </c>
      <c r="BL1192" s="9">
        <f>IF((ROW()-6)&lt;=$Q$3,INDEX(LINEST(AH1133:AH1192,AI1133:AT1192,TRUE,TRUE),1,4),"")</f>
        <v/>
      </c>
      <c r="BM1192" s="9">
        <f>IF((ROW()-6)&lt;=$Q$3,INDEX(LINEST(AH1133:AH1192,AI1133:AT1192,TRUE,TRUE),1,3),"")</f>
        <v/>
      </c>
      <c r="BN1192" s="9">
        <f>IF((ROW()-6)&lt;=$Q$3,INDEX(LINEST(AH1133:AH1192,AI1133:AT1192,TRUE,TRUE),1,2),"")</f>
        <v/>
      </c>
      <c r="BO1192" s="9">
        <f>IF((ROW()-6)&lt;=$Q$3,INDEX(LINEST(AH1133:AH1192,AI1133:AT1192,TRUE,TRUE),1,1),"")</f>
        <v/>
      </c>
      <c r="BP1192" s="10">
        <f>IF((ROW()-6)&lt;=$Q$3,INDEX(LINEST(AH1133:AH1192,AI1133:AT1192,TRUE,TRUE),3,1),"")</f>
        <v/>
      </c>
      <c r="BR1192" s="9">
        <f>IF(AND((ROW()-6)&lt;=$Q$3,ISNUMBER(BC1191)),BC1191/$Q$4+BD1191*AI1192+BE1191*AJ1192+BF1191*AK1192+BG1191*AL1192+BH1191*AM1192+BI1191*AN1192+BJ1191*AO1192+BK1191*AP1192+BL1191*AQ1192+BM1191*AR1192+BN1191*AS1192+BO1191*AT1192,"")</f>
        <v/>
      </c>
      <c r="BS1192">
        <f>IF(ISNUMBER(BR1192),AVERAGE(AH1132:AH1191),"")</f>
        <v/>
      </c>
      <c r="BT1192">
        <f>IF(ISNUMBER(BR1192),(AH1192-BR1192)^2,"")</f>
        <v/>
      </c>
      <c r="BU1192">
        <f>IF(ISNUMBER(BR1192),AH1192^2,"")</f>
        <v/>
      </c>
      <c r="BV1192">
        <f>IF(ISNUMBER(BR1192),(AH1192-BS1192)^2,"")</f>
        <v/>
      </c>
    </row>
    <row r="1193">
      <c r="O1193">
        <f>IF($R1193="","",CHOOSE($Q$2,YEAR(R1193)*12+MONTH(R1193),INT((R1193-2)/7),YEAR(R1193)*4+ROUNDUP(MONTH(R1193)/3)))</f>
        <v/>
      </c>
      <c r="P1193">
        <f>IF($R1193="","",IF($R1194="",1,IF(O1193&lt;&gt;O1194,1,0)))</f>
        <v/>
      </c>
      <c r="Q1193">
        <f>IF(P1193=1,SUM($P$7:P1193),"")</f>
        <v/>
      </c>
      <c r="R1193">
        <f>IF($A1193="","",IF(ISNUMBER($A1193),$A1193,IFERROR(DATEVALUE($A1193),NA())))</f>
        <v/>
      </c>
      <c r="S1193" s="7">
        <f>IFERROR(INDEX($R$7:$R$60000,MATCH(ROW()-6,$Q$7:$Q$60000,0)),"")</f>
        <v/>
      </c>
      <c r="T1193">
        <f>IFERROR(INDEX($B$7:$B$60000,MATCH(ROW()-6,$Q$7:$Q$60000,0)),"")</f>
        <v/>
      </c>
      <c r="U1193">
        <f>IFERROR(INDEX($C$7:$C$60000,MATCH(ROW()-6,$Q$7:$Q$60000,0)),"")</f>
        <v/>
      </c>
      <c r="V1193">
        <f>IFERROR(INDEX($D$7:$D$60000,MATCH(ROW()-6,$Q$7:$Q$60000,0)),"")</f>
        <v/>
      </c>
      <c r="W1193">
        <f>IFERROR(INDEX($E$7:$E$60000,MATCH(ROW()-6,$Q$7:$Q$60000,0)),"")</f>
        <v/>
      </c>
      <c r="X1193">
        <f>IFERROR(INDEX($F$7:$F$60000,MATCH(ROW()-6,$Q$7:$Q$60000,0)),"")</f>
        <v/>
      </c>
      <c r="Y1193">
        <f>IFERROR(INDEX($G$7:$G$60000,MATCH(ROW()-6,$Q$7:$Q$60000,0)),"")</f>
        <v/>
      </c>
      <c r="Z1193">
        <f>IFERROR(INDEX($H$7:$H$60000,MATCH(ROW()-6,$Q$7:$Q$60000,0)),"")</f>
        <v/>
      </c>
      <c r="AA1193">
        <f>IFERROR(INDEX($I$7:$I$60000,MATCH(ROW()-6,$Q$7:$Q$60000,0)),"")</f>
        <v/>
      </c>
      <c r="AB1193">
        <f>IFERROR(INDEX($J$7:$J$60000,MATCH(ROW()-6,$Q$7:$Q$60000,0)),"")</f>
        <v/>
      </c>
      <c r="AC1193">
        <f>IFERROR(INDEX($K$7:$K$60000,MATCH(ROW()-6,$Q$7:$Q$60000,0)),"")</f>
        <v/>
      </c>
      <c r="AD1193">
        <f>IFERROR(INDEX($L$7:$L$60000,MATCH(ROW()-6,$Q$7:$Q$60000,0)),"")</f>
        <v/>
      </c>
      <c r="AE1193">
        <f>IFERROR(INDEX($M$7:$M$60000,MATCH(ROW()-6,$Q$7:$Q$60000,0)),"")</f>
        <v/>
      </c>
      <c r="AF1193">
        <f>IFERROR(INDEX($N$7:$N$60000,MATCH(ROW()-6,$Q$7:$Q$60000,0)),"")</f>
        <v/>
      </c>
      <c r="AH1193" s="9">
        <f>IF(OR($S1193="",$S1192=""),"",LN($T1193/$T1192))</f>
        <v/>
      </c>
      <c r="AI1193" s="9">
        <f>IF(OR($S1193="",$S1192=""),"",$C$2*LN(U1193/U1192))</f>
        <v/>
      </c>
      <c r="AJ1193" s="9">
        <f>IF(OR($S1193="",$S1192=""),"",$D$2*(V1193-V1192))</f>
        <v/>
      </c>
      <c r="AK1193" s="9">
        <f>IF(OR($S1193="",$S1192=""),"",$E$2*(W1193-W1192))</f>
        <v/>
      </c>
      <c r="AL1193" s="9">
        <f>IF(OR($S1193="",$S1192=""),"",$F$2*LN(X1193/X1192))</f>
        <v/>
      </c>
      <c r="AM1193" s="9">
        <f>IF(OR($S1193="",$S1192=""),"",$G$2*(Y1193-Y1192))</f>
        <v/>
      </c>
      <c r="AN1193" s="9">
        <f>IF(OR($S1193="",$S1192=""),"",$H$2*LN(Z1193/Z1192))</f>
        <v/>
      </c>
      <c r="AO1193" s="9">
        <f>IF(OR($S1193="",$S1192=""),"",$I$2*(AA1193-AA1192))</f>
        <v/>
      </c>
      <c r="AP1193" s="9">
        <f>IF(OR($S1193="",$S1192=""),"",$J$2*LN(AB1193/AB1192))</f>
        <v/>
      </c>
      <c r="AQ1193" s="9">
        <f>IF(OR($S1193="",$S1192=""),"",$K$2*(AC1193-AC1192))</f>
        <v/>
      </c>
      <c r="AR1193" s="9">
        <f>IF(OR($S1193="",$S1192=""),"",$L$2*LN(AD1193/AD1192))</f>
        <v/>
      </c>
      <c r="AS1193" s="9">
        <f>IF(OR($S1193="",$S1192=""),"",$M$2*LN(AE1193/AE1192))</f>
        <v/>
      </c>
      <c r="AT1193" s="9">
        <f>IF(OR($S1193="",$S1192=""),"",$N$2*LN(AF1193/AF1192))</f>
        <v/>
      </c>
      <c r="AV1193" s="9">
        <f>IF($AH1193="","",$AY$16+$AY$4*AI1193+$AY$5*AJ1193+$AY$6*AK1193+$AY$7*AL1193+$AY$8*AM1193+$AY$9*AN1193+$AY$10*AO1193+$AY$11*AP1193+$AY$12*AQ1193+$AY$13*AR1193+$AY$14*AS1193+$AY$15*AT1193)</f>
        <v/>
      </c>
      <c r="BC1193" s="10">
        <f>IF((ROW()-6)&lt;=$Q$3,INDEX(LINEST(AH1134:AH1193,AI1134:AT1193,TRUE,TRUE),1,13)*$Q$4,"")</f>
        <v/>
      </c>
      <c r="BD1193" s="9">
        <f>IF((ROW()-6)&lt;=$Q$3,INDEX(LINEST(AH1134:AH1193,AI1134:AT1193,TRUE,TRUE),1,12),"")</f>
        <v/>
      </c>
      <c r="BE1193" s="9">
        <f>IF((ROW()-6)&lt;=$Q$3,INDEX(LINEST(AH1134:AH1193,AI1134:AT1193,TRUE,TRUE),1,11),"")</f>
        <v/>
      </c>
      <c r="BF1193" s="9">
        <f>IF((ROW()-6)&lt;=$Q$3,INDEX(LINEST(AH1134:AH1193,AI1134:AT1193,TRUE,TRUE),1,10),"")</f>
        <v/>
      </c>
      <c r="BG1193" s="9">
        <f>IF((ROW()-6)&lt;=$Q$3,INDEX(LINEST(AH1134:AH1193,AI1134:AT1193,TRUE,TRUE),1,9),"")</f>
        <v/>
      </c>
      <c r="BH1193" s="9">
        <f>IF((ROW()-6)&lt;=$Q$3,INDEX(LINEST(AH1134:AH1193,AI1134:AT1193,TRUE,TRUE),1,8),"")</f>
        <v/>
      </c>
      <c r="BI1193" s="9">
        <f>IF((ROW()-6)&lt;=$Q$3,INDEX(LINEST(AH1134:AH1193,AI1134:AT1193,TRUE,TRUE),1,7),"")</f>
        <v/>
      </c>
      <c r="BJ1193" s="9">
        <f>IF((ROW()-6)&lt;=$Q$3,INDEX(LINEST(AH1134:AH1193,AI1134:AT1193,TRUE,TRUE),1,6),"")</f>
        <v/>
      </c>
      <c r="BK1193" s="9">
        <f>IF((ROW()-6)&lt;=$Q$3,INDEX(LINEST(AH1134:AH1193,AI1134:AT1193,TRUE,TRUE),1,5),"")</f>
        <v/>
      </c>
      <c r="BL1193" s="9">
        <f>IF((ROW()-6)&lt;=$Q$3,INDEX(LINEST(AH1134:AH1193,AI1134:AT1193,TRUE,TRUE),1,4),"")</f>
        <v/>
      </c>
      <c r="BM1193" s="9">
        <f>IF((ROW()-6)&lt;=$Q$3,INDEX(LINEST(AH1134:AH1193,AI1134:AT1193,TRUE,TRUE),1,3),"")</f>
        <v/>
      </c>
      <c r="BN1193" s="9">
        <f>IF((ROW()-6)&lt;=$Q$3,INDEX(LINEST(AH1134:AH1193,AI1134:AT1193,TRUE,TRUE),1,2),"")</f>
        <v/>
      </c>
      <c r="BO1193" s="9">
        <f>IF((ROW()-6)&lt;=$Q$3,INDEX(LINEST(AH1134:AH1193,AI1134:AT1193,TRUE,TRUE),1,1),"")</f>
        <v/>
      </c>
      <c r="BP1193" s="10">
        <f>IF((ROW()-6)&lt;=$Q$3,INDEX(LINEST(AH1134:AH1193,AI1134:AT1193,TRUE,TRUE),3,1),"")</f>
        <v/>
      </c>
      <c r="BR1193" s="9">
        <f>IF(AND((ROW()-6)&lt;=$Q$3,ISNUMBER(BC1192)),BC1192/$Q$4+BD1192*AI1193+BE1192*AJ1193+BF1192*AK1193+BG1192*AL1193+BH1192*AM1193+BI1192*AN1193+BJ1192*AO1193+BK1192*AP1193+BL1192*AQ1193+BM1192*AR1193+BN1192*AS1193+BO1192*AT1193,"")</f>
        <v/>
      </c>
      <c r="BS1193">
        <f>IF(ISNUMBER(BR1193),AVERAGE(AH1133:AH1192),"")</f>
        <v/>
      </c>
      <c r="BT1193">
        <f>IF(ISNUMBER(BR1193),(AH1193-BR1193)^2,"")</f>
        <v/>
      </c>
      <c r="BU1193">
        <f>IF(ISNUMBER(BR1193),AH1193^2,"")</f>
        <v/>
      </c>
      <c r="BV1193">
        <f>IF(ISNUMBER(BR1193),(AH1193-BS1193)^2,"")</f>
        <v/>
      </c>
    </row>
    <row r="1194">
      <c r="O1194">
        <f>IF($R1194="","",CHOOSE($Q$2,YEAR(R1194)*12+MONTH(R1194),INT((R1194-2)/7),YEAR(R1194)*4+ROUNDUP(MONTH(R1194)/3)))</f>
        <v/>
      </c>
      <c r="P1194">
        <f>IF($R1194="","",IF($R1195="",1,IF(O1194&lt;&gt;O1195,1,0)))</f>
        <v/>
      </c>
      <c r="Q1194">
        <f>IF(P1194=1,SUM($P$7:P1194),"")</f>
        <v/>
      </c>
      <c r="R1194">
        <f>IF($A1194="","",IF(ISNUMBER($A1194),$A1194,IFERROR(DATEVALUE($A1194),NA())))</f>
        <v/>
      </c>
      <c r="S1194" s="7">
        <f>IFERROR(INDEX($R$7:$R$60000,MATCH(ROW()-6,$Q$7:$Q$60000,0)),"")</f>
        <v/>
      </c>
      <c r="T1194">
        <f>IFERROR(INDEX($B$7:$B$60000,MATCH(ROW()-6,$Q$7:$Q$60000,0)),"")</f>
        <v/>
      </c>
      <c r="U1194">
        <f>IFERROR(INDEX($C$7:$C$60000,MATCH(ROW()-6,$Q$7:$Q$60000,0)),"")</f>
        <v/>
      </c>
      <c r="V1194">
        <f>IFERROR(INDEX($D$7:$D$60000,MATCH(ROW()-6,$Q$7:$Q$60000,0)),"")</f>
        <v/>
      </c>
      <c r="W1194">
        <f>IFERROR(INDEX($E$7:$E$60000,MATCH(ROW()-6,$Q$7:$Q$60000,0)),"")</f>
        <v/>
      </c>
      <c r="X1194">
        <f>IFERROR(INDEX($F$7:$F$60000,MATCH(ROW()-6,$Q$7:$Q$60000,0)),"")</f>
        <v/>
      </c>
      <c r="Y1194">
        <f>IFERROR(INDEX($G$7:$G$60000,MATCH(ROW()-6,$Q$7:$Q$60000,0)),"")</f>
        <v/>
      </c>
      <c r="Z1194">
        <f>IFERROR(INDEX($H$7:$H$60000,MATCH(ROW()-6,$Q$7:$Q$60000,0)),"")</f>
        <v/>
      </c>
      <c r="AA1194">
        <f>IFERROR(INDEX($I$7:$I$60000,MATCH(ROW()-6,$Q$7:$Q$60000,0)),"")</f>
        <v/>
      </c>
      <c r="AB1194">
        <f>IFERROR(INDEX($J$7:$J$60000,MATCH(ROW()-6,$Q$7:$Q$60000,0)),"")</f>
        <v/>
      </c>
      <c r="AC1194">
        <f>IFERROR(INDEX($K$7:$K$60000,MATCH(ROW()-6,$Q$7:$Q$60000,0)),"")</f>
        <v/>
      </c>
      <c r="AD1194">
        <f>IFERROR(INDEX($L$7:$L$60000,MATCH(ROW()-6,$Q$7:$Q$60000,0)),"")</f>
        <v/>
      </c>
      <c r="AE1194">
        <f>IFERROR(INDEX($M$7:$M$60000,MATCH(ROW()-6,$Q$7:$Q$60000,0)),"")</f>
        <v/>
      </c>
      <c r="AF1194">
        <f>IFERROR(INDEX($N$7:$N$60000,MATCH(ROW()-6,$Q$7:$Q$60000,0)),"")</f>
        <v/>
      </c>
      <c r="AH1194" s="9">
        <f>IF(OR($S1194="",$S1193=""),"",LN($T1194/$T1193))</f>
        <v/>
      </c>
      <c r="AI1194" s="9">
        <f>IF(OR($S1194="",$S1193=""),"",$C$2*LN(U1194/U1193))</f>
        <v/>
      </c>
      <c r="AJ1194" s="9">
        <f>IF(OR($S1194="",$S1193=""),"",$D$2*(V1194-V1193))</f>
        <v/>
      </c>
      <c r="AK1194" s="9">
        <f>IF(OR($S1194="",$S1193=""),"",$E$2*(W1194-W1193))</f>
        <v/>
      </c>
      <c r="AL1194" s="9">
        <f>IF(OR($S1194="",$S1193=""),"",$F$2*LN(X1194/X1193))</f>
        <v/>
      </c>
      <c r="AM1194" s="9">
        <f>IF(OR($S1194="",$S1193=""),"",$G$2*(Y1194-Y1193))</f>
        <v/>
      </c>
      <c r="AN1194" s="9">
        <f>IF(OR($S1194="",$S1193=""),"",$H$2*LN(Z1194/Z1193))</f>
        <v/>
      </c>
      <c r="AO1194" s="9">
        <f>IF(OR($S1194="",$S1193=""),"",$I$2*(AA1194-AA1193))</f>
        <v/>
      </c>
      <c r="AP1194" s="9">
        <f>IF(OR($S1194="",$S1193=""),"",$J$2*LN(AB1194/AB1193))</f>
        <v/>
      </c>
      <c r="AQ1194" s="9">
        <f>IF(OR($S1194="",$S1193=""),"",$K$2*(AC1194-AC1193))</f>
        <v/>
      </c>
      <c r="AR1194" s="9">
        <f>IF(OR($S1194="",$S1193=""),"",$L$2*LN(AD1194/AD1193))</f>
        <v/>
      </c>
      <c r="AS1194" s="9">
        <f>IF(OR($S1194="",$S1193=""),"",$M$2*LN(AE1194/AE1193))</f>
        <v/>
      </c>
      <c r="AT1194" s="9">
        <f>IF(OR($S1194="",$S1193=""),"",$N$2*LN(AF1194/AF1193))</f>
        <v/>
      </c>
      <c r="AV1194" s="9">
        <f>IF($AH1194="","",$AY$16+$AY$4*AI1194+$AY$5*AJ1194+$AY$6*AK1194+$AY$7*AL1194+$AY$8*AM1194+$AY$9*AN1194+$AY$10*AO1194+$AY$11*AP1194+$AY$12*AQ1194+$AY$13*AR1194+$AY$14*AS1194+$AY$15*AT1194)</f>
        <v/>
      </c>
      <c r="BC1194" s="10">
        <f>IF((ROW()-6)&lt;=$Q$3,INDEX(LINEST(AH1135:AH1194,AI1135:AT1194,TRUE,TRUE),1,13)*$Q$4,"")</f>
        <v/>
      </c>
      <c r="BD1194" s="9">
        <f>IF((ROW()-6)&lt;=$Q$3,INDEX(LINEST(AH1135:AH1194,AI1135:AT1194,TRUE,TRUE),1,12),"")</f>
        <v/>
      </c>
      <c r="BE1194" s="9">
        <f>IF((ROW()-6)&lt;=$Q$3,INDEX(LINEST(AH1135:AH1194,AI1135:AT1194,TRUE,TRUE),1,11),"")</f>
        <v/>
      </c>
      <c r="BF1194" s="9">
        <f>IF((ROW()-6)&lt;=$Q$3,INDEX(LINEST(AH1135:AH1194,AI1135:AT1194,TRUE,TRUE),1,10),"")</f>
        <v/>
      </c>
      <c r="BG1194" s="9">
        <f>IF((ROW()-6)&lt;=$Q$3,INDEX(LINEST(AH1135:AH1194,AI1135:AT1194,TRUE,TRUE),1,9),"")</f>
        <v/>
      </c>
      <c r="BH1194" s="9">
        <f>IF((ROW()-6)&lt;=$Q$3,INDEX(LINEST(AH1135:AH1194,AI1135:AT1194,TRUE,TRUE),1,8),"")</f>
        <v/>
      </c>
      <c r="BI1194" s="9">
        <f>IF((ROW()-6)&lt;=$Q$3,INDEX(LINEST(AH1135:AH1194,AI1135:AT1194,TRUE,TRUE),1,7),"")</f>
        <v/>
      </c>
      <c r="BJ1194" s="9">
        <f>IF((ROW()-6)&lt;=$Q$3,INDEX(LINEST(AH1135:AH1194,AI1135:AT1194,TRUE,TRUE),1,6),"")</f>
        <v/>
      </c>
      <c r="BK1194" s="9">
        <f>IF((ROW()-6)&lt;=$Q$3,INDEX(LINEST(AH1135:AH1194,AI1135:AT1194,TRUE,TRUE),1,5),"")</f>
        <v/>
      </c>
      <c r="BL1194" s="9">
        <f>IF((ROW()-6)&lt;=$Q$3,INDEX(LINEST(AH1135:AH1194,AI1135:AT1194,TRUE,TRUE),1,4),"")</f>
        <v/>
      </c>
      <c r="BM1194" s="9">
        <f>IF((ROW()-6)&lt;=$Q$3,INDEX(LINEST(AH1135:AH1194,AI1135:AT1194,TRUE,TRUE),1,3),"")</f>
        <v/>
      </c>
      <c r="BN1194" s="9">
        <f>IF((ROW()-6)&lt;=$Q$3,INDEX(LINEST(AH1135:AH1194,AI1135:AT1194,TRUE,TRUE),1,2),"")</f>
        <v/>
      </c>
      <c r="BO1194" s="9">
        <f>IF((ROW()-6)&lt;=$Q$3,INDEX(LINEST(AH1135:AH1194,AI1135:AT1194,TRUE,TRUE),1,1),"")</f>
        <v/>
      </c>
      <c r="BP1194" s="10">
        <f>IF((ROW()-6)&lt;=$Q$3,INDEX(LINEST(AH1135:AH1194,AI1135:AT1194,TRUE,TRUE),3,1),"")</f>
        <v/>
      </c>
      <c r="BR1194" s="9">
        <f>IF(AND((ROW()-6)&lt;=$Q$3,ISNUMBER(BC1193)),BC1193/$Q$4+BD1193*AI1194+BE1193*AJ1194+BF1193*AK1194+BG1193*AL1194+BH1193*AM1194+BI1193*AN1194+BJ1193*AO1194+BK1193*AP1194+BL1193*AQ1194+BM1193*AR1194+BN1193*AS1194+BO1193*AT1194,"")</f>
        <v/>
      </c>
      <c r="BS1194">
        <f>IF(ISNUMBER(BR1194),AVERAGE(AH1134:AH1193),"")</f>
        <v/>
      </c>
      <c r="BT1194">
        <f>IF(ISNUMBER(BR1194),(AH1194-BR1194)^2,"")</f>
        <v/>
      </c>
      <c r="BU1194">
        <f>IF(ISNUMBER(BR1194),AH1194^2,"")</f>
        <v/>
      </c>
      <c r="BV1194">
        <f>IF(ISNUMBER(BR1194),(AH1194-BS1194)^2,"")</f>
        <v/>
      </c>
    </row>
    <row r="1195">
      <c r="O1195">
        <f>IF($R1195="","",CHOOSE($Q$2,YEAR(R1195)*12+MONTH(R1195),INT((R1195-2)/7),YEAR(R1195)*4+ROUNDUP(MONTH(R1195)/3)))</f>
        <v/>
      </c>
      <c r="P1195">
        <f>IF($R1195="","",IF($R1196="",1,IF(O1195&lt;&gt;O1196,1,0)))</f>
        <v/>
      </c>
      <c r="Q1195">
        <f>IF(P1195=1,SUM($P$7:P1195),"")</f>
        <v/>
      </c>
      <c r="R1195">
        <f>IF($A1195="","",IF(ISNUMBER($A1195),$A1195,IFERROR(DATEVALUE($A1195),NA())))</f>
        <v/>
      </c>
      <c r="S1195" s="7">
        <f>IFERROR(INDEX($R$7:$R$60000,MATCH(ROW()-6,$Q$7:$Q$60000,0)),"")</f>
        <v/>
      </c>
      <c r="T1195">
        <f>IFERROR(INDEX($B$7:$B$60000,MATCH(ROW()-6,$Q$7:$Q$60000,0)),"")</f>
        <v/>
      </c>
      <c r="U1195">
        <f>IFERROR(INDEX($C$7:$C$60000,MATCH(ROW()-6,$Q$7:$Q$60000,0)),"")</f>
        <v/>
      </c>
      <c r="V1195">
        <f>IFERROR(INDEX($D$7:$D$60000,MATCH(ROW()-6,$Q$7:$Q$60000,0)),"")</f>
        <v/>
      </c>
      <c r="W1195">
        <f>IFERROR(INDEX($E$7:$E$60000,MATCH(ROW()-6,$Q$7:$Q$60000,0)),"")</f>
        <v/>
      </c>
      <c r="X1195">
        <f>IFERROR(INDEX($F$7:$F$60000,MATCH(ROW()-6,$Q$7:$Q$60000,0)),"")</f>
        <v/>
      </c>
      <c r="Y1195">
        <f>IFERROR(INDEX($G$7:$G$60000,MATCH(ROW()-6,$Q$7:$Q$60000,0)),"")</f>
        <v/>
      </c>
      <c r="Z1195">
        <f>IFERROR(INDEX($H$7:$H$60000,MATCH(ROW()-6,$Q$7:$Q$60000,0)),"")</f>
        <v/>
      </c>
      <c r="AA1195">
        <f>IFERROR(INDEX($I$7:$I$60000,MATCH(ROW()-6,$Q$7:$Q$60000,0)),"")</f>
        <v/>
      </c>
      <c r="AB1195">
        <f>IFERROR(INDEX($J$7:$J$60000,MATCH(ROW()-6,$Q$7:$Q$60000,0)),"")</f>
        <v/>
      </c>
      <c r="AC1195">
        <f>IFERROR(INDEX($K$7:$K$60000,MATCH(ROW()-6,$Q$7:$Q$60000,0)),"")</f>
        <v/>
      </c>
      <c r="AD1195">
        <f>IFERROR(INDEX($L$7:$L$60000,MATCH(ROW()-6,$Q$7:$Q$60000,0)),"")</f>
        <v/>
      </c>
      <c r="AE1195">
        <f>IFERROR(INDEX($M$7:$M$60000,MATCH(ROW()-6,$Q$7:$Q$60000,0)),"")</f>
        <v/>
      </c>
      <c r="AF1195">
        <f>IFERROR(INDEX($N$7:$N$60000,MATCH(ROW()-6,$Q$7:$Q$60000,0)),"")</f>
        <v/>
      </c>
      <c r="AH1195" s="9">
        <f>IF(OR($S1195="",$S1194=""),"",LN($T1195/$T1194))</f>
        <v/>
      </c>
      <c r="AI1195" s="9">
        <f>IF(OR($S1195="",$S1194=""),"",$C$2*LN(U1195/U1194))</f>
        <v/>
      </c>
      <c r="AJ1195" s="9">
        <f>IF(OR($S1195="",$S1194=""),"",$D$2*(V1195-V1194))</f>
        <v/>
      </c>
      <c r="AK1195" s="9">
        <f>IF(OR($S1195="",$S1194=""),"",$E$2*(W1195-W1194))</f>
        <v/>
      </c>
      <c r="AL1195" s="9">
        <f>IF(OR($S1195="",$S1194=""),"",$F$2*LN(X1195/X1194))</f>
        <v/>
      </c>
      <c r="AM1195" s="9">
        <f>IF(OR($S1195="",$S1194=""),"",$G$2*(Y1195-Y1194))</f>
        <v/>
      </c>
      <c r="AN1195" s="9">
        <f>IF(OR($S1195="",$S1194=""),"",$H$2*LN(Z1195/Z1194))</f>
        <v/>
      </c>
      <c r="AO1195" s="9">
        <f>IF(OR($S1195="",$S1194=""),"",$I$2*(AA1195-AA1194))</f>
        <v/>
      </c>
      <c r="AP1195" s="9">
        <f>IF(OR($S1195="",$S1194=""),"",$J$2*LN(AB1195/AB1194))</f>
        <v/>
      </c>
      <c r="AQ1195" s="9">
        <f>IF(OR($S1195="",$S1194=""),"",$K$2*(AC1195-AC1194))</f>
        <v/>
      </c>
      <c r="AR1195" s="9">
        <f>IF(OR($S1195="",$S1194=""),"",$L$2*LN(AD1195/AD1194))</f>
        <v/>
      </c>
      <c r="AS1195" s="9">
        <f>IF(OR($S1195="",$S1194=""),"",$M$2*LN(AE1195/AE1194))</f>
        <v/>
      </c>
      <c r="AT1195" s="9">
        <f>IF(OR($S1195="",$S1194=""),"",$N$2*LN(AF1195/AF1194))</f>
        <v/>
      </c>
      <c r="AV1195" s="9">
        <f>IF($AH1195="","",$AY$16+$AY$4*AI1195+$AY$5*AJ1195+$AY$6*AK1195+$AY$7*AL1195+$AY$8*AM1195+$AY$9*AN1195+$AY$10*AO1195+$AY$11*AP1195+$AY$12*AQ1195+$AY$13*AR1195+$AY$14*AS1195+$AY$15*AT1195)</f>
        <v/>
      </c>
      <c r="BC1195" s="10">
        <f>IF((ROW()-6)&lt;=$Q$3,INDEX(LINEST(AH1136:AH1195,AI1136:AT1195,TRUE,TRUE),1,13)*$Q$4,"")</f>
        <v/>
      </c>
      <c r="BD1195" s="9">
        <f>IF((ROW()-6)&lt;=$Q$3,INDEX(LINEST(AH1136:AH1195,AI1136:AT1195,TRUE,TRUE),1,12),"")</f>
        <v/>
      </c>
      <c r="BE1195" s="9">
        <f>IF((ROW()-6)&lt;=$Q$3,INDEX(LINEST(AH1136:AH1195,AI1136:AT1195,TRUE,TRUE),1,11),"")</f>
        <v/>
      </c>
      <c r="BF1195" s="9">
        <f>IF((ROW()-6)&lt;=$Q$3,INDEX(LINEST(AH1136:AH1195,AI1136:AT1195,TRUE,TRUE),1,10),"")</f>
        <v/>
      </c>
      <c r="BG1195" s="9">
        <f>IF((ROW()-6)&lt;=$Q$3,INDEX(LINEST(AH1136:AH1195,AI1136:AT1195,TRUE,TRUE),1,9),"")</f>
        <v/>
      </c>
      <c r="BH1195" s="9">
        <f>IF((ROW()-6)&lt;=$Q$3,INDEX(LINEST(AH1136:AH1195,AI1136:AT1195,TRUE,TRUE),1,8),"")</f>
        <v/>
      </c>
      <c r="BI1195" s="9">
        <f>IF((ROW()-6)&lt;=$Q$3,INDEX(LINEST(AH1136:AH1195,AI1136:AT1195,TRUE,TRUE),1,7),"")</f>
        <v/>
      </c>
      <c r="BJ1195" s="9">
        <f>IF((ROW()-6)&lt;=$Q$3,INDEX(LINEST(AH1136:AH1195,AI1136:AT1195,TRUE,TRUE),1,6),"")</f>
        <v/>
      </c>
      <c r="BK1195" s="9">
        <f>IF((ROW()-6)&lt;=$Q$3,INDEX(LINEST(AH1136:AH1195,AI1136:AT1195,TRUE,TRUE),1,5),"")</f>
        <v/>
      </c>
      <c r="BL1195" s="9">
        <f>IF((ROW()-6)&lt;=$Q$3,INDEX(LINEST(AH1136:AH1195,AI1136:AT1195,TRUE,TRUE),1,4),"")</f>
        <v/>
      </c>
      <c r="BM1195" s="9">
        <f>IF((ROW()-6)&lt;=$Q$3,INDEX(LINEST(AH1136:AH1195,AI1136:AT1195,TRUE,TRUE),1,3),"")</f>
        <v/>
      </c>
      <c r="BN1195" s="9">
        <f>IF((ROW()-6)&lt;=$Q$3,INDEX(LINEST(AH1136:AH1195,AI1136:AT1195,TRUE,TRUE),1,2),"")</f>
        <v/>
      </c>
      <c r="BO1195" s="9">
        <f>IF((ROW()-6)&lt;=$Q$3,INDEX(LINEST(AH1136:AH1195,AI1136:AT1195,TRUE,TRUE),1,1),"")</f>
        <v/>
      </c>
      <c r="BP1195" s="10">
        <f>IF((ROW()-6)&lt;=$Q$3,INDEX(LINEST(AH1136:AH1195,AI1136:AT1195,TRUE,TRUE),3,1),"")</f>
        <v/>
      </c>
      <c r="BR1195" s="9">
        <f>IF(AND((ROW()-6)&lt;=$Q$3,ISNUMBER(BC1194)),BC1194/$Q$4+BD1194*AI1195+BE1194*AJ1195+BF1194*AK1195+BG1194*AL1195+BH1194*AM1195+BI1194*AN1195+BJ1194*AO1195+BK1194*AP1195+BL1194*AQ1195+BM1194*AR1195+BN1194*AS1195+BO1194*AT1195,"")</f>
        <v/>
      </c>
      <c r="BS1195">
        <f>IF(ISNUMBER(BR1195),AVERAGE(AH1135:AH1194),"")</f>
        <v/>
      </c>
      <c r="BT1195">
        <f>IF(ISNUMBER(BR1195),(AH1195-BR1195)^2,"")</f>
        <v/>
      </c>
      <c r="BU1195">
        <f>IF(ISNUMBER(BR1195),AH1195^2,"")</f>
        <v/>
      </c>
      <c r="BV1195">
        <f>IF(ISNUMBER(BR1195),(AH1195-BS1195)^2,"")</f>
        <v/>
      </c>
    </row>
    <row r="1196">
      <c r="O1196">
        <f>IF($R1196="","",CHOOSE($Q$2,YEAR(R1196)*12+MONTH(R1196),INT((R1196-2)/7),YEAR(R1196)*4+ROUNDUP(MONTH(R1196)/3)))</f>
        <v/>
      </c>
      <c r="P1196">
        <f>IF($R1196="","",IF($R1197="",1,IF(O1196&lt;&gt;O1197,1,0)))</f>
        <v/>
      </c>
      <c r="Q1196">
        <f>IF(P1196=1,SUM($P$7:P1196),"")</f>
        <v/>
      </c>
      <c r="R1196">
        <f>IF($A1196="","",IF(ISNUMBER($A1196),$A1196,IFERROR(DATEVALUE($A1196),NA())))</f>
        <v/>
      </c>
      <c r="S1196" s="7">
        <f>IFERROR(INDEX($R$7:$R$60000,MATCH(ROW()-6,$Q$7:$Q$60000,0)),"")</f>
        <v/>
      </c>
      <c r="T1196">
        <f>IFERROR(INDEX($B$7:$B$60000,MATCH(ROW()-6,$Q$7:$Q$60000,0)),"")</f>
        <v/>
      </c>
      <c r="U1196">
        <f>IFERROR(INDEX($C$7:$C$60000,MATCH(ROW()-6,$Q$7:$Q$60000,0)),"")</f>
        <v/>
      </c>
      <c r="V1196">
        <f>IFERROR(INDEX($D$7:$D$60000,MATCH(ROW()-6,$Q$7:$Q$60000,0)),"")</f>
        <v/>
      </c>
      <c r="W1196">
        <f>IFERROR(INDEX($E$7:$E$60000,MATCH(ROW()-6,$Q$7:$Q$60000,0)),"")</f>
        <v/>
      </c>
      <c r="X1196">
        <f>IFERROR(INDEX($F$7:$F$60000,MATCH(ROW()-6,$Q$7:$Q$60000,0)),"")</f>
        <v/>
      </c>
      <c r="Y1196">
        <f>IFERROR(INDEX($G$7:$G$60000,MATCH(ROW()-6,$Q$7:$Q$60000,0)),"")</f>
        <v/>
      </c>
      <c r="Z1196">
        <f>IFERROR(INDEX($H$7:$H$60000,MATCH(ROW()-6,$Q$7:$Q$60000,0)),"")</f>
        <v/>
      </c>
      <c r="AA1196">
        <f>IFERROR(INDEX($I$7:$I$60000,MATCH(ROW()-6,$Q$7:$Q$60000,0)),"")</f>
        <v/>
      </c>
      <c r="AB1196">
        <f>IFERROR(INDEX($J$7:$J$60000,MATCH(ROW()-6,$Q$7:$Q$60000,0)),"")</f>
        <v/>
      </c>
      <c r="AC1196">
        <f>IFERROR(INDEX($K$7:$K$60000,MATCH(ROW()-6,$Q$7:$Q$60000,0)),"")</f>
        <v/>
      </c>
      <c r="AD1196">
        <f>IFERROR(INDEX($L$7:$L$60000,MATCH(ROW()-6,$Q$7:$Q$60000,0)),"")</f>
        <v/>
      </c>
      <c r="AE1196">
        <f>IFERROR(INDEX($M$7:$M$60000,MATCH(ROW()-6,$Q$7:$Q$60000,0)),"")</f>
        <v/>
      </c>
      <c r="AF1196">
        <f>IFERROR(INDEX($N$7:$N$60000,MATCH(ROW()-6,$Q$7:$Q$60000,0)),"")</f>
        <v/>
      </c>
      <c r="AH1196" s="9">
        <f>IF(OR($S1196="",$S1195=""),"",LN($T1196/$T1195))</f>
        <v/>
      </c>
      <c r="AI1196" s="9">
        <f>IF(OR($S1196="",$S1195=""),"",$C$2*LN(U1196/U1195))</f>
        <v/>
      </c>
      <c r="AJ1196" s="9">
        <f>IF(OR($S1196="",$S1195=""),"",$D$2*(V1196-V1195))</f>
        <v/>
      </c>
      <c r="AK1196" s="9">
        <f>IF(OR($S1196="",$S1195=""),"",$E$2*(W1196-W1195))</f>
        <v/>
      </c>
      <c r="AL1196" s="9">
        <f>IF(OR($S1196="",$S1195=""),"",$F$2*LN(X1196/X1195))</f>
        <v/>
      </c>
      <c r="AM1196" s="9">
        <f>IF(OR($S1196="",$S1195=""),"",$G$2*(Y1196-Y1195))</f>
        <v/>
      </c>
      <c r="AN1196" s="9">
        <f>IF(OR($S1196="",$S1195=""),"",$H$2*LN(Z1196/Z1195))</f>
        <v/>
      </c>
      <c r="AO1196" s="9">
        <f>IF(OR($S1196="",$S1195=""),"",$I$2*(AA1196-AA1195))</f>
        <v/>
      </c>
      <c r="AP1196" s="9">
        <f>IF(OR($S1196="",$S1195=""),"",$J$2*LN(AB1196/AB1195))</f>
        <v/>
      </c>
      <c r="AQ1196" s="9">
        <f>IF(OR($S1196="",$S1195=""),"",$K$2*(AC1196-AC1195))</f>
        <v/>
      </c>
      <c r="AR1196" s="9">
        <f>IF(OR($S1196="",$S1195=""),"",$L$2*LN(AD1196/AD1195))</f>
        <v/>
      </c>
      <c r="AS1196" s="9">
        <f>IF(OR($S1196="",$S1195=""),"",$M$2*LN(AE1196/AE1195))</f>
        <v/>
      </c>
      <c r="AT1196" s="9">
        <f>IF(OR($S1196="",$S1195=""),"",$N$2*LN(AF1196/AF1195))</f>
        <v/>
      </c>
      <c r="AV1196" s="9">
        <f>IF($AH1196="","",$AY$16+$AY$4*AI1196+$AY$5*AJ1196+$AY$6*AK1196+$AY$7*AL1196+$AY$8*AM1196+$AY$9*AN1196+$AY$10*AO1196+$AY$11*AP1196+$AY$12*AQ1196+$AY$13*AR1196+$AY$14*AS1196+$AY$15*AT1196)</f>
        <v/>
      </c>
      <c r="BC1196" s="10">
        <f>IF((ROW()-6)&lt;=$Q$3,INDEX(LINEST(AH1137:AH1196,AI1137:AT1196,TRUE,TRUE),1,13)*$Q$4,"")</f>
        <v/>
      </c>
      <c r="BD1196" s="9">
        <f>IF((ROW()-6)&lt;=$Q$3,INDEX(LINEST(AH1137:AH1196,AI1137:AT1196,TRUE,TRUE),1,12),"")</f>
        <v/>
      </c>
      <c r="BE1196" s="9">
        <f>IF((ROW()-6)&lt;=$Q$3,INDEX(LINEST(AH1137:AH1196,AI1137:AT1196,TRUE,TRUE),1,11),"")</f>
        <v/>
      </c>
      <c r="BF1196" s="9">
        <f>IF((ROW()-6)&lt;=$Q$3,INDEX(LINEST(AH1137:AH1196,AI1137:AT1196,TRUE,TRUE),1,10),"")</f>
        <v/>
      </c>
      <c r="BG1196" s="9">
        <f>IF((ROW()-6)&lt;=$Q$3,INDEX(LINEST(AH1137:AH1196,AI1137:AT1196,TRUE,TRUE),1,9),"")</f>
        <v/>
      </c>
      <c r="BH1196" s="9">
        <f>IF((ROW()-6)&lt;=$Q$3,INDEX(LINEST(AH1137:AH1196,AI1137:AT1196,TRUE,TRUE),1,8),"")</f>
        <v/>
      </c>
      <c r="BI1196" s="9">
        <f>IF((ROW()-6)&lt;=$Q$3,INDEX(LINEST(AH1137:AH1196,AI1137:AT1196,TRUE,TRUE),1,7),"")</f>
        <v/>
      </c>
      <c r="BJ1196" s="9">
        <f>IF((ROW()-6)&lt;=$Q$3,INDEX(LINEST(AH1137:AH1196,AI1137:AT1196,TRUE,TRUE),1,6),"")</f>
        <v/>
      </c>
      <c r="BK1196" s="9">
        <f>IF((ROW()-6)&lt;=$Q$3,INDEX(LINEST(AH1137:AH1196,AI1137:AT1196,TRUE,TRUE),1,5),"")</f>
        <v/>
      </c>
      <c r="BL1196" s="9">
        <f>IF((ROW()-6)&lt;=$Q$3,INDEX(LINEST(AH1137:AH1196,AI1137:AT1196,TRUE,TRUE),1,4),"")</f>
        <v/>
      </c>
      <c r="BM1196" s="9">
        <f>IF((ROW()-6)&lt;=$Q$3,INDEX(LINEST(AH1137:AH1196,AI1137:AT1196,TRUE,TRUE),1,3),"")</f>
        <v/>
      </c>
      <c r="BN1196" s="9">
        <f>IF((ROW()-6)&lt;=$Q$3,INDEX(LINEST(AH1137:AH1196,AI1137:AT1196,TRUE,TRUE),1,2),"")</f>
        <v/>
      </c>
      <c r="BO1196" s="9">
        <f>IF((ROW()-6)&lt;=$Q$3,INDEX(LINEST(AH1137:AH1196,AI1137:AT1196,TRUE,TRUE),1,1),"")</f>
        <v/>
      </c>
      <c r="BP1196" s="10">
        <f>IF((ROW()-6)&lt;=$Q$3,INDEX(LINEST(AH1137:AH1196,AI1137:AT1196,TRUE,TRUE),3,1),"")</f>
        <v/>
      </c>
      <c r="BR1196" s="9">
        <f>IF(AND((ROW()-6)&lt;=$Q$3,ISNUMBER(BC1195)),BC1195/$Q$4+BD1195*AI1196+BE1195*AJ1196+BF1195*AK1196+BG1195*AL1196+BH1195*AM1196+BI1195*AN1196+BJ1195*AO1196+BK1195*AP1196+BL1195*AQ1196+BM1195*AR1196+BN1195*AS1196+BO1195*AT1196,"")</f>
        <v/>
      </c>
      <c r="BS1196">
        <f>IF(ISNUMBER(BR1196),AVERAGE(AH1136:AH1195),"")</f>
        <v/>
      </c>
      <c r="BT1196">
        <f>IF(ISNUMBER(BR1196),(AH1196-BR1196)^2,"")</f>
        <v/>
      </c>
      <c r="BU1196">
        <f>IF(ISNUMBER(BR1196),AH1196^2,"")</f>
        <v/>
      </c>
      <c r="BV1196">
        <f>IF(ISNUMBER(BR1196),(AH1196-BS1196)^2,"")</f>
        <v/>
      </c>
    </row>
    <row r="1197">
      <c r="O1197">
        <f>IF($R1197="","",CHOOSE($Q$2,YEAR(R1197)*12+MONTH(R1197),INT((R1197-2)/7),YEAR(R1197)*4+ROUNDUP(MONTH(R1197)/3)))</f>
        <v/>
      </c>
      <c r="P1197">
        <f>IF($R1197="","",IF($R1198="",1,IF(O1197&lt;&gt;O1198,1,0)))</f>
        <v/>
      </c>
      <c r="Q1197">
        <f>IF(P1197=1,SUM($P$7:P1197),"")</f>
        <v/>
      </c>
      <c r="R1197">
        <f>IF($A1197="","",IF(ISNUMBER($A1197),$A1197,IFERROR(DATEVALUE($A1197),NA())))</f>
        <v/>
      </c>
      <c r="S1197" s="7">
        <f>IFERROR(INDEX($R$7:$R$60000,MATCH(ROW()-6,$Q$7:$Q$60000,0)),"")</f>
        <v/>
      </c>
      <c r="T1197">
        <f>IFERROR(INDEX($B$7:$B$60000,MATCH(ROW()-6,$Q$7:$Q$60000,0)),"")</f>
        <v/>
      </c>
      <c r="U1197">
        <f>IFERROR(INDEX($C$7:$C$60000,MATCH(ROW()-6,$Q$7:$Q$60000,0)),"")</f>
        <v/>
      </c>
      <c r="V1197">
        <f>IFERROR(INDEX($D$7:$D$60000,MATCH(ROW()-6,$Q$7:$Q$60000,0)),"")</f>
        <v/>
      </c>
      <c r="W1197">
        <f>IFERROR(INDEX($E$7:$E$60000,MATCH(ROW()-6,$Q$7:$Q$60000,0)),"")</f>
        <v/>
      </c>
      <c r="X1197">
        <f>IFERROR(INDEX($F$7:$F$60000,MATCH(ROW()-6,$Q$7:$Q$60000,0)),"")</f>
        <v/>
      </c>
      <c r="Y1197">
        <f>IFERROR(INDEX($G$7:$G$60000,MATCH(ROW()-6,$Q$7:$Q$60000,0)),"")</f>
        <v/>
      </c>
      <c r="Z1197">
        <f>IFERROR(INDEX($H$7:$H$60000,MATCH(ROW()-6,$Q$7:$Q$60000,0)),"")</f>
        <v/>
      </c>
      <c r="AA1197">
        <f>IFERROR(INDEX($I$7:$I$60000,MATCH(ROW()-6,$Q$7:$Q$60000,0)),"")</f>
        <v/>
      </c>
      <c r="AB1197">
        <f>IFERROR(INDEX($J$7:$J$60000,MATCH(ROW()-6,$Q$7:$Q$60000,0)),"")</f>
        <v/>
      </c>
      <c r="AC1197">
        <f>IFERROR(INDEX($K$7:$K$60000,MATCH(ROW()-6,$Q$7:$Q$60000,0)),"")</f>
        <v/>
      </c>
      <c r="AD1197">
        <f>IFERROR(INDEX($L$7:$L$60000,MATCH(ROW()-6,$Q$7:$Q$60000,0)),"")</f>
        <v/>
      </c>
      <c r="AE1197">
        <f>IFERROR(INDEX($M$7:$M$60000,MATCH(ROW()-6,$Q$7:$Q$60000,0)),"")</f>
        <v/>
      </c>
      <c r="AF1197">
        <f>IFERROR(INDEX($N$7:$N$60000,MATCH(ROW()-6,$Q$7:$Q$60000,0)),"")</f>
        <v/>
      </c>
      <c r="AH1197" s="9">
        <f>IF(OR($S1197="",$S1196=""),"",LN($T1197/$T1196))</f>
        <v/>
      </c>
      <c r="AI1197" s="9">
        <f>IF(OR($S1197="",$S1196=""),"",$C$2*LN(U1197/U1196))</f>
        <v/>
      </c>
      <c r="AJ1197" s="9">
        <f>IF(OR($S1197="",$S1196=""),"",$D$2*(V1197-V1196))</f>
        <v/>
      </c>
      <c r="AK1197" s="9">
        <f>IF(OR($S1197="",$S1196=""),"",$E$2*(W1197-W1196))</f>
        <v/>
      </c>
      <c r="AL1197" s="9">
        <f>IF(OR($S1197="",$S1196=""),"",$F$2*LN(X1197/X1196))</f>
        <v/>
      </c>
      <c r="AM1197" s="9">
        <f>IF(OR($S1197="",$S1196=""),"",$G$2*(Y1197-Y1196))</f>
        <v/>
      </c>
      <c r="AN1197" s="9">
        <f>IF(OR($S1197="",$S1196=""),"",$H$2*LN(Z1197/Z1196))</f>
        <v/>
      </c>
      <c r="AO1197" s="9">
        <f>IF(OR($S1197="",$S1196=""),"",$I$2*(AA1197-AA1196))</f>
        <v/>
      </c>
      <c r="AP1197" s="9">
        <f>IF(OR($S1197="",$S1196=""),"",$J$2*LN(AB1197/AB1196))</f>
        <v/>
      </c>
      <c r="AQ1197" s="9">
        <f>IF(OR($S1197="",$S1196=""),"",$K$2*(AC1197-AC1196))</f>
        <v/>
      </c>
      <c r="AR1197" s="9">
        <f>IF(OR($S1197="",$S1196=""),"",$L$2*LN(AD1197/AD1196))</f>
        <v/>
      </c>
      <c r="AS1197" s="9">
        <f>IF(OR($S1197="",$S1196=""),"",$M$2*LN(AE1197/AE1196))</f>
        <v/>
      </c>
      <c r="AT1197" s="9">
        <f>IF(OR($S1197="",$S1196=""),"",$N$2*LN(AF1197/AF1196))</f>
        <v/>
      </c>
      <c r="AV1197" s="9">
        <f>IF($AH1197="","",$AY$16+$AY$4*AI1197+$AY$5*AJ1197+$AY$6*AK1197+$AY$7*AL1197+$AY$8*AM1197+$AY$9*AN1197+$AY$10*AO1197+$AY$11*AP1197+$AY$12*AQ1197+$AY$13*AR1197+$AY$14*AS1197+$AY$15*AT1197)</f>
        <v/>
      </c>
      <c r="BC1197" s="10">
        <f>IF((ROW()-6)&lt;=$Q$3,INDEX(LINEST(AH1138:AH1197,AI1138:AT1197,TRUE,TRUE),1,13)*$Q$4,"")</f>
        <v/>
      </c>
      <c r="BD1197" s="9">
        <f>IF((ROW()-6)&lt;=$Q$3,INDEX(LINEST(AH1138:AH1197,AI1138:AT1197,TRUE,TRUE),1,12),"")</f>
        <v/>
      </c>
      <c r="BE1197" s="9">
        <f>IF((ROW()-6)&lt;=$Q$3,INDEX(LINEST(AH1138:AH1197,AI1138:AT1197,TRUE,TRUE),1,11),"")</f>
        <v/>
      </c>
      <c r="BF1197" s="9">
        <f>IF((ROW()-6)&lt;=$Q$3,INDEX(LINEST(AH1138:AH1197,AI1138:AT1197,TRUE,TRUE),1,10),"")</f>
        <v/>
      </c>
      <c r="BG1197" s="9">
        <f>IF((ROW()-6)&lt;=$Q$3,INDEX(LINEST(AH1138:AH1197,AI1138:AT1197,TRUE,TRUE),1,9),"")</f>
        <v/>
      </c>
      <c r="BH1197" s="9">
        <f>IF((ROW()-6)&lt;=$Q$3,INDEX(LINEST(AH1138:AH1197,AI1138:AT1197,TRUE,TRUE),1,8),"")</f>
        <v/>
      </c>
      <c r="BI1197" s="9">
        <f>IF((ROW()-6)&lt;=$Q$3,INDEX(LINEST(AH1138:AH1197,AI1138:AT1197,TRUE,TRUE),1,7),"")</f>
        <v/>
      </c>
      <c r="BJ1197" s="9">
        <f>IF((ROW()-6)&lt;=$Q$3,INDEX(LINEST(AH1138:AH1197,AI1138:AT1197,TRUE,TRUE),1,6),"")</f>
        <v/>
      </c>
      <c r="BK1197" s="9">
        <f>IF((ROW()-6)&lt;=$Q$3,INDEX(LINEST(AH1138:AH1197,AI1138:AT1197,TRUE,TRUE),1,5),"")</f>
        <v/>
      </c>
      <c r="BL1197" s="9">
        <f>IF((ROW()-6)&lt;=$Q$3,INDEX(LINEST(AH1138:AH1197,AI1138:AT1197,TRUE,TRUE),1,4),"")</f>
        <v/>
      </c>
      <c r="BM1197" s="9">
        <f>IF((ROW()-6)&lt;=$Q$3,INDEX(LINEST(AH1138:AH1197,AI1138:AT1197,TRUE,TRUE),1,3),"")</f>
        <v/>
      </c>
      <c r="BN1197" s="9">
        <f>IF((ROW()-6)&lt;=$Q$3,INDEX(LINEST(AH1138:AH1197,AI1138:AT1197,TRUE,TRUE),1,2),"")</f>
        <v/>
      </c>
      <c r="BO1197" s="9">
        <f>IF((ROW()-6)&lt;=$Q$3,INDEX(LINEST(AH1138:AH1197,AI1138:AT1197,TRUE,TRUE),1,1),"")</f>
        <v/>
      </c>
      <c r="BP1197" s="10">
        <f>IF((ROW()-6)&lt;=$Q$3,INDEX(LINEST(AH1138:AH1197,AI1138:AT1197,TRUE,TRUE),3,1),"")</f>
        <v/>
      </c>
      <c r="BR1197" s="9">
        <f>IF(AND((ROW()-6)&lt;=$Q$3,ISNUMBER(BC1196)),BC1196/$Q$4+BD1196*AI1197+BE1196*AJ1197+BF1196*AK1197+BG1196*AL1197+BH1196*AM1197+BI1196*AN1197+BJ1196*AO1197+BK1196*AP1197+BL1196*AQ1197+BM1196*AR1197+BN1196*AS1197+BO1196*AT1197,"")</f>
        <v/>
      </c>
      <c r="BS1197">
        <f>IF(ISNUMBER(BR1197),AVERAGE(AH1137:AH1196),"")</f>
        <v/>
      </c>
      <c r="BT1197">
        <f>IF(ISNUMBER(BR1197),(AH1197-BR1197)^2,"")</f>
        <v/>
      </c>
      <c r="BU1197">
        <f>IF(ISNUMBER(BR1197),AH1197^2,"")</f>
        <v/>
      </c>
      <c r="BV1197">
        <f>IF(ISNUMBER(BR1197),(AH1197-BS1197)^2,"")</f>
        <v/>
      </c>
    </row>
    <row r="1198">
      <c r="O1198">
        <f>IF($R1198="","",CHOOSE($Q$2,YEAR(R1198)*12+MONTH(R1198),INT((R1198-2)/7),YEAR(R1198)*4+ROUNDUP(MONTH(R1198)/3)))</f>
        <v/>
      </c>
      <c r="P1198">
        <f>IF($R1198="","",IF($R1199="",1,IF(O1198&lt;&gt;O1199,1,0)))</f>
        <v/>
      </c>
      <c r="Q1198">
        <f>IF(P1198=1,SUM($P$7:P1198),"")</f>
        <v/>
      </c>
      <c r="R1198">
        <f>IF($A1198="","",IF(ISNUMBER($A1198),$A1198,IFERROR(DATEVALUE($A1198),NA())))</f>
        <v/>
      </c>
      <c r="S1198" s="7">
        <f>IFERROR(INDEX($R$7:$R$60000,MATCH(ROW()-6,$Q$7:$Q$60000,0)),"")</f>
        <v/>
      </c>
      <c r="T1198">
        <f>IFERROR(INDEX($B$7:$B$60000,MATCH(ROW()-6,$Q$7:$Q$60000,0)),"")</f>
        <v/>
      </c>
      <c r="U1198">
        <f>IFERROR(INDEX($C$7:$C$60000,MATCH(ROW()-6,$Q$7:$Q$60000,0)),"")</f>
        <v/>
      </c>
      <c r="V1198">
        <f>IFERROR(INDEX($D$7:$D$60000,MATCH(ROW()-6,$Q$7:$Q$60000,0)),"")</f>
        <v/>
      </c>
      <c r="W1198">
        <f>IFERROR(INDEX($E$7:$E$60000,MATCH(ROW()-6,$Q$7:$Q$60000,0)),"")</f>
        <v/>
      </c>
      <c r="X1198">
        <f>IFERROR(INDEX($F$7:$F$60000,MATCH(ROW()-6,$Q$7:$Q$60000,0)),"")</f>
        <v/>
      </c>
      <c r="Y1198">
        <f>IFERROR(INDEX($G$7:$G$60000,MATCH(ROW()-6,$Q$7:$Q$60000,0)),"")</f>
        <v/>
      </c>
      <c r="Z1198">
        <f>IFERROR(INDEX($H$7:$H$60000,MATCH(ROW()-6,$Q$7:$Q$60000,0)),"")</f>
        <v/>
      </c>
      <c r="AA1198">
        <f>IFERROR(INDEX($I$7:$I$60000,MATCH(ROW()-6,$Q$7:$Q$60000,0)),"")</f>
        <v/>
      </c>
      <c r="AB1198">
        <f>IFERROR(INDEX($J$7:$J$60000,MATCH(ROW()-6,$Q$7:$Q$60000,0)),"")</f>
        <v/>
      </c>
      <c r="AC1198">
        <f>IFERROR(INDEX($K$7:$K$60000,MATCH(ROW()-6,$Q$7:$Q$60000,0)),"")</f>
        <v/>
      </c>
      <c r="AD1198">
        <f>IFERROR(INDEX($L$7:$L$60000,MATCH(ROW()-6,$Q$7:$Q$60000,0)),"")</f>
        <v/>
      </c>
      <c r="AE1198">
        <f>IFERROR(INDEX($M$7:$M$60000,MATCH(ROW()-6,$Q$7:$Q$60000,0)),"")</f>
        <v/>
      </c>
      <c r="AF1198">
        <f>IFERROR(INDEX($N$7:$N$60000,MATCH(ROW()-6,$Q$7:$Q$60000,0)),"")</f>
        <v/>
      </c>
      <c r="AH1198" s="9">
        <f>IF(OR($S1198="",$S1197=""),"",LN($T1198/$T1197))</f>
        <v/>
      </c>
      <c r="AI1198" s="9">
        <f>IF(OR($S1198="",$S1197=""),"",$C$2*LN(U1198/U1197))</f>
        <v/>
      </c>
      <c r="AJ1198" s="9">
        <f>IF(OR($S1198="",$S1197=""),"",$D$2*(V1198-V1197))</f>
        <v/>
      </c>
      <c r="AK1198" s="9">
        <f>IF(OR($S1198="",$S1197=""),"",$E$2*(W1198-W1197))</f>
        <v/>
      </c>
      <c r="AL1198" s="9">
        <f>IF(OR($S1198="",$S1197=""),"",$F$2*LN(X1198/X1197))</f>
        <v/>
      </c>
      <c r="AM1198" s="9">
        <f>IF(OR($S1198="",$S1197=""),"",$G$2*(Y1198-Y1197))</f>
        <v/>
      </c>
      <c r="AN1198" s="9">
        <f>IF(OR($S1198="",$S1197=""),"",$H$2*LN(Z1198/Z1197))</f>
        <v/>
      </c>
      <c r="AO1198" s="9">
        <f>IF(OR($S1198="",$S1197=""),"",$I$2*(AA1198-AA1197))</f>
        <v/>
      </c>
      <c r="AP1198" s="9">
        <f>IF(OR($S1198="",$S1197=""),"",$J$2*LN(AB1198/AB1197))</f>
        <v/>
      </c>
      <c r="AQ1198" s="9">
        <f>IF(OR($S1198="",$S1197=""),"",$K$2*(AC1198-AC1197))</f>
        <v/>
      </c>
      <c r="AR1198" s="9">
        <f>IF(OR($S1198="",$S1197=""),"",$L$2*LN(AD1198/AD1197))</f>
        <v/>
      </c>
      <c r="AS1198" s="9">
        <f>IF(OR($S1198="",$S1197=""),"",$M$2*LN(AE1198/AE1197))</f>
        <v/>
      </c>
      <c r="AT1198" s="9">
        <f>IF(OR($S1198="",$S1197=""),"",$N$2*LN(AF1198/AF1197))</f>
        <v/>
      </c>
      <c r="AV1198" s="9">
        <f>IF($AH1198="","",$AY$16+$AY$4*AI1198+$AY$5*AJ1198+$AY$6*AK1198+$AY$7*AL1198+$AY$8*AM1198+$AY$9*AN1198+$AY$10*AO1198+$AY$11*AP1198+$AY$12*AQ1198+$AY$13*AR1198+$AY$14*AS1198+$AY$15*AT1198)</f>
        <v/>
      </c>
      <c r="BC1198" s="10">
        <f>IF((ROW()-6)&lt;=$Q$3,INDEX(LINEST(AH1139:AH1198,AI1139:AT1198,TRUE,TRUE),1,13)*$Q$4,"")</f>
        <v/>
      </c>
      <c r="BD1198" s="9">
        <f>IF((ROW()-6)&lt;=$Q$3,INDEX(LINEST(AH1139:AH1198,AI1139:AT1198,TRUE,TRUE),1,12),"")</f>
        <v/>
      </c>
      <c r="BE1198" s="9">
        <f>IF((ROW()-6)&lt;=$Q$3,INDEX(LINEST(AH1139:AH1198,AI1139:AT1198,TRUE,TRUE),1,11),"")</f>
        <v/>
      </c>
      <c r="BF1198" s="9">
        <f>IF((ROW()-6)&lt;=$Q$3,INDEX(LINEST(AH1139:AH1198,AI1139:AT1198,TRUE,TRUE),1,10),"")</f>
        <v/>
      </c>
      <c r="BG1198" s="9">
        <f>IF((ROW()-6)&lt;=$Q$3,INDEX(LINEST(AH1139:AH1198,AI1139:AT1198,TRUE,TRUE),1,9),"")</f>
        <v/>
      </c>
      <c r="BH1198" s="9">
        <f>IF((ROW()-6)&lt;=$Q$3,INDEX(LINEST(AH1139:AH1198,AI1139:AT1198,TRUE,TRUE),1,8),"")</f>
        <v/>
      </c>
      <c r="BI1198" s="9">
        <f>IF((ROW()-6)&lt;=$Q$3,INDEX(LINEST(AH1139:AH1198,AI1139:AT1198,TRUE,TRUE),1,7),"")</f>
        <v/>
      </c>
      <c r="BJ1198" s="9">
        <f>IF((ROW()-6)&lt;=$Q$3,INDEX(LINEST(AH1139:AH1198,AI1139:AT1198,TRUE,TRUE),1,6),"")</f>
        <v/>
      </c>
      <c r="BK1198" s="9">
        <f>IF((ROW()-6)&lt;=$Q$3,INDEX(LINEST(AH1139:AH1198,AI1139:AT1198,TRUE,TRUE),1,5),"")</f>
        <v/>
      </c>
      <c r="BL1198" s="9">
        <f>IF((ROW()-6)&lt;=$Q$3,INDEX(LINEST(AH1139:AH1198,AI1139:AT1198,TRUE,TRUE),1,4),"")</f>
        <v/>
      </c>
      <c r="BM1198" s="9">
        <f>IF((ROW()-6)&lt;=$Q$3,INDEX(LINEST(AH1139:AH1198,AI1139:AT1198,TRUE,TRUE),1,3),"")</f>
        <v/>
      </c>
      <c r="BN1198" s="9">
        <f>IF((ROW()-6)&lt;=$Q$3,INDEX(LINEST(AH1139:AH1198,AI1139:AT1198,TRUE,TRUE),1,2),"")</f>
        <v/>
      </c>
      <c r="BO1198" s="9">
        <f>IF((ROW()-6)&lt;=$Q$3,INDEX(LINEST(AH1139:AH1198,AI1139:AT1198,TRUE,TRUE),1,1),"")</f>
        <v/>
      </c>
      <c r="BP1198" s="10">
        <f>IF((ROW()-6)&lt;=$Q$3,INDEX(LINEST(AH1139:AH1198,AI1139:AT1198,TRUE,TRUE),3,1),"")</f>
        <v/>
      </c>
      <c r="BR1198" s="9">
        <f>IF(AND((ROW()-6)&lt;=$Q$3,ISNUMBER(BC1197)),BC1197/$Q$4+BD1197*AI1198+BE1197*AJ1198+BF1197*AK1198+BG1197*AL1198+BH1197*AM1198+BI1197*AN1198+BJ1197*AO1198+BK1197*AP1198+BL1197*AQ1198+BM1197*AR1198+BN1197*AS1198+BO1197*AT1198,"")</f>
        <v/>
      </c>
      <c r="BS1198">
        <f>IF(ISNUMBER(BR1198),AVERAGE(AH1138:AH1197),"")</f>
        <v/>
      </c>
      <c r="BT1198">
        <f>IF(ISNUMBER(BR1198),(AH1198-BR1198)^2,"")</f>
        <v/>
      </c>
      <c r="BU1198">
        <f>IF(ISNUMBER(BR1198),AH1198^2,"")</f>
        <v/>
      </c>
      <c r="BV1198">
        <f>IF(ISNUMBER(BR1198),(AH1198-BS1198)^2,"")</f>
        <v/>
      </c>
    </row>
    <row r="1199">
      <c r="O1199">
        <f>IF($R1199="","",CHOOSE($Q$2,YEAR(R1199)*12+MONTH(R1199),INT((R1199-2)/7),YEAR(R1199)*4+ROUNDUP(MONTH(R1199)/3)))</f>
        <v/>
      </c>
      <c r="P1199">
        <f>IF($R1199="","",IF($R1200="",1,IF(O1199&lt;&gt;O1200,1,0)))</f>
        <v/>
      </c>
      <c r="Q1199">
        <f>IF(P1199=1,SUM($P$7:P1199),"")</f>
        <v/>
      </c>
      <c r="R1199">
        <f>IF($A1199="","",IF(ISNUMBER($A1199),$A1199,IFERROR(DATEVALUE($A1199),NA())))</f>
        <v/>
      </c>
      <c r="S1199" s="7">
        <f>IFERROR(INDEX($R$7:$R$60000,MATCH(ROW()-6,$Q$7:$Q$60000,0)),"")</f>
        <v/>
      </c>
      <c r="T1199">
        <f>IFERROR(INDEX($B$7:$B$60000,MATCH(ROW()-6,$Q$7:$Q$60000,0)),"")</f>
        <v/>
      </c>
      <c r="U1199">
        <f>IFERROR(INDEX($C$7:$C$60000,MATCH(ROW()-6,$Q$7:$Q$60000,0)),"")</f>
        <v/>
      </c>
      <c r="V1199">
        <f>IFERROR(INDEX($D$7:$D$60000,MATCH(ROW()-6,$Q$7:$Q$60000,0)),"")</f>
        <v/>
      </c>
      <c r="W1199">
        <f>IFERROR(INDEX($E$7:$E$60000,MATCH(ROW()-6,$Q$7:$Q$60000,0)),"")</f>
        <v/>
      </c>
      <c r="X1199">
        <f>IFERROR(INDEX($F$7:$F$60000,MATCH(ROW()-6,$Q$7:$Q$60000,0)),"")</f>
        <v/>
      </c>
      <c r="Y1199">
        <f>IFERROR(INDEX($G$7:$G$60000,MATCH(ROW()-6,$Q$7:$Q$60000,0)),"")</f>
        <v/>
      </c>
      <c r="Z1199">
        <f>IFERROR(INDEX($H$7:$H$60000,MATCH(ROW()-6,$Q$7:$Q$60000,0)),"")</f>
        <v/>
      </c>
      <c r="AA1199">
        <f>IFERROR(INDEX($I$7:$I$60000,MATCH(ROW()-6,$Q$7:$Q$60000,0)),"")</f>
        <v/>
      </c>
      <c r="AB1199">
        <f>IFERROR(INDEX($J$7:$J$60000,MATCH(ROW()-6,$Q$7:$Q$60000,0)),"")</f>
        <v/>
      </c>
      <c r="AC1199">
        <f>IFERROR(INDEX($K$7:$K$60000,MATCH(ROW()-6,$Q$7:$Q$60000,0)),"")</f>
        <v/>
      </c>
      <c r="AD1199">
        <f>IFERROR(INDEX($L$7:$L$60000,MATCH(ROW()-6,$Q$7:$Q$60000,0)),"")</f>
        <v/>
      </c>
      <c r="AE1199">
        <f>IFERROR(INDEX($M$7:$M$60000,MATCH(ROW()-6,$Q$7:$Q$60000,0)),"")</f>
        <v/>
      </c>
      <c r="AF1199">
        <f>IFERROR(INDEX($N$7:$N$60000,MATCH(ROW()-6,$Q$7:$Q$60000,0)),"")</f>
        <v/>
      </c>
      <c r="AH1199" s="9">
        <f>IF(OR($S1199="",$S1198=""),"",LN($T1199/$T1198))</f>
        <v/>
      </c>
      <c r="AI1199" s="9">
        <f>IF(OR($S1199="",$S1198=""),"",$C$2*LN(U1199/U1198))</f>
        <v/>
      </c>
      <c r="AJ1199" s="9">
        <f>IF(OR($S1199="",$S1198=""),"",$D$2*(V1199-V1198))</f>
        <v/>
      </c>
      <c r="AK1199" s="9">
        <f>IF(OR($S1199="",$S1198=""),"",$E$2*(W1199-W1198))</f>
        <v/>
      </c>
      <c r="AL1199" s="9">
        <f>IF(OR($S1199="",$S1198=""),"",$F$2*LN(X1199/X1198))</f>
        <v/>
      </c>
      <c r="AM1199" s="9">
        <f>IF(OR($S1199="",$S1198=""),"",$G$2*(Y1199-Y1198))</f>
        <v/>
      </c>
      <c r="AN1199" s="9">
        <f>IF(OR($S1199="",$S1198=""),"",$H$2*LN(Z1199/Z1198))</f>
        <v/>
      </c>
      <c r="AO1199" s="9">
        <f>IF(OR($S1199="",$S1198=""),"",$I$2*(AA1199-AA1198))</f>
        <v/>
      </c>
      <c r="AP1199" s="9">
        <f>IF(OR($S1199="",$S1198=""),"",$J$2*LN(AB1199/AB1198))</f>
        <v/>
      </c>
      <c r="AQ1199" s="9">
        <f>IF(OR($S1199="",$S1198=""),"",$K$2*(AC1199-AC1198))</f>
        <v/>
      </c>
      <c r="AR1199" s="9">
        <f>IF(OR($S1199="",$S1198=""),"",$L$2*LN(AD1199/AD1198))</f>
        <v/>
      </c>
      <c r="AS1199" s="9">
        <f>IF(OR($S1199="",$S1198=""),"",$M$2*LN(AE1199/AE1198))</f>
        <v/>
      </c>
      <c r="AT1199" s="9">
        <f>IF(OR($S1199="",$S1198=""),"",$N$2*LN(AF1199/AF1198))</f>
        <v/>
      </c>
      <c r="AV1199" s="9">
        <f>IF($AH1199="","",$AY$16+$AY$4*AI1199+$AY$5*AJ1199+$AY$6*AK1199+$AY$7*AL1199+$AY$8*AM1199+$AY$9*AN1199+$AY$10*AO1199+$AY$11*AP1199+$AY$12*AQ1199+$AY$13*AR1199+$AY$14*AS1199+$AY$15*AT1199)</f>
        <v/>
      </c>
      <c r="BC1199" s="10">
        <f>IF((ROW()-6)&lt;=$Q$3,INDEX(LINEST(AH1140:AH1199,AI1140:AT1199,TRUE,TRUE),1,13)*$Q$4,"")</f>
        <v/>
      </c>
      <c r="BD1199" s="9">
        <f>IF((ROW()-6)&lt;=$Q$3,INDEX(LINEST(AH1140:AH1199,AI1140:AT1199,TRUE,TRUE),1,12),"")</f>
        <v/>
      </c>
      <c r="BE1199" s="9">
        <f>IF((ROW()-6)&lt;=$Q$3,INDEX(LINEST(AH1140:AH1199,AI1140:AT1199,TRUE,TRUE),1,11),"")</f>
        <v/>
      </c>
      <c r="BF1199" s="9">
        <f>IF((ROW()-6)&lt;=$Q$3,INDEX(LINEST(AH1140:AH1199,AI1140:AT1199,TRUE,TRUE),1,10),"")</f>
        <v/>
      </c>
      <c r="BG1199" s="9">
        <f>IF((ROW()-6)&lt;=$Q$3,INDEX(LINEST(AH1140:AH1199,AI1140:AT1199,TRUE,TRUE),1,9),"")</f>
        <v/>
      </c>
      <c r="BH1199" s="9">
        <f>IF((ROW()-6)&lt;=$Q$3,INDEX(LINEST(AH1140:AH1199,AI1140:AT1199,TRUE,TRUE),1,8),"")</f>
        <v/>
      </c>
      <c r="BI1199" s="9">
        <f>IF((ROW()-6)&lt;=$Q$3,INDEX(LINEST(AH1140:AH1199,AI1140:AT1199,TRUE,TRUE),1,7),"")</f>
        <v/>
      </c>
      <c r="BJ1199" s="9">
        <f>IF((ROW()-6)&lt;=$Q$3,INDEX(LINEST(AH1140:AH1199,AI1140:AT1199,TRUE,TRUE),1,6),"")</f>
        <v/>
      </c>
      <c r="BK1199" s="9">
        <f>IF((ROW()-6)&lt;=$Q$3,INDEX(LINEST(AH1140:AH1199,AI1140:AT1199,TRUE,TRUE),1,5),"")</f>
        <v/>
      </c>
      <c r="BL1199" s="9">
        <f>IF((ROW()-6)&lt;=$Q$3,INDEX(LINEST(AH1140:AH1199,AI1140:AT1199,TRUE,TRUE),1,4),"")</f>
        <v/>
      </c>
      <c r="BM1199" s="9">
        <f>IF((ROW()-6)&lt;=$Q$3,INDEX(LINEST(AH1140:AH1199,AI1140:AT1199,TRUE,TRUE),1,3),"")</f>
        <v/>
      </c>
      <c r="BN1199" s="9">
        <f>IF((ROW()-6)&lt;=$Q$3,INDEX(LINEST(AH1140:AH1199,AI1140:AT1199,TRUE,TRUE),1,2),"")</f>
        <v/>
      </c>
      <c r="BO1199" s="9">
        <f>IF((ROW()-6)&lt;=$Q$3,INDEX(LINEST(AH1140:AH1199,AI1140:AT1199,TRUE,TRUE),1,1),"")</f>
        <v/>
      </c>
      <c r="BP1199" s="10">
        <f>IF((ROW()-6)&lt;=$Q$3,INDEX(LINEST(AH1140:AH1199,AI1140:AT1199,TRUE,TRUE),3,1),"")</f>
        <v/>
      </c>
      <c r="BR1199" s="9">
        <f>IF(AND((ROW()-6)&lt;=$Q$3,ISNUMBER(BC1198)),BC1198/$Q$4+BD1198*AI1199+BE1198*AJ1199+BF1198*AK1199+BG1198*AL1199+BH1198*AM1199+BI1198*AN1199+BJ1198*AO1199+BK1198*AP1199+BL1198*AQ1199+BM1198*AR1199+BN1198*AS1199+BO1198*AT1199,"")</f>
        <v/>
      </c>
      <c r="BS1199">
        <f>IF(ISNUMBER(BR1199),AVERAGE(AH1139:AH1198),"")</f>
        <v/>
      </c>
      <c r="BT1199">
        <f>IF(ISNUMBER(BR1199),(AH1199-BR1199)^2,"")</f>
        <v/>
      </c>
      <c r="BU1199">
        <f>IF(ISNUMBER(BR1199),AH1199^2,"")</f>
        <v/>
      </c>
      <c r="BV1199">
        <f>IF(ISNUMBER(BR1199),(AH1199-BS1199)^2,"")</f>
        <v/>
      </c>
    </row>
    <row r="1200">
      <c r="O1200">
        <f>IF($R1200="","",CHOOSE($Q$2,YEAR(R1200)*12+MONTH(R1200),INT((R1200-2)/7),YEAR(R1200)*4+ROUNDUP(MONTH(R1200)/3)))</f>
        <v/>
      </c>
      <c r="P1200">
        <f>IF($R1200="","",IF($R1201="",1,IF(O1200&lt;&gt;O1201,1,0)))</f>
        <v/>
      </c>
      <c r="Q1200">
        <f>IF(P1200=1,SUM($P$7:P1200),"")</f>
        <v/>
      </c>
      <c r="R1200">
        <f>IF($A1200="","",IF(ISNUMBER($A1200),$A1200,IFERROR(DATEVALUE($A1200),NA())))</f>
        <v/>
      </c>
      <c r="S1200" s="7">
        <f>IFERROR(INDEX($R$7:$R$60000,MATCH(ROW()-6,$Q$7:$Q$60000,0)),"")</f>
        <v/>
      </c>
      <c r="T1200">
        <f>IFERROR(INDEX($B$7:$B$60000,MATCH(ROW()-6,$Q$7:$Q$60000,0)),"")</f>
        <v/>
      </c>
      <c r="U1200">
        <f>IFERROR(INDEX($C$7:$C$60000,MATCH(ROW()-6,$Q$7:$Q$60000,0)),"")</f>
        <v/>
      </c>
      <c r="V1200">
        <f>IFERROR(INDEX($D$7:$D$60000,MATCH(ROW()-6,$Q$7:$Q$60000,0)),"")</f>
        <v/>
      </c>
      <c r="W1200">
        <f>IFERROR(INDEX($E$7:$E$60000,MATCH(ROW()-6,$Q$7:$Q$60000,0)),"")</f>
        <v/>
      </c>
      <c r="X1200">
        <f>IFERROR(INDEX($F$7:$F$60000,MATCH(ROW()-6,$Q$7:$Q$60000,0)),"")</f>
        <v/>
      </c>
      <c r="Y1200">
        <f>IFERROR(INDEX($G$7:$G$60000,MATCH(ROW()-6,$Q$7:$Q$60000,0)),"")</f>
        <v/>
      </c>
      <c r="Z1200">
        <f>IFERROR(INDEX($H$7:$H$60000,MATCH(ROW()-6,$Q$7:$Q$60000,0)),"")</f>
        <v/>
      </c>
      <c r="AA1200">
        <f>IFERROR(INDEX($I$7:$I$60000,MATCH(ROW()-6,$Q$7:$Q$60000,0)),"")</f>
        <v/>
      </c>
      <c r="AB1200">
        <f>IFERROR(INDEX($J$7:$J$60000,MATCH(ROW()-6,$Q$7:$Q$60000,0)),"")</f>
        <v/>
      </c>
      <c r="AC1200">
        <f>IFERROR(INDEX($K$7:$K$60000,MATCH(ROW()-6,$Q$7:$Q$60000,0)),"")</f>
        <v/>
      </c>
      <c r="AD1200">
        <f>IFERROR(INDEX($L$7:$L$60000,MATCH(ROW()-6,$Q$7:$Q$60000,0)),"")</f>
        <v/>
      </c>
      <c r="AE1200">
        <f>IFERROR(INDEX($M$7:$M$60000,MATCH(ROW()-6,$Q$7:$Q$60000,0)),"")</f>
        <v/>
      </c>
      <c r="AF1200">
        <f>IFERROR(INDEX($N$7:$N$60000,MATCH(ROW()-6,$Q$7:$Q$60000,0)),"")</f>
        <v/>
      </c>
      <c r="AH1200" s="9">
        <f>IF(OR($S1200="",$S1199=""),"",LN($T1200/$T1199))</f>
        <v/>
      </c>
      <c r="AI1200" s="9">
        <f>IF(OR($S1200="",$S1199=""),"",$C$2*LN(U1200/U1199))</f>
        <v/>
      </c>
      <c r="AJ1200" s="9">
        <f>IF(OR($S1200="",$S1199=""),"",$D$2*(V1200-V1199))</f>
        <v/>
      </c>
      <c r="AK1200" s="9">
        <f>IF(OR($S1200="",$S1199=""),"",$E$2*(W1200-W1199))</f>
        <v/>
      </c>
      <c r="AL1200" s="9">
        <f>IF(OR($S1200="",$S1199=""),"",$F$2*LN(X1200/X1199))</f>
        <v/>
      </c>
      <c r="AM1200" s="9">
        <f>IF(OR($S1200="",$S1199=""),"",$G$2*(Y1200-Y1199))</f>
        <v/>
      </c>
      <c r="AN1200" s="9">
        <f>IF(OR($S1200="",$S1199=""),"",$H$2*LN(Z1200/Z1199))</f>
        <v/>
      </c>
      <c r="AO1200" s="9">
        <f>IF(OR($S1200="",$S1199=""),"",$I$2*(AA1200-AA1199))</f>
        <v/>
      </c>
      <c r="AP1200" s="9">
        <f>IF(OR($S1200="",$S1199=""),"",$J$2*LN(AB1200/AB1199))</f>
        <v/>
      </c>
      <c r="AQ1200" s="9">
        <f>IF(OR($S1200="",$S1199=""),"",$K$2*(AC1200-AC1199))</f>
        <v/>
      </c>
      <c r="AR1200" s="9">
        <f>IF(OR($S1200="",$S1199=""),"",$L$2*LN(AD1200/AD1199))</f>
        <v/>
      </c>
      <c r="AS1200" s="9">
        <f>IF(OR($S1200="",$S1199=""),"",$M$2*LN(AE1200/AE1199))</f>
        <v/>
      </c>
      <c r="AT1200" s="9">
        <f>IF(OR($S1200="",$S1199=""),"",$N$2*LN(AF1200/AF1199))</f>
        <v/>
      </c>
      <c r="AV1200" s="9">
        <f>IF($AH1200="","",$AY$16+$AY$4*AI1200+$AY$5*AJ1200+$AY$6*AK1200+$AY$7*AL1200+$AY$8*AM1200+$AY$9*AN1200+$AY$10*AO1200+$AY$11*AP1200+$AY$12*AQ1200+$AY$13*AR1200+$AY$14*AS1200+$AY$15*AT1200)</f>
        <v/>
      </c>
      <c r="BC1200" s="10">
        <f>IF((ROW()-6)&lt;=$Q$3,INDEX(LINEST(AH1141:AH1200,AI1141:AT1200,TRUE,TRUE),1,13)*$Q$4,"")</f>
        <v/>
      </c>
      <c r="BD1200" s="9">
        <f>IF((ROW()-6)&lt;=$Q$3,INDEX(LINEST(AH1141:AH1200,AI1141:AT1200,TRUE,TRUE),1,12),"")</f>
        <v/>
      </c>
      <c r="BE1200" s="9">
        <f>IF((ROW()-6)&lt;=$Q$3,INDEX(LINEST(AH1141:AH1200,AI1141:AT1200,TRUE,TRUE),1,11),"")</f>
        <v/>
      </c>
      <c r="BF1200" s="9">
        <f>IF((ROW()-6)&lt;=$Q$3,INDEX(LINEST(AH1141:AH1200,AI1141:AT1200,TRUE,TRUE),1,10),"")</f>
        <v/>
      </c>
      <c r="BG1200" s="9">
        <f>IF((ROW()-6)&lt;=$Q$3,INDEX(LINEST(AH1141:AH1200,AI1141:AT1200,TRUE,TRUE),1,9),"")</f>
        <v/>
      </c>
      <c r="BH1200" s="9">
        <f>IF((ROW()-6)&lt;=$Q$3,INDEX(LINEST(AH1141:AH1200,AI1141:AT1200,TRUE,TRUE),1,8),"")</f>
        <v/>
      </c>
      <c r="BI1200" s="9">
        <f>IF((ROW()-6)&lt;=$Q$3,INDEX(LINEST(AH1141:AH1200,AI1141:AT1200,TRUE,TRUE),1,7),"")</f>
        <v/>
      </c>
      <c r="BJ1200" s="9">
        <f>IF((ROW()-6)&lt;=$Q$3,INDEX(LINEST(AH1141:AH1200,AI1141:AT1200,TRUE,TRUE),1,6),"")</f>
        <v/>
      </c>
      <c r="BK1200" s="9">
        <f>IF((ROW()-6)&lt;=$Q$3,INDEX(LINEST(AH1141:AH1200,AI1141:AT1200,TRUE,TRUE),1,5),"")</f>
        <v/>
      </c>
      <c r="BL1200" s="9">
        <f>IF((ROW()-6)&lt;=$Q$3,INDEX(LINEST(AH1141:AH1200,AI1141:AT1200,TRUE,TRUE),1,4),"")</f>
        <v/>
      </c>
      <c r="BM1200" s="9">
        <f>IF((ROW()-6)&lt;=$Q$3,INDEX(LINEST(AH1141:AH1200,AI1141:AT1200,TRUE,TRUE),1,3),"")</f>
        <v/>
      </c>
      <c r="BN1200" s="9">
        <f>IF((ROW()-6)&lt;=$Q$3,INDEX(LINEST(AH1141:AH1200,AI1141:AT1200,TRUE,TRUE),1,2),"")</f>
        <v/>
      </c>
      <c r="BO1200" s="9">
        <f>IF((ROW()-6)&lt;=$Q$3,INDEX(LINEST(AH1141:AH1200,AI1141:AT1200,TRUE,TRUE),1,1),"")</f>
        <v/>
      </c>
      <c r="BP1200" s="10">
        <f>IF((ROW()-6)&lt;=$Q$3,INDEX(LINEST(AH1141:AH1200,AI1141:AT1200,TRUE,TRUE),3,1),"")</f>
        <v/>
      </c>
      <c r="BR1200" s="9">
        <f>IF(AND((ROW()-6)&lt;=$Q$3,ISNUMBER(BC1199)),BC1199/$Q$4+BD1199*AI1200+BE1199*AJ1200+BF1199*AK1200+BG1199*AL1200+BH1199*AM1200+BI1199*AN1200+BJ1199*AO1200+BK1199*AP1200+BL1199*AQ1200+BM1199*AR1200+BN1199*AS1200+BO1199*AT1200,"")</f>
        <v/>
      </c>
      <c r="BS1200">
        <f>IF(ISNUMBER(BR1200),AVERAGE(AH1140:AH1199),"")</f>
        <v/>
      </c>
      <c r="BT1200">
        <f>IF(ISNUMBER(BR1200),(AH1200-BR1200)^2,"")</f>
        <v/>
      </c>
      <c r="BU1200">
        <f>IF(ISNUMBER(BR1200),AH1200^2,"")</f>
        <v/>
      </c>
      <c r="BV1200">
        <f>IF(ISNUMBER(BR1200),(AH1200-BS1200)^2,"")</f>
        <v/>
      </c>
    </row>
    <row r="1201">
      <c r="O1201">
        <f>IF($R1201="","",CHOOSE($Q$2,YEAR(R1201)*12+MONTH(R1201),INT((R1201-2)/7),YEAR(R1201)*4+ROUNDUP(MONTH(R1201)/3)))</f>
        <v/>
      </c>
      <c r="P1201">
        <f>IF($R1201="","",IF($R1202="",1,IF(O1201&lt;&gt;O1202,1,0)))</f>
        <v/>
      </c>
      <c r="Q1201">
        <f>IF(P1201=1,SUM($P$7:P1201),"")</f>
        <v/>
      </c>
      <c r="R1201">
        <f>IF($A1201="","",IF(ISNUMBER($A1201),$A1201,IFERROR(DATEVALUE($A1201),NA())))</f>
        <v/>
      </c>
      <c r="S1201" s="7">
        <f>IFERROR(INDEX($R$7:$R$60000,MATCH(ROW()-6,$Q$7:$Q$60000,0)),"")</f>
        <v/>
      </c>
      <c r="T1201">
        <f>IFERROR(INDEX($B$7:$B$60000,MATCH(ROW()-6,$Q$7:$Q$60000,0)),"")</f>
        <v/>
      </c>
      <c r="U1201">
        <f>IFERROR(INDEX($C$7:$C$60000,MATCH(ROW()-6,$Q$7:$Q$60000,0)),"")</f>
        <v/>
      </c>
      <c r="V1201">
        <f>IFERROR(INDEX($D$7:$D$60000,MATCH(ROW()-6,$Q$7:$Q$60000,0)),"")</f>
        <v/>
      </c>
      <c r="W1201">
        <f>IFERROR(INDEX($E$7:$E$60000,MATCH(ROW()-6,$Q$7:$Q$60000,0)),"")</f>
        <v/>
      </c>
      <c r="X1201">
        <f>IFERROR(INDEX($F$7:$F$60000,MATCH(ROW()-6,$Q$7:$Q$60000,0)),"")</f>
        <v/>
      </c>
      <c r="Y1201">
        <f>IFERROR(INDEX($G$7:$G$60000,MATCH(ROW()-6,$Q$7:$Q$60000,0)),"")</f>
        <v/>
      </c>
      <c r="Z1201">
        <f>IFERROR(INDEX($H$7:$H$60000,MATCH(ROW()-6,$Q$7:$Q$60000,0)),"")</f>
        <v/>
      </c>
      <c r="AA1201">
        <f>IFERROR(INDEX($I$7:$I$60000,MATCH(ROW()-6,$Q$7:$Q$60000,0)),"")</f>
        <v/>
      </c>
      <c r="AB1201">
        <f>IFERROR(INDEX($J$7:$J$60000,MATCH(ROW()-6,$Q$7:$Q$60000,0)),"")</f>
        <v/>
      </c>
      <c r="AC1201">
        <f>IFERROR(INDEX($K$7:$K$60000,MATCH(ROW()-6,$Q$7:$Q$60000,0)),"")</f>
        <v/>
      </c>
      <c r="AD1201">
        <f>IFERROR(INDEX($L$7:$L$60000,MATCH(ROW()-6,$Q$7:$Q$60000,0)),"")</f>
        <v/>
      </c>
      <c r="AE1201">
        <f>IFERROR(INDEX($M$7:$M$60000,MATCH(ROW()-6,$Q$7:$Q$60000,0)),"")</f>
        <v/>
      </c>
      <c r="AF1201">
        <f>IFERROR(INDEX($N$7:$N$60000,MATCH(ROW()-6,$Q$7:$Q$60000,0)),"")</f>
        <v/>
      </c>
      <c r="AH1201" s="9">
        <f>IF(OR($S1201="",$S1200=""),"",LN($T1201/$T1200))</f>
        <v/>
      </c>
      <c r="AI1201" s="9">
        <f>IF(OR($S1201="",$S1200=""),"",$C$2*LN(U1201/U1200))</f>
        <v/>
      </c>
      <c r="AJ1201" s="9">
        <f>IF(OR($S1201="",$S1200=""),"",$D$2*(V1201-V1200))</f>
        <v/>
      </c>
      <c r="AK1201" s="9">
        <f>IF(OR($S1201="",$S1200=""),"",$E$2*(W1201-W1200))</f>
        <v/>
      </c>
      <c r="AL1201" s="9">
        <f>IF(OR($S1201="",$S1200=""),"",$F$2*LN(X1201/X1200))</f>
        <v/>
      </c>
      <c r="AM1201" s="9">
        <f>IF(OR($S1201="",$S1200=""),"",$G$2*(Y1201-Y1200))</f>
        <v/>
      </c>
      <c r="AN1201" s="9">
        <f>IF(OR($S1201="",$S1200=""),"",$H$2*LN(Z1201/Z1200))</f>
        <v/>
      </c>
      <c r="AO1201" s="9">
        <f>IF(OR($S1201="",$S1200=""),"",$I$2*(AA1201-AA1200))</f>
        <v/>
      </c>
      <c r="AP1201" s="9">
        <f>IF(OR($S1201="",$S1200=""),"",$J$2*LN(AB1201/AB1200))</f>
        <v/>
      </c>
      <c r="AQ1201" s="9">
        <f>IF(OR($S1201="",$S1200=""),"",$K$2*(AC1201-AC1200))</f>
        <v/>
      </c>
      <c r="AR1201" s="9">
        <f>IF(OR($S1201="",$S1200=""),"",$L$2*LN(AD1201/AD1200))</f>
        <v/>
      </c>
      <c r="AS1201" s="9">
        <f>IF(OR($S1201="",$S1200=""),"",$M$2*LN(AE1201/AE1200))</f>
        <v/>
      </c>
      <c r="AT1201" s="9">
        <f>IF(OR($S1201="",$S1200=""),"",$N$2*LN(AF1201/AF1200))</f>
        <v/>
      </c>
      <c r="AV1201" s="9">
        <f>IF($AH1201="","",$AY$16+$AY$4*AI1201+$AY$5*AJ1201+$AY$6*AK1201+$AY$7*AL1201+$AY$8*AM1201+$AY$9*AN1201+$AY$10*AO1201+$AY$11*AP1201+$AY$12*AQ1201+$AY$13*AR1201+$AY$14*AS1201+$AY$15*AT1201)</f>
        <v/>
      </c>
      <c r="BC1201" s="10">
        <f>IF((ROW()-6)&lt;=$Q$3,INDEX(LINEST(AH1142:AH1201,AI1142:AT1201,TRUE,TRUE),1,13)*$Q$4,"")</f>
        <v/>
      </c>
      <c r="BD1201" s="9">
        <f>IF((ROW()-6)&lt;=$Q$3,INDEX(LINEST(AH1142:AH1201,AI1142:AT1201,TRUE,TRUE),1,12),"")</f>
        <v/>
      </c>
      <c r="BE1201" s="9">
        <f>IF((ROW()-6)&lt;=$Q$3,INDEX(LINEST(AH1142:AH1201,AI1142:AT1201,TRUE,TRUE),1,11),"")</f>
        <v/>
      </c>
      <c r="BF1201" s="9">
        <f>IF((ROW()-6)&lt;=$Q$3,INDEX(LINEST(AH1142:AH1201,AI1142:AT1201,TRUE,TRUE),1,10),"")</f>
        <v/>
      </c>
      <c r="BG1201" s="9">
        <f>IF((ROW()-6)&lt;=$Q$3,INDEX(LINEST(AH1142:AH1201,AI1142:AT1201,TRUE,TRUE),1,9),"")</f>
        <v/>
      </c>
      <c r="BH1201" s="9">
        <f>IF((ROW()-6)&lt;=$Q$3,INDEX(LINEST(AH1142:AH1201,AI1142:AT1201,TRUE,TRUE),1,8),"")</f>
        <v/>
      </c>
      <c r="BI1201" s="9">
        <f>IF((ROW()-6)&lt;=$Q$3,INDEX(LINEST(AH1142:AH1201,AI1142:AT1201,TRUE,TRUE),1,7),"")</f>
        <v/>
      </c>
      <c r="BJ1201" s="9">
        <f>IF((ROW()-6)&lt;=$Q$3,INDEX(LINEST(AH1142:AH1201,AI1142:AT1201,TRUE,TRUE),1,6),"")</f>
        <v/>
      </c>
      <c r="BK1201" s="9">
        <f>IF((ROW()-6)&lt;=$Q$3,INDEX(LINEST(AH1142:AH1201,AI1142:AT1201,TRUE,TRUE),1,5),"")</f>
        <v/>
      </c>
      <c r="BL1201" s="9">
        <f>IF((ROW()-6)&lt;=$Q$3,INDEX(LINEST(AH1142:AH1201,AI1142:AT1201,TRUE,TRUE),1,4),"")</f>
        <v/>
      </c>
      <c r="BM1201" s="9">
        <f>IF((ROW()-6)&lt;=$Q$3,INDEX(LINEST(AH1142:AH1201,AI1142:AT1201,TRUE,TRUE),1,3),"")</f>
        <v/>
      </c>
      <c r="BN1201" s="9">
        <f>IF((ROW()-6)&lt;=$Q$3,INDEX(LINEST(AH1142:AH1201,AI1142:AT1201,TRUE,TRUE),1,2),"")</f>
        <v/>
      </c>
      <c r="BO1201" s="9">
        <f>IF((ROW()-6)&lt;=$Q$3,INDEX(LINEST(AH1142:AH1201,AI1142:AT1201,TRUE,TRUE),1,1),"")</f>
        <v/>
      </c>
      <c r="BP1201" s="10">
        <f>IF((ROW()-6)&lt;=$Q$3,INDEX(LINEST(AH1142:AH1201,AI1142:AT1201,TRUE,TRUE),3,1),"")</f>
        <v/>
      </c>
      <c r="BR1201" s="9">
        <f>IF(AND((ROW()-6)&lt;=$Q$3,ISNUMBER(BC1200)),BC1200/$Q$4+BD1200*AI1201+BE1200*AJ1201+BF1200*AK1201+BG1200*AL1201+BH1200*AM1201+BI1200*AN1201+BJ1200*AO1201+BK1200*AP1201+BL1200*AQ1201+BM1200*AR1201+BN1200*AS1201+BO1200*AT1201,"")</f>
        <v/>
      </c>
      <c r="BS1201">
        <f>IF(ISNUMBER(BR1201),AVERAGE(AH1141:AH1200),"")</f>
        <v/>
      </c>
      <c r="BT1201">
        <f>IF(ISNUMBER(BR1201),(AH1201-BR1201)^2,"")</f>
        <v/>
      </c>
      <c r="BU1201">
        <f>IF(ISNUMBER(BR1201),AH1201^2,"")</f>
        <v/>
      </c>
      <c r="BV1201">
        <f>IF(ISNUMBER(BR1201),(AH1201-BS1201)^2,"")</f>
        <v/>
      </c>
    </row>
    <row r="1202">
      <c r="O1202">
        <f>IF($R1202="","",CHOOSE($Q$2,YEAR(R1202)*12+MONTH(R1202),INT((R1202-2)/7),YEAR(R1202)*4+ROUNDUP(MONTH(R1202)/3)))</f>
        <v/>
      </c>
      <c r="P1202">
        <f>IF($R1202="","",IF($R1203="",1,IF(O1202&lt;&gt;O1203,1,0)))</f>
        <v/>
      </c>
      <c r="Q1202">
        <f>IF(P1202=1,SUM($P$7:P1202),"")</f>
        <v/>
      </c>
      <c r="R1202">
        <f>IF($A1202="","",IF(ISNUMBER($A1202),$A1202,IFERROR(DATEVALUE($A1202),NA())))</f>
        <v/>
      </c>
      <c r="S1202" s="7">
        <f>IFERROR(INDEX($R$7:$R$60000,MATCH(ROW()-6,$Q$7:$Q$60000,0)),"")</f>
        <v/>
      </c>
      <c r="T1202">
        <f>IFERROR(INDEX($B$7:$B$60000,MATCH(ROW()-6,$Q$7:$Q$60000,0)),"")</f>
        <v/>
      </c>
      <c r="U1202">
        <f>IFERROR(INDEX($C$7:$C$60000,MATCH(ROW()-6,$Q$7:$Q$60000,0)),"")</f>
        <v/>
      </c>
      <c r="V1202">
        <f>IFERROR(INDEX($D$7:$D$60000,MATCH(ROW()-6,$Q$7:$Q$60000,0)),"")</f>
        <v/>
      </c>
      <c r="W1202">
        <f>IFERROR(INDEX($E$7:$E$60000,MATCH(ROW()-6,$Q$7:$Q$60000,0)),"")</f>
        <v/>
      </c>
      <c r="X1202">
        <f>IFERROR(INDEX($F$7:$F$60000,MATCH(ROW()-6,$Q$7:$Q$60000,0)),"")</f>
        <v/>
      </c>
      <c r="Y1202">
        <f>IFERROR(INDEX($G$7:$G$60000,MATCH(ROW()-6,$Q$7:$Q$60000,0)),"")</f>
        <v/>
      </c>
      <c r="Z1202">
        <f>IFERROR(INDEX($H$7:$H$60000,MATCH(ROW()-6,$Q$7:$Q$60000,0)),"")</f>
        <v/>
      </c>
      <c r="AA1202">
        <f>IFERROR(INDEX($I$7:$I$60000,MATCH(ROW()-6,$Q$7:$Q$60000,0)),"")</f>
        <v/>
      </c>
      <c r="AB1202">
        <f>IFERROR(INDEX($J$7:$J$60000,MATCH(ROW()-6,$Q$7:$Q$60000,0)),"")</f>
        <v/>
      </c>
      <c r="AC1202">
        <f>IFERROR(INDEX($K$7:$K$60000,MATCH(ROW()-6,$Q$7:$Q$60000,0)),"")</f>
        <v/>
      </c>
      <c r="AD1202">
        <f>IFERROR(INDEX($L$7:$L$60000,MATCH(ROW()-6,$Q$7:$Q$60000,0)),"")</f>
        <v/>
      </c>
      <c r="AE1202">
        <f>IFERROR(INDEX($M$7:$M$60000,MATCH(ROW()-6,$Q$7:$Q$60000,0)),"")</f>
        <v/>
      </c>
      <c r="AF1202">
        <f>IFERROR(INDEX($N$7:$N$60000,MATCH(ROW()-6,$Q$7:$Q$60000,0)),"")</f>
        <v/>
      </c>
      <c r="AH1202" s="9">
        <f>IF(OR($S1202="",$S1201=""),"",LN($T1202/$T1201))</f>
        <v/>
      </c>
      <c r="AI1202" s="9">
        <f>IF(OR($S1202="",$S1201=""),"",$C$2*LN(U1202/U1201))</f>
        <v/>
      </c>
      <c r="AJ1202" s="9">
        <f>IF(OR($S1202="",$S1201=""),"",$D$2*(V1202-V1201))</f>
        <v/>
      </c>
      <c r="AK1202" s="9">
        <f>IF(OR($S1202="",$S1201=""),"",$E$2*(W1202-W1201))</f>
        <v/>
      </c>
      <c r="AL1202" s="9">
        <f>IF(OR($S1202="",$S1201=""),"",$F$2*LN(X1202/X1201))</f>
        <v/>
      </c>
      <c r="AM1202" s="9">
        <f>IF(OR($S1202="",$S1201=""),"",$G$2*(Y1202-Y1201))</f>
        <v/>
      </c>
      <c r="AN1202" s="9">
        <f>IF(OR($S1202="",$S1201=""),"",$H$2*LN(Z1202/Z1201))</f>
        <v/>
      </c>
      <c r="AO1202" s="9">
        <f>IF(OR($S1202="",$S1201=""),"",$I$2*(AA1202-AA1201))</f>
        <v/>
      </c>
      <c r="AP1202" s="9">
        <f>IF(OR($S1202="",$S1201=""),"",$J$2*LN(AB1202/AB1201))</f>
        <v/>
      </c>
      <c r="AQ1202" s="9">
        <f>IF(OR($S1202="",$S1201=""),"",$K$2*(AC1202-AC1201))</f>
        <v/>
      </c>
      <c r="AR1202" s="9">
        <f>IF(OR($S1202="",$S1201=""),"",$L$2*LN(AD1202/AD1201))</f>
        <v/>
      </c>
      <c r="AS1202" s="9">
        <f>IF(OR($S1202="",$S1201=""),"",$M$2*LN(AE1202/AE1201))</f>
        <v/>
      </c>
      <c r="AT1202" s="9">
        <f>IF(OR($S1202="",$S1201=""),"",$N$2*LN(AF1202/AF1201))</f>
        <v/>
      </c>
      <c r="AV1202" s="9">
        <f>IF($AH1202="","",$AY$16+$AY$4*AI1202+$AY$5*AJ1202+$AY$6*AK1202+$AY$7*AL1202+$AY$8*AM1202+$AY$9*AN1202+$AY$10*AO1202+$AY$11*AP1202+$AY$12*AQ1202+$AY$13*AR1202+$AY$14*AS1202+$AY$15*AT1202)</f>
        <v/>
      </c>
      <c r="BC1202" s="10">
        <f>IF((ROW()-6)&lt;=$Q$3,INDEX(LINEST(AH1143:AH1202,AI1143:AT1202,TRUE,TRUE),1,13)*$Q$4,"")</f>
        <v/>
      </c>
      <c r="BD1202" s="9">
        <f>IF((ROW()-6)&lt;=$Q$3,INDEX(LINEST(AH1143:AH1202,AI1143:AT1202,TRUE,TRUE),1,12),"")</f>
        <v/>
      </c>
      <c r="BE1202" s="9">
        <f>IF((ROW()-6)&lt;=$Q$3,INDEX(LINEST(AH1143:AH1202,AI1143:AT1202,TRUE,TRUE),1,11),"")</f>
        <v/>
      </c>
      <c r="BF1202" s="9">
        <f>IF((ROW()-6)&lt;=$Q$3,INDEX(LINEST(AH1143:AH1202,AI1143:AT1202,TRUE,TRUE),1,10),"")</f>
        <v/>
      </c>
      <c r="BG1202" s="9">
        <f>IF((ROW()-6)&lt;=$Q$3,INDEX(LINEST(AH1143:AH1202,AI1143:AT1202,TRUE,TRUE),1,9),"")</f>
        <v/>
      </c>
      <c r="BH1202" s="9">
        <f>IF((ROW()-6)&lt;=$Q$3,INDEX(LINEST(AH1143:AH1202,AI1143:AT1202,TRUE,TRUE),1,8),"")</f>
        <v/>
      </c>
      <c r="BI1202" s="9">
        <f>IF((ROW()-6)&lt;=$Q$3,INDEX(LINEST(AH1143:AH1202,AI1143:AT1202,TRUE,TRUE),1,7),"")</f>
        <v/>
      </c>
      <c r="BJ1202" s="9">
        <f>IF((ROW()-6)&lt;=$Q$3,INDEX(LINEST(AH1143:AH1202,AI1143:AT1202,TRUE,TRUE),1,6),"")</f>
        <v/>
      </c>
      <c r="BK1202" s="9">
        <f>IF((ROW()-6)&lt;=$Q$3,INDEX(LINEST(AH1143:AH1202,AI1143:AT1202,TRUE,TRUE),1,5),"")</f>
        <v/>
      </c>
      <c r="BL1202" s="9">
        <f>IF((ROW()-6)&lt;=$Q$3,INDEX(LINEST(AH1143:AH1202,AI1143:AT1202,TRUE,TRUE),1,4),"")</f>
        <v/>
      </c>
      <c r="BM1202" s="9">
        <f>IF((ROW()-6)&lt;=$Q$3,INDEX(LINEST(AH1143:AH1202,AI1143:AT1202,TRUE,TRUE),1,3),"")</f>
        <v/>
      </c>
      <c r="BN1202" s="9">
        <f>IF((ROW()-6)&lt;=$Q$3,INDEX(LINEST(AH1143:AH1202,AI1143:AT1202,TRUE,TRUE),1,2),"")</f>
        <v/>
      </c>
      <c r="BO1202" s="9">
        <f>IF((ROW()-6)&lt;=$Q$3,INDEX(LINEST(AH1143:AH1202,AI1143:AT1202,TRUE,TRUE),1,1),"")</f>
        <v/>
      </c>
      <c r="BP1202" s="10">
        <f>IF((ROW()-6)&lt;=$Q$3,INDEX(LINEST(AH1143:AH1202,AI1143:AT1202,TRUE,TRUE),3,1),"")</f>
        <v/>
      </c>
      <c r="BR1202" s="9">
        <f>IF(AND((ROW()-6)&lt;=$Q$3,ISNUMBER(BC1201)),BC1201/$Q$4+BD1201*AI1202+BE1201*AJ1202+BF1201*AK1202+BG1201*AL1202+BH1201*AM1202+BI1201*AN1202+BJ1201*AO1202+BK1201*AP1202+BL1201*AQ1202+BM1201*AR1202+BN1201*AS1202+BO1201*AT1202,"")</f>
        <v/>
      </c>
      <c r="BS1202">
        <f>IF(ISNUMBER(BR1202),AVERAGE(AH1142:AH1201),"")</f>
        <v/>
      </c>
      <c r="BT1202">
        <f>IF(ISNUMBER(BR1202),(AH1202-BR1202)^2,"")</f>
        <v/>
      </c>
      <c r="BU1202">
        <f>IF(ISNUMBER(BR1202),AH1202^2,"")</f>
        <v/>
      </c>
      <c r="BV1202">
        <f>IF(ISNUMBER(BR1202),(AH1202-BS1202)^2,"")</f>
        <v/>
      </c>
    </row>
    <row r="1203">
      <c r="O1203">
        <f>IF($R1203="","",CHOOSE($Q$2,YEAR(R1203)*12+MONTH(R1203),INT((R1203-2)/7),YEAR(R1203)*4+ROUNDUP(MONTH(R1203)/3)))</f>
        <v/>
      </c>
      <c r="P1203">
        <f>IF($R1203="","",IF($R1204="",1,IF(O1203&lt;&gt;O1204,1,0)))</f>
        <v/>
      </c>
      <c r="Q1203">
        <f>IF(P1203=1,SUM($P$7:P1203),"")</f>
        <v/>
      </c>
      <c r="R1203">
        <f>IF($A1203="","",IF(ISNUMBER($A1203),$A1203,IFERROR(DATEVALUE($A1203),NA())))</f>
        <v/>
      </c>
      <c r="S1203" s="7">
        <f>IFERROR(INDEX($R$7:$R$60000,MATCH(ROW()-6,$Q$7:$Q$60000,0)),"")</f>
        <v/>
      </c>
      <c r="T1203">
        <f>IFERROR(INDEX($B$7:$B$60000,MATCH(ROW()-6,$Q$7:$Q$60000,0)),"")</f>
        <v/>
      </c>
      <c r="U1203">
        <f>IFERROR(INDEX($C$7:$C$60000,MATCH(ROW()-6,$Q$7:$Q$60000,0)),"")</f>
        <v/>
      </c>
      <c r="V1203">
        <f>IFERROR(INDEX($D$7:$D$60000,MATCH(ROW()-6,$Q$7:$Q$60000,0)),"")</f>
        <v/>
      </c>
      <c r="W1203">
        <f>IFERROR(INDEX($E$7:$E$60000,MATCH(ROW()-6,$Q$7:$Q$60000,0)),"")</f>
        <v/>
      </c>
      <c r="X1203">
        <f>IFERROR(INDEX($F$7:$F$60000,MATCH(ROW()-6,$Q$7:$Q$60000,0)),"")</f>
        <v/>
      </c>
      <c r="Y1203">
        <f>IFERROR(INDEX($G$7:$G$60000,MATCH(ROW()-6,$Q$7:$Q$60000,0)),"")</f>
        <v/>
      </c>
      <c r="Z1203">
        <f>IFERROR(INDEX($H$7:$H$60000,MATCH(ROW()-6,$Q$7:$Q$60000,0)),"")</f>
        <v/>
      </c>
      <c r="AA1203">
        <f>IFERROR(INDEX($I$7:$I$60000,MATCH(ROW()-6,$Q$7:$Q$60000,0)),"")</f>
        <v/>
      </c>
      <c r="AB1203">
        <f>IFERROR(INDEX($J$7:$J$60000,MATCH(ROW()-6,$Q$7:$Q$60000,0)),"")</f>
        <v/>
      </c>
      <c r="AC1203">
        <f>IFERROR(INDEX($K$7:$K$60000,MATCH(ROW()-6,$Q$7:$Q$60000,0)),"")</f>
        <v/>
      </c>
      <c r="AD1203">
        <f>IFERROR(INDEX($L$7:$L$60000,MATCH(ROW()-6,$Q$7:$Q$60000,0)),"")</f>
        <v/>
      </c>
      <c r="AE1203">
        <f>IFERROR(INDEX($M$7:$M$60000,MATCH(ROW()-6,$Q$7:$Q$60000,0)),"")</f>
        <v/>
      </c>
      <c r="AF1203">
        <f>IFERROR(INDEX($N$7:$N$60000,MATCH(ROW()-6,$Q$7:$Q$60000,0)),"")</f>
        <v/>
      </c>
      <c r="AH1203" s="9">
        <f>IF(OR($S1203="",$S1202=""),"",LN($T1203/$T1202))</f>
        <v/>
      </c>
      <c r="AI1203" s="9">
        <f>IF(OR($S1203="",$S1202=""),"",$C$2*LN(U1203/U1202))</f>
        <v/>
      </c>
      <c r="AJ1203" s="9">
        <f>IF(OR($S1203="",$S1202=""),"",$D$2*(V1203-V1202))</f>
        <v/>
      </c>
      <c r="AK1203" s="9">
        <f>IF(OR($S1203="",$S1202=""),"",$E$2*(W1203-W1202))</f>
        <v/>
      </c>
      <c r="AL1203" s="9">
        <f>IF(OR($S1203="",$S1202=""),"",$F$2*LN(X1203/X1202))</f>
        <v/>
      </c>
      <c r="AM1203" s="9">
        <f>IF(OR($S1203="",$S1202=""),"",$G$2*(Y1203-Y1202))</f>
        <v/>
      </c>
      <c r="AN1203" s="9">
        <f>IF(OR($S1203="",$S1202=""),"",$H$2*LN(Z1203/Z1202))</f>
        <v/>
      </c>
      <c r="AO1203" s="9">
        <f>IF(OR($S1203="",$S1202=""),"",$I$2*(AA1203-AA1202))</f>
        <v/>
      </c>
      <c r="AP1203" s="9">
        <f>IF(OR($S1203="",$S1202=""),"",$J$2*LN(AB1203/AB1202))</f>
        <v/>
      </c>
      <c r="AQ1203" s="9">
        <f>IF(OR($S1203="",$S1202=""),"",$K$2*(AC1203-AC1202))</f>
        <v/>
      </c>
      <c r="AR1203" s="9">
        <f>IF(OR($S1203="",$S1202=""),"",$L$2*LN(AD1203/AD1202))</f>
        <v/>
      </c>
      <c r="AS1203" s="9">
        <f>IF(OR($S1203="",$S1202=""),"",$M$2*LN(AE1203/AE1202))</f>
        <v/>
      </c>
      <c r="AT1203" s="9">
        <f>IF(OR($S1203="",$S1202=""),"",$N$2*LN(AF1203/AF1202))</f>
        <v/>
      </c>
      <c r="AV1203" s="9">
        <f>IF($AH1203="","",$AY$16+$AY$4*AI1203+$AY$5*AJ1203+$AY$6*AK1203+$AY$7*AL1203+$AY$8*AM1203+$AY$9*AN1203+$AY$10*AO1203+$AY$11*AP1203+$AY$12*AQ1203+$AY$13*AR1203+$AY$14*AS1203+$AY$15*AT1203)</f>
        <v/>
      </c>
      <c r="BC1203" s="10">
        <f>IF((ROW()-6)&lt;=$Q$3,INDEX(LINEST(AH1144:AH1203,AI1144:AT1203,TRUE,TRUE),1,13)*$Q$4,"")</f>
        <v/>
      </c>
      <c r="BD1203" s="9">
        <f>IF((ROW()-6)&lt;=$Q$3,INDEX(LINEST(AH1144:AH1203,AI1144:AT1203,TRUE,TRUE),1,12),"")</f>
        <v/>
      </c>
      <c r="BE1203" s="9">
        <f>IF((ROW()-6)&lt;=$Q$3,INDEX(LINEST(AH1144:AH1203,AI1144:AT1203,TRUE,TRUE),1,11),"")</f>
        <v/>
      </c>
      <c r="BF1203" s="9">
        <f>IF((ROW()-6)&lt;=$Q$3,INDEX(LINEST(AH1144:AH1203,AI1144:AT1203,TRUE,TRUE),1,10),"")</f>
        <v/>
      </c>
      <c r="BG1203" s="9">
        <f>IF((ROW()-6)&lt;=$Q$3,INDEX(LINEST(AH1144:AH1203,AI1144:AT1203,TRUE,TRUE),1,9),"")</f>
        <v/>
      </c>
      <c r="BH1203" s="9">
        <f>IF((ROW()-6)&lt;=$Q$3,INDEX(LINEST(AH1144:AH1203,AI1144:AT1203,TRUE,TRUE),1,8),"")</f>
        <v/>
      </c>
      <c r="BI1203" s="9">
        <f>IF((ROW()-6)&lt;=$Q$3,INDEX(LINEST(AH1144:AH1203,AI1144:AT1203,TRUE,TRUE),1,7),"")</f>
        <v/>
      </c>
      <c r="BJ1203" s="9">
        <f>IF((ROW()-6)&lt;=$Q$3,INDEX(LINEST(AH1144:AH1203,AI1144:AT1203,TRUE,TRUE),1,6),"")</f>
        <v/>
      </c>
      <c r="BK1203" s="9">
        <f>IF((ROW()-6)&lt;=$Q$3,INDEX(LINEST(AH1144:AH1203,AI1144:AT1203,TRUE,TRUE),1,5),"")</f>
        <v/>
      </c>
      <c r="BL1203" s="9">
        <f>IF((ROW()-6)&lt;=$Q$3,INDEX(LINEST(AH1144:AH1203,AI1144:AT1203,TRUE,TRUE),1,4),"")</f>
        <v/>
      </c>
      <c r="BM1203" s="9">
        <f>IF((ROW()-6)&lt;=$Q$3,INDEX(LINEST(AH1144:AH1203,AI1144:AT1203,TRUE,TRUE),1,3),"")</f>
        <v/>
      </c>
      <c r="BN1203" s="9">
        <f>IF((ROW()-6)&lt;=$Q$3,INDEX(LINEST(AH1144:AH1203,AI1144:AT1203,TRUE,TRUE),1,2),"")</f>
        <v/>
      </c>
      <c r="BO1203" s="9">
        <f>IF((ROW()-6)&lt;=$Q$3,INDEX(LINEST(AH1144:AH1203,AI1144:AT1203,TRUE,TRUE),1,1),"")</f>
        <v/>
      </c>
      <c r="BP1203" s="10">
        <f>IF((ROW()-6)&lt;=$Q$3,INDEX(LINEST(AH1144:AH1203,AI1144:AT1203,TRUE,TRUE),3,1),"")</f>
        <v/>
      </c>
      <c r="BR1203" s="9">
        <f>IF(AND((ROW()-6)&lt;=$Q$3,ISNUMBER(BC1202)),BC1202/$Q$4+BD1202*AI1203+BE1202*AJ1203+BF1202*AK1203+BG1202*AL1203+BH1202*AM1203+BI1202*AN1203+BJ1202*AO1203+BK1202*AP1203+BL1202*AQ1203+BM1202*AR1203+BN1202*AS1203+BO1202*AT1203,"")</f>
        <v/>
      </c>
      <c r="BS1203">
        <f>IF(ISNUMBER(BR1203),AVERAGE(AH1143:AH1202),"")</f>
        <v/>
      </c>
      <c r="BT1203">
        <f>IF(ISNUMBER(BR1203),(AH1203-BR1203)^2,"")</f>
        <v/>
      </c>
      <c r="BU1203">
        <f>IF(ISNUMBER(BR1203),AH1203^2,"")</f>
        <v/>
      </c>
      <c r="BV1203">
        <f>IF(ISNUMBER(BR1203),(AH1203-BS1203)^2,"")</f>
        <v/>
      </c>
    </row>
    <row r="1204">
      <c r="O1204">
        <f>IF($R1204="","",CHOOSE($Q$2,YEAR(R1204)*12+MONTH(R1204),INT((R1204-2)/7),YEAR(R1204)*4+ROUNDUP(MONTH(R1204)/3)))</f>
        <v/>
      </c>
      <c r="P1204">
        <f>IF($R1204="","",IF($R1205="",1,IF(O1204&lt;&gt;O1205,1,0)))</f>
        <v/>
      </c>
      <c r="Q1204">
        <f>IF(P1204=1,SUM($P$7:P1204),"")</f>
        <v/>
      </c>
      <c r="R1204">
        <f>IF($A1204="","",IF(ISNUMBER($A1204),$A1204,IFERROR(DATEVALUE($A1204),NA())))</f>
        <v/>
      </c>
      <c r="S1204" s="7">
        <f>IFERROR(INDEX($R$7:$R$60000,MATCH(ROW()-6,$Q$7:$Q$60000,0)),"")</f>
        <v/>
      </c>
      <c r="T1204">
        <f>IFERROR(INDEX($B$7:$B$60000,MATCH(ROW()-6,$Q$7:$Q$60000,0)),"")</f>
        <v/>
      </c>
      <c r="U1204">
        <f>IFERROR(INDEX($C$7:$C$60000,MATCH(ROW()-6,$Q$7:$Q$60000,0)),"")</f>
        <v/>
      </c>
      <c r="V1204">
        <f>IFERROR(INDEX($D$7:$D$60000,MATCH(ROW()-6,$Q$7:$Q$60000,0)),"")</f>
        <v/>
      </c>
      <c r="W1204">
        <f>IFERROR(INDEX($E$7:$E$60000,MATCH(ROW()-6,$Q$7:$Q$60000,0)),"")</f>
        <v/>
      </c>
      <c r="X1204">
        <f>IFERROR(INDEX($F$7:$F$60000,MATCH(ROW()-6,$Q$7:$Q$60000,0)),"")</f>
        <v/>
      </c>
      <c r="Y1204">
        <f>IFERROR(INDEX($G$7:$G$60000,MATCH(ROW()-6,$Q$7:$Q$60000,0)),"")</f>
        <v/>
      </c>
      <c r="Z1204">
        <f>IFERROR(INDEX($H$7:$H$60000,MATCH(ROW()-6,$Q$7:$Q$60000,0)),"")</f>
        <v/>
      </c>
      <c r="AA1204">
        <f>IFERROR(INDEX($I$7:$I$60000,MATCH(ROW()-6,$Q$7:$Q$60000,0)),"")</f>
        <v/>
      </c>
      <c r="AB1204">
        <f>IFERROR(INDEX($J$7:$J$60000,MATCH(ROW()-6,$Q$7:$Q$60000,0)),"")</f>
        <v/>
      </c>
      <c r="AC1204">
        <f>IFERROR(INDEX($K$7:$K$60000,MATCH(ROW()-6,$Q$7:$Q$60000,0)),"")</f>
        <v/>
      </c>
      <c r="AD1204">
        <f>IFERROR(INDEX($L$7:$L$60000,MATCH(ROW()-6,$Q$7:$Q$60000,0)),"")</f>
        <v/>
      </c>
      <c r="AE1204">
        <f>IFERROR(INDEX($M$7:$M$60000,MATCH(ROW()-6,$Q$7:$Q$60000,0)),"")</f>
        <v/>
      </c>
      <c r="AF1204">
        <f>IFERROR(INDEX($N$7:$N$60000,MATCH(ROW()-6,$Q$7:$Q$60000,0)),"")</f>
        <v/>
      </c>
      <c r="AH1204" s="9">
        <f>IF(OR($S1204="",$S1203=""),"",LN($T1204/$T1203))</f>
        <v/>
      </c>
      <c r="AI1204" s="9">
        <f>IF(OR($S1204="",$S1203=""),"",$C$2*LN(U1204/U1203))</f>
        <v/>
      </c>
      <c r="AJ1204" s="9">
        <f>IF(OR($S1204="",$S1203=""),"",$D$2*(V1204-V1203))</f>
        <v/>
      </c>
      <c r="AK1204" s="9">
        <f>IF(OR($S1204="",$S1203=""),"",$E$2*(W1204-W1203))</f>
        <v/>
      </c>
      <c r="AL1204" s="9">
        <f>IF(OR($S1204="",$S1203=""),"",$F$2*LN(X1204/X1203))</f>
        <v/>
      </c>
      <c r="AM1204" s="9">
        <f>IF(OR($S1204="",$S1203=""),"",$G$2*(Y1204-Y1203))</f>
        <v/>
      </c>
      <c r="AN1204" s="9">
        <f>IF(OR($S1204="",$S1203=""),"",$H$2*LN(Z1204/Z1203))</f>
        <v/>
      </c>
      <c r="AO1204" s="9">
        <f>IF(OR($S1204="",$S1203=""),"",$I$2*(AA1204-AA1203))</f>
        <v/>
      </c>
      <c r="AP1204" s="9">
        <f>IF(OR($S1204="",$S1203=""),"",$J$2*LN(AB1204/AB1203))</f>
        <v/>
      </c>
      <c r="AQ1204" s="9">
        <f>IF(OR($S1204="",$S1203=""),"",$K$2*(AC1204-AC1203))</f>
        <v/>
      </c>
      <c r="AR1204" s="9">
        <f>IF(OR($S1204="",$S1203=""),"",$L$2*LN(AD1204/AD1203))</f>
        <v/>
      </c>
      <c r="AS1204" s="9">
        <f>IF(OR($S1204="",$S1203=""),"",$M$2*LN(AE1204/AE1203))</f>
        <v/>
      </c>
      <c r="AT1204" s="9">
        <f>IF(OR($S1204="",$S1203=""),"",$N$2*LN(AF1204/AF1203))</f>
        <v/>
      </c>
      <c r="AV1204" s="9">
        <f>IF($AH1204="","",$AY$16+$AY$4*AI1204+$AY$5*AJ1204+$AY$6*AK1204+$AY$7*AL1204+$AY$8*AM1204+$AY$9*AN1204+$AY$10*AO1204+$AY$11*AP1204+$AY$12*AQ1204+$AY$13*AR1204+$AY$14*AS1204+$AY$15*AT1204)</f>
        <v/>
      </c>
      <c r="BC1204" s="10">
        <f>IF((ROW()-6)&lt;=$Q$3,INDEX(LINEST(AH1145:AH1204,AI1145:AT1204,TRUE,TRUE),1,13)*$Q$4,"")</f>
        <v/>
      </c>
      <c r="BD1204" s="9">
        <f>IF((ROW()-6)&lt;=$Q$3,INDEX(LINEST(AH1145:AH1204,AI1145:AT1204,TRUE,TRUE),1,12),"")</f>
        <v/>
      </c>
      <c r="BE1204" s="9">
        <f>IF((ROW()-6)&lt;=$Q$3,INDEX(LINEST(AH1145:AH1204,AI1145:AT1204,TRUE,TRUE),1,11),"")</f>
        <v/>
      </c>
      <c r="BF1204" s="9">
        <f>IF((ROW()-6)&lt;=$Q$3,INDEX(LINEST(AH1145:AH1204,AI1145:AT1204,TRUE,TRUE),1,10),"")</f>
        <v/>
      </c>
      <c r="BG1204" s="9">
        <f>IF((ROW()-6)&lt;=$Q$3,INDEX(LINEST(AH1145:AH1204,AI1145:AT1204,TRUE,TRUE),1,9),"")</f>
        <v/>
      </c>
      <c r="BH1204" s="9">
        <f>IF((ROW()-6)&lt;=$Q$3,INDEX(LINEST(AH1145:AH1204,AI1145:AT1204,TRUE,TRUE),1,8),"")</f>
        <v/>
      </c>
      <c r="BI1204" s="9">
        <f>IF((ROW()-6)&lt;=$Q$3,INDEX(LINEST(AH1145:AH1204,AI1145:AT1204,TRUE,TRUE),1,7),"")</f>
        <v/>
      </c>
      <c r="BJ1204" s="9">
        <f>IF((ROW()-6)&lt;=$Q$3,INDEX(LINEST(AH1145:AH1204,AI1145:AT1204,TRUE,TRUE),1,6),"")</f>
        <v/>
      </c>
      <c r="BK1204" s="9">
        <f>IF((ROW()-6)&lt;=$Q$3,INDEX(LINEST(AH1145:AH1204,AI1145:AT1204,TRUE,TRUE),1,5),"")</f>
        <v/>
      </c>
      <c r="BL1204" s="9">
        <f>IF((ROW()-6)&lt;=$Q$3,INDEX(LINEST(AH1145:AH1204,AI1145:AT1204,TRUE,TRUE),1,4),"")</f>
        <v/>
      </c>
      <c r="BM1204" s="9">
        <f>IF((ROW()-6)&lt;=$Q$3,INDEX(LINEST(AH1145:AH1204,AI1145:AT1204,TRUE,TRUE),1,3),"")</f>
        <v/>
      </c>
      <c r="BN1204" s="9">
        <f>IF((ROW()-6)&lt;=$Q$3,INDEX(LINEST(AH1145:AH1204,AI1145:AT1204,TRUE,TRUE),1,2),"")</f>
        <v/>
      </c>
      <c r="BO1204" s="9">
        <f>IF((ROW()-6)&lt;=$Q$3,INDEX(LINEST(AH1145:AH1204,AI1145:AT1204,TRUE,TRUE),1,1),"")</f>
        <v/>
      </c>
      <c r="BP1204" s="10">
        <f>IF((ROW()-6)&lt;=$Q$3,INDEX(LINEST(AH1145:AH1204,AI1145:AT1204,TRUE,TRUE),3,1),"")</f>
        <v/>
      </c>
      <c r="BR1204" s="9">
        <f>IF(AND((ROW()-6)&lt;=$Q$3,ISNUMBER(BC1203)),BC1203/$Q$4+BD1203*AI1204+BE1203*AJ1204+BF1203*AK1204+BG1203*AL1204+BH1203*AM1204+BI1203*AN1204+BJ1203*AO1204+BK1203*AP1204+BL1203*AQ1204+BM1203*AR1204+BN1203*AS1204+BO1203*AT1204,"")</f>
        <v/>
      </c>
      <c r="BS1204">
        <f>IF(ISNUMBER(BR1204),AVERAGE(AH1144:AH1203),"")</f>
        <v/>
      </c>
      <c r="BT1204">
        <f>IF(ISNUMBER(BR1204),(AH1204-BR1204)^2,"")</f>
        <v/>
      </c>
      <c r="BU1204">
        <f>IF(ISNUMBER(BR1204),AH1204^2,"")</f>
        <v/>
      </c>
      <c r="BV1204">
        <f>IF(ISNUMBER(BR1204),(AH1204-BS1204)^2,"")</f>
        <v/>
      </c>
    </row>
    <row r="1205">
      <c r="O1205">
        <f>IF($R1205="","",CHOOSE($Q$2,YEAR(R1205)*12+MONTH(R1205),INT((R1205-2)/7),YEAR(R1205)*4+ROUNDUP(MONTH(R1205)/3)))</f>
        <v/>
      </c>
      <c r="P1205">
        <f>IF($R1205="","",IF($R1206="",1,IF(O1205&lt;&gt;O1206,1,0)))</f>
        <v/>
      </c>
      <c r="Q1205">
        <f>IF(P1205=1,SUM($P$7:P1205),"")</f>
        <v/>
      </c>
      <c r="R1205">
        <f>IF($A1205="","",IF(ISNUMBER($A1205),$A1205,IFERROR(DATEVALUE($A1205),NA())))</f>
        <v/>
      </c>
      <c r="S1205" s="7">
        <f>IFERROR(INDEX($R$7:$R$60000,MATCH(ROW()-6,$Q$7:$Q$60000,0)),"")</f>
        <v/>
      </c>
      <c r="T1205">
        <f>IFERROR(INDEX($B$7:$B$60000,MATCH(ROW()-6,$Q$7:$Q$60000,0)),"")</f>
        <v/>
      </c>
      <c r="U1205">
        <f>IFERROR(INDEX($C$7:$C$60000,MATCH(ROW()-6,$Q$7:$Q$60000,0)),"")</f>
        <v/>
      </c>
      <c r="V1205">
        <f>IFERROR(INDEX($D$7:$D$60000,MATCH(ROW()-6,$Q$7:$Q$60000,0)),"")</f>
        <v/>
      </c>
      <c r="W1205">
        <f>IFERROR(INDEX($E$7:$E$60000,MATCH(ROW()-6,$Q$7:$Q$60000,0)),"")</f>
        <v/>
      </c>
      <c r="X1205">
        <f>IFERROR(INDEX($F$7:$F$60000,MATCH(ROW()-6,$Q$7:$Q$60000,0)),"")</f>
        <v/>
      </c>
      <c r="Y1205">
        <f>IFERROR(INDEX($G$7:$G$60000,MATCH(ROW()-6,$Q$7:$Q$60000,0)),"")</f>
        <v/>
      </c>
      <c r="Z1205">
        <f>IFERROR(INDEX($H$7:$H$60000,MATCH(ROW()-6,$Q$7:$Q$60000,0)),"")</f>
        <v/>
      </c>
      <c r="AA1205">
        <f>IFERROR(INDEX($I$7:$I$60000,MATCH(ROW()-6,$Q$7:$Q$60000,0)),"")</f>
        <v/>
      </c>
      <c r="AB1205">
        <f>IFERROR(INDEX($J$7:$J$60000,MATCH(ROW()-6,$Q$7:$Q$60000,0)),"")</f>
        <v/>
      </c>
      <c r="AC1205">
        <f>IFERROR(INDEX($K$7:$K$60000,MATCH(ROW()-6,$Q$7:$Q$60000,0)),"")</f>
        <v/>
      </c>
      <c r="AD1205">
        <f>IFERROR(INDEX($L$7:$L$60000,MATCH(ROW()-6,$Q$7:$Q$60000,0)),"")</f>
        <v/>
      </c>
      <c r="AE1205">
        <f>IFERROR(INDEX($M$7:$M$60000,MATCH(ROW()-6,$Q$7:$Q$60000,0)),"")</f>
        <v/>
      </c>
      <c r="AF1205">
        <f>IFERROR(INDEX($N$7:$N$60000,MATCH(ROW()-6,$Q$7:$Q$60000,0)),"")</f>
        <v/>
      </c>
      <c r="AH1205" s="9">
        <f>IF(OR($S1205="",$S1204=""),"",LN($T1205/$T1204))</f>
        <v/>
      </c>
      <c r="AI1205" s="9">
        <f>IF(OR($S1205="",$S1204=""),"",$C$2*LN(U1205/U1204))</f>
        <v/>
      </c>
      <c r="AJ1205" s="9">
        <f>IF(OR($S1205="",$S1204=""),"",$D$2*(V1205-V1204))</f>
        <v/>
      </c>
      <c r="AK1205" s="9">
        <f>IF(OR($S1205="",$S1204=""),"",$E$2*(W1205-W1204))</f>
        <v/>
      </c>
      <c r="AL1205" s="9">
        <f>IF(OR($S1205="",$S1204=""),"",$F$2*LN(X1205/X1204))</f>
        <v/>
      </c>
      <c r="AM1205" s="9">
        <f>IF(OR($S1205="",$S1204=""),"",$G$2*(Y1205-Y1204))</f>
        <v/>
      </c>
      <c r="AN1205" s="9">
        <f>IF(OR($S1205="",$S1204=""),"",$H$2*LN(Z1205/Z1204))</f>
        <v/>
      </c>
      <c r="AO1205" s="9">
        <f>IF(OR($S1205="",$S1204=""),"",$I$2*(AA1205-AA1204))</f>
        <v/>
      </c>
      <c r="AP1205" s="9">
        <f>IF(OR($S1205="",$S1204=""),"",$J$2*LN(AB1205/AB1204))</f>
        <v/>
      </c>
      <c r="AQ1205" s="9">
        <f>IF(OR($S1205="",$S1204=""),"",$K$2*(AC1205-AC1204))</f>
        <v/>
      </c>
      <c r="AR1205" s="9">
        <f>IF(OR($S1205="",$S1204=""),"",$L$2*LN(AD1205/AD1204))</f>
        <v/>
      </c>
      <c r="AS1205" s="9">
        <f>IF(OR($S1205="",$S1204=""),"",$M$2*LN(AE1205/AE1204))</f>
        <v/>
      </c>
      <c r="AT1205" s="9">
        <f>IF(OR($S1205="",$S1204=""),"",$N$2*LN(AF1205/AF1204))</f>
        <v/>
      </c>
      <c r="AV1205" s="9">
        <f>IF($AH1205="","",$AY$16+$AY$4*AI1205+$AY$5*AJ1205+$AY$6*AK1205+$AY$7*AL1205+$AY$8*AM1205+$AY$9*AN1205+$AY$10*AO1205+$AY$11*AP1205+$AY$12*AQ1205+$AY$13*AR1205+$AY$14*AS1205+$AY$15*AT1205)</f>
        <v/>
      </c>
      <c r="BC1205" s="10">
        <f>IF((ROW()-6)&lt;=$Q$3,INDEX(LINEST(AH1146:AH1205,AI1146:AT1205,TRUE,TRUE),1,13)*$Q$4,"")</f>
        <v/>
      </c>
      <c r="BD1205" s="9">
        <f>IF((ROW()-6)&lt;=$Q$3,INDEX(LINEST(AH1146:AH1205,AI1146:AT1205,TRUE,TRUE),1,12),"")</f>
        <v/>
      </c>
      <c r="BE1205" s="9">
        <f>IF((ROW()-6)&lt;=$Q$3,INDEX(LINEST(AH1146:AH1205,AI1146:AT1205,TRUE,TRUE),1,11),"")</f>
        <v/>
      </c>
      <c r="BF1205" s="9">
        <f>IF((ROW()-6)&lt;=$Q$3,INDEX(LINEST(AH1146:AH1205,AI1146:AT1205,TRUE,TRUE),1,10),"")</f>
        <v/>
      </c>
      <c r="BG1205" s="9">
        <f>IF((ROW()-6)&lt;=$Q$3,INDEX(LINEST(AH1146:AH1205,AI1146:AT1205,TRUE,TRUE),1,9),"")</f>
        <v/>
      </c>
      <c r="BH1205" s="9">
        <f>IF((ROW()-6)&lt;=$Q$3,INDEX(LINEST(AH1146:AH1205,AI1146:AT1205,TRUE,TRUE),1,8),"")</f>
        <v/>
      </c>
      <c r="BI1205" s="9">
        <f>IF((ROW()-6)&lt;=$Q$3,INDEX(LINEST(AH1146:AH1205,AI1146:AT1205,TRUE,TRUE),1,7),"")</f>
        <v/>
      </c>
      <c r="BJ1205" s="9">
        <f>IF((ROW()-6)&lt;=$Q$3,INDEX(LINEST(AH1146:AH1205,AI1146:AT1205,TRUE,TRUE),1,6),"")</f>
        <v/>
      </c>
      <c r="BK1205" s="9">
        <f>IF((ROW()-6)&lt;=$Q$3,INDEX(LINEST(AH1146:AH1205,AI1146:AT1205,TRUE,TRUE),1,5),"")</f>
        <v/>
      </c>
      <c r="BL1205" s="9">
        <f>IF((ROW()-6)&lt;=$Q$3,INDEX(LINEST(AH1146:AH1205,AI1146:AT1205,TRUE,TRUE),1,4),"")</f>
        <v/>
      </c>
      <c r="BM1205" s="9">
        <f>IF((ROW()-6)&lt;=$Q$3,INDEX(LINEST(AH1146:AH1205,AI1146:AT1205,TRUE,TRUE),1,3),"")</f>
        <v/>
      </c>
      <c r="BN1205" s="9">
        <f>IF((ROW()-6)&lt;=$Q$3,INDEX(LINEST(AH1146:AH1205,AI1146:AT1205,TRUE,TRUE),1,2),"")</f>
        <v/>
      </c>
      <c r="BO1205" s="9">
        <f>IF((ROW()-6)&lt;=$Q$3,INDEX(LINEST(AH1146:AH1205,AI1146:AT1205,TRUE,TRUE),1,1),"")</f>
        <v/>
      </c>
      <c r="BP1205" s="10">
        <f>IF((ROW()-6)&lt;=$Q$3,INDEX(LINEST(AH1146:AH1205,AI1146:AT1205,TRUE,TRUE),3,1),"")</f>
        <v/>
      </c>
      <c r="BR1205" s="9">
        <f>IF(AND((ROW()-6)&lt;=$Q$3,ISNUMBER(BC1204)),BC1204/$Q$4+BD1204*AI1205+BE1204*AJ1205+BF1204*AK1205+BG1204*AL1205+BH1204*AM1205+BI1204*AN1205+BJ1204*AO1205+BK1204*AP1205+BL1204*AQ1205+BM1204*AR1205+BN1204*AS1205+BO1204*AT1205,"")</f>
        <v/>
      </c>
      <c r="BS1205">
        <f>IF(ISNUMBER(BR1205),AVERAGE(AH1145:AH1204),"")</f>
        <v/>
      </c>
      <c r="BT1205">
        <f>IF(ISNUMBER(BR1205),(AH1205-BR1205)^2,"")</f>
        <v/>
      </c>
      <c r="BU1205">
        <f>IF(ISNUMBER(BR1205),AH1205^2,"")</f>
        <v/>
      </c>
      <c r="BV1205">
        <f>IF(ISNUMBER(BR1205),(AH1205-BS1205)^2,"")</f>
        <v/>
      </c>
    </row>
    <row r="1206">
      <c r="O1206">
        <f>IF($R1206="","",CHOOSE($Q$2,YEAR(R1206)*12+MONTH(R1206),INT((R1206-2)/7),YEAR(R1206)*4+ROUNDUP(MONTH(R1206)/3)))</f>
        <v/>
      </c>
      <c r="P1206">
        <f>IF($R1206="","",IF($R1207="",1,IF(O1206&lt;&gt;O1207,1,0)))</f>
        <v/>
      </c>
      <c r="Q1206">
        <f>IF(P1206=1,SUM($P$7:P1206),"")</f>
        <v/>
      </c>
      <c r="R1206">
        <f>IF($A1206="","",IF(ISNUMBER($A1206),$A1206,IFERROR(DATEVALUE($A1206),NA())))</f>
        <v/>
      </c>
      <c r="S1206" s="7">
        <f>IFERROR(INDEX($R$7:$R$60000,MATCH(ROW()-6,$Q$7:$Q$60000,0)),"")</f>
        <v/>
      </c>
      <c r="T1206">
        <f>IFERROR(INDEX($B$7:$B$60000,MATCH(ROW()-6,$Q$7:$Q$60000,0)),"")</f>
        <v/>
      </c>
      <c r="U1206">
        <f>IFERROR(INDEX($C$7:$C$60000,MATCH(ROW()-6,$Q$7:$Q$60000,0)),"")</f>
        <v/>
      </c>
      <c r="V1206">
        <f>IFERROR(INDEX($D$7:$D$60000,MATCH(ROW()-6,$Q$7:$Q$60000,0)),"")</f>
        <v/>
      </c>
      <c r="W1206">
        <f>IFERROR(INDEX($E$7:$E$60000,MATCH(ROW()-6,$Q$7:$Q$60000,0)),"")</f>
        <v/>
      </c>
      <c r="X1206">
        <f>IFERROR(INDEX($F$7:$F$60000,MATCH(ROW()-6,$Q$7:$Q$60000,0)),"")</f>
        <v/>
      </c>
      <c r="Y1206">
        <f>IFERROR(INDEX($G$7:$G$60000,MATCH(ROW()-6,$Q$7:$Q$60000,0)),"")</f>
        <v/>
      </c>
      <c r="Z1206">
        <f>IFERROR(INDEX($H$7:$H$60000,MATCH(ROW()-6,$Q$7:$Q$60000,0)),"")</f>
        <v/>
      </c>
      <c r="AA1206">
        <f>IFERROR(INDEX($I$7:$I$60000,MATCH(ROW()-6,$Q$7:$Q$60000,0)),"")</f>
        <v/>
      </c>
      <c r="AB1206">
        <f>IFERROR(INDEX($J$7:$J$60000,MATCH(ROW()-6,$Q$7:$Q$60000,0)),"")</f>
        <v/>
      </c>
      <c r="AC1206">
        <f>IFERROR(INDEX($K$7:$K$60000,MATCH(ROW()-6,$Q$7:$Q$60000,0)),"")</f>
        <v/>
      </c>
      <c r="AD1206">
        <f>IFERROR(INDEX($L$7:$L$60000,MATCH(ROW()-6,$Q$7:$Q$60000,0)),"")</f>
        <v/>
      </c>
      <c r="AE1206">
        <f>IFERROR(INDEX($M$7:$M$60000,MATCH(ROW()-6,$Q$7:$Q$60000,0)),"")</f>
        <v/>
      </c>
      <c r="AF1206">
        <f>IFERROR(INDEX($N$7:$N$60000,MATCH(ROW()-6,$Q$7:$Q$60000,0)),"")</f>
        <v/>
      </c>
      <c r="AH1206" s="9">
        <f>IF(OR($S1206="",$S1205=""),"",LN($T1206/$T1205))</f>
        <v/>
      </c>
      <c r="AI1206" s="9">
        <f>IF(OR($S1206="",$S1205=""),"",$C$2*LN(U1206/U1205))</f>
        <v/>
      </c>
      <c r="AJ1206" s="9">
        <f>IF(OR($S1206="",$S1205=""),"",$D$2*(V1206-V1205))</f>
        <v/>
      </c>
      <c r="AK1206" s="9">
        <f>IF(OR($S1206="",$S1205=""),"",$E$2*(W1206-W1205))</f>
        <v/>
      </c>
      <c r="AL1206" s="9">
        <f>IF(OR($S1206="",$S1205=""),"",$F$2*LN(X1206/X1205))</f>
        <v/>
      </c>
      <c r="AM1206" s="9">
        <f>IF(OR($S1206="",$S1205=""),"",$G$2*(Y1206-Y1205))</f>
        <v/>
      </c>
      <c r="AN1206" s="9">
        <f>IF(OR($S1206="",$S1205=""),"",$H$2*LN(Z1206/Z1205))</f>
        <v/>
      </c>
      <c r="AO1206" s="9">
        <f>IF(OR($S1206="",$S1205=""),"",$I$2*(AA1206-AA1205))</f>
        <v/>
      </c>
      <c r="AP1206" s="9">
        <f>IF(OR($S1206="",$S1205=""),"",$J$2*LN(AB1206/AB1205))</f>
        <v/>
      </c>
      <c r="AQ1206" s="9">
        <f>IF(OR($S1206="",$S1205=""),"",$K$2*(AC1206-AC1205))</f>
        <v/>
      </c>
      <c r="AR1206" s="9">
        <f>IF(OR($S1206="",$S1205=""),"",$L$2*LN(AD1206/AD1205))</f>
        <v/>
      </c>
      <c r="AS1206" s="9">
        <f>IF(OR($S1206="",$S1205=""),"",$M$2*LN(AE1206/AE1205))</f>
        <v/>
      </c>
      <c r="AT1206" s="9">
        <f>IF(OR($S1206="",$S1205=""),"",$N$2*LN(AF1206/AF1205))</f>
        <v/>
      </c>
      <c r="AV1206" s="9">
        <f>IF($AH1206="","",$AY$16+$AY$4*AI1206+$AY$5*AJ1206+$AY$6*AK1206+$AY$7*AL1206+$AY$8*AM1206+$AY$9*AN1206+$AY$10*AO1206+$AY$11*AP1206+$AY$12*AQ1206+$AY$13*AR1206+$AY$14*AS1206+$AY$15*AT1206)</f>
        <v/>
      </c>
      <c r="BC1206" s="10">
        <f>IF((ROW()-6)&lt;=$Q$3,INDEX(LINEST(AH1147:AH1206,AI1147:AT1206,TRUE,TRUE),1,13)*$Q$4,"")</f>
        <v/>
      </c>
      <c r="BD1206" s="9">
        <f>IF((ROW()-6)&lt;=$Q$3,INDEX(LINEST(AH1147:AH1206,AI1147:AT1206,TRUE,TRUE),1,12),"")</f>
        <v/>
      </c>
      <c r="BE1206" s="9">
        <f>IF((ROW()-6)&lt;=$Q$3,INDEX(LINEST(AH1147:AH1206,AI1147:AT1206,TRUE,TRUE),1,11),"")</f>
        <v/>
      </c>
      <c r="BF1206" s="9">
        <f>IF((ROW()-6)&lt;=$Q$3,INDEX(LINEST(AH1147:AH1206,AI1147:AT1206,TRUE,TRUE),1,10),"")</f>
        <v/>
      </c>
      <c r="BG1206" s="9">
        <f>IF((ROW()-6)&lt;=$Q$3,INDEX(LINEST(AH1147:AH1206,AI1147:AT1206,TRUE,TRUE),1,9),"")</f>
        <v/>
      </c>
      <c r="BH1206" s="9">
        <f>IF((ROW()-6)&lt;=$Q$3,INDEX(LINEST(AH1147:AH1206,AI1147:AT1206,TRUE,TRUE),1,8),"")</f>
        <v/>
      </c>
      <c r="BI1206" s="9">
        <f>IF((ROW()-6)&lt;=$Q$3,INDEX(LINEST(AH1147:AH1206,AI1147:AT1206,TRUE,TRUE),1,7),"")</f>
        <v/>
      </c>
      <c r="BJ1206" s="9">
        <f>IF((ROW()-6)&lt;=$Q$3,INDEX(LINEST(AH1147:AH1206,AI1147:AT1206,TRUE,TRUE),1,6),"")</f>
        <v/>
      </c>
      <c r="BK1206" s="9">
        <f>IF((ROW()-6)&lt;=$Q$3,INDEX(LINEST(AH1147:AH1206,AI1147:AT1206,TRUE,TRUE),1,5),"")</f>
        <v/>
      </c>
      <c r="BL1206" s="9">
        <f>IF((ROW()-6)&lt;=$Q$3,INDEX(LINEST(AH1147:AH1206,AI1147:AT1206,TRUE,TRUE),1,4),"")</f>
        <v/>
      </c>
      <c r="BM1206" s="9">
        <f>IF((ROW()-6)&lt;=$Q$3,INDEX(LINEST(AH1147:AH1206,AI1147:AT1206,TRUE,TRUE),1,3),"")</f>
        <v/>
      </c>
      <c r="BN1206" s="9">
        <f>IF((ROW()-6)&lt;=$Q$3,INDEX(LINEST(AH1147:AH1206,AI1147:AT1206,TRUE,TRUE),1,2),"")</f>
        <v/>
      </c>
      <c r="BO1206" s="9">
        <f>IF((ROW()-6)&lt;=$Q$3,INDEX(LINEST(AH1147:AH1206,AI1147:AT1206,TRUE,TRUE),1,1),"")</f>
        <v/>
      </c>
      <c r="BP1206" s="10">
        <f>IF((ROW()-6)&lt;=$Q$3,INDEX(LINEST(AH1147:AH1206,AI1147:AT1206,TRUE,TRUE),3,1),"")</f>
        <v/>
      </c>
      <c r="BR1206" s="9">
        <f>IF(AND((ROW()-6)&lt;=$Q$3,ISNUMBER(BC1205)),BC1205/$Q$4+BD1205*AI1206+BE1205*AJ1206+BF1205*AK1206+BG1205*AL1206+BH1205*AM1206+BI1205*AN1206+BJ1205*AO1206+BK1205*AP1206+BL1205*AQ1206+BM1205*AR1206+BN1205*AS1206+BO1205*AT1206,"")</f>
        <v/>
      </c>
      <c r="BS1206">
        <f>IF(ISNUMBER(BR1206),AVERAGE(AH1146:AH1205),"")</f>
        <v/>
      </c>
      <c r="BT1206">
        <f>IF(ISNUMBER(BR1206),(AH1206-BR1206)^2,"")</f>
        <v/>
      </c>
      <c r="BU1206">
        <f>IF(ISNUMBER(BR1206),AH1206^2,"")</f>
        <v/>
      </c>
      <c r="BV1206">
        <f>IF(ISNUMBER(BR1206),(AH1206-BS1206)^2,"")</f>
        <v/>
      </c>
    </row>
    <row r="1207">
      <c r="O1207">
        <f>IF($R1207="","",CHOOSE($Q$2,YEAR(R1207)*12+MONTH(R1207),INT((R1207-2)/7),YEAR(R1207)*4+ROUNDUP(MONTH(R1207)/3)))</f>
        <v/>
      </c>
      <c r="P1207">
        <f>IF($R1207="","",IF($R1208="",1,IF(O1207&lt;&gt;O1208,1,0)))</f>
        <v/>
      </c>
      <c r="Q1207">
        <f>IF(P1207=1,SUM($P$7:P1207),"")</f>
        <v/>
      </c>
      <c r="R1207">
        <f>IF($A1207="","",IF(ISNUMBER($A1207),$A1207,IFERROR(DATEVALUE($A1207),NA())))</f>
        <v/>
      </c>
      <c r="S1207" s="7">
        <f>IFERROR(INDEX($R$7:$R$60000,MATCH(ROW()-6,$Q$7:$Q$60000,0)),"")</f>
        <v/>
      </c>
      <c r="T1207">
        <f>IFERROR(INDEX($B$7:$B$60000,MATCH(ROW()-6,$Q$7:$Q$60000,0)),"")</f>
        <v/>
      </c>
      <c r="U1207">
        <f>IFERROR(INDEX($C$7:$C$60000,MATCH(ROW()-6,$Q$7:$Q$60000,0)),"")</f>
        <v/>
      </c>
      <c r="V1207">
        <f>IFERROR(INDEX($D$7:$D$60000,MATCH(ROW()-6,$Q$7:$Q$60000,0)),"")</f>
        <v/>
      </c>
      <c r="W1207">
        <f>IFERROR(INDEX($E$7:$E$60000,MATCH(ROW()-6,$Q$7:$Q$60000,0)),"")</f>
        <v/>
      </c>
      <c r="X1207">
        <f>IFERROR(INDEX($F$7:$F$60000,MATCH(ROW()-6,$Q$7:$Q$60000,0)),"")</f>
        <v/>
      </c>
      <c r="Y1207">
        <f>IFERROR(INDEX($G$7:$G$60000,MATCH(ROW()-6,$Q$7:$Q$60000,0)),"")</f>
        <v/>
      </c>
      <c r="Z1207">
        <f>IFERROR(INDEX($H$7:$H$60000,MATCH(ROW()-6,$Q$7:$Q$60000,0)),"")</f>
        <v/>
      </c>
      <c r="AA1207">
        <f>IFERROR(INDEX($I$7:$I$60000,MATCH(ROW()-6,$Q$7:$Q$60000,0)),"")</f>
        <v/>
      </c>
      <c r="AB1207">
        <f>IFERROR(INDEX($J$7:$J$60000,MATCH(ROW()-6,$Q$7:$Q$60000,0)),"")</f>
        <v/>
      </c>
      <c r="AC1207">
        <f>IFERROR(INDEX($K$7:$K$60000,MATCH(ROW()-6,$Q$7:$Q$60000,0)),"")</f>
        <v/>
      </c>
      <c r="AD1207">
        <f>IFERROR(INDEX($L$7:$L$60000,MATCH(ROW()-6,$Q$7:$Q$60000,0)),"")</f>
        <v/>
      </c>
      <c r="AE1207">
        <f>IFERROR(INDEX($M$7:$M$60000,MATCH(ROW()-6,$Q$7:$Q$60000,0)),"")</f>
        <v/>
      </c>
      <c r="AF1207">
        <f>IFERROR(INDEX($N$7:$N$60000,MATCH(ROW()-6,$Q$7:$Q$60000,0)),"")</f>
        <v/>
      </c>
      <c r="AH1207" s="9">
        <f>IF(OR($S1207="",$S1206=""),"",LN($T1207/$T1206))</f>
        <v/>
      </c>
      <c r="AI1207" s="9">
        <f>IF(OR($S1207="",$S1206=""),"",$C$2*LN(U1207/U1206))</f>
        <v/>
      </c>
      <c r="AJ1207" s="9">
        <f>IF(OR($S1207="",$S1206=""),"",$D$2*(V1207-V1206))</f>
        <v/>
      </c>
      <c r="AK1207" s="9">
        <f>IF(OR($S1207="",$S1206=""),"",$E$2*(W1207-W1206))</f>
        <v/>
      </c>
      <c r="AL1207" s="9">
        <f>IF(OR($S1207="",$S1206=""),"",$F$2*LN(X1207/X1206))</f>
        <v/>
      </c>
      <c r="AM1207" s="9">
        <f>IF(OR($S1207="",$S1206=""),"",$G$2*(Y1207-Y1206))</f>
        <v/>
      </c>
      <c r="AN1207" s="9">
        <f>IF(OR($S1207="",$S1206=""),"",$H$2*LN(Z1207/Z1206))</f>
        <v/>
      </c>
      <c r="AO1207" s="9">
        <f>IF(OR($S1207="",$S1206=""),"",$I$2*(AA1207-AA1206))</f>
        <v/>
      </c>
      <c r="AP1207" s="9">
        <f>IF(OR($S1207="",$S1206=""),"",$J$2*LN(AB1207/AB1206))</f>
        <v/>
      </c>
      <c r="AQ1207" s="9">
        <f>IF(OR($S1207="",$S1206=""),"",$K$2*(AC1207-AC1206))</f>
        <v/>
      </c>
      <c r="AR1207" s="9">
        <f>IF(OR($S1207="",$S1206=""),"",$L$2*LN(AD1207/AD1206))</f>
        <v/>
      </c>
      <c r="AS1207" s="9">
        <f>IF(OR($S1207="",$S1206=""),"",$M$2*LN(AE1207/AE1206))</f>
        <v/>
      </c>
      <c r="AT1207" s="9">
        <f>IF(OR($S1207="",$S1206=""),"",$N$2*LN(AF1207/AF1206))</f>
        <v/>
      </c>
      <c r="AV1207" s="9">
        <f>IF($AH1207="","",$AY$16+$AY$4*AI1207+$AY$5*AJ1207+$AY$6*AK1207+$AY$7*AL1207+$AY$8*AM1207+$AY$9*AN1207+$AY$10*AO1207+$AY$11*AP1207+$AY$12*AQ1207+$AY$13*AR1207+$AY$14*AS1207+$AY$15*AT1207)</f>
        <v/>
      </c>
      <c r="BC1207" s="10">
        <f>IF((ROW()-6)&lt;=$Q$3,INDEX(LINEST(AH1148:AH1207,AI1148:AT1207,TRUE,TRUE),1,13)*$Q$4,"")</f>
        <v/>
      </c>
      <c r="BD1207" s="9">
        <f>IF((ROW()-6)&lt;=$Q$3,INDEX(LINEST(AH1148:AH1207,AI1148:AT1207,TRUE,TRUE),1,12),"")</f>
        <v/>
      </c>
      <c r="BE1207" s="9">
        <f>IF((ROW()-6)&lt;=$Q$3,INDEX(LINEST(AH1148:AH1207,AI1148:AT1207,TRUE,TRUE),1,11),"")</f>
        <v/>
      </c>
      <c r="BF1207" s="9">
        <f>IF((ROW()-6)&lt;=$Q$3,INDEX(LINEST(AH1148:AH1207,AI1148:AT1207,TRUE,TRUE),1,10),"")</f>
        <v/>
      </c>
      <c r="BG1207" s="9">
        <f>IF((ROW()-6)&lt;=$Q$3,INDEX(LINEST(AH1148:AH1207,AI1148:AT1207,TRUE,TRUE),1,9),"")</f>
        <v/>
      </c>
      <c r="BH1207" s="9">
        <f>IF((ROW()-6)&lt;=$Q$3,INDEX(LINEST(AH1148:AH1207,AI1148:AT1207,TRUE,TRUE),1,8),"")</f>
        <v/>
      </c>
      <c r="BI1207" s="9">
        <f>IF((ROW()-6)&lt;=$Q$3,INDEX(LINEST(AH1148:AH1207,AI1148:AT1207,TRUE,TRUE),1,7),"")</f>
        <v/>
      </c>
      <c r="BJ1207" s="9">
        <f>IF((ROW()-6)&lt;=$Q$3,INDEX(LINEST(AH1148:AH1207,AI1148:AT1207,TRUE,TRUE),1,6),"")</f>
        <v/>
      </c>
      <c r="BK1207" s="9">
        <f>IF((ROW()-6)&lt;=$Q$3,INDEX(LINEST(AH1148:AH1207,AI1148:AT1207,TRUE,TRUE),1,5),"")</f>
        <v/>
      </c>
      <c r="BL1207" s="9">
        <f>IF((ROW()-6)&lt;=$Q$3,INDEX(LINEST(AH1148:AH1207,AI1148:AT1207,TRUE,TRUE),1,4),"")</f>
        <v/>
      </c>
      <c r="BM1207" s="9">
        <f>IF((ROW()-6)&lt;=$Q$3,INDEX(LINEST(AH1148:AH1207,AI1148:AT1207,TRUE,TRUE),1,3),"")</f>
        <v/>
      </c>
      <c r="BN1207" s="9">
        <f>IF((ROW()-6)&lt;=$Q$3,INDEX(LINEST(AH1148:AH1207,AI1148:AT1207,TRUE,TRUE),1,2),"")</f>
        <v/>
      </c>
      <c r="BO1207" s="9">
        <f>IF((ROW()-6)&lt;=$Q$3,INDEX(LINEST(AH1148:AH1207,AI1148:AT1207,TRUE,TRUE),1,1),"")</f>
        <v/>
      </c>
      <c r="BP1207" s="10">
        <f>IF((ROW()-6)&lt;=$Q$3,INDEX(LINEST(AH1148:AH1207,AI1148:AT1207,TRUE,TRUE),3,1),"")</f>
        <v/>
      </c>
      <c r="BR1207" s="9">
        <f>IF(AND((ROW()-6)&lt;=$Q$3,ISNUMBER(BC1206)),BC1206/$Q$4+BD1206*AI1207+BE1206*AJ1207+BF1206*AK1207+BG1206*AL1207+BH1206*AM1207+BI1206*AN1207+BJ1206*AO1207+BK1206*AP1207+BL1206*AQ1207+BM1206*AR1207+BN1206*AS1207+BO1206*AT1207,"")</f>
        <v/>
      </c>
      <c r="BS1207">
        <f>IF(ISNUMBER(BR1207),AVERAGE(AH1147:AH1206),"")</f>
        <v/>
      </c>
      <c r="BT1207">
        <f>IF(ISNUMBER(BR1207),(AH1207-BR1207)^2,"")</f>
        <v/>
      </c>
      <c r="BU1207">
        <f>IF(ISNUMBER(BR1207),AH1207^2,"")</f>
        <v/>
      </c>
      <c r="BV1207">
        <f>IF(ISNUMBER(BR1207),(AH1207-BS1207)^2,"")</f>
        <v/>
      </c>
    </row>
    <row r="1208">
      <c r="O1208">
        <f>IF($R1208="","",CHOOSE($Q$2,YEAR(R1208)*12+MONTH(R1208),INT((R1208-2)/7),YEAR(R1208)*4+ROUNDUP(MONTH(R1208)/3)))</f>
        <v/>
      </c>
      <c r="P1208">
        <f>IF($R1208="","",IF($R1209="",1,IF(O1208&lt;&gt;O1209,1,0)))</f>
        <v/>
      </c>
      <c r="Q1208">
        <f>IF(P1208=1,SUM($P$7:P1208),"")</f>
        <v/>
      </c>
      <c r="R1208">
        <f>IF($A1208="","",IF(ISNUMBER($A1208),$A1208,IFERROR(DATEVALUE($A1208),NA())))</f>
        <v/>
      </c>
      <c r="S1208" s="7">
        <f>IFERROR(INDEX($R$7:$R$60000,MATCH(ROW()-6,$Q$7:$Q$60000,0)),"")</f>
        <v/>
      </c>
      <c r="T1208">
        <f>IFERROR(INDEX($B$7:$B$60000,MATCH(ROW()-6,$Q$7:$Q$60000,0)),"")</f>
        <v/>
      </c>
      <c r="U1208">
        <f>IFERROR(INDEX($C$7:$C$60000,MATCH(ROW()-6,$Q$7:$Q$60000,0)),"")</f>
        <v/>
      </c>
      <c r="V1208">
        <f>IFERROR(INDEX($D$7:$D$60000,MATCH(ROW()-6,$Q$7:$Q$60000,0)),"")</f>
        <v/>
      </c>
      <c r="W1208">
        <f>IFERROR(INDEX($E$7:$E$60000,MATCH(ROW()-6,$Q$7:$Q$60000,0)),"")</f>
        <v/>
      </c>
      <c r="X1208">
        <f>IFERROR(INDEX($F$7:$F$60000,MATCH(ROW()-6,$Q$7:$Q$60000,0)),"")</f>
        <v/>
      </c>
      <c r="Y1208">
        <f>IFERROR(INDEX($G$7:$G$60000,MATCH(ROW()-6,$Q$7:$Q$60000,0)),"")</f>
        <v/>
      </c>
      <c r="Z1208">
        <f>IFERROR(INDEX($H$7:$H$60000,MATCH(ROW()-6,$Q$7:$Q$60000,0)),"")</f>
        <v/>
      </c>
      <c r="AA1208">
        <f>IFERROR(INDEX($I$7:$I$60000,MATCH(ROW()-6,$Q$7:$Q$60000,0)),"")</f>
        <v/>
      </c>
      <c r="AB1208">
        <f>IFERROR(INDEX($J$7:$J$60000,MATCH(ROW()-6,$Q$7:$Q$60000,0)),"")</f>
        <v/>
      </c>
      <c r="AC1208">
        <f>IFERROR(INDEX($K$7:$K$60000,MATCH(ROW()-6,$Q$7:$Q$60000,0)),"")</f>
        <v/>
      </c>
      <c r="AD1208">
        <f>IFERROR(INDEX($L$7:$L$60000,MATCH(ROW()-6,$Q$7:$Q$60000,0)),"")</f>
        <v/>
      </c>
      <c r="AE1208">
        <f>IFERROR(INDEX($M$7:$M$60000,MATCH(ROW()-6,$Q$7:$Q$60000,0)),"")</f>
        <v/>
      </c>
      <c r="AF1208">
        <f>IFERROR(INDEX($N$7:$N$60000,MATCH(ROW()-6,$Q$7:$Q$60000,0)),"")</f>
        <v/>
      </c>
      <c r="AH1208" s="9">
        <f>IF(OR($S1208="",$S1207=""),"",LN($T1208/$T1207))</f>
        <v/>
      </c>
      <c r="AI1208" s="9">
        <f>IF(OR($S1208="",$S1207=""),"",$C$2*LN(U1208/U1207))</f>
        <v/>
      </c>
      <c r="AJ1208" s="9">
        <f>IF(OR($S1208="",$S1207=""),"",$D$2*(V1208-V1207))</f>
        <v/>
      </c>
      <c r="AK1208" s="9">
        <f>IF(OR($S1208="",$S1207=""),"",$E$2*(W1208-W1207))</f>
        <v/>
      </c>
      <c r="AL1208" s="9">
        <f>IF(OR($S1208="",$S1207=""),"",$F$2*LN(X1208/X1207))</f>
        <v/>
      </c>
      <c r="AM1208" s="9">
        <f>IF(OR($S1208="",$S1207=""),"",$G$2*(Y1208-Y1207))</f>
        <v/>
      </c>
      <c r="AN1208" s="9">
        <f>IF(OR($S1208="",$S1207=""),"",$H$2*LN(Z1208/Z1207))</f>
        <v/>
      </c>
      <c r="AO1208" s="9">
        <f>IF(OR($S1208="",$S1207=""),"",$I$2*(AA1208-AA1207))</f>
        <v/>
      </c>
      <c r="AP1208" s="9">
        <f>IF(OR($S1208="",$S1207=""),"",$J$2*LN(AB1208/AB1207))</f>
        <v/>
      </c>
      <c r="AQ1208" s="9">
        <f>IF(OR($S1208="",$S1207=""),"",$K$2*(AC1208-AC1207))</f>
        <v/>
      </c>
      <c r="AR1208" s="9">
        <f>IF(OR($S1208="",$S1207=""),"",$L$2*LN(AD1208/AD1207))</f>
        <v/>
      </c>
      <c r="AS1208" s="9">
        <f>IF(OR($S1208="",$S1207=""),"",$M$2*LN(AE1208/AE1207))</f>
        <v/>
      </c>
      <c r="AT1208" s="9">
        <f>IF(OR($S1208="",$S1207=""),"",$N$2*LN(AF1208/AF1207))</f>
        <v/>
      </c>
      <c r="AV1208" s="9">
        <f>IF($AH1208="","",$AY$16+$AY$4*AI1208+$AY$5*AJ1208+$AY$6*AK1208+$AY$7*AL1208+$AY$8*AM1208+$AY$9*AN1208+$AY$10*AO1208+$AY$11*AP1208+$AY$12*AQ1208+$AY$13*AR1208+$AY$14*AS1208+$AY$15*AT1208)</f>
        <v/>
      </c>
      <c r="BC1208" s="10">
        <f>IF((ROW()-6)&lt;=$Q$3,INDEX(LINEST(AH1149:AH1208,AI1149:AT1208,TRUE,TRUE),1,13)*$Q$4,"")</f>
        <v/>
      </c>
      <c r="BD1208" s="9">
        <f>IF((ROW()-6)&lt;=$Q$3,INDEX(LINEST(AH1149:AH1208,AI1149:AT1208,TRUE,TRUE),1,12),"")</f>
        <v/>
      </c>
      <c r="BE1208" s="9">
        <f>IF((ROW()-6)&lt;=$Q$3,INDEX(LINEST(AH1149:AH1208,AI1149:AT1208,TRUE,TRUE),1,11),"")</f>
        <v/>
      </c>
      <c r="BF1208" s="9">
        <f>IF((ROW()-6)&lt;=$Q$3,INDEX(LINEST(AH1149:AH1208,AI1149:AT1208,TRUE,TRUE),1,10),"")</f>
        <v/>
      </c>
      <c r="BG1208" s="9">
        <f>IF((ROW()-6)&lt;=$Q$3,INDEX(LINEST(AH1149:AH1208,AI1149:AT1208,TRUE,TRUE),1,9),"")</f>
        <v/>
      </c>
      <c r="BH1208" s="9">
        <f>IF((ROW()-6)&lt;=$Q$3,INDEX(LINEST(AH1149:AH1208,AI1149:AT1208,TRUE,TRUE),1,8),"")</f>
        <v/>
      </c>
      <c r="BI1208" s="9">
        <f>IF((ROW()-6)&lt;=$Q$3,INDEX(LINEST(AH1149:AH1208,AI1149:AT1208,TRUE,TRUE),1,7),"")</f>
        <v/>
      </c>
      <c r="BJ1208" s="9">
        <f>IF((ROW()-6)&lt;=$Q$3,INDEX(LINEST(AH1149:AH1208,AI1149:AT1208,TRUE,TRUE),1,6),"")</f>
        <v/>
      </c>
      <c r="BK1208" s="9">
        <f>IF((ROW()-6)&lt;=$Q$3,INDEX(LINEST(AH1149:AH1208,AI1149:AT1208,TRUE,TRUE),1,5),"")</f>
        <v/>
      </c>
      <c r="BL1208" s="9">
        <f>IF((ROW()-6)&lt;=$Q$3,INDEX(LINEST(AH1149:AH1208,AI1149:AT1208,TRUE,TRUE),1,4),"")</f>
        <v/>
      </c>
      <c r="BM1208" s="9">
        <f>IF((ROW()-6)&lt;=$Q$3,INDEX(LINEST(AH1149:AH1208,AI1149:AT1208,TRUE,TRUE),1,3),"")</f>
        <v/>
      </c>
      <c r="BN1208" s="9">
        <f>IF((ROW()-6)&lt;=$Q$3,INDEX(LINEST(AH1149:AH1208,AI1149:AT1208,TRUE,TRUE),1,2),"")</f>
        <v/>
      </c>
      <c r="BO1208" s="9">
        <f>IF((ROW()-6)&lt;=$Q$3,INDEX(LINEST(AH1149:AH1208,AI1149:AT1208,TRUE,TRUE),1,1),"")</f>
        <v/>
      </c>
      <c r="BP1208" s="10">
        <f>IF((ROW()-6)&lt;=$Q$3,INDEX(LINEST(AH1149:AH1208,AI1149:AT1208,TRUE,TRUE),3,1),"")</f>
        <v/>
      </c>
      <c r="BR1208" s="9">
        <f>IF(AND((ROW()-6)&lt;=$Q$3,ISNUMBER(BC1207)),BC1207/$Q$4+BD1207*AI1208+BE1207*AJ1208+BF1207*AK1208+BG1207*AL1208+BH1207*AM1208+BI1207*AN1208+BJ1207*AO1208+BK1207*AP1208+BL1207*AQ1208+BM1207*AR1208+BN1207*AS1208+BO1207*AT1208,"")</f>
        <v/>
      </c>
      <c r="BS1208">
        <f>IF(ISNUMBER(BR1208),AVERAGE(AH1148:AH1207),"")</f>
        <v/>
      </c>
      <c r="BT1208">
        <f>IF(ISNUMBER(BR1208),(AH1208-BR1208)^2,"")</f>
        <v/>
      </c>
      <c r="BU1208">
        <f>IF(ISNUMBER(BR1208),AH1208^2,"")</f>
        <v/>
      </c>
      <c r="BV1208">
        <f>IF(ISNUMBER(BR1208),(AH1208-BS1208)^2,"")</f>
        <v/>
      </c>
    </row>
    <row r="1209">
      <c r="O1209">
        <f>IF($R1209="","",CHOOSE($Q$2,YEAR(R1209)*12+MONTH(R1209),INT((R1209-2)/7),YEAR(R1209)*4+ROUNDUP(MONTH(R1209)/3)))</f>
        <v/>
      </c>
      <c r="P1209">
        <f>IF($R1209="","",IF($R1210="",1,IF(O1209&lt;&gt;O1210,1,0)))</f>
        <v/>
      </c>
      <c r="Q1209">
        <f>IF(P1209=1,SUM($P$7:P1209),"")</f>
        <v/>
      </c>
      <c r="R1209">
        <f>IF($A1209="","",IF(ISNUMBER($A1209),$A1209,IFERROR(DATEVALUE($A1209),NA())))</f>
        <v/>
      </c>
      <c r="S1209" s="7">
        <f>IFERROR(INDEX($R$7:$R$60000,MATCH(ROW()-6,$Q$7:$Q$60000,0)),"")</f>
        <v/>
      </c>
      <c r="T1209">
        <f>IFERROR(INDEX($B$7:$B$60000,MATCH(ROW()-6,$Q$7:$Q$60000,0)),"")</f>
        <v/>
      </c>
      <c r="U1209">
        <f>IFERROR(INDEX($C$7:$C$60000,MATCH(ROW()-6,$Q$7:$Q$60000,0)),"")</f>
        <v/>
      </c>
      <c r="V1209">
        <f>IFERROR(INDEX($D$7:$D$60000,MATCH(ROW()-6,$Q$7:$Q$60000,0)),"")</f>
        <v/>
      </c>
      <c r="W1209">
        <f>IFERROR(INDEX($E$7:$E$60000,MATCH(ROW()-6,$Q$7:$Q$60000,0)),"")</f>
        <v/>
      </c>
      <c r="X1209">
        <f>IFERROR(INDEX($F$7:$F$60000,MATCH(ROW()-6,$Q$7:$Q$60000,0)),"")</f>
        <v/>
      </c>
      <c r="Y1209">
        <f>IFERROR(INDEX($G$7:$G$60000,MATCH(ROW()-6,$Q$7:$Q$60000,0)),"")</f>
        <v/>
      </c>
      <c r="Z1209">
        <f>IFERROR(INDEX($H$7:$H$60000,MATCH(ROW()-6,$Q$7:$Q$60000,0)),"")</f>
        <v/>
      </c>
      <c r="AA1209">
        <f>IFERROR(INDEX($I$7:$I$60000,MATCH(ROW()-6,$Q$7:$Q$60000,0)),"")</f>
        <v/>
      </c>
      <c r="AB1209">
        <f>IFERROR(INDEX($J$7:$J$60000,MATCH(ROW()-6,$Q$7:$Q$60000,0)),"")</f>
        <v/>
      </c>
      <c r="AC1209">
        <f>IFERROR(INDEX($K$7:$K$60000,MATCH(ROW()-6,$Q$7:$Q$60000,0)),"")</f>
        <v/>
      </c>
      <c r="AD1209">
        <f>IFERROR(INDEX($L$7:$L$60000,MATCH(ROW()-6,$Q$7:$Q$60000,0)),"")</f>
        <v/>
      </c>
      <c r="AE1209">
        <f>IFERROR(INDEX($M$7:$M$60000,MATCH(ROW()-6,$Q$7:$Q$60000,0)),"")</f>
        <v/>
      </c>
      <c r="AF1209">
        <f>IFERROR(INDEX($N$7:$N$60000,MATCH(ROW()-6,$Q$7:$Q$60000,0)),"")</f>
        <v/>
      </c>
      <c r="AH1209" s="9">
        <f>IF(OR($S1209="",$S1208=""),"",LN($T1209/$T1208))</f>
        <v/>
      </c>
      <c r="AI1209" s="9">
        <f>IF(OR($S1209="",$S1208=""),"",$C$2*LN(U1209/U1208))</f>
        <v/>
      </c>
      <c r="AJ1209" s="9">
        <f>IF(OR($S1209="",$S1208=""),"",$D$2*(V1209-V1208))</f>
        <v/>
      </c>
      <c r="AK1209" s="9">
        <f>IF(OR($S1209="",$S1208=""),"",$E$2*(W1209-W1208))</f>
        <v/>
      </c>
      <c r="AL1209" s="9">
        <f>IF(OR($S1209="",$S1208=""),"",$F$2*LN(X1209/X1208))</f>
        <v/>
      </c>
      <c r="AM1209" s="9">
        <f>IF(OR($S1209="",$S1208=""),"",$G$2*(Y1209-Y1208))</f>
        <v/>
      </c>
      <c r="AN1209" s="9">
        <f>IF(OR($S1209="",$S1208=""),"",$H$2*LN(Z1209/Z1208))</f>
        <v/>
      </c>
      <c r="AO1209" s="9">
        <f>IF(OR($S1209="",$S1208=""),"",$I$2*(AA1209-AA1208))</f>
        <v/>
      </c>
      <c r="AP1209" s="9">
        <f>IF(OR($S1209="",$S1208=""),"",$J$2*LN(AB1209/AB1208))</f>
        <v/>
      </c>
      <c r="AQ1209" s="9">
        <f>IF(OR($S1209="",$S1208=""),"",$K$2*(AC1209-AC1208))</f>
        <v/>
      </c>
      <c r="AR1209" s="9">
        <f>IF(OR($S1209="",$S1208=""),"",$L$2*LN(AD1209/AD1208))</f>
        <v/>
      </c>
      <c r="AS1209" s="9">
        <f>IF(OR($S1209="",$S1208=""),"",$M$2*LN(AE1209/AE1208))</f>
        <v/>
      </c>
      <c r="AT1209" s="9">
        <f>IF(OR($S1209="",$S1208=""),"",$N$2*LN(AF1209/AF1208))</f>
        <v/>
      </c>
      <c r="AV1209" s="9">
        <f>IF($AH1209="","",$AY$16+$AY$4*AI1209+$AY$5*AJ1209+$AY$6*AK1209+$AY$7*AL1209+$AY$8*AM1209+$AY$9*AN1209+$AY$10*AO1209+$AY$11*AP1209+$AY$12*AQ1209+$AY$13*AR1209+$AY$14*AS1209+$AY$15*AT1209)</f>
        <v/>
      </c>
      <c r="BC1209" s="10">
        <f>IF((ROW()-6)&lt;=$Q$3,INDEX(LINEST(AH1150:AH1209,AI1150:AT1209,TRUE,TRUE),1,13)*$Q$4,"")</f>
        <v/>
      </c>
      <c r="BD1209" s="9">
        <f>IF((ROW()-6)&lt;=$Q$3,INDEX(LINEST(AH1150:AH1209,AI1150:AT1209,TRUE,TRUE),1,12),"")</f>
        <v/>
      </c>
      <c r="BE1209" s="9">
        <f>IF((ROW()-6)&lt;=$Q$3,INDEX(LINEST(AH1150:AH1209,AI1150:AT1209,TRUE,TRUE),1,11),"")</f>
        <v/>
      </c>
      <c r="BF1209" s="9">
        <f>IF((ROW()-6)&lt;=$Q$3,INDEX(LINEST(AH1150:AH1209,AI1150:AT1209,TRUE,TRUE),1,10),"")</f>
        <v/>
      </c>
      <c r="BG1209" s="9">
        <f>IF((ROW()-6)&lt;=$Q$3,INDEX(LINEST(AH1150:AH1209,AI1150:AT1209,TRUE,TRUE),1,9),"")</f>
        <v/>
      </c>
      <c r="BH1209" s="9">
        <f>IF((ROW()-6)&lt;=$Q$3,INDEX(LINEST(AH1150:AH1209,AI1150:AT1209,TRUE,TRUE),1,8),"")</f>
        <v/>
      </c>
      <c r="BI1209" s="9">
        <f>IF((ROW()-6)&lt;=$Q$3,INDEX(LINEST(AH1150:AH1209,AI1150:AT1209,TRUE,TRUE),1,7),"")</f>
        <v/>
      </c>
      <c r="BJ1209" s="9">
        <f>IF((ROW()-6)&lt;=$Q$3,INDEX(LINEST(AH1150:AH1209,AI1150:AT1209,TRUE,TRUE),1,6),"")</f>
        <v/>
      </c>
      <c r="BK1209" s="9">
        <f>IF((ROW()-6)&lt;=$Q$3,INDEX(LINEST(AH1150:AH1209,AI1150:AT1209,TRUE,TRUE),1,5),"")</f>
        <v/>
      </c>
      <c r="BL1209" s="9">
        <f>IF((ROW()-6)&lt;=$Q$3,INDEX(LINEST(AH1150:AH1209,AI1150:AT1209,TRUE,TRUE),1,4),"")</f>
        <v/>
      </c>
      <c r="BM1209" s="9">
        <f>IF((ROW()-6)&lt;=$Q$3,INDEX(LINEST(AH1150:AH1209,AI1150:AT1209,TRUE,TRUE),1,3),"")</f>
        <v/>
      </c>
      <c r="BN1209" s="9">
        <f>IF((ROW()-6)&lt;=$Q$3,INDEX(LINEST(AH1150:AH1209,AI1150:AT1209,TRUE,TRUE),1,2),"")</f>
        <v/>
      </c>
      <c r="BO1209" s="9">
        <f>IF((ROW()-6)&lt;=$Q$3,INDEX(LINEST(AH1150:AH1209,AI1150:AT1209,TRUE,TRUE),1,1),"")</f>
        <v/>
      </c>
      <c r="BP1209" s="10">
        <f>IF((ROW()-6)&lt;=$Q$3,INDEX(LINEST(AH1150:AH1209,AI1150:AT1209,TRUE,TRUE),3,1),"")</f>
        <v/>
      </c>
      <c r="BR1209" s="9">
        <f>IF(AND((ROW()-6)&lt;=$Q$3,ISNUMBER(BC1208)),BC1208/$Q$4+BD1208*AI1209+BE1208*AJ1209+BF1208*AK1209+BG1208*AL1209+BH1208*AM1209+BI1208*AN1209+BJ1208*AO1209+BK1208*AP1209+BL1208*AQ1209+BM1208*AR1209+BN1208*AS1209+BO1208*AT1209,"")</f>
        <v/>
      </c>
      <c r="BS1209">
        <f>IF(ISNUMBER(BR1209),AVERAGE(AH1149:AH1208),"")</f>
        <v/>
      </c>
      <c r="BT1209">
        <f>IF(ISNUMBER(BR1209),(AH1209-BR1209)^2,"")</f>
        <v/>
      </c>
      <c r="BU1209">
        <f>IF(ISNUMBER(BR1209),AH1209^2,"")</f>
        <v/>
      </c>
      <c r="BV1209">
        <f>IF(ISNUMBER(BR1209),(AH1209-BS1209)^2,"")</f>
        <v/>
      </c>
    </row>
    <row r="1210">
      <c r="O1210">
        <f>IF($R1210="","",CHOOSE($Q$2,YEAR(R1210)*12+MONTH(R1210),INT((R1210-2)/7),YEAR(R1210)*4+ROUNDUP(MONTH(R1210)/3)))</f>
        <v/>
      </c>
      <c r="P1210">
        <f>IF($R1210="","",IF($R1211="",1,IF(O1210&lt;&gt;O1211,1,0)))</f>
        <v/>
      </c>
      <c r="Q1210">
        <f>IF(P1210=1,SUM($P$7:P1210),"")</f>
        <v/>
      </c>
      <c r="R1210">
        <f>IF($A1210="","",IF(ISNUMBER($A1210),$A1210,IFERROR(DATEVALUE($A1210),NA())))</f>
        <v/>
      </c>
      <c r="S1210" s="7">
        <f>IFERROR(INDEX($R$7:$R$60000,MATCH(ROW()-6,$Q$7:$Q$60000,0)),"")</f>
        <v/>
      </c>
      <c r="T1210">
        <f>IFERROR(INDEX($B$7:$B$60000,MATCH(ROW()-6,$Q$7:$Q$60000,0)),"")</f>
        <v/>
      </c>
      <c r="U1210">
        <f>IFERROR(INDEX($C$7:$C$60000,MATCH(ROW()-6,$Q$7:$Q$60000,0)),"")</f>
        <v/>
      </c>
      <c r="V1210">
        <f>IFERROR(INDEX($D$7:$D$60000,MATCH(ROW()-6,$Q$7:$Q$60000,0)),"")</f>
        <v/>
      </c>
      <c r="W1210">
        <f>IFERROR(INDEX($E$7:$E$60000,MATCH(ROW()-6,$Q$7:$Q$60000,0)),"")</f>
        <v/>
      </c>
      <c r="X1210">
        <f>IFERROR(INDEX($F$7:$F$60000,MATCH(ROW()-6,$Q$7:$Q$60000,0)),"")</f>
        <v/>
      </c>
      <c r="Y1210">
        <f>IFERROR(INDEX($G$7:$G$60000,MATCH(ROW()-6,$Q$7:$Q$60000,0)),"")</f>
        <v/>
      </c>
      <c r="Z1210">
        <f>IFERROR(INDEX($H$7:$H$60000,MATCH(ROW()-6,$Q$7:$Q$60000,0)),"")</f>
        <v/>
      </c>
      <c r="AA1210">
        <f>IFERROR(INDEX($I$7:$I$60000,MATCH(ROW()-6,$Q$7:$Q$60000,0)),"")</f>
        <v/>
      </c>
      <c r="AB1210">
        <f>IFERROR(INDEX($J$7:$J$60000,MATCH(ROW()-6,$Q$7:$Q$60000,0)),"")</f>
        <v/>
      </c>
      <c r="AC1210">
        <f>IFERROR(INDEX($K$7:$K$60000,MATCH(ROW()-6,$Q$7:$Q$60000,0)),"")</f>
        <v/>
      </c>
      <c r="AD1210">
        <f>IFERROR(INDEX($L$7:$L$60000,MATCH(ROW()-6,$Q$7:$Q$60000,0)),"")</f>
        <v/>
      </c>
      <c r="AE1210">
        <f>IFERROR(INDEX($M$7:$M$60000,MATCH(ROW()-6,$Q$7:$Q$60000,0)),"")</f>
        <v/>
      </c>
      <c r="AF1210">
        <f>IFERROR(INDEX($N$7:$N$60000,MATCH(ROW()-6,$Q$7:$Q$60000,0)),"")</f>
        <v/>
      </c>
      <c r="AH1210" s="9">
        <f>IF(OR($S1210="",$S1209=""),"",LN($T1210/$T1209))</f>
        <v/>
      </c>
      <c r="AI1210" s="9">
        <f>IF(OR($S1210="",$S1209=""),"",$C$2*LN(U1210/U1209))</f>
        <v/>
      </c>
      <c r="AJ1210" s="9">
        <f>IF(OR($S1210="",$S1209=""),"",$D$2*(V1210-V1209))</f>
        <v/>
      </c>
      <c r="AK1210" s="9">
        <f>IF(OR($S1210="",$S1209=""),"",$E$2*(W1210-W1209))</f>
        <v/>
      </c>
      <c r="AL1210" s="9">
        <f>IF(OR($S1210="",$S1209=""),"",$F$2*LN(X1210/X1209))</f>
        <v/>
      </c>
      <c r="AM1210" s="9">
        <f>IF(OR($S1210="",$S1209=""),"",$G$2*(Y1210-Y1209))</f>
        <v/>
      </c>
      <c r="AN1210" s="9">
        <f>IF(OR($S1210="",$S1209=""),"",$H$2*LN(Z1210/Z1209))</f>
        <v/>
      </c>
      <c r="AO1210" s="9">
        <f>IF(OR($S1210="",$S1209=""),"",$I$2*(AA1210-AA1209))</f>
        <v/>
      </c>
      <c r="AP1210" s="9">
        <f>IF(OR($S1210="",$S1209=""),"",$J$2*LN(AB1210/AB1209))</f>
        <v/>
      </c>
      <c r="AQ1210" s="9">
        <f>IF(OR($S1210="",$S1209=""),"",$K$2*(AC1210-AC1209))</f>
        <v/>
      </c>
      <c r="AR1210" s="9">
        <f>IF(OR($S1210="",$S1209=""),"",$L$2*LN(AD1210/AD1209))</f>
        <v/>
      </c>
      <c r="AS1210" s="9">
        <f>IF(OR($S1210="",$S1209=""),"",$M$2*LN(AE1210/AE1209))</f>
        <v/>
      </c>
      <c r="AT1210" s="9">
        <f>IF(OR($S1210="",$S1209=""),"",$N$2*LN(AF1210/AF1209))</f>
        <v/>
      </c>
      <c r="AV1210" s="9">
        <f>IF($AH1210="","",$AY$16+$AY$4*AI1210+$AY$5*AJ1210+$AY$6*AK1210+$AY$7*AL1210+$AY$8*AM1210+$AY$9*AN1210+$AY$10*AO1210+$AY$11*AP1210+$AY$12*AQ1210+$AY$13*AR1210+$AY$14*AS1210+$AY$15*AT1210)</f>
        <v/>
      </c>
      <c r="BC1210" s="10">
        <f>IF((ROW()-6)&lt;=$Q$3,INDEX(LINEST(AH1151:AH1210,AI1151:AT1210,TRUE,TRUE),1,13)*$Q$4,"")</f>
        <v/>
      </c>
      <c r="BD1210" s="9">
        <f>IF((ROW()-6)&lt;=$Q$3,INDEX(LINEST(AH1151:AH1210,AI1151:AT1210,TRUE,TRUE),1,12),"")</f>
        <v/>
      </c>
      <c r="BE1210" s="9">
        <f>IF((ROW()-6)&lt;=$Q$3,INDEX(LINEST(AH1151:AH1210,AI1151:AT1210,TRUE,TRUE),1,11),"")</f>
        <v/>
      </c>
      <c r="BF1210" s="9">
        <f>IF((ROW()-6)&lt;=$Q$3,INDEX(LINEST(AH1151:AH1210,AI1151:AT1210,TRUE,TRUE),1,10),"")</f>
        <v/>
      </c>
      <c r="BG1210" s="9">
        <f>IF((ROW()-6)&lt;=$Q$3,INDEX(LINEST(AH1151:AH1210,AI1151:AT1210,TRUE,TRUE),1,9),"")</f>
        <v/>
      </c>
      <c r="BH1210" s="9">
        <f>IF((ROW()-6)&lt;=$Q$3,INDEX(LINEST(AH1151:AH1210,AI1151:AT1210,TRUE,TRUE),1,8),"")</f>
        <v/>
      </c>
      <c r="BI1210" s="9">
        <f>IF((ROW()-6)&lt;=$Q$3,INDEX(LINEST(AH1151:AH1210,AI1151:AT1210,TRUE,TRUE),1,7),"")</f>
        <v/>
      </c>
      <c r="BJ1210" s="9">
        <f>IF((ROW()-6)&lt;=$Q$3,INDEX(LINEST(AH1151:AH1210,AI1151:AT1210,TRUE,TRUE),1,6),"")</f>
        <v/>
      </c>
      <c r="BK1210" s="9">
        <f>IF((ROW()-6)&lt;=$Q$3,INDEX(LINEST(AH1151:AH1210,AI1151:AT1210,TRUE,TRUE),1,5),"")</f>
        <v/>
      </c>
      <c r="BL1210" s="9">
        <f>IF((ROW()-6)&lt;=$Q$3,INDEX(LINEST(AH1151:AH1210,AI1151:AT1210,TRUE,TRUE),1,4),"")</f>
        <v/>
      </c>
      <c r="BM1210" s="9">
        <f>IF((ROW()-6)&lt;=$Q$3,INDEX(LINEST(AH1151:AH1210,AI1151:AT1210,TRUE,TRUE),1,3),"")</f>
        <v/>
      </c>
      <c r="BN1210" s="9">
        <f>IF((ROW()-6)&lt;=$Q$3,INDEX(LINEST(AH1151:AH1210,AI1151:AT1210,TRUE,TRUE),1,2),"")</f>
        <v/>
      </c>
      <c r="BO1210" s="9">
        <f>IF((ROW()-6)&lt;=$Q$3,INDEX(LINEST(AH1151:AH1210,AI1151:AT1210,TRUE,TRUE),1,1),"")</f>
        <v/>
      </c>
      <c r="BP1210" s="10">
        <f>IF((ROW()-6)&lt;=$Q$3,INDEX(LINEST(AH1151:AH1210,AI1151:AT1210,TRUE,TRUE),3,1),"")</f>
        <v/>
      </c>
      <c r="BR1210" s="9">
        <f>IF(AND((ROW()-6)&lt;=$Q$3,ISNUMBER(BC1209)),BC1209/$Q$4+BD1209*AI1210+BE1209*AJ1210+BF1209*AK1210+BG1209*AL1210+BH1209*AM1210+BI1209*AN1210+BJ1209*AO1210+BK1209*AP1210+BL1209*AQ1210+BM1209*AR1210+BN1209*AS1210+BO1209*AT1210,"")</f>
        <v/>
      </c>
      <c r="BS1210">
        <f>IF(ISNUMBER(BR1210),AVERAGE(AH1150:AH1209),"")</f>
        <v/>
      </c>
      <c r="BT1210">
        <f>IF(ISNUMBER(BR1210),(AH1210-BR1210)^2,"")</f>
        <v/>
      </c>
      <c r="BU1210">
        <f>IF(ISNUMBER(BR1210),AH1210^2,"")</f>
        <v/>
      </c>
      <c r="BV1210">
        <f>IF(ISNUMBER(BR1210),(AH1210-BS1210)^2,"")</f>
        <v/>
      </c>
    </row>
    <row r="1211">
      <c r="O1211">
        <f>IF($R1211="","",CHOOSE($Q$2,YEAR(R1211)*12+MONTH(R1211),INT((R1211-2)/7),YEAR(R1211)*4+ROUNDUP(MONTH(R1211)/3)))</f>
        <v/>
      </c>
      <c r="P1211">
        <f>IF($R1211="","",IF($R1212="",1,IF(O1211&lt;&gt;O1212,1,0)))</f>
        <v/>
      </c>
      <c r="Q1211">
        <f>IF(P1211=1,SUM($P$7:P1211),"")</f>
        <v/>
      </c>
      <c r="R1211">
        <f>IF($A1211="","",IF(ISNUMBER($A1211),$A1211,IFERROR(DATEVALUE($A1211),NA())))</f>
        <v/>
      </c>
      <c r="S1211" s="7">
        <f>IFERROR(INDEX($R$7:$R$60000,MATCH(ROW()-6,$Q$7:$Q$60000,0)),"")</f>
        <v/>
      </c>
      <c r="T1211">
        <f>IFERROR(INDEX($B$7:$B$60000,MATCH(ROW()-6,$Q$7:$Q$60000,0)),"")</f>
        <v/>
      </c>
      <c r="U1211">
        <f>IFERROR(INDEX($C$7:$C$60000,MATCH(ROW()-6,$Q$7:$Q$60000,0)),"")</f>
        <v/>
      </c>
      <c r="V1211">
        <f>IFERROR(INDEX($D$7:$D$60000,MATCH(ROW()-6,$Q$7:$Q$60000,0)),"")</f>
        <v/>
      </c>
      <c r="W1211">
        <f>IFERROR(INDEX($E$7:$E$60000,MATCH(ROW()-6,$Q$7:$Q$60000,0)),"")</f>
        <v/>
      </c>
      <c r="X1211">
        <f>IFERROR(INDEX($F$7:$F$60000,MATCH(ROW()-6,$Q$7:$Q$60000,0)),"")</f>
        <v/>
      </c>
      <c r="Y1211">
        <f>IFERROR(INDEX($G$7:$G$60000,MATCH(ROW()-6,$Q$7:$Q$60000,0)),"")</f>
        <v/>
      </c>
      <c r="Z1211">
        <f>IFERROR(INDEX($H$7:$H$60000,MATCH(ROW()-6,$Q$7:$Q$60000,0)),"")</f>
        <v/>
      </c>
      <c r="AA1211">
        <f>IFERROR(INDEX($I$7:$I$60000,MATCH(ROW()-6,$Q$7:$Q$60000,0)),"")</f>
        <v/>
      </c>
      <c r="AB1211">
        <f>IFERROR(INDEX($J$7:$J$60000,MATCH(ROW()-6,$Q$7:$Q$60000,0)),"")</f>
        <v/>
      </c>
      <c r="AC1211">
        <f>IFERROR(INDEX($K$7:$K$60000,MATCH(ROW()-6,$Q$7:$Q$60000,0)),"")</f>
        <v/>
      </c>
      <c r="AD1211">
        <f>IFERROR(INDEX($L$7:$L$60000,MATCH(ROW()-6,$Q$7:$Q$60000,0)),"")</f>
        <v/>
      </c>
      <c r="AE1211">
        <f>IFERROR(INDEX($M$7:$M$60000,MATCH(ROW()-6,$Q$7:$Q$60000,0)),"")</f>
        <v/>
      </c>
      <c r="AF1211">
        <f>IFERROR(INDEX($N$7:$N$60000,MATCH(ROW()-6,$Q$7:$Q$60000,0)),"")</f>
        <v/>
      </c>
      <c r="AH1211" s="9">
        <f>IF(OR($S1211="",$S1210=""),"",LN($T1211/$T1210))</f>
        <v/>
      </c>
      <c r="AI1211" s="9">
        <f>IF(OR($S1211="",$S1210=""),"",$C$2*LN(U1211/U1210))</f>
        <v/>
      </c>
      <c r="AJ1211" s="9">
        <f>IF(OR($S1211="",$S1210=""),"",$D$2*(V1211-V1210))</f>
        <v/>
      </c>
      <c r="AK1211" s="9">
        <f>IF(OR($S1211="",$S1210=""),"",$E$2*(W1211-W1210))</f>
        <v/>
      </c>
      <c r="AL1211" s="9">
        <f>IF(OR($S1211="",$S1210=""),"",$F$2*LN(X1211/X1210))</f>
        <v/>
      </c>
      <c r="AM1211" s="9">
        <f>IF(OR($S1211="",$S1210=""),"",$G$2*(Y1211-Y1210))</f>
        <v/>
      </c>
      <c r="AN1211" s="9">
        <f>IF(OR($S1211="",$S1210=""),"",$H$2*LN(Z1211/Z1210))</f>
        <v/>
      </c>
      <c r="AO1211" s="9">
        <f>IF(OR($S1211="",$S1210=""),"",$I$2*(AA1211-AA1210))</f>
        <v/>
      </c>
      <c r="AP1211" s="9">
        <f>IF(OR($S1211="",$S1210=""),"",$J$2*LN(AB1211/AB1210))</f>
        <v/>
      </c>
      <c r="AQ1211" s="9">
        <f>IF(OR($S1211="",$S1210=""),"",$K$2*(AC1211-AC1210))</f>
        <v/>
      </c>
      <c r="AR1211" s="9">
        <f>IF(OR($S1211="",$S1210=""),"",$L$2*LN(AD1211/AD1210))</f>
        <v/>
      </c>
      <c r="AS1211" s="9">
        <f>IF(OR($S1211="",$S1210=""),"",$M$2*LN(AE1211/AE1210))</f>
        <v/>
      </c>
      <c r="AT1211" s="9">
        <f>IF(OR($S1211="",$S1210=""),"",$N$2*LN(AF1211/AF1210))</f>
        <v/>
      </c>
      <c r="AV1211" s="9">
        <f>IF($AH1211="","",$AY$16+$AY$4*AI1211+$AY$5*AJ1211+$AY$6*AK1211+$AY$7*AL1211+$AY$8*AM1211+$AY$9*AN1211+$AY$10*AO1211+$AY$11*AP1211+$AY$12*AQ1211+$AY$13*AR1211+$AY$14*AS1211+$AY$15*AT1211)</f>
        <v/>
      </c>
      <c r="BC1211" s="10">
        <f>IF((ROW()-6)&lt;=$Q$3,INDEX(LINEST(AH1152:AH1211,AI1152:AT1211,TRUE,TRUE),1,13)*$Q$4,"")</f>
        <v/>
      </c>
      <c r="BD1211" s="9">
        <f>IF((ROW()-6)&lt;=$Q$3,INDEX(LINEST(AH1152:AH1211,AI1152:AT1211,TRUE,TRUE),1,12),"")</f>
        <v/>
      </c>
      <c r="BE1211" s="9">
        <f>IF((ROW()-6)&lt;=$Q$3,INDEX(LINEST(AH1152:AH1211,AI1152:AT1211,TRUE,TRUE),1,11),"")</f>
        <v/>
      </c>
      <c r="BF1211" s="9">
        <f>IF((ROW()-6)&lt;=$Q$3,INDEX(LINEST(AH1152:AH1211,AI1152:AT1211,TRUE,TRUE),1,10),"")</f>
        <v/>
      </c>
      <c r="BG1211" s="9">
        <f>IF((ROW()-6)&lt;=$Q$3,INDEX(LINEST(AH1152:AH1211,AI1152:AT1211,TRUE,TRUE),1,9),"")</f>
        <v/>
      </c>
      <c r="BH1211" s="9">
        <f>IF((ROW()-6)&lt;=$Q$3,INDEX(LINEST(AH1152:AH1211,AI1152:AT1211,TRUE,TRUE),1,8),"")</f>
        <v/>
      </c>
      <c r="BI1211" s="9">
        <f>IF((ROW()-6)&lt;=$Q$3,INDEX(LINEST(AH1152:AH1211,AI1152:AT1211,TRUE,TRUE),1,7),"")</f>
        <v/>
      </c>
      <c r="BJ1211" s="9">
        <f>IF((ROW()-6)&lt;=$Q$3,INDEX(LINEST(AH1152:AH1211,AI1152:AT1211,TRUE,TRUE),1,6),"")</f>
        <v/>
      </c>
      <c r="BK1211" s="9">
        <f>IF((ROW()-6)&lt;=$Q$3,INDEX(LINEST(AH1152:AH1211,AI1152:AT1211,TRUE,TRUE),1,5),"")</f>
        <v/>
      </c>
      <c r="BL1211" s="9">
        <f>IF((ROW()-6)&lt;=$Q$3,INDEX(LINEST(AH1152:AH1211,AI1152:AT1211,TRUE,TRUE),1,4),"")</f>
        <v/>
      </c>
      <c r="BM1211" s="9">
        <f>IF((ROW()-6)&lt;=$Q$3,INDEX(LINEST(AH1152:AH1211,AI1152:AT1211,TRUE,TRUE),1,3),"")</f>
        <v/>
      </c>
      <c r="BN1211" s="9">
        <f>IF((ROW()-6)&lt;=$Q$3,INDEX(LINEST(AH1152:AH1211,AI1152:AT1211,TRUE,TRUE),1,2),"")</f>
        <v/>
      </c>
      <c r="BO1211" s="9">
        <f>IF((ROW()-6)&lt;=$Q$3,INDEX(LINEST(AH1152:AH1211,AI1152:AT1211,TRUE,TRUE),1,1),"")</f>
        <v/>
      </c>
      <c r="BP1211" s="10">
        <f>IF((ROW()-6)&lt;=$Q$3,INDEX(LINEST(AH1152:AH1211,AI1152:AT1211,TRUE,TRUE),3,1),"")</f>
        <v/>
      </c>
      <c r="BR1211" s="9">
        <f>IF(AND((ROW()-6)&lt;=$Q$3,ISNUMBER(BC1210)),BC1210/$Q$4+BD1210*AI1211+BE1210*AJ1211+BF1210*AK1211+BG1210*AL1211+BH1210*AM1211+BI1210*AN1211+BJ1210*AO1211+BK1210*AP1211+BL1210*AQ1211+BM1210*AR1211+BN1210*AS1211+BO1210*AT1211,"")</f>
        <v/>
      </c>
      <c r="BS1211">
        <f>IF(ISNUMBER(BR1211),AVERAGE(AH1151:AH1210),"")</f>
        <v/>
      </c>
      <c r="BT1211">
        <f>IF(ISNUMBER(BR1211),(AH1211-BR1211)^2,"")</f>
        <v/>
      </c>
      <c r="BU1211">
        <f>IF(ISNUMBER(BR1211),AH1211^2,"")</f>
        <v/>
      </c>
      <c r="BV1211">
        <f>IF(ISNUMBER(BR1211),(AH1211-BS1211)^2,"")</f>
        <v/>
      </c>
    </row>
    <row r="1212">
      <c r="O1212">
        <f>IF($R1212="","",CHOOSE($Q$2,YEAR(R1212)*12+MONTH(R1212),INT((R1212-2)/7),YEAR(R1212)*4+ROUNDUP(MONTH(R1212)/3)))</f>
        <v/>
      </c>
      <c r="P1212">
        <f>IF($R1212="","",IF($R1213="",1,IF(O1212&lt;&gt;O1213,1,0)))</f>
        <v/>
      </c>
      <c r="Q1212">
        <f>IF(P1212=1,SUM($P$7:P1212),"")</f>
        <v/>
      </c>
      <c r="R1212">
        <f>IF($A1212="","",IF(ISNUMBER($A1212),$A1212,IFERROR(DATEVALUE($A1212),NA())))</f>
        <v/>
      </c>
      <c r="S1212" s="7">
        <f>IFERROR(INDEX($R$7:$R$60000,MATCH(ROW()-6,$Q$7:$Q$60000,0)),"")</f>
        <v/>
      </c>
      <c r="T1212">
        <f>IFERROR(INDEX($B$7:$B$60000,MATCH(ROW()-6,$Q$7:$Q$60000,0)),"")</f>
        <v/>
      </c>
      <c r="U1212">
        <f>IFERROR(INDEX($C$7:$C$60000,MATCH(ROW()-6,$Q$7:$Q$60000,0)),"")</f>
        <v/>
      </c>
      <c r="V1212">
        <f>IFERROR(INDEX($D$7:$D$60000,MATCH(ROW()-6,$Q$7:$Q$60000,0)),"")</f>
        <v/>
      </c>
      <c r="W1212">
        <f>IFERROR(INDEX($E$7:$E$60000,MATCH(ROW()-6,$Q$7:$Q$60000,0)),"")</f>
        <v/>
      </c>
      <c r="X1212">
        <f>IFERROR(INDEX($F$7:$F$60000,MATCH(ROW()-6,$Q$7:$Q$60000,0)),"")</f>
        <v/>
      </c>
      <c r="Y1212">
        <f>IFERROR(INDEX($G$7:$G$60000,MATCH(ROW()-6,$Q$7:$Q$60000,0)),"")</f>
        <v/>
      </c>
      <c r="Z1212">
        <f>IFERROR(INDEX($H$7:$H$60000,MATCH(ROW()-6,$Q$7:$Q$60000,0)),"")</f>
        <v/>
      </c>
      <c r="AA1212">
        <f>IFERROR(INDEX($I$7:$I$60000,MATCH(ROW()-6,$Q$7:$Q$60000,0)),"")</f>
        <v/>
      </c>
      <c r="AB1212">
        <f>IFERROR(INDEX($J$7:$J$60000,MATCH(ROW()-6,$Q$7:$Q$60000,0)),"")</f>
        <v/>
      </c>
      <c r="AC1212">
        <f>IFERROR(INDEX($K$7:$K$60000,MATCH(ROW()-6,$Q$7:$Q$60000,0)),"")</f>
        <v/>
      </c>
      <c r="AD1212">
        <f>IFERROR(INDEX($L$7:$L$60000,MATCH(ROW()-6,$Q$7:$Q$60000,0)),"")</f>
        <v/>
      </c>
      <c r="AE1212">
        <f>IFERROR(INDEX($M$7:$M$60000,MATCH(ROW()-6,$Q$7:$Q$60000,0)),"")</f>
        <v/>
      </c>
      <c r="AF1212">
        <f>IFERROR(INDEX($N$7:$N$60000,MATCH(ROW()-6,$Q$7:$Q$60000,0)),"")</f>
        <v/>
      </c>
      <c r="AH1212" s="9">
        <f>IF(OR($S1212="",$S1211=""),"",LN($T1212/$T1211))</f>
        <v/>
      </c>
      <c r="AI1212" s="9">
        <f>IF(OR($S1212="",$S1211=""),"",$C$2*LN(U1212/U1211))</f>
        <v/>
      </c>
      <c r="AJ1212" s="9">
        <f>IF(OR($S1212="",$S1211=""),"",$D$2*(V1212-V1211))</f>
        <v/>
      </c>
      <c r="AK1212" s="9">
        <f>IF(OR($S1212="",$S1211=""),"",$E$2*(W1212-W1211))</f>
        <v/>
      </c>
      <c r="AL1212" s="9">
        <f>IF(OR($S1212="",$S1211=""),"",$F$2*LN(X1212/X1211))</f>
        <v/>
      </c>
      <c r="AM1212" s="9">
        <f>IF(OR($S1212="",$S1211=""),"",$G$2*(Y1212-Y1211))</f>
        <v/>
      </c>
      <c r="AN1212" s="9">
        <f>IF(OR($S1212="",$S1211=""),"",$H$2*LN(Z1212/Z1211))</f>
        <v/>
      </c>
      <c r="AO1212" s="9">
        <f>IF(OR($S1212="",$S1211=""),"",$I$2*(AA1212-AA1211))</f>
        <v/>
      </c>
      <c r="AP1212" s="9">
        <f>IF(OR($S1212="",$S1211=""),"",$J$2*LN(AB1212/AB1211))</f>
        <v/>
      </c>
      <c r="AQ1212" s="9">
        <f>IF(OR($S1212="",$S1211=""),"",$K$2*(AC1212-AC1211))</f>
        <v/>
      </c>
      <c r="AR1212" s="9">
        <f>IF(OR($S1212="",$S1211=""),"",$L$2*LN(AD1212/AD1211))</f>
        <v/>
      </c>
      <c r="AS1212" s="9">
        <f>IF(OR($S1212="",$S1211=""),"",$M$2*LN(AE1212/AE1211))</f>
        <v/>
      </c>
      <c r="AT1212" s="9">
        <f>IF(OR($S1212="",$S1211=""),"",$N$2*LN(AF1212/AF1211))</f>
        <v/>
      </c>
      <c r="AV1212" s="9">
        <f>IF($AH1212="","",$AY$16+$AY$4*AI1212+$AY$5*AJ1212+$AY$6*AK1212+$AY$7*AL1212+$AY$8*AM1212+$AY$9*AN1212+$AY$10*AO1212+$AY$11*AP1212+$AY$12*AQ1212+$AY$13*AR1212+$AY$14*AS1212+$AY$15*AT1212)</f>
        <v/>
      </c>
      <c r="BC1212" s="10">
        <f>IF((ROW()-6)&lt;=$Q$3,INDEX(LINEST(AH1153:AH1212,AI1153:AT1212,TRUE,TRUE),1,13)*$Q$4,"")</f>
        <v/>
      </c>
      <c r="BD1212" s="9">
        <f>IF((ROW()-6)&lt;=$Q$3,INDEX(LINEST(AH1153:AH1212,AI1153:AT1212,TRUE,TRUE),1,12),"")</f>
        <v/>
      </c>
      <c r="BE1212" s="9">
        <f>IF((ROW()-6)&lt;=$Q$3,INDEX(LINEST(AH1153:AH1212,AI1153:AT1212,TRUE,TRUE),1,11),"")</f>
        <v/>
      </c>
      <c r="BF1212" s="9">
        <f>IF((ROW()-6)&lt;=$Q$3,INDEX(LINEST(AH1153:AH1212,AI1153:AT1212,TRUE,TRUE),1,10),"")</f>
        <v/>
      </c>
      <c r="BG1212" s="9">
        <f>IF((ROW()-6)&lt;=$Q$3,INDEX(LINEST(AH1153:AH1212,AI1153:AT1212,TRUE,TRUE),1,9),"")</f>
        <v/>
      </c>
      <c r="BH1212" s="9">
        <f>IF((ROW()-6)&lt;=$Q$3,INDEX(LINEST(AH1153:AH1212,AI1153:AT1212,TRUE,TRUE),1,8),"")</f>
        <v/>
      </c>
      <c r="BI1212" s="9">
        <f>IF((ROW()-6)&lt;=$Q$3,INDEX(LINEST(AH1153:AH1212,AI1153:AT1212,TRUE,TRUE),1,7),"")</f>
        <v/>
      </c>
      <c r="BJ1212" s="9">
        <f>IF((ROW()-6)&lt;=$Q$3,INDEX(LINEST(AH1153:AH1212,AI1153:AT1212,TRUE,TRUE),1,6),"")</f>
        <v/>
      </c>
      <c r="BK1212" s="9">
        <f>IF((ROW()-6)&lt;=$Q$3,INDEX(LINEST(AH1153:AH1212,AI1153:AT1212,TRUE,TRUE),1,5),"")</f>
        <v/>
      </c>
      <c r="BL1212" s="9">
        <f>IF((ROW()-6)&lt;=$Q$3,INDEX(LINEST(AH1153:AH1212,AI1153:AT1212,TRUE,TRUE),1,4),"")</f>
        <v/>
      </c>
      <c r="BM1212" s="9">
        <f>IF((ROW()-6)&lt;=$Q$3,INDEX(LINEST(AH1153:AH1212,AI1153:AT1212,TRUE,TRUE),1,3),"")</f>
        <v/>
      </c>
      <c r="BN1212" s="9">
        <f>IF((ROW()-6)&lt;=$Q$3,INDEX(LINEST(AH1153:AH1212,AI1153:AT1212,TRUE,TRUE),1,2),"")</f>
        <v/>
      </c>
      <c r="BO1212" s="9">
        <f>IF((ROW()-6)&lt;=$Q$3,INDEX(LINEST(AH1153:AH1212,AI1153:AT1212,TRUE,TRUE),1,1),"")</f>
        <v/>
      </c>
      <c r="BP1212" s="10">
        <f>IF((ROW()-6)&lt;=$Q$3,INDEX(LINEST(AH1153:AH1212,AI1153:AT1212,TRUE,TRUE),3,1),"")</f>
        <v/>
      </c>
      <c r="BR1212" s="9">
        <f>IF(AND((ROW()-6)&lt;=$Q$3,ISNUMBER(BC1211)),BC1211/$Q$4+BD1211*AI1212+BE1211*AJ1212+BF1211*AK1212+BG1211*AL1212+BH1211*AM1212+BI1211*AN1212+BJ1211*AO1212+BK1211*AP1212+BL1211*AQ1212+BM1211*AR1212+BN1211*AS1212+BO1211*AT1212,"")</f>
        <v/>
      </c>
      <c r="BS1212">
        <f>IF(ISNUMBER(BR1212),AVERAGE(AH1152:AH1211),"")</f>
        <v/>
      </c>
      <c r="BT1212">
        <f>IF(ISNUMBER(BR1212),(AH1212-BR1212)^2,"")</f>
        <v/>
      </c>
      <c r="BU1212">
        <f>IF(ISNUMBER(BR1212),AH1212^2,"")</f>
        <v/>
      </c>
      <c r="BV1212">
        <f>IF(ISNUMBER(BR1212),(AH1212-BS1212)^2,"")</f>
        <v/>
      </c>
    </row>
    <row r="1213">
      <c r="O1213">
        <f>IF($R1213="","",CHOOSE($Q$2,YEAR(R1213)*12+MONTH(R1213),INT((R1213-2)/7),YEAR(R1213)*4+ROUNDUP(MONTH(R1213)/3)))</f>
        <v/>
      </c>
      <c r="P1213">
        <f>IF($R1213="","",IF($R1214="",1,IF(O1213&lt;&gt;O1214,1,0)))</f>
        <v/>
      </c>
      <c r="Q1213">
        <f>IF(P1213=1,SUM($P$7:P1213),"")</f>
        <v/>
      </c>
      <c r="R1213">
        <f>IF($A1213="","",IF(ISNUMBER($A1213),$A1213,IFERROR(DATEVALUE($A1213),NA())))</f>
        <v/>
      </c>
      <c r="S1213" s="7">
        <f>IFERROR(INDEX($R$7:$R$60000,MATCH(ROW()-6,$Q$7:$Q$60000,0)),"")</f>
        <v/>
      </c>
      <c r="T1213">
        <f>IFERROR(INDEX($B$7:$B$60000,MATCH(ROW()-6,$Q$7:$Q$60000,0)),"")</f>
        <v/>
      </c>
      <c r="U1213">
        <f>IFERROR(INDEX($C$7:$C$60000,MATCH(ROW()-6,$Q$7:$Q$60000,0)),"")</f>
        <v/>
      </c>
      <c r="V1213">
        <f>IFERROR(INDEX($D$7:$D$60000,MATCH(ROW()-6,$Q$7:$Q$60000,0)),"")</f>
        <v/>
      </c>
      <c r="W1213">
        <f>IFERROR(INDEX($E$7:$E$60000,MATCH(ROW()-6,$Q$7:$Q$60000,0)),"")</f>
        <v/>
      </c>
      <c r="X1213">
        <f>IFERROR(INDEX($F$7:$F$60000,MATCH(ROW()-6,$Q$7:$Q$60000,0)),"")</f>
        <v/>
      </c>
      <c r="Y1213">
        <f>IFERROR(INDEX($G$7:$G$60000,MATCH(ROW()-6,$Q$7:$Q$60000,0)),"")</f>
        <v/>
      </c>
      <c r="Z1213">
        <f>IFERROR(INDEX($H$7:$H$60000,MATCH(ROW()-6,$Q$7:$Q$60000,0)),"")</f>
        <v/>
      </c>
      <c r="AA1213">
        <f>IFERROR(INDEX($I$7:$I$60000,MATCH(ROW()-6,$Q$7:$Q$60000,0)),"")</f>
        <v/>
      </c>
      <c r="AB1213">
        <f>IFERROR(INDEX($J$7:$J$60000,MATCH(ROW()-6,$Q$7:$Q$60000,0)),"")</f>
        <v/>
      </c>
      <c r="AC1213">
        <f>IFERROR(INDEX($K$7:$K$60000,MATCH(ROW()-6,$Q$7:$Q$60000,0)),"")</f>
        <v/>
      </c>
      <c r="AD1213">
        <f>IFERROR(INDEX($L$7:$L$60000,MATCH(ROW()-6,$Q$7:$Q$60000,0)),"")</f>
        <v/>
      </c>
      <c r="AE1213">
        <f>IFERROR(INDEX($M$7:$M$60000,MATCH(ROW()-6,$Q$7:$Q$60000,0)),"")</f>
        <v/>
      </c>
      <c r="AF1213">
        <f>IFERROR(INDEX($N$7:$N$60000,MATCH(ROW()-6,$Q$7:$Q$60000,0)),"")</f>
        <v/>
      </c>
      <c r="AH1213" s="9">
        <f>IF(OR($S1213="",$S1212=""),"",LN($T1213/$T1212))</f>
        <v/>
      </c>
      <c r="AI1213" s="9">
        <f>IF(OR($S1213="",$S1212=""),"",$C$2*LN(U1213/U1212))</f>
        <v/>
      </c>
      <c r="AJ1213" s="9">
        <f>IF(OR($S1213="",$S1212=""),"",$D$2*(V1213-V1212))</f>
        <v/>
      </c>
      <c r="AK1213" s="9">
        <f>IF(OR($S1213="",$S1212=""),"",$E$2*(W1213-W1212))</f>
        <v/>
      </c>
      <c r="AL1213" s="9">
        <f>IF(OR($S1213="",$S1212=""),"",$F$2*LN(X1213/X1212))</f>
        <v/>
      </c>
      <c r="AM1213" s="9">
        <f>IF(OR($S1213="",$S1212=""),"",$G$2*(Y1213-Y1212))</f>
        <v/>
      </c>
      <c r="AN1213" s="9">
        <f>IF(OR($S1213="",$S1212=""),"",$H$2*LN(Z1213/Z1212))</f>
        <v/>
      </c>
      <c r="AO1213" s="9">
        <f>IF(OR($S1213="",$S1212=""),"",$I$2*(AA1213-AA1212))</f>
        <v/>
      </c>
      <c r="AP1213" s="9">
        <f>IF(OR($S1213="",$S1212=""),"",$J$2*LN(AB1213/AB1212))</f>
        <v/>
      </c>
      <c r="AQ1213" s="9">
        <f>IF(OR($S1213="",$S1212=""),"",$K$2*(AC1213-AC1212))</f>
        <v/>
      </c>
      <c r="AR1213" s="9">
        <f>IF(OR($S1213="",$S1212=""),"",$L$2*LN(AD1213/AD1212))</f>
        <v/>
      </c>
      <c r="AS1213" s="9">
        <f>IF(OR($S1213="",$S1212=""),"",$M$2*LN(AE1213/AE1212))</f>
        <v/>
      </c>
      <c r="AT1213" s="9">
        <f>IF(OR($S1213="",$S1212=""),"",$N$2*LN(AF1213/AF1212))</f>
        <v/>
      </c>
      <c r="AV1213" s="9">
        <f>IF($AH1213="","",$AY$16+$AY$4*AI1213+$AY$5*AJ1213+$AY$6*AK1213+$AY$7*AL1213+$AY$8*AM1213+$AY$9*AN1213+$AY$10*AO1213+$AY$11*AP1213+$AY$12*AQ1213+$AY$13*AR1213+$AY$14*AS1213+$AY$15*AT1213)</f>
        <v/>
      </c>
      <c r="BC1213" s="10">
        <f>IF((ROW()-6)&lt;=$Q$3,INDEX(LINEST(AH1154:AH1213,AI1154:AT1213,TRUE,TRUE),1,13)*$Q$4,"")</f>
        <v/>
      </c>
      <c r="BD1213" s="9">
        <f>IF((ROW()-6)&lt;=$Q$3,INDEX(LINEST(AH1154:AH1213,AI1154:AT1213,TRUE,TRUE),1,12),"")</f>
        <v/>
      </c>
      <c r="BE1213" s="9">
        <f>IF((ROW()-6)&lt;=$Q$3,INDEX(LINEST(AH1154:AH1213,AI1154:AT1213,TRUE,TRUE),1,11),"")</f>
        <v/>
      </c>
      <c r="BF1213" s="9">
        <f>IF((ROW()-6)&lt;=$Q$3,INDEX(LINEST(AH1154:AH1213,AI1154:AT1213,TRUE,TRUE),1,10),"")</f>
        <v/>
      </c>
      <c r="BG1213" s="9">
        <f>IF((ROW()-6)&lt;=$Q$3,INDEX(LINEST(AH1154:AH1213,AI1154:AT1213,TRUE,TRUE),1,9),"")</f>
        <v/>
      </c>
      <c r="BH1213" s="9">
        <f>IF((ROW()-6)&lt;=$Q$3,INDEX(LINEST(AH1154:AH1213,AI1154:AT1213,TRUE,TRUE),1,8),"")</f>
        <v/>
      </c>
      <c r="BI1213" s="9">
        <f>IF((ROW()-6)&lt;=$Q$3,INDEX(LINEST(AH1154:AH1213,AI1154:AT1213,TRUE,TRUE),1,7),"")</f>
        <v/>
      </c>
      <c r="BJ1213" s="9">
        <f>IF((ROW()-6)&lt;=$Q$3,INDEX(LINEST(AH1154:AH1213,AI1154:AT1213,TRUE,TRUE),1,6),"")</f>
        <v/>
      </c>
      <c r="BK1213" s="9">
        <f>IF((ROW()-6)&lt;=$Q$3,INDEX(LINEST(AH1154:AH1213,AI1154:AT1213,TRUE,TRUE),1,5),"")</f>
        <v/>
      </c>
      <c r="BL1213" s="9">
        <f>IF((ROW()-6)&lt;=$Q$3,INDEX(LINEST(AH1154:AH1213,AI1154:AT1213,TRUE,TRUE),1,4),"")</f>
        <v/>
      </c>
      <c r="BM1213" s="9">
        <f>IF((ROW()-6)&lt;=$Q$3,INDEX(LINEST(AH1154:AH1213,AI1154:AT1213,TRUE,TRUE),1,3),"")</f>
        <v/>
      </c>
      <c r="BN1213" s="9">
        <f>IF((ROW()-6)&lt;=$Q$3,INDEX(LINEST(AH1154:AH1213,AI1154:AT1213,TRUE,TRUE),1,2),"")</f>
        <v/>
      </c>
      <c r="BO1213" s="9">
        <f>IF((ROW()-6)&lt;=$Q$3,INDEX(LINEST(AH1154:AH1213,AI1154:AT1213,TRUE,TRUE),1,1),"")</f>
        <v/>
      </c>
      <c r="BP1213" s="10">
        <f>IF((ROW()-6)&lt;=$Q$3,INDEX(LINEST(AH1154:AH1213,AI1154:AT1213,TRUE,TRUE),3,1),"")</f>
        <v/>
      </c>
      <c r="BR1213" s="9">
        <f>IF(AND((ROW()-6)&lt;=$Q$3,ISNUMBER(BC1212)),BC1212/$Q$4+BD1212*AI1213+BE1212*AJ1213+BF1212*AK1213+BG1212*AL1213+BH1212*AM1213+BI1212*AN1213+BJ1212*AO1213+BK1212*AP1213+BL1212*AQ1213+BM1212*AR1213+BN1212*AS1213+BO1212*AT1213,"")</f>
        <v/>
      </c>
      <c r="BS1213">
        <f>IF(ISNUMBER(BR1213),AVERAGE(AH1153:AH1212),"")</f>
        <v/>
      </c>
      <c r="BT1213">
        <f>IF(ISNUMBER(BR1213),(AH1213-BR1213)^2,"")</f>
        <v/>
      </c>
      <c r="BU1213">
        <f>IF(ISNUMBER(BR1213),AH1213^2,"")</f>
        <v/>
      </c>
      <c r="BV1213">
        <f>IF(ISNUMBER(BR1213),(AH1213-BS1213)^2,"")</f>
        <v/>
      </c>
    </row>
    <row r="1214">
      <c r="O1214">
        <f>IF($R1214="","",CHOOSE($Q$2,YEAR(R1214)*12+MONTH(R1214),INT((R1214-2)/7),YEAR(R1214)*4+ROUNDUP(MONTH(R1214)/3)))</f>
        <v/>
      </c>
      <c r="P1214">
        <f>IF($R1214="","",IF($R1215="",1,IF(O1214&lt;&gt;O1215,1,0)))</f>
        <v/>
      </c>
      <c r="Q1214">
        <f>IF(P1214=1,SUM($P$7:P1214),"")</f>
        <v/>
      </c>
      <c r="R1214">
        <f>IF($A1214="","",IF(ISNUMBER($A1214),$A1214,IFERROR(DATEVALUE($A1214),NA())))</f>
        <v/>
      </c>
      <c r="S1214" s="7">
        <f>IFERROR(INDEX($R$7:$R$60000,MATCH(ROW()-6,$Q$7:$Q$60000,0)),"")</f>
        <v/>
      </c>
      <c r="T1214">
        <f>IFERROR(INDEX($B$7:$B$60000,MATCH(ROW()-6,$Q$7:$Q$60000,0)),"")</f>
        <v/>
      </c>
      <c r="U1214">
        <f>IFERROR(INDEX($C$7:$C$60000,MATCH(ROW()-6,$Q$7:$Q$60000,0)),"")</f>
        <v/>
      </c>
      <c r="V1214">
        <f>IFERROR(INDEX($D$7:$D$60000,MATCH(ROW()-6,$Q$7:$Q$60000,0)),"")</f>
        <v/>
      </c>
      <c r="W1214">
        <f>IFERROR(INDEX($E$7:$E$60000,MATCH(ROW()-6,$Q$7:$Q$60000,0)),"")</f>
        <v/>
      </c>
      <c r="X1214">
        <f>IFERROR(INDEX($F$7:$F$60000,MATCH(ROW()-6,$Q$7:$Q$60000,0)),"")</f>
        <v/>
      </c>
      <c r="Y1214">
        <f>IFERROR(INDEX($G$7:$G$60000,MATCH(ROW()-6,$Q$7:$Q$60000,0)),"")</f>
        <v/>
      </c>
      <c r="Z1214">
        <f>IFERROR(INDEX($H$7:$H$60000,MATCH(ROW()-6,$Q$7:$Q$60000,0)),"")</f>
        <v/>
      </c>
      <c r="AA1214">
        <f>IFERROR(INDEX($I$7:$I$60000,MATCH(ROW()-6,$Q$7:$Q$60000,0)),"")</f>
        <v/>
      </c>
      <c r="AB1214">
        <f>IFERROR(INDEX($J$7:$J$60000,MATCH(ROW()-6,$Q$7:$Q$60000,0)),"")</f>
        <v/>
      </c>
      <c r="AC1214">
        <f>IFERROR(INDEX($K$7:$K$60000,MATCH(ROW()-6,$Q$7:$Q$60000,0)),"")</f>
        <v/>
      </c>
      <c r="AD1214">
        <f>IFERROR(INDEX($L$7:$L$60000,MATCH(ROW()-6,$Q$7:$Q$60000,0)),"")</f>
        <v/>
      </c>
      <c r="AE1214">
        <f>IFERROR(INDEX($M$7:$M$60000,MATCH(ROW()-6,$Q$7:$Q$60000,0)),"")</f>
        <v/>
      </c>
      <c r="AF1214">
        <f>IFERROR(INDEX($N$7:$N$60000,MATCH(ROW()-6,$Q$7:$Q$60000,0)),"")</f>
        <v/>
      </c>
      <c r="AH1214" s="9">
        <f>IF(OR($S1214="",$S1213=""),"",LN($T1214/$T1213))</f>
        <v/>
      </c>
      <c r="AI1214" s="9">
        <f>IF(OR($S1214="",$S1213=""),"",$C$2*LN(U1214/U1213))</f>
        <v/>
      </c>
      <c r="AJ1214" s="9">
        <f>IF(OR($S1214="",$S1213=""),"",$D$2*(V1214-V1213))</f>
        <v/>
      </c>
      <c r="AK1214" s="9">
        <f>IF(OR($S1214="",$S1213=""),"",$E$2*(W1214-W1213))</f>
        <v/>
      </c>
      <c r="AL1214" s="9">
        <f>IF(OR($S1214="",$S1213=""),"",$F$2*LN(X1214/X1213))</f>
        <v/>
      </c>
      <c r="AM1214" s="9">
        <f>IF(OR($S1214="",$S1213=""),"",$G$2*(Y1214-Y1213))</f>
        <v/>
      </c>
      <c r="AN1214" s="9">
        <f>IF(OR($S1214="",$S1213=""),"",$H$2*LN(Z1214/Z1213))</f>
        <v/>
      </c>
      <c r="AO1214" s="9">
        <f>IF(OR($S1214="",$S1213=""),"",$I$2*(AA1214-AA1213))</f>
        <v/>
      </c>
      <c r="AP1214" s="9">
        <f>IF(OR($S1214="",$S1213=""),"",$J$2*LN(AB1214/AB1213))</f>
        <v/>
      </c>
      <c r="AQ1214" s="9">
        <f>IF(OR($S1214="",$S1213=""),"",$K$2*(AC1214-AC1213))</f>
        <v/>
      </c>
      <c r="AR1214" s="9">
        <f>IF(OR($S1214="",$S1213=""),"",$L$2*LN(AD1214/AD1213))</f>
        <v/>
      </c>
      <c r="AS1214" s="9">
        <f>IF(OR($S1214="",$S1213=""),"",$M$2*LN(AE1214/AE1213))</f>
        <v/>
      </c>
      <c r="AT1214" s="9">
        <f>IF(OR($S1214="",$S1213=""),"",$N$2*LN(AF1214/AF1213))</f>
        <v/>
      </c>
      <c r="AV1214" s="9">
        <f>IF($AH1214="","",$AY$16+$AY$4*AI1214+$AY$5*AJ1214+$AY$6*AK1214+$AY$7*AL1214+$AY$8*AM1214+$AY$9*AN1214+$AY$10*AO1214+$AY$11*AP1214+$AY$12*AQ1214+$AY$13*AR1214+$AY$14*AS1214+$AY$15*AT1214)</f>
        <v/>
      </c>
      <c r="BC1214" s="10">
        <f>IF((ROW()-6)&lt;=$Q$3,INDEX(LINEST(AH1155:AH1214,AI1155:AT1214,TRUE,TRUE),1,13)*$Q$4,"")</f>
        <v/>
      </c>
      <c r="BD1214" s="9">
        <f>IF((ROW()-6)&lt;=$Q$3,INDEX(LINEST(AH1155:AH1214,AI1155:AT1214,TRUE,TRUE),1,12),"")</f>
        <v/>
      </c>
      <c r="BE1214" s="9">
        <f>IF((ROW()-6)&lt;=$Q$3,INDEX(LINEST(AH1155:AH1214,AI1155:AT1214,TRUE,TRUE),1,11),"")</f>
        <v/>
      </c>
      <c r="BF1214" s="9">
        <f>IF((ROW()-6)&lt;=$Q$3,INDEX(LINEST(AH1155:AH1214,AI1155:AT1214,TRUE,TRUE),1,10),"")</f>
        <v/>
      </c>
      <c r="BG1214" s="9">
        <f>IF((ROW()-6)&lt;=$Q$3,INDEX(LINEST(AH1155:AH1214,AI1155:AT1214,TRUE,TRUE),1,9),"")</f>
        <v/>
      </c>
      <c r="BH1214" s="9">
        <f>IF((ROW()-6)&lt;=$Q$3,INDEX(LINEST(AH1155:AH1214,AI1155:AT1214,TRUE,TRUE),1,8),"")</f>
        <v/>
      </c>
      <c r="BI1214" s="9">
        <f>IF((ROW()-6)&lt;=$Q$3,INDEX(LINEST(AH1155:AH1214,AI1155:AT1214,TRUE,TRUE),1,7),"")</f>
        <v/>
      </c>
      <c r="BJ1214" s="9">
        <f>IF((ROW()-6)&lt;=$Q$3,INDEX(LINEST(AH1155:AH1214,AI1155:AT1214,TRUE,TRUE),1,6),"")</f>
        <v/>
      </c>
      <c r="BK1214" s="9">
        <f>IF((ROW()-6)&lt;=$Q$3,INDEX(LINEST(AH1155:AH1214,AI1155:AT1214,TRUE,TRUE),1,5),"")</f>
        <v/>
      </c>
      <c r="BL1214" s="9">
        <f>IF((ROW()-6)&lt;=$Q$3,INDEX(LINEST(AH1155:AH1214,AI1155:AT1214,TRUE,TRUE),1,4),"")</f>
        <v/>
      </c>
      <c r="BM1214" s="9">
        <f>IF((ROW()-6)&lt;=$Q$3,INDEX(LINEST(AH1155:AH1214,AI1155:AT1214,TRUE,TRUE),1,3),"")</f>
        <v/>
      </c>
      <c r="BN1214" s="9">
        <f>IF((ROW()-6)&lt;=$Q$3,INDEX(LINEST(AH1155:AH1214,AI1155:AT1214,TRUE,TRUE),1,2),"")</f>
        <v/>
      </c>
      <c r="BO1214" s="9">
        <f>IF((ROW()-6)&lt;=$Q$3,INDEX(LINEST(AH1155:AH1214,AI1155:AT1214,TRUE,TRUE),1,1),"")</f>
        <v/>
      </c>
      <c r="BP1214" s="10">
        <f>IF((ROW()-6)&lt;=$Q$3,INDEX(LINEST(AH1155:AH1214,AI1155:AT1214,TRUE,TRUE),3,1),"")</f>
        <v/>
      </c>
      <c r="BR1214" s="9">
        <f>IF(AND((ROW()-6)&lt;=$Q$3,ISNUMBER(BC1213)),BC1213/$Q$4+BD1213*AI1214+BE1213*AJ1214+BF1213*AK1214+BG1213*AL1214+BH1213*AM1214+BI1213*AN1214+BJ1213*AO1214+BK1213*AP1214+BL1213*AQ1214+BM1213*AR1214+BN1213*AS1214+BO1213*AT1214,"")</f>
        <v/>
      </c>
      <c r="BS1214">
        <f>IF(ISNUMBER(BR1214),AVERAGE(AH1154:AH1213),"")</f>
        <v/>
      </c>
      <c r="BT1214">
        <f>IF(ISNUMBER(BR1214),(AH1214-BR1214)^2,"")</f>
        <v/>
      </c>
      <c r="BU1214">
        <f>IF(ISNUMBER(BR1214),AH1214^2,"")</f>
        <v/>
      </c>
      <c r="BV1214">
        <f>IF(ISNUMBER(BR1214),(AH1214-BS1214)^2,"")</f>
        <v/>
      </c>
    </row>
    <row r="1215">
      <c r="O1215">
        <f>IF($R1215="","",CHOOSE($Q$2,YEAR(R1215)*12+MONTH(R1215),INT((R1215-2)/7),YEAR(R1215)*4+ROUNDUP(MONTH(R1215)/3)))</f>
        <v/>
      </c>
      <c r="P1215">
        <f>IF($R1215="","",IF($R1216="",1,IF(O1215&lt;&gt;O1216,1,0)))</f>
        <v/>
      </c>
      <c r="Q1215">
        <f>IF(P1215=1,SUM($P$7:P1215),"")</f>
        <v/>
      </c>
      <c r="R1215">
        <f>IF($A1215="","",IF(ISNUMBER($A1215),$A1215,IFERROR(DATEVALUE($A1215),NA())))</f>
        <v/>
      </c>
      <c r="S1215" s="7">
        <f>IFERROR(INDEX($R$7:$R$60000,MATCH(ROW()-6,$Q$7:$Q$60000,0)),"")</f>
        <v/>
      </c>
      <c r="T1215">
        <f>IFERROR(INDEX($B$7:$B$60000,MATCH(ROW()-6,$Q$7:$Q$60000,0)),"")</f>
        <v/>
      </c>
      <c r="U1215">
        <f>IFERROR(INDEX($C$7:$C$60000,MATCH(ROW()-6,$Q$7:$Q$60000,0)),"")</f>
        <v/>
      </c>
      <c r="V1215">
        <f>IFERROR(INDEX($D$7:$D$60000,MATCH(ROW()-6,$Q$7:$Q$60000,0)),"")</f>
        <v/>
      </c>
      <c r="W1215">
        <f>IFERROR(INDEX($E$7:$E$60000,MATCH(ROW()-6,$Q$7:$Q$60000,0)),"")</f>
        <v/>
      </c>
      <c r="X1215">
        <f>IFERROR(INDEX($F$7:$F$60000,MATCH(ROW()-6,$Q$7:$Q$60000,0)),"")</f>
        <v/>
      </c>
      <c r="Y1215">
        <f>IFERROR(INDEX($G$7:$G$60000,MATCH(ROW()-6,$Q$7:$Q$60000,0)),"")</f>
        <v/>
      </c>
      <c r="Z1215">
        <f>IFERROR(INDEX($H$7:$H$60000,MATCH(ROW()-6,$Q$7:$Q$60000,0)),"")</f>
        <v/>
      </c>
      <c r="AA1215">
        <f>IFERROR(INDEX($I$7:$I$60000,MATCH(ROW()-6,$Q$7:$Q$60000,0)),"")</f>
        <v/>
      </c>
      <c r="AB1215">
        <f>IFERROR(INDEX($J$7:$J$60000,MATCH(ROW()-6,$Q$7:$Q$60000,0)),"")</f>
        <v/>
      </c>
      <c r="AC1215">
        <f>IFERROR(INDEX($K$7:$K$60000,MATCH(ROW()-6,$Q$7:$Q$60000,0)),"")</f>
        <v/>
      </c>
      <c r="AD1215">
        <f>IFERROR(INDEX($L$7:$L$60000,MATCH(ROW()-6,$Q$7:$Q$60000,0)),"")</f>
        <v/>
      </c>
      <c r="AE1215">
        <f>IFERROR(INDEX($M$7:$M$60000,MATCH(ROW()-6,$Q$7:$Q$60000,0)),"")</f>
        <v/>
      </c>
      <c r="AF1215">
        <f>IFERROR(INDEX($N$7:$N$60000,MATCH(ROW()-6,$Q$7:$Q$60000,0)),"")</f>
        <v/>
      </c>
      <c r="AH1215" s="9">
        <f>IF(OR($S1215="",$S1214=""),"",LN($T1215/$T1214))</f>
        <v/>
      </c>
      <c r="AI1215" s="9">
        <f>IF(OR($S1215="",$S1214=""),"",$C$2*LN(U1215/U1214))</f>
        <v/>
      </c>
      <c r="AJ1215" s="9">
        <f>IF(OR($S1215="",$S1214=""),"",$D$2*(V1215-V1214))</f>
        <v/>
      </c>
      <c r="AK1215" s="9">
        <f>IF(OR($S1215="",$S1214=""),"",$E$2*(W1215-W1214))</f>
        <v/>
      </c>
      <c r="AL1215" s="9">
        <f>IF(OR($S1215="",$S1214=""),"",$F$2*LN(X1215/X1214))</f>
        <v/>
      </c>
      <c r="AM1215" s="9">
        <f>IF(OR($S1215="",$S1214=""),"",$G$2*(Y1215-Y1214))</f>
        <v/>
      </c>
      <c r="AN1215" s="9">
        <f>IF(OR($S1215="",$S1214=""),"",$H$2*LN(Z1215/Z1214))</f>
        <v/>
      </c>
      <c r="AO1215" s="9">
        <f>IF(OR($S1215="",$S1214=""),"",$I$2*(AA1215-AA1214))</f>
        <v/>
      </c>
      <c r="AP1215" s="9">
        <f>IF(OR($S1215="",$S1214=""),"",$J$2*LN(AB1215/AB1214))</f>
        <v/>
      </c>
      <c r="AQ1215" s="9">
        <f>IF(OR($S1215="",$S1214=""),"",$K$2*(AC1215-AC1214))</f>
        <v/>
      </c>
      <c r="AR1215" s="9">
        <f>IF(OR($S1215="",$S1214=""),"",$L$2*LN(AD1215/AD1214))</f>
        <v/>
      </c>
      <c r="AS1215" s="9">
        <f>IF(OR($S1215="",$S1214=""),"",$M$2*LN(AE1215/AE1214))</f>
        <v/>
      </c>
      <c r="AT1215" s="9">
        <f>IF(OR($S1215="",$S1214=""),"",$N$2*LN(AF1215/AF1214))</f>
        <v/>
      </c>
      <c r="AV1215" s="9">
        <f>IF($AH1215="","",$AY$16+$AY$4*AI1215+$AY$5*AJ1215+$AY$6*AK1215+$AY$7*AL1215+$AY$8*AM1215+$AY$9*AN1215+$AY$10*AO1215+$AY$11*AP1215+$AY$12*AQ1215+$AY$13*AR1215+$AY$14*AS1215+$AY$15*AT1215)</f>
        <v/>
      </c>
      <c r="BC1215" s="10">
        <f>IF((ROW()-6)&lt;=$Q$3,INDEX(LINEST(AH1156:AH1215,AI1156:AT1215,TRUE,TRUE),1,13)*$Q$4,"")</f>
        <v/>
      </c>
      <c r="BD1215" s="9">
        <f>IF((ROW()-6)&lt;=$Q$3,INDEX(LINEST(AH1156:AH1215,AI1156:AT1215,TRUE,TRUE),1,12),"")</f>
        <v/>
      </c>
      <c r="BE1215" s="9">
        <f>IF((ROW()-6)&lt;=$Q$3,INDEX(LINEST(AH1156:AH1215,AI1156:AT1215,TRUE,TRUE),1,11),"")</f>
        <v/>
      </c>
      <c r="BF1215" s="9">
        <f>IF((ROW()-6)&lt;=$Q$3,INDEX(LINEST(AH1156:AH1215,AI1156:AT1215,TRUE,TRUE),1,10),"")</f>
        <v/>
      </c>
      <c r="BG1215" s="9">
        <f>IF((ROW()-6)&lt;=$Q$3,INDEX(LINEST(AH1156:AH1215,AI1156:AT1215,TRUE,TRUE),1,9),"")</f>
        <v/>
      </c>
      <c r="BH1215" s="9">
        <f>IF((ROW()-6)&lt;=$Q$3,INDEX(LINEST(AH1156:AH1215,AI1156:AT1215,TRUE,TRUE),1,8),"")</f>
        <v/>
      </c>
      <c r="BI1215" s="9">
        <f>IF((ROW()-6)&lt;=$Q$3,INDEX(LINEST(AH1156:AH1215,AI1156:AT1215,TRUE,TRUE),1,7),"")</f>
        <v/>
      </c>
      <c r="BJ1215" s="9">
        <f>IF((ROW()-6)&lt;=$Q$3,INDEX(LINEST(AH1156:AH1215,AI1156:AT1215,TRUE,TRUE),1,6),"")</f>
        <v/>
      </c>
      <c r="BK1215" s="9">
        <f>IF((ROW()-6)&lt;=$Q$3,INDEX(LINEST(AH1156:AH1215,AI1156:AT1215,TRUE,TRUE),1,5),"")</f>
        <v/>
      </c>
      <c r="BL1215" s="9">
        <f>IF((ROW()-6)&lt;=$Q$3,INDEX(LINEST(AH1156:AH1215,AI1156:AT1215,TRUE,TRUE),1,4),"")</f>
        <v/>
      </c>
      <c r="BM1215" s="9">
        <f>IF((ROW()-6)&lt;=$Q$3,INDEX(LINEST(AH1156:AH1215,AI1156:AT1215,TRUE,TRUE),1,3),"")</f>
        <v/>
      </c>
      <c r="BN1215" s="9">
        <f>IF((ROW()-6)&lt;=$Q$3,INDEX(LINEST(AH1156:AH1215,AI1156:AT1215,TRUE,TRUE),1,2),"")</f>
        <v/>
      </c>
      <c r="BO1215" s="9">
        <f>IF((ROW()-6)&lt;=$Q$3,INDEX(LINEST(AH1156:AH1215,AI1156:AT1215,TRUE,TRUE),1,1),"")</f>
        <v/>
      </c>
      <c r="BP1215" s="10">
        <f>IF((ROW()-6)&lt;=$Q$3,INDEX(LINEST(AH1156:AH1215,AI1156:AT1215,TRUE,TRUE),3,1),"")</f>
        <v/>
      </c>
      <c r="BR1215" s="9">
        <f>IF(AND((ROW()-6)&lt;=$Q$3,ISNUMBER(BC1214)),BC1214/$Q$4+BD1214*AI1215+BE1214*AJ1215+BF1214*AK1215+BG1214*AL1215+BH1214*AM1215+BI1214*AN1215+BJ1214*AO1215+BK1214*AP1215+BL1214*AQ1215+BM1214*AR1215+BN1214*AS1215+BO1214*AT1215,"")</f>
        <v/>
      </c>
      <c r="BS1215">
        <f>IF(ISNUMBER(BR1215),AVERAGE(AH1155:AH1214),"")</f>
        <v/>
      </c>
      <c r="BT1215">
        <f>IF(ISNUMBER(BR1215),(AH1215-BR1215)^2,"")</f>
        <v/>
      </c>
      <c r="BU1215">
        <f>IF(ISNUMBER(BR1215),AH1215^2,"")</f>
        <v/>
      </c>
      <c r="BV1215">
        <f>IF(ISNUMBER(BR1215),(AH1215-BS1215)^2,"")</f>
        <v/>
      </c>
    </row>
    <row r="1216">
      <c r="O1216">
        <f>IF($R1216="","",CHOOSE($Q$2,YEAR(R1216)*12+MONTH(R1216),INT((R1216-2)/7),YEAR(R1216)*4+ROUNDUP(MONTH(R1216)/3)))</f>
        <v/>
      </c>
      <c r="P1216">
        <f>IF($R1216="","",IF($R1217="",1,IF(O1216&lt;&gt;O1217,1,0)))</f>
        <v/>
      </c>
      <c r="Q1216">
        <f>IF(P1216=1,SUM($P$7:P1216),"")</f>
        <v/>
      </c>
      <c r="R1216">
        <f>IF($A1216="","",IF(ISNUMBER($A1216),$A1216,IFERROR(DATEVALUE($A1216),NA())))</f>
        <v/>
      </c>
      <c r="S1216" s="7">
        <f>IFERROR(INDEX($R$7:$R$60000,MATCH(ROW()-6,$Q$7:$Q$60000,0)),"")</f>
        <v/>
      </c>
      <c r="T1216">
        <f>IFERROR(INDEX($B$7:$B$60000,MATCH(ROW()-6,$Q$7:$Q$60000,0)),"")</f>
        <v/>
      </c>
      <c r="U1216">
        <f>IFERROR(INDEX($C$7:$C$60000,MATCH(ROW()-6,$Q$7:$Q$60000,0)),"")</f>
        <v/>
      </c>
      <c r="V1216">
        <f>IFERROR(INDEX($D$7:$D$60000,MATCH(ROW()-6,$Q$7:$Q$60000,0)),"")</f>
        <v/>
      </c>
      <c r="W1216">
        <f>IFERROR(INDEX($E$7:$E$60000,MATCH(ROW()-6,$Q$7:$Q$60000,0)),"")</f>
        <v/>
      </c>
      <c r="X1216">
        <f>IFERROR(INDEX($F$7:$F$60000,MATCH(ROW()-6,$Q$7:$Q$60000,0)),"")</f>
        <v/>
      </c>
      <c r="Y1216">
        <f>IFERROR(INDEX($G$7:$G$60000,MATCH(ROW()-6,$Q$7:$Q$60000,0)),"")</f>
        <v/>
      </c>
      <c r="Z1216">
        <f>IFERROR(INDEX($H$7:$H$60000,MATCH(ROW()-6,$Q$7:$Q$60000,0)),"")</f>
        <v/>
      </c>
      <c r="AA1216">
        <f>IFERROR(INDEX($I$7:$I$60000,MATCH(ROW()-6,$Q$7:$Q$60000,0)),"")</f>
        <v/>
      </c>
      <c r="AB1216">
        <f>IFERROR(INDEX($J$7:$J$60000,MATCH(ROW()-6,$Q$7:$Q$60000,0)),"")</f>
        <v/>
      </c>
      <c r="AC1216">
        <f>IFERROR(INDEX($K$7:$K$60000,MATCH(ROW()-6,$Q$7:$Q$60000,0)),"")</f>
        <v/>
      </c>
      <c r="AD1216">
        <f>IFERROR(INDEX($L$7:$L$60000,MATCH(ROW()-6,$Q$7:$Q$60000,0)),"")</f>
        <v/>
      </c>
      <c r="AE1216">
        <f>IFERROR(INDEX($M$7:$M$60000,MATCH(ROW()-6,$Q$7:$Q$60000,0)),"")</f>
        <v/>
      </c>
      <c r="AF1216">
        <f>IFERROR(INDEX($N$7:$N$60000,MATCH(ROW()-6,$Q$7:$Q$60000,0)),"")</f>
        <v/>
      </c>
      <c r="AH1216" s="9">
        <f>IF(OR($S1216="",$S1215=""),"",LN($T1216/$T1215))</f>
        <v/>
      </c>
      <c r="AI1216" s="9">
        <f>IF(OR($S1216="",$S1215=""),"",$C$2*LN(U1216/U1215))</f>
        <v/>
      </c>
      <c r="AJ1216" s="9">
        <f>IF(OR($S1216="",$S1215=""),"",$D$2*(V1216-V1215))</f>
        <v/>
      </c>
      <c r="AK1216" s="9">
        <f>IF(OR($S1216="",$S1215=""),"",$E$2*(W1216-W1215))</f>
        <v/>
      </c>
      <c r="AL1216" s="9">
        <f>IF(OR($S1216="",$S1215=""),"",$F$2*LN(X1216/X1215))</f>
        <v/>
      </c>
      <c r="AM1216" s="9">
        <f>IF(OR($S1216="",$S1215=""),"",$G$2*(Y1216-Y1215))</f>
        <v/>
      </c>
      <c r="AN1216" s="9">
        <f>IF(OR($S1216="",$S1215=""),"",$H$2*LN(Z1216/Z1215))</f>
        <v/>
      </c>
      <c r="AO1216" s="9">
        <f>IF(OR($S1216="",$S1215=""),"",$I$2*(AA1216-AA1215))</f>
        <v/>
      </c>
      <c r="AP1216" s="9">
        <f>IF(OR($S1216="",$S1215=""),"",$J$2*LN(AB1216/AB1215))</f>
        <v/>
      </c>
      <c r="AQ1216" s="9">
        <f>IF(OR($S1216="",$S1215=""),"",$K$2*(AC1216-AC1215))</f>
        <v/>
      </c>
      <c r="AR1216" s="9">
        <f>IF(OR($S1216="",$S1215=""),"",$L$2*LN(AD1216/AD1215))</f>
        <v/>
      </c>
      <c r="AS1216" s="9">
        <f>IF(OR($S1216="",$S1215=""),"",$M$2*LN(AE1216/AE1215))</f>
        <v/>
      </c>
      <c r="AT1216" s="9">
        <f>IF(OR($S1216="",$S1215=""),"",$N$2*LN(AF1216/AF1215))</f>
        <v/>
      </c>
      <c r="AV1216" s="9">
        <f>IF($AH1216="","",$AY$16+$AY$4*AI1216+$AY$5*AJ1216+$AY$6*AK1216+$AY$7*AL1216+$AY$8*AM1216+$AY$9*AN1216+$AY$10*AO1216+$AY$11*AP1216+$AY$12*AQ1216+$AY$13*AR1216+$AY$14*AS1216+$AY$15*AT1216)</f>
        <v/>
      </c>
      <c r="BC1216" s="10">
        <f>IF((ROW()-6)&lt;=$Q$3,INDEX(LINEST(AH1157:AH1216,AI1157:AT1216,TRUE,TRUE),1,13)*$Q$4,"")</f>
        <v/>
      </c>
      <c r="BD1216" s="9">
        <f>IF((ROW()-6)&lt;=$Q$3,INDEX(LINEST(AH1157:AH1216,AI1157:AT1216,TRUE,TRUE),1,12),"")</f>
        <v/>
      </c>
      <c r="BE1216" s="9">
        <f>IF((ROW()-6)&lt;=$Q$3,INDEX(LINEST(AH1157:AH1216,AI1157:AT1216,TRUE,TRUE),1,11),"")</f>
        <v/>
      </c>
      <c r="BF1216" s="9">
        <f>IF((ROW()-6)&lt;=$Q$3,INDEX(LINEST(AH1157:AH1216,AI1157:AT1216,TRUE,TRUE),1,10),"")</f>
        <v/>
      </c>
      <c r="BG1216" s="9">
        <f>IF((ROW()-6)&lt;=$Q$3,INDEX(LINEST(AH1157:AH1216,AI1157:AT1216,TRUE,TRUE),1,9),"")</f>
        <v/>
      </c>
      <c r="BH1216" s="9">
        <f>IF((ROW()-6)&lt;=$Q$3,INDEX(LINEST(AH1157:AH1216,AI1157:AT1216,TRUE,TRUE),1,8),"")</f>
        <v/>
      </c>
      <c r="BI1216" s="9">
        <f>IF((ROW()-6)&lt;=$Q$3,INDEX(LINEST(AH1157:AH1216,AI1157:AT1216,TRUE,TRUE),1,7),"")</f>
        <v/>
      </c>
      <c r="BJ1216" s="9">
        <f>IF((ROW()-6)&lt;=$Q$3,INDEX(LINEST(AH1157:AH1216,AI1157:AT1216,TRUE,TRUE),1,6),"")</f>
        <v/>
      </c>
      <c r="BK1216" s="9">
        <f>IF((ROW()-6)&lt;=$Q$3,INDEX(LINEST(AH1157:AH1216,AI1157:AT1216,TRUE,TRUE),1,5),"")</f>
        <v/>
      </c>
      <c r="BL1216" s="9">
        <f>IF((ROW()-6)&lt;=$Q$3,INDEX(LINEST(AH1157:AH1216,AI1157:AT1216,TRUE,TRUE),1,4),"")</f>
        <v/>
      </c>
      <c r="BM1216" s="9">
        <f>IF((ROW()-6)&lt;=$Q$3,INDEX(LINEST(AH1157:AH1216,AI1157:AT1216,TRUE,TRUE),1,3),"")</f>
        <v/>
      </c>
      <c r="BN1216" s="9">
        <f>IF((ROW()-6)&lt;=$Q$3,INDEX(LINEST(AH1157:AH1216,AI1157:AT1216,TRUE,TRUE),1,2),"")</f>
        <v/>
      </c>
      <c r="BO1216" s="9">
        <f>IF((ROW()-6)&lt;=$Q$3,INDEX(LINEST(AH1157:AH1216,AI1157:AT1216,TRUE,TRUE),1,1),"")</f>
        <v/>
      </c>
      <c r="BP1216" s="10">
        <f>IF((ROW()-6)&lt;=$Q$3,INDEX(LINEST(AH1157:AH1216,AI1157:AT1216,TRUE,TRUE),3,1),"")</f>
        <v/>
      </c>
      <c r="BR1216" s="9">
        <f>IF(AND((ROW()-6)&lt;=$Q$3,ISNUMBER(BC1215)),BC1215/$Q$4+BD1215*AI1216+BE1215*AJ1216+BF1215*AK1216+BG1215*AL1216+BH1215*AM1216+BI1215*AN1216+BJ1215*AO1216+BK1215*AP1216+BL1215*AQ1216+BM1215*AR1216+BN1215*AS1216+BO1215*AT1216,"")</f>
        <v/>
      </c>
      <c r="BS1216">
        <f>IF(ISNUMBER(BR1216),AVERAGE(AH1156:AH1215),"")</f>
        <v/>
      </c>
      <c r="BT1216">
        <f>IF(ISNUMBER(BR1216),(AH1216-BR1216)^2,"")</f>
        <v/>
      </c>
      <c r="BU1216">
        <f>IF(ISNUMBER(BR1216),AH1216^2,"")</f>
        <v/>
      </c>
      <c r="BV1216">
        <f>IF(ISNUMBER(BR1216),(AH1216-BS1216)^2,"")</f>
        <v/>
      </c>
    </row>
    <row r="1217">
      <c r="O1217">
        <f>IF($R1217="","",CHOOSE($Q$2,YEAR(R1217)*12+MONTH(R1217),INT((R1217-2)/7),YEAR(R1217)*4+ROUNDUP(MONTH(R1217)/3)))</f>
        <v/>
      </c>
      <c r="P1217">
        <f>IF($R1217="","",IF($R1218="",1,IF(O1217&lt;&gt;O1218,1,0)))</f>
        <v/>
      </c>
      <c r="Q1217">
        <f>IF(P1217=1,SUM($P$7:P1217),"")</f>
        <v/>
      </c>
      <c r="R1217">
        <f>IF($A1217="","",IF(ISNUMBER($A1217),$A1217,IFERROR(DATEVALUE($A1217),NA())))</f>
        <v/>
      </c>
      <c r="S1217" s="7">
        <f>IFERROR(INDEX($R$7:$R$60000,MATCH(ROW()-6,$Q$7:$Q$60000,0)),"")</f>
        <v/>
      </c>
      <c r="T1217">
        <f>IFERROR(INDEX($B$7:$B$60000,MATCH(ROW()-6,$Q$7:$Q$60000,0)),"")</f>
        <v/>
      </c>
      <c r="U1217">
        <f>IFERROR(INDEX($C$7:$C$60000,MATCH(ROW()-6,$Q$7:$Q$60000,0)),"")</f>
        <v/>
      </c>
      <c r="V1217">
        <f>IFERROR(INDEX($D$7:$D$60000,MATCH(ROW()-6,$Q$7:$Q$60000,0)),"")</f>
        <v/>
      </c>
      <c r="W1217">
        <f>IFERROR(INDEX($E$7:$E$60000,MATCH(ROW()-6,$Q$7:$Q$60000,0)),"")</f>
        <v/>
      </c>
      <c r="X1217">
        <f>IFERROR(INDEX($F$7:$F$60000,MATCH(ROW()-6,$Q$7:$Q$60000,0)),"")</f>
        <v/>
      </c>
      <c r="Y1217">
        <f>IFERROR(INDEX($G$7:$G$60000,MATCH(ROW()-6,$Q$7:$Q$60000,0)),"")</f>
        <v/>
      </c>
      <c r="Z1217">
        <f>IFERROR(INDEX($H$7:$H$60000,MATCH(ROW()-6,$Q$7:$Q$60000,0)),"")</f>
        <v/>
      </c>
      <c r="AA1217">
        <f>IFERROR(INDEX($I$7:$I$60000,MATCH(ROW()-6,$Q$7:$Q$60000,0)),"")</f>
        <v/>
      </c>
      <c r="AB1217">
        <f>IFERROR(INDEX($J$7:$J$60000,MATCH(ROW()-6,$Q$7:$Q$60000,0)),"")</f>
        <v/>
      </c>
      <c r="AC1217">
        <f>IFERROR(INDEX($K$7:$K$60000,MATCH(ROW()-6,$Q$7:$Q$60000,0)),"")</f>
        <v/>
      </c>
      <c r="AD1217">
        <f>IFERROR(INDEX($L$7:$L$60000,MATCH(ROW()-6,$Q$7:$Q$60000,0)),"")</f>
        <v/>
      </c>
      <c r="AE1217">
        <f>IFERROR(INDEX($M$7:$M$60000,MATCH(ROW()-6,$Q$7:$Q$60000,0)),"")</f>
        <v/>
      </c>
      <c r="AF1217">
        <f>IFERROR(INDEX($N$7:$N$60000,MATCH(ROW()-6,$Q$7:$Q$60000,0)),"")</f>
        <v/>
      </c>
      <c r="AH1217" s="9">
        <f>IF(OR($S1217="",$S1216=""),"",LN($T1217/$T1216))</f>
        <v/>
      </c>
      <c r="AI1217" s="9">
        <f>IF(OR($S1217="",$S1216=""),"",$C$2*LN(U1217/U1216))</f>
        <v/>
      </c>
      <c r="AJ1217" s="9">
        <f>IF(OR($S1217="",$S1216=""),"",$D$2*(V1217-V1216))</f>
        <v/>
      </c>
      <c r="AK1217" s="9">
        <f>IF(OR($S1217="",$S1216=""),"",$E$2*(W1217-W1216))</f>
        <v/>
      </c>
      <c r="AL1217" s="9">
        <f>IF(OR($S1217="",$S1216=""),"",$F$2*LN(X1217/X1216))</f>
        <v/>
      </c>
      <c r="AM1217" s="9">
        <f>IF(OR($S1217="",$S1216=""),"",$G$2*(Y1217-Y1216))</f>
        <v/>
      </c>
      <c r="AN1217" s="9">
        <f>IF(OR($S1217="",$S1216=""),"",$H$2*LN(Z1217/Z1216))</f>
        <v/>
      </c>
      <c r="AO1217" s="9">
        <f>IF(OR($S1217="",$S1216=""),"",$I$2*(AA1217-AA1216))</f>
        <v/>
      </c>
      <c r="AP1217" s="9">
        <f>IF(OR($S1217="",$S1216=""),"",$J$2*LN(AB1217/AB1216))</f>
        <v/>
      </c>
      <c r="AQ1217" s="9">
        <f>IF(OR($S1217="",$S1216=""),"",$K$2*(AC1217-AC1216))</f>
        <v/>
      </c>
      <c r="AR1217" s="9">
        <f>IF(OR($S1217="",$S1216=""),"",$L$2*LN(AD1217/AD1216))</f>
        <v/>
      </c>
      <c r="AS1217" s="9">
        <f>IF(OR($S1217="",$S1216=""),"",$M$2*LN(AE1217/AE1216))</f>
        <v/>
      </c>
      <c r="AT1217" s="9">
        <f>IF(OR($S1217="",$S1216=""),"",$N$2*LN(AF1217/AF1216))</f>
        <v/>
      </c>
      <c r="AV1217" s="9">
        <f>IF($AH1217="","",$AY$16+$AY$4*AI1217+$AY$5*AJ1217+$AY$6*AK1217+$AY$7*AL1217+$AY$8*AM1217+$AY$9*AN1217+$AY$10*AO1217+$AY$11*AP1217+$AY$12*AQ1217+$AY$13*AR1217+$AY$14*AS1217+$AY$15*AT1217)</f>
        <v/>
      </c>
      <c r="BC1217" s="10">
        <f>IF((ROW()-6)&lt;=$Q$3,INDEX(LINEST(AH1158:AH1217,AI1158:AT1217,TRUE,TRUE),1,13)*$Q$4,"")</f>
        <v/>
      </c>
      <c r="BD1217" s="9">
        <f>IF((ROW()-6)&lt;=$Q$3,INDEX(LINEST(AH1158:AH1217,AI1158:AT1217,TRUE,TRUE),1,12),"")</f>
        <v/>
      </c>
      <c r="BE1217" s="9">
        <f>IF((ROW()-6)&lt;=$Q$3,INDEX(LINEST(AH1158:AH1217,AI1158:AT1217,TRUE,TRUE),1,11),"")</f>
        <v/>
      </c>
      <c r="BF1217" s="9">
        <f>IF((ROW()-6)&lt;=$Q$3,INDEX(LINEST(AH1158:AH1217,AI1158:AT1217,TRUE,TRUE),1,10),"")</f>
        <v/>
      </c>
      <c r="BG1217" s="9">
        <f>IF((ROW()-6)&lt;=$Q$3,INDEX(LINEST(AH1158:AH1217,AI1158:AT1217,TRUE,TRUE),1,9),"")</f>
        <v/>
      </c>
      <c r="BH1217" s="9">
        <f>IF((ROW()-6)&lt;=$Q$3,INDEX(LINEST(AH1158:AH1217,AI1158:AT1217,TRUE,TRUE),1,8),"")</f>
        <v/>
      </c>
      <c r="BI1217" s="9">
        <f>IF((ROW()-6)&lt;=$Q$3,INDEX(LINEST(AH1158:AH1217,AI1158:AT1217,TRUE,TRUE),1,7),"")</f>
        <v/>
      </c>
      <c r="BJ1217" s="9">
        <f>IF((ROW()-6)&lt;=$Q$3,INDEX(LINEST(AH1158:AH1217,AI1158:AT1217,TRUE,TRUE),1,6),"")</f>
        <v/>
      </c>
      <c r="BK1217" s="9">
        <f>IF((ROW()-6)&lt;=$Q$3,INDEX(LINEST(AH1158:AH1217,AI1158:AT1217,TRUE,TRUE),1,5),"")</f>
        <v/>
      </c>
      <c r="BL1217" s="9">
        <f>IF((ROW()-6)&lt;=$Q$3,INDEX(LINEST(AH1158:AH1217,AI1158:AT1217,TRUE,TRUE),1,4),"")</f>
        <v/>
      </c>
      <c r="BM1217" s="9">
        <f>IF((ROW()-6)&lt;=$Q$3,INDEX(LINEST(AH1158:AH1217,AI1158:AT1217,TRUE,TRUE),1,3),"")</f>
        <v/>
      </c>
      <c r="BN1217" s="9">
        <f>IF((ROW()-6)&lt;=$Q$3,INDEX(LINEST(AH1158:AH1217,AI1158:AT1217,TRUE,TRUE),1,2),"")</f>
        <v/>
      </c>
      <c r="BO1217" s="9">
        <f>IF((ROW()-6)&lt;=$Q$3,INDEX(LINEST(AH1158:AH1217,AI1158:AT1217,TRUE,TRUE),1,1),"")</f>
        <v/>
      </c>
      <c r="BP1217" s="10">
        <f>IF((ROW()-6)&lt;=$Q$3,INDEX(LINEST(AH1158:AH1217,AI1158:AT1217,TRUE,TRUE),3,1),"")</f>
        <v/>
      </c>
      <c r="BR1217" s="9">
        <f>IF(AND((ROW()-6)&lt;=$Q$3,ISNUMBER(BC1216)),BC1216/$Q$4+BD1216*AI1217+BE1216*AJ1217+BF1216*AK1217+BG1216*AL1217+BH1216*AM1217+BI1216*AN1217+BJ1216*AO1217+BK1216*AP1217+BL1216*AQ1217+BM1216*AR1217+BN1216*AS1217+BO1216*AT1217,"")</f>
        <v/>
      </c>
      <c r="BS1217">
        <f>IF(ISNUMBER(BR1217),AVERAGE(AH1157:AH1216),"")</f>
        <v/>
      </c>
      <c r="BT1217">
        <f>IF(ISNUMBER(BR1217),(AH1217-BR1217)^2,"")</f>
        <v/>
      </c>
      <c r="BU1217">
        <f>IF(ISNUMBER(BR1217),AH1217^2,"")</f>
        <v/>
      </c>
      <c r="BV1217">
        <f>IF(ISNUMBER(BR1217),(AH1217-BS1217)^2,"")</f>
        <v/>
      </c>
    </row>
    <row r="1218">
      <c r="O1218">
        <f>IF($R1218="","",CHOOSE($Q$2,YEAR(R1218)*12+MONTH(R1218),INT((R1218-2)/7),YEAR(R1218)*4+ROUNDUP(MONTH(R1218)/3)))</f>
        <v/>
      </c>
      <c r="P1218">
        <f>IF($R1218="","",IF($R1219="",1,IF(O1218&lt;&gt;O1219,1,0)))</f>
        <v/>
      </c>
      <c r="Q1218">
        <f>IF(P1218=1,SUM($P$7:P1218),"")</f>
        <v/>
      </c>
      <c r="R1218">
        <f>IF($A1218="","",IF(ISNUMBER($A1218),$A1218,IFERROR(DATEVALUE($A1218),NA())))</f>
        <v/>
      </c>
      <c r="S1218" s="7">
        <f>IFERROR(INDEX($R$7:$R$60000,MATCH(ROW()-6,$Q$7:$Q$60000,0)),"")</f>
        <v/>
      </c>
      <c r="T1218">
        <f>IFERROR(INDEX($B$7:$B$60000,MATCH(ROW()-6,$Q$7:$Q$60000,0)),"")</f>
        <v/>
      </c>
      <c r="U1218">
        <f>IFERROR(INDEX($C$7:$C$60000,MATCH(ROW()-6,$Q$7:$Q$60000,0)),"")</f>
        <v/>
      </c>
      <c r="V1218">
        <f>IFERROR(INDEX($D$7:$D$60000,MATCH(ROW()-6,$Q$7:$Q$60000,0)),"")</f>
        <v/>
      </c>
      <c r="W1218">
        <f>IFERROR(INDEX($E$7:$E$60000,MATCH(ROW()-6,$Q$7:$Q$60000,0)),"")</f>
        <v/>
      </c>
      <c r="X1218">
        <f>IFERROR(INDEX($F$7:$F$60000,MATCH(ROW()-6,$Q$7:$Q$60000,0)),"")</f>
        <v/>
      </c>
      <c r="Y1218">
        <f>IFERROR(INDEX($G$7:$G$60000,MATCH(ROW()-6,$Q$7:$Q$60000,0)),"")</f>
        <v/>
      </c>
      <c r="Z1218">
        <f>IFERROR(INDEX($H$7:$H$60000,MATCH(ROW()-6,$Q$7:$Q$60000,0)),"")</f>
        <v/>
      </c>
      <c r="AA1218">
        <f>IFERROR(INDEX($I$7:$I$60000,MATCH(ROW()-6,$Q$7:$Q$60000,0)),"")</f>
        <v/>
      </c>
      <c r="AB1218">
        <f>IFERROR(INDEX($J$7:$J$60000,MATCH(ROW()-6,$Q$7:$Q$60000,0)),"")</f>
        <v/>
      </c>
      <c r="AC1218">
        <f>IFERROR(INDEX($K$7:$K$60000,MATCH(ROW()-6,$Q$7:$Q$60000,0)),"")</f>
        <v/>
      </c>
      <c r="AD1218">
        <f>IFERROR(INDEX($L$7:$L$60000,MATCH(ROW()-6,$Q$7:$Q$60000,0)),"")</f>
        <v/>
      </c>
      <c r="AE1218">
        <f>IFERROR(INDEX($M$7:$M$60000,MATCH(ROW()-6,$Q$7:$Q$60000,0)),"")</f>
        <v/>
      </c>
      <c r="AF1218">
        <f>IFERROR(INDEX($N$7:$N$60000,MATCH(ROW()-6,$Q$7:$Q$60000,0)),"")</f>
        <v/>
      </c>
      <c r="AH1218" s="9">
        <f>IF(OR($S1218="",$S1217=""),"",LN($T1218/$T1217))</f>
        <v/>
      </c>
      <c r="AI1218" s="9">
        <f>IF(OR($S1218="",$S1217=""),"",$C$2*LN(U1218/U1217))</f>
        <v/>
      </c>
      <c r="AJ1218" s="9">
        <f>IF(OR($S1218="",$S1217=""),"",$D$2*(V1218-V1217))</f>
        <v/>
      </c>
      <c r="AK1218" s="9">
        <f>IF(OR($S1218="",$S1217=""),"",$E$2*(W1218-W1217))</f>
        <v/>
      </c>
      <c r="AL1218" s="9">
        <f>IF(OR($S1218="",$S1217=""),"",$F$2*LN(X1218/X1217))</f>
        <v/>
      </c>
      <c r="AM1218" s="9">
        <f>IF(OR($S1218="",$S1217=""),"",$G$2*(Y1218-Y1217))</f>
        <v/>
      </c>
      <c r="AN1218" s="9">
        <f>IF(OR($S1218="",$S1217=""),"",$H$2*LN(Z1218/Z1217))</f>
        <v/>
      </c>
      <c r="AO1218" s="9">
        <f>IF(OR($S1218="",$S1217=""),"",$I$2*(AA1218-AA1217))</f>
        <v/>
      </c>
      <c r="AP1218" s="9">
        <f>IF(OR($S1218="",$S1217=""),"",$J$2*LN(AB1218/AB1217))</f>
        <v/>
      </c>
      <c r="AQ1218" s="9">
        <f>IF(OR($S1218="",$S1217=""),"",$K$2*(AC1218-AC1217))</f>
        <v/>
      </c>
      <c r="AR1218" s="9">
        <f>IF(OR($S1218="",$S1217=""),"",$L$2*LN(AD1218/AD1217))</f>
        <v/>
      </c>
      <c r="AS1218" s="9">
        <f>IF(OR($S1218="",$S1217=""),"",$M$2*LN(AE1218/AE1217))</f>
        <v/>
      </c>
      <c r="AT1218" s="9">
        <f>IF(OR($S1218="",$S1217=""),"",$N$2*LN(AF1218/AF1217))</f>
        <v/>
      </c>
      <c r="AV1218" s="9">
        <f>IF($AH1218="","",$AY$16+$AY$4*AI1218+$AY$5*AJ1218+$AY$6*AK1218+$AY$7*AL1218+$AY$8*AM1218+$AY$9*AN1218+$AY$10*AO1218+$AY$11*AP1218+$AY$12*AQ1218+$AY$13*AR1218+$AY$14*AS1218+$AY$15*AT1218)</f>
        <v/>
      </c>
      <c r="BC1218" s="10">
        <f>IF((ROW()-6)&lt;=$Q$3,INDEX(LINEST(AH1159:AH1218,AI1159:AT1218,TRUE,TRUE),1,13)*$Q$4,"")</f>
        <v/>
      </c>
      <c r="BD1218" s="9">
        <f>IF((ROW()-6)&lt;=$Q$3,INDEX(LINEST(AH1159:AH1218,AI1159:AT1218,TRUE,TRUE),1,12),"")</f>
        <v/>
      </c>
      <c r="BE1218" s="9">
        <f>IF((ROW()-6)&lt;=$Q$3,INDEX(LINEST(AH1159:AH1218,AI1159:AT1218,TRUE,TRUE),1,11),"")</f>
        <v/>
      </c>
      <c r="BF1218" s="9">
        <f>IF((ROW()-6)&lt;=$Q$3,INDEX(LINEST(AH1159:AH1218,AI1159:AT1218,TRUE,TRUE),1,10),"")</f>
        <v/>
      </c>
      <c r="BG1218" s="9">
        <f>IF((ROW()-6)&lt;=$Q$3,INDEX(LINEST(AH1159:AH1218,AI1159:AT1218,TRUE,TRUE),1,9),"")</f>
        <v/>
      </c>
      <c r="BH1218" s="9">
        <f>IF((ROW()-6)&lt;=$Q$3,INDEX(LINEST(AH1159:AH1218,AI1159:AT1218,TRUE,TRUE),1,8),"")</f>
        <v/>
      </c>
      <c r="BI1218" s="9">
        <f>IF((ROW()-6)&lt;=$Q$3,INDEX(LINEST(AH1159:AH1218,AI1159:AT1218,TRUE,TRUE),1,7),"")</f>
        <v/>
      </c>
      <c r="BJ1218" s="9">
        <f>IF((ROW()-6)&lt;=$Q$3,INDEX(LINEST(AH1159:AH1218,AI1159:AT1218,TRUE,TRUE),1,6),"")</f>
        <v/>
      </c>
      <c r="BK1218" s="9">
        <f>IF((ROW()-6)&lt;=$Q$3,INDEX(LINEST(AH1159:AH1218,AI1159:AT1218,TRUE,TRUE),1,5),"")</f>
        <v/>
      </c>
      <c r="BL1218" s="9">
        <f>IF((ROW()-6)&lt;=$Q$3,INDEX(LINEST(AH1159:AH1218,AI1159:AT1218,TRUE,TRUE),1,4),"")</f>
        <v/>
      </c>
      <c r="BM1218" s="9">
        <f>IF((ROW()-6)&lt;=$Q$3,INDEX(LINEST(AH1159:AH1218,AI1159:AT1218,TRUE,TRUE),1,3),"")</f>
        <v/>
      </c>
      <c r="BN1218" s="9">
        <f>IF((ROW()-6)&lt;=$Q$3,INDEX(LINEST(AH1159:AH1218,AI1159:AT1218,TRUE,TRUE),1,2),"")</f>
        <v/>
      </c>
      <c r="BO1218" s="9">
        <f>IF((ROW()-6)&lt;=$Q$3,INDEX(LINEST(AH1159:AH1218,AI1159:AT1218,TRUE,TRUE),1,1),"")</f>
        <v/>
      </c>
      <c r="BP1218" s="10">
        <f>IF((ROW()-6)&lt;=$Q$3,INDEX(LINEST(AH1159:AH1218,AI1159:AT1218,TRUE,TRUE),3,1),"")</f>
        <v/>
      </c>
      <c r="BR1218" s="9">
        <f>IF(AND((ROW()-6)&lt;=$Q$3,ISNUMBER(BC1217)),BC1217/$Q$4+BD1217*AI1218+BE1217*AJ1218+BF1217*AK1218+BG1217*AL1218+BH1217*AM1218+BI1217*AN1218+BJ1217*AO1218+BK1217*AP1218+BL1217*AQ1218+BM1217*AR1218+BN1217*AS1218+BO1217*AT1218,"")</f>
        <v/>
      </c>
      <c r="BS1218">
        <f>IF(ISNUMBER(BR1218),AVERAGE(AH1158:AH1217),"")</f>
        <v/>
      </c>
      <c r="BT1218">
        <f>IF(ISNUMBER(BR1218),(AH1218-BR1218)^2,"")</f>
        <v/>
      </c>
      <c r="BU1218">
        <f>IF(ISNUMBER(BR1218),AH1218^2,"")</f>
        <v/>
      </c>
      <c r="BV1218">
        <f>IF(ISNUMBER(BR1218),(AH1218-BS1218)^2,"")</f>
        <v/>
      </c>
    </row>
    <row r="1219">
      <c r="O1219">
        <f>IF($R1219="","",CHOOSE($Q$2,YEAR(R1219)*12+MONTH(R1219),INT((R1219-2)/7),YEAR(R1219)*4+ROUNDUP(MONTH(R1219)/3)))</f>
        <v/>
      </c>
      <c r="P1219">
        <f>IF($R1219="","",IF($R1220="",1,IF(O1219&lt;&gt;O1220,1,0)))</f>
        <v/>
      </c>
      <c r="Q1219">
        <f>IF(P1219=1,SUM($P$7:P1219),"")</f>
        <v/>
      </c>
      <c r="R1219">
        <f>IF($A1219="","",IF(ISNUMBER($A1219),$A1219,IFERROR(DATEVALUE($A1219),NA())))</f>
        <v/>
      </c>
      <c r="S1219" s="7">
        <f>IFERROR(INDEX($R$7:$R$60000,MATCH(ROW()-6,$Q$7:$Q$60000,0)),"")</f>
        <v/>
      </c>
      <c r="T1219">
        <f>IFERROR(INDEX($B$7:$B$60000,MATCH(ROW()-6,$Q$7:$Q$60000,0)),"")</f>
        <v/>
      </c>
      <c r="U1219">
        <f>IFERROR(INDEX($C$7:$C$60000,MATCH(ROW()-6,$Q$7:$Q$60000,0)),"")</f>
        <v/>
      </c>
      <c r="V1219">
        <f>IFERROR(INDEX($D$7:$D$60000,MATCH(ROW()-6,$Q$7:$Q$60000,0)),"")</f>
        <v/>
      </c>
      <c r="W1219">
        <f>IFERROR(INDEX($E$7:$E$60000,MATCH(ROW()-6,$Q$7:$Q$60000,0)),"")</f>
        <v/>
      </c>
      <c r="X1219">
        <f>IFERROR(INDEX($F$7:$F$60000,MATCH(ROW()-6,$Q$7:$Q$60000,0)),"")</f>
        <v/>
      </c>
      <c r="Y1219">
        <f>IFERROR(INDEX($G$7:$G$60000,MATCH(ROW()-6,$Q$7:$Q$60000,0)),"")</f>
        <v/>
      </c>
      <c r="Z1219">
        <f>IFERROR(INDEX($H$7:$H$60000,MATCH(ROW()-6,$Q$7:$Q$60000,0)),"")</f>
        <v/>
      </c>
      <c r="AA1219">
        <f>IFERROR(INDEX($I$7:$I$60000,MATCH(ROW()-6,$Q$7:$Q$60000,0)),"")</f>
        <v/>
      </c>
      <c r="AB1219">
        <f>IFERROR(INDEX($J$7:$J$60000,MATCH(ROW()-6,$Q$7:$Q$60000,0)),"")</f>
        <v/>
      </c>
      <c r="AC1219">
        <f>IFERROR(INDEX($K$7:$K$60000,MATCH(ROW()-6,$Q$7:$Q$60000,0)),"")</f>
        <v/>
      </c>
      <c r="AD1219">
        <f>IFERROR(INDEX($L$7:$L$60000,MATCH(ROW()-6,$Q$7:$Q$60000,0)),"")</f>
        <v/>
      </c>
      <c r="AE1219">
        <f>IFERROR(INDEX($M$7:$M$60000,MATCH(ROW()-6,$Q$7:$Q$60000,0)),"")</f>
        <v/>
      </c>
      <c r="AF1219">
        <f>IFERROR(INDEX($N$7:$N$60000,MATCH(ROW()-6,$Q$7:$Q$60000,0)),"")</f>
        <v/>
      </c>
      <c r="AH1219" s="9">
        <f>IF(OR($S1219="",$S1218=""),"",LN($T1219/$T1218))</f>
        <v/>
      </c>
      <c r="AI1219" s="9">
        <f>IF(OR($S1219="",$S1218=""),"",$C$2*LN(U1219/U1218))</f>
        <v/>
      </c>
      <c r="AJ1219" s="9">
        <f>IF(OR($S1219="",$S1218=""),"",$D$2*(V1219-V1218))</f>
        <v/>
      </c>
      <c r="AK1219" s="9">
        <f>IF(OR($S1219="",$S1218=""),"",$E$2*(W1219-W1218))</f>
        <v/>
      </c>
      <c r="AL1219" s="9">
        <f>IF(OR($S1219="",$S1218=""),"",$F$2*LN(X1219/X1218))</f>
        <v/>
      </c>
      <c r="AM1219" s="9">
        <f>IF(OR($S1219="",$S1218=""),"",$G$2*(Y1219-Y1218))</f>
        <v/>
      </c>
      <c r="AN1219" s="9">
        <f>IF(OR($S1219="",$S1218=""),"",$H$2*LN(Z1219/Z1218))</f>
        <v/>
      </c>
      <c r="AO1219" s="9">
        <f>IF(OR($S1219="",$S1218=""),"",$I$2*(AA1219-AA1218))</f>
        <v/>
      </c>
      <c r="AP1219" s="9">
        <f>IF(OR($S1219="",$S1218=""),"",$J$2*LN(AB1219/AB1218))</f>
        <v/>
      </c>
      <c r="AQ1219" s="9">
        <f>IF(OR($S1219="",$S1218=""),"",$K$2*(AC1219-AC1218))</f>
        <v/>
      </c>
      <c r="AR1219" s="9">
        <f>IF(OR($S1219="",$S1218=""),"",$L$2*LN(AD1219/AD1218))</f>
        <v/>
      </c>
      <c r="AS1219" s="9">
        <f>IF(OR($S1219="",$S1218=""),"",$M$2*LN(AE1219/AE1218))</f>
        <v/>
      </c>
      <c r="AT1219" s="9">
        <f>IF(OR($S1219="",$S1218=""),"",$N$2*LN(AF1219/AF1218))</f>
        <v/>
      </c>
      <c r="AV1219" s="9">
        <f>IF($AH1219="","",$AY$16+$AY$4*AI1219+$AY$5*AJ1219+$AY$6*AK1219+$AY$7*AL1219+$AY$8*AM1219+$AY$9*AN1219+$AY$10*AO1219+$AY$11*AP1219+$AY$12*AQ1219+$AY$13*AR1219+$AY$14*AS1219+$AY$15*AT1219)</f>
        <v/>
      </c>
      <c r="BC1219" s="10">
        <f>IF((ROW()-6)&lt;=$Q$3,INDEX(LINEST(AH1160:AH1219,AI1160:AT1219,TRUE,TRUE),1,13)*$Q$4,"")</f>
        <v/>
      </c>
      <c r="BD1219" s="9">
        <f>IF((ROW()-6)&lt;=$Q$3,INDEX(LINEST(AH1160:AH1219,AI1160:AT1219,TRUE,TRUE),1,12),"")</f>
        <v/>
      </c>
      <c r="BE1219" s="9">
        <f>IF((ROW()-6)&lt;=$Q$3,INDEX(LINEST(AH1160:AH1219,AI1160:AT1219,TRUE,TRUE),1,11),"")</f>
        <v/>
      </c>
      <c r="BF1219" s="9">
        <f>IF((ROW()-6)&lt;=$Q$3,INDEX(LINEST(AH1160:AH1219,AI1160:AT1219,TRUE,TRUE),1,10),"")</f>
        <v/>
      </c>
      <c r="BG1219" s="9">
        <f>IF((ROW()-6)&lt;=$Q$3,INDEX(LINEST(AH1160:AH1219,AI1160:AT1219,TRUE,TRUE),1,9),"")</f>
        <v/>
      </c>
      <c r="BH1219" s="9">
        <f>IF((ROW()-6)&lt;=$Q$3,INDEX(LINEST(AH1160:AH1219,AI1160:AT1219,TRUE,TRUE),1,8),"")</f>
        <v/>
      </c>
      <c r="BI1219" s="9">
        <f>IF((ROW()-6)&lt;=$Q$3,INDEX(LINEST(AH1160:AH1219,AI1160:AT1219,TRUE,TRUE),1,7),"")</f>
        <v/>
      </c>
      <c r="BJ1219" s="9">
        <f>IF((ROW()-6)&lt;=$Q$3,INDEX(LINEST(AH1160:AH1219,AI1160:AT1219,TRUE,TRUE),1,6),"")</f>
        <v/>
      </c>
      <c r="BK1219" s="9">
        <f>IF((ROW()-6)&lt;=$Q$3,INDEX(LINEST(AH1160:AH1219,AI1160:AT1219,TRUE,TRUE),1,5),"")</f>
        <v/>
      </c>
      <c r="BL1219" s="9">
        <f>IF((ROW()-6)&lt;=$Q$3,INDEX(LINEST(AH1160:AH1219,AI1160:AT1219,TRUE,TRUE),1,4),"")</f>
        <v/>
      </c>
      <c r="BM1219" s="9">
        <f>IF((ROW()-6)&lt;=$Q$3,INDEX(LINEST(AH1160:AH1219,AI1160:AT1219,TRUE,TRUE),1,3),"")</f>
        <v/>
      </c>
      <c r="BN1219" s="9">
        <f>IF((ROW()-6)&lt;=$Q$3,INDEX(LINEST(AH1160:AH1219,AI1160:AT1219,TRUE,TRUE),1,2),"")</f>
        <v/>
      </c>
      <c r="BO1219" s="9">
        <f>IF((ROW()-6)&lt;=$Q$3,INDEX(LINEST(AH1160:AH1219,AI1160:AT1219,TRUE,TRUE),1,1),"")</f>
        <v/>
      </c>
      <c r="BP1219" s="10">
        <f>IF((ROW()-6)&lt;=$Q$3,INDEX(LINEST(AH1160:AH1219,AI1160:AT1219,TRUE,TRUE),3,1),"")</f>
        <v/>
      </c>
      <c r="BR1219" s="9">
        <f>IF(AND((ROW()-6)&lt;=$Q$3,ISNUMBER(BC1218)),BC1218/$Q$4+BD1218*AI1219+BE1218*AJ1219+BF1218*AK1219+BG1218*AL1219+BH1218*AM1219+BI1218*AN1219+BJ1218*AO1219+BK1218*AP1219+BL1218*AQ1219+BM1218*AR1219+BN1218*AS1219+BO1218*AT1219,"")</f>
        <v/>
      </c>
      <c r="BS1219">
        <f>IF(ISNUMBER(BR1219),AVERAGE(AH1159:AH1218),"")</f>
        <v/>
      </c>
      <c r="BT1219">
        <f>IF(ISNUMBER(BR1219),(AH1219-BR1219)^2,"")</f>
        <v/>
      </c>
      <c r="BU1219">
        <f>IF(ISNUMBER(BR1219),AH1219^2,"")</f>
        <v/>
      </c>
      <c r="BV1219">
        <f>IF(ISNUMBER(BR1219),(AH1219-BS1219)^2,"")</f>
        <v/>
      </c>
    </row>
    <row r="1220">
      <c r="O1220">
        <f>IF($R1220="","",CHOOSE($Q$2,YEAR(R1220)*12+MONTH(R1220),INT((R1220-2)/7),YEAR(R1220)*4+ROUNDUP(MONTH(R1220)/3)))</f>
        <v/>
      </c>
      <c r="P1220">
        <f>IF($R1220="","",IF($R1221="",1,IF(O1220&lt;&gt;O1221,1,0)))</f>
        <v/>
      </c>
      <c r="Q1220">
        <f>IF(P1220=1,SUM($P$7:P1220),"")</f>
        <v/>
      </c>
      <c r="R1220">
        <f>IF($A1220="","",IF(ISNUMBER($A1220),$A1220,IFERROR(DATEVALUE($A1220),NA())))</f>
        <v/>
      </c>
      <c r="S1220" s="7">
        <f>IFERROR(INDEX($R$7:$R$60000,MATCH(ROW()-6,$Q$7:$Q$60000,0)),"")</f>
        <v/>
      </c>
      <c r="T1220">
        <f>IFERROR(INDEX($B$7:$B$60000,MATCH(ROW()-6,$Q$7:$Q$60000,0)),"")</f>
        <v/>
      </c>
      <c r="U1220">
        <f>IFERROR(INDEX($C$7:$C$60000,MATCH(ROW()-6,$Q$7:$Q$60000,0)),"")</f>
        <v/>
      </c>
      <c r="V1220">
        <f>IFERROR(INDEX($D$7:$D$60000,MATCH(ROW()-6,$Q$7:$Q$60000,0)),"")</f>
        <v/>
      </c>
      <c r="W1220">
        <f>IFERROR(INDEX($E$7:$E$60000,MATCH(ROW()-6,$Q$7:$Q$60000,0)),"")</f>
        <v/>
      </c>
      <c r="X1220">
        <f>IFERROR(INDEX($F$7:$F$60000,MATCH(ROW()-6,$Q$7:$Q$60000,0)),"")</f>
        <v/>
      </c>
      <c r="Y1220">
        <f>IFERROR(INDEX($G$7:$G$60000,MATCH(ROW()-6,$Q$7:$Q$60000,0)),"")</f>
        <v/>
      </c>
      <c r="Z1220">
        <f>IFERROR(INDEX($H$7:$H$60000,MATCH(ROW()-6,$Q$7:$Q$60000,0)),"")</f>
        <v/>
      </c>
      <c r="AA1220">
        <f>IFERROR(INDEX($I$7:$I$60000,MATCH(ROW()-6,$Q$7:$Q$60000,0)),"")</f>
        <v/>
      </c>
      <c r="AB1220">
        <f>IFERROR(INDEX($J$7:$J$60000,MATCH(ROW()-6,$Q$7:$Q$60000,0)),"")</f>
        <v/>
      </c>
      <c r="AC1220">
        <f>IFERROR(INDEX($K$7:$K$60000,MATCH(ROW()-6,$Q$7:$Q$60000,0)),"")</f>
        <v/>
      </c>
      <c r="AD1220">
        <f>IFERROR(INDEX($L$7:$L$60000,MATCH(ROW()-6,$Q$7:$Q$60000,0)),"")</f>
        <v/>
      </c>
      <c r="AE1220">
        <f>IFERROR(INDEX($M$7:$M$60000,MATCH(ROW()-6,$Q$7:$Q$60000,0)),"")</f>
        <v/>
      </c>
      <c r="AF1220">
        <f>IFERROR(INDEX($N$7:$N$60000,MATCH(ROW()-6,$Q$7:$Q$60000,0)),"")</f>
        <v/>
      </c>
      <c r="AH1220" s="9">
        <f>IF(OR($S1220="",$S1219=""),"",LN($T1220/$T1219))</f>
        <v/>
      </c>
      <c r="AI1220" s="9">
        <f>IF(OR($S1220="",$S1219=""),"",$C$2*LN(U1220/U1219))</f>
        <v/>
      </c>
      <c r="AJ1220" s="9">
        <f>IF(OR($S1220="",$S1219=""),"",$D$2*(V1220-V1219))</f>
        <v/>
      </c>
      <c r="AK1220" s="9">
        <f>IF(OR($S1220="",$S1219=""),"",$E$2*(W1220-W1219))</f>
        <v/>
      </c>
      <c r="AL1220" s="9">
        <f>IF(OR($S1220="",$S1219=""),"",$F$2*LN(X1220/X1219))</f>
        <v/>
      </c>
      <c r="AM1220" s="9">
        <f>IF(OR($S1220="",$S1219=""),"",$G$2*(Y1220-Y1219))</f>
        <v/>
      </c>
      <c r="AN1220" s="9">
        <f>IF(OR($S1220="",$S1219=""),"",$H$2*LN(Z1220/Z1219))</f>
        <v/>
      </c>
      <c r="AO1220" s="9">
        <f>IF(OR($S1220="",$S1219=""),"",$I$2*(AA1220-AA1219))</f>
        <v/>
      </c>
      <c r="AP1220" s="9">
        <f>IF(OR($S1220="",$S1219=""),"",$J$2*LN(AB1220/AB1219))</f>
        <v/>
      </c>
      <c r="AQ1220" s="9">
        <f>IF(OR($S1220="",$S1219=""),"",$K$2*(AC1220-AC1219))</f>
        <v/>
      </c>
      <c r="AR1220" s="9">
        <f>IF(OR($S1220="",$S1219=""),"",$L$2*LN(AD1220/AD1219))</f>
        <v/>
      </c>
      <c r="AS1220" s="9">
        <f>IF(OR($S1220="",$S1219=""),"",$M$2*LN(AE1220/AE1219))</f>
        <v/>
      </c>
      <c r="AT1220" s="9">
        <f>IF(OR($S1220="",$S1219=""),"",$N$2*LN(AF1220/AF1219))</f>
        <v/>
      </c>
      <c r="AV1220" s="9">
        <f>IF($AH1220="","",$AY$16+$AY$4*AI1220+$AY$5*AJ1220+$AY$6*AK1220+$AY$7*AL1220+$AY$8*AM1220+$AY$9*AN1220+$AY$10*AO1220+$AY$11*AP1220+$AY$12*AQ1220+$AY$13*AR1220+$AY$14*AS1220+$AY$15*AT1220)</f>
        <v/>
      </c>
      <c r="BC1220" s="10">
        <f>IF((ROW()-6)&lt;=$Q$3,INDEX(LINEST(AH1161:AH1220,AI1161:AT1220,TRUE,TRUE),1,13)*$Q$4,"")</f>
        <v/>
      </c>
      <c r="BD1220" s="9">
        <f>IF((ROW()-6)&lt;=$Q$3,INDEX(LINEST(AH1161:AH1220,AI1161:AT1220,TRUE,TRUE),1,12),"")</f>
        <v/>
      </c>
      <c r="BE1220" s="9">
        <f>IF((ROW()-6)&lt;=$Q$3,INDEX(LINEST(AH1161:AH1220,AI1161:AT1220,TRUE,TRUE),1,11),"")</f>
        <v/>
      </c>
      <c r="BF1220" s="9">
        <f>IF((ROW()-6)&lt;=$Q$3,INDEX(LINEST(AH1161:AH1220,AI1161:AT1220,TRUE,TRUE),1,10),"")</f>
        <v/>
      </c>
      <c r="BG1220" s="9">
        <f>IF((ROW()-6)&lt;=$Q$3,INDEX(LINEST(AH1161:AH1220,AI1161:AT1220,TRUE,TRUE),1,9),"")</f>
        <v/>
      </c>
      <c r="BH1220" s="9">
        <f>IF((ROW()-6)&lt;=$Q$3,INDEX(LINEST(AH1161:AH1220,AI1161:AT1220,TRUE,TRUE),1,8),"")</f>
        <v/>
      </c>
      <c r="BI1220" s="9">
        <f>IF((ROW()-6)&lt;=$Q$3,INDEX(LINEST(AH1161:AH1220,AI1161:AT1220,TRUE,TRUE),1,7),"")</f>
        <v/>
      </c>
      <c r="BJ1220" s="9">
        <f>IF((ROW()-6)&lt;=$Q$3,INDEX(LINEST(AH1161:AH1220,AI1161:AT1220,TRUE,TRUE),1,6),"")</f>
        <v/>
      </c>
      <c r="BK1220" s="9">
        <f>IF((ROW()-6)&lt;=$Q$3,INDEX(LINEST(AH1161:AH1220,AI1161:AT1220,TRUE,TRUE),1,5),"")</f>
        <v/>
      </c>
      <c r="BL1220" s="9">
        <f>IF((ROW()-6)&lt;=$Q$3,INDEX(LINEST(AH1161:AH1220,AI1161:AT1220,TRUE,TRUE),1,4),"")</f>
        <v/>
      </c>
      <c r="BM1220" s="9">
        <f>IF((ROW()-6)&lt;=$Q$3,INDEX(LINEST(AH1161:AH1220,AI1161:AT1220,TRUE,TRUE),1,3),"")</f>
        <v/>
      </c>
      <c r="BN1220" s="9">
        <f>IF((ROW()-6)&lt;=$Q$3,INDEX(LINEST(AH1161:AH1220,AI1161:AT1220,TRUE,TRUE),1,2),"")</f>
        <v/>
      </c>
      <c r="BO1220" s="9">
        <f>IF((ROW()-6)&lt;=$Q$3,INDEX(LINEST(AH1161:AH1220,AI1161:AT1220,TRUE,TRUE),1,1),"")</f>
        <v/>
      </c>
      <c r="BP1220" s="10">
        <f>IF((ROW()-6)&lt;=$Q$3,INDEX(LINEST(AH1161:AH1220,AI1161:AT1220,TRUE,TRUE),3,1),"")</f>
        <v/>
      </c>
      <c r="BR1220" s="9">
        <f>IF(AND((ROW()-6)&lt;=$Q$3,ISNUMBER(BC1219)),BC1219/$Q$4+BD1219*AI1220+BE1219*AJ1220+BF1219*AK1220+BG1219*AL1220+BH1219*AM1220+BI1219*AN1220+BJ1219*AO1220+BK1219*AP1220+BL1219*AQ1220+BM1219*AR1220+BN1219*AS1220+BO1219*AT1220,"")</f>
        <v/>
      </c>
      <c r="BS1220">
        <f>IF(ISNUMBER(BR1220),AVERAGE(AH1160:AH1219),"")</f>
        <v/>
      </c>
      <c r="BT1220">
        <f>IF(ISNUMBER(BR1220),(AH1220-BR1220)^2,"")</f>
        <v/>
      </c>
      <c r="BU1220">
        <f>IF(ISNUMBER(BR1220),AH1220^2,"")</f>
        <v/>
      </c>
      <c r="BV1220">
        <f>IF(ISNUMBER(BR1220),(AH1220-BS1220)^2,"")</f>
        <v/>
      </c>
    </row>
    <row r="1221">
      <c r="O1221">
        <f>IF($R1221="","",CHOOSE($Q$2,YEAR(R1221)*12+MONTH(R1221),INT((R1221-2)/7),YEAR(R1221)*4+ROUNDUP(MONTH(R1221)/3)))</f>
        <v/>
      </c>
      <c r="P1221">
        <f>IF($R1221="","",IF($R1222="",1,IF(O1221&lt;&gt;O1222,1,0)))</f>
        <v/>
      </c>
      <c r="Q1221">
        <f>IF(P1221=1,SUM($P$7:P1221),"")</f>
        <v/>
      </c>
      <c r="R1221">
        <f>IF($A1221="","",IF(ISNUMBER($A1221),$A1221,IFERROR(DATEVALUE($A1221),NA())))</f>
        <v/>
      </c>
      <c r="S1221" s="7">
        <f>IFERROR(INDEX($R$7:$R$60000,MATCH(ROW()-6,$Q$7:$Q$60000,0)),"")</f>
        <v/>
      </c>
      <c r="T1221">
        <f>IFERROR(INDEX($B$7:$B$60000,MATCH(ROW()-6,$Q$7:$Q$60000,0)),"")</f>
        <v/>
      </c>
      <c r="U1221">
        <f>IFERROR(INDEX($C$7:$C$60000,MATCH(ROW()-6,$Q$7:$Q$60000,0)),"")</f>
        <v/>
      </c>
      <c r="V1221">
        <f>IFERROR(INDEX($D$7:$D$60000,MATCH(ROW()-6,$Q$7:$Q$60000,0)),"")</f>
        <v/>
      </c>
      <c r="W1221">
        <f>IFERROR(INDEX($E$7:$E$60000,MATCH(ROW()-6,$Q$7:$Q$60000,0)),"")</f>
        <v/>
      </c>
      <c r="X1221">
        <f>IFERROR(INDEX($F$7:$F$60000,MATCH(ROW()-6,$Q$7:$Q$60000,0)),"")</f>
        <v/>
      </c>
      <c r="Y1221">
        <f>IFERROR(INDEX($G$7:$G$60000,MATCH(ROW()-6,$Q$7:$Q$60000,0)),"")</f>
        <v/>
      </c>
      <c r="Z1221">
        <f>IFERROR(INDEX($H$7:$H$60000,MATCH(ROW()-6,$Q$7:$Q$60000,0)),"")</f>
        <v/>
      </c>
      <c r="AA1221">
        <f>IFERROR(INDEX($I$7:$I$60000,MATCH(ROW()-6,$Q$7:$Q$60000,0)),"")</f>
        <v/>
      </c>
      <c r="AB1221">
        <f>IFERROR(INDEX($J$7:$J$60000,MATCH(ROW()-6,$Q$7:$Q$60000,0)),"")</f>
        <v/>
      </c>
      <c r="AC1221">
        <f>IFERROR(INDEX($K$7:$K$60000,MATCH(ROW()-6,$Q$7:$Q$60000,0)),"")</f>
        <v/>
      </c>
      <c r="AD1221">
        <f>IFERROR(INDEX($L$7:$L$60000,MATCH(ROW()-6,$Q$7:$Q$60000,0)),"")</f>
        <v/>
      </c>
      <c r="AE1221">
        <f>IFERROR(INDEX($M$7:$M$60000,MATCH(ROW()-6,$Q$7:$Q$60000,0)),"")</f>
        <v/>
      </c>
      <c r="AF1221">
        <f>IFERROR(INDEX($N$7:$N$60000,MATCH(ROW()-6,$Q$7:$Q$60000,0)),"")</f>
        <v/>
      </c>
      <c r="AH1221" s="9">
        <f>IF(OR($S1221="",$S1220=""),"",LN($T1221/$T1220))</f>
        <v/>
      </c>
      <c r="AI1221" s="9">
        <f>IF(OR($S1221="",$S1220=""),"",$C$2*LN(U1221/U1220))</f>
        <v/>
      </c>
      <c r="AJ1221" s="9">
        <f>IF(OR($S1221="",$S1220=""),"",$D$2*(V1221-V1220))</f>
        <v/>
      </c>
      <c r="AK1221" s="9">
        <f>IF(OR($S1221="",$S1220=""),"",$E$2*(W1221-W1220))</f>
        <v/>
      </c>
      <c r="AL1221" s="9">
        <f>IF(OR($S1221="",$S1220=""),"",$F$2*LN(X1221/X1220))</f>
        <v/>
      </c>
      <c r="AM1221" s="9">
        <f>IF(OR($S1221="",$S1220=""),"",$G$2*(Y1221-Y1220))</f>
        <v/>
      </c>
      <c r="AN1221" s="9">
        <f>IF(OR($S1221="",$S1220=""),"",$H$2*LN(Z1221/Z1220))</f>
        <v/>
      </c>
      <c r="AO1221" s="9">
        <f>IF(OR($S1221="",$S1220=""),"",$I$2*(AA1221-AA1220))</f>
        <v/>
      </c>
      <c r="AP1221" s="9">
        <f>IF(OR($S1221="",$S1220=""),"",$J$2*LN(AB1221/AB1220))</f>
        <v/>
      </c>
      <c r="AQ1221" s="9">
        <f>IF(OR($S1221="",$S1220=""),"",$K$2*(AC1221-AC1220))</f>
        <v/>
      </c>
      <c r="AR1221" s="9">
        <f>IF(OR($S1221="",$S1220=""),"",$L$2*LN(AD1221/AD1220))</f>
        <v/>
      </c>
      <c r="AS1221" s="9">
        <f>IF(OR($S1221="",$S1220=""),"",$M$2*LN(AE1221/AE1220))</f>
        <v/>
      </c>
      <c r="AT1221" s="9">
        <f>IF(OR($S1221="",$S1220=""),"",$N$2*LN(AF1221/AF1220))</f>
        <v/>
      </c>
      <c r="AV1221" s="9">
        <f>IF($AH1221="","",$AY$16+$AY$4*AI1221+$AY$5*AJ1221+$AY$6*AK1221+$AY$7*AL1221+$AY$8*AM1221+$AY$9*AN1221+$AY$10*AO1221+$AY$11*AP1221+$AY$12*AQ1221+$AY$13*AR1221+$AY$14*AS1221+$AY$15*AT1221)</f>
        <v/>
      </c>
      <c r="BC1221" s="10">
        <f>IF((ROW()-6)&lt;=$Q$3,INDEX(LINEST(AH1162:AH1221,AI1162:AT1221,TRUE,TRUE),1,13)*$Q$4,"")</f>
        <v/>
      </c>
      <c r="BD1221" s="9">
        <f>IF((ROW()-6)&lt;=$Q$3,INDEX(LINEST(AH1162:AH1221,AI1162:AT1221,TRUE,TRUE),1,12),"")</f>
        <v/>
      </c>
      <c r="BE1221" s="9">
        <f>IF((ROW()-6)&lt;=$Q$3,INDEX(LINEST(AH1162:AH1221,AI1162:AT1221,TRUE,TRUE),1,11),"")</f>
        <v/>
      </c>
      <c r="BF1221" s="9">
        <f>IF((ROW()-6)&lt;=$Q$3,INDEX(LINEST(AH1162:AH1221,AI1162:AT1221,TRUE,TRUE),1,10),"")</f>
        <v/>
      </c>
      <c r="BG1221" s="9">
        <f>IF((ROW()-6)&lt;=$Q$3,INDEX(LINEST(AH1162:AH1221,AI1162:AT1221,TRUE,TRUE),1,9),"")</f>
        <v/>
      </c>
      <c r="BH1221" s="9">
        <f>IF((ROW()-6)&lt;=$Q$3,INDEX(LINEST(AH1162:AH1221,AI1162:AT1221,TRUE,TRUE),1,8),"")</f>
        <v/>
      </c>
      <c r="BI1221" s="9">
        <f>IF((ROW()-6)&lt;=$Q$3,INDEX(LINEST(AH1162:AH1221,AI1162:AT1221,TRUE,TRUE),1,7),"")</f>
        <v/>
      </c>
      <c r="BJ1221" s="9">
        <f>IF((ROW()-6)&lt;=$Q$3,INDEX(LINEST(AH1162:AH1221,AI1162:AT1221,TRUE,TRUE),1,6),"")</f>
        <v/>
      </c>
      <c r="BK1221" s="9">
        <f>IF((ROW()-6)&lt;=$Q$3,INDEX(LINEST(AH1162:AH1221,AI1162:AT1221,TRUE,TRUE),1,5),"")</f>
        <v/>
      </c>
      <c r="BL1221" s="9">
        <f>IF((ROW()-6)&lt;=$Q$3,INDEX(LINEST(AH1162:AH1221,AI1162:AT1221,TRUE,TRUE),1,4),"")</f>
        <v/>
      </c>
      <c r="BM1221" s="9">
        <f>IF((ROW()-6)&lt;=$Q$3,INDEX(LINEST(AH1162:AH1221,AI1162:AT1221,TRUE,TRUE),1,3),"")</f>
        <v/>
      </c>
      <c r="BN1221" s="9">
        <f>IF((ROW()-6)&lt;=$Q$3,INDEX(LINEST(AH1162:AH1221,AI1162:AT1221,TRUE,TRUE),1,2),"")</f>
        <v/>
      </c>
      <c r="BO1221" s="9">
        <f>IF((ROW()-6)&lt;=$Q$3,INDEX(LINEST(AH1162:AH1221,AI1162:AT1221,TRUE,TRUE),1,1),"")</f>
        <v/>
      </c>
      <c r="BP1221" s="10">
        <f>IF((ROW()-6)&lt;=$Q$3,INDEX(LINEST(AH1162:AH1221,AI1162:AT1221,TRUE,TRUE),3,1),"")</f>
        <v/>
      </c>
      <c r="BR1221" s="9">
        <f>IF(AND((ROW()-6)&lt;=$Q$3,ISNUMBER(BC1220)),BC1220/$Q$4+BD1220*AI1221+BE1220*AJ1221+BF1220*AK1221+BG1220*AL1221+BH1220*AM1221+BI1220*AN1221+BJ1220*AO1221+BK1220*AP1221+BL1220*AQ1221+BM1220*AR1221+BN1220*AS1221+BO1220*AT1221,"")</f>
        <v/>
      </c>
      <c r="BS1221">
        <f>IF(ISNUMBER(BR1221),AVERAGE(AH1161:AH1220),"")</f>
        <v/>
      </c>
      <c r="BT1221">
        <f>IF(ISNUMBER(BR1221),(AH1221-BR1221)^2,"")</f>
        <v/>
      </c>
      <c r="BU1221">
        <f>IF(ISNUMBER(BR1221),AH1221^2,"")</f>
        <v/>
      </c>
      <c r="BV1221">
        <f>IF(ISNUMBER(BR1221),(AH1221-BS1221)^2,"")</f>
        <v/>
      </c>
    </row>
    <row r="1222">
      <c r="O1222">
        <f>IF($R1222="","",CHOOSE($Q$2,YEAR(R1222)*12+MONTH(R1222),INT((R1222-2)/7),YEAR(R1222)*4+ROUNDUP(MONTH(R1222)/3)))</f>
        <v/>
      </c>
      <c r="P1222">
        <f>IF($R1222="","",IF($R1223="",1,IF(O1222&lt;&gt;O1223,1,0)))</f>
        <v/>
      </c>
      <c r="Q1222">
        <f>IF(P1222=1,SUM($P$7:P1222),"")</f>
        <v/>
      </c>
      <c r="R1222">
        <f>IF($A1222="","",IF(ISNUMBER($A1222),$A1222,IFERROR(DATEVALUE($A1222),NA())))</f>
        <v/>
      </c>
      <c r="S1222" s="7">
        <f>IFERROR(INDEX($R$7:$R$60000,MATCH(ROW()-6,$Q$7:$Q$60000,0)),"")</f>
        <v/>
      </c>
      <c r="T1222">
        <f>IFERROR(INDEX($B$7:$B$60000,MATCH(ROW()-6,$Q$7:$Q$60000,0)),"")</f>
        <v/>
      </c>
      <c r="U1222">
        <f>IFERROR(INDEX($C$7:$C$60000,MATCH(ROW()-6,$Q$7:$Q$60000,0)),"")</f>
        <v/>
      </c>
      <c r="V1222">
        <f>IFERROR(INDEX($D$7:$D$60000,MATCH(ROW()-6,$Q$7:$Q$60000,0)),"")</f>
        <v/>
      </c>
      <c r="W1222">
        <f>IFERROR(INDEX($E$7:$E$60000,MATCH(ROW()-6,$Q$7:$Q$60000,0)),"")</f>
        <v/>
      </c>
      <c r="X1222">
        <f>IFERROR(INDEX($F$7:$F$60000,MATCH(ROW()-6,$Q$7:$Q$60000,0)),"")</f>
        <v/>
      </c>
      <c r="Y1222">
        <f>IFERROR(INDEX($G$7:$G$60000,MATCH(ROW()-6,$Q$7:$Q$60000,0)),"")</f>
        <v/>
      </c>
      <c r="Z1222">
        <f>IFERROR(INDEX($H$7:$H$60000,MATCH(ROW()-6,$Q$7:$Q$60000,0)),"")</f>
        <v/>
      </c>
      <c r="AA1222">
        <f>IFERROR(INDEX($I$7:$I$60000,MATCH(ROW()-6,$Q$7:$Q$60000,0)),"")</f>
        <v/>
      </c>
      <c r="AB1222">
        <f>IFERROR(INDEX($J$7:$J$60000,MATCH(ROW()-6,$Q$7:$Q$60000,0)),"")</f>
        <v/>
      </c>
      <c r="AC1222">
        <f>IFERROR(INDEX($K$7:$K$60000,MATCH(ROW()-6,$Q$7:$Q$60000,0)),"")</f>
        <v/>
      </c>
      <c r="AD1222">
        <f>IFERROR(INDEX($L$7:$L$60000,MATCH(ROW()-6,$Q$7:$Q$60000,0)),"")</f>
        <v/>
      </c>
      <c r="AE1222">
        <f>IFERROR(INDEX($M$7:$M$60000,MATCH(ROW()-6,$Q$7:$Q$60000,0)),"")</f>
        <v/>
      </c>
      <c r="AF1222">
        <f>IFERROR(INDEX($N$7:$N$60000,MATCH(ROW()-6,$Q$7:$Q$60000,0)),"")</f>
        <v/>
      </c>
      <c r="AH1222" s="9">
        <f>IF(OR($S1222="",$S1221=""),"",LN($T1222/$T1221))</f>
        <v/>
      </c>
      <c r="AI1222" s="9">
        <f>IF(OR($S1222="",$S1221=""),"",$C$2*LN(U1222/U1221))</f>
        <v/>
      </c>
      <c r="AJ1222" s="9">
        <f>IF(OR($S1222="",$S1221=""),"",$D$2*(V1222-V1221))</f>
        <v/>
      </c>
      <c r="AK1222" s="9">
        <f>IF(OR($S1222="",$S1221=""),"",$E$2*(W1222-W1221))</f>
        <v/>
      </c>
      <c r="AL1222" s="9">
        <f>IF(OR($S1222="",$S1221=""),"",$F$2*LN(X1222/X1221))</f>
        <v/>
      </c>
      <c r="AM1222" s="9">
        <f>IF(OR($S1222="",$S1221=""),"",$G$2*(Y1222-Y1221))</f>
        <v/>
      </c>
      <c r="AN1222" s="9">
        <f>IF(OR($S1222="",$S1221=""),"",$H$2*LN(Z1222/Z1221))</f>
        <v/>
      </c>
      <c r="AO1222" s="9">
        <f>IF(OR($S1222="",$S1221=""),"",$I$2*(AA1222-AA1221))</f>
        <v/>
      </c>
      <c r="AP1222" s="9">
        <f>IF(OR($S1222="",$S1221=""),"",$J$2*LN(AB1222/AB1221))</f>
        <v/>
      </c>
      <c r="AQ1222" s="9">
        <f>IF(OR($S1222="",$S1221=""),"",$K$2*(AC1222-AC1221))</f>
        <v/>
      </c>
      <c r="AR1222" s="9">
        <f>IF(OR($S1222="",$S1221=""),"",$L$2*LN(AD1222/AD1221))</f>
        <v/>
      </c>
      <c r="AS1222" s="9">
        <f>IF(OR($S1222="",$S1221=""),"",$M$2*LN(AE1222/AE1221))</f>
        <v/>
      </c>
      <c r="AT1222" s="9">
        <f>IF(OR($S1222="",$S1221=""),"",$N$2*LN(AF1222/AF1221))</f>
        <v/>
      </c>
      <c r="AV1222" s="9">
        <f>IF($AH1222="","",$AY$16+$AY$4*AI1222+$AY$5*AJ1222+$AY$6*AK1222+$AY$7*AL1222+$AY$8*AM1222+$AY$9*AN1222+$AY$10*AO1222+$AY$11*AP1222+$AY$12*AQ1222+$AY$13*AR1222+$AY$14*AS1222+$AY$15*AT1222)</f>
        <v/>
      </c>
      <c r="BC1222" s="10">
        <f>IF((ROW()-6)&lt;=$Q$3,INDEX(LINEST(AH1163:AH1222,AI1163:AT1222,TRUE,TRUE),1,13)*$Q$4,"")</f>
        <v/>
      </c>
      <c r="BD1222" s="9">
        <f>IF((ROW()-6)&lt;=$Q$3,INDEX(LINEST(AH1163:AH1222,AI1163:AT1222,TRUE,TRUE),1,12),"")</f>
        <v/>
      </c>
      <c r="BE1222" s="9">
        <f>IF((ROW()-6)&lt;=$Q$3,INDEX(LINEST(AH1163:AH1222,AI1163:AT1222,TRUE,TRUE),1,11),"")</f>
        <v/>
      </c>
      <c r="BF1222" s="9">
        <f>IF((ROW()-6)&lt;=$Q$3,INDEX(LINEST(AH1163:AH1222,AI1163:AT1222,TRUE,TRUE),1,10),"")</f>
        <v/>
      </c>
      <c r="BG1222" s="9">
        <f>IF((ROW()-6)&lt;=$Q$3,INDEX(LINEST(AH1163:AH1222,AI1163:AT1222,TRUE,TRUE),1,9),"")</f>
        <v/>
      </c>
      <c r="BH1222" s="9">
        <f>IF((ROW()-6)&lt;=$Q$3,INDEX(LINEST(AH1163:AH1222,AI1163:AT1222,TRUE,TRUE),1,8),"")</f>
        <v/>
      </c>
      <c r="BI1222" s="9">
        <f>IF((ROW()-6)&lt;=$Q$3,INDEX(LINEST(AH1163:AH1222,AI1163:AT1222,TRUE,TRUE),1,7),"")</f>
        <v/>
      </c>
      <c r="BJ1222" s="9">
        <f>IF((ROW()-6)&lt;=$Q$3,INDEX(LINEST(AH1163:AH1222,AI1163:AT1222,TRUE,TRUE),1,6),"")</f>
        <v/>
      </c>
      <c r="BK1222" s="9">
        <f>IF((ROW()-6)&lt;=$Q$3,INDEX(LINEST(AH1163:AH1222,AI1163:AT1222,TRUE,TRUE),1,5),"")</f>
        <v/>
      </c>
      <c r="BL1222" s="9">
        <f>IF((ROW()-6)&lt;=$Q$3,INDEX(LINEST(AH1163:AH1222,AI1163:AT1222,TRUE,TRUE),1,4),"")</f>
        <v/>
      </c>
      <c r="BM1222" s="9">
        <f>IF((ROW()-6)&lt;=$Q$3,INDEX(LINEST(AH1163:AH1222,AI1163:AT1222,TRUE,TRUE),1,3),"")</f>
        <v/>
      </c>
      <c r="BN1222" s="9">
        <f>IF((ROW()-6)&lt;=$Q$3,INDEX(LINEST(AH1163:AH1222,AI1163:AT1222,TRUE,TRUE),1,2),"")</f>
        <v/>
      </c>
      <c r="BO1222" s="9">
        <f>IF((ROW()-6)&lt;=$Q$3,INDEX(LINEST(AH1163:AH1222,AI1163:AT1222,TRUE,TRUE),1,1),"")</f>
        <v/>
      </c>
      <c r="BP1222" s="10">
        <f>IF((ROW()-6)&lt;=$Q$3,INDEX(LINEST(AH1163:AH1222,AI1163:AT1222,TRUE,TRUE),3,1),"")</f>
        <v/>
      </c>
      <c r="BR1222" s="9">
        <f>IF(AND((ROW()-6)&lt;=$Q$3,ISNUMBER(BC1221)),BC1221/$Q$4+BD1221*AI1222+BE1221*AJ1222+BF1221*AK1222+BG1221*AL1222+BH1221*AM1222+BI1221*AN1222+BJ1221*AO1222+BK1221*AP1222+BL1221*AQ1222+BM1221*AR1222+BN1221*AS1222+BO1221*AT1222,"")</f>
        <v/>
      </c>
      <c r="BS1222">
        <f>IF(ISNUMBER(BR1222),AVERAGE(AH1162:AH1221),"")</f>
        <v/>
      </c>
      <c r="BT1222">
        <f>IF(ISNUMBER(BR1222),(AH1222-BR1222)^2,"")</f>
        <v/>
      </c>
      <c r="BU1222">
        <f>IF(ISNUMBER(BR1222),AH1222^2,"")</f>
        <v/>
      </c>
      <c r="BV1222">
        <f>IF(ISNUMBER(BR1222),(AH1222-BS1222)^2,"")</f>
        <v/>
      </c>
    </row>
    <row r="1223">
      <c r="O1223">
        <f>IF($R1223="","",CHOOSE($Q$2,YEAR(R1223)*12+MONTH(R1223),INT((R1223-2)/7),YEAR(R1223)*4+ROUNDUP(MONTH(R1223)/3)))</f>
        <v/>
      </c>
      <c r="P1223">
        <f>IF($R1223="","",IF($R1224="",1,IF(O1223&lt;&gt;O1224,1,0)))</f>
        <v/>
      </c>
      <c r="Q1223">
        <f>IF(P1223=1,SUM($P$7:P1223),"")</f>
        <v/>
      </c>
      <c r="R1223">
        <f>IF($A1223="","",IF(ISNUMBER($A1223),$A1223,IFERROR(DATEVALUE($A1223),NA())))</f>
        <v/>
      </c>
      <c r="S1223" s="7">
        <f>IFERROR(INDEX($R$7:$R$60000,MATCH(ROW()-6,$Q$7:$Q$60000,0)),"")</f>
        <v/>
      </c>
      <c r="T1223">
        <f>IFERROR(INDEX($B$7:$B$60000,MATCH(ROW()-6,$Q$7:$Q$60000,0)),"")</f>
        <v/>
      </c>
      <c r="U1223">
        <f>IFERROR(INDEX($C$7:$C$60000,MATCH(ROW()-6,$Q$7:$Q$60000,0)),"")</f>
        <v/>
      </c>
      <c r="V1223">
        <f>IFERROR(INDEX($D$7:$D$60000,MATCH(ROW()-6,$Q$7:$Q$60000,0)),"")</f>
        <v/>
      </c>
      <c r="W1223">
        <f>IFERROR(INDEX($E$7:$E$60000,MATCH(ROW()-6,$Q$7:$Q$60000,0)),"")</f>
        <v/>
      </c>
      <c r="X1223">
        <f>IFERROR(INDEX($F$7:$F$60000,MATCH(ROW()-6,$Q$7:$Q$60000,0)),"")</f>
        <v/>
      </c>
      <c r="Y1223">
        <f>IFERROR(INDEX($G$7:$G$60000,MATCH(ROW()-6,$Q$7:$Q$60000,0)),"")</f>
        <v/>
      </c>
      <c r="Z1223">
        <f>IFERROR(INDEX($H$7:$H$60000,MATCH(ROW()-6,$Q$7:$Q$60000,0)),"")</f>
        <v/>
      </c>
      <c r="AA1223">
        <f>IFERROR(INDEX($I$7:$I$60000,MATCH(ROW()-6,$Q$7:$Q$60000,0)),"")</f>
        <v/>
      </c>
      <c r="AB1223">
        <f>IFERROR(INDEX($J$7:$J$60000,MATCH(ROW()-6,$Q$7:$Q$60000,0)),"")</f>
        <v/>
      </c>
      <c r="AC1223">
        <f>IFERROR(INDEX($K$7:$K$60000,MATCH(ROW()-6,$Q$7:$Q$60000,0)),"")</f>
        <v/>
      </c>
      <c r="AD1223">
        <f>IFERROR(INDEX($L$7:$L$60000,MATCH(ROW()-6,$Q$7:$Q$60000,0)),"")</f>
        <v/>
      </c>
      <c r="AE1223">
        <f>IFERROR(INDEX($M$7:$M$60000,MATCH(ROW()-6,$Q$7:$Q$60000,0)),"")</f>
        <v/>
      </c>
      <c r="AF1223">
        <f>IFERROR(INDEX($N$7:$N$60000,MATCH(ROW()-6,$Q$7:$Q$60000,0)),"")</f>
        <v/>
      </c>
      <c r="AH1223" s="9">
        <f>IF(OR($S1223="",$S1222=""),"",LN($T1223/$T1222))</f>
        <v/>
      </c>
      <c r="AI1223" s="9">
        <f>IF(OR($S1223="",$S1222=""),"",$C$2*LN(U1223/U1222))</f>
        <v/>
      </c>
      <c r="AJ1223" s="9">
        <f>IF(OR($S1223="",$S1222=""),"",$D$2*(V1223-V1222))</f>
        <v/>
      </c>
      <c r="AK1223" s="9">
        <f>IF(OR($S1223="",$S1222=""),"",$E$2*(W1223-W1222))</f>
        <v/>
      </c>
      <c r="AL1223" s="9">
        <f>IF(OR($S1223="",$S1222=""),"",$F$2*LN(X1223/X1222))</f>
        <v/>
      </c>
      <c r="AM1223" s="9">
        <f>IF(OR($S1223="",$S1222=""),"",$G$2*(Y1223-Y1222))</f>
        <v/>
      </c>
      <c r="AN1223" s="9">
        <f>IF(OR($S1223="",$S1222=""),"",$H$2*LN(Z1223/Z1222))</f>
        <v/>
      </c>
      <c r="AO1223" s="9">
        <f>IF(OR($S1223="",$S1222=""),"",$I$2*(AA1223-AA1222))</f>
        <v/>
      </c>
      <c r="AP1223" s="9">
        <f>IF(OR($S1223="",$S1222=""),"",$J$2*LN(AB1223/AB1222))</f>
        <v/>
      </c>
      <c r="AQ1223" s="9">
        <f>IF(OR($S1223="",$S1222=""),"",$K$2*(AC1223-AC1222))</f>
        <v/>
      </c>
      <c r="AR1223" s="9">
        <f>IF(OR($S1223="",$S1222=""),"",$L$2*LN(AD1223/AD1222))</f>
        <v/>
      </c>
      <c r="AS1223" s="9">
        <f>IF(OR($S1223="",$S1222=""),"",$M$2*LN(AE1223/AE1222))</f>
        <v/>
      </c>
      <c r="AT1223" s="9">
        <f>IF(OR($S1223="",$S1222=""),"",$N$2*LN(AF1223/AF1222))</f>
        <v/>
      </c>
      <c r="AV1223" s="9">
        <f>IF($AH1223="","",$AY$16+$AY$4*AI1223+$AY$5*AJ1223+$AY$6*AK1223+$AY$7*AL1223+$AY$8*AM1223+$AY$9*AN1223+$AY$10*AO1223+$AY$11*AP1223+$AY$12*AQ1223+$AY$13*AR1223+$AY$14*AS1223+$AY$15*AT1223)</f>
        <v/>
      </c>
      <c r="BC1223" s="10">
        <f>IF((ROW()-6)&lt;=$Q$3,INDEX(LINEST(AH1164:AH1223,AI1164:AT1223,TRUE,TRUE),1,13)*$Q$4,"")</f>
        <v/>
      </c>
      <c r="BD1223" s="9">
        <f>IF((ROW()-6)&lt;=$Q$3,INDEX(LINEST(AH1164:AH1223,AI1164:AT1223,TRUE,TRUE),1,12),"")</f>
        <v/>
      </c>
      <c r="BE1223" s="9">
        <f>IF((ROW()-6)&lt;=$Q$3,INDEX(LINEST(AH1164:AH1223,AI1164:AT1223,TRUE,TRUE),1,11),"")</f>
        <v/>
      </c>
      <c r="BF1223" s="9">
        <f>IF((ROW()-6)&lt;=$Q$3,INDEX(LINEST(AH1164:AH1223,AI1164:AT1223,TRUE,TRUE),1,10),"")</f>
        <v/>
      </c>
      <c r="BG1223" s="9">
        <f>IF((ROW()-6)&lt;=$Q$3,INDEX(LINEST(AH1164:AH1223,AI1164:AT1223,TRUE,TRUE),1,9),"")</f>
        <v/>
      </c>
      <c r="BH1223" s="9">
        <f>IF((ROW()-6)&lt;=$Q$3,INDEX(LINEST(AH1164:AH1223,AI1164:AT1223,TRUE,TRUE),1,8),"")</f>
        <v/>
      </c>
      <c r="BI1223" s="9">
        <f>IF((ROW()-6)&lt;=$Q$3,INDEX(LINEST(AH1164:AH1223,AI1164:AT1223,TRUE,TRUE),1,7),"")</f>
        <v/>
      </c>
      <c r="BJ1223" s="9">
        <f>IF((ROW()-6)&lt;=$Q$3,INDEX(LINEST(AH1164:AH1223,AI1164:AT1223,TRUE,TRUE),1,6),"")</f>
        <v/>
      </c>
      <c r="BK1223" s="9">
        <f>IF((ROW()-6)&lt;=$Q$3,INDEX(LINEST(AH1164:AH1223,AI1164:AT1223,TRUE,TRUE),1,5),"")</f>
        <v/>
      </c>
      <c r="BL1223" s="9">
        <f>IF((ROW()-6)&lt;=$Q$3,INDEX(LINEST(AH1164:AH1223,AI1164:AT1223,TRUE,TRUE),1,4),"")</f>
        <v/>
      </c>
      <c r="BM1223" s="9">
        <f>IF((ROW()-6)&lt;=$Q$3,INDEX(LINEST(AH1164:AH1223,AI1164:AT1223,TRUE,TRUE),1,3),"")</f>
        <v/>
      </c>
      <c r="BN1223" s="9">
        <f>IF((ROW()-6)&lt;=$Q$3,INDEX(LINEST(AH1164:AH1223,AI1164:AT1223,TRUE,TRUE),1,2),"")</f>
        <v/>
      </c>
      <c r="BO1223" s="9">
        <f>IF((ROW()-6)&lt;=$Q$3,INDEX(LINEST(AH1164:AH1223,AI1164:AT1223,TRUE,TRUE),1,1),"")</f>
        <v/>
      </c>
      <c r="BP1223" s="10">
        <f>IF((ROW()-6)&lt;=$Q$3,INDEX(LINEST(AH1164:AH1223,AI1164:AT1223,TRUE,TRUE),3,1),"")</f>
        <v/>
      </c>
      <c r="BR1223" s="9">
        <f>IF(AND((ROW()-6)&lt;=$Q$3,ISNUMBER(BC1222)),BC1222/$Q$4+BD1222*AI1223+BE1222*AJ1223+BF1222*AK1223+BG1222*AL1223+BH1222*AM1223+BI1222*AN1223+BJ1222*AO1223+BK1222*AP1223+BL1222*AQ1223+BM1222*AR1223+BN1222*AS1223+BO1222*AT1223,"")</f>
        <v/>
      </c>
      <c r="BS1223">
        <f>IF(ISNUMBER(BR1223),AVERAGE(AH1163:AH1222),"")</f>
        <v/>
      </c>
      <c r="BT1223">
        <f>IF(ISNUMBER(BR1223),(AH1223-BR1223)^2,"")</f>
        <v/>
      </c>
      <c r="BU1223">
        <f>IF(ISNUMBER(BR1223),AH1223^2,"")</f>
        <v/>
      </c>
      <c r="BV1223">
        <f>IF(ISNUMBER(BR1223),(AH1223-BS1223)^2,"")</f>
        <v/>
      </c>
    </row>
    <row r="1224">
      <c r="O1224">
        <f>IF($R1224="","",CHOOSE($Q$2,YEAR(R1224)*12+MONTH(R1224),INT((R1224-2)/7),YEAR(R1224)*4+ROUNDUP(MONTH(R1224)/3)))</f>
        <v/>
      </c>
      <c r="P1224">
        <f>IF($R1224="","",IF($R1225="",1,IF(O1224&lt;&gt;O1225,1,0)))</f>
        <v/>
      </c>
      <c r="Q1224">
        <f>IF(P1224=1,SUM($P$7:P1224),"")</f>
        <v/>
      </c>
      <c r="R1224">
        <f>IF($A1224="","",IF(ISNUMBER($A1224),$A1224,IFERROR(DATEVALUE($A1224),NA())))</f>
        <v/>
      </c>
      <c r="S1224" s="7">
        <f>IFERROR(INDEX($R$7:$R$60000,MATCH(ROW()-6,$Q$7:$Q$60000,0)),"")</f>
        <v/>
      </c>
      <c r="T1224">
        <f>IFERROR(INDEX($B$7:$B$60000,MATCH(ROW()-6,$Q$7:$Q$60000,0)),"")</f>
        <v/>
      </c>
      <c r="U1224">
        <f>IFERROR(INDEX($C$7:$C$60000,MATCH(ROW()-6,$Q$7:$Q$60000,0)),"")</f>
        <v/>
      </c>
      <c r="V1224">
        <f>IFERROR(INDEX($D$7:$D$60000,MATCH(ROW()-6,$Q$7:$Q$60000,0)),"")</f>
        <v/>
      </c>
      <c r="W1224">
        <f>IFERROR(INDEX($E$7:$E$60000,MATCH(ROW()-6,$Q$7:$Q$60000,0)),"")</f>
        <v/>
      </c>
      <c r="X1224">
        <f>IFERROR(INDEX($F$7:$F$60000,MATCH(ROW()-6,$Q$7:$Q$60000,0)),"")</f>
        <v/>
      </c>
      <c r="Y1224">
        <f>IFERROR(INDEX($G$7:$G$60000,MATCH(ROW()-6,$Q$7:$Q$60000,0)),"")</f>
        <v/>
      </c>
      <c r="Z1224">
        <f>IFERROR(INDEX($H$7:$H$60000,MATCH(ROW()-6,$Q$7:$Q$60000,0)),"")</f>
        <v/>
      </c>
      <c r="AA1224">
        <f>IFERROR(INDEX($I$7:$I$60000,MATCH(ROW()-6,$Q$7:$Q$60000,0)),"")</f>
        <v/>
      </c>
      <c r="AB1224">
        <f>IFERROR(INDEX($J$7:$J$60000,MATCH(ROW()-6,$Q$7:$Q$60000,0)),"")</f>
        <v/>
      </c>
      <c r="AC1224">
        <f>IFERROR(INDEX($K$7:$K$60000,MATCH(ROW()-6,$Q$7:$Q$60000,0)),"")</f>
        <v/>
      </c>
      <c r="AD1224">
        <f>IFERROR(INDEX($L$7:$L$60000,MATCH(ROW()-6,$Q$7:$Q$60000,0)),"")</f>
        <v/>
      </c>
      <c r="AE1224">
        <f>IFERROR(INDEX($M$7:$M$60000,MATCH(ROW()-6,$Q$7:$Q$60000,0)),"")</f>
        <v/>
      </c>
      <c r="AF1224">
        <f>IFERROR(INDEX($N$7:$N$60000,MATCH(ROW()-6,$Q$7:$Q$60000,0)),"")</f>
        <v/>
      </c>
      <c r="AH1224" s="9">
        <f>IF(OR($S1224="",$S1223=""),"",LN($T1224/$T1223))</f>
        <v/>
      </c>
      <c r="AI1224" s="9">
        <f>IF(OR($S1224="",$S1223=""),"",$C$2*LN(U1224/U1223))</f>
        <v/>
      </c>
      <c r="AJ1224" s="9">
        <f>IF(OR($S1224="",$S1223=""),"",$D$2*(V1224-V1223))</f>
        <v/>
      </c>
      <c r="AK1224" s="9">
        <f>IF(OR($S1224="",$S1223=""),"",$E$2*(W1224-W1223))</f>
        <v/>
      </c>
      <c r="AL1224" s="9">
        <f>IF(OR($S1224="",$S1223=""),"",$F$2*LN(X1224/X1223))</f>
        <v/>
      </c>
      <c r="AM1224" s="9">
        <f>IF(OR($S1224="",$S1223=""),"",$G$2*(Y1224-Y1223))</f>
        <v/>
      </c>
      <c r="AN1224" s="9">
        <f>IF(OR($S1224="",$S1223=""),"",$H$2*LN(Z1224/Z1223))</f>
        <v/>
      </c>
      <c r="AO1224" s="9">
        <f>IF(OR($S1224="",$S1223=""),"",$I$2*(AA1224-AA1223))</f>
        <v/>
      </c>
      <c r="AP1224" s="9">
        <f>IF(OR($S1224="",$S1223=""),"",$J$2*LN(AB1224/AB1223))</f>
        <v/>
      </c>
      <c r="AQ1224" s="9">
        <f>IF(OR($S1224="",$S1223=""),"",$K$2*(AC1224-AC1223))</f>
        <v/>
      </c>
      <c r="AR1224" s="9">
        <f>IF(OR($S1224="",$S1223=""),"",$L$2*LN(AD1224/AD1223))</f>
        <v/>
      </c>
      <c r="AS1224" s="9">
        <f>IF(OR($S1224="",$S1223=""),"",$M$2*LN(AE1224/AE1223))</f>
        <v/>
      </c>
      <c r="AT1224" s="9">
        <f>IF(OR($S1224="",$S1223=""),"",$N$2*LN(AF1224/AF1223))</f>
        <v/>
      </c>
      <c r="AV1224" s="9">
        <f>IF($AH1224="","",$AY$16+$AY$4*AI1224+$AY$5*AJ1224+$AY$6*AK1224+$AY$7*AL1224+$AY$8*AM1224+$AY$9*AN1224+$AY$10*AO1224+$AY$11*AP1224+$AY$12*AQ1224+$AY$13*AR1224+$AY$14*AS1224+$AY$15*AT1224)</f>
        <v/>
      </c>
      <c r="BC1224" s="10">
        <f>IF((ROW()-6)&lt;=$Q$3,INDEX(LINEST(AH1165:AH1224,AI1165:AT1224,TRUE,TRUE),1,13)*$Q$4,"")</f>
        <v/>
      </c>
      <c r="BD1224" s="9">
        <f>IF((ROW()-6)&lt;=$Q$3,INDEX(LINEST(AH1165:AH1224,AI1165:AT1224,TRUE,TRUE),1,12),"")</f>
        <v/>
      </c>
      <c r="BE1224" s="9">
        <f>IF((ROW()-6)&lt;=$Q$3,INDEX(LINEST(AH1165:AH1224,AI1165:AT1224,TRUE,TRUE),1,11),"")</f>
        <v/>
      </c>
      <c r="BF1224" s="9">
        <f>IF((ROW()-6)&lt;=$Q$3,INDEX(LINEST(AH1165:AH1224,AI1165:AT1224,TRUE,TRUE),1,10),"")</f>
        <v/>
      </c>
      <c r="BG1224" s="9">
        <f>IF((ROW()-6)&lt;=$Q$3,INDEX(LINEST(AH1165:AH1224,AI1165:AT1224,TRUE,TRUE),1,9),"")</f>
        <v/>
      </c>
      <c r="BH1224" s="9">
        <f>IF((ROW()-6)&lt;=$Q$3,INDEX(LINEST(AH1165:AH1224,AI1165:AT1224,TRUE,TRUE),1,8),"")</f>
        <v/>
      </c>
      <c r="BI1224" s="9">
        <f>IF((ROW()-6)&lt;=$Q$3,INDEX(LINEST(AH1165:AH1224,AI1165:AT1224,TRUE,TRUE),1,7),"")</f>
        <v/>
      </c>
      <c r="BJ1224" s="9">
        <f>IF((ROW()-6)&lt;=$Q$3,INDEX(LINEST(AH1165:AH1224,AI1165:AT1224,TRUE,TRUE),1,6),"")</f>
        <v/>
      </c>
      <c r="BK1224" s="9">
        <f>IF((ROW()-6)&lt;=$Q$3,INDEX(LINEST(AH1165:AH1224,AI1165:AT1224,TRUE,TRUE),1,5),"")</f>
        <v/>
      </c>
      <c r="BL1224" s="9">
        <f>IF((ROW()-6)&lt;=$Q$3,INDEX(LINEST(AH1165:AH1224,AI1165:AT1224,TRUE,TRUE),1,4),"")</f>
        <v/>
      </c>
      <c r="BM1224" s="9">
        <f>IF((ROW()-6)&lt;=$Q$3,INDEX(LINEST(AH1165:AH1224,AI1165:AT1224,TRUE,TRUE),1,3),"")</f>
        <v/>
      </c>
      <c r="BN1224" s="9">
        <f>IF((ROW()-6)&lt;=$Q$3,INDEX(LINEST(AH1165:AH1224,AI1165:AT1224,TRUE,TRUE),1,2),"")</f>
        <v/>
      </c>
      <c r="BO1224" s="9">
        <f>IF((ROW()-6)&lt;=$Q$3,INDEX(LINEST(AH1165:AH1224,AI1165:AT1224,TRUE,TRUE),1,1),"")</f>
        <v/>
      </c>
      <c r="BP1224" s="10">
        <f>IF((ROW()-6)&lt;=$Q$3,INDEX(LINEST(AH1165:AH1224,AI1165:AT1224,TRUE,TRUE),3,1),"")</f>
        <v/>
      </c>
      <c r="BR1224" s="9">
        <f>IF(AND((ROW()-6)&lt;=$Q$3,ISNUMBER(BC1223)),BC1223/$Q$4+BD1223*AI1224+BE1223*AJ1224+BF1223*AK1224+BG1223*AL1224+BH1223*AM1224+BI1223*AN1224+BJ1223*AO1224+BK1223*AP1224+BL1223*AQ1224+BM1223*AR1224+BN1223*AS1224+BO1223*AT1224,"")</f>
        <v/>
      </c>
      <c r="BS1224">
        <f>IF(ISNUMBER(BR1224),AVERAGE(AH1164:AH1223),"")</f>
        <v/>
      </c>
      <c r="BT1224">
        <f>IF(ISNUMBER(BR1224),(AH1224-BR1224)^2,"")</f>
        <v/>
      </c>
      <c r="BU1224">
        <f>IF(ISNUMBER(BR1224),AH1224^2,"")</f>
        <v/>
      </c>
      <c r="BV1224">
        <f>IF(ISNUMBER(BR1224),(AH1224-BS1224)^2,"")</f>
        <v/>
      </c>
    </row>
    <row r="1225">
      <c r="O1225">
        <f>IF($R1225="","",CHOOSE($Q$2,YEAR(R1225)*12+MONTH(R1225),INT((R1225-2)/7),YEAR(R1225)*4+ROUNDUP(MONTH(R1225)/3)))</f>
        <v/>
      </c>
      <c r="P1225">
        <f>IF($R1225="","",IF($R1226="",1,IF(O1225&lt;&gt;O1226,1,0)))</f>
        <v/>
      </c>
      <c r="Q1225">
        <f>IF(P1225=1,SUM($P$7:P1225),"")</f>
        <v/>
      </c>
      <c r="R1225">
        <f>IF($A1225="","",IF(ISNUMBER($A1225),$A1225,IFERROR(DATEVALUE($A1225),NA())))</f>
        <v/>
      </c>
      <c r="S1225" s="7">
        <f>IFERROR(INDEX($R$7:$R$60000,MATCH(ROW()-6,$Q$7:$Q$60000,0)),"")</f>
        <v/>
      </c>
      <c r="T1225">
        <f>IFERROR(INDEX($B$7:$B$60000,MATCH(ROW()-6,$Q$7:$Q$60000,0)),"")</f>
        <v/>
      </c>
      <c r="U1225">
        <f>IFERROR(INDEX($C$7:$C$60000,MATCH(ROW()-6,$Q$7:$Q$60000,0)),"")</f>
        <v/>
      </c>
      <c r="V1225">
        <f>IFERROR(INDEX($D$7:$D$60000,MATCH(ROW()-6,$Q$7:$Q$60000,0)),"")</f>
        <v/>
      </c>
      <c r="W1225">
        <f>IFERROR(INDEX($E$7:$E$60000,MATCH(ROW()-6,$Q$7:$Q$60000,0)),"")</f>
        <v/>
      </c>
      <c r="X1225">
        <f>IFERROR(INDEX($F$7:$F$60000,MATCH(ROW()-6,$Q$7:$Q$60000,0)),"")</f>
        <v/>
      </c>
      <c r="Y1225">
        <f>IFERROR(INDEX($G$7:$G$60000,MATCH(ROW()-6,$Q$7:$Q$60000,0)),"")</f>
        <v/>
      </c>
      <c r="Z1225">
        <f>IFERROR(INDEX($H$7:$H$60000,MATCH(ROW()-6,$Q$7:$Q$60000,0)),"")</f>
        <v/>
      </c>
      <c r="AA1225">
        <f>IFERROR(INDEX($I$7:$I$60000,MATCH(ROW()-6,$Q$7:$Q$60000,0)),"")</f>
        <v/>
      </c>
      <c r="AB1225">
        <f>IFERROR(INDEX($J$7:$J$60000,MATCH(ROW()-6,$Q$7:$Q$60000,0)),"")</f>
        <v/>
      </c>
      <c r="AC1225">
        <f>IFERROR(INDEX($K$7:$K$60000,MATCH(ROW()-6,$Q$7:$Q$60000,0)),"")</f>
        <v/>
      </c>
      <c r="AD1225">
        <f>IFERROR(INDEX($L$7:$L$60000,MATCH(ROW()-6,$Q$7:$Q$60000,0)),"")</f>
        <v/>
      </c>
      <c r="AE1225">
        <f>IFERROR(INDEX($M$7:$M$60000,MATCH(ROW()-6,$Q$7:$Q$60000,0)),"")</f>
        <v/>
      </c>
      <c r="AF1225">
        <f>IFERROR(INDEX($N$7:$N$60000,MATCH(ROW()-6,$Q$7:$Q$60000,0)),"")</f>
        <v/>
      </c>
      <c r="AH1225" s="9">
        <f>IF(OR($S1225="",$S1224=""),"",LN($T1225/$T1224))</f>
        <v/>
      </c>
      <c r="AI1225" s="9">
        <f>IF(OR($S1225="",$S1224=""),"",$C$2*LN(U1225/U1224))</f>
        <v/>
      </c>
      <c r="AJ1225" s="9">
        <f>IF(OR($S1225="",$S1224=""),"",$D$2*(V1225-V1224))</f>
        <v/>
      </c>
      <c r="AK1225" s="9">
        <f>IF(OR($S1225="",$S1224=""),"",$E$2*(W1225-W1224))</f>
        <v/>
      </c>
      <c r="AL1225" s="9">
        <f>IF(OR($S1225="",$S1224=""),"",$F$2*LN(X1225/X1224))</f>
        <v/>
      </c>
      <c r="AM1225" s="9">
        <f>IF(OR($S1225="",$S1224=""),"",$G$2*(Y1225-Y1224))</f>
        <v/>
      </c>
      <c r="AN1225" s="9">
        <f>IF(OR($S1225="",$S1224=""),"",$H$2*LN(Z1225/Z1224))</f>
        <v/>
      </c>
      <c r="AO1225" s="9">
        <f>IF(OR($S1225="",$S1224=""),"",$I$2*(AA1225-AA1224))</f>
        <v/>
      </c>
      <c r="AP1225" s="9">
        <f>IF(OR($S1225="",$S1224=""),"",$J$2*LN(AB1225/AB1224))</f>
        <v/>
      </c>
      <c r="AQ1225" s="9">
        <f>IF(OR($S1225="",$S1224=""),"",$K$2*(AC1225-AC1224))</f>
        <v/>
      </c>
      <c r="AR1225" s="9">
        <f>IF(OR($S1225="",$S1224=""),"",$L$2*LN(AD1225/AD1224))</f>
        <v/>
      </c>
      <c r="AS1225" s="9">
        <f>IF(OR($S1225="",$S1224=""),"",$M$2*LN(AE1225/AE1224))</f>
        <v/>
      </c>
      <c r="AT1225" s="9">
        <f>IF(OR($S1225="",$S1224=""),"",$N$2*LN(AF1225/AF1224))</f>
        <v/>
      </c>
      <c r="AV1225" s="9">
        <f>IF($AH1225="","",$AY$16+$AY$4*AI1225+$AY$5*AJ1225+$AY$6*AK1225+$AY$7*AL1225+$AY$8*AM1225+$AY$9*AN1225+$AY$10*AO1225+$AY$11*AP1225+$AY$12*AQ1225+$AY$13*AR1225+$AY$14*AS1225+$AY$15*AT1225)</f>
        <v/>
      </c>
      <c r="BC1225" s="10">
        <f>IF((ROW()-6)&lt;=$Q$3,INDEX(LINEST(AH1166:AH1225,AI1166:AT1225,TRUE,TRUE),1,13)*$Q$4,"")</f>
        <v/>
      </c>
      <c r="BD1225" s="9">
        <f>IF((ROW()-6)&lt;=$Q$3,INDEX(LINEST(AH1166:AH1225,AI1166:AT1225,TRUE,TRUE),1,12),"")</f>
        <v/>
      </c>
      <c r="BE1225" s="9">
        <f>IF((ROW()-6)&lt;=$Q$3,INDEX(LINEST(AH1166:AH1225,AI1166:AT1225,TRUE,TRUE),1,11),"")</f>
        <v/>
      </c>
      <c r="BF1225" s="9">
        <f>IF((ROW()-6)&lt;=$Q$3,INDEX(LINEST(AH1166:AH1225,AI1166:AT1225,TRUE,TRUE),1,10),"")</f>
        <v/>
      </c>
      <c r="BG1225" s="9">
        <f>IF((ROW()-6)&lt;=$Q$3,INDEX(LINEST(AH1166:AH1225,AI1166:AT1225,TRUE,TRUE),1,9),"")</f>
        <v/>
      </c>
      <c r="BH1225" s="9">
        <f>IF((ROW()-6)&lt;=$Q$3,INDEX(LINEST(AH1166:AH1225,AI1166:AT1225,TRUE,TRUE),1,8),"")</f>
        <v/>
      </c>
      <c r="BI1225" s="9">
        <f>IF((ROW()-6)&lt;=$Q$3,INDEX(LINEST(AH1166:AH1225,AI1166:AT1225,TRUE,TRUE),1,7),"")</f>
        <v/>
      </c>
      <c r="BJ1225" s="9">
        <f>IF((ROW()-6)&lt;=$Q$3,INDEX(LINEST(AH1166:AH1225,AI1166:AT1225,TRUE,TRUE),1,6),"")</f>
        <v/>
      </c>
      <c r="BK1225" s="9">
        <f>IF((ROW()-6)&lt;=$Q$3,INDEX(LINEST(AH1166:AH1225,AI1166:AT1225,TRUE,TRUE),1,5),"")</f>
        <v/>
      </c>
      <c r="BL1225" s="9">
        <f>IF((ROW()-6)&lt;=$Q$3,INDEX(LINEST(AH1166:AH1225,AI1166:AT1225,TRUE,TRUE),1,4),"")</f>
        <v/>
      </c>
      <c r="BM1225" s="9">
        <f>IF((ROW()-6)&lt;=$Q$3,INDEX(LINEST(AH1166:AH1225,AI1166:AT1225,TRUE,TRUE),1,3),"")</f>
        <v/>
      </c>
      <c r="BN1225" s="9">
        <f>IF((ROW()-6)&lt;=$Q$3,INDEX(LINEST(AH1166:AH1225,AI1166:AT1225,TRUE,TRUE),1,2),"")</f>
        <v/>
      </c>
      <c r="BO1225" s="9">
        <f>IF((ROW()-6)&lt;=$Q$3,INDEX(LINEST(AH1166:AH1225,AI1166:AT1225,TRUE,TRUE),1,1),"")</f>
        <v/>
      </c>
      <c r="BP1225" s="10">
        <f>IF((ROW()-6)&lt;=$Q$3,INDEX(LINEST(AH1166:AH1225,AI1166:AT1225,TRUE,TRUE),3,1),"")</f>
        <v/>
      </c>
      <c r="BR1225" s="9">
        <f>IF(AND((ROW()-6)&lt;=$Q$3,ISNUMBER(BC1224)),BC1224/$Q$4+BD1224*AI1225+BE1224*AJ1225+BF1224*AK1225+BG1224*AL1225+BH1224*AM1225+BI1224*AN1225+BJ1224*AO1225+BK1224*AP1225+BL1224*AQ1225+BM1224*AR1225+BN1224*AS1225+BO1224*AT1225,"")</f>
        <v/>
      </c>
      <c r="BS1225">
        <f>IF(ISNUMBER(BR1225),AVERAGE(AH1165:AH1224),"")</f>
        <v/>
      </c>
      <c r="BT1225">
        <f>IF(ISNUMBER(BR1225),(AH1225-BR1225)^2,"")</f>
        <v/>
      </c>
      <c r="BU1225">
        <f>IF(ISNUMBER(BR1225),AH1225^2,"")</f>
        <v/>
      </c>
      <c r="BV1225">
        <f>IF(ISNUMBER(BR1225),(AH1225-BS1225)^2,"")</f>
        <v/>
      </c>
    </row>
    <row r="1226">
      <c r="O1226">
        <f>IF($R1226="","",CHOOSE($Q$2,YEAR(R1226)*12+MONTH(R1226),INT((R1226-2)/7),YEAR(R1226)*4+ROUNDUP(MONTH(R1226)/3)))</f>
        <v/>
      </c>
      <c r="P1226">
        <f>IF($R1226="","",IF($R1227="",1,IF(O1226&lt;&gt;O1227,1,0)))</f>
        <v/>
      </c>
      <c r="Q1226">
        <f>IF(P1226=1,SUM($P$7:P1226),"")</f>
        <v/>
      </c>
      <c r="R1226">
        <f>IF($A1226="","",IF(ISNUMBER($A1226),$A1226,IFERROR(DATEVALUE($A1226),NA())))</f>
        <v/>
      </c>
      <c r="S1226" s="7">
        <f>IFERROR(INDEX($R$7:$R$60000,MATCH(ROW()-6,$Q$7:$Q$60000,0)),"")</f>
        <v/>
      </c>
      <c r="T1226">
        <f>IFERROR(INDEX($B$7:$B$60000,MATCH(ROW()-6,$Q$7:$Q$60000,0)),"")</f>
        <v/>
      </c>
      <c r="U1226">
        <f>IFERROR(INDEX($C$7:$C$60000,MATCH(ROW()-6,$Q$7:$Q$60000,0)),"")</f>
        <v/>
      </c>
      <c r="V1226">
        <f>IFERROR(INDEX($D$7:$D$60000,MATCH(ROW()-6,$Q$7:$Q$60000,0)),"")</f>
        <v/>
      </c>
      <c r="W1226">
        <f>IFERROR(INDEX($E$7:$E$60000,MATCH(ROW()-6,$Q$7:$Q$60000,0)),"")</f>
        <v/>
      </c>
      <c r="X1226">
        <f>IFERROR(INDEX($F$7:$F$60000,MATCH(ROW()-6,$Q$7:$Q$60000,0)),"")</f>
        <v/>
      </c>
      <c r="Y1226">
        <f>IFERROR(INDEX($G$7:$G$60000,MATCH(ROW()-6,$Q$7:$Q$60000,0)),"")</f>
        <v/>
      </c>
      <c r="Z1226">
        <f>IFERROR(INDEX($H$7:$H$60000,MATCH(ROW()-6,$Q$7:$Q$60000,0)),"")</f>
        <v/>
      </c>
      <c r="AA1226">
        <f>IFERROR(INDEX($I$7:$I$60000,MATCH(ROW()-6,$Q$7:$Q$60000,0)),"")</f>
        <v/>
      </c>
      <c r="AB1226">
        <f>IFERROR(INDEX($J$7:$J$60000,MATCH(ROW()-6,$Q$7:$Q$60000,0)),"")</f>
        <v/>
      </c>
      <c r="AC1226">
        <f>IFERROR(INDEX($K$7:$K$60000,MATCH(ROW()-6,$Q$7:$Q$60000,0)),"")</f>
        <v/>
      </c>
      <c r="AD1226">
        <f>IFERROR(INDEX($L$7:$L$60000,MATCH(ROW()-6,$Q$7:$Q$60000,0)),"")</f>
        <v/>
      </c>
      <c r="AE1226">
        <f>IFERROR(INDEX($M$7:$M$60000,MATCH(ROW()-6,$Q$7:$Q$60000,0)),"")</f>
        <v/>
      </c>
      <c r="AF1226">
        <f>IFERROR(INDEX($N$7:$N$60000,MATCH(ROW()-6,$Q$7:$Q$60000,0)),"")</f>
        <v/>
      </c>
      <c r="AH1226" s="9">
        <f>IF(OR($S1226="",$S1225=""),"",LN($T1226/$T1225))</f>
        <v/>
      </c>
      <c r="AI1226" s="9">
        <f>IF(OR($S1226="",$S1225=""),"",$C$2*LN(U1226/U1225))</f>
        <v/>
      </c>
      <c r="AJ1226" s="9">
        <f>IF(OR($S1226="",$S1225=""),"",$D$2*(V1226-V1225))</f>
        <v/>
      </c>
      <c r="AK1226" s="9">
        <f>IF(OR($S1226="",$S1225=""),"",$E$2*(W1226-W1225))</f>
        <v/>
      </c>
      <c r="AL1226" s="9">
        <f>IF(OR($S1226="",$S1225=""),"",$F$2*LN(X1226/X1225))</f>
        <v/>
      </c>
      <c r="AM1226" s="9">
        <f>IF(OR($S1226="",$S1225=""),"",$G$2*(Y1226-Y1225))</f>
        <v/>
      </c>
      <c r="AN1226" s="9">
        <f>IF(OR($S1226="",$S1225=""),"",$H$2*LN(Z1226/Z1225))</f>
        <v/>
      </c>
      <c r="AO1226" s="9">
        <f>IF(OR($S1226="",$S1225=""),"",$I$2*(AA1226-AA1225))</f>
        <v/>
      </c>
      <c r="AP1226" s="9">
        <f>IF(OR($S1226="",$S1225=""),"",$J$2*LN(AB1226/AB1225))</f>
        <v/>
      </c>
      <c r="AQ1226" s="9">
        <f>IF(OR($S1226="",$S1225=""),"",$K$2*(AC1226-AC1225))</f>
        <v/>
      </c>
      <c r="AR1226" s="9">
        <f>IF(OR($S1226="",$S1225=""),"",$L$2*LN(AD1226/AD1225))</f>
        <v/>
      </c>
      <c r="AS1226" s="9">
        <f>IF(OR($S1226="",$S1225=""),"",$M$2*LN(AE1226/AE1225))</f>
        <v/>
      </c>
      <c r="AT1226" s="9">
        <f>IF(OR($S1226="",$S1225=""),"",$N$2*LN(AF1226/AF1225))</f>
        <v/>
      </c>
      <c r="AV1226" s="9">
        <f>IF($AH1226="","",$AY$16+$AY$4*AI1226+$AY$5*AJ1226+$AY$6*AK1226+$AY$7*AL1226+$AY$8*AM1226+$AY$9*AN1226+$AY$10*AO1226+$AY$11*AP1226+$AY$12*AQ1226+$AY$13*AR1226+$AY$14*AS1226+$AY$15*AT1226)</f>
        <v/>
      </c>
      <c r="BC1226" s="10">
        <f>IF((ROW()-6)&lt;=$Q$3,INDEX(LINEST(AH1167:AH1226,AI1167:AT1226,TRUE,TRUE),1,13)*$Q$4,"")</f>
        <v/>
      </c>
      <c r="BD1226" s="9">
        <f>IF((ROW()-6)&lt;=$Q$3,INDEX(LINEST(AH1167:AH1226,AI1167:AT1226,TRUE,TRUE),1,12),"")</f>
        <v/>
      </c>
      <c r="BE1226" s="9">
        <f>IF((ROW()-6)&lt;=$Q$3,INDEX(LINEST(AH1167:AH1226,AI1167:AT1226,TRUE,TRUE),1,11),"")</f>
        <v/>
      </c>
      <c r="BF1226" s="9">
        <f>IF((ROW()-6)&lt;=$Q$3,INDEX(LINEST(AH1167:AH1226,AI1167:AT1226,TRUE,TRUE),1,10),"")</f>
        <v/>
      </c>
      <c r="BG1226" s="9">
        <f>IF((ROW()-6)&lt;=$Q$3,INDEX(LINEST(AH1167:AH1226,AI1167:AT1226,TRUE,TRUE),1,9),"")</f>
        <v/>
      </c>
      <c r="BH1226" s="9">
        <f>IF((ROW()-6)&lt;=$Q$3,INDEX(LINEST(AH1167:AH1226,AI1167:AT1226,TRUE,TRUE),1,8),"")</f>
        <v/>
      </c>
      <c r="BI1226" s="9">
        <f>IF((ROW()-6)&lt;=$Q$3,INDEX(LINEST(AH1167:AH1226,AI1167:AT1226,TRUE,TRUE),1,7),"")</f>
        <v/>
      </c>
      <c r="BJ1226" s="9">
        <f>IF((ROW()-6)&lt;=$Q$3,INDEX(LINEST(AH1167:AH1226,AI1167:AT1226,TRUE,TRUE),1,6),"")</f>
        <v/>
      </c>
      <c r="BK1226" s="9">
        <f>IF((ROW()-6)&lt;=$Q$3,INDEX(LINEST(AH1167:AH1226,AI1167:AT1226,TRUE,TRUE),1,5),"")</f>
        <v/>
      </c>
      <c r="BL1226" s="9">
        <f>IF((ROW()-6)&lt;=$Q$3,INDEX(LINEST(AH1167:AH1226,AI1167:AT1226,TRUE,TRUE),1,4),"")</f>
        <v/>
      </c>
      <c r="BM1226" s="9">
        <f>IF((ROW()-6)&lt;=$Q$3,INDEX(LINEST(AH1167:AH1226,AI1167:AT1226,TRUE,TRUE),1,3),"")</f>
        <v/>
      </c>
      <c r="BN1226" s="9">
        <f>IF((ROW()-6)&lt;=$Q$3,INDEX(LINEST(AH1167:AH1226,AI1167:AT1226,TRUE,TRUE),1,2),"")</f>
        <v/>
      </c>
      <c r="BO1226" s="9">
        <f>IF((ROW()-6)&lt;=$Q$3,INDEX(LINEST(AH1167:AH1226,AI1167:AT1226,TRUE,TRUE),1,1),"")</f>
        <v/>
      </c>
      <c r="BP1226" s="10">
        <f>IF((ROW()-6)&lt;=$Q$3,INDEX(LINEST(AH1167:AH1226,AI1167:AT1226,TRUE,TRUE),3,1),"")</f>
        <v/>
      </c>
      <c r="BR1226" s="9">
        <f>IF(AND((ROW()-6)&lt;=$Q$3,ISNUMBER(BC1225)),BC1225/$Q$4+BD1225*AI1226+BE1225*AJ1226+BF1225*AK1226+BG1225*AL1226+BH1225*AM1226+BI1225*AN1226+BJ1225*AO1226+BK1225*AP1226+BL1225*AQ1226+BM1225*AR1226+BN1225*AS1226+BO1225*AT1226,"")</f>
        <v/>
      </c>
      <c r="BS1226">
        <f>IF(ISNUMBER(BR1226),AVERAGE(AH1166:AH1225),"")</f>
        <v/>
      </c>
      <c r="BT1226">
        <f>IF(ISNUMBER(BR1226),(AH1226-BR1226)^2,"")</f>
        <v/>
      </c>
      <c r="BU1226">
        <f>IF(ISNUMBER(BR1226),AH1226^2,"")</f>
        <v/>
      </c>
      <c r="BV1226">
        <f>IF(ISNUMBER(BR1226),(AH1226-BS1226)^2,"")</f>
        <v/>
      </c>
    </row>
    <row r="1227">
      <c r="O1227">
        <f>IF($R1227="","",CHOOSE($Q$2,YEAR(R1227)*12+MONTH(R1227),INT((R1227-2)/7),YEAR(R1227)*4+ROUNDUP(MONTH(R1227)/3)))</f>
        <v/>
      </c>
      <c r="P1227">
        <f>IF($R1227="","",IF($R1228="",1,IF(O1227&lt;&gt;O1228,1,0)))</f>
        <v/>
      </c>
      <c r="Q1227">
        <f>IF(P1227=1,SUM($P$7:P1227),"")</f>
        <v/>
      </c>
      <c r="R1227">
        <f>IF($A1227="","",IF(ISNUMBER($A1227),$A1227,IFERROR(DATEVALUE($A1227),NA())))</f>
        <v/>
      </c>
      <c r="S1227" s="7">
        <f>IFERROR(INDEX($R$7:$R$60000,MATCH(ROW()-6,$Q$7:$Q$60000,0)),"")</f>
        <v/>
      </c>
      <c r="T1227">
        <f>IFERROR(INDEX($B$7:$B$60000,MATCH(ROW()-6,$Q$7:$Q$60000,0)),"")</f>
        <v/>
      </c>
      <c r="U1227">
        <f>IFERROR(INDEX($C$7:$C$60000,MATCH(ROW()-6,$Q$7:$Q$60000,0)),"")</f>
        <v/>
      </c>
      <c r="V1227">
        <f>IFERROR(INDEX($D$7:$D$60000,MATCH(ROW()-6,$Q$7:$Q$60000,0)),"")</f>
        <v/>
      </c>
      <c r="W1227">
        <f>IFERROR(INDEX($E$7:$E$60000,MATCH(ROW()-6,$Q$7:$Q$60000,0)),"")</f>
        <v/>
      </c>
      <c r="X1227">
        <f>IFERROR(INDEX($F$7:$F$60000,MATCH(ROW()-6,$Q$7:$Q$60000,0)),"")</f>
        <v/>
      </c>
      <c r="Y1227">
        <f>IFERROR(INDEX($G$7:$G$60000,MATCH(ROW()-6,$Q$7:$Q$60000,0)),"")</f>
        <v/>
      </c>
      <c r="Z1227">
        <f>IFERROR(INDEX($H$7:$H$60000,MATCH(ROW()-6,$Q$7:$Q$60000,0)),"")</f>
        <v/>
      </c>
      <c r="AA1227">
        <f>IFERROR(INDEX($I$7:$I$60000,MATCH(ROW()-6,$Q$7:$Q$60000,0)),"")</f>
        <v/>
      </c>
      <c r="AB1227">
        <f>IFERROR(INDEX($J$7:$J$60000,MATCH(ROW()-6,$Q$7:$Q$60000,0)),"")</f>
        <v/>
      </c>
      <c r="AC1227">
        <f>IFERROR(INDEX($K$7:$K$60000,MATCH(ROW()-6,$Q$7:$Q$60000,0)),"")</f>
        <v/>
      </c>
      <c r="AD1227">
        <f>IFERROR(INDEX($L$7:$L$60000,MATCH(ROW()-6,$Q$7:$Q$60000,0)),"")</f>
        <v/>
      </c>
      <c r="AE1227">
        <f>IFERROR(INDEX($M$7:$M$60000,MATCH(ROW()-6,$Q$7:$Q$60000,0)),"")</f>
        <v/>
      </c>
      <c r="AF1227">
        <f>IFERROR(INDEX($N$7:$N$60000,MATCH(ROW()-6,$Q$7:$Q$60000,0)),"")</f>
        <v/>
      </c>
      <c r="AH1227" s="9">
        <f>IF(OR($S1227="",$S1226=""),"",LN($T1227/$T1226))</f>
        <v/>
      </c>
      <c r="AI1227" s="9">
        <f>IF(OR($S1227="",$S1226=""),"",$C$2*LN(U1227/U1226))</f>
        <v/>
      </c>
      <c r="AJ1227" s="9">
        <f>IF(OR($S1227="",$S1226=""),"",$D$2*(V1227-V1226))</f>
        <v/>
      </c>
      <c r="AK1227" s="9">
        <f>IF(OR($S1227="",$S1226=""),"",$E$2*(W1227-W1226))</f>
        <v/>
      </c>
      <c r="AL1227" s="9">
        <f>IF(OR($S1227="",$S1226=""),"",$F$2*LN(X1227/X1226))</f>
        <v/>
      </c>
      <c r="AM1227" s="9">
        <f>IF(OR($S1227="",$S1226=""),"",$G$2*(Y1227-Y1226))</f>
        <v/>
      </c>
      <c r="AN1227" s="9">
        <f>IF(OR($S1227="",$S1226=""),"",$H$2*LN(Z1227/Z1226))</f>
        <v/>
      </c>
      <c r="AO1227" s="9">
        <f>IF(OR($S1227="",$S1226=""),"",$I$2*(AA1227-AA1226))</f>
        <v/>
      </c>
      <c r="AP1227" s="9">
        <f>IF(OR($S1227="",$S1226=""),"",$J$2*LN(AB1227/AB1226))</f>
        <v/>
      </c>
      <c r="AQ1227" s="9">
        <f>IF(OR($S1227="",$S1226=""),"",$K$2*(AC1227-AC1226))</f>
        <v/>
      </c>
      <c r="AR1227" s="9">
        <f>IF(OR($S1227="",$S1226=""),"",$L$2*LN(AD1227/AD1226))</f>
        <v/>
      </c>
      <c r="AS1227" s="9">
        <f>IF(OR($S1227="",$S1226=""),"",$M$2*LN(AE1227/AE1226))</f>
        <v/>
      </c>
      <c r="AT1227" s="9">
        <f>IF(OR($S1227="",$S1226=""),"",$N$2*LN(AF1227/AF1226))</f>
        <v/>
      </c>
      <c r="AV1227" s="9">
        <f>IF($AH1227="","",$AY$16+$AY$4*AI1227+$AY$5*AJ1227+$AY$6*AK1227+$AY$7*AL1227+$AY$8*AM1227+$AY$9*AN1227+$AY$10*AO1227+$AY$11*AP1227+$AY$12*AQ1227+$AY$13*AR1227+$AY$14*AS1227+$AY$15*AT1227)</f>
        <v/>
      </c>
      <c r="BC1227" s="10">
        <f>IF((ROW()-6)&lt;=$Q$3,INDEX(LINEST(AH1168:AH1227,AI1168:AT1227,TRUE,TRUE),1,13)*$Q$4,"")</f>
        <v/>
      </c>
      <c r="BD1227" s="9">
        <f>IF((ROW()-6)&lt;=$Q$3,INDEX(LINEST(AH1168:AH1227,AI1168:AT1227,TRUE,TRUE),1,12),"")</f>
        <v/>
      </c>
      <c r="BE1227" s="9">
        <f>IF((ROW()-6)&lt;=$Q$3,INDEX(LINEST(AH1168:AH1227,AI1168:AT1227,TRUE,TRUE),1,11),"")</f>
        <v/>
      </c>
      <c r="BF1227" s="9">
        <f>IF((ROW()-6)&lt;=$Q$3,INDEX(LINEST(AH1168:AH1227,AI1168:AT1227,TRUE,TRUE),1,10),"")</f>
        <v/>
      </c>
      <c r="BG1227" s="9">
        <f>IF((ROW()-6)&lt;=$Q$3,INDEX(LINEST(AH1168:AH1227,AI1168:AT1227,TRUE,TRUE),1,9),"")</f>
        <v/>
      </c>
      <c r="BH1227" s="9">
        <f>IF((ROW()-6)&lt;=$Q$3,INDEX(LINEST(AH1168:AH1227,AI1168:AT1227,TRUE,TRUE),1,8),"")</f>
        <v/>
      </c>
      <c r="BI1227" s="9">
        <f>IF((ROW()-6)&lt;=$Q$3,INDEX(LINEST(AH1168:AH1227,AI1168:AT1227,TRUE,TRUE),1,7),"")</f>
        <v/>
      </c>
      <c r="BJ1227" s="9">
        <f>IF((ROW()-6)&lt;=$Q$3,INDEX(LINEST(AH1168:AH1227,AI1168:AT1227,TRUE,TRUE),1,6),"")</f>
        <v/>
      </c>
      <c r="BK1227" s="9">
        <f>IF((ROW()-6)&lt;=$Q$3,INDEX(LINEST(AH1168:AH1227,AI1168:AT1227,TRUE,TRUE),1,5),"")</f>
        <v/>
      </c>
      <c r="BL1227" s="9">
        <f>IF((ROW()-6)&lt;=$Q$3,INDEX(LINEST(AH1168:AH1227,AI1168:AT1227,TRUE,TRUE),1,4),"")</f>
        <v/>
      </c>
      <c r="BM1227" s="9">
        <f>IF((ROW()-6)&lt;=$Q$3,INDEX(LINEST(AH1168:AH1227,AI1168:AT1227,TRUE,TRUE),1,3),"")</f>
        <v/>
      </c>
      <c r="BN1227" s="9">
        <f>IF((ROW()-6)&lt;=$Q$3,INDEX(LINEST(AH1168:AH1227,AI1168:AT1227,TRUE,TRUE),1,2),"")</f>
        <v/>
      </c>
      <c r="BO1227" s="9">
        <f>IF((ROW()-6)&lt;=$Q$3,INDEX(LINEST(AH1168:AH1227,AI1168:AT1227,TRUE,TRUE),1,1),"")</f>
        <v/>
      </c>
      <c r="BP1227" s="10">
        <f>IF((ROW()-6)&lt;=$Q$3,INDEX(LINEST(AH1168:AH1227,AI1168:AT1227,TRUE,TRUE),3,1),"")</f>
        <v/>
      </c>
      <c r="BR1227" s="9">
        <f>IF(AND((ROW()-6)&lt;=$Q$3,ISNUMBER(BC1226)),BC1226/$Q$4+BD1226*AI1227+BE1226*AJ1227+BF1226*AK1227+BG1226*AL1227+BH1226*AM1227+BI1226*AN1227+BJ1226*AO1227+BK1226*AP1227+BL1226*AQ1227+BM1226*AR1227+BN1226*AS1227+BO1226*AT1227,"")</f>
        <v/>
      </c>
      <c r="BS1227">
        <f>IF(ISNUMBER(BR1227),AVERAGE(AH1167:AH1226),"")</f>
        <v/>
      </c>
      <c r="BT1227">
        <f>IF(ISNUMBER(BR1227),(AH1227-BR1227)^2,"")</f>
        <v/>
      </c>
      <c r="BU1227">
        <f>IF(ISNUMBER(BR1227),AH1227^2,"")</f>
        <v/>
      </c>
      <c r="BV1227">
        <f>IF(ISNUMBER(BR1227),(AH1227-BS1227)^2,"")</f>
        <v/>
      </c>
    </row>
    <row r="1228">
      <c r="O1228">
        <f>IF($R1228="","",CHOOSE($Q$2,YEAR(R1228)*12+MONTH(R1228),INT((R1228-2)/7),YEAR(R1228)*4+ROUNDUP(MONTH(R1228)/3)))</f>
        <v/>
      </c>
      <c r="P1228">
        <f>IF($R1228="","",IF($R1229="",1,IF(O1228&lt;&gt;O1229,1,0)))</f>
        <v/>
      </c>
      <c r="Q1228">
        <f>IF(P1228=1,SUM($P$7:P1228),"")</f>
        <v/>
      </c>
      <c r="R1228">
        <f>IF($A1228="","",IF(ISNUMBER($A1228),$A1228,IFERROR(DATEVALUE($A1228),NA())))</f>
        <v/>
      </c>
      <c r="S1228" s="7">
        <f>IFERROR(INDEX($R$7:$R$60000,MATCH(ROW()-6,$Q$7:$Q$60000,0)),"")</f>
        <v/>
      </c>
      <c r="T1228">
        <f>IFERROR(INDEX($B$7:$B$60000,MATCH(ROW()-6,$Q$7:$Q$60000,0)),"")</f>
        <v/>
      </c>
      <c r="U1228">
        <f>IFERROR(INDEX($C$7:$C$60000,MATCH(ROW()-6,$Q$7:$Q$60000,0)),"")</f>
        <v/>
      </c>
      <c r="V1228">
        <f>IFERROR(INDEX($D$7:$D$60000,MATCH(ROW()-6,$Q$7:$Q$60000,0)),"")</f>
        <v/>
      </c>
      <c r="W1228">
        <f>IFERROR(INDEX($E$7:$E$60000,MATCH(ROW()-6,$Q$7:$Q$60000,0)),"")</f>
        <v/>
      </c>
      <c r="X1228">
        <f>IFERROR(INDEX($F$7:$F$60000,MATCH(ROW()-6,$Q$7:$Q$60000,0)),"")</f>
        <v/>
      </c>
      <c r="Y1228">
        <f>IFERROR(INDEX($G$7:$G$60000,MATCH(ROW()-6,$Q$7:$Q$60000,0)),"")</f>
        <v/>
      </c>
      <c r="Z1228">
        <f>IFERROR(INDEX($H$7:$H$60000,MATCH(ROW()-6,$Q$7:$Q$60000,0)),"")</f>
        <v/>
      </c>
      <c r="AA1228">
        <f>IFERROR(INDEX($I$7:$I$60000,MATCH(ROW()-6,$Q$7:$Q$60000,0)),"")</f>
        <v/>
      </c>
      <c r="AB1228">
        <f>IFERROR(INDEX($J$7:$J$60000,MATCH(ROW()-6,$Q$7:$Q$60000,0)),"")</f>
        <v/>
      </c>
      <c r="AC1228">
        <f>IFERROR(INDEX($K$7:$K$60000,MATCH(ROW()-6,$Q$7:$Q$60000,0)),"")</f>
        <v/>
      </c>
      <c r="AD1228">
        <f>IFERROR(INDEX($L$7:$L$60000,MATCH(ROW()-6,$Q$7:$Q$60000,0)),"")</f>
        <v/>
      </c>
      <c r="AE1228">
        <f>IFERROR(INDEX($M$7:$M$60000,MATCH(ROW()-6,$Q$7:$Q$60000,0)),"")</f>
        <v/>
      </c>
      <c r="AF1228">
        <f>IFERROR(INDEX($N$7:$N$60000,MATCH(ROW()-6,$Q$7:$Q$60000,0)),"")</f>
        <v/>
      </c>
      <c r="AH1228" s="9">
        <f>IF(OR($S1228="",$S1227=""),"",LN($T1228/$T1227))</f>
        <v/>
      </c>
      <c r="AI1228" s="9">
        <f>IF(OR($S1228="",$S1227=""),"",$C$2*LN(U1228/U1227))</f>
        <v/>
      </c>
      <c r="AJ1228" s="9">
        <f>IF(OR($S1228="",$S1227=""),"",$D$2*(V1228-V1227))</f>
        <v/>
      </c>
      <c r="AK1228" s="9">
        <f>IF(OR($S1228="",$S1227=""),"",$E$2*(W1228-W1227))</f>
        <v/>
      </c>
      <c r="AL1228" s="9">
        <f>IF(OR($S1228="",$S1227=""),"",$F$2*LN(X1228/X1227))</f>
        <v/>
      </c>
      <c r="AM1228" s="9">
        <f>IF(OR($S1228="",$S1227=""),"",$G$2*(Y1228-Y1227))</f>
        <v/>
      </c>
      <c r="AN1228" s="9">
        <f>IF(OR($S1228="",$S1227=""),"",$H$2*LN(Z1228/Z1227))</f>
        <v/>
      </c>
      <c r="AO1228" s="9">
        <f>IF(OR($S1228="",$S1227=""),"",$I$2*(AA1228-AA1227))</f>
        <v/>
      </c>
      <c r="AP1228" s="9">
        <f>IF(OR($S1228="",$S1227=""),"",$J$2*LN(AB1228/AB1227))</f>
        <v/>
      </c>
      <c r="AQ1228" s="9">
        <f>IF(OR($S1228="",$S1227=""),"",$K$2*(AC1228-AC1227))</f>
        <v/>
      </c>
      <c r="AR1228" s="9">
        <f>IF(OR($S1228="",$S1227=""),"",$L$2*LN(AD1228/AD1227))</f>
        <v/>
      </c>
      <c r="AS1228" s="9">
        <f>IF(OR($S1228="",$S1227=""),"",$M$2*LN(AE1228/AE1227))</f>
        <v/>
      </c>
      <c r="AT1228" s="9">
        <f>IF(OR($S1228="",$S1227=""),"",$N$2*LN(AF1228/AF1227))</f>
        <v/>
      </c>
      <c r="AV1228" s="9">
        <f>IF($AH1228="","",$AY$16+$AY$4*AI1228+$AY$5*AJ1228+$AY$6*AK1228+$AY$7*AL1228+$AY$8*AM1228+$AY$9*AN1228+$AY$10*AO1228+$AY$11*AP1228+$AY$12*AQ1228+$AY$13*AR1228+$AY$14*AS1228+$AY$15*AT1228)</f>
        <v/>
      </c>
      <c r="BC1228" s="10">
        <f>IF((ROW()-6)&lt;=$Q$3,INDEX(LINEST(AH1169:AH1228,AI1169:AT1228,TRUE,TRUE),1,13)*$Q$4,"")</f>
        <v/>
      </c>
      <c r="BD1228" s="9">
        <f>IF((ROW()-6)&lt;=$Q$3,INDEX(LINEST(AH1169:AH1228,AI1169:AT1228,TRUE,TRUE),1,12),"")</f>
        <v/>
      </c>
      <c r="BE1228" s="9">
        <f>IF((ROW()-6)&lt;=$Q$3,INDEX(LINEST(AH1169:AH1228,AI1169:AT1228,TRUE,TRUE),1,11),"")</f>
        <v/>
      </c>
      <c r="BF1228" s="9">
        <f>IF((ROW()-6)&lt;=$Q$3,INDEX(LINEST(AH1169:AH1228,AI1169:AT1228,TRUE,TRUE),1,10),"")</f>
        <v/>
      </c>
      <c r="BG1228" s="9">
        <f>IF((ROW()-6)&lt;=$Q$3,INDEX(LINEST(AH1169:AH1228,AI1169:AT1228,TRUE,TRUE),1,9),"")</f>
        <v/>
      </c>
      <c r="BH1228" s="9">
        <f>IF((ROW()-6)&lt;=$Q$3,INDEX(LINEST(AH1169:AH1228,AI1169:AT1228,TRUE,TRUE),1,8),"")</f>
        <v/>
      </c>
      <c r="BI1228" s="9">
        <f>IF((ROW()-6)&lt;=$Q$3,INDEX(LINEST(AH1169:AH1228,AI1169:AT1228,TRUE,TRUE),1,7),"")</f>
        <v/>
      </c>
      <c r="BJ1228" s="9">
        <f>IF((ROW()-6)&lt;=$Q$3,INDEX(LINEST(AH1169:AH1228,AI1169:AT1228,TRUE,TRUE),1,6),"")</f>
        <v/>
      </c>
      <c r="BK1228" s="9">
        <f>IF((ROW()-6)&lt;=$Q$3,INDEX(LINEST(AH1169:AH1228,AI1169:AT1228,TRUE,TRUE),1,5),"")</f>
        <v/>
      </c>
      <c r="BL1228" s="9">
        <f>IF((ROW()-6)&lt;=$Q$3,INDEX(LINEST(AH1169:AH1228,AI1169:AT1228,TRUE,TRUE),1,4),"")</f>
        <v/>
      </c>
      <c r="BM1228" s="9">
        <f>IF((ROW()-6)&lt;=$Q$3,INDEX(LINEST(AH1169:AH1228,AI1169:AT1228,TRUE,TRUE),1,3),"")</f>
        <v/>
      </c>
      <c r="BN1228" s="9">
        <f>IF((ROW()-6)&lt;=$Q$3,INDEX(LINEST(AH1169:AH1228,AI1169:AT1228,TRUE,TRUE),1,2),"")</f>
        <v/>
      </c>
      <c r="BO1228" s="9">
        <f>IF((ROW()-6)&lt;=$Q$3,INDEX(LINEST(AH1169:AH1228,AI1169:AT1228,TRUE,TRUE),1,1),"")</f>
        <v/>
      </c>
      <c r="BP1228" s="10">
        <f>IF((ROW()-6)&lt;=$Q$3,INDEX(LINEST(AH1169:AH1228,AI1169:AT1228,TRUE,TRUE),3,1),"")</f>
        <v/>
      </c>
      <c r="BR1228" s="9">
        <f>IF(AND((ROW()-6)&lt;=$Q$3,ISNUMBER(BC1227)),BC1227/$Q$4+BD1227*AI1228+BE1227*AJ1228+BF1227*AK1228+BG1227*AL1228+BH1227*AM1228+BI1227*AN1228+BJ1227*AO1228+BK1227*AP1228+BL1227*AQ1228+BM1227*AR1228+BN1227*AS1228+BO1227*AT1228,"")</f>
        <v/>
      </c>
      <c r="BS1228">
        <f>IF(ISNUMBER(BR1228),AVERAGE(AH1168:AH1227),"")</f>
        <v/>
      </c>
      <c r="BT1228">
        <f>IF(ISNUMBER(BR1228),(AH1228-BR1228)^2,"")</f>
        <v/>
      </c>
      <c r="BU1228">
        <f>IF(ISNUMBER(BR1228),AH1228^2,"")</f>
        <v/>
      </c>
      <c r="BV1228">
        <f>IF(ISNUMBER(BR1228),(AH1228-BS1228)^2,"")</f>
        <v/>
      </c>
    </row>
    <row r="1229">
      <c r="O1229">
        <f>IF($R1229="","",CHOOSE($Q$2,YEAR(R1229)*12+MONTH(R1229),INT((R1229-2)/7),YEAR(R1229)*4+ROUNDUP(MONTH(R1229)/3)))</f>
        <v/>
      </c>
      <c r="P1229">
        <f>IF($R1229="","",IF($R1230="",1,IF(O1229&lt;&gt;O1230,1,0)))</f>
        <v/>
      </c>
      <c r="Q1229">
        <f>IF(P1229=1,SUM($P$7:P1229),"")</f>
        <v/>
      </c>
      <c r="R1229">
        <f>IF($A1229="","",IF(ISNUMBER($A1229),$A1229,IFERROR(DATEVALUE($A1229),NA())))</f>
        <v/>
      </c>
      <c r="S1229" s="7">
        <f>IFERROR(INDEX($R$7:$R$60000,MATCH(ROW()-6,$Q$7:$Q$60000,0)),"")</f>
        <v/>
      </c>
      <c r="T1229">
        <f>IFERROR(INDEX($B$7:$B$60000,MATCH(ROW()-6,$Q$7:$Q$60000,0)),"")</f>
        <v/>
      </c>
      <c r="U1229">
        <f>IFERROR(INDEX($C$7:$C$60000,MATCH(ROW()-6,$Q$7:$Q$60000,0)),"")</f>
        <v/>
      </c>
      <c r="V1229">
        <f>IFERROR(INDEX($D$7:$D$60000,MATCH(ROW()-6,$Q$7:$Q$60000,0)),"")</f>
        <v/>
      </c>
      <c r="W1229">
        <f>IFERROR(INDEX($E$7:$E$60000,MATCH(ROW()-6,$Q$7:$Q$60000,0)),"")</f>
        <v/>
      </c>
      <c r="X1229">
        <f>IFERROR(INDEX($F$7:$F$60000,MATCH(ROW()-6,$Q$7:$Q$60000,0)),"")</f>
        <v/>
      </c>
      <c r="Y1229">
        <f>IFERROR(INDEX($G$7:$G$60000,MATCH(ROW()-6,$Q$7:$Q$60000,0)),"")</f>
        <v/>
      </c>
      <c r="Z1229">
        <f>IFERROR(INDEX($H$7:$H$60000,MATCH(ROW()-6,$Q$7:$Q$60000,0)),"")</f>
        <v/>
      </c>
      <c r="AA1229">
        <f>IFERROR(INDEX($I$7:$I$60000,MATCH(ROW()-6,$Q$7:$Q$60000,0)),"")</f>
        <v/>
      </c>
      <c r="AB1229">
        <f>IFERROR(INDEX($J$7:$J$60000,MATCH(ROW()-6,$Q$7:$Q$60000,0)),"")</f>
        <v/>
      </c>
      <c r="AC1229">
        <f>IFERROR(INDEX($K$7:$K$60000,MATCH(ROW()-6,$Q$7:$Q$60000,0)),"")</f>
        <v/>
      </c>
      <c r="AD1229">
        <f>IFERROR(INDEX($L$7:$L$60000,MATCH(ROW()-6,$Q$7:$Q$60000,0)),"")</f>
        <v/>
      </c>
      <c r="AE1229">
        <f>IFERROR(INDEX($M$7:$M$60000,MATCH(ROW()-6,$Q$7:$Q$60000,0)),"")</f>
        <v/>
      </c>
      <c r="AF1229">
        <f>IFERROR(INDEX($N$7:$N$60000,MATCH(ROW()-6,$Q$7:$Q$60000,0)),"")</f>
        <v/>
      </c>
      <c r="AH1229" s="9">
        <f>IF(OR($S1229="",$S1228=""),"",LN($T1229/$T1228))</f>
        <v/>
      </c>
      <c r="AI1229" s="9">
        <f>IF(OR($S1229="",$S1228=""),"",$C$2*LN(U1229/U1228))</f>
        <v/>
      </c>
      <c r="AJ1229" s="9">
        <f>IF(OR($S1229="",$S1228=""),"",$D$2*(V1229-V1228))</f>
        <v/>
      </c>
      <c r="AK1229" s="9">
        <f>IF(OR($S1229="",$S1228=""),"",$E$2*(W1229-W1228))</f>
        <v/>
      </c>
      <c r="AL1229" s="9">
        <f>IF(OR($S1229="",$S1228=""),"",$F$2*LN(X1229/X1228))</f>
        <v/>
      </c>
      <c r="AM1229" s="9">
        <f>IF(OR($S1229="",$S1228=""),"",$G$2*(Y1229-Y1228))</f>
        <v/>
      </c>
      <c r="AN1229" s="9">
        <f>IF(OR($S1229="",$S1228=""),"",$H$2*LN(Z1229/Z1228))</f>
        <v/>
      </c>
      <c r="AO1229" s="9">
        <f>IF(OR($S1229="",$S1228=""),"",$I$2*(AA1229-AA1228))</f>
        <v/>
      </c>
      <c r="AP1229" s="9">
        <f>IF(OR($S1229="",$S1228=""),"",$J$2*LN(AB1229/AB1228))</f>
        <v/>
      </c>
      <c r="AQ1229" s="9">
        <f>IF(OR($S1229="",$S1228=""),"",$K$2*(AC1229-AC1228))</f>
        <v/>
      </c>
      <c r="AR1229" s="9">
        <f>IF(OR($S1229="",$S1228=""),"",$L$2*LN(AD1229/AD1228))</f>
        <v/>
      </c>
      <c r="AS1229" s="9">
        <f>IF(OR($S1229="",$S1228=""),"",$M$2*LN(AE1229/AE1228))</f>
        <v/>
      </c>
      <c r="AT1229" s="9">
        <f>IF(OR($S1229="",$S1228=""),"",$N$2*LN(AF1229/AF1228))</f>
        <v/>
      </c>
      <c r="AV1229" s="9">
        <f>IF($AH1229="","",$AY$16+$AY$4*AI1229+$AY$5*AJ1229+$AY$6*AK1229+$AY$7*AL1229+$AY$8*AM1229+$AY$9*AN1229+$AY$10*AO1229+$AY$11*AP1229+$AY$12*AQ1229+$AY$13*AR1229+$AY$14*AS1229+$AY$15*AT1229)</f>
        <v/>
      </c>
      <c r="BC1229" s="10">
        <f>IF((ROW()-6)&lt;=$Q$3,INDEX(LINEST(AH1170:AH1229,AI1170:AT1229,TRUE,TRUE),1,13)*$Q$4,"")</f>
        <v/>
      </c>
      <c r="BD1229" s="9">
        <f>IF((ROW()-6)&lt;=$Q$3,INDEX(LINEST(AH1170:AH1229,AI1170:AT1229,TRUE,TRUE),1,12),"")</f>
        <v/>
      </c>
      <c r="BE1229" s="9">
        <f>IF((ROW()-6)&lt;=$Q$3,INDEX(LINEST(AH1170:AH1229,AI1170:AT1229,TRUE,TRUE),1,11),"")</f>
        <v/>
      </c>
      <c r="BF1229" s="9">
        <f>IF((ROW()-6)&lt;=$Q$3,INDEX(LINEST(AH1170:AH1229,AI1170:AT1229,TRUE,TRUE),1,10),"")</f>
        <v/>
      </c>
      <c r="BG1229" s="9">
        <f>IF((ROW()-6)&lt;=$Q$3,INDEX(LINEST(AH1170:AH1229,AI1170:AT1229,TRUE,TRUE),1,9),"")</f>
        <v/>
      </c>
      <c r="BH1229" s="9">
        <f>IF((ROW()-6)&lt;=$Q$3,INDEX(LINEST(AH1170:AH1229,AI1170:AT1229,TRUE,TRUE),1,8),"")</f>
        <v/>
      </c>
      <c r="BI1229" s="9">
        <f>IF((ROW()-6)&lt;=$Q$3,INDEX(LINEST(AH1170:AH1229,AI1170:AT1229,TRUE,TRUE),1,7),"")</f>
        <v/>
      </c>
      <c r="BJ1229" s="9">
        <f>IF((ROW()-6)&lt;=$Q$3,INDEX(LINEST(AH1170:AH1229,AI1170:AT1229,TRUE,TRUE),1,6),"")</f>
        <v/>
      </c>
      <c r="BK1229" s="9">
        <f>IF((ROW()-6)&lt;=$Q$3,INDEX(LINEST(AH1170:AH1229,AI1170:AT1229,TRUE,TRUE),1,5),"")</f>
        <v/>
      </c>
      <c r="BL1229" s="9">
        <f>IF((ROW()-6)&lt;=$Q$3,INDEX(LINEST(AH1170:AH1229,AI1170:AT1229,TRUE,TRUE),1,4),"")</f>
        <v/>
      </c>
      <c r="BM1229" s="9">
        <f>IF((ROW()-6)&lt;=$Q$3,INDEX(LINEST(AH1170:AH1229,AI1170:AT1229,TRUE,TRUE),1,3),"")</f>
        <v/>
      </c>
      <c r="BN1229" s="9">
        <f>IF((ROW()-6)&lt;=$Q$3,INDEX(LINEST(AH1170:AH1229,AI1170:AT1229,TRUE,TRUE),1,2),"")</f>
        <v/>
      </c>
      <c r="BO1229" s="9">
        <f>IF((ROW()-6)&lt;=$Q$3,INDEX(LINEST(AH1170:AH1229,AI1170:AT1229,TRUE,TRUE),1,1),"")</f>
        <v/>
      </c>
      <c r="BP1229" s="10">
        <f>IF((ROW()-6)&lt;=$Q$3,INDEX(LINEST(AH1170:AH1229,AI1170:AT1229,TRUE,TRUE),3,1),"")</f>
        <v/>
      </c>
      <c r="BR1229" s="9">
        <f>IF(AND((ROW()-6)&lt;=$Q$3,ISNUMBER(BC1228)),BC1228/$Q$4+BD1228*AI1229+BE1228*AJ1229+BF1228*AK1229+BG1228*AL1229+BH1228*AM1229+BI1228*AN1229+BJ1228*AO1229+BK1228*AP1229+BL1228*AQ1229+BM1228*AR1229+BN1228*AS1229+BO1228*AT1229,"")</f>
        <v/>
      </c>
      <c r="BS1229">
        <f>IF(ISNUMBER(BR1229),AVERAGE(AH1169:AH1228),"")</f>
        <v/>
      </c>
      <c r="BT1229">
        <f>IF(ISNUMBER(BR1229),(AH1229-BR1229)^2,"")</f>
        <v/>
      </c>
      <c r="BU1229">
        <f>IF(ISNUMBER(BR1229),AH1229^2,"")</f>
        <v/>
      </c>
      <c r="BV1229">
        <f>IF(ISNUMBER(BR1229),(AH1229-BS1229)^2,"")</f>
        <v/>
      </c>
    </row>
    <row r="1230">
      <c r="O1230">
        <f>IF($R1230="","",CHOOSE($Q$2,YEAR(R1230)*12+MONTH(R1230),INT((R1230-2)/7),YEAR(R1230)*4+ROUNDUP(MONTH(R1230)/3)))</f>
        <v/>
      </c>
      <c r="P1230">
        <f>IF($R1230="","",IF($R1231="",1,IF(O1230&lt;&gt;O1231,1,0)))</f>
        <v/>
      </c>
      <c r="Q1230">
        <f>IF(P1230=1,SUM($P$7:P1230),"")</f>
        <v/>
      </c>
      <c r="R1230">
        <f>IF($A1230="","",IF(ISNUMBER($A1230),$A1230,IFERROR(DATEVALUE($A1230),NA())))</f>
        <v/>
      </c>
      <c r="S1230" s="7">
        <f>IFERROR(INDEX($R$7:$R$60000,MATCH(ROW()-6,$Q$7:$Q$60000,0)),"")</f>
        <v/>
      </c>
      <c r="T1230">
        <f>IFERROR(INDEX($B$7:$B$60000,MATCH(ROW()-6,$Q$7:$Q$60000,0)),"")</f>
        <v/>
      </c>
      <c r="U1230">
        <f>IFERROR(INDEX($C$7:$C$60000,MATCH(ROW()-6,$Q$7:$Q$60000,0)),"")</f>
        <v/>
      </c>
      <c r="V1230">
        <f>IFERROR(INDEX($D$7:$D$60000,MATCH(ROW()-6,$Q$7:$Q$60000,0)),"")</f>
        <v/>
      </c>
      <c r="W1230">
        <f>IFERROR(INDEX($E$7:$E$60000,MATCH(ROW()-6,$Q$7:$Q$60000,0)),"")</f>
        <v/>
      </c>
      <c r="X1230">
        <f>IFERROR(INDEX($F$7:$F$60000,MATCH(ROW()-6,$Q$7:$Q$60000,0)),"")</f>
        <v/>
      </c>
      <c r="Y1230">
        <f>IFERROR(INDEX($G$7:$G$60000,MATCH(ROW()-6,$Q$7:$Q$60000,0)),"")</f>
        <v/>
      </c>
      <c r="Z1230">
        <f>IFERROR(INDEX($H$7:$H$60000,MATCH(ROW()-6,$Q$7:$Q$60000,0)),"")</f>
        <v/>
      </c>
      <c r="AA1230">
        <f>IFERROR(INDEX($I$7:$I$60000,MATCH(ROW()-6,$Q$7:$Q$60000,0)),"")</f>
        <v/>
      </c>
      <c r="AB1230">
        <f>IFERROR(INDEX($J$7:$J$60000,MATCH(ROW()-6,$Q$7:$Q$60000,0)),"")</f>
        <v/>
      </c>
      <c r="AC1230">
        <f>IFERROR(INDEX($K$7:$K$60000,MATCH(ROW()-6,$Q$7:$Q$60000,0)),"")</f>
        <v/>
      </c>
      <c r="AD1230">
        <f>IFERROR(INDEX($L$7:$L$60000,MATCH(ROW()-6,$Q$7:$Q$60000,0)),"")</f>
        <v/>
      </c>
      <c r="AE1230">
        <f>IFERROR(INDEX($M$7:$M$60000,MATCH(ROW()-6,$Q$7:$Q$60000,0)),"")</f>
        <v/>
      </c>
      <c r="AF1230">
        <f>IFERROR(INDEX($N$7:$N$60000,MATCH(ROW()-6,$Q$7:$Q$60000,0)),"")</f>
        <v/>
      </c>
      <c r="AH1230" s="9">
        <f>IF(OR($S1230="",$S1229=""),"",LN($T1230/$T1229))</f>
        <v/>
      </c>
      <c r="AI1230" s="9">
        <f>IF(OR($S1230="",$S1229=""),"",$C$2*LN(U1230/U1229))</f>
        <v/>
      </c>
      <c r="AJ1230" s="9">
        <f>IF(OR($S1230="",$S1229=""),"",$D$2*(V1230-V1229))</f>
        <v/>
      </c>
      <c r="AK1230" s="9">
        <f>IF(OR($S1230="",$S1229=""),"",$E$2*(W1230-W1229))</f>
        <v/>
      </c>
      <c r="AL1230" s="9">
        <f>IF(OR($S1230="",$S1229=""),"",$F$2*LN(X1230/X1229))</f>
        <v/>
      </c>
      <c r="AM1230" s="9">
        <f>IF(OR($S1230="",$S1229=""),"",$G$2*(Y1230-Y1229))</f>
        <v/>
      </c>
      <c r="AN1230" s="9">
        <f>IF(OR($S1230="",$S1229=""),"",$H$2*LN(Z1230/Z1229))</f>
        <v/>
      </c>
      <c r="AO1230" s="9">
        <f>IF(OR($S1230="",$S1229=""),"",$I$2*(AA1230-AA1229))</f>
        <v/>
      </c>
      <c r="AP1230" s="9">
        <f>IF(OR($S1230="",$S1229=""),"",$J$2*LN(AB1230/AB1229))</f>
        <v/>
      </c>
      <c r="AQ1230" s="9">
        <f>IF(OR($S1230="",$S1229=""),"",$K$2*(AC1230-AC1229))</f>
        <v/>
      </c>
      <c r="AR1230" s="9">
        <f>IF(OR($S1230="",$S1229=""),"",$L$2*LN(AD1230/AD1229))</f>
        <v/>
      </c>
      <c r="AS1230" s="9">
        <f>IF(OR($S1230="",$S1229=""),"",$M$2*LN(AE1230/AE1229))</f>
        <v/>
      </c>
      <c r="AT1230" s="9">
        <f>IF(OR($S1230="",$S1229=""),"",$N$2*LN(AF1230/AF1229))</f>
        <v/>
      </c>
      <c r="AV1230" s="9">
        <f>IF($AH1230="","",$AY$16+$AY$4*AI1230+$AY$5*AJ1230+$AY$6*AK1230+$AY$7*AL1230+$AY$8*AM1230+$AY$9*AN1230+$AY$10*AO1230+$AY$11*AP1230+$AY$12*AQ1230+$AY$13*AR1230+$AY$14*AS1230+$AY$15*AT1230)</f>
        <v/>
      </c>
      <c r="BC1230" s="10">
        <f>IF((ROW()-6)&lt;=$Q$3,INDEX(LINEST(AH1171:AH1230,AI1171:AT1230,TRUE,TRUE),1,13)*$Q$4,"")</f>
        <v/>
      </c>
      <c r="BD1230" s="9">
        <f>IF((ROW()-6)&lt;=$Q$3,INDEX(LINEST(AH1171:AH1230,AI1171:AT1230,TRUE,TRUE),1,12),"")</f>
        <v/>
      </c>
      <c r="BE1230" s="9">
        <f>IF((ROW()-6)&lt;=$Q$3,INDEX(LINEST(AH1171:AH1230,AI1171:AT1230,TRUE,TRUE),1,11),"")</f>
        <v/>
      </c>
      <c r="BF1230" s="9">
        <f>IF((ROW()-6)&lt;=$Q$3,INDEX(LINEST(AH1171:AH1230,AI1171:AT1230,TRUE,TRUE),1,10),"")</f>
        <v/>
      </c>
      <c r="BG1230" s="9">
        <f>IF((ROW()-6)&lt;=$Q$3,INDEX(LINEST(AH1171:AH1230,AI1171:AT1230,TRUE,TRUE),1,9),"")</f>
        <v/>
      </c>
      <c r="BH1230" s="9">
        <f>IF((ROW()-6)&lt;=$Q$3,INDEX(LINEST(AH1171:AH1230,AI1171:AT1230,TRUE,TRUE),1,8),"")</f>
        <v/>
      </c>
      <c r="BI1230" s="9">
        <f>IF((ROW()-6)&lt;=$Q$3,INDEX(LINEST(AH1171:AH1230,AI1171:AT1230,TRUE,TRUE),1,7),"")</f>
        <v/>
      </c>
      <c r="BJ1230" s="9">
        <f>IF((ROW()-6)&lt;=$Q$3,INDEX(LINEST(AH1171:AH1230,AI1171:AT1230,TRUE,TRUE),1,6),"")</f>
        <v/>
      </c>
      <c r="BK1230" s="9">
        <f>IF((ROW()-6)&lt;=$Q$3,INDEX(LINEST(AH1171:AH1230,AI1171:AT1230,TRUE,TRUE),1,5),"")</f>
        <v/>
      </c>
      <c r="BL1230" s="9">
        <f>IF((ROW()-6)&lt;=$Q$3,INDEX(LINEST(AH1171:AH1230,AI1171:AT1230,TRUE,TRUE),1,4),"")</f>
        <v/>
      </c>
      <c r="BM1230" s="9">
        <f>IF((ROW()-6)&lt;=$Q$3,INDEX(LINEST(AH1171:AH1230,AI1171:AT1230,TRUE,TRUE),1,3),"")</f>
        <v/>
      </c>
      <c r="BN1230" s="9">
        <f>IF((ROW()-6)&lt;=$Q$3,INDEX(LINEST(AH1171:AH1230,AI1171:AT1230,TRUE,TRUE),1,2),"")</f>
        <v/>
      </c>
      <c r="BO1230" s="9">
        <f>IF((ROW()-6)&lt;=$Q$3,INDEX(LINEST(AH1171:AH1230,AI1171:AT1230,TRUE,TRUE),1,1),"")</f>
        <v/>
      </c>
      <c r="BP1230" s="10">
        <f>IF((ROW()-6)&lt;=$Q$3,INDEX(LINEST(AH1171:AH1230,AI1171:AT1230,TRUE,TRUE),3,1),"")</f>
        <v/>
      </c>
      <c r="BR1230" s="9">
        <f>IF(AND((ROW()-6)&lt;=$Q$3,ISNUMBER(BC1229)),BC1229/$Q$4+BD1229*AI1230+BE1229*AJ1230+BF1229*AK1230+BG1229*AL1230+BH1229*AM1230+BI1229*AN1230+BJ1229*AO1230+BK1229*AP1230+BL1229*AQ1230+BM1229*AR1230+BN1229*AS1230+BO1229*AT1230,"")</f>
        <v/>
      </c>
      <c r="BS1230">
        <f>IF(ISNUMBER(BR1230),AVERAGE(AH1170:AH1229),"")</f>
        <v/>
      </c>
      <c r="BT1230">
        <f>IF(ISNUMBER(BR1230),(AH1230-BR1230)^2,"")</f>
        <v/>
      </c>
      <c r="BU1230">
        <f>IF(ISNUMBER(BR1230),AH1230^2,"")</f>
        <v/>
      </c>
      <c r="BV1230">
        <f>IF(ISNUMBER(BR1230),(AH1230-BS1230)^2,"")</f>
        <v/>
      </c>
    </row>
    <row r="1231">
      <c r="O1231">
        <f>IF($R1231="","",CHOOSE($Q$2,YEAR(R1231)*12+MONTH(R1231),INT((R1231-2)/7),YEAR(R1231)*4+ROUNDUP(MONTH(R1231)/3)))</f>
        <v/>
      </c>
      <c r="P1231">
        <f>IF($R1231="","",IF($R1232="",1,IF(O1231&lt;&gt;O1232,1,0)))</f>
        <v/>
      </c>
      <c r="Q1231">
        <f>IF(P1231=1,SUM($P$7:P1231),"")</f>
        <v/>
      </c>
      <c r="R1231">
        <f>IF($A1231="","",IF(ISNUMBER($A1231),$A1231,IFERROR(DATEVALUE($A1231),NA())))</f>
        <v/>
      </c>
      <c r="S1231" s="7">
        <f>IFERROR(INDEX($R$7:$R$60000,MATCH(ROW()-6,$Q$7:$Q$60000,0)),"")</f>
        <v/>
      </c>
      <c r="T1231">
        <f>IFERROR(INDEX($B$7:$B$60000,MATCH(ROW()-6,$Q$7:$Q$60000,0)),"")</f>
        <v/>
      </c>
      <c r="U1231">
        <f>IFERROR(INDEX($C$7:$C$60000,MATCH(ROW()-6,$Q$7:$Q$60000,0)),"")</f>
        <v/>
      </c>
      <c r="V1231">
        <f>IFERROR(INDEX($D$7:$D$60000,MATCH(ROW()-6,$Q$7:$Q$60000,0)),"")</f>
        <v/>
      </c>
      <c r="W1231">
        <f>IFERROR(INDEX($E$7:$E$60000,MATCH(ROW()-6,$Q$7:$Q$60000,0)),"")</f>
        <v/>
      </c>
      <c r="X1231">
        <f>IFERROR(INDEX($F$7:$F$60000,MATCH(ROW()-6,$Q$7:$Q$60000,0)),"")</f>
        <v/>
      </c>
      <c r="Y1231">
        <f>IFERROR(INDEX($G$7:$G$60000,MATCH(ROW()-6,$Q$7:$Q$60000,0)),"")</f>
        <v/>
      </c>
      <c r="Z1231">
        <f>IFERROR(INDEX($H$7:$H$60000,MATCH(ROW()-6,$Q$7:$Q$60000,0)),"")</f>
        <v/>
      </c>
      <c r="AA1231">
        <f>IFERROR(INDEX($I$7:$I$60000,MATCH(ROW()-6,$Q$7:$Q$60000,0)),"")</f>
        <v/>
      </c>
      <c r="AB1231">
        <f>IFERROR(INDEX($J$7:$J$60000,MATCH(ROW()-6,$Q$7:$Q$60000,0)),"")</f>
        <v/>
      </c>
      <c r="AC1231">
        <f>IFERROR(INDEX($K$7:$K$60000,MATCH(ROW()-6,$Q$7:$Q$60000,0)),"")</f>
        <v/>
      </c>
      <c r="AD1231">
        <f>IFERROR(INDEX($L$7:$L$60000,MATCH(ROW()-6,$Q$7:$Q$60000,0)),"")</f>
        <v/>
      </c>
      <c r="AE1231">
        <f>IFERROR(INDEX($M$7:$M$60000,MATCH(ROW()-6,$Q$7:$Q$60000,0)),"")</f>
        <v/>
      </c>
      <c r="AF1231">
        <f>IFERROR(INDEX($N$7:$N$60000,MATCH(ROW()-6,$Q$7:$Q$60000,0)),"")</f>
        <v/>
      </c>
      <c r="AH1231" s="9">
        <f>IF(OR($S1231="",$S1230=""),"",LN($T1231/$T1230))</f>
        <v/>
      </c>
      <c r="AI1231" s="9">
        <f>IF(OR($S1231="",$S1230=""),"",$C$2*LN(U1231/U1230))</f>
        <v/>
      </c>
      <c r="AJ1231" s="9">
        <f>IF(OR($S1231="",$S1230=""),"",$D$2*(V1231-V1230))</f>
        <v/>
      </c>
      <c r="AK1231" s="9">
        <f>IF(OR($S1231="",$S1230=""),"",$E$2*(W1231-W1230))</f>
        <v/>
      </c>
      <c r="AL1231" s="9">
        <f>IF(OR($S1231="",$S1230=""),"",$F$2*LN(X1231/X1230))</f>
        <v/>
      </c>
      <c r="AM1231" s="9">
        <f>IF(OR($S1231="",$S1230=""),"",$G$2*(Y1231-Y1230))</f>
        <v/>
      </c>
      <c r="AN1231" s="9">
        <f>IF(OR($S1231="",$S1230=""),"",$H$2*LN(Z1231/Z1230))</f>
        <v/>
      </c>
      <c r="AO1231" s="9">
        <f>IF(OR($S1231="",$S1230=""),"",$I$2*(AA1231-AA1230))</f>
        <v/>
      </c>
      <c r="AP1231" s="9">
        <f>IF(OR($S1231="",$S1230=""),"",$J$2*LN(AB1231/AB1230))</f>
        <v/>
      </c>
      <c r="AQ1231" s="9">
        <f>IF(OR($S1231="",$S1230=""),"",$K$2*(AC1231-AC1230))</f>
        <v/>
      </c>
      <c r="AR1231" s="9">
        <f>IF(OR($S1231="",$S1230=""),"",$L$2*LN(AD1231/AD1230))</f>
        <v/>
      </c>
      <c r="AS1231" s="9">
        <f>IF(OR($S1231="",$S1230=""),"",$M$2*LN(AE1231/AE1230))</f>
        <v/>
      </c>
      <c r="AT1231" s="9">
        <f>IF(OR($S1231="",$S1230=""),"",$N$2*LN(AF1231/AF1230))</f>
        <v/>
      </c>
      <c r="AV1231" s="9">
        <f>IF($AH1231="","",$AY$16+$AY$4*AI1231+$AY$5*AJ1231+$AY$6*AK1231+$AY$7*AL1231+$AY$8*AM1231+$AY$9*AN1231+$AY$10*AO1231+$AY$11*AP1231+$AY$12*AQ1231+$AY$13*AR1231+$AY$14*AS1231+$AY$15*AT1231)</f>
        <v/>
      </c>
      <c r="BC1231" s="10">
        <f>IF((ROW()-6)&lt;=$Q$3,INDEX(LINEST(AH1172:AH1231,AI1172:AT1231,TRUE,TRUE),1,13)*$Q$4,"")</f>
        <v/>
      </c>
      <c r="BD1231" s="9">
        <f>IF((ROW()-6)&lt;=$Q$3,INDEX(LINEST(AH1172:AH1231,AI1172:AT1231,TRUE,TRUE),1,12),"")</f>
        <v/>
      </c>
      <c r="BE1231" s="9">
        <f>IF((ROW()-6)&lt;=$Q$3,INDEX(LINEST(AH1172:AH1231,AI1172:AT1231,TRUE,TRUE),1,11),"")</f>
        <v/>
      </c>
      <c r="BF1231" s="9">
        <f>IF((ROW()-6)&lt;=$Q$3,INDEX(LINEST(AH1172:AH1231,AI1172:AT1231,TRUE,TRUE),1,10),"")</f>
        <v/>
      </c>
      <c r="BG1231" s="9">
        <f>IF((ROW()-6)&lt;=$Q$3,INDEX(LINEST(AH1172:AH1231,AI1172:AT1231,TRUE,TRUE),1,9),"")</f>
        <v/>
      </c>
      <c r="BH1231" s="9">
        <f>IF((ROW()-6)&lt;=$Q$3,INDEX(LINEST(AH1172:AH1231,AI1172:AT1231,TRUE,TRUE),1,8),"")</f>
        <v/>
      </c>
      <c r="BI1231" s="9">
        <f>IF((ROW()-6)&lt;=$Q$3,INDEX(LINEST(AH1172:AH1231,AI1172:AT1231,TRUE,TRUE),1,7),"")</f>
        <v/>
      </c>
      <c r="BJ1231" s="9">
        <f>IF((ROW()-6)&lt;=$Q$3,INDEX(LINEST(AH1172:AH1231,AI1172:AT1231,TRUE,TRUE),1,6),"")</f>
        <v/>
      </c>
      <c r="BK1231" s="9">
        <f>IF((ROW()-6)&lt;=$Q$3,INDEX(LINEST(AH1172:AH1231,AI1172:AT1231,TRUE,TRUE),1,5),"")</f>
        <v/>
      </c>
      <c r="BL1231" s="9">
        <f>IF((ROW()-6)&lt;=$Q$3,INDEX(LINEST(AH1172:AH1231,AI1172:AT1231,TRUE,TRUE),1,4),"")</f>
        <v/>
      </c>
      <c r="BM1231" s="9">
        <f>IF((ROW()-6)&lt;=$Q$3,INDEX(LINEST(AH1172:AH1231,AI1172:AT1231,TRUE,TRUE),1,3),"")</f>
        <v/>
      </c>
      <c r="BN1231" s="9">
        <f>IF((ROW()-6)&lt;=$Q$3,INDEX(LINEST(AH1172:AH1231,AI1172:AT1231,TRUE,TRUE),1,2),"")</f>
        <v/>
      </c>
      <c r="BO1231" s="9">
        <f>IF((ROW()-6)&lt;=$Q$3,INDEX(LINEST(AH1172:AH1231,AI1172:AT1231,TRUE,TRUE),1,1),"")</f>
        <v/>
      </c>
      <c r="BP1231" s="10">
        <f>IF((ROW()-6)&lt;=$Q$3,INDEX(LINEST(AH1172:AH1231,AI1172:AT1231,TRUE,TRUE),3,1),"")</f>
        <v/>
      </c>
      <c r="BR1231" s="9">
        <f>IF(AND((ROW()-6)&lt;=$Q$3,ISNUMBER(BC1230)),BC1230/$Q$4+BD1230*AI1231+BE1230*AJ1231+BF1230*AK1231+BG1230*AL1231+BH1230*AM1231+BI1230*AN1231+BJ1230*AO1231+BK1230*AP1231+BL1230*AQ1231+BM1230*AR1231+BN1230*AS1231+BO1230*AT1231,"")</f>
        <v/>
      </c>
      <c r="BS1231">
        <f>IF(ISNUMBER(BR1231),AVERAGE(AH1171:AH1230),"")</f>
        <v/>
      </c>
      <c r="BT1231">
        <f>IF(ISNUMBER(BR1231),(AH1231-BR1231)^2,"")</f>
        <v/>
      </c>
      <c r="BU1231">
        <f>IF(ISNUMBER(BR1231),AH1231^2,"")</f>
        <v/>
      </c>
      <c r="BV1231">
        <f>IF(ISNUMBER(BR1231),(AH1231-BS1231)^2,"")</f>
        <v/>
      </c>
    </row>
    <row r="1232">
      <c r="O1232">
        <f>IF($R1232="","",CHOOSE($Q$2,YEAR(R1232)*12+MONTH(R1232),INT((R1232-2)/7),YEAR(R1232)*4+ROUNDUP(MONTH(R1232)/3)))</f>
        <v/>
      </c>
      <c r="P1232">
        <f>IF($R1232="","",IF($R1233="",1,IF(O1232&lt;&gt;O1233,1,0)))</f>
        <v/>
      </c>
      <c r="Q1232">
        <f>IF(P1232=1,SUM($P$7:P1232),"")</f>
        <v/>
      </c>
      <c r="R1232">
        <f>IF($A1232="","",IF(ISNUMBER($A1232),$A1232,IFERROR(DATEVALUE($A1232),NA())))</f>
        <v/>
      </c>
      <c r="S1232" s="7">
        <f>IFERROR(INDEX($R$7:$R$60000,MATCH(ROW()-6,$Q$7:$Q$60000,0)),"")</f>
        <v/>
      </c>
      <c r="T1232">
        <f>IFERROR(INDEX($B$7:$B$60000,MATCH(ROW()-6,$Q$7:$Q$60000,0)),"")</f>
        <v/>
      </c>
      <c r="U1232">
        <f>IFERROR(INDEX($C$7:$C$60000,MATCH(ROW()-6,$Q$7:$Q$60000,0)),"")</f>
        <v/>
      </c>
      <c r="V1232">
        <f>IFERROR(INDEX($D$7:$D$60000,MATCH(ROW()-6,$Q$7:$Q$60000,0)),"")</f>
        <v/>
      </c>
      <c r="W1232">
        <f>IFERROR(INDEX($E$7:$E$60000,MATCH(ROW()-6,$Q$7:$Q$60000,0)),"")</f>
        <v/>
      </c>
      <c r="X1232">
        <f>IFERROR(INDEX($F$7:$F$60000,MATCH(ROW()-6,$Q$7:$Q$60000,0)),"")</f>
        <v/>
      </c>
      <c r="Y1232">
        <f>IFERROR(INDEX($G$7:$G$60000,MATCH(ROW()-6,$Q$7:$Q$60000,0)),"")</f>
        <v/>
      </c>
      <c r="Z1232">
        <f>IFERROR(INDEX($H$7:$H$60000,MATCH(ROW()-6,$Q$7:$Q$60000,0)),"")</f>
        <v/>
      </c>
      <c r="AA1232">
        <f>IFERROR(INDEX($I$7:$I$60000,MATCH(ROW()-6,$Q$7:$Q$60000,0)),"")</f>
        <v/>
      </c>
      <c r="AB1232">
        <f>IFERROR(INDEX($J$7:$J$60000,MATCH(ROW()-6,$Q$7:$Q$60000,0)),"")</f>
        <v/>
      </c>
      <c r="AC1232">
        <f>IFERROR(INDEX($K$7:$K$60000,MATCH(ROW()-6,$Q$7:$Q$60000,0)),"")</f>
        <v/>
      </c>
      <c r="AD1232">
        <f>IFERROR(INDEX($L$7:$L$60000,MATCH(ROW()-6,$Q$7:$Q$60000,0)),"")</f>
        <v/>
      </c>
      <c r="AE1232">
        <f>IFERROR(INDEX($M$7:$M$60000,MATCH(ROW()-6,$Q$7:$Q$60000,0)),"")</f>
        <v/>
      </c>
      <c r="AF1232">
        <f>IFERROR(INDEX($N$7:$N$60000,MATCH(ROW()-6,$Q$7:$Q$60000,0)),"")</f>
        <v/>
      </c>
      <c r="AH1232" s="9">
        <f>IF(OR($S1232="",$S1231=""),"",LN($T1232/$T1231))</f>
        <v/>
      </c>
      <c r="AI1232" s="9">
        <f>IF(OR($S1232="",$S1231=""),"",$C$2*LN(U1232/U1231))</f>
        <v/>
      </c>
      <c r="AJ1232" s="9">
        <f>IF(OR($S1232="",$S1231=""),"",$D$2*(V1232-V1231))</f>
        <v/>
      </c>
      <c r="AK1232" s="9">
        <f>IF(OR($S1232="",$S1231=""),"",$E$2*(W1232-W1231))</f>
        <v/>
      </c>
      <c r="AL1232" s="9">
        <f>IF(OR($S1232="",$S1231=""),"",$F$2*LN(X1232/X1231))</f>
        <v/>
      </c>
      <c r="AM1232" s="9">
        <f>IF(OR($S1232="",$S1231=""),"",$G$2*(Y1232-Y1231))</f>
        <v/>
      </c>
      <c r="AN1232" s="9">
        <f>IF(OR($S1232="",$S1231=""),"",$H$2*LN(Z1232/Z1231))</f>
        <v/>
      </c>
      <c r="AO1232" s="9">
        <f>IF(OR($S1232="",$S1231=""),"",$I$2*(AA1232-AA1231))</f>
        <v/>
      </c>
      <c r="AP1232" s="9">
        <f>IF(OR($S1232="",$S1231=""),"",$J$2*LN(AB1232/AB1231))</f>
        <v/>
      </c>
      <c r="AQ1232" s="9">
        <f>IF(OR($S1232="",$S1231=""),"",$K$2*(AC1232-AC1231))</f>
        <v/>
      </c>
      <c r="AR1232" s="9">
        <f>IF(OR($S1232="",$S1231=""),"",$L$2*LN(AD1232/AD1231))</f>
        <v/>
      </c>
      <c r="AS1232" s="9">
        <f>IF(OR($S1232="",$S1231=""),"",$M$2*LN(AE1232/AE1231))</f>
        <v/>
      </c>
      <c r="AT1232" s="9">
        <f>IF(OR($S1232="",$S1231=""),"",$N$2*LN(AF1232/AF1231))</f>
        <v/>
      </c>
      <c r="AV1232" s="9">
        <f>IF($AH1232="","",$AY$16+$AY$4*AI1232+$AY$5*AJ1232+$AY$6*AK1232+$AY$7*AL1232+$AY$8*AM1232+$AY$9*AN1232+$AY$10*AO1232+$AY$11*AP1232+$AY$12*AQ1232+$AY$13*AR1232+$AY$14*AS1232+$AY$15*AT1232)</f>
        <v/>
      </c>
      <c r="BC1232" s="10">
        <f>IF((ROW()-6)&lt;=$Q$3,INDEX(LINEST(AH1173:AH1232,AI1173:AT1232,TRUE,TRUE),1,13)*$Q$4,"")</f>
        <v/>
      </c>
      <c r="BD1232" s="9">
        <f>IF((ROW()-6)&lt;=$Q$3,INDEX(LINEST(AH1173:AH1232,AI1173:AT1232,TRUE,TRUE),1,12),"")</f>
        <v/>
      </c>
      <c r="BE1232" s="9">
        <f>IF((ROW()-6)&lt;=$Q$3,INDEX(LINEST(AH1173:AH1232,AI1173:AT1232,TRUE,TRUE),1,11),"")</f>
        <v/>
      </c>
      <c r="BF1232" s="9">
        <f>IF((ROW()-6)&lt;=$Q$3,INDEX(LINEST(AH1173:AH1232,AI1173:AT1232,TRUE,TRUE),1,10),"")</f>
        <v/>
      </c>
      <c r="BG1232" s="9">
        <f>IF((ROW()-6)&lt;=$Q$3,INDEX(LINEST(AH1173:AH1232,AI1173:AT1232,TRUE,TRUE),1,9),"")</f>
        <v/>
      </c>
      <c r="BH1232" s="9">
        <f>IF((ROW()-6)&lt;=$Q$3,INDEX(LINEST(AH1173:AH1232,AI1173:AT1232,TRUE,TRUE),1,8),"")</f>
        <v/>
      </c>
      <c r="BI1232" s="9">
        <f>IF((ROW()-6)&lt;=$Q$3,INDEX(LINEST(AH1173:AH1232,AI1173:AT1232,TRUE,TRUE),1,7),"")</f>
        <v/>
      </c>
      <c r="BJ1232" s="9">
        <f>IF((ROW()-6)&lt;=$Q$3,INDEX(LINEST(AH1173:AH1232,AI1173:AT1232,TRUE,TRUE),1,6),"")</f>
        <v/>
      </c>
      <c r="BK1232" s="9">
        <f>IF((ROW()-6)&lt;=$Q$3,INDEX(LINEST(AH1173:AH1232,AI1173:AT1232,TRUE,TRUE),1,5),"")</f>
        <v/>
      </c>
      <c r="BL1232" s="9">
        <f>IF((ROW()-6)&lt;=$Q$3,INDEX(LINEST(AH1173:AH1232,AI1173:AT1232,TRUE,TRUE),1,4),"")</f>
        <v/>
      </c>
      <c r="BM1232" s="9">
        <f>IF((ROW()-6)&lt;=$Q$3,INDEX(LINEST(AH1173:AH1232,AI1173:AT1232,TRUE,TRUE),1,3),"")</f>
        <v/>
      </c>
      <c r="BN1232" s="9">
        <f>IF((ROW()-6)&lt;=$Q$3,INDEX(LINEST(AH1173:AH1232,AI1173:AT1232,TRUE,TRUE),1,2),"")</f>
        <v/>
      </c>
      <c r="BO1232" s="9">
        <f>IF((ROW()-6)&lt;=$Q$3,INDEX(LINEST(AH1173:AH1232,AI1173:AT1232,TRUE,TRUE),1,1),"")</f>
        <v/>
      </c>
      <c r="BP1232" s="10">
        <f>IF((ROW()-6)&lt;=$Q$3,INDEX(LINEST(AH1173:AH1232,AI1173:AT1232,TRUE,TRUE),3,1),"")</f>
        <v/>
      </c>
      <c r="BR1232" s="9">
        <f>IF(AND((ROW()-6)&lt;=$Q$3,ISNUMBER(BC1231)),BC1231/$Q$4+BD1231*AI1232+BE1231*AJ1232+BF1231*AK1232+BG1231*AL1232+BH1231*AM1232+BI1231*AN1232+BJ1231*AO1232+BK1231*AP1232+BL1231*AQ1232+BM1231*AR1232+BN1231*AS1232+BO1231*AT1232,"")</f>
        <v/>
      </c>
      <c r="BS1232">
        <f>IF(ISNUMBER(BR1232),AVERAGE(AH1172:AH1231),"")</f>
        <v/>
      </c>
      <c r="BT1232">
        <f>IF(ISNUMBER(BR1232),(AH1232-BR1232)^2,"")</f>
        <v/>
      </c>
      <c r="BU1232">
        <f>IF(ISNUMBER(BR1232),AH1232^2,"")</f>
        <v/>
      </c>
      <c r="BV1232">
        <f>IF(ISNUMBER(BR1232),(AH1232-BS1232)^2,"")</f>
        <v/>
      </c>
    </row>
    <row r="1233">
      <c r="O1233">
        <f>IF($R1233="","",CHOOSE($Q$2,YEAR(R1233)*12+MONTH(R1233),INT((R1233-2)/7),YEAR(R1233)*4+ROUNDUP(MONTH(R1233)/3)))</f>
        <v/>
      </c>
      <c r="P1233">
        <f>IF($R1233="","",IF($R1234="",1,IF(O1233&lt;&gt;O1234,1,0)))</f>
        <v/>
      </c>
      <c r="Q1233">
        <f>IF(P1233=1,SUM($P$7:P1233),"")</f>
        <v/>
      </c>
      <c r="R1233">
        <f>IF($A1233="","",IF(ISNUMBER($A1233),$A1233,IFERROR(DATEVALUE($A1233),NA())))</f>
        <v/>
      </c>
      <c r="S1233" s="7">
        <f>IFERROR(INDEX($R$7:$R$60000,MATCH(ROW()-6,$Q$7:$Q$60000,0)),"")</f>
        <v/>
      </c>
      <c r="T1233">
        <f>IFERROR(INDEX($B$7:$B$60000,MATCH(ROW()-6,$Q$7:$Q$60000,0)),"")</f>
        <v/>
      </c>
      <c r="U1233">
        <f>IFERROR(INDEX($C$7:$C$60000,MATCH(ROW()-6,$Q$7:$Q$60000,0)),"")</f>
        <v/>
      </c>
      <c r="V1233">
        <f>IFERROR(INDEX($D$7:$D$60000,MATCH(ROW()-6,$Q$7:$Q$60000,0)),"")</f>
        <v/>
      </c>
      <c r="W1233">
        <f>IFERROR(INDEX($E$7:$E$60000,MATCH(ROW()-6,$Q$7:$Q$60000,0)),"")</f>
        <v/>
      </c>
      <c r="X1233">
        <f>IFERROR(INDEX($F$7:$F$60000,MATCH(ROW()-6,$Q$7:$Q$60000,0)),"")</f>
        <v/>
      </c>
      <c r="Y1233">
        <f>IFERROR(INDEX($G$7:$G$60000,MATCH(ROW()-6,$Q$7:$Q$60000,0)),"")</f>
        <v/>
      </c>
      <c r="Z1233">
        <f>IFERROR(INDEX($H$7:$H$60000,MATCH(ROW()-6,$Q$7:$Q$60000,0)),"")</f>
        <v/>
      </c>
      <c r="AA1233">
        <f>IFERROR(INDEX($I$7:$I$60000,MATCH(ROW()-6,$Q$7:$Q$60000,0)),"")</f>
        <v/>
      </c>
      <c r="AB1233">
        <f>IFERROR(INDEX($J$7:$J$60000,MATCH(ROW()-6,$Q$7:$Q$60000,0)),"")</f>
        <v/>
      </c>
      <c r="AC1233">
        <f>IFERROR(INDEX($K$7:$K$60000,MATCH(ROW()-6,$Q$7:$Q$60000,0)),"")</f>
        <v/>
      </c>
      <c r="AD1233">
        <f>IFERROR(INDEX($L$7:$L$60000,MATCH(ROW()-6,$Q$7:$Q$60000,0)),"")</f>
        <v/>
      </c>
      <c r="AE1233">
        <f>IFERROR(INDEX($M$7:$M$60000,MATCH(ROW()-6,$Q$7:$Q$60000,0)),"")</f>
        <v/>
      </c>
      <c r="AF1233">
        <f>IFERROR(INDEX($N$7:$N$60000,MATCH(ROW()-6,$Q$7:$Q$60000,0)),"")</f>
        <v/>
      </c>
      <c r="AH1233" s="9">
        <f>IF(OR($S1233="",$S1232=""),"",LN($T1233/$T1232))</f>
        <v/>
      </c>
      <c r="AI1233" s="9">
        <f>IF(OR($S1233="",$S1232=""),"",$C$2*LN(U1233/U1232))</f>
        <v/>
      </c>
      <c r="AJ1233" s="9">
        <f>IF(OR($S1233="",$S1232=""),"",$D$2*(V1233-V1232))</f>
        <v/>
      </c>
      <c r="AK1233" s="9">
        <f>IF(OR($S1233="",$S1232=""),"",$E$2*(W1233-W1232))</f>
        <v/>
      </c>
      <c r="AL1233" s="9">
        <f>IF(OR($S1233="",$S1232=""),"",$F$2*LN(X1233/X1232))</f>
        <v/>
      </c>
      <c r="AM1233" s="9">
        <f>IF(OR($S1233="",$S1232=""),"",$G$2*(Y1233-Y1232))</f>
        <v/>
      </c>
      <c r="AN1233" s="9">
        <f>IF(OR($S1233="",$S1232=""),"",$H$2*LN(Z1233/Z1232))</f>
        <v/>
      </c>
      <c r="AO1233" s="9">
        <f>IF(OR($S1233="",$S1232=""),"",$I$2*(AA1233-AA1232))</f>
        <v/>
      </c>
      <c r="AP1233" s="9">
        <f>IF(OR($S1233="",$S1232=""),"",$J$2*LN(AB1233/AB1232))</f>
        <v/>
      </c>
      <c r="AQ1233" s="9">
        <f>IF(OR($S1233="",$S1232=""),"",$K$2*(AC1233-AC1232))</f>
        <v/>
      </c>
      <c r="AR1233" s="9">
        <f>IF(OR($S1233="",$S1232=""),"",$L$2*LN(AD1233/AD1232))</f>
        <v/>
      </c>
      <c r="AS1233" s="9">
        <f>IF(OR($S1233="",$S1232=""),"",$M$2*LN(AE1233/AE1232))</f>
        <v/>
      </c>
      <c r="AT1233" s="9">
        <f>IF(OR($S1233="",$S1232=""),"",$N$2*LN(AF1233/AF1232))</f>
        <v/>
      </c>
      <c r="AV1233" s="9">
        <f>IF($AH1233="","",$AY$16+$AY$4*AI1233+$AY$5*AJ1233+$AY$6*AK1233+$AY$7*AL1233+$AY$8*AM1233+$AY$9*AN1233+$AY$10*AO1233+$AY$11*AP1233+$AY$12*AQ1233+$AY$13*AR1233+$AY$14*AS1233+$AY$15*AT1233)</f>
        <v/>
      </c>
      <c r="BC1233" s="10">
        <f>IF((ROW()-6)&lt;=$Q$3,INDEX(LINEST(AH1174:AH1233,AI1174:AT1233,TRUE,TRUE),1,13)*$Q$4,"")</f>
        <v/>
      </c>
      <c r="BD1233" s="9">
        <f>IF((ROW()-6)&lt;=$Q$3,INDEX(LINEST(AH1174:AH1233,AI1174:AT1233,TRUE,TRUE),1,12),"")</f>
        <v/>
      </c>
      <c r="BE1233" s="9">
        <f>IF((ROW()-6)&lt;=$Q$3,INDEX(LINEST(AH1174:AH1233,AI1174:AT1233,TRUE,TRUE),1,11),"")</f>
        <v/>
      </c>
      <c r="BF1233" s="9">
        <f>IF((ROW()-6)&lt;=$Q$3,INDEX(LINEST(AH1174:AH1233,AI1174:AT1233,TRUE,TRUE),1,10),"")</f>
        <v/>
      </c>
      <c r="BG1233" s="9">
        <f>IF((ROW()-6)&lt;=$Q$3,INDEX(LINEST(AH1174:AH1233,AI1174:AT1233,TRUE,TRUE),1,9),"")</f>
        <v/>
      </c>
      <c r="BH1233" s="9">
        <f>IF((ROW()-6)&lt;=$Q$3,INDEX(LINEST(AH1174:AH1233,AI1174:AT1233,TRUE,TRUE),1,8),"")</f>
        <v/>
      </c>
      <c r="BI1233" s="9">
        <f>IF((ROW()-6)&lt;=$Q$3,INDEX(LINEST(AH1174:AH1233,AI1174:AT1233,TRUE,TRUE),1,7),"")</f>
        <v/>
      </c>
      <c r="BJ1233" s="9">
        <f>IF((ROW()-6)&lt;=$Q$3,INDEX(LINEST(AH1174:AH1233,AI1174:AT1233,TRUE,TRUE),1,6),"")</f>
        <v/>
      </c>
      <c r="BK1233" s="9">
        <f>IF((ROW()-6)&lt;=$Q$3,INDEX(LINEST(AH1174:AH1233,AI1174:AT1233,TRUE,TRUE),1,5),"")</f>
        <v/>
      </c>
      <c r="BL1233" s="9">
        <f>IF((ROW()-6)&lt;=$Q$3,INDEX(LINEST(AH1174:AH1233,AI1174:AT1233,TRUE,TRUE),1,4),"")</f>
        <v/>
      </c>
      <c r="BM1233" s="9">
        <f>IF((ROW()-6)&lt;=$Q$3,INDEX(LINEST(AH1174:AH1233,AI1174:AT1233,TRUE,TRUE),1,3),"")</f>
        <v/>
      </c>
      <c r="BN1233" s="9">
        <f>IF((ROW()-6)&lt;=$Q$3,INDEX(LINEST(AH1174:AH1233,AI1174:AT1233,TRUE,TRUE),1,2),"")</f>
        <v/>
      </c>
      <c r="BO1233" s="9">
        <f>IF((ROW()-6)&lt;=$Q$3,INDEX(LINEST(AH1174:AH1233,AI1174:AT1233,TRUE,TRUE),1,1),"")</f>
        <v/>
      </c>
      <c r="BP1233" s="10">
        <f>IF((ROW()-6)&lt;=$Q$3,INDEX(LINEST(AH1174:AH1233,AI1174:AT1233,TRUE,TRUE),3,1),"")</f>
        <v/>
      </c>
      <c r="BR1233" s="9">
        <f>IF(AND((ROW()-6)&lt;=$Q$3,ISNUMBER(BC1232)),BC1232/$Q$4+BD1232*AI1233+BE1232*AJ1233+BF1232*AK1233+BG1232*AL1233+BH1232*AM1233+BI1232*AN1233+BJ1232*AO1233+BK1232*AP1233+BL1232*AQ1233+BM1232*AR1233+BN1232*AS1233+BO1232*AT1233,"")</f>
        <v/>
      </c>
      <c r="BS1233">
        <f>IF(ISNUMBER(BR1233),AVERAGE(AH1173:AH1232),"")</f>
        <v/>
      </c>
      <c r="BT1233">
        <f>IF(ISNUMBER(BR1233),(AH1233-BR1233)^2,"")</f>
        <v/>
      </c>
      <c r="BU1233">
        <f>IF(ISNUMBER(BR1233),AH1233^2,"")</f>
        <v/>
      </c>
      <c r="BV1233">
        <f>IF(ISNUMBER(BR1233),(AH1233-BS1233)^2,"")</f>
        <v/>
      </c>
    </row>
    <row r="1234">
      <c r="O1234">
        <f>IF($R1234="","",CHOOSE($Q$2,YEAR(R1234)*12+MONTH(R1234),INT((R1234-2)/7),YEAR(R1234)*4+ROUNDUP(MONTH(R1234)/3)))</f>
        <v/>
      </c>
      <c r="P1234">
        <f>IF($R1234="","",IF($R1235="",1,IF(O1234&lt;&gt;O1235,1,0)))</f>
        <v/>
      </c>
      <c r="Q1234">
        <f>IF(P1234=1,SUM($P$7:P1234),"")</f>
        <v/>
      </c>
      <c r="R1234">
        <f>IF($A1234="","",IF(ISNUMBER($A1234),$A1234,IFERROR(DATEVALUE($A1234),NA())))</f>
        <v/>
      </c>
      <c r="S1234" s="7">
        <f>IFERROR(INDEX($R$7:$R$60000,MATCH(ROW()-6,$Q$7:$Q$60000,0)),"")</f>
        <v/>
      </c>
      <c r="T1234">
        <f>IFERROR(INDEX($B$7:$B$60000,MATCH(ROW()-6,$Q$7:$Q$60000,0)),"")</f>
        <v/>
      </c>
      <c r="U1234">
        <f>IFERROR(INDEX($C$7:$C$60000,MATCH(ROW()-6,$Q$7:$Q$60000,0)),"")</f>
        <v/>
      </c>
      <c r="V1234">
        <f>IFERROR(INDEX($D$7:$D$60000,MATCH(ROW()-6,$Q$7:$Q$60000,0)),"")</f>
        <v/>
      </c>
      <c r="W1234">
        <f>IFERROR(INDEX($E$7:$E$60000,MATCH(ROW()-6,$Q$7:$Q$60000,0)),"")</f>
        <v/>
      </c>
      <c r="X1234">
        <f>IFERROR(INDEX($F$7:$F$60000,MATCH(ROW()-6,$Q$7:$Q$60000,0)),"")</f>
        <v/>
      </c>
      <c r="Y1234">
        <f>IFERROR(INDEX($G$7:$G$60000,MATCH(ROW()-6,$Q$7:$Q$60000,0)),"")</f>
        <v/>
      </c>
      <c r="Z1234">
        <f>IFERROR(INDEX($H$7:$H$60000,MATCH(ROW()-6,$Q$7:$Q$60000,0)),"")</f>
        <v/>
      </c>
      <c r="AA1234">
        <f>IFERROR(INDEX($I$7:$I$60000,MATCH(ROW()-6,$Q$7:$Q$60000,0)),"")</f>
        <v/>
      </c>
      <c r="AB1234">
        <f>IFERROR(INDEX($J$7:$J$60000,MATCH(ROW()-6,$Q$7:$Q$60000,0)),"")</f>
        <v/>
      </c>
      <c r="AC1234">
        <f>IFERROR(INDEX($K$7:$K$60000,MATCH(ROW()-6,$Q$7:$Q$60000,0)),"")</f>
        <v/>
      </c>
      <c r="AD1234">
        <f>IFERROR(INDEX($L$7:$L$60000,MATCH(ROW()-6,$Q$7:$Q$60000,0)),"")</f>
        <v/>
      </c>
      <c r="AE1234">
        <f>IFERROR(INDEX($M$7:$M$60000,MATCH(ROW()-6,$Q$7:$Q$60000,0)),"")</f>
        <v/>
      </c>
      <c r="AF1234">
        <f>IFERROR(INDEX($N$7:$N$60000,MATCH(ROW()-6,$Q$7:$Q$60000,0)),"")</f>
        <v/>
      </c>
      <c r="AH1234" s="9">
        <f>IF(OR($S1234="",$S1233=""),"",LN($T1234/$T1233))</f>
        <v/>
      </c>
      <c r="AI1234" s="9">
        <f>IF(OR($S1234="",$S1233=""),"",$C$2*LN(U1234/U1233))</f>
        <v/>
      </c>
      <c r="AJ1234" s="9">
        <f>IF(OR($S1234="",$S1233=""),"",$D$2*(V1234-V1233))</f>
        <v/>
      </c>
      <c r="AK1234" s="9">
        <f>IF(OR($S1234="",$S1233=""),"",$E$2*(W1234-W1233))</f>
        <v/>
      </c>
      <c r="AL1234" s="9">
        <f>IF(OR($S1234="",$S1233=""),"",$F$2*LN(X1234/X1233))</f>
        <v/>
      </c>
      <c r="AM1234" s="9">
        <f>IF(OR($S1234="",$S1233=""),"",$G$2*(Y1234-Y1233))</f>
        <v/>
      </c>
      <c r="AN1234" s="9">
        <f>IF(OR($S1234="",$S1233=""),"",$H$2*LN(Z1234/Z1233))</f>
        <v/>
      </c>
      <c r="AO1234" s="9">
        <f>IF(OR($S1234="",$S1233=""),"",$I$2*(AA1234-AA1233))</f>
        <v/>
      </c>
      <c r="AP1234" s="9">
        <f>IF(OR($S1234="",$S1233=""),"",$J$2*LN(AB1234/AB1233))</f>
        <v/>
      </c>
      <c r="AQ1234" s="9">
        <f>IF(OR($S1234="",$S1233=""),"",$K$2*(AC1234-AC1233))</f>
        <v/>
      </c>
      <c r="AR1234" s="9">
        <f>IF(OR($S1234="",$S1233=""),"",$L$2*LN(AD1234/AD1233))</f>
        <v/>
      </c>
      <c r="AS1234" s="9">
        <f>IF(OR($S1234="",$S1233=""),"",$M$2*LN(AE1234/AE1233))</f>
        <v/>
      </c>
      <c r="AT1234" s="9">
        <f>IF(OR($S1234="",$S1233=""),"",$N$2*LN(AF1234/AF1233))</f>
        <v/>
      </c>
      <c r="AV1234" s="9">
        <f>IF($AH1234="","",$AY$16+$AY$4*AI1234+$AY$5*AJ1234+$AY$6*AK1234+$AY$7*AL1234+$AY$8*AM1234+$AY$9*AN1234+$AY$10*AO1234+$AY$11*AP1234+$AY$12*AQ1234+$AY$13*AR1234+$AY$14*AS1234+$AY$15*AT1234)</f>
        <v/>
      </c>
      <c r="BC1234" s="10">
        <f>IF((ROW()-6)&lt;=$Q$3,INDEX(LINEST(AH1175:AH1234,AI1175:AT1234,TRUE,TRUE),1,13)*$Q$4,"")</f>
        <v/>
      </c>
      <c r="BD1234" s="9">
        <f>IF((ROW()-6)&lt;=$Q$3,INDEX(LINEST(AH1175:AH1234,AI1175:AT1234,TRUE,TRUE),1,12),"")</f>
        <v/>
      </c>
      <c r="BE1234" s="9">
        <f>IF((ROW()-6)&lt;=$Q$3,INDEX(LINEST(AH1175:AH1234,AI1175:AT1234,TRUE,TRUE),1,11),"")</f>
        <v/>
      </c>
      <c r="BF1234" s="9">
        <f>IF((ROW()-6)&lt;=$Q$3,INDEX(LINEST(AH1175:AH1234,AI1175:AT1234,TRUE,TRUE),1,10),"")</f>
        <v/>
      </c>
      <c r="BG1234" s="9">
        <f>IF((ROW()-6)&lt;=$Q$3,INDEX(LINEST(AH1175:AH1234,AI1175:AT1234,TRUE,TRUE),1,9),"")</f>
        <v/>
      </c>
      <c r="BH1234" s="9">
        <f>IF((ROW()-6)&lt;=$Q$3,INDEX(LINEST(AH1175:AH1234,AI1175:AT1234,TRUE,TRUE),1,8),"")</f>
        <v/>
      </c>
      <c r="BI1234" s="9">
        <f>IF((ROW()-6)&lt;=$Q$3,INDEX(LINEST(AH1175:AH1234,AI1175:AT1234,TRUE,TRUE),1,7),"")</f>
        <v/>
      </c>
      <c r="BJ1234" s="9">
        <f>IF((ROW()-6)&lt;=$Q$3,INDEX(LINEST(AH1175:AH1234,AI1175:AT1234,TRUE,TRUE),1,6),"")</f>
        <v/>
      </c>
      <c r="BK1234" s="9">
        <f>IF((ROW()-6)&lt;=$Q$3,INDEX(LINEST(AH1175:AH1234,AI1175:AT1234,TRUE,TRUE),1,5),"")</f>
        <v/>
      </c>
      <c r="BL1234" s="9">
        <f>IF((ROW()-6)&lt;=$Q$3,INDEX(LINEST(AH1175:AH1234,AI1175:AT1234,TRUE,TRUE),1,4),"")</f>
        <v/>
      </c>
      <c r="BM1234" s="9">
        <f>IF((ROW()-6)&lt;=$Q$3,INDEX(LINEST(AH1175:AH1234,AI1175:AT1234,TRUE,TRUE),1,3),"")</f>
        <v/>
      </c>
      <c r="BN1234" s="9">
        <f>IF((ROW()-6)&lt;=$Q$3,INDEX(LINEST(AH1175:AH1234,AI1175:AT1234,TRUE,TRUE),1,2),"")</f>
        <v/>
      </c>
      <c r="BO1234" s="9">
        <f>IF((ROW()-6)&lt;=$Q$3,INDEX(LINEST(AH1175:AH1234,AI1175:AT1234,TRUE,TRUE),1,1),"")</f>
        <v/>
      </c>
      <c r="BP1234" s="10">
        <f>IF((ROW()-6)&lt;=$Q$3,INDEX(LINEST(AH1175:AH1234,AI1175:AT1234,TRUE,TRUE),3,1),"")</f>
        <v/>
      </c>
      <c r="BR1234" s="9">
        <f>IF(AND((ROW()-6)&lt;=$Q$3,ISNUMBER(BC1233)),BC1233/$Q$4+BD1233*AI1234+BE1233*AJ1234+BF1233*AK1234+BG1233*AL1234+BH1233*AM1234+BI1233*AN1234+BJ1233*AO1234+BK1233*AP1234+BL1233*AQ1234+BM1233*AR1234+BN1233*AS1234+BO1233*AT1234,"")</f>
        <v/>
      </c>
      <c r="BS1234">
        <f>IF(ISNUMBER(BR1234),AVERAGE(AH1174:AH1233),"")</f>
        <v/>
      </c>
      <c r="BT1234">
        <f>IF(ISNUMBER(BR1234),(AH1234-BR1234)^2,"")</f>
        <v/>
      </c>
      <c r="BU1234">
        <f>IF(ISNUMBER(BR1234),AH1234^2,"")</f>
        <v/>
      </c>
      <c r="BV1234">
        <f>IF(ISNUMBER(BR1234),(AH1234-BS1234)^2,"")</f>
        <v/>
      </c>
    </row>
    <row r="1235">
      <c r="O1235">
        <f>IF($R1235="","",CHOOSE($Q$2,YEAR(R1235)*12+MONTH(R1235),INT((R1235-2)/7),YEAR(R1235)*4+ROUNDUP(MONTH(R1235)/3)))</f>
        <v/>
      </c>
      <c r="P1235">
        <f>IF($R1235="","",IF($R1236="",1,IF(O1235&lt;&gt;O1236,1,0)))</f>
        <v/>
      </c>
      <c r="Q1235">
        <f>IF(P1235=1,SUM($P$7:P1235),"")</f>
        <v/>
      </c>
      <c r="R1235">
        <f>IF($A1235="","",IF(ISNUMBER($A1235),$A1235,IFERROR(DATEVALUE($A1235),NA())))</f>
        <v/>
      </c>
      <c r="S1235" s="7">
        <f>IFERROR(INDEX($R$7:$R$60000,MATCH(ROW()-6,$Q$7:$Q$60000,0)),"")</f>
        <v/>
      </c>
      <c r="T1235">
        <f>IFERROR(INDEX($B$7:$B$60000,MATCH(ROW()-6,$Q$7:$Q$60000,0)),"")</f>
        <v/>
      </c>
      <c r="U1235">
        <f>IFERROR(INDEX($C$7:$C$60000,MATCH(ROW()-6,$Q$7:$Q$60000,0)),"")</f>
        <v/>
      </c>
      <c r="V1235">
        <f>IFERROR(INDEX($D$7:$D$60000,MATCH(ROW()-6,$Q$7:$Q$60000,0)),"")</f>
        <v/>
      </c>
      <c r="W1235">
        <f>IFERROR(INDEX($E$7:$E$60000,MATCH(ROW()-6,$Q$7:$Q$60000,0)),"")</f>
        <v/>
      </c>
      <c r="X1235">
        <f>IFERROR(INDEX($F$7:$F$60000,MATCH(ROW()-6,$Q$7:$Q$60000,0)),"")</f>
        <v/>
      </c>
      <c r="Y1235">
        <f>IFERROR(INDEX($G$7:$G$60000,MATCH(ROW()-6,$Q$7:$Q$60000,0)),"")</f>
        <v/>
      </c>
      <c r="Z1235">
        <f>IFERROR(INDEX($H$7:$H$60000,MATCH(ROW()-6,$Q$7:$Q$60000,0)),"")</f>
        <v/>
      </c>
      <c r="AA1235">
        <f>IFERROR(INDEX($I$7:$I$60000,MATCH(ROW()-6,$Q$7:$Q$60000,0)),"")</f>
        <v/>
      </c>
      <c r="AB1235">
        <f>IFERROR(INDEX($J$7:$J$60000,MATCH(ROW()-6,$Q$7:$Q$60000,0)),"")</f>
        <v/>
      </c>
      <c r="AC1235">
        <f>IFERROR(INDEX($K$7:$K$60000,MATCH(ROW()-6,$Q$7:$Q$60000,0)),"")</f>
        <v/>
      </c>
      <c r="AD1235">
        <f>IFERROR(INDEX($L$7:$L$60000,MATCH(ROW()-6,$Q$7:$Q$60000,0)),"")</f>
        <v/>
      </c>
      <c r="AE1235">
        <f>IFERROR(INDEX($M$7:$M$60000,MATCH(ROW()-6,$Q$7:$Q$60000,0)),"")</f>
        <v/>
      </c>
      <c r="AF1235">
        <f>IFERROR(INDEX($N$7:$N$60000,MATCH(ROW()-6,$Q$7:$Q$60000,0)),"")</f>
        <v/>
      </c>
      <c r="AH1235" s="9">
        <f>IF(OR($S1235="",$S1234=""),"",LN($T1235/$T1234))</f>
        <v/>
      </c>
      <c r="AI1235" s="9">
        <f>IF(OR($S1235="",$S1234=""),"",$C$2*LN(U1235/U1234))</f>
        <v/>
      </c>
      <c r="AJ1235" s="9">
        <f>IF(OR($S1235="",$S1234=""),"",$D$2*(V1235-V1234))</f>
        <v/>
      </c>
      <c r="AK1235" s="9">
        <f>IF(OR($S1235="",$S1234=""),"",$E$2*(W1235-W1234))</f>
        <v/>
      </c>
      <c r="AL1235" s="9">
        <f>IF(OR($S1235="",$S1234=""),"",$F$2*LN(X1235/X1234))</f>
        <v/>
      </c>
      <c r="AM1235" s="9">
        <f>IF(OR($S1235="",$S1234=""),"",$G$2*(Y1235-Y1234))</f>
        <v/>
      </c>
      <c r="AN1235" s="9">
        <f>IF(OR($S1235="",$S1234=""),"",$H$2*LN(Z1235/Z1234))</f>
        <v/>
      </c>
      <c r="AO1235" s="9">
        <f>IF(OR($S1235="",$S1234=""),"",$I$2*(AA1235-AA1234))</f>
        <v/>
      </c>
      <c r="AP1235" s="9">
        <f>IF(OR($S1235="",$S1234=""),"",$J$2*LN(AB1235/AB1234))</f>
        <v/>
      </c>
      <c r="AQ1235" s="9">
        <f>IF(OR($S1235="",$S1234=""),"",$K$2*(AC1235-AC1234))</f>
        <v/>
      </c>
      <c r="AR1235" s="9">
        <f>IF(OR($S1235="",$S1234=""),"",$L$2*LN(AD1235/AD1234))</f>
        <v/>
      </c>
      <c r="AS1235" s="9">
        <f>IF(OR($S1235="",$S1234=""),"",$M$2*LN(AE1235/AE1234))</f>
        <v/>
      </c>
      <c r="AT1235" s="9">
        <f>IF(OR($S1235="",$S1234=""),"",$N$2*LN(AF1235/AF1234))</f>
        <v/>
      </c>
      <c r="AV1235" s="9">
        <f>IF($AH1235="","",$AY$16+$AY$4*AI1235+$AY$5*AJ1235+$AY$6*AK1235+$AY$7*AL1235+$AY$8*AM1235+$AY$9*AN1235+$AY$10*AO1235+$AY$11*AP1235+$AY$12*AQ1235+$AY$13*AR1235+$AY$14*AS1235+$AY$15*AT1235)</f>
        <v/>
      </c>
      <c r="BC1235" s="10">
        <f>IF((ROW()-6)&lt;=$Q$3,INDEX(LINEST(AH1176:AH1235,AI1176:AT1235,TRUE,TRUE),1,13)*$Q$4,"")</f>
        <v/>
      </c>
      <c r="BD1235" s="9">
        <f>IF((ROW()-6)&lt;=$Q$3,INDEX(LINEST(AH1176:AH1235,AI1176:AT1235,TRUE,TRUE),1,12),"")</f>
        <v/>
      </c>
      <c r="BE1235" s="9">
        <f>IF((ROW()-6)&lt;=$Q$3,INDEX(LINEST(AH1176:AH1235,AI1176:AT1235,TRUE,TRUE),1,11),"")</f>
        <v/>
      </c>
      <c r="BF1235" s="9">
        <f>IF((ROW()-6)&lt;=$Q$3,INDEX(LINEST(AH1176:AH1235,AI1176:AT1235,TRUE,TRUE),1,10),"")</f>
        <v/>
      </c>
      <c r="BG1235" s="9">
        <f>IF((ROW()-6)&lt;=$Q$3,INDEX(LINEST(AH1176:AH1235,AI1176:AT1235,TRUE,TRUE),1,9),"")</f>
        <v/>
      </c>
      <c r="BH1235" s="9">
        <f>IF((ROW()-6)&lt;=$Q$3,INDEX(LINEST(AH1176:AH1235,AI1176:AT1235,TRUE,TRUE),1,8),"")</f>
        <v/>
      </c>
      <c r="BI1235" s="9">
        <f>IF((ROW()-6)&lt;=$Q$3,INDEX(LINEST(AH1176:AH1235,AI1176:AT1235,TRUE,TRUE),1,7),"")</f>
        <v/>
      </c>
      <c r="BJ1235" s="9">
        <f>IF((ROW()-6)&lt;=$Q$3,INDEX(LINEST(AH1176:AH1235,AI1176:AT1235,TRUE,TRUE),1,6),"")</f>
        <v/>
      </c>
      <c r="BK1235" s="9">
        <f>IF((ROW()-6)&lt;=$Q$3,INDEX(LINEST(AH1176:AH1235,AI1176:AT1235,TRUE,TRUE),1,5),"")</f>
        <v/>
      </c>
      <c r="BL1235" s="9">
        <f>IF((ROW()-6)&lt;=$Q$3,INDEX(LINEST(AH1176:AH1235,AI1176:AT1235,TRUE,TRUE),1,4),"")</f>
        <v/>
      </c>
      <c r="BM1235" s="9">
        <f>IF((ROW()-6)&lt;=$Q$3,INDEX(LINEST(AH1176:AH1235,AI1176:AT1235,TRUE,TRUE),1,3),"")</f>
        <v/>
      </c>
      <c r="BN1235" s="9">
        <f>IF((ROW()-6)&lt;=$Q$3,INDEX(LINEST(AH1176:AH1235,AI1176:AT1235,TRUE,TRUE),1,2),"")</f>
        <v/>
      </c>
      <c r="BO1235" s="9">
        <f>IF((ROW()-6)&lt;=$Q$3,INDEX(LINEST(AH1176:AH1235,AI1176:AT1235,TRUE,TRUE),1,1),"")</f>
        <v/>
      </c>
      <c r="BP1235" s="10">
        <f>IF((ROW()-6)&lt;=$Q$3,INDEX(LINEST(AH1176:AH1235,AI1176:AT1235,TRUE,TRUE),3,1),"")</f>
        <v/>
      </c>
      <c r="BR1235" s="9">
        <f>IF(AND((ROW()-6)&lt;=$Q$3,ISNUMBER(BC1234)),BC1234/$Q$4+BD1234*AI1235+BE1234*AJ1235+BF1234*AK1235+BG1234*AL1235+BH1234*AM1235+BI1234*AN1235+BJ1234*AO1235+BK1234*AP1235+BL1234*AQ1235+BM1234*AR1235+BN1234*AS1235+BO1234*AT1235,"")</f>
        <v/>
      </c>
      <c r="BS1235">
        <f>IF(ISNUMBER(BR1235),AVERAGE(AH1175:AH1234),"")</f>
        <v/>
      </c>
      <c r="BT1235">
        <f>IF(ISNUMBER(BR1235),(AH1235-BR1235)^2,"")</f>
        <v/>
      </c>
      <c r="BU1235">
        <f>IF(ISNUMBER(BR1235),AH1235^2,"")</f>
        <v/>
      </c>
      <c r="BV1235">
        <f>IF(ISNUMBER(BR1235),(AH1235-BS1235)^2,"")</f>
        <v/>
      </c>
    </row>
    <row r="1236">
      <c r="O1236">
        <f>IF($R1236="","",CHOOSE($Q$2,YEAR(R1236)*12+MONTH(R1236),INT((R1236-2)/7),YEAR(R1236)*4+ROUNDUP(MONTH(R1236)/3)))</f>
        <v/>
      </c>
      <c r="P1236">
        <f>IF($R1236="","",IF($R1237="",1,IF(O1236&lt;&gt;O1237,1,0)))</f>
        <v/>
      </c>
      <c r="Q1236">
        <f>IF(P1236=1,SUM($P$7:P1236),"")</f>
        <v/>
      </c>
      <c r="R1236">
        <f>IF($A1236="","",IF(ISNUMBER($A1236),$A1236,IFERROR(DATEVALUE($A1236),NA())))</f>
        <v/>
      </c>
      <c r="S1236" s="7">
        <f>IFERROR(INDEX($R$7:$R$60000,MATCH(ROW()-6,$Q$7:$Q$60000,0)),"")</f>
        <v/>
      </c>
      <c r="T1236">
        <f>IFERROR(INDEX($B$7:$B$60000,MATCH(ROW()-6,$Q$7:$Q$60000,0)),"")</f>
        <v/>
      </c>
      <c r="U1236">
        <f>IFERROR(INDEX($C$7:$C$60000,MATCH(ROW()-6,$Q$7:$Q$60000,0)),"")</f>
        <v/>
      </c>
      <c r="V1236">
        <f>IFERROR(INDEX($D$7:$D$60000,MATCH(ROW()-6,$Q$7:$Q$60000,0)),"")</f>
        <v/>
      </c>
      <c r="W1236">
        <f>IFERROR(INDEX($E$7:$E$60000,MATCH(ROW()-6,$Q$7:$Q$60000,0)),"")</f>
        <v/>
      </c>
      <c r="X1236">
        <f>IFERROR(INDEX($F$7:$F$60000,MATCH(ROW()-6,$Q$7:$Q$60000,0)),"")</f>
        <v/>
      </c>
      <c r="Y1236">
        <f>IFERROR(INDEX($G$7:$G$60000,MATCH(ROW()-6,$Q$7:$Q$60000,0)),"")</f>
        <v/>
      </c>
      <c r="Z1236">
        <f>IFERROR(INDEX($H$7:$H$60000,MATCH(ROW()-6,$Q$7:$Q$60000,0)),"")</f>
        <v/>
      </c>
      <c r="AA1236">
        <f>IFERROR(INDEX($I$7:$I$60000,MATCH(ROW()-6,$Q$7:$Q$60000,0)),"")</f>
        <v/>
      </c>
      <c r="AB1236">
        <f>IFERROR(INDEX($J$7:$J$60000,MATCH(ROW()-6,$Q$7:$Q$60000,0)),"")</f>
        <v/>
      </c>
      <c r="AC1236">
        <f>IFERROR(INDEX($K$7:$K$60000,MATCH(ROW()-6,$Q$7:$Q$60000,0)),"")</f>
        <v/>
      </c>
      <c r="AD1236">
        <f>IFERROR(INDEX($L$7:$L$60000,MATCH(ROW()-6,$Q$7:$Q$60000,0)),"")</f>
        <v/>
      </c>
      <c r="AE1236">
        <f>IFERROR(INDEX($M$7:$M$60000,MATCH(ROW()-6,$Q$7:$Q$60000,0)),"")</f>
        <v/>
      </c>
      <c r="AF1236">
        <f>IFERROR(INDEX($N$7:$N$60000,MATCH(ROW()-6,$Q$7:$Q$60000,0)),"")</f>
        <v/>
      </c>
      <c r="AH1236" s="9">
        <f>IF(OR($S1236="",$S1235=""),"",LN($T1236/$T1235))</f>
        <v/>
      </c>
      <c r="AI1236" s="9">
        <f>IF(OR($S1236="",$S1235=""),"",$C$2*LN(U1236/U1235))</f>
        <v/>
      </c>
      <c r="AJ1236" s="9">
        <f>IF(OR($S1236="",$S1235=""),"",$D$2*(V1236-V1235))</f>
        <v/>
      </c>
      <c r="AK1236" s="9">
        <f>IF(OR($S1236="",$S1235=""),"",$E$2*(W1236-W1235))</f>
        <v/>
      </c>
      <c r="AL1236" s="9">
        <f>IF(OR($S1236="",$S1235=""),"",$F$2*LN(X1236/X1235))</f>
        <v/>
      </c>
      <c r="AM1236" s="9">
        <f>IF(OR($S1236="",$S1235=""),"",$G$2*(Y1236-Y1235))</f>
        <v/>
      </c>
      <c r="AN1236" s="9">
        <f>IF(OR($S1236="",$S1235=""),"",$H$2*LN(Z1236/Z1235))</f>
        <v/>
      </c>
      <c r="AO1236" s="9">
        <f>IF(OR($S1236="",$S1235=""),"",$I$2*(AA1236-AA1235))</f>
        <v/>
      </c>
      <c r="AP1236" s="9">
        <f>IF(OR($S1236="",$S1235=""),"",$J$2*LN(AB1236/AB1235))</f>
        <v/>
      </c>
      <c r="AQ1236" s="9">
        <f>IF(OR($S1236="",$S1235=""),"",$K$2*(AC1236-AC1235))</f>
        <v/>
      </c>
      <c r="AR1236" s="9">
        <f>IF(OR($S1236="",$S1235=""),"",$L$2*LN(AD1236/AD1235))</f>
        <v/>
      </c>
      <c r="AS1236" s="9">
        <f>IF(OR($S1236="",$S1235=""),"",$M$2*LN(AE1236/AE1235))</f>
        <v/>
      </c>
      <c r="AT1236" s="9">
        <f>IF(OR($S1236="",$S1235=""),"",$N$2*LN(AF1236/AF1235))</f>
        <v/>
      </c>
      <c r="AV1236" s="9">
        <f>IF($AH1236="","",$AY$16+$AY$4*AI1236+$AY$5*AJ1236+$AY$6*AK1236+$AY$7*AL1236+$AY$8*AM1236+$AY$9*AN1236+$AY$10*AO1236+$AY$11*AP1236+$AY$12*AQ1236+$AY$13*AR1236+$AY$14*AS1236+$AY$15*AT1236)</f>
        <v/>
      </c>
      <c r="BC1236" s="10">
        <f>IF((ROW()-6)&lt;=$Q$3,INDEX(LINEST(AH1177:AH1236,AI1177:AT1236,TRUE,TRUE),1,13)*$Q$4,"")</f>
        <v/>
      </c>
      <c r="BD1236" s="9">
        <f>IF((ROW()-6)&lt;=$Q$3,INDEX(LINEST(AH1177:AH1236,AI1177:AT1236,TRUE,TRUE),1,12),"")</f>
        <v/>
      </c>
      <c r="BE1236" s="9">
        <f>IF((ROW()-6)&lt;=$Q$3,INDEX(LINEST(AH1177:AH1236,AI1177:AT1236,TRUE,TRUE),1,11),"")</f>
        <v/>
      </c>
      <c r="BF1236" s="9">
        <f>IF((ROW()-6)&lt;=$Q$3,INDEX(LINEST(AH1177:AH1236,AI1177:AT1236,TRUE,TRUE),1,10),"")</f>
        <v/>
      </c>
      <c r="BG1236" s="9">
        <f>IF((ROW()-6)&lt;=$Q$3,INDEX(LINEST(AH1177:AH1236,AI1177:AT1236,TRUE,TRUE),1,9),"")</f>
        <v/>
      </c>
      <c r="BH1236" s="9">
        <f>IF((ROW()-6)&lt;=$Q$3,INDEX(LINEST(AH1177:AH1236,AI1177:AT1236,TRUE,TRUE),1,8),"")</f>
        <v/>
      </c>
      <c r="BI1236" s="9">
        <f>IF((ROW()-6)&lt;=$Q$3,INDEX(LINEST(AH1177:AH1236,AI1177:AT1236,TRUE,TRUE),1,7),"")</f>
        <v/>
      </c>
      <c r="BJ1236" s="9">
        <f>IF((ROW()-6)&lt;=$Q$3,INDEX(LINEST(AH1177:AH1236,AI1177:AT1236,TRUE,TRUE),1,6),"")</f>
        <v/>
      </c>
      <c r="BK1236" s="9">
        <f>IF((ROW()-6)&lt;=$Q$3,INDEX(LINEST(AH1177:AH1236,AI1177:AT1236,TRUE,TRUE),1,5),"")</f>
        <v/>
      </c>
      <c r="BL1236" s="9">
        <f>IF((ROW()-6)&lt;=$Q$3,INDEX(LINEST(AH1177:AH1236,AI1177:AT1236,TRUE,TRUE),1,4),"")</f>
        <v/>
      </c>
      <c r="BM1236" s="9">
        <f>IF((ROW()-6)&lt;=$Q$3,INDEX(LINEST(AH1177:AH1236,AI1177:AT1236,TRUE,TRUE),1,3),"")</f>
        <v/>
      </c>
      <c r="BN1236" s="9">
        <f>IF((ROW()-6)&lt;=$Q$3,INDEX(LINEST(AH1177:AH1236,AI1177:AT1236,TRUE,TRUE),1,2),"")</f>
        <v/>
      </c>
      <c r="BO1236" s="9">
        <f>IF((ROW()-6)&lt;=$Q$3,INDEX(LINEST(AH1177:AH1236,AI1177:AT1236,TRUE,TRUE),1,1),"")</f>
        <v/>
      </c>
      <c r="BP1236" s="10">
        <f>IF((ROW()-6)&lt;=$Q$3,INDEX(LINEST(AH1177:AH1236,AI1177:AT1236,TRUE,TRUE),3,1),"")</f>
        <v/>
      </c>
      <c r="BR1236" s="9">
        <f>IF(AND((ROW()-6)&lt;=$Q$3,ISNUMBER(BC1235)),BC1235/$Q$4+BD1235*AI1236+BE1235*AJ1236+BF1235*AK1236+BG1235*AL1236+BH1235*AM1236+BI1235*AN1236+BJ1235*AO1236+BK1235*AP1236+BL1235*AQ1236+BM1235*AR1236+BN1235*AS1236+BO1235*AT1236,"")</f>
        <v/>
      </c>
      <c r="BS1236">
        <f>IF(ISNUMBER(BR1236),AVERAGE(AH1176:AH1235),"")</f>
        <v/>
      </c>
      <c r="BT1236">
        <f>IF(ISNUMBER(BR1236),(AH1236-BR1236)^2,"")</f>
        <v/>
      </c>
      <c r="BU1236">
        <f>IF(ISNUMBER(BR1236),AH1236^2,"")</f>
        <v/>
      </c>
      <c r="BV1236">
        <f>IF(ISNUMBER(BR1236),(AH1236-BS1236)^2,"")</f>
        <v/>
      </c>
    </row>
    <row r="1237">
      <c r="O1237">
        <f>IF($R1237="","",CHOOSE($Q$2,YEAR(R1237)*12+MONTH(R1237),INT((R1237-2)/7),YEAR(R1237)*4+ROUNDUP(MONTH(R1237)/3)))</f>
        <v/>
      </c>
      <c r="P1237">
        <f>IF($R1237="","",IF($R1238="",1,IF(O1237&lt;&gt;O1238,1,0)))</f>
        <v/>
      </c>
      <c r="Q1237">
        <f>IF(P1237=1,SUM($P$7:P1237),"")</f>
        <v/>
      </c>
      <c r="R1237">
        <f>IF($A1237="","",IF(ISNUMBER($A1237),$A1237,IFERROR(DATEVALUE($A1237),NA())))</f>
        <v/>
      </c>
      <c r="S1237" s="7">
        <f>IFERROR(INDEX($R$7:$R$60000,MATCH(ROW()-6,$Q$7:$Q$60000,0)),"")</f>
        <v/>
      </c>
      <c r="T1237">
        <f>IFERROR(INDEX($B$7:$B$60000,MATCH(ROW()-6,$Q$7:$Q$60000,0)),"")</f>
        <v/>
      </c>
      <c r="U1237">
        <f>IFERROR(INDEX($C$7:$C$60000,MATCH(ROW()-6,$Q$7:$Q$60000,0)),"")</f>
        <v/>
      </c>
      <c r="V1237">
        <f>IFERROR(INDEX($D$7:$D$60000,MATCH(ROW()-6,$Q$7:$Q$60000,0)),"")</f>
        <v/>
      </c>
      <c r="W1237">
        <f>IFERROR(INDEX($E$7:$E$60000,MATCH(ROW()-6,$Q$7:$Q$60000,0)),"")</f>
        <v/>
      </c>
      <c r="X1237">
        <f>IFERROR(INDEX($F$7:$F$60000,MATCH(ROW()-6,$Q$7:$Q$60000,0)),"")</f>
        <v/>
      </c>
      <c r="Y1237">
        <f>IFERROR(INDEX($G$7:$G$60000,MATCH(ROW()-6,$Q$7:$Q$60000,0)),"")</f>
        <v/>
      </c>
      <c r="Z1237">
        <f>IFERROR(INDEX($H$7:$H$60000,MATCH(ROW()-6,$Q$7:$Q$60000,0)),"")</f>
        <v/>
      </c>
      <c r="AA1237">
        <f>IFERROR(INDEX($I$7:$I$60000,MATCH(ROW()-6,$Q$7:$Q$60000,0)),"")</f>
        <v/>
      </c>
      <c r="AB1237">
        <f>IFERROR(INDEX($J$7:$J$60000,MATCH(ROW()-6,$Q$7:$Q$60000,0)),"")</f>
        <v/>
      </c>
      <c r="AC1237">
        <f>IFERROR(INDEX($K$7:$K$60000,MATCH(ROW()-6,$Q$7:$Q$60000,0)),"")</f>
        <v/>
      </c>
      <c r="AD1237">
        <f>IFERROR(INDEX($L$7:$L$60000,MATCH(ROW()-6,$Q$7:$Q$60000,0)),"")</f>
        <v/>
      </c>
      <c r="AE1237">
        <f>IFERROR(INDEX($M$7:$M$60000,MATCH(ROW()-6,$Q$7:$Q$60000,0)),"")</f>
        <v/>
      </c>
      <c r="AF1237">
        <f>IFERROR(INDEX($N$7:$N$60000,MATCH(ROW()-6,$Q$7:$Q$60000,0)),"")</f>
        <v/>
      </c>
      <c r="AH1237" s="9">
        <f>IF(OR($S1237="",$S1236=""),"",LN($T1237/$T1236))</f>
        <v/>
      </c>
      <c r="AI1237" s="9">
        <f>IF(OR($S1237="",$S1236=""),"",$C$2*LN(U1237/U1236))</f>
        <v/>
      </c>
      <c r="AJ1237" s="9">
        <f>IF(OR($S1237="",$S1236=""),"",$D$2*(V1237-V1236))</f>
        <v/>
      </c>
      <c r="AK1237" s="9">
        <f>IF(OR($S1237="",$S1236=""),"",$E$2*(W1237-W1236))</f>
        <v/>
      </c>
      <c r="AL1237" s="9">
        <f>IF(OR($S1237="",$S1236=""),"",$F$2*LN(X1237/X1236))</f>
        <v/>
      </c>
      <c r="AM1237" s="9">
        <f>IF(OR($S1237="",$S1236=""),"",$G$2*(Y1237-Y1236))</f>
        <v/>
      </c>
      <c r="AN1237" s="9">
        <f>IF(OR($S1237="",$S1236=""),"",$H$2*LN(Z1237/Z1236))</f>
        <v/>
      </c>
      <c r="AO1237" s="9">
        <f>IF(OR($S1237="",$S1236=""),"",$I$2*(AA1237-AA1236))</f>
        <v/>
      </c>
      <c r="AP1237" s="9">
        <f>IF(OR($S1237="",$S1236=""),"",$J$2*LN(AB1237/AB1236))</f>
        <v/>
      </c>
      <c r="AQ1237" s="9">
        <f>IF(OR($S1237="",$S1236=""),"",$K$2*(AC1237-AC1236))</f>
        <v/>
      </c>
      <c r="AR1237" s="9">
        <f>IF(OR($S1237="",$S1236=""),"",$L$2*LN(AD1237/AD1236))</f>
        <v/>
      </c>
      <c r="AS1237" s="9">
        <f>IF(OR($S1237="",$S1236=""),"",$M$2*LN(AE1237/AE1236))</f>
        <v/>
      </c>
      <c r="AT1237" s="9">
        <f>IF(OR($S1237="",$S1236=""),"",$N$2*LN(AF1237/AF1236))</f>
        <v/>
      </c>
      <c r="AV1237" s="9">
        <f>IF($AH1237="","",$AY$16+$AY$4*AI1237+$AY$5*AJ1237+$AY$6*AK1237+$AY$7*AL1237+$AY$8*AM1237+$AY$9*AN1237+$AY$10*AO1237+$AY$11*AP1237+$AY$12*AQ1237+$AY$13*AR1237+$AY$14*AS1237+$AY$15*AT1237)</f>
        <v/>
      </c>
      <c r="BC1237" s="10">
        <f>IF((ROW()-6)&lt;=$Q$3,INDEX(LINEST(AH1178:AH1237,AI1178:AT1237,TRUE,TRUE),1,13)*$Q$4,"")</f>
        <v/>
      </c>
      <c r="BD1237" s="9">
        <f>IF((ROW()-6)&lt;=$Q$3,INDEX(LINEST(AH1178:AH1237,AI1178:AT1237,TRUE,TRUE),1,12),"")</f>
        <v/>
      </c>
      <c r="BE1237" s="9">
        <f>IF((ROW()-6)&lt;=$Q$3,INDEX(LINEST(AH1178:AH1237,AI1178:AT1237,TRUE,TRUE),1,11),"")</f>
        <v/>
      </c>
      <c r="BF1237" s="9">
        <f>IF((ROW()-6)&lt;=$Q$3,INDEX(LINEST(AH1178:AH1237,AI1178:AT1237,TRUE,TRUE),1,10),"")</f>
        <v/>
      </c>
      <c r="BG1237" s="9">
        <f>IF((ROW()-6)&lt;=$Q$3,INDEX(LINEST(AH1178:AH1237,AI1178:AT1237,TRUE,TRUE),1,9),"")</f>
        <v/>
      </c>
      <c r="BH1237" s="9">
        <f>IF((ROW()-6)&lt;=$Q$3,INDEX(LINEST(AH1178:AH1237,AI1178:AT1237,TRUE,TRUE),1,8),"")</f>
        <v/>
      </c>
      <c r="BI1237" s="9">
        <f>IF((ROW()-6)&lt;=$Q$3,INDEX(LINEST(AH1178:AH1237,AI1178:AT1237,TRUE,TRUE),1,7),"")</f>
        <v/>
      </c>
      <c r="BJ1237" s="9">
        <f>IF((ROW()-6)&lt;=$Q$3,INDEX(LINEST(AH1178:AH1237,AI1178:AT1237,TRUE,TRUE),1,6),"")</f>
        <v/>
      </c>
      <c r="BK1237" s="9">
        <f>IF((ROW()-6)&lt;=$Q$3,INDEX(LINEST(AH1178:AH1237,AI1178:AT1237,TRUE,TRUE),1,5),"")</f>
        <v/>
      </c>
      <c r="BL1237" s="9">
        <f>IF((ROW()-6)&lt;=$Q$3,INDEX(LINEST(AH1178:AH1237,AI1178:AT1237,TRUE,TRUE),1,4),"")</f>
        <v/>
      </c>
      <c r="BM1237" s="9">
        <f>IF((ROW()-6)&lt;=$Q$3,INDEX(LINEST(AH1178:AH1237,AI1178:AT1237,TRUE,TRUE),1,3),"")</f>
        <v/>
      </c>
      <c r="BN1237" s="9">
        <f>IF((ROW()-6)&lt;=$Q$3,INDEX(LINEST(AH1178:AH1237,AI1178:AT1237,TRUE,TRUE),1,2),"")</f>
        <v/>
      </c>
      <c r="BO1237" s="9">
        <f>IF((ROW()-6)&lt;=$Q$3,INDEX(LINEST(AH1178:AH1237,AI1178:AT1237,TRUE,TRUE),1,1),"")</f>
        <v/>
      </c>
      <c r="BP1237" s="10">
        <f>IF((ROW()-6)&lt;=$Q$3,INDEX(LINEST(AH1178:AH1237,AI1178:AT1237,TRUE,TRUE),3,1),"")</f>
        <v/>
      </c>
      <c r="BR1237" s="9">
        <f>IF(AND((ROW()-6)&lt;=$Q$3,ISNUMBER(BC1236)),BC1236/$Q$4+BD1236*AI1237+BE1236*AJ1237+BF1236*AK1237+BG1236*AL1237+BH1236*AM1237+BI1236*AN1237+BJ1236*AO1237+BK1236*AP1237+BL1236*AQ1237+BM1236*AR1237+BN1236*AS1237+BO1236*AT1237,"")</f>
        <v/>
      </c>
      <c r="BS1237">
        <f>IF(ISNUMBER(BR1237),AVERAGE(AH1177:AH1236),"")</f>
        <v/>
      </c>
      <c r="BT1237">
        <f>IF(ISNUMBER(BR1237),(AH1237-BR1237)^2,"")</f>
        <v/>
      </c>
      <c r="BU1237">
        <f>IF(ISNUMBER(BR1237),AH1237^2,"")</f>
        <v/>
      </c>
      <c r="BV1237">
        <f>IF(ISNUMBER(BR1237),(AH1237-BS1237)^2,"")</f>
        <v/>
      </c>
    </row>
    <row r="1238">
      <c r="O1238">
        <f>IF($R1238="","",CHOOSE($Q$2,YEAR(R1238)*12+MONTH(R1238),INT((R1238-2)/7),YEAR(R1238)*4+ROUNDUP(MONTH(R1238)/3)))</f>
        <v/>
      </c>
      <c r="P1238">
        <f>IF($R1238="","",IF($R1239="",1,IF(O1238&lt;&gt;O1239,1,0)))</f>
        <v/>
      </c>
      <c r="Q1238">
        <f>IF(P1238=1,SUM($P$7:P1238),"")</f>
        <v/>
      </c>
      <c r="R1238">
        <f>IF($A1238="","",IF(ISNUMBER($A1238),$A1238,IFERROR(DATEVALUE($A1238),NA())))</f>
        <v/>
      </c>
      <c r="S1238" s="7">
        <f>IFERROR(INDEX($R$7:$R$60000,MATCH(ROW()-6,$Q$7:$Q$60000,0)),"")</f>
        <v/>
      </c>
      <c r="T1238">
        <f>IFERROR(INDEX($B$7:$B$60000,MATCH(ROW()-6,$Q$7:$Q$60000,0)),"")</f>
        <v/>
      </c>
      <c r="U1238">
        <f>IFERROR(INDEX($C$7:$C$60000,MATCH(ROW()-6,$Q$7:$Q$60000,0)),"")</f>
        <v/>
      </c>
      <c r="V1238">
        <f>IFERROR(INDEX($D$7:$D$60000,MATCH(ROW()-6,$Q$7:$Q$60000,0)),"")</f>
        <v/>
      </c>
      <c r="W1238">
        <f>IFERROR(INDEX($E$7:$E$60000,MATCH(ROW()-6,$Q$7:$Q$60000,0)),"")</f>
        <v/>
      </c>
      <c r="X1238">
        <f>IFERROR(INDEX($F$7:$F$60000,MATCH(ROW()-6,$Q$7:$Q$60000,0)),"")</f>
        <v/>
      </c>
      <c r="Y1238">
        <f>IFERROR(INDEX($G$7:$G$60000,MATCH(ROW()-6,$Q$7:$Q$60000,0)),"")</f>
        <v/>
      </c>
      <c r="Z1238">
        <f>IFERROR(INDEX($H$7:$H$60000,MATCH(ROW()-6,$Q$7:$Q$60000,0)),"")</f>
        <v/>
      </c>
      <c r="AA1238">
        <f>IFERROR(INDEX($I$7:$I$60000,MATCH(ROW()-6,$Q$7:$Q$60000,0)),"")</f>
        <v/>
      </c>
      <c r="AB1238">
        <f>IFERROR(INDEX($J$7:$J$60000,MATCH(ROW()-6,$Q$7:$Q$60000,0)),"")</f>
        <v/>
      </c>
      <c r="AC1238">
        <f>IFERROR(INDEX($K$7:$K$60000,MATCH(ROW()-6,$Q$7:$Q$60000,0)),"")</f>
        <v/>
      </c>
      <c r="AD1238">
        <f>IFERROR(INDEX($L$7:$L$60000,MATCH(ROW()-6,$Q$7:$Q$60000,0)),"")</f>
        <v/>
      </c>
      <c r="AE1238">
        <f>IFERROR(INDEX($M$7:$M$60000,MATCH(ROW()-6,$Q$7:$Q$60000,0)),"")</f>
        <v/>
      </c>
      <c r="AF1238">
        <f>IFERROR(INDEX($N$7:$N$60000,MATCH(ROW()-6,$Q$7:$Q$60000,0)),"")</f>
        <v/>
      </c>
      <c r="AH1238" s="9">
        <f>IF(OR($S1238="",$S1237=""),"",LN($T1238/$T1237))</f>
        <v/>
      </c>
      <c r="AI1238" s="9">
        <f>IF(OR($S1238="",$S1237=""),"",$C$2*LN(U1238/U1237))</f>
        <v/>
      </c>
      <c r="AJ1238" s="9">
        <f>IF(OR($S1238="",$S1237=""),"",$D$2*(V1238-V1237))</f>
        <v/>
      </c>
      <c r="AK1238" s="9">
        <f>IF(OR($S1238="",$S1237=""),"",$E$2*(W1238-W1237))</f>
        <v/>
      </c>
      <c r="AL1238" s="9">
        <f>IF(OR($S1238="",$S1237=""),"",$F$2*LN(X1238/X1237))</f>
        <v/>
      </c>
      <c r="AM1238" s="9">
        <f>IF(OR($S1238="",$S1237=""),"",$G$2*(Y1238-Y1237))</f>
        <v/>
      </c>
      <c r="AN1238" s="9">
        <f>IF(OR($S1238="",$S1237=""),"",$H$2*LN(Z1238/Z1237))</f>
        <v/>
      </c>
      <c r="AO1238" s="9">
        <f>IF(OR($S1238="",$S1237=""),"",$I$2*(AA1238-AA1237))</f>
        <v/>
      </c>
      <c r="AP1238" s="9">
        <f>IF(OR($S1238="",$S1237=""),"",$J$2*LN(AB1238/AB1237))</f>
        <v/>
      </c>
      <c r="AQ1238" s="9">
        <f>IF(OR($S1238="",$S1237=""),"",$K$2*(AC1238-AC1237))</f>
        <v/>
      </c>
      <c r="AR1238" s="9">
        <f>IF(OR($S1238="",$S1237=""),"",$L$2*LN(AD1238/AD1237))</f>
        <v/>
      </c>
      <c r="AS1238" s="9">
        <f>IF(OR($S1238="",$S1237=""),"",$M$2*LN(AE1238/AE1237))</f>
        <v/>
      </c>
      <c r="AT1238" s="9">
        <f>IF(OR($S1238="",$S1237=""),"",$N$2*LN(AF1238/AF1237))</f>
        <v/>
      </c>
      <c r="AV1238" s="9">
        <f>IF($AH1238="","",$AY$16+$AY$4*AI1238+$AY$5*AJ1238+$AY$6*AK1238+$AY$7*AL1238+$AY$8*AM1238+$AY$9*AN1238+$AY$10*AO1238+$AY$11*AP1238+$AY$12*AQ1238+$AY$13*AR1238+$AY$14*AS1238+$AY$15*AT1238)</f>
        <v/>
      </c>
      <c r="BC1238" s="10">
        <f>IF((ROW()-6)&lt;=$Q$3,INDEX(LINEST(AH1179:AH1238,AI1179:AT1238,TRUE,TRUE),1,13)*$Q$4,"")</f>
        <v/>
      </c>
      <c r="BD1238" s="9">
        <f>IF((ROW()-6)&lt;=$Q$3,INDEX(LINEST(AH1179:AH1238,AI1179:AT1238,TRUE,TRUE),1,12),"")</f>
        <v/>
      </c>
      <c r="BE1238" s="9">
        <f>IF((ROW()-6)&lt;=$Q$3,INDEX(LINEST(AH1179:AH1238,AI1179:AT1238,TRUE,TRUE),1,11),"")</f>
        <v/>
      </c>
      <c r="BF1238" s="9">
        <f>IF((ROW()-6)&lt;=$Q$3,INDEX(LINEST(AH1179:AH1238,AI1179:AT1238,TRUE,TRUE),1,10),"")</f>
        <v/>
      </c>
      <c r="BG1238" s="9">
        <f>IF((ROW()-6)&lt;=$Q$3,INDEX(LINEST(AH1179:AH1238,AI1179:AT1238,TRUE,TRUE),1,9),"")</f>
        <v/>
      </c>
      <c r="BH1238" s="9">
        <f>IF((ROW()-6)&lt;=$Q$3,INDEX(LINEST(AH1179:AH1238,AI1179:AT1238,TRUE,TRUE),1,8),"")</f>
        <v/>
      </c>
      <c r="BI1238" s="9">
        <f>IF((ROW()-6)&lt;=$Q$3,INDEX(LINEST(AH1179:AH1238,AI1179:AT1238,TRUE,TRUE),1,7),"")</f>
        <v/>
      </c>
      <c r="BJ1238" s="9">
        <f>IF((ROW()-6)&lt;=$Q$3,INDEX(LINEST(AH1179:AH1238,AI1179:AT1238,TRUE,TRUE),1,6),"")</f>
        <v/>
      </c>
      <c r="BK1238" s="9">
        <f>IF((ROW()-6)&lt;=$Q$3,INDEX(LINEST(AH1179:AH1238,AI1179:AT1238,TRUE,TRUE),1,5),"")</f>
        <v/>
      </c>
      <c r="BL1238" s="9">
        <f>IF((ROW()-6)&lt;=$Q$3,INDEX(LINEST(AH1179:AH1238,AI1179:AT1238,TRUE,TRUE),1,4),"")</f>
        <v/>
      </c>
      <c r="BM1238" s="9">
        <f>IF((ROW()-6)&lt;=$Q$3,INDEX(LINEST(AH1179:AH1238,AI1179:AT1238,TRUE,TRUE),1,3),"")</f>
        <v/>
      </c>
      <c r="BN1238" s="9">
        <f>IF((ROW()-6)&lt;=$Q$3,INDEX(LINEST(AH1179:AH1238,AI1179:AT1238,TRUE,TRUE),1,2),"")</f>
        <v/>
      </c>
      <c r="BO1238" s="9">
        <f>IF((ROW()-6)&lt;=$Q$3,INDEX(LINEST(AH1179:AH1238,AI1179:AT1238,TRUE,TRUE),1,1),"")</f>
        <v/>
      </c>
      <c r="BP1238" s="10">
        <f>IF((ROW()-6)&lt;=$Q$3,INDEX(LINEST(AH1179:AH1238,AI1179:AT1238,TRUE,TRUE),3,1),"")</f>
        <v/>
      </c>
      <c r="BR1238" s="9">
        <f>IF(AND((ROW()-6)&lt;=$Q$3,ISNUMBER(BC1237)),BC1237/$Q$4+BD1237*AI1238+BE1237*AJ1238+BF1237*AK1238+BG1237*AL1238+BH1237*AM1238+BI1237*AN1238+BJ1237*AO1238+BK1237*AP1238+BL1237*AQ1238+BM1237*AR1238+BN1237*AS1238+BO1237*AT1238,"")</f>
        <v/>
      </c>
      <c r="BS1238">
        <f>IF(ISNUMBER(BR1238),AVERAGE(AH1178:AH1237),"")</f>
        <v/>
      </c>
      <c r="BT1238">
        <f>IF(ISNUMBER(BR1238),(AH1238-BR1238)^2,"")</f>
        <v/>
      </c>
      <c r="BU1238">
        <f>IF(ISNUMBER(BR1238),AH1238^2,"")</f>
        <v/>
      </c>
      <c r="BV1238">
        <f>IF(ISNUMBER(BR1238),(AH1238-BS1238)^2,"")</f>
        <v/>
      </c>
    </row>
    <row r="1239">
      <c r="O1239">
        <f>IF($R1239="","",CHOOSE($Q$2,YEAR(R1239)*12+MONTH(R1239),INT((R1239-2)/7),YEAR(R1239)*4+ROUNDUP(MONTH(R1239)/3)))</f>
        <v/>
      </c>
      <c r="P1239">
        <f>IF($R1239="","",IF($R1240="",1,IF(O1239&lt;&gt;O1240,1,0)))</f>
        <v/>
      </c>
      <c r="Q1239">
        <f>IF(P1239=1,SUM($P$7:P1239),"")</f>
        <v/>
      </c>
      <c r="R1239">
        <f>IF($A1239="","",IF(ISNUMBER($A1239),$A1239,IFERROR(DATEVALUE($A1239),NA())))</f>
        <v/>
      </c>
      <c r="S1239" s="7">
        <f>IFERROR(INDEX($R$7:$R$60000,MATCH(ROW()-6,$Q$7:$Q$60000,0)),"")</f>
        <v/>
      </c>
      <c r="T1239">
        <f>IFERROR(INDEX($B$7:$B$60000,MATCH(ROW()-6,$Q$7:$Q$60000,0)),"")</f>
        <v/>
      </c>
      <c r="U1239">
        <f>IFERROR(INDEX($C$7:$C$60000,MATCH(ROW()-6,$Q$7:$Q$60000,0)),"")</f>
        <v/>
      </c>
      <c r="V1239">
        <f>IFERROR(INDEX($D$7:$D$60000,MATCH(ROW()-6,$Q$7:$Q$60000,0)),"")</f>
        <v/>
      </c>
      <c r="W1239">
        <f>IFERROR(INDEX($E$7:$E$60000,MATCH(ROW()-6,$Q$7:$Q$60000,0)),"")</f>
        <v/>
      </c>
      <c r="X1239">
        <f>IFERROR(INDEX($F$7:$F$60000,MATCH(ROW()-6,$Q$7:$Q$60000,0)),"")</f>
        <v/>
      </c>
      <c r="Y1239">
        <f>IFERROR(INDEX($G$7:$G$60000,MATCH(ROW()-6,$Q$7:$Q$60000,0)),"")</f>
        <v/>
      </c>
      <c r="Z1239">
        <f>IFERROR(INDEX($H$7:$H$60000,MATCH(ROW()-6,$Q$7:$Q$60000,0)),"")</f>
        <v/>
      </c>
      <c r="AA1239">
        <f>IFERROR(INDEX($I$7:$I$60000,MATCH(ROW()-6,$Q$7:$Q$60000,0)),"")</f>
        <v/>
      </c>
      <c r="AB1239">
        <f>IFERROR(INDEX($J$7:$J$60000,MATCH(ROW()-6,$Q$7:$Q$60000,0)),"")</f>
        <v/>
      </c>
      <c r="AC1239">
        <f>IFERROR(INDEX($K$7:$K$60000,MATCH(ROW()-6,$Q$7:$Q$60000,0)),"")</f>
        <v/>
      </c>
      <c r="AD1239">
        <f>IFERROR(INDEX($L$7:$L$60000,MATCH(ROW()-6,$Q$7:$Q$60000,0)),"")</f>
        <v/>
      </c>
      <c r="AE1239">
        <f>IFERROR(INDEX($M$7:$M$60000,MATCH(ROW()-6,$Q$7:$Q$60000,0)),"")</f>
        <v/>
      </c>
      <c r="AF1239">
        <f>IFERROR(INDEX($N$7:$N$60000,MATCH(ROW()-6,$Q$7:$Q$60000,0)),"")</f>
        <v/>
      </c>
      <c r="AH1239" s="9">
        <f>IF(OR($S1239="",$S1238=""),"",LN($T1239/$T1238))</f>
        <v/>
      </c>
      <c r="AI1239" s="9">
        <f>IF(OR($S1239="",$S1238=""),"",$C$2*LN(U1239/U1238))</f>
        <v/>
      </c>
      <c r="AJ1239" s="9">
        <f>IF(OR($S1239="",$S1238=""),"",$D$2*(V1239-V1238))</f>
        <v/>
      </c>
      <c r="AK1239" s="9">
        <f>IF(OR($S1239="",$S1238=""),"",$E$2*(W1239-W1238))</f>
        <v/>
      </c>
      <c r="AL1239" s="9">
        <f>IF(OR($S1239="",$S1238=""),"",$F$2*LN(X1239/X1238))</f>
        <v/>
      </c>
      <c r="AM1239" s="9">
        <f>IF(OR($S1239="",$S1238=""),"",$G$2*(Y1239-Y1238))</f>
        <v/>
      </c>
      <c r="AN1239" s="9">
        <f>IF(OR($S1239="",$S1238=""),"",$H$2*LN(Z1239/Z1238))</f>
        <v/>
      </c>
      <c r="AO1239" s="9">
        <f>IF(OR($S1239="",$S1238=""),"",$I$2*(AA1239-AA1238))</f>
        <v/>
      </c>
      <c r="AP1239" s="9">
        <f>IF(OR($S1239="",$S1238=""),"",$J$2*LN(AB1239/AB1238))</f>
        <v/>
      </c>
      <c r="AQ1239" s="9">
        <f>IF(OR($S1239="",$S1238=""),"",$K$2*(AC1239-AC1238))</f>
        <v/>
      </c>
      <c r="AR1239" s="9">
        <f>IF(OR($S1239="",$S1238=""),"",$L$2*LN(AD1239/AD1238))</f>
        <v/>
      </c>
      <c r="AS1239" s="9">
        <f>IF(OR($S1239="",$S1238=""),"",$M$2*LN(AE1239/AE1238))</f>
        <v/>
      </c>
      <c r="AT1239" s="9">
        <f>IF(OR($S1239="",$S1238=""),"",$N$2*LN(AF1239/AF1238))</f>
        <v/>
      </c>
      <c r="AV1239" s="9">
        <f>IF($AH1239="","",$AY$16+$AY$4*AI1239+$AY$5*AJ1239+$AY$6*AK1239+$AY$7*AL1239+$AY$8*AM1239+$AY$9*AN1239+$AY$10*AO1239+$AY$11*AP1239+$AY$12*AQ1239+$AY$13*AR1239+$AY$14*AS1239+$AY$15*AT1239)</f>
        <v/>
      </c>
      <c r="BC1239" s="10">
        <f>IF((ROW()-6)&lt;=$Q$3,INDEX(LINEST(AH1180:AH1239,AI1180:AT1239,TRUE,TRUE),1,13)*$Q$4,"")</f>
        <v/>
      </c>
      <c r="BD1239" s="9">
        <f>IF((ROW()-6)&lt;=$Q$3,INDEX(LINEST(AH1180:AH1239,AI1180:AT1239,TRUE,TRUE),1,12),"")</f>
        <v/>
      </c>
      <c r="BE1239" s="9">
        <f>IF((ROW()-6)&lt;=$Q$3,INDEX(LINEST(AH1180:AH1239,AI1180:AT1239,TRUE,TRUE),1,11),"")</f>
        <v/>
      </c>
      <c r="BF1239" s="9">
        <f>IF((ROW()-6)&lt;=$Q$3,INDEX(LINEST(AH1180:AH1239,AI1180:AT1239,TRUE,TRUE),1,10),"")</f>
        <v/>
      </c>
      <c r="BG1239" s="9">
        <f>IF((ROW()-6)&lt;=$Q$3,INDEX(LINEST(AH1180:AH1239,AI1180:AT1239,TRUE,TRUE),1,9),"")</f>
        <v/>
      </c>
      <c r="BH1239" s="9">
        <f>IF((ROW()-6)&lt;=$Q$3,INDEX(LINEST(AH1180:AH1239,AI1180:AT1239,TRUE,TRUE),1,8),"")</f>
        <v/>
      </c>
      <c r="BI1239" s="9">
        <f>IF((ROW()-6)&lt;=$Q$3,INDEX(LINEST(AH1180:AH1239,AI1180:AT1239,TRUE,TRUE),1,7),"")</f>
        <v/>
      </c>
      <c r="BJ1239" s="9">
        <f>IF((ROW()-6)&lt;=$Q$3,INDEX(LINEST(AH1180:AH1239,AI1180:AT1239,TRUE,TRUE),1,6),"")</f>
        <v/>
      </c>
      <c r="BK1239" s="9">
        <f>IF((ROW()-6)&lt;=$Q$3,INDEX(LINEST(AH1180:AH1239,AI1180:AT1239,TRUE,TRUE),1,5),"")</f>
        <v/>
      </c>
      <c r="BL1239" s="9">
        <f>IF((ROW()-6)&lt;=$Q$3,INDEX(LINEST(AH1180:AH1239,AI1180:AT1239,TRUE,TRUE),1,4),"")</f>
        <v/>
      </c>
      <c r="BM1239" s="9">
        <f>IF((ROW()-6)&lt;=$Q$3,INDEX(LINEST(AH1180:AH1239,AI1180:AT1239,TRUE,TRUE),1,3),"")</f>
        <v/>
      </c>
      <c r="BN1239" s="9">
        <f>IF((ROW()-6)&lt;=$Q$3,INDEX(LINEST(AH1180:AH1239,AI1180:AT1239,TRUE,TRUE),1,2),"")</f>
        <v/>
      </c>
      <c r="BO1239" s="9">
        <f>IF((ROW()-6)&lt;=$Q$3,INDEX(LINEST(AH1180:AH1239,AI1180:AT1239,TRUE,TRUE),1,1),"")</f>
        <v/>
      </c>
      <c r="BP1239" s="10">
        <f>IF((ROW()-6)&lt;=$Q$3,INDEX(LINEST(AH1180:AH1239,AI1180:AT1239,TRUE,TRUE),3,1),"")</f>
        <v/>
      </c>
      <c r="BR1239" s="9">
        <f>IF(AND((ROW()-6)&lt;=$Q$3,ISNUMBER(BC1238)),BC1238/$Q$4+BD1238*AI1239+BE1238*AJ1239+BF1238*AK1239+BG1238*AL1239+BH1238*AM1239+BI1238*AN1239+BJ1238*AO1239+BK1238*AP1239+BL1238*AQ1239+BM1238*AR1239+BN1238*AS1239+BO1238*AT1239,"")</f>
        <v/>
      </c>
      <c r="BS1239">
        <f>IF(ISNUMBER(BR1239),AVERAGE(AH1179:AH1238),"")</f>
        <v/>
      </c>
      <c r="BT1239">
        <f>IF(ISNUMBER(BR1239),(AH1239-BR1239)^2,"")</f>
        <v/>
      </c>
      <c r="BU1239">
        <f>IF(ISNUMBER(BR1239),AH1239^2,"")</f>
        <v/>
      </c>
      <c r="BV1239">
        <f>IF(ISNUMBER(BR1239),(AH1239-BS1239)^2,"")</f>
        <v/>
      </c>
    </row>
    <row r="1240">
      <c r="O1240">
        <f>IF($R1240="","",CHOOSE($Q$2,YEAR(R1240)*12+MONTH(R1240),INT((R1240-2)/7),YEAR(R1240)*4+ROUNDUP(MONTH(R1240)/3)))</f>
        <v/>
      </c>
      <c r="P1240">
        <f>IF($R1240="","",IF($R1241="",1,IF(O1240&lt;&gt;O1241,1,0)))</f>
        <v/>
      </c>
      <c r="Q1240">
        <f>IF(P1240=1,SUM($P$7:P1240),"")</f>
        <v/>
      </c>
      <c r="R1240">
        <f>IF($A1240="","",IF(ISNUMBER($A1240),$A1240,IFERROR(DATEVALUE($A1240),NA())))</f>
        <v/>
      </c>
      <c r="S1240" s="7">
        <f>IFERROR(INDEX($R$7:$R$60000,MATCH(ROW()-6,$Q$7:$Q$60000,0)),"")</f>
        <v/>
      </c>
      <c r="T1240">
        <f>IFERROR(INDEX($B$7:$B$60000,MATCH(ROW()-6,$Q$7:$Q$60000,0)),"")</f>
        <v/>
      </c>
      <c r="U1240">
        <f>IFERROR(INDEX($C$7:$C$60000,MATCH(ROW()-6,$Q$7:$Q$60000,0)),"")</f>
        <v/>
      </c>
      <c r="V1240">
        <f>IFERROR(INDEX($D$7:$D$60000,MATCH(ROW()-6,$Q$7:$Q$60000,0)),"")</f>
        <v/>
      </c>
      <c r="W1240">
        <f>IFERROR(INDEX($E$7:$E$60000,MATCH(ROW()-6,$Q$7:$Q$60000,0)),"")</f>
        <v/>
      </c>
      <c r="X1240">
        <f>IFERROR(INDEX($F$7:$F$60000,MATCH(ROW()-6,$Q$7:$Q$60000,0)),"")</f>
        <v/>
      </c>
      <c r="Y1240">
        <f>IFERROR(INDEX($G$7:$G$60000,MATCH(ROW()-6,$Q$7:$Q$60000,0)),"")</f>
        <v/>
      </c>
      <c r="Z1240">
        <f>IFERROR(INDEX($H$7:$H$60000,MATCH(ROW()-6,$Q$7:$Q$60000,0)),"")</f>
        <v/>
      </c>
      <c r="AA1240">
        <f>IFERROR(INDEX($I$7:$I$60000,MATCH(ROW()-6,$Q$7:$Q$60000,0)),"")</f>
        <v/>
      </c>
      <c r="AB1240">
        <f>IFERROR(INDEX($J$7:$J$60000,MATCH(ROW()-6,$Q$7:$Q$60000,0)),"")</f>
        <v/>
      </c>
      <c r="AC1240">
        <f>IFERROR(INDEX($K$7:$K$60000,MATCH(ROW()-6,$Q$7:$Q$60000,0)),"")</f>
        <v/>
      </c>
      <c r="AD1240">
        <f>IFERROR(INDEX($L$7:$L$60000,MATCH(ROW()-6,$Q$7:$Q$60000,0)),"")</f>
        <v/>
      </c>
      <c r="AE1240">
        <f>IFERROR(INDEX($M$7:$M$60000,MATCH(ROW()-6,$Q$7:$Q$60000,0)),"")</f>
        <v/>
      </c>
      <c r="AF1240">
        <f>IFERROR(INDEX($N$7:$N$60000,MATCH(ROW()-6,$Q$7:$Q$60000,0)),"")</f>
        <v/>
      </c>
      <c r="AH1240" s="9">
        <f>IF(OR($S1240="",$S1239=""),"",LN($T1240/$T1239))</f>
        <v/>
      </c>
      <c r="AI1240" s="9">
        <f>IF(OR($S1240="",$S1239=""),"",$C$2*LN(U1240/U1239))</f>
        <v/>
      </c>
      <c r="AJ1240" s="9">
        <f>IF(OR($S1240="",$S1239=""),"",$D$2*(V1240-V1239))</f>
        <v/>
      </c>
      <c r="AK1240" s="9">
        <f>IF(OR($S1240="",$S1239=""),"",$E$2*(W1240-W1239))</f>
        <v/>
      </c>
      <c r="AL1240" s="9">
        <f>IF(OR($S1240="",$S1239=""),"",$F$2*LN(X1240/X1239))</f>
        <v/>
      </c>
      <c r="AM1240" s="9">
        <f>IF(OR($S1240="",$S1239=""),"",$G$2*(Y1240-Y1239))</f>
        <v/>
      </c>
      <c r="AN1240" s="9">
        <f>IF(OR($S1240="",$S1239=""),"",$H$2*LN(Z1240/Z1239))</f>
        <v/>
      </c>
      <c r="AO1240" s="9">
        <f>IF(OR($S1240="",$S1239=""),"",$I$2*(AA1240-AA1239))</f>
        <v/>
      </c>
      <c r="AP1240" s="9">
        <f>IF(OR($S1240="",$S1239=""),"",$J$2*LN(AB1240/AB1239))</f>
        <v/>
      </c>
      <c r="AQ1240" s="9">
        <f>IF(OR($S1240="",$S1239=""),"",$K$2*(AC1240-AC1239))</f>
        <v/>
      </c>
      <c r="AR1240" s="9">
        <f>IF(OR($S1240="",$S1239=""),"",$L$2*LN(AD1240/AD1239))</f>
        <v/>
      </c>
      <c r="AS1240" s="9">
        <f>IF(OR($S1240="",$S1239=""),"",$M$2*LN(AE1240/AE1239))</f>
        <v/>
      </c>
      <c r="AT1240" s="9">
        <f>IF(OR($S1240="",$S1239=""),"",$N$2*LN(AF1240/AF1239))</f>
        <v/>
      </c>
      <c r="AV1240" s="9">
        <f>IF($AH1240="","",$AY$16+$AY$4*AI1240+$AY$5*AJ1240+$AY$6*AK1240+$AY$7*AL1240+$AY$8*AM1240+$AY$9*AN1240+$AY$10*AO1240+$AY$11*AP1240+$AY$12*AQ1240+$AY$13*AR1240+$AY$14*AS1240+$AY$15*AT1240)</f>
        <v/>
      </c>
      <c r="BC1240" s="10">
        <f>IF((ROW()-6)&lt;=$Q$3,INDEX(LINEST(AH1181:AH1240,AI1181:AT1240,TRUE,TRUE),1,13)*$Q$4,"")</f>
        <v/>
      </c>
      <c r="BD1240" s="9">
        <f>IF((ROW()-6)&lt;=$Q$3,INDEX(LINEST(AH1181:AH1240,AI1181:AT1240,TRUE,TRUE),1,12),"")</f>
        <v/>
      </c>
      <c r="BE1240" s="9">
        <f>IF((ROW()-6)&lt;=$Q$3,INDEX(LINEST(AH1181:AH1240,AI1181:AT1240,TRUE,TRUE),1,11),"")</f>
        <v/>
      </c>
      <c r="BF1240" s="9">
        <f>IF((ROW()-6)&lt;=$Q$3,INDEX(LINEST(AH1181:AH1240,AI1181:AT1240,TRUE,TRUE),1,10),"")</f>
        <v/>
      </c>
      <c r="BG1240" s="9">
        <f>IF((ROW()-6)&lt;=$Q$3,INDEX(LINEST(AH1181:AH1240,AI1181:AT1240,TRUE,TRUE),1,9),"")</f>
        <v/>
      </c>
      <c r="BH1240" s="9">
        <f>IF((ROW()-6)&lt;=$Q$3,INDEX(LINEST(AH1181:AH1240,AI1181:AT1240,TRUE,TRUE),1,8),"")</f>
        <v/>
      </c>
      <c r="BI1240" s="9">
        <f>IF((ROW()-6)&lt;=$Q$3,INDEX(LINEST(AH1181:AH1240,AI1181:AT1240,TRUE,TRUE),1,7),"")</f>
        <v/>
      </c>
      <c r="BJ1240" s="9">
        <f>IF((ROW()-6)&lt;=$Q$3,INDEX(LINEST(AH1181:AH1240,AI1181:AT1240,TRUE,TRUE),1,6),"")</f>
        <v/>
      </c>
      <c r="BK1240" s="9">
        <f>IF((ROW()-6)&lt;=$Q$3,INDEX(LINEST(AH1181:AH1240,AI1181:AT1240,TRUE,TRUE),1,5),"")</f>
        <v/>
      </c>
      <c r="BL1240" s="9">
        <f>IF((ROW()-6)&lt;=$Q$3,INDEX(LINEST(AH1181:AH1240,AI1181:AT1240,TRUE,TRUE),1,4),"")</f>
        <v/>
      </c>
      <c r="BM1240" s="9">
        <f>IF((ROW()-6)&lt;=$Q$3,INDEX(LINEST(AH1181:AH1240,AI1181:AT1240,TRUE,TRUE),1,3),"")</f>
        <v/>
      </c>
      <c r="BN1240" s="9">
        <f>IF((ROW()-6)&lt;=$Q$3,INDEX(LINEST(AH1181:AH1240,AI1181:AT1240,TRUE,TRUE),1,2),"")</f>
        <v/>
      </c>
      <c r="BO1240" s="9">
        <f>IF((ROW()-6)&lt;=$Q$3,INDEX(LINEST(AH1181:AH1240,AI1181:AT1240,TRUE,TRUE),1,1),"")</f>
        <v/>
      </c>
      <c r="BP1240" s="10">
        <f>IF((ROW()-6)&lt;=$Q$3,INDEX(LINEST(AH1181:AH1240,AI1181:AT1240,TRUE,TRUE),3,1),"")</f>
        <v/>
      </c>
      <c r="BR1240" s="9">
        <f>IF(AND((ROW()-6)&lt;=$Q$3,ISNUMBER(BC1239)),BC1239/$Q$4+BD1239*AI1240+BE1239*AJ1240+BF1239*AK1240+BG1239*AL1240+BH1239*AM1240+BI1239*AN1240+BJ1239*AO1240+BK1239*AP1240+BL1239*AQ1240+BM1239*AR1240+BN1239*AS1240+BO1239*AT1240,"")</f>
        <v/>
      </c>
      <c r="BS1240">
        <f>IF(ISNUMBER(BR1240),AVERAGE(AH1180:AH1239),"")</f>
        <v/>
      </c>
      <c r="BT1240">
        <f>IF(ISNUMBER(BR1240),(AH1240-BR1240)^2,"")</f>
        <v/>
      </c>
      <c r="BU1240">
        <f>IF(ISNUMBER(BR1240),AH1240^2,"")</f>
        <v/>
      </c>
      <c r="BV1240">
        <f>IF(ISNUMBER(BR1240),(AH1240-BS1240)^2,"")</f>
        <v/>
      </c>
    </row>
    <row r="1241">
      <c r="O1241">
        <f>IF($R1241="","",CHOOSE($Q$2,YEAR(R1241)*12+MONTH(R1241),INT((R1241-2)/7),YEAR(R1241)*4+ROUNDUP(MONTH(R1241)/3)))</f>
        <v/>
      </c>
      <c r="P1241">
        <f>IF($R1241="","",IF($R1242="",1,IF(O1241&lt;&gt;O1242,1,0)))</f>
        <v/>
      </c>
      <c r="Q1241">
        <f>IF(P1241=1,SUM($P$7:P1241),"")</f>
        <v/>
      </c>
      <c r="R1241">
        <f>IF($A1241="","",IF(ISNUMBER($A1241),$A1241,IFERROR(DATEVALUE($A1241),NA())))</f>
        <v/>
      </c>
      <c r="S1241" s="7">
        <f>IFERROR(INDEX($R$7:$R$60000,MATCH(ROW()-6,$Q$7:$Q$60000,0)),"")</f>
        <v/>
      </c>
      <c r="T1241">
        <f>IFERROR(INDEX($B$7:$B$60000,MATCH(ROW()-6,$Q$7:$Q$60000,0)),"")</f>
        <v/>
      </c>
      <c r="U1241">
        <f>IFERROR(INDEX($C$7:$C$60000,MATCH(ROW()-6,$Q$7:$Q$60000,0)),"")</f>
        <v/>
      </c>
      <c r="V1241">
        <f>IFERROR(INDEX($D$7:$D$60000,MATCH(ROW()-6,$Q$7:$Q$60000,0)),"")</f>
        <v/>
      </c>
      <c r="W1241">
        <f>IFERROR(INDEX($E$7:$E$60000,MATCH(ROW()-6,$Q$7:$Q$60000,0)),"")</f>
        <v/>
      </c>
      <c r="X1241">
        <f>IFERROR(INDEX($F$7:$F$60000,MATCH(ROW()-6,$Q$7:$Q$60000,0)),"")</f>
        <v/>
      </c>
      <c r="Y1241">
        <f>IFERROR(INDEX($G$7:$G$60000,MATCH(ROW()-6,$Q$7:$Q$60000,0)),"")</f>
        <v/>
      </c>
      <c r="Z1241">
        <f>IFERROR(INDEX($H$7:$H$60000,MATCH(ROW()-6,$Q$7:$Q$60000,0)),"")</f>
        <v/>
      </c>
      <c r="AA1241">
        <f>IFERROR(INDEX($I$7:$I$60000,MATCH(ROW()-6,$Q$7:$Q$60000,0)),"")</f>
        <v/>
      </c>
      <c r="AB1241">
        <f>IFERROR(INDEX($J$7:$J$60000,MATCH(ROW()-6,$Q$7:$Q$60000,0)),"")</f>
        <v/>
      </c>
      <c r="AC1241">
        <f>IFERROR(INDEX($K$7:$K$60000,MATCH(ROW()-6,$Q$7:$Q$60000,0)),"")</f>
        <v/>
      </c>
      <c r="AD1241">
        <f>IFERROR(INDEX($L$7:$L$60000,MATCH(ROW()-6,$Q$7:$Q$60000,0)),"")</f>
        <v/>
      </c>
      <c r="AE1241">
        <f>IFERROR(INDEX($M$7:$M$60000,MATCH(ROW()-6,$Q$7:$Q$60000,0)),"")</f>
        <v/>
      </c>
      <c r="AF1241">
        <f>IFERROR(INDEX($N$7:$N$60000,MATCH(ROW()-6,$Q$7:$Q$60000,0)),"")</f>
        <v/>
      </c>
      <c r="AH1241" s="9">
        <f>IF(OR($S1241="",$S1240=""),"",LN($T1241/$T1240))</f>
        <v/>
      </c>
      <c r="AI1241" s="9">
        <f>IF(OR($S1241="",$S1240=""),"",$C$2*LN(U1241/U1240))</f>
        <v/>
      </c>
      <c r="AJ1241" s="9">
        <f>IF(OR($S1241="",$S1240=""),"",$D$2*(V1241-V1240))</f>
        <v/>
      </c>
      <c r="AK1241" s="9">
        <f>IF(OR($S1241="",$S1240=""),"",$E$2*(W1241-W1240))</f>
        <v/>
      </c>
      <c r="AL1241" s="9">
        <f>IF(OR($S1241="",$S1240=""),"",$F$2*LN(X1241/X1240))</f>
        <v/>
      </c>
      <c r="AM1241" s="9">
        <f>IF(OR($S1241="",$S1240=""),"",$G$2*(Y1241-Y1240))</f>
        <v/>
      </c>
      <c r="AN1241" s="9">
        <f>IF(OR($S1241="",$S1240=""),"",$H$2*LN(Z1241/Z1240))</f>
        <v/>
      </c>
      <c r="AO1241" s="9">
        <f>IF(OR($S1241="",$S1240=""),"",$I$2*(AA1241-AA1240))</f>
        <v/>
      </c>
      <c r="AP1241" s="9">
        <f>IF(OR($S1241="",$S1240=""),"",$J$2*LN(AB1241/AB1240))</f>
        <v/>
      </c>
      <c r="AQ1241" s="9">
        <f>IF(OR($S1241="",$S1240=""),"",$K$2*(AC1241-AC1240))</f>
        <v/>
      </c>
      <c r="AR1241" s="9">
        <f>IF(OR($S1241="",$S1240=""),"",$L$2*LN(AD1241/AD1240))</f>
        <v/>
      </c>
      <c r="AS1241" s="9">
        <f>IF(OR($S1241="",$S1240=""),"",$M$2*LN(AE1241/AE1240))</f>
        <v/>
      </c>
      <c r="AT1241" s="9">
        <f>IF(OR($S1241="",$S1240=""),"",$N$2*LN(AF1241/AF1240))</f>
        <v/>
      </c>
      <c r="AV1241" s="9">
        <f>IF($AH1241="","",$AY$16+$AY$4*AI1241+$AY$5*AJ1241+$AY$6*AK1241+$AY$7*AL1241+$AY$8*AM1241+$AY$9*AN1241+$AY$10*AO1241+$AY$11*AP1241+$AY$12*AQ1241+$AY$13*AR1241+$AY$14*AS1241+$AY$15*AT1241)</f>
        <v/>
      </c>
      <c r="BC1241" s="10">
        <f>IF((ROW()-6)&lt;=$Q$3,INDEX(LINEST(AH1182:AH1241,AI1182:AT1241,TRUE,TRUE),1,13)*$Q$4,"")</f>
        <v/>
      </c>
      <c r="BD1241" s="9">
        <f>IF((ROW()-6)&lt;=$Q$3,INDEX(LINEST(AH1182:AH1241,AI1182:AT1241,TRUE,TRUE),1,12),"")</f>
        <v/>
      </c>
      <c r="BE1241" s="9">
        <f>IF((ROW()-6)&lt;=$Q$3,INDEX(LINEST(AH1182:AH1241,AI1182:AT1241,TRUE,TRUE),1,11),"")</f>
        <v/>
      </c>
      <c r="BF1241" s="9">
        <f>IF((ROW()-6)&lt;=$Q$3,INDEX(LINEST(AH1182:AH1241,AI1182:AT1241,TRUE,TRUE),1,10),"")</f>
        <v/>
      </c>
      <c r="BG1241" s="9">
        <f>IF((ROW()-6)&lt;=$Q$3,INDEX(LINEST(AH1182:AH1241,AI1182:AT1241,TRUE,TRUE),1,9),"")</f>
        <v/>
      </c>
      <c r="BH1241" s="9">
        <f>IF((ROW()-6)&lt;=$Q$3,INDEX(LINEST(AH1182:AH1241,AI1182:AT1241,TRUE,TRUE),1,8),"")</f>
        <v/>
      </c>
      <c r="BI1241" s="9">
        <f>IF((ROW()-6)&lt;=$Q$3,INDEX(LINEST(AH1182:AH1241,AI1182:AT1241,TRUE,TRUE),1,7),"")</f>
        <v/>
      </c>
      <c r="BJ1241" s="9">
        <f>IF((ROW()-6)&lt;=$Q$3,INDEX(LINEST(AH1182:AH1241,AI1182:AT1241,TRUE,TRUE),1,6),"")</f>
        <v/>
      </c>
      <c r="BK1241" s="9">
        <f>IF((ROW()-6)&lt;=$Q$3,INDEX(LINEST(AH1182:AH1241,AI1182:AT1241,TRUE,TRUE),1,5),"")</f>
        <v/>
      </c>
      <c r="BL1241" s="9">
        <f>IF((ROW()-6)&lt;=$Q$3,INDEX(LINEST(AH1182:AH1241,AI1182:AT1241,TRUE,TRUE),1,4),"")</f>
        <v/>
      </c>
      <c r="BM1241" s="9">
        <f>IF((ROW()-6)&lt;=$Q$3,INDEX(LINEST(AH1182:AH1241,AI1182:AT1241,TRUE,TRUE),1,3),"")</f>
        <v/>
      </c>
      <c r="BN1241" s="9">
        <f>IF((ROW()-6)&lt;=$Q$3,INDEX(LINEST(AH1182:AH1241,AI1182:AT1241,TRUE,TRUE),1,2),"")</f>
        <v/>
      </c>
      <c r="BO1241" s="9">
        <f>IF((ROW()-6)&lt;=$Q$3,INDEX(LINEST(AH1182:AH1241,AI1182:AT1241,TRUE,TRUE),1,1),"")</f>
        <v/>
      </c>
      <c r="BP1241" s="10">
        <f>IF((ROW()-6)&lt;=$Q$3,INDEX(LINEST(AH1182:AH1241,AI1182:AT1241,TRUE,TRUE),3,1),"")</f>
        <v/>
      </c>
      <c r="BR1241" s="9">
        <f>IF(AND((ROW()-6)&lt;=$Q$3,ISNUMBER(BC1240)),BC1240/$Q$4+BD1240*AI1241+BE1240*AJ1241+BF1240*AK1241+BG1240*AL1241+BH1240*AM1241+BI1240*AN1241+BJ1240*AO1241+BK1240*AP1241+BL1240*AQ1241+BM1240*AR1241+BN1240*AS1241+BO1240*AT1241,"")</f>
        <v/>
      </c>
      <c r="BS1241">
        <f>IF(ISNUMBER(BR1241),AVERAGE(AH1181:AH1240),"")</f>
        <v/>
      </c>
      <c r="BT1241">
        <f>IF(ISNUMBER(BR1241),(AH1241-BR1241)^2,"")</f>
        <v/>
      </c>
      <c r="BU1241">
        <f>IF(ISNUMBER(BR1241),AH1241^2,"")</f>
        <v/>
      </c>
      <c r="BV1241">
        <f>IF(ISNUMBER(BR1241),(AH1241-BS1241)^2,"")</f>
        <v/>
      </c>
    </row>
    <row r="1242">
      <c r="O1242">
        <f>IF($R1242="","",CHOOSE($Q$2,YEAR(R1242)*12+MONTH(R1242),INT((R1242-2)/7),YEAR(R1242)*4+ROUNDUP(MONTH(R1242)/3)))</f>
        <v/>
      </c>
      <c r="P1242">
        <f>IF($R1242="","",IF($R1243="",1,IF(O1242&lt;&gt;O1243,1,0)))</f>
        <v/>
      </c>
      <c r="Q1242">
        <f>IF(P1242=1,SUM($P$7:P1242),"")</f>
        <v/>
      </c>
      <c r="R1242">
        <f>IF($A1242="","",IF(ISNUMBER($A1242),$A1242,IFERROR(DATEVALUE($A1242),NA())))</f>
        <v/>
      </c>
      <c r="S1242" s="7">
        <f>IFERROR(INDEX($R$7:$R$60000,MATCH(ROW()-6,$Q$7:$Q$60000,0)),"")</f>
        <v/>
      </c>
      <c r="T1242">
        <f>IFERROR(INDEX($B$7:$B$60000,MATCH(ROW()-6,$Q$7:$Q$60000,0)),"")</f>
        <v/>
      </c>
      <c r="U1242">
        <f>IFERROR(INDEX($C$7:$C$60000,MATCH(ROW()-6,$Q$7:$Q$60000,0)),"")</f>
        <v/>
      </c>
      <c r="V1242">
        <f>IFERROR(INDEX($D$7:$D$60000,MATCH(ROW()-6,$Q$7:$Q$60000,0)),"")</f>
        <v/>
      </c>
      <c r="W1242">
        <f>IFERROR(INDEX($E$7:$E$60000,MATCH(ROW()-6,$Q$7:$Q$60000,0)),"")</f>
        <v/>
      </c>
      <c r="X1242">
        <f>IFERROR(INDEX($F$7:$F$60000,MATCH(ROW()-6,$Q$7:$Q$60000,0)),"")</f>
        <v/>
      </c>
      <c r="Y1242">
        <f>IFERROR(INDEX($G$7:$G$60000,MATCH(ROW()-6,$Q$7:$Q$60000,0)),"")</f>
        <v/>
      </c>
      <c r="Z1242">
        <f>IFERROR(INDEX($H$7:$H$60000,MATCH(ROW()-6,$Q$7:$Q$60000,0)),"")</f>
        <v/>
      </c>
      <c r="AA1242">
        <f>IFERROR(INDEX($I$7:$I$60000,MATCH(ROW()-6,$Q$7:$Q$60000,0)),"")</f>
        <v/>
      </c>
      <c r="AB1242">
        <f>IFERROR(INDEX($J$7:$J$60000,MATCH(ROW()-6,$Q$7:$Q$60000,0)),"")</f>
        <v/>
      </c>
      <c r="AC1242">
        <f>IFERROR(INDEX($K$7:$K$60000,MATCH(ROW()-6,$Q$7:$Q$60000,0)),"")</f>
        <v/>
      </c>
      <c r="AD1242">
        <f>IFERROR(INDEX($L$7:$L$60000,MATCH(ROW()-6,$Q$7:$Q$60000,0)),"")</f>
        <v/>
      </c>
      <c r="AE1242">
        <f>IFERROR(INDEX($M$7:$M$60000,MATCH(ROW()-6,$Q$7:$Q$60000,0)),"")</f>
        <v/>
      </c>
      <c r="AF1242">
        <f>IFERROR(INDEX($N$7:$N$60000,MATCH(ROW()-6,$Q$7:$Q$60000,0)),"")</f>
        <v/>
      </c>
      <c r="AH1242" s="9">
        <f>IF(OR($S1242="",$S1241=""),"",LN($T1242/$T1241))</f>
        <v/>
      </c>
      <c r="AI1242" s="9">
        <f>IF(OR($S1242="",$S1241=""),"",$C$2*LN(U1242/U1241))</f>
        <v/>
      </c>
      <c r="AJ1242" s="9">
        <f>IF(OR($S1242="",$S1241=""),"",$D$2*(V1242-V1241))</f>
        <v/>
      </c>
      <c r="AK1242" s="9">
        <f>IF(OR($S1242="",$S1241=""),"",$E$2*(W1242-W1241))</f>
        <v/>
      </c>
      <c r="AL1242" s="9">
        <f>IF(OR($S1242="",$S1241=""),"",$F$2*LN(X1242/X1241))</f>
        <v/>
      </c>
      <c r="AM1242" s="9">
        <f>IF(OR($S1242="",$S1241=""),"",$G$2*(Y1242-Y1241))</f>
        <v/>
      </c>
      <c r="AN1242" s="9">
        <f>IF(OR($S1242="",$S1241=""),"",$H$2*LN(Z1242/Z1241))</f>
        <v/>
      </c>
      <c r="AO1242" s="9">
        <f>IF(OR($S1242="",$S1241=""),"",$I$2*(AA1242-AA1241))</f>
        <v/>
      </c>
      <c r="AP1242" s="9">
        <f>IF(OR($S1242="",$S1241=""),"",$J$2*LN(AB1242/AB1241))</f>
        <v/>
      </c>
      <c r="AQ1242" s="9">
        <f>IF(OR($S1242="",$S1241=""),"",$K$2*(AC1242-AC1241))</f>
        <v/>
      </c>
      <c r="AR1242" s="9">
        <f>IF(OR($S1242="",$S1241=""),"",$L$2*LN(AD1242/AD1241))</f>
        <v/>
      </c>
      <c r="AS1242" s="9">
        <f>IF(OR($S1242="",$S1241=""),"",$M$2*LN(AE1242/AE1241))</f>
        <v/>
      </c>
      <c r="AT1242" s="9">
        <f>IF(OR($S1242="",$S1241=""),"",$N$2*LN(AF1242/AF1241))</f>
        <v/>
      </c>
      <c r="AV1242" s="9">
        <f>IF($AH1242="","",$AY$16+$AY$4*AI1242+$AY$5*AJ1242+$AY$6*AK1242+$AY$7*AL1242+$AY$8*AM1242+$AY$9*AN1242+$AY$10*AO1242+$AY$11*AP1242+$AY$12*AQ1242+$AY$13*AR1242+$AY$14*AS1242+$AY$15*AT1242)</f>
        <v/>
      </c>
      <c r="BC1242" s="10">
        <f>IF((ROW()-6)&lt;=$Q$3,INDEX(LINEST(AH1183:AH1242,AI1183:AT1242,TRUE,TRUE),1,13)*$Q$4,"")</f>
        <v/>
      </c>
      <c r="BD1242" s="9">
        <f>IF((ROW()-6)&lt;=$Q$3,INDEX(LINEST(AH1183:AH1242,AI1183:AT1242,TRUE,TRUE),1,12),"")</f>
        <v/>
      </c>
      <c r="BE1242" s="9">
        <f>IF((ROW()-6)&lt;=$Q$3,INDEX(LINEST(AH1183:AH1242,AI1183:AT1242,TRUE,TRUE),1,11),"")</f>
        <v/>
      </c>
      <c r="BF1242" s="9">
        <f>IF((ROW()-6)&lt;=$Q$3,INDEX(LINEST(AH1183:AH1242,AI1183:AT1242,TRUE,TRUE),1,10),"")</f>
        <v/>
      </c>
      <c r="BG1242" s="9">
        <f>IF((ROW()-6)&lt;=$Q$3,INDEX(LINEST(AH1183:AH1242,AI1183:AT1242,TRUE,TRUE),1,9),"")</f>
        <v/>
      </c>
      <c r="BH1242" s="9">
        <f>IF((ROW()-6)&lt;=$Q$3,INDEX(LINEST(AH1183:AH1242,AI1183:AT1242,TRUE,TRUE),1,8),"")</f>
        <v/>
      </c>
      <c r="BI1242" s="9">
        <f>IF((ROW()-6)&lt;=$Q$3,INDEX(LINEST(AH1183:AH1242,AI1183:AT1242,TRUE,TRUE),1,7),"")</f>
        <v/>
      </c>
      <c r="BJ1242" s="9">
        <f>IF((ROW()-6)&lt;=$Q$3,INDEX(LINEST(AH1183:AH1242,AI1183:AT1242,TRUE,TRUE),1,6),"")</f>
        <v/>
      </c>
      <c r="BK1242" s="9">
        <f>IF((ROW()-6)&lt;=$Q$3,INDEX(LINEST(AH1183:AH1242,AI1183:AT1242,TRUE,TRUE),1,5),"")</f>
        <v/>
      </c>
      <c r="BL1242" s="9">
        <f>IF((ROW()-6)&lt;=$Q$3,INDEX(LINEST(AH1183:AH1242,AI1183:AT1242,TRUE,TRUE),1,4),"")</f>
        <v/>
      </c>
      <c r="BM1242" s="9">
        <f>IF((ROW()-6)&lt;=$Q$3,INDEX(LINEST(AH1183:AH1242,AI1183:AT1242,TRUE,TRUE),1,3),"")</f>
        <v/>
      </c>
      <c r="BN1242" s="9">
        <f>IF((ROW()-6)&lt;=$Q$3,INDEX(LINEST(AH1183:AH1242,AI1183:AT1242,TRUE,TRUE),1,2),"")</f>
        <v/>
      </c>
      <c r="BO1242" s="9">
        <f>IF((ROW()-6)&lt;=$Q$3,INDEX(LINEST(AH1183:AH1242,AI1183:AT1242,TRUE,TRUE),1,1),"")</f>
        <v/>
      </c>
      <c r="BP1242" s="10">
        <f>IF((ROW()-6)&lt;=$Q$3,INDEX(LINEST(AH1183:AH1242,AI1183:AT1242,TRUE,TRUE),3,1),"")</f>
        <v/>
      </c>
      <c r="BR1242" s="9">
        <f>IF(AND((ROW()-6)&lt;=$Q$3,ISNUMBER(BC1241)),BC1241/$Q$4+BD1241*AI1242+BE1241*AJ1242+BF1241*AK1242+BG1241*AL1242+BH1241*AM1242+BI1241*AN1242+BJ1241*AO1242+BK1241*AP1242+BL1241*AQ1242+BM1241*AR1242+BN1241*AS1242+BO1241*AT1242,"")</f>
        <v/>
      </c>
      <c r="BS1242">
        <f>IF(ISNUMBER(BR1242),AVERAGE(AH1182:AH1241),"")</f>
        <v/>
      </c>
      <c r="BT1242">
        <f>IF(ISNUMBER(BR1242),(AH1242-BR1242)^2,"")</f>
        <v/>
      </c>
      <c r="BU1242">
        <f>IF(ISNUMBER(BR1242),AH1242^2,"")</f>
        <v/>
      </c>
      <c r="BV1242">
        <f>IF(ISNUMBER(BR1242),(AH1242-BS1242)^2,"")</f>
        <v/>
      </c>
    </row>
    <row r="1243">
      <c r="O1243">
        <f>IF($R1243="","",CHOOSE($Q$2,YEAR(R1243)*12+MONTH(R1243),INT((R1243-2)/7),YEAR(R1243)*4+ROUNDUP(MONTH(R1243)/3)))</f>
        <v/>
      </c>
      <c r="P1243">
        <f>IF($R1243="","",IF($R1244="",1,IF(O1243&lt;&gt;O1244,1,0)))</f>
        <v/>
      </c>
      <c r="Q1243">
        <f>IF(P1243=1,SUM($P$7:P1243),"")</f>
        <v/>
      </c>
      <c r="R1243">
        <f>IF($A1243="","",IF(ISNUMBER($A1243),$A1243,IFERROR(DATEVALUE($A1243),NA())))</f>
        <v/>
      </c>
      <c r="S1243" s="7">
        <f>IFERROR(INDEX($R$7:$R$60000,MATCH(ROW()-6,$Q$7:$Q$60000,0)),"")</f>
        <v/>
      </c>
      <c r="T1243">
        <f>IFERROR(INDEX($B$7:$B$60000,MATCH(ROW()-6,$Q$7:$Q$60000,0)),"")</f>
        <v/>
      </c>
      <c r="U1243">
        <f>IFERROR(INDEX($C$7:$C$60000,MATCH(ROW()-6,$Q$7:$Q$60000,0)),"")</f>
        <v/>
      </c>
      <c r="V1243">
        <f>IFERROR(INDEX($D$7:$D$60000,MATCH(ROW()-6,$Q$7:$Q$60000,0)),"")</f>
        <v/>
      </c>
      <c r="W1243">
        <f>IFERROR(INDEX($E$7:$E$60000,MATCH(ROW()-6,$Q$7:$Q$60000,0)),"")</f>
        <v/>
      </c>
      <c r="X1243">
        <f>IFERROR(INDEX($F$7:$F$60000,MATCH(ROW()-6,$Q$7:$Q$60000,0)),"")</f>
        <v/>
      </c>
      <c r="Y1243">
        <f>IFERROR(INDEX($G$7:$G$60000,MATCH(ROW()-6,$Q$7:$Q$60000,0)),"")</f>
        <v/>
      </c>
      <c r="Z1243">
        <f>IFERROR(INDEX($H$7:$H$60000,MATCH(ROW()-6,$Q$7:$Q$60000,0)),"")</f>
        <v/>
      </c>
      <c r="AA1243">
        <f>IFERROR(INDEX($I$7:$I$60000,MATCH(ROW()-6,$Q$7:$Q$60000,0)),"")</f>
        <v/>
      </c>
      <c r="AB1243">
        <f>IFERROR(INDEX($J$7:$J$60000,MATCH(ROW()-6,$Q$7:$Q$60000,0)),"")</f>
        <v/>
      </c>
      <c r="AC1243">
        <f>IFERROR(INDEX($K$7:$K$60000,MATCH(ROW()-6,$Q$7:$Q$60000,0)),"")</f>
        <v/>
      </c>
      <c r="AD1243">
        <f>IFERROR(INDEX($L$7:$L$60000,MATCH(ROW()-6,$Q$7:$Q$60000,0)),"")</f>
        <v/>
      </c>
      <c r="AE1243">
        <f>IFERROR(INDEX($M$7:$M$60000,MATCH(ROW()-6,$Q$7:$Q$60000,0)),"")</f>
        <v/>
      </c>
      <c r="AF1243">
        <f>IFERROR(INDEX($N$7:$N$60000,MATCH(ROW()-6,$Q$7:$Q$60000,0)),"")</f>
        <v/>
      </c>
      <c r="AH1243" s="9">
        <f>IF(OR($S1243="",$S1242=""),"",LN($T1243/$T1242))</f>
        <v/>
      </c>
      <c r="AI1243" s="9">
        <f>IF(OR($S1243="",$S1242=""),"",$C$2*LN(U1243/U1242))</f>
        <v/>
      </c>
      <c r="AJ1243" s="9">
        <f>IF(OR($S1243="",$S1242=""),"",$D$2*(V1243-V1242))</f>
        <v/>
      </c>
      <c r="AK1243" s="9">
        <f>IF(OR($S1243="",$S1242=""),"",$E$2*(W1243-W1242))</f>
        <v/>
      </c>
      <c r="AL1243" s="9">
        <f>IF(OR($S1243="",$S1242=""),"",$F$2*LN(X1243/X1242))</f>
        <v/>
      </c>
      <c r="AM1243" s="9">
        <f>IF(OR($S1243="",$S1242=""),"",$G$2*(Y1243-Y1242))</f>
        <v/>
      </c>
      <c r="AN1243" s="9">
        <f>IF(OR($S1243="",$S1242=""),"",$H$2*LN(Z1243/Z1242))</f>
        <v/>
      </c>
      <c r="AO1243" s="9">
        <f>IF(OR($S1243="",$S1242=""),"",$I$2*(AA1243-AA1242))</f>
        <v/>
      </c>
      <c r="AP1243" s="9">
        <f>IF(OR($S1243="",$S1242=""),"",$J$2*LN(AB1243/AB1242))</f>
        <v/>
      </c>
      <c r="AQ1243" s="9">
        <f>IF(OR($S1243="",$S1242=""),"",$K$2*(AC1243-AC1242))</f>
        <v/>
      </c>
      <c r="AR1243" s="9">
        <f>IF(OR($S1243="",$S1242=""),"",$L$2*LN(AD1243/AD1242))</f>
        <v/>
      </c>
      <c r="AS1243" s="9">
        <f>IF(OR($S1243="",$S1242=""),"",$M$2*LN(AE1243/AE1242))</f>
        <v/>
      </c>
      <c r="AT1243" s="9">
        <f>IF(OR($S1243="",$S1242=""),"",$N$2*LN(AF1243/AF1242))</f>
        <v/>
      </c>
      <c r="AV1243" s="9">
        <f>IF($AH1243="","",$AY$16+$AY$4*AI1243+$AY$5*AJ1243+$AY$6*AK1243+$AY$7*AL1243+$AY$8*AM1243+$AY$9*AN1243+$AY$10*AO1243+$AY$11*AP1243+$AY$12*AQ1243+$AY$13*AR1243+$AY$14*AS1243+$AY$15*AT1243)</f>
        <v/>
      </c>
      <c r="BC1243" s="10">
        <f>IF((ROW()-6)&lt;=$Q$3,INDEX(LINEST(AH1184:AH1243,AI1184:AT1243,TRUE,TRUE),1,13)*$Q$4,"")</f>
        <v/>
      </c>
      <c r="BD1243" s="9">
        <f>IF((ROW()-6)&lt;=$Q$3,INDEX(LINEST(AH1184:AH1243,AI1184:AT1243,TRUE,TRUE),1,12),"")</f>
        <v/>
      </c>
      <c r="BE1243" s="9">
        <f>IF((ROW()-6)&lt;=$Q$3,INDEX(LINEST(AH1184:AH1243,AI1184:AT1243,TRUE,TRUE),1,11),"")</f>
        <v/>
      </c>
      <c r="BF1243" s="9">
        <f>IF((ROW()-6)&lt;=$Q$3,INDEX(LINEST(AH1184:AH1243,AI1184:AT1243,TRUE,TRUE),1,10),"")</f>
        <v/>
      </c>
      <c r="BG1243" s="9">
        <f>IF((ROW()-6)&lt;=$Q$3,INDEX(LINEST(AH1184:AH1243,AI1184:AT1243,TRUE,TRUE),1,9),"")</f>
        <v/>
      </c>
      <c r="BH1243" s="9">
        <f>IF((ROW()-6)&lt;=$Q$3,INDEX(LINEST(AH1184:AH1243,AI1184:AT1243,TRUE,TRUE),1,8),"")</f>
        <v/>
      </c>
      <c r="BI1243" s="9">
        <f>IF((ROW()-6)&lt;=$Q$3,INDEX(LINEST(AH1184:AH1243,AI1184:AT1243,TRUE,TRUE),1,7),"")</f>
        <v/>
      </c>
      <c r="BJ1243" s="9">
        <f>IF((ROW()-6)&lt;=$Q$3,INDEX(LINEST(AH1184:AH1243,AI1184:AT1243,TRUE,TRUE),1,6),"")</f>
        <v/>
      </c>
      <c r="BK1243" s="9">
        <f>IF((ROW()-6)&lt;=$Q$3,INDEX(LINEST(AH1184:AH1243,AI1184:AT1243,TRUE,TRUE),1,5),"")</f>
        <v/>
      </c>
      <c r="BL1243" s="9">
        <f>IF((ROW()-6)&lt;=$Q$3,INDEX(LINEST(AH1184:AH1243,AI1184:AT1243,TRUE,TRUE),1,4),"")</f>
        <v/>
      </c>
      <c r="BM1243" s="9">
        <f>IF((ROW()-6)&lt;=$Q$3,INDEX(LINEST(AH1184:AH1243,AI1184:AT1243,TRUE,TRUE),1,3),"")</f>
        <v/>
      </c>
      <c r="BN1243" s="9">
        <f>IF((ROW()-6)&lt;=$Q$3,INDEX(LINEST(AH1184:AH1243,AI1184:AT1243,TRUE,TRUE),1,2),"")</f>
        <v/>
      </c>
      <c r="BO1243" s="9">
        <f>IF((ROW()-6)&lt;=$Q$3,INDEX(LINEST(AH1184:AH1243,AI1184:AT1243,TRUE,TRUE),1,1),"")</f>
        <v/>
      </c>
      <c r="BP1243" s="10">
        <f>IF((ROW()-6)&lt;=$Q$3,INDEX(LINEST(AH1184:AH1243,AI1184:AT1243,TRUE,TRUE),3,1),"")</f>
        <v/>
      </c>
      <c r="BR1243" s="9">
        <f>IF(AND((ROW()-6)&lt;=$Q$3,ISNUMBER(BC1242)),BC1242/$Q$4+BD1242*AI1243+BE1242*AJ1243+BF1242*AK1243+BG1242*AL1243+BH1242*AM1243+BI1242*AN1243+BJ1242*AO1243+BK1242*AP1243+BL1242*AQ1243+BM1242*AR1243+BN1242*AS1243+BO1242*AT1243,"")</f>
        <v/>
      </c>
      <c r="BS1243">
        <f>IF(ISNUMBER(BR1243),AVERAGE(AH1183:AH1242),"")</f>
        <v/>
      </c>
      <c r="BT1243">
        <f>IF(ISNUMBER(BR1243),(AH1243-BR1243)^2,"")</f>
        <v/>
      </c>
      <c r="BU1243">
        <f>IF(ISNUMBER(BR1243),AH1243^2,"")</f>
        <v/>
      </c>
      <c r="BV1243">
        <f>IF(ISNUMBER(BR1243),(AH1243-BS1243)^2,"")</f>
        <v/>
      </c>
    </row>
    <row r="1244">
      <c r="O1244">
        <f>IF($R1244="","",CHOOSE($Q$2,YEAR(R1244)*12+MONTH(R1244),INT((R1244-2)/7),YEAR(R1244)*4+ROUNDUP(MONTH(R1244)/3)))</f>
        <v/>
      </c>
      <c r="P1244">
        <f>IF($R1244="","",IF($R1245="",1,IF(O1244&lt;&gt;O1245,1,0)))</f>
        <v/>
      </c>
      <c r="Q1244">
        <f>IF(P1244=1,SUM($P$7:P1244),"")</f>
        <v/>
      </c>
      <c r="R1244">
        <f>IF($A1244="","",IF(ISNUMBER($A1244),$A1244,IFERROR(DATEVALUE($A1244),NA())))</f>
        <v/>
      </c>
      <c r="S1244" s="7">
        <f>IFERROR(INDEX($R$7:$R$60000,MATCH(ROW()-6,$Q$7:$Q$60000,0)),"")</f>
        <v/>
      </c>
      <c r="T1244">
        <f>IFERROR(INDEX($B$7:$B$60000,MATCH(ROW()-6,$Q$7:$Q$60000,0)),"")</f>
        <v/>
      </c>
      <c r="U1244">
        <f>IFERROR(INDEX($C$7:$C$60000,MATCH(ROW()-6,$Q$7:$Q$60000,0)),"")</f>
        <v/>
      </c>
      <c r="V1244">
        <f>IFERROR(INDEX($D$7:$D$60000,MATCH(ROW()-6,$Q$7:$Q$60000,0)),"")</f>
        <v/>
      </c>
      <c r="W1244">
        <f>IFERROR(INDEX($E$7:$E$60000,MATCH(ROW()-6,$Q$7:$Q$60000,0)),"")</f>
        <v/>
      </c>
      <c r="X1244">
        <f>IFERROR(INDEX($F$7:$F$60000,MATCH(ROW()-6,$Q$7:$Q$60000,0)),"")</f>
        <v/>
      </c>
      <c r="Y1244">
        <f>IFERROR(INDEX($G$7:$G$60000,MATCH(ROW()-6,$Q$7:$Q$60000,0)),"")</f>
        <v/>
      </c>
      <c r="Z1244">
        <f>IFERROR(INDEX($H$7:$H$60000,MATCH(ROW()-6,$Q$7:$Q$60000,0)),"")</f>
        <v/>
      </c>
      <c r="AA1244">
        <f>IFERROR(INDEX($I$7:$I$60000,MATCH(ROW()-6,$Q$7:$Q$60000,0)),"")</f>
        <v/>
      </c>
      <c r="AB1244">
        <f>IFERROR(INDEX($J$7:$J$60000,MATCH(ROW()-6,$Q$7:$Q$60000,0)),"")</f>
        <v/>
      </c>
      <c r="AC1244">
        <f>IFERROR(INDEX($K$7:$K$60000,MATCH(ROW()-6,$Q$7:$Q$60000,0)),"")</f>
        <v/>
      </c>
      <c r="AD1244">
        <f>IFERROR(INDEX($L$7:$L$60000,MATCH(ROW()-6,$Q$7:$Q$60000,0)),"")</f>
        <v/>
      </c>
      <c r="AE1244">
        <f>IFERROR(INDEX($M$7:$M$60000,MATCH(ROW()-6,$Q$7:$Q$60000,0)),"")</f>
        <v/>
      </c>
      <c r="AF1244">
        <f>IFERROR(INDEX($N$7:$N$60000,MATCH(ROW()-6,$Q$7:$Q$60000,0)),"")</f>
        <v/>
      </c>
      <c r="AH1244" s="9">
        <f>IF(OR($S1244="",$S1243=""),"",LN($T1244/$T1243))</f>
        <v/>
      </c>
      <c r="AI1244" s="9">
        <f>IF(OR($S1244="",$S1243=""),"",$C$2*LN(U1244/U1243))</f>
        <v/>
      </c>
      <c r="AJ1244" s="9">
        <f>IF(OR($S1244="",$S1243=""),"",$D$2*(V1244-V1243))</f>
        <v/>
      </c>
      <c r="AK1244" s="9">
        <f>IF(OR($S1244="",$S1243=""),"",$E$2*(W1244-W1243))</f>
        <v/>
      </c>
      <c r="AL1244" s="9">
        <f>IF(OR($S1244="",$S1243=""),"",$F$2*LN(X1244/X1243))</f>
        <v/>
      </c>
      <c r="AM1244" s="9">
        <f>IF(OR($S1244="",$S1243=""),"",$G$2*(Y1244-Y1243))</f>
        <v/>
      </c>
      <c r="AN1244" s="9">
        <f>IF(OR($S1244="",$S1243=""),"",$H$2*LN(Z1244/Z1243))</f>
        <v/>
      </c>
      <c r="AO1244" s="9">
        <f>IF(OR($S1244="",$S1243=""),"",$I$2*(AA1244-AA1243))</f>
        <v/>
      </c>
      <c r="AP1244" s="9">
        <f>IF(OR($S1244="",$S1243=""),"",$J$2*LN(AB1244/AB1243))</f>
        <v/>
      </c>
      <c r="AQ1244" s="9">
        <f>IF(OR($S1244="",$S1243=""),"",$K$2*(AC1244-AC1243))</f>
        <v/>
      </c>
      <c r="AR1244" s="9">
        <f>IF(OR($S1244="",$S1243=""),"",$L$2*LN(AD1244/AD1243))</f>
        <v/>
      </c>
      <c r="AS1244" s="9">
        <f>IF(OR($S1244="",$S1243=""),"",$M$2*LN(AE1244/AE1243))</f>
        <v/>
      </c>
      <c r="AT1244" s="9">
        <f>IF(OR($S1244="",$S1243=""),"",$N$2*LN(AF1244/AF1243))</f>
        <v/>
      </c>
      <c r="AV1244" s="9">
        <f>IF($AH1244="","",$AY$16+$AY$4*AI1244+$AY$5*AJ1244+$AY$6*AK1244+$AY$7*AL1244+$AY$8*AM1244+$AY$9*AN1244+$AY$10*AO1244+$AY$11*AP1244+$AY$12*AQ1244+$AY$13*AR1244+$AY$14*AS1244+$AY$15*AT1244)</f>
        <v/>
      </c>
      <c r="BC1244" s="10">
        <f>IF((ROW()-6)&lt;=$Q$3,INDEX(LINEST(AH1185:AH1244,AI1185:AT1244,TRUE,TRUE),1,13)*$Q$4,"")</f>
        <v/>
      </c>
      <c r="BD1244" s="9">
        <f>IF((ROW()-6)&lt;=$Q$3,INDEX(LINEST(AH1185:AH1244,AI1185:AT1244,TRUE,TRUE),1,12),"")</f>
        <v/>
      </c>
      <c r="BE1244" s="9">
        <f>IF((ROW()-6)&lt;=$Q$3,INDEX(LINEST(AH1185:AH1244,AI1185:AT1244,TRUE,TRUE),1,11),"")</f>
        <v/>
      </c>
      <c r="BF1244" s="9">
        <f>IF((ROW()-6)&lt;=$Q$3,INDEX(LINEST(AH1185:AH1244,AI1185:AT1244,TRUE,TRUE),1,10),"")</f>
        <v/>
      </c>
      <c r="BG1244" s="9">
        <f>IF((ROW()-6)&lt;=$Q$3,INDEX(LINEST(AH1185:AH1244,AI1185:AT1244,TRUE,TRUE),1,9),"")</f>
        <v/>
      </c>
      <c r="BH1244" s="9">
        <f>IF((ROW()-6)&lt;=$Q$3,INDEX(LINEST(AH1185:AH1244,AI1185:AT1244,TRUE,TRUE),1,8),"")</f>
        <v/>
      </c>
      <c r="BI1244" s="9">
        <f>IF((ROW()-6)&lt;=$Q$3,INDEX(LINEST(AH1185:AH1244,AI1185:AT1244,TRUE,TRUE),1,7),"")</f>
        <v/>
      </c>
      <c r="BJ1244" s="9">
        <f>IF((ROW()-6)&lt;=$Q$3,INDEX(LINEST(AH1185:AH1244,AI1185:AT1244,TRUE,TRUE),1,6),"")</f>
        <v/>
      </c>
      <c r="BK1244" s="9">
        <f>IF((ROW()-6)&lt;=$Q$3,INDEX(LINEST(AH1185:AH1244,AI1185:AT1244,TRUE,TRUE),1,5),"")</f>
        <v/>
      </c>
      <c r="BL1244" s="9">
        <f>IF((ROW()-6)&lt;=$Q$3,INDEX(LINEST(AH1185:AH1244,AI1185:AT1244,TRUE,TRUE),1,4),"")</f>
        <v/>
      </c>
      <c r="BM1244" s="9">
        <f>IF((ROW()-6)&lt;=$Q$3,INDEX(LINEST(AH1185:AH1244,AI1185:AT1244,TRUE,TRUE),1,3),"")</f>
        <v/>
      </c>
      <c r="BN1244" s="9">
        <f>IF((ROW()-6)&lt;=$Q$3,INDEX(LINEST(AH1185:AH1244,AI1185:AT1244,TRUE,TRUE),1,2),"")</f>
        <v/>
      </c>
      <c r="BO1244" s="9">
        <f>IF((ROW()-6)&lt;=$Q$3,INDEX(LINEST(AH1185:AH1244,AI1185:AT1244,TRUE,TRUE),1,1),"")</f>
        <v/>
      </c>
      <c r="BP1244" s="10">
        <f>IF((ROW()-6)&lt;=$Q$3,INDEX(LINEST(AH1185:AH1244,AI1185:AT1244,TRUE,TRUE),3,1),"")</f>
        <v/>
      </c>
      <c r="BR1244" s="9">
        <f>IF(AND((ROW()-6)&lt;=$Q$3,ISNUMBER(BC1243)),BC1243/$Q$4+BD1243*AI1244+BE1243*AJ1244+BF1243*AK1244+BG1243*AL1244+BH1243*AM1244+BI1243*AN1244+BJ1243*AO1244+BK1243*AP1244+BL1243*AQ1244+BM1243*AR1244+BN1243*AS1244+BO1243*AT1244,"")</f>
        <v/>
      </c>
      <c r="BS1244">
        <f>IF(ISNUMBER(BR1244),AVERAGE(AH1184:AH1243),"")</f>
        <v/>
      </c>
      <c r="BT1244">
        <f>IF(ISNUMBER(BR1244),(AH1244-BR1244)^2,"")</f>
        <v/>
      </c>
      <c r="BU1244">
        <f>IF(ISNUMBER(BR1244),AH1244^2,"")</f>
        <v/>
      </c>
      <c r="BV1244">
        <f>IF(ISNUMBER(BR1244),(AH1244-BS1244)^2,"")</f>
        <v/>
      </c>
    </row>
    <row r="1245">
      <c r="O1245">
        <f>IF($R1245="","",CHOOSE($Q$2,YEAR(R1245)*12+MONTH(R1245),INT((R1245-2)/7),YEAR(R1245)*4+ROUNDUP(MONTH(R1245)/3)))</f>
        <v/>
      </c>
      <c r="P1245">
        <f>IF($R1245="","",IF($R1246="",1,IF(O1245&lt;&gt;O1246,1,0)))</f>
        <v/>
      </c>
      <c r="Q1245">
        <f>IF(P1245=1,SUM($P$7:P1245),"")</f>
        <v/>
      </c>
      <c r="R1245">
        <f>IF($A1245="","",IF(ISNUMBER($A1245),$A1245,IFERROR(DATEVALUE($A1245),NA())))</f>
        <v/>
      </c>
      <c r="S1245" s="7">
        <f>IFERROR(INDEX($R$7:$R$60000,MATCH(ROW()-6,$Q$7:$Q$60000,0)),"")</f>
        <v/>
      </c>
      <c r="T1245">
        <f>IFERROR(INDEX($B$7:$B$60000,MATCH(ROW()-6,$Q$7:$Q$60000,0)),"")</f>
        <v/>
      </c>
      <c r="U1245">
        <f>IFERROR(INDEX($C$7:$C$60000,MATCH(ROW()-6,$Q$7:$Q$60000,0)),"")</f>
        <v/>
      </c>
      <c r="V1245">
        <f>IFERROR(INDEX($D$7:$D$60000,MATCH(ROW()-6,$Q$7:$Q$60000,0)),"")</f>
        <v/>
      </c>
      <c r="W1245">
        <f>IFERROR(INDEX($E$7:$E$60000,MATCH(ROW()-6,$Q$7:$Q$60000,0)),"")</f>
        <v/>
      </c>
      <c r="X1245">
        <f>IFERROR(INDEX($F$7:$F$60000,MATCH(ROW()-6,$Q$7:$Q$60000,0)),"")</f>
        <v/>
      </c>
      <c r="Y1245">
        <f>IFERROR(INDEX($G$7:$G$60000,MATCH(ROW()-6,$Q$7:$Q$60000,0)),"")</f>
        <v/>
      </c>
      <c r="Z1245">
        <f>IFERROR(INDEX($H$7:$H$60000,MATCH(ROW()-6,$Q$7:$Q$60000,0)),"")</f>
        <v/>
      </c>
      <c r="AA1245">
        <f>IFERROR(INDEX($I$7:$I$60000,MATCH(ROW()-6,$Q$7:$Q$60000,0)),"")</f>
        <v/>
      </c>
      <c r="AB1245">
        <f>IFERROR(INDEX($J$7:$J$60000,MATCH(ROW()-6,$Q$7:$Q$60000,0)),"")</f>
        <v/>
      </c>
      <c r="AC1245">
        <f>IFERROR(INDEX($K$7:$K$60000,MATCH(ROW()-6,$Q$7:$Q$60000,0)),"")</f>
        <v/>
      </c>
      <c r="AD1245">
        <f>IFERROR(INDEX($L$7:$L$60000,MATCH(ROW()-6,$Q$7:$Q$60000,0)),"")</f>
        <v/>
      </c>
      <c r="AE1245">
        <f>IFERROR(INDEX($M$7:$M$60000,MATCH(ROW()-6,$Q$7:$Q$60000,0)),"")</f>
        <v/>
      </c>
      <c r="AF1245">
        <f>IFERROR(INDEX($N$7:$N$60000,MATCH(ROW()-6,$Q$7:$Q$60000,0)),"")</f>
        <v/>
      </c>
      <c r="AH1245" s="9">
        <f>IF(OR($S1245="",$S1244=""),"",LN($T1245/$T1244))</f>
        <v/>
      </c>
      <c r="AI1245" s="9">
        <f>IF(OR($S1245="",$S1244=""),"",$C$2*LN(U1245/U1244))</f>
        <v/>
      </c>
      <c r="AJ1245" s="9">
        <f>IF(OR($S1245="",$S1244=""),"",$D$2*(V1245-V1244))</f>
        <v/>
      </c>
      <c r="AK1245" s="9">
        <f>IF(OR($S1245="",$S1244=""),"",$E$2*(W1245-W1244))</f>
        <v/>
      </c>
      <c r="AL1245" s="9">
        <f>IF(OR($S1245="",$S1244=""),"",$F$2*LN(X1245/X1244))</f>
        <v/>
      </c>
      <c r="AM1245" s="9">
        <f>IF(OR($S1245="",$S1244=""),"",$G$2*(Y1245-Y1244))</f>
        <v/>
      </c>
      <c r="AN1245" s="9">
        <f>IF(OR($S1245="",$S1244=""),"",$H$2*LN(Z1245/Z1244))</f>
        <v/>
      </c>
      <c r="AO1245" s="9">
        <f>IF(OR($S1245="",$S1244=""),"",$I$2*(AA1245-AA1244))</f>
        <v/>
      </c>
      <c r="AP1245" s="9">
        <f>IF(OR($S1245="",$S1244=""),"",$J$2*LN(AB1245/AB1244))</f>
        <v/>
      </c>
      <c r="AQ1245" s="9">
        <f>IF(OR($S1245="",$S1244=""),"",$K$2*(AC1245-AC1244))</f>
        <v/>
      </c>
      <c r="AR1245" s="9">
        <f>IF(OR($S1245="",$S1244=""),"",$L$2*LN(AD1245/AD1244))</f>
        <v/>
      </c>
      <c r="AS1245" s="9">
        <f>IF(OR($S1245="",$S1244=""),"",$M$2*LN(AE1245/AE1244))</f>
        <v/>
      </c>
      <c r="AT1245" s="9">
        <f>IF(OR($S1245="",$S1244=""),"",$N$2*LN(AF1245/AF1244))</f>
        <v/>
      </c>
      <c r="AV1245" s="9">
        <f>IF($AH1245="","",$AY$16+$AY$4*AI1245+$AY$5*AJ1245+$AY$6*AK1245+$AY$7*AL1245+$AY$8*AM1245+$AY$9*AN1245+$AY$10*AO1245+$AY$11*AP1245+$AY$12*AQ1245+$AY$13*AR1245+$AY$14*AS1245+$AY$15*AT1245)</f>
        <v/>
      </c>
      <c r="BC1245" s="10">
        <f>IF((ROW()-6)&lt;=$Q$3,INDEX(LINEST(AH1186:AH1245,AI1186:AT1245,TRUE,TRUE),1,13)*$Q$4,"")</f>
        <v/>
      </c>
      <c r="BD1245" s="9">
        <f>IF((ROW()-6)&lt;=$Q$3,INDEX(LINEST(AH1186:AH1245,AI1186:AT1245,TRUE,TRUE),1,12),"")</f>
        <v/>
      </c>
      <c r="BE1245" s="9">
        <f>IF((ROW()-6)&lt;=$Q$3,INDEX(LINEST(AH1186:AH1245,AI1186:AT1245,TRUE,TRUE),1,11),"")</f>
        <v/>
      </c>
      <c r="BF1245" s="9">
        <f>IF((ROW()-6)&lt;=$Q$3,INDEX(LINEST(AH1186:AH1245,AI1186:AT1245,TRUE,TRUE),1,10),"")</f>
        <v/>
      </c>
      <c r="BG1245" s="9">
        <f>IF((ROW()-6)&lt;=$Q$3,INDEX(LINEST(AH1186:AH1245,AI1186:AT1245,TRUE,TRUE),1,9),"")</f>
        <v/>
      </c>
      <c r="BH1245" s="9">
        <f>IF((ROW()-6)&lt;=$Q$3,INDEX(LINEST(AH1186:AH1245,AI1186:AT1245,TRUE,TRUE),1,8),"")</f>
        <v/>
      </c>
      <c r="BI1245" s="9">
        <f>IF((ROW()-6)&lt;=$Q$3,INDEX(LINEST(AH1186:AH1245,AI1186:AT1245,TRUE,TRUE),1,7),"")</f>
        <v/>
      </c>
      <c r="BJ1245" s="9">
        <f>IF((ROW()-6)&lt;=$Q$3,INDEX(LINEST(AH1186:AH1245,AI1186:AT1245,TRUE,TRUE),1,6),"")</f>
        <v/>
      </c>
      <c r="BK1245" s="9">
        <f>IF((ROW()-6)&lt;=$Q$3,INDEX(LINEST(AH1186:AH1245,AI1186:AT1245,TRUE,TRUE),1,5),"")</f>
        <v/>
      </c>
      <c r="BL1245" s="9">
        <f>IF((ROW()-6)&lt;=$Q$3,INDEX(LINEST(AH1186:AH1245,AI1186:AT1245,TRUE,TRUE),1,4),"")</f>
        <v/>
      </c>
      <c r="BM1245" s="9">
        <f>IF((ROW()-6)&lt;=$Q$3,INDEX(LINEST(AH1186:AH1245,AI1186:AT1245,TRUE,TRUE),1,3),"")</f>
        <v/>
      </c>
      <c r="BN1245" s="9">
        <f>IF((ROW()-6)&lt;=$Q$3,INDEX(LINEST(AH1186:AH1245,AI1186:AT1245,TRUE,TRUE),1,2),"")</f>
        <v/>
      </c>
      <c r="BO1245" s="9">
        <f>IF((ROW()-6)&lt;=$Q$3,INDEX(LINEST(AH1186:AH1245,AI1186:AT1245,TRUE,TRUE),1,1),"")</f>
        <v/>
      </c>
      <c r="BP1245" s="10">
        <f>IF((ROW()-6)&lt;=$Q$3,INDEX(LINEST(AH1186:AH1245,AI1186:AT1245,TRUE,TRUE),3,1),"")</f>
        <v/>
      </c>
      <c r="BR1245" s="9">
        <f>IF(AND((ROW()-6)&lt;=$Q$3,ISNUMBER(BC1244)),BC1244/$Q$4+BD1244*AI1245+BE1244*AJ1245+BF1244*AK1245+BG1244*AL1245+BH1244*AM1245+BI1244*AN1245+BJ1244*AO1245+BK1244*AP1245+BL1244*AQ1245+BM1244*AR1245+BN1244*AS1245+BO1244*AT1245,"")</f>
        <v/>
      </c>
      <c r="BS1245">
        <f>IF(ISNUMBER(BR1245),AVERAGE(AH1185:AH1244),"")</f>
        <v/>
      </c>
      <c r="BT1245">
        <f>IF(ISNUMBER(BR1245),(AH1245-BR1245)^2,"")</f>
        <v/>
      </c>
      <c r="BU1245">
        <f>IF(ISNUMBER(BR1245),AH1245^2,"")</f>
        <v/>
      </c>
      <c r="BV1245">
        <f>IF(ISNUMBER(BR1245),(AH1245-BS1245)^2,"")</f>
        <v/>
      </c>
    </row>
    <row r="1246">
      <c r="O1246">
        <f>IF($R1246="","",CHOOSE($Q$2,YEAR(R1246)*12+MONTH(R1246),INT((R1246-2)/7),YEAR(R1246)*4+ROUNDUP(MONTH(R1246)/3)))</f>
        <v/>
      </c>
      <c r="P1246">
        <f>IF($R1246="","",IF($R1247="",1,IF(O1246&lt;&gt;O1247,1,0)))</f>
        <v/>
      </c>
      <c r="Q1246">
        <f>IF(P1246=1,SUM($P$7:P1246),"")</f>
        <v/>
      </c>
      <c r="R1246">
        <f>IF($A1246="","",IF(ISNUMBER($A1246),$A1246,IFERROR(DATEVALUE($A1246),NA())))</f>
        <v/>
      </c>
      <c r="S1246" s="7">
        <f>IFERROR(INDEX($R$7:$R$60000,MATCH(ROW()-6,$Q$7:$Q$60000,0)),"")</f>
        <v/>
      </c>
      <c r="T1246">
        <f>IFERROR(INDEX($B$7:$B$60000,MATCH(ROW()-6,$Q$7:$Q$60000,0)),"")</f>
        <v/>
      </c>
      <c r="U1246">
        <f>IFERROR(INDEX($C$7:$C$60000,MATCH(ROW()-6,$Q$7:$Q$60000,0)),"")</f>
        <v/>
      </c>
      <c r="V1246">
        <f>IFERROR(INDEX($D$7:$D$60000,MATCH(ROW()-6,$Q$7:$Q$60000,0)),"")</f>
        <v/>
      </c>
      <c r="W1246">
        <f>IFERROR(INDEX($E$7:$E$60000,MATCH(ROW()-6,$Q$7:$Q$60000,0)),"")</f>
        <v/>
      </c>
      <c r="X1246">
        <f>IFERROR(INDEX($F$7:$F$60000,MATCH(ROW()-6,$Q$7:$Q$60000,0)),"")</f>
        <v/>
      </c>
      <c r="Y1246">
        <f>IFERROR(INDEX($G$7:$G$60000,MATCH(ROW()-6,$Q$7:$Q$60000,0)),"")</f>
        <v/>
      </c>
      <c r="Z1246">
        <f>IFERROR(INDEX($H$7:$H$60000,MATCH(ROW()-6,$Q$7:$Q$60000,0)),"")</f>
        <v/>
      </c>
      <c r="AA1246">
        <f>IFERROR(INDEX($I$7:$I$60000,MATCH(ROW()-6,$Q$7:$Q$60000,0)),"")</f>
        <v/>
      </c>
      <c r="AB1246">
        <f>IFERROR(INDEX($J$7:$J$60000,MATCH(ROW()-6,$Q$7:$Q$60000,0)),"")</f>
        <v/>
      </c>
      <c r="AC1246">
        <f>IFERROR(INDEX($K$7:$K$60000,MATCH(ROW()-6,$Q$7:$Q$60000,0)),"")</f>
        <v/>
      </c>
      <c r="AD1246">
        <f>IFERROR(INDEX($L$7:$L$60000,MATCH(ROW()-6,$Q$7:$Q$60000,0)),"")</f>
        <v/>
      </c>
      <c r="AE1246">
        <f>IFERROR(INDEX($M$7:$M$60000,MATCH(ROW()-6,$Q$7:$Q$60000,0)),"")</f>
        <v/>
      </c>
      <c r="AF1246">
        <f>IFERROR(INDEX($N$7:$N$60000,MATCH(ROW()-6,$Q$7:$Q$60000,0)),"")</f>
        <v/>
      </c>
      <c r="AH1246" s="9">
        <f>IF(OR($S1246="",$S1245=""),"",LN($T1246/$T1245))</f>
        <v/>
      </c>
      <c r="AI1246" s="9">
        <f>IF(OR($S1246="",$S1245=""),"",$C$2*LN(U1246/U1245))</f>
        <v/>
      </c>
      <c r="AJ1246" s="9">
        <f>IF(OR($S1246="",$S1245=""),"",$D$2*(V1246-V1245))</f>
        <v/>
      </c>
      <c r="AK1246" s="9">
        <f>IF(OR($S1246="",$S1245=""),"",$E$2*(W1246-W1245))</f>
        <v/>
      </c>
      <c r="AL1246" s="9">
        <f>IF(OR($S1246="",$S1245=""),"",$F$2*LN(X1246/X1245))</f>
        <v/>
      </c>
      <c r="AM1246" s="9">
        <f>IF(OR($S1246="",$S1245=""),"",$G$2*(Y1246-Y1245))</f>
        <v/>
      </c>
      <c r="AN1246" s="9">
        <f>IF(OR($S1246="",$S1245=""),"",$H$2*LN(Z1246/Z1245))</f>
        <v/>
      </c>
      <c r="AO1246" s="9">
        <f>IF(OR($S1246="",$S1245=""),"",$I$2*(AA1246-AA1245))</f>
        <v/>
      </c>
      <c r="AP1246" s="9">
        <f>IF(OR($S1246="",$S1245=""),"",$J$2*LN(AB1246/AB1245))</f>
        <v/>
      </c>
      <c r="AQ1246" s="9">
        <f>IF(OR($S1246="",$S1245=""),"",$K$2*(AC1246-AC1245))</f>
        <v/>
      </c>
      <c r="AR1246" s="9">
        <f>IF(OR($S1246="",$S1245=""),"",$L$2*LN(AD1246/AD1245))</f>
        <v/>
      </c>
      <c r="AS1246" s="9">
        <f>IF(OR($S1246="",$S1245=""),"",$M$2*LN(AE1246/AE1245))</f>
        <v/>
      </c>
      <c r="AT1246" s="9">
        <f>IF(OR($S1246="",$S1245=""),"",$N$2*LN(AF1246/AF1245))</f>
        <v/>
      </c>
      <c r="AV1246" s="9">
        <f>IF($AH1246="","",$AY$16+$AY$4*AI1246+$AY$5*AJ1246+$AY$6*AK1246+$AY$7*AL1246+$AY$8*AM1246+$AY$9*AN1246+$AY$10*AO1246+$AY$11*AP1246+$AY$12*AQ1246+$AY$13*AR1246+$AY$14*AS1246+$AY$15*AT1246)</f>
        <v/>
      </c>
      <c r="BC1246" s="10">
        <f>IF((ROW()-6)&lt;=$Q$3,INDEX(LINEST(AH1187:AH1246,AI1187:AT1246,TRUE,TRUE),1,13)*$Q$4,"")</f>
        <v/>
      </c>
      <c r="BD1246" s="9">
        <f>IF((ROW()-6)&lt;=$Q$3,INDEX(LINEST(AH1187:AH1246,AI1187:AT1246,TRUE,TRUE),1,12),"")</f>
        <v/>
      </c>
      <c r="BE1246" s="9">
        <f>IF((ROW()-6)&lt;=$Q$3,INDEX(LINEST(AH1187:AH1246,AI1187:AT1246,TRUE,TRUE),1,11),"")</f>
        <v/>
      </c>
      <c r="BF1246" s="9">
        <f>IF((ROW()-6)&lt;=$Q$3,INDEX(LINEST(AH1187:AH1246,AI1187:AT1246,TRUE,TRUE),1,10),"")</f>
        <v/>
      </c>
      <c r="BG1246" s="9">
        <f>IF((ROW()-6)&lt;=$Q$3,INDEX(LINEST(AH1187:AH1246,AI1187:AT1246,TRUE,TRUE),1,9),"")</f>
        <v/>
      </c>
      <c r="BH1246" s="9">
        <f>IF((ROW()-6)&lt;=$Q$3,INDEX(LINEST(AH1187:AH1246,AI1187:AT1246,TRUE,TRUE),1,8),"")</f>
        <v/>
      </c>
      <c r="BI1246" s="9">
        <f>IF((ROW()-6)&lt;=$Q$3,INDEX(LINEST(AH1187:AH1246,AI1187:AT1246,TRUE,TRUE),1,7),"")</f>
        <v/>
      </c>
      <c r="BJ1246" s="9">
        <f>IF((ROW()-6)&lt;=$Q$3,INDEX(LINEST(AH1187:AH1246,AI1187:AT1246,TRUE,TRUE),1,6),"")</f>
        <v/>
      </c>
      <c r="BK1246" s="9">
        <f>IF((ROW()-6)&lt;=$Q$3,INDEX(LINEST(AH1187:AH1246,AI1187:AT1246,TRUE,TRUE),1,5),"")</f>
        <v/>
      </c>
      <c r="BL1246" s="9">
        <f>IF((ROW()-6)&lt;=$Q$3,INDEX(LINEST(AH1187:AH1246,AI1187:AT1246,TRUE,TRUE),1,4),"")</f>
        <v/>
      </c>
      <c r="BM1246" s="9">
        <f>IF((ROW()-6)&lt;=$Q$3,INDEX(LINEST(AH1187:AH1246,AI1187:AT1246,TRUE,TRUE),1,3),"")</f>
        <v/>
      </c>
      <c r="BN1246" s="9">
        <f>IF((ROW()-6)&lt;=$Q$3,INDEX(LINEST(AH1187:AH1246,AI1187:AT1246,TRUE,TRUE),1,2),"")</f>
        <v/>
      </c>
      <c r="BO1246" s="9">
        <f>IF((ROW()-6)&lt;=$Q$3,INDEX(LINEST(AH1187:AH1246,AI1187:AT1246,TRUE,TRUE),1,1),"")</f>
        <v/>
      </c>
      <c r="BP1246" s="10">
        <f>IF((ROW()-6)&lt;=$Q$3,INDEX(LINEST(AH1187:AH1246,AI1187:AT1246,TRUE,TRUE),3,1),"")</f>
        <v/>
      </c>
      <c r="BR1246" s="9">
        <f>IF(AND((ROW()-6)&lt;=$Q$3,ISNUMBER(BC1245)),BC1245/$Q$4+BD1245*AI1246+BE1245*AJ1246+BF1245*AK1246+BG1245*AL1246+BH1245*AM1246+BI1245*AN1246+BJ1245*AO1246+BK1245*AP1246+BL1245*AQ1246+BM1245*AR1246+BN1245*AS1246+BO1245*AT1246,"")</f>
        <v/>
      </c>
      <c r="BS1246">
        <f>IF(ISNUMBER(BR1246),AVERAGE(AH1186:AH1245),"")</f>
        <v/>
      </c>
      <c r="BT1246">
        <f>IF(ISNUMBER(BR1246),(AH1246-BR1246)^2,"")</f>
        <v/>
      </c>
      <c r="BU1246">
        <f>IF(ISNUMBER(BR1246),AH1246^2,"")</f>
        <v/>
      </c>
      <c r="BV1246">
        <f>IF(ISNUMBER(BR1246),(AH1246-BS1246)^2,"")</f>
        <v/>
      </c>
    </row>
    <row r="1247">
      <c r="O1247">
        <f>IF($R1247="","",CHOOSE($Q$2,YEAR(R1247)*12+MONTH(R1247),INT((R1247-2)/7),YEAR(R1247)*4+ROUNDUP(MONTH(R1247)/3)))</f>
        <v/>
      </c>
      <c r="P1247">
        <f>IF($R1247="","",IF($R1248="",1,IF(O1247&lt;&gt;O1248,1,0)))</f>
        <v/>
      </c>
      <c r="Q1247">
        <f>IF(P1247=1,SUM($P$7:P1247),"")</f>
        <v/>
      </c>
      <c r="R1247">
        <f>IF($A1247="","",IF(ISNUMBER($A1247),$A1247,IFERROR(DATEVALUE($A1247),NA())))</f>
        <v/>
      </c>
      <c r="S1247" s="7">
        <f>IFERROR(INDEX($R$7:$R$60000,MATCH(ROW()-6,$Q$7:$Q$60000,0)),"")</f>
        <v/>
      </c>
      <c r="T1247">
        <f>IFERROR(INDEX($B$7:$B$60000,MATCH(ROW()-6,$Q$7:$Q$60000,0)),"")</f>
        <v/>
      </c>
      <c r="U1247">
        <f>IFERROR(INDEX($C$7:$C$60000,MATCH(ROW()-6,$Q$7:$Q$60000,0)),"")</f>
        <v/>
      </c>
      <c r="V1247">
        <f>IFERROR(INDEX($D$7:$D$60000,MATCH(ROW()-6,$Q$7:$Q$60000,0)),"")</f>
        <v/>
      </c>
      <c r="W1247">
        <f>IFERROR(INDEX($E$7:$E$60000,MATCH(ROW()-6,$Q$7:$Q$60000,0)),"")</f>
        <v/>
      </c>
      <c r="X1247">
        <f>IFERROR(INDEX($F$7:$F$60000,MATCH(ROW()-6,$Q$7:$Q$60000,0)),"")</f>
        <v/>
      </c>
      <c r="Y1247">
        <f>IFERROR(INDEX($G$7:$G$60000,MATCH(ROW()-6,$Q$7:$Q$60000,0)),"")</f>
        <v/>
      </c>
      <c r="Z1247">
        <f>IFERROR(INDEX($H$7:$H$60000,MATCH(ROW()-6,$Q$7:$Q$60000,0)),"")</f>
        <v/>
      </c>
      <c r="AA1247">
        <f>IFERROR(INDEX($I$7:$I$60000,MATCH(ROW()-6,$Q$7:$Q$60000,0)),"")</f>
        <v/>
      </c>
      <c r="AB1247">
        <f>IFERROR(INDEX($J$7:$J$60000,MATCH(ROW()-6,$Q$7:$Q$60000,0)),"")</f>
        <v/>
      </c>
      <c r="AC1247">
        <f>IFERROR(INDEX($K$7:$K$60000,MATCH(ROW()-6,$Q$7:$Q$60000,0)),"")</f>
        <v/>
      </c>
      <c r="AD1247">
        <f>IFERROR(INDEX($L$7:$L$60000,MATCH(ROW()-6,$Q$7:$Q$60000,0)),"")</f>
        <v/>
      </c>
      <c r="AE1247">
        <f>IFERROR(INDEX($M$7:$M$60000,MATCH(ROW()-6,$Q$7:$Q$60000,0)),"")</f>
        <v/>
      </c>
      <c r="AF1247">
        <f>IFERROR(INDEX($N$7:$N$60000,MATCH(ROW()-6,$Q$7:$Q$60000,0)),"")</f>
        <v/>
      </c>
      <c r="AH1247" s="9">
        <f>IF(OR($S1247="",$S1246=""),"",LN($T1247/$T1246))</f>
        <v/>
      </c>
      <c r="AI1247" s="9">
        <f>IF(OR($S1247="",$S1246=""),"",$C$2*LN(U1247/U1246))</f>
        <v/>
      </c>
      <c r="AJ1247" s="9">
        <f>IF(OR($S1247="",$S1246=""),"",$D$2*(V1247-V1246))</f>
        <v/>
      </c>
      <c r="AK1247" s="9">
        <f>IF(OR($S1247="",$S1246=""),"",$E$2*(W1247-W1246))</f>
        <v/>
      </c>
      <c r="AL1247" s="9">
        <f>IF(OR($S1247="",$S1246=""),"",$F$2*LN(X1247/X1246))</f>
        <v/>
      </c>
      <c r="AM1247" s="9">
        <f>IF(OR($S1247="",$S1246=""),"",$G$2*(Y1247-Y1246))</f>
        <v/>
      </c>
      <c r="AN1247" s="9">
        <f>IF(OR($S1247="",$S1246=""),"",$H$2*LN(Z1247/Z1246))</f>
        <v/>
      </c>
      <c r="AO1247" s="9">
        <f>IF(OR($S1247="",$S1246=""),"",$I$2*(AA1247-AA1246))</f>
        <v/>
      </c>
      <c r="AP1247" s="9">
        <f>IF(OR($S1247="",$S1246=""),"",$J$2*LN(AB1247/AB1246))</f>
        <v/>
      </c>
      <c r="AQ1247" s="9">
        <f>IF(OR($S1247="",$S1246=""),"",$K$2*(AC1247-AC1246))</f>
        <v/>
      </c>
      <c r="AR1247" s="9">
        <f>IF(OR($S1247="",$S1246=""),"",$L$2*LN(AD1247/AD1246))</f>
        <v/>
      </c>
      <c r="AS1247" s="9">
        <f>IF(OR($S1247="",$S1246=""),"",$M$2*LN(AE1247/AE1246))</f>
        <v/>
      </c>
      <c r="AT1247" s="9">
        <f>IF(OR($S1247="",$S1246=""),"",$N$2*LN(AF1247/AF1246))</f>
        <v/>
      </c>
      <c r="AV1247" s="9">
        <f>IF($AH1247="","",$AY$16+$AY$4*AI1247+$AY$5*AJ1247+$AY$6*AK1247+$AY$7*AL1247+$AY$8*AM1247+$AY$9*AN1247+$AY$10*AO1247+$AY$11*AP1247+$AY$12*AQ1247+$AY$13*AR1247+$AY$14*AS1247+$AY$15*AT1247)</f>
        <v/>
      </c>
      <c r="BC1247" s="10">
        <f>IF((ROW()-6)&lt;=$Q$3,INDEX(LINEST(AH1188:AH1247,AI1188:AT1247,TRUE,TRUE),1,13)*$Q$4,"")</f>
        <v/>
      </c>
      <c r="BD1247" s="9">
        <f>IF((ROW()-6)&lt;=$Q$3,INDEX(LINEST(AH1188:AH1247,AI1188:AT1247,TRUE,TRUE),1,12),"")</f>
        <v/>
      </c>
      <c r="BE1247" s="9">
        <f>IF((ROW()-6)&lt;=$Q$3,INDEX(LINEST(AH1188:AH1247,AI1188:AT1247,TRUE,TRUE),1,11),"")</f>
        <v/>
      </c>
      <c r="BF1247" s="9">
        <f>IF((ROW()-6)&lt;=$Q$3,INDEX(LINEST(AH1188:AH1247,AI1188:AT1247,TRUE,TRUE),1,10),"")</f>
        <v/>
      </c>
      <c r="BG1247" s="9">
        <f>IF((ROW()-6)&lt;=$Q$3,INDEX(LINEST(AH1188:AH1247,AI1188:AT1247,TRUE,TRUE),1,9),"")</f>
        <v/>
      </c>
      <c r="BH1247" s="9">
        <f>IF((ROW()-6)&lt;=$Q$3,INDEX(LINEST(AH1188:AH1247,AI1188:AT1247,TRUE,TRUE),1,8),"")</f>
        <v/>
      </c>
      <c r="BI1247" s="9">
        <f>IF((ROW()-6)&lt;=$Q$3,INDEX(LINEST(AH1188:AH1247,AI1188:AT1247,TRUE,TRUE),1,7),"")</f>
        <v/>
      </c>
      <c r="BJ1247" s="9">
        <f>IF((ROW()-6)&lt;=$Q$3,INDEX(LINEST(AH1188:AH1247,AI1188:AT1247,TRUE,TRUE),1,6),"")</f>
        <v/>
      </c>
      <c r="BK1247" s="9">
        <f>IF((ROW()-6)&lt;=$Q$3,INDEX(LINEST(AH1188:AH1247,AI1188:AT1247,TRUE,TRUE),1,5),"")</f>
        <v/>
      </c>
      <c r="BL1247" s="9">
        <f>IF((ROW()-6)&lt;=$Q$3,INDEX(LINEST(AH1188:AH1247,AI1188:AT1247,TRUE,TRUE),1,4),"")</f>
        <v/>
      </c>
      <c r="BM1247" s="9">
        <f>IF((ROW()-6)&lt;=$Q$3,INDEX(LINEST(AH1188:AH1247,AI1188:AT1247,TRUE,TRUE),1,3),"")</f>
        <v/>
      </c>
      <c r="BN1247" s="9">
        <f>IF((ROW()-6)&lt;=$Q$3,INDEX(LINEST(AH1188:AH1247,AI1188:AT1247,TRUE,TRUE),1,2),"")</f>
        <v/>
      </c>
      <c r="BO1247" s="9">
        <f>IF((ROW()-6)&lt;=$Q$3,INDEX(LINEST(AH1188:AH1247,AI1188:AT1247,TRUE,TRUE),1,1),"")</f>
        <v/>
      </c>
      <c r="BP1247" s="10">
        <f>IF((ROW()-6)&lt;=$Q$3,INDEX(LINEST(AH1188:AH1247,AI1188:AT1247,TRUE,TRUE),3,1),"")</f>
        <v/>
      </c>
      <c r="BR1247" s="9">
        <f>IF(AND((ROW()-6)&lt;=$Q$3,ISNUMBER(BC1246)),BC1246/$Q$4+BD1246*AI1247+BE1246*AJ1247+BF1246*AK1247+BG1246*AL1247+BH1246*AM1247+BI1246*AN1247+BJ1246*AO1247+BK1246*AP1247+BL1246*AQ1247+BM1246*AR1247+BN1246*AS1247+BO1246*AT1247,"")</f>
        <v/>
      </c>
      <c r="BS1247">
        <f>IF(ISNUMBER(BR1247),AVERAGE(AH1187:AH1246),"")</f>
        <v/>
      </c>
      <c r="BT1247">
        <f>IF(ISNUMBER(BR1247),(AH1247-BR1247)^2,"")</f>
        <v/>
      </c>
      <c r="BU1247">
        <f>IF(ISNUMBER(BR1247),AH1247^2,"")</f>
        <v/>
      </c>
      <c r="BV1247">
        <f>IF(ISNUMBER(BR1247),(AH1247-BS1247)^2,"")</f>
        <v/>
      </c>
    </row>
    <row r="1248">
      <c r="O1248">
        <f>IF($R1248="","",CHOOSE($Q$2,YEAR(R1248)*12+MONTH(R1248),INT((R1248-2)/7),YEAR(R1248)*4+ROUNDUP(MONTH(R1248)/3)))</f>
        <v/>
      </c>
      <c r="P1248">
        <f>IF($R1248="","",IF($R1249="",1,IF(O1248&lt;&gt;O1249,1,0)))</f>
        <v/>
      </c>
      <c r="Q1248">
        <f>IF(P1248=1,SUM($P$7:P1248),"")</f>
        <v/>
      </c>
      <c r="R1248">
        <f>IF($A1248="","",IF(ISNUMBER($A1248),$A1248,IFERROR(DATEVALUE($A1248),NA())))</f>
        <v/>
      </c>
      <c r="S1248" s="7">
        <f>IFERROR(INDEX($R$7:$R$60000,MATCH(ROW()-6,$Q$7:$Q$60000,0)),"")</f>
        <v/>
      </c>
      <c r="T1248">
        <f>IFERROR(INDEX($B$7:$B$60000,MATCH(ROW()-6,$Q$7:$Q$60000,0)),"")</f>
        <v/>
      </c>
      <c r="U1248">
        <f>IFERROR(INDEX($C$7:$C$60000,MATCH(ROW()-6,$Q$7:$Q$60000,0)),"")</f>
        <v/>
      </c>
      <c r="V1248">
        <f>IFERROR(INDEX($D$7:$D$60000,MATCH(ROW()-6,$Q$7:$Q$60000,0)),"")</f>
        <v/>
      </c>
      <c r="W1248">
        <f>IFERROR(INDEX($E$7:$E$60000,MATCH(ROW()-6,$Q$7:$Q$60000,0)),"")</f>
        <v/>
      </c>
      <c r="X1248">
        <f>IFERROR(INDEX($F$7:$F$60000,MATCH(ROW()-6,$Q$7:$Q$60000,0)),"")</f>
        <v/>
      </c>
      <c r="Y1248">
        <f>IFERROR(INDEX($G$7:$G$60000,MATCH(ROW()-6,$Q$7:$Q$60000,0)),"")</f>
        <v/>
      </c>
      <c r="Z1248">
        <f>IFERROR(INDEX($H$7:$H$60000,MATCH(ROW()-6,$Q$7:$Q$60000,0)),"")</f>
        <v/>
      </c>
      <c r="AA1248">
        <f>IFERROR(INDEX($I$7:$I$60000,MATCH(ROW()-6,$Q$7:$Q$60000,0)),"")</f>
        <v/>
      </c>
      <c r="AB1248">
        <f>IFERROR(INDEX($J$7:$J$60000,MATCH(ROW()-6,$Q$7:$Q$60000,0)),"")</f>
        <v/>
      </c>
      <c r="AC1248">
        <f>IFERROR(INDEX($K$7:$K$60000,MATCH(ROW()-6,$Q$7:$Q$60000,0)),"")</f>
        <v/>
      </c>
      <c r="AD1248">
        <f>IFERROR(INDEX($L$7:$L$60000,MATCH(ROW()-6,$Q$7:$Q$60000,0)),"")</f>
        <v/>
      </c>
      <c r="AE1248">
        <f>IFERROR(INDEX($M$7:$M$60000,MATCH(ROW()-6,$Q$7:$Q$60000,0)),"")</f>
        <v/>
      </c>
      <c r="AF1248">
        <f>IFERROR(INDEX($N$7:$N$60000,MATCH(ROW()-6,$Q$7:$Q$60000,0)),"")</f>
        <v/>
      </c>
      <c r="AH1248" s="9">
        <f>IF(OR($S1248="",$S1247=""),"",LN($T1248/$T1247))</f>
        <v/>
      </c>
      <c r="AI1248" s="9">
        <f>IF(OR($S1248="",$S1247=""),"",$C$2*LN(U1248/U1247))</f>
        <v/>
      </c>
      <c r="AJ1248" s="9">
        <f>IF(OR($S1248="",$S1247=""),"",$D$2*(V1248-V1247))</f>
        <v/>
      </c>
      <c r="AK1248" s="9">
        <f>IF(OR($S1248="",$S1247=""),"",$E$2*(W1248-W1247))</f>
        <v/>
      </c>
      <c r="AL1248" s="9">
        <f>IF(OR($S1248="",$S1247=""),"",$F$2*LN(X1248/X1247))</f>
        <v/>
      </c>
      <c r="AM1248" s="9">
        <f>IF(OR($S1248="",$S1247=""),"",$G$2*(Y1248-Y1247))</f>
        <v/>
      </c>
      <c r="AN1248" s="9">
        <f>IF(OR($S1248="",$S1247=""),"",$H$2*LN(Z1248/Z1247))</f>
        <v/>
      </c>
      <c r="AO1248" s="9">
        <f>IF(OR($S1248="",$S1247=""),"",$I$2*(AA1248-AA1247))</f>
        <v/>
      </c>
      <c r="AP1248" s="9">
        <f>IF(OR($S1248="",$S1247=""),"",$J$2*LN(AB1248/AB1247))</f>
        <v/>
      </c>
      <c r="AQ1248" s="9">
        <f>IF(OR($S1248="",$S1247=""),"",$K$2*(AC1248-AC1247))</f>
        <v/>
      </c>
      <c r="AR1248" s="9">
        <f>IF(OR($S1248="",$S1247=""),"",$L$2*LN(AD1248/AD1247))</f>
        <v/>
      </c>
      <c r="AS1248" s="9">
        <f>IF(OR($S1248="",$S1247=""),"",$M$2*LN(AE1248/AE1247))</f>
        <v/>
      </c>
      <c r="AT1248" s="9">
        <f>IF(OR($S1248="",$S1247=""),"",$N$2*LN(AF1248/AF1247))</f>
        <v/>
      </c>
      <c r="AV1248" s="9">
        <f>IF($AH1248="","",$AY$16+$AY$4*AI1248+$AY$5*AJ1248+$AY$6*AK1248+$AY$7*AL1248+$AY$8*AM1248+$AY$9*AN1248+$AY$10*AO1248+$AY$11*AP1248+$AY$12*AQ1248+$AY$13*AR1248+$AY$14*AS1248+$AY$15*AT1248)</f>
        <v/>
      </c>
      <c r="BC1248" s="10">
        <f>IF((ROW()-6)&lt;=$Q$3,INDEX(LINEST(AH1189:AH1248,AI1189:AT1248,TRUE,TRUE),1,13)*$Q$4,"")</f>
        <v/>
      </c>
      <c r="BD1248" s="9">
        <f>IF((ROW()-6)&lt;=$Q$3,INDEX(LINEST(AH1189:AH1248,AI1189:AT1248,TRUE,TRUE),1,12),"")</f>
        <v/>
      </c>
      <c r="BE1248" s="9">
        <f>IF((ROW()-6)&lt;=$Q$3,INDEX(LINEST(AH1189:AH1248,AI1189:AT1248,TRUE,TRUE),1,11),"")</f>
        <v/>
      </c>
      <c r="BF1248" s="9">
        <f>IF((ROW()-6)&lt;=$Q$3,INDEX(LINEST(AH1189:AH1248,AI1189:AT1248,TRUE,TRUE),1,10),"")</f>
        <v/>
      </c>
      <c r="BG1248" s="9">
        <f>IF((ROW()-6)&lt;=$Q$3,INDEX(LINEST(AH1189:AH1248,AI1189:AT1248,TRUE,TRUE),1,9),"")</f>
        <v/>
      </c>
      <c r="BH1248" s="9">
        <f>IF((ROW()-6)&lt;=$Q$3,INDEX(LINEST(AH1189:AH1248,AI1189:AT1248,TRUE,TRUE),1,8),"")</f>
        <v/>
      </c>
      <c r="BI1248" s="9">
        <f>IF((ROW()-6)&lt;=$Q$3,INDEX(LINEST(AH1189:AH1248,AI1189:AT1248,TRUE,TRUE),1,7),"")</f>
        <v/>
      </c>
      <c r="BJ1248" s="9">
        <f>IF((ROW()-6)&lt;=$Q$3,INDEX(LINEST(AH1189:AH1248,AI1189:AT1248,TRUE,TRUE),1,6),"")</f>
        <v/>
      </c>
      <c r="BK1248" s="9">
        <f>IF((ROW()-6)&lt;=$Q$3,INDEX(LINEST(AH1189:AH1248,AI1189:AT1248,TRUE,TRUE),1,5),"")</f>
        <v/>
      </c>
      <c r="BL1248" s="9">
        <f>IF((ROW()-6)&lt;=$Q$3,INDEX(LINEST(AH1189:AH1248,AI1189:AT1248,TRUE,TRUE),1,4),"")</f>
        <v/>
      </c>
      <c r="BM1248" s="9">
        <f>IF((ROW()-6)&lt;=$Q$3,INDEX(LINEST(AH1189:AH1248,AI1189:AT1248,TRUE,TRUE),1,3),"")</f>
        <v/>
      </c>
      <c r="BN1248" s="9">
        <f>IF((ROW()-6)&lt;=$Q$3,INDEX(LINEST(AH1189:AH1248,AI1189:AT1248,TRUE,TRUE),1,2),"")</f>
        <v/>
      </c>
      <c r="BO1248" s="9">
        <f>IF((ROW()-6)&lt;=$Q$3,INDEX(LINEST(AH1189:AH1248,AI1189:AT1248,TRUE,TRUE),1,1),"")</f>
        <v/>
      </c>
      <c r="BP1248" s="10">
        <f>IF((ROW()-6)&lt;=$Q$3,INDEX(LINEST(AH1189:AH1248,AI1189:AT1248,TRUE,TRUE),3,1),"")</f>
        <v/>
      </c>
      <c r="BR1248" s="9">
        <f>IF(AND((ROW()-6)&lt;=$Q$3,ISNUMBER(BC1247)),BC1247/$Q$4+BD1247*AI1248+BE1247*AJ1248+BF1247*AK1248+BG1247*AL1248+BH1247*AM1248+BI1247*AN1248+BJ1247*AO1248+BK1247*AP1248+BL1247*AQ1248+BM1247*AR1248+BN1247*AS1248+BO1247*AT1248,"")</f>
        <v/>
      </c>
      <c r="BS1248">
        <f>IF(ISNUMBER(BR1248),AVERAGE(AH1188:AH1247),"")</f>
        <v/>
      </c>
      <c r="BT1248">
        <f>IF(ISNUMBER(BR1248),(AH1248-BR1248)^2,"")</f>
        <v/>
      </c>
      <c r="BU1248">
        <f>IF(ISNUMBER(BR1248),AH1248^2,"")</f>
        <v/>
      </c>
      <c r="BV1248">
        <f>IF(ISNUMBER(BR1248),(AH1248-BS1248)^2,"")</f>
        <v/>
      </c>
    </row>
    <row r="1249">
      <c r="O1249">
        <f>IF($R1249="","",CHOOSE($Q$2,YEAR(R1249)*12+MONTH(R1249),INT((R1249-2)/7),YEAR(R1249)*4+ROUNDUP(MONTH(R1249)/3)))</f>
        <v/>
      </c>
      <c r="P1249">
        <f>IF($R1249="","",IF($R1250="",1,IF(O1249&lt;&gt;O1250,1,0)))</f>
        <v/>
      </c>
      <c r="Q1249">
        <f>IF(P1249=1,SUM($P$7:P1249),"")</f>
        <v/>
      </c>
      <c r="R1249">
        <f>IF($A1249="","",IF(ISNUMBER($A1249),$A1249,IFERROR(DATEVALUE($A1249),NA())))</f>
        <v/>
      </c>
      <c r="S1249" s="7">
        <f>IFERROR(INDEX($R$7:$R$60000,MATCH(ROW()-6,$Q$7:$Q$60000,0)),"")</f>
        <v/>
      </c>
      <c r="T1249">
        <f>IFERROR(INDEX($B$7:$B$60000,MATCH(ROW()-6,$Q$7:$Q$60000,0)),"")</f>
        <v/>
      </c>
      <c r="U1249">
        <f>IFERROR(INDEX($C$7:$C$60000,MATCH(ROW()-6,$Q$7:$Q$60000,0)),"")</f>
        <v/>
      </c>
      <c r="V1249">
        <f>IFERROR(INDEX($D$7:$D$60000,MATCH(ROW()-6,$Q$7:$Q$60000,0)),"")</f>
        <v/>
      </c>
      <c r="W1249">
        <f>IFERROR(INDEX($E$7:$E$60000,MATCH(ROW()-6,$Q$7:$Q$60000,0)),"")</f>
        <v/>
      </c>
      <c r="X1249">
        <f>IFERROR(INDEX($F$7:$F$60000,MATCH(ROW()-6,$Q$7:$Q$60000,0)),"")</f>
        <v/>
      </c>
      <c r="Y1249">
        <f>IFERROR(INDEX($G$7:$G$60000,MATCH(ROW()-6,$Q$7:$Q$60000,0)),"")</f>
        <v/>
      </c>
      <c r="Z1249">
        <f>IFERROR(INDEX($H$7:$H$60000,MATCH(ROW()-6,$Q$7:$Q$60000,0)),"")</f>
        <v/>
      </c>
      <c r="AA1249">
        <f>IFERROR(INDEX($I$7:$I$60000,MATCH(ROW()-6,$Q$7:$Q$60000,0)),"")</f>
        <v/>
      </c>
      <c r="AB1249">
        <f>IFERROR(INDEX($J$7:$J$60000,MATCH(ROW()-6,$Q$7:$Q$60000,0)),"")</f>
        <v/>
      </c>
      <c r="AC1249">
        <f>IFERROR(INDEX($K$7:$K$60000,MATCH(ROW()-6,$Q$7:$Q$60000,0)),"")</f>
        <v/>
      </c>
      <c r="AD1249">
        <f>IFERROR(INDEX($L$7:$L$60000,MATCH(ROW()-6,$Q$7:$Q$60000,0)),"")</f>
        <v/>
      </c>
      <c r="AE1249">
        <f>IFERROR(INDEX($M$7:$M$60000,MATCH(ROW()-6,$Q$7:$Q$60000,0)),"")</f>
        <v/>
      </c>
      <c r="AF1249">
        <f>IFERROR(INDEX($N$7:$N$60000,MATCH(ROW()-6,$Q$7:$Q$60000,0)),"")</f>
        <v/>
      </c>
      <c r="AH1249" s="9">
        <f>IF(OR($S1249="",$S1248=""),"",LN($T1249/$T1248))</f>
        <v/>
      </c>
      <c r="AI1249" s="9">
        <f>IF(OR($S1249="",$S1248=""),"",$C$2*LN(U1249/U1248))</f>
        <v/>
      </c>
      <c r="AJ1249" s="9">
        <f>IF(OR($S1249="",$S1248=""),"",$D$2*(V1249-V1248))</f>
        <v/>
      </c>
      <c r="AK1249" s="9">
        <f>IF(OR($S1249="",$S1248=""),"",$E$2*(W1249-W1248))</f>
        <v/>
      </c>
      <c r="AL1249" s="9">
        <f>IF(OR($S1249="",$S1248=""),"",$F$2*LN(X1249/X1248))</f>
        <v/>
      </c>
      <c r="AM1249" s="9">
        <f>IF(OR($S1249="",$S1248=""),"",$G$2*(Y1249-Y1248))</f>
        <v/>
      </c>
      <c r="AN1249" s="9">
        <f>IF(OR($S1249="",$S1248=""),"",$H$2*LN(Z1249/Z1248))</f>
        <v/>
      </c>
      <c r="AO1249" s="9">
        <f>IF(OR($S1249="",$S1248=""),"",$I$2*(AA1249-AA1248))</f>
        <v/>
      </c>
      <c r="AP1249" s="9">
        <f>IF(OR($S1249="",$S1248=""),"",$J$2*LN(AB1249/AB1248))</f>
        <v/>
      </c>
      <c r="AQ1249" s="9">
        <f>IF(OR($S1249="",$S1248=""),"",$K$2*(AC1249-AC1248))</f>
        <v/>
      </c>
      <c r="AR1249" s="9">
        <f>IF(OR($S1249="",$S1248=""),"",$L$2*LN(AD1249/AD1248))</f>
        <v/>
      </c>
      <c r="AS1249" s="9">
        <f>IF(OR($S1249="",$S1248=""),"",$M$2*LN(AE1249/AE1248))</f>
        <v/>
      </c>
      <c r="AT1249" s="9">
        <f>IF(OR($S1249="",$S1248=""),"",$N$2*LN(AF1249/AF1248))</f>
        <v/>
      </c>
      <c r="AV1249" s="9">
        <f>IF($AH1249="","",$AY$16+$AY$4*AI1249+$AY$5*AJ1249+$AY$6*AK1249+$AY$7*AL1249+$AY$8*AM1249+$AY$9*AN1249+$AY$10*AO1249+$AY$11*AP1249+$AY$12*AQ1249+$AY$13*AR1249+$AY$14*AS1249+$AY$15*AT1249)</f>
        <v/>
      </c>
      <c r="BC1249" s="10">
        <f>IF((ROW()-6)&lt;=$Q$3,INDEX(LINEST(AH1190:AH1249,AI1190:AT1249,TRUE,TRUE),1,13)*$Q$4,"")</f>
        <v/>
      </c>
      <c r="BD1249" s="9">
        <f>IF((ROW()-6)&lt;=$Q$3,INDEX(LINEST(AH1190:AH1249,AI1190:AT1249,TRUE,TRUE),1,12),"")</f>
        <v/>
      </c>
      <c r="BE1249" s="9">
        <f>IF((ROW()-6)&lt;=$Q$3,INDEX(LINEST(AH1190:AH1249,AI1190:AT1249,TRUE,TRUE),1,11),"")</f>
        <v/>
      </c>
      <c r="BF1249" s="9">
        <f>IF((ROW()-6)&lt;=$Q$3,INDEX(LINEST(AH1190:AH1249,AI1190:AT1249,TRUE,TRUE),1,10),"")</f>
        <v/>
      </c>
      <c r="BG1249" s="9">
        <f>IF((ROW()-6)&lt;=$Q$3,INDEX(LINEST(AH1190:AH1249,AI1190:AT1249,TRUE,TRUE),1,9),"")</f>
        <v/>
      </c>
      <c r="BH1249" s="9">
        <f>IF((ROW()-6)&lt;=$Q$3,INDEX(LINEST(AH1190:AH1249,AI1190:AT1249,TRUE,TRUE),1,8),"")</f>
        <v/>
      </c>
      <c r="BI1249" s="9">
        <f>IF((ROW()-6)&lt;=$Q$3,INDEX(LINEST(AH1190:AH1249,AI1190:AT1249,TRUE,TRUE),1,7),"")</f>
        <v/>
      </c>
      <c r="BJ1249" s="9">
        <f>IF((ROW()-6)&lt;=$Q$3,INDEX(LINEST(AH1190:AH1249,AI1190:AT1249,TRUE,TRUE),1,6),"")</f>
        <v/>
      </c>
      <c r="BK1249" s="9">
        <f>IF((ROW()-6)&lt;=$Q$3,INDEX(LINEST(AH1190:AH1249,AI1190:AT1249,TRUE,TRUE),1,5),"")</f>
        <v/>
      </c>
      <c r="BL1249" s="9">
        <f>IF((ROW()-6)&lt;=$Q$3,INDEX(LINEST(AH1190:AH1249,AI1190:AT1249,TRUE,TRUE),1,4),"")</f>
        <v/>
      </c>
      <c r="BM1249" s="9">
        <f>IF((ROW()-6)&lt;=$Q$3,INDEX(LINEST(AH1190:AH1249,AI1190:AT1249,TRUE,TRUE),1,3),"")</f>
        <v/>
      </c>
      <c r="BN1249" s="9">
        <f>IF((ROW()-6)&lt;=$Q$3,INDEX(LINEST(AH1190:AH1249,AI1190:AT1249,TRUE,TRUE),1,2),"")</f>
        <v/>
      </c>
      <c r="BO1249" s="9">
        <f>IF((ROW()-6)&lt;=$Q$3,INDEX(LINEST(AH1190:AH1249,AI1190:AT1249,TRUE,TRUE),1,1),"")</f>
        <v/>
      </c>
      <c r="BP1249" s="10">
        <f>IF((ROW()-6)&lt;=$Q$3,INDEX(LINEST(AH1190:AH1249,AI1190:AT1249,TRUE,TRUE),3,1),"")</f>
        <v/>
      </c>
      <c r="BR1249" s="9">
        <f>IF(AND((ROW()-6)&lt;=$Q$3,ISNUMBER(BC1248)),BC1248/$Q$4+BD1248*AI1249+BE1248*AJ1249+BF1248*AK1249+BG1248*AL1249+BH1248*AM1249+BI1248*AN1249+BJ1248*AO1249+BK1248*AP1249+BL1248*AQ1249+BM1248*AR1249+BN1248*AS1249+BO1248*AT1249,"")</f>
        <v/>
      </c>
      <c r="BS1249">
        <f>IF(ISNUMBER(BR1249),AVERAGE(AH1189:AH1248),"")</f>
        <v/>
      </c>
      <c r="BT1249">
        <f>IF(ISNUMBER(BR1249),(AH1249-BR1249)^2,"")</f>
        <v/>
      </c>
      <c r="BU1249">
        <f>IF(ISNUMBER(BR1249),AH1249^2,"")</f>
        <v/>
      </c>
      <c r="BV1249">
        <f>IF(ISNUMBER(BR1249),(AH1249-BS1249)^2,"")</f>
        <v/>
      </c>
    </row>
    <row r="1250">
      <c r="O1250">
        <f>IF($R1250="","",CHOOSE($Q$2,YEAR(R1250)*12+MONTH(R1250),INT((R1250-2)/7),YEAR(R1250)*4+ROUNDUP(MONTH(R1250)/3)))</f>
        <v/>
      </c>
      <c r="P1250">
        <f>IF($R1250="","",IF($R1251="",1,IF(O1250&lt;&gt;O1251,1,0)))</f>
        <v/>
      </c>
      <c r="Q1250">
        <f>IF(P1250=1,SUM($P$7:P1250),"")</f>
        <v/>
      </c>
      <c r="R1250">
        <f>IF($A1250="","",IF(ISNUMBER($A1250),$A1250,IFERROR(DATEVALUE($A1250),NA())))</f>
        <v/>
      </c>
      <c r="S1250" s="7">
        <f>IFERROR(INDEX($R$7:$R$60000,MATCH(ROW()-6,$Q$7:$Q$60000,0)),"")</f>
        <v/>
      </c>
      <c r="T1250">
        <f>IFERROR(INDEX($B$7:$B$60000,MATCH(ROW()-6,$Q$7:$Q$60000,0)),"")</f>
        <v/>
      </c>
      <c r="U1250">
        <f>IFERROR(INDEX($C$7:$C$60000,MATCH(ROW()-6,$Q$7:$Q$60000,0)),"")</f>
        <v/>
      </c>
      <c r="V1250">
        <f>IFERROR(INDEX($D$7:$D$60000,MATCH(ROW()-6,$Q$7:$Q$60000,0)),"")</f>
        <v/>
      </c>
      <c r="W1250">
        <f>IFERROR(INDEX($E$7:$E$60000,MATCH(ROW()-6,$Q$7:$Q$60000,0)),"")</f>
        <v/>
      </c>
      <c r="X1250">
        <f>IFERROR(INDEX($F$7:$F$60000,MATCH(ROW()-6,$Q$7:$Q$60000,0)),"")</f>
        <v/>
      </c>
      <c r="Y1250">
        <f>IFERROR(INDEX($G$7:$G$60000,MATCH(ROW()-6,$Q$7:$Q$60000,0)),"")</f>
        <v/>
      </c>
      <c r="Z1250">
        <f>IFERROR(INDEX($H$7:$H$60000,MATCH(ROW()-6,$Q$7:$Q$60000,0)),"")</f>
        <v/>
      </c>
      <c r="AA1250">
        <f>IFERROR(INDEX($I$7:$I$60000,MATCH(ROW()-6,$Q$7:$Q$60000,0)),"")</f>
        <v/>
      </c>
      <c r="AB1250">
        <f>IFERROR(INDEX($J$7:$J$60000,MATCH(ROW()-6,$Q$7:$Q$60000,0)),"")</f>
        <v/>
      </c>
      <c r="AC1250">
        <f>IFERROR(INDEX($K$7:$K$60000,MATCH(ROW()-6,$Q$7:$Q$60000,0)),"")</f>
        <v/>
      </c>
      <c r="AD1250">
        <f>IFERROR(INDEX($L$7:$L$60000,MATCH(ROW()-6,$Q$7:$Q$60000,0)),"")</f>
        <v/>
      </c>
      <c r="AE1250">
        <f>IFERROR(INDEX($M$7:$M$60000,MATCH(ROW()-6,$Q$7:$Q$60000,0)),"")</f>
        <v/>
      </c>
      <c r="AF1250">
        <f>IFERROR(INDEX($N$7:$N$60000,MATCH(ROW()-6,$Q$7:$Q$60000,0)),"")</f>
        <v/>
      </c>
      <c r="AH1250" s="9">
        <f>IF(OR($S1250="",$S1249=""),"",LN($T1250/$T1249))</f>
        <v/>
      </c>
      <c r="AI1250" s="9">
        <f>IF(OR($S1250="",$S1249=""),"",$C$2*LN(U1250/U1249))</f>
        <v/>
      </c>
      <c r="AJ1250" s="9">
        <f>IF(OR($S1250="",$S1249=""),"",$D$2*(V1250-V1249))</f>
        <v/>
      </c>
      <c r="AK1250" s="9">
        <f>IF(OR($S1250="",$S1249=""),"",$E$2*(W1250-W1249))</f>
        <v/>
      </c>
      <c r="AL1250" s="9">
        <f>IF(OR($S1250="",$S1249=""),"",$F$2*LN(X1250/X1249))</f>
        <v/>
      </c>
      <c r="AM1250" s="9">
        <f>IF(OR($S1250="",$S1249=""),"",$G$2*(Y1250-Y1249))</f>
        <v/>
      </c>
      <c r="AN1250" s="9">
        <f>IF(OR($S1250="",$S1249=""),"",$H$2*LN(Z1250/Z1249))</f>
        <v/>
      </c>
      <c r="AO1250" s="9">
        <f>IF(OR($S1250="",$S1249=""),"",$I$2*(AA1250-AA1249))</f>
        <v/>
      </c>
      <c r="AP1250" s="9">
        <f>IF(OR($S1250="",$S1249=""),"",$J$2*LN(AB1250/AB1249))</f>
        <v/>
      </c>
      <c r="AQ1250" s="9">
        <f>IF(OR($S1250="",$S1249=""),"",$K$2*(AC1250-AC1249))</f>
        <v/>
      </c>
      <c r="AR1250" s="9">
        <f>IF(OR($S1250="",$S1249=""),"",$L$2*LN(AD1250/AD1249))</f>
        <v/>
      </c>
      <c r="AS1250" s="9">
        <f>IF(OR($S1250="",$S1249=""),"",$M$2*LN(AE1250/AE1249))</f>
        <v/>
      </c>
      <c r="AT1250" s="9">
        <f>IF(OR($S1250="",$S1249=""),"",$N$2*LN(AF1250/AF1249))</f>
        <v/>
      </c>
      <c r="AV1250" s="9">
        <f>IF($AH1250="","",$AY$16+$AY$4*AI1250+$AY$5*AJ1250+$AY$6*AK1250+$AY$7*AL1250+$AY$8*AM1250+$AY$9*AN1250+$AY$10*AO1250+$AY$11*AP1250+$AY$12*AQ1250+$AY$13*AR1250+$AY$14*AS1250+$AY$15*AT1250)</f>
        <v/>
      </c>
      <c r="BC1250" s="10">
        <f>IF((ROW()-6)&lt;=$Q$3,INDEX(LINEST(AH1191:AH1250,AI1191:AT1250,TRUE,TRUE),1,13)*$Q$4,"")</f>
        <v/>
      </c>
      <c r="BD1250" s="9">
        <f>IF((ROW()-6)&lt;=$Q$3,INDEX(LINEST(AH1191:AH1250,AI1191:AT1250,TRUE,TRUE),1,12),"")</f>
        <v/>
      </c>
      <c r="BE1250" s="9">
        <f>IF((ROW()-6)&lt;=$Q$3,INDEX(LINEST(AH1191:AH1250,AI1191:AT1250,TRUE,TRUE),1,11),"")</f>
        <v/>
      </c>
      <c r="BF1250" s="9">
        <f>IF((ROW()-6)&lt;=$Q$3,INDEX(LINEST(AH1191:AH1250,AI1191:AT1250,TRUE,TRUE),1,10),"")</f>
        <v/>
      </c>
      <c r="BG1250" s="9">
        <f>IF((ROW()-6)&lt;=$Q$3,INDEX(LINEST(AH1191:AH1250,AI1191:AT1250,TRUE,TRUE),1,9),"")</f>
        <v/>
      </c>
      <c r="BH1250" s="9">
        <f>IF((ROW()-6)&lt;=$Q$3,INDEX(LINEST(AH1191:AH1250,AI1191:AT1250,TRUE,TRUE),1,8),"")</f>
        <v/>
      </c>
      <c r="BI1250" s="9">
        <f>IF((ROW()-6)&lt;=$Q$3,INDEX(LINEST(AH1191:AH1250,AI1191:AT1250,TRUE,TRUE),1,7),"")</f>
        <v/>
      </c>
      <c r="BJ1250" s="9">
        <f>IF((ROW()-6)&lt;=$Q$3,INDEX(LINEST(AH1191:AH1250,AI1191:AT1250,TRUE,TRUE),1,6),"")</f>
        <v/>
      </c>
      <c r="BK1250" s="9">
        <f>IF((ROW()-6)&lt;=$Q$3,INDEX(LINEST(AH1191:AH1250,AI1191:AT1250,TRUE,TRUE),1,5),"")</f>
        <v/>
      </c>
      <c r="BL1250" s="9">
        <f>IF((ROW()-6)&lt;=$Q$3,INDEX(LINEST(AH1191:AH1250,AI1191:AT1250,TRUE,TRUE),1,4),"")</f>
        <v/>
      </c>
      <c r="BM1250" s="9">
        <f>IF((ROW()-6)&lt;=$Q$3,INDEX(LINEST(AH1191:AH1250,AI1191:AT1250,TRUE,TRUE),1,3),"")</f>
        <v/>
      </c>
      <c r="BN1250" s="9">
        <f>IF((ROW()-6)&lt;=$Q$3,INDEX(LINEST(AH1191:AH1250,AI1191:AT1250,TRUE,TRUE),1,2),"")</f>
        <v/>
      </c>
      <c r="BO1250" s="9">
        <f>IF((ROW()-6)&lt;=$Q$3,INDEX(LINEST(AH1191:AH1250,AI1191:AT1250,TRUE,TRUE),1,1),"")</f>
        <v/>
      </c>
      <c r="BP1250" s="10">
        <f>IF((ROW()-6)&lt;=$Q$3,INDEX(LINEST(AH1191:AH1250,AI1191:AT1250,TRUE,TRUE),3,1),"")</f>
        <v/>
      </c>
      <c r="BR1250" s="9">
        <f>IF(AND((ROW()-6)&lt;=$Q$3,ISNUMBER(BC1249)),BC1249/$Q$4+BD1249*AI1250+BE1249*AJ1250+BF1249*AK1250+BG1249*AL1250+BH1249*AM1250+BI1249*AN1250+BJ1249*AO1250+BK1249*AP1250+BL1249*AQ1250+BM1249*AR1250+BN1249*AS1250+BO1249*AT1250,"")</f>
        <v/>
      </c>
      <c r="BS1250">
        <f>IF(ISNUMBER(BR1250),AVERAGE(AH1190:AH1249),"")</f>
        <v/>
      </c>
      <c r="BT1250">
        <f>IF(ISNUMBER(BR1250),(AH1250-BR1250)^2,"")</f>
        <v/>
      </c>
      <c r="BU1250">
        <f>IF(ISNUMBER(BR1250),AH1250^2,"")</f>
        <v/>
      </c>
      <c r="BV1250">
        <f>IF(ISNUMBER(BR1250),(AH1250-BS1250)^2,"")</f>
        <v/>
      </c>
    </row>
    <row r="1251">
      <c r="O1251">
        <f>IF($R1251="","",CHOOSE($Q$2,YEAR(R1251)*12+MONTH(R1251),INT((R1251-2)/7),YEAR(R1251)*4+ROUNDUP(MONTH(R1251)/3)))</f>
        <v/>
      </c>
      <c r="P1251">
        <f>IF($R1251="","",IF($R1252="",1,IF(O1251&lt;&gt;O1252,1,0)))</f>
        <v/>
      </c>
      <c r="Q1251">
        <f>IF(P1251=1,SUM($P$7:P1251),"")</f>
        <v/>
      </c>
      <c r="R1251">
        <f>IF($A1251="","",IF(ISNUMBER($A1251),$A1251,IFERROR(DATEVALUE($A1251),NA())))</f>
        <v/>
      </c>
      <c r="S1251" s="7">
        <f>IFERROR(INDEX($R$7:$R$60000,MATCH(ROW()-6,$Q$7:$Q$60000,0)),"")</f>
        <v/>
      </c>
      <c r="T1251">
        <f>IFERROR(INDEX($B$7:$B$60000,MATCH(ROW()-6,$Q$7:$Q$60000,0)),"")</f>
        <v/>
      </c>
      <c r="U1251">
        <f>IFERROR(INDEX($C$7:$C$60000,MATCH(ROW()-6,$Q$7:$Q$60000,0)),"")</f>
        <v/>
      </c>
      <c r="V1251">
        <f>IFERROR(INDEX($D$7:$D$60000,MATCH(ROW()-6,$Q$7:$Q$60000,0)),"")</f>
        <v/>
      </c>
      <c r="W1251">
        <f>IFERROR(INDEX($E$7:$E$60000,MATCH(ROW()-6,$Q$7:$Q$60000,0)),"")</f>
        <v/>
      </c>
      <c r="X1251">
        <f>IFERROR(INDEX($F$7:$F$60000,MATCH(ROW()-6,$Q$7:$Q$60000,0)),"")</f>
        <v/>
      </c>
      <c r="Y1251">
        <f>IFERROR(INDEX($G$7:$G$60000,MATCH(ROW()-6,$Q$7:$Q$60000,0)),"")</f>
        <v/>
      </c>
      <c r="Z1251">
        <f>IFERROR(INDEX($H$7:$H$60000,MATCH(ROW()-6,$Q$7:$Q$60000,0)),"")</f>
        <v/>
      </c>
      <c r="AA1251">
        <f>IFERROR(INDEX($I$7:$I$60000,MATCH(ROW()-6,$Q$7:$Q$60000,0)),"")</f>
        <v/>
      </c>
      <c r="AB1251">
        <f>IFERROR(INDEX($J$7:$J$60000,MATCH(ROW()-6,$Q$7:$Q$60000,0)),"")</f>
        <v/>
      </c>
      <c r="AC1251">
        <f>IFERROR(INDEX($K$7:$K$60000,MATCH(ROW()-6,$Q$7:$Q$60000,0)),"")</f>
        <v/>
      </c>
      <c r="AD1251">
        <f>IFERROR(INDEX($L$7:$L$60000,MATCH(ROW()-6,$Q$7:$Q$60000,0)),"")</f>
        <v/>
      </c>
      <c r="AE1251">
        <f>IFERROR(INDEX($M$7:$M$60000,MATCH(ROW()-6,$Q$7:$Q$60000,0)),"")</f>
        <v/>
      </c>
      <c r="AF1251">
        <f>IFERROR(INDEX($N$7:$N$60000,MATCH(ROW()-6,$Q$7:$Q$60000,0)),"")</f>
        <v/>
      </c>
      <c r="AH1251" s="9">
        <f>IF(OR($S1251="",$S1250=""),"",LN($T1251/$T1250))</f>
        <v/>
      </c>
      <c r="AI1251" s="9">
        <f>IF(OR($S1251="",$S1250=""),"",$C$2*LN(U1251/U1250))</f>
        <v/>
      </c>
      <c r="AJ1251" s="9">
        <f>IF(OR($S1251="",$S1250=""),"",$D$2*(V1251-V1250))</f>
        <v/>
      </c>
      <c r="AK1251" s="9">
        <f>IF(OR($S1251="",$S1250=""),"",$E$2*(W1251-W1250))</f>
        <v/>
      </c>
      <c r="AL1251" s="9">
        <f>IF(OR($S1251="",$S1250=""),"",$F$2*LN(X1251/X1250))</f>
        <v/>
      </c>
      <c r="AM1251" s="9">
        <f>IF(OR($S1251="",$S1250=""),"",$G$2*(Y1251-Y1250))</f>
        <v/>
      </c>
      <c r="AN1251" s="9">
        <f>IF(OR($S1251="",$S1250=""),"",$H$2*LN(Z1251/Z1250))</f>
        <v/>
      </c>
      <c r="AO1251" s="9">
        <f>IF(OR($S1251="",$S1250=""),"",$I$2*(AA1251-AA1250))</f>
        <v/>
      </c>
      <c r="AP1251" s="9">
        <f>IF(OR($S1251="",$S1250=""),"",$J$2*LN(AB1251/AB1250))</f>
        <v/>
      </c>
      <c r="AQ1251" s="9">
        <f>IF(OR($S1251="",$S1250=""),"",$K$2*(AC1251-AC1250))</f>
        <v/>
      </c>
      <c r="AR1251" s="9">
        <f>IF(OR($S1251="",$S1250=""),"",$L$2*LN(AD1251/AD1250))</f>
        <v/>
      </c>
      <c r="AS1251" s="9">
        <f>IF(OR($S1251="",$S1250=""),"",$M$2*LN(AE1251/AE1250))</f>
        <v/>
      </c>
      <c r="AT1251" s="9">
        <f>IF(OR($S1251="",$S1250=""),"",$N$2*LN(AF1251/AF1250))</f>
        <v/>
      </c>
      <c r="AV1251" s="9">
        <f>IF($AH1251="","",$AY$16+$AY$4*AI1251+$AY$5*AJ1251+$AY$6*AK1251+$AY$7*AL1251+$AY$8*AM1251+$AY$9*AN1251+$AY$10*AO1251+$AY$11*AP1251+$AY$12*AQ1251+$AY$13*AR1251+$AY$14*AS1251+$AY$15*AT1251)</f>
        <v/>
      </c>
      <c r="BC1251" s="10">
        <f>IF((ROW()-6)&lt;=$Q$3,INDEX(LINEST(AH1192:AH1251,AI1192:AT1251,TRUE,TRUE),1,13)*$Q$4,"")</f>
        <v/>
      </c>
      <c r="BD1251" s="9">
        <f>IF((ROW()-6)&lt;=$Q$3,INDEX(LINEST(AH1192:AH1251,AI1192:AT1251,TRUE,TRUE),1,12),"")</f>
        <v/>
      </c>
      <c r="BE1251" s="9">
        <f>IF((ROW()-6)&lt;=$Q$3,INDEX(LINEST(AH1192:AH1251,AI1192:AT1251,TRUE,TRUE),1,11),"")</f>
        <v/>
      </c>
      <c r="BF1251" s="9">
        <f>IF((ROW()-6)&lt;=$Q$3,INDEX(LINEST(AH1192:AH1251,AI1192:AT1251,TRUE,TRUE),1,10),"")</f>
        <v/>
      </c>
      <c r="BG1251" s="9">
        <f>IF((ROW()-6)&lt;=$Q$3,INDEX(LINEST(AH1192:AH1251,AI1192:AT1251,TRUE,TRUE),1,9),"")</f>
        <v/>
      </c>
      <c r="BH1251" s="9">
        <f>IF((ROW()-6)&lt;=$Q$3,INDEX(LINEST(AH1192:AH1251,AI1192:AT1251,TRUE,TRUE),1,8),"")</f>
        <v/>
      </c>
      <c r="BI1251" s="9">
        <f>IF((ROW()-6)&lt;=$Q$3,INDEX(LINEST(AH1192:AH1251,AI1192:AT1251,TRUE,TRUE),1,7),"")</f>
        <v/>
      </c>
      <c r="BJ1251" s="9">
        <f>IF((ROW()-6)&lt;=$Q$3,INDEX(LINEST(AH1192:AH1251,AI1192:AT1251,TRUE,TRUE),1,6),"")</f>
        <v/>
      </c>
      <c r="BK1251" s="9">
        <f>IF((ROW()-6)&lt;=$Q$3,INDEX(LINEST(AH1192:AH1251,AI1192:AT1251,TRUE,TRUE),1,5),"")</f>
        <v/>
      </c>
      <c r="BL1251" s="9">
        <f>IF((ROW()-6)&lt;=$Q$3,INDEX(LINEST(AH1192:AH1251,AI1192:AT1251,TRUE,TRUE),1,4),"")</f>
        <v/>
      </c>
      <c r="BM1251" s="9">
        <f>IF((ROW()-6)&lt;=$Q$3,INDEX(LINEST(AH1192:AH1251,AI1192:AT1251,TRUE,TRUE),1,3),"")</f>
        <v/>
      </c>
      <c r="BN1251" s="9">
        <f>IF((ROW()-6)&lt;=$Q$3,INDEX(LINEST(AH1192:AH1251,AI1192:AT1251,TRUE,TRUE),1,2),"")</f>
        <v/>
      </c>
      <c r="BO1251" s="9">
        <f>IF((ROW()-6)&lt;=$Q$3,INDEX(LINEST(AH1192:AH1251,AI1192:AT1251,TRUE,TRUE),1,1),"")</f>
        <v/>
      </c>
      <c r="BP1251" s="10">
        <f>IF((ROW()-6)&lt;=$Q$3,INDEX(LINEST(AH1192:AH1251,AI1192:AT1251,TRUE,TRUE),3,1),"")</f>
        <v/>
      </c>
      <c r="BR1251" s="9">
        <f>IF(AND((ROW()-6)&lt;=$Q$3,ISNUMBER(BC1250)),BC1250/$Q$4+BD1250*AI1251+BE1250*AJ1251+BF1250*AK1251+BG1250*AL1251+BH1250*AM1251+BI1250*AN1251+BJ1250*AO1251+BK1250*AP1251+BL1250*AQ1251+BM1250*AR1251+BN1250*AS1251+BO1250*AT1251,"")</f>
        <v/>
      </c>
      <c r="BS1251">
        <f>IF(ISNUMBER(BR1251),AVERAGE(AH1191:AH1250),"")</f>
        <v/>
      </c>
      <c r="BT1251">
        <f>IF(ISNUMBER(BR1251),(AH1251-BR1251)^2,"")</f>
        <v/>
      </c>
      <c r="BU1251">
        <f>IF(ISNUMBER(BR1251),AH1251^2,"")</f>
        <v/>
      </c>
      <c r="BV1251">
        <f>IF(ISNUMBER(BR1251),(AH1251-BS1251)^2,"")</f>
        <v/>
      </c>
    </row>
    <row r="1252">
      <c r="O1252">
        <f>IF($R1252="","",CHOOSE($Q$2,YEAR(R1252)*12+MONTH(R1252),INT((R1252-2)/7),YEAR(R1252)*4+ROUNDUP(MONTH(R1252)/3)))</f>
        <v/>
      </c>
      <c r="P1252">
        <f>IF($R1252="","",IF($R1253="",1,IF(O1252&lt;&gt;O1253,1,0)))</f>
        <v/>
      </c>
      <c r="Q1252">
        <f>IF(P1252=1,SUM($P$7:P1252),"")</f>
        <v/>
      </c>
      <c r="R1252">
        <f>IF($A1252="","",IF(ISNUMBER($A1252),$A1252,IFERROR(DATEVALUE($A1252),NA())))</f>
        <v/>
      </c>
      <c r="S1252" s="7">
        <f>IFERROR(INDEX($R$7:$R$60000,MATCH(ROW()-6,$Q$7:$Q$60000,0)),"")</f>
        <v/>
      </c>
      <c r="T1252">
        <f>IFERROR(INDEX($B$7:$B$60000,MATCH(ROW()-6,$Q$7:$Q$60000,0)),"")</f>
        <v/>
      </c>
      <c r="U1252">
        <f>IFERROR(INDEX($C$7:$C$60000,MATCH(ROW()-6,$Q$7:$Q$60000,0)),"")</f>
        <v/>
      </c>
      <c r="V1252">
        <f>IFERROR(INDEX($D$7:$D$60000,MATCH(ROW()-6,$Q$7:$Q$60000,0)),"")</f>
        <v/>
      </c>
      <c r="W1252">
        <f>IFERROR(INDEX($E$7:$E$60000,MATCH(ROW()-6,$Q$7:$Q$60000,0)),"")</f>
        <v/>
      </c>
      <c r="X1252">
        <f>IFERROR(INDEX($F$7:$F$60000,MATCH(ROW()-6,$Q$7:$Q$60000,0)),"")</f>
        <v/>
      </c>
      <c r="Y1252">
        <f>IFERROR(INDEX($G$7:$G$60000,MATCH(ROW()-6,$Q$7:$Q$60000,0)),"")</f>
        <v/>
      </c>
      <c r="Z1252">
        <f>IFERROR(INDEX($H$7:$H$60000,MATCH(ROW()-6,$Q$7:$Q$60000,0)),"")</f>
        <v/>
      </c>
      <c r="AA1252">
        <f>IFERROR(INDEX($I$7:$I$60000,MATCH(ROW()-6,$Q$7:$Q$60000,0)),"")</f>
        <v/>
      </c>
      <c r="AB1252">
        <f>IFERROR(INDEX($J$7:$J$60000,MATCH(ROW()-6,$Q$7:$Q$60000,0)),"")</f>
        <v/>
      </c>
      <c r="AC1252">
        <f>IFERROR(INDEX($K$7:$K$60000,MATCH(ROW()-6,$Q$7:$Q$60000,0)),"")</f>
        <v/>
      </c>
      <c r="AD1252">
        <f>IFERROR(INDEX($L$7:$L$60000,MATCH(ROW()-6,$Q$7:$Q$60000,0)),"")</f>
        <v/>
      </c>
      <c r="AE1252">
        <f>IFERROR(INDEX($M$7:$M$60000,MATCH(ROW()-6,$Q$7:$Q$60000,0)),"")</f>
        <v/>
      </c>
      <c r="AF1252">
        <f>IFERROR(INDEX($N$7:$N$60000,MATCH(ROW()-6,$Q$7:$Q$60000,0)),"")</f>
        <v/>
      </c>
      <c r="AH1252" s="9">
        <f>IF(OR($S1252="",$S1251=""),"",LN($T1252/$T1251))</f>
        <v/>
      </c>
      <c r="AI1252" s="9">
        <f>IF(OR($S1252="",$S1251=""),"",$C$2*LN(U1252/U1251))</f>
        <v/>
      </c>
      <c r="AJ1252" s="9">
        <f>IF(OR($S1252="",$S1251=""),"",$D$2*(V1252-V1251))</f>
        <v/>
      </c>
      <c r="AK1252" s="9">
        <f>IF(OR($S1252="",$S1251=""),"",$E$2*(W1252-W1251))</f>
        <v/>
      </c>
      <c r="AL1252" s="9">
        <f>IF(OR($S1252="",$S1251=""),"",$F$2*LN(X1252/X1251))</f>
        <v/>
      </c>
      <c r="AM1252" s="9">
        <f>IF(OR($S1252="",$S1251=""),"",$G$2*(Y1252-Y1251))</f>
        <v/>
      </c>
      <c r="AN1252" s="9">
        <f>IF(OR($S1252="",$S1251=""),"",$H$2*LN(Z1252/Z1251))</f>
        <v/>
      </c>
      <c r="AO1252" s="9">
        <f>IF(OR($S1252="",$S1251=""),"",$I$2*(AA1252-AA1251))</f>
        <v/>
      </c>
      <c r="AP1252" s="9">
        <f>IF(OR($S1252="",$S1251=""),"",$J$2*LN(AB1252/AB1251))</f>
        <v/>
      </c>
      <c r="AQ1252" s="9">
        <f>IF(OR($S1252="",$S1251=""),"",$K$2*(AC1252-AC1251))</f>
        <v/>
      </c>
      <c r="AR1252" s="9">
        <f>IF(OR($S1252="",$S1251=""),"",$L$2*LN(AD1252/AD1251))</f>
        <v/>
      </c>
      <c r="AS1252" s="9">
        <f>IF(OR($S1252="",$S1251=""),"",$M$2*LN(AE1252/AE1251))</f>
        <v/>
      </c>
      <c r="AT1252" s="9">
        <f>IF(OR($S1252="",$S1251=""),"",$N$2*LN(AF1252/AF1251))</f>
        <v/>
      </c>
      <c r="AV1252" s="9">
        <f>IF($AH1252="","",$AY$16+$AY$4*AI1252+$AY$5*AJ1252+$AY$6*AK1252+$AY$7*AL1252+$AY$8*AM1252+$AY$9*AN1252+$AY$10*AO1252+$AY$11*AP1252+$AY$12*AQ1252+$AY$13*AR1252+$AY$14*AS1252+$AY$15*AT1252)</f>
        <v/>
      </c>
      <c r="BC1252" s="10">
        <f>IF((ROW()-6)&lt;=$Q$3,INDEX(LINEST(AH1193:AH1252,AI1193:AT1252,TRUE,TRUE),1,13)*$Q$4,"")</f>
        <v/>
      </c>
      <c r="BD1252" s="9">
        <f>IF((ROW()-6)&lt;=$Q$3,INDEX(LINEST(AH1193:AH1252,AI1193:AT1252,TRUE,TRUE),1,12),"")</f>
        <v/>
      </c>
      <c r="BE1252" s="9">
        <f>IF((ROW()-6)&lt;=$Q$3,INDEX(LINEST(AH1193:AH1252,AI1193:AT1252,TRUE,TRUE),1,11),"")</f>
        <v/>
      </c>
      <c r="BF1252" s="9">
        <f>IF((ROW()-6)&lt;=$Q$3,INDEX(LINEST(AH1193:AH1252,AI1193:AT1252,TRUE,TRUE),1,10),"")</f>
        <v/>
      </c>
      <c r="BG1252" s="9">
        <f>IF((ROW()-6)&lt;=$Q$3,INDEX(LINEST(AH1193:AH1252,AI1193:AT1252,TRUE,TRUE),1,9),"")</f>
        <v/>
      </c>
      <c r="BH1252" s="9">
        <f>IF((ROW()-6)&lt;=$Q$3,INDEX(LINEST(AH1193:AH1252,AI1193:AT1252,TRUE,TRUE),1,8),"")</f>
        <v/>
      </c>
      <c r="BI1252" s="9">
        <f>IF((ROW()-6)&lt;=$Q$3,INDEX(LINEST(AH1193:AH1252,AI1193:AT1252,TRUE,TRUE),1,7),"")</f>
        <v/>
      </c>
      <c r="BJ1252" s="9">
        <f>IF((ROW()-6)&lt;=$Q$3,INDEX(LINEST(AH1193:AH1252,AI1193:AT1252,TRUE,TRUE),1,6),"")</f>
        <v/>
      </c>
      <c r="BK1252" s="9">
        <f>IF((ROW()-6)&lt;=$Q$3,INDEX(LINEST(AH1193:AH1252,AI1193:AT1252,TRUE,TRUE),1,5),"")</f>
        <v/>
      </c>
      <c r="BL1252" s="9">
        <f>IF((ROW()-6)&lt;=$Q$3,INDEX(LINEST(AH1193:AH1252,AI1193:AT1252,TRUE,TRUE),1,4),"")</f>
        <v/>
      </c>
      <c r="BM1252" s="9">
        <f>IF((ROW()-6)&lt;=$Q$3,INDEX(LINEST(AH1193:AH1252,AI1193:AT1252,TRUE,TRUE),1,3),"")</f>
        <v/>
      </c>
      <c r="BN1252" s="9">
        <f>IF((ROW()-6)&lt;=$Q$3,INDEX(LINEST(AH1193:AH1252,AI1193:AT1252,TRUE,TRUE),1,2),"")</f>
        <v/>
      </c>
      <c r="BO1252" s="9">
        <f>IF((ROW()-6)&lt;=$Q$3,INDEX(LINEST(AH1193:AH1252,AI1193:AT1252,TRUE,TRUE),1,1),"")</f>
        <v/>
      </c>
      <c r="BP1252" s="10">
        <f>IF((ROW()-6)&lt;=$Q$3,INDEX(LINEST(AH1193:AH1252,AI1193:AT1252,TRUE,TRUE),3,1),"")</f>
        <v/>
      </c>
      <c r="BR1252" s="9">
        <f>IF(AND((ROW()-6)&lt;=$Q$3,ISNUMBER(BC1251)),BC1251/$Q$4+BD1251*AI1252+BE1251*AJ1252+BF1251*AK1252+BG1251*AL1252+BH1251*AM1252+BI1251*AN1252+BJ1251*AO1252+BK1251*AP1252+BL1251*AQ1252+BM1251*AR1252+BN1251*AS1252+BO1251*AT1252,"")</f>
        <v/>
      </c>
      <c r="BS1252">
        <f>IF(ISNUMBER(BR1252),AVERAGE(AH1192:AH1251),"")</f>
        <v/>
      </c>
      <c r="BT1252">
        <f>IF(ISNUMBER(BR1252),(AH1252-BR1252)^2,"")</f>
        <v/>
      </c>
      <c r="BU1252">
        <f>IF(ISNUMBER(BR1252),AH1252^2,"")</f>
        <v/>
      </c>
      <c r="BV1252">
        <f>IF(ISNUMBER(BR1252),(AH1252-BS1252)^2,"")</f>
        <v/>
      </c>
    </row>
    <row r="1253">
      <c r="O1253">
        <f>IF($R1253="","",CHOOSE($Q$2,YEAR(R1253)*12+MONTH(R1253),INT((R1253-2)/7),YEAR(R1253)*4+ROUNDUP(MONTH(R1253)/3)))</f>
        <v/>
      </c>
      <c r="P1253">
        <f>IF($R1253="","",IF($R1254="",1,IF(O1253&lt;&gt;O1254,1,0)))</f>
        <v/>
      </c>
      <c r="Q1253">
        <f>IF(P1253=1,SUM($P$7:P1253),"")</f>
        <v/>
      </c>
      <c r="R1253">
        <f>IF($A1253="","",IF(ISNUMBER($A1253),$A1253,IFERROR(DATEVALUE($A1253),NA())))</f>
        <v/>
      </c>
      <c r="S1253" s="7">
        <f>IFERROR(INDEX($R$7:$R$60000,MATCH(ROW()-6,$Q$7:$Q$60000,0)),"")</f>
        <v/>
      </c>
      <c r="T1253">
        <f>IFERROR(INDEX($B$7:$B$60000,MATCH(ROW()-6,$Q$7:$Q$60000,0)),"")</f>
        <v/>
      </c>
      <c r="U1253">
        <f>IFERROR(INDEX($C$7:$C$60000,MATCH(ROW()-6,$Q$7:$Q$60000,0)),"")</f>
        <v/>
      </c>
      <c r="V1253">
        <f>IFERROR(INDEX($D$7:$D$60000,MATCH(ROW()-6,$Q$7:$Q$60000,0)),"")</f>
        <v/>
      </c>
      <c r="W1253">
        <f>IFERROR(INDEX($E$7:$E$60000,MATCH(ROW()-6,$Q$7:$Q$60000,0)),"")</f>
        <v/>
      </c>
      <c r="X1253">
        <f>IFERROR(INDEX($F$7:$F$60000,MATCH(ROW()-6,$Q$7:$Q$60000,0)),"")</f>
        <v/>
      </c>
      <c r="Y1253">
        <f>IFERROR(INDEX($G$7:$G$60000,MATCH(ROW()-6,$Q$7:$Q$60000,0)),"")</f>
        <v/>
      </c>
      <c r="Z1253">
        <f>IFERROR(INDEX($H$7:$H$60000,MATCH(ROW()-6,$Q$7:$Q$60000,0)),"")</f>
        <v/>
      </c>
      <c r="AA1253">
        <f>IFERROR(INDEX($I$7:$I$60000,MATCH(ROW()-6,$Q$7:$Q$60000,0)),"")</f>
        <v/>
      </c>
      <c r="AB1253">
        <f>IFERROR(INDEX($J$7:$J$60000,MATCH(ROW()-6,$Q$7:$Q$60000,0)),"")</f>
        <v/>
      </c>
      <c r="AC1253">
        <f>IFERROR(INDEX($K$7:$K$60000,MATCH(ROW()-6,$Q$7:$Q$60000,0)),"")</f>
        <v/>
      </c>
      <c r="AD1253">
        <f>IFERROR(INDEX($L$7:$L$60000,MATCH(ROW()-6,$Q$7:$Q$60000,0)),"")</f>
        <v/>
      </c>
      <c r="AE1253">
        <f>IFERROR(INDEX($M$7:$M$60000,MATCH(ROW()-6,$Q$7:$Q$60000,0)),"")</f>
        <v/>
      </c>
      <c r="AF1253">
        <f>IFERROR(INDEX($N$7:$N$60000,MATCH(ROW()-6,$Q$7:$Q$60000,0)),"")</f>
        <v/>
      </c>
      <c r="AH1253" s="9">
        <f>IF(OR($S1253="",$S1252=""),"",LN($T1253/$T1252))</f>
        <v/>
      </c>
      <c r="AI1253" s="9">
        <f>IF(OR($S1253="",$S1252=""),"",$C$2*LN(U1253/U1252))</f>
        <v/>
      </c>
      <c r="AJ1253" s="9">
        <f>IF(OR($S1253="",$S1252=""),"",$D$2*(V1253-V1252))</f>
        <v/>
      </c>
      <c r="AK1253" s="9">
        <f>IF(OR($S1253="",$S1252=""),"",$E$2*(W1253-W1252))</f>
        <v/>
      </c>
      <c r="AL1253" s="9">
        <f>IF(OR($S1253="",$S1252=""),"",$F$2*LN(X1253/X1252))</f>
        <v/>
      </c>
      <c r="AM1253" s="9">
        <f>IF(OR($S1253="",$S1252=""),"",$G$2*(Y1253-Y1252))</f>
        <v/>
      </c>
      <c r="AN1253" s="9">
        <f>IF(OR($S1253="",$S1252=""),"",$H$2*LN(Z1253/Z1252))</f>
        <v/>
      </c>
      <c r="AO1253" s="9">
        <f>IF(OR($S1253="",$S1252=""),"",$I$2*(AA1253-AA1252))</f>
        <v/>
      </c>
      <c r="AP1253" s="9">
        <f>IF(OR($S1253="",$S1252=""),"",$J$2*LN(AB1253/AB1252))</f>
        <v/>
      </c>
      <c r="AQ1253" s="9">
        <f>IF(OR($S1253="",$S1252=""),"",$K$2*(AC1253-AC1252))</f>
        <v/>
      </c>
      <c r="AR1253" s="9">
        <f>IF(OR($S1253="",$S1252=""),"",$L$2*LN(AD1253/AD1252))</f>
        <v/>
      </c>
      <c r="AS1253" s="9">
        <f>IF(OR($S1253="",$S1252=""),"",$M$2*LN(AE1253/AE1252))</f>
        <v/>
      </c>
      <c r="AT1253" s="9">
        <f>IF(OR($S1253="",$S1252=""),"",$N$2*LN(AF1253/AF1252))</f>
        <v/>
      </c>
      <c r="AV1253" s="9">
        <f>IF($AH1253="","",$AY$16+$AY$4*AI1253+$AY$5*AJ1253+$AY$6*AK1253+$AY$7*AL1253+$AY$8*AM1253+$AY$9*AN1253+$AY$10*AO1253+$AY$11*AP1253+$AY$12*AQ1253+$AY$13*AR1253+$AY$14*AS1253+$AY$15*AT1253)</f>
        <v/>
      </c>
      <c r="BC1253" s="10">
        <f>IF((ROW()-6)&lt;=$Q$3,INDEX(LINEST(AH1194:AH1253,AI1194:AT1253,TRUE,TRUE),1,13)*$Q$4,"")</f>
        <v/>
      </c>
      <c r="BD1253" s="9">
        <f>IF((ROW()-6)&lt;=$Q$3,INDEX(LINEST(AH1194:AH1253,AI1194:AT1253,TRUE,TRUE),1,12),"")</f>
        <v/>
      </c>
      <c r="BE1253" s="9">
        <f>IF((ROW()-6)&lt;=$Q$3,INDEX(LINEST(AH1194:AH1253,AI1194:AT1253,TRUE,TRUE),1,11),"")</f>
        <v/>
      </c>
      <c r="BF1253" s="9">
        <f>IF((ROW()-6)&lt;=$Q$3,INDEX(LINEST(AH1194:AH1253,AI1194:AT1253,TRUE,TRUE),1,10),"")</f>
        <v/>
      </c>
      <c r="BG1253" s="9">
        <f>IF((ROW()-6)&lt;=$Q$3,INDEX(LINEST(AH1194:AH1253,AI1194:AT1253,TRUE,TRUE),1,9),"")</f>
        <v/>
      </c>
      <c r="BH1253" s="9">
        <f>IF((ROW()-6)&lt;=$Q$3,INDEX(LINEST(AH1194:AH1253,AI1194:AT1253,TRUE,TRUE),1,8),"")</f>
        <v/>
      </c>
      <c r="BI1253" s="9">
        <f>IF((ROW()-6)&lt;=$Q$3,INDEX(LINEST(AH1194:AH1253,AI1194:AT1253,TRUE,TRUE),1,7),"")</f>
        <v/>
      </c>
      <c r="BJ1253" s="9">
        <f>IF((ROW()-6)&lt;=$Q$3,INDEX(LINEST(AH1194:AH1253,AI1194:AT1253,TRUE,TRUE),1,6),"")</f>
        <v/>
      </c>
      <c r="BK1253" s="9">
        <f>IF((ROW()-6)&lt;=$Q$3,INDEX(LINEST(AH1194:AH1253,AI1194:AT1253,TRUE,TRUE),1,5),"")</f>
        <v/>
      </c>
      <c r="BL1253" s="9">
        <f>IF((ROW()-6)&lt;=$Q$3,INDEX(LINEST(AH1194:AH1253,AI1194:AT1253,TRUE,TRUE),1,4),"")</f>
        <v/>
      </c>
      <c r="BM1253" s="9">
        <f>IF((ROW()-6)&lt;=$Q$3,INDEX(LINEST(AH1194:AH1253,AI1194:AT1253,TRUE,TRUE),1,3),"")</f>
        <v/>
      </c>
      <c r="BN1253" s="9">
        <f>IF((ROW()-6)&lt;=$Q$3,INDEX(LINEST(AH1194:AH1253,AI1194:AT1253,TRUE,TRUE),1,2),"")</f>
        <v/>
      </c>
      <c r="BO1253" s="9">
        <f>IF((ROW()-6)&lt;=$Q$3,INDEX(LINEST(AH1194:AH1253,AI1194:AT1253,TRUE,TRUE),1,1),"")</f>
        <v/>
      </c>
      <c r="BP1253" s="10">
        <f>IF((ROW()-6)&lt;=$Q$3,INDEX(LINEST(AH1194:AH1253,AI1194:AT1253,TRUE,TRUE),3,1),"")</f>
        <v/>
      </c>
      <c r="BR1253" s="9">
        <f>IF(AND((ROW()-6)&lt;=$Q$3,ISNUMBER(BC1252)),BC1252/$Q$4+BD1252*AI1253+BE1252*AJ1253+BF1252*AK1253+BG1252*AL1253+BH1252*AM1253+BI1252*AN1253+BJ1252*AO1253+BK1252*AP1253+BL1252*AQ1253+BM1252*AR1253+BN1252*AS1253+BO1252*AT1253,"")</f>
        <v/>
      </c>
      <c r="BS1253">
        <f>IF(ISNUMBER(BR1253),AVERAGE(AH1193:AH1252),"")</f>
        <v/>
      </c>
      <c r="BT1253">
        <f>IF(ISNUMBER(BR1253),(AH1253-BR1253)^2,"")</f>
        <v/>
      </c>
      <c r="BU1253">
        <f>IF(ISNUMBER(BR1253),AH1253^2,"")</f>
        <v/>
      </c>
      <c r="BV1253">
        <f>IF(ISNUMBER(BR1253),(AH1253-BS1253)^2,"")</f>
        <v/>
      </c>
    </row>
    <row r="1254">
      <c r="O1254">
        <f>IF($R1254="","",CHOOSE($Q$2,YEAR(R1254)*12+MONTH(R1254),INT((R1254-2)/7),YEAR(R1254)*4+ROUNDUP(MONTH(R1254)/3)))</f>
        <v/>
      </c>
      <c r="P1254">
        <f>IF($R1254="","",IF($R1255="",1,IF(O1254&lt;&gt;O1255,1,0)))</f>
        <v/>
      </c>
      <c r="Q1254">
        <f>IF(P1254=1,SUM($P$7:P1254),"")</f>
        <v/>
      </c>
      <c r="R1254">
        <f>IF($A1254="","",IF(ISNUMBER($A1254),$A1254,IFERROR(DATEVALUE($A1254),NA())))</f>
        <v/>
      </c>
      <c r="S1254" s="7">
        <f>IFERROR(INDEX($R$7:$R$60000,MATCH(ROW()-6,$Q$7:$Q$60000,0)),"")</f>
        <v/>
      </c>
      <c r="T1254">
        <f>IFERROR(INDEX($B$7:$B$60000,MATCH(ROW()-6,$Q$7:$Q$60000,0)),"")</f>
        <v/>
      </c>
      <c r="U1254">
        <f>IFERROR(INDEX($C$7:$C$60000,MATCH(ROW()-6,$Q$7:$Q$60000,0)),"")</f>
        <v/>
      </c>
      <c r="V1254">
        <f>IFERROR(INDEX($D$7:$D$60000,MATCH(ROW()-6,$Q$7:$Q$60000,0)),"")</f>
        <v/>
      </c>
      <c r="W1254">
        <f>IFERROR(INDEX($E$7:$E$60000,MATCH(ROW()-6,$Q$7:$Q$60000,0)),"")</f>
        <v/>
      </c>
      <c r="X1254">
        <f>IFERROR(INDEX($F$7:$F$60000,MATCH(ROW()-6,$Q$7:$Q$60000,0)),"")</f>
        <v/>
      </c>
      <c r="Y1254">
        <f>IFERROR(INDEX($G$7:$G$60000,MATCH(ROW()-6,$Q$7:$Q$60000,0)),"")</f>
        <v/>
      </c>
      <c r="Z1254">
        <f>IFERROR(INDEX($H$7:$H$60000,MATCH(ROW()-6,$Q$7:$Q$60000,0)),"")</f>
        <v/>
      </c>
      <c r="AA1254">
        <f>IFERROR(INDEX($I$7:$I$60000,MATCH(ROW()-6,$Q$7:$Q$60000,0)),"")</f>
        <v/>
      </c>
      <c r="AB1254">
        <f>IFERROR(INDEX($J$7:$J$60000,MATCH(ROW()-6,$Q$7:$Q$60000,0)),"")</f>
        <v/>
      </c>
      <c r="AC1254">
        <f>IFERROR(INDEX($K$7:$K$60000,MATCH(ROW()-6,$Q$7:$Q$60000,0)),"")</f>
        <v/>
      </c>
      <c r="AD1254">
        <f>IFERROR(INDEX($L$7:$L$60000,MATCH(ROW()-6,$Q$7:$Q$60000,0)),"")</f>
        <v/>
      </c>
      <c r="AE1254">
        <f>IFERROR(INDEX($M$7:$M$60000,MATCH(ROW()-6,$Q$7:$Q$60000,0)),"")</f>
        <v/>
      </c>
      <c r="AF1254">
        <f>IFERROR(INDEX($N$7:$N$60000,MATCH(ROW()-6,$Q$7:$Q$60000,0)),"")</f>
        <v/>
      </c>
      <c r="AH1254" s="9">
        <f>IF(OR($S1254="",$S1253=""),"",LN($T1254/$T1253))</f>
        <v/>
      </c>
      <c r="AI1254" s="9">
        <f>IF(OR($S1254="",$S1253=""),"",$C$2*LN(U1254/U1253))</f>
        <v/>
      </c>
      <c r="AJ1254" s="9">
        <f>IF(OR($S1254="",$S1253=""),"",$D$2*(V1254-V1253))</f>
        <v/>
      </c>
      <c r="AK1254" s="9">
        <f>IF(OR($S1254="",$S1253=""),"",$E$2*(W1254-W1253))</f>
        <v/>
      </c>
      <c r="AL1254" s="9">
        <f>IF(OR($S1254="",$S1253=""),"",$F$2*LN(X1254/X1253))</f>
        <v/>
      </c>
      <c r="AM1254" s="9">
        <f>IF(OR($S1254="",$S1253=""),"",$G$2*(Y1254-Y1253))</f>
        <v/>
      </c>
      <c r="AN1254" s="9">
        <f>IF(OR($S1254="",$S1253=""),"",$H$2*LN(Z1254/Z1253))</f>
        <v/>
      </c>
      <c r="AO1254" s="9">
        <f>IF(OR($S1254="",$S1253=""),"",$I$2*(AA1254-AA1253))</f>
        <v/>
      </c>
      <c r="AP1254" s="9">
        <f>IF(OR($S1254="",$S1253=""),"",$J$2*LN(AB1254/AB1253))</f>
        <v/>
      </c>
      <c r="AQ1254" s="9">
        <f>IF(OR($S1254="",$S1253=""),"",$K$2*(AC1254-AC1253))</f>
        <v/>
      </c>
      <c r="AR1254" s="9">
        <f>IF(OR($S1254="",$S1253=""),"",$L$2*LN(AD1254/AD1253))</f>
        <v/>
      </c>
      <c r="AS1254" s="9">
        <f>IF(OR($S1254="",$S1253=""),"",$M$2*LN(AE1254/AE1253))</f>
        <v/>
      </c>
      <c r="AT1254" s="9">
        <f>IF(OR($S1254="",$S1253=""),"",$N$2*LN(AF1254/AF1253))</f>
        <v/>
      </c>
      <c r="AV1254" s="9">
        <f>IF($AH1254="","",$AY$16+$AY$4*AI1254+$AY$5*AJ1254+$AY$6*AK1254+$AY$7*AL1254+$AY$8*AM1254+$AY$9*AN1254+$AY$10*AO1254+$AY$11*AP1254+$AY$12*AQ1254+$AY$13*AR1254+$AY$14*AS1254+$AY$15*AT1254)</f>
        <v/>
      </c>
      <c r="BC1254" s="10">
        <f>IF((ROW()-6)&lt;=$Q$3,INDEX(LINEST(AH1195:AH1254,AI1195:AT1254,TRUE,TRUE),1,13)*$Q$4,"")</f>
        <v/>
      </c>
      <c r="BD1254" s="9">
        <f>IF((ROW()-6)&lt;=$Q$3,INDEX(LINEST(AH1195:AH1254,AI1195:AT1254,TRUE,TRUE),1,12),"")</f>
        <v/>
      </c>
      <c r="BE1254" s="9">
        <f>IF((ROW()-6)&lt;=$Q$3,INDEX(LINEST(AH1195:AH1254,AI1195:AT1254,TRUE,TRUE),1,11),"")</f>
        <v/>
      </c>
      <c r="BF1254" s="9">
        <f>IF((ROW()-6)&lt;=$Q$3,INDEX(LINEST(AH1195:AH1254,AI1195:AT1254,TRUE,TRUE),1,10),"")</f>
        <v/>
      </c>
      <c r="BG1254" s="9">
        <f>IF((ROW()-6)&lt;=$Q$3,INDEX(LINEST(AH1195:AH1254,AI1195:AT1254,TRUE,TRUE),1,9),"")</f>
        <v/>
      </c>
      <c r="BH1254" s="9">
        <f>IF((ROW()-6)&lt;=$Q$3,INDEX(LINEST(AH1195:AH1254,AI1195:AT1254,TRUE,TRUE),1,8),"")</f>
        <v/>
      </c>
      <c r="BI1254" s="9">
        <f>IF((ROW()-6)&lt;=$Q$3,INDEX(LINEST(AH1195:AH1254,AI1195:AT1254,TRUE,TRUE),1,7),"")</f>
        <v/>
      </c>
      <c r="BJ1254" s="9">
        <f>IF((ROW()-6)&lt;=$Q$3,INDEX(LINEST(AH1195:AH1254,AI1195:AT1254,TRUE,TRUE),1,6),"")</f>
        <v/>
      </c>
      <c r="BK1254" s="9">
        <f>IF((ROW()-6)&lt;=$Q$3,INDEX(LINEST(AH1195:AH1254,AI1195:AT1254,TRUE,TRUE),1,5),"")</f>
        <v/>
      </c>
      <c r="BL1254" s="9">
        <f>IF((ROW()-6)&lt;=$Q$3,INDEX(LINEST(AH1195:AH1254,AI1195:AT1254,TRUE,TRUE),1,4),"")</f>
        <v/>
      </c>
      <c r="BM1254" s="9">
        <f>IF((ROW()-6)&lt;=$Q$3,INDEX(LINEST(AH1195:AH1254,AI1195:AT1254,TRUE,TRUE),1,3),"")</f>
        <v/>
      </c>
      <c r="BN1254" s="9">
        <f>IF((ROW()-6)&lt;=$Q$3,INDEX(LINEST(AH1195:AH1254,AI1195:AT1254,TRUE,TRUE),1,2),"")</f>
        <v/>
      </c>
      <c r="BO1254" s="9">
        <f>IF((ROW()-6)&lt;=$Q$3,INDEX(LINEST(AH1195:AH1254,AI1195:AT1254,TRUE,TRUE),1,1),"")</f>
        <v/>
      </c>
      <c r="BP1254" s="10">
        <f>IF((ROW()-6)&lt;=$Q$3,INDEX(LINEST(AH1195:AH1254,AI1195:AT1254,TRUE,TRUE),3,1),"")</f>
        <v/>
      </c>
      <c r="BR1254" s="9">
        <f>IF(AND((ROW()-6)&lt;=$Q$3,ISNUMBER(BC1253)),BC1253/$Q$4+BD1253*AI1254+BE1253*AJ1254+BF1253*AK1254+BG1253*AL1254+BH1253*AM1254+BI1253*AN1254+BJ1253*AO1254+BK1253*AP1254+BL1253*AQ1254+BM1253*AR1254+BN1253*AS1254+BO1253*AT1254,"")</f>
        <v/>
      </c>
      <c r="BS1254">
        <f>IF(ISNUMBER(BR1254),AVERAGE(AH1194:AH1253),"")</f>
        <v/>
      </c>
      <c r="BT1254">
        <f>IF(ISNUMBER(BR1254),(AH1254-BR1254)^2,"")</f>
        <v/>
      </c>
      <c r="BU1254">
        <f>IF(ISNUMBER(BR1254),AH1254^2,"")</f>
        <v/>
      </c>
      <c r="BV1254">
        <f>IF(ISNUMBER(BR1254),(AH1254-BS1254)^2,"")</f>
        <v/>
      </c>
    </row>
    <row r="1255">
      <c r="O1255">
        <f>IF($R1255="","",CHOOSE($Q$2,YEAR(R1255)*12+MONTH(R1255),INT((R1255-2)/7),YEAR(R1255)*4+ROUNDUP(MONTH(R1255)/3)))</f>
        <v/>
      </c>
      <c r="P1255">
        <f>IF($R1255="","",IF($R1256="",1,IF(O1255&lt;&gt;O1256,1,0)))</f>
        <v/>
      </c>
      <c r="Q1255">
        <f>IF(P1255=1,SUM($P$7:P1255),"")</f>
        <v/>
      </c>
      <c r="R1255">
        <f>IF($A1255="","",IF(ISNUMBER($A1255),$A1255,IFERROR(DATEVALUE($A1255),NA())))</f>
        <v/>
      </c>
      <c r="S1255" s="7">
        <f>IFERROR(INDEX($R$7:$R$60000,MATCH(ROW()-6,$Q$7:$Q$60000,0)),"")</f>
        <v/>
      </c>
      <c r="T1255">
        <f>IFERROR(INDEX($B$7:$B$60000,MATCH(ROW()-6,$Q$7:$Q$60000,0)),"")</f>
        <v/>
      </c>
      <c r="U1255">
        <f>IFERROR(INDEX($C$7:$C$60000,MATCH(ROW()-6,$Q$7:$Q$60000,0)),"")</f>
        <v/>
      </c>
      <c r="V1255">
        <f>IFERROR(INDEX($D$7:$D$60000,MATCH(ROW()-6,$Q$7:$Q$60000,0)),"")</f>
        <v/>
      </c>
      <c r="W1255">
        <f>IFERROR(INDEX($E$7:$E$60000,MATCH(ROW()-6,$Q$7:$Q$60000,0)),"")</f>
        <v/>
      </c>
      <c r="X1255">
        <f>IFERROR(INDEX($F$7:$F$60000,MATCH(ROW()-6,$Q$7:$Q$60000,0)),"")</f>
        <v/>
      </c>
      <c r="Y1255">
        <f>IFERROR(INDEX($G$7:$G$60000,MATCH(ROW()-6,$Q$7:$Q$60000,0)),"")</f>
        <v/>
      </c>
      <c r="Z1255">
        <f>IFERROR(INDEX($H$7:$H$60000,MATCH(ROW()-6,$Q$7:$Q$60000,0)),"")</f>
        <v/>
      </c>
      <c r="AA1255">
        <f>IFERROR(INDEX($I$7:$I$60000,MATCH(ROW()-6,$Q$7:$Q$60000,0)),"")</f>
        <v/>
      </c>
      <c r="AB1255">
        <f>IFERROR(INDEX($J$7:$J$60000,MATCH(ROW()-6,$Q$7:$Q$60000,0)),"")</f>
        <v/>
      </c>
      <c r="AC1255">
        <f>IFERROR(INDEX($K$7:$K$60000,MATCH(ROW()-6,$Q$7:$Q$60000,0)),"")</f>
        <v/>
      </c>
      <c r="AD1255">
        <f>IFERROR(INDEX($L$7:$L$60000,MATCH(ROW()-6,$Q$7:$Q$60000,0)),"")</f>
        <v/>
      </c>
      <c r="AE1255">
        <f>IFERROR(INDEX($M$7:$M$60000,MATCH(ROW()-6,$Q$7:$Q$60000,0)),"")</f>
        <v/>
      </c>
      <c r="AF1255">
        <f>IFERROR(INDEX($N$7:$N$60000,MATCH(ROW()-6,$Q$7:$Q$60000,0)),"")</f>
        <v/>
      </c>
      <c r="AH1255" s="9">
        <f>IF(OR($S1255="",$S1254=""),"",LN($T1255/$T1254))</f>
        <v/>
      </c>
      <c r="AI1255" s="9">
        <f>IF(OR($S1255="",$S1254=""),"",$C$2*LN(U1255/U1254))</f>
        <v/>
      </c>
      <c r="AJ1255" s="9">
        <f>IF(OR($S1255="",$S1254=""),"",$D$2*(V1255-V1254))</f>
        <v/>
      </c>
      <c r="AK1255" s="9">
        <f>IF(OR($S1255="",$S1254=""),"",$E$2*(W1255-W1254))</f>
        <v/>
      </c>
      <c r="AL1255" s="9">
        <f>IF(OR($S1255="",$S1254=""),"",$F$2*LN(X1255/X1254))</f>
        <v/>
      </c>
      <c r="AM1255" s="9">
        <f>IF(OR($S1255="",$S1254=""),"",$G$2*(Y1255-Y1254))</f>
        <v/>
      </c>
      <c r="AN1255" s="9">
        <f>IF(OR($S1255="",$S1254=""),"",$H$2*LN(Z1255/Z1254))</f>
        <v/>
      </c>
      <c r="AO1255" s="9">
        <f>IF(OR($S1255="",$S1254=""),"",$I$2*(AA1255-AA1254))</f>
        <v/>
      </c>
      <c r="AP1255" s="9">
        <f>IF(OR($S1255="",$S1254=""),"",$J$2*LN(AB1255/AB1254))</f>
        <v/>
      </c>
      <c r="AQ1255" s="9">
        <f>IF(OR($S1255="",$S1254=""),"",$K$2*(AC1255-AC1254))</f>
        <v/>
      </c>
      <c r="AR1255" s="9">
        <f>IF(OR($S1255="",$S1254=""),"",$L$2*LN(AD1255/AD1254))</f>
        <v/>
      </c>
      <c r="AS1255" s="9">
        <f>IF(OR($S1255="",$S1254=""),"",$M$2*LN(AE1255/AE1254))</f>
        <v/>
      </c>
      <c r="AT1255" s="9">
        <f>IF(OR($S1255="",$S1254=""),"",$N$2*LN(AF1255/AF1254))</f>
        <v/>
      </c>
      <c r="AV1255" s="9">
        <f>IF($AH1255="","",$AY$16+$AY$4*AI1255+$AY$5*AJ1255+$AY$6*AK1255+$AY$7*AL1255+$AY$8*AM1255+$AY$9*AN1255+$AY$10*AO1255+$AY$11*AP1255+$AY$12*AQ1255+$AY$13*AR1255+$AY$14*AS1255+$AY$15*AT1255)</f>
        <v/>
      </c>
      <c r="BC1255" s="10">
        <f>IF((ROW()-6)&lt;=$Q$3,INDEX(LINEST(AH1196:AH1255,AI1196:AT1255,TRUE,TRUE),1,13)*$Q$4,"")</f>
        <v/>
      </c>
      <c r="BD1255" s="9">
        <f>IF((ROW()-6)&lt;=$Q$3,INDEX(LINEST(AH1196:AH1255,AI1196:AT1255,TRUE,TRUE),1,12),"")</f>
        <v/>
      </c>
      <c r="BE1255" s="9">
        <f>IF((ROW()-6)&lt;=$Q$3,INDEX(LINEST(AH1196:AH1255,AI1196:AT1255,TRUE,TRUE),1,11),"")</f>
        <v/>
      </c>
      <c r="BF1255" s="9">
        <f>IF((ROW()-6)&lt;=$Q$3,INDEX(LINEST(AH1196:AH1255,AI1196:AT1255,TRUE,TRUE),1,10),"")</f>
        <v/>
      </c>
      <c r="BG1255" s="9">
        <f>IF((ROW()-6)&lt;=$Q$3,INDEX(LINEST(AH1196:AH1255,AI1196:AT1255,TRUE,TRUE),1,9),"")</f>
        <v/>
      </c>
      <c r="BH1255" s="9">
        <f>IF((ROW()-6)&lt;=$Q$3,INDEX(LINEST(AH1196:AH1255,AI1196:AT1255,TRUE,TRUE),1,8),"")</f>
        <v/>
      </c>
      <c r="BI1255" s="9">
        <f>IF((ROW()-6)&lt;=$Q$3,INDEX(LINEST(AH1196:AH1255,AI1196:AT1255,TRUE,TRUE),1,7),"")</f>
        <v/>
      </c>
      <c r="BJ1255" s="9">
        <f>IF((ROW()-6)&lt;=$Q$3,INDEX(LINEST(AH1196:AH1255,AI1196:AT1255,TRUE,TRUE),1,6),"")</f>
        <v/>
      </c>
      <c r="BK1255" s="9">
        <f>IF((ROW()-6)&lt;=$Q$3,INDEX(LINEST(AH1196:AH1255,AI1196:AT1255,TRUE,TRUE),1,5),"")</f>
        <v/>
      </c>
      <c r="BL1255" s="9">
        <f>IF((ROW()-6)&lt;=$Q$3,INDEX(LINEST(AH1196:AH1255,AI1196:AT1255,TRUE,TRUE),1,4),"")</f>
        <v/>
      </c>
      <c r="BM1255" s="9">
        <f>IF((ROW()-6)&lt;=$Q$3,INDEX(LINEST(AH1196:AH1255,AI1196:AT1255,TRUE,TRUE),1,3),"")</f>
        <v/>
      </c>
      <c r="BN1255" s="9">
        <f>IF((ROW()-6)&lt;=$Q$3,INDEX(LINEST(AH1196:AH1255,AI1196:AT1255,TRUE,TRUE),1,2),"")</f>
        <v/>
      </c>
      <c r="BO1255" s="9">
        <f>IF((ROW()-6)&lt;=$Q$3,INDEX(LINEST(AH1196:AH1255,AI1196:AT1255,TRUE,TRUE),1,1),"")</f>
        <v/>
      </c>
      <c r="BP1255" s="10">
        <f>IF((ROW()-6)&lt;=$Q$3,INDEX(LINEST(AH1196:AH1255,AI1196:AT1255,TRUE,TRUE),3,1),"")</f>
        <v/>
      </c>
      <c r="BR1255" s="9">
        <f>IF(AND((ROW()-6)&lt;=$Q$3,ISNUMBER(BC1254)),BC1254/$Q$4+BD1254*AI1255+BE1254*AJ1255+BF1254*AK1255+BG1254*AL1255+BH1254*AM1255+BI1254*AN1255+BJ1254*AO1255+BK1254*AP1255+BL1254*AQ1255+BM1254*AR1255+BN1254*AS1255+BO1254*AT1255,"")</f>
        <v/>
      </c>
      <c r="BS1255">
        <f>IF(ISNUMBER(BR1255),AVERAGE(AH1195:AH1254),"")</f>
        <v/>
      </c>
      <c r="BT1255">
        <f>IF(ISNUMBER(BR1255),(AH1255-BR1255)^2,"")</f>
        <v/>
      </c>
      <c r="BU1255">
        <f>IF(ISNUMBER(BR1255),AH1255^2,"")</f>
        <v/>
      </c>
      <c r="BV1255">
        <f>IF(ISNUMBER(BR1255),(AH1255-BS1255)^2,"")</f>
        <v/>
      </c>
    </row>
    <row r="1256">
      <c r="O1256">
        <f>IF($R1256="","",CHOOSE($Q$2,YEAR(R1256)*12+MONTH(R1256),INT((R1256-2)/7),YEAR(R1256)*4+ROUNDUP(MONTH(R1256)/3)))</f>
        <v/>
      </c>
      <c r="P1256">
        <f>IF($R1256="","",IF($R1257="",1,IF(O1256&lt;&gt;O1257,1,0)))</f>
        <v/>
      </c>
      <c r="Q1256">
        <f>IF(P1256=1,SUM($P$7:P1256),"")</f>
        <v/>
      </c>
      <c r="R1256">
        <f>IF($A1256="","",IF(ISNUMBER($A1256),$A1256,IFERROR(DATEVALUE($A1256),NA())))</f>
        <v/>
      </c>
      <c r="S1256" s="7">
        <f>IFERROR(INDEX($R$7:$R$60000,MATCH(ROW()-6,$Q$7:$Q$60000,0)),"")</f>
        <v/>
      </c>
      <c r="T1256">
        <f>IFERROR(INDEX($B$7:$B$60000,MATCH(ROW()-6,$Q$7:$Q$60000,0)),"")</f>
        <v/>
      </c>
      <c r="U1256">
        <f>IFERROR(INDEX($C$7:$C$60000,MATCH(ROW()-6,$Q$7:$Q$60000,0)),"")</f>
        <v/>
      </c>
      <c r="V1256">
        <f>IFERROR(INDEX($D$7:$D$60000,MATCH(ROW()-6,$Q$7:$Q$60000,0)),"")</f>
        <v/>
      </c>
      <c r="W1256">
        <f>IFERROR(INDEX($E$7:$E$60000,MATCH(ROW()-6,$Q$7:$Q$60000,0)),"")</f>
        <v/>
      </c>
      <c r="X1256">
        <f>IFERROR(INDEX($F$7:$F$60000,MATCH(ROW()-6,$Q$7:$Q$60000,0)),"")</f>
        <v/>
      </c>
      <c r="Y1256">
        <f>IFERROR(INDEX($G$7:$G$60000,MATCH(ROW()-6,$Q$7:$Q$60000,0)),"")</f>
        <v/>
      </c>
      <c r="Z1256">
        <f>IFERROR(INDEX($H$7:$H$60000,MATCH(ROW()-6,$Q$7:$Q$60000,0)),"")</f>
        <v/>
      </c>
      <c r="AA1256">
        <f>IFERROR(INDEX($I$7:$I$60000,MATCH(ROW()-6,$Q$7:$Q$60000,0)),"")</f>
        <v/>
      </c>
      <c r="AB1256">
        <f>IFERROR(INDEX($J$7:$J$60000,MATCH(ROW()-6,$Q$7:$Q$60000,0)),"")</f>
        <v/>
      </c>
      <c r="AC1256">
        <f>IFERROR(INDEX($K$7:$K$60000,MATCH(ROW()-6,$Q$7:$Q$60000,0)),"")</f>
        <v/>
      </c>
      <c r="AD1256">
        <f>IFERROR(INDEX($L$7:$L$60000,MATCH(ROW()-6,$Q$7:$Q$60000,0)),"")</f>
        <v/>
      </c>
      <c r="AE1256">
        <f>IFERROR(INDEX($M$7:$M$60000,MATCH(ROW()-6,$Q$7:$Q$60000,0)),"")</f>
        <v/>
      </c>
      <c r="AF1256">
        <f>IFERROR(INDEX($N$7:$N$60000,MATCH(ROW()-6,$Q$7:$Q$60000,0)),"")</f>
        <v/>
      </c>
      <c r="AH1256" s="9">
        <f>IF(OR($S1256="",$S1255=""),"",LN($T1256/$T1255))</f>
        <v/>
      </c>
      <c r="AI1256" s="9">
        <f>IF(OR($S1256="",$S1255=""),"",$C$2*LN(U1256/U1255))</f>
        <v/>
      </c>
      <c r="AJ1256" s="9">
        <f>IF(OR($S1256="",$S1255=""),"",$D$2*(V1256-V1255))</f>
        <v/>
      </c>
      <c r="AK1256" s="9">
        <f>IF(OR($S1256="",$S1255=""),"",$E$2*(W1256-W1255))</f>
        <v/>
      </c>
      <c r="AL1256" s="9">
        <f>IF(OR($S1256="",$S1255=""),"",$F$2*LN(X1256/X1255))</f>
        <v/>
      </c>
      <c r="AM1256" s="9">
        <f>IF(OR($S1256="",$S1255=""),"",$G$2*(Y1256-Y1255))</f>
        <v/>
      </c>
      <c r="AN1256" s="9">
        <f>IF(OR($S1256="",$S1255=""),"",$H$2*LN(Z1256/Z1255))</f>
        <v/>
      </c>
      <c r="AO1256" s="9">
        <f>IF(OR($S1256="",$S1255=""),"",$I$2*(AA1256-AA1255))</f>
        <v/>
      </c>
      <c r="AP1256" s="9">
        <f>IF(OR($S1256="",$S1255=""),"",$J$2*LN(AB1256/AB1255))</f>
        <v/>
      </c>
      <c r="AQ1256" s="9">
        <f>IF(OR($S1256="",$S1255=""),"",$K$2*(AC1256-AC1255))</f>
        <v/>
      </c>
      <c r="AR1256" s="9">
        <f>IF(OR($S1256="",$S1255=""),"",$L$2*LN(AD1256/AD1255))</f>
        <v/>
      </c>
      <c r="AS1256" s="9">
        <f>IF(OR($S1256="",$S1255=""),"",$M$2*LN(AE1256/AE1255))</f>
        <v/>
      </c>
      <c r="AT1256" s="9">
        <f>IF(OR($S1256="",$S1255=""),"",$N$2*LN(AF1256/AF1255))</f>
        <v/>
      </c>
      <c r="AV1256" s="9">
        <f>IF($AH1256="","",$AY$16+$AY$4*AI1256+$AY$5*AJ1256+$AY$6*AK1256+$AY$7*AL1256+$AY$8*AM1256+$AY$9*AN1256+$AY$10*AO1256+$AY$11*AP1256+$AY$12*AQ1256+$AY$13*AR1256+$AY$14*AS1256+$AY$15*AT1256)</f>
        <v/>
      </c>
      <c r="BC1256" s="10">
        <f>IF((ROW()-6)&lt;=$Q$3,INDEX(LINEST(AH1197:AH1256,AI1197:AT1256,TRUE,TRUE),1,13)*$Q$4,"")</f>
        <v/>
      </c>
      <c r="BD1256" s="9">
        <f>IF((ROW()-6)&lt;=$Q$3,INDEX(LINEST(AH1197:AH1256,AI1197:AT1256,TRUE,TRUE),1,12),"")</f>
        <v/>
      </c>
      <c r="BE1256" s="9">
        <f>IF((ROW()-6)&lt;=$Q$3,INDEX(LINEST(AH1197:AH1256,AI1197:AT1256,TRUE,TRUE),1,11),"")</f>
        <v/>
      </c>
      <c r="BF1256" s="9">
        <f>IF((ROW()-6)&lt;=$Q$3,INDEX(LINEST(AH1197:AH1256,AI1197:AT1256,TRUE,TRUE),1,10),"")</f>
        <v/>
      </c>
      <c r="BG1256" s="9">
        <f>IF((ROW()-6)&lt;=$Q$3,INDEX(LINEST(AH1197:AH1256,AI1197:AT1256,TRUE,TRUE),1,9),"")</f>
        <v/>
      </c>
      <c r="BH1256" s="9">
        <f>IF((ROW()-6)&lt;=$Q$3,INDEX(LINEST(AH1197:AH1256,AI1197:AT1256,TRUE,TRUE),1,8),"")</f>
        <v/>
      </c>
      <c r="BI1256" s="9">
        <f>IF((ROW()-6)&lt;=$Q$3,INDEX(LINEST(AH1197:AH1256,AI1197:AT1256,TRUE,TRUE),1,7),"")</f>
        <v/>
      </c>
      <c r="BJ1256" s="9">
        <f>IF((ROW()-6)&lt;=$Q$3,INDEX(LINEST(AH1197:AH1256,AI1197:AT1256,TRUE,TRUE),1,6),"")</f>
        <v/>
      </c>
      <c r="BK1256" s="9">
        <f>IF((ROW()-6)&lt;=$Q$3,INDEX(LINEST(AH1197:AH1256,AI1197:AT1256,TRUE,TRUE),1,5),"")</f>
        <v/>
      </c>
      <c r="BL1256" s="9">
        <f>IF((ROW()-6)&lt;=$Q$3,INDEX(LINEST(AH1197:AH1256,AI1197:AT1256,TRUE,TRUE),1,4),"")</f>
        <v/>
      </c>
      <c r="BM1256" s="9">
        <f>IF((ROW()-6)&lt;=$Q$3,INDEX(LINEST(AH1197:AH1256,AI1197:AT1256,TRUE,TRUE),1,3),"")</f>
        <v/>
      </c>
      <c r="BN1256" s="9">
        <f>IF((ROW()-6)&lt;=$Q$3,INDEX(LINEST(AH1197:AH1256,AI1197:AT1256,TRUE,TRUE),1,2),"")</f>
        <v/>
      </c>
      <c r="BO1256" s="9">
        <f>IF((ROW()-6)&lt;=$Q$3,INDEX(LINEST(AH1197:AH1256,AI1197:AT1256,TRUE,TRUE),1,1),"")</f>
        <v/>
      </c>
      <c r="BP1256" s="10">
        <f>IF((ROW()-6)&lt;=$Q$3,INDEX(LINEST(AH1197:AH1256,AI1197:AT1256,TRUE,TRUE),3,1),"")</f>
        <v/>
      </c>
      <c r="BR1256" s="9">
        <f>IF(AND((ROW()-6)&lt;=$Q$3,ISNUMBER(BC1255)),BC1255/$Q$4+BD1255*AI1256+BE1255*AJ1256+BF1255*AK1256+BG1255*AL1256+BH1255*AM1256+BI1255*AN1256+BJ1255*AO1256+BK1255*AP1256+BL1255*AQ1256+BM1255*AR1256+BN1255*AS1256+BO1255*AT1256,"")</f>
        <v/>
      </c>
      <c r="BS1256">
        <f>IF(ISNUMBER(BR1256),AVERAGE(AH1196:AH1255),"")</f>
        <v/>
      </c>
      <c r="BT1256">
        <f>IF(ISNUMBER(BR1256),(AH1256-BR1256)^2,"")</f>
        <v/>
      </c>
      <c r="BU1256">
        <f>IF(ISNUMBER(BR1256),AH1256^2,"")</f>
        <v/>
      </c>
      <c r="BV1256">
        <f>IF(ISNUMBER(BR1256),(AH1256-BS1256)^2,"")</f>
        <v/>
      </c>
    </row>
    <row r="1257">
      <c r="O1257">
        <f>IF($R1257="","",CHOOSE($Q$2,YEAR(R1257)*12+MONTH(R1257),INT((R1257-2)/7),YEAR(R1257)*4+ROUNDUP(MONTH(R1257)/3)))</f>
        <v/>
      </c>
      <c r="P1257">
        <f>IF($R1257="","",IF($R1258="",1,IF(O1257&lt;&gt;O1258,1,0)))</f>
        <v/>
      </c>
      <c r="Q1257">
        <f>IF(P1257=1,SUM($P$7:P1257),"")</f>
        <v/>
      </c>
      <c r="R1257">
        <f>IF($A1257="","",IF(ISNUMBER($A1257),$A1257,IFERROR(DATEVALUE($A1257),NA())))</f>
        <v/>
      </c>
      <c r="S1257" s="7">
        <f>IFERROR(INDEX($R$7:$R$60000,MATCH(ROW()-6,$Q$7:$Q$60000,0)),"")</f>
        <v/>
      </c>
      <c r="T1257">
        <f>IFERROR(INDEX($B$7:$B$60000,MATCH(ROW()-6,$Q$7:$Q$60000,0)),"")</f>
        <v/>
      </c>
      <c r="U1257">
        <f>IFERROR(INDEX($C$7:$C$60000,MATCH(ROW()-6,$Q$7:$Q$60000,0)),"")</f>
        <v/>
      </c>
      <c r="V1257">
        <f>IFERROR(INDEX($D$7:$D$60000,MATCH(ROW()-6,$Q$7:$Q$60000,0)),"")</f>
        <v/>
      </c>
      <c r="W1257">
        <f>IFERROR(INDEX($E$7:$E$60000,MATCH(ROW()-6,$Q$7:$Q$60000,0)),"")</f>
        <v/>
      </c>
      <c r="X1257">
        <f>IFERROR(INDEX($F$7:$F$60000,MATCH(ROW()-6,$Q$7:$Q$60000,0)),"")</f>
        <v/>
      </c>
      <c r="Y1257">
        <f>IFERROR(INDEX($G$7:$G$60000,MATCH(ROW()-6,$Q$7:$Q$60000,0)),"")</f>
        <v/>
      </c>
      <c r="Z1257">
        <f>IFERROR(INDEX($H$7:$H$60000,MATCH(ROW()-6,$Q$7:$Q$60000,0)),"")</f>
        <v/>
      </c>
      <c r="AA1257">
        <f>IFERROR(INDEX($I$7:$I$60000,MATCH(ROW()-6,$Q$7:$Q$60000,0)),"")</f>
        <v/>
      </c>
      <c r="AB1257">
        <f>IFERROR(INDEX($J$7:$J$60000,MATCH(ROW()-6,$Q$7:$Q$60000,0)),"")</f>
        <v/>
      </c>
      <c r="AC1257">
        <f>IFERROR(INDEX($K$7:$K$60000,MATCH(ROW()-6,$Q$7:$Q$60000,0)),"")</f>
        <v/>
      </c>
      <c r="AD1257">
        <f>IFERROR(INDEX($L$7:$L$60000,MATCH(ROW()-6,$Q$7:$Q$60000,0)),"")</f>
        <v/>
      </c>
      <c r="AE1257">
        <f>IFERROR(INDEX($M$7:$M$60000,MATCH(ROW()-6,$Q$7:$Q$60000,0)),"")</f>
        <v/>
      </c>
      <c r="AF1257">
        <f>IFERROR(INDEX($N$7:$N$60000,MATCH(ROW()-6,$Q$7:$Q$60000,0)),"")</f>
        <v/>
      </c>
      <c r="AH1257" s="9">
        <f>IF(OR($S1257="",$S1256=""),"",LN($T1257/$T1256))</f>
        <v/>
      </c>
      <c r="AI1257" s="9">
        <f>IF(OR($S1257="",$S1256=""),"",$C$2*LN(U1257/U1256))</f>
        <v/>
      </c>
      <c r="AJ1257" s="9">
        <f>IF(OR($S1257="",$S1256=""),"",$D$2*(V1257-V1256))</f>
        <v/>
      </c>
      <c r="AK1257" s="9">
        <f>IF(OR($S1257="",$S1256=""),"",$E$2*(W1257-W1256))</f>
        <v/>
      </c>
      <c r="AL1257" s="9">
        <f>IF(OR($S1257="",$S1256=""),"",$F$2*LN(X1257/X1256))</f>
        <v/>
      </c>
      <c r="AM1257" s="9">
        <f>IF(OR($S1257="",$S1256=""),"",$G$2*(Y1257-Y1256))</f>
        <v/>
      </c>
      <c r="AN1257" s="9">
        <f>IF(OR($S1257="",$S1256=""),"",$H$2*LN(Z1257/Z1256))</f>
        <v/>
      </c>
      <c r="AO1257" s="9">
        <f>IF(OR($S1257="",$S1256=""),"",$I$2*(AA1257-AA1256))</f>
        <v/>
      </c>
      <c r="AP1257" s="9">
        <f>IF(OR($S1257="",$S1256=""),"",$J$2*LN(AB1257/AB1256))</f>
        <v/>
      </c>
      <c r="AQ1257" s="9">
        <f>IF(OR($S1257="",$S1256=""),"",$K$2*(AC1257-AC1256))</f>
        <v/>
      </c>
      <c r="AR1257" s="9">
        <f>IF(OR($S1257="",$S1256=""),"",$L$2*LN(AD1257/AD1256))</f>
        <v/>
      </c>
      <c r="AS1257" s="9">
        <f>IF(OR($S1257="",$S1256=""),"",$M$2*LN(AE1257/AE1256))</f>
        <v/>
      </c>
      <c r="AT1257" s="9">
        <f>IF(OR($S1257="",$S1256=""),"",$N$2*LN(AF1257/AF1256))</f>
        <v/>
      </c>
      <c r="AV1257" s="9">
        <f>IF($AH1257="","",$AY$16+$AY$4*AI1257+$AY$5*AJ1257+$AY$6*AK1257+$AY$7*AL1257+$AY$8*AM1257+$AY$9*AN1257+$AY$10*AO1257+$AY$11*AP1257+$AY$12*AQ1257+$AY$13*AR1257+$AY$14*AS1257+$AY$15*AT1257)</f>
        <v/>
      </c>
      <c r="BC1257" s="10">
        <f>IF((ROW()-6)&lt;=$Q$3,INDEX(LINEST(AH1198:AH1257,AI1198:AT1257,TRUE,TRUE),1,13)*$Q$4,"")</f>
        <v/>
      </c>
      <c r="BD1257" s="9">
        <f>IF((ROW()-6)&lt;=$Q$3,INDEX(LINEST(AH1198:AH1257,AI1198:AT1257,TRUE,TRUE),1,12),"")</f>
        <v/>
      </c>
      <c r="BE1257" s="9">
        <f>IF((ROW()-6)&lt;=$Q$3,INDEX(LINEST(AH1198:AH1257,AI1198:AT1257,TRUE,TRUE),1,11),"")</f>
        <v/>
      </c>
      <c r="BF1257" s="9">
        <f>IF((ROW()-6)&lt;=$Q$3,INDEX(LINEST(AH1198:AH1257,AI1198:AT1257,TRUE,TRUE),1,10),"")</f>
        <v/>
      </c>
      <c r="BG1257" s="9">
        <f>IF((ROW()-6)&lt;=$Q$3,INDEX(LINEST(AH1198:AH1257,AI1198:AT1257,TRUE,TRUE),1,9),"")</f>
        <v/>
      </c>
      <c r="BH1257" s="9">
        <f>IF((ROW()-6)&lt;=$Q$3,INDEX(LINEST(AH1198:AH1257,AI1198:AT1257,TRUE,TRUE),1,8),"")</f>
        <v/>
      </c>
      <c r="BI1257" s="9">
        <f>IF((ROW()-6)&lt;=$Q$3,INDEX(LINEST(AH1198:AH1257,AI1198:AT1257,TRUE,TRUE),1,7),"")</f>
        <v/>
      </c>
      <c r="BJ1257" s="9">
        <f>IF((ROW()-6)&lt;=$Q$3,INDEX(LINEST(AH1198:AH1257,AI1198:AT1257,TRUE,TRUE),1,6),"")</f>
        <v/>
      </c>
      <c r="BK1257" s="9">
        <f>IF((ROW()-6)&lt;=$Q$3,INDEX(LINEST(AH1198:AH1257,AI1198:AT1257,TRUE,TRUE),1,5),"")</f>
        <v/>
      </c>
      <c r="BL1257" s="9">
        <f>IF((ROW()-6)&lt;=$Q$3,INDEX(LINEST(AH1198:AH1257,AI1198:AT1257,TRUE,TRUE),1,4),"")</f>
        <v/>
      </c>
      <c r="BM1257" s="9">
        <f>IF((ROW()-6)&lt;=$Q$3,INDEX(LINEST(AH1198:AH1257,AI1198:AT1257,TRUE,TRUE),1,3),"")</f>
        <v/>
      </c>
      <c r="BN1257" s="9">
        <f>IF((ROW()-6)&lt;=$Q$3,INDEX(LINEST(AH1198:AH1257,AI1198:AT1257,TRUE,TRUE),1,2),"")</f>
        <v/>
      </c>
      <c r="BO1257" s="9">
        <f>IF((ROW()-6)&lt;=$Q$3,INDEX(LINEST(AH1198:AH1257,AI1198:AT1257,TRUE,TRUE),1,1),"")</f>
        <v/>
      </c>
      <c r="BP1257" s="10">
        <f>IF((ROW()-6)&lt;=$Q$3,INDEX(LINEST(AH1198:AH1257,AI1198:AT1257,TRUE,TRUE),3,1),"")</f>
        <v/>
      </c>
      <c r="BR1257" s="9">
        <f>IF(AND((ROW()-6)&lt;=$Q$3,ISNUMBER(BC1256)),BC1256/$Q$4+BD1256*AI1257+BE1256*AJ1257+BF1256*AK1257+BG1256*AL1257+BH1256*AM1257+BI1256*AN1257+BJ1256*AO1257+BK1256*AP1257+BL1256*AQ1257+BM1256*AR1257+BN1256*AS1257+BO1256*AT1257,"")</f>
        <v/>
      </c>
      <c r="BS1257">
        <f>IF(ISNUMBER(BR1257),AVERAGE(AH1197:AH1256),"")</f>
        <v/>
      </c>
      <c r="BT1257">
        <f>IF(ISNUMBER(BR1257),(AH1257-BR1257)^2,"")</f>
        <v/>
      </c>
      <c r="BU1257">
        <f>IF(ISNUMBER(BR1257),AH1257^2,"")</f>
        <v/>
      </c>
      <c r="BV1257">
        <f>IF(ISNUMBER(BR1257),(AH1257-BS1257)^2,"")</f>
        <v/>
      </c>
    </row>
    <row r="1258">
      <c r="O1258">
        <f>IF($R1258="","",CHOOSE($Q$2,YEAR(R1258)*12+MONTH(R1258),INT((R1258-2)/7),YEAR(R1258)*4+ROUNDUP(MONTH(R1258)/3)))</f>
        <v/>
      </c>
      <c r="P1258">
        <f>IF($R1258="","",IF($R1259="",1,IF(O1258&lt;&gt;O1259,1,0)))</f>
        <v/>
      </c>
      <c r="Q1258">
        <f>IF(P1258=1,SUM($P$7:P1258),"")</f>
        <v/>
      </c>
      <c r="R1258">
        <f>IF($A1258="","",IF(ISNUMBER($A1258),$A1258,IFERROR(DATEVALUE($A1258),NA())))</f>
        <v/>
      </c>
      <c r="S1258" s="7">
        <f>IFERROR(INDEX($R$7:$R$60000,MATCH(ROW()-6,$Q$7:$Q$60000,0)),"")</f>
        <v/>
      </c>
      <c r="T1258">
        <f>IFERROR(INDEX($B$7:$B$60000,MATCH(ROW()-6,$Q$7:$Q$60000,0)),"")</f>
        <v/>
      </c>
      <c r="U1258">
        <f>IFERROR(INDEX($C$7:$C$60000,MATCH(ROW()-6,$Q$7:$Q$60000,0)),"")</f>
        <v/>
      </c>
      <c r="V1258">
        <f>IFERROR(INDEX($D$7:$D$60000,MATCH(ROW()-6,$Q$7:$Q$60000,0)),"")</f>
        <v/>
      </c>
      <c r="W1258">
        <f>IFERROR(INDEX($E$7:$E$60000,MATCH(ROW()-6,$Q$7:$Q$60000,0)),"")</f>
        <v/>
      </c>
      <c r="X1258">
        <f>IFERROR(INDEX($F$7:$F$60000,MATCH(ROW()-6,$Q$7:$Q$60000,0)),"")</f>
        <v/>
      </c>
      <c r="Y1258">
        <f>IFERROR(INDEX($G$7:$G$60000,MATCH(ROW()-6,$Q$7:$Q$60000,0)),"")</f>
        <v/>
      </c>
      <c r="Z1258">
        <f>IFERROR(INDEX($H$7:$H$60000,MATCH(ROW()-6,$Q$7:$Q$60000,0)),"")</f>
        <v/>
      </c>
      <c r="AA1258">
        <f>IFERROR(INDEX($I$7:$I$60000,MATCH(ROW()-6,$Q$7:$Q$60000,0)),"")</f>
        <v/>
      </c>
      <c r="AB1258">
        <f>IFERROR(INDEX($J$7:$J$60000,MATCH(ROW()-6,$Q$7:$Q$60000,0)),"")</f>
        <v/>
      </c>
      <c r="AC1258">
        <f>IFERROR(INDEX($K$7:$K$60000,MATCH(ROW()-6,$Q$7:$Q$60000,0)),"")</f>
        <v/>
      </c>
      <c r="AD1258">
        <f>IFERROR(INDEX($L$7:$L$60000,MATCH(ROW()-6,$Q$7:$Q$60000,0)),"")</f>
        <v/>
      </c>
      <c r="AE1258">
        <f>IFERROR(INDEX($M$7:$M$60000,MATCH(ROW()-6,$Q$7:$Q$60000,0)),"")</f>
        <v/>
      </c>
      <c r="AF1258">
        <f>IFERROR(INDEX($N$7:$N$60000,MATCH(ROW()-6,$Q$7:$Q$60000,0)),"")</f>
        <v/>
      </c>
      <c r="AH1258" s="9">
        <f>IF(OR($S1258="",$S1257=""),"",LN($T1258/$T1257))</f>
        <v/>
      </c>
      <c r="AI1258" s="9">
        <f>IF(OR($S1258="",$S1257=""),"",$C$2*LN(U1258/U1257))</f>
        <v/>
      </c>
      <c r="AJ1258" s="9">
        <f>IF(OR($S1258="",$S1257=""),"",$D$2*(V1258-V1257))</f>
        <v/>
      </c>
      <c r="AK1258" s="9">
        <f>IF(OR($S1258="",$S1257=""),"",$E$2*(W1258-W1257))</f>
        <v/>
      </c>
      <c r="AL1258" s="9">
        <f>IF(OR($S1258="",$S1257=""),"",$F$2*LN(X1258/X1257))</f>
        <v/>
      </c>
      <c r="AM1258" s="9">
        <f>IF(OR($S1258="",$S1257=""),"",$G$2*(Y1258-Y1257))</f>
        <v/>
      </c>
      <c r="AN1258" s="9">
        <f>IF(OR($S1258="",$S1257=""),"",$H$2*LN(Z1258/Z1257))</f>
        <v/>
      </c>
      <c r="AO1258" s="9">
        <f>IF(OR($S1258="",$S1257=""),"",$I$2*(AA1258-AA1257))</f>
        <v/>
      </c>
      <c r="AP1258" s="9">
        <f>IF(OR($S1258="",$S1257=""),"",$J$2*LN(AB1258/AB1257))</f>
        <v/>
      </c>
      <c r="AQ1258" s="9">
        <f>IF(OR($S1258="",$S1257=""),"",$K$2*(AC1258-AC1257))</f>
        <v/>
      </c>
      <c r="AR1258" s="9">
        <f>IF(OR($S1258="",$S1257=""),"",$L$2*LN(AD1258/AD1257))</f>
        <v/>
      </c>
      <c r="AS1258" s="9">
        <f>IF(OR($S1258="",$S1257=""),"",$M$2*LN(AE1258/AE1257))</f>
        <v/>
      </c>
      <c r="AT1258" s="9">
        <f>IF(OR($S1258="",$S1257=""),"",$N$2*LN(AF1258/AF1257))</f>
        <v/>
      </c>
      <c r="AV1258" s="9">
        <f>IF($AH1258="","",$AY$16+$AY$4*AI1258+$AY$5*AJ1258+$AY$6*AK1258+$AY$7*AL1258+$AY$8*AM1258+$AY$9*AN1258+$AY$10*AO1258+$AY$11*AP1258+$AY$12*AQ1258+$AY$13*AR1258+$AY$14*AS1258+$AY$15*AT1258)</f>
        <v/>
      </c>
      <c r="BC1258" s="10">
        <f>IF((ROW()-6)&lt;=$Q$3,INDEX(LINEST(AH1199:AH1258,AI1199:AT1258,TRUE,TRUE),1,13)*$Q$4,"")</f>
        <v/>
      </c>
      <c r="BD1258" s="9">
        <f>IF((ROW()-6)&lt;=$Q$3,INDEX(LINEST(AH1199:AH1258,AI1199:AT1258,TRUE,TRUE),1,12),"")</f>
        <v/>
      </c>
      <c r="BE1258" s="9">
        <f>IF((ROW()-6)&lt;=$Q$3,INDEX(LINEST(AH1199:AH1258,AI1199:AT1258,TRUE,TRUE),1,11),"")</f>
        <v/>
      </c>
      <c r="BF1258" s="9">
        <f>IF((ROW()-6)&lt;=$Q$3,INDEX(LINEST(AH1199:AH1258,AI1199:AT1258,TRUE,TRUE),1,10),"")</f>
        <v/>
      </c>
      <c r="BG1258" s="9">
        <f>IF((ROW()-6)&lt;=$Q$3,INDEX(LINEST(AH1199:AH1258,AI1199:AT1258,TRUE,TRUE),1,9),"")</f>
        <v/>
      </c>
      <c r="BH1258" s="9">
        <f>IF((ROW()-6)&lt;=$Q$3,INDEX(LINEST(AH1199:AH1258,AI1199:AT1258,TRUE,TRUE),1,8),"")</f>
        <v/>
      </c>
      <c r="BI1258" s="9">
        <f>IF((ROW()-6)&lt;=$Q$3,INDEX(LINEST(AH1199:AH1258,AI1199:AT1258,TRUE,TRUE),1,7),"")</f>
        <v/>
      </c>
      <c r="BJ1258" s="9">
        <f>IF((ROW()-6)&lt;=$Q$3,INDEX(LINEST(AH1199:AH1258,AI1199:AT1258,TRUE,TRUE),1,6),"")</f>
        <v/>
      </c>
      <c r="BK1258" s="9">
        <f>IF((ROW()-6)&lt;=$Q$3,INDEX(LINEST(AH1199:AH1258,AI1199:AT1258,TRUE,TRUE),1,5),"")</f>
        <v/>
      </c>
      <c r="BL1258" s="9">
        <f>IF((ROW()-6)&lt;=$Q$3,INDEX(LINEST(AH1199:AH1258,AI1199:AT1258,TRUE,TRUE),1,4),"")</f>
        <v/>
      </c>
      <c r="BM1258" s="9">
        <f>IF((ROW()-6)&lt;=$Q$3,INDEX(LINEST(AH1199:AH1258,AI1199:AT1258,TRUE,TRUE),1,3),"")</f>
        <v/>
      </c>
      <c r="BN1258" s="9">
        <f>IF((ROW()-6)&lt;=$Q$3,INDEX(LINEST(AH1199:AH1258,AI1199:AT1258,TRUE,TRUE),1,2),"")</f>
        <v/>
      </c>
      <c r="BO1258" s="9">
        <f>IF((ROW()-6)&lt;=$Q$3,INDEX(LINEST(AH1199:AH1258,AI1199:AT1258,TRUE,TRUE),1,1),"")</f>
        <v/>
      </c>
      <c r="BP1258" s="10">
        <f>IF((ROW()-6)&lt;=$Q$3,INDEX(LINEST(AH1199:AH1258,AI1199:AT1258,TRUE,TRUE),3,1),"")</f>
        <v/>
      </c>
      <c r="BR1258" s="9">
        <f>IF(AND((ROW()-6)&lt;=$Q$3,ISNUMBER(BC1257)),BC1257/$Q$4+BD1257*AI1258+BE1257*AJ1258+BF1257*AK1258+BG1257*AL1258+BH1257*AM1258+BI1257*AN1258+BJ1257*AO1258+BK1257*AP1258+BL1257*AQ1258+BM1257*AR1258+BN1257*AS1258+BO1257*AT1258,"")</f>
        <v/>
      </c>
      <c r="BS1258">
        <f>IF(ISNUMBER(BR1258),AVERAGE(AH1198:AH1257),"")</f>
        <v/>
      </c>
      <c r="BT1258">
        <f>IF(ISNUMBER(BR1258),(AH1258-BR1258)^2,"")</f>
        <v/>
      </c>
      <c r="BU1258">
        <f>IF(ISNUMBER(BR1258),AH1258^2,"")</f>
        <v/>
      </c>
      <c r="BV1258">
        <f>IF(ISNUMBER(BR1258),(AH1258-BS1258)^2,"")</f>
        <v/>
      </c>
    </row>
    <row r="1259">
      <c r="O1259">
        <f>IF($R1259="","",CHOOSE($Q$2,YEAR(R1259)*12+MONTH(R1259),INT((R1259-2)/7),YEAR(R1259)*4+ROUNDUP(MONTH(R1259)/3)))</f>
        <v/>
      </c>
      <c r="P1259">
        <f>IF($R1259="","",IF($R1260="",1,IF(O1259&lt;&gt;O1260,1,0)))</f>
        <v/>
      </c>
      <c r="Q1259">
        <f>IF(P1259=1,SUM($P$7:P1259),"")</f>
        <v/>
      </c>
      <c r="R1259">
        <f>IF($A1259="","",IF(ISNUMBER($A1259),$A1259,IFERROR(DATEVALUE($A1259),NA())))</f>
        <v/>
      </c>
      <c r="S1259" s="7">
        <f>IFERROR(INDEX($R$7:$R$60000,MATCH(ROW()-6,$Q$7:$Q$60000,0)),"")</f>
        <v/>
      </c>
      <c r="T1259">
        <f>IFERROR(INDEX($B$7:$B$60000,MATCH(ROW()-6,$Q$7:$Q$60000,0)),"")</f>
        <v/>
      </c>
      <c r="U1259">
        <f>IFERROR(INDEX($C$7:$C$60000,MATCH(ROW()-6,$Q$7:$Q$60000,0)),"")</f>
        <v/>
      </c>
      <c r="V1259">
        <f>IFERROR(INDEX($D$7:$D$60000,MATCH(ROW()-6,$Q$7:$Q$60000,0)),"")</f>
        <v/>
      </c>
      <c r="W1259">
        <f>IFERROR(INDEX($E$7:$E$60000,MATCH(ROW()-6,$Q$7:$Q$60000,0)),"")</f>
        <v/>
      </c>
      <c r="X1259">
        <f>IFERROR(INDEX($F$7:$F$60000,MATCH(ROW()-6,$Q$7:$Q$60000,0)),"")</f>
        <v/>
      </c>
      <c r="Y1259">
        <f>IFERROR(INDEX($G$7:$G$60000,MATCH(ROW()-6,$Q$7:$Q$60000,0)),"")</f>
        <v/>
      </c>
      <c r="Z1259">
        <f>IFERROR(INDEX($H$7:$H$60000,MATCH(ROW()-6,$Q$7:$Q$60000,0)),"")</f>
        <v/>
      </c>
      <c r="AA1259">
        <f>IFERROR(INDEX($I$7:$I$60000,MATCH(ROW()-6,$Q$7:$Q$60000,0)),"")</f>
        <v/>
      </c>
      <c r="AB1259">
        <f>IFERROR(INDEX($J$7:$J$60000,MATCH(ROW()-6,$Q$7:$Q$60000,0)),"")</f>
        <v/>
      </c>
      <c r="AC1259">
        <f>IFERROR(INDEX($K$7:$K$60000,MATCH(ROW()-6,$Q$7:$Q$60000,0)),"")</f>
        <v/>
      </c>
      <c r="AD1259">
        <f>IFERROR(INDEX($L$7:$L$60000,MATCH(ROW()-6,$Q$7:$Q$60000,0)),"")</f>
        <v/>
      </c>
      <c r="AE1259">
        <f>IFERROR(INDEX($M$7:$M$60000,MATCH(ROW()-6,$Q$7:$Q$60000,0)),"")</f>
        <v/>
      </c>
      <c r="AF1259">
        <f>IFERROR(INDEX($N$7:$N$60000,MATCH(ROW()-6,$Q$7:$Q$60000,0)),"")</f>
        <v/>
      </c>
      <c r="AH1259" s="9">
        <f>IF(OR($S1259="",$S1258=""),"",LN($T1259/$T1258))</f>
        <v/>
      </c>
      <c r="AI1259" s="9">
        <f>IF(OR($S1259="",$S1258=""),"",$C$2*LN(U1259/U1258))</f>
        <v/>
      </c>
      <c r="AJ1259" s="9">
        <f>IF(OR($S1259="",$S1258=""),"",$D$2*(V1259-V1258))</f>
        <v/>
      </c>
      <c r="AK1259" s="9">
        <f>IF(OR($S1259="",$S1258=""),"",$E$2*(W1259-W1258))</f>
        <v/>
      </c>
      <c r="AL1259" s="9">
        <f>IF(OR($S1259="",$S1258=""),"",$F$2*LN(X1259/X1258))</f>
        <v/>
      </c>
      <c r="AM1259" s="9">
        <f>IF(OR($S1259="",$S1258=""),"",$G$2*(Y1259-Y1258))</f>
        <v/>
      </c>
      <c r="AN1259" s="9">
        <f>IF(OR($S1259="",$S1258=""),"",$H$2*LN(Z1259/Z1258))</f>
        <v/>
      </c>
      <c r="AO1259" s="9">
        <f>IF(OR($S1259="",$S1258=""),"",$I$2*(AA1259-AA1258))</f>
        <v/>
      </c>
      <c r="AP1259" s="9">
        <f>IF(OR($S1259="",$S1258=""),"",$J$2*LN(AB1259/AB1258))</f>
        <v/>
      </c>
      <c r="AQ1259" s="9">
        <f>IF(OR($S1259="",$S1258=""),"",$K$2*(AC1259-AC1258))</f>
        <v/>
      </c>
      <c r="AR1259" s="9">
        <f>IF(OR($S1259="",$S1258=""),"",$L$2*LN(AD1259/AD1258))</f>
        <v/>
      </c>
      <c r="AS1259" s="9">
        <f>IF(OR($S1259="",$S1258=""),"",$M$2*LN(AE1259/AE1258))</f>
        <v/>
      </c>
      <c r="AT1259" s="9">
        <f>IF(OR($S1259="",$S1258=""),"",$N$2*LN(AF1259/AF1258))</f>
        <v/>
      </c>
      <c r="AV1259" s="9">
        <f>IF($AH1259="","",$AY$16+$AY$4*AI1259+$AY$5*AJ1259+$AY$6*AK1259+$AY$7*AL1259+$AY$8*AM1259+$AY$9*AN1259+$AY$10*AO1259+$AY$11*AP1259+$AY$12*AQ1259+$AY$13*AR1259+$AY$14*AS1259+$AY$15*AT1259)</f>
        <v/>
      </c>
      <c r="BC1259" s="10">
        <f>IF((ROW()-6)&lt;=$Q$3,INDEX(LINEST(AH1200:AH1259,AI1200:AT1259,TRUE,TRUE),1,13)*$Q$4,"")</f>
        <v/>
      </c>
      <c r="BD1259" s="9">
        <f>IF((ROW()-6)&lt;=$Q$3,INDEX(LINEST(AH1200:AH1259,AI1200:AT1259,TRUE,TRUE),1,12),"")</f>
        <v/>
      </c>
      <c r="BE1259" s="9">
        <f>IF((ROW()-6)&lt;=$Q$3,INDEX(LINEST(AH1200:AH1259,AI1200:AT1259,TRUE,TRUE),1,11),"")</f>
        <v/>
      </c>
      <c r="BF1259" s="9">
        <f>IF((ROW()-6)&lt;=$Q$3,INDEX(LINEST(AH1200:AH1259,AI1200:AT1259,TRUE,TRUE),1,10),"")</f>
        <v/>
      </c>
      <c r="BG1259" s="9">
        <f>IF((ROW()-6)&lt;=$Q$3,INDEX(LINEST(AH1200:AH1259,AI1200:AT1259,TRUE,TRUE),1,9),"")</f>
        <v/>
      </c>
      <c r="BH1259" s="9">
        <f>IF((ROW()-6)&lt;=$Q$3,INDEX(LINEST(AH1200:AH1259,AI1200:AT1259,TRUE,TRUE),1,8),"")</f>
        <v/>
      </c>
      <c r="BI1259" s="9">
        <f>IF((ROW()-6)&lt;=$Q$3,INDEX(LINEST(AH1200:AH1259,AI1200:AT1259,TRUE,TRUE),1,7),"")</f>
        <v/>
      </c>
      <c r="BJ1259" s="9">
        <f>IF((ROW()-6)&lt;=$Q$3,INDEX(LINEST(AH1200:AH1259,AI1200:AT1259,TRUE,TRUE),1,6),"")</f>
        <v/>
      </c>
      <c r="BK1259" s="9">
        <f>IF((ROW()-6)&lt;=$Q$3,INDEX(LINEST(AH1200:AH1259,AI1200:AT1259,TRUE,TRUE),1,5),"")</f>
        <v/>
      </c>
      <c r="BL1259" s="9">
        <f>IF((ROW()-6)&lt;=$Q$3,INDEX(LINEST(AH1200:AH1259,AI1200:AT1259,TRUE,TRUE),1,4),"")</f>
        <v/>
      </c>
      <c r="BM1259" s="9">
        <f>IF((ROW()-6)&lt;=$Q$3,INDEX(LINEST(AH1200:AH1259,AI1200:AT1259,TRUE,TRUE),1,3),"")</f>
        <v/>
      </c>
      <c r="BN1259" s="9">
        <f>IF((ROW()-6)&lt;=$Q$3,INDEX(LINEST(AH1200:AH1259,AI1200:AT1259,TRUE,TRUE),1,2),"")</f>
        <v/>
      </c>
      <c r="BO1259" s="9">
        <f>IF((ROW()-6)&lt;=$Q$3,INDEX(LINEST(AH1200:AH1259,AI1200:AT1259,TRUE,TRUE),1,1),"")</f>
        <v/>
      </c>
      <c r="BP1259" s="10">
        <f>IF((ROW()-6)&lt;=$Q$3,INDEX(LINEST(AH1200:AH1259,AI1200:AT1259,TRUE,TRUE),3,1),"")</f>
        <v/>
      </c>
      <c r="BR1259" s="9">
        <f>IF(AND((ROW()-6)&lt;=$Q$3,ISNUMBER(BC1258)),BC1258/$Q$4+BD1258*AI1259+BE1258*AJ1259+BF1258*AK1259+BG1258*AL1259+BH1258*AM1259+BI1258*AN1259+BJ1258*AO1259+BK1258*AP1259+BL1258*AQ1259+BM1258*AR1259+BN1258*AS1259+BO1258*AT1259,"")</f>
        <v/>
      </c>
      <c r="BS1259">
        <f>IF(ISNUMBER(BR1259),AVERAGE(AH1199:AH1258),"")</f>
        <v/>
      </c>
      <c r="BT1259">
        <f>IF(ISNUMBER(BR1259),(AH1259-BR1259)^2,"")</f>
        <v/>
      </c>
      <c r="BU1259">
        <f>IF(ISNUMBER(BR1259),AH1259^2,"")</f>
        <v/>
      </c>
      <c r="BV1259">
        <f>IF(ISNUMBER(BR1259),(AH1259-BS1259)^2,"")</f>
        <v/>
      </c>
    </row>
    <row r="1260">
      <c r="O1260">
        <f>IF($R1260="","",CHOOSE($Q$2,YEAR(R1260)*12+MONTH(R1260),INT((R1260-2)/7),YEAR(R1260)*4+ROUNDUP(MONTH(R1260)/3)))</f>
        <v/>
      </c>
      <c r="P1260">
        <f>IF($R1260="","",IF($R1261="",1,IF(O1260&lt;&gt;O1261,1,0)))</f>
        <v/>
      </c>
      <c r="Q1260">
        <f>IF(P1260=1,SUM($P$7:P1260),"")</f>
        <v/>
      </c>
      <c r="R1260">
        <f>IF($A1260="","",IF(ISNUMBER($A1260),$A1260,IFERROR(DATEVALUE($A1260),NA())))</f>
        <v/>
      </c>
      <c r="S1260" s="7">
        <f>IFERROR(INDEX($R$7:$R$60000,MATCH(ROW()-6,$Q$7:$Q$60000,0)),"")</f>
        <v/>
      </c>
      <c r="T1260">
        <f>IFERROR(INDEX($B$7:$B$60000,MATCH(ROW()-6,$Q$7:$Q$60000,0)),"")</f>
        <v/>
      </c>
      <c r="U1260">
        <f>IFERROR(INDEX($C$7:$C$60000,MATCH(ROW()-6,$Q$7:$Q$60000,0)),"")</f>
        <v/>
      </c>
      <c r="V1260">
        <f>IFERROR(INDEX($D$7:$D$60000,MATCH(ROW()-6,$Q$7:$Q$60000,0)),"")</f>
        <v/>
      </c>
      <c r="W1260">
        <f>IFERROR(INDEX($E$7:$E$60000,MATCH(ROW()-6,$Q$7:$Q$60000,0)),"")</f>
        <v/>
      </c>
      <c r="X1260">
        <f>IFERROR(INDEX($F$7:$F$60000,MATCH(ROW()-6,$Q$7:$Q$60000,0)),"")</f>
        <v/>
      </c>
      <c r="Y1260">
        <f>IFERROR(INDEX($G$7:$G$60000,MATCH(ROW()-6,$Q$7:$Q$60000,0)),"")</f>
        <v/>
      </c>
      <c r="Z1260">
        <f>IFERROR(INDEX($H$7:$H$60000,MATCH(ROW()-6,$Q$7:$Q$60000,0)),"")</f>
        <v/>
      </c>
      <c r="AA1260">
        <f>IFERROR(INDEX($I$7:$I$60000,MATCH(ROW()-6,$Q$7:$Q$60000,0)),"")</f>
        <v/>
      </c>
      <c r="AB1260">
        <f>IFERROR(INDEX($J$7:$J$60000,MATCH(ROW()-6,$Q$7:$Q$60000,0)),"")</f>
        <v/>
      </c>
      <c r="AC1260">
        <f>IFERROR(INDEX($K$7:$K$60000,MATCH(ROW()-6,$Q$7:$Q$60000,0)),"")</f>
        <v/>
      </c>
      <c r="AD1260">
        <f>IFERROR(INDEX($L$7:$L$60000,MATCH(ROW()-6,$Q$7:$Q$60000,0)),"")</f>
        <v/>
      </c>
      <c r="AE1260">
        <f>IFERROR(INDEX($M$7:$M$60000,MATCH(ROW()-6,$Q$7:$Q$60000,0)),"")</f>
        <v/>
      </c>
      <c r="AF1260">
        <f>IFERROR(INDEX($N$7:$N$60000,MATCH(ROW()-6,$Q$7:$Q$60000,0)),"")</f>
        <v/>
      </c>
      <c r="AH1260" s="9">
        <f>IF(OR($S1260="",$S1259=""),"",LN($T1260/$T1259))</f>
        <v/>
      </c>
      <c r="AI1260" s="9">
        <f>IF(OR($S1260="",$S1259=""),"",$C$2*LN(U1260/U1259))</f>
        <v/>
      </c>
      <c r="AJ1260" s="9">
        <f>IF(OR($S1260="",$S1259=""),"",$D$2*(V1260-V1259))</f>
        <v/>
      </c>
      <c r="AK1260" s="9">
        <f>IF(OR($S1260="",$S1259=""),"",$E$2*(W1260-W1259))</f>
        <v/>
      </c>
      <c r="AL1260" s="9">
        <f>IF(OR($S1260="",$S1259=""),"",$F$2*LN(X1260/X1259))</f>
        <v/>
      </c>
      <c r="AM1260" s="9">
        <f>IF(OR($S1260="",$S1259=""),"",$G$2*(Y1260-Y1259))</f>
        <v/>
      </c>
      <c r="AN1260" s="9">
        <f>IF(OR($S1260="",$S1259=""),"",$H$2*LN(Z1260/Z1259))</f>
        <v/>
      </c>
      <c r="AO1260" s="9">
        <f>IF(OR($S1260="",$S1259=""),"",$I$2*(AA1260-AA1259))</f>
        <v/>
      </c>
      <c r="AP1260" s="9">
        <f>IF(OR($S1260="",$S1259=""),"",$J$2*LN(AB1260/AB1259))</f>
        <v/>
      </c>
      <c r="AQ1260" s="9">
        <f>IF(OR($S1260="",$S1259=""),"",$K$2*(AC1260-AC1259))</f>
        <v/>
      </c>
      <c r="AR1260" s="9">
        <f>IF(OR($S1260="",$S1259=""),"",$L$2*LN(AD1260/AD1259))</f>
        <v/>
      </c>
      <c r="AS1260" s="9">
        <f>IF(OR($S1260="",$S1259=""),"",$M$2*LN(AE1260/AE1259))</f>
        <v/>
      </c>
      <c r="AT1260" s="9">
        <f>IF(OR($S1260="",$S1259=""),"",$N$2*LN(AF1260/AF1259))</f>
        <v/>
      </c>
      <c r="AV1260" s="9">
        <f>IF($AH1260="","",$AY$16+$AY$4*AI1260+$AY$5*AJ1260+$AY$6*AK1260+$AY$7*AL1260+$AY$8*AM1260+$AY$9*AN1260+$AY$10*AO1260+$AY$11*AP1260+$AY$12*AQ1260+$AY$13*AR1260+$AY$14*AS1260+$AY$15*AT1260)</f>
        <v/>
      </c>
      <c r="BC1260" s="10">
        <f>IF((ROW()-6)&lt;=$Q$3,INDEX(LINEST(AH1201:AH1260,AI1201:AT1260,TRUE,TRUE),1,13)*$Q$4,"")</f>
        <v/>
      </c>
      <c r="BD1260" s="9">
        <f>IF((ROW()-6)&lt;=$Q$3,INDEX(LINEST(AH1201:AH1260,AI1201:AT1260,TRUE,TRUE),1,12),"")</f>
        <v/>
      </c>
      <c r="BE1260" s="9">
        <f>IF((ROW()-6)&lt;=$Q$3,INDEX(LINEST(AH1201:AH1260,AI1201:AT1260,TRUE,TRUE),1,11),"")</f>
        <v/>
      </c>
      <c r="BF1260" s="9">
        <f>IF((ROW()-6)&lt;=$Q$3,INDEX(LINEST(AH1201:AH1260,AI1201:AT1260,TRUE,TRUE),1,10),"")</f>
        <v/>
      </c>
      <c r="BG1260" s="9">
        <f>IF((ROW()-6)&lt;=$Q$3,INDEX(LINEST(AH1201:AH1260,AI1201:AT1260,TRUE,TRUE),1,9),"")</f>
        <v/>
      </c>
      <c r="BH1260" s="9">
        <f>IF((ROW()-6)&lt;=$Q$3,INDEX(LINEST(AH1201:AH1260,AI1201:AT1260,TRUE,TRUE),1,8),"")</f>
        <v/>
      </c>
      <c r="BI1260" s="9">
        <f>IF((ROW()-6)&lt;=$Q$3,INDEX(LINEST(AH1201:AH1260,AI1201:AT1260,TRUE,TRUE),1,7),"")</f>
        <v/>
      </c>
      <c r="BJ1260" s="9">
        <f>IF((ROW()-6)&lt;=$Q$3,INDEX(LINEST(AH1201:AH1260,AI1201:AT1260,TRUE,TRUE),1,6),"")</f>
        <v/>
      </c>
      <c r="BK1260" s="9">
        <f>IF((ROW()-6)&lt;=$Q$3,INDEX(LINEST(AH1201:AH1260,AI1201:AT1260,TRUE,TRUE),1,5),"")</f>
        <v/>
      </c>
      <c r="BL1260" s="9">
        <f>IF((ROW()-6)&lt;=$Q$3,INDEX(LINEST(AH1201:AH1260,AI1201:AT1260,TRUE,TRUE),1,4),"")</f>
        <v/>
      </c>
      <c r="BM1260" s="9">
        <f>IF((ROW()-6)&lt;=$Q$3,INDEX(LINEST(AH1201:AH1260,AI1201:AT1260,TRUE,TRUE),1,3),"")</f>
        <v/>
      </c>
      <c r="BN1260" s="9">
        <f>IF((ROW()-6)&lt;=$Q$3,INDEX(LINEST(AH1201:AH1260,AI1201:AT1260,TRUE,TRUE),1,2),"")</f>
        <v/>
      </c>
      <c r="BO1260" s="9">
        <f>IF((ROW()-6)&lt;=$Q$3,INDEX(LINEST(AH1201:AH1260,AI1201:AT1260,TRUE,TRUE),1,1),"")</f>
        <v/>
      </c>
      <c r="BP1260" s="10">
        <f>IF((ROW()-6)&lt;=$Q$3,INDEX(LINEST(AH1201:AH1260,AI1201:AT1260,TRUE,TRUE),3,1),"")</f>
        <v/>
      </c>
      <c r="BR1260" s="9">
        <f>IF(AND((ROW()-6)&lt;=$Q$3,ISNUMBER(BC1259)),BC1259/$Q$4+BD1259*AI1260+BE1259*AJ1260+BF1259*AK1260+BG1259*AL1260+BH1259*AM1260+BI1259*AN1260+BJ1259*AO1260+BK1259*AP1260+BL1259*AQ1260+BM1259*AR1260+BN1259*AS1260+BO1259*AT1260,"")</f>
        <v/>
      </c>
      <c r="BS1260">
        <f>IF(ISNUMBER(BR1260),AVERAGE(AH1200:AH1259),"")</f>
        <v/>
      </c>
      <c r="BT1260">
        <f>IF(ISNUMBER(BR1260),(AH1260-BR1260)^2,"")</f>
        <v/>
      </c>
      <c r="BU1260">
        <f>IF(ISNUMBER(BR1260),AH1260^2,"")</f>
        <v/>
      </c>
      <c r="BV1260">
        <f>IF(ISNUMBER(BR1260),(AH1260-BS1260)^2,"")</f>
        <v/>
      </c>
    </row>
    <row r="1261">
      <c r="O1261">
        <f>IF($R1261="","",CHOOSE($Q$2,YEAR(R1261)*12+MONTH(R1261),INT((R1261-2)/7),YEAR(R1261)*4+ROUNDUP(MONTH(R1261)/3)))</f>
        <v/>
      </c>
      <c r="P1261">
        <f>IF($R1261="","",IF($R1262="",1,IF(O1261&lt;&gt;O1262,1,0)))</f>
        <v/>
      </c>
      <c r="Q1261">
        <f>IF(P1261=1,SUM($P$7:P1261),"")</f>
        <v/>
      </c>
      <c r="R1261">
        <f>IF($A1261="","",IF(ISNUMBER($A1261),$A1261,IFERROR(DATEVALUE($A1261),NA())))</f>
        <v/>
      </c>
      <c r="S1261" s="7">
        <f>IFERROR(INDEX($R$7:$R$60000,MATCH(ROW()-6,$Q$7:$Q$60000,0)),"")</f>
        <v/>
      </c>
      <c r="T1261">
        <f>IFERROR(INDEX($B$7:$B$60000,MATCH(ROW()-6,$Q$7:$Q$60000,0)),"")</f>
        <v/>
      </c>
      <c r="U1261">
        <f>IFERROR(INDEX($C$7:$C$60000,MATCH(ROW()-6,$Q$7:$Q$60000,0)),"")</f>
        <v/>
      </c>
      <c r="V1261">
        <f>IFERROR(INDEX($D$7:$D$60000,MATCH(ROW()-6,$Q$7:$Q$60000,0)),"")</f>
        <v/>
      </c>
      <c r="W1261">
        <f>IFERROR(INDEX($E$7:$E$60000,MATCH(ROW()-6,$Q$7:$Q$60000,0)),"")</f>
        <v/>
      </c>
      <c r="X1261">
        <f>IFERROR(INDEX($F$7:$F$60000,MATCH(ROW()-6,$Q$7:$Q$60000,0)),"")</f>
        <v/>
      </c>
      <c r="Y1261">
        <f>IFERROR(INDEX($G$7:$G$60000,MATCH(ROW()-6,$Q$7:$Q$60000,0)),"")</f>
        <v/>
      </c>
      <c r="Z1261">
        <f>IFERROR(INDEX($H$7:$H$60000,MATCH(ROW()-6,$Q$7:$Q$60000,0)),"")</f>
        <v/>
      </c>
      <c r="AA1261">
        <f>IFERROR(INDEX($I$7:$I$60000,MATCH(ROW()-6,$Q$7:$Q$60000,0)),"")</f>
        <v/>
      </c>
      <c r="AB1261">
        <f>IFERROR(INDEX($J$7:$J$60000,MATCH(ROW()-6,$Q$7:$Q$60000,0)),"")</f>
        <v/>
      </c>
      <c r="AC1261">
        <f>IFERROR(INDEX($K$7:$K$60000,MATCH(ROW()-6,$Q$7:$Q$60000,0)),"")</f>
        <v/>
      </c>
      <c r="AD1261">
        <f>IFERROR(INDEX($L$7:$L$60000,MATCH(ROW()-6,$Q$7:$Q$60000,0)),"")</f>
        <v/>
      </c>
      <c r="AE1261">
        <f>IFERROR(INDEX($M$7:$M$60000,MATCH(ROW()-6,$Q$7:$Q$60000,0)),"")</f>
        <v/>
      </c>
      <c r="AF1261">
        <f>IFERROR(INDEX($N$7:$N$60000,MATCH(ROW()-6,$Q$7:$Q$60000,0)),"")</f>
        <v/>
      </c>
      <c r="AH1261" s="9">
        <f>IF(OR($S1261="",$S1260=""),"",LN($T1261/$T1260))</f>
        <v/>
      </c>
      <c r="AI1261" s="9">
        <f>IF(OR($S1261="",$S1260=""),"",$C$2*LN(U1261/U1260))</f>
        <v/>
      </c>
      <c r="AJ1261" s="9">
        <f>IF(OR($S1261="",$S1260=""),"",$D$2*(V1261-V1260))</f>
        <v/>
      </c>
      <c r="AK1261" s="9">
        <f>IF(OR($S1261="",$S1260=""),"",$E$2*(W1261-W1260))</f>
        <v/>
      </c>
      <c r="AL1261" s="9">
        <f>IF(OR($S1261="",$S1260=""),"",$F$2*LN(X1261/X1260))</f>
        <v/>
      </c>
      <c r="AM1261" s="9">
        <f>IF(OR($S1261="",$S1260=""),"",$G$2*(Y1261-Y1260))</f>
        <v/>
      </c>
      <c r="AN1261" s="9">
        <f>IF(OR($S1261="",$S1260=""),"",$H$2*LN(Z1261/Z1260))</f>
        <v/>
      </c>
      <c r="AO1261" s="9">
        <f>IF(OR($S1261="",$S1260=""),"",$I$2*(AA1261-AA1260))</f>
        <v/>
      </c>
      <c r="AP1261" s="9">
        <f>IF(OR($S1261="",$S1260=""),"",$J$2*LN(AB1261/AB1260))</f>
        <v/>
      </c>
      <c r="AQ1261" s="9">
        <f>IF(OR($S1261="",$S1260=""),"",$K$2*(AC1261-AC1260))</f>
        <v/>
      </c>
      <c r="AR1261" s="9">
        <f>IF(OR($S1261="",$S1260=""),"",$L$2*LN(AD1261/AD1260))</f>
        <v/>
      </c>
      <c r="AS1261" s="9">
        <f>IF(OR($S1261="",$S1260=""),"",$M$2*LN(AE1261/AE1260))</f>
        <v/>
      </c>
      <c r="AT1261" s="9">
        <f>IF(OR($S1261="",$S1260=""),"",$N$2*LN(AF1261/AF1260))</f>
        <v/>
      </c>
      <c r="AV1261" s="9">
        <f>IF($AH1261="","",$AY$16+$AY$4*AI1261+$AY$5*AJ1261+$AY$6*AK1261+$AY$7*AL1261+$AY$8*AM1261+$AY$9*AN1261+$AY$10*AO1261+$AY$11*AP1261+$AY$12*AQ1261+$AY$13*AR1261+$AY$14*AS1261+$AY$15*AT1261)</f>
        <v/>
      </c>
      <c r="BC1261" s="10">
        <f>IF((ROW()-6)&lt;=$Q$3,INDEX(LINEST(AH1202:AH1261,AI1202:AT1261,TRUE,TRUE),1,13)*$Q$4,"")</f>
        <v/>
      </c>
      <c r="BD1261" s="9">
        <f>IF((ROW()-6)&lt;=$Q$3,INDEX(LINEST(AH1202:AH1261,AI1202:AT1261,TRUE,TRUE),1,12),"")</f>
        <v/>
      </c>
      <c r="BE1261" s="9">
        <f>IF((ROW()-6)&lt;=$Q$3,INDEX(LINEST(AH1202:AH1261,AI1202:AT1261,TRUE,TRUE),1,11),"")</f>
        <v/>
      </c>
      <c r="BF1261" s="9">
        <f>IF((ROW()-6)&lt;=$Q$3,INDEX(LINEST(AH1202:AH1261,AI1202:AT1261,TRUE,TRUE),1,10),"")</f>
        <v/>
      </c>
      <c r="BG1261" s="9">
        <f>IF((ROW()-6)&lt;=$Q$3,INDEX(LINEST(AH1202:AH1261,AI1202:AT1261,TRUE,TRUE),1,9),"")</f>
        <v/>
      </c>
      <c r="BH1261" s="9">
        <f>IF((ROW()-6)&lt;=$Q$3,INDEX(LINEST(AH1202:AH1261,AI1202:AT1261,TRUE,TRUE),1,8),"")</f>
        <v/>
      </c>
      <c r="BI1261" s="9">
        <f>IF((ROW()-6)&lt;=$Q$3,INDEX(LINEST(AH1202:AH1261,AI1202:AT1261,TRUE,TRUE),1,7),"")</f>
        <v/>
      </c>
      <c r="BJ1261" s="9">
        <f>IF((ROW()-6)&lt;=$Q$3,INDEX(LINEST(AH1202:AH1261,AI1202:AT1261,TRUE,TRUE),1,6),"")</f>
        <v/>
      </c>
      <c r="BK1261" s="9">
        <f>IF((ROW()-6)&lt;=$Q$3,INDEX(LINEST(AH1202:AH1261,AI1202:AT1261,TRUE,TRUE),1,5),"")</f>
        <v/>
      </c>
      <c r="BL1261" s="9">
        <f>IF((ROW()-6)&lt;=$Q$3,INDEX(LINEST(AH1202:AH1261,AI1202:AT1261,TRUE,TRUE),1,4),"")</f>
        <v/>
      </c>
      <c r="BM1261" s="9">
        <f>IF((ROW()-6)&lt;=$Q$3,INDEX(LINEST(AH1202:AH1261,AI1202:AT1261,TRUE,TRUE),1,3),"")</f>
        <v/>
      </c>
      <c r="BN1261" s="9">
        <f>IF((ROW()-6)&lt;=$Q$3,INDEX(LINEST(AH1202:AH1261,AI1202:AT1261,TRUE,TRUE),1,2),"")</f>
        <v/>
      </c>
      <c r="BO1261" s="9">
        <f>IF((ROW()-6)&lt;=$Q$3,INDEX(LINEST(AH1202:AH1261,AI1202:AT1261,TRUE,TRUE),1,1),"")</f>
        <v/>
      </c>
      <c r="BP1261" s="10">
        <f>IF((ROW()-6)&lt;=$Q$3,INDEX(LINEST(AH1202:AH1261,AI1202:AT1261,TRUE,TRUE),3,1),"")</f>
        <v/>
      </c>
      <c r="BR1261" s="9">
        <f>IF(AND((ROW()-6)&lt;=$Q$3,ISNUMBER(BC1260)),BC1260/$Q$4+BD1260*AI1261+BE1260*AJ1261+BF1260*AK1261+BG1260*AL1261+BH1260*AM1261+BI1260*AN1261+BJ1260*AO1261+BK1260*AP1261+BL1260*AQ1261+BM1260*AR1261+BN1260*AS1261+BO1260*AT1261,"")</f>
        <v/>
      </c>
      <c r="BS1261">
        <f>IF(ISNUMBER(BR1261),AVERAGE(AH1201:AH1260),"")</f>
        <v/>
      </c>
      <c r="BT1261">
        <f>IF(ISNUMBER(BR1261),(AH1261-BR1261)^2,"")</f>
        <v/>
      </c>
      <c r="BU1261">
        <f>IF(ISNUMBER(BR1261),AH1261^2,"")</f>
        <v/>
      </c>
      <c r="BV1261">
        <f>IF(ISNUMBER(BR1261),(AH1261-BS1261)^2,"")</f>
        <v/>
      </c>
    </row>
    <row r="1262">
      <c r="O1262">
        <f>IF($R1262="","",CHOOSE($Q$2,YEAR(R1262)*12+MONTH(R1262),INT((R1262-2)/7),YEAR(R1262)*4+ROUNDUP(MONTH(R1262)/3)))</f>
        <v/>
      </c>
      <c r="P1262">
        <f>IF($R1262="","",IF($R1263="",1,IF(O1262&lt;&gt;O1263,1,0)))</f>
        <v/>
      </c>
      <c r="Q1262">
        <f>IF(P1262=1,SUM($P$7:P1262),"")</f>
        <v/>
      </c>
      <c r="R1262">
        <f>IF($A1262="","",IF(ISNUMBER($A1262),$A1262,IFERROR(DATEVALUE($A1262),NA())))</f>
        <v/>
      </c>
      <c r="S1262" s="7">
        <f>IFERROR(INDEX($R$7:$R$60000,MATCH(ROW()-6,$Q$7:$Q$60000,0)),"")</f>
        <v/>
      </c>
      <c r="T1262">
        <f>IFERROR(INDEX($B$7:$B$60000,MATCH(ROW()-6,$Q$7:$Q$60000,0)),"")</f>
        <v/>
      </c>
      <c r="U1262">
        <f>IFERROR(INDEX($C$7:$C$60000,MATCH(ROW()-6,$Q$7:$Q$60000,0)),"")</f>
        <v/>
      </c>
      <c r="V1262">
        <f>IFERROR(INDEX($D$7:$D$60000,MATCH(ROW()-6,$Q$7:$Q$60000,0)),"")</f>
        <v/>
      </c>
      <c r="W1262">
        <f>IFERROR(INDEX($E$7:$E$60000,MATCH(ROW()-6,$Q$7:$Q$60000,0)),"")</f>
        <v/>
      </c>
      <c r="X1262">
        <f>IFERROR(INDEX($F$7:$F$60000,MATCH(ROW()-6,$Q$7:$Q$60000,0)),"")</f>
        <v/>
      </c>
      <c r="Y1262">
        <f>IFERROR(INDEX($G$7:$G$60000,MATCH(ROW()-6,$Q$7:$Q$60000,0)),"")</f>
        <v/>
      </c>
      <c r="Z1262">
        <f>IFERROR(INDEX($H$7:$H$60000,MATCH(ROW()-6,$Q$7:$Q$60000,0)),"")</f>
        <v/>
      </c>
      <c r="AA1262">
        <f>IFERROR(INDEX($I$7:$I$60000,MATCH(ROW()-6,$Q$7:$Q$60000,0)),"")</f>
        <v/>
      </c>
      <c r="AB1262">
        <f>IFERROR(INDEX($J$7:$J$60000,MATCH(ROW()-6,$Q$7:$Q$60000,0)),"")</f>
        <v/>
      </c>
      <c r="AC1262">
        <f>IFERROR(INDEX($K$7:$K$60000,MATCH(ROW()-6,$Q$7:$Q$60000,0)),"")</f>
        <v/>
      </c>
      <c r="AD1262">
        <f>IFERROR(INDEX($L$7:$L$60000,MATCH(ROW()-6,$Q$7:$Q$60000,0)),"")</f>
        <v/>
      </c>
      <c r="AE1262">
        <f>IFERROR(INDEX($M$7:$M$60000,MATCH(ROW()-6,$Q$7:$Q$60000,0)),"")</f>
        <v/>
      </c>
      <c r="AF1262">
        <f>IFERROR(INDEX($N$7:$N$60000,MATCH(ROW()-6,$Q$7:$Q$60000,0)),"")</f>
        <v/>
      </c>
      <c r="AH1262" s="9">
        <f>IF(OR($S1262="",$S1261=""),"",LN($T1262/$T1261))</f>
        <v/>
      </c>
      <c r="AI1262" s="9">
        <f>IF(OR($S1262="",$S1261=""),"",$C$2*LN(U1262/U1261))</f>
        <v/>
      </c>
      <c r="AJ1262" s="9">
        <f>IF(OR($S1262="",$S1261=""),"",$D$2*(V1262-V1261))</f>
        <v/>
      </c>
      <c r="AK1262" s="9">
        <f>IF(OR($S1262="",$S1261=""),"",$E$2*(W1262-W1261))</f>
        <v/>
      </c>
      <c r="AL1262" s="9">
        <f>IF(OR($S1262="",$S1261=""),"",$F$2*LN(X1262/X1261))</f>
        <v/>
      </c>
      <c r="AM1262" s="9">
        <f>IF(OR($S1262="",$S1261=""),"",$G$2*(Y1262-Y1261))</f>
        <v/>
      </c>
      <c r="AN1262" s="9">
        <f>IF(OR($S1262="",$S1261=""),"",$H$2*LN(Z1262/Z1261))</f>
        <v/>
      </c>
      <c r="AO1262" s="9">
        <f>IF(OR($S1262="",$S1261=""),"",$I$2*(AA1262-AA1261))</f>
        <v/>
      </c>
      <c r="AP1262" s="9">
        <f>IF(OR($S1262="",$S1261=""),"",$J$2*LN(AB1262/AB1261))</f>
        <v/>
      </c>
      <c r="AQ1262" s="9">
        <f>IF(OR($S1262="",$S1261=""),"",$K$2*(AC1262-AC1261))</f>
        <v/>
      </c>
      <c r="AR1262" s="9">
        <f>IF(OR($S1262="",$S1261=""),"",$L$2*LN(AD1262/AD1261))</f>
        <v/>
      </c>
      <c r="AS1262" s="9">
        <f>IF(OR($S1262="",$S1261=""),"",$M$2*LN(AE1262/AE1261))</f>
        <v/>
      </c>
      <c r="AT1262" s="9">
        <f>IF(OR($S1262="",$S1261=""),"",$N$2*LN(AF1262/AF1261))</f>
        <v/>
      </c>
      <c r="AV1262" s="9">
        <f>IF($AH1262="","",$AY$16+$AY$4*AI1262+$AY$5*AJ1262+$AY$6*AK1262+$AY$7*AL1262+$AY$8*AM1262+$AY$9*AN1262+$AY$10*AO1262+$AY$11*AP1262+$AY$12*AQ1262+$AY$13*AR1262+$AY$14*AS1262+$AY$15*AT1262)</f>
        <v/>
      </c>
      <c r="BC1262" s="10">
        <f>IF((ROW()-6)&lt;=$Q$3,INDEX(LINEST(AH1203:AH1262,AI1203:AT1262,TRUE,TRUE),1,13)*$Q$4,"")</f>
        <v/>
      </c>
      <c r="BD1262" s="9">
        <f>IF((ROW()-6)&lt;=$Q$3,INDEX(LINEST(AH1203:AH1262,AI1203:AT1262,TRUE,TRUE),1,12),"")</f>
        <v/>
      </c>
      <c r="BE1262" s="9">
        <f>IF((ROW()-6)&lt;=$Q$3,INDEX(LINEST(AH1203:AH1262,AI1203:AT1262,TRUE,TRUE),1,11),"")</f>
        <v/>
      </c>
      <c r="BF1262" s="9">
        <f>IF((ROW()-6)&lt;=$Q$3,INDEX(LINEST(AH1203:AH1262,AI1203:AT1262,TRUE,TRUE),1,10),"")</f>
        <v/>
      </c>
      <c r="BG1262" s="9">
        <f>IF((ROW()-6)&lt;=$Q$3,INDEX(LINEST(AH1203:AH1262,AI1203:AT1262,TRUE,TRUE),1,9),"")</f>
        <v/>
      </c>
      <c r="BH1262" s="9">
        <f>IF((ROW()-6)&lt;=$Q$3,INDEX(LINEST(AH1203:AH1262,AI1203:AT1262,TRUE,TRUE),1,8),"")</f>
        <v/>
      </c>
      <c r="BI1262" s="9">
        <f>IF((ROW()-6)&lt;=$Q$3,INDEX(LINEST(AH1203:AH1262,AI1203:AT1262,TRUE,TRUE),1,7),"")</f>
        <v/>
      </c>
      <c r="BJ1262" s="9">
        <f>IF((ROW()-6)&lt;=$Q$3,INDEX(LINEST(AH1203:AH1262,AI1203:AT1262,TRUE,TRUE),1,6),"")</f>
        <v/>
      </c>
      <c r="BK1262" s="9">
        <f>IF((ROW()-6)&lt;=$Q$3,INDEX(LINEST(AH1203:AH1262,AI1203:AT1262,TRUE,TRUE),1,5),"")</f>
        <v/>
      </c>
      <c r="BL1262" s="9">
        <f>IF((ROW()-6)&lt;=$Q$3,INDEX(LINEST(AH1203:AH1262,AI1203:AT1262,TRUE,TRUE),1,4),"")</f>
        <v/>
      </c>
      <c r="BM1262" s="9">
        <f>IF((ROW()-6)&lt;=$Q$3,INDEX(LINEST(AH1203:AH1262,AI1203:AT1262,TRUE,TRUE),1,3),"")</f>
        <v/>
      </c>
      <c r="BN1262" s="9">
        <f>IF((ROW()-6)&lt;=$Q$3,INDEX(LINEST(AH1203:AH1262,AI1203:AT1262,TRUE,TRUE),1,2),"")</f>
        <v/>
      </c>
      <c r="BO1262" s="9">
        <f>IF((ROW()-6)&lt;=$Q$3,INDEX(LINEST(AH1203:AH1262,AI1203:AT1262,TRUE,TRUE),1,1),"")</f>
        <v/>
      </c>
      <c r="BP1262" s="10">
        <f>IF((ROW()-6)&lt;=$Q$3,INDEX(LINEST(AH1203:AH1262,AI1203:AT1262,TRUE,TRUE),3,1),"")</f>
        <v/>
      </c>
      <c r="BR1262" s="9">
        <f>IF(AND((ROW()-6)&lt;=$Q$3,ISNUMBER(BC1261)),BC1261/$Q$4+BD1261*AI1262+BE1261*AJ1262+BF1261*AK1262+BG1261*AL1262+BH1261*AM1262+BI1261*AN1262+BJ1261*AO1262+BK1261*AP1262+BL1261*AQ1262+BM1261*AR1262+BN1261*AS1262+BO1261*AT1262,"")</f>
        <v/>
      </c>
      <c r="BS1262">
        <f>IF(ISNUMBER(BR1262),AVERAGE(AH1202:AH1261),"")</f>
        <v/>
      </c>
      <c r="BT1262">
        <f>IF(ISNUMBER(BR1262),(AH1262-BR1262)^2,"")</f>
        <v/>
      </c>
      <c r="BU1262">
        <f>IF(ISNUMBER(BR1262),AH1262^2,"")</f>
        <v/>
      </c>
      <c r="BV1262">
        <f>IF(ISNUMBER(BR1262),(AH1262-BS1262)^2,"")</f>
        <v/>
      </c>
    </row>
    <row r="1263">
      <c r="O1263">
        <f>IF($R1263="","",CHOOSE($Q$2,YEAR(R1263)*12+MONTH(R1263),INT((R1263-2)/7),YEAR(R1263)*4+ROUNDUP(MONTH(R1263)/3)))</f>
        <v/>
      </c>
      <c r="P1263">
        <f>IF($R1263="","",IF($R1264="",1,IF(O1263&lt;&gt;O1264,1,0)))</f>
        <v/>
      </c>
      <c r="Q1263">
        <f>IF(P1263=1,SUM($P$7:P1263),"")</f>
        <v/>
      </c>
      <c r="R1263">
        <f>IF($A1263="","",IF(ISNUMBER($A1263),$A1263,IFERROR(DATEVALUE($A1263),NA())))</f>
        <v/>
      </c>
      <c r="S1263" s="7">
        <f>IFERROR(INDEX($R$7:$R$60000,MATCH(ROW()-6,$Q$7:$Q$60000,0)),"")</f>
        <v/>
      </c>
      <c r="T1263">
        <f>IFERROR(INDEX($B$7:$B$60000,MATCH(ROW()-6,$Q$7:$Q$60000,0)),"")</f>
        <v/>
      </c>
      <c r="U1263">
        <f>IFERROR(INDEX($C$7:$C$60000,MATCH(ROW()-6,$Q$7:$Q$60000,0)),"")</f>
        <v/>
      </c>
      <c r="V1263">
        <f>IFERROR(INDEX($D$7:$D$60000,MATCH(ROW()-6,$Q$7:$Q$60000,0)),"")</f>
        <v/>
      </c>
      <c r="W1263">
        <f>IFERROR(INDEX($E$7:$E$60000,MATCH(ROW()-6,$Q$7:$Q$60000,0)),"")</f>
        <v/>
      </c>
      <c r="X1263">
        <f>IFERROR(INDEX($F$7:$F$60000,MATCH(ROW()-6,$Q$7:$Q$60000,0)),"")</f>
        <v/>
      </c>
      <c r="Y1263">
        <f>IFERROR(INDEX($G$7:$G$60000,MATCH(ROW()-6,$Q$7:$Q$60000,0)),"")</f>
        <v/>
      </c>
      <c r="Z1263">
        <f>IFERROR(INDEX($H$7:$H$60000,MATCH(ROW()-6,$Q$7:$Q$60000,0)),"")</f>
        <v/>
      </c>
      <c r="AA1263">
        <f>IFERROR(INDEX($I$7:$I$60000,MATCH(ROW()-6,$Q$7:$Q$60000,0)),"")</f>
        <v/>
      </c>
      <c r="AB1263">
        <f>IFERROR(INDEX($J$7:$J$60000,MATCH(ROW()-6,$Q$7:$Q$60000,0)),"")</f>
        <v/>
      </c>
      <c r="AC1263">
        <f>IFERROR(INDEX($K$7:$K$60000,MATCH(ROW()-6,$Q$7:$Q$60000,0)),"")</f>
        <v/>
      </c>
      <c r="AD1263">
        <f>IFERROR(INDEX($L$7:$L$60000,MATCH(ROW()-6,$Q$7:$Q$60000,0)),"")</f>
        <v/>
      </c>
      <c r="AE1263">
        <f>IFERROR(INDEX($M$7:$M$60000,MATCH(ROW()-6,$Q$7:$Q$60000,0)),"")</f>
        <v/>
      </c>
      <c r="AF1263">
        <f>IFERROR(INDEX($N$7:$N$60000,MATCH(ROW()-6,$Q$7:$Q$60000,0)),"")</f>
        <v/>
      </c>
      <c r="AH1263" s="9">
        <f>IF(OR($S1263="",$S1262=""),"",LN($T1263/$T1262))</f>
        <v/>
      </c>
      <c r="AI1263" s="9">
        <f>IF(OR($S1263="",$S1262=""),"",$C$2*LN(U1263/U1262))</f>
        <v/>
      </c>
      <c r="AJ1263" s="9">
        <f>IF(OR($S1263="",$S1262=""),"",$D$2*(V1263-V1262))</f>
        <v/>
      </c>
      <c r="AK1263" s="9">
        <f>IF(OR($S1263="",$S1262=""),"",$E$2*(W1263-W1262))</f>
        <v/>
      </c>
      <c r="AL1263" s="9">
        <f>IF(OR($S1263="",$S1262=""),"",$F$2*LN(X1263/X1262))</f>
        <v/>
      </c>
      <c r="AM1263" s="9">
        <f>IF(OR($S1263="",$S1262=""),"",$G$2*(Y1263-Y1262))</f>
        <v/>
      </c>
      <c r="AN1263" s="9">
        <f>IF(OR($S1263="",$S1262=""),"",$H$2*LN(Z1263/Z1262))</f>
        <v/>
      </c>
      <c r="AO1263" s="9">
        <f>IF(OR($S1263="",$S1262=""),"",$I$2*(AA1263-AA1262))</f>
        <v/>
      </c>
      <c r="AP1263" s="9">
        <f>IF(OR($S1263="",$S1262=""),"",$J$2*LN(AB1263/AB1262))</f>
        <v/>
      </c>
      <c r="AQ1263" s="9">
        <f>IF(OR($S1263="",$S1262=""),"",$K$2*(AC1263-AC1262))</f>
        <v/>
      </c>
      <c r="AR1263" s="9">
        <f>IF(OR($S1263="",$S1262=""),"",$L$2*LN(AD1263/AD1262))</f>
        <v/>
      </c>
      <c r="AS1263" s="9">
        <f>IF(OR($S1263="",$S1262=""),"",$M$2*LN(AE1263/AE1262))</f>
        <v/>
      </c>
      <c r="AT1263" s="9">
        <f>IF(OR($S1263="",$S1262=""),"",$N$2*LN(AF1263/AF1262))</f>
        <v/>
      </c>
      <c r="AV1263" s="9">
        <f>IF($AH1263="","",$AY$16+$AY$4*AI1263+$AY$5*AJ1263+$AY$6*AK1263+$AY$7*AL1263+$AY$8*AM1263+$AY$9*AN1263+$AY$10*AO1263+$AY$11*AP1263+$AY$12*AQ1263+$AY$13*AR1263+$AY$14*AS1263+$AY$15*AT1263)</f>
        <v/>
      </c>
      <c r="BC1263" s="10">
        <f>IF((ROW()-6)&lt;=$Q$3,INDEX(LINEST(AH1204:AH1263,AI1204:AT1263,TRUE,TRUE),1,13)*$Q$4,"")</f>
        <v/>
      </c>
      <c r="BD1263" s="9">
        <f>IF((ROW()-6)&lt;=$Q$3,INDEX(LINEST(AH1204:AH1263,AI1204:AT1263,TRUE,TRUE),1,12),"")</f>
        <v/>
      </c>
      <c r="BE1263" s="9">
        <f>IF((ROW()-6)&lt;=$Q$3,INDEX(LINEST(AH1204:AH1263,AI1204:AT1263,TRUE,TRUE),1,11),"")</f>
        <v/>
      </c>
      <c r="BF1263" s="9">
        <f>IF((ROW()-6)&lt;=$Q$3,INDEX(LINEST(AH1204:AH1263,AI1204:AT1263,TRUE,TRUE),1,10),"")</f>
        <v/>
      </c>
      <c r="BG1263" s="9">
        <f>IF((ROW()-6)&lt;=$Q$3,INDEX(LINEST(AH1204:AH1263,AI1204:AT1263,TRUE,TRUE),1,9),"")</f>
        <v/>
      </c>
      <c r="BH1263" s="9">
        <f>IF((ROW()-6)&lt;=$Q$3,INDEX(LINEST(AH1204:AH1263,AI1204:AT1263,TRUE,TRUE),1,8),"")</f>
        <v/>
      </c>
      <c r="BI1263" s="9">
        <f>IF((ROW()-6)&lt;=$Q$3,INDEX(LINEST(AH1204:AH1263,AI1204:AT1263,TRUE,TRUE),1,7),"")</f>
        <v/>
      </c>
      <c r="BJ1263" s="9">
        <f>IF((ROW()-6)&lt;=$Q$3,INDEX(LINEST(AH1204:AH1263,AI1204:AT1263,TRUE,TRUE),1,6),"")</f>
        <v/>
      </c>
      <c r="BK1263" s="9">
        <f>IF((ROW()-6)&lt;=$Q$3,INDEX(LINEST(AH1204:AH1263,AI1204:AT1263,TRUE,TRUE),1,5),"")</f>
        <v/>
      </c>
      <c r="BL1263" s="9">
        <f>IF((ROW()-6)&lt;=$Q$3,INDEX(LINEST(AH1204:AH1263,AI1204:AT1263,TRUE,TRUE),1,4),"")</f>
        <v/>
      </c>
      <c r="BM1263" s="9">
        <f>IF((ROW()-6)&lt;=$Q$3,INDEX(LINEST(AH1204:AH1263,AI1204:AT1263,TRUE,TRUE),1,3),"")</f>
        <v/>
      </c>
      <c r="BN1263" s="9">
        <f>IF((ROW()-6)&lt;=$Q$3,INDEX(LINEST(AH1204:AH1263,AI1204:AT1263,TRUE,TRUE),1,2),"")</f>
        <v/>
      </c>
      <c r="BO1263" s="9">
        <f>IF((ROW()-6)&lt;=$Q$3,INDEX(LINEST(AH1204:AH1263,AI1204:AT1263,TRUE,TRUE),1,1),"")</f>
        <v/>
      </c>
      <c r="BP1263" s="10">
        <f>IF((ROW()-6)&lt;=$Q$3,INDEX(LINEST(AH1204:AH1263,AI1204:AT1263,TRUE,TRUE),3,1),"")</f>
        <v/>
      </c>
      <c r="BR1263" s="9">
        <f>IF(AND((ROW()-6)&lt;=$Q$3,ISNUMBER(BC1262)),BC1262/$Q$4+BD1262*AI1263+BE1262*AJ1263+BF1262*AK1263+BG1262*AL1263+BH1262*AM1263+BI1262*AN1263+BJ1262*AO1263+BK1262*AP1263+BL1262*AQ1263+BM1262*AR1263+BN1262*AS1263+BO1262*AT1263,"")</f>
        <v/>
      </c>
      <c r="BS1263">
        <f>IF(ISNUMBER(BR1263),AVERAGE(AH1203:AH1262),"")</f>
        <v/>
      </c>
      <c r="BT1263">
        <f>IF(ISNUMBER(BR1263),(AH1263-BR1263)^2,"")</f>
        <v/>
      </c>
      <c r="BU1263">
        <f>IF(ISNUMBER(BR1263),AH1263^2,"")</f>
        <v/>
      </c>
      <c r="BV1263">
        <f>IF(ISNUMBER(BR1263),(AH1263-BS1263)^2,"")</f>
        <v/>
      </c>
    </row>
    <row r="1264">
      <c r="O1264">
        <f>IF($R1264="","",CHOOSE($Q$2,YEAR(R1264)*12+MONTH(R1264),INT((R1264-2)/7),YEAR(R1264)*4+ROUNDUP(MONTH(R1264)/3)))</f>
        <v/>
      </c>
      <c r="P1264">
        <f>IF($R1264="","",IF($R1265="",1,IF(O1264&lt;&gt;O1265,1,0)))</f>
        <v/>
      </c>
      <c r="Q1264">
        <f>IF(P1264=1,SUM($P$7:P1264),"")</f>
        <v/>
      </c>
      <c r="R1264">
        <f>IF($A1264="","",IF(ISNUMBER($A1264),$A1264,IFERROR(DATEVALUE($A1264),NA())))</f>
        <v/>
      </c>
      <c r="S1264" s="7">
        <f>IFERROR(INDEX($R$7:$R$60000,MATCH(ROW()-6,$Q$7:$Q$60000,0)),"")</f>
        <v/>
      </c>
      <c r="T1264">
        <f>IFERROR(INDEX($B$7:$B$60000,MATCH(ROW()-6,$Q$7:$Q$60000,0)),"")</f>
        <v/>
      </c>
      <c r="U1264">
        <f>IFERROR(INDEX($C$7:$C$60000,MATCH(ROW()-6,$Q$7:$Q$60000,0)),"")</f>
        <v/>
      </c>
      <c r="V1264">
        <f>IFERROR(INDEX($D$7:$D$60000,MATCH(ROW()-6,$Q$7:$Q$60000,0)),"")</f>
        <v/>
      </c>
      <c r="W1264">
        <f>IFERROR(INDEX($E$7:$E$60000,MATCH(ROW()-6,$Q$7:$Q$60000,0)),"")</f>
        <v/>
      </c>
      <c r="X1264">
        <f>IFERROR(INDEX($F$7:$F$60000,MATCH(ROW()-6,$Q$7:$Q$60000,0)),"")</f>
        <v/>
      </c>
      <c r="Y1264">
        <f>IFERROR(INDEX($G$7:$G$60000,MATCH(ROW()-6,$Q$7:$Q$60000,0)),"")</f>
        <v/>
      </c>
      <c r="Z1264">
        <f>IFERROR(INDEX($H$7:$H$60000,MATCH(ROW()-6,$Q$7:$Q$60000,0)),"")</f>
        <v/>
      </c>
      <c r="AA1264">
        <f>IFERROR(INDEX($I$7:$I$60000,MATCH(ROW()-6,$Q$7:$Q$60000,0)),"")</f>
        <v/>
      </c>
      <c r="AB1264">
        <f>IFERROR(INDEX($J$7:$J$60000,MATCH(ROW()-6,$Q$7:$Q$60000,0)),"")</f>
        <v/>
      </c>
      <c r="AC1264">
        <f>IFERROR(INDEX($K$7:$K$60000,MATCH(ROW()-6,$Q$7:$Q$60000,0)),"")</f>
        <v/>
      </c>
      <c r="AD1264">
        <f>IFERROR(INDEX($L$7:$L$60000,MATCH(ROW()-6,$Q$7:$Q$60000,0)),"")</f>
        <v/>
      </c>
      <c r="AE1264">
        <f>IFERROR(INDEX($M$7:$M$60000,MATCH(ROW()-6,$Q$7:$Q$60000,0)),"")</f>
        <v/>
      </c>
      <c r="AF1264">
        <f>IFERROR(INDEX($N$7:$N$60000,MATCH(ROW()-6,$Q$7:$Q$60000,0)),"")</f>
        <v/>
      </c>
      <c r="AH1264" s="9">
        <f>IF(OR($S1264="",$S1263=""),"",LN($T1264/$T1263))</f>
        <v/>
      </c>
      <c r="AI1264" s="9">
        <f>IF(OR($S1264="",$S1263=""),"",$C$2*LN(U1264/U1263))</f>
        <v/>
      </c>
      <c r="AJ1264" s="9">
        <f>IF(OR($S1264="",$S1263=""),"",$D$2*(V1264-V1263))</f>
        <v/>
      </c>
      <c r="AK1264" s="9">
        <f>IF(OR($S1264="",$S1263=""),"",$E$2*(W1264-W1263))</f>
        <v/>
      </c>
      <c r="AL1264" s="9">
        <f>IF(OR($S1264="",$S1263=""),"",$F$2*LN(X1264/X1263))</f>
        <v/>
      </c>
      <c r="AM1264" s="9">
        <f>IF(OR($S1264="",$S1263=""),"",$G$2*(Y1264-Y1263))</f>
        <v/>
      </c>
      <c r="AN1264" s="9">
        <f>IF(OR($S1264="",$S1263=""),"",$H$2*LN(Z1264/Z1263))</f>
        <v/>
      </c>
      <c r="AO1264" s="9">
        <f>IF(OR($S1264="",$S1263=""),"",$I$2*(AA1264-AA1263))</f>
        <v/>
      </c>
      <c r="AP1264" s="9">
        <f>IF(OR($S1264="",$S1263=""),"",$J$2*LN(AB1264/AB1263))</f>
        <v/>
      </c>
      <c r="AQ1264" s="9">
        <f>IF(OR($S1264="",$S1263=""),"",$K$2*(AC1264-AC1263))</f>
        <v/>
      </c>
      <c r="AR1264" s="9">
        <f>IF(OR($S1264="",$S1263=""),"",$L$2*LN(AD1264/AD1263))</f>
        <v/>
      </c>
      <c r="AS1264" s="9">
        <f>IF(OR($S1264="",$S1263=""),"",$M$2*LN(AE1264/AE1263))</f>
        <v/>
      </c>
      <c r="AT1264" s="9">
        <f>IF(OR($S1264="",$S1263=""),"",$N$2*LN(AF1264/AF1263))</f>
        <v/>
      </c>
      <c r="AV1264" s="9">
        <f>IF($AH1264="","",$AY$16+$AY$4*AI1264+$AY$5*AJ1264+$AY$6*AK1264+$AY$7*AL1264+$AY$8*AM1264+$AY$9*AN1264+$AY$10*AO1264+$AY$11*AP1264+$AY$12*AQ1264+$AY$13*AR1264+$AY$14*AS1264+$AY$15*AT1264)</f>
        <v/>
      </c>
      <c r="BC1264" s="10">
        <f>IF((ROW()-6)&lt;=$Q$3,INDEX(LINEST(AH1205:AH1264,AI1205:AT1264,TRUE,TRUE),1,13)*$Q$4,"")</f>
        <v/>
      </c>
      <c r="BD1264" s="9">
        <f>IF((ROW()-6)&lt;=$Q$3,INDEX(LINEST(AH1205:AH1264,AI1205:AT1264,TRUE,TRUE),1,12),"")</f>
        <v/>
      </c>
      <c r="BE1264" s="9">
        <f>IF((ROW()-6)&lt;=$Q$3,INDEX(LINEST(AH1205:AH1264,AI1205:AT1264,TRUE,TRUE),1,11),"")</f>
        <v/>
      </c>
      <c r="BF1264" s="9">
        <f>IF((ROW()-6)&lt;=$Q$3,INDEX(LINEST(AH1205:AH1264,AI1205:AT1264,TRUE,TRUE),1,10),"")</f>
        <v/>
      </c>
      <c r="BG1264" s="9">
        <f>IF((ROW()-6)&lt;=$Q$3,INDEX(LINEST(AH1205:AH1264,AI1205:AT1264,TRUE,TRUE),1,9),"")</f>
        <v/>
      </c>
      <c r="BH1264" s="9">
        <f>IF((ROW()-6)&lt;=$Q$3,INDEX(LINEST(AH1205:AH1264,AI1205:AT1264,TRUE,TRUE),1,8),"")</f>
        <v/>
      </c>
      <c r="BI1264" s="9">
        <f>IF((ROW()-6)&lt;=$Q$3,INDEX(LINEST(AH1205:AH1264,AI1205:AT1264,TRUE,TRUE),1,7),"")</f>
        <v/>
      </c>
      <c r="BJ1264" s="9">
        <f>IF((ROW()-6)&lt;=$Q$3,INDEX(LINEST(AH1205:AH1264,AI1205:AT1264,TRUE,TRUE),1,6),"")</f>
        <v/>
      </c>
      <c r="BK1264" s="9">
        <f>IF((ROW()-6)&lt;=$Q$3,INDEX(LINEST(AH1205:AH1264,AI1205:AT1264,TRUE,TRUE),1,5),"")</f>
        <v/>
      </c>
      <c r="BL1264" s="9">
        <f>IF((ROW()-6)&lt;=$Q$3,INDEX(LINEST(AH1205:AH1264,AI1205:AT1264,TRUE,TRUE),1,4),"")</f>
        <v/>
      </c>
      <c r="BM1264" s="9">
        <f>IF((ROW()-6)&lt;=$Q$3,INDEX(LINEST(AH1205:AH1264,AI1205:AT1264,TRUE,TRUE),1,3),"")</f>
        <v/>
      </c>
      <c r="BN1264" s="9">
        <f>IF((ROW()-6)&lt;=$Q$3,INDEX(LINEST(AH1205:AH1264,AI1205:AT1264,TRUE,TRUE),1,2),"")</f>
        <v/>
      </c>
      <c r="BO1264" s="9">
        <f>IF((ROW()-6)&lt;=$Q$3,INDEX(LINEST(AH1205:AH1264,AI1205:AT1264,TRUE,TRUE),1,1),"")</f>
        <v/>
      </c>
      <c r="BP1264" s="10">
        <f>IF((ROW()-6)&lt;=$Q$3,INDEX(LINEST(AH1205:AH1264,AI1205:AT1264,TRUE,TRUE),3,1),"")</f>
        <v/>
      </c>
      <c r="BR1264" s="9">
        <f>IF(AND((ROW()-6)&lt;=$Q$3,ISNUMBER(BC1263)),BC1263/$Q$4+BD1263*AI1264+BE1263*AJ1264+BF1263*AK1264+BG1263*AL1264+BH1263*AM1264+BI1263*AN1264+BJ1263*AO1264+BK1263*AP1264+BL1263*AQ1264+BM1263*AR1264+BN1263*AS1264+BO1263*AT1264,"")</f>
        <v/>
      </c>
      <c r="BS1264">
        <f>IF(ISNUMBER(BR1264),AVERAGE(AH1204:AH1263),"")</f>
        <v/>
      </c>
      <c r="BT1264">
        <f>IF(ISNUMBER(BR1264),(AH1264-BR1264)^2,"")</f>
        <v/>
      </c>
      <c r="BU1264">
        <f>IF(ISNUMBER(BR1264),AH1264^2,"")</f>
        <v/>
      </c>
      <c r="BV1264">
        <f>IF(ISNUMBER(BR1264),(AH1264-BS1264)^2,"")</f>
        <v/>
      </c>
    </row>
    <row r="1265">
      <c r="O1265">
        <f>IF($R1265="","",CHOOSE($Q$2,YEAR(R1265)*12+MONTH(R1265),INT((R1265-2)/7),YEAR(R1265)*4+ROUNDUP(MONTH(R1265)/3)))</f>
        <v/>
      </c>
      <c r="P1265">
        <f>IF($R1265="","",IF($R1266="",1,IF(O1265&lt;&gt;O1266,1,0)))</f>
        <v/>
      </c>
      <c r="Q1265">
        <f>IF(P1265=1,SUM($P$7:P1265),"")</f>
        <v/>
      </c>
      <c r="R1265">
        <f>IF($A1265="","",IF(ISNUMBER($A1265),$A1265,IFERROR(DATEVALUE($A1265),NA())))</f>
        <v/>
      </c>
      <c r="S1265" s="7">
        <f>IFERROR(INDEX($R$7:$R$60000,MATCH(ROW()-6,$Q$7:$Q$60000,0)),"")</f>
        <v/>
      </c>
      <c r="T1265">
        <f>IFERROR(INDEX($B$7:$B$60000,MATCH(ROW()-6,$Q$7:$Q$60000,0)),"")</f>
        <v/>
      </c>
      <c r="U1265">
        <f>IFERROR(INDEX($C$7:$C$60000,MATCH(ROW()-6,$Q$7:$Q$60000,0)),"")</f>
        <v/>
      </c>
      <c r="V1265">
        <f>IFERROR(INDEX($D$7:$D$60000,MATCH(ROW()-6,$Q$7:$Q$60000,0)),"")</f>
        <v/>
      </c>
      <c r="W1265">
        <f>IFERROR(INDEX($E$7:$E$60000,MATCH(ROW()-6,$Q$7:$Q$60000,0)),"")</f>
        <v/>
      </c>
      <c r="X1265">
        <f>IFERROR(INDEX($F$7:$F$60000,MATCH(ROW()-6,$Q$7:$Q$60000,0)),"")</f>
        <v/>
      </c>
      <c r="Y1265">
        <f>IFERROR(INDEX($G$7:$G$60000,MATCH(ROW()-6,$Q$7:$Q$60000,0)),"")</f>
        <v/>
      </c>
      <c r="Z1265">
        <f>IFERROR(INDEX($H$7:$H$60000,MATCH(ROW()-6,$Q$7:$Q$60000,0)),"")</f>
        <v/>
      </c>
      <c r="AA1265">
        <f>IFERROR(INDEX($I$7:$I$60000,MATCH(ROW()-6,$Q$7:$Q$60000,0)),"")</f>
        <v/>
      </c>
      <c r="AB1265">
        <f>IFERROR(INDEX($J$7:$J$60000,MATCH(ROW()-6,$Q$7:$Q$60000,0)),"")</f>
        <v/>
      </c>
      <c r="AC1265">
        <f>IFERROR(INDEX($K$7:$K$60000,MATCH(ROW()-6,$Q$7:$Q$60000,0)),"")</f>
        <v/>
      </c>
      <c r="AD1265">
        <f>IFERROR(INDEX($L$7:$L$60000,MATCH(ROW()-6,$Q$7:$Q$60000,0)),"")</f>
        <v/>
      </c>
      <c r="AE1265">
        <f>IFERROR(INDEX($M$7:$M$60000,MATCH(ROW()-6,$Q$7:$Q$60000,0)),"")</f>
        <v/>
      </c>
      <c r="AF1265">
        <f>IFERROR(INDEX($N$7:$N$60000,MATCH(ROW()-6,$Q$7:$Q$60000,0)),"")</f>
        <v/>
      </c>
      <c r="AH1265" s="9">
        <f>IF(OR($S1265="",$S1264=""),"",LN($T1265/$T1264))</f>
        <v/>
      </c>
      <c r="AI1265" s="9">
        <f>IF(OR($S1265="",$S1264=""),"",$C$2*LN(U1265/U1264))</f>
        <v/>
      </c>
      <c r="AJ1265" s="9">
        <f>IF(OR($S1265="",$S1264=""),"",$D$2*(V1265-V1264))</f>
        <v/>
      </c>
      <c r="AK1265" s="9">
        <f>IF(OR($S1265="",$S1264=""),"",$E$2*(W1265-W1264))</f>
        <v/>
      </c>
      <c r="AL1265" s="9">
        <f>IF(OR($S1265="",$S1264=""),"",$F$2*LN(X1265/X1264))</f>
        <v/>
      </c>
      <c r="AM1265" s="9">
        <f>IF(OR($S1265="",$S1264=""),"",$G$2*(Y1265-Y1264))</f>
        <v/>
      </c>
      <c r="AN1265" s="9">
        <f>IF(OR($S1265="",$S1264=""),"",$H$2*LN(Z1265/Z1264))</f>
        <v/>
      </c>
      <c r="AO1265" s="9">
        <f>IF(OR($S1265="",$S1264=""),"",$I$2*(AA1265-AA1264))</f>
        <v/>
      </c>
      <c r="AP1265" s="9">
        <f>IF(OR($S1265="",$S1264=""),"",$J$2*LN(AB1265/AB1264))</f>
        <v/>
      </c>
      <c r="AQ1265" s="9">
        <f>IF(OR($S1265="",$S1264=""),"",$K$2*(AC1265-AC1264))</f>
        <v/>
      </c>
      <c r="AR1265" s="9">
        <f>IF(OR($S1265="",$S1264=""),"",$L$2*LN(AD1265/AD1264))</f>
        <v/>
      </c>
      <c r="AS1265" s="9">
        <f>IF(OR($S1265="",$S1264=""),"",$M$2*LN(AE1265/AE1264))</f>
        <v/>
      </c>
      <c r="AT1265" s="9">
        <f>IF(OR($S1265="",$S1264=""),"",$N$2*LN(AF1265/AF1264))</f>
        <v/>
      </c>
      <c r="AV1265" s="9">
        <f>IF($AH1265="","",$AY$16+$AY$4*AI1265+$AY$5*AJ1265+$AY$6*AK1265+$AY$7*AL1265+$AY$8*AM1265+$AY$9*AN1265+$AY$10*AO1265+$AY$11*AP1265+$AY$12*AQ1265+$AY$13*AR1265+$AY$14*AS1265+$AY$15*AT1265)</f>
        <v/>
      </c>
      <c r="BC1265" s="10">
        <f>IF((ROW()-6)&lt;=$Q$3,INDEX(LINEST(AH1206:AH1265,AI1206:AT1265,TRUE,TRUE),1,13)*$Q$4,"")</f>
        <v/>
      </c>
      <c r="BD1265" s="9">
        <f>IF((ROW()-6)&lt;=$Q$3,INDEX(LINEST(AH1206:AH1265,AI1206:AT1265,TRUE,TRUE),1,12),"")</f>
        <v/>
      </c>
      <c r="BE1265" s="9">
        <f>IF((ROW()-6)&lt;=$Q$3,INDEX(LINEST(AH1206:AH1265,AI1206:AT1265,TRUE,TRUE),1,11),"")</f>
        <v/>
      </c>
      <c r="BF1265" s="9">
        <f>IF((ROW()-6)&lt;=$Q$3,INDEX(LINEST(AH1206:AH1265,AI1206:AT1265,TRUE,TRUE),1,10),"")</f>
        <v/>
      </c>
      <c r="BG1265" s="9">
        <f>IF((ROW()-6)&lt;=$Q$3,INDEX(LINEST(AH1206:AH1265,AI1206:AT1265,TRUE,TRUE),1,9),"")</f>
        <v/>
      </c>
      <c r="BH1265" s="9">
        <f>IF((ROW()-6)&lt;=$Q$3,INDEX(LINEST(AH1206:AH1265,AI1206:AT1265,TRUE,TRUE),1,8),"")</f>
        <v/>
      </c>
      <c r="BI1265" s="9">
        <f>IF((ROW()-6)&lt;=$Q$3,INDEX(LINEST(AH1206:AH1265,AI1206:AT1265,TRUE,TRUE),1,7),"")</f>
        <v/>
      </c>
      <c r="BJ1265" s="9">
        <f>IF((ROW()-6)&lt;=$Q$3,INDEX(LINEST(AH1206:AH1265,AI1206:AT1265,TRUE,TRUE),1,6),"")</f>
        <v/>
      </c>
      <c r="BK1265" s="9">
        <f>IF((ROW()-6)&lt;=$Q$3,INDEX(LINEST(AH1206:AH1265,AI1206:AT1265,TRUE,TRUE),1,5),"")</f>
        <v/>
      </c>
      <c r="BL1265" s="9">
        <f>IF((ROW()-6)&lt;=$Q$3,INDEX(LINEST(AH1206:AH1265,AI1206:AT1265,TRUE,TRUE),1,4),"")</f>
        <v/>
      </c>
      <c r="BM1265" s="9">
        <f>IF((ROW()-6)&lt;=$Q$3,INDEX(LINEST(AH1206:AH1265,AI1206:AT1265,TRUE,TRUE),1,3),"")</f>
        <v/>
      </c>
      <c r="BN1265" s="9">
        <f>IF((ROW()-6)&lt;=$Q$3,INDEX(LINEST(AH1206:AH1265,AI1206:AT1265,TRUE,TRUE),1,2),"")</f>
        <v/>
      </c>
      <c r="BO1265" s="9">
        <f>IF((ROW()-6)&lt;=$Q$3,INDEX(LINEST(AH1206:AH1265,AI1206:AT1265,TRUE,TRUE),1,1),"")</f>
        <v/>
      </c>
      <c r="BP1265" s="10">
        <f>IF((ROW()-6)&lt;=$Q$3,INDEX(LINEST(AH1206:AH1265,AI1206:AT1265,TRUE,TRUE),3,1),"")</f>
        <v/>
      </c>
      <c r="BR1265" s="9">
        <f>IF(AND((ROW()-6)&lt;=$Q$3,ISNUMBER(BC1264)),BC1264/$Q$4+BD1264*AI1265+BE1264*AJ1265+BF1264*AK1265+BG1264*AL1265+BH1264*AM1265+BI1264*AN1265+BJ1264*AO1265+BK1264*AP1265+BL1264*AQ1265+BM1264*AR1265+BN1264*AS1265+BO1264*AT1265,"")</f>
        <v/>
      </c>
      <c r="BS1265">
        <f>IF(ISNUMBER(BR1265),AVERAGE(AH1205:AH1264),"")</f>
        <v/>
      </c>
      <c r="BT1265">
        <f>IF(ISNUMBER(BR1265),(AH1265-BR1265)^2,"")</f>
        <v/>
      </c>
      <c r="BU1265">
        <f>IF(ISNUMBER(BR1265),AH1265^2,"")</f>
        <v/>
      </c>
      <c r="BV1265">
        <f>IF(ISNUMBER(BR1265),(AH1265-BS1265)^2,"")</f>
        <v/>
      </c>
    </row>
    <row r="1266">
      <c r="O1266">
        <f>IF($R1266="","",CHOOSE($Q$2,YEAR(R1266)*12+MONTH(R1266),INT((R1266-2)/7),YEAR(R1266)*4+ROUNDUP(MONTH(R1266)/3)))</f>
        <v/>
      </c>
      <c r="P1266">
        <f>IF($R1266="","",IF($R1267="",1,IF(O1266&lt;&gt;O1267,1,0)))</f>
        <v/>
      </c>
      <c r="Q1266">
        <f>IF(P1266=1,SUM($P$7:P1266),"")</f>
        <v/>
      </c>
      <c r="R1266">
        <f>IF($A1266="","",IF(ISNUMBER($A1266),$A1266,IFERROR(DATEVALUE($A1266),NA())))</f>
        <v/>
      </c>
      <c r="S1266" s="7">
        <f>IFERROR(INDEX($R$7:$R$60000,MATCH(ROW()-6,$Q$7:$Q$60000,0)),"")</f>
        <v/>
      </c>
      <c r="T1266">
        <f>IFERROR(INDEX($B$7:$B$60000,MATCH(ROW()-6,$Q$7:$Q$60000,0)),"")</f>
        <v/>
      </c>
      <c r="U1266">
        <f>IFERROR(INDEX($C$7:$C$60000,MATCH(ROW()-6,$Q$7:$Q$60000,0)),"")</f>
        <v/>
      </c>
      <c r="V1266">
        <f>IFERROR(INDEX($D$7:$D$60000,MATCH(ROW()-6,$Q$7:$Q$60000,0)),"")</f>
        <v/>
      </c>
      <c r="W1266">
        <f>IFERROR(INDEX($E$7:$E$60000,MATCH(ROW()-6,$Q$7:$Q$60000,0)),"")</f>
        <v/>
      </c>
      <c r="X1266">
        <f>IFERROR(INDEX($F$7:$F$60000,MATCH(ROW()-6,$Q$7:$Q$60000,0)),"")</f>
        <v/>
      </c>
      <c r="Y1266">
        <f>IFERROR(INDEX($G$7:$G$60000,MATCH(ROW()-6,$Q$7:$Q$60000,0)),"")</f>
        <v/>
      </c>
      <c r="Z1266">
        <f>IFERROR(INDEX($H$7:$H$60000,MATCH(ROW()-6,$Q$7:$Q$60000,0)),"")</f>
        <v/>
      </c>
      <c r="AA1266">
        <f>IFERROR(INDEX($I$7:$I$60000,MATCH(ROW()-6,$Q$7:$Q$60000,0)),"")</f>
        <v/>
      </c>
      <c r="AB1266">
        <f>IFERROR(INDEX($J$7:$J$60000,MATCH(ROW()-6,$Q$7:$Q$60000,0)),"")</f>
        <v/>
      </c>
      <c r="AC1266">
        <f>IFERROR(INDEX($K$7:$K$60000,MATCH(ROW()-6,$Q$7:$Q$60000,0)),"")</f>
        <v/>
      </c>
      <c r="AD1266">
        <f>IFERROR(INDEX($L$7:$L$60000,MATCH(ROW()-6,$Q$7:$Q$60000,0)),"")</f>
        <v/>
      </c>
      <c r="AE1266">
        <f>IFERROR(INDEX($M$7:$M$60000,MATCH(ROW()-6,$Q$7:$Q$60000,0)),"")</f>
        <v/>
      </c>
      <c r="AF1266">
        <f>IFERROR(INDEX($N$7:$N$60000,MATCH(ROW()-6,$Q$7:$Q$60000,0)),"")</f>
        <v/>
      </c>
      <c r="AH1266" s="9">
        <f>IF(OR($S1266="",$S1265=""),"",LN($T1266/$T1265))</f>
        <v/>
      </c>
      <c r="AI1266" s="9">
        <f>IF(OR($S1266="",$S1265=""),"",$C$2*LN(U1266/U1265))</f>
        <v/>
      </c>
      <c r="AJ1266" s="9">
        <f>IF(OR($S1266="",$S1265=""),"",$D$2*(V1266-V1265))</f>
        <v/>
      </c>
      <c r="AK1266" s="9">
        <f>IF(OR($S1266="",$S1265=""),"",$E$2*(W1266-W1265))</f>
        <v/>
      </c>
      <c r="AL1266" s="9">
        <f>IF(OR($S1266="",$S1265=""),"",$F$2*LN(X1266/X1265))</f>
        <v/>
      </c>
      <c r="AM1266" s="9">
        <f>IF(OR($S1266="",$S1265=""),"",$G$2*(Y1266-Y1265))</f>
        <v/>
      </c>
      <c r="AN1266" s="9">
        <f>IF(OR($S1266="",$S1265=""),"",$H$2*LN(Z1266/Z1265))</f>
        <v/>
      </c>
      <c r="AO1266" s="9">
        <f>IF(OR($S1266="",$S1265=""),"",$I$2*(AA1266-AA1265))</f>
        <v/>
      </c>
      <c r="AP1266" s="9">
        <f>IF(OR($S1266="",$S1265=""),"",$J$2*LN(AB1266/AB1265))</f>
        <v/>
      </c>
      <c r="AQ1266" s="9">
        <f>IF(OR($S1266="",$S1265=""),"",$K$2*(AC1266-AC1265))</f>
        <v/>
      </c>
      <c r="AR1266" s="9">
        <f>IF(OR($S1266="",$S1265=""),"",$L$2*LN(AD1266/AD1265))</f>
        <v/>
      </c>
      <c r="AS1266" s="9">
        <f>IF(OR($S1266="",$S1265=""),"",$M$2*LN(AE1266/AE1265))</f>
        <v/>
      </c>
      <c r="AT1266" s="9">
        <f>IF(OR($S1266="",$S1265=""),"",$N$2*LN(AF1266/AF1265))</f>
        <v/>
      </c>
      <c r="AV1266" s="9">
        <f>IF($AH1266="","",$AY$16+$AY$4*AI1266+$AY$5*AJ1266+$AY$6*AK1266+$AY$7*AL1266+$AY$8*AM1266+$AY$9*AN1266+$AY$10*AO1266+$AY$11*AP1266+$AY$12*AQ1266+$AY$13*AR1266+$AY$14*AS1266+$AY$15*AT1266)</f>
        <v/>
      </c>
      <c r="BC1266" s="10">
        <f>IF((ROW()-6)&lt;=$Q$3,INDEX(LINEST(AH1207:AH1266,AI1207:AT1266,TRUE,TRUE),1,13)*$Q$4,"")</f>
        <v/>
      </c>
      <c r="BD1266" s="9">
        <f>IF((ROW()-6)&lt;=$Q$3,INDEX(LINEST(AH1207:AH1266,AI1207:AT1266,TRUE,TRUE),1,12),"")</f>
        <v/>
      </c>
      <c r="BE1266" s="9">
        <f>IF((ROW()-6)&lt;=$Q$3,INDEX(LINEST(AH1207:AH1266,AI1207:AT1266,TRUE,TRUE),1,11),"")</f>
        <v/>
      </c>
      <c r="BF1266" s="9">
        <f>IF((ROW()-6)&lt;=$Q$3,INDEX(LINEST(AH1207:AH1266,AI1207:AT1266,TRUE,TRUE),1,10),"")</f>
        <v/>
      </c>
      <c r="BG1266" s="9">
        <f>IF((ROW()-6)&lt;=$Q$3,INDEX(LINEST(AH1207:AH1266,AI1207:AT1266,TRUE,TRUE),1,9),"")</f>
        <v/>
      </c>
      <c r="BH1266" s="9">
        <f>IF((ROW()-6)&lt;=$Q$3,INDEX(LINEST(AH1207:AH1266,AI1207:AT1266,TRUE,TRUE),1,8),"")</f>
        <v/>
      </c>
      <c r="BI1266" s="9">
        <f>IF((ROW()-6)&lt;=$Q$3,INDEX(LINEST(AH1207:AH1266,AI1207:AT1266,TRUE,TRUE),1,7),"")</f>
        <v/>
      </c>
      <c r="BJ1266" s="9">
        <f>IF((ROW()-6)&lt;=$Q$3,INDEX(LINEST(AH1207:AH1266,AI1207:AT1266,TRUE,TRUE),1,6),"")</f>
        <v/>
      </c>
      <c r="BK1266" s="9">
        <f>IF((ROW()-6)&lt;=$Q$3,INDEX(LINEST(AH1207:AH1266,AI1207:AT1266,TRUE,TRUE),1,5),"")</f>
        <v/>
      </c>
      <c r="BL1266" s="9">
        <f>IF((ROW()-6)&lt;=$Q$3,INDEX(LINEST(AH1207:AH1266,AI1207:AT1266,TRUE,TRUE),1,4),"")</f>
        <v/>
      </c>
      <c r="BM1266" s="9">
        <f>IF((ROW()-6)&lt;=$Q$3,INDEX(LINEST(AH1207:AH1266,AI1207:AT1266,TRUE,TRUE),1,3),"")</f>
        <v/>
      </c>
      <c r="BN1266" s="9">
        <f>IF((ROW()-6)&lt;=$Q$3,INDEX(LINEST(AH1207:AH1266,AI1207:AT1266,TRUE,TRUE),1,2),"")</f>
        <v/>
      </c>
      <c r="BO1266" s="9">
        <f>IF((ROW()-6)&lt;=$Q$3,INDEX(LINEST(AH1207:AH1266,AI1207:AT1266,TRUE,TRUE),1,1),"")</f>
        <v/>
      </c>
      <c r="BP1266" s="10">
        <f>IF((ROW()-6)&lt;=$Q$3,INDEX(LINEST(AH1207:AH1266,AI1207:AT1266,TRUE,TRUE),3,1),"")</f>
        <v/>
      </c>
      <c r="BR1266" s="9">
        <f>IF(AND((ROW()-6)&lt;=$Q$3,ISNUMBER(BC1265)),BC1265/$Q$4+BD1265*AI1266+BE1265*AJ1266+BF1265*AK1266+BG1265*AL1266+BH1265*AM1266+BI1265*AN1266+BJ1265*AO1266+BK1265*AP1266+BL1265*AQ1266+BM1265*AR1266+BN1265*AS1266+BO1265*AT1266,"")</f>
        <v/>
      </c>
      <c r="BS1266">
        <f>IF(ISNUMBER(BR1266),AVERAGE(AH1206:AH1265),"")</f>
        <v/>
      </c>
      <c r="BT1266">
        <f>IF(ISNUMBER(BR1266),(AH1266-BR1266)^2,"")</f>
        <v/>
      </c>
      <c r="BU1266">
        <f>IF(ISNUMBER(BR1266),AH1266^2,"")</f>
        <v/>
      </c>
      <c r="BV1266">
        <f>IF(ISNUMBER(BR1266),(AH1266-BS1266)^2,"")</f>
        <v/>
      </c>
    </row>
    <row r="1267">
      <c r="O1267">
        <f>IF($R1267="","",CHOOSE($Q$2,YEAR(R1267)*12+MONTH(R1267),INT((R1267-2)/7),YEAR(R1267)*4+ROUNDUP(MONTH(R1267)/3)))</f>
        <v/>
      </c>
      <c r="P1267">
        <f>IF($R1267="","",IF($R1268="",1,IF(O1267&lt;&gt;O1268,1,0)))</f>
        <v/>
      </c>
      <c r="Q1267">
        <f>IF(P1267=1,SUM($P$7:P1267),"")</f>
        <v/>
      </c>
      <c r="R1267">
        <f>IF($A1267="","",IF(ISNUMBER($A1267),$A1267,IFERROR(DATEVALUE($A1267),NA())))</f>
        <v/>
      </c>
      <c r="S1267" s="7">
        <f>IFERROR(INDEX($R$7:$R$60000,MATCH(ROW()-6,$Q$7:$Q$60000,0)),"")</f>
        <v/>
      </c>
      <c r="T1267">
        <f>IFERROR(INDEX($B$7:$B$60000,MATCH(ROW()-6,$Q$7:$Q$60000,0)),"")</f>
        <v/>
      </c>
      <c r="U1267">
        <f>IFERROR(INDEX($C$7:$C$60000,MATCH(ROW()-6,$Q$7:$Q$60000,0)),"")</f>
        <v/>
      </c>
      <c r="V1267">
        <f>IFERROR(INDEX($D$7:$D$60000,MATCH(ROW()-6,$Q$7:$Q$60000,0)),"")</f>
        <v/>
      </c>
      <c r="W1267">
        <f>IFERROR(INDEX($E$7:$E$60000,MATCH(ROW()-6,$Q$7:$Q$60000,0)),"")</f>
        <v/>
      </c>
      <c r="X1267">
        <f>IFERROR(INDEX($F$7:$F$60000,MATCH(ROW()-6,$Q$7:$Q$60000,0)),"")</f>
        <v/>
      </c>
      <c r="Y1267">
        <f>IFERROR(INDEX($G$7:$G$60000,MATCH(ROW()-6,$Q$7:$Q$60000,0)),"")</f>
        <v/>
      </c>
      <c r="Z1267">
        <f>IFERROR(INDEX($H$7:$H$60000,MATCH(ROW()-6,$Q$7:$Q$60000,0)),"")</f>
        <v/>
      </c>
      <c r="AA1267">
        <f>IFERROR(INDEX($I$7:$I$60000,MATCH(ROW()-6,$Q$7:$Q$60000,0)),"")</f>
        <v/>
      </c>
      <c r="AB1267">
        <f>IFERROR(INDEX($J$7:$J$60000,MATCH(ROW()-6,$Q$7:$Q$60000,0)),"")</f>
        <v/>
      </c>
      <c r="AC1267">
        <f>IFERROR(INDEX($K$7:$K$60000,MATCH(ROW()-6,$Q$7:$Q$60000,0)),"")</f>
        <v/>
      </c>
      <c r="AD1267">
        <f>IFERROR(INDEX($L$7:$L$60000,MATCH(ROW()-6,$Q$7:$Q$60000,0)),"")</f>
        <v/>
      </c>
      <c r="AE1267">
        <f>IFERROR(INDEX($M$7:$M$60000,MATCH(ROW()-6,$Q$7:$Q$60000,0)),"")</f>
        <v/>
      </c>
      <c r="AF1267">
        <f>IFERROR(INDEX($N$7:$N$60000,MATCH(ROW()-6,$Q$7:$Q$60000,0)),"")</f>
        <v/>
      </c>
      <c r="AH1267" s="9">
        <f>IF(OR($S1267="",$S1266=""),"",LN($T1267/$T1266))</f>
        <v/>
      </c>
      <c r="AI1267" s="9">
        <f>IF(OR($S1267="",$S1266=""),"",$C$2*LN(U1267/U1266))</f>
        <v/>
      </c>
      <c r="AJ1267" s="9">
        <f>IF(OR($S1267="",$S1266=""),"",$D$2*(V1267-V1266))</f>
        <v/>
      </c>
      <c r="AK1267" s="9">
        <f>IF(OR($S1267="",$S1266=""),"",$E$2*(W1267-W1266))</f>
        <v/>
      </c>
      <c r="AL1267" s="9">
        <f>IF(OR($S1267="",$S1266=""),"",$F$2*LN(X1267/X1266))</f>
        <v/>
      </c>
      <c r="AM1267" s="9">
        <f>IF(OR($S1267="",$S1266=""),"",$G$2*(Y1267-Y1266))</f>
        <v/>
      </c>
      <c r="AN1267" s="9">
        <f>IF(OR($S1267="",$S1266=""),"",$H$2*LN(Z1267/Z1266))</f>
        <v/>
      </c>
      <c r="AO1267" s="9">
        <f>IF(OR($S1267="",$S1266=""),"",$I$2*(AA1267-AA1266))</f>
        <v/>
      </c>
      <c r="AP1267" s="9">
        <f>IF(OR($S1267="",$S1266=""),"",$J$2*LN(AB1267/AB1266))</f>
        <v/>
      </c>
      <c r="AQ1267" s="9">
        <f>IF(OR($S1267="",$S1266=""),"",$K$2*(AC1267-AC1266))</f>
        <v/>
      </c>
      <c r="AR1267" s="9">
        <f>IF(OR($S1267="",$S1266=""),"",$L$2*LN(AD1267/AD1266))</f>
        <v/>
      </c>
      <c r="AS1267" s="9">
        <f>IF(OR($S1267="",$S1266=""),"",$M$2*LN(AE1267/AE1266))</f>
        <v/>
      </c>
      <c r="AT1267" s="9">
        <f>IF(OR($S1267="",$S1266=""),"",$N$2*LN(AF1267/AF1266))</f>
        <v/>
      </c>
      <c r="AV1267" s="9">
        <f>IF($AH1267="","",$AY$16+$AY$4*AI1267+$AY$5*AJ1267+$AY$6*AK1267+$AY$7*AL1267+$AY$8*AM1267+$AY$9*AN1267+$AY$10*AO1267+$AY$11*AP1267+$AY$12*AQ1267+$AY$13*AR1267+$AY$14*AS1267+$AY$15*AT1267)</f>
        <v/>
      </c>
      <c r="BC1267" s="10">
        <f>IF((ROW()-6)&lt;=$Q$3,INDEX(LINEST(AH1208:AH1267,AI1208:AT1267,TRUE,TRUE),1,13)*$Q$4,"")</f>
        <v/>
      </c>
      <c r="BD1267" s="9">
        <f>IF((ROW()-6)&lt;=$Q$3,INDEX(LINEST(AH1208:AH1267,AI1208:AT1267,TRUE,TRUE),1,12),"")</f>
        <v/>
      </c>
      <c r="BE1267" s="9">
        <f>IF((ROW()-6)&lt;=$Q$3,INDEX(LINEST(AH1208:AH1267,AI1208:AT1267,TRUE,TRUE),1,11),"")</f>
        <v/>
      </c>
      <c r="BF1267" s="9">
        <f>IF((ROW()-6)&lt;=$Q$3,INDEX(LINEST(AH1208:AH1267,AI1208:AT1267,TRUE,TRUE),1,10),"")</f>
        <v/>
      </c>
      <c r="BG1267" s="9">
        <f>IF((ROW()-6)&lt;=$Q$3,INDEX(LINEST(AH1208:AH1267,AI1208:AT1267,TRUE,TRUE),1,9),"")</f>
        <v/>
      </c>
      <c r="BH1267" s="9">
        <f>IF((ROW()-6)&lt;=$Q$3,INDEX(LINEST(AH1208:AH1267,AI1208:AT1267,TRUE,TRUE),1,8),"")</f>
        <v/>
      </c>
      <c r="BI1267" s="9">
        <f>IF((ROW()-6)&lt;=$Q$3,INDEX(LINEST(AH1208:AH1267,AI1208:AT1267,TRUE,TRUE),1,7),"")</f>
        <v/>
      </c>
      <c r="BJ1267" s="9">
        <f>IF((ROW()-6)&lt;=$Q$3,INDEX(LINEST(AH1208:AH1267,AI1208:AT1267,TRUE,TRUE),1,6),"")</f>
        <v/>
      </c>
      <c r="BK1267" s="9">
        <f>IF((ROW()-6)&lt;=$Q$3,INDEX(LINEST(AH1208:AH1267,AI1208:AT1267,TRUE,TRUE),1,5),"")</f>
        <v/>
      </c>
      <c r="BL1267" s="9">
        <f>IF((ROW()-6)&lt;=$Q$3,INDEX(LINEST(AH1208:AH1267,AI1208:AT1267,TRUE,TRUE),1,4),"")</f>
        <v/>
      </c>
      <c r="BM1267" s="9">
        <f>IF((ROW()-6)&lt;=$Q$3,INDEX(LINEST(AH1208:AH1267,AI1208:AT1267,TRUE,TRUE),1,3),"")</f>
        <v/>
      </c>
      <c r="BN1267" s="9">
        <f>IF((ROW()-6)&lt;=$Q$3,INDEX(LINEST(AH1208:AH1267,AI1208:AT1267,TRUE,TRUE),1,2),"")</f>
        <v/>
      </c>
      <c r="BO1267" s="9">
        <f>IF((ROW()-6)&lt;=$Q$3,INDEX(LINEST(AH1208:AH1267,AI1208:AT1267,TRUE,TRUE),1,1),"")</f>
        <v/>
      </c>
      <c r="BP1267" s="10">
        <f>IF((ROW()-6)&lt;=$Q$3,INDEX(LINEST(AH1208:AH1267,AI1208:AT1267,TRUE,TRUE),3,1),"")</f>
        <v/>
      </c>
      <c r="BR1267" s="9">
        <f>IF(AND((ROW()-6)&lt;=$Q$3,ISNUMBER(BC1266)),BC1266/$Q$4+BD1266*AI1267+BE1266*AJ1267+BF1266*AK1267+BG1266*AL1267+BH1266*AM1267+BI1266*AN1267+BJ1266*AO1267+BK1266*AP1267+BL1266*AQ1267+BM1266*AR1267+BN1266*AS1267+BO1266*AT1267,"")</f>
        <v/>
      </c>
      <c r="BS1267">
        <f>IF(ISNUMBER(BR1267),AVERAGE(AH1207:AH1266),"")</f>
        <v/>
      </c>
      <c r="BT1267">
        <f>IF(ISNUMBER(BR1267),(AH1267-BR1267)^2,"")</f>
        <v/>
      </c>
      <c r="BU1267">
        <f>IF(ISNUMBER(BR1267),AH1267^2,"")</f>
        <v/>
      </c>
      <c r="BV1267">
        <f>IF(ISNUMBER(BR1267),(AH1267-BS1267)^2,"")</f>
        <v/>
      </c>
    </row>
    <row r="1268">
      <c r="O1268">
        <f>IF($R1268="","",CHOOSE($Q$2,YEAR(R1268)*12+MONTH(R1268),INT((R1268-2)/7),YEAR(R1268)*4+ROUNDUP(MONTH(R1268)/3)))</f>
        <v/>
      </c>
      <c r="P1268">
        <f>IF($R1268="","",IF($R1269="",1,IF(O1268&lt;&gt;O1269,1,0)))</f>
        <v/>
      </c>
      <c r="Q1268">
        <f>IF(P1268=1,SUM($P$7:P1268),"")</f>
        <v/>
      </c>
      <c r="R1268">
        <f>IF($A1268="","",IF(ISNUMBER($A1268),$A1268,IFERROR(DATEVALUE($A1268),NA())))</f>
        <v/>
      </c>
      <c r="S1268" s="7">
        <f>IFERROR(INDEX($R$7:$R$60000,MATCH(ROW()-6,$Q$7:$Q$60000,0)),"")</f>
        <v/>
      </c>
      <c r="T1268">
        <f>IFERROR(INDEX($B$7:$B$60000,MATCH(ROW()-6,$Q$7:$Q$60000,0)),"")</f>
        <v/>
      </c>
      <c r="U1268">
        <f>IFERROR(INDEX($C$7:$C$60000,MATCH(ROW()-6,$Q$7:$Q$60000,0)),"")</f>
        <v/>
      </c>
      <c r="V1268">
        <f>IFERROR(INDEX($D$7:$D$60000,MATCH(ROW()-6,$Q$7:$Q$60000,0)),"")</f>
        <v/>
      </c>
      <c r="W1268">
        <f>IFERROR(INDEX($E$7:$E$60000,MATCH(ROW()-6,$Q$7:$Q$60000,0)),"")</f>
        <v/>
      </c>
      <c r="X1268">
        <f>IFERROR(INDEX($F$7:$F$60000,MATCH(ROW()-6,$Q$7:$Q$60000,0)),"")</f>
        <v/>
      </c>
      <c r="Y1268">
        <f>IFERROR(INDEX($G$7:$G$60000,MATCH(ROW()-6,$Q$7:$Q$60000,0)),"")</f>
        <v/>
      </c>
      <c r="Z1268">
        <f>IFERROR(INDEX($H$7:$H$60000,MATCH(ROW()-6,$Q$7:$Q$60000,0)),"")</f>
        <v/>
      </c>
      <c r="AA1268">
        <f>IFERROR(INDEX($I$7:$I$60000,MATCH(ROW()-6,$Q$7:$Q$60000,0)),"")</f>
        <v/>
      </c>
      <c r="AB1268">
        <f>IFERROR(INDEX($J$7:$J$60000,MATCH(ROW()-6,$Q$7:$Q$60000,0)),"")</f>
        <v/>
      </c>
      <c r="AC1268">
        <f>IFERROR(INDEX($K$7:$K$60000,MATCH(ROW()-6,$Q$7:$Q$60000,0)),"")</f>
        <v/>
      </c>
      <c r="AD1268">
        <f>IFERROR(INDEX($L$7:$L$60000,MATCH(ROW()-6,$Q$7:$Q$60000,0)),"")</f>
        <v/>
      </c>
      <c r="AE1268">
        <f>IFERROR(INDEX($M$7:$M$60000,MATCH(ROW()-6,$Q$7:$Q$60000,0)),"")</f>
        <v/>
      </c>
      <c r="AF1268">
        <f>IFERROR(INDEX($N$7:$N$60000,MATCH(ROW()-6,$Q$7:$Q$60000,0)),"")</f>
        <v/>
      </c>
      <c r="AH1268" s="9">
        <f>IF(OR($S1268="",$S1267=""),"",LN($T1268/$T1267))</f>
        <v/>
      </c>
      <c r="AI1268" s="9">
        <f>IF(OR($S1268="",$S1267=""),"",$C$2*LN(U1268/U1267))</f>
        <v/>
      </c>
      <c r="AJ1268" s="9">
        <f>IF(OR($S1268="",$S1267=""),"",$D$2*(V1268-V1267))</f>
        <v/>
      </c>
      <c r="AK1268" s="9">
        <f>IF(OR($S1268="",$S1267=""),"",$E$2*(W1268-W1267))</f>
        <v/>
      </c>
      <c r="AL1268" s="9">
        <f>IF(OR($S1268="",$S1267=""),"",$F$2*LN(X1268/X1267))</f>
        <v/>
      </c>
      <c r="AM1268" s="9">
        <f>IF(OR($S1268="",$S1267=""),"",$G$2*(Y1268-Y1267))</f>
        <v/>
      </c>
      <c r="AN1268" s="9">
        <f>IF(OR($S1268="",$S1267=""),"",$H$2*LN(Z1268/Z1267))</f>
        <v/>
      </c>
      <c r="AO1268" s="9">
        <f>IF(OR($S1268="",$S1267=""),"",$I$2*(AA1268-AA1267))</f>
        <v/>
      </c>
      <c r="AP1268" s="9">
        <f>IF(OR($S1268="",$S1267=""),"",$J$2*LN(AB1268/AB1267))</f>
        <v/>
      </c>
      <c r="AQ1268" s="9">
        <f>IF(OR($S1268="",$S1267=""),"",$K$2*(AC1268-AC1267))</f>
        <v/>
      </c>
      <c r="AR1268" s="9">
        <f>IF(OR($S1268="",$S1267=""),"",$L$2*LN(AD1268/AD1267))</f>
        <v/>
      </c>
      <c r="AS1268" s="9">
        <f>IF(OR($S1268="",$S1267=""),"",$M$2*LN(AE1268/AE1267))</f>
        <v/>
      </c>
      <c r="AT1268" s="9">
        <f>IF(OR($S1268="",$S1267=""),"",$N$2*LN(AF1268/AF1267))</f>
        <v/>
      </c>
      <c r="AV1268" s="9">
        <f>IF($AH1268="","",$AY$16+$AY$4*AI1268+$AY$5*AJ1268+$AY$6*AK1268+$AY$7*AL1268+$AY$8*AM1268+$AY$9*AN1268+$AY$10*AO1268+$AY$11*AP1268+$AY$12*AQ1268+$AY$13*AR1268+$AY$14*AS1268+$AY$15*AT1268)</f>
        <v/>
      </c>
      <c r="BC1268" s="10">
        <f>IF((ROW()-6)&lt;=$Q$3,INDEX(LINEST(AH1209:AH1268,AI1209:AT1268,TRUE,TRUE),1,13)*$Q$4,"")</f>
        <v/>
      </c>
      <c r="BD1268" s="9">
        <f>IF((ROW()-6)&lt;=$Q$3,INDEX(LINEST(AH1209:AH1268,AI1209:AT1268,TRUE,TRUE),1,12),"")</f>
        <v/>
      </c>
      <c r="BE1268" s="9">
        <f>IF((ROW()-6)&lt;=$Q$3,INDEX(LINEST(AH1209:AH1268,AI1209:AT1268,TRUE,TRUE),1,11),"")</f>
        <v/>
      </c>
      <c r="BF1268" s="9">
        <f>IF((ROW()-6)&lt;=$Q$3,INDEX(LINEST(AH1209:AH1268,AI1209:AT1268,TRUE,TRUE),1,10),"")</f>
        <v/>
      </c>
      <c r="BG1268" s="9">
        <f>IF((ROW()-6)&lt;=$Q$3,INDEX(LINEST(AH1209:AH1268,AI1209:AT1268,TRUE,TRUE),1,9),"")</f>
        <v/>
      </c>
      <c r="BH1268" s="9">
        <f>IF((ROW()-6)&lt;=$Q$3,INDEX(LINEST(AH1209:AH1268,AI1209:AT1268,TRUE,TRUE),1,8),"")</f>
        <v/>
      </c>
      <c r="BI1268" s="9">
        <f>IF((ROW()-6)&lt;=$Q$3,INDEX(LINEST(AH1209:AH1268,AI1209:AT1268,TRUE,TRUE),1,7),"")</f>
        <v/>
      </c>
      <c r="BJ1268" s="9">
        <f>IF((ROW()-6)&lt;=$Q$3,INDEX(LINEST(AH1209:AH1268,AI1209:AT1268,TRUE,TRUE),1,6),"")</f>
        <v/>
      </c>
      <c r="BK1268" s="9">
        <f>IF((ROW()-6)&lt;=$Q$3,INDEX(LINEST(AH1209:AH1268,AI1209:AT1268,TRUE,TRUE),1,5),"")</f>
        <v/>
      </c>
      <c r="BL1268" s="9">
        <f>IF((ROW()-6)&lt;=$Q$3,INDEX(LINEST(AH1209:AH1268,AI1209:AT1268,TRUE,TRUE),1,4),"")</f>
        <v/>
      </c>
      <c r="BM1268" s="9">
        <f>IF((ROW()-6)&lt;=$Q$3,INDEX(LINEST(AH1209:AH1268,AI1209:AT1268,TRUE,TRUE),1,3),"")</f>
        <v/>
      </c>
      <c r="BN1268" s="9">
        <f>IF((ROW()-6)&lt;=$Q$3,INDEX(LINEST(AH1209:AH1268,AI1209:AT1268,TRUE,TRUE),1,2),"")</f>
        <v/>
      </c>
      <c r="BO1268" s="9">
        <f>IF((ROW()-6)&lt;=$Q$3,INDEX(LINEST(AH1209:AH1268,AI1209:AT1268,TRUE,TRUE),1,1),"")</f>
        <v/>
      </c>
      <c r="BP1268" s="10">
        <f>IF((ROW()-6)&lt;=$Q$3,INDEX(LINEST(AH1209:AH1268,AI1209:AT1268,TRUE,TRUE),3,1),"")</f>
        <v/>
      </c>
      <c r="BR1268" s="9">
        <f>IF(AND((ROW()-6)&lt;=$Q$3,ISNUMBER(BC1267)),BC1267/$Q$4+BD1267*AI1268+BE1267*AJ1268+BF1267*AK1268+BG1267*AL1268+BH1267*AM1268+BI1267*AN1268+BJ1267*AO1268+BK1267*AP1268+BL1267*AQ1268+BM1267*AR1268+BN1267*AS1268+BO1267*AT1268,"")</f>
        <v/>
      </c>
      <c r="BS1268">
        <f>IF(ISNUMBER(BR1268),AVERAGE(AH1208:AH1267),"")</f>
        <v/>
      </c>
      <c r="BT1268">
        <f>IF(ISNUMBER(BR1268),(AH1268-BR1268)^2,"")</f>
        <v/>
      </c>
      <c r="BU1268">
        <f>IF(ISNUMBER(BR1268),AH1268^2,"")</f>
        <v/>
      </c>
      <c r="BV1268">
        <f>IF(ISNUMBER(BR1268),(AH1268-BS1268)^2,"")</f>
        <v/>
      </c>
    </row>
    <row r="1269">
      <c r="O1269">
        <f>IF($R1269="","",CHOOSE($Q$2,YEAR(R1269)*12+MONTH(R1269),INT((R1269-2)/7),YEAR(R1269)*4+ROUNDUP(MONTH(R1269)/3)))</f>
        <v/>
      </c>
      <c r="P1269">
        <f>IF($R1269="","",IF($R1270="",1,IF(O1269&lt;&gt;O1270,1,0)))</f>
        <v/>
      </c>
      <c r="Q1269">
        <f>IF(P1269=1,SUM($P$7:P1269),"")</f>
        <v/>
      </c>
      <c r="R1269">
        <f>IF($A1269="","",IF(ISNUMBER($A1269),$A1269,IFERROR(DATEVALUE($A1269),NA())))</f>
        <v/>
      </c>
      <c r="S1269" s="7">
        <f>IFERROR(INDEX($R$7:$R$60000,MATCH(ROW()-6,$Q$7:$Q$60000,0)),"")</f>
        <v/>
      </c>
      <c r="T1269">
        <f>IFERROR(INDEX($B$7:$B$60000,MATCH(ROW()-6,$Q$7:$Q$60000,0)),"")</f>
        <v/>
      </c>
      <c r="U1269">
        <f>IFERROR(INDEX($C$7:$C$60000,MATCH(ROW()-6,$Q$7:$Q$60000,0)),"")</f>
        <v/>
      </c>
      <c r="V1269">
        <f>IFERROR(INDEX($D$7:$D$60000,MATCH(ROW()-6,$Q$7:$Q$60000,0)),"")</f>
        <v/>
      </c>
      <c r="W1269">
        <f>IFERROR(INDEX($E$7:$E$60000,MATCH(ROW()-6,$Q$7:$Q$60000,0)),"")</f>
        <v/>
      </c>
      <c r="X1269">
        <f>IFERROR(INDEX($F$7:$F$60000,MATCH(ROW()-6,$Q$7:$Q$60000,0)),"")</f>
        <v/>
      </c>
      <c r="Y1269">
        <f>IFERROR(INDEX($G$7:$G$60000,MATCH(ROW()-6,$Q$7:$Q$60000,0)),"")</f>
        <v/>
      </c>
      <c r="Z1269">
        <f>IFERROR(INDEX($H$7:$H$60000,MATCH(ROW()-6,$Q$7:$Q$60000,0)),"")</f>
        <v/>
      </c>
      <c r="AA1269">
        <f>IFERROR(INDEX($I$7:$I$60000,MATCH(ROW()-6,$Q$7:$Q$60000,0)),"")</f>
        <v/>
      </c>
      <c r="AB1269">
        <f>IFERROR(INDEX($J$7:$J$60000,MATCH(ROW()-6,$Q$7:$Q$60000,0)),"")</f>
        <v/>
      </c>
      <c r="AC1269">
        <f>IFERROR(INDEX($K$7:$K$60000,MATCH(ROW()-6,$Q$7:$Q$60000,0)),"")</f>
        <v/>
      </c>
      <c r="AD1269">
        <f>IFERROR(INDEX($L$7:$L$60000,MATCH(ROW()-6,$Q$7:$Q$60000,0)),"")</f>
        <v/>
      </c>
      <c r="AE1269">
        <f>IFERROR(INDEX($M$7:$M$60000,MATCH(ROW()-6,$Q$7:$Q$60000,0)),"")</f>
        <v/>
      </c>
      <c r="AF1269">
        <f>IFERROR(INDEX($N$7:$N$60000,MATCH(ROW()-6,$Q$7:$Q$60000,0)),"")</f>
        <v/>
      </c>
      <c r="AH1269" s="9">
        <f>IF(OR($S1269="",$S1268=""),"",LN($T1269/$T1268))</f>
        <v/>
      </c>
      <c r="AI1269" s="9">
        <f>IF(OR($S1269="",$S1268=""),"",$C$2*LN(U1269/U1268))</f>
        <v/>
      </c>
      <c r="AJ1269" s="9">
        <f>IF(OR($S1269="",$S1268=""),"",$D$2*(V1269-V1268))</f>
        <v/>
      </c>
      <c r="AK1269" s="9">
        <f>IF(OR($S1269="",$S1268=""),"",$E$2*(W1269-W1268))</f>
        <v/>
      </c>
      <c r="AL1269" s="9">
        <f>IF(OR($S1269="",$S1268=""),"",$F$2*LN(X1269/X1268))</f>
        <v/>
      </c>
      <c r="AM1269" s="9">
        <f>IF(OR($S1269="",$S1268=""),"",$G$2*(Y1269-Y1268))</f>
        <v/>
      </c>
      <c r="AN1269" s="9">
        <f>IF(OR($S1269="",$S1268=""),"",$H$2*LN(Z1269/Z1268))</f>
        <v/>
      </c>
      <c r="AO1269" s="9">
        <f>IF(OR($S1269="",$S1268=""),"",$I$2*(AA1269-AA1268))</f>
        <v/>
      </c>
      <c r="AP1269" s="9">
        <f>IF(OR($S1269="",$S1268=""),"",$J$2*LN(AB1269/AB1268))</f>
        <v/>
      </c>
      <c r="AQ1269" s="9">
        <f>IF(OR($S1269="",$S1268=""),"",$K$2*(AC1269-AC1268))</f>
        <v/>
      </c>
      <c r="AR1269" s="9">
        <f>IF(OR($S1269="",$S1268=""),"",$L$2*LN(AD1269/AD1268))</f>
        <v/>
      </c>
      <c r="AS1269" s="9">
        <f>IF(OR($S1269="",$S1268=""),"",$M$2*LN(AE1269/AE1268))</f>
        <v/>
      </c>
      <c r="AT1269" s="9">
        <f>IF(OR($S1269="",$S1268=""),"",$N$2*LN(AF1269/AF1268))</f>
        <v/>
      </c>
      <c r="AV1269" s="9">
        <f>IF($AH1269="","",$AY$16+$AY$4*AI1269+$AY$5*AJ1269+$AY$6*AK1269+$AY$7*AL1269+$AY$8*AM1269+$AY$9*AN1269+$AY$10*AO1269+$AY$11*AP1269+$AY$12*AQ1269+$AY$13*AR1269+$AY$14*AS1269+$AY$15*AT1269)</f>
        <v/>
      </c>
      <c r="BC1269" s="10">
        <f>IF((ROW()-6)&lt;=$Q$3,INDEX(LINEST(AH1210:AH1269,AI1210:AT1269,TRUE,TRUE),1,13)*$Q$4,"")</f>
        <v/>
      </c>
      <c r="BD1269" s="9">
        <f>IF((ROW()-6)&lt;=$Q$3,INDEX(LINEST(AH1210:AH1269,AI1210:AT1269,TRUE,TRUE),1,12),"")</f>
        <v/>
      </c>
      <c r="BE1269" s="9">
        <f>IF((ROW()-6)&lt;=$Q$3,INDEX(LINEST(AH1210:AH1269,AI1210:AT1269,TRUE,TRUE),1,11),"")</f>
        <v/>
      </c>
      <c r="BF1269" s="9">
        <f>IF((ROW()-6)&lt;=$Q$3,INDEX(LINEST(AH1210:AH1269,AI1210:AT1269,TRUE,TRUE),1,10),"")</f>
        <v/>
      </c>
      <c r="BG1269" s="9">
        <f>IF((ROW()-6)&lt;=$Q$3,INDEX(LINEST(AH1210:AH1269,AI1210:AT1269,TRUE,TRUE),1,9),"")</f>
        <v/>
      </c>
      <c r="BH1269" s="9">
        <f>IF((ROW()-6)&lt;=$Q$3,INDEX(LINEST(AH1210:AH1269,AI1210:AT1269,TRUE,TRUE),1,8),"")</f>
        <v/>
      </c>
      <c r="BI1269" s="9">
        <f>IF((ROW()-6)&lt;=$Q$3,INDEX(LINEST(AH1210:AH1269,AI1210:AT1269,TRUE,TRUE),1,7),"")</f>
        <v/>
      </c>
      <c r="BJ1269" s="9">
        <f>IF((ROW()-6)&lt;=$Q$3,INDEX(LINEST(AH1210:AH1269,AI1210:AT1269,TRUE,TRUE),1,6),"")</f>
        <v/>
      </c>
      <c r="BK1269" s="9">
        <f>IF((ROW()-6)&lt;=$Q$3,INDEX(LINEST(AH1210:AH1269,AI1210:AT1269,TRUE,TRUE),1,5),"")</f>
        <v/>
      </c>
      <c r="BL1269" s="9">
        <f>IF((ROW()-6)&lt;=$Q$3,INDEX(LINEST(AH1210:AH1269,AI1210:AT1269,TRUE,TRUE),1,4),"")</f>
        <v/>
      </c>
      <c r="BM1269" s="9">
        <f>IF((ROW()-6)&lt;=$Q$3,INDEX(LINEST(AH1210:AH1269,AI1210:AT1269,TRUE,TRUE),1,3),"")</f>
        <v/>
      </c>
      <c r="BN1269" s="9">
        <f>IF((ROW()-6)&lt;=$Q$3,INDEX(LINEST(AH1210:AH1269,AI1210:AT1269,TRUE,TRUE),1,2),"")</f>
        <v/>
      </c>
      <c r="BO1269" s="9">
        <f>IF((ROW()-6)&lt;=$Q$3,INDEX(LINEST(AH1210:AH1269,AI1210:AT1269,TRUE,TRUE),1,1),"")</f>
        <v/>
      </c>
      <c r="BP1269" s="10">
        <f>IF((ROW()-6)&lt;=$Q$3,INDEX(LINEST(AH1210:AH1269,AI1210:AT1269,TRUE,TRUE),3,1),"")</f>
        <v/>
      </c>
      <c r="BR1269" s="9">
        <f>IF(AND((ROW()-6)&lt;=$Q$3,ISNUMBER(BC1268)),BC1268/$Q$4+BD1268*AI1269+BE1268*AJ1269+BF1268*AK1269+BG1268*AL1269+BH1268*AM1269+BI1268*AN1269+BJ1268*AO1269+BK1268*AP1269+BL1268*AQ1269+BM1268*AR1269+BN1268*AS1269+BO1268*AT1269,"")</f>
        <v/>
      </c>
      <c r="BS1269">
        <f>IF(ISNUMBER(BR1269),AVERAGE(AH1209:AH1268),"")</f>
        <v/>
      </c>
      <c r="BT1269">
        <f>IF(ISNUMBER(BR1269),(AH1269-BR1269)^2,"")</f>
        <v/>
      </c>
      <c r="BU1269">
        <f>IF(ISNUMBER(BR1269),AH1269^2,"")</f>
        <v/>
      </c>
      <c r="BV1269">
        <f>IF(ISNUMBER(BR1269),(AH1269-BS1269)^2,"")</f>
        <v/>
      </c>
    </row>
    <row r="1270">
      <c r="O1270">
        <f>IF($R1270="","",CHOOSE($Q$2,YEAR(R1270)*12+MONTH(R1270),INT((R1270-2)/7),YEAR(R1270)*4+ROUNDUP(MONTH(R1270)/3)))</f>
        <v/>
      </c>
      <c r="P1270">
        <f>IF($R1270="","",IF($R1271="",1,IF(O1270&lt;&gt;O1271,1,0)))</f>
        <v/>
      </c>
      <c r="Q1270">
        <f>IF(P1270=1,SUM($P$7:P1270),"")</f>
        <v/>
      </c>
      <c r="R1270">
        <f>IF($A1270="","",IF(ISNUMBER($A1270),$A1270,IFERROR(DATEVALUE($A1270),NA())))</f>
        <v/>
      </c>
      <c r="S1270" s="7">
        <f>IFERROR(INDEX($R$7:$R$60000,MATCH(ROW()-6,$Q$7:$Q$60000,0)),"")</f>
        <v/>
      </c>
      <c r="T1270">
        <f>IFERROR(INDEX($B$7:$B$60000,MATCH(ROW()-6,$Q$7:$Q$60000,0)),"")</f>
        <v/>
      </c>
      <c r="U1270">
        <f>IFERROR(INDEX($C$7:$C$60000,MATCH(ROW()-6,$Q$7:$Q$60000,0)),"")</f>
        <v/>
      </c>
      <c r="V1270">
        <f>IFERROR(INDEX($D$7:$D$60000,MATCH(ROW()-6,$Q$7:$Q$60000,0)),"")</f>
        <v/>
      </c>
      <c r="W1270">
        <f>IFERROR(INDEX($E$7:$E$60000,MATCH(ROW()-6,$Q$7:$Q$60000,0)),"")</f>
        <v/>
      </c>
      <c r="X1270">
        <f>IFERROR(INDEX($F$7:$F$60000,MATCH(ROW()-6,$Q$7:$Q$60000,0)),"")</f>
        <v/>
      </c>
      <c r="Y1270">
        <f>IFERROR(INDEX($G$7:$G$60000,MATCH(ROW()-6,$Q$7:$Q$60000,0)),"")</f>
        <v/>
      </c>
      <c r="Z1270">
        <f>IFERROR(INDEX($H$7:$H$60000,MATCH(ROW()-6,$Q$7:$Q$60000,0)),"")</f>
        <v/>
      </c>
      <c r="AA1270">
        <f>IFERROR(INDEX($I$7:$I$60000,MATCH(ROW()-6,$Q$7:$Q$60000,0)),"")</f>
        <v/>
      </c>
      <c r="AB1270">
        <f>IFERROR(INDEX($J$7:$J$60000,MATCH(ROW()-6,$Q$7:$Q$60000,0)),"")</f>
        <v/>
      </c>
      <c r="AC1270">
        <f>IFERROR(INDEX($K$7:$K$60000,MATCH(ROW()-6,$Q$7:$Q$60000,0)),"")</f>
        <v/>
      </c>
      <c r="AD1270">
        <f>IFERROR(INDEX($L$7:$L$60000,MATCH(ROW()-6,$Q$7:$Q$60000,0)),"")</f>
        <v/>
      </c>
      <c r="AE1270">
        <f>IFERROR(INDEX($M$7:$M$60000,MATCH(ROW()-6,$Q$7:$Q$60000,0)),"")</f>
        <v/>
      </c>
      <c r="AF1270">
        <f>IFERROR(INDEX($N$7:$N$60000,MATCH(ROW()-6,$Q$7:$Q$60000,0)),"")</f>
        <v/>
      </c>
      <c r="AH1270" s="9">
        <f>IF(OR($S1270="",$S1269=""),"",LN($T1270/$T1269))</f>
        <v/>
      </c>
      <c r="AI1270" s="9">
        <f>IF(OR($S1270="",$S1269=""),"",$C$2*LN(U1270/U1269))</f>
        <v/>
      </c>
      <c r="AJ1270" s="9">
        <f>IF(OR($S1270="",$S1269=""),"",$D$2*(V1270-V1269))</f>
        <v/>
      </c>
      <c r="AK1270" s="9">
        <f>IF(OR($S1270="",$S1269=""),"",$E$2*(W1270-W1269))</f>
        <v/>
      </c>
      <c r="AL1270" s="9">
        <f>IF(OR($S1270="",$S1269=""),"",$F$2*LN(X1270/X1269))</f>
        <v/>
      </c>
      <c r="AM1270" s="9">
        <f>IF(OR($S1270="",$S1269=""),"",$G$2*(Y1270-Y1269))</f>
        <v/>
      </c>
      <c r="AN1270" s="9">
        <f>IF(OR($S1270="",$S1269=""),"",$H$2*LN(Z1270/Z1269))</f>
        <v/>
      </c>
      <c r="AO1270" s="9">
        <f>IF(OR($S1270="",$S1269=""),"",$I$2*(AA1270-AA1269))</f>
        <v/>
      </c>
      <c r="AP1270" s="9">
        <f>IF(OR($S1270="",$S1269=""),"",$J$2*LN(AB1270/AB1269))</f>
        <v/>
      </c>
      <c r="AQ1270" s="9">
        <f>IF(OR($S1270="",$S1269=""),"",$K$2*(AC1270-AC1269))</f>
        <v/>
      </c>
      <c r="AR1270" s="9">
        <f>IF(OR($S1270="",$S1269=""),"",$L$2*LN(AD1270/AD1269))</f>
        <v/>
      </c>
      <c r="AS1270" s="9">
        <f>IF(OR($S1270="",$S1269=""),"",$M$2*LN(AE1270/AE1269))</f>
        <v/>
      </c>
      <c r="AT1270" s="9">
        <f>IF(OR($S1270="",$S1269=""),"",$N$2*LN(AF1270/AF1269))</f>
        <v/>
      </c>
      <c r="AV1270" s="9">
        <f>IF($AH1270="","",$AY$16+$AY$4*AI1270+$AY$5*AJ1270+$AY$6*AK1270+$AY$7*AL1270+$AY$8*AM1270+$AY$9*AN1270+$AY$10*AO1270+$AY$11*AP1270+$AY$12*AQ1270+$AY$13*AR1270+$AY$14*AS1270+$AY$15*AT1270)</f>
        <v/>
      </c>
      <c r="BC1270" s="10">
        <f>IF((ROW()-6)&lt;=$Q$3,INDEX(LINEST(AH1211:AH1270,AI1211:AT1270,TRUE,TRUE),1,13)*$Q$4,"")</f>
        <v/>
      </c>
      <c r="BD1270" s="9">
        <f>IF((ROW()-6)&lt;=$Q$3,INDEX(LINEST(AH1211:AH1270,AI1211:AT1270,TRUE,TRUE),1,12),"")</f>
        <v/>
      </c>
      <c r="BE1270" s="9">
        <f>IF((ROW()-6)&lt;=$Q$3,INDEX(LINEST(AH1211:AH1270,AI1211:AT1270,TRUE,TRUE),1,11),"")</f>
        <v/>
      </c>
      <c r="BF1270" s="9">
        <f>IF((ROW()-6)&lt;=$Q$3,INDEX(LINEST(AH1211:AH1270,AI1211:AT1270,TRUE,TRUE),1,10),"")</f>
        <v/>
      </c>
      <c r="BG1270" s="9">
        <f>IF((ROW()-6)&lt;=$Q$3,INDEX(LINEST(AH1211:AH1270,AI1211:AT1270,TRUE,TRUE),1,9),"")</f>
        <v/>
      </c>
      <c r="BH1270" s="9">
        <f>IF((ROW()-6)&lt;=$Q$3,INDEX(LINEST(AH1211:AH1270,AI1211:AT1270,TRUE,TRUE),1,8),"")</f>
        <v/>
      </c>
      <c r="BI1270" s="9">
        <f>IF((ROW()-6)&lt;=$Q$3,INDEX(LINEST(AH1211:AH1270,AI1211:AT1270,TRUE,TRUE),1,7),"")</f>
        <v/>
      </c>
      <c r="BJ1270" s="9">
        <f>IF((ROW()-6)&lt;=$Q$3,INDEX(LINEST(AH1211:AH1270,AI1211:AT1270,TRUE,TRUE),1,6),"")</f>
        <v/>
      </c>
      <c r="BK1270" s="9">
        <f>IF((ROW()-6)&lt;=$Q$3,INDEX(LINEST(AH1211:AH1270,AI1211:AT1270,TRUE,TRUE),1,5),"")</f>
        <v/>
      </c>
      <c r="BL1270" s="9">
        <f>IF((ROW()-6)&lt;=$Q$3,INDEX(LINEST(AH1211:AH1270,AI1211:AT1270,TRUE,TRUE),1,4),"")</f>
        <v/>
      </c>
      <c r="BM1270" s="9">
        <f>IF((ROW()-6)&lt;=$Q$3,INDEX(LINEST(AH1211:AH1270,AI1211:AT1270,TRUE,TRUE),1,3),"")</f>
        <v/>
      </c>
      <c r="BN1270" s="9">
        <f>IF((ROW()-6)&lt;=$Q$3,INDEX(LINEST(AH1211:AH1270,AI1211:AT1270,TRUE,TRUE),1,2),"")</f>
        <v/>
      </c>
      <c r="BO1270" s="9">
        <f>IF((ROW()-6)&lt;=$Q$3,INDEX(LINEST(AH1211:AH1270,AI1211:AT1270,TRUE,TRUE),1,1),"")</f>
        <v/>
      </c>
      <c r="BP1270" s="10">
        <f>IF((ROW()-6)&lt;=$Q$3,INDEX(LINEST(AH1211:AH1270,AI1211:AT1270,TRUE,TRUE),3,1),"")</f>
        <v/>
      </c>
      <c r="BR1270" s="9">
        <f>IF(AND((ROW()-6)&lt;=$Q$3,ISNUMBER(BC1269)),BC1269/$Q$4+BD1269*AI1270+BE1269*AJ1270+BF1269*AK1270+BG1269*AL1270+BH1269*AM1270+BI1269*AN1270+BJ1269*AO1270+BK1269*AP1270+BL1269*AQ1270+BM1269*AR1270+BN1269*AS1270+BO1269*AT1270,"")</f>
        <v/>
      </c>
      <c r="BS1270">
        <f>IF(ISNUMBER(BR1270),AVERAGE(AH1210:AH1269),"")</f>
        <v/>
      </c>
      <c r="BT1270">
        <f>IF(ISNUMBER(BR1270),(AH1270-BR1270)^2,"")</f>
        <v/>
      </c>
      <c r="BU1270">
        <f>IF(ISNUMBER(BR1270),AH1270^2,"")</f>
        <v/>
      </c>
      <c r="BV1270">
        <f>IF(ISNUMBER(BR1270),(AH1270-BS1270)^2,"")</f>
        <v/>
      </c>
    </row>
    <row r="1271">
      <c r="O1271">
        <f>IF($R1271="","",CHOOSE($Q$2,YEAR(R1271)*12+MONTH(R1271),INT((R1271-2)/7),YEAR(R1271)*4+ROUNDUP(MONTH(R1271)/3)))</f>
        <v/>
      </c>
      <c r="P1271">
        <f>IF($R1271="","",IF($R1272="",1,IF(O1271&lt;&gt;O1272,1,0)))</f>
        <v/>
      </c>
      <c r="Q1271">
        <f>IF(P1271=1,SUM($P$7:P1271),"")</f>
        <v/>
      </c>
      <c r="R1271">
        <f>IF($A1271="","",IF(ISNUMBER($A1271),$A1271,IFERROR(DATEVALUE($A1271),NA())))</f>
        <v/>
      </c>
      <c r="S1271" s="7">
        <f>IFERROR(INDEX($R$7:$R$60000,MATCH(ROW()-6,$Q$7:$Q$60000,0)),"")</f>
        <v/>
      </c>
      <c r="T1271">
        <f>IFERROR(INDEX($B$7:$B$60000,MATCH(ROW()-6,$Q$7:$Q$60000,0)),"")</f>
        <v/>
      </c>
      <c r="U1271">
        <f>IFERROR(INDEX($C$7:$C$60000,MATCH(ROW()-6,$Q$7:$Q$60000,0)),"")</f>
        <v/>
      </c>
      <c r="V1271">
        <f>IFERROR(INDEX($D$7:$D$60000,MATCH(ROW()-6,$Q$7:$Q$60000,0)),"")</f>
        <v/>
      </c>
      <c r="W1271">
        <f>IFERROR(INDEX($E$7:$E$60000,MATCH(ROW()-6,$Q$7:$Q$60000,0)),"")</f>
        <v/>
      </c>
      <c r="X1271">
        <f>IFERROR(INDEX($F$7:$F$60000,MATCH(ROW()-6,$Q$7:$Q$60000,0)),"")</f>
        <v/>
      </c>
      <c r="Y1271">
        <f>IFERROR(INDEX($G$7:$G$60000,MATCH(ROW()-6,$Q$7:$Q$60000,0)),"")</f>
        <v/>
      </c>
      <c r="Z1271">
        <f>IFERROR(INDEX($H$7:$H$60000,MATCH(ROW()-6,$Q$7:$Q$60000,0)),"")</f>
        <v/>
      </c>
      <c r="AA1271">
        <f>IFERROR(INDEX($I$7:$I$60000,MATCH(ROW()-6,$Q$7:$Q$60000,0)),"")</f>
        <v/>
      </c>
      <c r="AB1271">
        <f>IFERROR(INDEX($J$7:$J$60000,MATCH(ROW()-6,$Q$7:$Q$60000,0)),"")</f>
        <v/>
      </c>
      <c r="AC1271">
        <f>IFERROR(INDEX($K$7:$K$60000,MATCH(ROW()-6,$Q$7:$Q$60000,0)),"")</f>
        <v/>
      </c>
      <c r="AD1271">
        <f>IFERROR(INDEX($L$7:$L$60000,MATCH(ROW()-6,$Q$7:$Q$60000,0)),"")</f>
        <v/>
      </c>
      <c r="AE1271">
        <f>IFERROR(INDEX($M$7:$M$60000,MATCH(ROW()-6,$Q$7:$Q$60000,0)),"")</f>
        <v/>
      </c>
      <c r="AF1271">
        <f>IFERROR(INDEX($N$7:$N$60000,MATCH(ROW()-6,$Q$7:$Q$60000,0)),"")</f>
        <v/>
      </c>
      <c r="AH1271" s="9">
        <f>IF(OR($S1271="",$S1270=""),"",LN($T1271/$T1270))</f>
        <v/>
      </c>
      <c r="AI1271" s="9">
        <f>IF(OR($S1271="",$S1270=""),"",$C$2*LN(U1271/U1270))</f>
        <v/>
      </c>
      <c r="AJ1271" s="9">
        <f>IF(OR($S1271="",$S1270=""),"",$D$2*(V1271-V1270))</f>
        <v/>
      </c>
      <c r="AK1271" s="9">
        <f>IF(OR($S1271="",$S1270=""),"",$E$2*(W1271-W1270))</f>
        <v/>
      </c>
      <c r="AL1271" s="9">
        <f>IF(OR($S1271="",$S1270=""),"",$F$2*LN(X1271/X1270))</f>
        <v/>
      </c>
      <c r="AM1271" s="9">
        <f>IF(OR($S1271="",$S1270=""),"",$G$2*(Y1271-Y1270))</f>
        <v/>
      </c>
      <c r="AN1271" s="9">
        <f>IF(OR($S1271="",$S1270=""),"",$H$2*LN(Z1271/Z1270))</f>
        <v/>
      </c>
      <c r="AO1271" s="9">
        <f>IF(OR($S1271="",$S1270=""),"",$I$2*(AA1271-AA1270))</f>
        <v/>
      </c>
      <c r="AP1271" s="9">
        <f>IF(OR($S1271="",$S1270=""),"",$J$2*LN(AB1271/AB1270))</f>
        <v/>
      </c>
      <c r="AQ1271" s="9">
        <f>IF(OR($S1271="",$S1270=""),"",$K$2*(AC1271-AC1270))</f>
        <v/>
      </c>
      <c r="AR1271" s="9">
        <f>IF(OR($S1271="",$S1270=""),"",$L$2*LN(AD1271/AD1270))</f>
        <v/>
      </c>
      <c r="AS1271" s="9">
        <f>IF(OR($S1271="",$S1270=""),"",$M$2*LN(AE1271/AE1270))</f>
        <v/>
      </c>
      <c r="AT1271" s="9">
        <f>IF(OR($S1271="",$S1270=""),"",$N$2*LN(AF1271/AF1270))</f>
        <v/>
      </c>
      <c r="AV1271" s="9">
        <f>IF($AH1271="","",$AY$16+$AY$4*AI1271+$AY$5*AJ1271+$AY$6*AK1271+$AY$7*AL1271+$AY$8*AM1271+$AY$9*AN1271+$AY$10*AO1271+$AY$11*AP1271+$AY$12*AQ1271+$AY$13*AR1271+$AY$14*AS1271+$AY$15*AT1271)</f>
        <v/>
      </c>
      <c r="BC1271" s="10">
        <f>IF((ROW()-6)&lt;=$Q$3,INDEX(LINEST(AH1212:AH1271,AI1212:AT1271,TRUE,TRUE),1,13)*$Q$4,"")</f>
        <v/>
      </c>
      <c r="BD1271" s="9">
        <f>IF((ROW()-6)&lt;=$Q$3,INDEX(LINEST(AH1212:AH1271,AI1212:AT1271,TRUE,TRUE),1,12),"")</f>
        <v/>
      </c>
      <c r="BE1271" s="9">
        <f>IF((ROW()-6)&lt;=$Q$3,INDEX(LINEST(AH1212:AH1271,AI1212:AT1271,TRUE,TRUE),1,11),"")</f>
        <v/>
      </c>
      <c r="BF1271" s="9">
        <f>IF((ROW()-6)&lt;=$Q$3,INDEX(LINEST(AH1212:AH1271,AI1212:AT1271,TRUE,TRUE),1,10),"")</f>
        <v/>
      </c>
      <c r="BG1271" s="9">
        <f>IF((ROW()-6)&lt;=$Q$3,INDEX(LINEST(AH1212:AH1271,AI1212:AT1271,TRUE,TRUE),1,9),"")</f>
        <v/>
      </c>
      <c r="BH1271" s="9">
        <f>IF((ROW()-6)&lt;=$Q$3,INDEX(LINEST(AH1212:AH1271,AI1212:AT1271,TRUE,TRUE),1,8),"")</f>
        <v/>
      </c>
      <c r="BI1271" s="9">
        <f>IF((ROW()-6)&lt;=$Q$3,INDEX(LINEST(AH1212:AH1271,AI1212:AT1271,TRUE,TRUE),1,7),"")</f>
        <v/>
      </c>
      <c r="BJ1271" s="9">
        <f>IF((ROW()-6)&lt;=$Q$3,INDEX(LINEST(AH1212:AH1271,AI1212:AT1271,TRUE,TRUE),1,6),"")</f>
        <v/>
      </c>
      <c r="BK1271" s="9">
        <f>IF((ROW()-6)&lt;=$Q$3,INDEX(LINEST(AH1212:AH1271,AI1212:AT1271,TRUE,TRUE),1,5),"")</f>
        <v/>
      </c>
      <c r="BL1271" s="9">
        <f>IF((ROW()-6)&lt;=$Q$3,INDEX(LINEST(AH1212:AH1271,AI1212:AT1271,TRUE,TRUE),1,4),"")</f>
        <v/>
      </c>
      <c r="BM1271" s="9">
        <f>IF((ROW()-6)&lt;=$Q$3,INDEX(LINEST(AH1212:AH1271,AI1212:AT1271,TRUE,TRUE),1,3),"")</f>
        <v/>
      </c>
      <c r="BN1271" s="9">
        <f>IF((ROW()-6)&lt;=$Q$3,INDEX(LINEST(AH1212:AH1271,AI1212:AT1271,TRUE,TRUE),1,2),"")</f>
        <v/>
      </c>
      <c r="BO1271" s="9">
        <f>IF((ROW()-6)&lt;=$Q$3,INDEX(LINEST(AH1212:AH1271,AI1212:AT1271,TRUE,TRUE),1,1),"")</f>
        <v/>
      </c>
      <c r="BP1271" s="10">
        <f>IF((ROW()-6)&lt;=$Q$3,INDEX(LINEST(AH1212:AH1271,AI1212:AT1271,TRUE,TRUE),3,1),"")</f>
        <v/>
      </c>
      <c r="BR1271" s="9">
        <f>IF(AND((ROW()-6)&lt;=$Q$3,ISNUMBER(BC1270)),BC1270/$Q$4+BD1270*AI1271+BE1270*AJ1271+BF1270*AK1271+BG1270*AL1271+BH1270*AM1271+BI1270*AN1271+BJ1270*AO1271+BK1270*AP1271+BL1270*AQ1271+BM1270*AR1271+BN1270*AS1271+BO1270*AT1271,"")</f>
        <v/>
      </c>
      <c r="BS1271">
        <f>IF(ISNUMBER(BR1271),AVERAGE(AH1211:AH1270),"")</f>
        <v/>
      </c>
      <c r="BT1271">
        <f>IF(ISNUMBER(BR1271),(AH1271-BR1271)^2,"")</f>
        <v/>
      </c>
      <c r="BU1271">
        <f>IF(ISNUMBER(BR1271),AH1271^2,"")</f>
        <v/>
      </c>
      <c r="BV1271">
        <f>IF(ISNUMBER(BR1271),(AH1271-BS1271)^2,"")</f>
        <v/>
      </c>
    </row>
    <row r="1272">
      <c r="O1272">
        <f>IF($R1272="","",CHOOSE($Q$2,YEAR(R1272)*12+MONTH(R1272),INT((R1272-2)/7),YEAR(R1272)*4+ROUNDUP(MONTH(R1272)/3)))</f>
        <v/>
      </c>
      <c r="P1272">
        <f>IF($R1272="","",IF($R1273="",1,IF(O1272&lt;&gt;O1273,1,0)))</f>
        <v/>
      </c>
      <c r="Q1272">
        <f>IF(P1272=1,SUM($P$7:P1272),"")</f>
        <v/>
      </c>
      <c r="R1272">
        <f>IF($A1272="","",IF(ISNUMBER($A1272),$A1272,IFERROR(DATEVALUE($A1272),NA())))</f>
        <v/>
      </c>
      <c r="S1272" s="7">
        <f>IFERROR(INDEX($R$7:$R$60000,MATCH(ROW()-6,$Q$7:$Q$60000,0)),"")</f>
        <v/>
      </c>
      <c r="T1272">
        <f>IFERROR(INDEX($B$7:$B$60000,MATCH(ROW()-6,$Q$7:$Q$60000,0)),"")</f>
        <v/>
      </c>
      <c r="U1272">
        <f>IFERROR(INDEX($C$7:$C$60000,MATCH(ROW()-6,$Q$7:$Q$60000,0)),"")</f>
        <v/>
      </c>
      <c r="V1272">
        <f>IFERROR(INDEX($D$7:$D$60000,MATCH(ROW()-6,$Q$7:$Q$60000,0)),"")</f>
        <v/>
      </c>
      <c r="W1272">
        <f>IFERROR(INDEX($E$7:$E$60000,MATCH(ROW()-6,$Q$7:$Q$60000,0)),"")</f>
        <v/>
      </c>
      <c r="X1272">
        <f>IFERROR(INDEX($F$7:$F$60000,MATCH(ROW()-6,$Q$7:$Q$60000,0)),"")</f>
        <v/>
      </c>
      <c r="Y1272">
        <f>IFERROR(INDEX($G$7:$G$60000,MATCH(ROW()-6,$Q$7:$Q$60000,0)),"")</f>
        <v/>
      </c>
      <c r="Z1272">
        <f>IFERROR(INDEX($H$7:$H$60000,MATCH(ROW()-6,$Q$7:$Q$60000,0)),"")</f>
        <v/>
      </c>
      <c r="AA1272">
        <f>IFERROR(INDEX($I$7:$I$60000,MATCH(ROW()-6,$Q$7:$Q$60000,0)),"")</f>
        <v/>
      </c>
      <c r="AB1272">
        <f>IFERROR(INDEX($J$7:$J$60000,MATCH(ROW()-6,$Q$7:$Q$60000,0)),"")</f>
        <v/>
      </c>
      <c r="AC1272">
        <f>IFERROR(INDEX($K$7:$K$60000,MATCH(ROW()-6,$Q$7:$Q$60000,0)),"")</f>
        <v/>
      </c>
      <c r="AD1272">
        <f>IFERROR(INDEX($L$7:$L$60000,MATCH(ROW()-6,$Q$7:$Q$60000,0)),"")</f>
        <v/>
      </c>
      <c r="AE1272">
        <f>IFERROR(INDEX($M$7:$M$60000,MATCH(ROW()-6,$Q$7:$Q$60000,0)),"")</f>
        <v/>
      </c>
      <c r="AF1272">
        <f>IFERROR(INDEX($N$7:$N$60000,MATCH(ROW()-6,$Q$7:$Q$60000,0)),"")</f>
        <v/>
      </c>
      <c r="AH1272" s="9">
        <f>IF(OR($S1272="",$S1271=""),"",LN($T1272/$T1271))</f>
        <v/>
      </c>
      <c r="AI1272" s="9">
        <f>IF(OR($S1272="",$S1271=""),"",$C$2*LN(U1272/U1271))</f>
        <v/>
      </c>
      <c r="AJ1272" s="9">
        <f>IF(OR($S1272="",$S1271=""),"",$D$2*(V1272-V1271))</f>
        <v/>
      </c>
      <c r="AK1272" s="9">
        <f>IF(OR($S1272="",$S1271=""),"",$E$2*(W1272-W1271))</f>
        <v/>
      </c>
      <c r="AL1272" s="9">
        <f>IF(OR($S1272="",$S1271=""),"",$F$2*LN(X1272/X1271))</f>
        <v/>
      </c>
      <c r="AM1272" s="9">
        <f>IF(OR($S1272="",$S1271=""),"",$G$2*(Y1272-Y1271))</f>
        <v/>
      </c>
      <c r="AN1272" s="9">
        <f>IF(OR($S1272="",$S1271=""),"",$H$2*LN(Z1272/Z1271))</f>
        <v/>
      </c>
      <c r="AO1272" s="9">
        <f>IF(OR($S1272="",$S1271=""),"",$I$2*(AA1272-AA1271))</f>
        <v/>
      </c>
      <c r="AP1272" s="9">
        <f>IF(OR($S1272="",$S1271=""),"",$J$2*LN(AB1272/AB1271))</f>
        <v/>
      </c>
      <c r="AQ1272" s="9">
        <f>IF(OR($S1272="",$S1271=""),"",$K$2*(AC1272-AC1271))</f>
        <v/>
      </c>
      <c r="AR1272" s="9">
        <f>IF(OR($S1272="",$S1271=""),"",$L$2*LN(AD1272/AD1271))</f>
        <v/>
      </c>
      <c r="AS1272" s="9">
        <f>IF(OR($S1272="",$S1271=""),"",$M$2*LN(AE1272/AE1271))</f>
        <v/>
      </c>
      <c r="AT1272" s="9">
        <f>IF(OR($S1272="",$S1271=""),"",$N$2*LN(AF1272/AF1271))</f>
        <v/>
      </c>
      <c r="AV1272" s="9">
        <f>IF($AH1272="","",$AY$16+$AY$4*AI1272+$AY$5*AJ1272+$AY$6*AK1272+$AY$7*AL1272+$AY$8*AM1272+$AY$9*AN1272+$AY$10*AO1272+$AY$11*AP1272+$AY$12*AQ1272+$AY$13*AR1272+$AY$14*AS1272+$AY$15*AT1272)</f>
        <v/>
      </c>
      <c r="BC1272" s="10">
        <f>IF((ROW()-6)&lt;=$Q$3,INDEX(LINEST(AH1213:AH1272,AI1213:AT1272,TRUE,TRUE),1,13)*$Q$4,"")</f>
        <v/>
      </c>
      <c r="BD1272" s="9">
        <f>IF((ROW()-6)&lt;=$Q$3,INDEX(LINEST(AH1213:AH1272,AI1213:AT1272,TRUE,TRUE),1,12),"")</f>
        <v/>
      </c>
      <c r="BE1272" s="9">
        <f>IF((ROW()-6)&lt;=$Q$3,INDEX(LINEST(AH1213:AH1272,AI1213:AT1272,TRUE,TRUE),1,11),"")</f>
        <v/>
      </c>
      <c r="BF1272" s="9">
        <f>IF((ROW()-6)&lt;=$Q$3,INDEX(LINEST(AH1213:AH1272,AI1213:AT1272,TRUE,TRUE),1,10),"")</f>
        <v/>
      </c>
      <c r="BG1272" s="9">
        <f>IF((ROW()-6)&lt;=$Q$3,INDEX(LINEST(AH1213:AH1272,AI1213:AT1272,TRUE,TRUE),1,9),"")</f>
        <v/>
      </c>
      <c r="BH1272" s="9">
        <f>IF((ROW()-6)&lt;=$Q$3,INDEX(LINEST(AH1213:AH1272,AI1213:AT1272,TRUE,TRUE),1,8),"")</f>
        <v/>
      </c>
      <c r="BI1272" s="9">
        <f>IF((ROW()-6)&lt;=$Q$3,INDEX(LINEST(AH1213:AH1272,AI1213:AT1272,TRUE,TRUE),1,7),"")</f>
        <v/>
      </c>
      <c r="BJ1272" s="9">
        <f>IF((ROW()-6)&lt;=$Q$3,INDEX(LINEST(AH1213:AH1272,AI1213:AT1272,TRUE,TRUE),1,6),"")</f>
        <v/>
      </c>
      <c r="BK1272" s="9">
        <f>IF((ROW()-6)&lt;=$Q$3,INDEX(LINEST(AH1213:AH1272,AI1213:AT1272,TRUE,TRUE),1,5),"")</f>
        <v/>
      </c>
      <c r="BL1272" s="9">
        <f>IF((ROW()-6)&lt;=$Q$3,INDEX(LINEST(AH1213:AH1272,AI1213:AT1272,TRUE,TRUE),1,4),"")</f>
        <v/>
      </c>
      <c r="BM1272" s="9">
        <f>IF((ROW()-6)&lt;=$Q$3,INDEX(LINEST(AH1213:AH1272,AI1213:AT1272,TRUE,TRUE),1,3),"")</f>
        <v/>
      </c>
      <c r="BN1272" s="9">
        <f>IF((ROW()-6)&lt;=$Q$3,INDEX(LINEST(AH1213:AH1272,AI1213:AT1272,TRUE,TRUE),1,2),"")</f>
        <v/>
      </c>
      <c r="BO1272" s="9">
        <f>IF((ROW()-6)&lt;=$Q$3,INDEX(LINEST(AH1213:AH1272,AI1213:AT1272,TRUE,TRUE),1,1),"")</f>
        <v/>
      </c>
      <c r="BP1272" s="10">
        <f>IF((ROW()-6)&lt;=$Q$3,INDEX(LINEST(AH1213:AH1272,AI1213:AT1272,TRUE,TRUE),3,1),"")</f>
        <v/>
      </c>
      <c r="BR1272" s="9">
        <f>IF(AND((ROW()-6)&lt;=$Q$3,ISNUMBER(BC1271)),BC1271/$Q$4+BD1271*AI1272+BE1271*AJ1272+BF1271*AK1272+BG1271*AL1272+BH1271*AM1272+BI1271*AN1272+BJ1271*AO1272+BK1271*AP1272+BL1271*AQ1272+BM1271*AR1272+BN1271*AS1272+BO1271*AT1272,"")</f>
        <v/>
      </c>
      <c r="BS1272">
        <f>IF(ISNUMBER(BR1272),AVERAGE(AH1212:AH1271),"")</f>
        <v/>
      </c>
      <c r="BT1272">
        <f>IF(ISNUMBER(BR1272),(AH1272-BR1272)^2,"")</f>
        <v/>
      </c>
      <c r="BU1272">
        <f>IF(ISNUMBER(BR1272),AH1272^2,"")</f>
        <v/>
      </c>
      <c r="BV1272">
        <f>IF(ISNUMBER(BR1272),(AH1272-BS1272)^2,"")</f>
        <v/>
      </c>
    </row>
    <row r="1273">
      <c r="O1273">
        <f>IF($R1273="","",CHOOSE($Q$2,YEAR(R1273)*12+MONTH(R1273),INT((R1273-2)/7),YEAR(R1273)*4+ROUNDUP(MONTH(R1273)/3)))</f>
        <v/>
      </c>
      <c r="P1273">
        <f>IF($R1273="","",IF($R1274="",1,IF(O1273&lt;&gt;O1274,1,0)))</f>
        <v/>
      </c>
      <c r="Q1273">
        <f>IF(P1273=1,SUM($P$7:P1273),"")</f>
        <v/>
      </c>
      <c r="R1273">
        <f>IF($A1273="","",IF(ISNUMBER($A1273),$A1273,IFERROR(DATEVALUE($A1273),NA())))</f>
        <v/>
      </c>
      <c r="S1273" s="7">
        <f>IFERROR(INDEX($R$7:$R$60000,MATCH(ROW()-6,$Q$7:$Q$60000,0)),"")</f>
        <v/>
      </c>
      <c r="T1273">
        <f>IFERROR(INDEX($B$7:$B$60000,MATCH(ROW()-6,$Q$7:$Q$60000,0)),"")</f>
        <v/>
      </c>
      <c r="U1273">
        <f>IFERROR(INDEX($C$7:$C$60000,MATCH(ROW()-6,$Q$7:$Q$60000,0)),"")</f>
        <v/>
      </c>
      <c r="V1273">
        <f>IFERROR(INDEX($D$7:$D$60000,MATCH(ROW()-6,$Q$7:$Q$60000,0)),"")</f>
        <v/>
      </c>
      <c r="W1273">
        <f>IFERROR(INDEX($E$7:$E$60000,MATCH(ROW()-6,$Q$7:$Q$60000,0)),"")</f>
        <v/>
      </c>
      <c r="X1273">
        <f>IFERROR(INDEX($F$7:$F$60000,MATCH(ROW()-6,$Q$7:$Q$60000,0)),"")</f>
        <v/>
      </c>
      <c r="Y1273">
        <f>IFERROR(INDEX($G$7:$G$60000,MATCH(ROW()-6,$Q$7:$Q$60000,0)),"")</f>
        <v/>
      </c>
      <c r="Z1273">
        <f>IFERROR(INDEX($H$7:$H$60000,MATCH(ROW()-6,$Q$7:$Q$60000,0)),"")</f>
        <v/>
      </c>
      <c r="AA1273">
        <f>IFERROR(INDEX($I$7:$I$60000,MATCH(ROW()-6,$Q$7:$Q$60000,0)),"")</f>
        <v/>
      </c>
      <c r="AB1273">
        <f>IFERROR(INDEX($J$7:$J$60000,MATCH(ROW()-6,$Q$7:$Q$60000,0)),"")</f>
        <v/>
      </c>
      <c r="AC1273">
        <f>IFERROR(INDEX($K$7:$K$60000,MATCH(ROW()-6,$Q$7:$Q$60000,0)),"")</f>
        <v/>
      </c>
      <c r="AD1273">
        <f>IFERROR(INDEX($L$7:$L$60000,MATCH(ROW()-6,$Q$7:$Q$60000,0)),"")</f>
        <v/>
      </c>
      <c r="AE1273">
        <f>IFERROR(INDEX($M$7:$M$60000,MATCH(ROW()-6,$Q$7:$Q$60000,0)),"")</f>
        <v/>
      </c>
      <c r="AF1273">
        <f>IFERROR(INDEX($N$7:$N$60000,MATCH(ROW()-6,$Q$7:$Q$60000,0)),"")</f>
        <v/>
      </c>
      <c r="AH1273" s="9">
        <f>IF(OR($S1273="",$S1272=""),"",LN($T1273/$T1272))</f>
        <v/>
      </c>
      <c r="AI1273" s="9">
        <f>IF(OR($S1273="",$S1272=""),"",$C$2*LN(U1273/U1272))</f>
        <v/>
      </c>
      <c r="AJ1273" s="9">
        <f>IF(OR($S1273="",$S1272=""),"",$D$2*(V1273-V1272))</f>
        <v/>
      </c>
      <c r="AK1273" s="9">
        <f>IF(OR($S1273="",$S1272=""),"",$E$2*(W1273-W1272))</f>
        <v/>
      </c>
      <c r="AL1273" s="9">
        <f>IF(OR($S1273="",$S1272=""),"",$F$2*LN(X1273/X1272))</f>
        <v/>
      </c>
      <c r="AM1273" s="9">
        <f>IF(OR($S1273="",$S1272=""),"",$G$2*(Y1273-Y1272))</f>
        <v/>
      </c>
      <c r="AN1273" s="9">
        <f>IF(OR($S1273="",$S1272=""),"",$H$2*LN(Z1273/Z1272))</f>
        <v/>
      </c>
      <c r="AO1273" s="9">
        <f>IF(OR($S1273="",$S1272=""),"",$I$2*(AA1273-AA1272))</f>
        <v/>
      </c>
      <c r="AP1273" s="9">
        <f>IF(OR($S1273="",$S1272=""),"",$J$2*LN(AB1273/AB1272))</f>
        <v/>
      </c>
      <c r="AQ1273" s="9">
        <f>IF(OR($S1273="",$S1272=""),"",$K$2*(AC1273-AC1272))</f>
        <v/>
      </c>
      <c r="AR1273" s="9">
        <f>IF(OR($S1273="",$S1272=""),"",$L$2*LN(AD1273/AD1272))</f>
        <v/>
      </c>
      <c r="AS1273" s="9">
        <f>IF(OR($S1273="",$S1272=""),"",$M$2*LN(AE1273/AE1272))</f>
        <v/>
      </c>
      <c r="AT1273" s="9">
        <f>IF(OR($S1273="",$S1272=""),"",$N$2*LN(AF1273/AF1272))</f>
        <v/>
      </c>
      <c r="AV1273" s="9">
        <f>IF($AH1273="","",$AY$16+$AY$4*AI1273+$AY$5*AJ1273+$AY$6*AK1273+$AY$7*AL1273+$AY$8*AM1273+$AY$9*AN1273+$AY$10*AO1273+$AY$11*AP1273+$AY$12*AQ1273+$AY$13*AR1273+$AY$14*AS1273+$AY$15*AT1273)</f>
        <v/>
      </c>
      <c r="BC1273" s="10">
        <f>IF((ROW()-6)&lt;=$Q$3,INDEX(LINEST(AH1214:AH1273,AI1214:AT1273,TRUE,TRUE),1,13)*$Q$4,"")</f>
        <v/>
      </c>
      <c r="BD1273" s="9">
        <f>IF((ROW()-6)&lt;=$Q$3,INDEX(LINEST(AH1214:AH1273,AI1214:AT1273,TRUE,TRUE),1,12),"")</f>
        <v/>
      </c>
      <c r="BE1273" s="9">
        <f>IF((ROW()-6)&lt;=$Q$3,INDEX(LINEST(AH1214:AH1273,AI1214:AT1273,TRUE,TRUE),1,11),"")</f>
        <v/>
      </c>
      <c r="BF1273" s="9">
        <f>IF((ROW()-6)&lt;=$Q$3,INDEX(LINEST(AH1214:AH1273,AI1214:AT1273,TRUE,TRUE),1,10),"")</f>
        <v/>
      </c>
      <c r="BG1273" s="9">
        <f>IF((ROW()-6)&lt;=$Q$3,INDEX(LINEST(AH1214:AH1273,AI1214:AT1273,TRUE,TRUE),1,9),"")</f>
        <v/>
      </c>
      <c r="BH1273" s="9">
        <f>IF((ROW()-6)&lt;=$Q$3,INDEX(LINEST(AH1214:AH1273,AI1214:AT1273,TRUE,TRUE),1,8),"")</f>
        <v/>
      </c>
      <c r="BI1273" s="9">
        <f>IF((ROW()-6)&lt;=$Q$3,INDEX(LINEST(AH1214:AH1273,AI1214:AT1273,TRUE,TRUE),1,7),"")</f>
        <v/>
      </c>
      <c r="BJ1273" s="9">
        <f>IF((ROW()-6)&lt;=$Q$3,INDEX(LINEST(AH1214:AH1273,AI1214:AT1273,TRUE,TRUE),1,6),"")</f>
        <v/>
      </c>
      <c r="BK1273" s="9">
        <f>IF((ROW()-6)&lt;=$Q$3,INDEX(LINEST(AH1214:AH1273,AI1214:AT1273,TRUE,TRUE),1,5),"")</f>
        <v/>
      </c>
      <c r="BL1273" s="9">
        <f>IF((ROW()-6)&lt;=$Q$3,INDEX(LINEST(AH1214:AH1273,AI1214:AT1273,TRUE,TRUE),1,4),"")</f>
        <v/>
      </c>
      <c r="BM1273" s="9">
        <f>IF((ROW()-6)&lt;=$Q$3,INDEX(LINEST(AH1214:AH1273,AI1214:AT1273,TRUE,TRUE),1,3),"")</f>
        <v/>
      </c>
      <c r="BN1273" s="9">
        <f>IF((ROW()-6)&lt;=$Q$3,INDEX(LINEST(AH1214:AH1273,AI1214:AT1273,TRUE,TRUE),1,2),"")</f>
        <v/>
      </c>
      <c r="BO1273" s="9">
        <f>IF((ROW()-6)&lt;=$Q$3,INDEX(LINEST(AH1214:AH1273,AI1214:AT1273,TRUE,TRUE),1,1),"")</f>
        <v/>
      </c>
      <c r="BP1273" s="10">
        <f>IF((ROW()-6)&lt;=$Q$3,INDEX(LINEST(AH1214:AH1273,AI1214:AT1273,TRUE,TRUE),3,1),"")</f>
        <v/>
      </c>
      <c r="BR1273" s="9">
        <f>IF(AND((ROW()-6)&lt;=$Q$3,ISNUMBER(BC1272)),BC1272/$Q$4+BD1272*AI1273+BE1272*AJ1273+BF1272*AK1273+BG1272*AL1273+BH1272*AM1273+BI1272*AN1273+BJ1272*AO1273+BK1272*AP1273+BL1272*AQ1273+BM1272*AR1273+BN1272*AS1273+BO1272*AT1273,"")</f>
        <v/>
      </c>
      <c r="BS1273">
        <f>IF(ISNUMBER(BR1273),AVERAGE(AH1213:AH1272),"")</f>
        <v/>
      </c>
      <c r="BT1273">
        <f>IF(ISNUMBER(BR1273),(AH1273-BR1273)^2,"")</f>
        <v/>
      </c>
      <c r="BU1273">
        <f>IF(ISNUMBER(BR1273),AH1273^2,"")</f>
        <v/>
      </c>
      <c r="BV1273">
        <f>IF(ISNUMBER(BR1273),(AH1273-BS1273)^2,"")</f>
        <v/>
      </c>
    </row>
    <row r="1274">
      <c r="O1274">
        <f>IF($R1274="","",CHOOSE($Q$2,YEAR(R1274)*12+MONTH(R1274),INT((R1274-2)/7),YEAR(R1274)*4+ROUNDUP(MONTH(R1274)/3)))</f>
        <v/>
      </c>
      <c r="P1274">
        <f>IF($R1274="","",IF($R1275="",1,IF(O1274&lt;&gt;O1275,1,0)))</f>
        <v/>
      </c>
      <c r="Q1274">
        <f>IF(P1274=1,SUM($P$7:P1274),"")</f>
        <v/>
      </c>
      <c r="R1274">
        <f>IF($A1274="","",IF(ISNUMBER($A1274),$A1274,IFERROR(DATEVALUE($A1274),NA())))</f>
        <v/>
      </c>
      <c r="S1274" s="7">
        <f>IFERROR(INDEX($R$7:$R$60000,MATCH(ROW()-6,$Q$7:$Q$60000,0)),"")</f>
        <v/>
      </c>
      <c r="T1274">
        <f>IFERROR(INDEX($B$7:$B$60000,MATCH(ROW()-6,$Q$7:$Q$60000,0)),"")</f>
        <v/>
      </c>
      <c r="U1274">
        <f>IFERROR(INDEX($C$7:$C$60000,MATCH(ROW()-6,$Q$7:$Q$60000,0)),"")</f>
        <v/>
      </c>
      <c r="V1274">
        <f>IFERROR(INDEX($D$7:$D$60000,MATCH(ROW()-6,$Q$7:$Q$60000,0)),"")</f>
        <v/>
      </c>
      <c r="W1274">
        <f>IFERROR(INDEX($E$7:$E$60000,MATCH(ROW()-6,$Q$7:$Q$60000,0)),"")</f>
        <v/>
      </c>
      <c r="X1274">
        <f>IFERROR(INDEX($F$7:$F$60000,MATCH(ROW()-6,$Q$7:$Q$60000,0)),"")</f>
        <v/>
      </c>
      <c r="Y1274">
        <f>IFERROR(INDEX($G$7:$G$60000,MATCH(ROW()-6,$Q$7:$Q$60000,0)),"")</f>
        <v/>
      </c>
      <c r="Z1274">
        <f>IFERROR(INDEX($H$7:$H$60000,MATCH(ROW()-6,$Q$7:$Q$60000,0)),"")</f>
        <v/>
      </c>
      <c r="AA1274">
        <f>IFERROR(INDEX($I$7:$I$60000,MATCH(ROW()-6,$Q$7:$Q$60000,0)),"")</f>
        <v/>
      </c>
      <c r="AB1274">
        <f>IFERROR(INDEX($J$7:$J$60000,MATCH(ROW()-6,$Q$7:$Q$60000,0)),"")</f>
        <v/>
      </c>
      <c r="AC1274">
        <f>IFERROR(INDEX($K$7:$K$60000,MATCH(ROW()-6,$Q$7:$Q$60000,0)),"")</f>
        <v/>
      </c>
      <c r="AD1274">
        <f>IFERROR(INDEX($L$7:$L$60000,MATCH(ROW()-6,$Q$7:$Q$60000,0)),"")</f>
        <v/>
      </c>
      <c r="AE1274">
        <f>IFERROR(INDEX($M$7:$M$60000,MATCH(ROW()-6,$Q$7:$Q$60000,0)),"")</f>
        <v/>
      </c>
      <c r="AF1274">
        <f>IFERROR(INDEX($N$7:$N$60000,MATCH(ROW()-6,$Q$7:$Q$60000,0)),"")</f>
        <v/>
      </c>
      <c r="AH1274" s="9">
        <f>IF(OR($S1274="",$S1273=""),"",LN($T1274/$T1273))</f>
        <v/>
      </c>
      <c r="AI1274" s="9">
        <f>IF(OR($S1274="",$S1273=""),"",$C$2*LN(U1274/U1273))</f>
        <v/>
      </c>
      <c r="AJ1274" s="9">
        <f>IF(OR($S1274="",$S1273=""),"",$D$2*(V1274-V1273))</f>
        <v/>
      </c>
      <c r="AK1274" s="9">
        <f>IF(OR($S1274="",$S1273=""),"",$E$2*(W1274-W1273))</f>
        <v/>
      </c>
      <c r="AL1274" s="9">
        <f>IF(OR($S1274="",$S1273=""),"",$F$2*LN(X1274/X1273))</f>
        <v/>
      </c>
      <c r="AM1274" s="9">
        <f>IF(OR($S1274="",$S1273=""),"",$G$2*(Y1274-Y1273))</f>
        <v/>
      </c>
      <c r="AN1274" s="9">
        <f>IF(OR($S1274="",$S1273=""),"",$H$2*LN(Z1274/Z1273))</f>
        <v/>
      </c>
      <c r="AO1274" s="9">
        <f>IF(OR($S1274="",$S1273=""),"",$I$2*(AA1274-AA1273))</f>
        <v/>
      </c>
      <c r="AP1274" s="9">
        <f>IF(OR($S1274="",$S1273=""),"",$J$2*LN(AB1274/AB1273))</f>
        <v/>
      </c>
      <c r="AQ1274" s="9">
        <f>IF(OR($S1274="",$S1273=""),"",$K$2*(AC1274-AC1273))</f>
        <v/>
      </c>
      <c r="AR1274" s="9">
        <f>IF(OR($S1274="",$S1273=""),"",$L$2*LN(AD1274/AD1273))</f>
        <v/>
      </c>
      <c r="AS1274" s="9">
        <f>IF(OR($S1274="",$S1273=""),"",$M$2*LN(AE1274/AE1273))</f>
        <v/>
      </c>
      <c r="AT1274" s="9">
        <f>IF(OR($S1274="",$S1273=""),"",$N$2*LN(AF1274/AF1273))</f>
        <v/>
      </c>
      <c r="AV1274" s="9">
        <f>IF($AH1274="","",$AY$16+$AY$4*AI1274+$AY$5*AJ1274+$AY$6*AK1274+$AY$7*AL1274+$AY$8*AM1274+$AY$9*AN1274+$AY$10*AO1274+$AY$11*AP1274+$AY$12*AQ1274+$AY$13*AR1274+$AY$14*AS1274+$AY$15*AT1274)</f>
        <v/>
      </c>
      <c r="BC1274" s="10">
        <f>IF((ROW()-6)&lt;=$Q$3,INDEX(LINEST(AH1215:AH1274,AI1215:AT1274,TRUE,TRUE),1,13)*$Q$4,"")</f>
        <v/>
      </c>
      <c r="BD1274" s="9">
        <f>IF((ROW()-6)&lt;=$Q$3,INDEX(LINEST(AH1215:AH1274,AI1215:AT1274,TRUE,TRUE),1,12),"")</f>
        <v/>
      </c>
      <c r="BE1274" s="9">
        <f>IF((ROW()-6)&lt;=$Q$3,INDEX(LINEST(AH1215:AH1274,AI1215:AT1274,TRUE,TRUE),1,11),"")</f>
        <v/>
      </c>
      <c r="BF1274" s="9">
        <f>IF((ROW()-6)&lt;=$Q$3,INDEX(LINEST(AH1215:AH1274,AI1215:AT1274,TRUE,TRUE),1,10),"")</f>
        <v/>
      </c>
      <c r="BG1274" s="9">
        <f>IF((ROW()-6)&lt;=$Q$3,INDEX(LINEST(AH1215:AH1274,AI1215:AT1274,TRUE,TRUE),1,9),"")</f>
        <v/>
      </c>
      <c r="BH1274" s="9">
        <f>IF((ROW()-6)&lt;=$Q$3,INDEX(LINEST(AH1215:AH1274,AI1215:AT1274,TRUE,TRUE),1,8),"")</f>
        <v/>
      </c>
      <c r="BI1274" s="9">
        <f>IF((ROW()-6)&lt;=$Q$3,INDEX(LINEST(AH1215:AH1274,AI1215:AT1274,TRUE,TRUE),1,7),"")</f>
        <v/>
      </c>
      <c r="BJ1274" s="9">
        <f>IF((ROW()-6)&lt;=$Q$3,INDEX(LINEST(AH1215:AH1274,AI1215:AT1274,TRUE,TRUE),1,6),"")</f>
        <v/>
      </c>
      <c r="BK1274" s="9">
        <f>IF((ROW()-6)&lt;=$Q$3,INDEX(LINEST(AH1215:AH1274,AI1215:AT1274,TRUE,TRUE),1,5),"")</f>
        <v/>
      </c>
      <c r="BL1274" s="9">
        <f>IF((ROW()-6)&lt;=$Q$3,INDEX(LINEST(AH1215:AH1274,AI1215:AT1274,TRUE,TRUE),1,4),"")</f>
        <v/>
      </c>
      <c r="BM1274" s="9">
        <f>IF((ROW()-6)&lt;=$Q$3,INDEX(LINEST(AH1215:AH1274,AI1215:AT1274,TRUE,TRUE),1,3),"")</f>
        <v/>
      </c>
      <c r="BN1274" s="9">
        <f>IF((ROW()-6)&lt;=$Q$3,INDEX(LINEST(AH1215:AH1274,AI1215:AT1274,TRUE,TRUE),1,2),"")</f>
        <v/>
      </c>
      <c r="BO1274" s="9">
        <f>IF((ROW()-6)&lt;=$Q$3,INDEX(LINEST(AH1215:AH1274,AI1215:AT1274,TRUE,TRUE),1,1),"")</f>
        <v/>
      </c>
      <c r="BP1274" s="10">
        <f>IF((ROW()-6)&lt;=$Q$3,INDEX(LINEST(AH1215:AH1274,AI1215:AT1274,TRUE,TRUE),3,1),"")</f>
        <v/>
      </c>
      <c r="BR1274" s="9">
        <f>IF(AND((ROW()-6)&lt;=$Q$3,ISNUMBER(BC1273)),BC1273/$Q$4+BD1273*AI1274+BE1273*AJ1274+BF1273*AK1274+BG1273*AL1274+BH1273*AM1274+BI1273*AN1274+BJ1273*AO1274+BK1273*AP1274+BL1273*AQ1274+BM1273*AR1274+BN1273*AS1274+BO1273*AT1274,"")</f>
        <v/>
      </c>
      <c r="BS1274">
        <f>IF(ISNUMBER(BR1274),AVERAGE(AH1214:AH1273),"")</f>
        <v/>
      </c>
      <c r="BT1274">
        <f>IF(ISNUMBER(BR1274),(AH1274-BR1274)^2,"")</f>
        <v/>
      </c>
      <c r="BU1274">
        <f>IF(ISNUMBER(BR1274),AH1274^2,"")</f>
        <v/>
      </c>
      <c r="BV1274">
        <f>IF(ISNUMBER(BR1274),(AH1274-BS1274)^2,"")</f>
        <v/>
      </c>
    </row>
    <row r="1275">
      <c r="O1275">
        <f>IF($R1275="","",CHOOSE($Q$2,YEAR(R1275)*12+MONTH(R1275),INT((R1275-2)/7),YEAR(R1275)*4+ROUNDUP(MONTH(R1275)/3)))</f>
        <v/>
      </c>
      <c r="P1275">
        <f>IF($R1275="","",IF($R1276="",1,IF(O1275&lt;&gt;O1276,1,0)))</f>
        <v/>
      </c>
      <c r="Q1275">
        <f>IF(P1275=1,SUM($P$7:P1275),"")</f>
        <v/>
      </c>
      <c r="R1275">
        <f>IF($A1275="","",IF(ISNUMBER($A1275),$A1275,IFERROR(DATEVALUE($A1275),NA())))</f>
        <v/>
      </c>
      <c r="S1275" s="7">
        <f>IFERROR(INDEX($R$7:$R$60000,MATCH(ROW()-6,$Q$7:$Q$60000,0)),"")</f>
        <v/>
      </c>
      <c r="T1275">
        <f>IFERROR(INDEX($B$7:$B$60000,MATCH(ROW()-6,$Q$7:$Q$60000,0)),"")</f>
        <v/>
      </c>
      <c r="U1275">
        <f>IFERROR(INDEX($C$7:$C$60000,MATCH(ROW()-6,$Q$7:$Q$60000,0)),"")</f>
        <v/>
      </c>
      <c r="V1275">
        <f>IFERROR(INDEX($D$7:$D$60000,MATCH(ROW()-6,$Q$7:$Q$60000,0)),"")</f>
        <v/>
      </c>
      <c r="W1275">
        <f>IFERROR(INDEX($E$7:$E$60000,MATCH(ROW()-6,$Q$7:$Q$60000,0)),"")</f>
        <v/>
      </c>
      <c r="X1275">
        <f>IFERROR(INDEX($F$7:$F$60000,MATCH(ROW()-6,$Q$7:$Q$60000,0)),"")</f>
        <v/>
      </c>
      <c r="Y1275">
        <f>IFERROR(INDEX($G$7:$G$60000,MATCH(ROW()-6,$Q$7:$Q$60000,0)),"")</f>
        <v/>
      </c>
      <c r="Z1275">
        <f>IFERROR(INDEX($H$7:$H$60000,MATCH(ROW()-6,$Q$7:$Q$60000,0)),"")</f>
        <v/>
      </c>
      <c r="AA1275">
        <f>IFERROR(INDEX($I$7:$I$60000,MATCH(ROW()-6,$Q$7:$Q$60000,0)),"")</f>
        <v/>
      </c>
      <c r="AB1275">
        <f>IFERROR(INDEX($J$7:$J$60000,MATCH(ROW()-6,$Q$7:$Q$60000,0)),"")</f>
        <v/>
      </c>
      <c r="AC1275">
        <f>IFERROR(INDEX($K$7:$K$60000,MATCH(ROW()-6,$Q$7:$Q$60000,0)),"")</f>
        <v/>
      </c>
      <c r="AD1275">
        <f>IFERROR(INDEX($L$7:$L$60000,MATCH(ROW()-6,$Q$7:$Q$60000,0)),"")</f>
        <v/>
      </c>
      <c r="AE1275">
        <f>IFERROR(INDEX($M$7:$M$60000,MATCH(ROW()-6,$Q$7:$Q$60000,0)),"")</f>
        <v/>
      </c>
      <c r="AF1275">
        <f>IFERROR(INDEX($N$7:$N$60000,MATCH(ROW()-6,$Q$7:$Q$60000,0)),"")</f>
        <v/>
      </c>
      <c r="AH1275" s="9">
        <f>IF(OR($S1275="",$S1274=""),"",LN($T1275/$T1274))</f>
        <v/>
      </c>
      <c r="AI1275" s="9">
        <f>IF(OR($S1275="",$S1274=""),"",$C$2*LN(U1275/U1274))</f>
        <v/>
      </c>
      <c r="AJ1275" s="9">
        <f>IF(OR($S1275="",$S1274=""),"",$D$2*(V1275-V1274))</f>
        <v/>
      </c>
      <c r="AK1275" s="9">
        <f>IF(OR($S1275="",$S1274=""),"",$E$2*(W1275-W1274))</f>
        <v/>
      </c>
      <c r="AL1275" s="9">
        <f>IF(OR($S1275="",$S1274=""),"",$F$2*LN(X1275/X1274))</f>
        <v/>
      </c>
      <c r="AM1275" s="9">
        <f>IF(OR($S1275="",$S1274=""),"",$G$2*(Y1275-Y1274))</f>
        <v/>
      </c>
      <c r="AN1275" s="9">
        <f>IF(OR($S1275="",$S1274=""),"",$H$2*LN(Z1275/Z1274))</f>
        <v/>
      </c>
      <c r="AO1275" s="9">
        <f>IF(OR($S1275="",$S1274=""),"",$I$2*(AA1275-AA1274))</f>
        <v/>
      </c>
      <c r="AP1275" s="9">
        <f>IF(OR($S1275="",$S1274=""),"",$J$2*LN(AB1275/AB1274))</f>
        <v/>
      </c>
      <c r="AQ1275" s="9">
        <f>IF(OR($S1275="",$S1274=""),"",$K$2*(AC1275-AC1274))</f>
        <v/>
      </c>
      <c r="AR1275" s="9">
        <f>IF(OR($S1275="",$S1274=""),"",$L$2*LN(AD1275/AD1274))</f>
        <v/>
      </c>
      <c r="AS1275" s="9">
        <f>IF(OR($S1275="",$S1274=""),"",$M$2*LN(AE1275/AE1274))</f>
        <v/>
      </c>
      <c r="AT1275" s="9">
        <f>IF(OR($S1275="",$S1274=""),"",$N$2*LN(AF1275/AF1274))</f>
        <v/>
      </c>
      <c r="AV1275" s="9">
        <f>IF($AH1275="","",$AY$16+$AY$4*AI1275+$AY$5*AJ1275+$AY$6*AK1275+$AY$7*AL1275+$AY$8*AM1275+$AY$9*AN1275+$AY$10*AO1275+$AY$11*AP1275+$AY$12*AQ1275+$AY$13*AR1275+$AY$14*AS1275+$AY$15*AT1275)</f>
        <v/>
      </c>
      <c r="BC1275" s="10">
        <f>IF((ROW()-6)&lt;=$Q$3,INDEX(LINEST(AH1216:AH1275,AI1216:AT1275,TRUE,TRUE),1,13)*$Q$4,"")</f>
        <v/>
      </c>
      <c r="BD1275" s="9">
        <f>IF((ROW()-6)&lt;=$Q$3,INDEX(LINEST(AH1216:AH1275,AI1216:AT1275,TRUE,TRUE),1,12),"")</f>
        <v/>
      </c>
      <c r="BE1275" s="9">
        <f>IF((ROW()-6)&lt;=$Q$3,INDEX(LINEST(AH1216:AH1275,AI1216:AT1275,TRUE,TRUE),1,11),"")</f>
        <v/>
      </c>
      <c r="BF1275" s="9">
        <f>IF((ROW()-6)&lt;=$Q$3,INDEX(LINEST(AH1216:AH1275,AI1216:AT1275,TRUE,TRUE),1,10),"")</f>
        <v/>
      </c>
      <c r="BG1275" s="9">
        <f>IF((ROW()-6)&lt;=$Q$3,INDEX(LINEST(AH1216:AH1275,AI1216:AT1275,TRUE,TRUE),1,9),"")</f>
        <v/>
      </c>
      <c r="BH1275" s="9">
        <f>IF((ROW()-6)&lt;=$Q$3,INDEX(LINEST(AH1216:AH1275,AI1216:AT1275,TRUE,TRUE),1,8),"")</f>
        <v/>
      </c>
      <c r="BI1275" s="9">
        <f>IF((ROW()-6)&lt;=$Q$3,INDEX(LINEST(AH1216:AH1275,AI1216:AT1275,TRUE,TRUE),1,7),"")</f>
        <v/>
      </c>
      <c r="BJ1275" s="9">
        <f>IF((ROW()-6)&lt;=$Q$3,INDEX(LINEST(AH1216:AH1275,AI1216:AT1275,TRUE,TRUE),1,6),"")</f>
        <v/>
      </c>
      <c r="BK1275" s="9">
        <f>IF((ROW()-6)&lt;=$Q$3,INDEX(LINEST(AH1216:AH1275,AI1216:AT1275,TRUE,TRUE),1,5),"")</f>
        <v/>
      </c>
      <c r="BL1275" s="9">
        <f>IF((ROW()-6)&lt;=$Q$3,INDEX(LINEST(AH1216:AH1275,AI1216:AT1275,TRUE,TRUE),1,4),"")</f>
        <v/>
      </c>
      <c r="BM1275" s="9">
        <f>IF((ROW()-6)&lt;=$Q$3,INDEX(LINEST(AH1216:AH1275,AI1216:AT1275,TRUE,TRUE),1,3),"")</f>
        <v/>
      </c>
      <c r="BN1275" s="9">
        <f>IF((ROW()-6)&lt;=$Q$3,INDEX(LINEST(AH1216:AH1275,AI1216:AT1275,TRUE,TRUE),1,2),"")</f>
        <v/>
      </c>
      <c r="BO1275" s="9">
        <f>IF((ROW()-6)&lt;=$Q$3,INDEX(LINEST(AH1216:AH1275,AI1216:AT1275,TRUE,TRUE),1,1),"")</f>
        <v/>
      </c>
      <c r="BP1275" s="10">
        <f>IF((ROW()-6)&lt;=$Q$3,INDEX(LINEST(AH1216:AH1275,AI1216:AT1275,TRUE,TRUE),3,1),"")</f>
        <v/>
      </c>
      <c r="BR1275" s="9">
        <f>IF(AND((ROW()-6)&lt;=$Q$3,ISNUMBER(BC1274)),BC1274/$Q$4+BD1274*AI1275+BE1274*AJ1275+BF1274*AK1275+BG1274*AL1275+BH1274*AM1275+BI1274*AN1275+BJ1274*AO1275+BK1274*AP1275+BL1274*AQ1275+BM1274*AR1275+BN1274*AS1275+BO1274*AT1275,"")</f>
        <v/>
      </c>
      <c r="BS1275">
        <f>IF(ISNUMBER(BR1275),AVERAGE(AH1215:AH1274),"")</f>
        <v/>
      </c>
      <c r="BT1275">
        <f>IF(ISNUMBER(BR1275),(AH1275-BR1275)^2,"")</f>
        <v/>
      </c>
      <c r="BU1275">
        <f>IF(ISNUMBER(BR1275),AH1275^2,"")</f>
        <v/>
      </c>
      <c r="BV1275">
        <f>IF(ISNUMBER(BR1275),(AH1275-BS1275)^2,"")</f>
        <v/>
      </c>
    </row>
    <row r="1276">
      <c r="O1276">
        <f>IF($R1276="","",CHOOSE($Q$2,YEAR(R1276)*12+MONTH(R1276),INT((R1276-2)/7),YEAR(R1276)*4+ROUNDUP(MONTH(R1276)/3)))</f>
        <v/>
      </c>
      <c r="P1276">
        <f>IF($R1276="","",IF($R1277="",1,IF(O1276&lt;&gt;O1277,1,0)))</f>
        <v/>
      </c>
      <c r="Q1276">
        <f>IF(P1276=1,SUM($P$7:P1276),"")</f>
        <v/>
      </c>
      <c r="R1276">
        <f>IF($A1276="","",IF(ISNUMBER($A1276),$A1276,IFERROR(DATEVALUE($A1276),NA())))</f>
        <v/>
      </c>
      <c r="S1276" s="7">
        <f>IFERROR(INDEX($R$7:$R$60000,MATCH(ROW()-6,$Q$7:$Q$60000,0)),"")</f>
        <v/>
      </c>
      <c r="T1276">
        <f>IFERROR(INDEX($B$7:$B$60000,MATCH(ROW()-6,$Q$7:$Q$60000,0)),"")</f>
        <v/>
      </c>
      <c r="U1276">
        <f>IFERROR(INDEX($C$7:$C$60000,MATCH(ROW()-6,$Q$7:$Q$60000,0)),"")</f>
        <v/>
      </c>
      <c r="V1276">
        <f>IFERROR(INDEX($D$7:$D$60000,MATCH(ROW()-6,$Q$7:$Q$60000,0)),"")</f>
        <v/>
      </c>
      <c r="W1276">
        <f>IFERROR(INDEX($E$7:$E$60000,MATCH(ROW()-6,$Q$7:$Q$60000,0)),"")</f>
        <v/>
      </c>
      <c r="X1276">
        <f>IFERROR(INDEX($F$7:$F$60000,MATCH(ROW()-6,$Q$7:$Q$60000,0)),"")</f>
        <v/>
      </c>
      <c r="Y1276">
        <f>IFERROR(INDEX($G$7:$G$60000,MATCH(ROW()-6,$Q$7:$Q$60000,0)),"")</f>
        <v/>
      </c>
      <c r="Z1276">
        <f>IFERROR(INDEX($H$7:$H$60000,MATCH(ROW()-6,$Q$7:$Q$60000,0)),"")</f>
        <v/>
      </c>
      <c r="AA1276">
        <f>IFERROR(INDEX($I$7:$I$60000,MATCH(ROW()-6,$Q$7:$Q$60000,0)),"")</f>
        <v/>
      </c>
      <c r="AB1276">
        <f>IFERROR(INDEX($J$7:$J$60000,MATCH(ROW()-6,$Q$7:$Q$60000,0)),"")</f>
        <v/>
      </c>
      <c r="AC1276">
        <f>IFERROR(INDEX($K$7:$K$60000,MATCH(ROW()-6,$Q$7:$Q$60000,0)),"")</f>
        <v/>
      </c>
      <c r="AD1276">
        <f>IFERROR(INDEX($L$7:$L$60000,MATCH(ROW()-6,$Q$7:$Q$60000,0)),"")</f>
        <v/>
      </c>
      <c r="AE1276">
        <f>IFERROR(INDEX($M$7:$M$60000,MATCH(ROW()-6,$Q$7:$Q$60000,0)),"")</f>
        <v/>
      </c>
      <c r="AF1276">
        <f>IFERROR(INDEX($N$7:$N$60000,MATCH(ROW()-6,$Q$7:$Q$60000,0)),"")</f>
        <v/>
      </c>
      <c r="AH1276" s="9">
        <f>IF(OR($S1276="",$S1275=""),"",LN($T1276/$T1275))</f>
        <v/>
      </c>
      <c r="AI1276" s="9">
        <f>IF(OR($S1276="",$S1275=""),"",$C$2*LN(U1276/U1275))</f>
        <v/>
      </c>
      <c r="AJ1276" s="9">
        <f>IF(OR($S1276="",$S1275=""),"",$D$2*(V1276-V1275))</f>
        <v/>
      </c>
      <c r="AK1276" s="9">
        <f>IF(OR($S1276="",$S1275=""),"",$E$2*(W1276-W1275))</f>
        <v/>
      </c>
      <c r="AL1276" s="9">
        <f>IF(OR($S1276="",$S1275=""),"",$F$2*LN(X1276/X1275))</f>
        <v/>
      </c>
      <c r="AM1276" s="9">
        <f>IF(OR($S1276="",$S1275=""),"",$G$2*(Y1276-Y1275))</f>
        <v/>
      </c>
      <c r="AN1276" s="9">
        <f>IF(OR($S1276="",$S1275=""),"",$H$2*LN(Z1276/Z1275))</f>
        <v/>
      </c>
      <c r="AO1276" s="9">
        <f>IF(OR($S1276="",$S1275=""),"",$I$2*(AA1276-AA1275))</f>
        <v/>
      </c>
      <c r="AP1276" s="9">
        <f>IF(OR($S1276="",$S1275=""),"",$J$2*LN(AB1276/AB1275))</f>
        <v/>
      </c>
      <c r="AQ1276" s="9">
        <f>IF(OR($S1276="",$S1275=""),"",$K$2*(AC1276-AC1275))</f>
        <v/>
      </c>
      <c r="AR1276" s="9">
        <f>IF(OR($S1276="",$S1275=""),"",$L$2*LN(AD1276/AD1275))</f>
        <v/>
      </c>
      <c r="AS1276" s="9">
        <f>IF(OR($S1276="",$S1275=""),"",$M$2*LN(AE1276/AE1275))</f>
        <v/>
      </c>
      <c r="AT1276" s="9">
        <f>IF(OR($S1276="",$S1275=""),"",$N$2*LN(AF1276/AF1275))</f>
        <v/>
      </c>
      <c r="AV1276" s="9">
        <f>IF($AH1276="","",$AY$16+$AY$4*AI1276+$AY$5*AJ1276+$AY$6*AK1276+$AY$7*AL1276+$AY$8*AM1276+$AY$9*AN1276+$AY$10*AO1276+$AY$11*AP1276+$AY$12*AQ1276+$AY$13*AR1276+$AY$14*AS1276+$AY$15*AT1276)</f>
        <v/>
      </c>
      <c r="BC1276" s="10">
        <f>IF((ROW()-6)&lt;=$Q$3,INDEX(LINEST(AH1217:AH1276,AI1217:AT1276,TRUE,TRUE),1,13)*$Q$4,"")</f>
        <v/>
      </c>
      <c r="BD1276" s="9">
        <f>IF((ROW()-6)&lt;=$Q$3,INDEX(LINEST(AH1217:AH1276,AI1217:AT1276,TRUE,TRUE),1,12),"")</f>
        <v/>
      </c>
      <c r="BE1276" s="9">
        <f>IF((ROW()-6)&lt;=$Q$3,INDEX(LINEST(AH1217:AH1276,AI1217:AT1276,TRUE,TRUE),1,11),"")</f>
        <v/>
      </c>
      <c r="BF1276" s="9">
        <f>IF((ROW()-6)&lt;=$Q$3,INDEX(LINEST(AH1217:AH1276,AI1217:AT1276,TRUE,TRUE),1,10),"")</f>
        <v/>
      </c>
      <c r="BG1276" s="9">
        <f>IF((ROW()-6)&lt;=$Q$3,INDEX(LINEST(AH1217:AH1276,AI1217:AT1276,TRUE,TRUE),1,9),"")</f>
        <v/>
      </c>
      <c r="BH1276" s="9">
        <f>IF((ROW()-6)&lt;=$Q$3,INDEX(LINEST(AH1217:AH1276,AI1217:AT1276,TRUE,TRUE),1,8),"")</f>
        <v/>
      </c>
      <c r="BI1276" s="9">
        <f>IF((ROW()-6)&lt;=$Q$3,INDEX(LINEST(AH1217:AH1276,AI1217:AT1276,TRUE,TRUE),1,7),"")</f>
        <v/>
      </c>
      <c r="BJ1276" s="9">
        <f>IF((ROW()-6)&lt;=$Q$3,INDEX(LINEST(AH1217:AH1276,AI1217:AT1276,TRUE,TRUE),1,6),"")</f>
        <v/>
      </c>
      <c r="BK1276" s="9">
        <f>IF((ROW()-6)&lt;=$Q$3,INDEX(LINEST(AH1217:AH1276,AI1217:AT1276,TRUE,TRUE),1,5),"")</f>
        <v/>
      </c>
      <c r="BL1276" s="9">
        <f>IF((ROW()-6)&lt;=$Q$3,INDEX(LINEST(AH1217:AH1276,AI1217:AT1276,TRUE,TRUE),1,4),"")</f>
        <v/>
      </c>
      <c r="BM1276" s="9">
        <f>IF((ROW()-6)&lt;=$Q$3,INDEX(LINEST(AH1217:AH1276,AI1217:AT1276,TRUE,TRUE),1,3),"")</f>
        <v/>
      </c>
      <c r="BN1276" s="9">
        <f>IF((ROW()-6)&lt;=$Q$3,INDEX(LINEST(AH1217:AH1276,AI1217:AT1276,TRUE,TRUE),1,2),"")</f>
        <v/>
      </c>
      <c r="BO1276" s="9">
        <f>IF((ROW()-6)&lt;=$Q$3,INDEX(LINEST(AH1217:AH1276,AI1217:AT1276,TRUE,TRUE),1,1),"")</f>
        <v/>
      </c>
      <c r="BP1276" s="10">
        <f>IF((ROW()-6)&lt;=$Q$3,INDEX(LINEST(AH1217:AH1276,AI1217:AT1276,TRUE,TRUE),3,1),"")</f>
        <v/>
      </c>
      <c r="BR1276" s="9">
        <f>IF(AND((ROW()-6)&lt;=$Q$3,ISNUMBER(BC1275)),BC1275/$Q$4+BD1275*AI1276+BE1275*AJ1276+BF1275*AK1276+BG1275*AL1276+BH1275*AM1276+BI1275*AN1276+BJ1275*AO1276+BK1275*AP1276+BL1275*AQ1276+BM1275*AR1276+BN1275*AS1276+BO1275*AT1276,"")</f>
        <v/>
      </c>
      <c r="BS1276">
        <f>IF(ISNUMBER(BR1276),AVERAGE(AH1216:AH1275),"")</f>
        <v/>
      </c>
      <c r="BT1276">
        <f>IF(ISNUMBER(BR1276),(AH1276-BR1276)^2,"")</f>
        <v/>
      </c>
      <c r="BU1276">
        <f>IF(ISNUMBER(BR1276),AH1276^2,"")</f>
        <v/>
      </c>
      <c r="BV1276">
        <f>IF(ISNUMBER(BR1276),(AH1276-BS1276)^2,"")</f>
        <v/>
      </c>
    </row>
    <row r="1277">
      <c r="O1277">
        <f>IF($R1277="","",CHOOSE($Q$2,YEAR(R1277)*12+MONTH(R1277),INT((R1277-2)/7),YEAR(R1277)*4+ROUNDUP(MONTH(R1277)/3)))</f>
        <v/>
      </c>
      <c r="P1277">
        <f>IF($R1277="","",IF($R1278="",1,IF(O1277&lt;&gt;O1278,1,0)))</f>
        <v/>
      </c>
      <c r="Q1277">
        <f>IF(P1277=1,SUM($P$7:P1277),"")</f>
        <v/>
      </c>
      <c r="R1277">
        <f>IF($A1277="","",IF(ISNUMBER($A1277),$A1277,IFERROR(DATEVALUE($A1277),NA())))</f>
        <v/>
      </c>
      <c r="S1277" s="7">
        <f>IFERROR(INDEX($R$7:$R$60000,MATCH(ROW()-6,$Q$7:$Q$60000,0)),"")</f>
        <v/>
      </c>
      <c r="T1277">
        <f>IFERROR(INDEX($B$7:$B$60000,MATCH(ROW()-6,$Q$7:$Q$60000,0)),"")</f>
        <v/>
      </c>
      <c r="U1277">
        <f>IFERROR(INDEX($C$7:$C$60000,MATCH(ROW()-6,$Q$7:$Q$60000,0)),"")</f>
        <v/>
      </c>
      <c r="V1277">
        <f>IFERROR(INDEX($D$7:$D$60000,MATCH(ROW()-6,$Q$7:$Q$60000,0)),"")</f>
        <v/>
      </c>
      <c r="W1277">
        <f>IFERROR(INDEX($E$7:$E$60000,MATCH(ROW()-6,$Q$7:$Q$60000,0)),"")</f>
        <v/>
      </c>
      <c r="X1277">
        <f>IFERROR(INDEX($F$7:$F$60000,MATCH(ROW()-6,$Q$7:$Q$60000,0)),"")</f>
        <v/>
      </c>
      <c r="Y1277">
        <f>IFERROR(INDEX($G$7:$G$60000,MATCH(ROW()-6,$Q$7:$Q$60000,0)),"")</f>
        <v/>
      </c>
      <c r="Z1277">
        <f>IFERROR(INDEX($H$7:$H$60000,MATCH(ROW()-6,$Q$7:$Q$60000,0)),"")</f>
        <v/>
      </c>
      <c r="AA1277">
        <f>IFERROR(INDEX($I$7:$I$60000,MATCH(ROW()-6,$Q$7:$Q$60000,0)),"")</f>
        <v/>
      </c>
      <c r="AB1277">
        <f>IFERROR(INDEX($J$7:$J$60000,MATCH(ROW()-6,$Q$7:$Q$60000,0)),"")</f>
        <v/>
      </c>
      <c r="AC1277">
        <f>IFERROR(INDEX($K$7:$K$60000,MATCH(ROW()-6,$Q$7:$Q$60000,0)),"")</f>
        <v/>
      </c>
      <c r="AD1277">
        <f>IFERROR(INDEX($L$7:$L$60000,MATCH(ROW()-6,$Q$7:$Q$60000,0)),"")</f>
        <v/>
      </c>
      <c r="AE1277">
        <f>IFERROR(INDEX($M$7:$M$60000,MATCH(ROW()-6,$Q$7:$Q$60000,0)),"")</f>
        <v/>
      </c>
      <c r="AF1277">
        <f>IFERROR(INDEX($N$7:$N$60000,MATCH(ROW()-6,$Q$7:$Q$60000,0)),"")</f>
        <v/>
      </c>
      <c r="AH1277" s="9">
        <f>IF(OR($S1277="",$S1276=""),"",LN($T1277/$T1276))</f>
        <v/>
      </c>
      <c r="AI1277" s="9">
        <f>IF(OR($S1277="",$S1276=""),"",$C$2*LN(U1277/U1276))</f>
        <v/>
      </c>
      <c r="AJ1277" s="9">
        <f>IF(OR($S1277="",$S1276=""),"",$D$2*(V1277-V1276))</f>
        <v/>
      </c>
      <c r="AK1277" s="9">
        <f>IF(OR($S1277="",$S1276=""),"",$E$2*(W1277-W1276))</f>
        <v/>
      </c>
      <c r="AL1277" s="9">
        <f>IF(OR($S1277="",$S1276=""),"",$F$2*LN(X1277/X1276))</f>
        <v/>
      </c>
      <c r="AM1277" s="9">
        <f>IF(OR($S1277="",$S1276=""),"",$G$2*(Y1277-Y1276))</f>
        <v/>
      </c>
      <c r="AN1277" s="9">
        <f>IF(OR($S1277="",$S1276=""),"",$H$2*LN(Z1277/Z1276))</f>
        <v/>
      </c>
      <c r="AO1277" s="9">
        <f>IF(OR($S1277="",$S1276=""),"",$I$2*(AA1277-AA1276))</f>
        <v/>
      </c>
      <c r="AP1277" s="9">
        <f>IF(OR($S1277="",$S1276=""),"",$J$2*LN(AB1277/AB1276))</f>
        <v/>
      </c>
      <c r="AQ1277" s="9">
        <f>IF(OR($S1277="",$S1276=""),"",$K$2*(AC1277-AC1276))</f>
        <v/>
      </c>
      <c r="AR1277" s="9">
        <f>IF(OR($S1277="",$S1276=""),"",$L$2*LN(AD1277/AD1276))</f>
        <v/>
      </c>
      <c r="AS1277" s="9">
        <f>IF(OR($S1277="",$S1276=""),"",$M$2*LN(AE1277/AE1276))</f>
        <v/>
      </c>
      <c r="AT1277" s="9">
        <f>IF(OR($S1277="",$S1276=""),"",$N$2*LN(AF1277/AF1276))</f>
        <v/>
      </c>
      <c r="AV1277" s="9">
        <f>IF($AH1277="","",$AY$16+$AY$4*AI1277+$AY$5*AJ1277+$AY$6*AK1277+$AY$7*AL1277+$AY$8*AM1277+$AY$9*AN1277+$AY$10*AO1277+$AY$11*AP1277+$AY$12*AQ1277+$AY$13*AR1277+$AY$14*AS1277+$AY$15*AT1277)</f>
        <v/>
      </c>
      <c r="BC1277" s="10">
        <f>IF((ROW()-6)&lt;=$Q$3,INDEX(LINEST(AH1218:AH1277,AI1218:AT1277,TRUE,TRUE),1,13)*$Q$4,"")</f>
        <v/>
      </c>
      <c r="BD1277" s="9">
        <f>IF((ROW()-6)&lt;=$Q$3,INDEX(LINEST(AH1218:AH1277,AI1218:AT1277,TRUE,TRUE),1,12),"")</f>
        <v/>
      </c>
      <c r="BE1277" s="9">
        <f>IF((ROW()-6)&lt;=$Q$3,INDEX(LINEST(AH1218:AH1277,AI1218:AT1277,TRUE,TRUE),1,11),"")</f>
        <v/>
      </c>
      <c r="BF1277" s="9">
        <f>IF((ROW()-6)&lt;=$Q$3,INDEX(LINEST(AH1218:AH1277,AI1218:AT1277,TRUE,TRUE),1,10),"")</f>
        <v/>
      </c>
      <c r="BG1277" s="9">
        <f>IF((ROW()-6)&lt;=$Q$3,INDEX(LINEST(AH1218:AH1277,AI1218:AT1277,TRUE,TRUE),1,9),"")</f>
        <v/>
      </c>
      <c r="BH1277" s="9">
        <f>IF((ROW()-6)&lt;=$Q$3,INDEX(LINEST(AH1218:AH1277,AI1218:AT1277,TRUE,TRUE),1,8),"")</f>
        <v/>
      </c>
      <c r="BI1277" s="9">
        <f>IF((ROW()-6)&lt;=$Q$3,INDEX(LINEST(AH1218:AH1277,AI1218:AT1277,TRUE,TRUE),1,7),"")</f>
        <v/>
      </c>
      <c r="BJ1277" s="9">
        <f>IF((ROW()-6)&lt;=$Q$3,INDEX(LINEST(AH1218:AH1277,AI1218:AT1277,TRUE,TRUE),1,6),"")</f>
        <v/>
      </c>
      <c r="BK1277" s="9">
        <f>IF((ROW()-6)&lt;=$Q$3,INDEX(LINEST(AH1218:AH1277,AI1218:AT1277,TRUE,TRUE),1,5),"")</f>
        <v/>
      </c>
      <c r="BL1277" s="9">
        <f>IF((ROW()-6)&lt;=$Q$3,INDEX(LINEST(AH1218:AH1277,AI1218:AT1277,TRUE,TRUE),1,4),"")</f>
        <v/>
      </c>
      <c r="BM1277" s="9">
        <f>IF((ROW()-6)&lt;=$Q$3,INDEX(LINEST(AH1218:AH1277,AI1218:AT1277,TRUE,TRUE),1,3),"")</f>
        <v/>
      </c>
      <c r="BN1277" s="9">
        <f>IF((ROW()-6)&lt;=$Q$3,INDEX(LINEST(AH1218:AH1277,AI1218:AT1277,TRUE,TRUE),1,2),"")</f>
        <v/>
      </c>
      <c r="BO1277" s="9">
        <f>IF((ROW()-6)&lt;=$Q$3,INDEX(LINEST(AH1218:AH1277,AI1218:AT1277,TRUE,TRUE),1,1),"")</f>
        <v/>
      </c>
      <c r="BP1277" s="10">
        <f>IF((ROW()-6)&lt;=$Q$3,INDEX(LINEST(AH1218:AH1277,AI1218:AT1277,TRUE,TRUE),3,1),"")</f>
        <v/>
      </c>
      <c r="BR1277" s="9">
        <f>IF(AND((ROW()-6)&lt;=$Q$3,ISNUMBER(BC1276)),BC1276/$Q$4+BD1276*AI1277+BE1276*AJ1277+BF1276*AK1277+BG1276*AL1277+BH1276*AM1277+BI1276*AN1277+BJ1276*AO1277+BK1276*AP1277+BL1276*AQ1277+BM1276*AR1277+BN1276*AS1277+BO1276*AT1277,"")</f>
        <v/>
      </c>
      <c r="BS1277">
        <f>IF(ISNUMBER(BR1277),AVERAGE(AH1217:AH1276),"")</f>
        <v/>
      </c>
      <c r="BT1277">
        <f>IF(ISNUMBER(BR1277),(AH1277-BR1277)^2,"")</f>
        <v/>
      </c>
      <c r="BU1277">
        <f>IF(ISNUMBER(BR1277),AH1277^2,"")</f>
        <v/>
      </c>
      <c r="BV1277">
        <f>IF(ISNUMBER(BR1277),(AH1277-BS1277)^2,"")</f>
        <v/>
      </c>
    </row>
    <row r="1278">
      <c r="O1278">
        <f>IF($R1278="","",CHOOSE($Q$2,YEAR(R1278)*12+MONTH(R1278),INT((R1278-2)/7),YEAR(R1278)*4+ROUNDUP(MONTH(R1278)/3)))</f>
        <v/>
      </c>
      <c r="P1278">
        <f>IF($R1278="","",IF($R1279="",1,IF(O1278&lt;&gt;O1279,1,0)))</f>
        <v/>
      </c>
      <c r="Q1278">
        <f>IF(P1278=1,SUM($P$7:P1278),"")</f>
        <v/>
      </c>
      <c r="R1278">
        <f>IF($A1278="","",IF(ISNUMBER($A1278),$A1278,IFERROR(DATEVALUE($A1278),NA())))</f>
        <v/>
      </c>
      <c r="S1278" s="7">
        <f>IFERROR(INDEX($R$7:$R$60000,MATCH(ROW()-6,$Q$7:$Q$60000,0)),"")</f>
        <v/>
      </c>
      <c r="T1278">
        <f>IFERROR(INDEX($B$7:$B$60000,MATCH(ROW()-6,$Q$7:$Q$60000,0)),"")</f>
        <v/>
      </c>
      <c r="U1278">
        <f>IFERROR(INDEX($C$7:$C$60000,MATCH(ROW()-6,$Q$7:$Q$60000,0)),"")</f>
        <v/>
      </c>
      <c r="V1278">
        <f>IFERROR(INDEX($D$7:$D$60000,MATCH(ROW()-6,$Q$7:$Q$60000,0)),"")</f>
        <v/>
      </c>
      <c r="W1278">
        <f>IFERROR(INDEX($E$7:$E$60000,MATCH(ROW()-6,$Q$7:$Q$60000,0)),"")</f>
        <v/>
      </c>
      <c r="X1278">
        <f>IFERROR(INDEX($F$7:$F$60000,MATCH(ROW()-6,$Q$7:$Q$60000,0)),"")</f>
        <v/>
      </c>
      <c r="Y1278">
        <f>IFERROR(INDEX($G$7:$G$60000,MATCH(ROW()-6,$Q$7:$Q$60000,0)),"")</f>
        <v/>
      </c>
      <c r="Z1278">
        <f>IFERROR(INDEX($H$7:$H$60000,MATCH(ROW()-6,$Q$7:$Q$60000,0)),"")</f>
        <v/>
      </c>
      <c r="AA1278">
        <f>IFERROR(INDEX($I$7:$I$60000,MATCH(ROW()-6,$Q$7:$Q$60000,0)),"")</f>
        <v/>
      </c>
      <c r="AB1278">
        <f>IFERROR(INDEX($J$7:$J$60000,MATCH(ROW()-6,$Q$7:$Q$60000,0)),"")</f>
        <v/>
      </c>
      <c r="AC1278">
        <f>IFERROR(INDEX($K$7:$K$60000,MATCH(ROW()-6,$Q$7:$Q$60000,0)),"")</f>
        <v/>
      </c>
      <c r="AD1278">
        <f>IFERROR(INDEX($L$7:$L$60000,MATCH(ROW()-6,$Q$7:$Q$60000,0)),"")</f>
        <v/>
      </c>
      <c r="AE1278">
        <f>IFERROR(INDEX($M$7:$M$60000,MATCH(ROW()-6,$Q$7:$Q$60000,0)),"")</f>
        <v/>
      </c>
      <c r="AF1278">
        <f>IFERROR(INDEX($N$7:$N$60000,MATCH(ROW()-6,$Q$7:$Q$60000,0)),"")</f>
        <v/>
      </c>
      <c r="AH1278" s="9">
        <f>IF(OR($S1278="",$S1277=""),"",LN($T1278/$T1277))</f>
        <v/>
      </c>
      <c r="AI1278" s="9">
        <f>IF(OR($S1278="",$S1277=""),"",$C$2*LN(U1278/U1277))</f>
        <v/>
      </c>
      <c r="AJ1278" s="9">
        <f>IF(OR($S1278="",$S1277=""),"",$D$2*(V1278-V1277))</f>
        <v/>
      </c>
      <c r="AK1278" s="9">
        <f>IF(OR($S1278="",$S1277=""),"",$E$2*(W1278-W1277))</f>
        <v/>
      </c>
      <c r="AL1278" s="9">
        <f>IF(OR($S1278="",$S1277=""),"",$F$2*LN(X1278/X1277))</f>
        <v/>
      </c>
      <c r="AM1278" s="9">
        <f>IF(OR($S1278="",$S1277=""),"",$G$2*(Y1278-Y1277))</f>
        <v/>
      </c>
      <c r="AN1278" s="9">
        <f>IF(OR($S1278="",$S1277=""),"",$H$2*LN(Z1278/Z1277))</f>
        <v/>
      </c>
      <c r="AO1278" s="9">
        <f>IF(OR($S1278="",$S1277=""),"",$I$2*(AA1278-AA1277))</f>
        <v/>
      </c>
      <c r="AP1278" s="9">
        <f>IF(OR($S1278="",$S1277=""),"",$J$2*LN(AB1278/AB1277))</f>
        <v/>
      </c>
      <c r="AQ1278" s="9">
        <f>IF(OR($S1278="",$S1277=""),"",$K$2*(AC1278-AC1277))</f>
        <v/>
      </c>
      <c r="AR1278" s="9">
        <f>IF(OR($S1278="",$S1277=""),"",$L$2*LN(AD1278/AD1277))</f>
        <v/>
      </c>
      <c r="AS1278" s="9">
        <f>IF(OR($S1278="",$S1277=""),"",$M$2*LN(AE1278/AE1277))</f>
        <v/>
      </c>
      <c r="AT1278" s="9">
        <f>IF(OR($S1278="",$S1277=""),"",$N$2*LN(AF1278/AF1277))</f>
        <v/>
      </c>
      <c r="AV1278" s="9">
        <f>IF($AH1278="","",$AY$16+$AY$4*AI1278+$AY$5*AJ1278+$AY$6*AK1278+$AY$7*AL1278+$AY$8*AM1278+$AY$9*AN1278+$AY$10*AO1278+$AY$11*AP1278+$AY$12*AQ1278+$AY$13*AR1278+$AY$14*AS1278+$AY$15*AT1278)</f>
        <v/>
      </c>
      <c r="BC1278" s="10">
        <f>IF((ROW()-6)&lt;=$Q$3,INDEX(LINEST(AH1219:AH1278,AI1219:AT1278,TRUE,TRUE),1,13)*$Q$4,"")</f>
        <v/>
      </c>
      <c r="BD1278" s="9">
        <f>IF((ROW()-6)&lt;=$Q$3,INDEX(LINEST(AH1219:AH1278,AI1219:AT1278,TRUE,TRUE),1,12),"")</f>
        <v/>
      </c>
      <c r="BE1278" s="9">
        <f>IF((ROW()-6)&lt;=$Q$3,INDEX(LINEST(AH1219:AH1278,AI1219:AT1278,TRUE,TRUE),1,11),"")</f>
        <v/>
      </c>
      <c r="BF1278" s="9">
        <f>IF((ROW()-6)&lt;=$Q$3,INDEX(LINEST(AH1219:AH1278,AI1219:AT1278,TRUE,TRUE),1,10),"")</f>
        <v/>
      </c>
      <c r="BG1278" s="9">
        <f>IF((ROW()-6)&lt;=$Q$3,INDEX(LINEST(AH1219:AH1278,AI1219:AT1278,TRUE,TRUE),1,9),"")</f>
        <v/>
      </c>
      <c r="BH1278" s="9">
        <f>IF((ROW()-6)&lt;=$Q$3,INDEX(LINEST(AH1219:AH1278,AI1219:AT1278,TRUE,TRUE),1,8),"")</f>
        <v/>
      </c>
      <c r="BI1278" s="9">
        <f>IF((ROW()-6)&lt;=$Q$3,INDEX(LINEST(AH1219:AH1278,AI1219:AT1278,TRUE,TRUE),1,7),"")</f>
        <v/>
      </c>
      <c r="BJ1278" s="9">
        <f>IF((ROW()-6)&lt;=$Q$3,INDEX(LINEST(AH1219:AH1278,AI1219:AT1278,TRUE,TRUE),1,6),"")</f>
        <v/>
      </c>
      <c r="BK1278" s="9">
        <f>IF((ROW()-6)&lt;=$Q$3,INDEX(LINEST(AH1219:AH1278,AI1219:AT1278,TRUE,TRUE),1,5),"")</f>
        <v/>
      </c>
      <c r="BL1278" s="9">
        <f>IF((ROW()-6)&lt;=$Q$3,INDEX(LINEST(AH1219:AH1278,AI1219:AT1278,TRUE,TRUE),1,4),"")</f>
        <v/>
      </c>
      <c r="BM1278" s="9">
        <f>IF((ROW()-6)&lt;=$Q$3,INDEX(LINEST(AH1219:AH1278,AI1219:AT1278,TRUE,TRUE),1,3),"")</f>
        <v/>
      </c>
      <c r="BN1278" s="9">
        <f>IF((ROW()-6)&lt;=$Q$3,INDEX(LINEST(AH1219:AH1278,AI1219:AT1278,TRUE,TRUE),1,2),"")</f>
        <v/>
      </c>
      <c r="BO1278" s="9">
        <f>IF((ROW()-6)&lt;=$Q$3,INDEX(LINEST(AH1219:AH1278,AI1219:AT1278,TRUE,TRUE),1,1),"")</f>
        <v/>
      </c>
      <c r="BP1278" s="10">
        <f>IF((ROW()-6)&lt;=$Q$3,INDEX(LINEST(AH1219:AH1278,AI1219:AT1278,TRUE,TRUE),3,1),"")</f>
        <v/>
      </c>
      <c r="BR1278" s="9">
        <f>IF(AND((ROW()-6)&lt;=$Q$3,ISNUMBER(BC1277)),BC1277/$Q$4+BD1277*AI1278+BE1277*AJ1278+BF1277*AK1278+BG1277*AL1278+BH1277*AM1278+BI1277*AN1278+BJ1277*AO1278+BK1277*AP1278+BL1277*AQ1278+BM1277*AR1278+BN1277*AS1278+BO1277*AT1278,"")</f>
        <v/>
      </c>
      <c r="BS1278">
        <f>IF(ISNUMBER(BR1278),AVERAGE(AH1218:AH1277),"")</f>
        <v/>
      </c>
      <c r="BT1278">
        <f>IF(ISNUMBER(BR1278),(AH1278-BR1278)^2,"")</f>
        <v/>
      </c>
      <c r="BU1278">
        <f>IF(ISNUMBER(BR1278),AH1278^2,"")</f>
        <v/>
      </c>
      <c r="BV1278">
        <f>IF(ISNUMBER(BR1278),(AH1278-BS1278)^2,"")</f>
        <v/>
      </c>
    </row>
    <row r="1279">
      <c r="O1279">
        <f>IF($R1279="","",CHOOSE($Q$2,YEAR(R1279)*12+MONTH(R1279),INT((R1279-2)/7),YEAR(R1279)*4+ROUNDUP(MONTH(R1279)/3)))</f>
        <v/>
      </c>
      <c r="P1279">
        <f>IF($R1279="","",IF($R1280="",1,IF(O1279&lt;&gt;O1280,1,0)))</f>
        <v/>
      </c>
      <c r="Q1279">
        <f>IF(P1279=1,SUM($P$7:P1279),"")</f>
        <v/>
      </c>
      <c r="R1279">
        <f>IF($A1279="","",IF(ISNUMBER($A1279),$A1279,IFERROR(DATEVALUE($A1279),NA())))</f>
        <v/>
      </c>
      <c r="S1279" s="7">
        <f>IFERROR(INDEX($R$7:$R$60000,MATCH(ROW()-6,$Q$7:$Q$60000,0)),"")</f>
        <v/>
      </c>
      <c r="T1279">
        <f>IFERROR(INDEX($B$7:$B$60000,MATCH(ROW()-6,$Q$7:$Q$60000,0)),"")</f>
        <v/>
      </c>
      <c r="U1279">
        <f>IFERROR(INDEX($C$7:$C$60000,MATCH(ROW()-6,$Q$7:$Q$60000,0)),"")</f>
        <v/>
      </c>
      <c r="V1279">
        <f>IFERROR(INDEX($D$7:$D$60000,MATCH(ROW()-6,$Q$7:$Q$60000,0)),"")</f>
        <v/>
      </c>
      <c r="W1279">
        <f>IFERROR(INDEX($E$7:$E$60000,MATCH(ROW()-6,$Q$7:$Q$60000,0)),"")</f>
        <v/>
      </c>
      <c r="X1279">
        <f>IFERROR(INDEX($F$7:$F$60000,MATCH(ROW()-6,$Q$7:$Q$60000,0)),"")</f>
        <v/>
      </c>
      <c r="Y1279">
        <f>IFERROR(INDEX($G$7:$G$60000,MATCH(ROW()-6,$Q$7:$Q$60000,0)),"")</f>
        <v/>
      </c>
      <c r="Z1279">
        <f>IFERROR(INDEX($H$7:$H$60000,MATCH(ROW()-6,$Q$7:$Q$60000,0)),"")</f>
        <v/>
      </c>
      <c r="AA1279">
        <f>IFERROR(INDEX($I$7:$I$60000,MATCH(ROW()-6,$Q$7:$Q$60000,0)),"")</f>
        <v/>
      </c>
      <c r="AB1279">
        <f>IFERROR(INDEX($J$7:$J$60000,MATCH(ROW()-6,$Q$7:$Q$60000,0)),"")</f>
        <v/>
      </c>
      <c r="AC1279">
        <f>IFERROR(INDEX($K$7:$K$60000,MATCH(ROW()-6,$Q$7:$Q$60000,0)),"")</f>
        <v/>
      </c>
      <c r="AD1279">
        <f>IFERROR(INDEX($L$7:$L$60000,MATCH(ROW()-6,$Q$7:$Q$60000,0)),"")</f>
        <v/>
      </c>
      <c r="AE1279">
        <f>IFERROR(INDEX($M$7:$M$60000,MATCH(ROW()-6,$Q$7:$Q$60000,0)),"")</f>
        <v/>
      </c>
      <c r="AF1279">
        <f>IFERROR(INDEX($N$7:$N$60000,MATCH(ROW()-6,$Q$7:$Q$60000,0)),"")</f>
        <v/>
      </c>
      <c r="AH1279" s="9">
        <f>IF(OR($S1279="",$S1278=""),"",LN($T1279/$T1278))</f>
        <v/>
      </c>
      <c r="AI1279" s="9">
        <f>IF(OR($S1279="",$S1278=""),"",$C$2*LN(U1279/U1278))</f>
        <v/>
      </c>
      <c r="AJ1279" s="9">
        <f>IF(OR($S1279="",$S1278=""),"",$D$2*(V1279-V1278))</f>
        <v/>
      </c>
      <c r="AK1279" s="9">
        <f>IF(OR($S1279="",$S1278=""),"",$E$2*(W1279-W1278))</f>
        <v/>
      </c>
      <c r="AL1279" s="9">
        <f>IF(OR($S1279="",$S1278=""),"",$F$2*LN(X1279/X1278))</f>
        <v/>
      </c>
      <c r="AM1279" s="9">
        <f>IF(OR($S1279="",$S1278=""),"",$G$2*(Y1279-Y1278))</f>
        <v/>
      </c>
      <c r="AN1279" s="9">
        <f>IF(OR($S1279="",$S1278=""),"",$H$2*LN(Z1279/Z1278))</f>
        <v/>
      </c>
      <c r="AO1279" s="9">
        <f>IF(OR($S1279="",$S1278=""),"",$I$2*(AA1279-AA1278))</f>
        <v/>
      </c>
      <c r="AP1279" s="9">
        <f>IF(OR($S1279="",$S1278=""),"",$J$2*LN(AB1279/AB1278))</f>
        <v/>
      </c>
      <c r="AQ1279" s="9">
        <f>IF(OR($S1279="",$S1278=""),"",$K$2*(AC1279-AC1278))</f>
        <v/>
      </c>
      <c r="AR1279" s="9">
        <f>IF(OR($S1279="",$S1278=""),"",$L$2*LN(AD1279/AD1278))</f>
        <v/>
      </c>
      <c r="AS1279" s="9">
        <f>IF(OR($S1279="",$S1278=""),"",$M$2*LN(AE1279/AE1278))</f>
        <v/>
      </c>
      <c r="AT1279" s="9">
        <f>IF(OR($S1279="",$S1278=""),"",$N$2*LN(AF1279/AF1278))</f>
        <v/>
      </c>
      <c r="AV1279" s="9">
        <f>IF($AH1279="","",$AY$16+$AY$4*AI1279+$AY$5*AJ1279+$AY$6*AK1279+$AY$7*AL1279+$AY$8*AM1279+$AY$9*AN1279+$AY$10*AO1279+$AY$11*AP1279+$AY$12*AQ1279+$AY$13*AR1279+$AY$14*AS1279+$AY$15*AT1279)</f>
        <v/>
      </c>
      <c r="BC1279" s="10">
        <f>IF((ROW()-6)&lt;=$Q$3,INDEX(LINEST(AH1220:AH1279,AI1220:AT1279,TRUE,TRUE),1,13)*$Q$4,"")</f>
        <v/>
      </c>
      <c r="BD1279" s="9">
        <f>IF((ROW()-6)&lt;=$Q$3,INDEX(LINEST(AH1220:AH1279,AI1220:AT1279,TRUE,TRUE),1,12),"")</f>
        <v/>
      </c>
      <c r="BE1279" s="9">
        <f>IF((ROW()-6)&lt;=$Q$3,INDEX(LINEST(AH1220:AH1279,AI1220:AT1279,TRUE,TRUE),1,11),"")</f>
        <v/>
      </c>
      <c r="BF1279" s="9">
        <f>IF((ROW()-6)&lt;=$Q$3,INDEX(LINEST(AH1220:AH1279,AI1220:AT1279,TRUE,TRUE),1,10),"")</f>
        <v/>
      </c>
      <c r="BG1279" s="9">
        <f>IF((ROW()-6)&lt;=$Q$3,INDEX(LINEST(AH1220:AH1279,AI1220:AT1279,TRUE,TRUE),1,9),"")</f>
        <v/>
      </c>
      <c r="BH1279" s="9">
        <f>IF((ROW()-6)&lt;=$Q$3,INDEX(LINEST(AH1220:AH1279,AI1220:AT1279,TRUE,TRUE),1,8),"")</f>
        <v/>
      </c>
      <c r="BI1279" s="9">
        <f>IF((ROW()-6)&lt;=$Q$3,INDEX(LINEST(AH1220:AH1279,AI1220:AT1279,TRUE,TRUE),1,7),"")</f>
        <v/>
      </c>
      <c r="BJ1279" s="9">
        <f>IF((ROW()-6)&lt;=$Q$3,INDEX(LINEST(AH1220:AH1279,AI1220:AT1279,TRUE,TRUE),1,6),"")</f>
        <v/>
      </c>
      <c r="BK1279" s="9">
        <f>IF((ROW()-6)&lt;=$Q$3,INDEX(LINEST(AH1220:AH1279,AI1220:AT1279,TRUE,TRUE),1,5),"")</f>
        <v/>
      </c>
      <c r="BL1279" s="9">
        <f>IF((ROW()-6)&lt;=$Q$3,INDEX(LINEST(AH1220:AH1279,AI1220:AT1279,TRUE,TRUE),1,4),"")</f>
        <v/>
      </c>
      <c r="BM1279" s="9">
        <f>IF((ROW()-6)&lt;=$Q$3,INDEX(LINEST(AH1220:AH1279,AI1220:AT1279,TRUE,TRUE),1,3),"")</f>
        <v/>
      </c>
      <c r="BN1279" s="9">
        <f>IF((ROW()-6)&lt;=$Q$3,INDEX(LINEST(AH1220:AH1279,AI1220:AT1279,TRUE,TRUE),1,2),"")</f>
        <v/>
      </c>
      <c r="BO1279" s="9">
        <f>IF((ROW()-6)&lt;=$Q$3,INDEX(LINEST(AH1220:AH1279,AI1220:AT1279,TRUE,TRUE),1,1),"")</f>
        <v/>
      </c>
      <c r="BP1279" s="10">
        <f>IF((ROW()-6)&lt;=$Q$3,INDEX(LINEST(AH1220:AH1279,AI1220:AT1279,TRUE,TRUE),3,1),"")</f>
        <v/>
      </c>
      <c r="BR1279" s="9">
        <f>IF(AND((ROW()-6)&lt;=$Q$3,ISNUMBER(BC1278)),BC1278/$Q$4+BD1278*AI1279+BE1278*AJ1279+BF1278*AK1279+BG1278*AL1279+BH1278*AM1279+BI1278*AN1279+BJ1278*AO1279+BK1278*AP1279+BL1278*AQ1279+BM1278*AR1279+BN1278*AS1279+BO1278*AT1279,"")</f>
        <v/>
      </c>
      <c r="BS1279">
        <f>IF(ISNUMBER(BR1279),AVERAGE(AH1219:AH1278),"")</f>
        <v/>
      </c>
      <c r="BT1279">
        <f>IF(ISNUMBER(BR1279),(AH1279-BR1279)^2,"")</f>
        <v/>
      </c>
      <c r="BU1279">
        <f>IF(ISNUMBER(BR1279),AH1279^2,"")</f>
        <v/>
      </c>
      <c r="BV1279">
        <f>IF(ISNUMBER(BR1279),(AH1279-BS1279)^2,"")</f>
        <v/>
      </c>
    </row>
    <row r="1280">
      <c r="O1280">
        <f>IF($R1280="","",CHOOSE($Q$2,YEAR(R1280)*12+MONTH(R1280),INT((R1280-2)/7),YEAR(R1280)*4+ROUNDUP(MONTH(R1280)/3)))</f>
        <v/>
      </c>
      <c r="P1280">
        <f>IF($R1280="","",IF($R1281="",1,IF(O1280&lt;&gt;O1281,1,0)))</f>
        <v/>
      </c>
      <c r="Q1280">
        <f>IF(P1280=1,SUM($P$7:P1280),"")</f>
        <v/>
      </c>
      <c r="R1280">
        <f>IF($A1280="","",IF(ISNUMBER($A1280),$A1280,IFERROR(DATEVALUE($A1280),NA())))</f>
        <v/>
      </c>
      <c r="S1280" s="7">
        <f>IFERROR(INDEX($R$7:$R$60000,MATCH(ROW()-6,$Q$7:$Q$60000,0)),"")</f>
        <v/>
      </c>
      <c r="T1280">
        <f>IFERROR(INDEX($B$7:$B$60000,MATCH(ROW()-6,$Q$7:$Q$60000,0)),"")</f>
        <v/>
      </c>
      <c r="U1280">
        <f>IFERROR(INDEX($C$7:$C$60000,MATCH(ROW()-6,$Q$7:$Q$60000,0)),"")</f>
        <v/>
      </c>
      <c r="V1280">
        <f>IFERROR(INDEX($D$7:$D$60000,MATCH(ROW()-6,$Q$7:$Q$60000,0)),"")</f>
        <v/>
      </c>
      <c r="W1280">
        <f>IFERROR(INDEX($E$7:$E$60000,MATCH(ROW()-6,$Q$7:$Q$60000,0)),"")</f>
        <v/>
      </c>
      <c r="X1280">
        <f>IFERROR(INDEX($F$7:$F$60000,MATCH(ROW()-6,$Q$7:$Q$60000,0)),"")</f>
        <v/>
      </c>
      <c r="Y1280">
        <f>IFERROR(INDEX($G$7:$G$60000,MATCH(ROW()-6,$Q$7:$Q$60000,0)),"")</f>
        <v/>
      </c>
      <c r="Z1280">
        <f>IFERROR(INDEX($H$7:$H$60000,MATCH(ROW()-6,$Q$7:$Q$60000,0)),"")</f>
        <v/>
      </c>
      <c r="AA1280">
        <f>IFERROR(INDEX($I$7:$I$60000,MATCH(ROW()-6,$Q$7:$Q$60000,0)),"")</f>
        <v/>
      </c>
      <c r="AB1280">
        <f>IFERROR(INDEX($J$7:$J$60000,MATCH(ROW()-6,$Q$7:$Q$60000,0)),"")</f>
        <v/>
      </c>
      <c r="AC1280">
        <f>IFERROR(INDEX($K$7:$K$60000,MATCH(ROW()-6,$Q$7:$Q$60000,0)),"")</f>
        <v/>
      </c>
      <c r="AD1280">
        <f>IFERROR(INDEX($L$7:$L$60000,MATCH(ROW()-6,$Q$7:$Q$60000,0)),"")</f>
        <v/>
      </c>
      <c r="AE1280">
        <f>IFERROR(INDEX($M$7:$M$60000,MATCH(ROW()-6,$Q$7:$Q$60000,0)),"")</f>
        <v/>
      </c>
      <c r="AF1280">
        <f>IFERROR(INDEX($N$7:$N$60000,MATCH(ROW()-6,$Q$7:$Q$60000,0)),"")</f>
        <v/>
      </c>
      <c r="AH1280" s="9">
        <f>IF(OR($S1280="",$S1279=""),"",LN($T1280/$T1279))</f>
        <v/>
      </c>
      <c r="AI1280" s="9">
        <f>IF(OR($S1280="",$S1279=""),"",$C$2*LN(U1280/U1279))</f>
        <v/>
      </c>
      <c r="AJ1280" s="9">
        <f>IF(OR($S1280="",$S1279=""),"",$D$2*(V1280-V1279))</f>
        <v/>
      </c>
      <c r="AK1280" s="9">
        <f>IF(OR($S1280="",$S1279=""),"",$E$2*(W1280-W1279))</f>
        <v/>
      </c>
      <c r="AL1280" s="9">
        <f>IF(OR($S1280="",$S1279=""),"",$F$2*LN(X1280/X1279))</f>
        <v/>
      </c>
      <c r="AM1280" s="9">
        <f>IF(OR($S1280="",$S1279=""),"",$G$2*(Y1280-Y1279))</f>
        <v/>
      </c>
      <c r="AN1280" s="9">
        <f>IF(OR($S1280="",$S1279=""),"",$H$2*LN(Z1280/Z1279))</f>
        <v/>
      </c>
      <c r="AO1280" s="9">
        <f>IF(OR($S1280="",$S1279=""),"",$I$2*(AA1280-AA1279))</f>
        <v/>
      </c>
      <c r="AP1280" s="9">
        <f>IF(OR($S1280="",$S1279=""),"",$J$2*LN(AB1280/AB1279))</f>
        <v/>
      </c>
      <c r="AQ1280" s="9">
        <f>IF(OR($S1280="",$S1279=""),"",$K$2*(AC1280-AC1279))</f>
        <v/>
      </c>
      <c r="AR1280" s="9">
        <f>IF(OR($S1280="",$S1279=""),"",$L$2*LN(AD1280/AD1279))</f>
        <v/>
      </c>
      <c r="AS1280" s="9">
        <f>IF(OR($S1280="",$S1279=""),"",$M$2*LN(AE1280/AE1279))</f>
        <v/>
      </c>
      <c r="AT1280" s="9">
        <f>IF(OR($S1280="",$S1279=""),"",$N$2*LN(AF1280/AF1279))</f>
        <v/>
      </c>
      <c r="AV1280" s="9">
        <f>IF($AH1280="","",$AY$16+$AY$4*AI1280+$AY$5*AJ1280+$AY$6*AK1280+$AY$7*AL1280+$AY$8*AM1280+$AY$9*AN1280+$AY$10*AO1280+$AY$11*AP1280+$AY$12*AQ1280+$AY$13*AR1280+$AY$14*AS1280+$AY$15*AT1280)</f>
        <v/>
      </c>
      <c r="BC1280" s="10">
        <f>IF((ROW()-6)&lt;=$Q$3,INDEX(LINEST(AH1221:AH1280,AI1221:AT1280,TRUE,TRUE),1,13)*$Q$4,"")</f>
        <v/>
      </c>
      <c r="BD1280" s="9">
        <f>IF((ROW()-6)&lt;=$Q$3,INDEX(LINEST(AH1221:AH1280,AI1221:AT1280,TRUE,TRUE),1,12),"")</f>
        <v/>
      </c>
      <c r="BE1280" s="9">
        <f>IF((ROW()-6)&lt;=$Q$3,INDEX(LINEST(AH1221:AH1280,AI1221:AT1280,TRUE,TRUE),1,11),"")</f>
        <v/>
      </c>
      <c r="BF1280" s="9">
        <f>IF((ROW()-6)&lt;=$Q$3,INDEX(LINEST(AH1221:AH1280,AI1221:AT1280,TRUE,TRUE),1,10),"")</f>
        <v/>
      </c>
      <c r="BG1280" s="9">
        <f>IF((ROW()-6)&lt;=$Q$3,INDEX(LINEST(AH1221:AH1280,AI1221:AT1280,TRUE,TRUE),1,9),"")</f>
        <v/>
      </c>
      <c r="BH1280" s="9">
        <f>IF((ROW()-6)&lt;=$Q$3,INDEX(LINEST(AH1221:AH1280,AI1221:AT1280,TRUE,TRUE),1,8),"")</f>
        <v/>
      </c>
      <c r="BI1280" s="9">
        <f>IF((ROW()-6)&lt;=$Q$3,INDEX(LINEST(AH1221:AH1280,AI1221:AT1280,TRUE,TRUE),1,7),"")</f>
        <v/>
      </c>
      <c r="BJ1280" s="9">
        <f>IF((ROW()-6)&lt;=$Q$3,INDEX(LINEST(AH1221:AH1280,AI1221:AT1280,TRUE,TRUE),1,6),"")</f>
        <v/>
      </c>
      <c r="BK1280" s="9">
        <f>IF((ROW()-6)&lt;=$Q$3,INDEX(LINEST(AH1221:AH1280,AI1221:AT1280,TRUE,TRUE),1,5),"")</f>
        <v/>
      </c>
      <c r="BL1280" s="9">
        <f>IF((ROW()-6)&lt;=$Q$3,INDEX(LINEST(AH1221:AH1280,AI1221:AT1280,TRUE,TRUE),1,4),"")</f>
        <v/>
      </c>
      <c r="BM1280" s="9">
        <f>IF((ROW()-6)&lt;=$Q$3,INDEX(LINEST(AH1221:AH1280,AI1221:AT1280,TRUE,TRUE),1,3),"")</f>
        <v/>
      </c>
      <c r="BN1280" s="9">
        <f>IF((ROW()-6)&lt;=$Q$3,INDEX(LINEST(AH1221:AH1280,AI1221:AT1280,TRUE,TRUE),1,2),"")</f>
        <v/>
      </c>
      <c r="BO1280" s="9">
        <f>IF((ROW()-6)&lt;=$Q$3,INDEX(LINEST(AH1221:AH1280,AI1221:AT1280,TRUE,TRUE),1,1),"")</f>
        <v/>
      </c>
      <c r="BP1280" s="10">
        <f>IF((ROW()-6)&lt;=$Q$3,INDEX(LINEST(AH1221:AH1280,AI1221:AT1280,TRUE,TRUE),3,1),"")</f>
        <v/>
      </c>
      <c r="BR1280" s="9">
        <f>IF(AND((ROW()-6)&lt;=$Q$3,ISNUMBER(BC1279)),BC1279/$Q$4+BD1279*AI1280+BE1279*AJ1280+BF1279*AK1280+BG1279*AL1280+BH1279*AM1280+BI1279*AN1280+BJ1279*AO1280+BK1279*AP1280+BL1279*AQ1280+BM1279*AR1280+BN1279*AS1280+BO1279*AT1280,"")</f>
        <v/>
      </c>
      <c r="BS1280">
        <f>IF(ISNUMBER(BR1280),AVERAGE(AH1220:AH1279),"")</f>
        <v/>
      </c>
      <c r="BT1280">
        <f>IF(ISNUMBER(BR1280),(AH1280-BR1280)^2,"")</f>
        <v/>
      </c>
      <c r="BU1280">
        <f>IF(ISNUMBER(BR1280),AH1280^2,"")</f>
        <v/>
      </c>
      <c r="BV1280">
        <f>IF(ISNUMBER(BR1280),(AH1280-BS1280)^2,"")</f>
        <v/>
      </c>
    </row>
    <row r="1281">
      <c r="O1281">
        <f>IF($R1281="","",CHOOSE($Q$2,YEAR(R1281)*12+MONTH(R1281),INT((R1281-2)/7),YEAR(R1281)*4+ROUNDUP(MONTH(R1281)/3)))</f>
        <v/>
      </c>
      <c r="P1281">
        <f>IF($R1281="","",IF($R1282="",1,IF(O1281&lt;&gt;O1282,1,0)))</f>
        <v/>
      </c>
      <c r="Q1281">
        <f>IF(P1281=1,SUM($P$7:P1281),"")</f>
        <v/>
      </c>
      <c r="R1281">
        <f>IF($A1281="","",IF(ISNUMBER($A1281),$A1281,IFERROR(DATEVALUE($A1281),NA())))</f>
        <v/>
      </c>
      <c r="S1281" s="7">
        <f>IFERROR(INDEX($R$7:$R$60000,MATCH(ROW()-6,$Q$7:$Q$60000,0)),"")</f>
        <v/>
      </c>
      <c r="T1281">
        <f>IFERROR(INDEX($B$7:$B$60000,MATCH(ROW()-6,$Q$7:$Q$60000,0)),"")</f>
        <v/>
      </c>
      <c r="U1281">
        <f>IFERROR(INDEX($C$7:$C$60000,MATCH(ROW()-6,$Q$7:$Q$60000,0)),"")</f>
        <v/>
      </c>
      <c r="V1281">
        <f>IFERROR(INDEX($D$7:$D$60000,MATCH(ROW()-6,$Q$7:$Q$60000,0)),"")</f>
        <v/>
      </c>
      <c r="W1281">
        <f>IFERROR(INDEX($E$7:$E$60000,MATCH(ROW()-6,$Q$7:$Q$60000,0)),"")</f>
        <v/>
      </c>
      <c r="X1281">
        <f>IFERROR(INDEX($F$7:$F$60000,MATCH(ROW()-6,$Q$7:$Q$60000,0)),"")</f>
        <v/>
      </c>
      <c r="Y1281">
        <f>IFERROR(INDEX($G$7:$G$60000,MATCH(ROW()-6,$Q$7:$Q$60000,0)),"")</f>
        <v/>
      </c>
      <c r="Z1281">
        <f>IFERROR(INDEX($H$7:$H$60000,MATCH(ROW()-6,$Q$7:$Q$60000,0)),"")</f>
        <v/>
      </c>
      <c r="AA1281">
        <f>IFERROR(INDEX($I$7:$I$60000,MATCH(ROW()-6,$Q$7:$Q$60000,0)),"")</f>
        <v/>
      </c>
      <c r="AB1281">
        <f>IFERROR(INDEX($J$7:$J$60000,MATCH(ROW()-6,$Q$7:$Q$60000,0)),"")</f>
        <v/>
      </c>
      <c r="AC1281">
        <f>IFERROR(INDEX($K$7:$K$60000,MATCH(ROW()-6,$Q$7:$Q$60000,0)),"")</f>
        <v/>
      </c>
      <c r="AD1281">
        <f>IFERROR(INDEX($L$7:$L$60000,MATCH(ROW()-6,$Q$7:$Q$60000,0)),"")</f>
        <v/>
      </c>
      <c r="AE1281">
        <f>IFERROR(INDEX($M$7:$M$60000,MATCH(ROW()-6,$Q$7:$Q$60000,0)),"")</f>
        <v/>
      </c>
      <c r="AF1281">
        <f>IFERROR(INDEX($N$7:$N$60000,MATCH(ROW()-6,$Q$7:$Q$60000,0)),"")</f>
        <v/>
      </c>
      <c r="AH1281" s="9">
        <f>IF(OR($S1281="",$S1280=""),"",LN($T1281/$T1280))</f>
        <v/>
      </c>
      <c r="AI1281" s="9">
        <f>IF(OR($S1281="",$S1280=""),"",$C$2*LN(U1281/U1280))</f>
        <v/>
      </c>
      <c r="AJ1281" s="9">
        <f>IF(OR($S1281="",$S1280=""),"",$D$2*(V1281-V1280))</f>
        <v/>
      </c>
      <c r="AK1281" s="9">
        <f>IF(OR($S1281="",$S1280=""),"",$E$2*(W1281-W1280))</f>
        <v/>
      </c>
      <c r="AL1281" s="9">
        <f>IF(OR($S1281="",$S1280=""),"",$F$2*LN(X1281/X1280))</f>
        <v/>
      </c>
      <c r="AM1281" s="9">
        <f>IF(OR($S1281="",$S1280=""),"",$G$2*(Y1281-Y1280))</f>
        <v/>
      </c>
      <c r="AN1281" s="9">
        <f>IF(OR($S1281="",$S1280=""),"",$H$2*LN(Z1281/Z1280))</f>
        <v/>
      </c>
      <c r="AO1281" s="9">
        <f>IF(OR($S1281="",$S1280=""),"",$I$2*(AA1281-AA1280))</f>
        <v/>
      </c>
      <c r="AP1281" s="9">
        <f>IF(OR($S1281="",$S1280=""),"",$J$2*LN(AB1281/AB1280))</f>
        <v/>
      </c>
      <c r="AQ1281" s="9">
        <f>IF(OR($S1281="",$S1280=""),"",$K$2*(AC1281-AC1280))</f>
        <v/>
      </c>
      <c r="AR1281" s="9">
        <f>IF(OR($S1281="",$S1280=""),"",$L$2*LN(AD1281/AD1280))</f>
        <v/>
      </c>
      <c r="AS1281" s="9">
        <f>IF(OR($S1281="",$S1280=""),"",$M$2*LN(AE1281/AE1280))</f>
        <v/>
      </c>
      <c r="AT1281" s="9">
        <f>IF(OR($S1281="",$S1280=""),"",$N$2*LN(AF1281/AF1280))</f>
        <v/>
      </c>
      <c r="AV1281" s="9">
        <f>IF($AH1281="","",$AY$16+$AY$4*AI1281+$AY$5*AJ1281+$AY$6*AK1281+$AY$7*AL1281+$AY$8*AM1281+$AY$9*AN1281+$AY$10*AO1281+$AY$11*AP1281+$AY$12*AQ1281+$AY$13*AR1281+$AY$14*AS1281+$AY$15*AT1281)</f>
        <v/>
      </c>
      <c r="BC1281" s="10">
        <f>IF((ROW()-6)&lt;=$Q$3,INDEX(LINEST(AH1222:AH1281,AI1222:AT1281,TRUE,TRUE),1,13)*$Q$4,"")</f>
        <v/>
      </c>
      <c r="BD1281" s="9">
        <f>IF((ROW()-6)&lt;=$Q$3,INDEX(LINEST(AH1222:AH1281,AI1222:AT1281,TRUE,TRUE),1,12),"")</f>
        <v/>
      </c>
      <c r="BE1281" s="9">
        <f>IF((ROW()-6)&lt;=$Q$3,INDEX(LINEST(AH1222:AH1281,AI1222:AT1281,TRUE,TRUE),1,11),"")</f>
        <v/>
      </c>
      <c r="BF1281" s="9">
        <f>IF((ROW()-6)&lt;=$Q$3,INDEX(LINEST(AH1222:AH1281,AI1222:AT1281,TRUE,TRUE),1,10),"")</f>
        <v/>
      </c>
      <c r="BG1281" s="9">
        <f>IF((ROW()-6)&lt;=$Q$3,INDEX(LINEST(AH1222:AH1281,AI1222:AT1281,TRUE,TRUE),1,9),"")</f>
        <v/>
      </c>
      <c r="BH1281" s="9">
        <f>IF((ROW()-6)&lt;=$Q$3,INDEX(LINEST(AH1222:AH1281,AI1222:AT1281,TRUE,TRUE),1,8),"")</f>
        <v/>
      </c>
      <c r="BI1281" s="9">
        <f>IF((ROW()-6)&lt;=$Q$3,INDEX(LINEST(AH1222:AH1281,AI1222:AT1281,TRUE,TRUE),1,7),"")</f>
        <v/>
      </c>
      <c r="BJ1281" s="9">
        <f>IF((ROW()-6)&lt;=$Q$3,INDEX(LINEST(AH1222:AH1281,AI1222:AT1281,TRUE,TRUE),1,6),"")</f>
        <v/>
      </c>
      <c r="BK1281" s="9">
        <f>IF((ROW()-6)&lt;=$Q$3,INDEX(LINEST(AH1222:AH1281,AI1222:AT1281,TRUE,TRUE),1,5),"")</f>
        <v/>
      </c>
      <c r="BL1281" s="9">
        <f>IF((ROW()-6)&lt;=$Q$3,INDEX(LINEST(AH1222:AH1281,AI1222:AT1281,TRUE,TRUE),1,4),"")</f>
        <v/>
      </c>
      <c r="BM1281" s="9">
        <f>IF((ROW()-6)&lt;=$Q$3,INDEX(LINEST(AH1222:AH1281,AI1222:AT1281,TRUE,TRUE),1,3),"")</f>
        <v/>
      </c>
      <c r="BN1281" s="9">
        <f>IF((ROW()-6)&lt;=$Q$3,INDEX(LINEST(AH1222:AH1281,AI1222:AT1281,TRUE,TRUE),1,2),"")</f>
        <v/>
      </c>
      <c r="BO1281" s="9">
        <f>IF((ROW()-6)&lt;=$Q$3,INDEX(LINEST(AH1222:AH1281,AI1222:AT1281,TRUE,TRUE),1,1),"")</f>
        <v/>
      </c>
      <c r="BP1281" s="10">
        <f>IF((ROW()-6)&lt;=$Q$3,INDEX(LINEST(AH1222:AH1281,AI1222:AT1281,TRUE,TRUE),3,1),"")</f>
        <v/>
      </c>
      <c r="BR1281" s="9">
        <f>IF(AND((ROW()-6)&lt;=$Q$3,ISNUMBER(BC1280)),BC1280/$Q$4+BD1280*AI1281+BE1280*AJ1281+BF1280*AK1281+BG1280*AL1281+BH1280*AM1281+BI1280*AN1281+BJ1280*AO1281+BK1280*AP1281+BL1280*AQ1281+BM1280*AR1281+BN1280*AS1281+BO1280*AT1281,"")</f>
        <v/>
      </c>
      <c r="BS1281">
        <f>IF(ISNUMBER(BR1281),AVERAGE(AH1221:AH1280),"")</f>
        <v/>
      </c>
      <c r="BT1281">
        <f>IF(ISNUMBER(BR1281),(AH1281-BR1281)^2,"")</f>
        <v/>
      </c>
      <c r="BU1281">
        <f>IF(ISNUMBER(BR1281),AH1281^2,"")</f>
        <v/>
      </c>
      <c r="BV1281">
        <f>IF(ISNUMBER(BR1281),(AH1281-BS1281)^2,"")</f>
        <v/>
      </c>
    </row>
    <row r="1282">
      <c r="O1282">
        <f>IF($R1282="","",CHOOSE($Q$2,YEAR(R1282)*12+MONTH(R1282),INT((R1282-2)/7),YEAR(R1282)*4+ROUNDUP(MONTH(R1282)/3)))</f>
        <v/>
      </c>
      <c r="P1282">
        <f>IF($R1282="","",IF($R1283="",1,IF(O1282&lt;&gt;O1283,1,0)))</f>
        <v/>
      </c>
      <c r="Q1282">
        <f>IF(P1282=1,SUM($P$7:P1282),"")</f>
        <v/>
      </c>
      <c r="R1282">
        <f>IF($A1282="","",IF(ISNUMBER($A1282),$A1282,IFERROR(DATEVALUE($A1282),NA())))</f>
        <v/>
      </c>
      <c r="S1282" s="7">
        <f>IFERROR(INDEX($R$7:$R$60000,MATCH(ROW()-6,$Q$7:$Q$60000,0)),"")</f>
        <v/>
      </c>
      <c r="T1282">
        <f>IFERROR(INDEX($B$7:$B$60000,MATCH(ROW()-6,$Q$7:$Q$60000,0)),"")</f>
        <v/>
      </c>
      <c r="U1282">
        <f>IFERROR(INDEX($C$7:$C$60000,MATCH(ROW()-6,$Q$7:$Q$60000,0)),"")</f>
        <v/>
      </c>
      <c r="V1282">
        <f>IFERROR(INDEX($D$7:$D$60000,MATCH(ROW()-6,$Q$7:$Q$60000,0)),"")</f>
        <v/>
      </c>
      <c r="W1282">
        <f>IFERROR(INDEX($E$7:$E$60000,MATCH(ROW()-6,$Q$7:$Q$60000,0)),"")</f>
        <v/>
      </c>
      <c r="X1282">
        <f>IFERROR(INDEX($F$7:$F$60000,MATCH(ROW()-6,$Q$7:$Q$60000,0)),"")</f>
        <v/>
      </c>
      <c r="Y1282">
        <f>IFERROR(INDEX($G$7:$G$60000,MATCH(ROW()-6,$Q$7:$Q$60000,0)),"")</f>
        <v/>
      </c>
      <c r="Z1282">
        <f>IFERROR(INDEX($H$7:$H$60000,MATCH(ROW()-6,$Q$7:$Q$60000,0)),"")</f>
        <v/>
      </c>
      <c r="AA1282">
        <f>IFERROR(INDEX($I$7:$I$60000,MATCH(ROW()-6,$Q$7:$Q$60000,0)),"")</f>
        <v/>
      </c>
      <c r="AB1282">
        <f>IFERROR(INDEX($J$7:$J$60000,MATCH(ROW()-6,$Q$7:$Q$60000,0)),"")</f>
        <v/>
      </c>
      <c r="AC1282">
        <f>IFERROR(INDEX($K$7:$K$60000,MATCH(ROW()-6,$Q$7:$Q$60000,0)),"")</f>
        <v/>
      </c>
      <c r="AD1282">
        <f>IFERROR(INDEX($L$7:$L$60000,MATCH(ROW()-6,$Q$7:$Q$60000,0)),"")</f>
        <v/>
      </c>
      <c r="AE1282">
        <f>IFERROR(INDEX($M$7:$M$60000,MATCH(ROW()-6,$Q$7:$Q$60000,0)),"")</f>
        <v/>
      </c>
      <c r="AF1282">
        <f>IFERROR(INDEX($N$7:$N$60000,MATCH(ROW()-6,$Q$7:$Q$60000,0)),"")</f>
        <v/>
      </c>
      <c r="AH1282" s="9">
        <f>IF(OR($S1282="",$S1281=""),"",LN($T1282/$T1281))</f>
        <v/>
      </c>
      <c r="AI1282" s="9">
        <f>IF(OR($S1282="",$S1281=""),"",$C$2*LN(U1282/U1281))</f>
        <v/>
      </c>
      <c r="AJ1282" s="9">
        <f>IF(OR($S1282="",$S1281=""),"",$D$2*(V1282-V1281))</f>
        <v/>
      </c>
      <c r="AK1282" s="9">
        <f>IF(OR($S1282="",$S1281=""),"",$E$2*(W1282-W1281))</f>
        <v/>
      </c>
      <c r="AL1282" s="9">
        <f>IF(OR($S1282="",$S1281=""),"",$F$2*LN(X1282/X1281))</f>
        <v/>
      </c>
      <c r="AM1282" s="9">
        <f>IF(OR($S1282="",$S1281=""),"",$G$2*(Y1282-Y1281))</f>
        <v/>
      </c>
      <c r="AN1282" s="9">
        <f>IF(OR($S1282="",$S1281=""),"",$H$2*LN(Z1282/Z1281))</f>
        <v/>
      </c>
      <c r="AO1282" s="9">
        <f>IF(OR($S1282="",$S1281=""),"",$I$2*(AA1282-AA1281))</f>
        <v/>
      </c>
      <c r="AP1282" s="9">
        <f>IF(OR($S1282="",$S1281=""),"",$J$2*LN(AB1282/AB1281))</f>
        <v/>
      </c>
      <c r="AQ1282" s="9">
        <f>IF(OR($S1282="",$S1281=""),"",$K$2*(AC1282-AC1281))</f>
        <v/>
      </c>
      <c r="AR1282" s="9">
        <f>IF(OR($S1282="",$S1281=""),"",$L$2*LN(AD1282/AD1281))</f>
        <v/>
      </c>
      <c r="AS1282" s="9">
        <f>IF(OR($S1282="",$S1281=""),"",$M$2*LN(AE1282/AE1281))</f>
        <v/>
      </c>
      <c r="AT1282" s="9">
        <f>IF(OR($S1282="",$S1281=""),"",$N$2*LN(AF1282/AF1281))</f>
        <v/>
      </c>
      <c r="AV1282" s="9">
        <f>IF($AH1282="","",$AY$16+$AY$4*AI1282+$AY$5*AJ1282+$AY$6*AK1282+$AY$7*AL1282+$AY$8*AM1282+$AY$9*AN1282+$AY$10*AO1282+$AY$11*AP1282+$AY$12*AQ1282+$AY$13*AR1282+$AY$14*AS1282+$AY$15*AT1282)</f>
        <v/>
      </c>
      <c r="BC1282" s="10">
        <f>IF((ROW()-6)&lt;=$Q$3,INDEX(LINEST(AH1223:AH1282,AI1223:AT1282,TRUE,TRUE),1,13)*$Q$4,"")</f>
        <v/>
      </c>
      <c r="BD1282" s="9">
        <f>IF((ROW()-6)&lt;=$Q$3,INDEX(LINEST(AH1223:AH1282,AI1223:AT1282,TRUE,TRUE),1,12),"")</f>
        <v/>
      </c>
      <c r="BE1282" s="9">
        <f>IF((ROW()-6)&lt;=$Q$3,INDEX(LINEST(AH1223:AH1282,AI1223:AT1282,TRUE,TRUE),1,11),"")</f>
        <v/>
      </c>
      <c r="BF1282" s="9">
        <f>IF((ROW()-6)&lt;=$Q$3,INDEX(LINEST(AH1223:AH1282,AI1223:AT1282,TRUE,TRUE),1,10),"")</f>
        <v/>
      </c>
      <c r="BG1282" s="9">
        <f>IF((ROW()-6)&lt;=$Q$3,INDEX(LINEST(AH1223:AH1282,AI1223:AT1282,TRUE,TRUE),1,9),"")</f>
        <v/>
      </c>
      <c r="BH1282" s="9">
        <f>IF((ROW()-6)&lt;=$Q$3,INDEX(LINEST(AH1223:AH1282,AI1223:AT1282,TRUE,TRUE),1,8),"")</f>
        <v/>
      </c>
      <c r="BI1282" s="9">
        <f>IF((ROW()-6)&lt;=$Q$3,INDEX(LINEST(AH1223:AH1282,AI1223:AT1282,TRUE,TRUE),1,7),"")</f>
        <v/>
      </c>
      <c r="BJ1282" s="9">
        <f>IF((ROW()-6)&lt;=$Q$3,INDEX(LINEST(AH1223:AH1282,AI1223:AT1282,TRUE,TRUE),1,6),"")</f>
        <v/>
      </c>
      <c r="BK1282" s="9">
        <f>IF((ROW()-6)&lt;=$Q$3,INDEX(LINEST(AH1223:AH1282,AI1223:AT1282,TRUE,TRUE),1,5),"")</f>
        <v/>
      </c>
      <c r="BL1282" s="9">
        <f>IF((ROW()-6)&lt;=$Q$3,INDEX(LINEST(AH1223:AH1282,AI1223:AT1282,TRUE,TRUE),1,4),"")</f>
        <v/>
      </c>
      <c r="BM1282" s="9">
        <f>IF((ROW()-6)&lt;=$Q$3,INDEX(LINEST(AH1223:AH1282,AI1223:AT1282,TRUE,TRUE),1,3),"")</f>
        <v/>
      </c>
      <c r="BN1282" s="9">
        <f>IF((ROW()-6)&lt;=$Q$3,INDEX(LINEST(AH1223:AH1282,AI1223:AT1282,TRUE,TRUE),1,2),"")</f>
        <v/>
      </c>
      <c r="BO1282" s="9">
        <f>IF((ROW()-6)&lt;=$Q$3,INDEX(LINEST(AH1223:AH1282,AI1223:AT1282,TRUE,TRUE),1,1),"")</f>
        <v/>
      </c>
      <c r="BP1282" s="10">
        <f>IF((ROW()-6)&lt;=$Q$3,INDEX(LINEST(AH1223:AH1282,AI1223:AT1282,TRUE,TRUE),3,1),"")</f>
        <v/>
      </c>
      <c r="BR1282" s="9">
        <f>IF(AND((ROW()-6)&lt;=$Q$3,ISNUMBER(BC1281)),BC1281/$Q$4+BD1281*AI1282+BE1281*AJ1282+BF1281*AK1282+BG1281*AL1282+BH1281*AM1282+BI1281*AN1282+BJ1281*AO1282+BK1281*AP1282+BL1281*AQ1282+BM1281*AR1282+BN1281*AS1282+BO1281*AT1282,"")</f>
        <v/>
      </c>
      <c r="BS1282">
        <f>IF(ISNUMBER(BR1282),AVERAGE(AH1222:AH1281),"")</f>
        <v/>
      </c>
      <c r="BT1282">
        <f>IF(ISNUMBER(BR1282),(AH1282-BR1282)^2,"")</f>
        <v/>
      </c>
      <c r="BU1282">
        <f>IF(ISNUMBER(BR1282),AH1282^2,"")</f>
        <v/>
      </c>
      <c r="BV1282">
        <f>IF(ISNUMBER(BR1282),(AH1282-BS1282)^2,"")</f>
        <v/>
      </c>
    </row>
    <row r="1283">
      <c r="O1283">
        <f>IF($R1283="","",CHOOSE($Q$2,YEAR(R1283)*12+MONTH(R1283),INT((R1283-2)/7),YEAR(R1283)*4+ROUNDUP(MONTH(R1283)/3)))</f>
        <v/>
      </c>
      <c r="P1283">
        <f>IF($R1283="","",IF($R1284="",1,IF(O1283&lt;&gt;O1284,1,0)))</f>
        <v/>
      </c>
      <c r="Q1283">
        <f>IF(P1283=1,SUM($P$7:P1283),"")</f>
        <v/>
      </c>
      <c r="R1283">
        <f>IF($A1283="","",IF(ISNUMBER($A1283),$A1283,IFERROR(DATEVALUE($A1283),NA())))</f>
        <v/>
      </c>
      <c r="S1283" s="7">
        <f>IFERROR(INDEX($R$7:$R$60000,MATCH(ROW()-6,$Q$7:$Q$60000,0)),"")</f>
        <v/>
      </c>
      <c r="T1283">
        <f>IFERROR(INDEX($B$7:$B$60000,MATCH(ROW()-6,$Q$7:$Q$60000,0)),"")</f>
        <v/>
      </c>
      <c r="U1283">
        <f>IFERROR(INDEX($C$7:$C$60000,MATCH(ROW()-6,$Q$7:$Q$60000,0)),"")</f>
        <v/>
      </c>
      <c r="V1283">
        <f>IFERROR(INDEX($D$7:$D$60000,MATCH(ROW()-6,$Q$7:$Q$60000,0)),"")</f>
        <v/>
      </c>
      <c r="W1283">
        <f>IFERROR(INDEX($E$7:$E$60000,MATCH(ROW()-6,$Q$7:$Q$60000,0)),"")</f>
        <v/>
      </c>
      <c r="X1283">
        <f>IFERROR(INDEX($F$7:$F$60000,MATCH(ROW()-6,$Q$7:$Q$60000,0)),"")</f>
        <v/>
      </c>
      <c r="Y1283">
        <f>IFERROR(INDEX($G$7:$G$60000,MATCH(ROW()-6,$Q$7:$Q$60000,0)),"")</f>
        <v/>
      </c>
      <c r="Z1283">
        <f>IFERROR(INDEX($H$7:$H$60000,MATCH(ROW()-6,$Q$7:$Q$60000,0)),"")</f>
        <v/>
      </c>
      <c r="AA1283">
        <f>IFERROR(INDEX($I$7:$I$60000,MATCH(ROW()-6,$Q$7:$Q$60000,0)),"")</f>
        <v/>
      </c>
      <c r="AB1283">
        <f>IFERROR(INDEX($J$7:$J$60000,MATCH(ROW()-6,$Q$7:$Q$60000,0)),"")</f>
        <v/>
      </c>
      <c r="AC1283">
        <f>IFERROR(INDEX($K$7:$K$60000,MATCH(ROW()-6,$Q$7:$Q$60000,0)),"")</f>
        <v/>
      </c>
      <c r="AD1283">
        <f>IFERROR(INDEX($L$7:$L$60000,MATCH(ROW()-6,$Q$7:$Q$60000,0)),"")</f>
        <v/>
      </c>
      <c r="AE1283">
        <f>IFERROR(INDEX($M$7:$M$60000,MATCH(ROW()-6,$Q$7:$Q$60000,0)),"")</f>
        <v/>
      </c>
      <c r="AF1283">
        <f>IFERROR(INDEX($N$7:$N$60000,MATCH(ROW()-6,$Q$7:$Q$60000,0)),"")</f>
        <v/>
      </c>
      <c r="AH1283" s="9">
        <f>IF(OR($S1283="",$S1282=""),"",LN($T1283/$T1282))</f>
        <v/>
      </c>
      <c r="AI1283" s="9">
        <f>IF(OR($S1283="",$S1282=""),"",$C$2*LN(U1283/U1282))</f>
        <v/>
      </c>
      <c r="AJ1283" s="9">
        <f>IF(OR($S1283="",$S1282=""),"",$D$2*(V1283-V1282))</f>
        <v/>
      </c>
      <c r="AK1283" s="9">
        <f>IF(OR($S1283="",$S1282=""),"",$E$2*(W1283-W1282))</f>
        <v/>
      </c>
      <c r="AL1283" s="9">
        <f>IF(OR($S1283="",$S1282=""),"",$F$2*LN(X1283/X1282))</f>
        <v/>
      </c>
      <c r="AM1283" s="9">
        <f>IF(OR($S1283="",$S1282=""),"",$G$2*(Y1283-Y1282))</f>
        <v/>
      </c>
      <c r="AN1283" s="9">
        <f>IF(OR($S1283="",$S1282=""),"",$H$2*LN(Z1283/Z1282))</f>
        <v/>
      </c>
      <c r="AO1283" s="9">
        <f>IF(OR($S1283="",$S1282=""),"",$I$2*(AA1283-AA1282))</f>
        <v/>
      </c>
      <c r="AP1283" s="9">
        <f>IF(OR($S1283="",$S1282=""),"",$J$2*LN(AB1283/AB1282))</f>
        <v/>
      </c>
      <c r="AQ1283" s="9">
        <f>IF(OR($S1283="",$S1282=""),"",$K$2*(AC1283-AC1282))</f>
        <v/>
      </c>
      <c r="AR1283" s="9">
        <f>IF(OR($S1283="",$S1282=""),"",$L$2*LN(AD1283/AD1282))</f>
        <v/>
      </c>
      <c r="AS1283" s="9">
        <f>IF(OR($S1283="",$S1282=""),"",$M$2*LN(AE1283/AE1282))</f>
        <v/>
      </c>
      <c r="AT1283" s="9">
        <f>IF(OR($S1283="",$S1282=""),"",$N$2*LN(AF1283/AF1282))</f>
        <v/>
      </c>
      <c r="AV1283" s="9">
        <f>IF($AH1283="","",$AY$16+$AY$4*AI1283+$AY$5*AJ1283+$AY$6*AK1283+$AY$7*AL1283+$AY$8*AM1283+$AY$9*AN1283+$AY$10*AO1283+$AY$11*AP1283+$AY$12*AQ1283+$AY$13*AR1283+$AY$14*AS1283+$AY$15*AT1283)</f>
        <v/>
      </c>
      <c r="BC1283" s="10">
        <f>IF((ROW()-6)&lt;=$Q$3,INDEX(LINEST(AH1224:AH1283,AI1224:AT1283,TRUE,TRUE),1,13)*$Q$4,"")</f>
        <v/>
      </c>
      <c r="BD1283" s="9">
        <f>IF((ROW()-6)&lt;=$Q$3,INDEX(LINEST(AH1224:AH1283,AI1224:AT1283,TRUE,TRUE),1,12),"")</f>
        <v/>
      </c>
      <c r="BE1283" s="9">
        <f>IF((ROW()-6)&lt;=$Q$3,INDEX(LINEST(AH1224:AH1283,AI1224:AT1283,TRUE,TRUE),1,11),"")</f>
        <v/>
      </c>
      <c r="BF1283" s="9">
        <f>IF((ROW()-6)&lt;=$Q$3,INDEX(LINEST(AH1224:AH1283,AI1224:AT1283,TRUE,TRUE),1,10),"")</f>
        <v/>
      </c>
      <c r="BG1283" s="9">
        <f>IF((ROW()-6)&lt;=$Q$3,INDEX(LINEST(AH1224:AH1283,AI1224:AT1283,TRUE,TRUE),1,9),"")</f>
        <v/>
      </c>
      <c r="BH1283" s="9">
        <f>IF((ROW()-6)&lt;=$Q$3,INDEX(LINEST(AH1224:AH1283,AI1224:AT1283,TRUE,TRUE),1,8),"")</f>
        <v/>
      </c>
      <c r="BI1283" s="9">
        <f>IF((ROW()-6)&lt;=$Q$3,INDEX(LINEST(AH1224:AH1283,AI1224:AT1283,TRUE,TRUE),1,7),"")</f>
        <v/>
      </c>
      <c r="BJ1283" s="9">
        <f>IF((ROW()-6)&lt;=$Q$3,INDEX(LINEST(AH1224:AH1283,AI1224:AT1283,TRUE,TRUE),1,6),"")</f>
        <v/>
      </c>
      <c r="BK1283" s="9">
        <f>IF((ROW()-6)&lt;=$Q$3,INDEX(LINEST(AH1224:AH1283,AI1224:AT1283,TRUE,TRUE),1,5),"")</f>
        <v/>
      </c>
      <c r="BL1283" s="9">
        <f>IF((ROW()-6)&lt;=$Q$3,INDEX(LINEST(AH1224:AH1283,AI1224:AT1283,TRUE,TRUE),1,4),"")</f>
        <v/>
      </c>
      <c r="BM1283" s="9">
        <f>IF((ROW()-6)&lt;=$Q$3,INDEX(LINEST(AH1224:AH1283,AI1224:AT1283,TRUE,TRUE),1,3),"")</f>
        <v/>
      </c>
      <c r="BN1283" s="9">
        <f>IF((ROW()-6)&lt;=$Q$3,INDEX(LINEST(AH1224:AH1283,AI1224:AT1283,TRUE,TRUE),1,2),"")</f>
        <v/>
      </c>
      <c r="BO1283" s="9">
        <f>IF((ROW()-6)&lt;=$Q$3,INDEX(LINEST(AH1224:AH1283,AI1224:AT1283,TRUE,TRUE),1,1),"")</f>
        <v/>
      </c>
      <c r="BP1283" s="10">
        <f>IF((ROW()-6)&lt;=$Q$3,INDEX(LINEST(AH1224:AH1283,AI1224:AT1283,TRUE,TRUE),3,1),"")</f>
        <v/>
      </c>
      <c r="BR1283" s="9">
        <f>IF(AND((ROW()-6)&lt;=$Q$3,ISNUMBER(BC1282)),BC1282/$Q$4+BD1282*AI1283+BE1282*AJ1283+BF1282*AK1283+BG1282*AL1283+BH1282*AM1283+BI1282*AN1283+BJ1282*AO1283+BK1282*AP1283+BL1282*AQ1283+BM1282*AR1283+BN1282*AS1283+BO1282*AT1283,"")</f>
        <v/>
      </c>
      <c r="BS1283">
        <f>IF(ISNUMBER(BR1283),AVERAGE(AH1223:AH1282),"")</f>
        <v/>
      </c>
      <c r="BT1283">
        <f>IF(ISNUMBER(BR1283),(AH1283-BR1283)^2,"")</f>
        <v/>
      </c>
      <c r="BU1283">
        <f>IF(ISNUMBER(BR1283),AH1283^2,"")</f>
        <v/>
      </c>
      <c r="BV1283">
        <f>IF(ISNUMBER(BR1283),(AH1283-BS1283)^2,"")</f>
        <v/>
      </c>
    </row>
    <row r="1284">
      <c r="O1284">
        <f>IF($R1284="","",CHOOSE($Q$2,YEAR(R1284)*12+MONTH(R1284),INT((R1284-2)/7),YEAR(R1284)*4+ROUNDUP(MONTH(R1284)/3)))</f>
        <v/>
      </c>
      <c r="P1284">
        <f>IF($R1284="","",IF($R1285="",1,IF(O1284&lt;&gt;O1285,1,0)))</f>
        <v/>
      </c>
      <c r="Q1284">
        <f>IF(P1284=1,SUM($P$7:P1284),"")</f>
        <v/>
      </c>
      <c r="R1284">
        <f>IF($A1284="","",IF(ISNUMBER($A1284),$A1284,IFERROR(DATEVALUE($A1284),NA())))</f>
        <v/>
      </c>
      <c r="S1284" s="7">
        <f>IFERROR(INDEX($R$7:$R$60000,MATCH(ROW()-6,$Q$7:$Q$60000,0)),"")</f>
        <v/>
      </c>
      <c r="T1284">
        <f>IFERROR(INDEX($B$7:$B$60000,MATCH(ROW()-6,$Q$7:$Q$60000,0)),"")</f>
        <v/>
      </c>
      <c r="U1284">
        <f>IFERROR(INDEX($C$7:$C$60000,MATCH(ROW()-6,$Q$7:$Q$60000,0)),"")</f>
        <v/>
      </c>
      <c r="V1284">
        <f>IFERROR(INDEX($D$7:$D$60000,MATCH(ROW()-6,$Q$7:$Q$60000,0)),"")</f>
        <v/>
      </c>
      <c r="W1284">
        <f>IFERROR(INDEX($E$7:$E$60000,MATCH(ROW()-6,$Q$7:$Q$60000,0)),"")</f>
        <v/>
      </c>
      <c r="X1284">
        <f>IFERROR(INDEX($F$7:$F$60000,MATCH(ROW()-6,$Q$7:$Q$60000,0)),"")</f>
        <v/>
      </c>
      <c r="Y1284">
        <f>IFERROR(INDEX($G$7:$G$60000,MATCH(ROW()-6,$Q$7:$Q$60000,0)),"")</f>
        <v/>
      </c>
      <c r="Z1284">
        <f>IFERROR(INDEX($H$7:$H$60000,MATCH(ROW()-6,$Q$7:$Q$60000,0)),"")</f>
        <v/>
      </c>
      <c r="AA1284">
        <f>IFERROR(INDEX($I$7:$I$60000,MATCH(ROW()-6,$Q$7:$Q$60000,0)),"")</f>
        <v/>
      </c>
      <c r="AB1284">
        <f>IFERROR(INDEX($J$7:$J$60000,MATCH(ROW()-6,$Q$7:$Q$60000,0)),"")</f>
        <v/>
      </c>
      <c r="AC1284">
        <f>IFERROR(INDEX($K$7:$K$60000,MATCH(ROW()-6,$Q$7:$Q$60000,0)),"")</f>
        <v/>
      </c>
      <c r="AD1284">
        <f>IFERROR(INDEX($L$7:$L$60000,MATCH(ROW()-6,$Q$7:$Q$60000,0)),"")</f>
        <v/>
      </c>
      <c r="AE1284">
        <f>IFERROR(INDEX($M$7:$M$60000,MATCH(ROW()-6,$Q$7:$Q$60000,0)),"")</f>
        <v/>
      </c>
      <c r="AF1284">
        <f>IFERROR(INDEX($N$7:$N$60000,MATCH(ROW()-6,$Q$7:$Q$60000,0)),"")</f>
        <v/>
      </c>
      <c r="AH1284" s="9">
        <f>IF(OR($S1284="",$S1283=""),"",LN($T1284/$T1283))</f>
        <v/>
      </c>
      <c r="AI1284" s="9">
        <f>IF(OR($S1284="",$S1283=""),"",$C$2*LN(U1284/U1283))</f>
        <v/>
      </c>
      <c r="AJ1284" s="9">
        <f>IF(OR($S1284="",$S1283=""),"",$D$2*(V1284-V1283))</f>
        <v/>
      </c>
      <c r="AK1284" s="9">
        <f>IF(OR($S1284="",$S1283=""),"",$E$2*(W1284-W1283))</f>
        <v/>
      </c>
      <c r="AL1284" s="9">
        <f>IF(OR($S1284="",$S1283=""),"",$F$2*LN(X1284/X1283))</f>
        <v/>
      </c>
      <c r="AM1284" s="9">
        <f>IF(OR($S1284="",$S1283=""),"",$G$2*(Y1284-Y1283))</f>
        <v/>
      </c>
      <c r="AN1284" s="9">
        <f>IF(OR($S1284="",$S1283=""),"",$H$2*LN(Z1284/Z1283))</f>
        <v/>
      </c>
      <c r="AO1284" s="9">
        <f>IF(OR($S1284="",$S1283=""),"",$I$2*(AA1284-AA1283))</f>
        <v/>
      </c>
      <c r="AP1284" s="9">
        <f>IF(OR($S1284="",$S1283=""),"",$J$2*LN(AB1284/AB1283))</f>
        <v/>
      </c>
      <c r="AQ1284" s="9">
        <f>IF(OR($S1284="",$S1283=""),"",$K$2*(AC1284-AC1283))</f>
        <v/>
      </c>
      <c r="AR1284" s="9">
        <f>IF(OR($S1284="",$S1283=""),"",$L$2*LN(AD1284/AD1283))</f>
        <v/>
      </c>
      <c r="AS1284" s="9">
        <f>IF(OR($S1284="",$S1283=""),"",$M$2*LN(AE1284/AE1283))</f>
        <v/>
      </c>
      <c r="AT1284" s="9">
        <f>IF(OR($S1284="",$S1283=""),"",$N$2*LN(AF1284/AF1283))</f>
        <v/>
      </c>
      <c r="AV1284" s="9">
        <f>IF($AH1284="","",$AY$16+$AY$4*AI1284+$AY$5*AJ1284+$AY$6*AK1284+$AY$7*AL1284+$AY$8*AM1284+$AY$9*AN1284+$AY$10*AO1284+$AY$11*AP1284+$AY$12*AQ1284+$AY$13*AR1284+$AY$14*AS1284+$AY$15*AT1284)</f>
        <v/>
      </c>
      <c r="BC1284" s="10">
        <f>IF((ROW()-6)&lt;=$Q$3,INDEX(LINEST(AH1225:AH1284,AI1225:AT1284,TRUE,TRUE),1,13)*$Q$4,"")</f>
        <v/>
      </c>
      <c r="BD1284" s="9">
        <f>IF((ROW()-6)&lt;=$Q$3,INDEX(LINEST(AH1225:AH1284,AI1225:AT1284,TRUE,TRUE),1,12),"")</f>
        <v/>
      </c>
      <c r="BE1284" s="9">
        <f>IF((ROW()-6)&lt;=$Q$3,INDEX(LINEST(AH1225:AH1284,AI1225:AT1284,TRUE,TRUE),1,11),"")</f>
        <v/>
      </c>
      <c r="BF1284" s="9">
        <f>IF((ROW()-6)&lt;=$Q$3,INDEX(LINEST(AH1225:AH1284,AI1225:AT1284,TRUE,TRUE),1,10),"")</f>
        <v/>
      </c>
      <c r="BG1284" s="9">
        <f>IF((ROW()-6)&lt;=$Q$3,INDEX(LINEST(AH1225:AH1284,AI1225:AT1284,TRUE,TRUE),1,9),"")</f>
        <v/>
      </c>
      <c r="BH1284" s="9">
        <f>IF((ROW()-6)&lt;=$Q$3,INDEX(LINEST(AH1225:AH1284,AI1225:AT1284,TRUE,TRUE),1,8),"")</f>
        <v/>
      </c>
      <c r="BI1284" s="9">
        <f>IF((ROW()-6)&lt;=$Q$3,INDEX(LINEST(AH1225:AH1284,AI1225:AT1284,TRUE,TRUE),1,7),"")</f>
        <v/>
      </c>
      <c r="BJ1284" s="9">
        <f>IF((ROW()-6)&lt;=$Q$3,INDEX(LINEST(AH1225:AH1284,AI1225:AT1284,TRUE,TRUE),1,6),"")</f>
        <v/>
      </c>
      <c r="BK1284" s="9">
        <f>IF((ROW()-6)&lt;=$Q$3,INDEX(LINEST(AH1225:AH1284,AI1225:AT1284,TRUE,TRUE),1,5),"")</f>
        <v/>
      </c>
      <c r="BL1284" s="9">
        <f>IF((ROW()-6)&lt;=$Q$3,INDEX(LINEST(AH1225:AH1284,AI1225:AT1284,TRUE,TRUE),1,4),"")</f>
        <v/>
      </c>
      <c r="BM1284" s="9">
        <f>IF((ROW()-6)&lt;=$Q$3,INDEX(LINEST(AH1225:AH1284,AI1225:AT1284,TRUE,TRUE),1,3),"")</f>
        <v/>
      </c>
      <c r="BN1284" s="9">
        <f>IF((ROW()-6)&lt;=$Q$3,INDEX(LINEST(AH1225:AH1284,AI1225:AT1284,TRUE,TRUE),1,2),"")</f>
        <v/>
      </c>
      <c r="BO1284" s="9">
        <f>IF((ROW()-6)&lt;=$Q$3,INDEX(LINEST(AH1225:AH1284,AI1225:AT1284,TRUE,TRUE),1,1),"")</f>
        <v/>
      </c>
      <c r="BP1284" s="10">
        <f>IF((ROW()-6)&lt;=$Q$3,INDEX(LINEST(AH1225:AH1284,AI1225:AT1284,TRUE,TRUE),3,1),"")</f>
        <v/>
      </c>
      <c r="BR1284" s="9">
        <f>IF(AND((ROW()-6)&lt;=$Q$3,ISNUMBER(BC1283)),BC1283/$Q$4+BD1283*AI1284+BE1283*AJ1284+BF1283*AK1284+BG1283*AL1284+BH1283*AM1284+BI1283*AN1284+BJ1283*AO1284+BK1283*AP1284+BL1283*AQ1284+BM1283*AR1284+BN1283*AS1284+BO1283*AT1284,"")</f>
        <v/>
      </c>
      <c r="BS1284">
        <f>IF(ISNUMBER(BR1284),AVERAGE(AH1224:AH1283),"")</f>
        <v/>
      </c>
      <c r="BT1284">
        <f>IF(ISNUMBER(BR1284),(AH1284-BR1284)^2,"")</f>
        <v/>
      </c>
      <c r="BU1284">
        <f>IF(ISNUMBER(BR1284),AH1284^2,"")</f>
        <v/>
      </c>
      <c r="BV1284">
        <f>IF(ISNUMBER(BR1284),(AH1284-BS1284)^2,"")</f>
        <v/>
      </c>
    </row>
    <row r="1285">
      <c r="O1285">
        <f>IF($R1285="","",CHOOSE($Q$2,YEAR(R1285)*12+MONTH(R1285),INT((R1285-2)/7),YEAR(R1285)*4+ROUNDUP(MONTH(R1285)/3)))</f>
        <v/>
      </c>
      <c r="P1285">
        <f>IF($R1285="","",IF($R1286="",1,IF(O1285&lt;&gt;O1286,1,0)))</f>
        <v/>
      </c>
      <c r="Q1285">
        <f>IF(P1285=1,SUM($P$7:P1285),"")</f>
        <v/>
      </c>
      <c r="R1285">
        <f>IF($A1285="","",IF(ISNUMBER($A1285),$A1285,IFERROR(DATEVALUE($A1285),NA())))</f>
        <v/>
      </c>
      <c r="S1285" s="7">
        <f>IFERROR(INDEX($R$7:$R$60000,MATCH(ROW()-6,$Q$7:$Q$60000,0)),"")</f>
        <v/>
      </c>
      <c r="T1285">
        <f>IFERROR(INDEX($B$7:$B$60000,MATCH(ROW()-6,$Q$7:$Q$60000,0)),"")</f>
        <v/>
      </c>
      <c r="U1285">
        <f>IFERROR(INDEX($C$7:$C$60000,MATCH(ROW()-6,$Q$7:$Q$60000,0)),"")</f>
        <v/>
      </c>
      <c r="V1285">
        <f>IFERROR(INDEX($D$7:$D$60000,MATCH(ROW()-6,$Q$7:$Q$60000,0)),"")</f>
        <v/>
      </c>
      <c r="W1285">
        <f>IFERROR(INDEX($E$7:$E$60000,MATCH(ROW()-6,$Q$7:$Q$60000,0)),"")</f>
        <v/>
      </c>
      <c r="X1285">
        <f>IFERROR(INDEX($F$7:$F$60000,MATCH(ROW()-6,$Q$7:$Q$60000,0)),"")</f>
        <v/>
      </c>
      <c r="Y1285">
        <f>IFERROR(INDEX($G$7:$G$60000,MATCH(ROW()-6,$Q$7:$Q$60000,0)),"")</f>
        <v/>
      </c>
      <c r="Z1285">
        <f>IFERROR(INDEX($H$7:$H$60000,MATCH(ROW()-6,$Q$7:$Q$60000,0)),"")</f>
        <v/>
      </c>
      <c r="AA1285">
        <f>IFERROR(INDEX($I$7:$I$60000,MATCH(ROW()-6,$Q$7:$Q$60000,0)),"")</f>
        <v/>
      </c>
      <c r="AB1285">
        <f>IFERROR(INDEX($J$7:$J$60000,MATCH(ROW()-6,$Q$7:$Q$60000,0)),"")</f>
        <v/>
      </c>
      <c r="AC1285">
        <f>IFERROR(INDEX($K$7:$K$60000,MATCH(ROW()-6,$Q$7:$Q$60000,0)),"")</f>
        <v/>
      </c>
      <c r="AD1285">
        <f>IFERROR(INDEX($L$7:$L$60000,MATCH(ROW()-6,$Q$7:$Q$60000,0)),"")</f>
        <v/>
      </c>
      <c r="AE1285">
        <f>IFERROR(INDEX($M$7:$M$60000,MATCH(ROW()-6,$Q$7:$Q$60000,0)),"")</f>
        <v/>
      </c>
      <c r="AF1285">
        <f>IFERROR(INDEX($N$7:$N$60000,MATCH(ROW()-6,$Q$7:$Q$60000,0)),"")</f>
        <v/>
      </c>
      <c r="AH1285" s="9">
        <f>IF(OR($S1285="",$S1284=""),"",LN($T1285/$T1284))</f>
        <v/>
      </c>
      <c r="AI1285" s="9">
        <f>IF(OR($S1285="",$S1284=""),"",$C$2*LN(U1285/U1284))</f>
        <v/>
      </c>
      <c r="AJ1285" s="9">
        <f>IF(OR($S1285="",$S1284=""),"",$D$2*(V1285-V1284))</f>
        <v/>
      </c>
      <c r="AK1285" s="9">
        <f>IF(OR($S1285="",$S1284=""),"",$E$2*(W1285-W1284))</f>
        <v/>
      </c>
      <c r="AL1285" s="9">
        <f>IF(OR($S1285="",$S1284=""),"",$F$2*LN(X1285/X1284))</f>
        <v/>
      </c>
      <c r="AM1285" s="9">
        <f>IF(OR($S1285="",$S1284=""),"",$G$2*(Y1285-Y1284))</f>
        <v/>
      </c>
      <c r="AN1285" s="9">
        <f>IF(OR($S1285="",$S1284=""),"",$H$2*LN(Z1285/Z1284))</f>
        <v/>
      </c>
      <c r="AO1285" s="9">
        <f>IF(OR($S1285="",$S1284=""),"",$I$2*(AA1285-AA1284))</f>
        <v/>
      </c>
      <c r="AP1285" s="9">
        <f>IF(OR($S1285="",$S1284=""),"",$J$2*LN(AB1285/AB1284))</f>
        <v/>
      </c>
      <c r="AQ1285" s="9">
        <f>IF(OR($S1285="",$S1284=""),"",$K$2*(AC1285-AC1284))</f>
        <v/>
      </c>
      <c r="AR1285" s="9">
        <f>IF(OR($S1285="",$S1284=""),"",$L$2*LN(AD1285/AD1284))</f>
        <v/>
      </c>
      <c r="AS1285" s="9">
        <f>IF(OR($S1285="",$S1284=""),"",$M$2*LN(AE1285/AE1284))</f>
        <v/>
      </c>
      <c r="AT1285" s="9">
        <f>IF(OR($S1285="",$S1284=""),"",$N$2*LN(AF1285/AF1284))</f>
        <v/>
      </c>
      <c r="AV1285" s="9">
        <f>IF($AH1285="","",$AY$16+$AY$4*AI1285+$AY$5*AJ1285+$AY$6*AK1285+$AY$7*AL1285+$AY$8*AM1285+$AY$9*AN1285+$AY$10*AO1285+$AY$11*AP1285+$AY$12*AQ1285+$AY$13*AR1285+$AY$14*AS1285+$AY$15*AT1285)</f>
        <v/>
      </c>
      <c r="BC1285" s="10">
        <f>IF((ROW()-6)&lt;=$Q$3,INDEX(LINEST(AH1226:AH1285,AI1226:AT1285,TRUE,TRUE),1,13)*$Q$4,"")</f>
        <v/>
      </c>
      <c r="BD1285" s="9">
        <f>IF((ROW()-6)&lt;=$Q$3,INDEX(LINEST(AH1226:AH1285,AI1226:AT1285,TRUE,TRUE),1,12),"")</f>
        <v/>
      </c>
      <c r="BE1285" s="9">
        <f>IF((ROW()-6)&lt;=$Q$3,INDEX(LINEST(AH1226:AH1285,AI1226:AT1285,TRUE,TRUE),1,11),"")</f>
        <v/>
      </c>
      <c r="BF1285" s="9">
        <f>IF((ROW()-6)&lt;=$Q$3,INDEX(LINEST(AH1226:AH1285,AI1226:AT1285,TRUE,TRUE),1,10),"")</f>
        <v/>
      </c>
      <c r="BG1285" s="9">
        <f>IF((ROW()-6)&lt;=$Q$3,INDEX(LINEST(AH1226:AH1285,AI1226:AT1285,TRUE,TRUE),1,9),"")</f>
        <v/>
      </c>
      <c r="BH1285" s="9">
        <f>IF((ROW()-6)&lt;=$Q$3,INDEX(LINEST(AH1226:AH1285,AI1226:AT1285,TRUE,TRUE),1,8),"")</f>
        <v/>
      </c>
      <c r="BI1285" s="9">
        <f>IF((ROW()-6)&lt;=$Q$3,INDEX(LINEST(AH1226:AH1285,AI1226:AT1285,TRUE,TRUE),1,7),"")</f>
        <v/>
      </c>
      <c r="BJ1285" s="9">
        <f>IF((ROW()-6)&lt;=$Q$3,INDEX(LINEST(AH1226:AH1285,AI1226:AT1285,TRUE,TRUE),1,6),"")</f>
        <v/>
      </c>
      <c r="BK1285" s="9">
        <f>IF((ROW()-6)&lt;=$Q$3,INDEX(LINEST(AH1226:AH1285,AI1226:AT1285,TRUE,TRUE),1,5),"")</f>
        <v/>
      </c>
      <c r="BL1285" s="9">
        <f>IF((ROW()-6)&lt;=$Q$3,INDEX(LINEST(AH1226:AH1285,AI1226:AT1285,TRUE,TRUE),1,4),"")</f>
        <v/>
      </c>
      <c r="BM1285" s="9">
        <f>IF((ROW()-6)&lt;=$Q$3,INDEX(LINEST(AH1226:AH1285,AI1226:AT1285,TRUE,TRUE),1,3),"")</f>
        <v/>
      </c>
      <c r="BN1285" s="9">
        <f>IF((ROW()-6)&lt;=$Q$3,INDEX(LINEST(AH1226:AH1285,AI1226:AT1285,TRUE,TRUE),1,2),"")</f>
        <v/>
      </c>
      <c r="BO1285" s="9">
        <f>IF((ROW()-6)&lt;=$Q$3,INDEX(LINEST(AH1226:AH1285,AI1226:AT1285,TRUE,TRUE),1,1),"")</f>
        <v/>
      </c>
      <c r="BP1285" s="10">
        <f>IF((ROW()-6)&lt;=$Q$3,INDEX(LINEST(AH1226:AH1285,AI1226:AT1285,TRUE,TRUE),3,1),"")</f>
        <v/>
      </c>
      <c r="BR1285" s="9">
        <f>IF(AND((ROW()-6)&lt;=$Q$3,ISNUMBER(BC1284)),BC1284/$Q$4+BD1284*AI1285+BE1284*AJ1285+BF1284*AK1285+BG1284*AL1285+BH1284*AM1285+BI1284*AN1285+BJ1284*AO1285+BK1284*AP1285+BL1284*AQ1285+BM1284*AR1285+BN1284*AS1285+BO1284*AT1285,"")</f>
        <v/>
      </c>
      <c r="BS1285">
        <f>IF(ISNUMBER(BR1285),AVERAGE(AH1225:AH1284),"")</f>
        <v/>
      </c>
      <c r="BT1285">
        <f>IF(ISNUMBER(BR1285),(AH1285-BR1285)^2,"")</f>
        <v/>
      </c>
      <c r="BU1285">
        <f>IF(ISNUMBER(BR1285),AH1285^2,"")</f>
        <v/>
      </c>
      <c r="BV1285">
        <f>IF(ISNUMBER(BR1285),(AH1285-BS1285)^2,"")</f>
        <v/>
      </c>
    </row>
    <row r="1286">
      <c r="O1286">
        <f>IF($R1286="","",CHOOSE($Q$2,YEAR(R1286)*12+MONTH(R1286),INT((R1286-2)/7),YEAR(R1286)*4+ROUNDUP(MONTH(R1286)/3)))</f>
        <v/>
      </c>
      <c r="P1286">
        <f>IF($R1286="","",IF($R1287="",1,IF(O1286&lt;&gt;O1287,1,0)))</f>
        <v/>
      </c>
      <c r="Q1286">
        <f>IF(P1286=1,SUM($P$7:P1286),"")</f>
        <v/>
      </c>
      <c r="R1286">
        <f>IF($A1286="","",IF(ISNUMBER($A1286),$A1286,IFERROR(DATEVALUE($A1286),NA())))</f>
        <v/>
      </c>
      <c r="S1286" s="7">
        <f>IFERROR(INDEX($R$7:$R$60000,MATCH(ROW()-6,$Q$7:$Q$60000,0)),"")</f>
        <v/>
      </c>
      <c r="T1286">
        <f>IFERROR(INDEX($B$7:$B$60000,MATCH(ROW()-6,$Q$7:$Q$60000,0)),"")</f>
        <v/>
      </c>
      <c r="U1286">
        <f>IFERROR(INDEX($C$7:$C$60000,MATCH(ROW()-6,$Q$7:$Q$60000,0)),"")</f>
        <v/>
      </c>
      <c r="V1286">
        <f>IFERROR(INDEX($D$7:$D$60000,MATCH(ROW()-6,$Q$7:$Q$60000,0)),"")</f>
        <v/>
      </c>
      <c r="W1286">
        <f>IFERROR(INDEX($E$7:$E$60000,MATCH(ROW()-6,$Q$7:$Q$60000,0)),"")</f>
        <v/>
      </c>
      <c r="X1286">
        <f>IFERROR(INDEX($F$7:$F$60000,MATCH(ROW()-6,$Q$7:$Q$60000,0)),"")</f>
        <v/>
      </c>
      <c r="Y1286">
        <f>IFERROR(INDEX($G$7:$G$60000,MATCH(ROW()-6,$Q$7:$Q$60000,0)),"")</f>
        <v/>
      </c>
      <c r="Z1286">
        <f>IFERROR(INDEX($H$7:$H$60000,MATCH(ROW()-6,$Q$7:$Q$60000,0)),"")</f>
        <v/>
      </c>
      <c r="AA1286">
        <f>IFERROR(INDEX($I$7:$I$60000,MATCH(ROW()-6,$Q$7:$Q$60000,0)),"")</f>
        <v/>
      </c>
      <c r="AB1286">
        <f>IFERROR(INDEX($J$7:$J$60000,MATCH(ROW()-6,$Q$7:$Q$60000,0)),"")</f>
        <v/>
      </c>
      <c r="AC1286">
        <f>IFERROR(INDEX($K$7:$K$60000,MATCH(ROW()-6,$Q$7:$Q$60000,0)),"")</f>
        <v/>
      </c>
      <c r="AD1286">
        <f>IFERROR(INDEX($L$7:$L$60000,MATCH(ROW()-6,$Q$7:$Q$60000,0)),"")</f>
        <v/>
      </c>
      <c r="AE1286">
        <f>IFERROR(INDEX($M$7:$M$60000,MATCH(ROW()-6,$Q$7:$Q$60000,0)),"")</f>
        <v/>
      </c>
      <c r="AF1286">
        <f>IFERROR(INDEX($N$7:$N$60000,MATCH(ROW()-6,$Q$7:$Q$60000,0)),"")</f>
        <v/>
      </c>
      <c r="AH1286" s="9">
        <f>IF(OR($S1286="",$S1285=""),"",LN($T1286/$T1285))</f>
        <v/>
      </c>
      <c r="AI1286" s="9">
        <f>IF(OR($S1286="",$S1285=""),"",$C$2*LN(U1286/U1285))</f>
        <v/>
      </c>
      <c r="AJ1286" s="9">
        <f>IF(OR($S1286="",$S1285=""),"",$D$2*(V1286-V1285))</f>
        <v/>
      </c>
      <c r="AK1286" s="9">
        <f>IF(OR($S1286="",$S1285=""),"",$E$2*(W1286-W1285))</f>
        <v/>
      </c>
      <c r="AL1286" s="9">
        <f>IF(OR($S1286="",$S1285=""),"",$F$2*LN(X1286/X1285))</f>
        <v/>
      </c>
      <c r="AM1286" s="9">
        <f>IF(OR($S1286="",$S1285=""),"",$G$2*(Y1286-Y1285))</f>
        <v/>
      </c>
      <c r="AN1286" s="9">
        <f>IF(OR($S1286="",$S1285=""),"",$H$2*LN(Z1286/Z1285))</f>
        <v/>
      </c>
      <c r="AO1286" s="9">
        <f>IF(OR($S1286="",$S1285=""),"",$I$2*(AA1286-AA1285))</f>
        <v/>
      </c>
      <c r="AP1286" s="9">
        <f>IF(OR($S1286="",$S1285=""),"",$J$2*LN(AB1286/AB1285))</f>
        <v/>
      </c>
      <c r="AQ1286" s="9">
        <f>IF(OR($S1286="",$S1285=""),"",$K$2*(AC1286-AC1285))</f>
        <v/>
      </c>
      <c r="AR1286" s="9">
        <f>IF(OR($S1286="",$S1285=""),"",$L$2*LN(AD1286/AD1285))</f>
        <v/>
      </c>
      <c r="AS1286" s="9">
        <f>IF(OR($S1286="",$S1285=""),"",$M$2*LN(AE1286/AE1285))</f>
        <v/>
      </c>
      <c r="AT1286" s="9">
        <f>IF(OR($S1286="",$S1285=""),"",$N$2*LN(AF1286/AF1285))</f>
        <v/>
      </c>
      <c r="AV1286" s="9">
        <f>IF($AH1286="","",$AY$16+$AY$4*AI1286+$AY$5*AJ1286+$AY$6*AK1286+$AY$7*AL1286+$AY$8*AM1286+$AY$9*AN1286+$AY$10*AO1286+$AY$11*AP1286+$AY$12*AQ1286+$AY$13*AR1286+$AY$14*AS1286+$AY$15*AT1286)</f>
        <v/>
      </c>
      <c r="BC1286" s="10">
        <f>IF((ROW()-6)&lt;=$Q$3,INDEX(LINEST(AH1227:AH1286,AI1227:AT1286,TRUE,TRUE),1,13)*$Q$4,"")</f>
        <v/>
      </c>
      <c r="BD1286" s="9">
        <f>IF((ROW()-6)&lt;=$Q$3,INDEX(LINEST(AH1227:AH1286,AI1227:AT1286,TRUE,TRUE),1,12),"")</f>
        <v/>
      </c>
      <c r="BE1286" s="9">
        <f>IF((ROW()-6)&lt;=$Q$3,INDEX(LINEST(AH1227:AH1286,AI1227:AT1286,TRUE,TRUE),1,11),"")</f>
        <v/>
      </c>
      <c r="BF1286" s="9">
        <f>IF((ROW()-6)&lt;=$Q$3,INDEX(LINEST(AH1227:AH1286,AI1227:AT1286,TRUE,TRUE),1,10),"")</f>
        <v/>
      </c>
      <c r="BG1286" s="9">
        <f>IF((ROW()-6)&lt;=$Q$3,INDEX(LINEST(AH1227:AH1286,AI1227:AT1286,TRUE,TRUE),1,9),"")</f>
        <v/>
      </c>
      <c r="BH1286" s="9">
        <f>IF((ROW()-6)&lt;=$Q$3,INDEX(LINEST(AH1227:AH1286,AI1227:AT1286,TRUE,TRUE),1,8),"")</f>
        <v/>
      </c>
      <c r="BI1286" s="9">
        <f>IF((ROW()-6)&lt;=$Q$3,INDEX(LINEST(AH1227:AH1286,AI1227:AT1286,TRUE,TRUE),1,7),"")</f>
        <v/>
      </c>
      <c r="BJ1286" s="9">
        <f>IF((ROW()-6)&lt;=$Q$3,INDEX(LINEST(AH1227:AH1286,AI1227:AT1286,TRUE,TRUE),1,6),"")</f>
        <v/>
      </c>
      <c r="BK1286" s="9">
        <f>IF((ROW()-6)&lt;=$Q$3,INDEX(LINEST(AH1227:AH1286,AI1227:AT1286,TRUE,TRUE),1,5),"")</f>
        <v/>
      </c>
      <c r="BL1286" s="9">
        <f>IF((ROW()-6)&lt;=$Q$3,INDEX(LINEST(AH1227:AH1286,AI1227:AT1286,TRUE,TRUE),1,4),"")</f>
        <v/>
      </c>
      <c r="BM1286" s="9">
        <f>IF((ROW()-6)&lt;=$Q$3,INDEX(LINEST(AH1227:AH1286,AI1227:AT1286,TRUE,TRUE),1,3),"")</f>
        <v/>
      </c>
      <c r="BN1286" s="9">
        <f>IF((ROW()-6)&lt;=$Q$3,INDEX(LINEST(AH1227:AH1286,AI1227:AT1286,TRUE,TRUE),1,2),"")</f>
        <v/>
      </c>
      <c r="BO1286" s="9">
        <f>IF((ROW()-6)&lt;=$Q$3,INDEX(LINEST(AH1227:AH1286,AI1227:AT1286,TRUE,TRUE),1,1),"")</f>
        <v/>
      </c>
      <c r="BP1286" s="10">
        <f>IF((ROW()-6)&lt;=$Q$3,INDEX(LINEST(AH1227:AH1286,AI1227:AT1286,TRUE,TRUE),3,1),"")</f>
        <v/>
      </c>
      <c r="BR1286" s="9">
        <f>IF(AND((ROW()-6)&lt;=$Q$3,ISNUMBER(BC1285)),BC1285/$Q$4+BD1285*AI1286+BE1285*AJ1286+BF1285*AK1286+BG1285*AL1286+BH1285*AM1286+BI1285*AN1286+BJ1285*AO1286+BK1285*AP1286+BL1285*AQ1286+BM1285*AR1286+BN1285*AS1286+BO1285*AT1286,"")</f>
        <v/>
      </c>
      <c r="BS1286">
        <f>IF(ISNUMBER(BR1286),AVERAGE(AH1226:AH1285),"")</f>
        <v/>
      </c>
      <c r="BT1286">
        <f>IF(ISNUMBER(BR1286),(AH1286-BR1286)^2,"")</f>
        <v/>
      </c>
      <c r="BU1286">
        <f>IF(ISNUMBER(BR1286),AH1286^2,"")</f>
        <v/>
      </c>
      <c r="BV1286">
        <f>IF(ISNUMBER(BR1286),(AH1286-BS1286)^2,"")</f>
        <v/>
      </c>
    </row>
    <row r="1287">
      <c r="O1287">
        <f>IF($R1287="","",CHOOSE($Q$2,YEAR(R1287)*12+MONTH(R1287),INT((R1287-2)/7),YEAR(R1287)*4+ROUNDUP(MONTH(R1287)/3)))</f>
        <v/>
      </c>
      <c r="P1287">
        <f>IF($R1287="","",IF($R1288="",1,IF(O1287&lt;&gt;O1288,1,0)))</f>
        <v/>
      </c>
      <c r="Q1287">
        <f>IF(P1287=1,SUM($P$7:P1287),"")</f>
        <v/>
      </c>
      <c r="R1287">
        <f>IF($A1287="","",IF(ISNUMBER($A1287),$A1287,IFERROR(DATEVALUE($A1287),NA())))</f>
        <v/>
      </c>
      <c r="S1287" s="7">
        <f>IFERROR(INDEX($R$7:$R$60000,MATCH(ROW()-6,$Q$7:$Q$60000,0)),"")</f>
        <v/>
      </c>
      <c r="T1287">
        <f>IFERROR(INDEX($B$7:$B$60000,MATCH(ROW()-6,$Q$7:$Q$60000,0)),"")</f>
        <v/>
      </c>
      <c r="U1287">
        <f>IFERROR(INDEX($C$7:$C$60000,MATCH(ROW()-6,$Q$7:$Q$60000,0)),"")</f>
        <v/>
      </c>
      <c r="V1287">
        <f>IFERROR(INDEX($D$7:$D$60000,MATCH(ROW()-6,$Q$7:$Q$60000,0)),"")</f>
        <v/>
      </c>
      <c r="W1287">
        <f>IFERROR(INDEX($E$7:$E$60000,MATCH(ROW()-6,$Q$7:$Q$60000,0)),"")</f>
        <v/>
      </c>
      <c r="X1287">
        <f>IFERROR(INDEX($F$7:$F$60000,MATCH(ROW()-6,$Q$7:$Q$60000,0)),"")</f>
        <v/>
      </c>
      <c r="Y1287">
        <f>IFERROR(INDEX($G$7:$G$60000,MATCH(ROW()-6,$Q$7:$Q$60000,0)),"")</f>
        <v/>
      </c>
      <c r="Z1287">
        <f>IFERROR(INDEX($H$7:$H$60000,MATCH(ROW()-6,$Q$7:$Q$60000,0)),"")</f>
        <v/>
      </c>
      <c r="AA1287">
        <f>IFERROR(INDEX($I$7:$I$60000,MATCH(ROW()-6,$Q$7:$Q$60000,0)),"")</f>
        <v/>
      </c>
      <c r="AB1287">
        <f>IFERROR(INDEX($J$7:$J$60000,MATCH(ROW()-6,$Q$7:$Q$60000,0)),"")</f>
        <v/>
      </c>
      <c r="AC1287">
        <f>IFERROR(INDEX($K$7:$K$60000,MATCH(ROW()-6,$Q$7:$Q$60000,0)),"")</f>
        <v/>
      </c>
      <c r="AD1287">
        <f>IFERROR(INDEX($L$7:$L$60000,MATCH(ROW()-6,$Q$7:$Q$60000,0)),"")</f>
        <v/>
      </c>
      <c r="AE1287">
        <f>IFERROR(INDEX($M$7:$M$60000,MATCH(ROW()-6,$Q$7:$Q$60000,0)),"")</f>
        <v/>
      </c>
      <c r="AF1287">
        <f>IFERROR(INDEX($N$7:$N$60000,MATCH(ROW()-6,$Q$7:$Q$60000,0)),"")</f>
        <v/>
      </c>
      <c r="AH1287" s="9">
        <f>IF(OR($S1287="",$S1286=""),"",LN($T1287/$T1286))</f>
        <v/>
      </c>
      <c r="AI1287" s="9">
        <f>IF(OR($S1287="",$S1286=""),"",$C$2*LN(U1287/U1286))</f>
        <v/>
      </c>
      <c r="AJ1287" s="9">
        <f>IF(OR($S1287="",$S1286=""),"",$D$2*(V1287-V1286))</f>
        <v/>
      </c>
      <c r="AK1287" s="9">
        <f>IF(OR($S1287="",$S1286=""),"",$E$2*(W1287-W1286))</f>
        <v/>
      </c>
      <c r="AL1287" s="9">
        <f>IF(OR($S1287="",$S1286=""),"",$F$2*LN(X1287/X1286))</f>
        <v/>
      </c>
      <c r="AM1287" s="9">
        <f>IF(OR($S1287="",$S1286=""),"",$G$2*(Y1287-Y1286))</f>
        <v/>
      </c>
      <c r="AN1287" s="9">
        <f>IF(OR($S1287="",$S1286=""),"",$H$2*LN(Z1287/Z1286))</f>
        <v/>
      </c>
      <c r="AO1287" s="9">
        <f>IF(OR($S1287="",$S1286=""),"",$I$2*(AA1287-AA1286))</f>
        <v/>
      </c>
      <c r="AP1287" s="9">
        <f>IF(OR($S1287="",$S1286=""),"",$J$2*LN(AB1287/AB1286))</f>
        <v/>
      </c>
      <c r="AQ1287" s="9">
        <f>IF(OR($S1287="",$S1286=""),"",$K$2*(AC1287-AC1286))</f>
        <v/>
      </c>
      <c r="AR1287" s="9">
        <f>IF(OR($S1287="",$S1286=""),"",$L$2*LN(AD1287/AD1286))</f>
        <v/>
      </c>
      <c r="AS1287" s="9">
        <f>IF(OR($S1287="",$S1286=""),"",$M$2*LN(AE1287/AE1286))</f>
        <v/>
      </c>
      <c r="AT1287" s="9">
        <f>IF(OR($S1287="",$S1286=""),"",$N$2*LN(AF1287/AF1286))</f>
        <v/>
      </c>
      <c r="AV1287" s="9">
        <f>IF($AH1287="","",$AY$16+$AY$4*AI1287+$AY$5*AJ1287+$AY$6*AK1287+$AY$7*AL1287+$AY$8*AM1287+$AY$9*AN1287+$AY$10*AO1287+$AY$11*AP1287+$AY$12*AQ1287+$AY$13*AR1287+$AY$14*AS1287+$AY$15*AT1287)</f>
        <v/>
      </c>
      <c r="BC1287" s="10">
        <f>IF((ROW()-6)&lt;=$Q$3,INDEX(LINEST(AH1228:AH1287,AI1228:AT1287,TRUE,TRUE),1,13)*$Q$4,"")</f>
        <v/>
      </c>
      <c r="BD1287" s="9">
        <f>IF((ROW()-6)&lt;=$Q$3,INDEX(LINEST(AH1228:AH1287,AI1228:AT1287,TRUE,TRUE),1,12),"")</f>
        <v/>
      </c>
      <c r="BE1287" s="9">
        <f>IF((ROW()-6)&lt;=$Q$3,INDEX(LINEST(AH1228:AH1287,AI1228:AT1287,TRUE,TRUE),1,11),"")</f>
        <v/>
      </c>
      <c r="BF1287" s="9">
        <f>IF((ROW()-6)&lt;=$Q$3,INDEX(LINEST(AH1228:AH1287,AI1228:AT1287,TRUE,TRUE),1,10),"")</f>
        <v/>
      </c>
      <c r="BG1287" s="9">
        <f>IF((ROW()-6)&lt;=$Q$3,INDEX(LINEST(AH1228:AH1287,AI1228:AT1287,TRUE,TRUE),1,9),"")</f>
        <v/>
      </c>
      <c r="BH1287" s="9">
        <f>IF((ROW()-6)&lt;=$Q$3,INDEX(LINEST(AH1228:AH1287,AI1228:AT1287,TRUE,TRUE),1,8),"")</f>
        <v/>
      </c>
      <c r="BI1287" s="9">
        <f>IF((ROW()-6)&lt;=$Q$3,INDEX(LINEST(AH1228:AH1287,AI1228:AT1287,TRUE,TRUE),1,7),"")</f>
        <v/>
      </c>
      <c r="BJ1287" s="9">
        <f>IF((ROW()-6)&lt;=$Q$3,INDEX(LINEST(AH1228:AH1287,AI1228:AT1287,TRUE,TRUE),1,6),"")</f>
        <v/>
      </c>
      <c r="BK1287" s="9">
        <f>IF((ROW()-6)&lt;=$Q$3,INDEX(LINEST(AH1228:AH1287,AI1228:AT1287,TRUE,TRUE),1,5),"")</f>
        <v/>
      </c>
      <c r="BL1287" s="9">
        <f>IF((ROW()-6)&lt;=$Q$3,INDEX(LINEST(AH1228:AH1287,AI1228:AT1287,TRUE,TRUE),1,4),"")</f>
        <v/>
      </c>
      <c r="BM1287" s="9">
        <f>IF((ROW()-6)&lt;=$Q$3,INDEX(LINEST(AH1228:AH1287,AI1228:AT1287,TRUE,TRUE),1,3),"")</f>
        <v/>
      </c>
      <c r="BN1287" s="9">
        <f>IF((ROW()-6)&lt;=$Q$3,INDEX(LINEST(AH1228:AH1287,AI1228:AT1287,TRUE,TRUE),1,2),"")</f>
        <v/>
      </c>
      <c r="BO1287" s="9">
        <f>IF((ROW()-6)&lt;=$Q$3,INDEX(LINEST(AH1228:AH1287,AI1228:AT1287,TRUE,TRUE),1,1),"")</f>
        <v/>
      </c>
      <c r="BP1287" s="10">
        <f>IF((ROW()-6)&lt;=$Q$3,INDEX(LINEST(AH1228:AH1287,AI1228:AT1287,TRUE,TRUE),3,1),"")</f>
        <v/>
      </c>
      <c r="BR1287" s="9">
        <f>IF(AND((ROW()-6)&lt;=$Q$3,ISNUMBER(BC1286)),BC1286/$Q$4+BD1286*AI1287+BE1286*AJ1287+BF1286*AK1287+BG1286*AL1287+BH1286*AM1287+BI1286*AN1287+BJ1286*AO1287+BK1286*AP1287+BL1286*AQ1287+BM1286*AR1287+BN1286*AS1287+BO1286*AT1287,"")</f>
        <v/>
      </c>
      <c r="BS1287">
        <f>IF(ISNUMBER(BR1287),AVERAGE(AH1227:AH1286),"")</f>
        <v/>
      </c>
      <c r="BT1287">
        <f>IF(ISNUMBER(BR1287),(AH1287-BR1287)^2,"")</f>
        <v/>
      </c>
      <c r="BU1287">
        <f>IF(ISNUMBER(BR1287),AH1287^2,"")</f>
        <v/>
      </c>
      <c r="BV1287">
        <f>IF(ISNUMBER(BR1287),(AH1287-BS1287)^2,"")</f>
        <v/>
      </c>
    </row>
    <row r="1288">
      <c r="O1288">
        <f>IF($R1288="","",CHOOSE($Q$2,YEAR(R1288)*12+MONTH(R1288),INT((R1288-2)/7),YEAR(R1288)*4+ROUNDUP(MONTH(R1288)/3)))</f>
        <v/>
      </c>
      <c r="P1288">
        <f>IF($R1288="","",IF($R1289="",1,IF(O1288&lt;&gt;O1289,1,0)))</f>
        <v/>
      </c>
      <c r="Q1288">
        <f>IF(P1288=1,SUM($P$7:P1288),"")</f>
        <v/>
      </c>
      <c r="R1288">
        <f>IF($A1288="","",IF(ISNUMBER($A1288),$A1288,IFERROR(DATEVALUE($A1288),NA())))</f>
        <v/>
      </c>
      <c r="S1288" s="7">
        <f>IFERROR(INDEX($R$7:$R$60000,MATCH(ROW()-6,$Q$7:$Q$60000,0)),"")</f>
        <v/>
      </c>
      <c r="T1288">
        <f>IFERROR(INDEX($B$7:$B$60000,MATCH(ROW()-6,$Q$7:$Q$60000,0)),"")</f>
        <v/>
      </c>
      <c r="U1288">
        <f>IFERROR(INDEX($C$7:$C$60000,MATCH(ROW()-6,$Q$7:$Q$60000,0)),"")</f>
        <v/>
      </c>
      <c r="V1288">
        <f>IFERROR(INDEX($D$7:$D$60000,MATCH(ROW()-6,$Q$7:$Q$60000,0)),"")</f>
        <v/>
      </c>
      <c r="W1288">
        <f>IFERROR(INDEX($E$7:$E$60000,MATCH(ROW()-6,$Q$7:$Q$60000,0)),"")</f>
        <v/>
      </c>
      <c r="X1288">
        <f>IFERROR(INDEX($F$7:$F$60000,MATCH(ROW()-6,$Q$7:$Q$60000,0)),"")</f>
        <v/>
      </c>
      <c r="Y1288">
        <f>IFERROR(INDEX($G$7:$G$60000,MATCH(ROW()-6,$Q$7:$Q$60000,0)),"")</f>
        <v/>
      </c>
      <c r="Z1288">
        <f>IFERROR(INDEX($H$7:$H$60000,MATCH(ROW()-6,$Q$7:$Q$60000,0)),"")</f>
        <v/>
      </c>
      <c r="AA1288">
        <f>IFERROR(INDEX($I$7:$I$60000,MATCH(ROW()-6,$Q$7:$Q$60000,0)),"")</f>
        <v/>
      </c>
      <c r="AB1288">
        <f>IFERROR(INDEX($J$7:$J$60000,MATCH(ROW()-6,$Q$7:$Q$60000,0)),"")</f>
        <v/>
      </c>
      <c r="AC1288">
        <f>IFERROR(INDEX($K$7:$K$60000,MATCH(ROW()-6,$Q$7:$Q$60000,0)),"")</f>
        <v/>
      </c>
      <c r="AD1288">
        <f>IFERROR(INDEX($L$7:$L$60000,MATCH(ROW()-6,$Q$7:$Q$60000,0)),"")</f>
        <v/>
      </c>
      <c r="AE1288">
        <f>IFERROR(INDEX($M$7:$M$60000,MATCH(ROW()-6,$Q$7:$Q$60000,0)),"")</f>
        <v/>
      </c>
      <c r="AF1288">
        <f>IFERROR(INDEX($N$7:$N$60000,MATCH(ROW()-6,$Q$7:$Q$60000,0)),"")</f>
        <v/>
      </c>
      <c r="AH1288" s="9">
        <f>IF(OR($S1288="",$S1287=""),"",LN($T1288/$T1287))</f>
        <v/>
      </c>
      <c r="AI1288" s="9">
        <f>IF(OR($S1288="",$S1287=""),"",$C$2*LN(U1288/U1287))</f>
        <v/>
      </c>
      <c r="AJ1288" s="9">
        <f>IF(OR($S1288="",$S1287=""),"",$D$2*(V1288-V1287))</f>
        <v/>
      </c>
      <c r="AK1288" s="9">
        <f>IF(OR($S1288="",$S1287=""),"",$E$2*(W1288-W1287))</f>
        <v/>
      </c>
      <c r="AL1288" s="9">
        <f>IF(OR($S1288="",$S1287=""),"",$F$2*LN(X1288/X1287))</f>
        <v/>
      </c>
      <c r="AM1288" s="9">
        <f>IF(OR($S1288="",$S1287=""),"",$G$2*(Y1288-Y1287))</f>
        <v/>
      </c>
      <c r="AN1288" s="9">
        <f>IF(OR($S1288="",$S1287=""),"",$H$2*LN(Z1288/Z1287))</f>
        <v/>
      </c>
      <c r="AO1288" s="9">
        <f>IF(OR($S1288="",$S1287=""),"",$I$2*(AA1288-AA1287))</f>
        <v/>
      </c>
      <c r="AP1288" s="9">
        <f>IF(OR($S1288="",$S1287=""),"",$J$2*LN(AB1288/AB1287))</f>
        <v/>
      </c>
      <c r="AQ1288" s="9">
        <f>IF(OR($S1288="",$S1287=""),"",$K$2*(AC1288-AC1287))</f>
        <v/>
      </c>
      <c r="AR1288" s="9">
        <f>IF(OR($S1288="",$S1287=""),"",$L$2*LN(AD1288/AD1287))</f>
        <v/>
      </c>
      <c r="AS1288" s="9">
        <f>IF(OR($S1288="",$S1287=""),"",$M$2*LN(AE1288/AE1287))</f>
        <v/>
      </c>
      <c r="AT1288" s="9">
        <f>IF(OR($S1288="",$S1287=""),"",$N$2*LN(AF1288/AF1287))</f>
        <v/>
      </c>
      <c r="AV1288" s="9">
        <f>IF($AH1288="","",$AY$16+$AY$4*AI1288+$AY$5*AJ1288+$AY$6*AK1288+$AY$7*AL1288+$AY$8*AM1288+$AY$9*AN1288+$AY$10*AO1288+$AY$11*AP1288+$AY$12*AQ1288+$AY$13*AR1288+$AY$14*AS1288+$AY$15*AT1288)</f>
        <v/>
      </c>
      <c r="BC1288" s="10">
        <f>IF((ROW()-6)&lt;=$Q$3,INDEX(LINEST(AH1229:AH1288,AI1229:AT1288,TRUE,TRUE),1,13)*$Q$4,"")</f>
        <v/>
      </c>
      <c r="BD1288" s="9">
        <f>IF((ROW()-6)&lt;=$Q$3,INDEX(LINEST(AH1229:AH1288,AI1229:AT1288,TRUE,TRUE),1,12),"")</f>
        <v/>
      </c>
      <c r="BE1288" s="9">
        <f>IF((ROW()-6)&lt;=$Q$3,INDEX(LINEST(AH1229:AH1288,AI1229:AT1288,TRUE,TRUE),1,11),"")</f>
        <v/>
      </c>
      <c r="BF1288" s="9">
        <f>IF((ROW()-6)&lt;=$Q$3,INDEX(LINEST(AH1229:AH1288,AI1229:AT1288,TRUE,TRUE),1,10),"")</f>
        <v/>
      </c>
      <c r="BG1288" s="9">
        <f>IF((ROW()-6)&lt;=$Q$3,INDEX(LINEST(AH1229:AH1288,AI1229:AT1288,TRUE,TRUE),1,9),"")</f>
        <v/>
      </c>
      <c r="BH1288" s="9">
        <f>IF((ROW()-6)&lt;=$Q$3,INDEX(LINEST(AH1229:AH1288,AI1229:AT1288,TRUE,TRUE),1,8),"")</f>
        <v/>
      </c>
      <c r="BI1288" s="9">
        <f>IF((ROW()-6)&lt;=$Q$3,INDEX(LINEST(AH1229:AH1288,AI1229:AT1288,TRUE,TRUE),1,7),"")</f>
        <v/>
      </c>
      <c r="BJ1288" s="9">
        <f>IF((ROW()-6)&lt;=$Q$3,INDEX(LINEST(AH1229:AH1288,AI1229:AT1288,TRUE,TRUE),1,6),"")</f>
        <v/>
      </c>
      <c r="BK1288" s="9">
        <f>IF((ROW()-6)&lt;=$Q$3,INDEX(LINEST(AH1229:AH1288,AI1229:AT1288,TRUE,TRUE),1,5),"")</f>
        <v/>
      </c>
      <c r="BL1288" s="9">
        <f>IF((ROW()-6)&lt;=$Q$3,INDEX(LINEST(AH1229:AH1288,AI1229:AT1288,TRUE,TRUE),1,4),"")</f>
        <v/>
      </c>
      <c r="BM1288" s="9">
        <f>IF((ROW()-6)&lt;=$Q$3,INDEX(LINEST(AH1229:AH1288,AI1229:AT1288,TRUE,TRUE),1,3),"")</f>
        <v/>
      </c>
      <c r="BN1288" s="9">
        <f>IF((ROW()-6)&lt;=$Q$3,INDEX(LINEST(AH1229:AH1288,AI1229:AT1288,TRUE,TRUE),1,2),"")</f>
        <v/>
      </c>
      <c r="BO1288" s="9">
        <f>IF((ROW()-6)&lt;=$Q$3,INDEX(LINEST(AH1229:AH1288,AI1229:AT1288,TRUE,TRUE),1,1),"")</f>
        <v/>
      </c>
      <c r="BP1288" s="10">
        <f>IF((ROW()-6)&lt;=$Q$3,INDEX(LINEST(AH1229:AH1288,AI1229:AT1288,TRUE,TRUE),3,1),"")</f>
        <v/>
      </c>
      <c r="BR1288" s="9">
        <f>IF(AND((ROW()-6)&lt;=$Q$3,ISNUMBER(BC1287)),BC1287/$Q$4+BD1287*AI1288+BE1287*AJ1288+BF1287*AK1288+BG1287*AL1288+BH1287*AM1288+BI1287*AN1288+BJ1287*AO1288+BK1287*AP1288+BL1287*AQ1288+BM1287*AR1288+BN1287*AS1288+BO1287*AT1288,"")</f>
        <v/>
      </c>
      <c r="BS1288">
        <f>IF(ISNUMBER(BR1288),AVERAGE(AH1228:AH1287),"")</f>
        <v/>
      </c>
      <c r="BT1288">
        <f>IF(ISNUMBER(BR1288),(AH1288-BR1288)^2,"")</f>
        <v/>
      </c>
      <c r="BU1288">
        <f>IF(ISNUMBER(BR1288),AH1288^2,"")</f>
        <v/>
      </c>
      <c r="BV1288">
        <f>IF(ISNUMBER(BR1288),(AH1288-BS1288)^2,"")</f>
        <v/>
      </c>
    </row>
    <row r="1289">
      <c r="O1289">
        <f>IF($R1289="","",CHOOSE($Q$2,YEAR(R1289)*12+MONTH(R1289),INT((R1289-2)/7),YEAR(R1289)*4+ROUNDUP(MONTH(R1289)/3)))</f>
        <v/>
      </c>
      <c r="P1289">
        <f>IF($R1289="","",IF($R1290="",1,IF(O1289&lt;&gt;O1290,1,0)))</f>
        <v/>
      </c>
      <c r="Q1289">
        <f>IF(P1289=1,SUM($P$7:P1289),"")</f>
        <v/>
      </c>
      <c r="R1289">
        <f>IF($A1289="","",IF(ISNUMBER($A1289),$A1289,IFERROR(DATEVALUE($A1289),NA())))</f>
        <v/>
      </c>
      <c r="S1289" s="7">
        <f>IFERROR(INDEX($R$7:$R$60000,MATCH(ROW()-6,$Q$7:$Q$60000,0)),"")</f>
        <v/>
      </c>
      <c r="T1289">
        <f>IFERROR(INDEX($B$7:$B$60000,MATCH(ROW()-6,$Q$7:$Q$60000,0)),"")</f>
        <v/>
      </c>
      <c r="U1289">
        <f>IFERROR(INDEX($C$7:$C$60000,MATCH(ROW()-6,$Q$7:$Q$60000,0)),"")</f>
        <v/>
      </c>
      <c r="V1289">
        <f>IFERROR(INDEX($D$7:$D$60000,MATCH(ROW()-6,$Q$7:$Q$60000,0)),"")</f>
        <v/>
      </c>
      <c r="W1289">
        <f>IFERROR(INDEX($E$7:$E$60000,MATCH(ROW()-6,$Q$7:$Q$60000,0)),"")</f>
        <v/>
      </c>
      <c r="X1289">
        <f>IFERROR(INDEX($F$7:$F$60000,MATCH(ROW()-6,$Q$7:$Q$60000,0)),"")</f>
        <v/>
      </c>
      <c r="Y1289">
        <f>IFERROR(INDEX($G$7:$G$60000,MATCH(ROW()-6,$Q$7:$Q$60000,0)),"")</f>
        <v/>
      </c>
      <c r="Z1289">
        <f>IFERROR(INDEX($H$7:$H$60000,MATCH(ROW()-6,$Q$7:$Q$60000,0)),"")</f>
        <v/>
      </c>
      <c r="AA1289">
        <f>IFERROR(INDEX($I$7:$I$60000,MATCH(ROW()-6,$Q$7:$Q$60000,0)),"")</f>
        <v/>
      </c>
      <c r="AB1289">
        <f>IFERROR(INDEX($J$7:$J$60000,MATCH(ROW()-6,$Q$7:$Q$60000,0)),"")</f>
        <v/>
      </c>
      <c r="AC1289">
        <f>IFERROR(INDEX($K$7:$K$60000,MATCH(ROW()-6,$Q$7:$Q$60000,0)),"")</f>
        <v/>
      </c>
      <c r="AD1289">
        <f>IFERROR(INDEX($L$7:$L$60000,MATCH(ROW()-6,$Q$7:$Q$60000,0)),"")</f>
        <v/>
      </c>
      <c r="AE1289">
        <f>IFERROR(INDEX($M$7:$M$60000,MATCH(ROW()-6,$Q$7:$Q$60000,0)),"")</f>
        <v/>
      </c>
      <c r="AF1289">
        <f>IFERROR(INDEX($N$7:$N$60000,MATCH(ROW()-6,$Q$7:$Q$60000,0)),"")</f>
        <v/>
      </c>
      <c r="AH1289" s="9">
        <f>IF(OR($S1289="",$S1288=""),"",LN($T1289/$T1288))</f>
        <v/>
      </c>
      <c r="AI1289" s="9">
        <f>IF(OR($S1289="",$S1288=""),"",$C$2*LN(U1289/U1288))</f>
        <v/>
      </c>
      <c r="AJ1289" s="9">
        <f>IF(OR($S1289="",$S1288=""),"",$D$2*(V1289-V1288))</f>
        <v/>
      </c>
      <c r="AK1289" s="9">
        <f>IF(OR($S1289="",$S1288=""),"",$E$2*(W1289-W1288))</f>
        <v/>
      </c>
      <c r="AL1289" s="9">
        <f>IF(OR($S1289="",$S1288=""),"",$F$2*LN(X1289/X1288))</f>
        <v/>
      </c>
      <c r="AM1289" s="9">
        <f>IF(OR($S1289="",$S1288=""),"",$G$2*(Y1289-Y1288))</f>
        <v/>
      </c>
      <c r="AN1289" s="9">
        <f>IF(OR($S1289="",$S1288=""),"",$H$2*LN(Z1289/Z1288))</f>
        <v/>
      </c>
      <c r="AO1289" s="9">
        <f>IF(OR($S1289="",$S1288=""),"",$I$2*(AA1289-AA1288))</f>
        <v/>
      </c>
      <c r="AP1289" s="9">
        <f>IF(OR($S1289="",$S1288=""),"",$J$2*LN(AB1289/AB1288))</f>
        <v/>
      </c>
      <c r="AQ1289" s="9">
        <f>IF(OR($S1289="",$S1288=""),"",$K$2*(AC1289-AC1288))</f>
        <v/>
      </c>
      <c r="AR1289" s="9">
        <f>IF(OR($S1289="",$S1288=""),"",$L$2*LN(AD1289/AD1288))</f>
        <v/>
      </c>
      <c r="AS1289" s="9">
        <f>IF(OR($S1289="",$S1288=""),"",$M$2*LN(AE1289/AE1288))</f>
        <v/>
      </c>
      <c r="AT1289" s="9">
        <f>IF(OR($S1289="",$S1288=""),"",$N$2*LN(AF1289/AF1288))</f>
        <v/>
      </c>
      <c r="AV1289" s="9">
        <f>IF($AH1289="","",$AY$16+$AY$4*AI1289+$AY$5*AJ1289+$AY$6*AK1289+$AY$7*AL1289+$AY$8*AM1289+$AY$9*AN1289+$AY$10*AO1289+$AY$11*AP1289+$AY$12*AQ1289+$AY$13*AR1289+$AY$14*AS1289+$AY$15*AT1289)</f>
        <v/>
      </c>
      <c r="BC1289" s="10">
        <f>IF((ROW()-6)&lt;=$Q$3,INDEX(LINEST(AH1230:AH1289,AI1230:AT1289,TRUE,TRUE),1,13)*$Q$4,"")</f>
        <v/>
      </c>
      <c r="BD1289" s="9">
        <f>IF((ROW()-6)&lt;=$Q$3,INDEX(LINEST(AH1230:AH1289,AI1230:AT1289,TRUE,TRUE),1,12),"")</f>
        <v/>
      </c>
      <c r="BE1289" s="9">
        <f>IF((ROW()-6)&lt;=$Q$3,INDEX(LINEST(AH1230:AH1289,AI1230:AT1289,TRUE,TRUE),1,11),"")</f>
        <v/>
      </c>
      <c r="BF1289" s="9">
        <f>IF((ROW()-6)&lt;=$Q$3,INDEX(LINEST(AH1230:AH1289,AI1230:AT1289,TRUE,TRUE),1,10),"")</f>
        <v/>
      </c>
      <c r="BG1289" s="9">
        <f>IF((ROW()-6)&lt;=$Q$3,INDEX(LINEST(AH1230:AH1289,AI1230:AT1289,TRUE,TRUE),1,9),"")</f>
        <v/>
      </c>
      <c r="BH1289" s="9">
        <f>IF((ROW()-6)&lt;=$Q$3,INDEX(LINEST(AH1230:AH1289,AI1230:AT1289,TRUE,TRUE),1,8),"")</f>
        <v/>
      </c>
      <c r="BI1289" s="9">
        <f>IF((ROW()-6)&lt;=$Q$3,INDEX(LINEST(AH1230:AH1289,AI1230:AT1289,TRUE,TRUE),1,7),"")</f>
        <v/>
      </c>
      <c r="BJ1289" s="9">
        <f>IF((ROW()-6)&lt;=$Q$3,INDEX(LINEST(AH1230:AH1289,AI1230:AT1289,TRUE,TRUE),1,6),"")</f>
        <v/>
      </c>
      <c r="BK1289" s="9">
        <f>IF((ROW()-6)&lt;=$Q$3,INDEX(LINEST(AH1230:AH1289,AI1230:AT1289,TRUE,TRUE),1,5),"")</f>
        <v/>
      </c>
      <c r="BL1289" s="9">
        <f>IF((ROW()-6)&lt;=$Q$3,INDEX(LINEST(AH1230:AH1289,AI1230:AT1289,TRUE,TRUE),1,4),"")</f>
        <v/>
      </c>
      <c r="BM1289" s="9">
        <f>IF((ROW()-6)&lt;=$Q$3,INDEX(LINEST(AH1230:AH1289,AI1230:AT1289,TRUE,TRUE),1,3),"")</f>
        <v/>
      </c>
      <c r="BN1289" s="9">
        <f>IF((ROW()-6)&lt;=$Q$3,INDEX(LINEST(AH1230:AH1289,AI1230:AT1289,TRUE,TRUE),1,2),"")</f>
        <v/>
      </c>
      <c r="BO1289" s="9">
        <f>IF((ROW()-6)&lt;=$Q$3,INDEX(LINEST(AH1230:AH1289,AI1230:AT1289,TRUE,TRUE),1,1),"")</f>
        <v/>
      </c>
      <c r="BP1289" s="10">
        <f>IF((ROW()-6)&lt;=$Q$3,INDEX(LINEST(AH1230:AH1289,AI1230:AT1289,TRUE,TRUE),3,1),"")</f>
        <v/>
      </c>
      <c r="BR1289" s="9">
        <f>IF(AND((ROW()-6)&lt;=$Q$3,ISNUMBER(BC1288)),BC1288/$Q$4+BD1288*AI1289+BE1288*AJ1289+BF1288*AK1289+BG1288*AL1289+BH1288*AM1289+BI1288*AN1289+BJ1288*AO1289+BK1288*AP1289+BL1288*AQ1289+BM1288*AR1289+BN1288*AS1289+BO1288*AT1289,"")</f>
        <v/>
      </c>
      <c r="BS1289">
        <f>IF(ISNUMBER(BR1289),AVERAGE(AH1229:AH1288),"")</f>
        <v/>
      </c>
      <c r="BT1289">
        <f>IF(ISNUMBER(BR1289),(AH1289-BR1289)^2,"")</f>
        <v/>
      </c>
      <c r="BU1289">
        <f>IF(ISNUMBER(BR1289),AH1289^2,"")</f>
        <v/>
      </c>
      <c r="BV1289">
        <f>IF(ISNUMBER(BR1289),(AH1289-BS1289)^2,"")</f>
        <v/>
      </c>
    </row>
    <row r="1290">
      <c r="O1290">
        <f>IF($R1290="","",CHOOSE($Q$2,YEAR(R1290)*12+MONTH(R1290),INT((R1290-2)/7),YEAR(R1290)*4+ROUNDUP(MONTH(R1290)/3)))</f>
        <v/>
      </c>
      <c r="P1290">
        <f>IF($R1290="","",IF($R1291="",1,IF(O1290&lt;&gt;O1291,1,0)))</f>
        <v/>
      </c>
      <c r="Q1290">
        <f>IF(P1290=1,SUM($P$7:P1290),"")</f>
        <v/>
      </c>
      <c r="R1290">
        <f>IF($A1290="","",IF(ISNUMBER($A1290),$A1290,IFERROR(DATEVALUE($A1290),NA())))</f>
        <v/>
      </c>
      <c r="S1290" s="7">
        <f>IFERROR(INDEX($R$7:$R$60000,MATCH(ROW()-6,$Q$7:$Q$60000,0)),"")</f>
        <v/>
      </c>
      <c r="T1290">
        <f>IFERROR(INDEX($B$7:$B$60000,MATCH(ROW()-6,$Q$7:$Q$60000,0)),"")</f>
        <v/>
      </c>
      <c r="U1290">
        <f>IFERROR(INDEX($C$7:$C$60000,MATCH(ROW()-6,$Q$7:$Q$60000,0)),"")</f>
        <v/>
      </c>
      <c r="V1290">
        <f>IFERROR(INDEX($D$7:$D$60000,MATCH(ROW()-6,$Q$7:$Q$60000,0)),"")</f>
        <v/>
      </c>
      <c r="W1290">
        <f>IFERROR(INDEX($E$7:$E$60000,MATCH(ROW()-6,$Q$7:$Q$60000,0)),"")</f>
        <v/>
      </c>
      <c r="X1290">
        <f>IFERROR(INDEX($F$7:$F$60000,MATCH(ROW()-6,$Q$7:$Q$60000,0)),"")</f>
        <v/>
      </c>
      <c r="Y1290">
        <f>IFERROR(INDEX($G$7:$G$60000,MATCH(ROW()-6,$Q$7:$Q$60000,0)),"")</f>
        <v/>
      </c>
      <c r="Z1290">
        <f>IFERROR(INDEX($H$7:$H$60000,MATCH(ROW()-6,$Q$7:$Q$60000,0)),"")</f>
        <v/>
      </c>
      <c r="AA1290">
        <f>IFERROR(INDEX($I$7:$I$60000,MATCH(ROW()-6,$Q$7:$Q$60000,0)),"")</f>
        <v/>
      </c>
      <c r="AB1290">
        <f>IFERROR(INDEX($J$7:$J$60000,MATCH(ROW()-6,$Q$7:$Q$60000,0)),"")</f>
        <v/>
      </c>
      <c r="AC1290">
        <f>IFERROR(INDEX($K$7:$K$60000,MATCH(ROW()-6,$Q$7:$Q$60000,0)),"")</f>
        <v/>
      </c>
      <c r="AD1290">
        <f>IFERROR(INDEX($L$7:$L$60000,MATCH(ROW()-6,$Q$7:$Q$60000,0)),"")</f>
        <v/>
      </c>
      <c r="AE1290">
        <f>IFERROR(INDEX($M$7:$M$60000,MATCH(ROW()-6,$Q$7:$Q$60000,0)),"")</f>
        <v/>
      </c>
      <c r="AF1290">
        <f>IFERROR(INDEX($N$7:$N$60000,MATCH(ROW()-6,$Q$7:$Q$60000,0)),"")</f>
        <v/>
      </c>
      <c r="AH1290" s="9">
        <f>IF(OR($S1290="",$S1289=""),"",LN($T1290/$T1289))</f>
        <v/>
      </c>
      <c r="AI1290" s="9">
        <f>IF(OR($S1290="",$S1289=""),"",$C$2*LN(U1290/U1289))</f>
        <v/>
      </c>
      <c r="AJ1290" s="9">
        <f>IF(OR($S1290="",$S1289=""),"",$D$2*(V1290-V1289))</f>
        <v/>
      </c>
      <c r="AK1290" s="9">
        <f>IF(OR($S1290="",$S1289=""),"",$E$2*(W1290-W1289))</f>
        <v/>
      </c>
      <c r="AL1290" s="9">
        <f>IF(OR($S1290="",$S1289=""),"",$F$2*LN(X1290/X1289))</f>
        <v/>
      </c>
      <c r="AM1290" s="9">
        <f>IF(OR($S1290="",$S1289=""),"",$G$2*(Y1290-Y1289))</f>
        <v/>
      </c>
      <c r="AN1290" s="9">
        <f>IF(OR($S1290="",$S1289=""),"",$H$2*LN(Z1290/Z1289))</f>
        <v/>
      </c>
      <c r="AO1290" s="9">
        <f>IF(OR($S1290="",$S1289=""),"",$I$2*(AA1290-AA1289))</f>
        <v/>
      </c>
      <c r="AP1290" s="9">
        <f>IF(OR($S1290="",$S1289=""),"",$J$2*LN(AB1290/AB1289))</f>
        <v/>
      </c>
      <c r="AQ1290" s="9">
        <f>IF(OR($S1290="",$S1289=""),"",$K$2*(AC1290-AC1289))</f>
        <v/>
      </c>
      <c r="AR1290" s="9">
        <f>IF(OR($S1290="",$S1289=""),"",$L$2*LN(AD1290/AD1289))</f>
        <v/>
      </c>
      <c r="AS1290" s="9">
        <f>IF(OR($S1290="",$S1289=""),"",$M$2*LN(AE1290/AE1289))</f>
        <v/>
      </c>
      <c r="AT1290" s="9">
        <f>IF(OR($S1290="",$S1289=""),"",$N$2*LN(AF1290/AF1289))</f>
        <v/>
      </c>
      <c r="AV1290" s="9">
        <f>IF($AH1290="","",$AY$16+$AY$4*AI1290+$AY$5*AJ1290+$AY$6*AK1290+$AY$7*AL1290+$AY$8*AM1290+$AY$9*AN1290+$AY$10*AO1290+$AY$11*AP1290+$AY$12*AQ1290+$AY$13*AR1290+$AY$14*AS1290+$AY$15*AT1290)</f>
        <v/>
      </c>
      <c r="BC1290" s="10">
        <f>IF((ROW()-6)&lt;=$Q$3,INDEX(LINEST(AH1231:AH1290,AI1231:AT1290,TRUE,TRUE),1,13)*$Q$4,"")</f>
        <v/>
      </c>
      <c r="BD1290" s="9">
        <f>IF((ROW()-6)&lt;=$Q$3,INDEX(LINEST(AH1231:AH1290,AI1231:AT1290,TRUE,TRUE),1,12),"")</f>
        <v/>
      </c>
      <c r="BE1290" s="9">
        <f>IF((ROW()-6)&lt;=$Q$3,INDEX(LINEST(AH1231:AH1290,AI1231:AT1290,TRUE,TRUE),1,11),"")</f>
        <v/>
      </c>
      <c r="BF1290" s="9">
        <f>IF((ROW()-6)&lt;=$Q$3,INDEX(LINEST(AH1231:AH1290,AI1231:AT1290,TRUE,TRUE),1,10),"")</f>
        <v/>
      </c>
      <c r="BG1290" s="9">
        <f>IF((ROW()-6)&lt;=$Q$3,INDEX(LINEST(AH1231:AH1290,AI1231:AT1290,TRUE,TRUE),1,9),"")</f>
        <v/>
      </c>
      <c r="BH1290" s="9">
        <f>IF((ROW()-6)&lt;=$Q$3,INDEX(LINEST(AH1231:AH1290,AI1231:AT1290,TRUE,TRUE),1,8),"")</f>
        <v/>
      </c>
      <c r="BI1290" s="9">
        <f>IF((ROW()-6)&lt;=$Q$3,INDEX(LINEST(AH1231:AH1290,AI1231:AT1290,TRUE,TRUE),1,7),"")</f>
        <v/>
      </c>
      <c r="BJ1290" s="9">
        <f>IF((ROW()-6)&lt;=$Q$3,INDEX(LINEST(AH1231:AH1290,AI1231:AT1290,TRUE,TRUE),1,6),"")</f>
        <v/>
      </c>
      <c r="BK1290" s="9">
        <f>IF((ROW()-6)&lt;=$Q$3,INDEX(LINEST(AH1231:AH1290,AI1231:AT1290,TRUE,TRUE),1,5),"")</f>
        <v/>
      </c>
      <c r="BL1290" s="9">
        <f>IF((ROW()-6)&lt;=$Q$3,INDEX(LINEST(AH1231:AH1290,AI1231:AT1290,TRUE,TRUE),1,4),"")</f>
        <v/>
      </c>
      <c r="BM1290" s="9">
        <f>IF((ROW()-6)&lt;=$Q$3,INDEX(LINEST(AH1231:AH1290,AI1231:AT1290,TRUE,TRUE),1,3),"")</f>
        <v/>
      </c>
      <c r="BN1290" s="9">
        <f>IF((ROW()-6)&lt;=$Q$3,INDEX(LINEST(AH1231:AH1290,AI1231:AT1290,TRUE,TRUE),1,2),"")</f>
        <v/>
      </c>
      <c r="BO1290" s="9">
        <f>IF((ROW()-6)&lt;=$Q$3,INDEX(LINEST(AH1231:AH1290,AI1231:AT1290,TRUE,TRUE),1,1),"")</f>
        <v/>
      </c>
      <c r="BP1290" s="10">
        <f>IF((ROW()-6)&lt;=$Q$3,INDEX(LINEST(AH1231:AH1290,AI1231:AT1290,TRUE,TRUE),3,1),"")</f>
        <v/>
      </c>
      <c r="BR1290" s="9">
        <f>IF(AND((ROW()-6)&lt;=$Q$3,ISNUMBER(BC1289)),BC1289/$Q$4+BD1289*AI1290+BE1289*AJ1290+BF1289*AK1290+BG1289*AL1290+BH1289*AM1290+BI1289*AN1290+BJ1289*AO1290+BK1289*AP1290+BL1289*AQ1290+BM1289*AR1290+BN1289*AS1290+BO1289*AT1290,"")</f>
        <v/>
      </c>
      <c r="BS1290">
        <f>IF(ISNUMBER(BR1290),AVERAGE(AH1230:AH1289),"")</f>
        <v/>
      </c>
      <c r="BT1290">
        <f>IF(ISNUMBER(BR1290),(AH1290-BR1290)^2,"")</f>
        <v/>
      </c>
      <c r="BU1290">
        <f>IF(ISNUMBER(BR1290),AH1290^2,"")</f>
        <v/>
      </c>
      <c r="BV1290">
        <f>IF(ISNUMBER(BR1290),(AH1290-BS1290)^2,"")</f>
        <v/>
      </c>
    </row>
    <row r="1291">
      <c r="O1291">
        <f>IF($R1291="","",CHOOSE($Q$2,YEAR(R1291)*12+MONTH(R1291),INT((R1291-2)/7),YEAR(R1291)*4+ROUNDUP(MONTH(R1291)/3)))</f>
        <v/>
      </c>
      <c r="P1291">
        <f>IF($R1291="","",IF($R1292="",1,IF(O1291&lt;&gt;O1292,1,0)))</f>
        <v/>
      </c>
      <c r="Q1291">
        <f>IF(P1291=1,SUM($P$7:P1291),"")</f>
        <v/>
      </c>
      <c r="R1291">
        <f>IF($A1291="","",IF(ISNUMBER($A1291),$A1291,IFERROR(DATEVALUE($A1291),NA())))</f>
        <v/>
      </c>
      <c r="S1291" s="7">
        <f>IFERROR(INDEX($R$7:$R$60000,MATCH(ROW()-6,$Q$7:$Q$60000,0)),"")</f>
        <v/>
      </c>
      <c r="T1291">
        <f>IFERROR(INDEX($B$7:$B$60000,MATCH(ROW()-6,$Q$7:$Q$60000,0)),"")</f>
        <v/>
      </c>
      <c r="U1291">
        <f>IFERROR(INDEX($C$7:$C$60000,MATCH(ROW()-6,$Q$7:$Q$60000,0)),"")</f>
        <v/>
      </c>
      <c r="V1291">
        <f>IFERROR(INDEX($D$7:$D$60000,MATCH(ROW()-6,$Q$7:$Q$60000,0)),"")</f>
        <v/>
      </c>
      <c r="W1291">
        <f>IFERROR(INDEX($E$7:$E$60000,MATCH(ROW()-6,$Q$7:$Q$60000,0)),"")</f>
        <v/>
      </c>
      <c r="X1291">
        <f>IFERROR(INDEX($F$7:$F$60000,MATCH(ROW()-6,$Q$7:$Q$60000,0)),"")</f>
        <v/>
      </c>
      <c r="Y1291">
        <f>IFERROR(INDEX($G$7:$G$60000,MATCH(ROW()-6,$Q$7:$Q$60000,0)),"")</f>
        <v/>
      </c>
      <c r="Z1291">
        <f>IFERROR(INDEX($H$7:$H$60000,MATCH(ROW()-6,$Q$7:$Q$60000,0)),"")</f>
        <v/>
      </c>
      <c r="AA1291">
        <f>IFERROR(INDEX($I$7:$I$60000,MATCH(ROW()-6,$Q$7:$Q$60000,0)),"")</f>
        <v/>
      </c>
      <c r="AB1291">
        <f>IFERROR(INDEX($J$7:$J$60000,MATCH(ROW()-6,$Q$7:$Q$60000,0)),"")</f>
        <v/>
      </c>
      <c r="AC1291">
        <f>IFERROR(INDEX($K$7:$K$60000,MATCH(ROW()-6,$Q$7:$Q$60000,0)),"")</f>
        <v/>
      </c>
      <c r="AD1291">
        <f>IFERROR(INDEX($L$7:$L$60000,MATCH(ROW()-6,$Q$7:$Q$60000,0)),"")</f>
        <v/>
      </c>
      <c r="AE1291">
        <f>IFERROR(INDEX($M$7:$M$60000,MATCH(ROW()-6,$Q$7:$Q$60000,0)),"")</f>
        <v/>
      </c>
      <c r="AF1291">
        <f>IFERROR(INDEX($N$7:$N$60000,MATCH(ROW()-6,$Q$7:$Q$60000,0)),"")</f>
        <v/>
      </c>
      <c r="AH1291" s="9">
        <f>IF(OR($S1291="",$S1290=""),"",LN($T1291/$T1290))</f>
        <v/>
      </c>
      <c r="AI1291" s="9">
        <f>IF(OR($S1291="",$S1290=""),"",$C$2*LN(U1291/U1290))</f>
        <v/>
      </c>
      <c r="AJ1291" s="9">
        <f>IF(OR($S1291="",$S1290=""),"",$D$2*(V1291-V1290))</f>
        <v/>
      </c>
      <c r="AK1291" s="9">
        <f>IF(OR($S1291="",$S1290=""),"",$E$2*(W1291-W1290))</f>
        <v/>
      </c>
      <c r="AL1291" s="9">
        <f>IF(OR($S1291="",$S1290=""),"",$F$2*LN(X1291/X1290))</f>
        <v/>
      </c>
      <c r="AM1291" s="9">
        <f>IF(OR($S1291="",$S1290=""),"",$G$2*(Y1291-Y1290))</f>
        <v/>
      </c>
      <c r="AN1291" s="9">
        <f>IF(OR($S1291="",$S1290=""),"",$H$2*LN(Z1291/Z1290))</f>
        <v/>
      </c>
      <c r="AO1291" s="9">
        <f>IF(OR($S1291="",$S1290=""),"",$I$2*(AA1291-AA1290))</f>
        <v/>
      </c>
      <c r="AP1291" s="9">
        <f>IF(OR($S1291="",$S1290=""),"",$J$2*LN(AB1291/AB1290))</f>
        <v/>
      </c>
      <c r="AQ1291" s="9">
        <f>IF(OR($S1291="",$S1290=""),"",$K$2*(AC1291-AC1290))</f>
        <v/>
      </c>
      <c r="AR1291" s="9">
        <f>IF(OR($S1291="",$S1290=""),"",$L$2*LN(AD1291/AD1290))</f>
        <v/>
      </c>
      <c r="AS1291" s="9">
        <f>IF(OR($S1291="",$S1290=""),"",$M$2*LN(AE1291/AE1290))</f>
        <v/>
      </c>
      <c r="AT1291" s="9">
        <f>IF(OR($S1291="",$S1290=""),"",$N$2*LN(AF1291/AF1290))</f>
        <v/>
      </c>
      <c r="AV1291" s="9">
        <f>IF($AH1291="","",$AY$16+$AY$4*AI1291+$AY$5*AJ1291+$AY$6*AK1291+$AY$7*AL1291+$AY$8*AM1291+$AY$9*AN1291+$AY$10*AO1291+$AY$11*AP1291+$AY$12*AQ1291+$AY$13*AR1291+$AY$14*AS1291+$AY$15*AT1291)</f>
        <v/>
      </c>
      <c r="BC1291" s="10">
        <f>IF((ROW()-6)&lt;=$Q$3,INDEX(LINEST(AH1232:AH1291,AI1232:AT1291,TRUE,TRUE),1,13)*$Q$4,"")</f>
        <v/>
      </c>
      <c r="BD1291" s="9">
        <f>IF((ROW()-6)&lt;=$Q$3,INDEX(LINEST(AH1232:AH1291,AI1232:AT1291,TRUE,TRUE),1,12),"")</f>
        <v/>
      </c>
      <c r="BE1291" s="9">
        <f>IF((ROW()-6)&lt;=$Q$3,INDEX(LINEST(AH1232:AH1291,AI1232:AT1291,TRUE,TRUE),1,11),"")</f>
        <v/>
      </c>
      <c r="BF1291" s="9">
        <f>IF((ROW()-6)&lt;=$Q$3,INDEX(LINEST(AH1232:AH1291,AI1232:AT1291,TRUE,TRUE),1,10),"")</f>
        <v/>
      </c>
      <c r="BG1291" s="9">
        <f>IF((ROW()-6)&lt;=$Q$3,INDEX(LINEST(AH1232:AH1291,AI1232:AT1291,TRUE,TRUE),1,9),"")</f>
        <v/>
      </c>
      <c r="BH1291" s="9">
        <f>IF((ROW()-6)&lt;=$Q$3,INDEX(LINEST(AH1232:AH1291,AI1232:AT1291,TRUE,TRUE),1,8),"")</f>
        <v/>
      </c>
      <c r="BI1291" s="9">
        <f>IF((ROW()-6)&lt;=$Q$3,INDEX(LINEST(AH1232:AH1291,AI1232:AT1291,TRUE,TRUE),1,7),"")</f>
        <v/>
      </c>
      <c r="BJ1291" s="9">
        <f>IF((ROW()-6)&lt;=$Q$3,INDEX(LINEST(AH1232:AH1291,AI1232:AT1291,TRUE,TRUE),1,6),"")</f>
        <v/>
      </c>
      <c r="BK1291" s="9">
        <f>IF((ROW()-6)&lt;=$Q$3,INDEX(LINEST(AH1232:AH1291,AI1232:AT1291,TRUE,TRUE),1,5),"")</f>
        <v/>
      </c>
      <c r="BL1291" s="9">
        <f>IF((ROW()-6)&lt;=$Q$3,INDEX(LINEST(AH1232:AH1291,AI1232:AT1291,TRUE,TRUE),1,4),"")</f>
        <v/>
      </c>
      <c r="BM1291" s="9">
        <f>IF((ROW()-6)&lt;=$Q$3,INDEX(LINEST(AH1232:AH1291,AI1232:AT1291,TRUE,TRUE),1,3),"")</f>
        <v/>
      </c>
      <c r="BN1291" s="9">
        <f>IF((ROW()-6)&lt;=$Q$3,INDEX(LINEST(AH1232:AH1291,AI1232:AT1291,TRUE,TRUE),1,2),"")</f>
        <v/>
      </c>
      <c r="BO1291" s="9">
        <f>IF((ROW()-6)&lt;=$Q$3,INDEX(LINEST(AH1232:AH1291,AI1232:AT1291,TRUE,TRUE),1,1),"")</f>
        <v/>
      </c>
      <c r="BP1291" s="10">
        <f>IF((ROW()-6)&lt;=$Q$3,INDEX(LINEST(AH1232:AH1291,AI1232:AT1291,TRUE,TRUE),3,1),"")</f>
        <v/>
      </c>
      <c r="BR1291" s="9">
        <f>IF(AND((ROW()-6)&lt;=$Q$3,ISNUMBER(BC1290)),BC1290/$Q$4+BD1290*AI1291+BE1290*AJ1291+BF1290*AK1291+BG1290*AL1291+BH1290*AM1291+BI1290*AN1291+BJ1290*AO1291+BK1290*AP1291+BL1290*AQ1291+BM1290*AR1291+BN1290*AS1291+BO1290*AT1291,"")</f>
        <v/>
      </c>
      <c r="BS1291">
        <f>IF(ISNUMBER(BR1291),AVERAGE(AH1231:AH1290),"")</f>
        <v/>
      </c>
      <c r="BT1291">
        <f>IF(ISNUMBER(BR1291),(AH1291-BR1291)^2,"")</f>
        <v/>
      </c>
      <c r="BU1291">
        <f>IF(ISNUMBER(BR1291),AH1291^2,"")</f>
        <v/>
      </c>
      <c r="BV1291">
        <f>IF(ISNUMBER(BR1291),(AH1291-BS1291)^2,"")</f>
        <v/>
      </c>
    </row>
    <row r="1292">
      <c r="O1292">
        <f>IF($R1292="","",CHOOSE($Q$2,YEAR(R1292)*12+MONTH(R1292),INT((R1292-2)/7),YEAR(R1292)*4+ROUNDUP(MONTH(R1292)/3)))</f>
        <v/>
      </c>
      <c r="P1292">
        <f>IF($R1292="","",IF($R1293="",1,IF(O1292&lt;&gt;O1293,1,0)))</f>
        <v/>
      </c>
      <c r="Q1292">
        <f>IF(P1292=1,SUM($P$7:P1292),"")</f>
        <v/>
      </c>
      <c r="R1292">
        <f>IF($A1292="","",IF(ISNUMBER($A1292),$A1292,IFERROR(DATEVALUE($A1292),NA())))</f>
        <v/>
      </c>
      <c r="S1292" s="7">
        <f>IFERROR(INDEX($R$7:$R$60000,MATCH(ROW()-6,$Q$7:$Q$60000,0)),"")</f>
        <v/>
      </c>
      <c r="T1292">
        <f>IFERROR(INDEX($B$7:$B$60000,MATCH(ROW()-6,$Q$7:$Q$60000,0)),"")</f>
        <v/>
      </c>
      <c r="U1292">
        <f>IFERROR(INDEX($C$7:$C$60000,MATCH(ROW()-6,$Q$7:$Q$60000,0)),"")</f>
        <v/>
      </c>
      <c r="V1292">
        <f>IFERROR(INDEX($D$7:$D$60000,MATCH(ROW()-6,$Q$7:$Q$60000,0)),"")</f>
        <v/>
      </c>
      <c r="W1292">
        <f>IFERROR(INDEX($E$7:$E$60000,MATCH(ROW()-6,$Q$7:$Q$60000,0)),"")</f>
        <v/>
      </c>
      <c r="X1292">
        <f>IFERROR(INDEX($F$7:$F$60000,MATCH(ROW()-6,$Q$7:$Q$60000,0)),"")</f>
        <v/>
      </c>
      <c r="Y1292">
        <f>IFERROR(INDEX($G$7:$G$60000,MATCH(ROW()-6,$Q$7:$Q$60000,0)),"")</f>
        <v/>
      </c>
      <c r="Z1292">
        <f>IFERROR(INDEX($H$7:$H$60000,MATCH(ROW()-6,$Q$7:$Q$60000,0)),"")</f>
        <v/>
      </c>
      <c r="AA1292">
        <f>IFERROR(INDEX($I$7:$I$60000,MATCH(ROW()-6,$Q$7:$Q$60000,0)),"")</f>
        <v/>
      </c>
      <c r="AB1292">
        <f>IFERROR(INDEX($J$7:$J$60000,MATCH(ROW()-6,$Q$7:$Q$60000,0)),"")</f>
        <v/>
      </c>
      <c r="AC1292">
        <f>IFERROR(INDEX($K$7:$K$60000,MATCH(ROW()-6,$Q$7:$Q$60000,0)),"")</f>
        <v/>
      </c>
      <c r="AD1292">
        <f>IFERROR(INDEX($L$7:$L$60000,MATCH(ROW()-6,$Q$7:$Q$60000,0)),"")</f>
        <v/>
      </c>
      <c r="AE1292">
        <f>IFERROR(INDEX($M$7:$M$60000,MATCH(ROW()-6,$Q$7:$Q$60000,0)),"")</f>
        <v/>
      </c>
      <c r="AF1292">
        <f>IFERROR(INDEX($N$7:$N$60000,MATCH(ROW()-6,$Q$7:$Q$60000,0)),"")</f>
        <v/>
      </c>
      <c r="AH1292" s="9">
        <f>IF(OR($S1292="",$S1291=""),"",LN($T1292/$T1291))</f>
        <v/>
      </c>
      <c r="AI1292" s="9">
        <f>IF(OR($S1292="",$S1291=""),"",$C$2*LN(U1292/U1291))</f>
        <v/>
      </c>
      <c r="AJ1292" s="9">
        <f>IF(OR($S1292="",$S1291=""),"",$D$2*(V1292-V1291))</f>
        <v/>
      </c>
      <c r="AK1292" s="9">
        <f>IF(OR($S1292="",$S1291=""),"",$E$2*(W1292-W1291))</f>
        <v/>
      </c>
      <c r="AL1292" s="9">
        <f>IF(OR($S1292="",$S1291=""),"",$F$2*LN(X1292/X1291))</f>
        <v/>
      </c>
      <c r="AM1292" s="9">
        <f>IF(OR($S1292="",$S1291=""),"",$G$2*(Y1292-Y1291))</f>
        <v/>
      </c>
      <c r="AN1292" s="9">
        <f>IF(OR($S1292="",$S1291=""),"",$H$2*LN(Z1292/Z1291))</f>
        <v/>
      </c>
      <c r="AO1292" s="9">
        <f>IF(OR($S1292="",$S1291=""),"",$I$2*(AA1292-AA1291))</f>
        <v/>
      </c>
      <c r="AP1292" s="9">
        <f>IF(OR($S1292="",$S1291=""),"",$J$2*LN(AB1292/AB1291))</f>
        <v/>
      </c>
      <c r="AQ1292" s="9">
        <f>IF(OR($S1292="",$S1291=""),"",$K$2*(AC1292-AC1291))</f>
        <v/>
      </c>
      <c r="AR1292" s="9">
        <f>IF(OR($S1292="",$S1291=""),"",$L$2*LN(AD1292/AD1291))</f>
        <v/>
      </c>
      <c r="AS1292" s="9">
        <f>IF(OR($S1292="",$S1291=""),"",$M$2*LN(AE1292/AE1291))</f>
        <v/>
      </c>
      <c r="AT1292" s="9">
        <f>IF(OR($S1292="",$S1291=""),"",$N$2*LN(AF1292/AF1291))</f>
        <v/>
      </c>
      <c r="AV1292" s="9">
        <f>IF($AH1292="","",$AY$16+$AY$4*AI1292+$AY$5*AJ1292+$AY$6*AK1292+$AY$7*AL1292+$AY$8*AM1292+$AY$9*AN1292+$AY$10*AO1292+$AY$11*AP1292+$AY$12*AQ1292+$AY$13*AR1292+$AY$14*AS1292+$AY$15*AT1292)</f>
        <v/>
      </c>
      <c r="BC1292" s="10">
        <f>IF((ROW()-6)&lt;=$Q$3,INDEX(LINEST(AH1233:AH1292,AI1233:AT1292,TRUE,TRUE),1,13)*$Q$4,"")</f>
        <v/>
      </c>
      <c r="BD1292" s="9">
        <f>IF((ROW()-6)&lt;=$Q$3,INDEX(LINEST(AH1233:AH1292,AI1233:AT1292,TRUE,TRUE),1,12),"")</f>
        <v/>
      </c>
      <c r="BE1292" s="9">
        <f>IF((ROW()-6)&lt;=$Q$3,INDEX(LINEST(AH1233:AH1292,AI1233:AT1292,TRUE,TRUE),1,11),"")</f>
        <v/>
      </c>
      <c r="BF1292" s="9">
        <f>IF((ROW()-6)&lt;=$Q$3,INDEX(LINEST(AH1233:AH1292,AI1233:AT1292,TRUE,TRUE),1,10),"")</f>
        <v/>
      </c>
      <c r="BG1292" s="9">
        <f>IF((ROW()-6)&lt;=$Q$3,INDEX(LINEST(AH1233:AH1292,AI1233:AT1292,TRUE,TRUE),1,9),"")</f>
        <v/>
      </c>
      <c r="BH1292" s="9">
        <f>IF((ROW()-6)&lt;=$Q$3,INDEX(LINEST(AH1233:AH1292,AI1233:AT1292,TRUE,TRUE),1,8),"")</f>
        <v/>
      </c>
      <c r="BI1292" s="9">
        <f>IF((ROW()-6)&lt;=$Q$3,INDEX(LINEST(AH1233:AH1292,AI1233:AT1292,TRUE,TRUE),1,7),"")</f>
        <v/>
      </c>
      <c r="BJ1292" s="9">
        <f>IF((ROW()-6)&lt;=$Q$3,INDEX(LINEST(AH1233:AH1292,AI1233:AT1292,TRUE,TRUE),1,6),"")</f>
        <v/>
      </c>
      <c r="BK1292" s="9">
        <f>IF((ROW()-6)&lt;=$Q$3,INDEX(LINEST(AH1233:AH1292,AI1233:AT1292,TRUE,TRUE),1,5),"")</f>
        <v/>
      </c>
      <c r="BL1292" s="9">
        <f>IF((ROW()-6)&lt;=$Q$3,INDEX(LINEST(AH1233:AH1292,AI1233:AT1292,TRUE,TRUE),1,4),"")</f>
        <v/>
      </c>
      <c r="BM1292" s="9">
        <f>IF((ROW()-6)&lt;=$Q$3,INDEX(LINEST(AH1233:AH1292,AI1233:AT1292,TRUE,TRUE),1,3),"")</f>
        <v/>
      </c>
      <c r="BN1292" s="9">
        <f>IF((ROW()-6)&lt;=$Q$3,INDEX(LINEST(AH1233:AH1292,AI1233:AT1292,TRUE,TRUE),1,2),"")</f>
        <v/>
      </c>
      <c r="BO1292" s="9">
        <f>IF((ROW()-6)&lt;=$Q$3,INDEX(LINEST(AH1233:AH1292,AI1233:AT1292,TRUE,TRUE),1,1),"")</f>
        <v/>
      </c>
      <c r="BP1292" s="10">
        <f>IF((ROW()-6)&lt;=$Q$3,INDEX(LINEST(AH1233:AH1292,AI1233:AT1292,TRUE,TRUE),3,1),"")</f>
        <v/>
      </c>
      <c r="BR1292" s="9">
        <f>IF(AND((ROW()-6)&lt;=$Q$3,ISNUMBER(BC1291)),BC1291/$Q$4+BD1291*AI1292+BE1291*AJ1292+BF1291*AK1292+BG1291*AL1292+BH1291*AM1292+BI1291*AN1292+BJ1291*AO1292+BK1291*AP1292+BL1291*AQ1292+BM1291*AR1292+BN1291*AS1292+BO1291*AT1292,"")</f>
        <v/>
      </c>
      <c r="BS1292">
        <f>IF(ISNUMBER(BR1292),AVERAGE(AH1232:AH1291),"")</f>
        <v/>
      </c>
      <c r="BT1292">
        <f>IF(ISNUMBER(BR1292),(AH1292-BR1292)^2,"")</f>
        <v/>
      </c>
      <c r="BU1292">
        <f>IF(ISNUMBER(BR1292),AH1292^2,"")</f>
        <v/>
      </c>
      <c r="BV1292">
        <f>IF(ISNUMBER(BR1292),(AH1292-BS1292)^2,"")</f>
        <v/>
      </c>
    </row>
    <row r="1293">
      <c r="O1293">
        <f>IF($R1293="","",CHOOSE($Q$2,YEAR(R1293)*12+MONTH(R1293),INT((R1293-2)/7),YEAR(R1293)*4+ROUNDUP(MONTH(R1293)/3)))</f>
        <v/>
      </c>
      <c r="P1293">
        <f>IF($R1293="","",IF($R1294="",1,IF(O1293&lt;&gt;O1294,1,0)))</f>
        <v/>
      </c>
      <c r="Q1293">
        <f>IF(P1293=1,SUM($P$7:P1293),"")</f>
        <v/>
      </c>
      <c r="R1293">
        <f>IF($A1293="","",IF(ISNUMBER($A1293),$A1293,IFERROR(DATEVALUE($A1293),NA())))</f>
        <v/>
      </c>
      <c r="S1293" s="7">
        <f>IFERROR(INDEX($R$7:$R$60000,MATCH(ROW()-6,$Q$7:$Q$60000,0)),"")</f>
        <v/>
      </c>
      <c r="T1293">
        <f>IFERROR(INDEX($B$7:$B$60000,MATCH(ROW()-6,$Q$7:$Q$60000,0)),"")</f>
        <v/>
      </c>
      <c r="U1293">
        <f>IFERROR(INDEX($C$7:$C$60000,MATCH(ROW()-6,$Q$7:$Q$60000,0)),"")</f>
        <v/>
      </c>
      <c r="V1293">
        <f>IFERROR(INDEX($D$7:$D$60000,MATCH(ROW()-6,$Q$7:$Q$60000,0)),"")</f>
        <v/>
      </c>
      <c r="W1293">
        <f>IFERROR(INDEX($E$7:$E$60000,MATCH(ROW()-6,$Q$7:$Q$60000,0)),"")</f>
        <v/>
      </c>
      <c r="X1293">
        <f>IFERROR(INDEX($F$7:$F$60000,MATCH(ROW()-6,$Q$7:$Q$60000,0)),"")</f>
        <v/>
      </c>
      <c r="Y1293">
        <f>IFERROR(INDEX($G$7:$G$60000,MATCH(ROW()-6,$Q$7:$Q$60000,0)),"")</f>
        <v/>
      </c>
      <c r="Z1293">
        <f>IFERROR(INDEX($H$7:$H$60000,MATCH(ROW()-6,$Q$7:$Q$60000,0)),"")</f>
        <v/>
      </c>
      <c r="AA1293">
        <f>IFERROR(INDEX($I$7:$I$60000,MATCH(ROW()-6,$Q$7:$Q$60000,0)),"")</f>
        <v/>
      </c>
      <c r="AB1293">
        <f>IFERROR(INDEX($J$7:$J$60000,MATCH(ROW()-6,$Q$7:$Q$60000,0)),"")</f>
        <v/>
      </c>
      <c r="AC1293">
        <f>IFERROR(INDEX($K$7:$K$60000,MATCH(ROW()-6,$Q$7:$Q$60000,0)),"")</f>
        <v/>
      </c>
      <c r="AD1293">
        <f>IFERROR(INDEX($L$7:$L$60000,MATCH(ROW()-6,$Q$7:$Q$60000,0)),"")</f>
        <v/>
      </c>
      <c r="AE1293">
        <f>IFERROR(INDEX($M$7:$M$60000,MATCH(ROW()-6,$Q$7:$Q$60000,0)),"")</f>
        <v/>
      </c>
      <c r="AF1293">
        <f>IFERROR(INDEX($N$7:$N$60000,MATCH(ROW()-6,$Q$7:$Q$60000,0)),"")</f>
        <v/>
      </c>
      <c r="AH1293" s="9">
        <f>IF(OR($S1293="",$S1292=""),"",LN($T1293/$T1292))</f>
        <v/>
      </c>
      <c r="AI1293" s="9">
        <f>IF(OR($S1293="",$S1292=""),"",$C$2*LN(U1293/U1292))</f>
        <v/>
      </c>
      <c r="AJ1293" s="9">
        <f>IF(OR($S1293="",$S1292=""),"",$D$2*(V1293-V1292))</f>
        <v/>
      </c>
      <c r="AK1293" s="9">
        <f>IF(OR($S1293="",$S1292=""),"",$E$2*(W1293-W1292))</f>
        <v/>
      </c>
      <c r="AL1293" s="9">
        <f>IF(OR($S1293="",$S1292=""),"",$F$2*LN(X1293/X1292))</f>
        <v/>
      </c>
      <c r="AM1293" s="9">
        <f>IF(OR($S1293="",$S1292=""),"",$G$2*(Y1293-Y1292))</f>
        <v/>
      </c>
      <c r="AN1293" s="9">
        <f>IF(OR($S1293="",$S1292=""),"",$H$2*LN(Z1293/Z1292))</f>
        <v/>
      </c>
      <c r="AO1293" s="9">
        <f>IF(OR($S1293="",$S1292=""),"",$I$2*(AA1293-AA1292))</f>
        <v/>
      </c>
      <c r="AP1293" s="9">
        <f>IF(OR($S1293="",$S1292=""),"",$J$2*LN(AB1293/AB1292))</f>
        <v/>
      </c>
      <c r="AQ1293" s="9">
        <f>IF(OR($S1293="",$S1292=""),"",$K$2*(AC1293-AC1292))</f>
        <v/>
      </c>
      <c r="AR1293" s="9">
        <f>IF(OR($S1293="",$S1292=""),"",$L$2*LN(AD1293/AD1292))</f>
        <v/>
      </c>
      <c r="AS1293" s="9">
        <f>IF(OR($S1293="",$S1292=""),"",$M$2*LN(AE1293/AE1292))</f>
        <v/>
      </c>
      <c r="AT1293" s="9">
        <f>IF(OR($S1293="",$S1292=""),"",$N$2*LN(AF1293/AF1292))</f>
        <v/>
      </c>
      <c r="AV1293" s="9">
        <f>IF($AH1293="","",$AY$16+$AY$4*AI1293+$AY$5*AJ1293+$AY$6*AK1293+$AY$7*AL1293+$AY$8*AM1293+$AY$9*AN1293+$AY$10*AO1293+$AY$11*AP1293+$AY$12*AQ1293+$AY$13*AR1293+$AY$14*AS1293+$AY$15*AT1293)</f>
        <v/>
      </c>
      <c r="BC1293" s="10">
        <f>IF((ROW()-6)&lt;=$Q$3,INDEX(LINEST(AH1234:AH1293,AI1234:AT1293,TRUE,TRUE),1,13)*$Q$4,"")</f>
        <v/>
      </c>
      <c r="BD1293" s="9">
        <f>IF((ROW()-6)&lt;=$Q$3,INDEX(LINEST(AH1234:AH1293,AI1234:AT1293,TRUE,TRUE),1,12),"")</f>
        <v/>
      </c>
      <c r="BE1293" s="9">
        <f>IF((ROW()-6)&lt;=$Q$3,INDEX(LINEST(AH1234:AH1293,AI1234:AT1293,TRUE,TRUE),1,11),"")</f>
        <v/>
      </c>
      <c r="BF1293" s="9">
        <f>IF((ROW()-6)&lt;=$Q$3,INDEX(LINEST(AH1234:AH1293,AI1234:AT1293,TRUE,TRUE),1,10),"")</f>
        <v/>
      </c>
      <c r="BG1293" s="9">
        <f>IF((ROW()-6)&lt;=$Q$3,INDEX(LINEST(AH1234:AH1293,AI1234:AT1293,TRUE,TRUE),1,9),"")</f>
        <v/>
      </c>
      <c r="BH1293" s="9">
        <f>IF((ROW()-6)&lt;=$Q$3,INDEX(LINEST(AH1234:AH1293,AI1234:AT1293,TRUE,TRUE),1,8),"")</f>
        <v/>
      </c>
      <c r="BI1293" s="9">
        <f>IF((ROW()-6)&lt;=$Q$3,INDEX(LINEST(AH1234:AH1293,AI1234:AT1293,TRUE,TRUE),1,7),"")</f>
        <v/>
      </c>
      <c r="BJ1293" s="9">
        <f>IF((ROW()-6)&lt;=$Q$3,INDEX(LINEST(AH1234:AH1293,AI1234:AT1293,TRUE,TRUE),1,6),"")</f>
        <v/>
      </c>
      <c r="BK1293" s="9">
        <f>IF((ROW()-6)&lt;=$Q$3,INDEX(LINEST(AH1234:AH1293,AI1234:AT1293,TRUE,TRUE),1,5),"")</f>
        <v/>
      </c>
      <c r="BL1293" s="9">
        <f>IF((ROW()-6)&lt;=$Q$3,INDEX(LINEST(AH1234:AH1293,AI1234:AT1293,TRUE,TRUE),1,4),"")</f>
        <v/>
      </c>
      <c r="BM1293" s="9">
        <f>IF((ROW()-6)&lt;=$Q$3,INDEX(LINEST(AH1234:AH1293,AI1234:AT1293,TRUE,TRUE),1,3),"")</f>
        <v/>
      </c>
      <c r="BN1293" s="9">
        <f>IF((ROW()-6)&lt;=$Q$3,INDEX(LINEST(AH1234:AH1293,AI1234:AT1293,TRUE,TRUE),1,2),"")</f>
        <v/>
      </c>
      <c r="BO1293" s="9">
        <f>IF((ROW()-6)&lt;=$Q$3,INDEX(LINEST(AH1234:AH1293,AI1234:AT1293,TRUE,TRUE),1,1),"")</f>
        <v/>
      </c>
      <c r="BP1293" s="10">
        <f>IF((ROW()-6)&lt;=$Q$3,INDEX(LINEST(AH1234:AH1293,AI1234:AT1293,TRUE,TRUE),3,1),"")</f>
        <v/>
      </c>
      <c r="BR1293" s="9">
        <f>IF(AND((ROW()-6)&lt;=$Q$3,ISNUMBER(BC1292)),BC1292/$Q$4+BD1292*AI1293+BE1292*AJ1293+BF1292*AK1293+BG1292*AL1293+BH1292*AM1293+BI1292*AN1293+BJ1292*AO1293+BK1292*AP1293+BL1292*AQ1293+BM1292*AR1293+BN1292*AS1293+BO1292*AT1293,"")</f>
        <v/>
      </c>
      <c r="BS1293">
        <f>IF(ISNUMBER(BR1293),AVERAGE(AH1233:AH1292),"")</f>
        <v/>
      </c>
      <c r="BT1293">
        <f>IF(ISNUMBER(BR1293),(AH1293-BR1293)^2,"")</f>
        <v/>
      </c>
      <c r="BU1293">
        <f>IF(ISNUMBER(BR1293),AH1293^2,"")</f>
        <v/>
      </c>
      <c r="BV1293">
        <f>IF(ISNUMBER(BR1293),(AH1293-BS1293)^2,"")</f>
        <v/>
      </c>
    </row>
    <row r="1294">
      <c r="O1294">
        <f>IF($R1294="","",CHOOSE($Q$2,YEAR(R1294)*12+MONTH(R1294),INT((R1294-2)/7),YEAR(R1294)*4+ROUNDUP(MONTH(R1294)/3)))</f>
        <v/>
      </c>
      <c r="P1294">
        <f>IF($R1294="","",IF($R1295="",1,IF(O1294&lt;&gt;O1295,1,0)))</f>
        <v/>
      </c>
      <c r="Q1294">
        <f>IF(P1294=1,SUM($P$7:P1294),"")</f>
        <v/>
      </c>
      <c r="R1294">
        <f>IF($A1294="","",IF(ISNUMBER($A1294),$A1294,IFERROR(DATEVALUE($A1294),NA())))</f>
        <v/>
      </c>
      <c r="S1294" s="7">
        <f>IFERROR(INDEX($R$7:$R$60000,MATCH(ROW()-6,$Q$7:$Q$60000,0)),"")</f>
        <v/>
      </c>
      <c r="T1294">
        <f>IFERROR(INDEX($B$7:$B$60000,MATCH(ROW()-6,$Q$7:$Q$60000,0)),"")</f>
        <v/>
      </c>
      <c r="U1294">
        <f>IFERROR(INDEX($C$7:$C$60000,MATCH(ROW()-6,$Q$7:$Q$60000,0)),"")</f>
        <v/>
      </c>
      <c r="V1294">
        <f>IFERROR(INDEX($D$7:$D$60000,MATCH(ROW()-6,$Q$7:$Q$60000,0)),"")</f>
        <v/>
      </c>
      <c r="W1294">
        <f>IFERROR(INDEX($E$7:$E$60000,MATCH(ROW()-6,$Q$7:$Q$60000,0)),"")</f>
        <v/>
      </c>
      <c r="X1294">
        <f>IFERROR(INDEX($F$7:$F$60000,MATCH(ROW()-6,$Q$7:$Q$60000,0)),"")</f>
        <v/>
      </c>
      <c r="Y1294">
        <f>IFERROR(INDEX($G$7:$G$60000,MATCH(ROW()-6,$Q$7:$Q$60000,0)),"")</f>
        <v/>
      </c>
      <c r="Z1294">
        <f>IFERROR(INDEX($H$7:$H$60000,MATCH(ROW()-6,$Q$7:$Q$60000,0)),"")</f>
        <v/>
      </c>
      <c r="AA1294">
        <f>IFERROR(INDEX($I$7:$I$60000,MATCH(ROW()-6,$Q$7:$Q$60000,0)),"")</f>
        <v/>
      </c>
      <c r="AB1294">
        <f>IFERROR(INDEX($J$7:$J$60000,MATCH(ROW()-6,$Q$7:$Q$60000,0)),"")</f>
        <v/>
      </c>
      <c r="AC1294">
        <f>IFERROR(INDEX($K$7:$K$60000,MATCH(ROW()-6,$Q$7:$Q$60000,0)),"")</f>
        <v/>
      </c>
      <c r="AD1294">
        <f>IFERROR(INDEX($L$7:$L$60000,MATCH(ROW()-6,$Q$7:$Q$60000,0)),"")</f>
        <v/>
      </c>
      <c r="AE1294">
        <f>IFERROR(INDEX($M$7:$M$60000,MATCH(ROW()-6,$Q$7:$Q$60000,0)),"")</f>
        <v/>
      </c>
      <c r="AF1294">
        <f>IFERROR(INDEX($N$7:$N$60000,MATCH(ROW()-6,$Q$7:$Q$60000,0)),"")</f>
        <v/>
      </c>
      <c r="AH1294" s="9">
        <f>IF(OR($S1294="",$S1293=""),"",LN($T1294/$T1293))</f>
        <v/>
      </c>
      <c r="AI1294" s="9">
        <f>IF(OR($S1294="",$S1293=""),"",$C$2*LN(U1294/U1293))</f>
        <v/>
      </c>
      <c r="AJ1294" s="9">
        <f>IF(OR($S1294="",$S1293=""),"",$D$2*(V1294-V1293))</f>
        <v/>
      </c>
      <c r="AK1294" s="9">
        <f>IF(OR($S1294="",$S1293=""),"",$E$2*(W1294-W1293))</f>
        <v/>
      </c>
      <c r="AL1294" s="9">
        <f>IF(OR($S1294="",$S1293=""),"",$F$2*LN(X1294/X1293))</f>
        <v/>
      </c>
      <c r="AM1294" s="9">
        <f>IF(OR($S1294="",$S1293=""),"",$G$2*(Y1294-Y1293))</f>
        <v/>
      </c>
      <c r="AN1294" s="9">
        <f>IF(OR($S1294="",$S1293=""),"",$H$2*LN(Z1294/Z1293))</f>
        <v/>
      </c>
      <c r="AO1294" s="9">
        <f>IF(OR($S1294="",$S1293=""),"",$I$2*(AA1294-AA1293))</f>
        <v/>
      </c>
      <c r="AP1294" s="9">
        <f>IF(OR($S1294="",$S1293=""),"",$J$2*LN(AB1294/AB1293))</f>
        <v/>
      </c>
      <c r="AQ1294" s="9">
        <f>IF(OR($S1294="",$S1293=""),"",$K$2*(AC1294-AC1293))</f>
        <v/>
      </c>
      <c r="AR1294" s="9">
        <f>IF(OR($S1294="",$S1293=""),"",$L$2*LN(AD1294/AD1293))</f>
        <v/>
      </c>
      <c r="AS1294" s="9">
        <f>IF(OR($S1294="",$S1293=""),"",$M$2*LN(AE1294/AE1293))</f>
        <v/>
      </c>
      <c r="AT1294" s="9">
        <f>IF(OR($S1294="",$S1293=""),"",$N$2*LN(AF1294/AF1293))</f>
        <v/>
      </c>
      <c r="AV1294" s="9">
        <f>IF($AH1294="","",$AY$16+$AY$4*AI1294+$AY$5*AJ1294+$AY$6*AK1294+$AY$7*AL1294+$AY$8*AM1294+$AY$9*AN1294+$AY$10*AO1294+$AY$11*AP1294+$AY$12*AQ1294+$AY$13*AR1294+$AY$14*AS1294+$AY$15*AT1294)</f>
        <v/>
      </c>
      <c r="BC1294" s="10">
        <f>IF((ROW()-6)&lt;=$Q$3,INDEX(LINEST(AH1235:AH1294,AI1235:AT1294,TRUE,TRUE),1,13)*$Q$4,"")</f>
        <v/>
      </c>
      <c r="BD1294" s="9">
        <f>IF((ROW()-6)&lt;=$Q$3,INDEX(LINEST(AH1235:AH1294,AI1235:AT1294,TRUE,TRUE),1,12),"")</f>
        <v/>
      </c>
      <c r="BE1294" s="9">
        <f>IF((ROW()-6)&lt;=$Q$3,INDEX(LINEST(AH1235:AH1294,AI1235:AT1294,TRUE,TRUE),1,11),"")</f>
        <v/>
      </c>
      <c r="BF1294" s="9">
        <f>IF((ROW()-6)&lt;=$Q$3,INDEX(LINEST(AH1235:AH1294,AI1235:AT1294,TRUE,TRUE),1,10),"")</f>
        <v/>
      </c>
      <c r="BG1294" s="9">
        <f>IF((ROW()-6)&lt;=$Q$3,INDEX(LINEST(AH1235:AH1294,AI1235:AT1294,TRUE,TRUE),1,9),"")</f>
        <v/>
      </c>
      <c r="BH1294" s="9">
        <f>IF((ROW()-6)&lt;=$Q$3,INDEX(LINEST(AH1235:AH1294,AI1235:AT1294,TRUE,TRUE),1,8),"")</f>
        <v/>
      </c>
      <c r="BI1294" s="9">
        <f>IF((ROW()-6)&lt;=$Q$3,INDEX(LINEST(AH1235:AH1294,AI1235:AT1294,TRUE,TRUE),1,7),"")</f>
        <v/>
      </c>
      <c r="BJ1294" s="9">
        <f>IF((ROW()-6)&lt;=$Q$3,INDEX(LINEST(AH1235:AH1294,AI1235:AT1294,TRUE,TRUE),1,6),"")</f>
        <v/>
      </c>
      <c r="BK1294" s="9">
        <f>IF((ROW()-6)&lt;=$Q$3,INDEX(LINEST(AH1235:AH1294,AI1235:AT1294,TRUE,TRUE),1,5),"")</f>
        <v/>
      </c>
      <c r="BL1294" s="9">
        <f>IF((ROW()-6)&lt;=$Q$3,INDEX(LINEST(AH1235:AH1294,AI1235:AT1294,TRUE,TRUE),1,4),"")</f>
        <v/>
      </c>
      <c r="BM1294" s="9">
        <f>IF((ROW()-6)&lt;=$Q$3,INDEX(LINEST(AH1235:AH1294,AI1235:AT1294,TRUE,TRUE),1,3),"")</f>
        <v/>
      </c>
      <c r="BN1294" s="9">
        <f>IF((ROW()-6)&lt;=$Q$3,INDEX(LINEST(AH1235:AH1294,AI1235:AT1294,TRUE,TRUE),1,2),"")</f>
        <v/>
      </c>
      <c r="BO1294" s="9">
        <f>IF((ROW()-6)&lt;=$Q$3,INDEX(LINEST(AH1235:AH1294,AI1235:AT1294,TRUE,TRUE),1,1),"")</f>
        <v/>
      </c>
      <c r="BP1294" s="10">
        <f>IF((ROW()-6)&lt;=$Q$3,INDEX(LINEST(AH1235:AH1294,AI1235:AT1294,TRUE,TRUE),3,1),"")</f>
        <v/>
      </c>
      <c r="BR1294" s="9">
        <f>IF(AND((ROW()-6)&lt;=$Q$3,ISNUMBER(BC1293)),BC1293/$Q$4+BD1293*AI1294+BE1293*AJ1294+BF1293*AK1294+BG1293*AL1294+BH1293*AM1294+BI1293*AN1294+BJ1293*AO1294+BK1293*AP1294+BL1293*AQ1294+BM1293*AR1294+BN1293*AS1294+BO1293*AT1294,"")</f>
        <v/>
      </c>
      <c r="BS1294">
        <f>IF(ISNUMBER(BR1294),AVERAGE(AH1234:AH1293),"")</f>
        <v/>
      </c>
      <c r="BT1294">
        <f>IF(ISNUMBER(BR1294),(AH1294-BR1294)^2,"")</f>
        <v/>
      </c>
      <c r="BU1294">
        <f>IF(ISNUMBER(BR1294),AH1294^2,"")</f>
        <v/>
      </c>
      <c r="BV1294">
        <f>IF(ISNUMBER(BR1294),(AH1294-BS1294)^2,"")</f>
        <v/>
      </c>
    </row>
    <row r="1295">
      <c r="O1295">
        <f>IF($R1295="","",CHOOSE($Q$2,YEAR(R1295)*12+MONTH(R1295),INT((R1295-2)/7),YEAR(R1295)*4+ROUNDUP(MONTH(R1295)/3)))</f>
        <v/>
      </c>
      <c r="P1295">
        <f>IF($R1295="","",IF($R1296="",1,IF(O1295&lt;&gt;O1296,1,0)))</f>
        <v/>
      </c>
      <c r="Q1295">
        <f>IF(P1295=1,SUM($P$7:P1295),"")</f>
        <v/>
      </c>
      <c r="R1295">
        <f>IF($A1295="","",IF(ISNUMBER($A1295),$A1295,IFERROR(DATEVALUE($A1295),NA())))</f>
        <v/>
      </c>
      <c r="S1295" s="7">
        <f>IFERROR(INDEX($R$7:$R$60000,MATCH(ROW()-6,$Q$7:$Q$60000,0)),"")</f>
        <v/>
      </c>
      <c r="T1295">
        <f>IFERROR(INDEX($B$7:$B$60000,MATCH(ROW()-6,$Q$7:$Q$60000,0)),"")</f>
        <v/>
      </c>
      <c r="U1295">
        <f>IFERROR(INDEX($C$7:$C$60000,MATCH(ROW()-6,$Q$7:$Q$60000,0)),"")</f>
        <v/>
      </c>
      <c r="V1295">
        <f>IFERROR(INDEX($D$7:$D$60000,MATCH(ROW()-6,$Q$7:$Q$60000,0)),"")</f>
        <v/>
      </c>
      <c r="W1295">
        <f>IFERROR(INDEX($E$7:$E$60000,MATCH(ROW()-6,$Q$7:$Q$60000,0)),"")</f>
        <v/>
      </c>
      <c r="X1295">
        <f>IFERROR(INDEX($F$7:$F$60000,MATCH(ROW()-6,$Q$7:$Q$60000,0)),"")</f>
        <v/>
      </c>
      <c r="Y1295">
        <f>IFERROR(INDEX($G$7:$G$60000,MATCH(ROW()-6,$Q$7:$Q$60000,0)),"")</f>
        <v/>
      </c>
      <c r="Z1295">
        <f>IFERROR(INDEX($H$7:$H$60000,MATCH(ROW()-6,$Q$7:$Q$60000,0)),"")</f>
        <v/>
      </c>
      <c r="AA1295">
        <f>IFERROR(INDEX($I$7:$I$60000,MATCH(ROW()-6,$Q$7:$Q$60000,0)),"")</f>
        <v/>
      </c>
      <c r="AB1295">
        <f>IFERROR(INDEX($J$7:$J$60000,MATCH(ROW()-6,$Q$7:$Q$60000,0)),"")</f>
        <v/>
      </c>
      <c r="AC1295">
        <f>IFERROR(INDEX($K$7:$K$60000,MATCH(ROW()-6,$Q$7:$Q$60000,0)),"")</f>
        <v/>
      </c>
      <c r="AD1295">
        <f>IFERROR(INDEX($L$7:$L$60000,MATCH(ROW()-6,$Q$7:$Q$60000,0)),"")</f>
        <v/>
      </c>
      <c r="AE1295">
        <f>IFERROR(INDEX($M$7:$M$60000,MATCH(ROW()-6,$Q$7:$Q$60000,0)),"")</f>
        <v/>
      </c>
      <c r="AF1295">
        <f>IFERROR(INDEX($N$7:$N$60000,MATCH(ROW()-6,$Q$7:$Q$60000,0)),"")</f>
        <v/>
      </c>
      <c r="AH1295" s="9">
        <f>IF(OR($S1295="",$S1294=""),"",LN($T1295/$T1294))</f>
        <v/>
      </c>
      <c r="AI1295" s="9">
        <f>IF(OR($S1295="",$S1294=""),"",$C$2*LN(U1295/U1294))</f>
        <v/>
      </c>
      <c r="AJ1295" s="9">
        <f>IF(OR($S1295="",$S1294=""),"",$D$2*(V1295-V1294))</f>
        <v/>
      </c>
      <c r="AK1295" s="9">
        <f>IF(OR($S1295="",$S1294=""),"",$E$2*(W1295-W1294))</f>
        <v/>
      </c>
      <c r="AL1295" s="9">
        <f>IF(OR($S1295="",$S1294=""),"",$F$2*LN(X1295/X1294))</f>
        <v/>
      </c>
      <c r="AM1295" s="9">
        <f>IF(OR($S1295="",$S1294=""),"",$G$2*(Y1295-Y1294))</f>
        <v/>
      </c>
      <c r="AN1295" s="9">
        <f>IF(OR($S1295="",$S1294=""),"",$H$2*LN(Z1295/Z1294))</f>
        <v/>
      </c>
      <c r="AO1295" s="9">
        <f>IF(OR($S1295="",$S1294=""),"",$I$2*(AA1295-AA1294))</f>
        <v/>
      </c>
      <c r="AP1295" s="9">
        <f>IF(OR($S1295="",$S1294=""),"",$J$2*LN(AB1295/AB1294))</f>
        <v/>
      </c>
      <c r="AQ1295" s="9">
        <f>IF(OR($S1295="",$S1294=""),"",$K$2*(AC1295-AC1294))</f>
        <v/>
      </c>
      <c r="AR1295" s="9">
        <f>IF(OR($S1295="",$S1294=""),"",$L$2*LN(AD1295/AD1294))</f>
        <v/>
      </c>
      <c r="AS1295" s="9">
        <f>IF(OR($S1295="",$S1294=""),"",$M$2*LN(AE1295/AE1294))</f>
        <v/>
      </c>
      <c r="AT1295" s="9">
        <f>IF(OR($S1295="",$S1294=""),"",$N$2*LN(AF1295/AF1294))</f>
        <v/>
      </c>
      <c r="AV1295" s="9">
        <f>IF($AH1295="","",$AY$16+$AY$4*AI1295+$AY$5*AJ1295+$AY$6*AK1295+$AY$7*AL1295+$AY$8*AM1295+$AY$9*AN1295+$AY$10*AO1295+$AY$11*AP1295+$AY$12*AQ1295+$AY$13*AR1295+$AY$14*AS1295+$AY$15*AT1295)</f>
        <v/>
      </c>
      <c r="BC1295" s="10">
        <f>IF((ROW()-6)&lt;=$Q$3,INDEX(LINEST(AH1236:AH1295,AI1236:AT1295,TRUE,TRUE),1,13)*$Q$4,"")</f>
        <v/>
      </c>
      <c r="BD1295" s="9">
        <f>IF((ROW()-6)&lt;=$Q$3,INDEX(LINEST(AH1236:AH1295,AI1236:AT1295,TRUE,TRUE),1,12),"")</f>
        <v/>
      </c>
      <c r="BE1295" s="9">
        <f>IF((ROW()-6)&lt;=$Q$3,INDEX(LINEST(AH1236:AH1295,AI1236:AT1295,TRUE,TRUE),1,11),"")</f>
        <v/>
      </c>
      <c r="BF1295" s="9">
        <f>IF((ROW()-6)&lt;=$Q$3,INDEX(LINEST(AH1236:AH1295,AI1236:AT1295,TRUE,TRUE),1,10),"")</f>
        <v/>
      </c>
      <c r="BG1295" s="9">
        <f>IF((ROW()-6)&lt;=$Q$3,INDEX(LINEST(AH1236:AH1295,AI1236:AT1295,TRUE,TRUE),1,9),"")</f>
        <v/>
      </c>
      <c r="BH1295" s="9">
        <f>IF((ROW()-6)&lt;=$Q$3,INDEX(LINEST(AH1236:AH1295,AI1236:AT1295,TRUE,TRUE),1,8),"")</f>
        <v/>
      </c>
      <c r="BI1295" s="9">
        <f>IF((ROW()-6)&lt;=$Q$3,INDEX(LINEST(AH1236:AH1295,AI1236:AT1295,TRUE,TRUE),1,7),"")</f>
        <v/>
      </c>
      <c r="BJ1295" s="9">
        <f>IF((ROW()-6)&lt;=$Q$3,INDEX(LINEST(AH1236:AH1295,AI1236:AT1295,TRUE,TRUE),1,6),"")</f>
        <v/>
      </c>
      <c r="BK1295" s="9">
        <f>IF((ROW()-6)&lt;=$Q$3,INDEX(LINEST(AH1236:AH1295,AI1236:AT1295,TRUE,TRUE),1,5),"")</f>
        <v/>
      </c>
      <c r="BL1295" s="9">
        <f>IF((ROW()-6)&lt;=$Q$3,INDEX(LINEST(AH1236:AH1295,AI1236:AT1295,TRUE,TRUE),1,4),"")</f>
        <v/>
      </c>
      <c r="BM1295" s="9">
        <f>IF((ROW()-6)&lt;=$Q$3,INDEX(LINEST(AH1236:AH1295,AI1236:AT1295,TRUE,TRUE),1,3),"")</f>
        <v/>
      </c>
      <c r="BN1295" s="9">
        <f>IF((ROW()-6)&lt;=$Q$3,INDEX(LINEST(AH1236:AH1295,AI1236:AT1295,TRUE,TRUE),1,2),"")</f>
        <v/>
      </c>
      <c r="BO1295" s="9">
        <f>IF((ROW()-6)&lt;=$Q$3,INDEX(LINEST(AH1236:AH1295,AI1236:AT1295,TRUE,TRUE),1,1),"")</f>
        <v/>
      </c>
      <c r="BP1295" s="10">
        <f>IF((ROW()-6)&lt;=$Q$3,INDEX(LINEST(AH1236:AH1295,AI1236:AT1295,TRUE,TRUE),3,1),"")</f>
        <v/>
      </c>
      <c r="BR1295" s="9">
        <f>IF(AND((ROW()-6)&lt;=$Q$3,ISNUMBER(BC1294)),BC1294/$Q$4+BD1294*AI1295+BE1294*AJ1295+BF1294*AK1295+BG1294*AL1295+BH1294*AM1295+BI1294*AN1295+BJ1294*AO1295+BK1294*AP1295+BL1294*AQ1295+BM1294*AR1295+BN1294*AS1295+BO1294*AT1295,"")</f>
        <v/>
      </c>
      <c r="BS1295">
        <f>IF(ISNUMBER(BR1295),AVERAGE(AH1235:AH1294),"")</f>
        <v/>
      </c>
      <c r="BT1295">
        <f>IF(ISNUMBER(BR1295),(AH1295-BR1295)^2,"")</f>
        <v/>
      </c>
      <c r="BU1295">
        <f>IF(ISNUMBER(BR1295),AH1295^2,"")</f>
        <v/>
      </c>
      <c r="BV1295">
        <f>IF(ISNUMBER(BR1295),(AH1295-BS1295)^2,"")</f>
        <v/>
      </c>
    </row>
    <row r="1296">
      <c r="O1296">
        <f>IF($R1296="","",CHOOSE($Q$2,YEAR(R1296)*12+MONTH(R1296),INT((R1296-2)/7),YEAR(R1296)*4+ROUNDUP(MONTH(R1296)/3)))</f>
        <v/>
      </c>
      <c r="P1296">
        <f>IF($R1296="","",IF($R1297="",1,IF(O1296&lt;&gt;O1297,1,0)))</f>
        <v/>
      </c>
      <c r="Q1296">
        <f>IF(P1296=1,SUM($P$7:P1296),"")</f>
        <v/>
      </c>
      <c r="R1296">
        <f>IF($A1296="","",IF(ISNUMBER($A1296),$A1296,IFERROR(DATEVALUE($A1296),NA())))</f>
        <v/>
      </c>
      <c r="S1296" s="7">
        <f>IFERROR(INDEX($R$7:$R$60000,MATCH(ROW()-6,$Q$7:$Q$60000,0)),"")</f>
        <v/>
      </c>
      <c r="T1296">
        <f>IFERROR(INDEX($B$7:$B$60000,MATCH(ROW()-6,$Q$7:$Q$60000,0)),"")</f>
        <v/>
      </c>
      <c r="U1296">
        <f>IFERROR(INDEX($C$7:$C$60000,MATCH(ROW()-6,$Q$7:$Q$60000,0)),"")</f>
        <v/>
      </c>
      <c r="V1296">
        <f>IFERROR(INDEX($D$7:$D$60000,MATCH(ROW()-6,$Q$7:$Q$60000,0)),"")</f>
        <v/>
      </c>
      <c r="W1296">
        <f>IFERROR(INDEX($E$7:$E$60000,MATCH(ROW()-6,$Q$7:$Q$60000,0)),"")</f>
        <v/>
      </c>
      <c r="X1296">
        <f>IFERROR(INDEX($F$7:$F$60000,MATCH(ROW()-6,$Q$7:$Q$60000,0)),"")</f>
        <v/>
      </c>
      <c r="Y1296">
        <f>IFERROR(INDEX($G$7:$G$60000,MATCH(ROW()-6,$Q$7:$Q$60000,0)),"")</f>
        <v/>
      </c>
      <c r="Z1296">
        <f>IFERROR(INDEX($H$7:$H$60000,MATCH(ROW()-6,$Q$7:$Q$60000,0)),"")</f>
        <v/>
      </c>
      <c r="AA1296">
        <f>IFERROR(INDEX($I$7:$I$60000,MATCH(ROW()-6,$Q$7:$Q$60000,0)),"")</f>
        <v/>
      </c>
      <c r="AB1296">
        <f>IFERROR(INDEX($J$7:$J$60000,MATCH(ROW()-6,$Q$7:$Q$60000,0)),"")</f>
        <v/>
      </c>
      <c r="AC1296">
        <f>IFERROR(INDEX($K$7:$K$60000,MATCH(ROW()-6,$Q$7:$Q$60000,0)),"")</f>
        <v/>
      </c>
      <c r="AD1296">
        <f>IFERROR(INDEX($L$7:$L$60000,MATCH(ROW()-6,$Q$7:$Q$60000,0)),"")</f>
        <v/>
      </c>
      <c r="AE1296">
        <f>IFERROR(INDEX($M$7:$M$60000,MATCH(ROW()-6,$Q$7:$Q$60000,0)),"")</f>
        <v/>
      </c>
      <c r="AF1296">
        <f>IFERROR(INDEX($N$7:$N$60000,MATCH(ROW()-6,$Q$7:$Q$60000,0)),"")</f>
        <v/>
      </c>
      <c r="AH1296" s="9">
        <f>IF(OR($S1296="",$S1295=""),"",LN($T1296/$T1295))</f>
        <v/>
      </c>
      <c r="AI1296" s="9">
        <f>IF(OR($S1296="",$S1295=""),"",$C$2*LN(U1296/U1295))</f>
        <v/>
      </c>
      <c r="AJ1296" s="9">
        <f>IF(OR($S1296="",$S1295=""),"",$D$2*(V1296-V1295))</f>
        <v/>
      </c>
      <c r="AK1296" s="9">
        <f>IF(OR($S1296="",$S1295=""),"",$E$2*(W1296-W1295))</f>
        <v/>
      </c>
      <c r="AL1296" s="9">
        <f>IF(OR($S1296="",$S1295=""),"",$F$2*LN(X1296/X1295))</f>
        <v/>
      </c>
      <c r="AM1296" s="9">
        <f>IF(OR($S1296="",$S1295=""),"",$G$2*(Y1296-Y1295))</f>
        <v/>
      </c>
      <c r="AN1296" s="9">
        <f>IF(OR($S1296="",$S1295=""),"",$H$2*LN(Z1296/Z1295))</f>
        <v/>
      </c>
      <c r="AO1296" s="9">
        <f>IF(OR($S1296="",$S1295=""),"",$I$2*(AA1296-AA1295))</f>
        <v/>
      </c>
      <c r="AP1296" s="9">
        <f>IF(OR($S1296="",$S1295=""),"",$J$2*LN(AB1296/AB1295))</f>
        <v/>
      </c>
      <c r="AQ1296" s="9">
        <f>IF(OR($S1296="",$S1295=""),"",$K$2*(AC1296-AC1295))</f>
        <v/>
      </c>
      <c r="AR1296" s="9">
        <f>IF(OR($S1296="",$S1295=""),"",$L$2*LN(AD1296/AD1295))</f>
        <v/>
      </c>
      <c r="AS1296" s="9">
        <f>IF(OR($S1296="",$S1295=""),"",$M$2*LN(AE1296/AE1295))</f>
        <v/>
      </c>
      <c r="AT1296" s="9">
        <f>IF(OR($S1296="",$S1295=""),"",$N$2*LN(AF1296/AF1295))</f>
        <v/>
      </c>
      <c r="AV1296" s="9">
        <f>IF($AH1296="","",$AY$16+$AY$4*AI1296+$AY$5*AJ1296+$AY$6*AK1296+$AY$7*AL1296+$AY$8*AM1296+$AY$9*AN1296+$AY$10*AO1296+$AY$11*AP1296+$AY$12*AQ1296+$AY$13*AR1296+$AY$14*AS1296+$AY$15*AT1296)</f>
        <v/>
      </c>
      <c r="BC1296" s="10">
        <f>IF((ROW()-6)&lt;=$Q$3,INDEX(LINEST(AH1237:AH1296,AI1237:AT1296,TRUE,TRUE),1,13)*$Q$4,"")</f>
        <v/>
      </c>
      <c r="BD1296" s="9">
        <f>IF((ROW()-6)&lt;=$Q$3,INDEX(LINEST(AH1237:AH1296,AI1237:AT1296,TRUE,TRUE),1,12),"")</f>
        <v/>
      </c>
      <c r="BE1296" s="9">
        <f>IF((ROW()-6)&lt;=$Q$3,INDEX(LINEST(AH1237:AH1296,AI1237:AT1296,TRUE,TRUE),1,11),"")</f>
        <v/>
      </c>
      <c r="BF1296" s="9">
        <f>IF((ROW()-6)&lt;=$Q$3,INDEX(LINEST(AH1237:AH1296,AI1237:AT1296,TRUE,TRUE),1,10),"")</f>
        <v/>
      </c>
      <c r="BG1296" s="9">
        <f>IF((ROW()-6)&lt;=$Q$3,INDEX(LINEST(AH1237:AH1296,AI1237:AT1296,TRUE,TRUE),1,9),"")</f>
        <v/>
      </c>
      <c r="BH1296" s="9">
        <f>IF((ROW()-6)&lt;=$Q$3,INDEX(LINEST(AH1237:AH1296,AI1237:AT1296,TRUE,TRUE),1,8),"")</f>
        <v/>
      </c>
      <c r="BI1296" s="9">
        <f>IF((ROW()-6)&lt;=$Q$3,INDEX(LINEST(AH1237:AH1296,AI1237:AT1296,TRUE,TRUE),1,7),"")</f>
        <v/>
      </c>
      <c r="BJ1296" s="9">
        <f>IF((ROW()-6)&lt;=$Q$3,INDEX(LINEST(AH1237:AH1296,AI1237:AT1296,TRUE,TRUE),1,6),"")</f>
        <v/>
      </c>
      <c r="BK1296" s="9">
        <f>IF((ROW()-6)&lt;=$Q$3,INDEX(LINEST(AH1237:AH1296,AI1237:AT1296,TRUE,TRUE),1,5),"")</f>
        <v/>
      </c>
      <c r="BL1296" s="9">
        <f>IF((ROW()-6)&lt;=$Q$3,INDEX(LINEST(AH1237:AH1296,AI1237:AT1296,TRUE,TRUE),1,4),"")</f>
        <v/>
      </c>
      <c r="BM1296" s="9">
        <f>IF((ROW()-6)&lt;=$Q$3,INDEX(LINEST(AH1237:AH1296,AI1237:AT1296,TRUE,TRUE),1,3),"")</f>
        <v/>
      </c>
      <c r="BN1296" s="9">
        <f>IF((ROW()-6)&lt;=$Q$3,INDEX(LINEST(AH1237:AH1296,AI1237:AT1296,TRUE,TRUE),1,2),"")</f>
        <v/>
      </c>
      <c r="BO1296" s="9">
        <f>IF((ROW()-6)&lt;=$Q$3,INDEX(LINEST(AH1237:AH1296,AI1237:AT1296,TRUE,TRUE),1,1),"")</f>
        <v/>
      </c>
      <c r="BP1296" s="10">
        <f>IF((ROW()-6)&lt;=$Q$3,INDEX(LINEST(AH1237:AH1296,AI1237:AT1296,TRUE,TRUE),3,1),"")</f>
        <v/>
      </c>
      <c r="BR1296" s="9">
        <f>IF(AND((ROW()-6)&lt;=$Q$3,ISNUMBER(BC1295)),BC1295/$Q$4+BD1295*AI1296+BE1295*AJ1296+BF1295*AK1296+BG1295*AL1296+BH1295*AM1296+BI1295*AN1296+BJ1295*AO1296+BK1295*AP1296+BL1295*AQ1296+BM1295*AR1296+BN1295*AS1296+BO1295*AT1296,"")</f>
        <v/>
      </c>
      <c r="BS1296">
        <f>IF(ISNUMBER(BR1296),AVERAGE(AH1236:AH1295),"")</f>
        <v/>
      </c>
      <c r="BT1296">
        <f>IF(ISNUMBER(BR1296),(AH1296-BR1296)^2,"")</f>
        <v/>
      </c>
      <c r="BU1296">
        <f>IF(ISNUMBER(BR1296),AH1296^2,"")</f>
        <v/>
      </c>
      <c r="BV1296">
        <f>IF(ISNUMBER(BR1296),(AH1296-BS1296)^2,"")</f>
        <v/>
      </c>
    </row>
    <row r="1297">
      <c r="O1297">
        <f>IF($R1297="","",CHOOSE($Q$2,YEAR(R1297)*12+MONTH(R1297),INT((R1297-2)/7),YEAR(R1297)*4+ROUNDUP(MONTH(R1297)/3)))</f>
        <v/>
      </c>
      <c r="P1297">
        <f>IF($R1297="","",IF($R1298="",1,IF(O1297&lt;&gt;O1298,1,0)))</f>
        <v/>
      </c>
      <c r="Q1297">
        <f>IF(P1297=1,SUM($P$7:P1297),"")</f>
        <v/>
      </c>
      <c r="R1297">
        <f>IF($A1297="","",IF(ISNUMBER($A1297),$A1297,IFERROR(DATEVALUE($A1297),NA())))</f>
        <v/>
      </c>
      <c r="S1297" s="7">
        <f>IFERROR(INDEX($R$7:$R$60000,MATCH(ROW()-6,$Q$7:$Q$60000,0)),"")</f>
        <v/>
      </c>
      <c r="T1297">
        <f>IFERROR(INDEX($B$7:$B$60000,MATCH(ROW()-6,$Q$7:$Q$60000,0)),"")</f>
        <v/>
      </c>
      <c r="U1297">
        <f>IFERROR(INDEX($C$7:$C$60000,MATCH(ROW()-6,$Q$7:$Q$60000,0)),"")</f>
        <v/>
      </c>
      <c r="V1297">
        <f>IFERROR(INDEX($D$7:$D$60000,MATCH(ROW()-6,$Q$7:$Q$60000,0)),"")</f>
        <v/>
      </c>
      <c r="W1297">
        <f>IFERROR(INDEX($E$7:$E$60000,MATCH(ROW()-6,$Q$7:$Q$60000,0)),"")</f>
        <v/>
      </c>
      <c r="X1297">
        <f>IFERROR(INDEX($F$7:$F$60000,MATCH(ROW()-6,$Q$7:$Q$60000,0)),"")</f>
        <v/>
      </c>
      <c r="Y1297">
        <f>IFERROR(INDEX($G$7:$G$60000,MATCH(ROW()-6,$Q$7:$Q$60000,0)),"")</f>
        <v/>
      </c>
      <c r="Z1297">
        <f>IFERROR(INDEX($H$7:$H$60000,MATCH(ROW()-6,$Q$7:$Q$60000,0)),"")</f>
        <v/>
      </c>
      <c r="AA1297">
        <f>IFERROR(INDEX($I$7:$I$60000,MATCH(ROW()-6,$Q$7:$Q$60000,0)),"")</f>
        <v/>
      </c>
      <c r="AB1297">
        <f>IFERROR(INDEX($J$7:$J$60000,MATCH(ROW()-6,$Q$7:$Q$60000,0)),"")</f>
        <v/>
      </c>
      <c r="AC1297">
        <f>IFERROR(INDEX($K$7:$K$60000,MATCH(ROW()-6,$Q$7:$Q$60000,0)),"")</f>
        <v/>
      </c>
      <c r="AD1297">
        <f>IFERROR(INDEX($L$7:$L$60000,MATCH(ROW()-6,$Q$7:$Q$60000,0)),"")</f>
        <v/>
      </c>
      <c r="AE1297">
        <f>IFERROR(INDEX($M$7:$M$60000,MATCH(ROW()-6,$Q$7:$Q$60000,0)),"")</f>
        <v/>
      </c>
      <c r="AF1297">
        <f>IFERROR(INDEX($N$7:$N$60000,MATCH(ROW()-6,$Q$7:$Q$60000,0)),"")</f>
        <v/>
      </c>
      <c r="AH1297" s="9">
        <f>IF(OR($S1297="",$S1296=""),"",LN($T1297/$T1296))</f>
        <v/>
      </c>
      <c r="AI1297" s="9">
        <f>IF(OR($S1297="",$S1296=""),"",$C$2*LN(U1297/U1296))</f>
        <v/>
      </c>
      <c r="AJ1297" s="9">
        <f>IF(OR($S1297="",$S1296=""),"",$D$2*(V1297-V1296))</f>
        <v/>
      </c>
      <c r="AK1297" s="9">
        <f>IF(OR($S1297="",$S1296=""),"",$E$2*(W1297-W1296))</f>
        <v/>
      </c>
      <c r="AL1297" s="9">
        <f>IF(OR($S1297="",$S1296=""),"",$F$2*LN(X1297/X1296))</f>
        <v/>
      </c>
      <c r="AM1297" s="9">
        <f>IF(OR($S1297="",$S1296=""),"",$G$2*(Y1297-Y1296))</f>
        <v/>
      </c>
      <c r="AN1297" s="9">
        <f>IF(OR($S1297="",$S1296=""),"",$H$2*LN(Z1297/Z1296))</f>
        <v/>
      </c>
      <c r="AO1297" s="9">
        <f>IF(OR($S1297="",$S1296=""),"",$I$2*(AA1297-AA1296))</f>
        <v/>
      </c>
      <c r="AP1297" s="9">
        <f>IF(OR($S1297="",$S1296=""),"",$J$2*LN(AB1297/AB1296))</f>
        <v/>
      </c>
      <c r="AQ1297" s="9">
        <f>IF(OR($S1297="",$S1296=""),"",$K$2*(AC1297-AC1296))</f>
        <v/>
      </c>
      <c r="AR1297" s="9">
        <f>IF(OR($S1297="",$S1296=""),"",$L$2*LN(AD1297/AD1296))</f>
        <v/>
      </c>
      <c r="AS1297" s="9">
        <f>IF(OR($S1297="",$S1296=""),"",$M$2*LN(AE1297/AE1296))</f>
        <v/>
      </c>
      <c r="AT1297" s="9">
        <f>IF(OR($S1297="",$S1296=""),"",$N$2*LN(AF1297/AF1296))</f>
        <v/>
      </c>
      <c r="AV1297" s="9">
        <f>IF($AH1297="","",$AY$16+$AY$4*AI1297+$AY$5*AJ1297+$AY$6*AK1297+$AY$7*AL1297+$AY$8*AM1297+$AY$9*AN1297+$AY$10*AO1297+$AY$11*AP1297+$AY$12*AQ1297+$AY$13*AR1297+$AY$14*AS1297+$AY$15*AT1297)</f>
        <v/>
      </c>
      <c r="BC1297" s="10">
        <f>IF((ROW()-6)&lt;=$Q$3,INDEX(LINEST(AH1238:AH1297,AI1238:AT1297,TRUE,TRUE),1,13)*$Q$4,"")</f>
        <v/>
      </c>
      <c r="BD1297" s="9">
        <f>IF((ROW()-6)&lt;=$Q$3,INDEX(LINEST(AH1238:AH1297,AI1238:AT1297,TRUE,TRUE),1,12),"")</f>
        <v/>
      </c>
      <c r="BE1297" s="9">
        <f>IF((ROW()-6)&lt;=$Q$3,INDEX(LINEST(AH1238:AH1297,AI1238:AT1297,TRUE,TRUE),1,11),"")</f>
        <v/>
      </c>
      <c r="BF1297" s="9">
        <f>IF((ROW()-6)&lt;=$Q$3,INDEX(LINEST(AH1238:AH1297,AI1238:AT1297,TRUE,TRUE),1,10),"")</f>
        <v/>
      </c>
      <c r="BG1297" s="9">
        <f>IF((ROW()-6)&lt;=$Q$3,INDEX(LINEST(AH1238:AH1297,AI1238:AT1297,TRUE,TRUE),1,9),"")</f>
        <v/>
      </c>
      <c r="BH1297" s="9">
        <f>IF((ROW()-6)&lt;=$Q$3,INDEX(LINEST(AH1238:AH1297,AI1238:AT1297,TRUE,TRUE),1,8),"")</f>
        <v/>
      </c>
      <c r="BI1297" s="9">
        <f>IF((ROW()-6)&lt;=$Q$3,INDEX(LINEST(AH1238:AH1297,AI1238:AT1297,TRUE,TRUE),1,7),"")</f>
        <v/>
      </c>
      <c r="BJ1297" s="9">
        <f>IF((ROW()-6)&lt;=$Q$3,INDEX(LINEST(AH1238:AH1297,AI1238:AT1297,TRUE,TRUE),1,6),"")</f>
        <v/>
      </c>
      <c r="BK1297" s="9">
        <f>IF((ROW()-6)&lt;=$Q$3,INDEX(LINEST(AH1238:AH1297,AI1238:AT1297,TRUE,TRUE),1,5),"")</f>
        <v/>
      </c>
      <c r="BL1297" s="9">
        <f>IF((ROW()-6)&lt;=$Q$3,INDEX(LINEST(AH1238:AH1297,AI1238:AT1297,TRUE,TRUE),1,4),"")</f>
        <v/>
      </c>
      <c r="BM1297" s="9">
        <f>IF((ROW()-6)&lt;=$Q$3,INDEX(LINEST(AH1238:AH1297,AI1238:AT1297,TRUE,TRUE),1,3),"")</f>
        <v/>
      </c>
      <c r="BN1297" s="9">
        <f>IF((ROW()-6)&lt;=$Q$3,INDEX(LINEST(AH1238:AH1297,AI1238:AT1297,TRUE,TRUE),1,2),"")</f>
        <v/>
      </c>
      <c r="BO1297" s="9">
        <f>IF((ROW()-6)&lt;=$Q$3,INDEX(LINEST(AH1238:AH1297,AI1238:AT1297,TRUE,TRUE),1,1),"")</f>
        <v/>
      </c>
      <c r="BP1297" s="10">
        <f>IF((ROW()-6)&lt;=$Q$3,INDEX(LINEST(AH1238:AH1297,AI1238:AT1297,TRUE,TRUE),3,1),"")</f>
        <v/>
      </c>
      <c r="BR1297" s="9">
        <f>IF(AND((ROW()-6)&lt;=$Q$3,ISNUMBER(BC1296)),BC1296/$Q$4+BD1296*AI1297+BE1296*AJ1297+BF1296*AK1297+BG1296*AL1297+BH1296*AM1297+BI1296*AN1297+BJ1296*AO1297+BK1296*AP1297+BL1296*AQ1297+BM1296*AR1297+BN1296*AS1297+BO1296*AT1297,"")</f>
        <v/>
      </c>
      <c r="BS1297">
        <f>IF(ISNUMBER(BR1297),AVERAGE(AH1237:AH1296),"")</f>
        <v/>
      </c>
      <c r="BT1297">
        <f>IF(ISNUMBER(BR1297),(AH1297-BR1297)^2,"")</f>
        <v/>
      </c>
      <c r="BU1297">
        <f>IF(ISNUMBER(BR1297),AH1297^2,"")</f>
        <v/>
      </c>
      <c r="BV1297">
        <f>IF(ISNUMBER(BR1297),(AH1297-BS1297)^2,"")</f>
        <v/>
      </c>
    </row>
    <row r="1298">
      <c r="O1298">
        <f>IF($R1298="","",CHOOSE($Q$2,YEAR(R1298)*12+MONTH(R1298),INT((R1298-2)/7),YEAR(R1298)*4+ROUNDUP(MONTH(R1298)/3)))</f>
        <v/>
      </c>
      <c r="P1298">
        <f>IF($R1298="","",IF($R1299="",1,IF(O1298&lt;&gt;O1299,1,0)))</f>
        <v/>
      </c>
      <c r="Q1298">
        <f>IF(P1298=1,SUM($P$7:P1298),"")</f>
        <v/>
      </c>
      <c r="R1298">
        <f>IF($A1298="","",IF(ISNUMBER($A1298),$A1298,IFERROR(DATEVALUE($A1298),NA())))</f>
        <v/>
      </c>
      <c r="S1298" s="7">
        <f>IFERROR(INDEX($R$7:$R$60000,MATCH(ROW()-6,$Q$7:$Q$60000,0)),"")</f>
        <v/>
      </c>
      <c r="T1298">
        <f>IFERROR(INDEX($B$7:$B$60000,MATCH(ROW()-6,$Q$7:$Q$60000,0)),"")</f>
        <v/>
      </c>
      <c r="U1298">
        <f>IFERROR(INDEX($C$7:$C$60000,MATCH(ROW()-6,$Q$7:$Q$60000,0)),"")</f>
        <v/>
      </c>
      <c r="V1298">
        <f>IFERROR(INDEX($D$7:$D$60000,MATCH(ROW()-6,$Q$7:$Q$60000,0)),"")</f>
        <v/>
      </c>
      <c r="W1298">
        <f>IFERROR(INDEX($E$7:$E$60000,MATCH(ROW()-6,$Q$7:$Q$60000,0)),"")</f>
        <v/>
      </c>
      <c r="X1298">
        <f>IFERROR(INDEX($F$7:$F$60000,MATCH(ROW()-6,$Q$7:$Q$60000,0)),"")</f>
        <v/>
      </c>
      <c r="Y1298">
        <f>IFERROR(INDEX($G$7:$G$60000,MATCH(ROW()-6,$Q$7:$Q$60000,0)),"")</f>
        <v/>
      </c>
      <c r="Z1298">
        <f>IFERROR(INDEX($H$7:$H$60000,MATCH(ROW()-6,$Q$7:$Q$60000,0)),"")</f>
        <v/>
      </c>
      <c r="AA1298">
        <f>IFERROR(INDEX($I$7:$I$60000,MATCH(ROW()-6,$Q$7:$Q$60000,0)),"")</f>
        <v/>
      </c>
      <c r="AB1298">
        <f>IFERROR(INDEX($J$7:$J$60000,MATCH(ROW()-6,$Q$7:$Q$60000,0)),"")</f>
        <v/>
      </c>
      <c r="AC1298">
        <f>IFERROR(INDEX($K$7:$K$60000,MATCH(ROW()-6,$Q$7:$Q$60000,0)),"")</f>
        <v/>
      </c>
      <c r="AD1298">
        <f>IFERROR(INDEX($L$7:$L$60000,MATCH(ROW()-6,$Q$7:$Q$60000,0)),"")</f>
        <v/>
      </c>
      <c r="AE1298">
        <f>IFERROR(INDEX($M$7:$M$60000,MATCH(ROW()-6,$Q$7:$Q$60000,0)),"")</f>
        <v/>
      </c>
      <c r="AF1298">
        <f>IFERROR(INDEX($N$7:$N$60000,MATCH(ROW()-6,$Q$7:$Q$60000,0)),"")</f>
        <v/>
      </c>
      <c r="AH1298" s="9">
        <f>IF(OR($S1298="",$S1297=""),"",LN($T1298/$T1297))</f>
        <v/>
      </c>
      <c r="AI1298" s="9">
        <f>IF(OR($S1298="",$S1297=""),"",$C$2*LN(U1298/U1297))</f>
        <v/>
      </c>
      <c r="AJ1298" s="9">
        <f>IF(OR($S1298="",$S1297=""),"",$D$2*(V1298-V1297))</f>
        <v/>
      </c>
      <c r="AK1298" s="9">
        <f>IF(OR($S1298="",$S1297=""),"",$E$2*(W1298-W1297))</f>
        <v/>
      </c>
      <c r="AL1298" s="9">
        <f>IF(OR($S1298="",$S1297=""),"",$F$2*LN(X1298/X1297))</f>
        <v/>
      </c>
      <c r="AM1298" s="9">
        <f>IF(OR($S1298="",$S1297=""),"",$G$2*(Y1298-Y1297))</f>
        <v/>
      </c>
      <c r="AN1298" s="9">
        <f>IF(OR($S1298="",$S1297=""),"",$H$2*LN(Z1298/Z1297))</f>
        <v/>
      </c>
      <c r="AO1298" s="9">
        <f>IF(OR($S1298="",$S1297=""),"",$I$2*(AA1298-AA1297))</f>
        <v/>
      </c>
      <c r="AP1298" s="9">
        <f>IF(OR($S1298="",$S1297=""),"",$J$2*LN(AB1298/AB1297))</f>
        <v/>
      </c>
      <c r="AQ1298" s="9">
        <f>IF(OR($S1298="",$S1297=""),"",$K$2*(AC1298-AC1297))</f>
        <v/>
      </c>
      <c r="AR1298" s="9">
        <f>IF(OR($S1298="",$S1297=""),"",$L$2*LN(AD1298/AD1297))</f>
        <v/>
      </c>
      <c r="AS1298" s="9">
        <f>IF(OR($S1298="",$S1297=""),"",$M$2*LN(AE1298/AE1297))</f>
        <v/>
      </c>
      <c r="AT1298" s="9">
        <f>IF(OR($S1298="",$S1297=""),"",$N$2*LN(AF1298/AF1297))</f>
        <v/>
      </c>
      <c r="AV1298" s="9">
        <f>IF($AH1298="","",$AY$16+$AY$4*AI1298+$AY$5*AJ1298+$AY$6*AK1298+$AY$7*AL1298+$AY$8*AM1298+$AY$9*AN1298+$AY$10*AO1298+$AY$11*AP1298+$AY$12*AQ1298+$AY$13*AR1298+$AY$14*AS1298+$AY$15*AT1298)</f>
        <v/>
      </c>
      <c r="BC1298" s="10">
        <f>IF((ROW()-6)&lt;=$Q$3,INDEX(LINEST(AH1239:AH1298,AI1239:AT1298,TRUE,TRUE),1,13)*$Q$4,"")</f>
        <v/>
      </c>
      <c r="BD1298" s="9">
        <f>IF((ROW()-6)&lt;=$Q$3,INDEX(LINEST(AH1239:AH1298,AI1239:AT1298,TRUE,TRUE),1,12),"")</f>
        <v/>
      </c>
      <c r="BE1298" s="9">
        <f>IF((ROW()-6)&lt;=$Q$3,INDEX(LINEST(AH1239:AH1298,AI1239:AT1298,TRUE,TRUE),1,11),"")</f>
        <v/>
      </c>
      <c r="BF1298" s="9">
        <f>IF((ROW()-6)&lt;=$Q$3,INDEX(LINEST(AH1239:AH1298,AI1239:AT1298,TRUE,TRUE),1,10),"")</f>
        <v/>
      </c>
      <c r="BG1298" s="9">
        <f>IF((ROW()-6)&lt;=$Q$3,INDEX(LINEST(AH1239:AH1298,AI1239:AT1298,TRUE,TRUE),1,9),"")</f>
        <v/>
      </c>
      <c r="BH1298" s="9">
        <f>IF((ROW()-6)&lt;=$Q$3,INDEX(LINEST(AH1239:AH1298,AI1239:AT1298,TRUE,TRUE),1,8),"")</f>
        <v/>
      </c>
      <c r="BI1298" s="9">
        <f>IF((ROW()-6)&lt;=$Q$3,INDEX(LINEST(AH1239:AH1298,AI1239:AT1298,TRUE,TRUE),1,7),"")</f>
        <v/>
      </c>
      <c r="BJ1298" s="9">
        <f>IF((ROW()-6)&lt;=$Q$3,INDEX(LINEST(AH1239:AH1298,AI1239:AT1298,TRUE,TRUE),1,6),"")</f>
        <v/>
      </c>
      <c r="BK1298" s="9">
        <f>IF((ROW()-6)&lt;=$Q$3,INDEX(LINEST(AH1239:AH1298,AI1239:AT1298,TRUE,TRUE),1,5),"")</f>
        <v/>
      </c>
      <c r="BL1298" s="9">
        <f>IF((ROW()-6)&lt;=$Q$3,INDEX(LINEST(AH1239:AH1298,AI1239:AT1298,TRUE,TRUE),1,4),"")</f>
        <v/>
      </c>
      <c r="BM1298" s="9">
        <f>IF((ROW()-6)&lt;=$Q$3,INDEX(LINEST(AH1239:AH1298,AI1239:AT1298,TRUE,TRUE),1,3),"")</f>
        <v/>
      </c>
      <c r="BN1298" s="9">
        <f>IF((ROW()-6)&lt;=$Q$3,INDEX(LINEST(AH1239:AH1298,AI1239:AT1298,TRUE,TRUE),1,2),"")</f>
        <v/>
      </c>
      <c r="BO1298" s="9">
        <f>IF((ROW()-6)&lt;=$Q$3,INDEX(LINEST(AH1239:AH1298,AI1239:AT1298,TRUE,TRUE),1,1),"")</f>
        <v/>
      </c>
      <c r="BP1298" s="10">
        <f>IF((ROW()-6)&lt;=$Q$3,INDEX(LINEST(AH1239:AH1298,AI1239:AT1298,TRUE,TRUE),3,1),"")</f>
        <v/>
      </c>
      <c r="BR1298" s="9">
        <f>IF(AND((ROW()-6)&lt;=$Q$3,ISNUMBER(BC1297)),BC1297/$Q$4+BD1297*AI1298+BE1297*AJ1298+BF1297*AK1298+BG1297*AL1298+BH1297*AM1298+BI1297*AN1298+BJ1297*AO1298+BK1297*AP1298+BL1297*AQ1298+BM1297*AR1298+BN1297*AS1298+BO1297*AT1298,"")</f>
        <v/>
      </c>
      <c r="BS1298">
        <f>IF(ISNUMBER(BR1298),AVERAGE(AH1238:AH1297),"")</f>
        <v/>
      </c>
      <c r="BT1298">
        <f>IF(ISNUMBER(BR1298),(AH1298-BR1298)^2,"")</f>
        <v/>
      </c>
      <c r="BU1298">
        <f>IF(ISNUMBER(BR1298),AH1298^2,"")</f>
        <v/>
      </c>
      <c r="BV1298">
        <f>IF(ISNUMBER(BR1298),(AH1298-BS1298)^2,"")</f>
        <v/>
      </c>
    </row>
    <row r="1299">
      <c r="O1299">
        <f>IF($R1299="","",CHOOSE($Q$2,YEAR(R1299)*12+MONTH(R1299),INT((R1299-2)/7),YEAR(R1299)*4+ROUNDUP(MONTH(R1299)/3)))</f>
        <v/>
      </c>
      <c r="P1299">
        <f>IF($R1299="","",IF($R1300="",1,IF(O1299&lt;&gt;O1300,1,0)))</f>
        <v/>
      </c>
      <c r="Q1299">
        <f>IF(P1299=1,SUM($P$7:P1299),"")</f>
        <v/>
      </c>
      <c r="R1299">
        <f>IF($A1299="","",IF(ISNUMBER($A1299),$A1299,IFERROR(DATEVALUE($A1299),NA())))</f>
        <v/>
      </c>
      <c r="S1299" s="7">
        <f>IFERROR(INDEX($R$7:$R$60000,MATCH(ROW()-6,$Q$7:$Q$60000,0)),"")</f>
        <v/>
      </c>
      <c r="T1299">
        <f>IFERROR(INDEX($B$7:$B$60000,MATCH(ROW()-6,$Q$7:$Q$60000,0)),"")</f>
        <v/>
      </c>
      <c r="U1299">
        <f>IFERROR(INDEX($C$7:$C$60000,MATCH(ROW()-6,$Q$7:$Q$60000,0)),"")</f>
        <v/>
      </c>
      <c r="V1299">
        <f>IFERROR(INDEX($D$7:$D$60000,MATCH(ROW()-6,$Q$7:$Q$60000,0)),"")</f>
        <v/>
      </c>
      <c r="W1299">
        <f>IFERROR(INDEX($E$7:$E$60000,MATCH(ROW()-6,$Q$7:$Q$60000,0)),"")</f>
        <v/>
      </c>
      <c r="X1299">
        <f>IFERROR(INDEX($F$7:$F$60000,MATCH(ROW()-6,$Q$7:$Q$60000,0)),"")</f>
        <v/>
      </c>
      <c r="Y1299">
        <f>IFERROR(INDEX($G$7:$G$60000,MATCH(ROW()-6,$Q$7:$Q$60000,0)),"")</f>
        <v/>
      </c>
      <c r="Z1299">
        <f>IFERROR(INDEX($H$7:$H$60000,MATCH(ROW()-6,$Q$7:$Q$60000,0)),"")</f>
        <v/>
      </c>
      <c r="AA1299">
        <f>IFERROR(INDEX($I$7:$I$60000,MATCH(ROW()-6,$Q$7:$Q$60000,0)),"")</f>
        <v/>
      </c>
      <c r="AB1299">
        <f>IFERROR(INDEX($J$7:$J$60000,MATCH(ROW()-6,$Q$7:$Q$60000,0)),"")</f>
        <v/>
      </c>
      <c r="AC1299">
        <f>IFERROR(INDEX($K$7:$K$60000,MATCH(ROW()-6,$Q$7:$Q$60000,0)),"")</f>
        <v/>
      </c>
      <c r="AD1299">
        <f>IFERROR(INDEX($L$7:$L$60000,MATCH(ROW()-6,$Q$7:$Q$60000,0)),"")</f>
        <v/>
      </c>
      <c r="AE1299">
        <f>IFERROR(INDEX($M$7:$M$60000,MATCH(ROW()-6,$Q$7:$Q$60000,0)),"")</f>
        <v/>
      </c>
      <c r="AF1299">
        <f>IFERROR(INDEX($N$7:$N$60000,MATCH(ROW()-6,$Q$7:$Q$60000,0)),"")</f>
        <v/>
      </c>
      <c r="AH1299" s="9">
        <f>IF(OR($S1299="",$S1298=""),"",LN($T1299/$T1298))</f>
        <v/>
      </c>
      <c r="AI1299" s="9">
        <f>IF(OR($S1299="",$S1298=""),"",$C$2*LN(U1299/U1298))</f>
        <v/>
      </c>
      <c r="AJ1299" s="9">
        <f>IF(OR($S1299="",$S1298=""),"",$D$2*(V1299-V1298))</f>
        <v/>
      </c>
      <c r="AK1299" s="9">
        <f>IF(OR($S1299="",$S1298=""),"",$E$2*(W1299-W1298))</f>
        <v/>
      </c>
      <c r="AL1299" s="9">
        <f>IF(OR($S1299="",$S1298=""),"",$F$2*LN(X1299/X1298))</f>
        <v/>
      </c>
      <c r="AM1299" s="9">
        <f>IF(OR($S1299="",$S1298=""),"",$G$2*(Y1299-Y1298))</f>
        <v/>
      </c>
      <c r="AN1299" s="9">
        <f>IF(OR($S1299="",$S1298=""),"",$H$2*LN(Z1299/Z1298))</f>
        <v/>
      </c>
      <c r="AO1299" s="9">
        <f>IF(OR($S1299="",$S1298=""),"",$I$2*(AA1299-AA1298))</f>
        <v/>
      </c>
      <c r="AP1299" s="9">
        <f>IF(OR($S1299="",$S1298=""),"",$J$2*LN(AB1299/AB1298))</f>
        <v/>
      </c>
      <c r="AQ1299" s="9">
        <f>IF(OR($S1299="",$S1298=""),"",$K$2*(AC1299-AC1298))</f>
        <v/>
      </c>
      <c r="AR1299" s="9">
        <f>IF(OR($S1299="",$S1298=""),"",$L$2*LN(AD1299/AD1298))</f>
        <v/>
      </c>
      <c r="AS1299" s="9">
        <f>IF(OR($S1299="",$S1298=""),"",$M$2*LN(AE1299/AE1298))</f>
        <v/>
      </c>
      <c r="AT1299" s="9">
        <f>IF(OR($S1299="",$S1298=""),"",$N$2*LN(AF1299/AF1298))</f>
        <v/>
      </c>
      <c r="AV1299" s="9">
        <f>IF($AH1299="","",$AY$16+$AY$4*AI1299+$AY$5*AJ1299+$AY$6*AK1299+$AY$7*AL1299+$AY$8*AM1299+$AY$9*AN1299+$AY$10*AO1299+$AY$11*AP1299+$AY$12*AQ1299+$AY$13*AR1299+$AY$14*AS1299+$AY$15*AT1299)</f>
        <v/>
      </c>
      <c r="BC1299" s="10">
        <f>IF((ROW()-6)&lt;=$Q$3,INDEX(LINEST(AH1240:AH1299,AI1240:AT1299,TRUE,TRUE),1,13)*$Q$4,"")</f>
        <v/>
      </c>
      <c r="BD1299" s="9">
        <f>IF((ROW()-6)&lt;=$Q$3,INDEX(LINEST(AH1240:AH1299,AI1240:AT1299,TRUE,TRUE),1,12),"")</f>
        <v/>
      </c>
      <c r="BE1299" s="9">
        <f>IF((ROW()-6)&lt;=$Q$3,INDEX(LINEST(AH1240:AH1299,AI1240:AT1299,TRUE,TRUE),1,11),"")</f>
        <v/>
      </c>
      <c r="BF1299" s="9">
        <f>IF((ROW()-6)&lt;=$Q$3,INDEX(LINEST(AH1240:AH1299,AI1240:AT1299,TRUE,TRUE),1,10),"")</f>
        <v/>
      </c>
      <c r="BG1299" s="9">
        <f>IF((ROW()-6)&lt;=$Q$3,INDEX(LINEST(AH1240:AH1299,AI1240:AT1299,TRUE,TRUE),1,9),"")</f>
        <v/>
      </c>
      <c r="BH1299" s="9">
        <f>IF((ROW()-6)&lt;=$Q$3,INDEX(LINEST(AH1240:AH1299,AI1240:AT1299,TRUE,TRUE),1,8),"")</f>
        <v/>
      </c>
      <c r="BI1299" s="9">
        <f>IF((ROW()-6)&lt;=$Q$3,INDEX(LINEST(AH1240:AH1299,AI1240:AT1299,TRUE,TRUE),1,7),"")</f>
        <v/>
      </c>
      <c r="BJ1299" s="9">
        <f>IF((ROW()-6)&lt;=$Q$3,INDEX(LINEST(AH1240:AH1299,AI1240:AT1299,TRUE,TRUE),1,6),"")</f>
        <v/>
      </c>
      <c r="BK1299" s="9">
        <f>IF((ROW()-6)&lt;=$Q$3,INDEX(LINEST(AH1240:AH1299,AI1240:AT1299,TRUE,TRUE),1,5),"")</f>
        <v/>
      </c>
      <c r="BL1299" s="9">
        <f>IF((ROW()-6)&lt;=$Q$3,INDEX(LINEST(AH1240:AH1299,AI1240:AT1299,TRUE,TRUE),1,4),"")</f>
        <v/>
      </c>
      <c r="BM1299" s="9">
        <f>IF((ROW()-6)&lt;=$Q$3,INDEX(LINEST(AH1240:AH1299,AI1240:AT1299,TRUE,TRUE),1,3),"")</f>
        <v/>
      </c>
      <c r="BN1299" s="9">
        <f>IF((ROW()-6)&lt;=$Q$3,INDEX(LINEST(AH1240:AH1299,AI1240:AT1299,TRUE,TRUE),1,2),"")</f>
        <v/>
      </c>
      <c r="BO1299" s="9">
        <f>IF((ROW()-6)&lt;=$Q$3,INDEX(LINEST(AH1240:AH1299,AI1240:AT1299,TRUE,TRUE),1,1),"")</f>
        <v/>
      </c>
      <c r="BP1299" s="10">
        <f>IF((ROW()-6)&lt;=$Q$3,INDEX(LINEST(AH1240:AH1299,AI1240:AT1299,TRUE,TRUE),3,1),"")</f>
        <v/>
      </c>
      <c r="BR1299" s="9">
        <f>IF(AND((ROW()-6)&lt;=$Q$3,ISNUMBER(BC1298)),BC1298/$Q$4+BD1298*AI1299+BE1298*AJ1299+BF1298*AK1299+BG1298*AL1299+BH1298*AM1299+BI1298*AN1299+BJ1298*AO1299+BK1298*AP1299+BL1298*AQ1299+BM1298*AR1299+BN1298*AS1299+BO1298*AT1299,"")</f>
        <v/>
      </c>
      <c r="BS1299">
        <f>IF(ISNUMBER(BR1299),AVERAGE(AH1239:AH1298),"")</f>
        <v/>
      </c>
      <c r="BT1299">
        <f>IF(ISNUMBER(BR1299),(AH1299-BR1299)^2,"")</f>
        <v/>
      </c>
      <c r="BU1299">
        <f>IF(ISNUMBER(BR1299),AH1299^2,"")</f>
        <v/>
      </c>
      <c r="BV1299">
        <f>IF(ISNUMBER(BR1299),(AH1299-BS1299)^2,"")</f>
        <v/>
      </c>
    </row>
    <row r="1300">
      <c r="O1300">
        <f>IF($R1300="","",CHOOSE($Q$2,YEAR(R1300)*12+MONTH(R1300),INT((R1300-2)/7),YEAR(R1300)*4+ROUNDUP(MONTH(R1300)/3)))</f>
        <v/>
      </c>
      <c r="P1300">
        <f>IF($R1300="","",IF($R1301="",1,IF(O1300&lt;&gt;O1301,1,0)))</f>
        <v/>
      </c>
      <c r="Q1300">
        <f>IF(P1300=1,SUM($P$7:P1300),"")</f>
        <v/>
      </c>
      <c r="R1300">
        <f>IF($A1300="","",IF(ISNUMBER($A1300),$A1300,IFERROR(DATEVALUE($A1300),NA())))</f>
        <v/>
      </c>
      <c r="S1300" s="7">
        <f>IFERROR(INDEX($R$7:$R$60000,MATCH(ROW()-6,$Q$7:$Q$60000,0)),"")</f>
        <v/>
      </c>
      <c r="T1300">
        <f>IFERROR(INDEX($B$7:$B$60000,MATCH(ROW()-6,$Q$7:$Q$60000,0)),"")</f>
        <v/>
      </c>
      <c r="U1300">
        <f>IFERROR(INDEX($C$7:$C$60000,MATCH(ROW()-6,$Q$7:$Q$60000,0)),"")</f>
        <v/>
      </c>
      <c r="V1300">
        <f>IFERROR(INDEX($D$7:$D$60000,MATCH(ROW()-6,$Q$7:$Q$60000,0)),"")</f>
        <v/>
      </c>
      <c r="W1300">
        <f>IFERROR(INDEX($E$7:$E$60000,MATCH(ROW()-6,$Q$7:$Q$60000,0)),"")</f>
        <v/>
      </c>
      <c r="X1300">
        <f>IFERROR(INDEX($F$7:$F$60000,MATCH(ROW()-6,$Q$7:$Q$60000,0)),"")</f>
        <v/>
      </c>
      <c r="Y1300">
        <f>IFERROR(INDEX($G$7:$G$60000,MATCH(ROW()-6,$Q$7:$Q$60000,0)),"")</f>
        <v/>
      </c>
      <c r="Z1300">
        <f>IFERROR(INDEX($H$7:$H$60000,MATCH(ROW()-6,$Q$7:$Q$60000,0)),"")</f>
        <v/>
      </c>
      <c r="AA1300">
        <f>IFERROR(INDEX($I$7:$I$60000,MATCH(ROW()-6,$Q$7:$Q$60000,0)),"")</f>
        <v/>
      </c>
      <c r="AB1300">
        <f>IFERROR(INDEX($J$7:$J$60000,MATCH(ROW()-6,$Q$7:$Q$60000,0)),"")</f>
        <v/>
      </c>
      <c r="AC1300">
        <f>IFERROR(INDEX($K$7:$K$60000,MATCH(ROW()-6,$Q$7:$Q$60000,0)),"")</f>
        <v/>
      </c>
      <c r="AD1300">
        <f>IFERROR(INDEX($L$7:$L$60000,MATCH(ROW()-6,$Q$7:$Q$60000,0)),"")</f>
        <v/>
      </c>
      <c r="AE1300">
        <f>IFERROR(INDEX($M$7:$M$60000,MATCH(ROW()-6,$Q$7:$Q$60000,0)),"")</f>
        <v/>
      </c>
      <c r="AF1300">
        <f>IFERROR(INDEX($N$7:$N$60000,MATCH(ROW()-6,$Q$7:$Q$60000,0)),"")</f>
        <v/>
      </c>
      <c r="AH1300" s="9">
        <f>IF(OR($S1300="",$S1299=""),"",LN($T1300/$T1299))</f>
        <v/>
      </c>
      <c r="AI1300" s="9">
        <f>IF(OR($S1300="",$S1299=""),"",$C$2*LN(U1300/U1299))</f>
        <v/>
      </c>
      <c r="AJ1300" s="9">
        <f>IF(OR($S1300="",$S1299=""),"",$D$2*(V1300-V1299))</f>
        <v/>
      </c>
      <c r="AK1300" s="9">
        <f>IF(OR($S1300="",$S1299=""),"",$E$2*(W1300-W1299))</f>
        <v/>
      </c>
      <c r="AL1300" s="9">
        <f>IF(OR($S1300="",$S1299=""),"",$F$2*LN(X1300/X1299))</f>
        <v/>
      </c>
      <c r="AM1300" s="9">
        <f>IF(OR($S1300="",$S1299=""),"",$G$2*(Y1300-Y1299))</f>
        <v/>
      </c>
      <c r="AN1300" s="9">
        <f>IF(OR($S1300="",$S1299=""),"",$H$2*LN(Z1300/Z1299))</f>
        <v/>
      </c>
      <c r="AO1300" s="9">
        <f>IF(OR($S1300="",$S1299=""),"",$I$2*(AA1300-AA1299))</f>
        <v/>
      </c>
      <c r="AP1300" s="9">
        <f>IF(OR($S1300="",$S1299=""),"",$J$2*LN(AB1300/AB1299))</f>
        <v/>
      </c>
      <c r="AQ1300" s="9">
        <f>IF(OR($S1300="",$S1299=""),"",$K$2*(AC1300-AC1299))</f>
        <v/>
      </c>
      <c r="AR1300" s="9">
        <f>IF(OR($S1300="",$S1299=""),"",$L$2*LN(AD1300/AD1299))</f>
        <v/>
      </c>
      <c r="AS1300" s="9">
        <f>IF(OR($S1300="",$S1299=""),"",$M$2*LN(AE1300/AE1299))</f>
        <v/>
      </c>
      <c r="AT1300" s="9">
        <f>IF(OR($S1300="",$S1299=""),"",$N$2*LN(AF1300/AF1299))</f>
        <v/>
      </c>
      <c r="AV1300" s="9">
        <f>IF($AH1300="","",$AY$16+$AY$4*AI1300+$AY$5*AJ1300+$AY$6*AK1300+$AY$7*AL1300+$AY$8*AM1300+$AY$9*AN1300+$AY$10*AO1300+$AY$11*AP1300+$AY$12*AQ1300+$AY$13*AR1300+$AY$14*AS1300+$AY$15*AT1300)</f>
        <v/>
      </c>
      <c r="BC1300" s="10">
        <f>IF((ROW()-6)&lt;=$Q$3,INDEX(LINEST(AH1241:AH1300,AI1241:AT1300,TRUE,TRUE),1,13)*$Q$4,"")</f>
        <v/>
      </c>
      <c r="BD1300" s="9">
        <f>IF((ROW()-6)&lt;=$Q$3,INDEX(LINEST(AH1241:AH1300,AI1241:AT1300,TRUE,TRUE),1,12),"")</f>
        <v/>
      </c>
      <c r="BE1300" s="9">
        <f>IF((ROW()-6)&lt;=$Q$3,INDEX(LINEST(AH1241:AH1300,AI1241:AT1300,TRUE,TRUE),1,11),"")</f>
        <v/>
      </c>
      <c r="BF1300" s="9">
        <f>IF((ROW()-6)&lt;=$Q$3,INDEX(LINEST(AH1241:AH1300,AI1241:AT1300,TRUE,TRUE),1,10),"")</f>
        <v/>
      </c>
      <c r="BG1300" s="9">
        <f>IF((ROW()-6)&lt;=$Q$3,INDEX(LINEST(AH1241:AH1300,AI1241:AT1300,TRUE,TRUE),1,9),"")</f>
        <v/>
      </c>
      <c r="BH1300" s="9">
        <f>IF((ROW()-6)&lt;=$Q$3,INDEX(LINEST(AH1241:AH1300,AI1241:AT1300,TRUE,TRUE),1,8),"")</f>
        <v/>
      </c>
      <c r="BI1300" s="9">
        <f>IF((ROW()-6)&lt;=$Q$3,INDEX(LINEST(AH1241:AH1300,AI1241:AT1300,TRUE,TRUE),1,7),"")</f>
        <v/>
      </c>
      <c r="BJ1300" s="9">
        <f>IF((ROW()-6)&lt;=$Q$3,INDEX(LINEST(AH1241:AH1300,AI1241:AT1300,TRUE,TRUE),1,6),"")</f>
        <v/>
      </c>
      <c r="BK1300" s="9">
        <f>IF((ROW()-6)&lt;=$Q$3,INDEX(LINEST(AH1241:AH1300,AI1241:AT1300,TRUE,TRUE),1,5),"")</f>
        <v/>
      </c>
      <c r="BL1300" s="9">
        <f>IF((ROW()-6)&lt;=$Q$3,INDEX(LINEST(AH1241:AH1300,AI1241:AT1300,TRUE,TRUE),1,4),"")</f>
        <v/>
      </c>
      <c r="BM1300" s="9">
        <f>IF((ROW()-6)&lt;=$Q$3,INDEX(LINEST(AH1241:AH1300,AI1241:AT1300,TRUE,TRUE),1,3),"")</f>
        <v/>
      </c>
      <c r="BN1300" s="9">
        <f>IF((ROW()-6)&lt;=$Q$3,INDEX(LINEST(AH1241:AH1300,AI1241:AT1300,TRUE,TRUE),1,2),"")</f>
        <v/>
      </c>
      <c r="BO1300" s="9">
        <f>IF((ROW()-6)&lt;=$Q$3,INDEX(LINEST(AH1241:AH1300,AI1241:AT1300,TRUE,TRUE),1,1),"")</f>
        <v/>
      </c>
      <c r="BP1300" s="10">
        <f>IF((ROW()-6)&lt;=$Q$3,INDEX(LINEST(AH1241:AH1300,AI1241:AT1300,TRUE,TRUE),3,1),"")</f>
        <v/>
      </c>
      <c r="BR1300" s="9">
        <f>IF(AND((ROW()-6)&lt;=$Q$3,ISNUMBER(BC1299)),BC1299/$Q$4+BD1299*AI1300+BE1299*AJ1300+BF1299*AK1300+BG1299*AL1300+BH1299*AM1300+BI1299*AN1300+BJ1299*AO1300+BK1299*AP1300+BL1299*AQ1300+BM1299*AR1300+BN1299*AS1300+BO1299*AT1300,"")</f>
        <v/>
      </c>
      <c r="BS1300">
        <f>IF(ISNUMBER(BR1300),AVERAGE(AH1240:AH1299),"")</f>
        <v/>
      </c>
      <c r="BT1300">
        <f>IF(ISNUMBER(BR1300),(AH1300-BR1300)^2,"")</f>
        <v/>
      </c>
      <c r="BU1300">
        <f>IF(ISNUMBER(BR1300),AH1300^2,"")</f>
        <v/>
      </c>
      <c r="BV1300">
        <f>IF(ISNUMBER(BR1300),(AH1300-BS1300)^2,"")</f>
        <v/>
      </c>
    </row>
    <row r="1301">
      <c r="O1301">
        <f>IF($R1301="","",CHOOSE($Q$2,YEAR(R1301)*12+MONTH(R1301),INT((R1301-2)/7),YEAR(R1301)*4+ROUNDUP(MONTH(R1301)/3)))</f>
        <v/>
      </c>
      <c r="P1301">
        <f>IF($R1301="","",IF($R1302="",1,IF(O1301&lt;&gt;O1302,1,0)))</f>
        <v/>
      </c>
      <c r="Q1301">
        <f>IF(P1301=1,SUM($P$7:P1301),"")</f>
        <v/>
      </c>
      <c r="R1301">
        <f>IF($A1301="","",IF(ISNUMBER($A1301),$A1301,IFERROR(DATEVALUE($A1301),NA())))</f>
        <v/>
      </c>
      <c r="S1301" s="7">
        <f>IFERROR(INDEX($R$7:$R$60000,MATCH(ROW()-6,$Q$7:$Q$60000,0)),"")</f>
        <v/>
      </c>
      <c r="T1301">
        <f>IFERROR(INDEX($B$7:$B$60000,MATCH(ROW()-6,$Q$7:$Q$60000,0)),"")</f>
        <v/>
      </c>
      <c r="U1301">
        <f>IFERROR(INDEX($C$7:$C$60000,MATCH(ROW()-6,$Q$7:$Q$60000,0)),"")</f>
        <v/>
      </c>
      <c r="V1301">
        <f>IFERROR(INDEX($D$7:$D$60000,MATCH(ROW()-6,$Q$7:$Q$60000,0)),"")</f>
        <v/>
      </c>
      <c r="W1301">
        <f>IFERROR(INDEX($E$7:$E$60000,MATCH(ROW()-6,$Q$7:$Q$60000,0)),"")</f>
        <v/>
      </c>
      <c r="X1301">
        <f>IFERROR(INDEX($F$7:$F$60000,MATCH(ROW()-6,$Q$7:$Q$60000,0)),"")</f>
        <v/>
      </c>
      <c r="Y1301">
        <f>IFERROR(INDEX($G$7:$G$60000,MATCH(ROW()-6,$Q$7:$Q$60000,0)),"")</f>
        <v/>
      </c>
      <c r="Z1301">
        <f>IFERROR(INDEX($H$7:$H$60000,MATCH(ROW()-6,$Q$7:$Q$60000,0)),"")</f>
        <v/>
      </c>
      <c r="AA1301">
        <f>IFERROR(INDEX($I$7:$I$60000,MATCH(ROW()-6,$Q$7:$Q$60000,0)),"")</f>
        <v/>
      </c>
      <c r="AB1301">
        <f>IFERROR(INDEX($J$7:$J$60000,MATCH(ROW()-6,$Q$7:$Q$60000,0)),"")</f>
        <v/>
      </c>
      <c r="AC1301">
        <f>IFERROR(INDEX($K$7:$K$60000,MATCH(ROW()-6,$Q$7:$Q$60000,0)),"")</f>
        <v/>
      </c>
      <c r="AD1301">
        <f>IFERROR(INDEX($L$7:$L$60000,MATCH(ROW()-6,$Q$7:$Q$60000,0)),"")</f>
        <v/>
      </c>
      <c r="AE1301">
        <f>IFERROR(INDEX($M$7:$M$60000,MATCH(ROW()-6,$Q$7:$Q$60000,0)),"")</f>
        <v/>
      </c>
      <c r="AF1301">
        <f>IFERROR(INDEX($N$7:$N$60000,MATCH(ROW()-6,$Q$7:$Q$60000,0)),"")</f>
        <v/>
      </c>
      <c r="AH1301" s="9">
        <f>IF(OR($S1301="",$S1300=""),"",LN($T1301/$T1300))</f>
        <v/>
      </c>
      <c r="AI1301" s="9">
        <f>IF(OR($S1301="",$S1300=""),"",$C$2*LN(U1301/U1300))</f>
        <v/>
      </c>
      <c r="AJ1301" s="9">
        <f>IF(OR($S1301="",$S1300=""),"",$D$2*(V1301-V1300))</f>
        <v/>
      </c>
      <c r="AK1301" s="9">
        <f>IF(OR($S1301="",$S1300=""),"",$E$2*(W1301-W1300))</f>
        <v/>
      </c>
      <c r="AL1301" s="9">
        <f>IF(OR($S1301="",$S1300=""),"",$F$2*LN(X1301/X1300))</f>
        <v/>
      </c>
      <c r="AM1301" s="9">
        <f>IF(OR($S1301="",$S1300=""),"",$G$2*(Y1301-Y1300))</f>
        <v/>
      </c>
      <c r="AN1301" s="9">
        <f>IF(OR($S1301="",$S1300=""),"",$H$2*LN(Z1301/Z1300))</f>
        <v/>
      </c>
      <c r="AO1301" s="9">
        <f>IF(OR($S1301="",$S1300=""),"",$I$2*(AA1301-AA1300))</f>
        <v/>
      </c>
      <c r="AP1301" s="9">
        <f>IF(OR($S1301="",$S1300=""),"",$J$2*LN(AB1301/AB1300))</f>
        <v/>
      </c>
      <c r="AQ1301" s="9">
        <f>IF(OR($S1301="",$S1300=""),"",$K$2*(AC1301-AC1300))</f>
        <v/>
      </c>
      <c r="AR1301" s="9">
        <f>IF(OR($S1301="",$S1300=""),"",$L$2*LN(AD1301/AD1300))</f>
        <v/>
      </c>
      <c r="AS1301" s="9">
        <f>IF(OR($S1301="",$S1300=""),"",$M$2*LN(AE1301/AE1300))</f>
        <v/>
      </c>
      <c r="AT1301" s="9">
        <f>IF(OR($S1301="",$S1300=""),"",$N$2*LN(AF1301/AF1300))</f>
        <v/>
      </c>
      <c r="AV1301" s="9">
        <f>IF($AH1301="","",$AY$16+$AY$4*AI1301+$AY$5*AJ1301+$AY$6*AK1301+$AY$7*AL1301+$AY$8*AM1301+$AY$9*AN1301+$AY$10*AO1301+$AY$11*AP1301+$AY$12*AQ1301+$AY$13*AR1301+$AY$14*AS1301+$AY$15*AT1301)</f>
        <v/>
      </c>
      <c r="BC1301" s="10">
        <f>IF((ROW()-6)&lt;=$Q$3,INDEX(LINEST(AH1242:AH1301,AI1242:AT1301,TRUE,TRUE),1,13)*$Q$4,"")</f>
        <v/>
      </c>
      <c r="BD1301" s="9">
        <f>IF((ROW()-6)&lt;=$Q$3,INDEX(LINEST(AH1242:AH1301,AI1242:AT1301,TRUE,TRUE),1,12),"")</f>
        <v/>
      </c>
      <c r="BE1301" s="9">
        <f>IF((ROW()-6)&lt;=$Q$3,INDEX(LINEST(AH1242:AH1301,AI1242:AT1301,TRUE,TRUE),1,11),"")</f>
        <v/>
      </c>
      <c r="BF1301" s="9">
        <f>IF((ROW()-6)&lt;=$Q$3,INDEX(LINEST(AH1242:AH1301,AI1242:AT1301,TRUE,TRUE),1,10),"")</f>
        <v/>
      </c>
      <c r="BG1301" s="9">
        <f>IF((ROW()-6)&lt;=$Q$3,INDEX(LINEST(AH1242:AH1301,AI1242:AT1301,TRUE,TRUE),1,9),"")</f>
        <v/>
      </c>
      <c r="BH1301" s="9">
        <f>IF((ROW()-6)&lt;=$Q$3,INDEX(LINEST(AH1242:AH1301,AI1242:AT1301,TRUE,TRUE),1,8),"")</f>
        <v/>
      </c>
      <c r="BI1301" s="9">
        <f>IF((ROW()-6)&lt;=$Q$3,INDEX(LINEST(AH1242:AH1301,AI1242:AT1301,TRUE,TRUE),1,7),"")</f>
        <v/>
      </c>
      <c r="BJ1301" s="9">
        <f>IF((ROW()-6)&lt;=$Q$3,INDEX(LINEST(AH1242:AH1301,AI1242:AT1301,TRUE,TRUE),1,6),"")</f>
        <v/>
      </c>
      <c r="BK1301" s="9">
        <f>IF((ROW()-6)&lt;=$Q$3,INDEX(LINEST(AH1242:AH1301,AI1242:AT1301,TRUE,TRUE),1,5),"")</f>
        <v/>
      </c>
      <c r="BL1301" s="9">
        <f>IF((ROW()-6)&lt;=$Q$3,INDEX(LINEST(AH1242:AH1301,AI1242:AT1301,TRUE,TRUE),1,4),"")</f>
        <v/>
      </c>
      <c r="BM1301" s="9">
        <f>IF((ROW()-6)&lt;=$Q$3,INDEX(LINEST(AH1242:AH1301,AI1242:AT1301,TRUE,TRUE),1,3),"")</f>
        <v/>
      </c>
      <c r="BN1301" s="9">
        <f>IF((ROW()-6)&lt;=$Q$3,INDEX(LINEST(AH1242:AH1301,AI1242:AT1301,TRUE,TRUE),1,2),"")</f>
        <v/>
      </c>
      <c r="BO1301" s="9">
        <f>IF((ROW()-6)&lt;=$Q$3,INDEX(LINEST(AH1242:AH1301,AI1242:AT1301,TRUE,TRUE),1,1),"")</f>
        <v/>
      </c>
      <c r="BP1301" s="10">
        <f>IF((ROW()-6)&lt;=$Q$3,INDEX(LINEST(AH1242:AH1301,AI1242:AT1301,TRUE,TRUE),3,1),"")</f>
        <v/>
      </c>
      <c r="BR1301" s="9">
        <f>IF(AND((ROW()-6)&lt;=$Q$3,ISNUMBER(BC1300)),BC1300/$Q$4+BD1300*AI1301+BE1300*AJ1301+BF1300*AK1301+BG1300*AL1301+BH1300*AM1301+BI1300*AN1301+BJ1300*AO1301+BK1300*AP1301+BL1300*AQ1301+BM1300*AR1301+BN1300*AS1301+BO1300*AT1301,"")</f>
        <v/>
      </c>
      <c r="BS1301">
        <f>IF(ISNUMBER(BR1301),AVERAGE(AH1241:AH1300),"")</f>
        <v/>
      </c>
      <c r="BT1301">
        <f>IF(ISNUMBER(BR1301),(AH1301-BR1301)^2,"")</f>
        <v/>
      </c>
      <c r="BU1301">
        <f>IF(ISNUMBER(BR1301),AH1301^2,"")</f>
        <v/>
      </c>
      <c r="BV1301">
        <f>IF(ISNUMBER(BR1301),(AH1301-BS1301)^2,"")</f>
        <v/>
      </c>
    </row>
    <row r="1302">
      <c r="O1302">
        <f>IF($R1302="","",CHOOSE($Q$2,YEAR(R1302)*12+MONTH(R1302),INT((R1302-2)/7),YEAR(R1302)*4+ROUNDUP(MONTH(R1302)/3)))</f>
        <v/>
      </c>
      <c r="P1302">
        <f>IF($R1302="","",IF($R1303="",1,IF(O1302&lt;&gt;O1303,1,0)))</f>
        <v/>
      </c>
      <c r="Q1302">
        <f>IF(P1302=1,SUM($P$7:P1302),"")</f>
        <v/>
      </c>
      <c r="R1302">
        <f>IF($A1302="","",IF(ISNUMBER($A1302),$A1302,IFERROR(DATEVALUE($A1302),NA())))</f>
        <v/>
      </c>
      <c r="S1302" s="7">
        <f>IFERROR(INDEX($R$7:$R$60000,MATCH(ROW()-6,$Q$7:$Q$60000,0)),"")</f>
        <v/>
      </c>
      <c r="T1302">
        <f>IFERROR(INDEX($B$7:$B$60000,MATCH(ROW()-6,$Q$7:$Q$60000,0)),"")</f>
        <v/>
      </c>
      <c r="U1302">
        <f>IFERROR(INDEX($C$7:$C$60000,MATCH(ROW()-6,$Q$7:$Q$60000,0)),"")</f>
        <v/>
      </c>
      <c r="V1302">
        <f>IFERROR(INDEX($D$7:$D$60000,MATCH(ROW()-6,$Q$7:$Q$60000,0)),"")</f>
        <v/>
      </c>
      <c r="W1302">
        <f>IFERROR(INDEX($E$7:$E$60000,MATCH(ROW()-6,$Q$7:$Q$60000,0)),"")</f>
        <v/>
      </c>
      <c r="X1302">
        <f>IFERROR(INDEX($F$7:$F$60000,MATCH(ROW()-6,$Q$7:$Q$60000,0)),"")</f>
        <v/>
      </c>
      <c r="Y1302">
        <f>IFERROR(INDEX($G$7:$G$60000,MATCH(ROW()-6,$Q$7:$Q$60000,0)),"")</f>
        <v/>
      </c>
      <c r="Z1302">
        <f>IFERROR(INDEX($H$7:$H$60000,MATCH(ROW()-6,$Q$7:$Q$60000,0)),"")</f>
        <v/>
      </c>
      <c r="AA1302">
        <f>IFERROR(INDEX($I$7:$I$60000,MATCH(ROW()-6,$Q$7:$Q$60000,0)),"")</f>
        <v/>
      </c>
      <c r="AB1302">
        <f>IFERROR(INDEX($J$7:$J$60000,MATCH(ROW()-6,$Q$7:$Q$60000,0)),"")</f>
        <v/>
      </c>
      <c r="AC1302">
        <f>IFERROR(INDEX($K$7:$K$60000,MATCH(ROW()-6,$Q$7:$Q$60000,0)),"")</f>
        <v/>
      </c>
      <c r="AD1302">
        <f>IFERROR(INDEX($L$7:$L$60000,MATCH(ROW()-6,$Q$7:$Q$60000,0)),"")</f>
        <v/>
      </c>
      <c r="AE1302">
        <f>IFERROR(INDEX($M$7:$M$60000,MATCH(ROW()-6,$Q$7:$Q$60000,0)),"")</f>
        <v/>
      </c>
      <c r="AF1302">
        <f>IFERROR(INDEX($N$7:$N$60000,MATCH(ROW()-6,$Q$7:$Q$60000,0)),"")</f>
        <v/>
      </c>
      <c r="AH1302" s="9">
        <f>IF(OR($S1302="",$S1301=""),"",LN($T1302/$T1301))</f>
        <v/>
      </c>
      <c r="AI1302" s="9">
        <f>IF(OR($S1302="",$S1301=""),"",$C$2*LN(U1302/U1301))</f>
        <v/>
      </c>
      <c r="AJ1302" s="9">
        <f>IF(OR($S1302="",$S1301=""),"",$D$2*(V1302-V1301))</f>
        <v/>
      </c>
      <c r="AK1302" s="9">
        <f>IF(OR($S1302="",$S1301=""),"",$E$2*(W1302-W1301))</f>
        <v/>
      </c>
      <c r="AL1302" s="9">
        <f>IF(OR($S1302="",$S1301=""),"",$F$2*LN(X1302/X1301))</f>
        <v/>
      </c>
      <c r="AM1302" s="9">
        <f>IF(OR($S1302="",$S1301=""),"",$G$2*(Y1302-Y1301))</f>
        <v/>
      </c>
      <c r="AN1302" s="9">
        <f>IF(OR($S1302="",$S1301=""),"",$H$2*LN(Z1302/Z1301))</f>
        <v/>
      </c>
      <c r="AO1302" s="9">
        <f>IF(OR($S1302="",$S1301=""),"",$I$2*(AA1302-AA1301))</f>
        <v/>
      </c>
      <c r="AP1302" s="9">
        <f>IF(OR($S1302="",$S1301=""),"",$J$2*LN(AB1302/AB1301))</f>
        <v/>
      </c>
      <c r="AQ1302" s="9">
        <f>IF(OR($S1302="",$S1301=""),"",$K$2*(AC1302-AC1301))</f>
        <v/>
      </c>
      <c r="AR1302" s="9">
        <f>IF(OR($S1302="",$S1301=""),"",$L$2*LN(AD1302/AD1301))</f>
        <v/>
      </c>
      <c r="AS1302" s="9">
        <f>IF(OR($S1302="",$S1301=""),"",$M$2*LN(AE1302/AE1301))</f>
        <v/>
      </c>
      <c r="AT1302" s="9">
        <f>IF(OR($S1302="",$S1301=""),"",$N$2*LN(AF1302/AF1301))</f>
        <v/>
      </c>
      <c r="AV1302" s="9">
        <f>IF($AH1302="","",$AY$16+$AY$4*AI1302+$AY$5*AJ1302+$AY$6*AK1302+$AY$7*AL1302+$AY$8*AM1302+$AY$9*AN1302+$AY$10*AO1302+$AY$11*AP1302+$AY$12*AQ1302+$AY$13*AR1302+$AY$14*AS1302+$AY$15*AT1302)</f>
        <v/>
      </c>
      <c r="BC1302" s="10">
        <f>IF((ROW()-6)&lt;=$Q$3,INDEX(LINEST(AH1243:AH1302,AI1243:AT1302,TRUE,TRUE),1,13)*$Q$4,"")</f>
        <v/>
      </c>
      <c r="BD1302" s="9">
        <f>IF((ROW()-6)&lt;=$Q$3,INDEX(LINEST(AH1243:AH1302,AI1243:AT1302,TRUE,TRUE),1,12),"")</f>
        <v/>
      </c>
      <c r="BE1302" s="9">
        <f>IF((ROW()-6)&lt;=$Q$3,INDEX(LINEST(AH1243:AH1302,AI1243:AT1302,TRUE,TRUE),1,11),"")</f>
        <v/>
      </c>
      <c r="BF1302" s="9">
        <f>IF((ROW()-6)&lt;=$Q$3,INDEX(LINEST(AH1243:AH1302,AI1243:AT1302,TRUE,TRUE),1,10),"")</f>
        <v/>
      </c>
      <c r="BG1302" s="9">
        <f>IF((ROW()-6)&lt;=$Q$3,INDEX(LINEST(AH1243:AH1302,AI1243:AT1302,TRUE,TRUE),1,9),"")</f>
        <v/>
      </c>
      <c r="BH1302" s="9">
        <f>IF((ROW()-6)&lt;=$Q$3,INDEX(LINEST(AH1243:AH1302,AI1243:AT1302,TRUE,TRUE),1,8),"")</f>
        <v/>
      </c>
      <c r="BI1302" s="9">
        <f>IF((ROW()-6)&lt;=$Q$3,INDEX(LINEST(AH1243:AH1302,AI1243:AT1302,TRUE,TRUE),1,7),"")</f>
        <v/>
      </c>
      <c r="BJ1302" s="9">
        <f>IF((ROW()-6)&lt;=$Q$3,INDEX(LINEST(AH1243:AH1302,AI1243:AT1302,TRUE,TRUE),1,6),"")</f>
        <v/>
      </c>
      <c r="BK1302" s="9">
        <f>IF((ROW()-6)&lt;=$Q$3,INDEX(LINEST(AH1243:AH1302,AI1243:AT1302,TRUE,TRUE),1,5),"")</f>
        <v/>
      </c>
      <c r="BL1302" s="9">
        <f>IF((ROW()-6)&lt;=$Q$3,INDEX(LINEST(AH1243:AH1302,AI1243:AT1302,TRUE,TRUE),1,4),"")</f>
        <v/>
      </c>
      <c r="BM1302" s="9">
        <f>IF((ROW()-6)&lt;=$Q$3,INDEX(LINEST(AH1243:AH1302,AI1243:AT1302,TRUE,TRUE),1,3),"")</f>
        <v/>
      </c>
      <c r="BN1302" s="9">
        <f>IF((ROW()-6)&lt;=$Q$3,INDEX(LINEST(AH1243:AH1302,AI1243:AT1302,TRUE,TRUE),1,2),"")</f>
        <v/>
      </c>
      <c r="BO1302" s="9">
        <f>IF((ROW()-6)&lt;=$Q$3,INDEX(LINEST(AH1243:AH1302,AI1243:AT1302,TRUE,TRUE),1,1),"")</f>
        <v/>
      </c>
      <c r="BP1302" s="10">
        <f>IF((ROW()-6)&lt;=$Q$3,INDEX(LINEST(AH1243:AH1302,AI1243:AT1302,TRUE,TRUE),3,1),"")</f>
        <v/>
      </c>
      <c r="BR1302" s="9">
        <f>IF(AND((ROW()-6)&lt;=$Q$3,ISNUMBER(BC1301)),BC1301/$Q$4+BD1301*AI1302+BE1301*AJ1302+BF1301*AK1302+BG1301*AL1302+BH1301*AM1302+BI1301*AN1302+BJ1301*AO1302+BK1301*AP1302+BL1301*AQ1302+BM1301*AR1302+BN1301*AS1302+BO1301*AT1302,"")</f>
        <v/>
      </c>
      <c r="BS1302">
        <f>IF(ISNUMBER(BR1302),AVERAGE(AH1242:AH1301),"")</f>
        <v/>
      </c>
      <c r="BT1302">
        <f>IF(ISNUMBER(BR1302),(AH1302-BR1302)^2,"")</f>
        <v/>
      </c>
      <c r="BU1302">
        <f>IF(ISNUMBER(BR1302),AH1302^2,"")</f>
        <v/>
      </c>
      <c r="BV1302">
        <f>IF(ISNUMBER(BR1302),(AH1302-BS1302)^2,"")</f>
        <v/>
      </c>
    </row>
    <row r="1303">
      <c r="O1303">
        <f>IF($R1303="","",CHOOSE($Q$2,YEAR(R1303)*12+MONTH(R1303),INT((R1303-2)/7),YEAR(R1303)*4+ROUNDUP(MONTH(R1303)/3)))</f>
        <v/>
      </c>
      <c r="P1303">
        <f>IF($R1303="","",IF($R1304="",1,IF(O1303&lt;&gt;O1304,1,0)))</f>
        <v/>
      </c>
      <c r="Q1303">
        <f>IF(P1303=1,SUM($P$7:P1303),"")</f>
        <v/>
      </c>
      <c r="R1303">
        <f>IF($A1303="","",IF(ISNUMBER($A1303),$A1303,IFERROR(DATEVALUE($A1303),NA())))</f>
        <v/>
      </c>
      <c r="S1303" s="7">
        <f>IFERROR(INDEX($R$7:$R$60000,MATCH(ROW()-6,$Q$7:$Q$60000,0)),"")</f>
        <v/>
      </c>
      <c r="T1303">
        <f>IFERROR(INDEX($B$7:$B$60000,MATCH(ROW()-6,$Q$7:$Q$60000,0)),"")</f>
        <v/>
      </c>
      <c r="U1303">
        <f>IFERROR(INDEX($C$7:$C$60000,MATCH(ROW()-6,$Q$7:$Q$60000,0)),"")</f>
        <v/>
      </c>
      <c r="V1303">
        <f>IFERROR(INDEX($D$7:$D$60000,MATCH(ROW()-6,$Q$7:$Q$60000,0)),"")</f>
        <v/>
      </c>
      <c r="W1303">
        <f>IFERROR(INDEX($E$7:$E$60000,MATCH(ROW()-6,$Q$7:$Q$60000,0)),"")</f>
        <v/>
      </c>
      <c r="X1303">
        <f>IFERROR(INDEX($F$7:$F$60000,MATCH(ROW()-6,$Q$7:$Q$60000,0)),"")</f>
        <v/>
      </c>
      <c r="Y1303">
        <f>IFERROR(INDEX($G$7:$G$60000,MATCH(ROW()-6,$Q$7:$Q$60000,0)),"")</f>
        <v/>
      </c>
      <c r="Z1303">
        <f>IFERROR(INDEX($H$7:$H$60000,MATCH(ROW()-6,$Q$7:$Q$60000,0)),"")</f>
        <v/>
      </c>
      <c r="AA1303">
        <f>IFERROR(INDEX($I$7:$I$60000,MATCH(ROW()-6,$Q$7:$Q$60000,0)),"")</f>
        <v/>
      </c>
      <c r="AB1303">
        <f>IFERROR(INDEX($J$7:$J$60000,MATCH(ROW()-6,$Q$7:$Q$60000,0)),"")</f>
        <v/>
      </c>
      <c r="AC1303">
        <f>IFERROR(INDEX($K$7:$K$60000,MATCH(ROW()-6,$Q$7:$Q$60000,0)),"")</f>
        <v/>
      </c>
      <c r="AD1303">
        <f>IFERROR(INDEX($L$7:$L$60000,MATCH(ROW()-6,$Q$7:$Q$60000,0)),"")</f>
        <v/>
      </c>
      <c r="AE1303">
        <f>IFERROR(INDEX($M$7:$M$60000,MATCH(ROW()-6,$Q$7:$Q$60000,0)),"")</f>
        <v/>
      </c>
      <c r="AF1303">
        <f>IFERROR(INDEX($N$7:$N$60000,MATCH(ROW()-6,$Q$7:$Q$60000,0)),"")</f>
        <v/>
      </c>
      <c r="AH1303" s="9">
        <f>IF(OR($S1303="",$S1302=""),"",LN($T1303/$T1302))</f>
        <v/>
      </c>
      <c r="AI1303" s="9">
        <f>IF(OR($S1303="",$S1302=""),"",$C$2*LN(U1303/U1302))</f>
        <v/>
      </c>
      <c r="AJ1303" s="9">
        <f>IF(OR($S1303="",$S1302=""),"",$D$2*(V1303-V1302))</f>
        <v/>
      </c>
      <c r="AK1303" s="9">
        <f>IF(OR($S1303="",$S1302=""),"",$E$2*(W1303-W1302))</f>
        <v/>
      </c>
      <c r="AL1303" s="9">
        <f>IF(OR($S1303="",$S1302=""),"",$F$2*LN(X1303/X1302))</f>
        <v/>
      </c>
      <c r="AM1303" s="9">
        <f>IF(OR($S1303="",$S1302=""),"",$G$2*(Y1303-Y1302))</f>
        <v/>
      </c>
      <c r="AN1303" s="9">
        <f>IF(OR($S1303="",$S1302=""),"",$H$2*LN(Z1303/Z1302))</f>
        <v/>
      </c>
      <c r="AO1303" s="9">
        <f>IF(OR($S1303="",$S1302=""),"",$I$2*(AA1303-AA1302))</f>
        <v/>
      </c>
      <c r="AP1303" s="9">
        <f>IF(OR($S1303="",$S1302=""),"",$J$2*LN(AB1303/AB1302))</f>
        <v/>
      </c>
      <c r="AQ1303" s="9">
        <f>IF(OR($S1303="",$S1302=""),"",$K$2*(AC1303-AC1302))</f>
        <v/>
      </c>
      <c r="AR1303" s="9">
        <f>IF(OR($S1303="",$S1302=""),"",$L$2*LN(AD1303/AD1302))</f>
        <v/>
      </c>
      <c r="AS1303" s="9">
        <f>IF(OR($S1303="",$S1302=""),"",$M$2*LN(AE1303/AE1302))</f>
        <v/>
      </c>
      <c r="AT1303" s="9">
        <f>IF(OR($S1303="",$S1302=""),"",$N$2*LN(AF1303/AF1302))</f>
        <v/>
      </c>
      <c r="AV1303" s="9">
        <f>IF($AH1303="","",$AY$16+$AY$4*AI1303+$AY$5*AJ1303+$AY$6*AK1303+$AY$7*AL1303+$AY$8*AM1303+$AY$9*AN1303+$AY$10*AO1303+$AY$11*AP1303+$AY$12*AQ1303+$AY$13*AR1303+$AY$14*AS1303+$AY$15*AT1303)</f>
        <v/>
      </c>
      <c r="BC1303" s="10">
        <f>IF((ROW()-6)&lt;=$Q$3,INDEX(LINEST(AH1244:AH1303,AI1244:AT1303,TRUE,TRUE),1,13)*$Q$4,"")</f>
        <v/>
      </c>
      <c r="BD1303" s="9">
        <f>IF((ROW()-6)&lt;=$Q$3,INDEX(LINEST(AH1244:AH1303,AI1244:AT1303,TRUE,TRUE),1,12),"")</f>
        <v/>
      </c>
      <c r="BE1303" s="9">
        <f>IF((ROW()-6)&lt;=$Q$3,INDEX(LINEST(AH1244:AH1303,AI1244:AT1303,TRUE,TRUE),1,11),"")</f>
        <v/>
      </c>
      <c r="BF1303" s="9">
        <f>IF((ROW()-6)&lt;=$Q$3,INDEX(LINEST(AH1244:AH1303,AI1244:AT1303,TRUE,TRUE),1,10),"")</f>
        <v/>
      </c>
      <c r="BG1303" s="9">
        <f>IF((ROW()-6)&lt;=$Q$3,INDEX(LINEST(AH1244:AH1303,AI1244:AT1303,TRUE,TRUE),1,9),"")</f>
        <v/>
      </c>
      <c r="BH1303" s="9">
        <f>IF((ROW()-6)&lt;=$Q$3,INDEX(LINEST(AH1244:AH1303,AI1244:AT1303,TRUE,TRUE),1,8),"")</f>
        <v/>
      </c>
      <c r="BI1303" s="9">
        <f>IF((ROW()-6)&lt;=$Q$3,INDEX(LINEST(AH1244:AH1303,AI1244:AT1303,TRUE,TRUE),1,7),"")</f>
        <v/>
      </c>
      <c r="BJ1303" s="9">
        <f>IF((ROW()-6)&lt;=$Q$3,INDEX(LINEST(AH1244:AH1303,AI1244:AT1303,TRUE,TRUE),1,6),"")</f>
        <v/>
      </c>
      <c r="BK1303" s="9">
        <f>IF((ROW()-6)&lt;=$Q$3,INDEX(LINEST(AH1244:AH1303,AI1244:AT1303,TRUE,TRUE),1,5),"")</f>
        <v/>
      </c>
      <c r="BL1303" s="9">
        <f>IF((ROW()-6)&lt;=$Q$3,INDEX(LINEST(AH1244:AH1303,AI1244:AT1303,TRUE,TRUE),1,4),"")</f>
        <v/>
      </c>
      <c r="BM1303" s="9">
        <f>IF((ROW()-6)&lt;=$Q$3,INDEX(LINEST(AH1244:AH1303,AI1244:AT1303,TRUE,TRUE),1,3),"")</f>
        <v/>
      </c>
      <c r="BN1303" s="9">
        <f>IF((ROW()-6)&lt;=$Q$3,INDEX(LINEST(AH1244:AH1303,AI1244:AT1303,TRUE,TRUE),1,2),"")</f>
        <v/>
      </c>
      <c r="BO1303" s="9">
        <f>IF((ROW()-6)&lt;=$Q$3,INDEX(LINEST(AH1244:AH1303,AI1244:AT1303,TRUE,TRUE),1,1),"")</f>
        <v/>
      </c>
      <c r="BP1303" s="10">
        <f>IF((ROW()-6)&lt;=$Q$3,INDEX(LINEST(AH1244:AH1303,AI1244:AT1303,TRUE,TRUE),3,1),"")</f>
        <v/>
      </c>
      <c r="BR1303" s="9">
        <f>IF(AND((ROW()-6)&lt;=$Q$3,ISNUMBER(BC1302)),BC1302/$Q$4+BD1302*AI1303+BE1302*AJ1303+BF1302*AK1303+BG1302*AL1303+BH1302*AM1303+BI1302*AN1303+BJ1302*AO1303+BK1302*AP1303+BL1302*AQ1303+BM1302*AR1303+BN1302*AS1303+BO1302*AT1303,"")</f>
        <v/>
      </c>
      <c r="BS1303">
        <f>IF(ISNUMBER(BR1303),AVERAGE(AH1243:AH1302),"")</f>
        <v/>
      </c>
      <c r="BT1303">
        <f>IF(ISNUMBER(BR1303),(AH1303-BR1303)^2,"")</f>
        <v/>
      </c>
      <c r="BU1303">
        <f>IF(ISNUMBER(BR1303),AH1303^2,"")</f>
        <v/>
      </c>
      <c r="BV1303">
        <f>IF(ISNUMBER(BR1303),(AH1303-BS1303)^2,"")</f>
        <v/>
      </c>
    </row>
    <row r="1304">
      <c r="O1304">
        <f>IF($R1304="","",CHOOSE($Q$2,YEAR(R1304)*12+MONTH(R1304),INT((R1304-2)/7),YEAR(R1304)*4+ROUNDUP(MONTH(R1304)/3)))</f>
        <v/>
      </c>
      <c r="P1304">
        <f>IF($R1304="","",IF($R1305="",1,IF(O1304&lt;&gt;O1305,1,0)))</f>
        <v/>
      </c>
      <c r="Q1304">
        <f>IF(P1304=1,SUM($P$7:P1304),"")</f>
        <v/>
      </c>
      <c r="R1304">
        <f>IF($A1304="","",IF(ISNUMBER($A1304),$A1304,IFERROR(DATEVALUE($A1304),NA())))</f>
        <v/>
      </c>
      <c r="S1304" s="7">
        <f>IFERROR(INDEX($R$7:$R$60000,MATCH(ROW()-6,$Q$7:$Q$60000,0)),"")</f>
        <v/>
      </c>
      <c r="T1304">
        <f>IFERROR(INDEX($B$7:$B$60000,MATCH(ROW()-6,$Q$7:$Q$60000,0)),"")</f>
        <v/>
      </c>
      <c r="U1304">
        <f>IFERROR(INDEX($C$7:$C$60000,MATCH(ROW()-6,$Q$7:$Q$60000,0)),"")</f>
        <v/>
      </c>
      <c r="V1304">
        <f>IFERROR(INDEX($D$7:$D$60000,MATCH(ROW()-6,$Q$7:$Q$60000,0)),"")</f>
        <v/>
      </c>
      <c r="W1304">
        <f>IFERROR(INDEX($E$7:$E$60000,MATCH(ROW()-6,$Q$7:$Q$60000,0)),"")</f>
        <v/>
      </c>
      <c r="X1304">
        <f>IFERROR(INDEX($F$7:$F$60000,MATCH(ROW()-6,$Q$7:$Q$60000,0)),"")</f>
        <v/>
      </c>
      <c r="Y1304">
        <f>IFERROR(INDEX($G$7:$G$60000,MATCH(ROW()-6,$Q$7:$Q$60000,0)),"")</f>
        <v/>
      </c>
      <c r="Z1304">
        <f>IFERROR(INDEX($H$7:$H$60000,MATCH(ROW()-6,$Q$7:$Q$60000,0)),"")</f>
        <v/>
      </c>
      <c r="AA1304">
        <f>IFERROR(INDEX($I$7:$I$60000,MATCH(ROW()-6,$Q$7:$Q$60000,0)),"")</f>
        <v/>
      </c>
      <c r="AB1304">
        <f>IFERROR(INDEX($J$7:$J$60000,MATCH(ROW()-6,$Q$7:$Q$60000,0)),"")</f>
        <v/>
      </c>
      <c r="AC1304">
        <f>IFERROR(INDEX($K$7:$K$60000,MATCH(ROW()-6,$Q$7:$Q$60000,0)),"")</f>
        <v/>
      </c>
      <c r="AD1304">
        <f>IFERROR(INDEX($L$7:$L$60000,MATCH(ROW()-6,$Q$7:$Q$60000,0)),"")</f>
        <v/>
      </c>
      <c r="AE1304">
        <f>IFERROR(INDEX($M$7:$M$60000,MATCH(ROW()-6,$Q$7:$Q$60000,0)),"")</f>
        <v/>
      </c>
      <c r="AF1304">
        <f>IFERROR(INDEX($N$7:$N$60000,MATCH(ROW()-6,$Q$7:$Q$60000,0)),"")</f>
        <v/>
      </c>
      <c r="AH1304" s="9">
        <f>IF(OR($S1304="",$S1303=""),"",LN($T1304/$T1303))</f>
        <v/>
      </c>
      <c r="AI1304" s="9">
        <f>IF(OR($S1304="",$S1303=""),"",$C$2*LN(U1304/U1303))</f>
        <v/>
      </c>
      <c r="AJ1304" s="9">
        <f>IF(OR($S1304="",$S1303=""),"",$D$2*(V1304-V1303))</f>
        <v/>
      </c>
      <c r="AK1304" s="9">
        <f>IF(OR($S1304="",$S1303=""),"",$E$2*(W1304-W1303))</f>
        <v/>
      </c>
      <c r="AL1304" s="9">
        <f>IF(OR($S1304="",$S1303=""),"",$F$2*LN(X1304/X1303))</f>
        <v/>
      </c>
      <c r="AM1304" s="9">
        <f>IF(OR($S1304="",$S1303=""),"",$G$2*(Y1304-Y1303))</f>
        <v/>
      </c>
      <c r="AN1304" s="9">
        <f>IF(OR($S1304="",$S1303=""),"",$H$2*LN(Z1304/Z1303))</f>
        <v/>
      </c>
      <c r="AO1304" s="9">
        <f>IF(OR($S1304="",$S1303=""),"",$I$2*(AA1304-AA1303))</f>
        <v/>
      </c>
      <c r="AP1304" s="9">
        <f>IF(OR($S1304="",$S1303=""),"",$J$2*LN(AB1304/AB1303))</f>
        <v/>
      </c>
      <c r="AQ1304" s="9">
        <f>IF(OR($S1304="",$S1303=""),"",$K$2*(AC1304-AC1303))</f>
        <v/>
      </c>
      <c r="AR1304" s="9">
        <f>IF(OR($S1304="",$S1303=""),"",$L$2*LN(AD1304/AD1303))</f>
        <v/>
      </c>
      <c r="AS1304" s="9">
        <f>IF(OR($S1304="",$S1303=""),"",$M$2*LN(AE1304/AE1303))</f>
        <v/>
      </c>
      <c r="AT1304" s="9">
        <f>IF(OR($S1304="",$S1303=""),"",$N$2*LN(AF1304/AF1303))</f>
        <v/>
      </c>
      <c r="AV1304" s="9">
        <f>IF($AH1304="","",$AY$16+$AY$4*AI1304+$AY$5*AJ1304+$AY$6*AK1304+$AY$7*AL1304+$AY$8*AM1304+$AY$9*AN1304+$AY$10*AO1304+$AY$11*AP1304+$AY$12*AQ1304+$AY$13*AR1304+$AY$14*AS1304+$AY$15*AT1304)</f>
        <v/>
      </c>
      <c r="BC1304" s="10">
        <f>IF((ROW()-6)&lt;=$Q$3,INDEX(LINEST(AH1245:AH1304,AI1245:AT1304,TRUE,TRUE),1,13)*$Q$4,"")</f>
        <v/>
      </c>
      <c r="BD1304" s="9">
        <f>IF((ROW()-6)&lt;=$Q$3,INDEX(LINEST(AH1245:AH1304,AI1245:AT1304,TRUE,TRUE),1,12),"")</f>
        <v/>
      </c>
      <c r="BE1304" s="9">
        <f>IF((ROW()-6)&lt;=$Q$3,INDEX(LINEST(AH1245:AH1304,AI1245:AT1304,TRUE,TRUE),1,11),"")</f>
        <v/>
      </c>
      <c r="BF1304" s="9">
        <f>IF((ROW()-6)&lt;=$Q$3,INDEX(LINEST(AH1245:AH1304,AI1245:AT1304,TRUE,TRUE),1,10),"")</f>
        <v/>
      </c>
      <c r="BG1304" s="9">
        <f>IF((ROW()-6)&lt;=$Q$3,INDEX(LINEST(AH1245:AH1304,AI1245:AT1304,TRUE,TRUE),1,9),"")</f>
        <v/>
      </c>
      <c r="BH1304" s="9">
        <f>IF((ROW()-6)&lt;=$Q$3,INDEX(LINEST(AH1245:AH1304,AI1245:AT1304,TRUE,TRUE),1,8),"")</f>
        <v/>
      </c>
      <c r="BI1304" s="9">
        <f>IF((ROW()-6)&lt;=$Q$3,INDEX(LINEST(AH1245:AH1304,AI1245:AT1304,TRUE,TRUE),1,7),"")</f>
        <v/>
      </c>
      <c r="BJ1304" s="9">
        <f>IF((ROW()-6)&lt;=$Q$3,INDEX(LINEST(AH1245:AH1304,AI1245:AT1304,TRUE,TRUE),1,6),"")</f>
        <v/>
      </c>
      <c r="BK1304" s="9">
        <f>IF((ROW()-6)&lt;=$Q$3,INDEX(LINEST(AH1245:AH1304,AI1245:AT1304,TRUE,TRUE),1,5),"")</f>
        <v/>
      </c>
      <c r="BL1304" s="9">
        <f>IF((ROW()-6)&lt;=$Q$3,INDEX(LINEST(AH1245:AH1304,AI1245:AT1304,TRUE,TRUE),1,4),"")</f>
        <v/>
      </c>
      <c r="BM1304" s="9">
        <f>IF((ROW()-6)&lt;=$Q$3,INDEX(LINEST(AH1245:AH1304,AI1245:AT1304,TRUE,TRUE),1,3),"")</f>
        <v/>
      </c>
      <c r="BN1304" s="9">
        <f>IF((ROW()-6)&lt;=$Q$3,INDEX(LINEST(AH1245:AH1304,AI1245:AT1304,TRUE,TRUE),1,2),"")</f>
        <v/>
      </c>
      <c r="BO1304" s="9">
        <f>IF((ROW()-6)&lt;=$Q$3,INDEX(LINEST(AH1245:AH1304,AI1245:AT1304,TRUE,TRUE),1,1),"")</f>
        <v/>
      </c>
      <c r="BP1304" s="10">
        <f>IF((ROW()-6)&lt;=$Q$3,INDEX(LINEST(AH1245:AH1304,AI1245:AT1304,TRUE,TRUE),3,1),"")</f>
        <v/>
      </c>
      <c r="BR1304" s="9">
        <f>IF(AND((ROW()-6)&lt;=$Q$3,ISNUMBER(BC1303)),BC1303/$Q$4+BD1303*AI1304+BE1303*AJ1304+BF1303*AK1304+BG1303*AL1304+BH1303*AM1304+BI1303*AN1304+BJ1303*AO1304+BK1303*AP1304+BL1303*AQ1304+BM1303*AR1304+BN1303*AS1304+BO1303*AT1304,"")</f>
        <v/>
      </c>
      <c r="BS1304">
        <f>IF(ISNUMBER(BR1304),AVERAGE(AH1244:AH1303),"")</f>
        <v/>
      </c>
      <c r="BT1304">
        <f>IF(ISNUMBER(BR1304),(AH1304-BR1304)^2,"")</f>
        <v/>
      </c>
      <c r="BU1304">
        <f>IF(ISNUMBER(BR1304),AH1304^2,"")</f>
        <v/>
      </c>
      <c r="BV1304">
        <f>IF(ISNUMBER(BR1304),(AH1304-BS1304)^2,"")</f>
        <v/>
      </c>
    </row>
    <row r="1305">
      <c r="O1305">
        <f>IF($R1305="","",CHOOSE($Q$2,YEAR(R1305)*12+MONTH(R1305),INT((R1305-2)/7),YEAR(R1305)*4+ROUNDUP(MONTH(R1305)/3)))</f>
        <v/>
      </c>
      <c r="P1305">
        <f>IF($R1305="","",IF($R1306="",1,IF(O1305&lt;&gt;O1306,1,0)))</f>
        <v/>
      </c>
      <c r="Q1305">
        <f>IF(P1305=1,SUM($P$7:P1305),"")</f>
        <v/>
      </c>
      <c r="R1305">
        <f>IF($A1305="","",IF(ISNUMBER($A1305),$A1305,IFERROR(DATEVALUE($A1305),NA())))</f>
        <v/>
      </c>
      <c r="S1305" s="7">
        <f>IFERROR(INDEX($R$7:$R$60000,MATCH(ROW()-6,$Q$7:$Q$60000,0)),"")</f>
        <v/>
      </c>
      <c r="T1305">
        <f>IFERROR(INDEX($B$7:$B$60000,MATCH(ROW()-6,$Q$7:$Q$60000,0)),"")</f>
        <v/>
      </c>
      <c r="U1305">
        <f>IFERROR(INDEX($C$7:$C$60000,MATCH(ROW()-6,$Q$7:$Q$60000,0)),"")</f>
        <v/>
      </c>
      <c r="V1305">
        <f>IFERROR(INDEX($D$7:$D$60000,MATCH(ROW()-6,$Q$7:$Q$60000,0)),"")</f>
        <v/>
      </c>
      <c r="W1305">
        <f>IFERROR(INDEX($E$7:$E$60000,MATCH(ROW()-6,$Q$7:$Q$60000,0)),"")</f>
        <v/>
      </c>
      <c r="X1305">
        <f>IFERROR(INDEX($F$7:$F$60000,MATCH(ROW()-6,$Q$7:$Q$60000,0)),"")</f>
        <v/>
      </c>
      <c r="Y1305">
        <f>IFERROR(INDEX($G$7:$G$60000,MATCH(ROW()-6,$Q$7:$Q$60000,0)),"")</f>
        <v/>
      </c>
      <c r="Z1305">
        <f>IFERROR(INDEX($H$7:$H$60000,MATCH(ROW()-6,$Q$7:$Q$60000,0)),"")</f>
        <v/>
      </c>
      <c r="AA1305">
        <f>IFERROR(INDEX($I$7:$I$60000,MATCH(ROW()-6,$Q$7:$Q$60000,0)),"")</f>
        <v/>
      </c>
      <c r="AB1305">
        <f>IFERROR(INDEX($J$7:$J$60000,MATCH(ROW()-6,$Q$7:$Q$60000,0)),"")</f>
        <v/>
      </c>
      <c r="AC1305">
        <f>IFERROR(INDEX($K$7:$K$60000,MATCH(ROW()-6,$Q$7:$Q$60000,0)),"")</f>
        <v/>
      </c>
      <c r="AD1305">
        <f>IFERROR(INDEX($L$7:$L$60000,MATCH(ROW()-6,$Q$7:$Q$60000,0)),"")</f>
        <v/>
      </c>
      <c r="AE1305">
        <f>IFERROR(INDEX($M$7:$M$60000,MATCH(ROW()-6,$Q$7:$Q$60000,0)),"")</f>
        <v/>
      </c>
      <c r="AF1305">
        <f>IFERROR(INDEX($N$7:$N$60000,MATCH(ROW()-6,$Q$7:$Q$60000,0)),"")</f>
        <v/>
      </c>
      <c r="AH1305" s="9">
        <f>IF(OR($S1305="",$S1304=""),"",LN($T1305/$T1304))</f>
        <v/>
      </c>
      <c r="AI1305" s="9">
        <f>IF(OR($S1305="",$S1304=""),"",$C$2*LN(U1305/U1304))</f>
        <v/>
      </c>
      <c r="AJ1305" s="9">
        <f>IF(OR($S1305="",$S1304=""),"",$D$2*(V1305-V1304))</f>
        <v/>
      </c>
      <c r="AK1305" s="9">
        <f>IF(OR($S1305="",$S1304=""),"",$E$2*(W1305-W1304))</f>
        <v/>
      </c>
      <c r="AL1305" s="9">
        <f>IF(OR($S1305="",$S1304=""),"",$F$2*LN(X1305/X1304))</f>
        <v/>
      </c>
      <c r="AM1305" s="9">
        <f>IF(OR($S1305="",$S1304=""),"",$G$2*(Y1305-Y1304))</f>
        <v/>
      </c>
      <c r="AN1305" s="9">
        <f>IF(OR($S1305="",$S1304=""),"",$H$2*LN(Z1305/Z1304))</f>
        <v/>
      </c>
      <c r="AO1305" s="9">
        <f>IF(OR($S1305="",$S1304=""),"",$I$2*(AA1305-AA1304))</f>
        <v/>
      </c>
      <c r="AP1305" s="9">
        <f>IF(OR($S1305="",$S1304=""),"",$J$2*LN(AB1305/AB1304))</f>
        <v/>
      </c>
      <c r="AQ1305" s="9">
        <f>IF(OR($S1305="",$S1304=""),"",$K$2*(AC1305-AC1304))</f>
        <v/>
      </c>
      <c r="AR1305" s="9">
        <f>IF(OR($S1305="",$S1304=""),"",$L$2*LN(AD1305/AD1304))</f>
        <v/>
      </c>
      <c r="AS1305" s="9">
        <f>IF(OR($S1305="",$S1304=""),"",$M$2*LN(AE1305/AE1304))</f>
        <v/>
      </c>
      <c r="AT1305" s="9">
        <f>IF(OR($S1305="",$S1304=""),"",$N$2*LN(AF1305/AF1304))</f>
        <v/>
      </c>
      <c r="AV1305" s="9">
        <f>IF($AH1305="","",$AY$16+$AY$4*AI1305+$AY$5*AJ1305+$AY$6*AK1305+$AY$7*AL1305+$AY$8*AM1305+$AY$9*AN1305+$AY$10*AO1305+$AY$11*AP1305+$AY$12*AQ1305+$AY$13*AR1305+$AY$14*AS1305+$AY$15*AT1305)</f>
        <v/>
      </c>
      <c r="BC1305" s="10">
        <f>IF((ROW()-6)&lt;=$Q$3,INDEX(LINEST(AH1246:AH1305,AI1246:AT1305,TRUE,TRUE),1,13)*$Q$4,"")</f>
        <v/>
      </c>
      <c r="BD1305" s="9">
        <f>IF((ROW()-6)&lt;=$Q$3,INDEX(LINEST(AH1246:AH1305,AI1246:AT1305,TRUE,TRUE),1,12),"")</f>
        <v/>
      </c>
      <c r="BE1305" s="9">
        <f>IF((ROW()-6)&lt;=$Q$3,INDEX(LINEST(AH1246:AH1305,AI1246:AT1305,TRUE,TRUE),1,11),"")</f>
        <v/>
      </c>
      <c r="BF1305" s="9">
        <f>IF((ROW()-6)&lt;=$Q$3,INDEX(LINEST(AH1246:AH1305,AI1246:AT1305,TRUE,TRUE),1,10),"")</f>
        <v/>
      </c>
      <c r="BG1305" s="9">
        <f>IF((ROW()-6)&lt;=$Q$3,INDEX(LINEST(AH1246:AH1305,AI1246:AT1305,TRUE,TRUE),1,9),"")</f>
        <v/>
      </c>
      <c r="BH1305" s="9">
        <f>IF((ROW()-6)&lt;=$Q$3,INDEX(LINEST(AH1246:AH1305,AI1246:AT1305,TRUE,TRUE),1,8),"")</f>
        <v/>
      </c>
      <c r="BI1305" s="9">
        <f>IF((ROW()-6)&lt;=$Q$3,INDEX(LINEST(AH1246:AH1305,AI1246:AT1305,TRUE,TRUE),1,7),"")</f>
        <v/>
      </c>
      <c r="BJ1305" s="9">
        <f>IF((ROW()-6)&lt;=$Q$3,INDEX(LINEST(AH1246:AH1305,AI1246:AT1305,TRUE,TRUE),1,6),"")</f>
        <v/>
      </c>
      <c r="BK1305" s="9">
        <f>IF((ROW()-6)&lt;=$Q$3,INDEX(LINEST(AH1246:AH1305,AI1246:AT1305,TRUE,TRUE),1,5),"")</f>
        <v/>
      </c>
      <c r="BL1305" s="9">
        <f>IF((ROW()-6)&lt;=$Q$3,INDEX(LINEST(AH1246:AH1305,AI1246:AT1305,TRUE,TRUE),1,4),"")</f>
        <v/>
      </c>
      <c r="BM1305" s="9">
        <f>IF((ROW()-6)&lt;=$Q$3,INDEX(LINEST(AH1246:AH1305,AI1246:AT1305,TRUE,TRUE),1,3),"")</f>
        <v/>
      </c>
      <c r="BN1305" s="9">
        <f>IF((ROW()-6)&lt;=$Q$3,INDEX(LINEST(AH1246:AH1305,AI1246:AT1305,TRUE,TRUE),1,2),"")</f>
        <v/>
      </c>
      <c r="BO1305" s="9">
        <f>IF((ROW()-6)&lt;=$Q$3,INDEX(LINEST(AH1246:AH1305,AI1246:AT1305,TRUE,TRUE),1,1),"")</f>
        <v/>
      </c>
      <c r="BP1305" s="10">
        <f>IF((ROW()-6)&lt;=$Q$3,INDEX(LINEST(AH1246:AH1305,AI1246:AT1305,TRUE,TRUE),3,1),"")</f>
        <v/>
      </c>
      <c r="BR1305" s="9">
        <f>IF(AND((ROW()-6)&lt;=$Q$3,ISNUMBER(BC1304)),BC1304/$Q$4+BD1304*AI1305+BE1304*AJ1305+BF1304*AK1305+BG1304*AL1305+BH1304*AM1305+BI1304*AN1305+BJ1304*AO1305+BK1304*AP1305+BL1304*AQ1305+BM1304*AR1305+BN1304*AS1305+BO1304*AT1305,"")</f>
        <v/>
      </c>
      <c r="BS1305">
        <f>IF(ISNUMBER(BR1305),AVERAGE(AH1245:AH1304),"")</f>
        <v/>
      </c>
      <c r="BT1305">
        <f>IF(ISNUMBER(BR1305),(AH1305-BR1305)^2,"")</f>
        <v/>
      </c>
      <c r="BU1305">
        <f>IF(ISNUMBER(BR1305),AH1305^2,"")</f>
        <v/>
      </c>
      <c r="BV1305">
        <f>IF(ISNUMBER(BR1305),(AH1305-BS1305)^2,"")</f>
        <v/>
      </c>
    </row>
    <row r="1306">
      <c r="O1306">
        <f>IF($R1306="","",CHOOSE($Q$2,YEAR(R1306)*12+MONTH(R1306),INT((R1306-2)/7),YEAR(R1306)*4+ROUNDUP(MONTH(R1306)/3)))</f>
        <v/>
      </c>
      <c r="P1306">
        <f>IF($R1306="","",IF($R1307="",1,IF(O1306&lt;&gt;O1307,1,0)))</f>
        <v/>
      </c>
      <c r="Q1306">
        <f>IF(P1306=1,SUM($P$7:P1306),"")</f>
        <v/>
      </c>
      <c r="R1306">
        <f>IF($A1306="","",IF(ISNUMBER($A1306),$A1306,IFERROR(DATEVALUE($A1306),NA())))</f>
        <v/>
      </c>
      <c r="S1306" s="7">
        <f>IFERROR(INDEX($R$7:$R$60000,MATCH(ROW()-6,$Q$7:$Q$60000,0)),"")</f>
        <v/>
      </c>
      <c r="T1306">
        <f>IFERROR(INDEX($B$7:$B$60000,MATCH(ROW()-6,$Q$7:$Q$60000,0)),"")</f>
        <v/>
      </c>
      <c r="U1306">
        <f>IFERROR(INDEX($C$7:$C$60000,MATCH(ROW()-6,$Q$7:$Q$60000,0)),"")</f>
        <v/>
      </c>
      <c r="V1306">
        <f>IFERROR(INDEX($D$7:$D$60000,MATCH(ROW()-6,$Q$7:$Q$60000,0)),"")</f>
        <v/>
      </c>
      <c r="W1306">
        <f>IFERROR(INDEX($E$7:$E$60000,MATCH(ROW()-6,$Q$7:$Q$60000,0)),"")</f>
        <v/>
      </c>
      <c r="X1306">
        <f>IFERROR(INDEX($F$7:$F$60000,MATCH(ROW()-6,$Q$7:$Q$60000,0)),"")</f>
        <v/>
      </c>
      <c r="Y1306">
        <f>IFERROR(INDEX($G$7:$G$60000,MATCH(ROW()-6,$Q$7:$Q$60000,0)),"")</f>
        <v/>
      </c>
      <c r="Z1306">
        <f>IFERROR(INDEX($H$7:$H$60000,MATCH(ROW()-6,$Q$7:$Q$60000,0)),"")</f>
        <v/>
      </c>
      <c r="AA1306">
        <f>IFERROR(INDEX($I$7:$I$60000,MATCH(ROW()-6,$Q$7:$Q$60000,0)),"")</f>
        <v/>
      </c>
      <c r="AB1306">
        <f>IFERROR(INDEX($J$7:$J$60000,MATCH(ROW()-6,$Q$7:$Q$60000,0)),"")</f>
        <v/>
      </c>
      <c r="AC1306">
        <f>IFERROR(INDEX($K$7:$K$60000,MATCH(ROW()-6,$Q$7:$Q$60000,0)),"")</f>
        <v/>
      </c>
      <c r="AD1306">
        <f>IFERROR(INDEX($L$7:$L$60000,MATCH(ROW()-6,$Q$7:$Q$60000,0)),"")</f>
        <v/>
      </c>
      <c r="AE1306">
        <f>IFERROR(INDEX($M$7:$M$60000,MATCH(ROW()-6,$Q$7:$Q$60000,0)),"")</f>
        <v/>
      </c>
      <c r="AF1306">
        <f>IFERROR(INDEX($N$7:$N$60000,MATCH(ROW()-6,$Q$7:$Q$60000,0)),"")</f>
        <v/>
      </c>
      <c r="AH1306" s="9">
        <f>IF(OR($S1306="",$S1305=""),"",LN($T1306/$T1305))</f>
        <v/>
      </c>
      <c r="AI1306" s="9">
        <f>IF(OR($S1306="",$S1305=""),"",$C$2*LN(U1306/U1305))</f>
        <v/>
      </c>
      <c r="AJ1306" s="9">
        <f>IF(OR($S1306="",$S1305=""),"",$D$2*(V1306-V1305))</f>
        <v/>
      </c>
      <c r="AK1306" s="9">
        <f>IF(OR($S1306="",$S1305=""),"",$E$2*(W1306-W1305))</f>
        <v/>
      </c>
      <c r="AL1306" s="9">
        <f>IF(OR($S1306="",$S1305=""),"",$F$2*LN(X1306/X1305))</f>
        <v/>
      </c>
      <c r="AM1306" s="9">
        <f>IF(OR($S1306="",$S1305=""),"",$G$2*(Y1306-Y1305))</f>
        <v/>
      </c>
      <c r="AN1306" s="9">
        <f>IF(OR($S1306="",$S1305=""),"",$H$2*LN(Z1306/Z1305))</f>
        <v/>
      </c>
      <c r="AO1306" s="9">
        <f>IF(OR($S1306="",$S1305=""),"",$I$2*(AA1306-AA1305))</f>
        <v/>
      </c>
      <c r="AP1306" s="9">
        <f>IF(OR($S1306="",$S1305=""),"",$J$2*LN(AB1306/AB1305))</f>
        <v/>
      </c>
      <c r="AQ1306" s="9">
        <f>IF(OR($S1306="",$S1305=""),"",$K$2*(AC1306-AC1305))</f>
        <v/>
      </c>
      <c r="AR1306" s="9">
        <f>IF(OR($S1306="",$S1305=""),"",$L$2*LN(AD1306/AD1305))</f>
        <v/>
      </c>
      <c r="AS1306" s="9">
        <f>IF(OR($S1306="",$S1305=""),"",$M$2*LN(AE1306/AE1305))</f>
        <v/>
      </c>
      <c r="AT1306" s="9">
        <f>IF(OR($S1306="",$S1305=""),"",$N$2*LN(AF1306/AF1305))</f>
        <v/>
      </c>
      <c r="AV1306" s="9">
        <f>IF($AH1306="","",$AY$16+$AY$4*AI1306+$AY$5*AJ1306+$AY$6*AK1306+$AY$7*AL1306+$AY$8*AM1306+$AY$9*AN1306+$AY$10*AO1306+$AY$11*AP1306+$AY$12*AQ1306+$AY$13*AR1306+$AY$14*AS1306+$AY$15*AT1306)</f>
        <v/>
      </c>
      <c r="BC1306" s="10">
        <f>IF((ROW()-6)&lt;=$Q$3,INDEX(LINEST(AH1247:AH1306,AI1247:AT1306,TRUE,TRUE),1,13)*$Q$4,"")</f>
        <v/>
      </c>
      <c r="BD1306" s="9">
        <f>IF((ROW()-6)&lt;=$Q$3,INDEX(LINEST(AH1247:AH1306,AI1247:AT1306,TRUE,TRUE),1,12),"")</f>
        <v/>
      </c>
      <c r="BE1306" s="9">
        <f>IF((ROW()-6)&lt;=$Q$3,INDEX(LINEST(AH1247:AH1306,AI1247:AT1306,TRUE,TRUE),1,11),"")</f>
        <v/>
      </c>
      <c r="BF1306" s="9">
        <f>IF((ROW()-6)&lt;=$Q$3,INDEX(LINEST(AH1247:AH1306,AI1247:AT1306,TRUE,TRUE),1,10),"")</f>
        <v/>
      </c>
      <c r="BG1306" s="9">
        <f>IF((ROW()-6)&lt;=$Q$3,INDEX(LINEST(AH1247:AH1306,AI1247:AT1306,TRUE,TRUE),1,9),"")</f>
        <v/>
      </c>
      <c r="BH1306" s="9">
        <f>IF((ROW()-6)&lt;=$Q$3,INDEX(LINEST(AH1247:AH1306,AI1247:AT1306,TRUE,TRUE),1,8),"")</f>
        <v/>
      </c>
      <c r="BI1306" s="9">
        <f>IF((ROW()-6)&lt;=$Q$3,INDEX(LINEST(AH1247:AH1306,AI1247:AT1306,TRUE,TRUE),1,7),"")</f>
        <v/>
      </c>
      <c r="BJ1306" s="9">
        <f>IF((ROW()-6)&lt;=$Q$3,INDEX(LINEST(AH1247:AH1306,AI1247:AT1306,TRUE,TRUE),1,6),"")</f>
        <v/>
      </c>
      <c r="BK1306" s="9">
        <f>IF((ROW()-6)&lt;=$Q$3,INDEX(LINEST(AH1247:AH1306,AI1247:AT1306,TRUE,TRUE),1,5),"")</f>
        <v/>
      </c>
      <c r="BL1306" s="9">
        <f>IF((ROW()-6)&lt;=$Q$3,INDEX(LINEST(AH1247:AH1306,AI1247:AT1306,TRUE,TRUE),1,4),"")</f>
        <v/>
      </c>
      <c r="BM1306" s="9">
        <f>IF((ROW()-6)&lt;=$Q$3,INDEX(LINEST(AH1247:AH1306,AI1247:AT1306,TRUE,TRUE),1,3),"")</f>
        <v/>
      </c>
      <c r="BN1306" s="9">
        <f>IF((ROW()-6)&lt;=$Q$3,INDEX(LINEST(AH1247:AH1306,AI1247:AT1306,TRUE,TRUE),1,2),"")</f>
        <v/>
      </c>
      <c r="BO1306" s="9">
        <f>IF((ROW()-6)&lt;=$Q$3,INDEX(LINEST(AH1247:AH1306,AI1247:AT1306,TRUE,TRUE),1,1),"")</f>
        <v/>
      </c>
      <c r="BP1306" s="10">
        <f>IF((ROW()-6)&lt;=$Q$3,INDEX(LINEST(AH1247:AH1306,AI1247:AT1306,TRUE,TRUE),3,1),"")</f>
        <v/>
      </c>
      <c r="BR1306" s="9">
        <f>IF(AND((ROW()-6)&lt;=$Q$3,ISNUMBER(BC1305)),BC1305/$Q$4+BD1305*AI1306+BE1305*AJ1306+BF1305*AK1306+BG1305*AL1306+BH1305*AM1306+BI1305*AN1306+BJ1305*AO1306+BK1305*AP1306+BL1305*AQ1306+BM1305*AR1306+BN1305*AS1306+BO1305*AT1306,"")</f>
        <v/>
      </c>
      <c r="BS1306">
        <f>IF(ISNUMBER(BR1306),AVERAGE(AH1246:AH1305),"")</f>
        <v/>
      </c>
      <c r="BT1306">
        <f>IF(ISNUMBER(BR1306),(AH1306-BR1306)^2,"")</f>
        <v/>
      </c>
      <c r="BU1306">
        <f>IF(ISNUMBER(BR1306),AH1306^2,"")</f>
        <v/>
      </c>
      <c r="BV1306">
        <f>IF(ISNUMBER(BR1306),(AH1306-BS1306)^2,"")</f>
        <v/>
      </c>
    </row>
    <row r="1307">
      <c r="O1307">
        <f>IF($R1307="","",CHOOSE($Q$2,YEAR(R1307)*12+MONTH(R1307),INT((R1307-2)/7),YEAR(R1307)*4+ROUNDUP(MONTH(R1307)/3)))</f>
        <v/>
      </c>
      <c r="P1307">
        <f>IF($R1307="","",IF($R1308="",1,IF(O1307&lt;&gt;O1308,1,0)))</f>
        <v/>
      </c>
      <c r="Q1307">
        <f>IF(P1307=1,SUM($P$7:P1307),"")</f>
        <v/>
      </c>
      <c r="R1307">
        <f>IF($A1307="","",IF(ISNUMBER($A1307),$A1307,IFERROR(DATEVALUE($A1307),NA())))</f>
        <v/>
      </c>
    </row>
    <row r="1308">
      <c r="O1308">
        <f>IF($R1308="","",CHOOSE($Q$2,YEAR(R1308)*12+MONTH(R1308),INT((R1308-2)/7),YEAR(R1308)*4+ROUNDUP(MONTH(R1308)/3)))</f>
        <v/>
      </c>
      <c r="P1308">
        <f>IF($R1308="","",IF($R1309="",1,IF(O1308&lt;&gt;O1309,1,0)))</f>
        <v/>
      </c>
      <c r="Q1308">
        <f>IF(P1308=1,SUM($P$7:P1308),"")</f>
        <v/>
      </c>
      <c r="R1308">
        <f>IF($A1308="","",IF(ISNUMBER($A1308),$A1308,IFERROR(DATEVALUE($A1308),NA())))</f>
        <v/>
      </c>
    </row>
    <row r="1309">
      <c r="O1309">
        <f>IF($R1309="","",CHOOSE($Q$2,YEAR(R1309)*12+MONTH(R1309),INT((R1309-2)/7),YEAR(R1309)*4+ROUNDUP(MONTH(R1309)/3)))</f>
        <v/>
      </c>
      <c r="P1309">
        <f>IF($R1309="","",IF($R1310="",1,IF(O1309&lt;&gt;O1310,1,0)))</f>
        <v/>
      </c>
      <c r="Q1309">
        <f>IF(P1309=1,SUM($P$7:P1309),"")</f>
        <v/>
      </c>
      <c r="R1309">
        <f>IF($A1309="","",IF(ISNUMBER($A1309),$A1309,IFERROR(DATEVALUE($A1309),NA())))</f>
        <v/>
      </c>
    </row>
    <row r="1310">
      <c r="O1310">
        <f>IF($R1310="","",CHOOSE($Q$2,YEAR(R1310)*12+MONTH(R1310),INT((R1310-2)/7),YEAR(R1310)*4+ROUNDUP(MONTH(R1310)/3)))</f>
        <v/>
      </c>
      <c r="P1310">
        <f>IF($R1310="","",IF($R1311="",1,IF(O1310&lt;&gt;O1311,1,0)))</f>
        <v/>
      </c>
      <c r="Q1310">
        <f>IF(P1310=1,SUM($P$7:P1310),"")</f>
        <v/>
      </c>
      <c r="R1310">
        <f>IF($A1310="","",IF(ISNUMBER($A1310),$A1310,IFERROR(DATEVALUE($A1310),NA())))</f>
        <v/>
      </c>
    </row>
    <row r="1311">
      <c r="O1311">
        <f>IF($R1311="","",CHOOSE($Q$2,YEAR(R1311)*12+MONTH(R1311),INT((R1311-2)/7),YEAR(R1311)*4+ROUNDUP(MONTH(R1311)/3)))</f>
        <v/>
      </c>
      <c r="P1311">
        <f>IF($R1311="","",IF($R1312="",1,IF(O1311&lt;&gt;O1312,1,0)))</f>
        <v/>
      </c>
      <c r="Q1311">
        <f>IF(P1311=1,SUM($P$7:P1311),"")</f>
        <v/>
      </c>
      <c r="R1311">
        <f>IF($A1311="","",IF(ISNUMBER($A1311),$A1311,IFERROR(DATEVALUE($A1311),NA())))</f>
        <v/>
      </c>
    </row>
    <row r="1312">
      <c r="O1312">
        <f>IF($R1312="","",CHOOSE($Q$2,YEAR(R1312)*12+MONTH(R1312),INT((R1312-2)/7),YEAR(R1312)*4+ROUNDUP(MONTH(R1312)/3)))</f>
        <v/>
      </c>
      <c r="P1312">
        <f>IF($R1312="","",IF($R1313="",1,IF(O1312&lt;&gt;O1313,1,0)))</f>
        <v/>
      </c>
      <c r="Q1312">
        <f>IF(P1312=1,SUM($P$7:P1312),"")</f>
        <v/>
      </c>
      <c r="R1312">
        <f>IF($A1312="","",IF(ISNUMBER($A1312),$A1312,IFERROR(DATEVALUE($A1312),NA())))</f>
        <v/>
      </c>
    </row>
    <row r="1313">
      <c r="O1313">
        <f>IF($R1313="","",CHOOSE($Q$2,YEAR(R1313)*12+MONTH(R1313),INT((R1313-2)/7),YEAR(R1313)*4+ROUNDUP(MONTH(R1313)/3)))</f>
        <v/>
      </c>
      <c r="P1313">
        <f>IF($R1313="","",IF($R1314="",1,IF(O1313&lt;&gt;O1314,1,0)))</f>
        <v/>
      </c>
      <c r="Q1313">
        <f>IF(P1313=1,SUM($P$7:P1313),"")</f>
        <v/>
      </c>
      <c r="R1313">
        <f>IF($A1313="","",IF(ISNUMBER($A1313),$A1313,IFERROR(DATEVALUE($A1313),NA())))</f>
        <v/>
      </c>
    </row>
    <row r="1314">
      <c r="O1314">
        <f>IF($R1314="","",CHOOSE($Q$2,YEAR(R1314)*12+MONTH(R1314),INT((R1314-2)/7),YEAR(R1314)*4+ROUNDUP(MONTH(R1314)/3)))</f>
        <v/>
      </c>
      <c r="P1314">
        <f>IF($R1314="","",IF($R1315="",1,IF(O1314&lt;&gt;O1315,1,0)))</f>
        <v/>
      </c>
      <c r="Q1314">
        <f>IF(P1314=1,SUM($P$7:P1314),"")</f>
        <v/>
      </c>
      <c r="R1314">
        <f>IF($A1314="","",IF(ISNUMBER($A1314),$A1314,IFERROR(DATEVALUE($A1314),NA())))</f>
        <v/>
      </c>
    </row>
    <row r="1315">
      <c r="O1315">
        <f>IF($R1315="","",CHOOSE($Q$2,YEAR(R1315)*12+MONTH(R1315),INT((R1315-2)/7),YEAR(R1315)*4+ROUNDUP(MONTH(R1315)/3)))</f>
        <v/>
      </c>
      <c r="P1315">
        <f>IF($R1315="","",IF($R1316="",1,IF(O1315&lt;&gt;O1316,1,0)))</f>
        <v/>
      </c>
      <c r="Q1315">
        <f>IF(P1315=1,SUM($P$7:P1315),"")</f>
        <v/>
      </c>
      <c r="R1315">
        <f>IF($A1315="","",IF(ISNUMBER($A1315),$A1315,IFERROR(DATEVALUE($A1315),NA())))</f>
        <v/>
      </c>
    </row>
    <row r="1316">
      <c r="O1316">
        <f>IF($R1316="","",CHOOSE($Q$2,YEAR(R1316)*12+MONTH(R1316),INT((R1316-2)/7),YEAR(R1316)*4+ROUNDUP(MONTH(R1316)/3)))</f>
        <v/>
      </c>
      <c r="P1316">
        <f>IF($R1316="","",IF($R1317="",1,IF(O1316&lt;&gt;O1317,1,0)))</f>
        <v/>
      </c>
      <c r="Q1316">
        <f>IF(P1316=1,SUM($P$7:P1316),"")</f>
        <v/>
      </c>
      <c r="R1316">
        <f>IF($A1316="","",IF(ISNUMBER($A1316),$A1316,IFERROR(DATEVALUE($A1316),NA())))</f>
        <v/>
      </c>
    </row>
    <row r="1317">
      <c r="O1317">
        <f>IF($R1317="","",CHOOSE($Q$2,YEAR(R1317)*12+MONTH(R1317),INT((R1317-2)/7),YEAR(R1317)*4+ROUNDUP(MONTH(R1317)/3)))</f>
        <v/>
      </c>
      <c r="P1317">
        <f>IF($R1317="","",IF($R1318="",1,IF(O1317&lt;&gt;O1318,1,0)))</f>
        <v/>
      </c>
      <c r="Q1317">
        <f>IF(P1317=1,SUM($P$7:P1317),"")</f>
        <v/>
      </c>
      <c r="R1317">
        <f>IF($A1317="","",IF(ISNUMBER($A1317),$A1317,IFERROR(DATEVALUE($A1317),NA())))</f>
        <v/>
      </c>
    </row>
    <row r="1318">
      <c r="O1318">
        <f>IF($R1318="","",CHOOSE($Q$2,YEAR(R1318)*12+MONTH(R1318),INT((R1318-2)/7),YEAR(R1318)*4+ROUNDUP(MONTH(R1318)/3)))</f>
        <v/>
      </c>
      <c r="P1318">
        <f>IF($R1318="","",IF($R1319="",1,IF(O1318&lt;&gt;O1319,1,0)))</f>
        <v/>
      </c>
      <c r="Q1318">
        <f>IF(P1318=1,SUM($P$7:P1318),"")</f>
        <v/>
      </c>
      <c r="R1318">
        <f>IF($A1318="","",IF(ISNUMBER($A1318),$A1318,IFERROR(DATEVALUE($A1318),NA())))</f>
        <v/>
      </c>
    </row>
    <row r="1319">
      <c r="O1319">
        <f>IF($R1319="","",CHOOSE($Q$2,YEAR(R1319)*12+MONTH(R1319),INT((R1319-2)/7),YEAR(R1319)*4+ROUNDUP(MONTH(R1319)/3)))</f>
        <v/>
      </c>
      <c r="P1319">
        <f>IF($R1319="","",IF($R1320="",1,IF(O1319&lt;&gt;O1320,1,0)))</f>
        <v/>
      </c>
      <c r="Q1319">
        <f>IF(P1319=1,SUM($P$7:P1319),"")</f>
        <v/>
      </c>
      <c r="R1319">
        <f>IF($A1319="","",IF(ISNUMBER($A1319),$A1319,IFERROR(DATEVALUE($A1319),NA())))</f>
        <v/>
      </c>
    </row>
    <row r="1320">
      <c r="O1320">
        <f>IF($R1320="","",CHOOSE($Q$2,YEAR(R1320)*12+MONTH(R1320),INT((R1320-2)/7),YEAR(R1320)*4+ROUNDUP(MONTH(R1320)/3)))</f>
        <v/>
      </c>
      <c r="P1320">
        <f>IF($R1320="","",IF($R1321="",1,IF(O1320&lt;&gt;O1321,1,0)))</f>
        <v/>
      </c>
      <c r="Q1320">
        <f>IF(P1320=1,SUM($P$7:P1320),"")</f>
        <v/>
      </c>
      <c r="R1320">
        <f>IF($A1320="","",IF(ISNUMBER($A1320),$A1320,IFERROR(DATEVALUE($A1320),NA())))</f>
        <v/>
      </c>
    </row>
    <row r="1321">
      <c r="O1321">
        <f>IF($R1321="","",CHOOSE($Q$2,YEAR(R1321)*12+MONTH(R1321),INT((R1321-2)/7),YEAR(R1321)*4+ROUNDUP(MONTH(R1321)/3)))</f>
        <v/>
      </c>
      <c r="P1321">
        <f>IF($R1321="","",IF($R1322="",1,IF(O1321&lt;&gt;O1322,1,0)))</f>
        <v/>
      </c>
      <c r="Q1321">
        <f>IF(P1321=1,SUM($P$7:P1321),"")</f>
        <v/>
      </c>
      <c r="R1321">
        <f>IF($A1321="","",IF(ISNUMBER($A1321),$A1321,IFERROR(DATEVALUE($A1321),NA())))</f>
        <v/>
      </c>
    </row>
    <row r="1322">
      <c r="O1322">
        <f>IF($R1322="","",CHOOSE($Q$2,YEAR(R1322)*12+MONTH(R1322),INT((R1322-2)/7),YEAR(R1322)*4+ROUNDUP(MONTH(R1322)/3)))</f>
        <v/>
      </c>
      <c r="P1322">
        <f>IF($R1322="","",IF($R1323="",1,IF(O1322&lt;&gt;O1323,1,0)))</f>
        <v/>
      </c>
      <c r="Q1322">
        <f>IF(P1322=1,SUM($P$7:P1322),"")</f>
        <v/>
      </c>
      <c r="R1322">
        <f>IF($A1322="","",IF(ISNUMBER($A1322),$A1322,IFERROR(DATEVALUE($A1322),NA())))</f>
        <v/>
      </c>
    </row>
    <row r="1323">
      <c r="O1323">
        <f>IF($R1323="","",CHOOSE($Q$2,YEAR(R1323)*12+MONTH(R1323),INT((R1323-2)/7),YEAR(R1323)*4+ROUNDUP(MONTH(R1323)/3)))</f>
        <v/>
      </c>
      <c r="P1323">
        <f>IF($R1323="","",IF($R1324="",1,IF(O1323&lt;&gt;O1324,1,0)))</f>
        <v/>
      </c>
      <c r="Q1323">
        <f>IF(P1323=1,SUM($P$7:P1323),"")</f>
        <v/>
      </c>
      <c r="R1323">
        <f>IF($A1323="","",IF(ISNUMBER($A1323),$A1323,IFERROR(DATEVALUE($A1323),NA())))</f>
        <v/>
      </c>
    </row>
    <row r="1324">
      <c r="O1324">
        <f>IF($R1324="","",CHOOSE($Q$2,YEAR(R1324)*12+MONTH(R1324),INT((R1324-2)/7),YEAR(R1324)*4+ROUNDUP(MONTH(R1324)/3)))</f>
        <v/>
      </c>
      <c r="P1324">
        <f>IF($R1324="","",IF($R1325="",1,IF(O1324&lt;&gt;O1325,1,0)))</f>
        <v/>
      </c>
      <c r="Q1324">
        <f>IF(P1324=1,SUM($P$7:P1324),"")</f>
        <v/>
      </c>
      <c r="R1324">
        <f>IF($A1324="","",IF(ISNUMBER($A1324),$A1324,IFERROR(DATEVALUE($A1324),NA())))</f>
        <v/>
      </c>
    </row>
    <row r="1325">
      <c r="O1325">
        <f>IF($R1325="","",CHOOSE($Q$2,YEAR(R1325)*12+MONTH(R1325),INT((R1325-2)/7),YEAR(R1325)*4+ROUNDUP(MONTH(R1325)/3)))</f>
        <v/>
      </c>
      <c r="P1325">
        <f>IF($R1325="","",IF($R1326="",1,IF(O1325&lt;&gt;O1326,1,0)))</f>
        <v/>
      </c>
      <c r="Q1325">
        <f>IF(P1325=1,SUM($P$7:P1325),"")</f>
        <v/>
      </c>
      <c r="R1325">
        <f>IF($A1325="","",IF(ISNUMBER($A1325),$A1325,IFERROR(DATEVALUE($A1325),NA())))</f>
        <v/>
      </c>
    </row>
    <row r="1326">
      <c r="O1326">
        <f>IF($R1326="","",CHOOSE($Q$2,YEAR(R1326)*12+MONTH(R1326),INT((R1326-2)/7),YEAR(R1326)*4+ROUNDUP(MONTH(R1326)/3)))</f>
        <v/>
      </c>
      <c r="P1326">
        <f>IF($R1326="","",IF($R1327="",1,IF(O1326&lt;&gt;O1327,1,0)))</f>
        <v/>
      </c>
      <c r="Q1326">
        <f>IF(P1326=1,SUM($P$7:P1326),"")</f>
        <v/>
      </c>
      <c r="R1326">
        <f>IF($A1326="","",IF(ISNUMBER($A1326),$A1326,IFERROR(DATEVALUE($A1326),NA())))</f>
        <v/>
      </c>
    </row>
    <row r="1327">
      <c r="O1327">
        <f>IF($R1327="","",CHOOSE($Q$2,YEAR(R1327)*12+MONTH(R1327),INT((R1327-2)/7),YEAR(R1327)*4+ROUNDUP(MONTH(R1327)/3)))</f>
        <v/>
      </c>
      <c r="P1327">
        <f>IF($R1327="","",IF($R1328="",1,IF(O1327&lt;&gt;O1328,1,0)))</f>
        <v/>
      </c>
      <c r="Q1327">
        <f>IF(P1327=1,SUM($P$7:P1327),"")</f>
        <v/>
      </c>
      <c r="R1327">
        <f>IF($A1327="","",IF(ISNUMBER($A1327),$A1327,IFERROR(DATEVALUE($A1327),NA())))</f>
        <v/>
      </c>
    </row>
    <row r="1328">
      <c r="O1328">
        <f>IF($R1328="","",CHOOSE($Q$2,YEAR(R1328)*12+MONTH(R1328),INT((R1328-2)/7),YEAR(R1328)*4+ROUNDUP(MONTH(R1328)/3)))</f>
        <v/>
      </c>
      <c r="P1328">
        <f>IF($R1328="","",IF($R1329="",1,IF(O1328&lt;&gt;O1329,1,0)))</f>
        <v/>
      </c>
      <c r="Q1328">
        <f>IF(P1328=1,SUM($P$7:P1328),"")</f>
        <v/>
      </c>
      <c r="R1328">
        <f>IF($A1328="","",IF(ISNUMBER($A1328),$A1328,IFERROR(DATEVALUE($A1328),NA())))</f>
        <v/>
      </c>
    </row>
    <row r="1329">
      <c r="O1329">
        <f>IF($R1329="","",CHOOSE($Q$2,YEAR(R1329)*12+MONTH(R1329),INT((R1329-2)/7),YEAR(R1329)*4+ROUNDUP(MONTH(R1329)/3)))</f>
        <v/>
      </c>
      <c r="P1329">
        <f>IF($R1329="","",IF($R1330="",1,IF(O1329&lt;&gt;O1330,1,0)))</f>
        <v/>
      </c>
      <c r="Q1329">
        <f>IF(P1329=1,SUM($P$7:P1329),"")</f>
        <v/>
      </c>
      <c r="R1329">
        <f>IF($A1329="","",IF(ISNUMBER($A1329),$A1329,IFERROR(DATEVALUE($A1329),NA())))</f>
        <v/>
      </c>
    </row>
    <row r="1330">
      <c r="O1330">
        <f>IF($R1330="","",CHOOSE($Q$2,YEAR(R1330)*12+MONTH(R1330),INT((R1330-2)/7),YEAR(R1330)*4+ROUNDUP(MONTH(R1330)/3)))</f>
        <v/>
      </c>
      <c r="P1330">
        <f>IF($R1330="","",IF($R1331="",1,IF(O1330&lt;&gt;O1331,1,0)))</f>
        <v/>
      </c>
      <c r="Q1330">
        <f>IF(P1330=1,SUM($P$7:P1330),"")</f>
        <v/>
      </c>
      <c r="R1330">
        <f>IF($A1330="","",IF(ISNUMBER($A1330),$A1330,IFERROR(DATEVALUE($A1330),NA())))</f>
        <v/>
      </c>
    </row>
    <row r="1331">
      <c r="O1331">
        <f>IF($R1331="","",CHOOSE($Q$2,YEAR(R1331)*12+MONTH(R1331),INT((R1331-2)/7),YEAR(R1331)*4+ROUNDUP(MONTH(R1331)/3)))</f>
        <v/>
      </c>
      <c r="P1331">
        <f>IF($R1331="","",IF($R1332="",1,IF(O1331&lt;&gt;O1332,1,0)))</f>
        <v/>
      </c>
      <c r="Q1331">
        <f>IF(P1331=1,SUM($P$7:P1331),"")</f>
        <v/>
      </c>
      <c r="R1331">
        <f>IF($A1331="","",IF(ISNUMBER($A1331),$A1331,IFERROR(DATEVALUE($A1331),NA())))</f>
        <v/>
      </c>
    </row>
    <row r="1332">
      <c r="O1332">
        <f>IF($R1332="","",CHOOSE($Q$2,YEAR(R1332)*12+MONTH(R1332),INT((R1332-2)/7),YEAR(R1332)*4+ROUNDUP(MONTH(R1332)/3)))</f>
        <v/>
      </c>
      <c r="P1332">
        <f>IF($R1332="","",IF($R1333="",1,IF(O1332&lt;&gt;O1333,1,0)))</f>
        <v/>
      </c>
      <c r="Q1332">
        <f>IF(P1332=1,SUM($P$7:P1332),"")</f>
        <v/>
      </c>
      <c r="R1332">
        <f>IF($A1332="","",IF(ISNUMBER($A1332),$A1332,IFERROR(DATEVALUE($A1332),NA())))</f>
        <v/>
      </c>
    </row>
    <row r="1333">
      <c r="O1333">
        <f>IF($R1333="","",CHOOSE($Q$2,YEAR(R1333)*12+MONTH(R1333),INT((R1333-2)/7),YEAR(R1333)*4+ROUNDUP(MONTH(R1333)/3)))</f>
        <v/>
      </c>
      <c r="P1333">
        <f>IF($R1333="","",IF($R1334="",1,IF(O1333&lt;&gt;O1334,1,0)))</f>
        <v/>
      </c>
      <c r="Q1333">
        <f>IF(P1333=1,SUM($P$7:P1333),"")</f>
        <v/>
      </c>
      <c r="R1333">
        <f>IF($A1333="","",IF(ISNUMBER($A1333),$A1333,IFERROR(DATEVALUE($A1333),NA())))</f>
        <v/>
      </c>
    </row>
    <row r="1334">
      <c r="O1334">
        <f>IF($R1334="","",CHOOSE($Q$2,YEAR(R1334)*12+MONTH(R1334),INT((R1334-2)/7),YEAR(R1334)*4+ROUNDUP(MONTH(R1334)/3)))</f>
        <v/>
      </c>
      <c r="P1334">
        <f>IF($R1334="","",IF($R1335="",1,IF(O1334&lt;&gt;O1335,1,0)))</f>
        <v/>
      </c>
      <c r="Q1334">
        <f>IF(P1334=1,SUM($P$7:P1334),"")</f>
        <v/>
      </c>
      <c r="R1334">
        <f>IF($A1334="","",IF(ISNUMBER($A1334),$A1334,IFERROR(DATEVALUE($A1334),NA())))</f>
        <v/>
      </c>
    </row>
    <row r="1335">
      <c r="O1335">
        <f>IF($R1335="","",CHOOSE($Q$2,YEAR(R1335)*12+MONTH(R1335),INT((R1335-2)/7),YEAR(R1335)*4+ROUNDUP(MONTH(R1335)/3)))</f>
        <v/>
      </c>
      <c r="P1335">
        <f>IF($R1335="","",IF($R1336="",1,IF(O1335&lt;&gt;O1336,1,0)))</f>
        <v/>
      </c>
      <c r="Q1335">
        <f>IF(P1335=1,SUM($P$7:P1335),"")</f>
        <v/>
      </c>
      <c r="R1335">
        <f>IF($A1335="","",IF(ISNUMBER($A1335),$A1335,IFERROR(DATEVALUE($A1335),NA())))</f>
        <v/>
      </c>
    </row>
    <row r="1336">
      <c r="O1336">
        <f>IF($R1336="","",CHOOSE($Q$2,YEAR(R1336)*12+MONTH(R1336),INT((R1336-2)/7),YEAR(R1336)*4+ROUNDUP(MONTH(R1336)/3)))</f>
        <v/>
      </c>
      <c r="P1336">
        <f>IF($R1336="","",IF($R1337="",1,IF(O1336&lt;&gt;O1337,1,0)))</f>
        <v/>
      </c>
      <c r="Q1336">
        <f>IF(P1336=1,SUM($P$7:P1336),"")</f>
        <v/>
      </c>
      <c r="R1336">
        <f>IF($A1336="","",IF(ISNUMBER($A1336),$A1336,IFERROR(DATEVALUE($A1336),NA())))</f>
        <v/>
      </c>
    </row>
    <row r="1337">
      <c r="O1337">
        <f>IF($R1337="","",CHOOSE($Q$2,YEAR(R1337)*12+MONTH(R1337),INT((R1337-2)/7),YEAR(R1337)*4+ROUNDUP(MONTH(R1337)/3)))</f>
        <v/>
      </c>
      <c r="P1337">
        <f>IF($R1337="","",IF($R1338="",1,IF(O1337&lt;&gt;O1338,1,0)))</f>
        <v/>
      </c>
      <c r="Q1337">
        <f>IF(P1337=1,SUM($P$7:P1337),"")</f>
        <v/>
      </c>
      <c r="R1337">
        <f>IF($A1337="","",IF(ISNUMBER($A1337),$A1337,IFERROR(DATEVALUE($A1337),NA())))</f>
        <v/>
      </c>
    </row>
    <row r="1338">
      <c r="O1338">
        <f>IF($R1338="","",CHOOSE($Q$2,YEAR(R1338)*12+MONTH(R1338),INT((R1338-2)/7),YEAR(R1338)*4+ROUNDUP(MONTH(R1338)/3)))</f>
        <v/>
      </c>
      <c r="P1338">
        <f>IF($R1338="","",IF($R1339="",1,IF(O1338&lt;&gt;O1339,1,0)))</f>
        <v/>
      </c>
      <c r="Q1338">
        <f>IF(P1338=1,SUM($P$7:P1338),"")</f>
        <v/>
      </c>
      <c r="R1338">
        <f>IF($A1338="","",IF(ISNUMBER($A1338),$A1338,IFERROR(DATEVALUE($A1338),NA())))</f>
        <v/>
      </c>
    </row>
    <row r="1339">
      <c r="O1339">
        <f>IF($R1339="","",CHOOSE($Q$2,YEAR(R1339)*12+MONTH(R1339),INT((R1339-2)/7),YEAR(R1339)*4+ROUNDUP(MONTH(R1339)/3)))</f>
        <v/>
      </c>
      <c r="P1339">
        <f>IF($R1339="","",IF($R1340="",1,IF(O1339&lt;&gt;O1340,1,0)))</f>
        <v/>
      </c>
      <c r="Q1339">
        <f>IF(P1339=1,SUM($P$7:P1339),"")</f>
        <v/>
      </c>
      <c r="R1339">
        <f>IF($A1339="","",IF(ISNUMBER($A1339),$A1339,IFERROR(DATEVALUE($A1339),NA())))</f>
        <v/>
      </c>
    </row>
    <row r="1340">
      <c r="O1340">
        <f>IF($R1340="","",CHOOSE($Q$2,YEAR(R1340)*12+MONTH(R1340),INT((R1340-2)/7),YEAR(R1340)*4+ROUNDUP(MONTH(R1340)/3)))</f>
        <v/>
      </c>
      <c r="P1340">
        <f>IF($R1340="","",IF($R1341="",1,IF(O1340&lt;&gt;O1341,1,0)))</f>
        <v/>
      </c>
      <c r="Q1340">
        <f>IF(P1340=1,SUM($P$7:P1340),"")</f>
        <v/>
      </c>
      <c r="R1340">
        <f>IF($A1340="","",IF(ISNUMBER($A1340),$A1340,IFERROR(DATEVALUE($A1340),NA())))</f>
        <v/>
      </c>
    </row>
    <row r="1341">
      <c r="O1341">
        <f>IF($R1341="","",CHOOSE($Q$2,YEAR(R1341)*12+MONTH(R1341),INT((R1341-2)/7),YEAR(R1341)*4+ROUNDUP(MONTH(R1341)/3)))</f>
        <v/>
      </c>
      <c r="P1341">
        <f>IF($R1341="","",IF($R1342="",1,IF(O1341&lt;&gt;O1342,1,0)))</f>
        <v/>
      </c>
      <c r="Q1341">
        <f>IF(P1341=1,SUM($P$7:P1341),"")</f>
        <v/>
      </c>
      <c r="R1341">
        <f>IF($A1341="","",IF(ISNUMBER($A1341),$A1341,IFERROR(DATEVALUE($A1341),NA())))</f>
        <v/>
      </c>
    </row>
    <row r="1342">
      <c r="O1342">
        <f>IF($R1342="","",CHOOSE($Q$2,YEAR(R1342)*12+MONTH(R1342),INT((R1342-2)/7),YEAR(R1342)*4+ROUNDUP(MONTH(R1342)/3)))</f>
        <v/>
      </c>
      <c r="P1342">
        <f>IF($R1342="","",IF($R1343="",1,IF(O1342&lt;&gt;O1343,1,0)))</f>
        <v/>
      </c>
      <c r="Q1342">
        <f>IF(P1342=1,SUM($P$7:P1342),"")</f>
        <v/>
      </c>
      <c r="R1342">
        <f>IF($A1342="","",IF(ISNUMBER($A1342),$A1342,IFERROR(DATEVALUE($A1342),NA())))</f>
        <v/>
      </c>
    </row>
    <row r="1343">
      <c r="O1343">
        <f>IF($R1343="","",CHOOSE($Q$2,YEAR(R1343)*12+MONTH(R1343),INT((R1343-2)/7),YEAR(R1343)*4+ROUNDUP(MONTH(R1343)/3)))</f>
        <v/>
      </c>
      <c r="P1343">
        <f>IF($R1343="","",IF($R1344="",1,IF(O1343&lt;&gt;O1344,1,0)))</f>
        <v/>
      </c>
      <c r="Q1343">
        <f>IF(P1343=1,SUM($P$7:P1343),"")</f>
        <v/>
      </c>
      <c r="R1343">
        <f>IF($A1343="","",IF(ISNUMBER($A1343),$A1343,IFERROR(DATEVALUE($A1343),NA())))</f>
        <v/>
      </c>
    </row>
    <row r="1344">
      <c r="O1344">
        <f>IF($R1344="","",CHOOSE($Q$2,YEAR(R1344)*12+MONTH(R1344),INT((R1344-2)/7),YEAR(R1344)*4+ROUNDUP(MONTH(R1344)/3)))</f>
        <v/>
      </c>
      <c r="P1344">
        <f>IF($R1344="","",IF($R1345="",1,IF(O1344&lt;&gt;O1345,1,0)))</f>
        <v/>
      </c>
      <c r="Q1344">
        <f>IF(P1344=1,SUM($P$7:P1344),"")</f>
        <v/>
      </c>
      <c r="R1344">
        <f>IF($A1344="","",IF(ISNUMBER($A1344),$A1344,IFERROR(DATEVALUE($A1344),NA())))</f>
        <v/>
      </c>
    </row>
    <row r="1345">
      <c r="O1345">
        <f>IF($R1345="","",CHOOSE($Q$2,YEAR(R1345)*12+MONTH(R1345),INT((R1345-2)/7),YEAR(R1345)*4+ROUNDUP(MONTH(R1345)/3)))</f>
        <v/>
      </c>
      <c r="P1345">
        <f>IF($R1345="","",IF($R1346="",1,IF(O1345&lt;&gt;O1346,1,0)))</f>
        <v/>
      </c>
      <c r="Q1345">
        <f>IF(P1345=1,SUM($P$7:P1345),"")</f>
        <v/>
      </c>
      <c r="R1345">
        <f>IF($A1345="","",IF(ISNUMBER($A1345),$A1345,IFERROR(DATEVALUE($A1345),NA())))</f>
        <v/>
      </c>
    </row>
    <row r="1346">
      <c r="O1346">
        <f>IF($R1346="","",CHOOSE($Q$2,YEAR(R1346)*12+MONTH(R1346),INT((R1346-2)/7),YEAR(R1346)*4+ROUNDUP(MONTH(R1346)/3)))</f>
        <v/>
      </c>
      <c r="P1346">
        <f>IF($R1346="","",IF($R1347="",1,IF(O1346&lt;&gt;O1347,1,0)))</f>
        <v/>
      </c>
      <c r="Q1346">
        <f>IF(P1346=1,SUM($P$7:P1346),"")</f>
        <v/>
      </c>
      <c r="R1346">
        <f>IF($A1346="","",IF(ISNUMBER($A1346),$A1346,IFERROR(DATEVALUE($A1346),NA())))</f>
        <v/>
      </c>
    </row>
    <row r="1347">
      <c r="O1347">
        <f>IF($R1347="","",CHOOSE($Q$2,YEAR(R1347)*12+MONTH(R1347),INT((R1347-2)/7),YEAR(R1347)*4+ROUNDUP(MONTH(R1347)/3)))</f>
        <v/>
      </c>
      <c r="P1347">
        <f>IF($R1347="","",IF($R1348="",1,IF(O1347&lt;&gt;O1348,1,0)))</f>
        <v/>
      </c>
      <c r="Q1347">
        <f>IF(P1347=1,SUM($P$7:P1347),"")</f>
        <v/>
      </c>
      <c r="R1347">
        <f>IF($A1347="","",IF(ISNUMBER($A1347),$A1347,IFERROR(DATEVALUE($A1347),NA())))</f>
        <v/>
      </c>
    </row>
    <row r="1348">
      <c r="O1348">
        <f>IF($R1348="","",CHOOSE($Q$2,YEAR(R1348)*12+MONTH(R1348),INT((R1348-2)/7),YEAR(R1348)*4+ROUNDUP(MONTH(R1348)/3)))</f>
        <v/>
      </c>
      <c r="P1348">
        <f>IF($R1348="","",IF($R1349="",1,IF(O1348&lt;&gt;O1349,1,0)))</f>
        <v/>
      </c>
      <c r="Q1348">
        <f>IF(P1348=1,SUM($P$7:P1348),"")</f>
        <v/>
      </c>
      <c r="R1348">
        <f>IF($A1348="","",IF(ISNUMBER($A1348),$A1348,IFERROR(DATEVALUE($A1348),NA())))</f>
        <v/>
      </c>
    </row>
    <row r="1349">
      <c r="O1349">
        <f>IF($R1349="","",CHOOSE($Q$2,YEAR(R1349)*12+MONTH(R1349),INT((R1349-2)/7),YEAR(R1349)*4+ROUNDUP(MONTH(R1349)/3)))</f>
        <v/>
      </c>
      <c r="P1349">
        <f>IF($R1349="","",IF($R1350="",1,IF(O1349&lt;&gt;O1350,1,0)))</f>
        <v/>
      </c>
      <c r="Q1349">
        <f>IF(P1349=1,SUM($P$7:P1349),"")</f>
        <v/>
      </c>
      <c r="R1349">
        <f>IF($A1349="","",IF(ISNUMBER($A1349),$A1349,IFERROR(DATEVALUE($A1349),NA())))</f>
        <v/>
      </c>
    </row>
    <row r="1350">
      <c r="O1350">
        <f>IF($R1350="","",CHOOSE($Q$2,YEAR(R1350)*12+MONTH(R1350),INT((R1350-2)/7),YEAR(R1350)*4+ROUNDUP(MONTH(R1350)/3)))</f>
        <v/>
      </c>
      <c r="P1350">
        <f>IF($R1350="","",IF($R1351="",1,IF(O1350&lt;&gt;O1351,1,0)))</f>
        <v/>
      </c>
      <c r="Q1350">
        <f>IF(P1350=1,SUM($P$7:P1350),"")</f>
        <v/>
      </c>
      <c r="R1350">
        <f>IF($A1350="","",IF(ISNUMBER($A1350),$A1350,IFERROR(DATEVALUE($A1350),NA())))</f>
        <v/>
      </c>
    </row>
    <row r="1351">
      <c r="O1351">
        <f>IF($R1351="","",CHOOSE($Q$2,YEAR(R1351)*12+MONTH(R1351),INT((R1351-2)/7),YEAR(R1351)*4+ROUNDUP(MONTH(R1351)/3)))</f>
        <v/>
      </c>
      <c r="P1351">
        <f>IF($R1351="","",IF($R1352="",1,IF(O1351&lt;&gt;O1352,1,0)))</f>
        <v/>
      </c>
      <c r="Q1351">
        <f>IF(P1351=1,SUM($P$7:P1351),"")</f>
        <v/>
      </c>
      <c r="R1351">
        <f>IF($A1351="","",IF(ISNUMBER($A1351),$A1351,IFERROR(DATEVALUE($A1351),NA())))</f>
        <v/>
      </c>
    </row>
    <row r="1352">
      <c r="O1352">
        <f>IF($R1352="","",CHOOSE($Q$2,YEAR(R1352)*12+MONTH(R1352),INT((R1352-2)/7),YEAR(R1352)*4+ROUNDUP(MONTH(R1352)/3)))</f>
        <v/>
      </c>
      <c r="P1352">
        <f>IF($R1352="","",IF($R1353="",1,IF(O1352&lt;&gt;O1353,1,0)))</f>
        <v/>
      </c>
      <c r="Q1352">
        <f>IF(P1352=1,SUM($P$7:P1352),"")</f>
        <v/>
      </c>
      <c r="R1352">
        <f>IF($A1352="","",IF(ISNUMBER($A1352),$A1352,IFERROR(DATEVALUE($A1352),NA())))</f>
        <v/>
      </c>
    </row>
    <row r="1353">
      <c r="O1353">
        <f>IF($R1353="","",CHOOSE($Q$2,YEAR(R1353)*12+MONTH(R1353),INT((R1353-2)/7),YEAR(R1353)*4+ROUNDUP(MONTH(R1353)/3)))</f>
        <v/>
      </c>
      <c r="P1353">
        <f>IF($R1353="","",IF($R1354="",1,IF(O1353&lt;&gt;O1354,1,0)))</f>
        <v/>
      </c>
      <c r="Q1353">
        <f>IF(P1353=1,SUM($P$7:P1353),"")</f>
        <v/>
      </c>
      <c r="R1353">
        <f>IF($A1353="","",IF(ISNUMBER($A1353),$A1353,IFERROR(DATEVALUE($A1353),NA())))</f>
        <v/>
      </c>
    </row>
    <row r="1354">
      <c r="O1354">
        <f>IF($R1354="","",CHOOSE($Q$2,YEAR(R1354)*12+MONTH(R1354),INT((R1354-2)/7),YEAR(R1354)*4+ROUNDUP(MONTH(R1354)/3)))</f>
        <v/>
      </c>
      <c r="P1354">
        <f>IF($R1354="","",IF($R1355="",1,IF(O1354&lt;&gt;O1355,1,0)))</f>
        <v/>
      </c>
      <c r="Q1354">
        <f>IF(P1354=1,SUM($P$7:P1354),"")</f>
        <v/>
      </c>
      <c r="R1354">
        <f>IF($A1354="","",IF(ISNUMBER($A1354),$A1354,IFERROR(DATEVALUE($A1354),NA())))</f>
        <v/>
      </c>
    </row>
    <row r="1355">
      <c r="O1355">
        <f>IF($R1355="","",CHOOSE($Q$2,YEAR(R1355)*12+MONTH(R1355),INT((R1355-2)/7),YEAR(R1355)*4+ROUNDUP(MONTH(R1355)/3)))</f>
        <v/>
      </c>
      <c r="P1355">
        <f>IF($R1355="","",IF($R1356="",1,IF(O1355&lt;&gt;O1356,1,0)))</f>
        <v/>
      </c>
      <c r="Q1355">
        <f>IF(P1355=1,SUM($P$7:P1355),"")</f>
        <v/>
      </c>
      <c r="R1355">
        <f>IF($A1355="","",IF(ISNUMBER($A1355),$A1355,IFERROR(DATEVALUE($A1355),NA())))</f>
        <v/>
      </c>
    </row>
    <row r="1356">
      <c r="O1356">
        <f>IF($R1356="","",CHOOSE($Q$2,YEAR(R1356)*12+MONTH(R1356),INT((R1356-2)/7),YEAR(R1356)*4+ROUNDUP(MONTH(R1356)/3)))</f>
        <v/>
      </c>
      <c r="P1356">
        <f>IF($R1356="","",IF($R1357="",1,IF(O1356&lt;&gt;O1357,1,0)))</f>
        <v/>
      </c>
      <c r="Q1356">
        <f>IF(P1356=1,SUM($P$7:P1356),"")</f>
        <v/>
      </c>
      <c r="R1356">
        <f>IF($A1356="","",IF(ISNUMBER($A1356),$A1356,IFERROR(DATEVALUE($A1356),NA())))</f>
        <v/>
      </c>
    </row>
    <row r="1357">
      <c r="O1357">
        <f>IF($R1357="","",CHOOSE($Q$2,YEAR(R1357)*12+MONTH(R1357),INT((R1357-2)/7),YEAR(R1357)*4+ROUNDUP(MONTH(R1357)/3)))</f>
        <v/>
      </c>
      <c r="P1357">
        <f>IF($R1357="","",IF($R1358="",1,IF(O1357&lt;&gt;O1358,1,0)))</f>
        <v/>
      </c>
      <c r="Q1357">
        <f>IF(P1357=1,SUM($P$7:P1357),"")</f>
        <v/>
      </c>
      <c r="R1357">
        <f>IF($A1357="","",IF(ISNUMBER($A1357),$A1357,IFERROR(DATEVALUE($A1357),NA())))</f>
        <v/>
      </c>
    </row>
    <row r="1358">
      <c r="O1358">
        <f>IF($R1358="","",CHOOSE($Q$2,YEAR(R1358)*12+MONTH(R1358),INT((R1358-2)/7),YEAR(R1358)*4+ROUNDUP(MONTH(R1358)/3)))</f>
        <v/>
      </c>
      <c r="P1358">
        <f>IF($R1358="","",IF($R1359="",1,IF(O1358&lt;&gt;O1359,1,0)))</f>
        <v/>
      </c>
      <c r="Q1358">
        <f>IF(P1358=1,SUM($P$7:P1358),"")</f>
        <v/>
      </c>
      <c r="R1358">
        <f>IF($A1358="","",IF(ISNUMBER($A1358),$A1358,IFERROR(DATEVALUE($A1358),NA())))</f>
        <v/>
      </c>
    </row>
    <row r="1359">
      <c r="O1359">
        <f>IF($R1359="","",CHOOSE($Q$2,YEAR(R1359)*12+MONTH(R1359),INT((R1359-2)/7),YEAR(R1359)*4+ROUNDUP(MONTH(R1359)/3)))</f>
        <v/>
      </c>
      <c r="P1359">
        <f>IF($R1359="","",IF($R1360="",1,IF(O1359&lt;&gt;O1360,1,0)))</f>
        <v/>
      </c>
      <c r="Q1359">
        <f>IF(P1359=1,SUM($P$7:P1359),"")</f>
        <v/>
      </c>
      <c r="R1359">
        <f>IF($A1359="","",IF(ISNUMBER($A1359),$A1359,IFERROR(DATEVALUE($A1359),NA())))</f>
        <v/>
      </c>
    </row>
    <row r="1360">
      <c r="O1360">
        <f>IF($R1360="","",CHOOSE($Q$2,YEAR(R1360)*12+MONTH(R1360),INT((R1360-2)/7),YEAR(R1360)*4+ROUNDUP(MONTH(R1360)/3)))</f>
        <v/>
      </c>
      <c r="P1360">
        <f>IF($R1360="","",IF($R1361="",1,IF(O1360&lt;&gt;O1361,1,0)))</f>
        <v/>
      </c>
      <c r="Q1360">
        <f>IF(P1360=1,SUM($P$7:P1360),"")</f>
        <v/>
      </c>
      <c r="R1360">
        <f>IF($A1360="","",IF(ISNUMBER($A1360),$A1360,IFERROR(DATEVALUE($A1360),NA())))</f>
        <v/>
      </c>
    </row>
    <row r="1361">
      <c r="O1361">
        <f>IF($R1361="","",CHOOSE($Q$2,YEAR(R1361)*12+MONTH(R1361),INT((R1361-2)/7),YEAR(R1361)*4+ROUNDUP(MONTH(R1361)/3)))</f>
        <v/>
      </c>
      <c r="P1361">
        <f>IF($R1361="","",IF($R1362="",1,IF(O1361&lt;&gt;O1362,1,0)))</f>
        <v/>
      </c>
      <c r="Q1361">
        <f>IF(P1361=1,SUM($P$7:P1361),"")</f>
        <v/>
      </c>
      <c r="R1361">
        <f>IF($A1361="","",IF(ISNUMBER($A1361),$A1361,IFERROR(DATEVALUE($A1361),NA())))</f>
        <v/>
      </c>
    </row>
    <row r="1362">
      <c r="O1362">
        <f>IF($R1362="","",CHOOSE($Q$2,YEAR(R1362)*12+MONTH(R1362),INT((R1362-2)/7),YEAR(R1362)*4+ROUNDUP(MONTH(R1362)/3)))</f>
        <v/>
      </c>
      <c r="P1362">
        <f>IF($R1362="","",IF($R1363="",1,IF(O1362&lt;&gt;O1363,1,0)))</f>
        <v/>
      </c>
      <c r="Q1362">
        <f>IF(P1362=1,SUM($P$7:P1362),"")</f>
        <v/>
      </c>
      <c r="R1362">
        <f>IF($A1362="","",IF(ISNUMBER($A1362),$A1362,IFERROR(DATEVALUE($A1362),NA())))</f>
        <v/>
      </c>
    </row>
    <row r="1363">
      <c r="O1363">
        <f>IF($R1363="","",CHOOSE($Q$2,YEAR(R1363)*12+MONTH(R1363),INT((R1363-2)/7),YEAR(R1363)*4+ROUNDUP(MONTH(R1363)/3)))</f>
        <v/>
      </c>
      <c r="P1363">
        <f>IF($R1363="","",IF($R1364="",1,IF(O1363&lt;&gt;O1364,1,0)))</f>
        <v/>
      </c>
      <c r="Q1363">
        <f>IF(P1363=1,SUM($P$7:P1363),"")</f>
        <v/>
      </c>
      <c r="R1363">
        <f>IF($A1363="","",IF(ISNUMBER($A1363),$A1363,IFERROR(DATEVALUE($A1363),NA())))</f>
        <v/>
      </c>
    </row>
    <row r="1364">
      <c r="O1364">
        <f>IF($R1364="","",CHOOSE($Q$2,YEAR(R1364)*12+MONTH(R1364),INT((R1364-2)/7),YEAR(R1364)*4+ROUNDUP(MONTH(R1364)/3)))</f>
        <v/>
      </c>
      <c r="P1364">
        <f>IF($R1364="","",IF($R1365="",1,IF(O1364&lt;&gt;O1365,1,0)))</f>
        <v/>
      </c>
      <c r="Q1364">
        <f>IF(P1364=1,SUM($P$7:P1364),"")</f>
        <v/>
      </c>
      <c r="R1364">
        <f>IF($A1364="","",IF(ISNUMBER($A1364),$A1364,IFERROR(DATEVALUE($A1364),NA())))</f>
        <v/>
      </c>
    </row>
    <row r="1365">
      <c r="O1365">
        <f>IF($R1365="","",CHOOSE($Q$2,YEAR(R1365)*12+MONTH(R1365),INT((R1365-2)/7),YEAR(R1365)*4+ROUNDUP(MONTH(R1365)/3)))</f>
        <v/>
      </c>
      <c r="P1365">
        <f>IF($R1365="","",IF($R1366="",1,IF(O1365&lt;&gt;O1366,1,0)))</f>
        <v/>
      </c>
      <c r="Q1365">
        <f>IF(P1365=1,SUM($P$7:P1365),"")</f>
        <v/>
      </c>
      <c r="R1365">
        <f>IF($A1365="","",IF(ISNUMBER($A1365),$A1365,IFERROR(DATEVALUE($A1365),NA())))</f>
        <v/>
      </c>
    </row>
    <row r="1366">
      <c r="O1366">
        <f>IF($R1366="","",CHOOSE($Q$2,YEAR(R1366)*12+MONTH(R1366),INT((R1366-2)/7),YEAR(R1366)*4+ROUNDUP(MONTH(R1366)/3)))</f>
        <v/>
      </c>
      <c r="P1366">
        <f>IF($R1366="","",IF($R1367="",1,IF(O1366&lt;&gt;O1367,1,0)))</f>
        <v/>
      </c>
      <c r="Q1366">
        <f>IF(P1366=1,SUM($P$7:P1366),"")</f>
        <v/>
      </c>
      <c r="R1366">
        <f>IF($A1366="","",IF(ISNUMBER($A1366),$A1366,IFERROR(DATEVALUE($A1366),NA())))</f>
        <v/>
      </c>
    </row>
    <row r="1367">
      <c r="O1367">
        <f>IF($R1367="","",CHOOSE($Q$2,YEAR(R1367)*12+MONTH(R1367),INT((R1367-2)/7),YEAR(R1367)*4+ROUNDUP(MONTH(R1367)/3)))</f>
        <v/>
      </c>
      <c r="P1367">
        <f>IF($R1367="","",IF($R1368="",1,IF(O1367&lt;&gt;O1368,1,0)))</f>
        <v/>
      </c>
      <c r="Q1367">
        <f>IF(P1367=1,SUM($P$7:P1367),"")</f>
        <v/>
      </c>
      <c r="R1367">
        <f>IF($A1367="","",IF(ISNUMBER($A1367),$A1367,IFERROR(DATEVALUE($A1367),NA())))</f>
        <v/>
      </c>
    </row>
    <row r="1368">
      <c r="O1368">
        <f>IF($R1368="","",CHOOSE($Q$2,YEAR(R1368)*12+MONTH(R1368),INT((R1368-2)/7),YEAR(R1368)*4+ROUNDUP(MONTH(R1368)/3)))</f>
        <v/>
      </c>
      <c r="P1368">
        <f>IF($R1368="","",IF($R1369="",1,IF(O1368&lt;&gt;O1369,1,0)))</f>
        <v/>
      </c>
      <c r="Q1368">
        <f>IF(P1368=1,SUM($P$7:P1368),"")</f>
        <v/>
      </c>
      <c r="R1368">
        <f>IF($A1368="","",IF(ISNUMBER($A1368),$A1368,IFERROR(DATEVALUE($A1368),NA())))</f>
        <v/>
      </c>
    </row>
    <row r="1369">
      <c r="O1369">
        <f>IF($R1369="","",CHOOSE($Q$2,YEAR(R1369)*12+MONTH(R1369),INT((R1369-2)/7),YEAR(R1369)*4+ROUNDUP(MONTH(R1369)/3)))</f>
        <v/>
      </c>
      <c r="P1369">
        <f>IF($R1369="","",IF($R1370="",1,IF(O1369&lt;&gt;O1370,1,0)))</f>
        <v/>
      </c>
      <c r="Q1369">
        <f>IF(P1369=1,SUM($P$7:P1369),"")</f>
        <v/>
      </c>
      <c r="R1369">
        <f>IF($A1369="","",IF(ISNUMBER($A1369),$A1369,IFERROR(DATEVALUE($A1369),NA())))</f>
        <v/>
      </c>
    </row>
    <row r="1370">
      <c r="O1370">
        <f>IF($R1370="","",CHOOSE($Q$2,YEAR(R1370)*12+MONTH(R1370),INT((R1370-2)/7),YEAR(R1370)*4+ROUNDUP(MONTH(R1370)/3)))</f>
        <v/>
      </c>
      <c r="P1370">
        <f>IF($R1370="","",IF($R1371="",1,IF(O1370&lt;&gt;O1371,1,0)))</f>
        <v/>
      </c>
      <c r="Q1370">
        <f>IF(P1370=1,SUM($P$7:P1370),"")</f>
        <v/>
      </c>
      <c r="R1370">
        <f>IF($A1370="","",IF(ISNUMBER($A1370),$A1370,IFERROR(DATEVALUE($A1370),NA())))</f>
        <v/>
      </c>
    </row>
    <row r="1371">
      <c r="O1371">
        <f>IF($R1371="","",CHOOSE($Q$2,YEAR(R1371)*12+MONTH(R1371),INT((R1371-2)/7),YEAR(R1371)*4+ROUNDUP(MONTH(R1371)/3)))</f>
        <v/>
      </c>
      <c r="P1371">
        <f>IF($R1371="","",IF($R1372="",1,IF(O1371&lt;&gt;O1372,1,0)))</f>
        <v/>
      </c>
      <c r="Q1371">
        <f>IF(P1371=1,SUM($P$7:P1371),"")</f>
        <v/>
      </c>
      <c r="R1371">
        <f>IF($A1371="","",IF(ISNUMBER($A1371),$A1371,IFERROR(DATEVALUE($A1371),NA())))</f>
        <v/>
      </c>
    </row>
    <row r="1372">
      <c r="O1372">
        <f>IF($R1372="","",CHOOSE($Q$2,YEAR(R1372)*12+MONTH(R1372),INT((R1372-2)/7),YEAR(R1372)*4+ROUNDUP(MONTH(R1372)/3)))</f>
        <v/>
      </c>
      <c r="P1372">
        <f>IF($R1372="","",IF($R1373="",1,IF(O1372&lt;&gt;O1373,1,0)))</f>
        <v/>
      </c>
      <c r="Q1372">
        <f>IF(P1372=1,SUM($P$7:P1372),"")</f>
        <v/>
      </c>
      <c r="R1372">
        <f>IF($A1372="","",IF(ISNUMBER($A1372),$A1372,IFERROR(DATEVALUE($A1372),NA())))</f>
        <v/>
      </c>
    </row>
    <row r="1373">
      <c r="O1373">
        <f>IF($R1373="","",CHOOSE($Q$2,YEAR(R1373)*12+MONTH(R1373),INT((R1373-2)/7),YEAR(R1373)*4+ROUNDUP(MONTH(R1373)/3)))</f>
        <v/>
      </c>
      <c r="P1373">
        <f>IF($R1373="","",IF($R1374="",1,IF(O1373&lt;&gt;O1374,1,0)))</f>
        <v/>
      </c>
      <c r="Q1373">
        <f>IF(P1373=1,SUM($P$7:P1373),"")</f>
        <v/>
      </c>
      <c r="R1373">
        <f>IF($A1373="","",IF(ISNUMBER($A1373),$A1373,IFERROR(DATEVALUE($A1373),NA())))</f>
        <v/>
      </c>
    </row>
    <row r="1374">
      <c r="O1374">
        <f>IF($R1374="","",CHOOSE($Q$2,YEAR(R1374)*12+MONTH(R1374),INT((R1374-2)/7),YEAR(R1374)*4+ROUNDUP(MONTH(R1374)/3)))</f>
        <v/>
      </c>
      <c r="P1374">
        <f>IF($R1374="","",IF($R1375="",1,IF(O1374&lt;&gt;O1375,1,0)))</f>
        <v/>
      </c>
      <c r="Q1374">
        <f>IF(P1374=1,SUM($P$7:P1374),"")</f>
        <v/>
      </c>
      <c r="R1374">
        <f>IF($A1374="","",IF(ISNUMBER($A1374),$A1374,IFERROR(DATEVALUE($A1374),NA())))</f>
        <v/>
      </c>
    </row>
    <row r="1375">
      <c r="O1375">
        <f>IF($R1375="","",CHOOSE($Q$2,YEAR(R1375)*12+MONTH(R1375),INT((R1375-2)/7),YEAR(R1375)*4+ROUNDUP(MONTH(R1375)/3)))</f>
        <v/>
      </c>
      <c r="P1375">
        <f>IF($R1375="","",IF($R1376="",1,IF(O1375&lt;&gt;O1376,1,0)))</f>
        <v/>
      </c>
      <c r="Q1375">
        <f>IF(P1375=1,SUM($P$7:P1375),"")</f>
        <v/>
      </c>
      <c r="R1375">
        <f>IF($A1375="","",IF(ISNUMBER($A1375),$A1375,IFERROR(DATEVALUE($A1375),NA())))</f>
        <v/>
      </c>
    </row>
    <row r="1376">
      <c r="O1376">
        <f>IF($R1376="","",CHOOSE($Q$2,YEAR(R1376)*12+MONTH(R1376),INT((R1376-2)/7),YEAR(R1376)*4+ROUNDUP(MONTH(R1376)/3)))</f>
        <v/>
      </c>
      <c r="P1376">
        <f>IF($R1376="","",IF($R1377="",1,IF(O1376&lt;&gt;O1377,1,0)))</f>
        <v/>
      </c>
      <c r="Q1376">
        <f>IF(P1376=1,SUM($P$7:P1376),"")</f>
        <v/>
      </c>
      <c r="R1376">
        <f>IF($A1376="","",IF(ISNUMBER($A1376),$A1376,IFERROR(DATEVALUE($A1376),NA())))</f>
        <v/>
      </c>
    </row>
    <row r="1377">
      <c r="O1377">
        <f>IF($R1377="","",CHOOSE($Q$2,YEAR(R1377)*12+MONTH(R1377),INT((R1377-2)/7),YEAR(R1377)*4+ROUNDUP(MONTH(R1377)/3)))</f>
        <v/>
      </c>
      <c r="P1377">
        <f>IF($R1377="","",IF($R1378="",1,IF(O1377&lt;&gt;O1378,1,0)))</f>
        <v/>
      </c>
      <c r="Q1377">
        <f>IF(P1377=1,SUM($P$7:P1377),"")</f>
        <v/>
      </c>
      <c r="R1377">
        <f>IF($A1377="","",IF(ISNUMBER($A1377),$A1377,IFERROR(DATEVALUE($A1377),NA())))</f>
        <v/>
      </c>
    </row>
    <row r="1378">
      <c r="O1378">
        <f>IF($R1378="","",CHOOSE($Q$2,YEAR(R1378)*12+MONTH(R1378),INT((R1378-2)/7),YEAR(R1378)*4+ROUNDUP(MONTH(R1378)/3)))</f>
        <v/>
      </c>
      <c r="P1378">
        <f>IF($R1378="","",IF($R1379="",1,IF(O1378&lt;&gt;O1379,1,0)))</f>
        <v/>
      </c>
      <c r="Q1378">
        <f>IF(P1378=1,SUM($P$7:P1378),"")</f>
        <v/>
      </c>
      <c r="R1378">
        <f>IF($A1378="","",IF(ISNUMBER($A1378),$A1378,IFERROR(DATEVALUE($A1378),NA())))</f>
        <v/>
      </c>
    </row>
    <row r="1379">
      <c r="O1379">
        <f>IF($R1379="","",CHOOSE($Q$2,YEAR(R1379)*12+MONTH(R1379),INT((R1379-2)/7),YEAR(R1379)*4+ROUNDUP(MONTH(R1379)/3)))</f>
        <v/>
      </c>
      <c r="P1379">
        <f>IF($R1379="","",IF($R1380="",1,IF(O1379&lt;&gt;O1380,1,0)))</f>
        <v/>
      </c>
      <c r="Q1379">
        <f>IF(P1379=1,SUM($P$7:P1379),"")</f>
        <v/>
      </c>
      <c r="R1379">
        <f>IF($A1379="","",IF(ISNUMBER($A1379),$A1379,IFERROR(DATEVALUE($A1379),NA())))</f>
        <v/>
      </c>
    </row>
    <row r="1380">
      <c r="O1380">
        <f>IF($R1380="","",CHOOSE($Q$2,YEAR(R1380)*12+MONTH(R1380),INT((R1380-2)/7),YEAR(R1380)*4+ROUNDUP(MONTH(R1380)/3)))</f>
        <v/>
      </c>
      <c r="P1380">
        <f>IF($R1380="","",IF($R1381="",1,IF(O1380&lt;&gt;O1381,1,0)))</f>
        <v/>
      </c>
      <c r="Q1380">
        <f>IF(P1380=1,SUM($P$7:P1380),"")</f>
        <v/>
      </c>
      <c r="R1380">
        <f>IF($A1380="","",IF(ISNUMBER($A1380),$A1380,IFERROR(DATEVALUE($A1380),NA())))</f>
        <v/>
      </c>
    </row>
    <row r="1381">
      <c r="O1381">
        <f>IF($R1381="","",CHOOSE($Q$2,YEAR(R1381)*12+MONTH(R1381),INT((R1381-2)/7),YEAR(R1381)*4+ROUNDUP(MONTH(R1381)/3)))</f>
        <v/>
      </c>
      <c r="P1381">
        <f>IF($R1381="","",IF($R1382="",1,IF(O1381&lt;&gt;O1382,1,0)))</f>
        <v/>
      </c>
      <c r="Q1381">
        <f>IF(P1381=1,SUM($P$7:P1381),"")</f>
        <v/>
      </c>
      <c r="R1381">
        <f>IF($A1381="","",IF(ISNUMBER($A1381),$A1381,IFERROR(DATEVALUE($A1381),NA())))</f>
        <v/>
      </c>
    </row>
    <row r="1382">
      <c r="O1382">
        <f>IF($R1382="","",CHOOSE($Q$2,YEAR(R1382)*12+MONTH(R1382),INT((R1382-2)/7),YEAR(R1382)*4+ROUNDUP(MONTH(R1382)/3)))</f>
        <v/>
      </c>
      <c r="P1382">
        <f>IF($R1382="","",IF($R1383="",1,IF(O1382&lt;&gt;O1383,1,0)))</f>
        <v/>
      </c>
      <c r="Q1382">
        <f>IF(P1382=1,SUM($P$7:P1382),"")</f>
        <v/>
      </c>
      <c r="R1382">
        <f>IF($A1382="","",IF(ISNUMBER($A1382),$A1382,IFERROR(DATEVALUE($A1382),NA())))</f>
        <v/>
      </c>
    </row>
    <row r="1383">
      <c r="O1383">
        <f>IF($R1383="","",CHOOSE($Q$2,YEAR(R1383)*12+MONTH(R1383),INT((R1383-2)/7),YEAR(R1383)*4+ROUNDUP(MONTH(R1383)/3)))</f>
        <v/>
      </c>
      <c r="P1383">
        <f>IF($R1383="","",IF($R1384="",1,IF(O1383&lt;&gt;O1384,1,0)))</f>
        <v/>
      </c>
      <c r="Q1383">
        <f>IF(P1383=1,SUM($P$7:P1383),"")</f>
        <v/>
      </c>
      <c r="R1383">
        <f>IF($A1383="","",IF(ISNUMBER($A1383),$A1383,IFERROR(DATEVALUE($A1383),NA())))</f>
        <v/>
      </c>
    </row>
    <row r="1384">
      <c r="O1384">
        <f>IF($R1384="","",CHOOSE($Q$2,YEAR(R1384)*12+MONTH(R1384),INT((R1384-2)/7),YEAR(R1384)*4+ROUNDUP(MONTH(R1384)/3)))</f>
        <v/>
      </c>
      <c r="P1384">
        <f>IF($R1384="","",IF($R1385="",1,IF(O1384&lt;&gt;O1385,1,0)))</f>
        <v/>
      </c>
      <c r="Q1384">
        <f>IF(P1384=1,SUM($P$7:P1384),"")</f>
        <v/>
      </c>
      <c r="R1384">
        <f>IF($A1384="","",IF(ISNUMBER($A1384),$A1384,IFERROR(DATEVALUE($A1384),NA())))</f>
        <v/>
      </c>
    </row>
    <row r="1385">
      <c r="O1385">
        <f>IF($R1385="","",CHOOSE($Q$2,YEAR(R1385)*12+MONTH(R1385),INT((R1385-2)/7),YEAR(R1385)*4+ROUNDUP(MONTH(R1385)/3)))</f>
        <v/>
      </c>
      <c r="P1385">
        <f>IF($R1385="","",IF($R1386="",1,IF(O1385&lt;&gt;O1386,1,0)))</f>
        <v/>
      </c>
      <c r="Q1385">
        <f>IF(P1385=1,SUM($P$7:P1385),"")</f>
        <v/>
      </c>
      <c r="R1385">
        <f>IF($A1385="","",IF(ISNUMBER($A1385),$A1385,IFERROR(DATEVALUE($A1385),NA())))</f>
        <v/>
      </c>
    </row>
    <row r="1386">
      <c r="O1386">
        <f>IF($R1386="","",CHOOSE($Q$2,YEAR(R1386)*12+MONTH(R1386),INT((R1386-2)/7),YEAR(R1386)*4+ROUNDUP(MONTH(R1386)/3)))</f>
        <v/>
      </c>
      <c r="P1386">
        <f>IF($R1386="","",IF($R1387="",1,IF(O1386&lt;&gt;O1387,1,0)))</f>
        <v/>
      </c>
      <c r="Q1386">
        <f>IF(P1386=1,SUM($P$7:P1386),"")</f>
        <v/>
      </c>
      <c r="R1386">
        <f>IF($A1386="","",IF(ISNUMBER($A1386),$A1386,IFERROR(DATEVALUE($A1386),NA())))</f>
        <v/>
      </c>
    </row>
    <row r="1387">
      <c r="O1387">
        <f>IF($R1387="","",CHOOSE($Q$2,YEAR(R1387)*12+MONTH(R1387),INT((R1387-2)/7),YEAR(R1387)*4+ROUNDUP(MONTH(R1387)/3)))</f>
        <v/>
      </c>
      <c r="P1387">
        <f>IF($R1387="","",IF($R1388="",1,IF(O1387&lt;&gt;O1388,1,0)))</f>
        <v/>
      </c>
      <c r="Q1387">
        <f>IF(P1387=1,SUM($P$7:P1387),"")</f>
        <v/>
      </c>
      <c r="R1387">
        <f>IF($A1387="","",IF(ISNUMBER($A1387),$A1387,IFERROR(DATEVALUE($A1387),NA())))</f>
        <v/>
      </c>
    </row>
    <row r="1388">
      <c r="O1388">
        <f>IF($R1388="","",CHOOSE($Q$2,YEAR(R1388)*12+MONTH(R1388),INT((R1388-2)/7),YEAR(R1388)*4+ROUNDUP(MONTH(R1388)/3)))</f>
        <v/>
      </c>
      <c r="P1388">
        <f>IF($R1388="","",IF($R1389="",1,IF(O1388&lt;&gt;O1389,1,0)))</f>
        <v/>
      </c>
      <c r="Q1388">
        <f>IF(P1388=1,SUM($P$7:P1388),"")</f>
        <v/>
      </c>
      <c r="R1388">
        <f>IF($A1388="","",IF(ISNUMBER($A1388),$A1388,IFERROR(DATEVALUE($A1388),NA())))</f>
        <v/>
      </c>
    </row>
    <row r="1389">
      <c r="O1389">
        <f>IF($R1389="","",CHOOSE($Q$2,YEAR(R1389)*12+MONTH(R1389),INT((R1389-2)/7),YEAR(R1389)*4+ROUNDUP(MONTH(R1389)/3)))</f>
        <v/>
      </c>
      <c r="P1389">
        <f>IF($R1389="","",IF($R1390="",1,IF(O1389&lt;&gt;O1390,1,0)))</f>
        <v/>
      </c>
      <c r="Q1389">
        <f>IF(P1389=1,SUM($P$7:P1389),"")</f>
        <v/>
      </c>
      <c r="R1389">
        <f>IF($A1389="","",IF(ISNUMBER($A1389),$A1389,IFERROR(DATEVALUE($A1389),NA())))</f>
        <v/>
      </c>
    </row>
    <row r="1390">
      <c r="O1390">
        <f>IF($R1390="","",CHOOSE($Q$2,YEAR(R1390)*12+MONTH(R1390),INT((R1390-2)/7),YEAR(R1390)*4+ROUNDUP(MONTH(R1390)/3)))</f>
        <v/>
      </c>
      <c r="P1390">
        <f>IF($R1390="","",IF($R1391="",1,IF(O1390&lt;&gt;O1391,1,0)))</f>
        <v/>
      </c>
      <c r="Q1390">
        <f>IF(P1390=1,SUM($P$7:P1390),"")</f>
        <v/>
      </c>
      <c r="R1390">
        <f>IF($A1390="","",IF(ISNUMBER($A1390),$A1390,IFERROR(DATEVALUE($A1390),NA())))</f>
        <v/>
      </c>
    </row>
    <row r="1391">
      <c r="O1391">
        <f>IF($R1391="","",CHOOSE($Q$2,YEAR(R1391)*12+MONTH(R1391),INT((R1391-2)/7),YEAR(R1391)*4+ROUNDUP(MONTH(R1391)/3)))</f>
        <v/>
      </c>
      <c r="P1391">
        <f>IF($R1391="","",IF($R1392="",1,IF(O1391&lt;&gt;O1392,1,0)))</f>
        <v/>
      </c>
      <c r="Q1391">
        <f>IF(P1391=1,SUM($P$7:P1391),"")</f>
        <v/>
      </c>
      <c r="R1391">
        <f>IF($A1391="","",IF(ISNUMBER($A1391),$A1391,IFERROR(DATEVALUE($A1391),NA())))</f>
        <v/>
      </c>
    </row>
    <row r="1392">
      <c r="O1392">
        <f>IF($R1392="","",CHOOSE($Q$2,YEAR(R1392)*12+MONTH(R1392),INT((R1392-2)/7),YEAR(R1392)*4+ROUNDUP(MONTH(R1392)/3)))</f>
        <v/>
      </c>
      <c r="P1392">
        <f>IF($R1392="","",IF($R1393="",1,IF(O1392&lt;&gt;O1393,1,0)))</f>
        <v/>
      </c>
      <c r="Q1392">
        <f>IF(P1392=1,SUM($P$7:P1392),"")</f>
        <v/>
      </c>
      <c r="R1392">
        <f>IF($A1392="","",IF(ISNUMBER($A1392),$A1392,IFERROR(DATEVALUE($A1392),NA())))</f>
        <v/>
      </c>
    </row>
    <row r="1393">
      <c r="O1393">
        <f>IF($R1393="","",CHOOSE($Q$2,YEAR(R1393)*12+MONTH(R1393),INT((R1393-2)/7),YEAR(R1393)*4+ROUNDUP(MONTH(R1393)/3)))</f>
        <v/>
      </c>
      <c r="P1393">
        <f>IF($R1393="","",IF($R1394="",1,IF(O1393&lt;&gt;O1394,1,0)))</f>
        <v/>
      </c>
      <c r="Q1393">
        <f>IF(P1393=1,SUM($P$7:P1393),"")</f>
        <v/>
      </c>
      <c r="R1393">
        <f>IF($A1393="","",IF(ISNUMBER($A1393),$A1393,IFERROR(DATEVALUE($A1393),NA())))</f>
        <v/>
      </c>
    </row>
    <row r="1394">
      <c r="O1394">
        <f>IF($R1394="","",CHOOSE($Q$2,YEAR(R1394)*12+MONTH(R1394),INT((R1394-2)/7),YEAR(R1394)*4+ROUNDUP(MONTH(R1394)/3)))</f>
        <v/>
      </c>
      <c r="P1394">
        <f>IF($R1394="","",IF($R1395="",1,IF(O1394&lt;&gt;O1395,1,0)))</f>
        <v/>
      </c>
      <c r="Q1394">
        <f>IF(P1394=1,SUM($P$7:P1394),"")</f>
        <v/>
      </c>
      <c r="R1394">
        <f>IF($A1394="","",IF(ISNUMBER($A1394),$A1394,IFERROR(DATEVALUE($A1394),NA())))</f>
        <v/>
      </c>
    </row>
    <row r="1395">
      <c r="O1395">
        <f>IF($R1395="","",CHOOSE($Q$2,YEAR(R1395)*12+MONTH(R1395),INT((R1395-2)/7),YEAR(R1395)*4+ROUNDUP(MONTH(R1395)/3)))</f>
        <v/>
      </c>
      <c r="P1395">
        <f>IF($R1395="","",IF($R1396="",1,IF(O1395&lt;&gt;O1396,1,0)))</f>
        <v/>
      </c>
      <c r="Q1395">
        <f>IF(P1395=1,SUM($P$7:P1395),"")</f>
        <v/>
      </c>
      <c r="R1395">
        <f>IF($A1395="","",IF(ISNUMBER($A1395),$A1395,IFERROR(DATEVALUE($A1395),NA())))</f>
        <v/>
      </c>
    </row>
    <row r="1396">
      <c r="O1396">
        <f>IF($R1396="","",CHOOSE($Q$2,YEAR(R1396)*12+MONTH(R1396),INT((R1396-2)/7),YEAR(R1396)*4+ROUNDUP(MONTH(R1396)/3)))</f>
        <v/>
      </c>
      <c r="P1396">
        <f>IF($R1396="","",IF($R1397="",1,IF(O1396&lt;&gt;O1397,1,0)))</f>
        <v/>
      </c>
      <c r="Q1396">
        <f>IF(P1396=1,SUM($P$7:P1396),"")</f>
        <v/>
      </c>
      <c r="R1396">
        <f>IF($A1396="","",IF(ISNUMBER($A1396),$A1396,IFERROR(DATEVALUE($A1396),NA())))</f>
        <v/>
      </c>
    </row>
    <row r="1397">
      <c r="O1397">
        <f>IF($R1397="","",CHOOSE($Q$2,YEAR(R1397)*12+MONTH(R1397),INT((R1397-2)/7),YEAR(R1397)*4+ROUNDUP(MONTH(R1397)/3)))</f>
        <v/>
      </c>
      <c r="P1397">
        <f>IF($R1397="","",IF($R1398="",1,IF(O1397&lt;&gt;O1398,1,0)))</f>
        <v/>
      </c>
      <c r="Q1397">
        <f>IF(P1397=1,SUM($P$7:P1397),"")</f>
        <v/>
      </c>
      <c r="R1397">
        <f>IF($A1397="","",IF(ISNUMBER($A1397),$A1397,IFERROR(DATEVALUE($A1397),NA())))</f>
        <v/>
      </c>
    </row>
    <row r="1398">
      <c r="O1398">
        <f>IF($R1398="","",CHOOSE($Q$2,YEAR(R1398)*12+MONTH(R1398),INT((R1398-2)/7),YEAR(R1398)*4+ROUNDUP(MONTH(R1398)/3)))</f>
        <v/>
      </c>
      <c r="P1398">
        <f>IF($R1398="","",IF($R1399="",1,IF(O1398&lt;&gt;O1399,1,0)))</f>
        <v/>
      </c>
      <c r="Q1398">
        <f>IF(P1398=1,SUM($P$7:P1398),"")</f>
        <v/>
      </c>
      <c r="R1398">
        <f>IF($A1398="","",IF(ISNUMBER($A1398),$A1398,IFERROR(DATEVALUE($A1398),NA())))</f>
        <v/>
      </c>
    </row>
    <row r="1399">
      <c r="O1399">
        <f>IF($R1399="","",CHOOSE($Q$2,YEAR(R1399)*12+MONTH(R1399),INT((R1399-2)/7),YEAR(R1399)*4+ROUNDUP(MONTH(R1399)/3)))</f>
        <v/>
      </c>
      <c r="P1399">
        <f>IF($R1399="","",IF($R1400="",1,IF(O1399&lt;&gt;O1400,1,0)))</f>
        <v/>
      </c>
      <c r="Q1399">
        <f>IF(P1399=1,SUM($P$7:P1399),"")</f>
        <v/>
      </c>
      <c r="R1399">
        <f>IF($A1399="","",IF(ISNUMBER($A1399),$A1399,IFERROR(DATEVALUE($A1399),NA())))</f>
        <v/>
      </c>
    </row>
    <row r="1400">
      <c r="O1400">
        <f>IF($R1400="","",CHOOSE($Q$2,YEAR(R1400)*12+MONTH(R1400),INT((R1400-2)/7),YEAR(R1400)*4+ROUNDUP(MONTH(R1400)/3)))</f>
        <v/>
      </c>
      <c r="P1400">
        <f>IF($R1400="","",IF($R1401="",1,IF(O1400&lt;&gt;O1401,1,0)))</f>
        <v/>
      </c>
      <c r="Q1400">
        <f>IF(P1400=1,SUM($P$7:P1400),"")</f>
        <v/>
      </c>
      <c r="R1400">
        <f>IF($A1400="","",IF(ISNUMBER($A1400),$A1400,IFERROR(DATEVALUE($A1400),NA())))</f>
        <v/>
      </c>
    </row>
    <row r="1401">
      <c r="O1401">
        <f>IF($R1401="","",CHOOSE($Q$2,YEAR(R1401)*12+MONTH(R1401),INT((R1401-2)/7),YEAR(R1401)*4+ROUNDUP(MONTH(R1401)/3)))</f>
        <v/>
      </c>
      <c r="P1401">
        <f>IF($R1401="","",IF($R1402="",1,IF(O1401&lt;&gt;O1402,1,0)))</f>
        <v/>
      </c>
      <c r="Q1401">
        <f>IF(P1401=1,SUM($P$7:P1401),"")</f>
        <v/>
      </c>
      <c r="R1401">
        <f>IF($A1401="","",IF(ISNUMBER($A1401),$A1401,IFERROR(DATEVALUE($A1401),NA())))</f>
        <v/>
      </c>
    </row>
    <row r="1402">
      <c r="O1402">
        <f>IF($R1402="","",CHOOSE($Q$2,YEAR(R1402)*12+MONTH(R1402),INT((R1402-2)/7),YEAR(R1402)*4+ROUNDUP(MONTH(R1402)/3)))</f>
        <v/>
      </c>
      <c r="P1402">
        <f>IF($R1402="","",IF($R1403="",1,IF(O1402&lt;&gt;O1403,1,0)))</f>
        <v/>
      </c>
      <c r="Q1402">
        <f>IF(P1402=1,SUM($P$7:P1402),"")</f>
        <v/>
      </c>
      <c r="R1402">
        <f>IF($A1402="","",IF(ISNUMBER($A1402),$A1402,IFERROR(DATEVALUE($A1402),NA())))</f>
        <v/>
      </c>
    </row>
    <row r="1403">
      <c r="O1403">
        <f>IF($R1403="","",CHOOSE($Q$2,YEAR(R1403)*12+MONTH(R1403),INT((R1403-2)/7),YEAR(R1403)*4+ROUNDUP(MONTH(R1403)/3)))</f>
        <v/>
      </c>
      <c r="P1403">
        <f>IF($R1403="","",IF($R1404="",1,IF(O1403&lt;&gt;O1404,1,0)))</f>
        <v/>
      </c>
      <c r="Q1403">
        <f>IF(P1403=1,SUM($P$7:P1403),"")</f>
        <v/>
      </c>
      <c r="R1403">
        <f>IF($A1403="","",IF(ISNUMBER($A1403),$A1403,IFERROR(DATEVALUE($A1403),NA())))</f>
        <v/>
      </c>
    </row>
    <row r="1404">
      <c r="O1404">
        <f>IF($R1404="","",CHOOSE($Q$2,YEAR(R1404)*12+MONTH(R1404),INT((R1404-2)/7),YEAR(R1404)*4+ROUNDUP(MONTH(R1404)/3)))</f>
        <v/>
      </c>
      <c r="P1404">
        <f>IF($R1404="","",IF($R1405="",1,IF(O1404&lt;&gt;O1405,1,0)))</f>
        <v/>
      </c>
      <c r="Q1404">
        <f>IF(P1404=1,SUM($P$7:P1404),"")</f>
        <v/>
      </c>
      <c r="R1404">
        <f>IF($A1404="","",IF(ISNUMBER($A1404),$A1404,IFERROR(DATEVALUE($A1404),NA())))</f>
        <v/>
      </c>
    </row>
    <row r="1405">
      <c r="O1405">
        <f>IF($R1405="","",CHOOSE($Q$2,YEAR(R1405)*12+MONTH(R1405),INT((R1405-2)/7),YEAR(R1405)*4+ROUNDUP(MONTH(R1405)/3)))</f>
        <v/>
      </c>
      <c r="P1405">
        <f>IF($R1405="","",IF($R1406="",1,IF(O1405&lt;&gt;O1406,1,0)))</f>
        <v/>
      </c>
      <c r="Q1405">
        <f>IF(P1405=1,SUM($P$7:P1405),"")</f>
        <v/>
      </c>
      <c r="R1405">
        <f>IF($A1405="","",IF(ISNUMBER($A1405),$A1405,IFERROR(DATEVALUE($A1405),NA())))</f>
        <v/>
      </c>
    </row>
    <row r="1406">
      <c r="O1406">
        <f>IF($R1406="","",CHOOSE($Q$2,YEAR(R1406)*12+MONTH(R1406),INT((R1406-2)/7),YEAR(R1406)*4+ROUNDUP(MONTH(R1406)/3)))</f>
        <v/>
      </c>
      <c r="P1406">
        <f>IF($R1406="","",IF($R1407="",1,IF(O1406&lt;&gt;O1407,1,0)))</f>
        <v/>
      </c>
      <c r="Q1406">
        <f>IF(P1406=1,SUM($P$7:P1406),"")</f>
        <v/>
      </c>
      <c r="R1406">
        <f>IF($A1406="","",IF(ISNUMBER($A1406),$A1406,IFERROR(DATEVALUE($A1406),NA())))</f>
        <v/>
      </c>
    </row>
    <row r="1407">
      <c r="O1407">
        <f>IF($R1407="","",CHOOSE($Q$2,YEAR(R1407)*12+MONTH(R1407),INT((R1407-2)/7),YEAR(R1407)*4+ROUNDUP(MONTH(R1407)/3)))</f>
        <v/>
      </c>
      <c r="P1407">
        <f>IF($R1407="","",IF($R1408="",1,IF(O1407&lt;&gt;O1408,1,0)))</f>
        <v/>
      </c>
      <c r="Q1407">
        <f>IF(P1407=1,SUM($P$7:P1407),"")</f>
        <v/>
      </c>
      <c r="R1407">
        <f>IF($A1407="","",IF(ISNUMBER($A1407),$A1407,IFERROR(DATEVALUE($A1407),NA())))</f>
        <v/>
      </c>
    </row>
    <row r="1408">
      <c r="O1408">
        <f>IF($R1408="","",CHOOSE($Q$2,YEAR(R1408)*12+MONTH(R1408),INT((R1408-2)/7),YEAR(R1408)*4+ROUNDUP(MONTH(R1408)/3)))</f>
        <v/>
      </c>
      <c r="P1408">
        <f>IF($R1408="","",IF($R1409="",1,IF(O1408&lt;&gt;O1409,1,0)))</f>
        <v/>
      </c>
      <c r="Q1408">
        <f>IF(P1408=1,SUM($P$7:P1408),"")</f>
        <v/>
      </c>
      <c r="R1408">
        <f>IF($A1408="","",IF(ISNUMBER($A1408),$A1408,IFERROR(DATEVALUE($A1408),NA())))</f>
        <v/>
      </c>
    </row>
    <row r="1409">
      <c r="O1409">
        <f>IF($R1409="","",CHOOSE($Q$2,YEAR(R1409)*12+MONTH(R1409),INT((R1409-2)/7),YEAR(R1409)*4+ROUNDUP(MONTH(R1409)/3)))</f>
        <v/>
      </c>
      <c r="P1409">
        <f>IF($R1409="","",IF($R1410="",1,IF(O1409&lt;&gt;O1410,1,0)))</f>
        <v/>
      </c>
      <c r="Q1409">
        <f>IF(P1409=1,SUM($P$7:P1409),"")</f>
        <v/>
      </c>
      <c r="R1409">
        <f>IF($A1409="","",IF(ISNUMBER($A1409),$A1409,IFERROR(DATEVALUE($A1409),NA())))</f>
        <v/>
      </c>
    </row>
    <row r="1410">
      <c r="O1410">
        <f>IF($R1410="","",CHOOSE($Q$2,YEAR(R1410)*12+MONTH(R1410),INT((R1410-2)/7),YEAR(R1410)*4+ROUNDUP(MONTH(R1410)/3)))</f>
        <v/>
      </c>
      <c r="P1410">
        <f>IF($R1410="","",IF($R1411="",1,IF(O1410&lt;&gt;O1411,1,0)))</f>
        <v/>
      </c>
      <c r="Q1410">
        <f>IF(P1410=1,SUM($P$7:P1410),"")</f>
        <v/>
      </c>
      <c r="R1410">
        <f>IF($A1410="","",IF(ISNUMBER($A1410),$A1410,IFERROR(DATEVALUE($A1410),NA())))</f>
        <v/>
      </c>
    </row>
    <row r="1411">
      <c r="O1411">
        <f>IF($R1411="","",CHOOSE($Q$2,YEAR(R1411)*12+MONTH(R1411),INT((R1411-2)/7),YEAR(R1411)*4+ROUNDUP(MONTH(R1411)/3)))</f>
        <v/>
      </c>
      <c r="P1411">
        <f>IF($R1411="","",IF($R1412="",1,IF(O1411&lt;&gt;O1412,1,0)))</f>
        <v/>
      </c>
      <c r="Q1411">
        <f>IF(P1411=1,SUM($P$7:P1411),"")</f>
        <v/>
      </c>
      <c r="R1411">
        <f>IF($A1411="","",IF(ISNUMBER($A1411),$A1411,IFERROR(DATEVALUE($A1411),NA())))</f>
        <v/>
      </c>
    </row>
    <row r="1412">
      <c r="O1412">
        <f>IF($R1412="","",CHOOSE($Q$2,YEAR(R1412)*12+MONTH(R1412),INT((R1412-2)/7),YEAR(R1412)*4+ROUNDUP(MONTH(R1412)/3)))</f>
        <v/>
      </c>
      <c r="P1412">
        <f>IF($R1412="","",IF($R1413="",1,IF(O1412&lt;&gt;O1413,1,0)))</f>
        <v/>
      </c>
      <c r="Q1412">
        <f>IF(P1412=1,SUM($P$7:P1412),"")</f>
        <v/>
      </c>
      <c r="R1412">
        <f>IF($A1412="","",IF(ISNUMBER($A1412),$A1412,IFERROR(DATEVALUE($A1412),NA())))</f>
        <v/>
      </c>
    </row>
    <row r="1413">
      <c r="O1413">
        <f>IF($R1413="","",CHOOSE($Q$2,YEAR(R1413)*12+MONTH(R1413),INT((R1413-2)/7),YEAR(R1413)*4+ROUNDUP(MONTH(R1413)/3)))</f>
        <v/>
      </c>
      <c r="P1413">
        <f>IF($R1413="","",IF($R1414="",1,IF(O1413&lt;&gt;O1414,1,0)))</f>
        <v/>
      </c>
      <c r="Q1413">
        <f>IF(P1413=1,SUM($P$7:P1413),"")</f>
        <v/>
      </c>
      <c r="R1413">
        <f>IF($A1413="","",IF(ISNUMBER($A1413),$A1413,IFERROR(DATEVALUE($A1413),NA())))</f>
        <v/>
      </c>
    </row>
    <row r="1414">
      <c r="O1414">
        <f>IF($R1414="","",CHOOSE($Q$2,YEAR(R1414)*12+MONTH(R1414),INT((R1414-2)/7),YEAR(R1414)*4+ROUNDUP(MONTH(R1414)/3)))</f>
        <v/>
      </c>
      <c r="P1414">
        <f>IF($R1414="","",IF($R1415="",1,IF(O1414&lt;&gt;O1415,1,0)))</f>
        <v/>
      </c>
      <c r="Q1414">
        <f>IF(P1414=1,SUM($P$7:P1414),"")</f>
        <v/>
      </c>
      <c r="R1414">
        <f>IF($A1414="","",IF(ISNUMBER($A1414),$A1414,IFERROR(DATEVALUE($A1414),NA())))</f>
        <v/>
      </c>
    </row>
    <row r="1415">
      <c r="O1415">
        <f>IF($R1415="","",CHOOSE($Q$2,YEAR(R1415)*12+MONTH(R1415),INT((R1415-2)/7),YEAR(R1415)*4+ROUNDUP(MONTH(R1415)/3)))</f>
        <v/>
      </c>
      <c r="P1415">
        <f>IF($R1415="","",IF($R1416="",1,IF(O1415&lt;&gt;O1416,1,0)))</f>
        <v/>
      </c>
      <c r="Q1415">
        <f>IF(P1415=1,SUM($P$7:P1415),"")</f>
        <v/>
      </c>
      <c r="R1415">
        <f>IF($A1415="","",IF(ISNUMBER($A1415),$A1415,IFERROR(DATEVALUE($A1415),NA())))</f>
        <v/>
      </c>
    </row>
    <row r="1416">
      <c r="O1416">
        <f>IF($R1416="","",CHOOSE($Q$2,YEAR(R1416)*12+MONTH(R1416),INT((R1416-2)/7),YEAR(R1416)*4+ROUNDUP(MONTH(R1416)/3)))</f>
        <v/>
      </c>
      <c r="P1416">
        <f>IF($R1416="","",IF($R1417="",1,IF(O1416&lt;&gt;O1417,1,0)))</f>
        <v/>
      </c>
      <c r="Q1416">
        <f>IF(P1416=1,SUM($P$7:P1416),"")</f>
        <v/>
      </c>
      <c r="R1416">
        <f>IF($A1416="","",IF(ISNUMBER($A1416),$A1416,IFERROR(DATEVALUE($A1416),NA())))</f>
        <v/>
      </c>
    </row>
    <row r="1417">
      <c r="O1417">
        <f>IF($R1417="","",CHOOSE($Q$2,YEAR(R1417)*12+MONTH(R1417),INT((R1417-2)/7),YEAR(R1417)*4+ROUNDUP(MONTH(R1417)/3)))</f>
        <v/>
      </c>
      <c r="P1417">
        <f>IF($R1417="","",IF($R1418="",1,IF(O1417&lt;&gt;O1418,1,0)))</f>
        <v/>
      </c>
      <c r="Q1417">
        <f>IF(P1417=1,SUM($P$7:P1417),"")</f>
        <v/>
      </c>
      <c r="R1417">
        <f>IF($A1417="","",IF(ISNUMBER($A1417),$A1417,IFERROR(DATEVALUE($A1417),NA())))</f>
        <v/>
      </c>
    </row>
    <row r="1418">
      <c r="O1418">
        <f>IF($R1418="","",CHOOSE($Q$2,YEAR(R1418)*12+MONTH(R1418),INT((R1418-2)/7),YEAR(R1418)*4+ROUNDUP(MONTH(R1418)/3)))</f>
        <v/>
      </c>
      <c r="P1418">
        <f>IF($R1418="","",IF($R1419="",1,IF(O1418&lt;&gt;O1419,1,0)))</f>
        <v/>
      </c>
      <c r="Q1418">
        <f>IF(P1418=1,SUM($P$7:P1418),"")</f>
        <v/>
      </c>
      <c r="R1418">
        <f>IF($A1418="","",IF(ISNUMBER($A1418),$A1418,IFERROR(DATEVALUE($A1418),NA())))</f>
        <v/>
      </c>
    </row>
    <row r="1419">
      <c r="O1419">
        <f>IF($R1419="","",CHOOSE($Q$2,YEAR(R1419)*12+MONTH(R1419),INT((R1419-2)/7),YEAR(R1419)*4+ROUNDUP(MONTH(R1419)/3)))</f>
        <v/>
      </c>
      <c r="P1419">
        <f>IF($R1419="","",IF($R1420="",1,IF(O1419&lt;&gt;O1420,1,0)))</f>
        <v/>
      </c>
      <c r="Q1419">
        <f>IF(P1419=1,SUM($P$7:P1419),"")</f>
        <v/>
      </c>
      <c r="R1419">
        <f>IF($A1419="","",IF(ISNUMBER($A1419),$A1419,IFERROR(DATEVALUE($A1419),NA())))</f>
        <v/>
      </c>
    </row>
    <row r="1420">
      <c r="O1420">
        <f>IF($R1420="","",CHOOSE($Q$2,YEAR(R1420)*12+MONTH(R1420),INT((R1420-2)/7),YEAR(R1420)*4+ROUNDUP(MONTH(R1420)/3)))</f>
        <v/>
      </c>
      <c r="P1420">
        <f>IF($R1420="","",IF($R1421="",1,IF(O1420&lt;&gt;O1421,1,0)))</f>
        <v/>
      </c>
      <c r="Q1420">
        <f>IF(P1420=1,SUM($P$7:P1420),"")</f>
        <v/>
      </c>
      <c r="R1420">
        <f>IF($A1420="","",IF(ISNUMBER($A1420),$A1420,IFERROR(DATEVALUE($A1420),NA())))</f>
        <v/>
      </c>
    </row>
    <row r="1421">
      <c r="O1421">
        <f>IF($R1421="","",CHOOSE($Q$2,YEAR(R1421)*12+MONTH(R1421),INT((R1421-2)/7),YEAR(R1421)*4+ROUNDUP(MONTH(R1421)/3)))</f>
        <v/>
      </c>
      <c r="P1421">
        <f>IF($R1421="","",IF($R1422="",1,IF(O1421&lt;&gt;O1422,1,0)))</f>
        <v/>
      </c>
      <c r="Q1421">
        <f>IF(P1421=1,SUM($P$7:P1421),"")</f>
        <v/>
      </c>
      <c r="R1421">
        <f>IF($A1421="","",IF(ISNUMBER($A1421),$A1421,IFERROR(DATEVALUE($A1421),NA())))</f>
        <v/>
      </c>
    </row>
    <row r="1422">
      <c r="O1422">
        <f>IF($R1422="","",CHOOSE($Q$2,YEAR(R1422)*12+MONTH(R1422),INT((R1422-2)/7),YEAR(R1422)*4+ROUNDUP(MONTH(R1422)/3)))</f>
        <v/>
      </c>
      <c r="P1422">
        <f>IF($R1422="","",IF($R1423="",1,IF(O1422&lt;&gt;O1423,1,0)))</f>
        <v/>
      </c>
      <c r="Q1422">
        <f>IF(P1422=1,SUM($P$7:P1422),"")</f>
        <v/>
      </c>
      <c r="R1422">
        <f>IF($A1422="","",IF(ISNUMBER($A1422),$A1422,IFERROR(DATEVALUE($A1422),NA())))</f>
        <v/>
      </c>
    </row>
    <row r="1423">
      <c r="O1423">
        <f>IF($R1423="","",CHOOSE($Q$2,YEAR(R1423)*12+MONTH(R1423),INT((R1423-2)/7),YEAR(R1423)*4+ROUNDUP(MONTH(R1423)/3)))</f>
        <v/>
      </c>
      <c r="P1423">
        <f>IF($R1423="","",IF($R1424="",1,IF(O1423&lt;&gt;O1424,1,0)))</f>
        <v/>
      </c>
      <c r="Q1423">
        <f>IF(P1423=1,SUM($P$7:P1423),"")</f>
        <v/>
      </c>
      <c r="R1423">
        <f>IF($A1423="","",IF(ISNUMBER($A1423),$A1423,IFERROR(DATEVALUE($A1423),NA())))</f>
        <v/>
      </c>
    </row>
    <row r="1424">
      <c r="O1424">
        <f>IF($R1424="","",CHOOSE($Q$2,YEAR(R1424)*12+MONTH(R1424),INT((R1424-2)/7),YEAR(R1424)*4+ROUNDUP(MONTH(R1424)/3)))</f>
        <v/>
      </c>
      <c r="P1424">
        <f>IF($R1424="","",IF($R1425="",1,IF(O1424&lt;&gt;O1425,1,0)))</f>
        <v/>
      </c>
      <c r="Q1424">
        <f>IF(P1424=1,SUM($P$7:P1424),"")</f>
        <v/>
      </c>
      <c r="R1424">
        <f>IF($A1424="","",IF(ISNUMBER($A1424),$A1424,IFERROR(DATEVALUE($A1424),NA())))</f>
        <v/>
      </c>
    </row>
    <row r="1425">
      <c r="O1425">
        <f>IF($R1425="","",CHOOSE($Q$2,YEAR(R1425)*12+MONTH(R1425),INT((R1425-2)/7),YEAR(R1425)*4+ROUNDUP(MONTH(R1425)/3)))</f>
        <v/>
      </c>
      <c r="P1425">
        <f>IF($R1425="","",IF($R1426="",1,IF(O1425&lt;&gt;O1426,1,0)))</f>
        <v/>
      </c>
      <c r="Q1425">
        <f>IF(P1425=1,SUM($P$7:P1425),"")</f>
        <v/>
      </c>
      <c r="R1425">
        <f>IF($A1425="","",IF(ISNUMBER($A1425),$A1425,IFERROR(DATEVALUE($A1425),NA())))</f>
        <v/>
      </c>
    </row>
    <row r="1426">
      <c r="O1426">
        <f>IF($R1426="","",CHOOSE($Q$2,YEAR(R1426)*12+MONTH(R1426),INT((R1426-2)/7),YEAR(R1426)*4+ROUNDUP(MONTH(R1426)/3)))</f>
        <v/>
      </c>
      <c r="P1426">
        <f>IF($R1426="","",IF($R1427="",1,IF(O1426&lt;&gt;O1427,1,0)))</f>
        <v/>
      </c>
      <c r="Q1426">
        <f>IF(P1426=1,SUM($P$7:P1426),"")</f>
        <v/>
      </c>
      <c r="R1426">
        <f>IF($A1426="","",IF(ISNUMBER($A1426),$A1426,IFERROR(DATEVALUE($A1426),NA())))</f>
        <v/>
      </c>
    </row>
    <row r="1427">
      <c r="O1427">
        <f>IF($R1427="","",CHOOSE($Q$2,YEAR(R1427)*12+MONTH(R1427),INT((R1427-2)/7),YEAR(R1427)*4+ROUNDUP(MONTH(R1427)/3)))</f>
        <v/>
      </c>
      <c r="P1427">
        <f>IF($R1427="","",IF($R1428="",1,IF(O1427&lt;&gt;O1428,1,0)))</f>
        <v/>
      </c>
      <c r="Q1427">
        <f>IF(P1427=1,SUM($P$7:P1427),"")</f>
        <v/>
      </c>
      <c r="R1427">
        <f>IF($A1427="","",IF(ISNUMBER($A1427),$A1427,IFERROR(DATEVALUE($A1427),NA())))</f>
        <v/>
      </c>
    </row>
    <row r="1428">
      <c r="O1428">
        <f>IF($R1428="","",CHOOSE($Q$2,YEAR(R1428)*12+MONTH(R1428),INT((R1428-2)/7),YEAR(R1428)*4+ROUNDUP(MONTH(R1428)/3)))</f>
        <v/>
      </c>
      <c r="P1428">
        <f>IF($R1428="","",IF($R1429="",1,IF(O1428&lt;&gt;O1429,1,0)))</f>
        <v/>
      </c>
      <c r="Q1428">
        <f>IF(P1428=1,SUM($P$7:P1428),"")</f>
        <v/>
      </c>
      <c r="R1428">
        <f>IF($A1428="","",IF(ISNUMBER($A1428),$A1428,IFERROR(DATEVALUE($A1428),NA())))</f>
        <v/>
      </c>
    </row>
    <row r="1429">
      <c r="O1429">
        <f>IF($R1429="","",CHOOSE($Q$2,YEAR(R1429)*12+MONTH(R1429),INT((R1429-2)/7),YEAR(R1429)*4+ROUNDUP(MONTH(R1429)/3)))</f>
        <v/>
      </c>
      <c r="P1429">
        <f>IF($R1429="","",IF($R1430="",1,IF(O1429&lt;&gt;O1430,1,0)))</f>
        <v/>
      </c>
      <c r="Q1429">
        <f>IF(P1429=1,SUM($P$7:P1429),"")</f>
        <v/>
      </c>
      <c r="R1429">
        <f>IF($A1429="","",IF(ISNUMBER($A1429),$A1429,IFERROR(DATEVALUE($A1429),NA())))</f>
        <v/>
      </c>
    </row>
    <row r="1430">
      <c r="O1430">
        <f>IF($R1430="","",CHOOSE($Q$2,YEAR(R1430)*12+MONTH(R1430),INT((R1430-2)/7),YEAR(R1430)*4+ROUNDUP(MONTH(R1430)/3)))</f>
        <v/>
      </c>
      <c r="P1430">
        <f>IF($R1430="","",IF($R1431="",1,IF(O1430&lt;&gt;O1431,1,0)))</f>
        <v/>
      </c>
      <c r="Q1430">
        <f>IF(P1430=1,SUM($P$7:P1430),"")</f>
        <v/>
      </c>
      <c r="R1430">
        <f>IF($A1430="","",IF(ISNUMBER($A1430),$A1430,IFERROR(DATEVALUE($A1430),NA())))</f>
        <v/>
      </c>
    </row>
    <row r="1431">
      <c r="O1431">
        <f>IF($R1431="","",CHOOSE($Q$2,YEAR(R1431)*12+MONTH(R1431),INT((R1431-2)/7),YEAR(R1431)*4+ROUNDUP(MONTH(R1431)/3)))</f>
        <v/>
      </c>
      <c r="P1431">
        <f>IF($R1431="","",IF($R1432="",1,IF(O1431&lt;&gt;O1432,1,0)))</f>
        <v/>
      </c>
      <c r="Q1431">
        <f>IF(P1431=1,SUM($P$7:P1431),"")</f>
        <v/>
      </c>
      <c r="R1431">
        <f>IF($A1431="","",IF(ISNUMBER($A1431),$A1431,IFERROR(DATEVALUE($A1431),NA())))</f>
        <v/>
      </c>
    </row>
    <row r="1432">
      <c r="O1432">
        <f>IF($R1432="","",CHOOSE($Q$2,YEAR(R1432)*12+MONTH(R1432),INT((R1432-2)/7),YEAR(R1432)*4+ROUNDUP(MONTH(R1432)/3)))</f>
        <v/>
      </c>
      <c r="P1432">
        <f>IF($R1432="","",IF($R1433="",1,IF(O1432&lt;&gt;O1433,1,0)))</f>
        <v/>
      </c>
      <c r="Q1432">
        <f>IF(P1432=1,SUM($P$7:P1432),"")</f>
        <v/>
      </c>
      <c r="R1432">
        <f>IF($A1432="","",IF(ISNUMBER($A1432),$A1432,IFERROR(DATEVALUE($A1432),NA())))</f>
        <v/>
      </c>
    </row>
    <row r="1433">
      <c r="O1433">
        <f>IF($R1433="","",CHOOSE($Q$2,YEAR(R1433)*12+MONTH(R1433),INT((R1433-2)/7),YEAR(R1433)*4+ROUNDUP(MONTH(R1433)/3)))</f>
        <v/>
      </c>
      <c r="P1433">
        <f>IF($R1433="","",IF($R1434="",1,IF(O1433&lt;&gt;O1434,1,0)))</f>
        <v/>
      </c>
      <c r="Q1433">
        <f>IF(P1433=1,SUM($P$7:P1433),"")</f>
        <v/>
      </c>
      <c r="R1433">
        <f>IF($A1433="","",IF(ISNUMBER($A1433),$A1433,IFERROR(DATEVALUE($A1433),NA())))</f>
        <v/>
      </c>
    </row>
    <row r="1434">
      <c r="O1434">
        <f>IF($R1434="","",CHOOSE($Q$2,YEAR(R1434)*12+MONTH(R1434),INT((R1434-2)/7),YEAR(R1434)*4+ROUNDUP(MONTH(R1434)/3)))</f>
        <v/>
      </c>
      <c r="P1434">
        <f>IF($R1434="","",IF($R1435="",1,IF(O1434&lt;&gt;O1435,1,0)))</f>
        <v/>
      </c>
      <c r="Q1434">
        <f>IF(P1434=1,SUM($P$7:P1434),"")</f>
        <v/>
      </c>
      <c r="R1434">
        <f>IF($A1434="","",IF(ISNUMBER($A1434),$A1434,IFERROR(DATEVALUE($A1434),NA())))</f>
        <v/>
      </c>
    </row>
    <row r="1435">
      <c r="O1435">
        <f>IF($R1435="","",CHOOSE($Q$2,YEAR(R1435)*12+MONTH(R1435),INT((R1435-2)/7),YEAR(R1435)*4+ROUNDUP(MONTH(R1435)/3)))</f>
        <v/>
      </c>
      <c r="P1435">
        <f>IF($R1435="","",IF($R1436="",1,IF(O1435&lt;&gt;O1436,1,0)))</f>
        <v/>
      </c>
      <c r="Q1435">
        <f>IF(P1435=1,SUM($P$7:P1435),"")</f>
        <v/>
      </c>
      <c r="R1435">
        <f>IF($A1435="","",IF(ISNUMBER($A1435),$A1435,IFERROR(DATEVALUE($A1435),NA())))</f>
        <v/>
      </c>
    </row>
    <row r="1436">
      <c r="O1436">
        <f>IF($R1436="","",CHOOSE($Q$2,YEAR(R1436)*12+MONTH(R1436),INT((R1436-2)/7),YEAR(R1436)*4+ROUNDUP(MONTH(R1436)/3)))</f>
        <v/>
      </c>
      <c r="P1436">
        <f>IF($R1436="","",IF($R1437="",1,IF(O1436&lt;&gt;O1437,1,0)))</f>
        <v/>
      </c>
      <c r="Q1436">
        <f>IF(P1436=1,SUM($P$7:P1436),"")</f>
        <v/>
      </c>
      <c r="R1436">
        <f>IF($A1436="","",IF(ISNUMBER($A1436),$A1436,IFERROR(DATEVALUE($A1436),NA())))</f>
        <v/>
      </c>
    </row>
    <row r="1437">
      <c r="O1437">
        <f>IF($R1437="","",CHOOSE($Q$2,YEAR(R1437)*12+MONTH(R1437),INT((R1437-2)/7),YEAR(R1437)*4+ROUNDUP(MONTH(R1437)/3)))</f>
        <v/>
      </c>
      <c r="P1437">
        <f>IF($R1437="","",IF($R1438="",1,IF(O1437&lt;&gt;O1438,1,0)))</f>
        <v/>
      </c>
      <c r="Q1437">
        <f>IF(P1437=1,SUM($P$7:P1437),"")</f>
        <v/>
      </c>
      <c r="R1437">
        <f>IF($A1437="","",IF(ISNUMBER($A1437),$A1437,IFERROR(DATEVALUE($A1437),NA())))</f>
        <v/>
      </c>
    </row>
    <row r="1438">
      <c r="O1438">
        <f>IF($R1438="","",CHOOSE($Q$2,YEAR(R1438)*12+MONTH(R1438),INT((R1438-2)/7),YEAR(R1438)*4+ROUNDUP(MONTH(R1438)/3)))</f>
        <v/>
      </c>
      <c r="P1438">
        <f>IF($R1438="","",IF($R1439="",1,IF(O1438&lt;&gt;O1439,1,0)))</f>
        <v/>
      </c>
      <c r="Q1438">
        <f>IF(P1438=1,SUM($P$7:P1438),"")</f>
        <v/>
      </c>
      <c r="R1438">
        <f>IF($A1438="","",IF(ISNUMBER($A1438),$A1438,IFERROR(DATEVALUE($A1438),NA())))</f>
        <v/>
      </c>
    </row>
    <row r="1439">
      <c r="O1439">
        <f>IF($R1439="","",CHOOSE($Q$2,YEAR(R1439)*12+MONTH(R1439),INT((R1439-2)/7),YEAR(R1439)*4+ROUNDUP(MONTH(R1439)/3)))</f>
        <v/>
      </c>
      <c r="P1439">
        <f>IF($R1439="","",IF($R1440="",1,IF(O1439&lt;&gt;O1440,1,0)))</f>
        <v/>
      </c>
      <c r="Q1439">
        <f>IF(P1439=1,SUM($P$7:P1439),"")</f>
        <v/>
      </c>
      <c r="R1439">
        <f>IF($A1439="","",IF(ISNUMBER($A1439),$A1439,IFERROR(DATEVALUE($A1439),NA())))</f>
        <v/>
      </c>
    </row>
    <row r="1440">
      <c r="O1440">
        <f>IF($R1440="","",CHOOSE($Q$2,YEAR(R1440)*12+MONTH(R1440),INT((R1440-2)/7),YEAR(R1440)*4+ROUNDUP(MONTH(R1440)/3)))</f>
        <v/>
      </c>
      <c r="P1440">
        <f>IF($R1440="","",IF($R1441="",1,IF(O1440&lt;&gt;O1441,1,0)))</f>
        <v/>
      </c>
      <c r="Q1440">
        <f>IF(P1440=1,SUM($P$7:P1440),"")</f>
        <v/>
      </c>
      <c r="R1440">
        <f>IF($A1440="","",IF(ISNUMBER($A1440),$A1440,IFERROR(DATEVALUE($A1440),NA())))</f>
        <v/>
      </c>
    </row>
    <row r="1441">
      <c r="O1441">
        <f>IF($R1441="","",CHOOSE($Q$2,YEAR(R1441)*12+MONTH(R1441),INT((R1441-2)/7),YEAR(R1441)*4+ROUNDUP(MONTH(R1441)/3)))</f>
        <v/>
      </c>
      <c r="P1441">
        <f>IF($R1441="","",IF($R1442="",1,IF(O1441&lt;&gt;O1442,1,0)))</f>
        <v/>
      </c>
      <c r="Q1441">
        <f>IF(P1441=1,SUM($P$7:P1441),"")</f>
        <v/>
      </c>
      <c r="R1441">
        <f>IF($A1441="","",IF(ISNUMBER($A1441),$A1441,IFERROR(DATEVALUE($A1441),NA())))</f>
        <v/>
      </c>
    </row>
    <row r="1442">
      <c r="O1442">
        <f>IF($R1442="","",CHOOSE($Q$2,YEAR(R1442)*12+MONTH(R1442),INT((R1442-2)/7),YEAR(R1442)*4+ROUNDUP(MONTH(R1442)/3)))</f>
        <v/>
      </c>
      <c r="P1442">
        <f>IF($R1442="","",IF($R1443="",1,IF(O1442&lt;&gt;O1443,1,0)))</f>
        <v/>
      </c>
      <c r="Q1442">
        <f>IF(P1442=1,SUM($P$7:P1442),"")</f>
        <v/>
      </c>
      <c r="R1442">
        <f>IF($A1442="","",IF(ISNUMBER($A1442),$A1442,IFERROR(DATEVALUE($A1442),NA())))</f>
        <v/>
      </c>
    </row>
    <row r="1443">
      <c r="O1443">
        <f>IF($R1443="","",CHOOSE($Q$2,YEAR(R1443)*12+MONTH(R1443),INT((R1443-2)/7),YEAR(R1443)*4+ROUNDUP(MONTH(R1443)/3)))</f>
        <v/>
      </c>
      <c r="P1443">
        <f>IF($R1443="","",IF($R1444="",1,IF(O1443&lt;&gt;O1444,1,0)))</f>
        <v/>
      </c>
      <c r="Q1443">
        <f>IF(P1443=1,SUM($P$7:P1443),"")</f>
        <v/>
      </c>
      <c r="R1443">
        <f>IF($A1443="","",IF(ISNUMBER($A1443),$A1443,IFERROR(DATEVALUE($A1443),NA())))</f>
        <v/>
      </c>
    </row>
    <row r="1444">
      <c r="O1444">
        <f>IF($R1444="","",CHOOSE($Q$2,YEAR(R1444)*12+MONTH(R1444),INT((R1444-2)/7),YEAR(R1444)*4+ROUNDUP(MONTH(R1444)/3)))</f>
        <v/>
      </c>
      <c r="P1444">
        <f>IF($R1444="","",IF($R1445="",1,IF(O1444&lt;&gt;O1445,1,0)))</f>
        <v/>
      </c>
      <c r="Q1444">
        <f>IF(P1444=1,SUM($P$7:P1444),"")</f>
        <v/>
      </c>
      <c r="R1444">
        <f>IF($A1444="","",IF(ISNUMBER($A1444),$A1444,IFERROR(DATEVALUE($A1444),NA())))</f>
        <v/>
      </c>
    </row>
    <row r="1445">
      <c r="O1445">
        <f>IF($R1445="","",CHOOSE($Q$2,YEAR(R1445)*12+MONTH(R1445),INT((R1445-2)/7),YEAR(R1445)*4+ROUNDUP(MONTH(R1445)/3)))</f>
        <v/>
      </c>
      <c r="P1445">
        <f>IF($R1445="","",IF($R1446="",1,IF(O1445&lt;&gt;O1446,1,0)))</f>
        <v/>
      </c>
      <c r="Q1445">
        <f>IF(P1445=1,SUM($P$7:P1445),"")</f>
        <v/>
      </c>
      <c r="R1445">
        <f>IF($A1445="","",IF(ISNUMBER($A1445),$A1445,IFERROR(DATEVALUE($A1445),NA())))</f>
        <v/>
      </c>
    </row>
    <row r="1446">
      <c r="O1446">
        <f>IF($R1446="","",CHOOSE($Q$2,YEAR(R1446)*12+MONTH(R1446),INT((R1446-2)/7),YEAR(R1446)*4+ROUNDUP(MONTH(R1446)/3)))</f>
        <v/>
      </c>
      <c r="P1446">
        <f>IF($R1446="","",IF($R1447="",1,IF(O1446&lt;&gt;O1447,1,0)))</f>
        <v/>
      </c>
      <c r="Q1446">
        <f>IF(P1446=1,SUM($P$7:P1446),"")</f>
        <v/>
      </c>
      <c r="R1446">
        <f>IF($A1446="","",IF(ISNUMBER($A1446),$A1446,IFERROR(DATEVALUE($A1446),NA())))</f>
        <v/>
      </c>
    </row>
    <row r="1447">
      <c r="O1447">
        <f>IF($R1447="","",CHOOSE($Q$2,YEAR(R1447)*12+MONTH(R1447),INT((R1447-2)/7),YEAR(R1447)*4+ROUNDUP(MONTH(R1447)/3)))</f>
        <v/>
      </c>
      <c r="P1447">
        <f>IF($R1447="","",IF($R1448="",1,IF(O1447&lt;&gt;O1448,1,0)))</f>
        <v/>
      </c>
      <c r="Q1447">
        <f>IF(P1447=1,SUM($P$7:P1447),"")</f>
        <v/>
      </c>
      <c r="R1447">
        <f>IF($A1447="","",IF(ISNUMBER($A1447),$A1447,IFERROR(DATEVALUE($A1447),NA())))</f>
        <v/>
      </c>
    </row>
    <row r="1448">
      <c r="O1448">
        <f>IF($R1448="","",CHOOSE($Q$2,YEAR(R1448)*12+MONTH(R1448),INT((R1448-2)/7),YEAR(R1448)*4+ROUNDUP(MONTH(R1448)/3)))</f>
        <v/>
      </c>
      <c r="P1448">
        <f>IF($R1448="","",IF($R1449="",1,IF(O1448&lt;&gt;O1449,1,0)))</f>
        <v/>
      </c>
      <c r="Q1448">
        <f>IF(P1448=1,SUM($P$7:P1448),"")</f>
        <v/>
      </c>
      <c r="R1448">
        <f>IF($A1448="","",IF(ISNUMBER($A1448),$A1448,IFERROR(DATEVALUE($A1448),NA())))</f>
        <v/>
      </c>
    </row>
    <row r="1449">
      <c r="O1449">
        <f>IF($R1449="","",CHOOSE($Q$2,YEAR(R1449)*12+MONTH(R1449),INT((R1449-2)/7),YEAR(R1449)*4+ROUNDUP(MONTH(R1449)/3)))</f>
        <v/>
      </c>
      <c r="P1449">
        <f>IF($R1449="","",IF($R1450="",1,IF(O1449&lt;&gt;O1450,1,0)))</f>
        <v/>
      </c>
      <c r="Q1449">
        <f>IF(P1449=1,SUM($P$7:P1449),"")</f>
        <v/>
      </c>
      <c r="R1449">
        <f>IF($A1449="","",IF(ISNUMBER($A1449),$A1449,IFERROR(DATEVALUE($A1449),NA())))</f>
        <v/>
      </c>
    </row>
    <row r="1450">
      <c r="O1450">
        <f>IF($R1450="","",CHOOSE($Q$2,YEAR(R1450)*12+MONTH(R1450),INT((R1450-2)/7),YEAR(R1450)*4+ROUNDUP(MONTH(R1450)/3)))</f>
        <v/>
      </c>
      <c r="P1450">
        <f>IF($R1450="","",IF($R1451="",1,IF(O1450&lt;&gt;O1451,1,0)))</f>
        <v/>
      </c>
      <c r="Q1450">
        <f>IF(P1450=1,SUM($P$7:P1450),"")</f>
        <v/>
      </c>
      <c r="R1450">
        <f>IF($A1450="","",IF(ISNUMBER($A1450),$A1450,IFERROR(DATEVALUE($A1450),NA())))</f>
        <v/>
      </c>
    </row>
    <row r="1451">
      <c r="O1451">
        <f>IF($R1451="","",CHOOSE($Q$2,YEAR(R1451)*12+MONTH(R1451),INT((R1451-2)/7),YEAR(R1451)*4+ROUNDUP(MONTH(R1451)/3)))</f>
        <v/>
      </c>
      <c r="P1451">
        <f>IF($R1451="","",IF($R1452="",1,IF(O1451&lt;&gt;O1452,1,0)))</f>
        <v/>
      </c>
      <c r="Q1451">
        <f>IF(P1451=1,SUM($P$7:P1451),"")</f>
        <v/>
      </c>
      <c r="R1451">
        <f>IF($A1451="","",IF(ISNUMBER($A1451),$A1451,IFERROR(DATEVALUE($A1451),NA())))</f>
        <v/>
      </c>
    </row>
    <row r="1452">
      <c r="O1452">
        <f>IF($R1452="","",CHOOSE($Q$2,YEAR(R1452)*12+MONTH(R1452),INT((R1452-2)/7),YEAR(R1452)*4+ROUNDUP(MONTH(R1452)/3)))</f>
        <v/>
      </c>
      <c r="P1452">
        <f>IF($R1452="","",IF($R1453="",1,IF(O1452&lt;&gt;O1453,1,0)))</f>
        <v/>
      </c>
      <c r="Q1452">
        <f>IF(P1452=1,SUM($P$7:P1452),"")</f>
        <v/>
      </c>
      <c r="R1452">
        <f>IF($A1452="","",IF(ISNUMBER($A1452),$A1452,IFERROR(DATEVALUE($A1452),NA())))</f>
        <v/>
      </c>
    </row>
    <row r="1453">
      <c r="O1453">
        <f>IF($R1453="","",CHOOSE($Q$2,YEAR(R1453)*12+MONTH(R1453),INT((R1453-2)/7),YEAR(R1453)*4+ROUNDUP(MONTH(R1453)/3)))</f>
        <v/>
      </c>
      <c r="P1453">
        <f>IF($R1453="","",IF($R1454="",1,IF(O1453&lt;&gt;O1454,1,0)))</f>
        <v/>
      </c>
      <c r="Q1453">
        <f>IF(P1453=1,SUM($P$7:P1453),"")</f>
        <v/>
      </c>
      <c r="R1453">
        <f>IF($A1453="","",IF(ISNUMBER($A1453),$A1453,IFERROR(DATEVALUE($A1453),NA())))</f>
        <v/>
      </c>
    </row>
    <row r="1454">
      <c r="O1454">
        <f>IF($R1454="","",CHOOSE($Q$2,YEAR(R1454)*12+MONTH(R1454),INT((R1454-2)/7),YEAR(R1454)*4+ROUNDUP(MONTH(R1454)/3)))</f>
        <v/>
      </c>
      <c r="P1454">
        <f>IF($R1454="","",IF($R1455="",1,IF(O1454&lt;&gt;O1455,1,0)))</f>
        <v/>
      </c>
      <c r="Q1454">
        <f>IF(P1454=1,SUM($P$7:P1454),"")</f>
        <v/>
      </c>
      <c r="R1454">
        <f>IF($A1454="","",IF(ISNUMBER($A1454),$A1454,IFERROR(DATEVALUE($A1454),NA())))</f>
        <v/>
      </c>
    </row>
    <row r="1455">
      <c r="O1455">
        <f>IF($R1455="","",CHOOSE($Q$2,YEAR(R1455)*12+MONTH(R1455),INT((R1455-2)/7),YEAR(R1455)*4+ROUNDUP(MONTH(R1455)/3)))</f>
        <v/>
      </c>
      <c r="P1455">
        <f>IF($R1455="","",IF($R1456="",1,IF(O1455&lt;&gt;O1456,1,0)))</f>
        <v/>
      </c>
      <c r="Q1455">
        <f>IF(P1455=1,SUM($P$7:P1455),"")</f>
        <v/>
      </c>
      <c r="R1455">
        <f>IF($A1455="","",IF(ISNUMBER($A1455),$A1455,IFERROR(DATEVALUE($A1455),NA())))</f>
        <v/>
      </c>
    </row>
    <row r="1456">
      <c r="O1456">
        <f>IF($R1456="","",CHOOSE($Q$2,YEAR(R1456)*12+MONTH(R1456),INT((R1456-2)/7),YEAR(R1456)*4+ROUNDUP(MONTH(R1456)/3)))</f>
        <v/>
      </c>
      <c r="P1456">
        <f>IF($R1456="","",IF($R1457="",1,IF(O1456&lt;&gt;O1457,1,0)))</f>
        <v/>
      </c>
      <c r="Q1456">
        <f>IF(P1456=1,SUM($P$7:P1456),"")</f>
        <v/>
      </c>
      <c r="R1456">
        <f>IF($A1456="","",IF(ISNUMBER($A1456),$A1456,IFERROR(DATEVALUE($A1456),NA())))</f>
        <v/>
      </c>
    </row>
    <row r="1457">
      <c r="O1457">
        <f>IF($R1457="","",CHOOSE($Q$2,YEAR(R1457)*12+MONTH(R1457),INT((R1457-2)/7),YEAR(R1457)*4+ROUNDUP(MONTH(R1457)/3)))</f>
        <v/>
      </c>
      <c r="P1457">
        <f>IF($R1457="","",IF($R1458="",1,IF(O1457&lt;&gt;O1458,1,0)))</f>
        <v/>
      </c>
      <c r="Q1457">
        <f>IF(P1457=1,SUM($P$7:P1457),"")</f>
        <v/>
      </c>
      <c r="R1457">
        <f>IF($A1457="","",IF(ISNUMBER($A1457),$A1457,IFERROR(DATEVALUE($A1457),NA())))</f>
        <v/>
      </c>
    </row>
    <row r="1458">
      <c r="O1458">
        <f>IF($R1458="","",CHOOSE($Q$2,YEAR(R1458)*12+MONTH(R1458),INT((R1458-2)/7),YEAR(R1458)*4+ROUNDUP(MONTH(R1458)/3)))</f>
        <v/>
      </c>
      <c r="P1458">
        <f>IF($R1458="","",IF($R1459="",1,IF(O1458&lt;&gt;O1459,1,0)))</f>
        <v/>
      </c>
      <c r="Q1458">
        <f>IF(P1458=1,SUM($P$7:P1458),"")</f>
        <v/>
      </c>
      <c r="R1458">
        <f>IF($A1458="","",IF(ISNUMBER($A1458),$A1458,IFERROR(DATEVALUE($A1458),NA())))</f>
        <v/>
      </c>
    </row>
    <row r="1459">
      <c r="O1459">
        <f>IF($R1459="","",CHOOSE($Q$2,YEAR(R1459)*12+MONTH(R1459),INT((R1459-2)/7),YEAR(R1459)*4+ROUNDUP(MONTH(R1459)/3)))</f>
        <v/>
      </c>
      <c r="P1459">
        <f>IF($R1459="","",IF($R1460="",1,IF(O1459&lt;&gt;O1460,1,0)))</f>
        <v/>
      </c>
      <c r="Q1459">
        <f>IF(P1459=1,SUM($P$7:P1459),"")</f>
        <v/>
      </c>
      <c r="R1459">
        <f>IF($A1459="","",IF(ISNUMBER($A1459),$A1459,IFERROR(DATEVALUE($A1459),NA())))</f>
        <v/>
      </c>
    </row>
    <row r="1460">
      <c r="O1460">
        <f>IF($R1460="","",CHOOSE($Q$2,YEAR(R1460)*12+MONTH(R1460),INT((R1460-2)/7),YEAR(R1460)*4+ROUNDUP(MONTH(R1460)/3)))</f>
        <v/>
      </c>
      <c r="P1460">
        <f>IF($R1460="","",IF($R1461="",1,IF(O1460&lt;&gt;O1461,1,0)))</f>
        <v/>
      </c>
      <c r="Q1460">
        <f>IF(P1460=1,SUM($P$7:P1460),"")</f>
        <v/>
      </c>
      <c r="R1460">
        <f>IF($A1460="","",IF(ISNUMBER($A1460),$A1460,IFERROR(DATEVALUE($A1460),NA())))</f>
        <v/>
      </c>
    </row>
    <row r="1461">
      <c r="O1461">
        <f>IF($R1461="","",CHOOSE($Q$2,YEAR(R1461)*12+MONTH(R1461),INT((R1461-2)/7),YEAR(R1461)*4+ROUNDUP(MONTH(R1461)/3)))</f>
        <v/>
      </c>
      <c r="P1461">
        <f>IF($R1461="","",IF($R1462="",1,IF(O1461&lt;&gt;O1462,1,0)))</f>
        <v/>
      </c>
      <c r="Q1461">
        <f>IF(P1461=1,SUM($P$7:P1461),"")</f>
        <v/>
      </c>
      <c r="R1461">
        <f>IF($A1461="","",IF(ISNUMBER($A1461),$A1461,IFERROR(DATEVALUE($A1461),NA())))</f>
        <v/>
      </c>
    </row>
    <row r="1462">
      <c r="O1462">
        <f>IF($R1462="","",CHOOSE($Q$2,YEAR(R1462)*12+MONTH(R1462),INT((R1462-2)/7),YEAR(R1462)*4+ROUNDUP(MONTH(R1462)/3)))</f>
        <v/>
      </c>
      <c r="P1462">
        <f>IF($R1462="","",IF($R1463="",1,IF(O1462&lt;&gt;O1463,1,0)))</f>
        <v/>
      </c>
      <c r="Q1462">
        <f>IF(P1462=1,SUM($P$7:P1462),"")</f>
        <v/>
      </c>
      <c r="R1462">
        <f>IF($A1462="","",IF(ISNUMBER($A1462),$A1462,IFERROR(DATEVALUE($A1462),NA())))</f>
        <v/>
      </c>
    </row>
    <row r="1463">
      <c r="O1463">
        <f>IF($R1463="","",CHOOSE($Q$2,YEAR(R1463)*12+MONTH(R1463),INT((R1463-2)/7),YEAR(R1463)*4+ROUNDUP(MONTH(R1463)/3)))</f>
        <v/>
      </c>
      <c r="P1463">
        <f>IF($R1463="","",IF($R1464="",1,IF(O1463&lt;&gt;O1464,1,0)))</f>
        <v/>
      </c>
      <c r="Q1463">
        <f>IF(P1463=1,SUM($P$7:P1463),"")</f>
        <v/>
      </c>
      <c r="R1463">
        <f>IF($A1463="","",IF(ISNUMBER($A1463),$A1463,IFERROR(DATEVALUE($A1463),NA())))</f>
        <v/>
      </c>
    </row>
    <row r="1464">
      <c r="O1464">
        <f>IF($R1464="","",CHOOSE($Q$2,YEAR(R1464)*12+MONTH(R1464),INT((R1464-2)/7),YEAR(R1464)*4+ROUNDUP(MONTH(R1464)/3)))</f>
        <v/>
      </c>
      <c r="P1464">
        <f>IF($R1464="","",IF($R1465="",1,IF(O1464&lt;&gt;O1465,1,0)))</f>
        <v/>
      </c>
      <c r="Q1464">
        <f>IF(P1464=1,SUM($P$7:P1464),"")</f>
        <v/>
      </c>
      <c r="R1464">
        <f>IF($A1464="","",IF(ISNUMBER($A1464),$A1464,IFERROR(DATEVALUE($A1464),NA())))</f>
        <v/>
      </c>
    </row>
    <row r="1465">
      <c r="O1465">
        <f>IF($R1465="","",CHOOSE($Q$2,YEAR(R1465)*12+MONTH(R1465),INT((R1465-2)/7),YEAR(R1465)*4+ROUNDUP(MONTH(R1465)/3)))</f>
        <v/>
      </c>
      <c r="P1465">
        <f>IF($R1465="","",IF($R1466="",1,IF(O1465&lt;&gt;O1466,1,0)))</f>
        <v/>
      </c>
      <c r="Q1465">
        <f>IF(P1465=1,SUM($P$7:P1465),"")</f>
        <v/>
      </c>
      <c r="R1465">
        <f>IF($A1465="","",IF(ISNUMBER($A1465),$A1465,IFERROR(DATEVALUE($A1465),NA())))</f>
        <v/>
      </c>
    </row>
    <row r="1466">
      <c r="O1466">
        <f>IF($R1466="","",CHOOSE($Q$2,YEAR(R1466)*12+MONTH(R1466),INT((R1466-2)/7),YEAR(R1466)*4+ROUNDUP(MONTH(R1466)/3)))</f>
        <v/>
      </c>
      <c r="P1466">
        <f>IF($R1466="","",IF($R1467="",1,IF(O1466&lt;&gt;O1467,1,0)))</f>
        <v/>
      </c>
      <c r="Q1466">
        <f>IF(P1466=1,SUM($P$7:P1466),"")</f>
        <v/>
      </c>
      <c r="R1466">
        <f>IF($A1466="","",IF(ISNUMBER($A1466),$A1466,IFERROR(DATEVALUE($A1466),NA())))</f>
        <v/>
      </c>
    </row>
    <row r="1467">
      <c r="O1467">
        <f>IF($R1467="","",CHOOSE($Q$2,YEAR(R1467)*12+MONTH(R1467),INT((R1467-2)/7),YEAR(R1467)*4+ROUNDUP(MONTH(R1467)/3)))</f>
        <v/>
      </c>
      <c r="P1467">
        <f>IF($R1467="","",IF($R1468="",1,IF(O1467&lt;&gt;O1468,1,0)))</f>
        <v/>
      </c>
      <c r="Q1467">
        <f>IF(P1467=1,SUM($P$7:P1467),"")</f>
        <v/>
      </c>
      <c r="R1467">
        <f>IF($A1467="","",IF(ISNUMBER($A1467),$A1467,IFERROR(DATEVALUE($A1467),NA())))</f>
        <v/>
      </c>
    </row>
    <row r="1468">
      <c r="O1468">
        <f>IF($R1468="","",CHOOSE($Q$2,YEAR(R1468)*12+MONTH(R1468),INT((R1468-2)/7),YEAR(R1468)*4+ROUNDUP(MONTH(R1468)/3)))</f>
        <v/>
      </c>
      <c r="P1468">
        <f>IF($R1468="","",IF($R1469="",1,IF(O1468&lt;&gt;O1469,1,0)))</f>
        <v/>
      </c>
      <c r="Q1468">
        <f>IF(P1468=1,SUM($P$7:P1468),"")</f>
        <v/>
      </c>
      <c r="R1468">
        <f>IF($A1468="","",IF(ISNUMBER($A1468),$A1468,IFERROR(DATEVALUE($A1468),NA())))</f>
        <v/>
      </c>
    </row>
    <row r="1469">
      <c r="O1469">
        <f>IF($R1469="","",CHOOSE($Q$2,YEAR(R1469)*12+MONTH(R1469),INT((R1469-2)/7),YEAR(R1469)*4+ROUNDUP(MONTH(R1469)/3)))</f>
        <v/>
      </c>
      <c r="P1469">
        <f>IF($R1469="","",IF($R1470="",1,IF(O1469&lt;&gt;O1470,1,0)))</f>
        <v/>
      </c>
      <c r="Q1469">
        <f>IF(P1469=1,SUM($P$7:P1469),"")</f>
        <v/>
      </c>
      <c r="R1469">
        <f>IF($A1469="","",IF(ISNUMBER($A1469),$A1469,IFERROR(DATEVALUE($A1469),NA())))</f>
        <v/>
      </c>
    </row>
    <row r="1470">
      <c r="O1470">
        <f>IF($R1470="","",CHOOSE($Q$2,YEAR(R1470)*12+MONTH(R1470),INT((R1470-2)/7),YEAR(R1470)*4+ROUNDUP(MONTH(R1470)/3)))</f>
        <v/>
      </c>
      <c r="P1470">
        <f>IF($R1470="","",IF($R1471="",1,IF(O1470&lt;&gt;O1471,1,0)))</f>
        <v/>
      </c>
      <c r="Q1470">
        <f>IF(P1470=1,SUM($P$7:P1470),"")</f>
        <v/>
      </c>
      <c r="R1470">
        <f>IF($A1470="","",IF(ISNUMBER($A1470),$A1470,IFERROR(DATEVALUE($A1470),NA())))</f>
        <v/>
      </c>
    </row>
    <row r="1471">
      <c r="O1471">
        <f>IF($R1471="","",CHOOSE($Q$2,YEAR(R1471)*12+MONTH(R1471),INT((R1471-2)/7),YEAR(R1471)*4+ROUNDUP(MONTH(R1471)/3)))</f>
        <v/>
      </c>
      <c r="P1471">
        <f>IF($R1471="","",IF($R1472="",1,IF(O1471&lt;&gt;O1472,1,0)))</f>
        <v/>
      </c>
      <c r="Q1471">
        <f>IF(P1471=1,SUM($P$7:P1471),"")</f>
        <v/>
      </c>
      <c r="R1471">
        <f>IF($A1471="","",IF(ISNUMBER($A1471),$A1471,IFERROR(DATEVALUE($A1471),NA())))</f>
        <v/>
      </c>
    </row>
    <row r="1472">
      <c r="O1472">
        <f>IF($R1472="","",CHOOSE($Q$2,YEAR(R1472)*12+MONTH(R1472),INT((R1472-2)/7),YEAR(R1472)*4+ROUNDUP(MONTH(R1472)/3)))</f>
        <v/>
      </c>
      <c r="P1472">
        <f>IF($R1472="","",IF($R1473="",1,IF(O1472&lt;&gt;O1473,1,0)))</f>
        <v/>
      </c>
      <c r="Q1472">
        <f>IF(P1472=1,SUM($P$7:P1472),"")</f>
        <v/>
      </c>
      <c r="R1472">
        <f>IF($A1472="","",IF(ISNUMBER($A1472),$A1472,IFERROR(DATEVALUE($A1472),NA())))</f>
        <v/>
      </c>
    </row>
    <row r="1473">
      <c r="O1473">
        <f>IF($R1473="","",CHOOSE($Q$2,YEAR(R1473)*12+MONTH(R1473),INT((R1473-2)/7),YEAR(R1473)*4+ROUNDUP(MONTH(R1473)/3)))</f>
        <v/>
      </c>
      <c r="P1473">
        <f>IF($R1473="","",IF($R1474="",1,IF(O1473&lt;&gt;O1474,1,0)))</f>
        <v/>
      </c>
      <c r="Q1473">
        <f>IF(P1473=1,SUM($P$7:P1473),"")</f>
        <v/>
      </c>
      <c r="R1473">
        <f>IF($A1473="","",IF(ISNUMBER($A1473),$A1473,IFERROR(DATEVALUE($A1473),NA())))</f>
        <v/>
      </c>
    </row>
    <row r="1474">
      <c r="O1474">
        <f>IF($R1474="","",CHOOSE($Q$2,YEAR(R1474)*12+MONTH(R1474),INT((R1474-2)/7),YEAR(R1474)*4+ROUNDUP(MONTH(R1474)/3)))</f>
        <v/>
      </c>
      <c r="P1474">
        <f>IF($R1474="","",IF($R1475="",1,IF(O1474&lt;&gt;O1475,1,0)))</f>
        <v/>
      </c>
      <c r="Q1474">
        <f>IF(P1474=1,SUM($P$7:P1474),"")</f>
        <v/>
      </c>
      <c r="R1474">
        <f>IF($A1474="","",IF(ISNUMBER($A1474),$A1474,IFERROR(DATEVALUE($A1474),NA())))</f>
        <v/>
      </c>
    </row>
    <row r="1475">
      <c r="O1475">
        <f>IF($R1475="","",CHOOSE($Q$2,YEAR(R1475)*12+MONTH(R1475),INT((R1475-2)/7),YEAR(R1475)*4+ROUNDUP(MONTH(R1475)/3)))</f>
        <v/>
      </c>
      <c r="P1475">
        <f>IF($R1475="","",IF($R1476="",1,IF(O1475&lt;&gt;O1476,1,0)))</f>
        <v/>
      </c>
      <c r="Q1475">
        <f>IF(P1475=1,SUM($P$7:P1475),"")</f>
        <v/>
      </c>
      <c r="R1475">
        <f>IF($A1475="","",IF(ISNUMBER($A1475),$A1475,IFERROR(DATEVALUE($A1475),NA())))</f>
        <v/>
      </c>
    </row>
    <row r="1476">
      <c r="O1476">
        <f>IF($R1476="","",CHOOSE($Q$2,YEAR(R1476)*12+MONTH(R1476),INT((R1476-2)/7),YEAR(R1476)*4+ROUNDUP(MONTH(R1476)/3)))</f>
        <v/>
      </c>
      <c r="P1476">
        <f>IF($R1476="","",IF($R1477="",1,IF(O1476&lt;&gt;O1477,1,0)))</f>
        <v/>
      </c>
      <c r="Q1476">
        <f>IF(P1476=1,SUM($P$7:P1476),"")</f>
        <v/>
      </c>
      <c r="R1476">
        <f>IF($A1476="","",IF(ISNUMBER($A1476),$A1476,IFERROR(DATEVALUE($A1476),NA())))</f>
        <v/>
      </c>
    </row>
    <row r="1477">
      <c r="O1477">
        <f>IF($R1477="","",CHOOSE($Q$2,YEAR(R1477)*12+MONTH(R1477),INT((R1477-2)/7),YEAR(R1477)*4+ROUNDUP(MONTH(R1477)/3)))</f>
        <v/>
      </c>
      <c r="P1477">
        <f>IF($R1477="","",IF($R1478="",1,IF(O1477&lt;&gt;O1478,1,0)))</f>
        <v/>
      </c>
      <c r="Q1477">
        <f>IF(P1477=1,SUM($P$7:P1477),"")</f>
        <v/>
      </c>
      <c r="R1477">
        <f>IF($A1477="","",IF(ISNUMBER($A1477),$A1477,IFERROR(DATEVALUE($A1477),NA())))</f>
        <v/>
      </c>
    </row>
    <row r="1478">
      <c r="O1478">
        <f>IF($R1478="","",CHOOSE($Q$2,YEAR(R1478)*12+MONTH(R1478),INT((R1478-2)/7),YEAR(R1478)*4+ROUNDUP(MONTH(R1478)/3)))</f>
        <v/>
      </c>
      <c r="P1478">
        <f>IF($R1478="","",IF($R1479="",1,IF(O1478&lt;&gt;O1479,1,0)))</f>
        <v/>
      </c>
      <c r="Q1478">
        <f>IF(P1478=1,SUM($P$7:P1478),"")</f>
        <v/>
      </c>
      <c r="R1478">
        <f>IF($A1478="","",IF(ISNUMBER($A1478),$A1478,IFERROR(DATEVALUE($A1478),NA())))</f>
        <v/>
      </c>
    </row>
    <row r="1479">
      <c r="O1479">
        <f>IF($R1479="","",CHOOSE($Q$2,YEAR(R1479)*12+MONTH(R1479),INT((R1479-2)/7),YEAR(R1479)*4+ROUNDUP(MONTH(R1479)/3)))</f>
        <v/>
      </c>
      <c r="P1479">
        <f>IF($R1479="","",IF($R1480="",1,IF(O1479&lt;&gt;O1480,1,0)))</f>
        <v/>
      </c>
      <c r="Q1479">
        <f>IF(P1479=1,SUM($P$7:P1479),"")</f>
        <v/>
      </c>
      <c r="R1479">
        <f>IF($A1479="","",IF(ISNUMBER($A1479),$A1479,IFERROR(DATEVALUE($A1479),NA())))</f>
        <v/>
      </c>
    </row>
    <row r="1480">
      <c r="O1480">
        <f>IF($R1480="","",CHOOSE($Q$2,YEAR(R1480)*12+MONTH(R1480),INT((R1480-2)/7),YEAR(R1480)*4+ROUNDUP(MONTH(R1480)/3)))</f>
        <v/>
      </c>
      <c r="P1480">
        <f>IF($R1480="","",IF($R1481="",1,IF(O1480&lt;&gt;O1481,1,0)))</f>
        <v/>
      </c>
      <c r="Q1480">
        <f>IF(P1480=1,SUM($P$7:P1480),"")</f>
        <v/>
      </c>
      <c r="R1480">
        <f>IF($A1480="","",IF(ISNUMBER($A1480),$A1480,IFERROR(DATEVALUE($A1480),NA())))</f>
        <v/>
      </c>
    </row>
    <row r="1481">
      <c r="O1481">
        <f>IF($R1481="","",CHOOSE($Q$2,YEAR(R1481)*12+MONTH(R1481),INT((R1481-2)/7),YEAR(R1481)*4+ROUNDUP(MONTH(R1481)/3)))</f>
        <v/>
      </c>
      <c r="P1481">
        <f>IF($R1481="","",IF($R1482="",1,IF(O1481&lt;&gt;O1482,1,0)))</f>
        <v/>
      </c>
      <c r="Q1481">
        <f>IF(P1481=1,SUM($P$7:P1481),"")</f>
        <v/>
      </c>
      <c r="R1481">
        <f>IF($A1481="","",IF(ISNUMBER($A1481),$A1481,IFERROR(DATEVALUE($A1481),NA())))</f>
        <v/>
      </c>
    </row>
    <row r="1482">
      <c r="O1482">
        <f>IF($R1482="","",CHOOSE($Q$2,YEAR(R1482)*12+MONTH(R1482),INT((R1482-2)/7),YEAR(R1482)*4+ROUNDUP(MONTH(R1482)/3)))</f>
        <v/>
      </c>
      <c r="P1482">
        <f>IF($R1482="","",IF($R1483="",1,IF(O1482&lt;&gt;O1483,1,0)))</f>
        <v/>
      </c>
      <c r="Q1482">
        <f>IF(P1482=1,SUM($P$7:P1482),"")</f>
        <v/>
      </c>
      <c r="R1482">
        <f>IF($A1482="","",IF(ISNUMBER($A1482),$A1482,IFERROR(DATEVALUE($A1482),NA())))</f>
        <v/>
      </c>
    </row>
    <row r="1483">
      <c r="O1483">
        <f>IF($R1483="","",CHOOSE($Q$2,YEAR(R1483)*12+MONTH(R1483),INT((R1483-2)/7),YEAR(R1483)*4+ROUNDUP(MONTH(R1483)/3)))</f>
        <v/>
      </c>
      <c r="P1483">
        <f>IF($R1483="","",IF($R1484="",1,IF(O1483&lt;&gt;O1484,1,0)))</f>
        <v/>
      </c>
      <c r="Q1483">
        <f>IF(P1483=1,SUM($P$7:P1483),"")</f>
        <v/>
      </c>
      <c r="R1483">
        <f>IF($A1483="","",IF(ISNUMBER($A1483),$A1483,IFERROR(DATEVALUE($A1483),NA())))</f>
        <v/>
      </c>
    </row>
    <row r="1484">
      <c r="O1484">
        <f>IF($R1484="","",CHOOSE($Q$2,YEAR(R1484)*12+MONTH(R1484),INT((R1484-2)/7),YEAR(R1484)*4+ROUNDUP(MONTH(R1484)/3)))</f>
        <v/>
      </c>
      <c r="P1484">
        <f>IF($R1484="","",IF($R1485="",1,IF(O1484&lt;&gt;O1485,1,0)))</f>
        <v/>
      </c>
      <c r="Q1484">
        <f>IF(P1484=1,SUM($P$7:P1484),"")</f>
        <v/>
      </c>
      <c r="R1484">
        <f>IF($A1484="","",IF(ISNUMBER($A1484),$A1484,IFERROR(DATEVALUE($A1484),NA())))</f>
        <v/>
      </c>
    </row>
    <row r="1485">
      <c r="O1485">
        <f>IF($R1485="","",CHOOSE($Q$2,YEAR(R1485)*12+MONTH(R1485),INT((R1485-2)/7),YEAR(R1485)*4+ROUNDUP(MONTH(R1485)/3)))</f>
        <v/>
      </c>
      <c r="P1485">
        <f>IF($R1485="","",IF($R1486="",1,IF(O1485&lt;&gt;O1486,1,0)))</f>
        <v/>
      </c>
      <c r="Q1485">
        <f>IF(P1485=1,SUM($P$7:P1485),"")</f>
        <v/>
      </c>
      <c r="R1485">
        <f>IF($A1485="","",IF(ISNUMBER($A1485),$A1485,IFERROR(DATEVALUE($A1485),NA())))</f>
        <v/>
      </c>
    </row>
    <row r="1486">
      <c r="O1486">
        <f>IF($R1486="","",CHOOSE($Q$2,YEAR(R1486)*12+MONTH(R1486),INT((R1486-2)/7),YEAR(R1486)*4+ROUNDUP(MONTH(R1486)/3)))</f>
        <v/>
      </c>
      <c r="P1486">
        <f>IF($R1486="","",IF($R1487="",1,IF(O1486&lt;&gt;O1487,1,0)))</f>
        <v/>
      </c>
      <c r="Q1486">
        <f>IF(P1486=1,SUM($P$7:P1486),"")</f>
        <v/>
      </c>
      <c r="R1486">
        <f>IF($A1486="","",IF(ISNUMBER($A1486),$A1486,IFERROR(DATEVALUE($A1486),NA())))</f>
        <v/>
      </c>
    </row>
    <row r="1487">
      <c r="O1487">
        <f>IF($R1487="","",CHOOSE($Q$2,YEAR(R1487)*12+MONTH(R1487),INT((R1487-2)/7),YEAR(R1487)*4+ROUNDUP(MONTH(R1487)/3)))</f>
        <v/>
      </c>
      <c r="P1487">
        <f>IF($R1487="","",IF($R1488="",1,IF(O1487&lt;&gt;O1488,1,0)))</f>
        <v/>
      </c>
      <c r="Q1487">
        <f>IF(P1487=1,SUM($P$7:P1487),"")</f>
        <v/>
      </c>
      <c r="R1487">
        <f>IF($A1487="","",IF(ISNUMBER($A1487),$A1487,IFERROR(DATEVALUE($A1487),NA())))</f>
        <v/>
      </c>
    </row>
    <row r="1488">
      <c r="O1488">
        <f>IF($R1488="","",CHOOSE($Q$2,YEAR(R1488)*12+MONTH(R1488),INT((R1488-2)/7),YEAR(R1488)*4+ROUNDUP(MONTH(R1488)/3)))</f>
        <v/>
      </c>
      <c r="P1488">
        <f>IF($R1488="","",IF($R1489="",1,IF(O1488&lt;&gt;O1489,1,0)))</f>
        <v/>
      </c>
      <c r="Q1488">
        <f>IF(P1488=1,SUM($P$7:P1488),"")</f>
        <v/>
      </c>
      <c r="R1488">
        <f>IF($A1488="","",IF(ISNUMBER($A1488),$A1488,IFERROR(DATEVALUE($A1488),NA())))</f>
        <v/>
      </c>
    </row>
    <row r="1489">
      <c r="O1489">
        <f>IF($R1489="","",CHOOSE($Q$2,YEAR(R1489)*12+MONTH(R1489),INT((R1489-2)/7),YEAR(R1489)*4+ROUNDUP(MONTH(R1489)/3)))</f>
        <v/>
      </c>
      <c r="P1489">
        <f>IF($R1489="","",IF($R1490="",1,IF(O1489&lt;&gt;O1490,1,0)))</f>
        <v/>
      </c>
      <c r="Q1489">
        <f>IF(P1489=1,SUM($P$7:P1489),"")</f>
        <v/>
      </c>
      <c r="R1489">
        <f>IF($A1489="","",IF(ISNUMBER($A1489),$A1489,IFERROR(DATEVALUE($A1489),NA())))</f>
        <v/>
      </c>
    </row>
    <row r="1490">
      <c r="O1490">
        <f>IF($R1490="","",CHOOSE($Q$2,YEAR(R1490)*12+MONTH(R1490),INT((R1490-2)/7),YEAR(R1490)*4+ROUNDUP(MONTH(R1490)/3)))</f>
        <v/>
      </c>
      <c r="P1490">
        <f>IF($R1490="","",IF($R1491="",1,IF(O1490&lt;&gt;O1491,1,0)))</f>
        <v/>
      </c>
      <c r="Q1490">
        <f>IF(P1490=1,SUM($P$7:P1490),"")</f>
        <v/>
      </c>
      <c r="R1490">
        <f>IF($A1490="","",IF(ISNUMBER($A1490),$A1490,IFERROR(DATEVALUE($A1490),NA())))</f>
        <v/>
      </c>
    </row>
    <row r="1491">
      <c r="O1491">
        <f>IF($R1491="","",CHOOSE($Q$2,YEAR(R1491)*12+MONTH(R1491),INT((R1491-2)/7),YEAR(R1491)*4+ROUNDUP(MONTH(R1491)/3)))</f>
        <v/>
      </c>
      <c r="P1491">
        <f>IF($R1491="","",IF($R1492="",1,IF(O1491&lt;&gt;O1492,1,0)))</f>
        <v/>
      </c>
      <c r="Q1491">
        <f>IF(P1491=1,SUM($P$7:P1491),"")</f>
        <v/>
      </c>
      <c r="R1491">
        <f>IF($A1491="","",IF(ISNUMBER($A1491),$A1491,IFERROR(DATEVALUE($A1491),NA())))</f>
        <v/>
      </c>
    </row>
    <row r="1492">
      <c r="O1492">
        <f>IF($R1492="","",CHOOSE($Q$2,YEAR(R1492)*12+MONTH(R1492),INT((R1492-2)/7),YEAR(R1492)*4+ROUNDUP(MONTH(R1492)/3)))</f>
        <v/>
      </c>
      <c r="P1492">
        <f>IF($R1492="","",IF($R1493="",1,IF(O1492&lt;&gt;O1493,1,0)))</f>
        <v/>
      </c>
      <c r="Q1492">
        <f>IF(P1492=1,SUM($P$7:P1492),"")</f>
        <v/>
      </c>
      <c r="R1492">
        <f>IF($A1492="","",IF(ISNUMBER($A1492),$A1492,IFERROR(DATEVALUE($A1492),NA())))</f>
        <v/>
      </c>
    </row>
    <row r="1493">
      <c r="O1493">
        <f>IF($R1493="","",CHOOSE($Q$2,YEAR(R1493)*12+MONTH(R1493),INT((R1493-2)/7),YEAR(R1493)*4+ROUNDUP(MONTH(R1493)/3)))</f>
        <v/>
      </c>
      <c r="P1493">
        <f>IF($R1493="","",IF($R1494="",1,IF(O1493&lt;&gt;O1494,1,0)))</f>
        <v/>
      </c>
      <c r="Q1493">
        <f>IF(P1493=1,SUM($P$7:P1493),"")</f>
        <v/>
      </c>
      <c r="R1493">
        <f>IF($A1493="","",IF(ISNUMBER($A1493),$A1493,IFERROR(DATEVALUE($A1493),NA())))</f>
        <v/>
      </c>
    </row>
    <row r="1494">
      <c r="O1494">
        <f>IF($R1494="","",CHOOSE($Q$2,YEAR(R1494)*12+MONTH(R1494),INT((R1494-2)/7),YEAR(R1494)*4+ROUNDUP(MONTH(R1494)/3)))</f>
        <v/>
      </c>
      <c r="P1494">
        <f>IF($R1494="","",IF($R1495="",1,IF(O1494&lt;&gt;O1495,1,0)))</f>
        <v/>
      </c>
      <c r="Q1494">
        <f>IF(P1494=1,SUM($P$7:P1494),"")</f>
        <v/>
      </c>
      <c r="R1494">
        <f>IF($A1494="","",IF(ISNUMBER($A1494),$A1494,IFERROR(DATEVALUE($A1494),NA())))</f>
        <v/>
      </c>
    </row>
    <row r="1495">
      <c r="O1495">
        <f>IF($R1495="","",CHOOSE($Q$2,YEAR(R1495)*12+MONTH(R1495),INT((R1495-2)/7),YEAR(R1495)*4+ROUNDUP(MONTH(R1495)/3)))</f>
        <v/>
      </c>
      <c r="P1495">
        <f>IF($R1495="","",IF($R1496="",1,IF(O1495&lt;&gt;O1496,1,0)))</f>
        <v/>
      </c>
      <c r="Q1495">
        <f>IF(P1495=1,SUM($P$7:P1495),"")</f>
        <v/>
      </c>
      <c r="R1495">
        <f>IF($A1495="","",IF(ISNUMBER($A1495),$A1495,IFERROR(DATEVALUE($A1495),NA())))</f>
        <v/>
      </c>
    </row>
    <row r="1496">
      <c r="O1496">
        <f>IF($R1496="","",CHOOSE($Q$2,YEAR(R1496)*12+MONTH(R1496),INT((R1496-2)/7),YEAR(R1496)*4+ROUNDUP(MONTH(R1496)/3)))</f>
        <v/>
      </c>
      <c r="P1496">
        <f>IF($R1496="","",IF($R1497="",1,IF(O1496&lt;&gt;O1497,1,0)))</f>
        <v/>
      </c>
      <c r="Q1496">
        <f>IF(P1496=1,SUM($P$7:P1496),"")</f>
        <v/>
      </c>
      <c r="R1496">
        <f>IF($A1496="","",IF(ISNUMBER($A1496),$A1496,IFERROR(DATEVALUE($A1496),NA())))</f>
        <v/>
      </c>
    </row>
    <row r="1497">
      <c r="O1497">
        <f>IF($R1497="","",CHOOSE($Q$2,YEAR(R1497)*12+MONTH(R1497),INT((R1497-2)/7),YEAR(R1497)*4+ROUNDUP(MONTH(R1497)/3)))</f>
        <v/>
      </c>
      <c r="P1497">
        <f>IF($R1497="","",IF($R1498="",1,IF(O1497&lt;&gt;O1498,1,0)))</f>
        <v/>
      </c>
      <c r="Q1497">
        <f>IF(P1497=1,SUM($P$7:P1497),"")</f>
        <v/>
      </c>
      <c r="R1497">
        <f>IF($A1497="","",IF(ISNUMBER($A1497),$A1497,IFERROR(DATEVALUE($A1497),NA())))</f>
        <v/>
      </c>
    </row>
    <row r="1498">
      <c r="O1498">
        <f>IF($R1498="","",CHOOSE($Q$2,YEAR(R1498)*12+MONTH(R1498),INT((R1498-2)/7),YEAR(R1498)*4+ROUNDUP(MONTH(R1498)/3)))</f>
        <v/>
      </c>
      <c r="P1498">
        <f>IF($R1498="","",IF($R1499="",1,IF(O1498&lt;&gt;O1499,1,0)))</f>
        <v/>
      </c>
      <c r="Q1498">
        <f>IF(P1498=1,SUM($P$7:P1498),"")</f>
        <v/>
      </c>
      <c r="R1498">
        <f>IF($A1498="","",IF(ISNUMBER($A1498),$A1498,IFERROR(DATEVALUE($A1498),NA())))</f>
        <v/>
      </c>
    </row>
    <row r="1499">
      <c r="O1499">
        <f>IF($R1499="","",CHOOSE($Q$2,YEAR(R1499)*12+MONTH(R1499),INT((R1499-2)/7),YEAR(R1499)*4+ROUNDUP(MONTH(R1499)/3)))</f>
        <v/>
      </c>
      <c r="P1499">
        <f>IF($R1499="","",IF($R1500="",1,IF(O1499&lt;&gt;O1500,1,0)))</f>
        <v/>
      </c>
      <c r="Q1499">
        <f>IF(P1499=1,SUM($P$7:P1499),"")</f>
        <v/>
      </c>
      <c r="R1499">
        <f>IF($A1499="","",IF(ISNUMBER($A1499),$A1499,IFERROR(DATEVALUE($A1499),NA())))</f>
        <v/>
      </c>
    </row>
    <row r="1500">
      <c r="O1500">
        <f>IF($R1500="","",CHOOSE($Q$2,YEAR(R1500)*12+MONTH(R1500),INT((R1500-2)/7),YEAR(R1500)*4+ROUNDUP(MONTH(R1500)/3)))</f>
        <v/>
      </c>
      <c r="P1500">
        <f>IF($R1500="","",IF($R1501="",1,IF(O1500&lt;&gt;O1501,1,0)))</f>
        <v/>
      </c>
      <c r="Q1500">
        <f>IF(P1500=1,SUM($P$7:P1500),"")</f>
        <v/>
      </c>
      <c r="R1500">
        <f>IF($A1500="","",IF(ISNUMBER($A1500),$A1500,IFERROR(DATEVALUE($A1500),NA())))</f>
        <v/>
      </c>
    </row>
    <row r="1501">
      <c r="O1501">
        <f>IF($R1501="","",CHOOSE($Q$2,YEAR(R1501)*12+MONTH(R1501),INT((R1501-2)/7),YEAR(R1501)*4+ROUNDUP(MONTH(R1501)/3)))</f>
        <v/>
      </c>
      <c r="P1501">
        <f>IF($R1501="","",IF($R1502="",1,IF(O1501&lt;&gt;O1502,1,0)))</f>
        <v/>
      </c>
      <c r="Q1501">
        <f>IF(P1501=1,SUM($P$7:P1501),"")</f>
        <v/>
      </c>
      <c r="R1501">
        <f>IF($A1501="","",IF(ISNUMBER($A1501),$A1501,IFERROR(DATEVALUE($A1501),NA())))</f>
        <v/>
      </c>
    </row>
    <row r="1502">
      <c r="O1502">
        <f>IF($R1502="","",CHOOSE($Q$2,YEAR(R1502)*12+MONTH(R1502),INT((R1502-2)/7),YEAR(R1502)*4+ROUNDUP(MONTH(R1502)/3)))</f>
        <v/>
      </c>
      <c r="P1502">
        <f>IF($R1502="","",IF($R1503="",1,IF(O1502&lt;&gt;O1503,1,0)))</f>
        <v/>
      </c>
      <c r="Q1502">
        <f>IF(P1502=1,SUM($P$7:P1502),"")</f>
        <v/>
      </c>
      <c r="R1502">
        <f>IF($A1502="","",IF(ISNUMBER($A1502),$A1502,IFERROR(DATEVALUE($A1502),NA())))</f>
        <v/>
      </c>
    </row>
    <row r="1503">
      <c r="O1503">
        <f>IF($R1503="","",CHOOSE($Q$2,YEAR(R1503)*12+MONTH(R1503),INT((R1503-2)/7),YEAR(R1503)*4+ROUNDUP(MONTH(R1503)/3)))</f>
        <v/>
      </c>
      <c r="P1503">
        <f>IF($R1503="","",IF($R1504="",1,IF(O1503&lt;&gt;O1504,1,0)))</f>
        <v/>
      </c>
      <c r="Q1503">
        <f>IF(P1503=1,SUM($P$7:P1503),"")</f>
        <v/>
      </c>
      <c r="R1503">
        <f>IF($A1503="","",IF(ISNUMBER($A1503),$A1503,IFERROR(DATEVALUE($A1503),NA())))</f>
        <v/>
      </c>
    </row>
    <row r="1504">
      <c r="O1504">
        <f>IF($R1504="","",CHOOSE($Q$2,YEAR(R1504)*12+MONTH(R1504),INT((R1504-2)/7),YEAR(R1504)*4+ROUNDUP(MONTH(R1504)/3)))</f>
        <v/>
      </c>
      <c r="P1504">
        <f>IF($R1504="","",IF($R1505="",1,IF(O1504&lt;&gt;O1505,1,0)))</f>
        <v/>
      </c>
      <c r="Q1504">
        <f>IF(P1504=1,SUM($P$7:P1504),"")</f>
        <v/>
      </c>
      <c r="R1504">
        <f>IF($A1504="","",IF(ISNUMBER($A1504),$A1504,IFERROR(DATEVALUE($A1504),NA())))</f>
        <v/>
      </c>
    </row>
    <row r="1505">
      <c r="O1505">
        <f>IF($R1505="","",CHOOSE($Q$2,YEAR(R1505)*12+MONTH(R1505),INT((R1505-2)/7),YEAR(R1505)*4+ROUNDUP(MONTH(R1505)/3)))</f>
        <v/>
      </c>
      <c r="P1505">
        <f>IF($R1505="","",IF($R1506="",1,IF(O1505&lt;&gt;O1506,1,0)))</f>
        <v/>
      </c>
      <c r="Q1505">
        <f>IF(P1505=1,SUM($P$7:P1505),"")</f>
        <v/>
      </c>
      <c r="R1505">
        <f>IF($A1505="","",IF(ISNUMBER($A1505),$A1505,IFERROR(DATEVALUE($A1505),NA())))</f>
        <v/>
      </c>
    </row>
    <row r="1506">
      <c r="O1506">
        <f>IF($R1506="","",CHOOSE($Q$2,YEAR(R1506)*12+MONTH(R1506),INT((R1506-2)/7),YEAR(R1506)*4+ROUNDUP(MONTH(R1506)/3)))</f>
        <v/>
      </c>
      <c r="P1506">
        <f>IF($R1506="","",IF($R1507="",1,IF(O1506&lt;&gt;O1507,1,0)))</f>
        <v/>
      </c>
      <c r="Q1506">
        <f>IF(P1506=1,SUM($P$7:P1506),"")</f>
        <v/>
      </c>
      <c r="R1506">
        <f>IF($A1506="","",IF(ISNUMBER($A1506),$A1506,IFERROR(DATEVALUE($A1506),NA())))</f>
        <v/>
      </c>
    </row>
    <row r="1507">
      <c r="O1507">
        <f>IF($R1507="","",CHOOSE($Q$2,YEAR(R1507)*12+MONTH(R1507),INT((R1507-2)/7),YEAR(R1507)*4+ROUNDUP(MONTH(R1507)/3)))</f>
        <v/>
      </c>
      <c r="P1507">
        <f>IF($R1507="","",IF($R1508="",1,IF(O1507&lt;&gt;O1508,1,0)))</f>
        <v/>
      </c>
      <c r="Q1507">
        <f>IF(P1507=1,SUM($P$7:P1507),"")</f>
        <v/>
      </c>
      <c r="R1507">
        <f>IF($A1507="","",IF(ISNUMBER($A1507),$A1507,IFERROR(DATEVALUE($A1507),NA())))</f>
        <v/>
      </c>
    </row>
    <row r="1508">
      <c r="O1508">
        <f>IF($R1508="","",CHOOSE($Q$2,YEAR(R1508)*12+MONTH(R1508),INT((R1508-2)/7),YEAR(R1508)*4+ROUNDUP(MONTH(R1508)/3)))</f>
        <v/>
      </c>
      <c r="P1508">
        <f>IF($R1508="","",IF($R1509="",1,IF(O1508&lt;&gt;O1509,1,0)))</f>
        <v/>
      </c>
      <c r="Q1508">
        <f>IF(P1508=1,SUM($P$7:P1508),"")</f>
        <v/>
      </c>
      <c r="R1508">
        <f>IF($A1508="","",IF(ISNUMBER($A1508),$A1508,IFERROR(DATEVALUE($A1508),NA())))</f>
        <v/>
      </c>
    </row>
    <row r="1509">
      <c r="O1509">
        <f>IF($R1509="","",CHOOSE($Q$2,YEAR(R1509)*12+MONTH(R1509),INT((R1509-2)/7),YEAR(R1509)*4+ROUNDUP(MONTH(R1509)/3)))</f>
        <v/>
      </c>
      <c r="P1509">
        <f>IF($R1509="","",IF($R1510="",1,IF(O1509&lt;&gt;O1510,1,0)))</f>
        <v/>
      </c>
      <c r="Q1509">
        <f>IF(P1509=1,SUM($P$7:P1509),"")</f>
        <v/>
      </c>
      <c r="R1509">
        <f>IF($A1509="","",IF(ISNUMBER($A1509),$A1509,IFERROR(DATEVALUE($A1509),NA())))</f>
        <v/>
      </c>
    </row>
    <row r="1510">
      <c r="O1510">
        <f>IF($R1510="","",CHOOSE($Q$2,YEAR(R1510)*12+MONTH(R1510),INT((R1510-2)/7),YEAR(R1510)*4+ROUNDUP(MONTH(R1510)/3)))</f>
        <v/>
      </c>
      <c r="P1510">
        <f>IF($R1510="","",IF($R1511="",1,IF(O1510&lt;&gt;O1511,1,0)))</f>
        <v/>
      </c>
      <c r="Q1510">
        <f>IF(P1510=1,SUM($P$7:P1510),"")</f>
        <v/>
      </c>
      <c r="R1510">
        <f>IF($A1510="","",IF(ISNUMBER($A1510),$A1510,IFERROR(DATEVALUE($A1510),NA())))</f>
        <v/>
      </c>
    </row>
    <row r="1511">
      <c r="O1511">
        <f>IF($R1511="","",CHOOSE($Q$2,YEAR(R1511)*12+MONTH(R1511),INT((R1511-2)/7),YEAR(R1511)*4+ROUNDUP(MONTH(R1511)/3)))</f>
        <v/>
      </c>
      <c r="P1511">
        <f>IF($R1511="","",IF($R1512="",1,IF(O1511&lt;&gt;O1512,1,0)))</f>
        <v/>
      </c>
      <c r="Q1511">
        <f>IF(P1511=1,SUM($P$7:P1511),"")</f>
        <v/>
      </c>
      <c r="R1511">
        <f>IF($A1511="","",IF(ISNUMBER($A1511),$A1511,IFERROR(DATEVALUE($A1511),NA())))</f>
        <v/>
      </c>
    </row>
    <row r="1512">
      <c r="O1512">
        <f>IF($R1512="","",CHOOSE($Q$2,YEAR(R1512)*12+MONTH(R1512),INT((R1512-2)/7),YEAR(R1512)*4+ROUNDUP(MONTH(R1512)/3)))</f>
        <v/>
      </c>
      <c r="P1512">
        <f>IF($R1512="","",IF($R1513="",1,IF(O1512&lt;&gt;O1513,1,0)))</f>
        <v/>
      </c>
      <c r="Q1512">
        <f>IF(P1512=1,SUM($P$7:P1512),"")</f>
        <v/>
      </c>
      <c r="R1512">
        <f>IF($A1512="","",IF(ISNUMBER($A1512),$A1512,IFERROR(DATEVALUE($A1512),NA())))</f>
        <v/>
      </c>
    </row>
    <row r="1513">
      <c r="O1513">
        <f>IF($R1513="","",CHOOSE($Q$2,YEAR(R1513)*12+MONTH(R1513),INT((R1513-2)/7),YEAR(R1513)*4+ROUNDUP(MONTH(R1513)/3)))</f>
        <v/>
      </c>
      <c r="P1513">
        <f>IF($R1513="","",IF($R1514="",1,IF(O1513&lt;&gt;O1514,1,0)))</f>
        <v/>
      </c>
      <c r="Q1513">
        <f>IF(P1513=1,SUM($P$7:P1513),"")</f>
        <v/>
      </c>
      <c r="R1513">
        <f>IF($A1513="","",IF(ISNUMBER($A1513),$A1513,IFERROR(DATEVALUE($A1513),NA())))</f>
        <v/>
      </c>
    </row>
    <row r="1514">
      <c r="O1514">
        <f>IF($R1514="","",CHOOSE($Q$2,YEAR(R1514)*12+MONTH(R1514),INT((R1514-2)/7),YEAR(R1514)*4+ROUNDUP(MONTH(R1514)/3)))</f>
        <v/>
      </c>
      <c r="P1514">
        <f>IF($R1514="","",IF($R1515="",1,IF(O1514&lt;&gt;O1515,1,0)))</f>
        <v/>
      </c>
      <c r="Q1514">
        <f>IF(P1514=1,SUM($P$7:P1514),"")</f>
        <v/>
      </c>
      <c r="R1514">
        <f>IF($A1514="","",IF(ISNUMBER($A1514),$A1514,IFERROR(DATEVALUE($A1514),NA())))</f>
        <v/>
      </c>
    </row>
    <row r="1515">
      <c r="O1515">
        <f>IF($R1515="","",CHOOSE($Q$2,YEAR(R1515)*12+MONTH(R1515),INT((R1515-2)/7),YEAR(R1515)*4+ROUNDUP(MONTH(R1515)/3)))</f>
        <v/>
      </c>
      <c r="P1515">
        <f>IF($R1515="","",IF($R1516="",1,IF(O1515&lt;&gt;O1516,1,0)))</f>
        <v/>
      </c>
      <c r="Q1515">
        <f>IF(P1515=1,SUM($P$7:P1515),"")</f>
        <v/>
      </c>
      <c r="R1515">
        <f>IF($A1515="","",IF(ISNUMBER($A1515),$A1515,IFERROR(DATEVALUE($A1515),NA())))</f>
        <v/>
      </c>
    </row>
    <row r="1516">
      <c r="O1516">
        <f>IF($R1516="","",CHOOSE($Q$2,YEAR(R1516)*12+MONTH(R1516),INT((R1516-2)/7),YEAR(R1516)*4+ROUNDUP(MONTH(R1516)/3)))</f>
        <v/>
      </c>
      <c r="P1516">
        <f>IF($R1516="","",IF($R1517="",1,IF(O1516&lt;&gt;O1517,1,0)))</f>
        <v/>
      </c>
      <c r="Q1516">
        <f>IF(P1516=1,SUM($P$7:P1516),"")</f>
        <v/>
      </c>
      <c r="R1516">
        <f>IF($A1516="","",IF(ISNUMBER($A1516),$A1516,IFERROR(DATEVALUE($A1516),NA())))</f>
        <v/>
      </c>
    </row>
    <row r="1517">
      <c r="O1517">
        <f>IF($R1517="","",CHOOSE($Q$2,YEAR(R1517)*12+MONTH(R1517),INT((R1517-2)/7),YEAR(R1517)*4+ROUNDUP(MONTH(R1517)/3)))</f>
        <v/>
      </c>
      <c r="P1517">
        <f>IF($R1517="","",IF($R1518="",1,IF(O1517&lt;&gt;O1518,1,0)))</f>
        <v/>
      </c>
      <c r="Q1517">
        <f>IF(P1517=1,SUM($P$7:P1517),"")</f>
        <v/>
      </c>
      <c r="R1517">
        <f>IF($A1517="","",IF(ISNUMBER($A1517),$A1517,IFERROR(DATEVALUE($A1517),NA())))</f>
        <v/>
      </c>
    </row>
    <row r="1518">
      <c r="O1518">
        <f>IF($R1518="","",CHOOSE($Q$2,YEAR(R1518)*12+MONTH(R1518),INT((R1518-2)/7),YEAR(R1518)*4+ROUNDUP(MONTH(R1518)/3)))</f>
        <v/>
      </c>
      <c r="P1518">
        <f>IF($R1518="","",IF($R1519="",1,IF(O1518&lt;&gt;O1519,1,0)))</f>
        <v/>
      </c>
      <c r="Q1518">
        <f>IF(P1518=1,SUM($P$7:P1518),"")</f>
        <v/>
      </c>
      <c r="R1518">
        <f>IF($A1518="","",IF(ISNUMBER($A1518),$A1518,IFERROR(DATEVALUE($A1518),NA())))</f>
        <v/>
      </c>
    </row>
    <row r="1519">
      <c r="O1519">
        <f>IF($R1519="","",CHOOSE($Q$2,YEAR(R1519)*12+MONTH(R1519),INT((R1519-2)/7),YEAR(R1519)*4+ROUNDUP(MONTH(R1519)/3)))</f>
        <v/>
      </c>
      <c r="P1519">
        <f>IF($R1519="","",IF($R1520="",1,IF(O1519&lt;&gt;O1520,1,0)))</f>
        <v/>
      </c>
      <c r="Q1519">
        <f>IF(P1519=1,SUM($P$7:P1519),"")</f>
        <v/>
      </c>
      <c r="R1519">
        <f>IF($A1519="","",IF(ISNUMBER($A1519),$A1519,IFERROR(DATEVALUE($A1519),NA())))</f>
        <v/>
      </c>
    </row>
    <row r="1520">
      <c r="O1520">
        <f>IF($R1520="","",CHOOSE($Q$2,YEAR(R1520)*12+MONTH(R1520),INT((R1520-2)/7),YEAR(R1520)*4+ROUNDUP(MONTH(R1520)/3)))</f>
        <v/>
      </c>
      <c r="P1520">
        <f>IF($R1520="","",IF($R1521="",1,IF(O1520&lt;&gt;O1521,1,0)))</f>
        <v/>
      </c>
      <c r="Q1520">
        <f>IF(P1520=1,SUM($P$7:P1520),"")</f>
        <v/>
      </c>
      <c r="R1520">
        <f>IF($A1520="","",IF(ISNUMBER($A1520),$A1520,IFERROR(DATEVALUE($A1520),NA())))</f>
        <v/>
      </c>
    </row>
    <row r="1521">
      <c r="O1521">
        <f>IF($R1521="","",CHOOSE($Q$2,YEAR(R1521)*12+MONTH(R1521),INT((R1521-2)/7),YEAR(R1521)*4+ROUNDUP(MONTH(R1521)/3)))</f>
        <v/>
      </c>
      <c r="P1521">
        <f>IF($R1521="","",IF($R1522="",1,IF(O1521&lt;&gt;O1522,1,0)))</f>
        <v/>
      </c>
      <c r="Q1521">
        <f>IF(P1521=1,SUM($P$7:P1521),"")</f>
        <v/>
      </c>
      <c r="R1521">
        <f>IF($A1521="","",IF(ISNUMBER($A1521),$A1521,IFERROR(DATEVALUE($A1521),NA())))</f>
        <v/>
      </c>
    </row>
    <row r="1522">
      <c r="O1522">
        <f>IF($R1522="","",CHOOSE($Q$2,YEAR(R1522)*12+MONTH(R1522),INT((R1522-2)/7),YEAR(R1522)*4+ROUNDUP(MONTH(R1522)/3)))</f>
        <v/>
      </c>
      <c r="P1522">
        <f>IF($R1522="","",IF($R1523="",1,IF(O1522&lt;&gt;O1523,1,0)))</f>
        <v/>
      </c>
      <c r="Q1522">
        <f>IF(P1522=1,SUM($P$7:P1522),"")</f>
        <v/>
      </c>
      <c r="R1522">
        <f>IF($A1522="","",IF(ISNUMBER($A1522),$A1522,IFERROR(DATEVALUE($A1522),NA())))</f>
        <v/>
      </c>
    </row>
    <row r="1523">
      <c r="O1523">
        <f>IF($R1523="","",CHOOSE($Q$2,YEAR(R1523)*12+MONTH(R1523),INT((R1523-2)/7),YEAR(R1523)*4+ROUNDUP(MONTH(R1523)/3)))</f>
        <v/>
      </c>
      <c r="P1523">
        <f>IF($R1523="","",IF($R1524="",1,IF(O1523&lt;&gt;O1524,1,0)))</f>
        <v/>
      </c>
      <c r="Q1523">
        <f>IF(P1523=1,SUM($P$7:P1523),"")</f>
        <v/>
      </c>
      <c r="R1523">
        <f>IF($A1523="","",IF(ISNUMBER($A1523),$A1523,IFERROR(DATEVALUE($A1523),NA())))</f>
        <v/>
      </c>
    </row>
    <row r="1524">
      <c r="O1524">
        <f>IF($R1524="","",CHOOSE($Q$2,YEAR(R1524)*12+MONTH(R1524),INT((R1524-2)/7),YEAR(R1524)*4+ROUNDUP(MONTH(R1524)/3)))</f>
        <v/>
      </c>
      <c r="P1524">
        <f>IF($R1524="","",IF($R1525="",1,IF(O1524&lt;&gt;O1525,1,0)))</f>
        <v/>
      </c>
      <c r="Q1524">
        <f>IF(P1524=1,SUM($P$7:P1524),"")</f>
        <v/>
      </c>
      <c r="R1524">
        <f>IF($A1524="","",IF(ISNUMBER($A1524),$A1524,IFERROR(DATEVALUE($A1524),NA())))</f>
        <v/>
      </c>
    </row>
    <row r="1525">
      <c r="O1525">
        <f>IF($R1525="","",CHOOSE($Q$2,YEAR(R1525)*12+MONTH(R1525),INT((R1525-2)/7),YEAR(R1525)*4+ROUNDUP(MONTH(R1525)/3)))</f>
        <v/>
      </c>
      <c r="P1525">
        <f>IF($R1525="","",IF($R1526="",1,IF(O1525&lt;&gt;O1526,1,0)))</f>
        <v/>
      </c>
      <c r="Q1525">
        <f>IF(P1525=1,SUM($P$7:P1525),"")</f>
        <v/>
      </c>
      <c r="R1525">
        <f>IF($A1525="","",IF(ISNUMBER($A1525),$A1525,IFERROR(DATEVALUE($A1525),NA())))</f>
        <v/>
      </c>
    </row>
    <row r="1526">
      <c r="O1526">
        <f>IF($R1526="","",CHOOSE($Q$2,YEAR(R1526)*12+MONTH(R1526),INT((R1526-2)/7),YEAR(R1526)*4+ROUNDUP(MONTH(R1526)/3)))</f>
        <v/>
      </c>
      <c r="P1526">
        <f>IF($R1526="","",IF($R1527="",1,IF(O1526&lt;&gt;O1527,1,0)))</f>
        <v/>
      </c>
      <c r="Q1526">
        <f>IF(P1526=1,SUM($P$7:P1526),"")</f>
        <v/>
      </c>
      <c r="R1526">
        <f>IF($A1526="","",IF(ISNUMBER($A1526),$A1526,IFERROR(DATEVALUE($A1526),NA())))</f>
        <v/>
      </c>
    </row>
    <row r="1527">
      <c r="O1527">
        <f>IF($R1527="","",CHOOSE($Q$2,YEAR(R1527)*12+MONTH(R1527),INT((R1527-2)/7),YEAR(R1527)*4+ROUNDUP(MONTH(R1527)/3)))</f>
        <v/>
      </c>
      <c r="P1527">
        <f>IF($R1527="","",IF($R1528="",1,IF(O1527&lt;&gt;O1528,1,0)))</f>
        <v/>
      </c>
      <c r="Q1527">
        <f>IF(P1527=1,SUM($P$7:P1527),"")</f>
        <v/>
      </c>
      <c r="R1527">
        <f>IF($A1527="","",IF(ISNUMBER($A1527),$A1527,IFERROR(DATEVALUE($A1527),NA())))</f>
        <v/>
      </c>
    </row>
    <row r="1528">
      <c r="O1528">
        <f>IF($R1528="","",CHOOSE($Q$2,YEAR(R1528)*12+MONTH(R1528),INT((R1528-2)/7),YEAR(R1528)*4+ROUNDUP(MONTH(R1528)/3)))</f>
        <v/>
      </c>
      <c r="P1528">
        <f>IF($R1528="","",IF($R1529="",1,IF(O1528&lt;&gt;O1529,1,0)))</f>
        <v/>
      </c>
      <c r="Q1528">
        <f>IF(P1528=1,SUM($P$7:P1528),"")</f>
        <v/>
      </c>
      <c r="R1528">
        <f>IF($A1528="","",IF(ISNUMBER($A1528),$A1528,IFERROR(DATEVALUE($A1528),NA())))</f>
        <v/>
      </c>
    </row>
    <row r="1529">
      <c r="O1529">
        <f>IF($R1529="","",CHOOSE($Q$2,YEAR(R1529)*12+MONTH(R1529),INT((R1529-2)/7),YEAR(R1529)*4+ROUNDUP(MONTH(R1529)/3)))</f>
        <v/>
      </c>
      <c r="P1529">
        <f>IF($R1529="","",IF($R1530="",1,IF(O1529&lt;&gt;O1530,1,0)))</f>
        <v/>
      </c>
      <c r="Q1529">
        <f>IF(P1529=1,SUM($P$7:P1529),"")</f>
        <v/>
      </c>
      <c r="R1529">
        <f>IF($A1529="","",IF(ISNUMBER($A1529),$A1529,IFERROR(DATEVALUE($A1529),NA())))</f>
        <v/>
      </c>
    </row>
    <row r="1530">
      <c r="O1530">
        <f>IF($R1530="","",CHOOSE($Q$2,YEAR(R1530)*12+MONTH(R1530),INT((R1530-2)/7),YEAR(R1530)*4+ROUNDUP(MONTH(R1530)/3)))</f>
        <v/>
      </c>
      <c r="P1530">
        <f>IF($R1530="","",IF($R1531="",1,IF(O1530&lt;&gt;O1531,1,0)))</f>
        <v/>
      </c>
      <c r="Q1530">
        <f>IF(P1530=1,SUM($P$7:P1530),"")</f>
        <v/>
      </c>
      <c r="R1530">
        <f>IF($A1530="","",IF(ISNUMBER($A1530),$A1530,IFERROR(DATEVALUE($A1530),NA())))</f>
        <v/>
      </c>
    </row>
    <row r="1531">
      <c r="O1531">
        <f>IF($R1531="","",CHOOSE($Q$2,YEAR(R1531)*12+MONTH(R1531),INT((R1531-2)/7),YEAR(R1531)*4+ROUNDUP(MONTH(R1531)/3)))</f>
        <v/>
      </c>
      <c r="P1531">
        <f>IF($R1531="","",IF($R1532="",1,IF(O1531&lt;&gt;O1532,1,0)))</f>
        <v/>
      </c>
      <c r="Q1531">
        <f>IF(P1531=1,SUM($P$7:P1531),"")</f>
        <v/>
      </c>
      <c r="R1531">
        <f>IF($A1531="","",IF(ISNUMBER($A1531),$A1531,IFERROR(DATEVALUE($A1531),NA())))</f>
        <v/>
      </c>
    </row>
    <row r="1532">
      <c r="O1532">
        <f>IF($R1532="","",CHOOSE($Q$2,YEAR(R1532)*12+MONTH(R1532),INT((R1532-2)/7),YEAR(R1532)*4+ROUNDUP(MONTH(R1532)/3)))</f>
        <v/>
      </c>
      <c r="P1532">
        <f>IF($R1532="","",IF($R1533="",1,IF(O1532&lt;&gt;O1533,1,0)))</f>
        <v/>
      </c>
      <c r="Q1532">
        <f>IF(P1532=1,SUM($P$7:P1532),"")</f>
        <v/>
      </c>
      <c r="R1532">
        <f>IF($A1532="","",IF(ISNUMBER($A1532),$A1532,IFERROR(DATEVALUE($A1532),NA())))</f>
        <v/>
      </c>
    </row>
    <row r="1533">
      <c r="O1533">
        <f>IF($R1533="","",CHOOSE($Q$2,YEAR(R1533)*12+MONTH(R1533),INT((R1533-2)/7),YEAR(R1533)*4+ROUNDUP(MONTH(R1533)/3)))</f>
        <v/>
      </c>
      <c r="P1533">
        <f>IF($R1533="","",IF($R1534="",1,IF(O1533&lt;&gt;O1534,1,0)))</f>
        <v/>
      </c>
      <c r="Q1533">
        <f>IF(P1533=1,SUM($P$7:P1533),"")</f>
        <v/>
      </c>
      <c r="R1533">
        <f>IF($A1533="","",IF(ISNUMBER($A1533),$A1533,IFERROR(DATEVALUE($A1533),NA())))</f>
        <v/>
      </c>
    </row>
    <row r="1534">
      <c r="O1534">
        <f>IF($R1534="","",CHOOSE($Q$2,YEAR(R1534)*12+MONTH(R1534),INT((R1534-2)/7),YEAR(R1534)*4+ROUNDUP(MONTH(R1534)/3)))</f>
        <v/>
      </c>
      <c r="P1534">
        <f>IF($R1534="","",IF($R1535="",1,IF(O1534&lt;&gt;O1535,1,0)))</f>
        <v/>
      </c>
      <c r="Q1534">
        <f>IF(P1534=1,SUM($P$7:P1534),"")</f>
        <v/>
      </c>
      <c r="R1534">
        <f>IF($A1534="","",IF(ISNUMBER($A1534),$A1534,IFERROR(DATEVALUE($A1534),NA())))</f>
        <v/>
      </c>
    </row>
    <row r="1535">
      <c r="O1535">
        <f>IF($R1535="","",CHOOSE($Q$2,YEAR(R1535)*12+MONTH(R1535),INT((R1535-2)/7),YEAR(R1535)*4+ROUNDUP(MONTH(R1535)/3)))</f>
        <v/>
      </c>
      <c r="P1535">
        <f>IF($R1535="","",IF($R1536="",1,IF(O1535&lt;&gt;O1536,1,0)))</f>
        <v/>
      </c>
      <c r="Q1535">
        <f>IF(P1535=1,SUM($P$7:P1535),"")</f>
        <v/>
      </c>
      <c r="R1535">
        <f>IF($A1535="","",IF(ISNUMBER($A1535),$A1535,IFERROR(DATEVALUE($A1535),NA())))</f>
        <v/>
      </c>
    </row>
    <row r="1536">
      <c r="O1536">
        <f>IF($R1536="","",CHOOSE($Q$2,YEAR(R1536)*12+MONTH(R1536),INT((R1536-2)/7),YEAR(R1536)*4+ROUNDUP(MONTH(R1536)/3)))</f>
        <v/>
      </c>
      <c r="P1536">
        <f>IF($R1536="","",IF($R1537="",1,IF(O1536&lt;&gt;O1537,1,0)))</f>
        <v/>
      </c>
      <c r="Q1536">
        <f>IF(P1536=1,SUM($P$7:P1536),"")</f>
        <v/>
      </c>
      <c r="R1536">
        <f>IF($A1536="","",IF(ISNUMBER($A1536),$A1536,IFERROR(DATEVALUE($A1536),NA())))</f>
        <v/>
      </c>
    </row>
    <row r="1537">
      <c r="O1537">
        <f>IF($R1537="","",CHOOSE($Q$2,YEAR(R1537)*12+MONTH(R1537),INT((R1537-2)/7),YEAR(R1537)*4+ROUNDUP(MONTH(R1537)/3)))</f>
        <v/>
      </c>
      <c r="P1537">
        <f>IF($R1537="","",IF($R1538="",1,IF(O1537&lt;&gt;O1538,1,0)))</f>
        <v/>
      </c>
      <c r="Q1537">
        <f>IF(P1537=1,SUM($P$7:P1537),"")</f>
        <v/>
      </c>
      <c r="R1537">
        <f>IF($A1537="","",IF(ISNUMBER($A1537),$A1537,IFERROR(DATEVALUE($A1537),NA())))</f>
        <v/>
      </c>
    </row>
    <row r="1538">
      <c r="O1538">
        <f>IF($R1538="","",CHOOSE($Q$2,YEAR(R1538)*12+MONTH(R1538),INT((R1538-2)/7),YEAR(R1538)*4+ROUNDUP(MONTH(R1538)/3)))</f>
        <v/>
      </c>
      <c r="P1538">
        <f>IF($R1538="","",IF($R1539="",1,IF(O1538&lt;&gt;O1539,1,0)))</f>
        <v/>
      </c>
      <c r="Q1538">
        <f>IF(P1538=1,SUM($P$7:P1538),"")</f>
        <v/>
      </c>
      <c r="R1538">
        <f>IF($A1538="","",IF(ISNUMBER($A1538),$A1538,IFERROR(DATEVALUE($A1538),NA())))</f>
        <v/>
      </c>
    </row>
    <row r="1539">
      <c r="O1539">
        <f>IF($R1539="","",CHOOSE($Q$2,YEAR(R1539)*12+MONTH(R1539),INT((R1539-2)/7),YEAR(R1539)*4+ROUNDUP(MONTH(R1539)/3)))</f>
        <v/>
      </c>
      <c r="P1539">
        <f>IF($R1539="","",IF($R1540="",1,IF(O1539&lt;&gt;O1540,1,0)))</f>
        <v/>
      </c>
      <c r="Q1539">
        <f>IF(P1539=1,SUM($P$7:P1539),"")</f>
        <v/>
      </c>
      <c r="R1539">
        <f>IF($A1539="","",IF(ISNUMBER($A1539),$A1539,IFERROR(DATEVALUE($A1539),NA())))</f>
        <v/>
      </c>
    </row>
    <row r="1540">
      <c r="O1540">
        <f>IF($R1540="","",CHOOSE($Q$2,YEAR(R1540)*12+MONTH(R1540),INT((R1540-2)/7),YEAR(R1540)*4+ROUNDUP(MONTH(R1540)/3)))</f>
        <v/>
      </c>
      <c r="P1540">
        <f>IF($R1540="","",IF($R1541="",1,IF(O1540&lt;&gt;O1541,1,0)))</f>
        <v/>
      </c>
      <c r="Q1540">
        <f>IF(P1540=1,SUM($P$7:P1540),"")</f>
        <v/>
      </c>
      <c r="R1540">
        <f>IF($A1540="","",IF(ISNUMBER($A1540),$A1540,IFERROR(DATEVALUE($A1540),NA())))</f>
        <v/>
      </c>
    </row>
    <row r="1541">
      <c r="O1541">
        <f>IF($R1541="","",CHOOSE($Q$2,YEAR(R1541)*12+MONTH(R1541),INT((R1541-2)/7),YEAR(R1541)*4+ROUNDUP(MONTH(R1541)/3)))</f>
        <v/>
      </c>
      <c r="P1541">
        <f>IF($R1541="","",IF($R1542="",1,IF(O1541&lt;&gt;O1542,1,0)))</f>
        <v/>
      </c>
      <c r="Q1541">
        <f>IF(P1541=1,SUM($P$7:P1541),"")</f>
        <v/>
      </c>
      <c r="R1541">
        <f>IF($A1541="","",IF(ISNUMBER($A1541),$A1541,IFERROR(DATEVALUE($A1541),NA())))</f>
        <v/>
      </c>
    </row>
    <row r="1542">
      <c r="O1542">
        <f>IF($R1542="","",CHOOSE($Q$2,YEAR(R1542)*12+MONTH(R1542),INT((R1542-2)/7),YEAR(R1542)*4+ROUNDUP(MONTH(R1542)/3)))</f>
        <v/>
      </c>
      <c r="P1542">
        <f>IF($R1542="","",IF($R1543="",1,IF(O1542&lt;&gt;O1543,1,0)))</f>
        <v/>
      </c>
      <c r="Q1542">
        <f>IF(P1542=1,SUM($P$7:P1542),"")</f>
        <v/>
      </c>
      <c r="R1542">
        <f>IF($A1542="","",IF(ISNUMBER($A1542),$A1542,IFERROR(DATEVALUE($A1542),NA())))</f>
        <v/>
      </c>
    </row>
    <row r="1543">
      <c r="O1543">
        <f>IF($R1543="","",CHOOSE($Q$2,YEAR(R1543)*12+MONTH(R1543),INT((R1543-2)/7),YEAR(R1543)*4+ROUNDUP(MONTH(R1543)/3)))</f>
        <v/>
      </c>
      <c r="P1543">
        <f>IF($R1543="","",IF($R1544="",1,IF(O1543&lt;&gt;O1544,1,0)))</f>
        <v/>
      </c>
      <c r="Q1543">
        <f>IF(P1543=1,SUM($P$7:P1543),"")</f>
        <v/>
      </c>
      <c r="R1543">
        <f>IF($A1543="","",IF(ISNUMBER($A1543),$A1543,IFERROR(DATEVALUE($A1543),NA())))</f>
        <v/>
      </c>
    </row>
    <row r="1544">
      <c r="O1544">
        <f>IF($R1544="","",CHOOSE($Q$2,YEAR(R1544)*12+MONTH(R1544),INT((R1544-2)/7),YEAR(R1544)*4+ROUNDUP(MONTH(R1544)/3)))</f>
        <v/>
      </c>
      <c r="P1544">
        <f>IF($R1544="","",IF($R1545="",1,IF(O1544&lt;&gt;O1545,1,0)))</f>
        <v/>
      </c>
      <c r="Q1544">
        <f>IF(P1544=1,SUM($P$7:P1544),"")</f>
        <v/>
      </c>
      <c r="R1544">
        <f>IF($A1544="","",IF(ISNUMBER($A1544),$A1544,IFERROR(DATEVALUE($A1544),NA())))</f>
        <v/>
      </c>
    </row>
    <row r="1545">
      <c r="O1545">
        <f>IF($R1545="","",CHOOSE($Q$2,YEAR(R1545)*12+MONTH(R1545),INT((R1545-2)/7),YEAR(R1545)*4+ROUNDUP(MONTH(R1545)/3)))</f>
        <v/>
      </c>
      <c r="P1545">
        <f>IF($R1545="","",IF($R1546="",1,IF(O1545&lt;&gt;O1546,1,0)))</f>
        <v/>
      </c>
      <c r="Q1545">
        <f>IF(P1545=1,SUM($P$7:P1545),"")</f>
        <v/>
      </c>
      <c r="R1545">
        <f>IF($A1545="","",IF(ISNUMBER($A1545),$A1545,IFERROR(DATEVALUE($A1545),NA())))</f>
        <v/>
      </c>
    </row>
    <row r="1546">
      <c r="O1546">
        <f>IF($R1546="","",CHOOSE($Q$2,YEAR(R1546)*12+MONTH(R1546),INT((R1546-2)/7),YEAR(R1546)*4+ROUNDUP(MONTH(R1546)/3)))</f>
        <v/>
      </c>
      <c r="P1546">
        <f>IF($R1546="","",IF($R1547="",1,IF(O1546&lt;&gt;O1547,1,0)))</f>
        <v/>
      </c>
      <c r="Q1546">
        <f>IF(P1546=1,SUM($P$7:P1546),"")</f>
        <v/>
      </c>
      <c r="R1546">
        <f>IF($A1546="","",IF(ISNUMBER($A1546),$A1546,IFERROR(DATEVALUE($A1546),NA())))</f>
        <v/>
      </c>
    </row>
    <row r="1547">
      <c r="O1547">
        <f>IF($R1547="","",CHOOSE($Q$2,YEAR(R1547)*12+MONTH(R1547),INT((R1547-2)/7),YEAR(R1547)*4+ROUNDUP(MONTH(R1547)/3)))</f>
        <v/>
      </c>
      <c r="P1547">
        <f>IF($R1547="","",IF($R1548="",1,IF(O1547&lt;&gt;O1548,1,0)))</f>
        <v/>
      </c>
      <c r="Q1547">
        <f>IF(P1547=1,SUM($P$7:P1547),"")</f>
        <v/>
      </c>
      <c r="R1547">
        <f>IF($A1547="","",IF(ISNUMBER($A1547),$A1547,IFERROR(DATEVALUE($A1547),NA())))</f>
        <v/>
      </c>
    </row>
    <row r="1548">
      <c r="O1548">
        <f>IF($R1548="","",CHOOSE($Q$2,YEAR(R1548)*12+MONTH(R1548),INT((R1548-2)/7),YEAR(R1548)*4+ROUNDUP(MONTH(R1548)/3)))</f>
        <v/>
      </c>
      <c r="P1548">
        <f>IF($R1548="","",IF($R1549="",1,IF(O1548&lt;&gt;O1549,1,0)))</f>
        <v/>
      </c>
      <c r="Q1548">
        <f>IF(P1548=1,SUM($P$7:P1548),"")</f>
        <v/>
      </c>
      <c r="R1548">
        <f>IF($A1548="","",IF(ISNUMBER($A1548),$A1548,IFERROR(DATEVALUE($A1548),NA())))</f>
        <v/>
      </c>
    </row>
    <row r="1549">
      <c r="O1549">
        <f>IF($R1549="","",CHOOSE($Q$2,YEAR(R1549)*12+MONTH(R1549),INT((R1549-2)/7),YEAR(R1549)*4+ROUNDUP(MONTH(R1549)/3)))</f>
        <v/>
      </c>
      <c r="P1549">
        <f>IF($R1549="","",IF($R1550="",1,IF(O1549&lt;&gt;O1550,1,0)))</f>
        <v/>
      </c>
      <c r="Q1549">
        <f>IF(P1549=1,SUM($P$7:P1549),"")</f>
        <v/>
      </c>
      <c r="R1549">
        <f>IF($A1549="","",IF(ISNUMBER($A1549),$A1549,IFERROR(DATEVALUE($A1549),NA())))</f>
        <v/>
      </c>
    </row>
    <row r="1550">
      <c r="O1550">
        <f>IF($R1550="","",CHOOSE($Q$2,YEAR(R1550)*12+MONTH(R1550),INT((R1550-2)/7),YEAR(R1550)*4+ROUNDUP(MONTH(R1550)/3)))</f>
        <v/>
      </c>
      <c r="P1550">
        <f>IF($R1550="","",IF($R1551="",1,IF(O1550&lt;&gt;O1551,1,0)))</f>
        <v/>
      </c>
      <c r="Q1550">
        <f>IF(P1550=1,SUM($P$7:P1550),"")</f>
        <v/>
      </c>
      <c r="R1550">
        <f>IF($A1550="","",IF(ISNUMBER($A1550),$A1550,IFERROR(DATEVALUE($A1550),NA())))</f>
        <v/>
      </c>
    </row>
    <row r="1551">
      <c r="O1551">
        <f>IF($R1551="","",CHOOSE($Q$2,YEAR(R1551)*12+MONTH(R1551),INT((R1551-2)/7),YEAR(R1551)*4+ROUNDUP(MONTH(R1551)/3)))</f>
        <v/>
      </c>
      <c r="P1551">
        <f>IF($R1551="","",IF($R1552="",1,IF(O1551&lt;&gt;O1552,1,0)))</f>
        <v/>
      </c>
      <c r="Q1551">
        <f>IF(P1551=1,SUM($P$7:P1551),"")</f>
        <v/>
      </c>
      <c r="R1551">
        <f>IF($A1551="","",IF(ISNUMBER($A1551),$A1551,IFERROR(DATEVALUE($A1551),NA())))</f>
        <v/>
      </c>
    </row>
    <row r="1552">
      <c r="O1552">
        <f>IF($R1552="","",CHOOSE($Q$2,YEAR(R1552)*12+MONTH(R1552),INT((R1552-2)/7),YEAR(R1552)*4+ROUNDUP(MONTH(R1552)/3)))</f>
        <v/>
      </c>
      <c r="P1552">
        <f>IF($R1552="","",IF($R1553="",1,IF(O1552&lt;&gt;O1553,1,0)))</f>
        <v/>
      </c>
      <c r="Q1552">
        <f>IF(P1552=1,SUM($P$7:P1552),"")</f>
        <v/>
      </c>
      <c r="R1552">
        <f>IF($A1552="","",IF(ISNUMBER($A1552),$A1552,IFERROR(DATEVALUE($A1552),NA())))</f>
        <v/>
      </c>
    </row>
    <row r="1553">
      <c r="O1553">
        <f>IF($R1553="","",CHOOSE($Q$2,YEAR(R1553)*12+MONTH(R1553),INT((R1553-2)/7),YEAR(R1553)*4+ROUNDUP(MONTH(R1553)/3)))</f>
        <v/>
      </c>
      <c r="P1553">
        <f>IF($R1553="","",IF($R1554="",1,IF(O1553&lt;&gt;O1554,1,0)))</f>
        <v/>
      </c>
      <c r="Q1553">
        <f>IF(P1553=1,SUM($P$7:P1553),"")</f>
        <v/>
      </c>
      <c r="R1553">
        <f>IF($A1553="","",IF(ISNUMBER($A1553),$A1553,IFERROR(DATEVALUE($A1553),NA())))</f>
        <v/>
      </c>
    </row>
    <row r="1554">
      <c r="O1554">
        <f>IF($R1554="","",CHOOSE($Q$2,YEAR(R1554)*12+MONTH(R1554),INT((R1554-2)/7),YEAR(R1554)*4+ROUNDUP(MONTH(R1554)/3)))</f>
        <v/>
      </c>
      <c r="P1554">
        <f>IF($R1554="","",IF($R1555="",1,IF(O1554&lt;&gt;O1555,1,0)))</f>
        <v/>
      </c>
      <c r="Q1554">
        <f>IF(P1554=1,SUM($P$7:P1554),"")</f>
        <v/>
      </c>
      <c r="R1554">
        <f>IF($A1554="","",IF(ISNUMBER($A1554),$A1554,IFERROR(DATEVALUE($A1554),NA())))</f>
        <v/>
      </c>
    </row>
    <row r="1555">
      <c r="O1555">
        <f>IF($R1555="","",CHOOSE($Q$2,YEAR(R1555)*12+MONTH(R1555),INT((R1555-2)/7),YEAR(R1555)*4+ROUNDUP(MONTH(R1555)/3)))</f>
        <v/>
      </c>
      <c r="P1555">
        <f>IF($R1555="","",IF($R1556="",1,IF(O1555&lt;&gt;O1556,1,0)))</f>
        <v/>
      </c>
      <c r="Q1555">
        <f>IF(P1555=1,SUM($P$7:P1555),"")</f>
        <v/>
      </c>
      <c r="R1555">
        <f>IF($A1555="","",IF(ISNUMBER($A1555),$A1555,IFERROR(DATEVALUE($A1555),NA())))</f>
        <v/>
      </c>
    </row>
    <row r="1556">
      <c r="O1556">
        <f>IF($R1556="","",CHOOSE($Q$2,YEAR(R1556)*12+MONTH(R1556),INT((R1556-2)/7),YEAR(R1556)*4+ROUNDUP(MONTH(R1556)/3)))</f>
        <v/>
      </c>
      <c r="P1556">
        <f>IF($R1556="","",IF($R1557="",1,IF(O1556&lt;&gt;O1557,1,0)))</f>
        <v/>
      </c>
      <c r="Q1556">
        <f>IF(P1556=1,SUM($P$7:P1556),"")</f>
        <v/>
      </c>
      <c r="R1556">
        <f>IF($A1556="","",IF(ISNUMBER($A1556),$A1556,IFERROR(DATEVALUE($A1556),NA())))</f>
        <v/>
      </c>
    </row>
    <row r="1557">
      <c r="O1557">
        <f>IF($R1557="","",CHOOSE($Q$2,YEAR(R1557)*12+MONTH(R1557),INT((R1557-2)/7),YEAR(R1557)*4+ROUNDUP(MONTH(R1557)/3)))</f>
        <v/>
      </c>
      <c r="P1557">
        <f>IF($R1557="","",IF($R1558="",1,IF(O1557&lt;&gt;O1558,1,0)))</f>
        <v/>
      </c>
      <c r="Q1557">
        <f>IF(P1557=1,SUM($P$7:P1557),"")</f>
        <v/>
      </c>
      <c r="R1557">
        <f>IF($A1557="","",IF(ISNUMBER($A1557),$A1557,IFERROR(DATEVALUE($A1557),NA())))</f>
        <v/>
      </c>
    </row>
    <row r="1558">
      <c r="O1558">
        <f>IF($R1558="","",CHOOSE($Q$2,YEAR(R1558)*12+MONTH(R1558),INT((R1558-2)/7),YEAR(R1558)*4+ROUNDUP(MONTH(R1558)/3)))</f>
        <v/>
      </c>
      <c r="P1558">
        <f>IF($R1558="","",IF($R1559="",1,IF(O1558&lt;&gt;O1559,1,0)))</f>
        <v/>
      </c>
      <c r="Q1558">
        <f>IF(P1558=1,SUM($P$7:P1558),"")</f>
        <v/>
      </c>
      <c r="R1558">
        <f>IF($A1558="","",IF(ISNUMBER($A1558),$A1558,IFERROR(DATEVALUE($A1558),NA())))</f>
        <v/>
      </c>
    </row>
    <row r="1559">
      <c r="O1559">
        <f>IF($R1559="","",CHOOSE($Q$2,YEAR(R1559)*12+MONTH(R1559),INT((R1559-2)/7),YEAR(R1559)*4+ROUNDUP(MONTH(R1559)/3)))</f>
        <v/>
      </c>
      <c r="P1559">
        <f>IF($R1559="","",IF($R1560="",1,IF(O1559&lt;&gt;O1560,1,0)))</f>
        <v/>
      </c>
      <c r="Q1559">
        <f>IF(P1559=1,SUM($P$7:P1559),"")</f>
        <v/>
      </c>
      <c r="R1559">
        <f>IF($A1559="","",IF(ISNUMBER($A1559),$A1559,IFERROR(DATEVALUE($A1559),NA())))</f>
        <v/>
      </c>
    </row>
    <row r="1560">
      <c r="O1560">
        <f>IF($R1560="","",CHOOSE($Q$2,YEAR(R1560)*12+MONTH(R1560),INT((R1560-2)/7),YEAR(R1560)*4+ROUNDUP(MONTH(R1560)/3)))</f>
        <v/>
      </c>
      <c r="P1560">
        <f>IF($R1560="","",IF($R1561="",1,IF(O1560&lt;&gt;O1561,1,0)))</f>
        <v/>
      </c>
      <c r="Q1560">
        <f>IF(P1560=1,SUM($P$7:P1560),"")</f>
        <v/>
      </c>
      <c r="R1560">
        <f>IF($A1560="","",IF(ISNUMBER($A1560),$A1560,IFERROR(DATEVALUE($A1560),NA())))</f>
        <v/>
      </c>
    </row>
    <row r="1561">
      <c r="O1561">
        <f>IF($R1561="","",CHOOSE($Q$2,YEAR(R1561)*12+MONTH(R1561),INT((R1561-2)/7),YEAR(R1561)*4+ROUNDUP(MONTH(R1561)/3)))</f>
        <v/>
      </c>
      <c r="P1561">
        <f>IF($R1561="","",IF($R1562="",1,IF(O1561&lt;&gt;O1562,1,0)))</f>
        <v/>
      </c>
      <c r="Q1561">
        <f>IF(P1561=1,SUM($P$7:P1561),"")</f>
        <v/>
      </c>
      <c r="R1561">
        <f>IF($A1561="","",IF(ISNUMBER($A1561),$A1561,IFERROR(DATEVALUE($A1561),NA())))</f>
        <v/>
      </c>
    </row>
    <row r="1562">
      <c r="O1562">
        <f>IF($R1562="","",CHOOSE($Q$2,YEAR(R1562)*12+MONTH(R1562),INT((R1562-2)/7),YEAR(R1562)*4+ROUNDUP(MONTH(R1562)/3)))</f>
        <v/>
      </c>
      <c r="P1562">
        <f>IF($R1562="","",IF($R1563="",1,IF(O1562&lt;&gt;O1563,1,0)))</f>
        <v/>
      </c>
      <c r="Q1562">
        <f>IF(P1562=1,SUM($P$7:P1562),"")</f>
        <v/>
      </c>
      <c r="R1562">
        <f>IF($A1562="","",IF(ISNUMBER($A1562),$A1562,IFERROR(DATEVALUE($A1562),NA())))</f>
        <v/>
      </c>
    </row>
    <row r="1563">
      <c r="O1563">
        <f>IF($R1563="","",CHOOSE($Q$2,YEAR(R1563)*12+MONTH(R1563),INT((R1563-2)/7),YEAR(R1563)*4+ROUNDUP(MONTH(R1563)/3)))</f>
        <v/>
      </c>
      <c r="P1563">
        <f>IF($R1563="","",IF($R1564="",1,IF(O1563&lt;&gt;O1564,1,0)))</f>
        <v/>
      </c>
      <c r="Q1563">
        <f>IF(P1563=1,SUM($P$7:P1563),"")</f>
        <v/>
      </c>
      <c r="R1563">
        <f>IF($A1563="","",IF(ISNUMBER($A1563),$A1563,IFERROR(DATEVALUE($A1563),NA())))</f>
        <v/>
      </c>
    </row>
    <row r="1564">
      <c r="O1564">
        <f>IF($R1564="","",CHOOSE($Q$2,YEAR(R1564)*12+MONTH(R1564),INT((R1564-2)/7),YEAR(R1564)*4+ROUNDUP(MONTH(R1564)/3)))</f>
        <v/>
      </c>
      <c r="P1564">
        <f>IF($R1564="","",IF($R1565="",1,IF(O1564&lt;&gt;O1565,1,0)))</f>
        <v/>
      </c>
      <c r="Q1564">
        <f>IF(P1564=1,SUM($P$7:P1564),"")</f>
        <v/>
      </c>
      <c r="R1564">
        <f>IF($A1564="","",IF(ISNUMBER($A1564),$A1564,IFERROR(DATEVALUE($A1564),NA())))</f>
        <v/>
      </c>
    </row>
    <row r="1565">
      <c r="O1565">
        <f>IF($R1565="","",CHOOSE($Q$2,YEAR(R1565)*12+MONTH(R1565),INT((R1565-2)/7),YEAR(R1565)*4+ROUNDUP(MONTH(R1565)/3)))</f>
        <v/>
      </c>
      <c r="P1565">
        <f>IF($R1565="","",IF($R1566="",1,IF(O1565&lt;&gt;O1566,1,0)))</f>
        <v/>
      </c>
      <c r="Q1565">
        <f>IF(P1565=1,SUM($P$7:P1565),"")</f>
        <v/>
      </c>
      <c r="R1565">
        <f>IF($A1565="","",IF(ISNUMBER($A1565),$A1565,IFERROR(DATEVALUE($A1565),NA())))</f>
        <v/>
      </c>
    </row>
    <row r="1566">
      <c r="O1566">
        <f>IF($R1566="","",CHOOSE($Q$2,YEAR(R1566)*12+MONTH(R1566),INT((R1566-2)/7),YEAR(R1566)*4+ROUNDUP(MONTH(R1566)/3)))</f>
        <v/>
      </c>
      <c r="P1566">
        <f>IF($R1566="","",IF($R1567="",1,IF(O1566&lt;&gt;O1567,1,0)))</f>
        <v/>
      </c>
      <c r="Q1566">
        <f>IF(P1566=1,SUM($P$7:P1566),"")</f>
        <v/>
      </c>
      <c r="R1566">
        <f>IF($A1566="","",IF(ISNUMBER($A1566),$A1566,IFERROR(DATEVALUE($A1566),NA())))</f>
        <v/>
      </c>
    </row>
    <row r="1567">
      <c r="O1567">
        <f>IF($R1567="","",CHOOSE($Q$2,YEAR(R1567)*12+MONTH(R1567),INT((R1567-2)/7),YEAR(R1567)*4+ROUNDUP(MONTH(R1567)/3)))</f>
        <v/>
      </c>
      <c r="P1567">
        <f>IF($R1567="","",IF($R1568="",1,IF(O1567&lt;&gt;O1568,1,0)))</f>
        <v/>
      </c>
      <c r="Q1567">
        <f>IF(P1567=1,SUM($P$7:P1567),"")</f>
        <v/>
      </c>
      <c r="R1567">
        <f>IF($A1567="","",IF(ISNUMBER($A1567),$A1567,IFERROR(DATEVALUE($A1567),NA())))</f>
        <v/>
      </c>
    </row>
    <row r="1568">
      <c r="O1568">
        <f>IF($R1568="","",CHOOSE($Q$2,YEAR(R1568)*12+MONTH(R1568),INT((R1568-2)/7),YEAR(R1568)*4+ROUNDUP(MONTH(R1568)/3)))</f>
        <v/>
      </c>
      <c r="P1568">
        <f>IF($R1568="","",IF($R1569="",1,IF(O1568&lt;&gt;O1569,1,0)))</f>
        <v/>
      </c>
      <c r="Q1568">
        <f>IF(P1568=1,SUM($P$7:P1568),"")</f>
        <v/>
      </c>
      <c r="R1568">
        <f>IF($A1568="","",IF(ISNUMBER($A1568),$A1568,IFERROR(DATEVALUE($A1568),NA())))</f>
        <v/>
      </c>
    </row>
    <row r="1569">
      <c r="O1569">
        <f>IF($R1569="","",CHOOSE($Q$2,YEAR(R1569)*12+MONTH(R1569),INT((R1569-2)/7),YEAR(R1569)*4+ROUNDUP(MONTH(R1569)/3)))</f>
        <v/>
      </c>
      <c r="P1569">
        <f>IF($R1569="","",IF($R1570="",1,IF(O1569&lt;&gt;O1570,1,0)))</f>
        <v/>
      </c>
      <c r="Q1569">
        <f>IF(P1569=1,SUM($P$7:P1569),"")</f>
        <v/>
      </c>
      <c r="R1569">
        <f>IF($A1569="","",IF(ISNUMBER($A1569),$A1569,IFERROR(DATEVALUE($A1569),NA())))</f>
        <v/>
      </c>
    </row>
    <row r="1570">
      <c r="O1570">
        <f>IF($R1570="","",CHOOSE($Q$2,YEAR(R1570)*12+MONTH(R1570),INT((R1570-2)/7),YEAR(R1570)*4+ROUNDUP(MONTH(R1570)/3)))</f>
        <v/>
      </c>
      <c r="P1570">
        <f>IF($R1570="","",IF($R1571="",1,IF(O1570&lt;&gt;O1571,1,0)))</f>
        <v/>
      </c>
      <c r="Q1570">
        <f>IF(P1570=1,SUM($P$7:P1570),"")</f>
        <v/>
      </c>
      <c r="R1570">
        <f>IF($A1570="","",IF(ISNUMBER($A1570),$A1570,IFERROR(DATEVALUE($A1570),NA())))</f>
        <v/>
      </c>
    </row>
    <row r="1571">
      <c r="O1571">
        <f>IF($R1571="","",CHOOSE($Q$2,YEAR(R1571)*12+MONTH(R1571),INT((R1571-2)/7),YEAR(R1571)*4+ROUNDUP(MONTH(R1571)/3)))</f>
        <v/>
      </c>
      <c r="P1571">
        <f>IF($R1571="","",IF($R1572="",1,IF(O1571&lt;&gt;O1572,1,0)))</f>
        <v/>
      </c>
      <c r="Q1571">
        <f>IF(P1571=1,SUM($P$7:P1571),"")</f>
        <v/>
      </c>
      <c r="R1571">
        <f>IF($A1571="","",IF(ISNUMBER($A1571),$A1571,IFERROR(DATEVALUE($A1571),NA())))</f>
        <v/>
      </c>
    </row>
    <row r="1572">
      <c r="O1572">
        <f>IF($R1572="","",CHOOSE($Q$2,YEAR(R1572)*12+MONTH(R1572),INT((R1572-2)/7),YEAR(R1572)*4+ROUNDUP(MONTH(R1572)/3)))</f>
        <v/>
      </c>
      <c r="P1572">
        <f>IF($R1572="","",IF($R1573="",1,IF(O1572&lt;&gt;O1573,1,0)))</f>
        <v/>
      </c>
      <c r="Q1572">
        <f>IF(P1572=1,SUM($P$7:P1572),"")</f>
        <v/>
      </c>
      <c r="R1572">
        <f>IF($A1572="","",IF(ISNUMBER($A1572),$A1572,IFERROR(DATEVALUE($A1572),NA())))</f>
        <v/>
      </c>
    </row>
    <row r="1573">
      <c r="O1573">
        <f>IF($R1573="","",CHOOSE($Q$2,YEAR(R1573)*12+MONTH(R1573),INT((R1573-2)/7),YEAR(R1573)*4+ROUNDUP(MONTH(R1573)/3)))</f>
        <v/>
      </c>
      <c r="P1573">
        <f>IF($R1573="","",IF($R1574="",1,IF(O1573&lt;&gt;O1574,1,0)))</f>
        <v/>
      </c>
      <c r="Q1573">
        <f>IF(P1573=1,SUM($P$7:P1573),"")</f>
        <v/>
      </c>
      <c r="R1573">
        <f>IF($A1573="","",IF(ISNUMBER($A1573),$A1573,IFERROR(DATEVALUE($A1573),NA())))</f>
        <v/>
      </c>
    </row>
    <row r="1574">
      <c r="O1574">
        <f>IF($R1574="","",CHOOSE($Q$2,YEAR(R1574)*12+MONTH(R1574),INT((R1574-2)/7),YEAR(R1574)*4+ROUNDUP(MONTH(R1574)/3)))</f>
        <v/>
      </c>
      <c r="P1574">
        <f>IF($R1574="","",IF($R1575="",1,IF(O1574&lt;&gt;O1575,1,0)))</f>
        <v/>
      </c>
      <c r="Q1574">
        <f>IF(P1574=1,SUM($P$7:P1574),"")</f>
        <v/>
      </c>
      <c r="R1574">
        <f>IF($A1574="","",IF(ISNUMBER($A1574),$A1574,IFERROR(DATEVALUE($A1574),NA())))</f>
        <v/>
      </c>
    </row>
    <row r="1575">
      <c r="O1575">
        <f>IF($R1575="","",CHOOSE($Q$2,YEAR(R1575)*12+MONTH(R1575),INT((R1575-2)/7),YEAR(R1575)*4+ROUNDUP(MONTH(R1575)/3)))</f>
        <v/>
      </c>
      <c r="P1575">
        <f>IF($R1575="","",IF($R1576="",1,IF(O1575&lt;&gt;O1576,1,0)))</f>
        <v/>
      </c>
      <c r="Q1575">
        <f>IF(P1575=1,SUM($P$7:P1575),"")</f>
        <v/>
      </c>
      <c r="R1575">
        <f>IF($A1575="","",IF(ISNUMBER($A1575),$A1575,IFERROR(DATEVALUE($A1575),NA())))</f>
        <v/>
      </c>
    </row>
    <row r="1576">
      <c r="O1576">
        <f>IF($R1576="","",CHOOSE($Q$2,YEAR(R1576)*12+MONTH(R1576),INT((R1576-2)/7),YEAR(R1576)*4+ROUNDUP(MONTH(R1576)/3)))</f>
        <v/>
      </c>
      <c r="P1576">
        <f>IF($R1576="","",IF($R1577="",1,IF(O1576&lt;&gt;O1577,1,0)))</f>
        <v/>
      </c>
      <c r="Q1576">
        <f>IF(P1576=1,SUM($P$7:P1576),"")</f>
        <v/>
      </c>
      <c r="R1576">
        <f>IF($A1576="","",IF(ISNUMBER($A1576),$A1576,IFERROR(DATEVALUE($A1576),NA())))</f>
        <v/>
      </c>
    </row>
    <row r="1577">
      <c r="O1577">
        <f>IF($R1577="","",CHOOSE($Q$2,YEAR(R1577)*12+MONTH(R1577),INT((R1577-2)/7),YEAR(R1577)*4+ROUNDUP(MONTH(R1577)/3)))</f>
        <v/>
      </c>
      <c r="P1577">
        <f>IF($R1577="","",IF($R1578="",1,IF(O1577&lt;&gt;O1578,1,0)))</f>
        <v/>
      </c>
      <c r="Q1577">
        <f>IF(P1577=1,SUM($P$7:P1577),"")</f>
        <v/>
      </c>
      <c r="R1577">
        <f>IF($A1577="","",IF(ISNUMBER($A1577),$A1577,IFERROR(DATEVALUE($A1577),NA())))</f>
        <v/>
      </c>
    </row>
    <row r="1578">
      <c r="O1578">
        <f>IF($R1578="","",CHOOSE($Q$2,YEAR(R1578)*12+MONTH(R1578),INT((R1578-2)/7),YEAR(R1578)*4+ROUNDUP(MONTH(R1578)/3)))</f>
        <v/>
      </c>
      <c r="P1578">
        <f>IF($R1578="","",IF($R1579="",1,IF(O1578&lt;&gt;O1579,1,0)))</f>
        <v/>
      </c>
      <c r="Q1578">
        <f>IF(P1578=1,SUM($P$7:P1578),"")</f>
        <v/>
      </c>
      <c r="R1578">
        <f>IF($A1578="","",IF(ISNUMBER($A1578),$A1578,IFERROR(DATEVALUE($A1578),NA())))</f>
        <v/>
      </c>
    </row>
    <row r="1579">
      <c r="O1579">
        <f>IF($R1579="","",CHOOSE($Q$2,YEAR(R1579)*12+MONTH(R1579),INT((R1579-2)/7),YEAR(R1579)*4+ROUNDUP(MONTH(R1579)/3)))</f>
        <v/>
      </c>
      <c r="P1579">
        <f>IF($R1579="","",IF($R1580="",1,IF(O1579&lt;&gt;O1580,1,0)))</f>
        <v/>
      </c>
      <c r="Q1579">
        <f>IF(P1579=1,SUM($P$7:P1579),"")</f>
        <v/>
      </c>
      <c r="R1579">
        <f>IF($A1579="","",IF(ISNUMBER($A1579),$A1579,IFERROR(DATEVALUE($A1579),NA())))</f>
        <v/>
      </c>
    </row>
    <row r="1580">
      <c r="O1580">
        <f>IF($R1580="","",CHOOSE($Q$2,YEAR(R1580)*12+MONTH(R1580),INT((R1580-2)/7),YEAR(R1580)*4+ROUNDUP(MONTH(R1580)/3)))</f>
        <v/>
      </c>
      <c r="P1580">
        <f>IF($R1580="","",IF($R1581="",1,IF(O1580&lt;&gt;O1581,1,0)))</f>
        <v/>
      </c>
      <c r="Q1580">
        <f>IF(P1580=1,SUM($P$7:P1580),"")</f>
        <v/>
      </c>
      <c r="R1580">
        <f>IF($A1580="","",IF(ISNUMBER($A1580),$A1580,IFERROR(DATEVALUE($A1580),NA())))</f>
        <v/>
      </c>
    </row>
    <row r="1581">
      <c r="O1581">
        <f>IF($R1581="","",CHOOSE($Q$2,YEAR(R1581)*12+MONTH(R1581),INT((R1581-2)/7),YEAR(R1581)*4+ROUNDUP(MONTH(R1581)/3)))</f>
        <v/>
      </c>
      <c r="P1581">
        <f>IF($R1581="","",IF($R1582="",1,IF(O1581&lt;&gt;O1582,1,0)))</f>
        <v/>
      </c>
      <c r="Q1581">
        <f>IF(P1581=1,SUM($P$7:P1581),"")</f>
        <v/>
      </c>
      <c r="R1581">
        <f>IF($A1581="","",IF(ISNUMBER($A1581),$A1581,IFERROR(DATEVALUE($A1581),NA())))</f>
        <v/>
      </c>
    </row>
    <row r="1582">
      <c r="O1582">
        <f>IF($R1582="","",CHOOSE($Q$2,YEAR(R1582)*12+MONTH(R1582),INT((R1582-2)/7),YEAR(R1582)*4+ROUNDUP(MONTH(R1582)/3)))</f>
        <v/>
      </c>
      <c r="P1582">
        <f>IF($R1582="","",IF($R1583="",1,IF(O1582&lt;&gt;O1583,1,0)))</f>
        <v/>
      </c>
      <c r="Q1582">
        <f>IF(P1582=1,SUM($P$7:P1582),"")</f>
        <v/>
      </c>
      <c r="R1582">
        <f>IF($A1582="","",IF(ISNUMBER($A1582),$A1582,IFERROR(DATEVALUE($A1582),NA())))</f>
        <v/>
      </c>
    </row>
    <row r="1583">
      <c r="O1583">
        <f>IF($R1583="","",CHOOSE($Q$2,YEAR(R1583)*12+MONTH(R1583),INT((R1583-2)/7),YEAR(R1583)*4+ROUNDUP(MONTH(R1583)/3)))</f>
        <v/>
      </c>
      <c r="P1583">
        <f>IF($R1583="","",IF($R1584="",1,IF(O1583&lt;&gt;O1584,1,0)))</f>
        <v/>
      </c>
      <c r="Q1583">
        <f>IF(P1583=1,SUM($P$7:P1583),"")</f>
        <v/>
      </c>
      <c r="R1583">
        <f>IF($A1583="","",IF(ISNUMBER($A1583),$A1583,IFERROR(DATEVALUE($A1583),NA())))</f>
        <v/>
      </c>
    </row>
    <row r="1584">
      <c r="O1584">
        <f>IF($R1584="","",CHOOSE($Q$2,YEAR(R1584)*12+MONTH(R1584),INT((R1584-2)/7),YEAR(R1584)*4+ROUNDUP(MONTH(R1584)/3)))</f>
        <v/>
      </c>
      <c r="P1584">
        <f>IF($R1584="","",IF($R1585="",1,IF(O1584&lt;&gt;O1585,1,0)))</f>
        <v/>
      </c>
      <c r="Q1584">
        <f>IF(P1584=1,SUM($P$7:P1584),"")</f>
        <v/>
      </c>
      <c r="R1584">
        <f>IF($A1584="","",IF(ISNUMBER($A1584),$A1584,IFERROR(DATEVALUE($A1584),NA())))</f>
        <v/>
      </c>
    </row>
    <row r="1585">
      <c r="O1585">
        <f>IF($R1585="","",CHOOSE($Q$2,YEAR(R1585)*12+MONTH(R1585),INT((R1585-2)/7),YEAR(R1585)*4+ROUNDUP(MONTH(R1585)/3)))</f>
        <v/>
      </c>
      <c r="P1585">
        <f>IF($R1585="","",IF($R1586="",1,IF(O1585&lt;&gt;O1586,1,0)))</f>
        <v/>
      </c>
      <c r="Q1585">
        <f>IF(P1585=1,SUM($P$7:P1585),"")</f>
        <v/>
      </c>
      <c r="R1585">
        <f>IF($A1585="","",IF(ISNUMBER($A1585),$A1585,IFERROR(DATEVALUE($A1585),NA())))</f>
        <v/>
      </c>
    </row>
    <row r="1586">
      <c r="O1586">
        <f>IF($R1586="","",CHOOSE($Q$2,YEAR(R1586)*12+MONTH(R1586),INT((R1586-2)/7),YEAR(R1586)*4+ROUNDUP(MONTH(R1586)/3)))</f>
        <v/>
      </c>
      <c r="P1586">
        <f>IF($R1586="","",IF($R1587="",1,IF(O1586&lt;&gt;O1587,1,0)))</f>
        <v/>
      </c>
      <c r="Q1586">
        <f>IF(P1586=1,SUM($P$7:P1586),"")</f>
        <v/>
      </c>
      <c r="R1586">
        <f>IF($A1586="","",IF(ISNUMBER($A1586),$A1586,IFERROR(DATEVALUE($A1586),NA())))</f>
        <v/>
      </c>
    </row>
    <row r="1587">
      <c r="O1587">
        <f>IF($R1587="","",CHOOSE($Q$2,YEAR(R1587)*12+MONTH(R1587),INT((R1587-2)/7),YEAR(R1587)*4+ROUNDUP(MONTH(R1587)/3)))</f>
        <v/>
      </c>
      <c r="P1587">
        <f>IF($R1587="","",IF($R1588="",1,IF(O1587&lt;&gt;O1588,1,0)))</f>
        <v/>
      </c>
      <c r="Q1587">
        <f>IF(P1587=1,SUM($P$7:P1587),"")</f>
        <v/>
      </c>
      <c r="R1587">
        <f>IF($A1587="","",IF(ISNUMBER($A1587),$A1587,IFERROR(DATEVALUE($A1587),NA())))</f>
        <v/>
      </c>
    </row>
    <row r="1588">
      <c r="O1588">
        <f>IF($R1588="","",CHOOSE($Q$2,YEAR(R1588)*12+MONTH(R1588),INT((R1588-2)/7),YEAR(R1588)*4+ROUNDUP(MONTH(R1588)/3)))</f>
        <v/>
      </c>
      <c r="P1588">
        <f>IF($R1588="","",IF($R1589="",1,IF(O1588&lt;&gt;O1589,1,0)))</f>
        <v/>
      </c>
      <c r="Q1588">
        <f>IF(P1588=1,SUM($P$7:P1588),"")</f>
        <v/>
      </c>
      <c r="R1588">
        <f>IF($A1588="","",IF(ISNUMBER($A1588),$A1588,IFERROR(DATEVALUE($A1588),NA())))</f>
        <v/>
      </c>
    </row>
    <row r="1589">
      <c r="O1589">
        <f>IF($R1589="","",CHOOSE($Q$2,YEAR(R1589)*12+MONTH(R1589),INT((R1589-2)/7),YEAR(R1589)*4+ROUNDUP(MONTH(R1589)/3)))</f>
        <v/>
      </c>
      <c r="P1589">
        <f>IF($R1589="","",IF($R1590="",1,IF(O1589&lt;&gt;O1590,1,0)))</f>
        <v/>
      </c>
      <c r="Q1589">
        <f>IF(P1589=1,SUM($P$7:P1589),"")</f>
        <v/>
      </c>
      <c r="R1589">
        <f>IF($A1589="","",IF(ISNUMBER($A1589),$A1589,IFERROR(DATEVALUE($A1589),NA())))</f>
        <v/>
      </c>
    </row>
    <row r="1590">
      <c r="O1590">
        <f>IF($R1590="","",CHOOSE($Q$2,YEAR(R1590)*12+MONTH(R1590),INT((R1590-2)/7),YEAR(R1590)*4+ROUNDUP(MONTH(R1590)/3)))</f>
        <v/>
      </c>
      <c r="P1590">
        <f>IF($R1590="","",IF($R1591="",1,IF(O1590&lt;&gt;O1591,1,0)))</f>
        <v/>
      </c>
      <c r="Q1590">
        <f>IF(P1590=1,SUM($P$7:P1590),"")</f>
        <v/>
      </c>
      <c r="R1590">
        <f>IF($A1590="","",IF(ISNUMBER($A1590),$A1590,IFERROR(DATEVALUE($A1590),NA())))</f>
        <v/>
      </c>
    </row>
    <row r="1591">
      <c r="O1591">
        <f>IF($R1591="","",CHOOSE($Q$2,YEAR(R1591)*12+MONTH(R1591),INT((R1591-2)/7),YEAR(R1591)*4+ROUNDUP(MONTH(R1591)/3)))</f>
        <v/>
      </c>
      <c r="P1591">
        <f>IF($R1591="","",IF($R1592="",1,IF(O1591&lt;&gt;O1592,1,0)))</f>
        <v/>
      </c>
      <c r="Q1591">
        <f>IF(P1591=1,SUM($P$7:P1591),"")</f>
        <v/>
      </c>
      <c r="R1591">
        <f>IF($A1591="","",IF(ISNUMBER($A1591),$A1591,IFERROR(DATEVALUE($A1591),NA())))</f>
        <v/>
      </c>
    </row>
    <row r="1592">
      <c r="O1592">
        <f>IF($R1592="","",CHOOSE($Q$2,YEAR(R1592)*12+MONTH(R1592),INT((R1592-2)/7),YEAR(R1592)*4+ROUNDUP(MONTH(R1592)/3)))</f>
        <v/>
      </c>
      <c r="P1592">
        <f>IF($R1592="","",IF($R1593="",1,IF(O1592&lt;&gt;O1593,1,0)))</f>
        <v/>
      </c>
      <c r="Q1592">
        <f>IF(P1592=1,SUM($P$7:P1592),"")</f>
        <v/>
      </c>
      <c r="R1592">
        <f>IF($A1592="","",IF(ISNUMBER($A1592),$A1592,IFERROR(DATEVALUE($A1592),NA())))</f>
        <v/>
      </c>
    </row>
    <row r="1593">
      <c r="O1593">
        <f>IF($R1593="","",CHOOSE($Q$2,YEAR(R1593)*12+MONTH(R1593),INT((R1593-2)/7),YEAR(R1593)*4+ROUNDUP(MONTH(R1593)/3)))</f>
        <v/>
      </c>
      <c r="P1593">
        <f>IF($R1593="","",IF($R1594="",1,IF(O1593&lt;&gt;O1594,1,0)))</f>
        <v/>
      </c>
      <c r="Q1593">
        <f>IF(P1593=1,SUM($P$7:P1593),"")</f>
        <v/>
      </c>
      <c r="R1593">
        <f>IF($A1593="","",IF(ISNUMBER($A1593),$A1593,IFERROR(DATEVALUE($A1593),NA())))</f>
        <v/>
      </c>
    </row>
    <row r="1594">
      <c r="O1594">
        <f>IF($R1594="","",CHOOSE($Q$2,YEAR(R1594)*12+MONTH(R1594),INT((R1594-2)/7),YEAR(R1594)*4+ROUNDUP(MONTH(R1594)/3)))</f>
        <v/>
      </c>
      <c r="P1594">
        <f>IF($R1594="","",IF($R1595="",1,IF(O1594&lt;&gt;O1595,1,0)))</f>
        <v/>
      </c>
      <c r="Q1594">
        <f>IF(P1594=1,SUM($P$7:P1594),"")</f>
        <v/>
      </c>
      <c r="R1594">
        <f>IF($A1594="","",IF(ISNUMBER($A1594),$A1594,IFERROR(DATEVALUE($A1594),NA())))</f>
        <v/>
      </c>
    </row>
    <row r="1595">
      <c r="O1595">
        <f>IF($R1595="","",CHOOSE($Q$2,YEAR(R1595)*12+MONTH(R1595),INT((R1595-2)/7),YEAR(R1595)*4+ROUNDUP(MONTH(R1595)/3)))</f>
        <v/>
      </c>
      <c r="P1595">
        <f>IF($R1595="","",IF($R1596="",1,IF(O1595&lt;&gt;O1596,1,0)))</f>
        <v/>
      </c>
      <c r="Q1595">
        <f>IF(P1595=1,SUM($P$7:P1595),"")</f>
        <v/>
      </c>
      <c r="R1595">
        <f>IF($A1595="","",IF(ISNUMBER($A1595),$A1595,IFERROR(DATEVALUE($A1595),NA())))</f>
        <v/>
      </c>
    </row>
    <row r="1596">
      <c r="O1596">
        <f>IF($R1596="","",CHOOSE($Q$2,YEAR(R1596)*12+MONTH(R1596),INT((R1596-2)/7),YEAR(R1596)*4+ROUNDUP(MONTH(R1596)/3)))</f>
        <v/>
      </c>
      <c r="P1596">
        <f>IF($R1596="","",IF($R1597="",1,IF(O1596&lt;&gt;O1597,1,0)))</f>
        <v/>
      </c>
      <c r="Q1596">
        <f>IF(P1596=1,SUM($P$7:P1596),"")</f>
        <v/>
      </c>
      <c r="R1596">
        <f>IF($A1596="","",IF(ISNUMBER($A1596),$A1596,IFERROR(DATEVALUE($A1596),NA())))</f>
        <v/>
      </c>
    </row>
    <row r="1597">
      <c r="O1597">
        <f>IF($R1597="","",CHOOSE($Q$2,YEAR(R1597)*12+MONTH(R1597),INT((R1597-2)/7),YEAR(R1597)*4+ROUNDUP(MONTH(R1597)/3)))</f>
        <v/>
      </c>
      <c r="P1597">
        <f>IF($R1597="","",IF($R1598="",1,IF(O1597&lt;&gt;O1598,1,0)))</f>
        <v/>
      </c>
      <c r="Q1597">
        <f>IF(P1597=1,SUM($P$7:P1597),"")</f>
        <v/>
      </c>
      <c r="R1597">
        <f>IF($A1597="","",IF(ISNUMBER($A1597),$A1597,IFERROR(DATEVALUE($A1597),NA())))</f>
        <v/>
      </c>
    </row>
    <row r="1598">
      <c r="O1598">
        <f>IF($R1598="","",CHOOSE($Q$2,YEAR(R1598)*12+MONTH(R1598),INT((R1598-2)/7),YEAR(R1598)*4+ROUNDUP(MONTH(R1598)/3)))</f>
        <v/>
      </c>
      <c r="P1598">
        <f>IF($R1598="","",IF($R1599="",1,IF(O1598&lt;&gt;O1599,1,0)))</f>
        <v/>
      </c>
      <c r="Q1598">
        <f>IF(P1598=1,SUM($P$7:P1598),"")</f>
        <v/>
      </c>
      <c r="R1598">
        <f>IF($A1598="","",IF(ISNUMBER($A1598),$A1598,IFERROR(DATEVALUE($A1598),NA())))</f>
        <v/>
      </c>
    </row>
    <row r="1599">
      <c r="O1599">
        <f>IF($R1599="","",CHOOSE($Q$2,YEAR(R1599)*12+MONTH(R1599),INT((R1599-2)/7),YEAR(R1599)*4+ROUNDUP(MONTH(R1599)/3)))</f>
        <v/>
      </c>
      <c r="P1599">
        <f>IF($R1599="","",IF($R1600="",1,IF(O1599&lt;&gt;O1600,1,0)))</f>
        <v/>
      </c>
      <c r="Q1599">
        <f>IF(P1599=1,SUM($P$7:P1599),"")</f>
        <v/>
      </c>
      <c r="R1599">
        <f>IF($A1599="","",IF(ISNUMBER($A1599),$A1599,IFERROR(DATEVALUE($A1599),NA())))</f>
        <v/>
      </c>
    </row>
    <row r="1600">
      <c r="O1600">
        <f>IF($R1600="","",CHOOSE($Q$2,YEAR(R1600)*12+MONTH(R1600),INT((R1600-2)/7),YEAR(R1600)*4+ROUNDUP(MONTH(R1600)/3)))</f>
        <v/>
      </c>
      <c r="P1600">
        <f>IF($R1600="","",IF($R1601="",1,IF(O1600&lt;&gt;O1601,1,0)))</f>
        <v/>
      </c>
      <c r="Q1600">
        <f>IF(P1600=1,SUM($P$7:P1600),"")</f>
        <v/>
      </c>
      <c r="R1600">
        <f>IF($A1600="","",IF(ISNUMBER($A1600),$A1600,IFERROR(DATEVALUE($A1600),NA())))</f>
        <v/>
      </c>
    </row>
    <row r="1601">
      <c r="O1601">
        <f>IF($R1601="","",CHOOSE($Q$2,YEAR(R1601)*12+MONTH(R1601),INT((R1601-2)/7),YEAR(R1601)*4+ROUNDUP(MONTH(R1601)/3)))</f>
        <v/>
      </c>
      <c r="P1601">
        <f>IF($R1601="","",IF($R1602="",1,IF(O1601&lt;&gt;O1602,1,0)))</f>
        <v/>
      </c>
      <c r="Q1601">
        <f>IF(P1601=1,SUM($P$7:P1601),"")</f>
        <v/>
      </c>
      <c r="R1601">
        <f>IF($A1601="","",IF(ISNUMBER($A1601),$A1601,IFERROR(DATEVALUE($A1601),NA())))</f>
        <v/>
      </c>
    </row>
    <row r="1602">
      <c r="O1602">
        <f>IF($R1602="","",CHOOSE($Q$2,YEAR(R1602)*12+MONTH(R1602),INT((R1602-2)/7),YEAR(R1602)*4+ROUNDUP(MONTH(R1602)/3)))</f>
        <v/>
      </c>
      <c r="P1602">
        <f>IF($R1602="","",IF($R1603="",1,IF(O1602&lt;&gt;O1603,1,0)))</f>
        <v/>
      </c>
      <c r="Q1602">
        <f>IF(P1602=1,SUM($P$7:P1602),"")</f>
        <v/>
      </c>
      <c r="R1602">
        <f>IF($A1602="","",IF(ISNUMBER($A1602),$A1602,IFERROR(DATEVALUE($A1602),NA())))</f>
        <v/>
      </c>
    </row>
    <row r="1603">
      <c r="O1603">
        <f>IF($R1603="","",CHOOSE($Q$2,YEAR(R1603)*12+MONTH(R1603),INT((R1603-2)/7),YEAR(R1603)*4+ROUNDUP(MONTH(R1603)/3)))</f>
        <v/>
      </c>
      <c r="P1603">
        <f>IF($R1603="","",IF($R1604="",1,IF(O1603&lt;&gt;O1604,1,0)))</f>
        <v/>
      </c>
      <c r="Q1603">
        <f>IF(P1603=1,SUM($P$7:P1603),"")</f>
        <v/>
      </c>
      <c r="R1603">
        <f>IF($A1603="","",IF(ISNUMBER($A1603),$A1603,IFERROR(DATEVALUE($A1603),NA())))</f>
        <v/>
      </c>
    </row>
    <row r="1604">
      <c r="O1604">
        <f>IF($R1604="","",CHOOSE($Q$2,YEAR(R1604)*12+MONTH(R1604),INT((R1604-2)/7),YEAR(R1604)*4+ROUNDUP(MONTH(R1604)/3)))</f>
        <v/>
      </c>
      <c r="P1604">
        <f>IF($R1604="","",IF($R1605="",1,IF(O1604&lt;&gt;O1605,1,0)))</f>
        <v/>
      </c>
      <c r="Q1604">
        <f>IF(P1604=1,SUM($P$7:P1604),"")</f>
        <v/>
      </c>
      <c r="R1604">
        <f>IF($A1604="","",IF(ISNUMBER($A1604),$A1604,IFERROR(DATEVALUE($A1604),NA())))</f>
        <v/>
      </c>
    </row>
    <row r="1605">
      <c r="O1605">
        <f>IF($R1605="","",CHOOSE($Q$2,YEAR(R1605)*12+MONTH(R1605),INT((R1605-2)/7),YEAR(R1605)*4+ROUNDUP(MONTH(R1605)/3)))</f>
        <v/>
      </c>
      <c r="P1605">
        <f>IF($R1605="","",IF($R1606="",1,IF(O1605&lt;&gt;O1606,1,0)))</f>
        <v/>
      </c>
      <c r="Q1605">
        <f>IF(P1605=1,SUM($P$7:P1605),"")</f>
        <v/>
      </c>
      <c r="R1605">
        <f>IF($A1605="","",IF(ISNUMBER($A1605),$A1605,IFERROR(DATEVALUE($A1605),NA())))</f>
        <v/>
      </c>
    </row>
    <row r="1606">
      <c r="O1606">
        <f>IF($R1606="","",CHOOSE($Q$2,YEAR(R1606)*12+MONTH(R1606),INT((R1606-2)/7),YEAR(R1606)*4+ROUNDUP(MONTH(R1606)/3)))</f>
        <v/>
      </c>
      <c r="P1606">
        <f>IF($R1606="","",IF($R1607="",1,IF(O1606&lt;&gt;O1607,1,0)))</f>
        <v/>
      </c>
      <c r="Q1606">
        <f>IF(P1606=1,SUM($P$7:P1606),"")</f>
        <v/>
      </c>
      <c r="R1606">
        <f>IF($A1606="","",IF(ISNUMBER($A1606),$A1606,IFERROR(DATEVALUE($A1606),NA())))</f>
        <v/>
      </c>
    </row>
    <row r="1607">
      <c r="O1607">
        <f>IF($R1607="","",CHOOSE($Q$2,YEAR(R1607)*12+MONTH(R1607),INT((R1607-2)/7),YEAR(R1607)*4+ROUNDUP(MONTH(R1607)/3)))</f>
        <v/>
      </c>
      <c r="P1607">
        <f>IF($R1607="","",IF($R1608="",1,IF(O1607&lt;&gt;O1608,1,0)))</f>
        <v/>
      </c>
      <c r="Q1607">
        <f>IF(P1607=1,SUM($P$7:P1607),"")</f>
        <v/>
      </c>
      <c r="R1607">
        <f>IF($A1607="","",IF(ISNUMBER($A1607),$A1607,IFERROR(DATEVALUE($A1607),NA())))</f>
        <v/>
      </c>
    </row>
    <row r="1608">
      <c r="O1608">
        <f>IF($R1608="","",CHOOSE($Q$2,YEAR(R1608)*12+MONTH(R1608),INT((R1608-2)/7),YEAR(R1608)*4+ROUNDUP(MONTH(R1608)/3)))</f>
        <v/>
      </c>
      <c r="P1608">
        <f>IF($R1608="","",IF($R1609="",1,IF(O1608&lt;&gt;O1609,1,0)))</f>
        <v/>
      </c>
      <c r="Q1608">
        <f>IF(P1608=1,SUM($P$7:P1608),"")</f>
        <v/>
      </c>
      <c r="R1608">
        <f>IF($A1608="","",IF(ISNUMBER($A1608),$A1608,IFERROR(DATEVALUE($A1608),NA())))</f>
        <v/>
      </c>
    </row>
    <row r="1609">
      <c r="O1609">
        <f>IF($R1609="","",CHOOSE($Q$2,YEAR(R1609)*12+MONTH(R1609),INT((R1609-2)/7),YEAR(R1609)*4+ROUNDUP(MONTH(R1609)/3)))</f>
        <v/>
      </c>
      <c r="P1609">
        <f>IF($R1609="","",IF($R1610="",1,IF(O1609&lt;&gt;O1610,1,0)))</f>
        <v/>
      </c>
      <c r="Q1609">
        <f>IF(P1609=1,SUM($P$7:P1609),"")</f>
        <v/>
      </c>
      <c r="R1609">
        <f>IF($A1609="","",IF(ISNUMBER($A1609),$A1609,IFERROR(DATEVALUE($A1609),NA())))</f>
        <v/>
      </c>
    </row>
    <row r="1610">
      <c r="O1610">
        <f>IF($R1610="","",CHOOSE($Q$2,YEAR(R1610)*12+MONTH(R1610),INT((R1610-2)/7),YEAR(R1610)*4+ROUNDUP(MONTH(R1610)/3)))</f>
        <v/>
      </c>
      <c r="P1610">
        <f>IF($R1610="","",IF($R1611="",1,IF(O1610&lt;&gt;O1611,1,0)))</f>
        <v/>
      </c>
      <c r="Q1610">
        <f>IF(P1610=1,SUM($P$7:P1610),"")</f>
        <v/>
      </c>
      <c r="R1610">
        <f>IF($A1610="","",IF(ISNUMBER($A1610),$A1610,IFERROR(DATEVALUE($A1610),NA())))</f>
        <v/>
      </c>
    </row>
    <row r="1611">
      <c r="O1611">
        <f>IF($R1611="","",CHOOSE($Q$2,YEAR(R1611)*12+MONTH(R1611),INT((R1611-2)/7),YEAR(R1611)*4+ROUNDUP(MONTH(R1611)/3)))</f>
        <v/>
      </c>
      <c r="P1611">
        <f>IF($R1611="","",IF($R1612="",1,IF(O1611&lt;&gt;O1612,1,0)))</f>
        <v/>
      </c>
      <c r="Q1611">
        <f>IF(P1611=1,SUM($P$7:P1611),"")</f>
        <v/>
      </c>
      <c r="R1611">
        <f>IF($A1611="","",IF(ISNUMBER($A1611),$A1611,IFERROR(DATEVALUE($A1611),NA())))</f>
        <v/>
      </c>
    </row>
    <row r="1612">
      <c r="O1612">
        <f>IF($R1612="","",CHOOSE($Q$2,YEAR(R1612)*12+MONTH(R1612),INT((R1612-2)/7),YEAR(R1612)*4+ROUNDUP(MONTH(R1612)/3)))</f>
        <v/>
      </c>
      <c r="P1612">
        <f>IF($R1612="","",IF($R1613="",1,IF(O1612&lt;&gt;O1613,1,0)))</f>
        <v/>
      </c>
      <c r="Q1612">
        <f>IF(P1612=1,SUM($P$7:P1612),"")</f>
        <v/>
      </c>
      <c r="R1612">
        <f>IF($A1612="","",IF(ISNUMBER($A1612),$A1612,IFERROR(DATEVALUE($A1612),NA())))</f>
        <v/>
      </c>
    </row>
    <row r="1613">
      <c r="O1613">
        <f>IF($R1613="","",CHOOSE($Q$2,YEAR(R1613)*12+MONTH(R1613),INT((R1613-2)/7),YEAR(R1613)*4+ROUNDUP(MONTH(R1613)/3)))</f>
        <v/>
      </c>
      <c r="P1613">
        <f>IF($R1613="","",IF($R1614="",1,IF(O1613&lt;&gt;O1614,1,0)))</f>
        <v/>
      </c>
      <c r="Q1613">
        <f>IF(P1613=1,SUM($P$7:P1613),"")</f>
        <v/>
      </c>
      <c r="R1613">
        <f>IF($A1613="","",IF(ISNUMBER($A1613),$A1613,IFERROR(DATEVALUE($A1613),NA())))</f>
        <v/>
      </c>
    </row>
    <row r="1614">
      <c r="O1614">
        <f>IF($R1614="","",CHOOSE($Q$2,YEAR(R1614)*12+MONTH(R1614),INT((R1614-2)/7),YEAR(R1614)*4+ROUNDUP(MONTH(R1614)/3)))</f>
        <v/>
      </c>
      <c r="P1614">
        <f>IF($R1614="","",IF($R1615="",1,IF(O1614&lt;&gt;O1615,1,0)))</f>
        <v/>
      </c>
      <c r="Q1614">
        <f>IF(P1614=1,SUM($P$7:P1614),"")</f>
        <v/>
      </c>
      <c r="R1614">
        <f>IF($A1614="","",IF(ISNUMBER($A1614),$A1614,IFERROR(DATEVALUE($A1614),NA())))</f>
        <v/>
      </c>
    </row>
    <row r="1615">
      <c r="O1615">
        <f>IF($R1615="","",CHOOSE($Q$2,YEAR(R1615)*12+MONTH(R1615),INT((R1615-2)/7),YEAR(R1615)*4+ROUNDUP(MONTH(R1615)/3)))</f>
        <v/>
      </c>
      <c r="P1615">
        <f>IF($R1615="","",IF($R1616="",1,IF(O1615&lt;&gt;O1616,1,0)))</f>
        <v/>
      </c>
      <c r="Q1615">
        <f>IF(P1615=1,SUM($P$7:P1615),"")</f>
        <v/>
      </c>
      <c r="R1615">
        <f>IF($A1615="","",IF(ISNUMBER($A1615),$A1615,IFERROR(DATEVALUE($A1615),NA())))</f>
        <v/>
      </c>
    </row>
    <row r="1616">
      <c r="O1616">
        <f>IF($R1616="","",CHOOSE($Q$2,YEAR(R1616)*12+MONTH(R1616),INT((R1616-2)/7),YEAR(R1616)*4+ROUNDUP(MONTH(R1616)/3)))</f>
        <v/>
      </c>
      <c r="P1616">
        <f>IF($R1616="","",IF($R1617="",1,IF(O1616&lt;&gt;O1617,1,0)))</f>
        <v/>
      </c>
      <c r="Q1616">
        <f>IF(P1616=1,SUM($P$7:P1616),"")</f>
        <v/>
      </c>
      <c r="R1616">
        <f>IF($A1616="","",IF(ISNUMBER($A1616),$A1616,IFERROR(DATEVALUE($A1616),NA())))</f>
        <v/>
      </c>
    </row>
    <row r="1617">
      <c r="O1617">
        <f>IF($R1617="","",CHOOSE($Q$2,YEAR(R1617)*12+MONTH(R1617),INT((R1617-2)/7),YEAR(R1617)*4+ROUNDUP(MONTH(R1617)/3)))</f>
        <v/>
      </c>
      <c r="P1617">
        <f>IF($R1617="","",IF($R1618="",1,IF(O1617&lt;&gt;O1618,1,0)))</f>
        <v/>
      </c>
      <c r="Q1617">
        <f>IF(P1617=1,SUM($P$7:P1617),"")</f>
        <v/>
      </c>
      <c r="R1617">
        <f>IF($A1617="","",IF(ISNUMBER($A1617),$A1617,IFERROR(DATEVALUE($A1617),NA())))</f>
        <v/>
      </c>
    </row>
    <row r="1618">
      <c r="O1618">
        <f>IF($R1618="","",CHOOSE($Q$2,YEAR(R1618)*12+MONTH(R1618),INT((R1618-2)/7),YEAR(R1618)*4+ROUNDUP(MONTH(R1618)/3)))</f>
        <v/>
      </c>
      <c r="P1618">
        <f>IF($R1618="","",IF($R1619="",1,IF(O1618&lt;&gt;O1619,1,0)))</f>
        <v/>
      </c>
      <c r="Q1618">
        <f>IF(P1618=1,SUM($P$7:P1618),"")</f>
        <v/>
      </c>
      <c r="R1618">
        <f>IF($A1618="","",IF(ISNUMBER($A1618),$A1618,IFERROR(DATEVALUE($A1618),NA())))</f>
        <v/>
      </c>
    </row>
    <row r="1619">
      <c r="O1619">
        <f>IF($R1619="","",CHOOSE($Q$2,YEAR(R1619)*12+MONTH(R1619),INT((R1619-2)/7),YEAR(R1619)*4+ROUNDUP(MONTH(R1619)/3)))</f>
        <v/>
      </c>
      <c r="P1619">
        <f>IF($R1619="","",IF($R1620="",1,IF(O1619&lt;&gt;O1620,1,0)))</f>
        <v/>
      </c>
      <c r="Q1619">
        <f>IF(P1619=1,SUM($P$7:P1619),"")</f>
        <v/>
      </c>
      <c r="R1619">
        <f>IF($A1619="","",IF(ISNUMBER($A1619),$A1619,IFERROR(DATEVALUE($A1619),NA())))</f>
        <v/>
      </c>
    </row>
    <row r="1620">
      <c r="O1620">
        <f>IF($R1620="","",CHOOSE($Q$2,YEAR(R1620)*12+MONTH(R1620),INT((R1620-2)/7),YEAR(R1620)*4+ROUNDUP(MONTH(R1620)/3)))</f>
        <v/>
      </c>
      <c r="P1620">
        <f>IF($R1620="","",IF($R1621="",1,IF(O1620&lt;&gt;O1621,1,0)))</f>
        <v/>
      </c>
      <c r="Q1620">
        <f>IF(P1620=1,SUM($P$7:P1620),"")</f>
        <v/>
      </c>
      <c r="R1620">
        <f>IF($A1620="","",IF(ISNUMBER($A1620),$A1620,IFERROR(DATEVALUE($A1620),NA())))</f>
        <v/>
      </c>
    </row>
    <row r="1621">
      <c r="O1621">
        <f>IF($R1621="","",CHOOSE($Q$2,YEAR(R1621)*12+MONTH(R1621),INT((R1621-2)/7),YEAR(R1621)*4+ROUNDUP(MONTH(R1621)/3)))</f>
        <v/>
      </c>
      <c r="P1621">
        <f>IF($R1621="","",IF($R1622="",1,IF(O1621&lt;&gt;O1622,1,0)))</f>
        <v/>
      </c>
      <c r="Q1621">
        <f>IF(P1621=1,SUM($P$7:P1621),"")</f>
        <v/>
      </c>
      <c r="R1621">
        <f>IF($A1621="","",IF(ISNUMBER($A1621),$A1621,IFERROR(DATEVALUE($A1621),NA())))</f>
        <v/>
      </c>
    </row>
    <row r="1622">
      <c r="O1622">
        <f>IF($R1622="","",CHOOSE($Q$2,YEAR(R1622)*12+MONTH(R1622),INT((R1622-2)/7),YEAR(R1622)*4+ROUNDUP(MONTH(R1622)/3)))</f>
        <v/>
      </c>
      <c r="P1622">
        <f>IF($R1622="","",IF($R1623="",1,IF(O1622&lt;&gt;O1623,1,0)))</f>
        <v/>
      </c>
      <c r="Q1622">
        <f>IF(P1622=1,SUM($P$7:P1622),"")</f>
        <v/>
      </c>
      <c r="R1622">
        <f>IF($A1622="","",IF(ISNUMBER($A1622),$A1622,IFERROR(DATEVALUE($A1622),NA())))</f>
        <v/>
      </c>
    </row>
    <row r="1623">
      <c r="O1623">
        <f>IF($R1623="","",CHOOSE($Q$2,YEAR(R1623)*12+MONTH(R1623),INT((R1623-2)/7),YEAR(R1623)*4+ROUNDUP(MONTH(R1623)/3)))</f>
        <v/>
      </c>
      <c r="P1623">
        <f>IF($R1623="","",IF($R1624="",1,IF(O1623&lt;&gt;O1624,1,0)))</f>
        <v/>
      </c>
      <c r="Q1623">
        <f>IF(P1623=1,SUM($P$7:P1623),"")</f>
        <v/>
      </c>
      <c r="R1623">
        <f>IF($A1623="","",IF(ISNUMBER($A1623),$A1623,IFERROR(DATEVALUE($A1623),NA())))</f>
        <v/>
      </c>
    </row>
    <row r="1624">
      <c r="O1624">
        <f>IF($R1624="","",CHOOSE($Q$2,YEAR(R1624)*12+MONTH(R1624),INT((R1624-2)/7),YEAR(R1624)*4+ROUNDUP(MONTH(R1624)/3)))</f>
        <v/>
      </c>
      <c r="P1624">
        <f>IF($R1624="","",IF($R1625="",1,IF(O1624&lt;&gt;O1625,1,0)))</f>
        <v/>
      </c>
      <c r="Q1624">
        <f>IF(P1624=1,SUM($P$7:P1624),"")</f>
        <v/>
      </c>
      <c r="R1624">
        <f>IF($A1624="","",IF(ISNUMBER($A1624),$A1624,IFERROR(DATEVALUE($A1624),NA())))</f>
        <v/>
      </c>
    </row>
    <row r="1625">
      <c r="O1625">
        <f>IF($R1625="","",CHOOSE($Q$2,YEAR(R1625)*12+MONTH(R1625),INT((R1625-2)/7),YEAR(R1625)*4+ROUNDUP(MONTH(R1625)/3)))</f>
        <v/>
      </c>
      <c r="P1625">
        <f>IF($R1625="","",IF($R1626="",1,IF(O1625&lt;&gt;O1626,1,0)))</f>
        <v/>
      </c>
      <c r="Q1625">
        <f>IF(P1625=1,SUM($P$7:P1625),"")</f>
        <v/>
      </c>
      <c r="R1625">
        <f>IF($A1625="","",IF(ISNUMBER($A1625),$A1625,IFERROR(DATEVALUE($A1625),NA())))</f>
        <v/>
      </c>
    </row>
    <row r="1626">
      <c r="O1626">
        <f>IF($R1626="","",CHOOSE($Q$2,YEAR(R1626)*12+MONTH(R1626),INT((R1626-2)/7),YEAR(R1626)*4+ROUNDUP(MONTH(R1626)/3)))</f>
        <v/>
      </c>
      <c r="P1626">
        <f>IF($R1626="","",IF($R1627="",1,IF(O1626&lt;&gt;O1627,1,0)))</f>
        <v/>
      </c>
      <c r="Q1626">
        <f>IF(P1626=1,SUM($P$7:P1626),"")</f>
        <v/>
      </c>
      <c r="R1626">
        <f>IF($A1626="","",IF(ISNUMBER($A1626),$A1626,IFERROR(DATEVALUE($A1626),NA())))</f>
        <v/>
      </c>
    </row>
    <row r="1627">
      <c r="O1627">
        <f>IF($R1627="","",CHOOSE($Q$2,YEAR(R1627)*12+MONTH(R1627),INT((R1627-2)/7),YEAR(R1627)*4+ROUNDUP(MONTH(R1627)/3)))</f>
        <v/>
      </c>
      <c r="P1627">
        <f>IF($R1627="","",IF($R1628="",1,IF(O1627&lt;&gt;O1628,1,0)))</f>
        <v/>
      </c>
      <c r="Q1627">
        <f>IF(P1627=1,SUM($P$7:P1627),"")</f>
        <v/>
      </c>
      <c r="R1627">
        <f>IF($A1627="","",IF(ISNUMBER($A1627),$A1627,IFERROR(DATEVALUE($A1627),NA())))</f>
        <v/>
      </c>
    </row>
    <row r="1628">
      <c r="O1628">
        <f>IF($R1628="","",CHOOSE($Q$2,YEAR(R1628)*12+MONTH(R1628),INT((R1628-2)/7),YEAR(R1628)*4+ROUNDUP(MONTH(R1628)/3)))</f>
        <v/>
      </c>
      <c r="P1628">
        <f>IF($R1628="","",IF($R1629="",1,IF(O1628&lt;&gt;O1629,1,0)))</f>
        <v/>
      </c>
      <c r="Q1628">
        <f>IF(P1628=1,SUM($P$7:P1628),"")</f>
        <v/>
      </c>
      <c r="R1628">
        <f>IF($A1628="","",IF(ISNUMBER($A1628),$A1628,IFERROR(DATEVALUE($A1628),NA())))</f>
        <v/>
      </c>
    </row>
    <row r="1629">
      <c r="O1629">
        <f>IF($R1629="","",CHOOSE($Q$2,YEAR(R1629)*12+MONTH(R1629),INT((R1629-2)/7),YEAR(R1629)*4+ROUNDUP(MONTH(R1629)/3)))</f>
        <v/>
      </c>
      <c r="P1629">
        <f>IF($R1629="","",IF($R1630="",1,IF(O1629&lt;&gt;O1630,1,0)))</f>
        <v/>
      </c>
      <c r="Q1629">
        <f>IF(P1629=1,SUM($P$7:P1629),"")</f>
        <v/>
      </c>
      <c r="R1629">
        <f>IF($A1629="","",IF(ISNUMBER($A1629),$A1629,IFERROR(DATEVALUE($A1629),NA())))</f>
        <v/>
      </c>
    </row>
    <row r="1630">
      <c r="O1630">
        <f>IF($R1630="","",CHOOSE($Q$2,YEAR(R1630)*12+MONTH(R1630),INT((R1630-2)/7),YEAR(R1630)*4+ROUNDUP(MONTH(R1630)/3)))</f>
        <v/>
      </c>
      <c r="P1630">
        <f>IF($R1630="","",IF($R1631="",1,IF(O1630&lt;&gt;O1631,1,0)))</f>
        <v/>
      </c>
      <c r="Q1630">
        <f>IF(P1630=1,SUM($P$7:P1630),"")</f>
        <v/>
      </c>
      <c r="R1630">
        <f>IF($A1630="","",IF(ISNUMBER($A1630),$A1630,IFERROR(DATEVALUE($A1630),NA())))</f>
        <v/>
      </c>
    </row>
    <row r="1631">
      <c r="O1631">
        <f>IF($R1631="","",CHOOSE($Q$2,YEAR(R1631)*12+MONTH(R1631),INT((R1631-2)/7),YEAR(R1631)*4+ROUNDUP(MONTH(R1631)/3)))</f>
        <v/>
      </c>
      <c r="P1631">
        <f>IF($R1631="","",IF($R1632="",1,IF(O1631&lt;&gt;O1632,1,0)))</f>
        <v/>
      </c>
      <c r="Q1631">
        <f>IF(P1631=1,SUM($P$7:P1631),"")</f>
        <v/>
      </c>
      <c r="R1631">
        <f>IF($A1631="","",IF(ISNUMBER($A1631),$A1631,IFERROR(DATEVALUE($A1631),NA())))</f>
        <v/>
      </c>
    </row>
    <row r="1632">
      <c r="O1632">
        <f>IF($R1632="","",CHOOSE($Q$2,YEAR(R1632)*12+MONTH(R1632),INT((R1632-2)/7),YEAR(R1632)*4+ROUNDUP(MONTH(R1632)/3)))</f>
        <v/>
      </c>
      <c r="P1632">
        <f>IF($R1632="","",IF($R1633="",1,IF(O1632&lt;&gt;O1633,1,0)))</f>
        <v/>
      </c>
      <c r="Q1632">
        <f>IF(P1632=1,SUM($P$7:P1632),"")</f>
        <v/>
      </c>
      <c r="R1632">
        <f>IF($A1632="","",IF(ISNUMBER($A1632),$A1632,IFERROR(DATEVALUE($A1632),NA())))</f>
        <v/>
      </c>
    </row>
    <row r="1633">
      <c r="O1633">
        <f>IF($R1633="","",CHOOSE($Q$2,YEAR(R1633)*12+MONTH(R1633),INT((R1633-2)/7),YEAR(R1633)*4+ROUNDUP(MONTH(R1633)/3)))</f>
        <v/>
      </c>
      <c r="P1633">
        <f>IF($R1633="","",IF($R1634="",1,IF(O1633&lt;&gt;O1634,1,0)))</f>
        <v/>
      </c>
      <c r="Q1633">
        <f>IF(P1633=1,SUM($P$7:P1633),"")</f>
        <v/>
      </c>
      <c r="R1633">
        <f>IF($A1633="","",IF(ISNUMBER($A1633),$A1633,IFERROR(DATEVALUE($A1633),NA())))</f>
        <v/>
      </c>
    </row>
    <row r="1634">
      <c r="O1634">
        <f>IF($R1634="","",CHOOSE($Q$2,YEAR(R1634)*12+MONTH(R1634),INT((R1634-2)/7),YEAR(R1634)*4+ROUNDUP(MONTH(R1634)/3)))</f>
        <v/>
      </c>
      <c r="P1634">
        <f>IF($R1634="","",IF($R1635="",1,IF(O1634&lt;&gt;O1635,1,0)))</f>
        <v/>
      </c>
      <c r="Q1634">
        <f>IF(P1634=1,SUM($P$7:P1634),"")</f>
        <v/>
      </c>
      <c r="R1634">
        <f>IF($A1634="","",IF(ISNUMBER($A1634),$A1634,IFERROR(DATEVALUE($A1634),NA())))</f>
        <v/>
      </c>
    </row>
    <row r="1635">
      <c r="O1635">
        <f>IF($R1635="","",CHOOSE($Q$2,YEAR(R1635)*12+MONTH(R1635),INT((R1635-2)/7),YEAR(R1635)*4+ROUNDUP(MONTH(R1635)/3)))</f>
        <v/>
      </c>
      <c r="P1635">
        <f>IF($R1635="","",IF($R1636="",1,IF(O1635&lt;&gt;O1636,1,0)))</f>
        <v/>
      </c>
      <c r="Q1635">
        <f>IF(P1635=1,SUM($P$7:P1635),"")</f>
        <v/>
      </c>
      <c r="R1635">
        <f>IF($A1635="","",IF(ISNUMBER($A1635),$A1635,IFERROR(DATEVALUE($A1635),NA())))</f>
        <v/>
      </c>
    </row>
    <row r="1636">
      <c r="O1636">
        <f>IF($R1636="","",CHOOSE($Q$2,YEAR(R1636)*12+MONTH(R1636),INT((R1636-2)/7),YEAR(R1636)*4+ROUNDUP(MONTH(R1636)/3)))</f>
        <v/>
      </c>
      <c r="P1636">
        <f>IF($R1636="","",IF($R1637="",1,IF(O1636&lt;&gt;O1637,1,0)))</f>
        <v/>
      </c>
      <c r="Q1636">
        <f>IF(P1636=1,SUM($P$7:P1636),"")</f>
        <v/>
      </c>
      <c r="R1636">
        <f>IF($A1636="","",IF(ISNUMBER($A1636),$A1636,IFERROR(DATEVALUE($A1636),NA())))</f>
        <v/>
      </c>
    </row>
    <row r="1637">
      <c r="O1637">
        <f>IF($R1637="","",CHOOSE($Q$2,YEAR(R1637)*12+MONTH(R1637),INT((R1637-2)/7),YEAR(R1637)*4+ROUNDUP(MONTH(R1637)/3)))</f>
        <v/>
      </c>
      <c r="P1637">
        <f>IF($R1637="","",IF($R1638="",1,IF(O1637&lt;&gt;O1638,1,0)))</f>
        <v/>
      </c>
      <c r="Q1637">
        <f>IF(P1637=1,SUM($P$7:P1637),"")</f>
        <v/>
      </c>
      <c r="R1637">
        <f>IF($A1637="","",IF(ISNUMBER($A1637),$A1637,IFERROR(DATEVALUE($A1637),NA())))</f>
        <v/>
      </c>
    </row>
    <row r="1638">
      <c r="O1638">
        <f>IF($R1638="","",CHOOSE($Q$2,YEAR(R1638)*12+MONTH(R1638),INT((R1638-2)/7),YEAR(R1638)*4+ROUNDUP(MONTH(R1638)/3)))</f>
        <v/>
      </c>
      <c r="P1638">
        <f>IF($R1638="","",IF($R1639="",1,IF(O1638&lt;&gt;O1639,1,0)))</f>
        <v/>
      </c>
      <c r="Q1638">
        <f>IF(P1638=1,SUM($P$7:P1638),"")</f>
        <v/>
      </c>
      <c r="R1638">
        <f>IF($A1638="","",IF(ISNUMBER($A1638),$A1638,IFERROR(DATEVALUE($A1638),NA())))</f>
        <v/>
      </c>
    </row>
    <row r="1639">
      <c r="O1639">
        <f>IF($R1639="","",CHOOSE($Q$2,YEAR(R1639)*12+MONTH(R1639),INT((R1639-2)/7),YEAR(R1639)*4+ROUNDUP(MONTH(R1639)/3)))</f>
        <v/>
      </c>
      <c r="P1639">
        <f>IF($R1639="","",IF($R1640="",1,IF(O1639&lt;&gt;O1640,1,0)))</f>
        <v/>
      </c>
      <c r="Q1639">
        <f>IF(P1639=1,SUM($P$7:P1639),"")</f>
        <v/>
      </c>
      <c r="R1639">
        <f>IF($A1639="","",IF(ISNUMBER($A1639),$A1639,IFERROR(DATEVALUE($A1639),NA())))</f>
        <v/>
      </c>
    </row>
    <row r="1640">
      <c r="O1640">
        <f>IF($R1640="","",CHOOSE($Q$2,YEAR(R1640)*12+MONTH(R1640),INT((R1640-2)/7),YEAR(R1640)*4+ROUNDUP(MONTH(R1640)/3)))</f>
        <v/>
      </c>
      <c r="P1640">
        <f>IF($R1640="","",IF($R1641="",1,IF(O1640&lt;&gt;O1641,1,0)))</f>
        <v/>
      </c>
      <c r="Q1640">
        <f>IF(P1640=1,SUM($P$7:P1640),"")</f>
        <v/>
      </c>
      <c r="R1640">
        <f>IF($A1640="","",IF(ISNUMBER($A1640),$A1640,IFERROR(DATEVALUE($A1640),NA())))</f>
        <v/>
      </c>
    </row>
    <row r="1641">
      <c r="O1641">
        <f>IF($R1641="","",CHOOSE($Q$2,YEAR(R1641)*12+MONTH(R1641),INT((R1641-2)/7),YEAR(R1641)*4+ROUNDUP(MONTH(R1641)/3)))</f>
        <v/>
      </c>
      <c r="P1641">
        <f>IF($R1641="","",IF($R1642="",1,IF(O1641&lt;&gt;O1642,1,0)))</f>
        <v/>
      </c>
      <c r="Q1641">
        <f>IF(P1641=1,SUM($P$7:P1641),"")</f>
        <v/>
      </c>
      <c r="R1641">
        <f>IF($A1641="","",IF(ISNUMBER($A1641),$A1641,IFERROR(DATEVALUE($A1641),NA())))</f>
        <v/>
      </c>
    </row>
    <row r="1642">
      <c r="O1642">
        <f>IF($R1642="","",CHOOSE($Q$2,YEAR(R1642)*12+MONTH(R1642),INT((R1642-2)/7),YEAR(R1642)*4+ROUNDUP(MONTH(R1642)/3)))</f>
        <v/>
      </c>
      <c r="P1642">
        <f>IF($R1642="","",IF($R1643="",1,IF(O1642&lt;&gt;O1643,1,0)))</f>
        <v/>
      </c>
      <c r="Q1642">
        <f>IF(P1642=1,SUM($P$7:P1642),"")</f>
        <v/>
      </c>
      <c r="R1642">
        <f>IF($A1642="","",IF(ISNUMBER($A1642),$A1642,IFERROR(DATEVALUE($A1642),NA())))</f>
        <v/>
      </c>
    </row>
    <row r="1643">
      <c r="O1643">
        <f>IF($R1643="","",CHOOSE($Q$2,YEAR(R1643)*12+MONTH(R1643),INT((R1643-2)/7),YEAR(R1643)*4+ROUNDUP(MONTH(R1643)/3)))</f>
        <v/>
      </c>
      <c r="P1643">
        <f>IF($R1643="","",IF($R1644="",1,IF(O1643&lt;&gt;O1644,1,0)))</f>
        <v/>
      </c>
      <c r="Q1643">
        <f>IF(P1643=1,SUM($P$7:P1643),"")</f>
        <v/>
      </c>
      <c r="R1643">
        <f>IF($A1643="","",IF(ISNUMBER($A1643),$A1643,IFERROR(DATEVALUE($A1643),NA())))</f>
        <v/>
      </c>
    </row>
    <row r="1644">
      <c r="O1644">
        <f>IF($R1644="","",CHOOSE($Q$2,YEAR(R1644)*12+MONTH(R1644),INT((R1644-2)/7),YEAR(R1644)*4+ROUNDUP(MONTH(R1644)/3)))</f>
        <v/>
      </c>
      <c r="P1644">
        <f>IF($R1644="","",IF($R1645="",1,IF(O1644&lt;&gt;O1645,1,0)))</f>
        <v/>
      </c>
      <c r="Q1644">
        <f>IF(P1644=1,SUM($P$7:P1644),"")</f>
        <v/>
      </c>
      <c r="R1644">
        <f>IF($A1644="","",IF(ISNUMBER($A1644),$A1644,IFERROR(DATEVALUE($A1644),NA())))</f>
        <v/>
      </c>
    </row>
    <row r="1645">
      <c r="O1645">
        <f>IF($R1645="","",CHOOSE($Q$2,YEAR(R1645)*12+MONTH(R1645),INT((R1645-2)/7),YEAR(R1645)*4+ROUNDUP(MONTH(R1645)/3)))</f>
        <v/>
      </c>
      <c r="P1645">
        <f>IF($R1645="","",IF($R1646="",1,IF(O1645&lt;&gt;O1646,1,0)))</f>
        <v/>
      </c>
      <c r="Q1645">
        <f>IF(P1645=1,SUM($P$7:P1645),"")</f>
        <v/>
      </c>
      <c r="R1645">
        <f>IF($A1645="","",IF(ISNUMBER($A1645),$A1645,IFERROR(DATEVALUE($A1645),NA())))</f>
        <v/>
      </c>
    </row>
    <row r="1646">
      <c r="O1646">
        <f>IF($R1646="","",CHOOSE($Q$2,YEAR(R1646)*12+MONTH(R1646),INT((R1646-2)/7),YEAR(R1646)*4+ROUNDUP(MONTH(R1646)/3)))</f>
        <v/>
      </c>
      <c r="P1646">
        <f>IF($R1646="","",IF($R1647="",1,IF(O1646&lt;&gt;O1647,1,0)))</f>
        <v/>
      </c>
      <c r="Q1646">
        <f>IF(P1646=1,SUM($P$7:P1646),"")</f>
        <v/>
      </c>
      <c r="R1646">
        <f>IF($A1646="","",IF(ISNUMBER($A1646),$A1646,IFERROR(DATEVALUE($A1646),NA())))</f>
        <v/>
      </c>
    </row>
    <row r="1647">
      <c r="O1647">
        <f>IF($R1647="","",CHOOSE($Q$2,YEAR(R1647)*12+MONTH(R1647),INT((R1647-2)/7),YEAR(R1647)*4+ROUNDUP(MONTH(R1647)/3)))</f>
        <v/>
      </c>
      <c r="P1647">
        <f>IF($R1647="","",IF($R1648="",1,IF(O1647&lt;&gt;O1648,1,0)))</f>
        <v/>
      </c>
      <c r="Q1647">
        <f>IF(P1647=1,SUM($P$7:P1647),"")</f>
        <v/>
      </c>
      <c r="R1647">
        <f>IF($A1647="","",IF(ISNUMBER($A1647),$A1647,IFERROR(DATEVALUE($A1647),NA())))</f>
        <v/>
      </c>
    </row>
    <row r="1648">
      <c r="O1648">
        <f>IF($R1648="","",CHOOSE($Q$2,YEAR(R1648)*12+MONTH(R1648),INT((R1648-2)/7),YEAR(R1648)*4+ROUNDUP(MONTH(R1648)/3)))</f>
        <v/>
      </c>
      <c r="P1648">
        <f>IF($R1648="","",IF($R1649="",1,IF(O1648&lt;&gt;O1649,1,0)))</f>
        <v/>
      </c>
      <c r="Q1648">
        <f>IF(P1648=1,SUM($P$7:P1648),"")</f>
        <v/>
      </c>
      <c r="R1648">
        <f>IF($A1648="","",IF(ISNUMBER($A1648),$A1648,IFERROR(DATEVALUE($A1648),NA())))</f>
        <v/>
      </c>
    </row>
    <row r="1649">
      <c r="O1649">
        <f>IF($R1649="","",CHOOSE($Q$2,YEAR(R1649)*12+MONTH(R1649),INT((R1649-2)/7),YEAR(R1649)*4+ROUNDUP(MONTH(R1649)/3)))</f>
        <v/>
      </c>
      <c r="P1649">
        <f>IF($R1649="","",IF($R1650="",1,IF(O1649&lt;&gt;O1650,1,0)))</f>
        <v/>
      </c>
      <c r="Q1649">
        <f>IF(P1649=1,SUM($P$7:P1649),"")</f>
        <v/>
      </c>
      <c r="R1649">
        <f>IF($A1649="","",IF(ISNUMBER($A1649),$A1649,IFERROR(DATEVALUE($A1649),NA())))</f>
        <v/>
      </c>
    </row>
    <row r="1650">
      <c r="O1650">
        <f>IF($R1650="","",CHOOSE($Q$2,YEAR(R1650)*12+MONTH(R1650),INT((R1650-2)/7),YEAR(R1650)*4+ROUNDUP(MONTH(R1650)/3)))</f>
        <v/>
      </c>
      <c r="P1650">
        <f>IF($R1650="","",IF($R1651="",1,IF(O1650&lt;&gt;O1651,1,0)))</f>
        <v/>
      </c>
      <c r="Q1650">
        <f>IF(P1650=1,SUM($P$7:P1650),"")</f>
        <v/>
      </c>
      <c r="R1650">
        <f>IF($A1650="","",IF(ISNUMBER($A1650),$A1650,IFERROR(DATEVALUE($A1650),NA())))</f>
        <v/>
      </c>
    </row>
    <row r="1651">
      <c r="O1651">
        <f>IF($R1651="","",CHOOSE($Q$2,YEAR(R1651)*12+MONTH(R1651),INT((R1651-2)/7),YEAR(R1651)*4+ROUNDUP(MONTH(R1651)/3)))</f>
        <v/>
      </c>
      <c r="P1651">
        <f>IF($R1651="","",IF($R1652="",1,IF(O1651&lt;&gt;O1652,1,0)))</f>
        <v/>
      </c>
      <c r="Q1651">
        <f>IF(P1651=1,SUM($P$7:P1651),"")</f>
        <v/>
      </c>
      <c r="R1651">
        <f>IF($A1651="","",IF(ISNUMBER($A1651),$A1651,IFERROR(DATEVALUE($A1651),NA())))</f>
        <v/>
      </c>
    </row>
    <row r="1652">
      <c r="O1652">
        <f>IF($R1652="","",CHOOSE($Q$2,YEAR(R1652)*12+MONTH(R1652),INT((R1652-2)/7),YEAR(R1652)*4+ROUNDUP(MONTH(R1652)/3)))</f>
        <v/>
      </c>
      <c r="P1652">
        <f>IF($R1652="","",IF($R1653="",1,IF(O1652&lt;&gt;O1653,1,0)))</f>
        <v/>
      </c>
      <c r="Q1652">
        <f>IF(P1652=1,SUM($P$7:P1652),"")</f>
        <v/>
      </c>
      <c r="R1652">
        <f>IF($A1652="","",IF(ISNUMBER($A1652),$A1652,IFERROR(DATEVALUE($A1652),NA())))</f>
        <v/>
      </c>
    </row>
    <row r="1653">
      <c r="O1653">
        <f>IF($R1653="","",CHOOSE($Q$2,YEAR(R1653)*12+MONTH(R1653),INT((R1653-2)/7),YEAR(R1653)*4+ROUNDUP(MONTH(R1653)/3)))</f>
        <v/>
      </c>
      <c r="P1653">
        <f>IF($R1653="","",IF($R1654="",1,IF(O1653&lt;&gt;O1654,1,0)))</f>
        <v/>
      </c>
      <c r="Q1653">
        <f>IF(P1653=1,SUM($P$7:P1653),"")</f>
        <v/>
      </c>
      <c r="R1653">
        <f>IF($A1653="","",IF(ISNUMBER($A1653),$A1653,IFERROR(DATEVALUE($A1653),NA())))</f>
        <v/>
      </c>
    </row>
    <row r="1654">
      <c r="O1654">
        <f>IF($R1654="","",CHOOSE($Q$2,YEAR(R1654)*12+MONTH(R1654),INT((R1654-2)/7),YEAR(R1654)*4+ROUNDUP(MONTH(R1654)/3)))</f>
        <v/>
      </c>
      <c r="P1654">
        <f>IF($R1654="","",IF($R1655="",1,IF(O1654&lt;&gt;O1655,1,0)))</f>
        <v/>
      </c>
      <c r="Q1654">
        <f>IF(P1654=1,SUM($P$7:P1654),"")</f>
        <v/>
      </c>
      <c r="R1654">
        <f>IF($A1654="","",IF(ISNUMBER($A1654),$A1654,IFERROR(DATEVALUE($A1654),NA())))</f>
        <v/>
      </c>
    </row>
    <row r="1655">
      <c r="O1655">
        <f>IF($R1655="","",CHOOSE($Q$2,YEAR(R1655)*12+MONTH(R1655),INT((R1655-2)/7),YEAR(R1655)*4+ROUNDUP(MONTH(R1655)/3)))</f>
        <v/>
      </c>
      <c r="P1655">
        <f>IF($R1655="","",IF($R1656="",1,IF(O1655&lt;&gt;O1656,1,0)))</f>
        <v/>
      </c>
      <c r="Q1655">
        <f>IF(P1655=1,SUM($P$7:P1655),"")</f>
        <v/>
      </c>
      <c r="R1655">
        <f>IF($A1655="","",IF(ISNUMBER($A1655),$A1655,IFERROR(DATEVALUE($A1655),NA())))</f>
        <v/>
      </c>
    </row>
    <row r="1656">
      <c r="O1656">
        <f>IF($R1656="","",CHOOSE($Q$2,YEAR(R1656)*12+MONTH(R1656),INT((R1656-2)/7),YEAR(R1656)*4+ROUNDUP(MONTH(R1656)/3)))</f>
        <v/>
      </c>
      <c r="P1656">
        <f>IF($R1656="","",IF($R1657="",1,IF(O1656&lt;&gt;O1657,1,0)))</f>
        <v/>
      </c>
      <c r="Q1656">
        <f>IF(P1656=1,SUM($P$7:P1656),"")</f>
        <v/>
      </c>
      <c r="R1656">
        <f>IF($A1656="","",IF(ISNUMBER($A1656),$A1656,IFERROR(DATEVALUE($A1656),NA())))</f>
        <v/>
      </c>
    </row>
    <row r="1657">
      <c r="O1657">
        <f>IF($R1657="","",CHOOSE($Q$2,YEAR(R1657)*12+MONTH(R1657),INT((R1657-2)/7),YEAR(R1657)*4+ROUNDUP(MONTH(R1657)/3)))</f>
        <v/>
      </c>
      <c r="P1657">
        <f>IF($R1657="","",IF($R1658="",1,IF(O1657&lt;&gt;O1658,1,0)))</f>
        <v/>
      </c>
      <c r="Q1657">
        <f>IF(P1657=1,SUM($P$7:P1657),"")</f>
        <v/>
      </c>
      <c r="R1657">
        <f>IF($A1657="","",IF(ISNUMBER($A1657),$A1657,IFERROR(DATEVALUE($A1657),NA())))</f>
        <v/>
      </c>
    </row>
    <row r="1658">
      <c r="O1658">
        <f>IF($R1658="","",CHOOSE($Q$2,YEAR(R1658)*12+MONTH(R1658),INT((R1658-2)/7),YEAR(R1658)*4+ROUNDUP(MONTH(R1658)/3)))</f>
        <v/>
      </c>
      <c r="P1658">
        <f>IF($R1658="","",IF($R1659="",1,IF(O1658&lt;&gt;O1659,1,0)))</f>
        <v/>
      </c>
      <c r="Q1658">
        <f>IF(P1658=1,SUM($P$7:P1658),"")</f>
        <v/>
      </c>
      <c r="R1658">
        <f>IF($A1658="","",IF(ISNUMBER($A1658),$A1658,IFERROR(DATEVALUE($A1658),NA())))</f>
        <v/>
      </c>
    </row>
    <row r="1659">
      <c r="O1659">
        <f>IF($R1659="","",CHOOSE($Q$2,YEAR(R1659)*12+MONTH(R1659),INT((R1659-2)/7),YEAR(R1659)*4+ROUNDUP(MONTH(R1659)/3)))</f>
        <v/>
      </c>
      <c r="P1659">
        <f>IF($R1659="","",IF($R1660="",1,IF(O1659&lt;&gt;O1660,1,0)))</f>
        <v/>
      </c>
      <c r="Q1659">
        <f>IF(P1659=1,SUM($P$7:P1659),"")</f>
        <v/>
      </c>
      <c r="R1659">
        <f>IF($A1659="","",IF(ISNUMBER($A1659),$A1659,IFERROR(DATEVALUE($A1659),NA())))</f>
        <v/>
      </c>
    </row>
    <row r="1660">
      <c r="O1660">
        <f>IF($R1660="","",CHOOSE($Q$2,YEAR(R1660)*12+MONTH(R1660),INT((R1660-2)/7),YEAR(R1660)*4+ROUNDUP(MONTH(R1660)/3)))</f>
        <v/>
      </c>
      <c r="P1660">
        <f>IF($R1660="","",IF($R1661="",1,IF(O1660&lt;&gt;O1661,1,0)))</f>
        <v/>
      </c>
      <c r="Q1660">
        <f>IF(P1660=1,SUM($P$7:P1660),"")</f>
        <v/>
      </c>
      <c r="R1660">
        <f>IF($A1660="","",IF(ISNUMBER($A1660),$A1660,IFERROR(DATEVALUE($A1660),NA())))</f>
        <v/>
      </c>
    </row>
    <row r="1661">
      <c r="O1661">
        <f>IF($R1661="","",CHOOSE($Q$2,YEAR(R1661)*12+MONTH(R1661),INT((R1661-2)/7),YEAR(R1661)*4+ROUNDUP(MONTH(R1661)/3)))</f>
        <v/>
      </c>
      <c r="P1661">
        <f>IF($R1661="","",IF($R1662="",1,IF(O1661&lt;&gt;O1662,1,0)))</f>
        <v/>
      </c>
      <c r="Q1661">
        <f>IF(P1661=1,SUM($P$7:P1661),"")</f>
        <v/>
      </c>
      <c r="R1661">
        <f>IF($A1661="","",IF(ISNUMBER($A1661),$A1661,IFERROR(DATEVALUE($A1661),NA())))</f>
        <v/>
      </c>
    </row>
    <row r="1662">
      <c r="O1662">
        <f>IF($R1662="","",CHOOSE($Q$2,YEAR(R1662)*12+MONTH(R1662),INT((R1662-2)/7),YEAR(R1662)*4+ROUNDUP(MONTH(R1662)/3)))</f>
        <v/>
      </c>
      <c r="P1662">
        <f>IF($R1662="","",IF($R1663="",1,IF(O1662&lt;&gt;O1663,1,0)))</f>
        <v/>
      </c>
      <c r="Q1662">
        <f>IF(P1662=1,SUM($P$7:P1662),"")</f>
        <v/>
      </c>
      <c r="R1662">
        <f>IF($A1662="","",IF(ISNUMBER($A1662),$A1662,IFERROR(DATEVALUE($A1662),NA())))</f>
        <v/>
      </c>
    </row>
    <row r="1663">
      <c r="O1663">
        <f>IF($R1663="","",CHOOSE($Q$2,YEAR(R1663)*12+MONTH(R1663),INT((R1663-2)/7),YEAR(R1663)*4+ROUNDUP(MONTH(R1663)/3)))</f>
        <v/>
      </c>
      <c r="P1663">
        <f>IF($R1663="","",IF($R1664="",1,IF(O1663&lt;&gt;O1664,1,0)))</f>
        <v/>
      </c>
      <c r="Q1663">
        <f>IF(P1663=1,SUM($P$7:P1663),"")</f>
        <v/>
      </c>
      <c r="R1663">
        <f>IF($A1663="","",IF(ISNUMBER($A1663),$A1663,IFERROR(DATEVALUE($A1663),NA())))</f>
        <v/>
      </c>
    </row>
    <row r="1664">
      <c r="O1664">
        <f>IF($R1664="","",CHOOSE($Q$2,YEAR(R1664)*12+MONTH(R1664),INT((R1664-2)/7),YEAR(R1664)*4+ROUNDUP(MONTH(R1664)/3)))</f>
        <v/>
      </c>
      <c r="P1664">
        <f>IF($R1664="","",IF($R1665="",1,IF(O1664&lt;&gt;O1665,1,0)))</f>
        <v/>
      </c>
      <c r="Q1664">
        <f>IF(P1664=1,SUM($P$7:P1664),"")</f>
        <v/>
      </c>
      <c r="R1664">
        <f>IF($A1664="","",IF(ISNUMBER($A1664),$A1664,IFERROR(DATEVALUE($A1664),NA())))</f>
        <v/>
      </c>
    </row>
    <row r="1665">
      <c r="O1665">
        <f>IF($R1665="","",CHOOSE($Q$2,YEAR(R1665)*12+MONTH(R1665),INT((R1665-2)/7),YEAR(R1665)*4+ROUNDUP(MONTH(R1665)/3)))</f>
        <v/>
      </c>
      <c r="P1665">
        <f>IF($R1665="","",IF($R1666="",1,IF(O1665&lt;&gt;O1666,1,0)))</f>
        <v/>
      </c>
      <c r="Q1665">
        <f>IF(P1665=1,SUM($P$7:P1665),"")</f>
        <v/>
      </c>
      <c r="R1665">
        <f>IF($A1665="","",IF(ISNUMBER($A1665),$A1665,IFERROR(DATEVALUE($A1665),NA())))</f>
        <v/>
      </c>
    </row>
    <row r="1666">
      <c r="O1666">
        <f>IF($R1666="","",CHOOSE($Q$2,YEAR(R1666)*12+MONTH(R1666),INT((R1666-2)/7),YEAR(R1666)*4+ROUNDUP(MONTH(R1666)/3)))</f>
        <v/>
      </c>
      <c r="P1666">
        <f>IF($R1666="","",IF($R1667="",1,IF(O1666&lt;&gt;O1667,1,0)))</f>
        <v/>
      </c>
      <c r="Q1666">
        <f>IF(P1666=1,SUM($P$7:P1666),"")</f>
        <v/>
      </c>
      <c r="R1666">
        <f>IF($A1666="","",IF(ISNUMBER($A1666),$A1666,IFERROR(DATEVALUE($A1666),NA())))</f>
        <v/>
      </c>
    </row>
    <row r="1667">
      <c r="O1667">
        <f>IF($R1667="","",CHOOSE($Q$2,YEAR(R1667)*12+MONTH(R1667),INT((R1667-2)/7),YEAR(R1667)*4+ROUNDUP(MONTH(R1667)/3)))</f>
        <v/>
      </c>
      <c r="P1667">
        <f>IF($R1667="","",IF($R1668="",1,IF(O1667&lt;&gt;O1668,1,0)))</f>
        <v/>
      </c>
      <c r="Q1667">
        <f>IF(P1667=1,SUM($P$7:P1667),"")</f>
        <v/>
      </c>
      <c r="R1667">
        <f>IF($A1667="","",IF(ISNUMBER($A1667),$A1667,IFERROR(DATEVALUE($A1667),NA())))</f>
        <v/>
      </c>
    </row>
    <row r="1668">
      <c r="O1668">
        <f>IF($R1668="","",CHOOSE($Q$2,YEAR(R1668)*12+MONTH(R1668),INT((R1668-2)/7),YEAR(R1668)*4+ROUNDUP(MONTH(R1668)/3)))</f>
        <v/>
      </c>
      <c r="P1668">
        <f>IF($R1668="","",IF($R1669="",1,IF(O1668&lt;&gt;O1669,1,0)))</f>
        <v/>
      </c>
      <c r="Q1668">
        <f>IF(P1668=1,SUM($P$7:P1668),"")</f>
        <v/>
      </c>
      <c r="R1668">
        <f>IF($A1668="","",IF(ISNUMBER($A1668),$A1668,IFERROR(DATEVALUE($A1668),NA())))</f>
        <v/>
      </c>
    </row>
    <row r="1669">
      <c r="O1669">
        <f>IF($R1669="","",CHOOSE($Q$2,YEAR(R1669)*12+MONTH(R1669),INT((R1669-2)/7),YEAR(R1669)*4+ROUNDUP(MONTH(R1669)/3)))</f>
        <v/>
      </c>
      <c r="P1669">
        <f>IF($R1669="","",IF($R1670="",1,IF(O1669&lt;&gt;O1670,1,0)))</f>
        <v/>
      </c>
      <c r="Q1669">
        <f>IF(P1669=1,SUM($P$7:P1669),"")</f>
        <v/>
      </c>
      <c r="R1669">
        <f>IF($A1669="","",IF(ISNUMBER($A1669),$A1669,IFERROR(DATEVALUE($A1669),NA())))</f>
        <v/>
      </c>
    </row>
    <row r="1670">
      <c r="O1670">
        <f>IF($R1670="","",CHOOSE($Q$2,YEAR(R1670)*12+MONTH(R1670),INT((R1670-2)/7),YEAR(R1670)*4+ROUNDUP(MONTH(R1670)/3)))</f>
        <v/>
      </c>
      <c r="P1670">
        <f>IF($R1670="","",IF($R1671="",1,IF(O1670&lt;&gt;O1671,1,0)))</f>
        <v/>
      </c>
      <c r="Q1670">
        <f>IF(P1670=1,SUM($P$7:P1670),"")</f>
        <v/>
      </c>
      <c r="R1670">
        <f>IF($A1670="","",IF(ISNUMBER($A1670),$A1670,IFERROR(DATEVALUE($A1670),NA())))</f>
        <v/>
      </c>
    </row>
    <row r="1671">
      <c r="O1671">
        <f>IF($R1671="","",CHOOSE($Q$2,YEAR(R1671)*12+MONTH(R1671),INT((R1671-2)/7),YEAR(R1671)*4+ROUNDUP(MONTH(R1671)/3)))</f>
        <v/>
      </c>
      <c r="P1671">
        <f>IF($R1671="","",IF($R1672="",1,IF(O1671&lt;&gt;O1672,1,0)))</f>
        <v/>
      </c>
      <c r="Q1671">
        <f>IF(P1671=1,SUM($P$7:P1671),"")</f>
        <v/>
      </c>
      <c r="R1671">
        <f>IF($A1671="","",IF(ISNUMBER($A1671),$A1671,IFERROR(DATEVALUE($A1671),NA())))</f>
        <v/>
      </c>
    </row>
    <row r="1672">
      <c r="O1672">
        <f>IF($R1672="","",CHOOSE($Q$2,YEAR(R1672)*12+MONTH(R1672),INT((R1672-2)/7),YEAR(R1672)*4+ROUNDUP(MONTH(R1672)/3)))</f>
        <v/>
      </c>
      <c r="P1672">
        <f>IF($R1672="","",IF($R1673="",1,IF(O1672&lt;&gt;O1673,1,0)))</f>
        <v/>
      </c>
      <c r="Q1672">
        <f>IF(P1672=1,SUM($P$7:P1672),"")</f>
        <v/>
      </c>
      <c r="R1672">
        <f>IF($A1672="","",IF(ISNUMBER($A1672),$A1672,IFERROR(DATEVALUE($A1672),NA())))</f>
        <v/>
      </c>
    </row>
    <row r="1673">
      <c r="O1673">
        <f>IF($R1673="","",CHOOSE($Q$2,YEAR(R1673)*12+MONTH(R1673),INT((R1673-2)/7),YEAR(R1673)*4+ROUNDUP(MONTH(R1673)/3)))</f>
        <v/>
      </c>
      <c r="P1673">
        <f>IF($R1673="","",IF($R1674="",1,IF(O1673&lt;&gt;O1674,1,0)))</f>
        <v/>
      </c>
      <c r="Q1673">
        <f>IF(P1673=1,SUM($P$7:P1673),"")</f>
        <v/>
      </c>
      <c r="R1673">
        <f>IF($A1673="","",IF(ISNUMBER($A1673),$A1673,IFERROR(DATEVALUE($A1673),NA())))</f>
        <v/>
      </c>
    </row>
    <row r="1674">
      <c r="O1674">
        <f>IF($R1674="","",CHOOSE($Q$2,YEAR(R1674)*12+MONTH(R1674),INT((R1674-2)/7),YEAR(R1674)*4+ROUNDUP(MONTH(R1674)/3)))</f>
        <v/>
      </c>
      <c r="P1674">
        <f>IF($R1674="","",IF($R1675="",1,IF(O1674&lt;&gt;O1675,1,0)))</f>
        <v/>
      </c>
      <c r="Q1674">
        <f>IF(P1674=1,SUM($P$7:P1674),"")</f>
        <v/>
      </c>
      <c r="R1674">
        <f>IF($A1674="","",IF(ISNUMBER($A1674),$A1674,IFERROR(DATEVALUE($A1674),NA())))</f>
        <v/>
      </c>
    </row>
    <row r="1675">
      <c r="O1675">
        <f>IF($R1675="","",CHOOSE($Q$2,YEAR(R1675)*12+MONTH(R1675),INT((R1675-2)/7),YEAR(R1675)*4+ROUNDUP(MONTH(R1675)/3)))</f>
        <v/>
      </c>
      <c r="P1675">
        <f>IF($R1675="","",IF($R1676="",1,IF(O1675&lt;&gt;O1676,1,0)))</f>
        <v/>
      </c>
      <c r="Q1675">
        <f>IF(P1675=1,SUM($P$7:P1675),"")</f>
        <v/>
      </c>
      <c r="R1675">
        <f>IF($A1675="","",IF(ISNUMBER($A1675),$A1675,IFERROR(DATEVALUE($A1675),NA())))</f>
        <v/>
      </c>
    </row>
    <row r="1676">
      <c r="O1676">
        <f>IF($R1676="","",CHOOSE($Q$2,YEAR(R1676)*12+MONTH(R1676),INT((R1676-2)/7),YEAR(R1676)*4+ROUNDUP(MONTH(R1676)/3)))</f>
        <v/>
      </c>
      <c r="P1676">
        <f>IF($R1676="","",IF($R1677="",1,IF(O1676&lt;&gt;O1677,1,0)))</f>
        <v/>
      </c>
      <c r="Q1676">
        <f>IF(P1676=1,SUM($P$7:P1676),"")</f>
        <v/>
      </c>
      <c r="R1676">
        <f>IF($A1676="","",IF(ISNUMBER($A1676),$A1676,IFERROR(DATEVALUE($A1676),NA())))</f>
        <v/>
      </c>
    </row>
    <row r="1677">
      <c r="O1677">
        <f>IF($R1677="","",CHOOSE($Q$2,YEAR(R1677)*12+MONTH(R1677),INT((R1677-2)/7),YEAR(R1677)*4+ROUNDUP(MONTH(R1677)/3)))</f>
        <v/>
      </c>
      <c r="P1677">
        <f>IF($R1677="","",IF($R1678="",1,IF(O1677&lt;&gt;O1678,1,0)))</f>
        <v/>
      </c>
      <c r="Q1677">
        <f>IF(P1677=1,SUM($P$7:P1677),"")</f>
        <v/>
      </c>
      <c r="R1677">
        <f>IF($A1677="","",IF(ISNUMBER($A1677),$A1677,IFERROR(DATEVALUE($A1677),NA())))</f>
        <v/>
      </c>
    </row>
    <row r="1678">
      <c r="O1678">
        <f>IF($R1678="","",CHOOSE($Q$2,YEAR(R1678)*12+MONTH(R1678),INT((R1678-2)/7),YEAR(R1678)*4+ROUNDUP(MONTH(R1678)/3)))</f>
        <v/>
      </c>
      <c r="P1678">
        <f>IF($R1678="","",IF($R1679="",1,IF(O1678&lt;&gt;O1679,1,0)))</f>
        <v/>
      </c>
      <c r="Q1678">
        <f>IF(P1678=1,SUM($P$7:P1678),"")</f>
        <v/>
      </c>
      <c r="R1678">
        <f>IF($A1678="","",IF(ISNUMBER($A1678),$A1678,IFERROR(DATEVALUE($A1678),NA())))</f>
        <v/>
      </c>
    </row>
    <row r="1679">
      <c r="O1679">
        <f>IF($R1679="","",CHOOSE($Q$2,YEAR(R1679)*12+MONTH(R1679),INT((R1679-2)/7),YEAR(R1679)*4+ROUNDUP(MONTH(R1679)/3)))</f>
        <v/>
      </c>
      <c r="P1679">
        <f>IF($R1679="","",IF($R1680="",1,IF(O1679&lt;&gt;O1680,1,0)))</f>
        <v/>
      </c>
      <c r="Q1679">
        <f>IF(P1679=1,SUM($P$7:P1679),"")</f>
        <v/>
      </c>
      <c r="R1679">
        <f>IF($A1679="","",IF(ISNUMBER($A1679),$A1679,IFERROR(DATEVALUE($A1679),NA())))</f>
        <v/>
      </c>
    </row>
    <row r="1680">
      <c r="O1680">
        <f>IF($R1680="","",CHOOSE($Q$2,YEAR(R1680)*12+MONTH(R1680),INT((R1680-2)/7),YEAR(R1680)*4+ROUNDUP(MONTH(R1680)/3)))</f>
        <v/>
      </c>
      <c r="P1680">
        <f>IF($R1680="","",IF($R1681="",1,IF(O1680&lt;&gt;O1681,1,0)))</f>
        <v/>
      </c>
      <c r="Q1680">
        <f>IF(P1680=1,SUM($P$7:P1680),"")</f>
        <v/>
      </c>
      <c r="R1680">
        <f>IF($A1680="","",IF(ISNUMBER($A1680),$A1680,IFERROR(DATEVALUE($A1680),NA())))</f>
        <v/>
      </c>
    </row>
    <row r="1681">
      <c r="O1681">
        <f>IF($R1681="","",CHOOSE($Q$2,YEAR(R1681)*12+MONTH(R1681),INT((R1681-2)/7),YEAR(R1681)*4+ROUNDUP(MONTH(R1681)/3)))</f>
        <v/>
      </c>
      <c r="P1681">
        <f>IF($R1681="","",IF($R1682="",1,IF(O1681&lt;&gt;O1682,1,0)))</f>
        <v/>
      </c>
      <c r="Q1681">
        <f>IF(P1681=1,SUM($P$7:P1681),"")</f>
        <v/>
      </c>
      <c r="R1681">
        <f>IF($A1681="","",IF(ISNUMBER($A1681),$A1681,IFERROR(DATEVALUE($A1681),NA())))</f>
        <v/>
      </c>
    </row>
    <row r="1682">
      <c r="O1682">
        <f>IF($R1682="","",CHOOSE($Q$2,YEAR(R1682)*12+MONTH(R1682),INT((R1682-2)/7),YEAR(R1682)*4+ROUNDUP(MONTH(R1682)/3)))</f>
        <v/>
      </c>
      <c r="P1682">
        <f>IF($R1682="","",IF($R1683="",1,IF(O1682&lt;&gt;O1683,1,0)))</f>
        <v/>
      </c>
      <c r="Q1682">
        <f>IF(P1682=1,SUM($P$7:P1682),"")</f>
        <v/>
      </c>
      <c r="R1682">
        <f>IF($A1682="","",IF(ISNUMBER($A1682),$A1682,IFERROR(DATEVALUE($A1682),NA())))</f>
        <v/>
      </c>
    </row>
    <row r="1683">
      <c r="O1683">
        <f>IF($R1683="","",CHOOSE($Q$2,YEAR(R1683)*12+MONTH(R1683),INT((R1683-2)/7),YEAR(R1683)*4+ROUNDUP(MONTH(R1683)/3)))</f>
        <v/>
      </c>
      <c r="P1683">
        <f>IF($R1683="","",IF($R1684="",1,IF(O1683&lt;&gt;O1684,1,0)))</f>
        <v/>
      </c>
      <c r="Q1683">
        <f>IF(P1683=1,SUM($P$7:P1683),"")</f>
        <v/>
      </c>
      <c r="R1683">
        <f>IF($A1683="","",IF(ISNUMBER($A1683),$A1683,IFERROR(DATEVALUE($A1683),NA())))</f>
        <v/>
      </c>
    </row>
    <row r="1684">
      <c r="O1684">
        <f>IF($R1684="","",CHOOSE($Q$2,YEAR(R1684)*12+MONTH(R1684),INT((R1684-2)/7),YEAR(R1684)*4+ROUNDUP(MONTH(R1684)/3)))</f>
        <v/>
      </c>
      <c r="P1684">
        <f>IF($R1684="","",IF($R1685="",1,IF(O1684&lt;&gt;O1685,1,0)))</f>
        <v/>
      </c>
      <c r="Q1684">
        <f>IF(P1684=1,SUM($P$7:P1684),"")</f>
        <v/>
      </c>
      <c r="R1684">
        <f>IF($A1684="","",IF(ISNUMBER($A1684),$A1684,IFERROR(DATEVALUE($A1684),NA())))</f>
        <v/>
      </c>
    </row>
    <row r="1685">
      <c r="O1685">
        <f>IF($R1685="","",CHOOSE($Q$2,YEAR(R1685)*12+MONTH(R1685),INT((R1685-2)/7),YEAR(R1685)*4+ROUNDUP(MONTH(R1685)/3)))</f>
        <v/>
      </c>
      <c r="P1685">
        <f>IF($R1685="","",IF($R1686="",1,IF(O1685&lt;&gt;O1686,1,0)))</f>
        <v/>
      </c>
      <c r="Q1685">
        <f>IF(P1685=1,SUM($P$7:P1685),"")</f>
        <v/>
      </c>
      <c r="R1685">
        <f>IF($A1685="","",IF(ISNUMBER($A1685),$A1685,IFERROR(DATEVALUE($A1685),NA())))</f>
        <v/>
      </c>
    </row>
    <row r="1686">
      <c r="O1686">
        <f>IF($R1686="","",CHOOSE($Q$2,YEAR(R1686)*12+MONTH(R1686),INT((R1686-2)/7),YEAR(R1686)*4+ROUNDUP(MONTH(R1686)/3)))</f>
        <v/>
      </c>
      <c r="P1686">
        <f>IF($R1686="","",IF($R1687="",1,IF(O1686&lt;&gt;O1687,1,0)))</f>
        <v/>
      </c>
      <c r="Q1686">
        <f>IF(P1686=1,SUM($P$7:P1686),"")</f>
        <v/>
      </c>
      <c r="R1686">
        <f>IF($A1686="","",IF(ISNUMBER($A1686),$A1686,IFERROR(DATEVALUE($A1686),NA())))</f>
        <v/>
      </c>
    </row>
    <row r="1687">
      <c r="O1687">
        <f>IF($R1687="","",CHOOSE($Q$2,YEAR(R1687)*12+MONTH(R1687),INT((R1687-2)/7),YEAR(R1687)*4+ROUNDUP(MONTH(R1687)/3)))</f>
        <v/>
      </c>
      <c r="P1687">
        <f>IF($R1687="","",IF($R1688="",1,IF(O1687&lt;&gt;O1688,1,0)))</f>
        <v/>
      </c>
      <c r="Q1687">
        <f>IF(P1687=1,SUM($P$7:P1687),"")</f>
        <v/>
      </c>
      <c r="R1687">
        <f>IF($A1687="","",IF(ISNUMBER($A1687),$A1687,IFERROR(DATEVALUE($A1687),NA())))</f>
        <v/>
      </c>
    </row>
    <row r="1688">
      <c r="O1688">
        <f>IF($R1688="","",CHOOSE($Q$2,YEAR(R1688)*12+MONTH(R1688),INT((R1688-2)/7),YEAR(R1688)*4+ROUNDUP(MONTH(R1688)/3)))</f>
        <v/>
      </c>
      <c r="P1688">
        <f>IF($R1688="","",IF($R1689="",1,IF(O1688&lt;&gt;O1689,1,0)))</f>
        <v/>
      </c>
      <c r="Q1688">
        <f>IF(P1688=1,SUM($P$7:P1688),"")</f>
        <v/>
      </c>
      <c r="R1688">
        <f>IF($A1688="","",IF(ISNUMBER($A1688),$A1688,IFERROR(DATEVALUE($A1688),NA())))</f>
        <v/>
      </c>
    </row>
    <row r="1689">
      <c r="O1689">
        <f>IF($R1689="","",CHOOSE($Q$2,YEAR(R1689)*12+MONTH(R1689),INT((R1689-2)/7),YEAR(R1689)*4+ROUNDUP(MONTH(R1689)/3)))</f>
        <v/>
      </c>
      <c r="P1689">
        <f>IF($R1689="","",IF($R1690="",1,IF(O1689&lt;&gt;O1690,1,0)))</f>
        <v/>
      </c>
      <c r="Q1689">
        <f>IF(P1689=1,SUM($P$7:P1689),"")</f>
        <v/>
      </c>
      <c r="R1689">
        <f>IF($A1689="","",IF(ISNUMBER($A1689),$A1689,IFERROR(DATEVALUE($A1689),NA())))</f>
        <v/>
      </c>
    </row>
    <row r="1690">
      <c r="O1690">
        <f>IF($R1690="","",CHOOSE($Q$2,YEAR(R1690)*12+MONTH(R1690),INT((R1690-2)/7),YEAR(R1690)*4+ROUNDUP(MONTH(R1690)/3)))</f>
        <v/>
      </c>
      <c r="P1690">
        <f>IF($R1690="","",IF($R1691="",1,IF(O1690&lt;&gt;O1691,1,0)))</f>
        <v/>
      </c>
      <c r="Q1690">
        <f>IF(P1690=1,SUM($P$7:P1690),"")</f>
        <v/>
      </c>
      <c r="R1690">
        <f>IF($A1690="","",IF(ISNUMBER($A1690),$A1690,IFERROR(DATEVALUE($A1690),NA())))</f>
        <v/>
      </c>
    </row>
    <row r="1691">
      <c r="O1691">
        <f>IF($R1691="","",CHOOSE($Q$2,YEAR(R1691)*12+MONTH(R1691),INT((R1691-2)/7),YEAR(R1691)*4+ROUNDUP(MONTH(R1691)/3)))</f>
        <v/>
      </c>
      <c r="P1691">
        <f>IF($R1691="","",IF($R1692="",1,IF(O1691&lt;&gt;O1692,1,0)))</f>
        <v/>
      </c>
      <c r="Q1691">
        <f>IF(P1691=1,SUM($P$7:P1691),"")</f>
        <v/>
      </c>
      <c r="R1691">
        <f>IF($A1691="","",IF(ISNUMBER($A1691),$A1691,IFERROR(DATEVALUE($A1691),NA())))</f>
        <v/>
      </c>
    </row>
    <row r="1692">
      <c r="O1692">
        <f>IF($R1692="","",CHOOSE($Q$2,YEAR(R1692)*12+MONTH(R1692),INT((R1692-2)/7),YEAR(R1692)*4+ROUNDUP(MONTH(R1692)/3)))</f>
        <v/>
      </c>
      <c r="P1692">
        <f>IF($R1692="","",IF($R1693="",1,IF(O1692&lt;&gt;O1693,1,0)))</f>
        <v/>
      </c>
      <c r="Q1692">
        <f>IF(P1692=1,SUM($P$7:P1692),"")</f>
        <v/>
      </c>
      <c r="R1692">
        <f>IF($A1692="","",IF(ISNUMBER($A1692),$A1692,IFERROR(DATEVALUE($A1692),NA())))</f>
        <v/>
      </c>
    </row>
    <row r="1693">
      <c r="O1693">
        <f>IF($R1693="","",CHOOSE($Q$2,YEAR(R1693)*12+MONTH(R1693),INT((R1693-2)/7),YEAR(R1693)*4+ROUNDUP(MONTH(R1693)/3)))</f>
        <v/>
      </c>
      <c r="P1693">
        <f>IF($R1693="","",IF($R1694="",1,IF(O1693&lt;&gt;O1694,1,0)))</f>
        <v/>
      </c>
      <c r="Q1693">
        <f>IF(P1693=1,SUM($P$7:P1693),"")</f>
        <v/>
      </c>
      <c r="R1693">
        <f>IF($A1693="","",IF(ISNUMBER($A1693),$A1693,IFERROR(DATEVALUE($A1693),NA())))</f>
        <v/>
      </c>
    </row>
    <row r="1694">
      <c r="O1694">
        <f>IF($R1694="","",CHOOSE($Q$2,YEAR(R1694)*12+MONTH(R1694),INT((R1694-2)/7),YEAR(R1694)*4+ROUNDUP(MONTH(R1694)/3)))</f>
        <v/>
      </c>
      <c r="P1694">
        <f>IF($R1694="","",IF($R1695="",1,IF(O1694&lt;&gt;O1695,1,0)))</f>
        <v/>
      </c>
      <c r="Q1694">
        <f>IF(P1694=1,SUM($P$7:P1694),"")</f>
        <v/>
      </c>
      <c r="R1694">
        <f>IF($A1694="","",IF(ISNUMBER($A1694),$A1694,IFERROR(DATEVALUE($A1694),NA())))</f>
        <v/>
      </c>
    </row>
    <row r="1695">
      <c r="O1695">
        <f>IF($R1695="","",CHOOSE($Q$2,YEAR(R1695)*12+MONTH(R1695),INT((R1695-2)/7),YEAR(R1695)*4+ROUNDUP(MONTH(R1695)/3)))</f>
        <v/>
      </c>
      <c r="P1695">
        <f>IF($R1695="","",IF($R1696="",1,IF(O1695&lt;&gt;O1696,1,0)))</f>
        <v/>
      </c>
      <c r="Q1695">
        <f>IF(P1695=1,SUM($P$7:P1695),"")</f>
        <v/>
      </c>
      <c r="R1695">
        <f>IF($A1695="","",IF(ISNUMBER($A1695),$A1695,IFERROR(DATEVALUE($A1695),NA())))</f>
        <v/>
      </c>
    </row>
    <row r="1696">
      <c r="O1696">
        <f>IF($R1696="","",CHOOSE($Q$2,YEAR(R1696)*12+MONTH(R1696),INT((R1696-2)/7),YEAR(R1696)*4+ROUNDUP(MONTH(R1696)/3)))</f>
        <v/>
      </c>
      <c r="P1696">
        <f>IF($R1696="","",IF($R1697="",1,IF(O1696&lt;&gt;O1697,1,0)))</f>
        <v/>
      </c>
      <c r="Q1696">
        <f>IF(P1696=1,SUM($P$7:P1696),"")</f>
        <v/>
      </c>
      <c r="R1696">
        <f>IF($A1696="","",IF(ISNUMBER($A1696),$A1696,IFERROR(DATEVALUE($A1696),NA())))</f>
        <v/>
      </c>
    </row>
    <row r="1697">
      <c r="O1697">
        <f>IF($R1697="","",CHOOSE($Q$2,YEAR(R1697)*12+MONTH(R1697),INT((R1697-2)/7),YEAR(R1697)*4+ROUNDUP(MONTH(R1697)/3)))</f>
        <v/>
      </c>
      <c r="P1697">
        <f>IF($R1697="","",IF($R1698="",1,IF(O1697&lt;&gt;O1698,1,0)))</f>
        <v/>
      </c>
      <c r="Q1697">
        <f>IF(P1697=1,SUM($P$7:P1697),"")</f>
        <v/>
      </c>
      <c r="R1697">
        <f>IF($A1697="","",IF(ISNUMBER($A1697),$A1697,IFERROR(DATEVALUE($A1697),NA())))</f>
        <v/>
      </c>
    </row>
    <row r="1698">
      <c r="O1698">
        <f>IF($R1698="","",CHOOSE($Q$2,YEAR(R1698)*12+MONTH(R1698),INT((R1698-2)/7),YEAR(R1698)*4+ROUNDUP(MONTH(R1698)/3)))</f>
        <v/>
      </c>
      <c r="P1698">
        <f>IF($R1698="","",IF($R1699="",1,IF(O1698&lt;&gt;O1699,1,0)))</f>
        <v/>
      </c>
      <c r="Q1698">
        <f>IF(P1698=1,SUM($P$7:P1698),"")</f>
        <v/>
      </c>
      <c r="R1698">
        <f>IF($A1698="","",IF(ISNUMBER($A1698),$A1698,IFERROR(DATEVALUE($A1698),NA())))</f>
        <v/>
      </c>
    </row>
    <row r="1699">
      <c r="O1699">
        <f>IF($R1699="","",CHOOSE($Q$2,YEAR(R1699)*12+MONTH(R1699),INT((R1699-2)/7),YEAR(R1699)*4+ROUNDUP(MONTH(R1699)/3)))</f>
        <v/>
      </c>
      <c r="P1699">
        <f>IF($R1699="","",IF($R1700="",1,IF(O1699&lt;&gt;O1700,1,0)))</f>
        <v/>
      </c>
      <c r="Q1699">
        <f>IF(P1699=1,SUM($P$7:P1699),"")</f>
        <v/>
      </c>
      <c r="R1699">
        <f>IF($A1699="","",IF(ISNUMBER($A1699),$A1699,IFERROR(DATEVALUE($A1699),NA())))</f>
        <v/>
      </c>
    </row>
    <row r="1700">
      <c r="O1700">
        <f>IF($R1700="","",CHOOSE($Q$2,YEAR(R1700)*12+MONTH(R1700),INT((R1700-2)/7),YEAR(R1700)*4+ROUNDUP(MONTH(R1700)/3)))</f>
        <v/>
      </c>
      <c r="P1700">
        <f>IF($R1700="","",IF($R1701="",1,IF(O1700&lt;&gt;O1701,1,0)))</f>
        <v/>
      </c>
      <c r="Q1700">
        <f>IF(P1700=1,SUM($P$7:P1700),"")</f>
        <v/>
      </c>
      <c r="R1700">
        <f>IF($A1700="","",IF(ISNUMBER($A1700),$A1700,IFERROR(DATEVALUE($A1700),NA())))</f>
        <v/>
      </c>
    </row>
    <row r="1701">
      <c r="O1701">
        <f>IF($R1701="","",CHOOSE($Q$2,YEAR(R1701)*12+MONTH(R1701),INT((R1701-2)/7),YEAR(R1701)*4+ROUNDUP(MONTH(R1701)/3)))</f>
        <v/>
      </c>
      <c r="P1701">
        <f>IF($R1701="","",IF($R1702="",1,IF(O1701&lt;&gt;O1702,1,0)))</f>
        <v/>
      </c>
      <c r="Q1701">
        <f>IF(P1701=1,SUM($P$7:P1701),"")</f>
        <v/>
      </c>
      <c r="R1701">
        <f>IF($A1701="","",IF(ISNUMBER($A1701),$A1701,IFERROR(DATEVALUE($A1701),NA())))</f>
        <v/>
      </c>
    </row>
    <row r="1702">
      <c r="O1702">
        <f>IF($R1702="","",CHOOSE($Q$2,YEAR(R1702)*12+MONTH(R1702),INT((R1702-2)/7),YEAR(R1702)*4+ROUNDUP(MONTH(R1702)/3)))</f>
        <v/>
      </c>
      <c r="P1702">
        <f>IF($R1702="","",IF($R1703="",1,IF(O1702&lt;&gt;O1703,1,0)))</f>
        <v/>
      </c>
      <c r="Q1702">
        <f>IF(P1702=1,SUM($P$7:P1702),"")</f>
        <v/>
      </c>
      <c r="R1702">
        <f>IF($A1702="","",IF(ISNUMBER($A1702),$A1702,IFERROR(DATEVALUE($A1702),NA())))</f>
        <v/>
      </c>
    </row>
    <row r="1703">
      <c r="O1703">
        <f>IF($R1703="","",CHOOSE($Q$2,YEAR(R1703)*12+MONTH(R1703),INT((R1703-2)/7),YEAR(R1703)*4+ROUNDUP(MONTH(R1703)/3)))</f>
        <v/>
      </c>
      <c r="P1703">
        <f>IF($R1703="","",IF($R1704="",1,IF(O1703&lt;&gt;O1704,1,0)))</f>
        <v/>
      </c>
      <c r="Q1703">
        <f>IF(P1703=1,SUM($P$7:P1703),"")</f>
        <v/>
      </c>
      <c r="R1703">
        <f>IF($A1703="","",IF(ISNUMBER($A1703),$A1703,IFERROR(DATEVALUE($A1703),NA())))</f>
        <v/>
      </c>
    </row>
    <row r="1704">
      <c r="O1704">
        <f>IF($R1704="","",CHOOSE($Q$2,YEAR(R1704)*12+MONTH(R1704),INT((R1704-2)/7),YEAR(R1704)*4+ROUNDUP(MONTH(R1704)/3)))</f>
        <v/>
      </c>
      <c r="P1704">
        <f>IF($R1704="","",IF($R1705="",1,IF(O1704&lt;&gt;O1705,1,0)))</f>
        <v/>
      </c>
      <c r="Q1704">
        <f>IF(P1704=1,SUM($P$7:P1704),"")</f>
        <v/>
      </c>
      <c r="R1704">
        <f>IF($A1704="","",IF(ISNUMBER($A1704),$A1704,IFERROR(DATEVALUE($A1704),NA())))</f>
        <v/>
      </c>
    </row>
    <row r="1705">
      <c r="O1705">
        <f>IF($R1705="","",CHOOSE($Q$2,YEAR(R1705)*12+MONTH(R1705),INT((R1705-2)/7),YEAR(R1705)*4+ROUNDUP(MONTH(R1705)/3)))</f>
        <v/>
      </c>
      <c r="P1705">
        <f>IF($R1705="","",IF($R1706="",1,IF(O1705&lt;&gt;O1706,1,0)))</f>
        <v/>
      </c>
      <c r="Q1705">
        <f>IF(P1705=1,SUM($P$7:P1705),"")</f>
        <v/>
      </c>
      <c r="R1705">
        <f>IF($A1705="","",IF(ISNUMBER($A1705),$A1705,IFERROR(DATEVALUE($A1705),NA())))</f>
        <v/>
      </c>
    </row>
    <row r="1706">
      <c r="O1706">
        <f>IF($R1706="","",CHOOSE($Q$2,YEAR(R1706)*12+MONTH(R1706),INT((R1706-2)/7),YEAR(R1706)*4+ROUNDUP(MONTH(R1706)/3)))</f>
        <v/>
      </c>
      <c r="P1706">
        <f>IF($R1706="","",IF($R1707="",1,IF(O1706&lt;&gt;O1707,1,0)))</f>
        <v/>
      </c>
      <c r="Q1706">
        <f>IF(P1706=1,SUM($P$7:P1706),"")</f>
        <v/>
      </c>
      <c r="R1706">
        <f>IF($A1706="","",IF(ISNUMBER($A1706),$A1706,IFERROR(DATEVALUE($A1706),NA())))</f>
        <v/>
      </c>
    </row>
    <row r="1707">
      <c r="O1707">
        <f>IF($R1707="","",CHOOSE($Q$2,YEAR(R1707)*12+MONTH(R1707),INT((R1707-2)/7),YEAR(R1707)*4+ROUNDUP(MONTH(R1707)/3)))</f>
        <v/>
      </c>
      <c r="P1707">
        <f>IF($R1707="","",IF($R1708="",1,IF(O1707&lt;&gt;O1708,1,0)))</f>
        <v/>
      </c>
      <c r="Q1707">
        <f>IF(P1707=1,SUM($P$7:P1707),"")</f>
        <v/>
      </c>
      <c r="R1707">
        <f>IF($A1707="","",IF(ISNUMBER($A1707),$A1707,IFERROR(DATEVALUE($A1707),NA())))</f>
        <v/>
      </c>
    </row>
    <row r="1708">
      <c r="O1708">
        <f>IF($R1708="","",CHOOSE($Q$2,YEAR(R1708)*12+MONTH(R1708),INT((R1708-2)/7),YEAR(R1708)*4+ROUNDUP(MONTH(R1708)/3)))</f>
        <v/>
      </c>
      <c r="P1708">
        <f>IF($R1708="","",IF($R1709="",1,IF(O1708&lt;&gt;O1709,1,0)))</f>
        <v/>
      </c>
      <c r="Q1708">
        <f>IF(P1708=1,SUM($P$7:P1708),"")</f>
        <v/>
      </c>
      <c r="R1708">
        <f>IF($A1708="","",IF(ISNUMBER($A1708),$A1708,IFERROR(DATEVALUE($A1708),NA())))</f>
        <v/>
      </c>
    </row>
    <row r="1709">
      <c r="O1709">
        <f>IF($R1709="","",CHOOSE($Q$2,YEAR(R1709)*12+MONTH(R1709),INT((R1709-2)/7),YEAR(R1709)*4+ROUNDUP(MONTH(R1709)/3)))</f>
        <v/>
      </c>
      <c r="P1709">
        <f>IF($R1709="","",IF($R1710="",1,IF(O1709&lt;&gt;O1710,1,0)))</f>
        <v/>
      </c>
      <c r="Q1709">
        <f>IF(P1709=1,SUM($P$7:P1709),"")</f>
        <v/>
      </c>
      <c r="R1709">
        <f>IF($A1709="","",IF(ISNUMBER($A1709),$A1709,IFERROR(DATEVALUE($A1709),NA())))</f>
        <v/>
      </c>
    </row>
    <row r="1710">
      <c r="O1710">
        <f>IF($R1710="","",CHOOSE($Q$2,YEAR(R1710)*12+MONTH(R1710),INT((R1710-2)/7),YEAR(R1710)*4+ROUNDUP(MONTH(R1710)/3)))</f>
        <v/>
      </c>
      <c r="P1710">
        <f>IF($R1710="","",IF($R1711="",1,IF(O1710&lt;&gt;O1711,1,0)))</f>
        <v/>
      </c>
      <c r="Q1710">
        <f>IF(P1710=1,SUM($P$7:P1710),"")</f>
        <v/>
      </c>
      <c r="R1710">
        <f>IF($A1710="","",IF(ISNUMBER($A1710),$A1710,IFERROR(DATEVALUE($A1710),NA())))</f>
        <v/>
      </c>
    </row>
    <row r="1711">
      <c r="O1711">
        <f>IF($R1711="","",CHOOSE($Q$2,YEAR(R1711)*12+MONTH(R1711),INT((R1711-2)/7),YEAR(R1711)*4+ROUNDUP(MONTH(R1711)/3)))</f>
        <v/>
      </c>
      <c r="P1711">
        <f>IF($R1711="","",IF($R1712="",1,IF(O1711&lt;&gt;O1712,1,0)))</f>
        <v/>
      </c>
      <c r="Q1711">
        <f>IF(P1711=1,SUM($P$7:P1711),"")</f>
        <v/>
      </c>
      <c r="R1711">
        <f>IF($A1711="","",IF(ISNUMBER($A1711),$A1711,IFERROR(DATEVALUE($A1711),NA())))</f>
        <v/>
      </c>
    </row>
    <row r="1712">
      <c r="O1712">
        <f>IF($R1712="","",CHOOSE($Q$2,YEAR(R1712)*12+MONTH(R1712),INT((R1712-2)/7),YEAR(R1712)*4+ROUNDUP(MONTH(R1712)/3)))</f>
        <v/>
      </c>
      <c r="P1712">
        <f>IF($R1712="","",IF($R1713="",1,IF(O1712&lt;&gt;O1713,1,0)))</f>
        <v/>
      </c>
      <c r="Q1712">
        <f>IF(P1712=1,SUM($P$7:P1712),"")</f>
        <v/>
      </c>
      <c r="R1712">
        <f>IF($A1712="","",IF(ISNUMBER($A1712),$A1712,IFERROR(DATEVALUE($A1712),NA())))</f>
        <v/>
      </c>
    </row>
    <row r="1713">
      <c r="O1713">
        <f>IF($R1713="","",CHOOSE($Q$2,YEAR(R1713)*12+MONTH(R1713),INT((R1713-2)/7),YEAR(R1713)*4+ROUNDUP(MONTH(R1713)/3)))</f>
        <v/>
      </c>
      <c r="P1713">
        <f>IF($R1713="","",IF($R1714="",1,IF(O1713&lt;&gt;O1714,1,0)))</f>
        <v/>
      </c>
      <c r="Q1713">
        <f>IF(P1713=1,SUM($P$7:P1713),"")</f>
        <v/>
      </c>
      <c r="R1713">
        <f>IF($A1713="","",IF(ISNUMBER($A1713),$A1713,IFERROR(DATEVALUE($A1713),NA())))</f>
        <v/>
      </c>
    </row>
    <row r="1714">
      <c r="O1714">
        <f>IF($R1714="","",CHOOSE($Q$2,YEAR(R1714)*12+MONTH(R1714),INT((R1714-2)/7),YEAR(R1714)*4+ROUNDUP(MONTH(R1714)/3)))</f>
        <v/>
      </c>
      <c r="P1714">
        <f>IF($R1714="","",IF($R1715="",1,IF(O1714&lt;&gt;O1715,1,0)))</f>
        <v/>
      </c>
      <c r="Q1714">
        <f>IF(P1714=1,SUM($P$7:P1714),"")</f>
        <v/>
      </c>
      <c r="R1714">
        <f>IF($A1714="","",IF(ISNUMBER($A1714),$A1714,IFERROR(DATEVALUE($A1714),NA())))</f>
        <v/>
      </c>
    </row>
    <row r="1715">
      <c r="O1715">
        <f>IF($R1715="","",CHOOSE($Q$2,YEAR(R1715)*12+MONTH(R1715),INT((R1715-2)/7),YEAR(R1715)*4+ROUNDUP(MONTH(R1715)/3)))</f>
        <v/>
      </c>
      <c r="P1715">
        <f>IF($R1715="","",IF($R1716="",1,IF(O1715&lt;&gt;O1716,1,0)))</f>
        <v/>
      </c>
      <c r="Q1715">
        <f>IF(P1715=1,SUM($P$7:P1715),"")</f>
        <v/>
      </c>
      <c r="R1715">
        <f>IF($A1715="","",IF(ISNUMBER($A1715),$A1715,IFERROR(DATEVALUE($A1715),NA())))</f>
        <v/>
      </c>
    </row>
    <row r="1716">
      <c r="O1716">
        <f>IF($R1716="","",CHOOSE($Q$2,YEAR(R1716)*12+MONTH(R1716),INT((R1716-2)/7),YEAR(R1716)*4+ROUNDUP(MONTH(R1716)/3)))</f>
        <v/>
      </c>
      <c r="P1716">
        <f>IF($R1716="","",IF($R1717="",1,IF(O1716&lt;&gt;O1717,1,0)))</f>
        <v/>
      </c>
      <c r="Q1716">
        <f>IF(P1716=1,SUM($P$7:P1716),"")</f>
        <v/>
      </c>
      <c r="R1716">
        <f>IF($A1716="","",IF(ISNUMBER($A1716),$A1716,IFERROR(DATEVALUE($A1716),NA())))</f>
        <v/>
      </c>
    </row>
    <row r="1717">
      <c r="O1717">
        <f>IF($R1717="","",CHOOSE($Q$2,YEAR(R1717)*12+MONTH(R1717),INT((R1717-2)/7),YEAR(R1717)*4+ROUNDUP(MONTH(R1717)/3)))</f>
        <v/>
      </c>
      <c r="P1717">
        <f>IF($R1717="","",IF($R1718="",1,IF(O1717&lt;&gt;O1718,1,0)))</f>
        <v/>
      </c>
      <c r="Q1717">
        <f>IF(P1717=1,SUM($P$7:P1717),"")</f>
        <v/>
      </c>
      <c r="R1717">
        <f>IF($A1717="","",IF(ISNUMBER($A1717),$A1717,IFERROR(DATEVALUE($A1717),NA())))</f>
        <v/>
      </c>
    </row>
    <row r="1718">
      <c r="O1718">
        <f>IF($R1718="","",CHOOSE($Q$2,YEAR(R1718)*12+MONTH(R1718),INT((R1718-2)/7),YEAR(R1718)*4+ROUNDUP(MONTH(R1718)/3)))</f>
        <v/>
      </c>
      <c r="P1718">
        <f>IF($R1718="","",IF($R1719="",1,IF(O1718&lt;&gt;O1719,1,0)))</f>
        <v/>
      </c>
      <c r="Q1718">
        <f>IF(P1718=1,SUM($P$7:P1718),"")</f>
        <v/>
      </c>
      <c r="R1718">
        <f>IF($A1718="","",IF(ISNUMBER($A1718),$A1718,IFERROR(DATEVALUE($A1718),NA())))</f>
        <v/>
      </c>
    </row>
    <row r="1719">
      <c r="O1719">
        <f>IF($R1719="","",CHOOSE($Q$2,YEAR(R1719)*12+MONTH(R1719),INT((R1719-2)/7),YEAR(R1719)*4+ROUNDUP(MONTH(R1719)/3)))</f>
        <v/>
      </c>
      <c r="P1719">
        <f>IF($R1719="","",IF($R1720="",1,IF(O1719&lt;&gt;O1720,1,0)))</f>
        <v/>
      </c>
      <c r="Q1719">
        <f>IF(P1719=1,SUM($P$7:P1719),"")</f>
        <v/>
      </c>
      <c r="R1719">
        <f>IF($A1719="","",IF(ISNUMBER($A1719),$A1719,IFERROR(DATEVALUE($A1719),NA())))</f>
        <v/>
      </c>
    </row>
    <row r="1720">
      <c r="O1720">
        <f>IF($R1720="","",CHOOSE($Q$2,YEAR(R1720)*12+MONTH(R1720),INT((R1720-2)/7),YEAR(R1720)*4+ROUNDUP(MONTH(R1720)/3)))</f>
        <v/>
      </c>
      <c r="P1720">
        <f>IF($R1720="","",IF($R1721="",1,IF(O1720&lt;&gt;O1721,1,0)))</f>
        <v/>
      </c>
      <c r="Q1720">
        <f>IF(P1720=1,SUM($P$7:P1720),"")</f>
        <v/>
      </c>
      <c r="R1720">
        <f>IF($A1720="","",IF(ISNUMBER($A1720),$A1720,IFERROR(DATEVALUE($A1720),NA())))</f>
        <v/>
      </c>
    </row>
    <row r="1721">
      <c r="O1721">
        <f>IF($R1721="","",CHOOSE($Q$2,YEAR(R1721)*12+MONTH(R1721),INT((R1721-2)/7),YEAR(R1721)*4+ROUNDUP(MONTH(R1721)/3)))</f>
        <v/>
      </c>
      <c r="P1721">
        <f>IF($R1721="","",IF($R1722="",1,IF(O1721&lt;&gt;O1722,1,0)))</f>
        <v/>
      </c>
      <c r="Q1721">
        <f>IF(P1721=1,SUM($P$7:P1721),"")</f>
        <v/>
      </c>
      <c r="R1721">
        <f>IF($A1721="","",IF(ISNUMBER($A1721),$A1721,IFERROR(DATEVALUE($A1721),NA())))</f>
        <v/>
      </c>
    </row>
    <row r="1722">
      <c r="O1722">
        <f>IF($R1722="","",CHOOSE($Q$2,YEAR(R1722)*12+MONTH(R1722),INT((R1722-2)/7),YEAR(R1722)*4+ROUNDUP(MONTH(R1722)/3)))</f>
        <v/>
      </c>
      <c r="P1722">
        <f>IF($R1722="","",IF($R1723="",1,IF(O1722&lt;&gt;O1723,1,0)))</f>
        <v/>
      </c>
      <c r="Q1722">
        <f>IF(P1722=1,SUM($P$7:P1722),"")</f>
        <v/>
      </c>
      <c r="R1722">
        <f>IF($A1722="","",IF(ISNUMBER($A1722),$A1722,IFERROR(DATEVALUE($A1722),NA())))</f>
        <v/>
      </c>
    </row>
    <row r="1723">
      <c r="O1723">
        <f>IF($R1723="","",CHOOSE($Q$2,YEAR(R1723)*12+MONTH(R1723),INT((R1723-2)/7),YEAR(R1723)*4+ROUNDUP(MONTH(R1723)/3)))</f>
        <v/>
      </c>
      <c r="P1723">
        <f>IF($R1723="","",IF($R1724="",1,IF(O1723&lt;&gt;O1724,1,0)))</f>
        <v/>
      </c>
      <c r="Q1723">
        <f>IF(P1723=1,SUM($P$7:P1723),"")</f>
        <v/>
      </c>
      <c r="R1723">
        <f>IF($A1723="","",IF(ISNUMBER($A1723),$A1723,IFERROR(DATEVALUE($A1723),NA())))</f>
        <v/>
      </c>
    </row>
    <row r="1724">
      <c r="O1724">
        <f>IF($R1724="","",CHOOSE($Q$2,YEAR(R1724)*12+MONTH(R1724),INT((R1724-2)/7),YEAR(R1724)*4+ROUNDUP(MONTH(R1724)/3)))</f>
        <v/>
      </c>
      <c r="P1724">
        <f>IF($R1724="","",IF($R1725="",1,IF(O1724&lt;&gt;O1725,1,0)))</f>
        <v/>
      </c>
      <c r="Q1724">
        <f>IF(P1724=1,SUM($P$7:P1724),"")</f>
        <v/>
      </c>
      <c r="R1724">
        <f>IF($A1724="","",IF(ISNUMBER($A1724),$A1724,IFERROR(DATEVALUE($A1724),NA())))</f>
        <v/>
      </c>
    </row>
    <row r="1725">
      <c r="O1725">
        <f>IF($R1725="","",CHOOSE($Q$2,YEAR(R1725)*12+MONTH(R1725),INT((R1725-2)/7),YEAR(R1725)*4+ROUNDUP(MONTH(R1725)/3)))</f>
        <v/>
      </c>
      <c r="P1725">
        <f>IF($R1725="","",IF($R1726="",1,IF(O1725&lt;&gt;O1726,1,0)))</f>
        <v/>
      </c>
      <c r="Q1725">
        <f>IF(P1725=1,SUM($P$7:P1725),"")</f>
        <v/>
      </c>
      <c r="R1725">
        <f>IF($A1725="","",IF(ISNUMBER($A1725),$A1725,IFERROR(DATEVALUE($A1725),NA())))</f>
        <v/>
      </c>
    </row>
    <row r="1726">
      <c r="O1726">
        <f>IF($R1726="","",CHOOSE($Q$2,YEAR(R1726)*12+MONTH(R1726),INT((R1726-2)/7),YEAR(R1726)*4+ROUNDUP(MONTH(R1726)/3)))</f>
        <v/>
      </c>
      <c r="P1726">
        <f>IF($R1726="","",IF($R1727="",1,IF(O1726&lt;&gt;O1727,1,0)))</f>
        <v/>
      </c>
      <c r="Q1726">
        <f>IF(P1726=1,SUM($P$7:P1726),"")</f>
        <v/>
      </c>
      <c r="R1726">
        <f>IF($A1726="","",IF(ISNUMBER($A1726),$A1726,IFERROR(DATEVALUE($A1726),NA())))</f>
        <v/>
      </c>
    </row>
    <row r="1727">
      <c r="O1727">
        <f>IF($R1727="","",CHOOSE($Q$2,YEAR(R1727)*12+MONTH(R1727),INT((R1727-2)/7),YEAR(R1727)*4+ROUNDUP(MONTH(R1727)/3)))</f>
        <v/>
      </c>
      <c r="P1727">
        <f>IF($R1727="","",IF($R1728="",1,IF(O1727&lt;&gt;O1728,1,0)))</f>
        <v/>
      </c>
      <c r="Q1727">
        <f>IF(P1727=1,SUM($P$7:P1727),"")</f>
        <v/>
      </c>
      <c r="R1727">
        <f>IF($A1727="","",IF(ISNUMBER($A1727),$A1727,IFERROR(DATEVALUE($A1727),NA())))</f>
        <v/>
      </c>
    </row>
    <row r="1728">
      <c r="O1728">
        <f>IF($R1728="","",CHOOSE($Q$2,YEAR(R1728)*12+MONTH(R1728),INT((R1728-2)/7),YEAR(R1728)*4+ROUNDUP(MONTH(R1728)/3)))</f>
        <v/>
      </c>
      <c r="P1728">
        <f>IF($R1728="","",IF($R1729="",1,IF(O1728&lt;&gt;O1729,1,0)))</f>
        <v/>
      </c>
      <c r="Q1728">
        <f>IF(P1728=1,SUM($P$7:P1728),"")</f>
        <v/>
      </c>
      <c r="R1728">
        <f>IF($A1728="","",IF(ISNUMBER($A1728),$A1728,IFERROR(DATEVALUE($A1728),NA())))</f>
        <v/>
      </c>
    </row>
    <row r="1729">
      <c r="O1729">
        <f>IF($R1729="","",CHOOSE($Q$2,YEAR(R1729)*12+MONTH(R1729),INT((R1729-2)/7),YEAR(R1729)*4+ROUNDUP(MONTH(R1729)/3)))</f>
        <v/>
      </c>
      <c r="P1729">
        <f>IF($R1729="","",IF($R1730="",1,IF(O1729&lt;&gt;O1730,1,0)))</f>
        <v/>
      </c>
      <c r="Q1729">
        <f>IF(P1729=1,SUM($P$7:P1729),"")</f>
        <v/>
      </c>
      <c r="R1729">
        <f>IF($A1729="","",IF(ISNUMBER($A1729),$A1729,IFERROR(DATEVALUE($A1729),NA())))</f>
        <v/>
      </c>
    </row>
    <row r="1730">
      <c r="O1730">
        <f>IF($R1730="","",CHOOSE($Q$2,YEAR(R1730)*12+MONTH(R1730),INT((R1730-2)/7),YEAR(R1730)*4+ROUNDUP(MONTH(R1730)/3)))</f>
        <v/>
      </c>
      <c r="P1730">
        <f>IF($R1730="","",IF($R1731="",1,IF(O1730&lt;&gt;O1731,1,0)))</f>
        <v/>
      </c>
      <c r="Q1730">
        <f>IF(P1730=1,SUM($P$7:P1730),"")</f>
        <v/>
      </c>
      <c r="R1730">
        <f>IF($A1730="","",IF(ISNUMBER($A1730),$A1730,IFERROR(DATEVALUE($A1730),NA())))</f>
        <v/>
      </c>
    </row>
    <row r="1731">
      <c r="O1731">
        <f>IF($R1731="","",CHOOSE($Q$2,YEAR(R1731)*12+MONTH(R1731),INT((R1731-2)/7),YEAR(R1731)*4+ROUNDUP(MONTH(R1731)/3)))</f>
        <v/>
      </c>
      <c r="P1731">
        <f>IF($R1731="","",IF($R1732="",1,IF(O1731&lt;&gt;O1732,1,0)))</f>
        <v/>
      </c>
      <c r="Q1731">
        <f>IF(P1731=1,SUM($P$7:P1731),"")</f>
        <v/>
      </c>
      <c r="R1731">
        <f>IF($A1731="","",IF(ISNUMBER($A1731),$A1731,IFERROR(DATEVALUE($A1731),NA())))</f>
        <v/>
      </c>
    </row>
    <row r="1732">
      <c r="O1732">
        <f>IF($R1732="","",CHOOSE($Q$2,YEAR(R1732)*12+MONTH(R1732),INT((R1732-2)/7),YEAR(R1732)*4+ROUNDUP(MONTH(R1732)/3)))</f>
        <v/>
      </c>
      <c r="P1732">
        <f>IF($R1732="","",IF($R1733="",1,IF(O1732&lt;&gt;O1733,1,0)))</f>
        <v/>
      </c>
      <c r="Q1732">
        <f>IF(P1732=1,SUM($P$7:P1732),"")</f>
        <v/>
      </c>
      <c r="R1732">
        <f>IF($A1732="","",IF(ISNUMBER($A1732),$A1732,IFERROR(DATEVALUE($A1732),NA())))</f>
        <v/>
      </c>
    </row>
    <row r="1733">
      <c r="O1733">
        <f>IF($R1733="","",CHOOSE($Q$2,YEAR(R1733)*12+MONTH(R1733),INT((R1733-2)/7),YEAR(R1733)*4+ROUNDUP(MONTH(R1733)/3)))</f>
        <v/>
      </c>
      <c r="P1733">
        <f>IF($R1733="","",IF($R1734="",1,IF(O1733&lt;&gt;O1734,1,0)))</f>
        <v/>
      </c>
      <c r="Q1733">
        <f>IF(P1733=1,SUM($P$7:P1733),"")</f>
        <v/>
      </c>
      <c r="R1733">
        <f>IF($A1733="","",IF(ISNUMBER($A1733),$A1733,IFERROR(DATEVALUE($A1733),NA())))</f>
        <v/>
      </c>
    </row>
    <row r="1734">
      <c r="O1734">
        <f>IF($R1734="","",CHOOSE($Q$2,YEAR(R1734)*12+MONTH(R1734),INT((R1734-2)/7),YEAR(R1734)*4+ROUNDUP(MONTH(R1734)/3)))</f>
        <v/>
      </c>
      <c r="P1734">
        <f>IF($R1734="","",IF($R1735="",1,IF(O1734&lt;&gt;O1735,1,0)))</f>
        <v/>
      </c>
      <c r="Q1734">
        <f>IF(P1734=1,SUM($P$7:P1734),"")</f>
        <v/>
      </c>
      <c r="R1734">
        <f>IF($A1734="","",IF(ISNUMBER($A1734),$A1734,IFERROR(DATEVALUE($A1734),NA())))</f>
        <v/>
      </c>
    </row>
    <row r="1735">
      <c r="O1735">
        <f>IF($R1735="","",CHOOSE($Q$2,YEAR(R1735)*12+MONTH(R1735),INT((R1735-2)/7),YEAR(R1735)*4+ROUNDUP(MONTH(R1735)/3)))</f>
        <v/>
      </c>
      <c r="P1735">
        <f>IF($R1735="","",IF($R1736="",1,IF(O1735&lt;&gt;O1736,1,0)))</f>
        <v/>
      </c>
      <c r="Q1735">
        <f>IF(P1735=1,SUM($P$7:P1735),"")</f>
        <v/>
      </c>
      <c r="R1735">
        <f>IF($A1735="","",IF(ISNUMBER($A1735),$A1735,IFERROR(DATEVALUE($A1735),NA())))</f>
        <v/>
      </c>
    </row>
    <row r="1736">
      <c r="O1736">
        <f>IF($R1736="","",CHOOSE($Q$2,YEAR(R1736)*12+MONTH(R1736),INT((R1736-2)/7),YEAR(R1736)*4+ROUNDUP(MONTH(R1736)/3)))</f>
        <v/>
      </c>
      <c r="P1736">
        <f>IF($R1736="","",IF($R1737="",1,IF(O1736&lt;&gt;O1737,1,0)))</f>
        <v/>
      </c>
      <c r="Q1736">
        <f>IF(P1736=1,SUM($P$7:P1736),"")</f>
        <v/>
      </c>
      <c r="R1736">
        <f>IF($A1736="","",IF(ISNUMBER($A1736),$A1736,IFERROR(DATEVALUE($A1736),NA())))</f>
        <v/>
      </c>
    </row>
    <row r="1737">
      <c r="O1737">
        <f>IF($R1737="","",CHOOSE($Q$2,YEAR(R1737)*12+MONTH(R1737),INT((R1737-2)/7),YEAR(R1737)*4+ROUNDUP(MONTH(R1737)/3)))</f>
        <v/>
      </c>
      <c r="P1737">
        <f>IF($R1737="","",IF($R1738="",1,IF(O1737&lt;&gt;O1738,1,0)))</f>
        <v/>
      </c>
      <c r="Q1737">
        <f>IF(P1737=1,SUM($P$7:P1737),"")</f>
        <v/>
      </c>
      <c r="R1737">
        <f>IF($A1737="","",IF(ISNUMBER($A1737),$A1737,IFERROR(DATEVALUE($A1737),NA())))</f>
        <v/>
      </c>
    </row>
    <row r="1738">
      <c r="O1738">
        <f>IF($R1738="","",CHOOSE($Q$2,YEAR(R1738)*12+MONTH(R1738),INT((R1738-2)/7),YEAR(R1738)*4+ROUNDUP(MONTH(R1738)/3)))</f>
        <v/>
      </c>
      <c r="P1738">
        <f>IF($R1738="","",IF($R1739="",1,IF(O1738&lt;&gt;O1739,1,0)))</f>
        <v/>
      </c>
      <c r="Q1738">
        <f>IF(P1738=1,SUM($P$7:P1738),"")</f>
        <v/>
      </c>
      <c r="R1738">
        <f>IF($A1738="","",IF(ISNUMBER($A1738),$A1738,IFERROR(DATEVALUE($A1738),NA())))</f>
        <v/>
      </c>
    </row>
    <row r="1739">
      <c r="O1739">
        <f>IF($R1739="","",CHOOSE($Q$2,YEAR(R1739)*12+MONTH(R1739),INT((R1739-2)/7),YEAR(R1739)*4+ROUNDUP(MONTH(R1739)/3)))</f>
        <v/>
      </c>
      <c r="P1739">
        <f>IF($R1739="","",IF($R1740="",1,IF(O1739&lt;&gt;O1740,1,0)))</f>
        <v/>
      </c>
      <c r="Q1739">
        <f>IF(P1739=1,SUM($P$7:P1739),"")</f>
        <v/>
      </c>
      <c r="R1739">
        <f>IF($A1739="","",IF(ISNUMBER($A1739),$A1739,IFERROR(DATEVALUE($A1739),NA())))</f>
        <v/>
      </c>
    </row>
    <row r="1740">
      <c r="O1740">
        <f>IF($R1740="","",CHOOSE($Q$2,YEAR(R1740)*12+MONTH(R1740),INT((R1740-2)/7),YEAR(R1740)*4+ROUNDUP(MONTH(R1740)/3)))</f>
        <v/>
      </c>
      <c r="P1740">
        <f>IF($R1740="","",IF($R1741="",1,IF(O1740&lt;&gt;O1741,1,0)))</f>
        <v/>
      </c>
      <c r="Q1740">
        <f>IF(P1740=1,SUM($P$7:P1740),"")</f>
        <v/>
      </c>
      <c r="R1740">
        <f>IF($A1740="","",IF(ISNUMBER($A1740),$A1740,IFERROR(DATEVALUE($A1740),NA())))</f>
        <v/>
      </c>
    </row>
    <row r="1741">
      <c r="O1741">
        <f>IF($R1741="","",CHOOSE($Q$2,YEAR(R1741)*12+MONTH(R1741),INT((R1741-2)/7),YEAR(R1741)*4+ROUNDUP(MONTH(R1741)/3)))</f>
        <v/>
      </c>
      <c r="P1741">
        <f>IF($R1741="","",IF($R1742="",1,IF(O1741&lt;&gt;O1742,1,0)))</f>
        <v/>
      </c>
      <c r="Q1741">
        <f>IF(P1741=1,SUM($P$7:P1741),"")</f>
        <v/>
      </c>
      <c r="R1741">
        <f>IF($A1741="","",IF(ISNUMBER($A1741),$A1741,IFERROR(DATEVALUE($A1741),NA())))</f>
        <v/>
      </c>
    </row>
    <row r="1742">
      <c r="O1742">
        <f>IF($R1742="","",CHOOSE($Q$2,YEAR(R1742)*12+MONTH(R1742),INT((R1742-2)/7),YEAR(R1742)*4+ROUNDUP(MONTH(R1742)/3)))</f>
        <v/>
      </c>
      <c r="P1742">
        <f>IF($R1742="","",IF($R1743="",1,IF(O1742&lt;&gt;O1743,1,0)))</f>
        <v/>
      </c>
      <c r="Q1742">
        <f>IF(P1742=1,SUM($P$7:P1742),"")</f>
        <v/>
      </c>
      <c r="R1742">
        <f>IF($A1742="","",IF(ISNUMBER($A1742),$A1742,IFERROR(DATEVALUE($A1742),NA())))</f>
        <v/>
      </c>
    </row>
    <row r="1743">
      <c r="O1743">
        <f>IF($R1743="","",CHOOSE($Q$2,YEAR(R1743)*12+MONTH(R1743),INT((R1743-2)/7),YEAR(R1743)*4+ROUNDUP(MONTH(R1743)/3)))</f>
        <v/>
      </c>
      <c r="P1743">
        <f>IF($R1743="","",IF($R1744="",1,IF(O1743&lt;&gt;O1744,1,0)))</f>
        <v/>
      </c>
      <c r="Q1743">
        <f>IF(P1743=1,SUM($P$7:P1743),"")</f>
        <v/>
      </c>
      <c r="R1743">
        <f>IF($A1743="","",IF(ISNUMBER($A1743),$A1743,IFERROR(DATEVALUE($A1743),NA())))</f>
        <v/>
      </c>
    </row>
    <row r="1744">
      <c r="O1744">
        <f>IF($R1744="","",CHOOSE($Q$2,YEAR(R1744)*12+MONTH(R1744),INT((R1744-2)/7),YEAR(R1744)*4+ROUNDUP(MONTH(R1744)/3)))</f>
        <v/>
      </c>
      <c r="P1744">
        <f>IF($R1744="","",IF($R1745="",1,IF(O1744&lt;&gt;O1745,1,0)))</f>
        <v/>
      </c>
      <c r="Q1744">
        <f>IF(P1744=1,SUM($P$7:P1744),"")</f>
        <v/>
      </c>
      <c r="R1744">
        <f>IF($A1744="","",IF(ISNUMBER($A1744),$A1744,IFERROR(DATEVALUE($A1744),NA())))</f>
        <v/>
      </c>
    </row>
    <row r="1745">
      <c r="O1745">
        <f>IF($R1745="","",CHOOSE($Q$2,YEAR(R1745)*12+MONTH(R1745),INT((R1745-2)/7),YEAR(R1745)*4+ROUNDUP(MONTH(R1745)/3)))</f>
        <v/>
      </c>
      <c r="P1745">
        <f>IF($R1745="","",IF($R1746="",1,IF(O1745&lt;&gt;O1746,1,0)))</f>
        <v/>
      </c>
      <c r="Q1745">
        <f>IF(P1745=1,SUM($P$7:P1745),"")</f>
        <v/>
      </c>
      <c r="R1745">
        <f>IF($A1745="","",IF(ISNUMBER($A1745),$A1745,IFERROR(DATEVALUE($A1745),NA())))</f>
        <v/>
      </c>
    </row>
    <row r="1746">
      <c r="O1746">
        <f>IF($R1746="","",CHOOSE($Q$2,YEAR(R1746)*12+MONTH(R1746),INT((R1746-2)/7),YEAR(R1746)*4+ROUNDUP(MONTH(R1746)/3)))</f>
        <v/>
      </c>
      <c r="P1746">
        <f>IF($R1746="","",IF($R1747="",1,IF(O1746&lt;&gt;O1747,1,0)))</f>
        <v/>
      </c>
      <c r="Q1746">
        <f>IF(P1746=1,SUM($P$7:P1746),"")</f>
        <v/>
      </c>
      <c r="R1746">
        <f>IF($A1746="","",IF(ISNUMBER($A1746),$A1746,IFERROR(DATEVALUE($A1746),NA())))</f>
        <v/>
      </c>
    </row>
    <row r="1747">
      <c r="O1747">
        <f>IF($R1747="","",CHOOSE($Q$2,YEAR(R1747)*12+MONTH(R1747),INT((R1747-2)/7),YEAR(R1747)*4+ROUNDUP(MONTH(R1747)/3)))</f>
        <v/>
      </c>
      <c r="P1747">
        <f>IF($R1747="","",IF($R1748="",1,IF(O1747&lt;&gt;O1748,1,0)))</f>
        <v/>
      </c>
      <c r="Q1747">
        <f>IF(P1747=1,SUM($P$7:P1747),"")</f>
        <v/>
      </c>
      <c r="R1747">
        <f>IF($A1747="","",IF(ISNUMBER($A1747),$A1747,IFERROR(DATEVALUE($A1747),NA())))</f>
        <v/>
      </c>
    </row>
    <row r="1748">
      <c r="O1748">
        <f>IF($R1748="","",CHOOSE($Q$2,YEAR(R1748)*12+MONTH(R1748),INT((R1748-2)/7),YEAR(R1748)*4+ROUNDUP(MONTH(R1748)/3)))</f>
        <v/>
      </c>
      <c r="P1748">
        <f>IF($R1748="","",IF($R1749="",1,IF(O1748&lt;&gt;O1749,1,0)))</f>
        <v/>
      </c>
      <c r="Q1748">
        <f>IF(P1748=1,SUM($P$7:P1748),"")</f>
        <v/>
      </c>
      <c r="R1748">
        <f>IF($A1748="","",IF(ISNUMBER($A1748),$A1748,IFERROR(DATEVALUE($A1748),NA())))</f>
        <v/>
      </c>
    </row>
    <row r="1749">
      <c r="O1749">
        <f>IF($R1749="","",CHOOSE($Q$2,YEAR(R1749)*12+MONTH(R1749),INT((R1749-2)/7),YEAR(R1749)*4+ROUNDUP(MONTH(R1749)/3)))</f>
        <v/>
      </c>
      <c r="P1749">
        <f>IF($R1749="","",IF($R1750="",1,IF(O1749&lt;&gt;O1750,1,0)))</f>
        <v/>
      </c>
      <c r="Q1749">
        <f>IF(P1749=1,SUM($P$7:P1749),"")</f>
        <v/>
      </c>
      <c r="R1749">
        <f>IF($A1749="","",IF(ISNUMBER($A1749),$A1749,IFERROR(DATEVALUE($A1749),NA())))</f>
        <v/>
      </c>
    </row>
    <row r="1750">
      <c r="O1750">
        <f>IF($R1750="","",CHOOSE($Q$2,YEAR(R1750)*12+MONTH(R1750),INT((R1750-2)/7),YEAR(R1750)*4+ROUNDUP(MONTH(R1750)/3)))</f>
        <v/>
      </c>
      <c r="P1750">
        <f>IF($R1750="","",IF($R1751="",1,IF(O1750&lt;&gt;O1751,1,0)))</f>
        <v/>
      </c>
      <c r="Q1750">
        <f>IF(P1750=1,SUM($P$7:P1750),"")</f>
        <v/>
      </c>
      <c r="R1750">
        <f>IF($A1750="","",IF(ISNUMBER($A1750),$A1750,IFERROR(DATEVALUE($A1750),NA())))</f>
        <v/>
      </c>
    </row>
    <row r="1751">
      <c r="O1751">
        <f>IF($R1751="","",CHOOSE($Q$2,YEAR(R1751)*12+MONTH(R1751),INT((R1751-2)/7),YEAR(R1751)*4+ROUNDUP(MONTH(R1751)/3)))</f>
        <v/>
      </c>
      <c r="P1751">
        <f>IF($R1751="","",IF($R1752="",1,IF(O1751&lt;&gt;O1752,1,0)))</f>
        <v/>
      </c>
      <c r="Q1751">
        <f>IF(P1751=1,SUM($P$7:P1751),"")</f>
        <v/>
      </c>
      <c r="R1751">
        <f>IF($A1751="","",IF(ISNUMBER($A1751),$A1751,IFERROR(DATEVALUE($A1751),NA())))</f>
        <v/>
      </c>
    </row>
    <row r="1752">
      <c r="O1752">
        <f>IF($R1752="","",CHOOSE($Q$2,YEAR(R1752)*12+MONTH(R1752),INT((R1752-2)/7),YEAR(R1752)*4+ROUNDUP(MONTH(R1752)/3)))</f>
        <v/>
      </c>
      <c r="P1752">
        <f>IF($R1752="","",IF($R1753="",1,IF(O1752&lt;&gt;O1753,1,0)))</f>
        <v/>
      </c>
      <c r="Q1752">
        <f>IF(P1752=1,SUM($P$7:P1752),"")</f>
        <v/>
      </c>
      <c r="R1752">
        <f>IF($A1752="","",IF(ISNUMBER($A1752),$A1752,IFERROR(DATEVALUE($A1752),NA())))</f>
        <v/>
      </c>
    </row>
    <row r="1753">
      <c r="O1753">
        <f>IF($R1753="","",CHOOSE($Q$2,YEAR(R1753)*12+MONTH(R1753),INT((R1753-2)/7),YEAR(R1753)*4+ROUNDUP(MONTH(R1753)/3)))</f>
        <v/>
      </c>
      <c r="P1753">
        <f>IF($R1753="","",IF($R1754="",1,IF(O1753&lt;&gt;O1754,1,0)))</f>
        <v/>
      </c>
      <c r="Q1753">
        <f>IF(P1753=1,SUM($P$7:P1753),"")</f>
        <v/>
      </c>
      <c r="R1753">
        <f>IF($A1753="","",IF(ISNUMBER($A1753),$A1753,IFERROR(DATEVALUE($A1753),NA())))</f>
        <v/>
      </c>
    </row>
    <row r="1754">
      <c r="O1754">
        <f>IF($R1754="","",CHOOSE($Q$2,YEAR(R1754)*12+MONTH(R1754),INT((R1754-2)/7),YEAR(R1754)*4+ROUNDUP(MONTH(R1754)/3)))</f>
        <v/>
      </c>
      <c r="P1754">
        <f>IF($R1754="","",IF($R1755="",1,IF(O1754&lt;&gt;O1755,1,0)))</f>
        <v/>
      </c>
      <c r="Q1754">
        <f>IF(P1754=1,SUM($P$7:P1754),"")</f>
        <v/>
      </c>
      <c r="R1754">
        <f>IF($A1754="","",IF(ISNUMBER($A1754),$A1754,IFERROR(DATEVALUE($A1754),NA())))</f>
        <v/>
      </c>
    </row>
    <row r="1755">
      <c r="O1755">
        <f>IF($R1755="","",CHOOSE($Q$2,YEAR(R1755)*12+MONTH(R1755),INT((R1755-2)/7),YEAR(R1755)*4+ROUNDUP(MONTH(R1755)/3)))</f>
        <v/>
      </c>
      <c r="P1755">
        <f>IF($R1755="","",IF($R1756="",1,IF(O1755&lt;&gt;O1756,1,0)))</f>
        <v/>
      </c>
      <c r="Q1755">
        <f>IF(P1755=1,SUM($P$7:P1755),"")</f>
        <v/>
      </c>
      <c r="R1755">
        <f>IF($A1755="","",IF(ISNUMBER($A1755),$A1755,IFERROR(DATEVALUE($A1755),NA())))</f>
        <v/>
      </c>
    </row>
    <row r="1756">
      <c r="O1756">
        <f>IF($R1756="","",CHOOSE($Q$2,YEAR(R1756)*12+MONTH(R1756),INT((R1756-2)/7),YEAR(R1756)*4+ROUNDUP(MONTH(R1756)/3)))</f>
        <v/>
      </c>
      <c r="P1756">
        <f>IF($R1756="","",IF($R1757="",1,IF(O1756&lt;&gt;O1757,1,0)))</f>
        <v/>
      </c>
      <c r="Q1756">
        <f>IF(P1756=1,SUM($P$7:P1756),"")</f>
        <v/>
      </c>
      <c r="R1756">
        <f>IF($A1756="","",IF(ISNUMBER($A1756),$A1756,IFERROR(DATEVALUE($A1756),NA())))</f>
        <v/>
      </c>
    </row>
    <row r="1757">
      <c r="O1757">
        <f>IF($R1757="","",CHOOSE($Q$2,YEAR(R1757)*12+MONTH(R1757),INT((R1757-2)/7),YEAR(R1757)*4+ROUNDUP(MONTH(R1757)/3)))</f>
        <v/>
      </c>
      <c r="P1757">
        <f>IF($R1757="","",IF($R1758="",1,IF(O1757&lt;&gt;O1758,1,0)))</f>
        <v/>
      </c>
      <c r="Q1757">
        <f>IF(P1757=1,SUM($P$7:P1757),"")</f>
        <v/>
      </c>
      <c r="R1757">
        <f>IF($A1757="","",IF(ISNUMBER($A1757),$A1757,IFERROR(DATEVALUE($A1757),NA())))</f>
        <v/>
      </c>
    </row>
    <row r="1758">
      <c r="O1758">
        <f>IF($R1758="","",CHOOSE($Q$2,YEAR(R1758)*12+MONTH(R1758),INT((R1758-2)/7),YEAR(R1758)*4+ROUNDUP(MONTH(R1758)/3)))</f>
        <v/>
      </c>
      <c r="P1758">
        <f>IF($R1758="","",IF($R1759="",1,IF(O1758&lt;&gt;O1759,1,0)))</f>
        <v/>
      </c>
      <c r="Q1758">
        <f>IF(P1758=1,SUM($P$7:P1758),"")</f>
        <v/>
      </c>
      <c r="R1758">
        <f>IF($A1758="","",IF(ISNUMBER($A1758),$A1758,IFERROR(DATEVALUE($A1758),NA())))</f>
        <v/>
      </c>
    </row>
    <row r="1759">
      <c r="O1759">
        <f>IF($R1759="","",CHOOSE($Q$2,YEAR(R1759)*12+MONTH(R1759),INT((R1759-2)/7),YEAR(R1759)*4+ROUNDUP(MONTH(R1759)/3)))</f>
        <v/>
      </c>
      <c r="P1759">
        <f>IF($R1759="","",IF($R1760="",1,IF(O1759&lt;&gt;O1760,1,0)))</f>
        <v/>
      </c>
      <c r="Q1759">
        <f>IF(P1759=1,SUM($P$7:P1759),"")</f>
        <v/>
      </c>
      <c r="R1759">
        <f>IF($A1759="","",IF(ISNUMBER($A1759),$A1759,IFERROR(DATEVALUE($A1759),NA())))</f>
        <v/>
      </c>
    </row>
    <row r="1760">
      <c r="O1760">
        <f>IF($R1760="","",CHOOSE($Q$2,YEAR(R1760)*12+MONTH(R1760),INT((R1760-2)/7),YEAR(R1760)*4+ROUNDUP(MONTH(R1760)/3)))</f>
        <v/>
      </c>
      <c r="P1760">
        <f>IF($R1760="","",IF($R1761="",1,IF(O1760&lt;&gt;O1761,1,0)))</f>
        <v/>
      </c>
      <c r="Q1760">
        <f>IF(P1760=1,SUM($P$7:P1760),"")</f>
        <v/>
      </c>
      <c r="R1760">
        <f>IF($A1760="","",IF(ISNUMBER($A1760),$A1760,IFERROR(DATEVALUE($A1760),NA())))</f>
        <v/>
      </c>
    </row>
    <row r="1761">
      <c r="O1761">
        <f>IF($R1761="","",CHOOSE($Q$2,YEAR(R1761)*12+MONTH(R1761),INT((R1761-2)/7),YEAR(R1761)*4+ROUNDUP(MONTH(R1761)/3)))</f>
        <v/>
      </c>
      <c r="P1761">
        <f>IF($R1761="","",IF($R1762="",1,IF(O1761&lt;&gt;O1762,1,0)))</f>
        <v/>
      </c>
      <c r="Q1761">
        <f>IF(P1761=1,SUM($P$7:P1761),"")</f>
        <v/>
      </c>
      <c r="R1761">
        <f>IF($A1761="","",IF(ISNUMBER($A1761),$A1761,IFERROR(DATEVALUE($A1761),NA())))</f>
        <v/>
      </c>
    </row>
    <row r="1762">
      <c r="O1762">
        <f>IF($R1762="","",CHOOSE($Q$2,YEAR(R1762)*12+MONTH(R1762),INT((R1762-2)/7),YEAR(R1762)*4+ROUNDUP(MONTH(R1762)/3)))</f>
        <v/>
      </c>
      <c r="P1762">
        <f>IF($R1762="","",IF($R1763="",1,IF(O1762&lt;&gt;O1763,1,0)))</f>
        <v/>
      </c>
      <c r="Q1762">
        <f>IF(P1762=1,SUM($P$7:P1762),"")</f>
        <v/>
      </c>
      <c r="R1762">
        <f>IF($A1762="","",IF(ISNUMBER($A1762),$A1762,IFERROR(DATEVALUE($A1762),NA())))</f>
        <v/>
      </c>
    </row>
    <row r="1763">
      <c r="O1763">
        <f>IF($R1763="","",CHOOSE($Q$2,YEAR(R1763)*12+MONTH(R1763),INT((R1763-2)/7),YEAR(R1763)*4+ROUNDUP(MONTH(R1763)/3)))</f>
        <v/>
      </c>
      <c r="P1763">
        <f>IF($R1763="","",IF($R1764="",1,IF(O1763&lt;&gt;O1764,1,0)))</f>
        <v/>
      </c>
      <c r="Q1763">
        <f>IF(P1763=1,SUM($P$7:P1763),"")</f>
        <v/>
      </c>
      <c r="R1763">
        <f>IF($A1763="","",IF(ISNUMBER($A1763),$A1763,IFERROR(DATEVALUE($A1763),NA())))</f>
        <v/>
      </c>
    </row>
    <row r="1764">
      <c r="O1764">
        <f>IF($R1764="","",CHOOSE($Q$2,YEAR(R1764)*12+MONTH(R1764),INT((R1764-2)/7),YEAR(R1764)*4+ROUNDUP(MONTH(R1764)/3)))</f>
        <v/>
      </c>
      <c r="P1764">
        <f>IF($R1764="","",IF($R1765="",1,IF(O1764&lt;&gt;O1765,1,0)))</f>
        <v/>
      </c>
      <c r="Q1764">
        <f>IF(P1764=1,SUM($P$7:P1764),"")</f>
        <v/>
      </c>
      <c r="R1764">
        <f>IF($A1764="","",IF(ISNUMBER($A1764),$A1764,IFERROR(DATEVALUE($A1764),NA())))</f>
        <v/>
      </c>
    </row>
    <row r="1765">
      <c r="O1765">
        <f>IF($R1765="","",CHOOSE($Q$2,YEAR(R1765)*12+MONTH(R1765),INT((R1765-2)/7),YEAR(R1765)*4+ROUNDUP(MONTH(R1765)/3)))</f>
        <v/>
      </c>
      <c r="P1765">
        <f>IF($R1765="","",IF($R1766="",1,IF(O1765&lt;&gt;O1766,1,0)))</f>
        <v/>
      </c>
      <c r="Q1765">
        <f>IF(P1765=1,SUM($P$7:P1765),"")</f>
        <v/>
      </c>
      <c r="R1765">
        <f>IF($A1765="","",IF(ISNUMBER($A1765),$A1765,IFERROR(DATEVALUE($A1765),NA())))</f>
        <v/>
      </c>
    </row>
    <row r="1766">
      <c r="O1766">
        <f>IF($R1766="","",CHOOSE($Q$2,YEAR(R1766)*12+MONTH(R1766),INT((R1766-2)/7),YEAR(R1766)*4+ROUNDUP(MONTH(R1766)/3)))</f>
        <v/>
      </c>
      <c r="P1766">
        <f>IF($R1766="","",IF($R1767="",1,IF(O1766&lt;&gt;O1767,1,0)))</f>
        <v/>
      </c>
      <c r="Q1766">
        <f>IF(P1766=1,SUM($P$7:P1766),"")</f>
        <v/>
      </c>
      <c r="R1766">
        <f>IF($A1766="","",IF(ISNUMBER($A1766),$A1766,IFERROR(DATEVALUE($A1766),NA())))</f>
        <v/>
      </c>
    </row>
    <row r="1767">
      <c r="O1767">
        <f>IF($R1767="","",CHOOSE($Q$2,YEAR(R1767)*12+MONTH(R1767),INT((R1767-2)/7),YEAR(R1767)*4+ROUNDUP(MONTH(R1767)/3)))</f>
        <v/>
      </c>
      <c r="P1767">
        <f>IF($R1767="","",IF($R1768="",1,IF(O1767&lt;&gt;O1768,1,0)))</f>
        <v/>
      </c>
      <c r="Q1767">
        <f>IF(P1767=1,SUM($P$7:P1767),"")</f>
        <v/>
      </c>
      <c r="R1767">
        <f>IF($A1767="","",IF(ISNUMBER($A1767),$A1767,IFERROR(DATEVALUE($A1767),NA())))</f>
        <v/>
      </c>
    </row>
    <row r="1768">
      <c r="O1768">
        <f>IF($R1768="","",CHOOSE($Q$2,YEAR(R1768)*12+MONTH(R1768),INT((R1768-2)/7),YEAR(R1768)*4+ROUNDUP(MONTH(R1768)/3)))</f>
        <v/>
      </c>
      <c r="P1768">
        <f>IF($R1768="","",IF($R1769="",1,IF(O1768&lt;&gt;O1769,1,0)))</f>
        <v/>
      </c>
      <c r="Q1768">
        <f>IF(P1768=1,SUM($P$7:P1768),"")</f>
        <v/>
      </c>
      <c r="R1768">
        <f>IF($A1768="","",IF(ISNUMBER($A1768),$A1768,IFERROR(DATEVALUE($A1768),NA())))</f>
        <v/>
      </c>
    </row>
    <row r="1769">
      <c r="O1769">
        <f>IF($R1769="","",CHOOSE($Q$2,YEAR(R1769)*12+MONTH(R1769),INT((R1769-2)/7),YEAR(R1769)*4+ROUNDUP(MONTH(R1769)/3)))</f>
        <v/>
      </c>
      <c r="P1769">
        <f>IF($R1769="","",IF($R1770="",1,IF(O1769&lt;&gt;O1770,1,0)))</f>
        <v/>
      </c>
      <c r="Q1769">
        <f>IF(P1769=1,SUM($P$7:P1769),"")</f>
        <v/>
      </c>
      <c r="R1769">
        <f>IF($A1769="","",IF(ISNUMBER($A1769),$A1769,IFERROR(DATEVALUE($A1769),NA())))</f>
        <v/>
      </c>
    </row>
    <row r="1770">
      <c r="O1770">
        <f>IF($R1770="","",CHOOSE($Q$2,YEAR(R1770)*12+MONTH(R1770),INT((R1770-2)/7),YEAR(R1770)*4+ROUNDUP(MONTH(R1770)/3)))</f>
        <v/>
      </c>
      <c r="P1770">
        <f>IF($R1770="","",IF($R1771="",1,IF(O1770&lt;&gt;O1771,1,0)))</f>
        <v/>
      </c>
      <c r="Q1770">
        <f>IF(P1770=1,SUM($P$7:P1770),"")</f>
        <v/>
      </c>
      <c r="R1770">
        <f>IF($A1770="","",IF(ISNUMBER($A1770),$A1770,IFERROR(DATEVALUE($A1770),NA())))</f>
        <v/>
      </c>
    </row>
    <row r="1771">
      <c r="O1771">
        <f>IF($R1771="","",CHOOSE($Q$2,YEAR(R1771)*12+MONTH(R1771),INT((R1771-2)/7),YEAR(R1771)*4+ROUNDUP(MONTH(R1771)/3)))</f>
        <v/>
      </c>
      <c r="P1771">
        <f>IF($R1771="","",IF($R1772="",1,IF(O1771&lt;&gt;O1772,1,0)))</f>
        <v/>
      </c>
      <c r="Q1771">
        <f>IF(P1771=1,SUM($P$7:P1771),"")</f>
        <v/>
      </c>
      <c r="R1771">
        <f>IF($A1771="","",IF(ISNUMBER($A1771),$A1771,IFERROR(DATEVALUE($A1771),NA())))</f>
        <v/>
      </c>
    </row>
    <row r="1772">
      <c r="O1772">
        <f>IF($R1772="","",CHOOSE($Q$2,YEAR(R1772)*12+MONTH(R1772),INT((R1772-2)/7),YEAR(R1772)*4+ROUNDUP(MONTH(R1772)/3)))</f>
        <v/>
      </c>
      <c r="P1772">
        <f>IF($R1772="","",IF($R1773="",1,IF(O1772&lt;&gt;O1773,1,0)))</f>
        <v/>
      </c>
      <c r="Q1772">
        <f>IF(P1772=1,SUM($P$7:P1772),"")</f>
        <v/>
      </c>
      <c r="R1772">
        <f>IF($A1772="","",IF(ISNUMBER($A1772),$A1772,IFERROR(DATEVALUE($A1772),NA())))</f>
        <v/>
      </c>
    </row>
    <row r="1773">
      <c r="O1773">
        <f>IF($R1773="","",CHOOSE($Q$2,YEAR(R1773)*12+MONTH(R1773),INT((R1773-2)/7),YEAR(R1773)*4+ROUNDUP(MONTH(R1773)/3)))</f>
        <v/>
      </c>
      <c r="P1773">
        <f>IF($R1773="","",IF($R1774="",1,IF(O1773&lt;&gt;O1774,1,0)))</f>
        <v/>
      </c>
      <c r="Q1773">
        <f>IF(P1773=1,SUM($P$7:P1773),"")</f>
        <v/>
      </c>
      <c r="R1773">
        <f>IF($A1773="","",IF(ISNUMBER($A1773),$A1773,IFERROR(DATEVALUE($A1773),NA())))</f>
        <v/>
      </c>
    </row>
    <row r="1774">
      <c r="O1774">
        <f>IF($R1774="","",CHOOSE($Q$2,YEAR(R1774)*12+MONTH(R1774),INT((R1774-2)/7),YEAR(R1774)*4+ROUNDUP(MONTH(R1774)/3)))</f>
        <v/>
      </c>
      <c r="P1774">
        <f>IF($R1774="","",IF($R1775="",1,IF(O1774&lt;&gt;O1775,1,0)))</f>
        <v/>
      </c>
      <c r="Q1774">
        <f>IF(P1774=1,SUM($P$7:P1774),"")</f>
        <v/>
      </c>
      <c r="R1774">
        <f>IF($A1774="","",IF(ISNUMBER($A1774),$A1774,IFERROR(DATEVALUE($A1774),NA())))</f>
        <v/>
      </c>
    </row>
    <row r="1775">
      <c r="O1775">
        <f>IF($R1775="","",CHOOSE($Q$2,YEAR(R1775)*12+MONTH(R1775),INT((R1775-2)/7),YEAR(R1775)*4+ROUNDUP(MONTH(R1775)/3)))</f>
        <v/>
      </c>
      <c r="P1775">
        <f>IF($R1775="","",IF($R1776="",1,IF(O1775&lt;&gt;O1776,1,0)))</f>
        <v/>
      </c>
      <c r="Q1775">
        <f>IF(P1775=1,SUM($P$7:P1775),"")</f>
        <v/>
      </c>
      <c r="R1775">
        <f>IF($A1775="","",IF(ISNUMBER($A1775),$A1775,IFERROR(DATEVALUE($A1775),NA())))</f>
        <v/>
      </c>
    </row>
    <row r="1776">
      <c r="O1776">
        <f>IF($R1776="","",CHOOSE($Q$2,YEAR(R1776)*12+MONTH(R1776),INT((R1776-2)/7),YEAR(R1776)*4+ROUNDUP(MONTH(R1776)/3)))</f>
        <v/>
      </c>
      <c r="P1776">
        <f>IF($R1776="","",IF($R1777="",1,IF(O1776&lt;&gt;O1777,1,0)))</f>
        <v/>
      </c>
      <c r="Q1776">
        <f>IF(P1776=1,SUM($P$7:P1776),"")</f>
        <v/>
      </c>
      <c r="R1776">
        <f>IF($A1776="","",IF(ISNUMBER($A1776),$A1776,IFERROR(DATEVALUE($A1776),NA())))</f>
        <v/>
      </c>
    </row>
    <row r="1777">
      <c r="O1777">
        <f>IF($R1777="","",CHOOSE($Q$2,YEAR(R1777)*12+MONTH(R1777),INT((R1777-2)/7),YEAR(R1777)*4+ROUNDUP(MONTH(R1777)/3)))</f>
        <v/>
      </c>
      <c r="P1777">
        <f>IF($R1777="","",IF($R1778="",1,IF(O1777&lt;&gt;O1778,1,0)))</f>
        <v/>
      </c>
      <c r="Q1777">
        <f>IF(P1777=1,SUM($P$7:P1777),"")</f>
        <v/>
      </c>
      <c r="R1777">
        <f>IF($A1777="","",IF(ISNUMBER($A1777),$A1777,IFERROR(DATEVALUE($A1777),NA())))</f>
        <v/>
      </c>
    </row>
    <row r="1778">
      <c r="O1778">
        <f>IF($R1778="","",CHOOSE($Q$2,YEAR(R1778)*12+MONTH(R1778),INT((R1778-2)/7),YEAR(R1778)*4+ROUNDUP(MONTH(R1778)/3)))</f>
        <v/>
      </c>
      <c r="P1778">
        <f>IF($R1778="","",IF($R1779="",1,IF(O1778&lt;&gt;O1779,1,0)))</f>
        <v/>
      </c>
      <c r="Q1778">
        <f>IF(P1778=1,SUM($P$7:P1778),"")</f>
        <v/>
      </c>
      <c r="R1778">
        <f>IF($A1778="","",IF(ISNUMBER($A1778),$A1778,IFERROR(DATEVALUE($A1778),NA())))</f>
        <v/>
      </c>
    </row>
    <row r="1779">
      <c r="O1779">
        <f>IF($R1779="","",CHOOSE($Q$2,YEAR(R1779)*12+MONTH(R1779),INT((R1779-2)/7),YEAR(R1779)*4+ROUNDUP(MONTH(R1779)/3)))</f>
        <v/>
      </c>
      <c r="P1779">
        <f>IF($R1779="","",IF($R1780="",1,IF(O1779&lt;&gt;O1780,1,0)))</f>
        <v/>
      </c>
      <c r="Q1779">
        <f>IF(P1779=1,SUM($P$7:P1779),"")</f>
        <v/>
      </c>
      <c r="R1779">
        <f>IF($A1779="","",IF(ISNUMBER($A1779),$A1779,IFERROR(DATEVALUE($A1779),NA())))</f>
        <v/>
      </c>
    </row>
    <row r="1780">
      <c r="O1780">
        <f>IF($R1780="","",CHOOSE($Q$2,YEAR(R1780)*12+MONTH(R1780),INT((R1780-2)/7),YEAR(R1780)*4+ROUNDUP(MONTH(R1780)/3)))</f>
        <v/>
      </c>
      <c r="P1780">
        <f>IF($R1780="","",IF($R1781="",1,IF(O1780&lt;&gt;O1781,1,0)))</f>
        <v/>
      </c>
      <c r="Q1780">
        <f>IF(P1780=1,SUM($P$7:P1780),"")</f>
        <v/>
      </c>
      <c r="R1780">
        <f>IF($A1780="","",IF(ISNUMBER($A1780),$A1780,IFERROR(DATEVALUE($A1780),NA())))</f>
        <v/>
      </c>
    </row>
    <row r="1781">
      <c r="O1781">
        <f>IF($R1781="","",CHOOSE($Q$2,YEAR(R1781)*12+MONTH(R1781),INT((R1781-2)/7),YEAR(R1781)*4+ROUNDUP(MONTH(R1781)/3)))</f>
        <v/>
      </c>
      <c r="P1781">
        <f>IF($R1781="","",IF($R1782="",1,IF(O1781&lt;&gt;O1782,1,0)))</f>
        <v/>
      </c>
      <c r="Q1781">
        <f>IF(P1781=1,SUM($P$7:P1781),"")</f>
        <v/>
      </c>
      <c r="R1781">
        <f>IF($A1781="","",IF(ISNUMBER($A1781),$A1781,IFERROR(DATEVALUE($A1781),NA())))</f>
        <v/>
      </c>
    </row>
    <row r="1782">
      <c r="O1782">
        <f>IF($R1782="","",CHOOSE($Q$2,YEAR(R1782)*12+MONTH(R1782),INT((R1782-2)/7),YEAR(R1782)*4+ROUNDUP(MONTH(R1782)/3)))</f>
        <v/>
      </c>
      <c r="P1782">
        <f>IF($R1782="","",IF($R1783="",1,IF(O1782&lt;&gt;O1783,1,0)))</f>
        <v/>
      </c>
      <c r="Q1782">
        <f>IF(P1782=1,SUM($P$7:P1782),"")</f>
        <v/>
      </c>
      <c r="R1782">
        <f>IF($A1782="","",IF(ISNUMBER($A1782),$A1782,IFERROR(DATEVALUE($A1782),NA())))</f>
        <v/>
      </c>
    </row>
    <row r="1783">
      <c r="O1783">
        <f>IF($R1783="","",CHOOSE($Q$2,YEAR(R1783)*12+MONTH(R1783),INT((R1783-2)/7),YEAR(R1783)*4+ROUNDUP(MONTH(R1783)/3)))</f>
        <v/>
      </c>
      <c r="P1783">
        <f>IF($R1783="","",IF($R1784="",1,IF(O1783&lt;&gt;O1784,1,0)))</f>
        <v/>
      </c>
      <c r="Q1783">
        <f>IF(P1783=1,SUM($P$7:P1783),"")</f>
        <v/>
      </c>
      <c r="R1783">
        <f>IF($A1783="","",IF(ISNUMBER($A1783),$A1783,IFERROR(DATEVALUE($A1783),NA())))</f>
        <v/>
      </c>
    </row>
    <row r="1784">
      <c r="O1784">
        <f>IF($R1784="","",CHOOSE($Q$2,YEAR(R1784)*12+MONTH(R1784),INT((R1784-2)/7),YEAR(R1784)*4+ROUNDUP(MONTH(R1784)/3)))</f>
        <v/>
      </c>
      <c r="P1784">
        <f>IF($R1784="","",IF($R1785="",1,IF(O1784&lt;&gt;O1785,1,0)))</f>
        <v/>
      </c>
      <c r="Q1784">
        <f>IF(P1784=1,SUM($P$7:P1784),"")</f>
        <v/>
      </c>
      <c r="R1784">
        <f>IF($A1784="","",IF(ISNUMBER($A1784),$A1784,IFERROR(DATEVALUE($A1784),NA())))</f>
        <v/>
      </c>
    </row>
    <row r="1785">
      <c r="O1785">
        <f>IF($R1785="","",CHOOSE($Q$2,YEAR(R1785)*12+MONTH(R1785),INT((R1785-2)/7),YEAR(R1785)*4+ROUNDUP(MONTH(R1785)/3)))</f>
        <v/>
      </c>
      <c r="P1785">
        <f>IF($R1785="","",IF($R1786="",1,IF(O1785&lt;&gt;O1786,1,0)))</f>
        <v/>
      </c>
      <c r="Q1785">
        <f>IF(P1785=1,SUM($P$7:P1785),"")</f>
        <v/>
      </c>
      <c r="R1785">
        <f>IF($A1785="","",IF(ISNUMBER($A1785),$A1785,IFERROR(DATEVALUE($A1785),NA())))</f>
        <v/>
      </c>
    </row>
    <row r="1786">
      <c r="O1786">
        <f>IF($R1786="","",CHOOSE($Q$2,YEAR(R1786)*12+MONTH(R1786),INT((R1786-2)/7),YEAR(R1786)*4+ROUNDUP(MONTH(R1786)/3)))</f>
        <v/>
      </c>
      <c r="P1786">
        <f>IF($R1786="","",IF($R1787="",1,IF(O1786&lt;&gt;O1787,1,0)))</f>
        <v/>
      </c>
      <c r="Q1786">
        <f>IF(P1786=1,SUM($P$7:P1786),"")</f>
        <v/>
      </c>
      <c r="R1786">
        <f>IF($A1786="","",IF(ISNUMBER($A1786),$A1786,IFERROR(DATEVALUE($A1786),NA())))</f>
        <v/>
      </c>
    </row>
    <row r="1787">
      <c r="O1787">
        <f>IF($R1787="","",CHOOSE($Q$2,YEAR(R1787)*12+MONTH(R1787),INT((R1787-2)/7),YEAR(R1787)*4+ROUNDUP(MONTH(R1787)/3)))</f>
        <v/>
      </c>
      <c r="P1787">
        <f>IF($R1787="","",IF($R1788="",1,IF(O1787&lt;&gt;O1788,1,0)))</f>
        <v/>
      </c>
      <c r="Q1787">
        <f>IF(P1787=1,SUM($P$7:P1787),"")</f>
        <v/>
      </c>
      <c r="R1787">
        <f>IF($A1787="","",IF(ISNUMBER($A1787),$A1787,IFERROR(DATEVALUE($A1787),NA())))</f>
        <v/>
      </c>
    </row>
    <row r="1788">
      <c r="O1788">
        <f>IF($R1788="","",CHOOSE($Q$2,YEAR(R1788)*12+MONTH(R1788),INT((R1788-2)/7),YEAR(R1788)*4+ROUNDUP(MONTH(R1788)/3)))</f>
        <v/>
      </c>
      <c r="P1788">
        <f>IF($R1788="","",IF($R1789="",1,IF(O1788&lt;&gt;O1789,1,0)))</f>
        <v/>
      </c>
      <c r="Q1788">
        <f>IF(P1788=1,SUM($P$7:P1788),"")</f>
        <v/>
      </c>
      <c r="R1788">
        <f>IF($A1788="","",IF(ISNUMBER($A1788),$A1788,IFERROR(DATEVALUE($A1788),NA())))</f>
        <v/>
      </c>
    </row>
    <row r="1789">
      <c r="O1789">
        <f>IF($R1789="","",CHOOSE($Q$2,YEAR(R1789)*12+MONTH(R1789),INT((R1789-2)/7),YEAR(R1789)*4+ROUNDUP(MONTH(R1789)/3)))</f>
        <v/>
      </c>
      <c r="P1789">
        <f>IF($R1789="","",IF($R1790="",1,IF(O1789&lt;&gt;O1790,1,0)))</f>
        <v/>
      </c>
      <c r="Q1789">
        <f>IF(P1789=1,SUM($P$7:P1789),"")</f>
        <v/>
      </c>
      <c r="R1789">
        <f>IF($A1789="","",IF(ISNUMBER($A1789),$A1789,IFERROR(DATEVALUE($A1789),NA())))</f>
        <v/>
      </c>
    </row>
    <row r="1790">
      <c r="O1790">
        <f>IF($R1790="","",CHOOSE($Q$2,YEAR(R1790)*12+MONTH(R1790),INT((R1790-2)/7),YEAR(R1790)*4+ROUNDUP(MONTH(R1790)/3)))</f>
        <v/>
      </c>
      <c r="P1790">
        <f>IF($R1790="","",IF($R1791="",1,IF(O1790&lt;&gt;O1791,1,0)))</f>
        <v/>
      </c>
      <c r="Q1790">
        <f>IF(P1790=1,SUM($P$7:P1790),"")</f>
        <v/>
      </c>
      <c r="R1790">
        <f>IF($A1790="","",IF(ISNUMBER($A1790),$A1790,IFERROR(DATEVALUE($A1790),NA())))</f>
        <v/>
      </c>
    </row>
    <row r="1791">
      <c r="O1791">
        <f>IF($R1791="","",CHOOSE($Q$2,YEAR(R1791)*12+MONTH(R1791),INT((R1791-2)/7),YEAR(R1791)*4+ROUNDUP(MONTH(R1791)/3)))</f>
        <v/>
      </c>
      <c r="P1791">
        <f>IF($R1791="","",IF($R1792="",1,IF(O1791&lt;&gt;O1792,1,0)))</f>
        <v/>
      </c>
      <c r="Q1791">
        <f>IF(P1791=1,SUM($P$7:P1791),"")</f>
        <v/>
      </c>
      <c r="R1791">
        <f>IF($A1791="","",IF(ISNUMBER($A1791),$A1791,IFERROR(DATEVALUE($A1791),NA())))</f>
        <v/>
      </c>
    </row>
    <row r="1792">
      <c r="O1792">
        <f>IF($R1792="","",CHOOSE($Q$2,YEAR(R1792)*12+MONTH(R1792),INT((R1792-2)/7),YEAR(R1792)*4+ROUNDUP(MONTH(R1792)/3)))</f>
        <v/>
      </c>
      <c r="P1792">
        <f>IF($R1792="","",IF($R1793="",1,IF(O1792&lt;&gt;O1793,1,0)))</f>
        <v/>
      </c>
      <c r="Q1792">
        <f>IF(P1792=1,SUM($P$7:P1792),"")</f>
        <v/>
      </c>
      <c r="R1792">
        <f>IF($A1792="","",IF(ISNUMBER($A1792),$A1792,IFERROR(DATEVALUE($A1792),NA())))</f>
        <v/>
      </c>
    </row>
    <row r="1793">
      <c r="O1793">
        <f>IF($R1793="","",CHOOSE($Q$2,YEAR(R1793)*12+MONTH(R1793),INT((R1793-2)/7),YEAR(R1793)*4+ROUNDUP(MONTH(R1793)/3)))</f>
        <v/>
      </c>
      <c r="P1793">
        <f>IF($R1793="","",IF($R1794="",1,IF(O1793&lt;&gt;O1794,1,0)))</f>
        <v/>
      </c>
      <c r="Q1793">
        <f>IF(P1793=1,SUM($P$7:P1793),"")</f>
        <v/>
      </c>
      <c r="R1793">
        <f>IF($A1793="","",IF(ISNUMBER($A1793),$A1793,IFERROR(DATEVALUE($A1793),NA())))</f>
        <v/>
      </c>
    </row>
    <row r="1794">
      <c r="O1794">
        <f>IF($R1794="","",CHOOSE($Q$2,YEAR(R1794)*12+MONTH(R1794),INT((R1794-2)/7),YEAR(R1794)*4+ROUNDUP(MONTH(R1794)/3)))</f>
        <v/>
      </c>
      <c r="P1794">
        <f>IF($R1794="","",IF($R1795="",1,IF(O1794&lt;&gt;O1795,1,0)))</f>
        <v/>
      </c>
      <c r="Q1794">
        <f>IF(P1794=1,SUM($P$7:P1794),"")</f>
        <v/>
      </c>
      <c r="R1794">
        <f>IF($A1794="","",IF(ISNUMBER($A1794),$A1794,IFERROR(DATEVALUE($A1794),NA())))</f>
        <v/>
      </c>
    </row>
    <row r="1795">
      <c r="O1795">
        <f>IF($R1795="","",CHOOSE($Q$2,YEAR(R1795)*12+MONTH(R1795),INT((R1795-2)/7),YEAR(R1795)*4+ROUNDUP(MONTH(R1795)/3)))</f>
        <v/>
      </c>
      <c r="P1795">
        <f>IF($R1795="","",IF($R1796="",1,IF(O1795&lt;&gt;O1796,1,0)))</f>
        <v/>
      </c>
      <c r="Q1795">
        <f>IF(P1795=1,SUM($P$7:P1795),"")</f>
        <v/>
      </c>
      <c r="R1795">
        <f>IF($A1795="","",IF(ISNUMBER($A1795),$A1795,IFERROR(DATEVALUE($A1795),NA())))</f>
        <v/>
      </c>
    </row>
    <row r="1796">
      <c r="O1796">
        <f>IF($R1796="","",CHOOSE($Q$2,YEAR(R1796)*12+MONTH(R1796),INT((R1796-2)/7),YEAR(R1796)*4+ROUNDUP(MONTH(R1796)/3)))</f>
        <v/>
      </c>
      <c r="P1796">
        <f>IF($R1796="","",IF($R1797="",1,IF(O1796&lt;&gt;O1797,1,0)))</f>
        <v/>
      </c>
      <c r="Q1796">
        <f>IF(P1796=1,SUM($P$7:P1796),"")</f>
        <v/>
      </c>
      <c r="R1796">
        <f>IF($A1796="","",IF(ISNUMBER($A1796),$A1796,IFERROR(DATEVALUE($A1796),NA())))</f>
        <v/>
      </c>
    </row>
    <row r="1797">
      <c r="O1797">
        <f>IF($R1797="","",CHOOSE($Q$2,YEAR(R1797)*12+MONTH(R1797),INT((R1797-2)/7),YEAR(R1797)*4+ROUNDUP(MONTH(R1797)/3)))</f>
        <v/>
      </c>
      <c r="P1797">
        <f>IF($R1797="","",IF($R1798="",1,IF(O1797&lt;&gt;O1798,1,0)))</f>
        <v/>
      </c>
      <c r="Q1797">
        <f>IF(P1797=1,SUM($P$7:P1797),"")</f>
        <v/>
      </c>
      <c r="R1797">
        <f>IF($A1797="","",IF(ISNUMBER($A1797),$A1797,IFERROR(DATEVALUE($A1797),NA())))</f>
        <v/>
      </c>
    </row>
    <row r="1798">
      <c r="O1798">
        <f>IF($R1798="","",CHOOSE($Q$2,YEAR(R1798)*12+MONTH(R1798),INT((R1798-2)/7),YEAR(R1798)*4+ROUNDUP(MONTH(R1798)/3)))</f>
        <v/>
      </c>
      <c r="P1798">
        <f>IF($R1798="","",IF($R1799="",1,IF(O1798&lt;&gt;O1799,1,0)))</f>
        <v/>
      </c>
      <c r="Q1798">
        <f>IF(P1798=1,SUM($P$7:P1798),"")</f>
        <v/>
      </c>
      <c r="R1798">
        <f>IF($A1798="","",IF(ISNUMBER($A1798),$A1798,IFERROR(DATEVALUE($A1798),NA())))</f>
        <v/>
      </c>
    </row>
    <row r="1799">
      <c r="O1799">
        <f>IF($R1799="","",CHOOSE($Q$2,YEAR(R1799)*12+MONTH(R1799),INT((R1799-2)/7),YEAR(R1799)*4+ROUNDUP(MONTH(R1799)/3)))</f>
        <v/>
      </c>
      <c r="P1799">
        <f>IF($R1799="","",IF($R1800="",1,IF(O1799&lt;&gt;O1800,1,0)))</f>
        <v/>
      </c>
      <c r="Q1799">
        <f>IF(P1799=1,SUM($P$7:P1799),"")</f>
        <v/>
      </c>
      <c r="R1799">
        <f>IF($A1799="","",IF(ISNUMBER($A1799),$A1799,IFERROR(DATEVALUE($A1799),NA())))</f>
        <v/>
      </c>
    </row>
    <row r="1800">
      <c r="O1800">
        <f>IF($R1800="","",CHOOSE($Q$2,YEAR(R1800)*12+MONTH(R1800),INT((R1800-2)/7),YEAR(R1800)*4+ROUNDUP(MONTH(R1800)/3)))</f>
        <v/>
      </c>
      <c r="P1800">
        <f>IF($R1800="","",IF($R1801="",1,IF(O1800&lt;&gt;O1801,1,0)))</f>
        <v/>
      </c>
      <c r="Q1800">
        <f>IF(P1800=1,SUM($P$7:P1800),"")</f>
        <v/>
      </c>
      <c r="R1800">
        <f>IF($A1800="","",IF(ISNUMBER($A1800),$A1800,IFERROR(DATEVALUE($A1800),NA())))</f>
        <v/>
      </c>
    </row>
    <row r="1801">
      <c r="O1801">
        <f>IF($R1801="","",CHOOSE($Q$2,YEAR(R1801)*12+MONTH(R1801),INT((R1801-2)/7),YEAR(R1801)*4+ROUNDUP(MONTH(R1801)/3)))</f>
        <v/>
      </c>
      <c r="P1801">
        <f>IF($R1801="","",IF($R1802="",1,IF(O1801&lt;&gt;O1802,1,0)))</f>
        <v/>
      </c>
      <c r="Q1801">
        <f>IF(P1801=1,SUM($P$7:P1801),"")</f>
        <v/>
      </c>
      <c r="R1801">
        <f>IF($A1801="","",IF(ISNUMBER($A1801),$A1801,IFERROR(DATEVALUE($A1801),NA())))</f>
        <v/>
      </c>
    </row>
    <row r="1802">
      <c r="O1802">
        <f>IF($R1802="","",CHOOSE($Q$2,YEAR(R1802)*12+MONTH(R1802),INT((R1802-2)/7),YEAR(R1802)*4+ROUNDUP(MONTH(R1802)/3)))</f>
        <v/>
      </c>
      <c r="P1802">
        <f>IF($R1802="","",IF($R1803="",1,IF(O1802&lt;&gt;O1803,1,0)))</f>
        <v/>
      </c>
      <c r="Q1802">
        <f>IF(P1802=1,SUM($P$7:P1802),"")</f>
        <v/>
      </c>
      <c r="R1802">
        <f>IF($A1802="","",IF(ISNUMBER($A1802),$A1802,IFERROR(DATEVALUE($A1802),NA())))</f>
        <v/>
      </c>
    </row>
    <row r="1803">
      <c r="O1803">
        <f>IF($R1803="","",CHOOSE($Q$2,YEAR(R1803)*12+MONTH(R1803),INT((R1803-2)/7),YEAR(R1803)*4+ROUNDUP(MONTH(R1803)/3)))</f>
        <v/>
      </c>
      <c r="P1803">
        <f>IF($R1803="","",IF($R1804="",1,IF(O1803&lt;&gt;O1804,1,0)))</f>
        <v/>
      </c>
      <c r="Q1803">
        <f>IF(P1803=1,SUM($P$7:P1803),"")</f>
        <v/>
      </c>
      <c r="R1803">
        <f>IF($A1803="","",IF(ISNUMBER($A1803),$A1803,IFERROR(DATEVALUE($A1803),NA())))</f>
        <v/>
      </c>
    </row>
    <row r="1804">
      <c r="O1804">
        <f>IF($R1804="","",CHOOSE($Q$2,YEAR(R1804)*12+MONTH(R1804),INT((R1804-2)/7),YEAR(R1804)*4+ROUNDUP(MONTH(R1804)/3)))</f>
        <v/>
      </c>
      <c r="P1804">
        <f>IF($R1804="","",IF($R1805="",1,IF(O1804&lt;&gt;O1805,1,0)))</f>
        <v/>
      </c>
      <c r="Q1804">
        <f>IF(P1804=1,SUM($P$7:P1804),"")</f>
        <v/>
      </c>
      <c r="R1804">
        <f>IF($A1804="","",IF(ISNUMBER($A1804),$A1804,IFERROR(DATEVALUE($A1804),NA())))</f>
        <v/>
      </c>
    </row>
    <row r="1805">
      <c r="O1805">
        <f>IF($R1805="","",CHOOSE($Q$2,YEAR(R1805)*12+MONTH(R1805),INT((R1805-2)/7),YEAR(R1805)*4+ROUNDUP(MONTH(R1805)/3)))</f>
        <v/>
      </c>
      <c r="P1805">
        <f>IF($R1805="","",IF($R1806="",1,IF(O1805&lt;&gt;O1806,1,0)))</f>
        <v/>
      </c>
      <c r="Q1805">
        <f>IF(P1805=1,SUM($P$7:P1805),"")</f>
        <v/>
      </c>
      <c r="R1805">
        <f>IF($A1805="","",IF(ISNUMBER($A1805),$A1805,IFERROR(DATEVALUE($A1805),NA())))</f>
        <v/>
      </c>
    </row>
    <row r="1806">
      <c r="O1806">
        <f>IF($R1806="","",CHOOSE($Q$2,YEAR(R1806)*12+MONTH(R1806),INT((R1806-2)/7),YEAR(R1806)*4+ROUNDUP(MONTH(R1806)/3)))</f>
        <v/>
      </c>
      <c r="P1806">
        <f>IF($R1806="","",IF($R1807="",1,IF(O1806&lt;&gt;O1807,1,0)))</f>
        <v/>
      </c>
      <c r="Q1806">
        <f>IF(P1806=1,SUM($P$7:P1806),"")</f>
        <v/>
      </c>
      <c r="R1806">
        <f>IF($A1806="","",IF(ISNUMBER($A1806),$A1806,IFERROR(DATEVALUE($A1806),NA())))</f>
        <v/>
      </c>
    </row>
    <row r="1807">
      <c r="O1807">
        <f>IF($R1807="","",CHOOSE($Q$2,YEAR(R1807)*12+MONTH(R1807),INT((R1807-2)/7),YEAR(R1807)*4+ROUNDUP(MONTH(R1807)/3)))</f>
        <v/>
      </c>
      <c r="P1807">
        <f>IF($R1807="","",IF($R1808="",1,IF(O1807&lt;&gt;O1808,1,0)))</f>
        <v/>
      </c>
      <c r="Q1807">
        <f>IF(P1807=1,SUM($P$7:P1807),"")</f>
        <v/>
      </c>
      <c r="R1807">
        <f>IF($A1807="","",IF(ISNUMBER($A1807),$A1807,IFERROR(DATEVALUE($A1807),NA())))</f>
        <v/>
      </c>
    </row>
    <row r="1808">
      <c r="O1808">
        <f>IF($R1808="","",CHOOSE($Q$2,YEAR(R1808)*12+MONTH(R1808),INT((R1808-2)/7),YEAR(R1808)*4+ROUNDUP(MONTH(R1808)/3)))</f>
        <v/>
      </c>
      <c r="P1808">
        <f>IF($R1808="","",IF($R1809="",1,IF(O1808&lt;&gt;O1809,1,0)))</f>
        <v/>
      </c>
      <c r="Q1808">
        <f>IF(P1808=1,SUM($P$7:P1808),"")</f>
        <v/>
      </c>
      <c r="R1808">
        <f>IF($A1808="","",IF(ISNUMBER($A1808),$A1808,IFERROR(DATEVALUE($A1808),NA())))</f>
        <v/>
      </c>
    </row>
    <row r="1809">
      <c r="O1809">
        <f>IF($R1809="","",CHOOSE($Q$2,YEAR(R1809)*12+MONTH(R1809),INT((R1809-2)/7),YEAR(R1809)*4+ROUNDUP(MONTH(R1809)/3)))</f>
        <v/>
      </c>
      <c r="P1809">
        <f>IF($R1809="","",IF($R1810="",1,IF(O1809&lt;&gt;O1810,1,0)))</f>
        <v/>
      </c>
      <c r="Q1809">
        <f>IF(P1809=1,SUM($P$7:P1809),"")</f>
        <v/>
      </c>
      <c r="R1809">
        <f>IF($A1809="","",IF(ISNUMBER($A1809),$A1809,IFERROR(DATEVALUE($A1809),NA())))</f>
        <v/>
      </c>
    </row>
    <row r="1810">
      <c r="O1810">
        <f>IF($R1810="","",CHOOSE($Q$2,YEAR(R1810)*12+MONTH(R1810),INT((R1810-2)/7),YEAR(R1810)*4+ROUNDUP(MONTH(R1810)/3)))</f>
        <v/>
      </c>
      <c r="P1810">
        <f>IF($R1810="","",IF($R1811="",1,IF(O1810&lt;&gt;O1811,1,0)))</f>
        <v/>
      </c>
      <c r="Q1810">
        <f>IF(P1810=1,SUM($P$7:P1810),"")</f>
        <v/>
      </c>
      <c r="R1810">
        <f>IF($A1810="","",IF(ISNUMBER($A1810),$A1810,IFERROR(DATEVALUE($A1810),NA())))</f>
        <v/>
      </c>
    </row>
    <row r="1811">
      <c r="O1811">
        <f>IF($R1811="","",CHOOSE($Q$2,YEAR(R1811)*12+MONTH(R1811),INT((R1811-2)/7),YEAR(R1811)*4+ROUNDUP(MONTH(R1811)/3)))</f>
        <v/>
      </c>
      <c r="P1811">
        <f>IF($R1811="","",IF($R1812="",1,IF(O1811&lt;&gt;O1812,1,0)))</f>
        <v/>
      </c>
      <c r="Q1811">
        <f>IF(P1811=1,SUM($P$7:P1811),"")</f>
        <v/>
      </c>
      <c r="R1811">
        <f>IF($A1811="","",IF(ISNUMBER($A1811),$A1811,IFERROR(DATEVALUE($A1811),NA())))</f>
        <v/>
      </c>
    </row>
    <row r="1812">
      <c r="O1812">
        <f>IF($R1812="","",CHOOSE($Q$2,YEAR(R1812)*12+MONTH(R1812),INT((R1812-2)/7),YEAR(R1812)*4+ROUNDUP(MONTH(R1812)/3)))</f>
        <v/>
      </c>
      <c r="P1812">
        <f>IF($R1812="","",IF($R1813="",1,IF(O1812&lt;&gt;O1813,1,0)))</f>
        <v/>
      </c>
      <c r="Q1812">
        <f>IF(P1812=1,SUM($P$7:P1812),"")</f>
        <v/>
      </c>
      <c r="R1812">
        <f>IF($A1812="","",IF(ISNUMBER($A1812),$A1812,IFERROR(DATEVALUE($A1812),NA())))</f>
        <v/>
      </c>
    </row>
    <row r="1813">
      <c r="O1813">
        <f>IF($R1813="","",CHOOSE($Q$2,YEAR(R1813)*12+MONTH(R1813),INT((R1813-2)/7),YEAR(R1813)*4+ROUNDUP(MONTH(R1813)/3)))</f>
        <v/>
      </c>
      <c r="P1813">
        <f>IF($R1813="","",IF($R1814="",1,IF(O1813&lt;&gt;O1814,1,0)))</f>
        <v/>
      </c>
      <c r="Q1813">
        <f>IF(P1813=1,SUM($P$7:P1813),"")</f>
        <v/>
      </c>
      <c r="R1813">
        <f>IF($A1813="","",IF(ISNUMBER($A1813),$A1813,IFERROR(DATEVALUE($A1813),NA())))</f>
        <v/>
      </c>
    </row>
    <row r="1814">
      <c r="O1814">
        <f>IF($R1814="","",CHOOSE($Q$2,YEAR(R1814)*12+MONTH(R1814),INT((R1814-2)/7),YEAR(R1814)*4+ROUNDUP(MONTH(R1814)/3)))</f>
        <v/>
      </c>
      <c r="P1814">
        <f>IF($R1814="","",IF($R1815="",1,IF(O1814&lt;&gt;O1815,1,0)))</f>
        <v/>
      </c>
      <c r="Q1814">
        <f>IF(P1814=1,SUM($P$7:P1814),"")</f>
        <v/>
      </c>
      <c r="R1814">
        <f>IF($A1814="","",IF(ISNUMBER($A1814),$A1814,IFERROR(DATEVALUE($A1814),NA())))</f>
        <v/>
      </c>
    </row>
    <row r="1815">
      <c r="O1815">
        <f>IF($R1815="","",CHOOSE($Q$2,YEAR(R1815)*12+MONTH(R1815),INT((R1815-2)/7),YEAR(R1815)*4+ROUNDUP(MONTH(R1815)/3)))</f>
        <v/>
      </c>
      <c r="P1815">
        <f>IF($R1815="","",IF($R1816="",1,IF(O1815&lt;&gt;O1816,1,0)))</f>
        <v/>
      </c>
      <c r="Q1815">
        <f>IF(P1815=1,SUM($P$7:P1815),"")</f>
        <v/>
      </c>
      <c r="R1815">
        <f>IF($A1815="","",IF(ISNUMBER($A1815),$A1815,IFERROR(DATEVALUE($A1815),NA())))</f>
        <v/>
      </c>
    </row>
    <row r="1816">
      <c r="O1816">
        <f>IF($R1816="","",CHOOSE($Q$2,YEAR(R1816)*12+MONTH(R1816),INT((R1816-2)/7),YEAR(R1816)*4+ROUNDUP(MONTH(R1816)/3)))</f>
        <v/>
      </c>
      <c r="P1816">
        <f>IF($R1816="","",IF($R1817="",1,IF(O1816&lt;&gt;O1817,1,0)))</f>
        <v/>
      </c>
      <c r="Q1816">
        <f>IF(P1816=1,SUM($P$7:P1816),"")</f>
        <v/>
      </c>
      <c r="R1816">
        <f>IF($A1816="","",IF(ISNUMBER($A1816),$A1816,IFERROR(DATEVALUE($A1816),NA())))</f>
        <v/>
      </c>
    </row>
    <row r="1817">
      <c r="O1817">
        <f>IF($R1817="","",CHOOSE($Q$2,YEAR(R1817)*12+MONTH(R1817),INT((R1817-2)/7),YEAR(R1817)*4+ROUNDUP(MONTH(R1817)/3)))</f>
        <v/>
      </c>
      <c r="P1817">
        <f>IF($R1817="","",IF($R1818="",1,IF(O1817&lt;&gt;O1818,1,0)))</f>
        <v/>
      </c>
      <c r="Q1817">
        <f>IF(P1817=1,SUM($P$7:P1817),"")</f>
        <v/>
      </c>
      <c r="R1817">
        <f>IF($A1817="","",IF(ISNUMBER($A1817),$A1817,IFERROR(DATEVALUE($A1817),NA())))</f>
        <v/>
      </c>
    </row>
    <row r="1818">
      <c r="O1818">
        <f>IF($R1818="","",CHOOSE($Q$2,YEAR(R1818)*12+MONTH(R1818),INT((R1818-2)/7),YEAR(R1818)*4+ROUNDUP(MONTH(R1818)/3)))</f>
        <v/>
      </c>
      <c r="P1818">
        <f>IF($R1818="","",IF($R1819="",1,IF(O1818&lt;&gt;O1819,1,0)))</f>
        <v/>
      </c>
      <c r="Q1818">
        <f>IF(P1818=1,SUM($P$7:P1818),"")</f>
        <v/>
      </c>
      <c r="R1818">
        <f>IF($A1818="","",IF(ISNUMBER($A1818),$A1818,IFERROR(DATEVALUE($A1818),NA())))</f>
        <v/>
      </c>
    </row>
    <row r="1819">
      <c r="O1819">
        <f>IF($R1819="","",CHOOSE($Q$2,YEAR(R1819)*12+MONTH(R1819),INT((R1819-2)/7),YEAR(R1819)*4+ROUNDUP(MONTH(R1819)/3)))</f>
        <v/>
      </c>
      <c r="P1819">
        <f>IF($R1819="","",IF($R1820="",1,IF(O1819&lt;&gt;O1820,1,0)))</f>
        <v/>
      </c>
      <c r="Q1819">
        <f>IF(P1819=1,SUM($P$7:P1819),"")</f>
        <v/>
      </c>
      <c r="R1819">
        <f>IF($A1819="","",IF(ISNUMBER($A1819),$A1819,IFERROR(DATEVALUE($A1819),NA())))</f>
        <v/>
      </c>
    </row>
    <row r="1820">
      <c r="O1820">
        <f>IF($R1820="","",CHOOSE($Q$2,YEAR(R1820)*12+MONTH(R1820),INT((R1820-2)/7),YEAR(R1820)*4+ROUNDUP(MONTH(R1820)/3)))</f>
        <v/>
      </c>
      <c r="P1820">
        <f>IF($R1820="","",IF($R1821="",1,IF(O1820&lt;&gt;O1821,1,0)))</f>
        <v/>
      </c>
      <c r="Q1820">
        <f>IF(P1820=1,SUM($P$7:P1820),"")</f>
        <v/>
      </c>
      <c r="R1820">
        <f>IF($A1820="","",IF(ISNUMBER($A1820),$A1820,IFERROR(DATEVALUE($A1820),NA())))</f>
        <v/>
      </c>
    </row>
    <row r="1821">
      <c r="O1821">
        <f>IF($R1821="","",CHOOSE($Q$2,YEAR(R1821)*12+MONTH(R1821),INT((R1821-2)/7),YEAR(R1821)*4+ROUNDUP(MONTH(R1821)/3)))</f>
        <v/>
      </c>
      <c r="P1821">
        <f>IF($R1821="","",IF($R1822="",1,IF(O1821&lt;&gt;O1822,1,0)))</f>
        <v/>
      </c>
      <c r="Q1821">
        <f>IF(P1821=1,SUM($P$7:P1821),"")</f>
        <v/>
      </c>
      <c r="R1821">
        <f>IF($A1821="","",IF(ISNUMBER($A1821),$A1821,IFERROR(DATEVALUE($A1821),NA())))</f>
        <v/>
      </c>
    </row>
    <row r="1822">
      <c r="O1822">
        <f>IF($R1822="","",CHOOSE($Q$2,YEAR(R1822)*12+MONTH(R1822),INT((R1822-2)/7),YEAR(R1822)*4+ROUNDUP(MONTH(R1822)/3)))</f>
        <v/>
      </c>
      <c r="P1822">
        <f>IF($R1822="","",IF($R1823="",1,IF(O1822&lt;&gt;O1823,1,0)))</f>
        <v/>
      </c>
      <c r="Q1822">
        <f>IF(P1822=1,SUM($P$7:P1822),"")</f>
        <v/>
      </c>
      <c r="R1822">
        <f>IF($A1822="","",IF(ISNUMBER($A1822),$A1822,IFERROR(DATEVALUE($A1822),NA())))</f>
        <v/>
      </c>
    </row>
    <row r="1823">
      <c r="O1823">
        <f>IF($R1823="","",CHOOSE($Q$2,YEAR(R1823)*12+MONTH(R1823),INT((R1823-2)/7),YEAR(R1823)*4+ROUNDUP(MONTH(R1823)/3)))</f>
        <v/>
      </c>
      <c r="P1823">
        <f>IF($R1823="","",IF($R1824="",1,IF(O1823&lt;&gt;O1824,1,0)))</f>
        <v/>
      </c>
      <c r="Q1823">
        <f>IF(P1823=1,SUM($P$7:P1823),"")</f>
        <v/>
      </c>
      <c r="R1823">
        <f>IF($A1823="","",IF(ISNUMBER($A1823),$A1823,IFERROR(DATEVALUE($A1823),NA())))</f>
        <v/>
      </c>
    </row>
    <row r="1824">
      <c r="O1824">
        <f>IF($R1824="","",CHOOSE($Q$2,YEAR(R1824)*12+MONTH(R1824),INT((R1824-2)/7),YEAR(R1824)*4+ROUNDUP(MONTH(R1824)/3)))</f>
        <v/>
      </c>
      <c r="P1824">
        <f>IF($R1824="","",IF($R1825="",1,IF(O1824&lt;&gt;O1825,1,0)))</f>
        <v/>
      </c>
      <c r="Q1824">
        <f>IF(P1824=1,SUM($P$7:P1824),"")</f>
        <v/>
      </c>
      <c r="R1824">
        <f>IF($A1824="","",IF(ISNUMBER($A1824),$A1824,IFERROR(DATEVALUE($A1824),NA())))</f>
        <v/>
      </c>
    </row>
    <row r="1825">
      <c r="O1825">
        <f>IF($R1825="","",CHOOSE($Q$2,YEAR(R1825)*12+MONTH(R1825),INT((R1825-2)/7),YEAR(R1825)*4+ROUNDUP(MONTH(R1825)/3)))</f>
        <v/>
      </c>
      <c r="P1825">
        <f>IF($R1825="","",IF($R1826="",1,IF(O1825&lt;&gt;O1826,1,0)))</f>
        <v/>
      </c>
      <c r="Q1825">
        <f>IF(P1825=1,SUM($P$7:P1825),"")</f>
        <v/>
      </c>
      <c r="R1825">
        <f>IF($A1825="","",IF(ISNUMBER($A1825),$A1825,IFERROR(DATEVALUE($A1825),NA())))</f>
        <v/>
      </c>
    </row>
    <row r="1826">
      <c r="O1826">
        <f>IF($R1826="","",CHOOSE($Q$2,YEAR(R1826)*12+MONTH(R1826),INT((R1826-2)/7),YEAR(R1826)*4+ROUNDUP(MONTH(R1826)/3)))</f>
        <v/>
      </c>
      <c r="P1826">
        <f>IF($R1826="","",IF($R1827="",1,IF(O1826&lt;&gt;O1827,1,0)))</f>
        <v/>
      </c>
      <c r="Q1826">
        <f>IF(P1826=1,SUM($P$7:P1826),"")</f>
        <v/>
      </c>
      <c r="R1826">
        <f>IF($A1826="","",IF(ISNUMBER($A1826),$A1826,IFERROR(DATEVALUE($A1826),NA())))</f>
        <v/>
      </c>
    </row>
    <row r="1827">
      <c r="O1827">
        <f>IF($R1827="","",CHOOSE($Q$2,YEAR(R1827)*12+MONTH(R1827),INT((R1827-2)/7),YEAR(R1827)*4+ROUNDUP(MONTH(R1827)/3)))</f>
        <v/>
      </c>
      <c r="P1827">
        <f>IF($R1827="","",IF($R1828="",1,IF(O1827&lt;&gt;O1828,1,0)))</f>
        <v/>
      </c>
      <c r="Q1827">
        <f>IF(P1827=1,SUM($P$7:P1827),"")</f>
        <v/>
      </c>
      <c r="R1827">
        <f>IF($A1827="","",IF(ISNUMBER($A1827),$A1827,IFERROR(DATEVALUE($A1827),NA())))</f>
        <v/>
      </c>
    </row>
    <row r="1828">
      <c r="O1828">
        <f>IF($R1828="","",CHOOSE($Q$2,YEAR(R1828)*12+MONTH(R1828),INT((R1828-2)/7),YEAR(R1828)*4+ROUNDUP(MONTH(R1828)/3)))</f>
        <v/>
      </c>
      <c r="P1828">
        <f>IF($R1828="","",IF($R1829="",1,IF(O1828&lt;&gt;O1829,1,0)))</f>
        <v/>
      </c>
      <c r="Q1828">
        <f>IF(P1828=1,SUM($P$7:P1828),"")</f>
        <v/>
      </c>
      <c r="R1828">
        <f>IF($A1828="","",IF(ISNUMBER($A1828),$A1828,IFERROR(DATEVALUE($A1828),NA())))</f>
        <v/>
      </c>
    </row>
    <row r="1829">
      <c r="O1829">
        <f>IF($R1829="","",CHOOSE($Q$2,YEAR(R1829)*12+MONTH(R1829),INT((R1829-2)/7),YEAR(R1829)*4+ROUNDUP(MONTH(R1829)/3)))</f>
        <v/>
      </c>
      <c r="P1829">
        <f>IF($R1829="","",IF($R1830="",1,IF(O1829&lt;&gt;O1830,1,0)))</f>
        <v/>
      </c>
      <c r="Q1829">
        <f>IF(P1829=1,SUM($P$7:P1829),"")</f>
        <v/>
      </c>
      <c r="R1829">
        <f>IF($A1829="","",IF(ISNUMBER($A1829),$A1829,IFERROR(DATEVALUE($A1829),NA())))</f>
        <v/>
      </c>
    </row>
    <row r="1830">
      <c r="O1830">
        <f>IF($R1830="","",CHOOSE($Q$2,YEAR(R1830)*12+MONTH(R1830),INT((R1830-2)/7),YEAR(R1830)*4+ROUNDUP(MONTH(R1830)/3)))</f>
        <v/>
      </c>
      <c r="P1830">
        <f>IF($R1830="","",IF($R1831="",1,IF(O1830&lt;&gt;O1831,1,0)))</f>
        <v/>
      </c>
      <c r="Q1830">
        <f>IF(P1830=1,SUM($P$7:P1830),"")</f>
        <v/>
      </c>
      <c r="R1830">
        <f>IF($A1830="","",IF(ISNUMBER($A1830),$A1830,IFERROR(DATEVALUE($A1830),NA())))</f>
        <v/>
      </c>
    </row>
    <row r="1831">
      <c r="O1831">
        <f>IF($R1831="","",CHOOSE($Q$2,YEAR(R1831)*12+MONTH(R1831),INT((R1831-2)/7),YEAR(R1831)*4+ROUNDUP(MONTH(R1831)/3)))</f>
        <v/>
      </c>
      <c r="P1831">
        <f>IF($R1831="","",IF($R1832="",1,IF(O1831&lt;&gt;O1832,1,0)))</f>
        <v/>
      </c>
      <c r="Q1831">
        <f>IF(P1831=1,SUM($P$7:P1831),"")</f>
        <v/>
      </c>
      <c r="R1831">
        <f>IF($A1831="","",IF(ISNUMBER($A1831),$A1831,IFERROR(DATEVALUE($A1831),NA())))</f>
        <v/>
      </c>
    </row>
    <row r="1832">
      <c r="O1832">
        <f>IF($R1832="","",CHOOSE($Q$2,YEAR(R1832)*12+MONTH(R1832),INT((R1832-2)/7),YEAR(R1832)*4+ROUNDUP(MONTH(R1832)/3)))</f>
        <v/>
      </c>
      <c r="P1832">
        <f>IF($R1832="","",IF($R1833="",1,IF(O1832&lt;&gt;O1833,1,0)))</f>
        <v/>
      </c>
      <c r="Q1832">
        <f>IF(P1832=1,SUM($P$7:P1832),"")</f>
        <v/>
      </c>
      <c r="R1832">
        <f>IF($A1832="","",IF(ISNUMBER($A1832),$A1832,IFERROR(DATEVALUE($A1832),NA())))</f>
        <v/>
      </c>
    </row>
    <row r="1833">
      <c r="O1833">
        <f>IF($R1833="","",CHOOSE($Q$2,YEAR(R1833)*12+MONTH(R1833),INT((R1833-2)/7),YEAR(R1833)*4+ROUNDUP(MONTH(R1833)/3)))</f>
        <v/>
      </c>
      <c r="P1833">
        <f>IF($R1833="","",IF($R1834="",1,IF(O1833&lt;&gt;O1834,1,0)))</f>
        <v/>
      </c>
      <c r="Q1833">
        <f>IF(P1833=1,SUM($P$7:P1833),"")</f>
        <v/>
      </c>
      <c r="R1833">
        <f>IF($A1833="","",IF(ISNUMBER($A1833),$A1833,IFERROR(DATEVALUE($A1833),NA())))</f>
        <v/>
      </c>
    </row>
    <row r="1834">
      <c r="O1834">
        <f>IF($R1834="","",CHOOSE($Q$2,YEAR(R1834)*12+MONTH(R1834),INT((R1834-2)/7),YEAR(R1834)*4+ROUNDUP(MONTH(R1834)/3)))</f>
        <v/>
      </c>
      <c r="P1834">
        <f>IF($R1834="","",IF($R1835="",1,IF(O1834&lt;&gt;O1835,1,0)))</f>
        <v/>
      </c>
      <c r="Q1834">
        <f>IF(P1834=1,SUM($P$7:P1834),"")</f>
        <v/>
      </c>
      <c r="R1834">
        <f>IF($A1834="","",IF(ISNUMBER($A1834),$A1834,IFERROR(DATEVALUE($A1834),NA())))</f>
        <v/>
      </c>
    </row>
    <row r="1835">
      <c r="O1835">
        <f>IF($R1835="","",CHOOSE($Q$2,YEAR(R1835)*12+MONTH(R1835),INT((R1835-2)/7),YEAR(R1835)*4+ROUNDUP(MONTH(R1835)/3)))</f>
        <v/>
      </c>
      <c r="P1835">
        <f>IF($R1835="","",IF($R1836="",1,IF(O1835&lt;&gt;O1836,1,0)))</f>
        <v/>
      </c>
      <c r="Q1835">
        <f>IF(P1835=1,SUM($P$7:P1835),"")</f>
        <v/>
      </c>
      <c r="R1835">
        <f>IF($A1835="","",IF(ISNUMBER($A1835),$A1835,IFERROR(DATEVALUE($A1835),NA())))</f>
        <v/>
      </c>
    </row>
    <row r="1836">
      <c r="O1836">
        <f>IF($R1836="","",CHOOSE($Q$2,YEAR(R1836)*12+MONTH(R1836),INT((R1836-2)/7),YEAR(R1836)*4+ROUNDUP(MONTH(R1836)/3)))</f>
        <v/>
      </c>
      <c r="P1836">
        <f>IF($R1836="","",IF($R1837="",1,IF(O1836&lt;&gt;O1837,1,0)))</f>
        <v/>
      </c>
      <c r="Q1836">
        <f>IF(P1836=1,SUM($P$7:P1836),"")</f>
        <v/>
      </c>
      <c r="R1836">
        <f>IF($A1836="","",IF(ISNUMBER($A1836),$A1836,IFERROR(DATEVALUE($A1836),NA())))</f>
        <v/>
      </c>
    </row>
    <row r="1837">
      <c r="O1837">
        <f>IF($R1837="","",CHOOSE($Q$2,YEAR(R1837)*12+MONTH(R1837),INT((R1837-2)/7),YEAR(R1837)*4+ROUNDUP(MONTH(R1837)/3)))</f>
        <v/>
      </c>
      <c r="P1837">
        <f>IF($R1837="","",IF($R1838="",1,IF(O1837&lt;&gt;O1838,1,0)))</f>
        <v/>
      </c>
      <c r="Q1837">
        <f>IF(P1837=1,SUM($P$7:P1837),"")</f>
        <v/>
      </c>
      <c r="R1837">
        <f>IF($A1837="","",IF(ISNUMBER($A1837),$A1837,IFERROR(DATEVALUE($A1837),NA())))</f>
        <v/>
      </c>
    </row>
    <row r="1838">
      <c r="O1838">
        <f>IF($R1838="","",CHOOSE($Q$2,YEAR(R1838)*12+MONTH(R1838),INT((R1838-2)/7),YEAR(R1838)*4+ROUNDUP(MONTH(R1838)/3)))</f>
        <v/>
      </c>
      <c r="P1838">
        <f>IF($R1838="","",IF($R1839="",1,IF(O1838&lt;&gt;O1839,1,0)))</f>
        <v/>
      </c>
      <c r="Q1838">
        <f>IF(P1838=1,SUM($P$7:P1838),"")</f>
        <v/>
      </c>
      <c r="R1838">
        <f>IF($A1838="","",IF(ISNUMBER($A1838),$A1838,IFERROR(DATEVALUE($A1838),NA())))</f>
        <v/>
      </c>
    </row>
    <row r="1839">
      <c r="O1839">
        <f>IF($R1839="","",CHOOSE($Q$2,YEAR(R1839)*12+MONTH(R1839),INT((R1839-2)/7),YEAR(R1839)*4+ROUNDUP(MONTH(R1839)/3)))</f>
        <v/>
      </c>
      <c r="P1839">
        <f>IF($R1839="","",IF($R1840="",1,IF(O1839&lt;&gt;O1840,1,0)))</f>
        <v/>
      </c>
      <c r="Q1839">
        <f>IF(P1839=1,SUM($P$7:P1839),"")</f>
        <v/>
      </c>
      <c r="R1839">
        <f>IF($A1839="","",IF(ISNUMBER($A1839),$A1839,IFERROR(DATEVALUE($A1839),NA())))</f>
        <v/>
      </c>
    </row>
    <row r="1840">
      <c r="O1840">
        <f>IF($R1840="","",CHOOSE($Q$2,YEAR(R1840)*12+MONTH(R1840),INT((R1840-2)/7),YEAR(R1840)*4+ROUNDUP(MONTH(R1840)/3)))</f>
        <v/>
      </c>
      <c r="P1840">
        <f>IF($R1840="","",IF($R1841="",1,IF(O1840&lt;&gt;O1841,1,0)))</f>
        <v/>
      </c>
      <c r="Q1840">
        <f>IF(P1840=1,SUM($P$7:P1840),"")</f>
        <v/>
      </c>
      <c r="R1840">
        <f>IF($A1840="","",IF(ISNUMBER($A1840),$A1840,IFERROR(DATEVALUE($A1840),NA())))</f>
        <v/>
      </c>
    </row>
    <row r="1841">
      <c r="O1841">
        <f>IF($R1841="","",CHOOSE($Q$2,YEAR(R1841)*12+MONTH(R1841),INT((R1841-2)/7),YEAR(R1841)*4+ROUNDUP(MONTH(R1841)/3)))</f>
        <v/>
      </c>
      <c r="P1841">
        <f>IF($R1841="","",IF($R1842="",1,IF(O1841&lt;&gt;O1842,1,0)))</f>
        <v/>
      </c>
      <c r="Q1841">
        <f>IF(P1841=1,SUM($P$7:P1841),"")</f>
        <v/>
      </c>
      <c r="R1841">
        <f>IF($A1841="","",IF(ISNUMBER($A1841),$A1841,IFERROR(DATEVALUE($A1841),NA())))</f>
        <v/>
      </c>
    </row>
    <row r="1842">
      <c r="O1842">
        <f>IF($R1842="","",CHOOSE($Q$2,YEAR(R1842)*12+MONTH(R1842),INT((R1842-2)/7),YEAR(R1842)*4+ROUNDUP(MONTH(R1842)/3)))</f>
        <v/>
      </c>
      <c r="P1842">
        <f>IF($R1842="","",IF($R1843="",1,IF(O1842&lt;&gt;O1843,1,0)))</f>
        <v/>
      </c>
      <c r="Q1842">
        <f>IF(P1842=1,SUM($P$7:P1842),"")</f>
        <v/>
      </c>
      <c r="R1842">
        <f>IF($A1842="","",IF(ISNUMBER($A1842),$A1842,IFERROR(DATEVALUE($A1842),NA())))</f>
        <v/>
      </c>
    </row>
    <row r="1843">
      <c r="O1843">
        <f>IF($R1843="","",CHOOSE($Q$2,YEAR(R1843)*12+MONTH(R1843),INT((R1843-2)/7),YEAR(R1843)*4+ROUNDUP(MONTH(R1843)/3)))</f>
        <v/>
      </c>
      <c r="P1843">
        <f>IF($R1843="","",IF($R1844="",1,IF(O1843&lt;&gt;O1844,1,0)))</f>
        <v/>
      </c>
      <c r="Q1843">
        <f>IF(P1843=1,SUM($P$7:P1843),"")</f>
        <v/>
      </c>
      <c r="R1843">
        <f>IF($A1843="","",IF(ISNUMBER($A1843),$A1843,IFERROR(DATEVALUE($A1843),NA())))</f>
        <v/>
      </c>
    </row>
    <row r="1844">
      <c r="O1844">
        <f>IF($R1844="","",CHOOSE($Q$2,YEAR(R1844)*12+MONTH(R1844),INT((R1844-2)/7),YEAR(R1844)*4+ROUNDUP(MONTH(R1844)/3)))</f>
        <v/>
      </c>
      <c r="P1844">
        <f>IF($R1844="","",IF($R1845="",1,IF(O1844&lt;&gt;O1845,1,0)))</f>
        <v/>
      </c>
      <c r="Q1844">
        <f>IF(P1844=1,SUM($P$7:P1844),"")</f>
        <v/>
      </c>
      <c r="R1844">
        <f>IF($A1844="","",IF(ISNUMBER($A1844),$A1844,IFERROR(DATEVALUE($A1844),NA())))</f>
        <v/>
      </c>
    </row>
    <row r="1845">
      <c r="O1845">
        <f>IF($R1845="","",CHOOSE($Q$2,YEAR(R1845)*12+MONTH(R1845),INT((R1845-2)/7),YEAR(R1845)*4+ROUNDUP(MONTH(R1845)/3)))</f>
        <v/>
      </c>
      <c r="P1845">
        <f>IF($R1845="","",IF($R1846="",1,IF(O1845&lt;&gt;O1846,1,0)))</f>
        <v/>
      </c>
      <c r="Q1845">
        <f>IF(P1845=1,SUM($P$7:P1845),"")</f>
        <v/>
      </c>
      <c r="R1845">
        <f>IF($A1845="","",IF(ISNUMBER($A1845),$A1845,IFERROR(DATEVALUE($A1845),NA())))</f>
        <v/>
      </c>
    </row>
    <row r="1846">
      <c r="O1846">
        <f>IF($R1846="","",CHOOSE($Q$2,YEAR(R1846)*12+MONTH(R1846),INT((R1846-2)/7),YEAR(R1846)*4+ROUNDUP(MONTH(R1846)/3)))</f>
        <v/>
      </c>
      <c r="P1846">
        <f>IF($R1846="","",IF($R1847="",1,IF(O1846&lt;&gt;O1847,1,0)))</f>
        <v/>
      </c>
      <c r="Q1846">
        <f>IF(P1846=1,SUM($P$7:P1846),"")</f>
        <v/>
      </c>
      <c r="R1846">
        <f>IF($A1846="","",IF(ISNUMBER($A1846),$A1846,IFERROR(DATEVALUE($A1846),NA())))</f>
        <v/>
      </c>
    </row>
    <row r="1847">
      <c r="O1847">
        <f>IF($R1847="","",CHOOSE($Q$2,YEAR(R1847)*12+MONTH(R1847),INT((R1847-2)/7),YEAR(R1847)*4+ROUNDUP(MONTH(R1847)/3)))</f>
        <v/>
      </c>
      <c r="P1847">
        <f>IF($R1847="","",IF($R1848="",1,IF(O1847&lt;&gt;O1848,1,0)))</f>
        <v/>
      </c>
      <c r="Q1847">
        <f>IF(P1847=1,SUM($P$7:P1847),"")</f>
        <v/>
      </c>
      <c r="R1847">
        <f>IF($A1847="","",IF(ISNUMBER($A1847),$A1847,IFERROR(DATEVALUE($A1847),NA())))</f>
        <v/>
      </c>
    </row>
    <row r="1848">
      <c r="O1848">
        <f>IF($R1848="","",CHOOSE($Q$2,YEAR(R1848)*12+MONTH(R1848),INT((R1848-2)/7),YEAR(R1848)*4+ROUNDUP(MONTH(R1848)/3)))</f>
        <v/>
      </c>
      <c r="P1848">
        <f>IF($R1848="","",IF($R1849="",1,IF(O1848&lt;&gt;O1849,1,0)))</f>
        <v/>
      </c>
      <c r="Q1848">
        <f>IF(P1848=1,SUM($P$7:P1848),"")</f>
        <v/>
      </c>
      <c r="R1848">
        <f>IF($A1848="","",IF(ISNUMBER($A1848),$A1848,IFERROR(DATEVALUE($A1848),NA())))</f>
        <v/>
      </c>
    </row>
    <row r="1849">
      <c r="O1849">
        <f>IF($R1849="","",CHOOSE($Q$2,YEAR(R1849)*12+MONTH(R1849),INT((R1849-2)/7),YEAR(R1849)*4+ROUNDUP(MONTH(R1849)/3)))</f>
        <v/>
      </c>
      <c r="P1849">
        <f>IF($R1849="","",IF($R1850="",1,IF(O1849&lt;&gt;O1850,1,0)))</f>
        <v/>
      </c>
      <c r="Q1849">
        <f>IF(P1849=1,SUM($P$7:P1849),"")</f>
        <v/>
      </c>
      <c r="R1849">
        <f>IF($A1849="","",IF(ISNUMBER($A1849),$A1849,IFERROR(DATEVALUE($A1849),NA())))</f>
        <v/>
      </c>
    </row>
    <row r="1850">
      <c r="O1850">
        <f>IF($R1850="","",CHOOSE($Q$2,YEAR(R1850)*12+MONTH(R1850),INT((R1850-2)/7),YEAR(R1850)*4+ROUNDUP(MONTH(R1850)/3)))</f>
        <v/>
      </c>
      <c r="P1850">
        <f>IF($R1850="","",IF($R1851="",1,IF(O1850&lt;&gt;O1851,1,0)))</f>
        <v/>
      </c>
      <c r="Q1850">
        <f>IF(P1850=1,SUM($P$7:P1850),"")</f>
        <v/>
      </c>
      <c r="R1850">
        <f>IF($A1850="","",IF(ISNUMBER($A1850),$A1850,IFERROR(DATEVALUE($A1850),NA())))</f>
        <v/>
      </c>
    </row>
    <row r="1851">
      <c r="O1851">
        <f>IF($R1851="","",CHOOSE($Q$2,YEAR(R1851)*12+MONTH(R1851),INT((R1851-2)/7),YEAR(R1851)*4+ROUNDUP(MONTH(R1851)/3)))</f>
        <v/>
      </c>
      <c r="P1851">
        <f>IF($R1851="","",IF($R1852="",1,IF(O1851&lt;&gt;O1852,1,0)))</f>
        <v/>
      </c>
      <c r="Q1851">
        <f>IF(P1851=1,SUM($P$7:P1851),"")</f>
        <v/>
      </c>
      <c r="R1851">
        <f>IF($A1851="","",IF(ISNUMBER($A1851),$A1851,IFERROR(DATEVALUE($A1851),NA())))</f>
        <v/>
      </c>
    </row>
    <row r="1852">
      <c r="O1852">
        <f>IF($R1852="","",CHOOSE($Q$2,YEAR(R1852)*12+MONTH(R1852),INT((R1852-2)/7),YEAR(R1852)*4+ROUNDUP(MONTH(R1852)/3)))</f>
        <v/>
      </c>
      <c r="P1852">
        <f>IF($R1852="","",IF($R1853="",1,IF(O1852&lt;&gt;O1853,1,0)))</f>
        <v/>
      </c>
      <c r="Q1852">
        <f>IF(P1852=1,SUM($P$7:P1852),"")</f>
        <v/>
      </c>
      <c r="R1852">
        <f>IF($A1852="","",IF(ISNUMBER($A1852),$A1852,IFERROR(DATEVALUE($A1852),NA())))</f>
        <v/>
      </c>
    </row>
    <row r="1853">
      <c r="O1853">
        <f>IF($R1853="","",CHOOSE($Q$2,YEAR(R1853)*12+MONTH(R1853),INT((R1853-2)/7),YEAR(R1853)*4+ROUNDUP(MONTH(R1853)/3)))</f>
        <v/>
      </c>
      <c r="P1853">
        <f>IF($R1853="","",IF($R1854="",1,IF(O1853&lt;&gt;O1854,1,0)))</f>
        <v/>
      </c>
      <c r="Q1853">
        <f>IF(P1853=1,SUM($P$7:P1853),"")</f>
        <v/>
      </c>
      <c r="R1853">
        <f>IF($A1853="","",IF(ISNUMBER($A1853),$A1853,IFERROR(DATEVALUE($A1853),NA())))</f>
        <v/>
      </c>
    </row>
    <row r="1854">
      <c r="O1854">
        <f>IF($R1854="","",CHOOSE($Q$2,YEAR(R1854)*12+MONTH(R1854),INT((R1854-2)/7),YEAR(R1854)*4+ROUNDUP(MONTH(R1854)/3)))</f>
        <v/>
      </c>
      <c r="P1854">
        <f>IF($R1854="","",IF($R1855="",1,IF(O1854&lt;&gt;O1855,1,0)))</f>
        <v/>
      </c>
      <c r="Q1854">
        <f>IF(P1854=1,SUM($P$7:P1854),"")</f>
        <v/>
      </c>
      <c r="R1854">
        <f>IF($A1854="","",IF(ISNUMBER($A1854),$A1854,IFERROR(DATEVALUE($A1854),NA())))</f>
        <v/>
      </c>
    </row>
    <row r="1855">
      <c r="O1855">
        <f>IF($R1855="","",CHOOSE($Q$2,YEAR(R1855)*12+MONTH(R1855),INT((R1855-2)/7),YEAR(R1855)*4+ROUNDUP(MONTH(R1855)/3)))</f>
        <v/>
      </c>
      <c r="P1855">
        <f>IF($R1855="","",IF($R1856="",1,IF(O1855&lt;&gt;O1856,1,0)))</f>
        <v/>
      </c>
      <c r="Q1855">
        <f>IF(P1855=1,SUM($P$7:P1855),"")</f>
        <v/>
      </c>
      <c r="R1855">
        <f>IF($A1855="","",IF(ISNUMBER($A1855),$A1855,IFERROR(DATEVALUE($A1855),NA())))</f>
        <v/>
      </c>
    </row>
    <row r="1856">
      <c r="O1856">
        <f>IF($R1856="","",CHOOSE($Q$2,YEAR(R1856)*12+MONTH(R1856),INT((R1856-2)/7),YEAR(R1856)*4+ROUNDUP(MONTH(R1856)/3)))</f>
        <v/>
      </c>
      <c r="P1856">
        <f>IF($R1856="","",IF($R1857="",1,IF(O1856&lt;&gt;O1857,1,0)))</f>
        <v/>
      </c>
      <c r="Q1856">
        <f>IF(P1856=1,SUM($P$7:P1856),"")</f>
        <v/>
      </c>
      <c r="R1856">
        <f>IF($A1856="","",IF(ISNUMBER($A1856),$A1856,IFERROR(DATEVALUE($A1856),NA())))</f>
        <v/>
      </c>
    </row>
    <row r="1857">
      <c r="O1857">
        <f>IF($R1857="","",CHOOSE($Q$2,YEAR(R1857)*12+MONTH(R1857),INT((R1857-2)/7),YEAR(R1857)*4+ROUNDUP(MONTH(R1857)/3)))</f>
        <v/>
      </c>
      <c r="P1857">
        <f>IF($R1857="","",IF($R1858="",1,IF(O1857&lt;&gt;O1858,1,0)))</f>
        <v/>
      </c>
      <c r="Q1857">
        <f>IF(P1857=1,SUM($P$7:P1857),"")</f>
        <v/>
      </c>
      <c r="R1857">
        <f>IF($A1857="","",IF(ISNUMBER($A1857),$A1857,IFERROR(DATEVALUE($A1857),NA())))</f>
        <v/>
      </c>
    </row>
    <row r="1858">
      <c r="O1858">
        <f>IF($R1858="","",CHOOSE($Q$2,YEAR(R1858)*12+MONTH(R1858),INT((R1858-2)/7),YEAR(R1858)*4+ROUNDUP(MONTH(R1858)/3)))</f>
        <v/>
      </c>
      <c r="P1858">
        <f>IF($R1858="","",IF($R1859="",1,IF(O1858&lt;&gt;O1859,1,0)))</f>
        <v/>
      </c>
      <c r="Q1858">
        <f>IF(P1858=1,SUM($P$7:P1858),"")</f>
        <v/>
      </c>
      <c r="R1858">
        <f>IF($A1858="","",IF(ISNUMBER($A1858),$A1858,IFERROR(DATEVALUE($A1858),NA())))</f>
        <v/>
      </c>
    </row>
    <row r="1859">
      <c r="O1859">
        <f>IF($R1859="","",CHOOSE($Q$2,YEAR(R1859)*12+MONTH(R1859),INT((R1859-2)/7),YEAR(R1859)*4+ROUNDUP(MONTH(R1859)/3)))</f>
        <v/>
      </c>
      <c r="P1859">
        <f>IF($R1859="","",IF($R1860="",1,IF(O1859&lt;&gt;O1860,1,0)))</f>
        <v/>
      </c>
      <c r="Q1859">
        <f>IF(P1859=1,SUM($P$7:P1859),"")</f>
        <v/>
      </c>
      <c r="R1859">
        <f>IF($A1859="","",IF(ISNUMBER($A1859),$A1859,IFERROR(DATEVALUE($A1859),NA())))</f>
        <v/>
      </c>
    </row>
    <row r="1860">
      <c r="O1860">
        <f>IF($R1860="","",CHOOSE($Q$2,YEAR(R1860)*12+MONTH(R1860),INT((R1860-2)/7),YEAR(R1860)*4+ROUNDUP(MONTH(R1860)/3)))</f>
        <v/>
      </c>
      <c r="P1860">
        <f>IF($R1860="","",IF($R1861="",1,IF(O1860&lt;&gt;O1861,1,0)))</f>
        <v/>
      </c>
      <c r="Q1860">
        <f>IF(P1860=1,SUM($P$7:P1860),"")</f>
        <v/>
      </c>
      <c r="R1860">
        <f>IF($A1860="","",IF(ISNUMBER($A1860),$A1860,IFERROR(DATEVALUE($A1860),NA())))</f>
        <v/>
      </c>
    </row>
    <row r="1861">
      <c r="O1861">
        <f>IF($R1861="","",CHOOSE($Q$2,YEAR(R1861)*12+MONTH(R1861),INT((R1861-2)/7),YEAR(R1861)*4+ROUNDUP(MONTH(R1861)/3)))</f>
        <v/>
      </c>
      <c r="P1861">
        <f>IF($R1861="","",IF($R1862="",1,IF(O1861&lt;&gt;O1862,1,0)))</f>
        <v/>
      </c>
      <c r="Q1861">
        <f>IF(P1861=1,SUM($P$7:P1861),"")</f>
        <v/>
      </c>
      <c r="R1861">
        <f>IF($A1861="","",IF(ISNUMBER($A1861),$A1861,IFERROR(DATEVALUE($A1861),NA())))</f>
        <v/>
      </c>
    </row>
    <row r="1862">
      <c r="O1862">
        <f>IF($R1862="","",CHOOSE($Q$2,YEAR(R1862)*12+MONTH(R1862),INT((R1862-2)/7),YEAR(R1862)*4+ROUNDUP(MONTH(R1862)/3)))</f>
        <v/>
      </c>
      <c r="P1862">
        <f>IF($R1862="","",IF($R1863="",1,IF(O1862&lt;&gt;O1863,1,0)))</f>
        <v/>
      </c>
      <c r="Q1862">
        <f>IF(P1862=1,SUM($P$7:P1862),"")</f>
        <v/>
      </c>
      <c r="R1862">
        <f>IF($A1862="","",IF(ISNUMBER($A1862),$A1862,IFERROR(DATEVALUE($A1862),NA())))</f>
        <v/>
      </c>
    </row>
    <row r="1863">
      <c r="O1863">
        <f>IF($R1863="","",CHOOSE($Q$2,YEAR(R1863)*12+MONTH(R1863),INT((R1863-2)/7),YEAR(R1863)*4+ROUNDUP(MONTH(R1863)/3)))</f>
        <v/>
      </c>
      <c r="P1863">
        <f>IF($R1863="","",IF($R1864="",1,IF(O1863&lt;&gt;O1864,1,0)))</f>
        <v/>
      </c>
      <c r="Q1863">
        <f>IF(P1863=1,SUM($P$7:P1863),"")</f>
        <v/>
      </c>
      <c r="R1863">
        <f>IF($A1863="","",IF(ISNUMBER($A1863),$A1863,IFERROR(DATEVALUE($A1863),NA())))</f>
        <v/>
      </c>
    </row>
    <row r="1864">
      <c r="O1864">
        <f>IF($R1864="","",CHOOSE($Q$2,YEAR(R1864)*12+MONTH(R1864),INT((R1864-2)/7),YEAR(R1864)*4+ROUNDUP(MONTH(R1864)/3)))</f>
        <v/>
      </c>
      <c r="P1864">
        <f>IF($R1864="","",IF($R1865="",1,IF(O1864&lt;&gt;O1865,1,0)))</f>
        <v/>
      </c>
      <c r="Q1864">
        <f>IF(P1864=1,SUM($P$7:P1864),"")</f>
        <v/>
      </c>
      <c r="R1864">
        <f>IF($A1864="","",IF(ISNUMBER($A1864),$A1864,IFERROR(DATEVALUE($A1864),NA())))</f>
        <v/>
      </c>
    </row>
    <row r="1865">
      <c r="O1865">
        <f>IF($R1865="","",CHOOSE($Q$2,YEAR(R1865)*12+MONTH(R1865),INT((R1865-2)/7),YEAR(R1865)*4+ROUNDUP(MONTH(R1865)/3)))</f>
        <v/>
      </c>
      <c r="P1865">
        <f>IF($R1865="","",IF($R1866="",1,IF(O1865&lt;&gt;O1866,1,0)))</f>
        <v/>
      </c>
      <c r="Q1865">
        <f>IF(P1865=1,SUM($P$7:P1865),"")</f>
        <v/>
      </c>
      <c r="R1865">
        <f>IF($A1865="","",IF(ISNUMBER($A1865),$A1865,IFERROR(DATEVALUE($A1865),NA())))</f>
        <v/>
      </c>
    </row>
    <row r="1866">
      <c r="O1866">
        <f>IF($R1866="","",CHOOSE($Q$2,YEAR(R1866)*12+MONTH(R1866),INT((R1866-2)/7),YEAR(R1866)*4+ROUNDUP(MONTH(R1866)/3)))</f>
        <v/>
      </c>
      <c r="P1866">
        <f>IF($R1866="","",IF($R1867="",1,IF(O1866&lt;&gt;O1867,1,0)))</f>
        <v/>
      </c>
      <c r="Q1866">
        <f>IF(P1866=1,SUM($P$7:P1866),"")</f>
        <v/>
      </c>
      <c r="R1866">
        <f>IF($A1866="","",IF(ISNUMBER($A1866),$A1866,IFERROR(DATEVALUE($A1866),NA())))</f>
        <v/>
      </c>
    </row>
    <row r="1867">
      <c r="O1867">
        <f>IF($R1867="","",CHOOSE($Q$2,YEAR(R1867)*12+MONTH(R1867),INT((R1867-2)/7),YEAR(R1867)*4+ROUNDUP(MONTH(R1867)/3)))</f>
        <v/>
      </c>
      <c r="P1867">
        <f>IF($R1867="","",IF($R1868="",1,IF(O1867&lt;&gt;O1868,1,0)))</f>
        <v/>
      </c>
      <c r="Q1867">
        <f>IF(P1867=1,SUM($P$7:P1867),"")</f>
        <v/>
      </c>
      <c r="R1867">
        <f>IF($A1867="","",IF(ISNUMBER($A1867),$A1867,IFERROR(DATEVALUE($A1867),NA())))</f>
        <v/>
      </c>
    </row>
    <row r="1868">
      <c r="O1868">
        <f>IF($R1868="","",CHOOSE($Q$2,YEAR(R1868)*12+MONTH(R1868),INT((R1868-2)/7),YEAR(R1868)*4+ROUNDUP(MONTH(R1868)/3)))</f>
        <v/>
      </c>
      <c r="P1868">
        <f>IF($R1868="","",IF($R1869="",1,IF(O1868&lt;&gt;O1869,1,0)))</f>
        <v/>
      </c>
      <c r="Q1868">
        <f>IF(P1868=1,SUM($P$7:P1868),"")</f>
        <v/>
      </c>
      <c r="R1868">
        <f>IF($A1868="","",IF(ISNUMBER($A1868),$A1868,IFERROR(DATEVALUE($A1868),NA())))</f>
        <v/>
      </c>
    </row>
    <row r="1869">
      <c r="O1869">
        <f>IF($R1869="","",CHOOSE($Q$2,YEAR(R1869)*12+MONTH(R1869),INT((R1869-2)/7),YEAR(R1869)*4+ROUNDUP(MONTH(R1869)/3)))</f>
        <v/>
      </c>
      <c r="P1869">
        <f>IF($R1869="","",IF($R1870="",1,IF(O1869&lt;&gt;O1870,1,0)))</f>
        <v/>
      </c>
      <c r="Q1869">
        <f>IF(P1869=1,SUM($P$7:P1869),"")</f>
        <v/>
      </c>
      <c r="R1869">
        <f>IF($A1869="","",IF(ISNUMBER($A1869),$A1869,IFERROR(DATEVALUE($A1869),NA())))</f>
        <v/>
      </c>
    </row>
    <row r="1870">
      <c r="O1870">
        <f>IF($R1870="","",CHOOSE($Q$2,YEAR(R1870)*12+MONTH(R1870),INT((R1870-2)/7),YEAR(R1870)*4+ROUNDUP(MONTH(R1870)/3)))</f>
        <v/>
      </c>
      <c r="P1870">
        <f>IF($R1870="","",IF($R1871="",1,IF(O1870&lt;&gt;O1871,1,0)))</f>
        <v/>
      </c>
      <c r="Q1870">
        <f>IF(P1870=1,SUM($P$7:P1870),"")</f>
        <v/>
      </c>
      <c r="R1870">
        <f>IF($A1870="","",IF(ISNUMBER($A1870),$A1870,IFERROR(DATEVALUE($A1870),NA())))</f>
        <v/>
      </c>
    </row>
    <row r="1871">
      <c r="O1871">
        <f>IF($R1871="","",CHOOSE($Q$2,YEAR(R1871)*12+MONTH(R1871),INT((R1871-2)/7),YEAR(R1871)*4+ROUNDUP(MONTH(R1871)/3)))</f>
        <v/>
      </c>
      <c r="P1871">
        <f>IF($R1871="","",IF($R1872="",1,IF(O1871&lt;&gt;O1872,1,0)))</f>
        <v/>
      </c>
      <c r="Q1871">
        <f>IF(P1871=1,SUM($P$7:P1871),"")</f>
        <v/>
      </c>
      <c r="R1871">
        <f>IF($A1871="","",IF(ISNUMBER($A1871),$A1871,IFERROR(DATEVALUE($A1871),NA())))</f>
        <v/>
      </c>
    </row>
    <row r="1872">
      <c r="O1872">
        <f>IF($R1872="","",CHOOSE($Q$2,YEAR(R1872)*12+MONTH(R1872),INT((R1872-2)/7),YEAR(R1872)*4+ROUNDUP(MONTH(R1872)/3)))</f>
        <v/>
      </c>
      <c r="P1872">
        <f>IF($R1872="","",IF($R1873="",1,IF(O1872&lt;&gt;O1873,1,0)))</f>
        <v/>
      </c>
      <c r="Q1872">
        <f>IF(P1872=1,SUM($P$7:P1872),"")</f>
        <v/>
      </c>
      <c r="R1872">
        <f>IF($A1872="","",IF(ISNUMBER($A1872),$A1872,IFERROR(DATEVALUE($A1872),NA())))</f>
        <v/>
      </c>
    </row>
    <row r="1873">
      <c r="O1873">
        <f>IF($R1873="","",CHOOSE($Q$2,YEAR(R1873)*12+MONTH(R1873),INT((R1873-2)/7),YEAR(R1873)*4+ROUNDUP(MONTH(R1873)/3)))</f>
        <v/>
      </c>
      <c r="P1873">
        <f>IF($R1873="","",IF($R1874="",1,IF(O1873&lt;&gt;O1874,1,0)))</f>
        <v/>
      </c>
      <c r="Q1873">
        <f>IF(P1873=1,SUM($P$7:P1873),"")</f>
        <v/>
      </c>
      <c r="R1873">
        <f>IF($A1873="","",IF(ISNUMBER($A1873),$A1873,IFERROR(DATEVALUE($A1873),NA())))</f>
        <v/>
      </c>
    </row>
    <row r="1874">
      <c r="O1874">
        <f>IF($R1874="","",CHOOSE($Q$2,YEAR(R1874)*12+MONTH(R1874),INT((R1874-2)/7),YEAR(R1874)*4+ROUNDUP(MONTH(R1874)/3)))</f>
        <v/>
      </c>
      <c r="P1874">
        <f>IF($R1874="","",IF($R1875="",1,IF(O1874&lt;&gt;O1875,1,0)))</f>
        <v/>
      </c>
      <c r="Q1874">
        <f>IF(P1874=1,SUM($P$7:P1874),"")</f>
        <v/>
      </c>
      <c r="R1874">
        <f>IF($A1874="","",IF(ISNUMBER($A1874),$A1874,IFERROR(DATEVALUE($A1874),NA())))</f>
        <v/>
      </c>
    </row>
    <row r="1875">
      <c r="O1875">
        <f>IF($R1875="","",CHOOSE($Q$2,YEAR(R1875)*12+MONTH(R1875),INT((R1875-2)/7),YEAR(R1875)*4+ROUNDUP(MONTH(R1875)/3)))</f>
        <v/>
      </c>
      <c r="P1875">
        <f>IF($R1875="","",IF($R1876="",1,IF(O1875&lt;&gt;O1876,1,0)))</f>
        <v/>
      </c>
      <c r="Q1875">
        <f>IF(P1875=1,SUM($P$7:P1875),"")</f>
        <v/>
      </c>
      <c r="R1875">
        <f>IF($A1875="","",IF(ISNUMBER($A1875),$A1875,IFERROR(DATEVALUE($A1875),NA())))</f>
        <v/>
      </c>
    </row>
    <row r="1876">
      <c r="O1876">
        <f>IF($R1876="","",CHOOSE($Q$2,YEAR(R1876)*12+MONTH(R1876),INT((R1876-2)/7),YEAR(R1876)*4+ROUNDUP(MONTH(R1876)/3)))</f>
        <v/>
      </c>
      <c r="P1876">
        <f>IF($R1876="","",IF($R1877="",1,IF(O1876&lt;&gt;O1877,1,0)))</f>
        <v/>
      </c>
      <c r="Q1876">
        <f>IF(P1876=1,SUM($P$7:P1876),"")</f>
        <v/>
      </c>
      <c r="R1876">
        <f>IF($A1876="","",IF(ISNUMBER($A1876),$A1876,IFERROR(DATEVALUE($A1876),NA())))</f>
        <v/>
      </c>
    </row>
    <row r="1877">
      <c r="O1877">
        <f>IF($R1877="","",CHOOSE($Q$2,YEAR(R1877)*12+MONTH(R1877),INT((R1877-2)/7),YEAR(R1877)*4+ROUNDUP(MONTH(R1877)/3)))</f>
        <v/>
      </c>
      <c r="P1877">
        <f>IF($R1877="","",IF($R1878="",1,IF(O1877&lt;&gt;O1878,1,0)))</f>
        <v/>
      </c>
      <c r="Q1877">
        <f>IF(P1877=1,SUM($P$7:P1877),"")</f>
        <v/>
      </c>
      <c r="R1877">
        <f>IF($A1877="","",IF(ISNUMBER($A1877),$A1877,IFERROR(DATEVALUE($A1877),NA())))</f>
        <v/>
      </c>
    </row>
    <row r="1878">
      <c r="O1878">
        <f>IF($R1878="","",CHOOSE($Q$2,YEAR(R1878)*12+MONTH(R1878),INT((R1878-2)/7),YEAR(R1878)*4+ROUNDUP(MONTH(R1878)/3)))</f>
        <v/>
      </c>
      <c r="P1878">
        <f>IF($R1878="","",IF($R1879="",1,IF(O1878&lt;&gt;O1879,1,0)))</f>
        <v/>
      </c>
      <c r="Q1878">
        <f>IF(P1878=1,SUM($P$7:P1878),"")</f>
        <v/>
      </c>
      <c r="R1878">
        <f>IF($A1878="","",IF(ISNUMBER($A1878),$A1878,IFERROR(DATEVALUE($A1878),NA())))</f>
        <v/>
      </c>
    </row>
    <row r="1879">
      <c r="O1879">
        <f>IF($R1879="","",CHOOSE($Q$2,YEAR(R1879)*12+MONTH(R1879),INT((R1879-2)/7),YEAR(R1879)*4+ROUNDUP(MONTH(R1879)/3)))</f>
        <v/>
      </c>
      <c r="P1879">
        <f>IF($R1879="","",IF($R1880="",1,IF(O1879&lt;&gt;O1880,1,0)))</f>
        <v/>
      </c>
      <c r="Q1879">
        <f>IF(P1879=1,SUM($P$7:P1879),"")</f>
        <v/>
      </c>
      <c r="R1879">
        <f>IF($A1879="","",IF(ISNUMBER($A1879),$A1879,IFERROR(DATEVALUE($A1879),NA())))</f>
        <v/>
      </c>
    </row>
    <row r="1880">
      <c r="O1880">
        <f>IF($R1880="","",CHOOSE($Q$2,YEAR(R1880)*12+MONTH(R1880),INT((R1880-2)/7),YEAR(R1880)*4+ROUNDUP(MONTH(R1880)/3)))</f>
        <v/>
      </c>
      <c r="P1880">
        <f>IF($R1880="","",IF($R1881="",1,IF(O1880&lt;&gt;O1881,1,0)))</f>
        <v/>
      </c>
      <c r="Q1880">
        <f>IF(P1880=1,SUM($P$7:P1880),"")</f>
        <v/>
      </c>
      <c r="R1880">
        <f>IF($A1880="","",IF(ISNUMBER($A1880),$A1880,IFERROR(DATEVALUE($A1880),NA())))</f>
        <v/>
      </c>
    </row>
    <row r="1881">
      <c r="O1881">
        <f>IF($R1881="","",CHOOSE($Q$2,YEAR(R1881)*12+MONTH(R1881),INT((R1881-2)/7),YEAR(R1881)*4+ROUNDUP(MONTH(R1881)/3)))</f>
        <v/>
      </c>
      <c r="P1881">
        <f>IF($R1881="","",IF($R1882="",1,IF(O1881&lt;&gt;O1882,1,0)))</f>
        <v/>
      </c>
      <c r="Q1881">
        <f>IF(P1881=1,SUM($P$7:P1881),"")</f>
        <v/>
      </c>
      <c r="R1881">
        <f>IF($A1881="","",IF(ISNUMBER($A1881),$A1881,IFERROR(DATEVALUE($A1881),NA())))</f>
        <v/>
      </c>
    </row>
    <row r="1882">
      <c r="O1882">
        <f>IF($R1882="","",CHOOSE($Q$2,YEAR(R1882)*12+MONTH(R1882),INT((R1882-2)/7),YEAR(R1882)*4+ROUNDUP(MONTH(R1882)/3)))</f>
        <v/>
      </c>
      <c r="P1882">
        <f>IF($R1882="","",IF($R1883="",1,IF(O1882&lt;&gt;O1883,1,0)))</f>
        <v/>
      </c>
      <c r="Q1882">
        <f>IF(P1882=1,SUM($P$7:P1882),"")</f>
        <v/>
      </c>
      <c r="R1882">
        <f>IF($A1882="","",IF(ISNUMBER($A1882),$A1882,IFERROR(DATEVALUE($A1882),NA())))</f>
        <v/>
      </c>
    </row>
    <row r="1883">
      <c r="O1883">
        <f>IF($R1883="","",CHOOSE($Q$2,YEAR(R1883)*12+MONTH(R1883),INT((R1883-2)/7),YEAR(R1883)*4+ROUNDUP(MONTH(R1883)/3)))</f>
        <v/>
      </c>
      <c r="P1883">
        <f>IF($R1883="","",IF($R1884="",1,IF(O1883&lt;&gt;O1884,1,0)))</f>
        <v/>
      </c>
      <c r="Q1883">
        <f>IF(P1883=1,SUM($P$7:P1883),"")</f>
        <v/>
      </c>
      <c r="R1883">
        <f>IF($A1883="","",IF(ISNUMBER($A1883),$A1883,IFERROR(DATEVALUE($A1883),NA())))</f>
        <v/>
      </c>
    </row>
    <row r="1884">
      <c r="O1884">
        <f>IF($R1884="","",CHOOSE($Q$2,YEAR(R1884)*12+MONTH(R1884),INT((R1884-2)/7),YEAR(R1884)*4+ROUNDUP(MONTH(R1884)/3)))</f>
        <v/>
      </c>
      <c r="P1884">
        <f>IF($R1884="","",IF($R1885="",1,IF(O1884&lt;&gt;O1885,1,0)))</f>
        <v/>
      </c>
      <c r="Q1884">
        <f>IF(P1884=1,SUM($P$7:P1884),"")</f>
        <v/>
      </c>
      <c r="R1884">
        <f>IF($A1884="","",IF(ISNUMBER($A1884),$A1884,IFERROR(DATEVALUE($A1884),NA())))</f>
        <v/>
      </c>
    </row>
    <row r="1885">
      <c r="O1885">
        <f>IF($R1885="","",CHOOSE($Q$2,YEAR(R1885)*12+MONTH(R1885),INT((R1885-2)/7),YEAR(R1885)*4+ROUNDUP(MONTH(R1885)/3)))</f>
        <v/>
      </c>
      <c r="P1885">
        <f>IF($R1885="","",IF($R1886="",1,IF(O1885&lt;&gt;O1886,1,0)))</f>
        <v/>
      </c>
      <c r="Q1885">
        <f>IF(P1885=1,SUM($P$7:P1885),"")</f>
        <v/>
      </c>
      <c r="R1885">
        <f>IF($A1885="","",IF(ISNUMBER($A1885),$A1885,IFERROR(DATEVALUE($A1885),NA())))</f>
        <v/>
      </c>
    </row>
    <row r="1886">
      <c r="O1886">
        <f>IF($R1886="","",CHOOSE($Q$2,YEAR(R1886)*12+MONTH(R1886),INT((R1886-2)/7),YEAR(R1886)*4+ROUNDUP(MONTH(R1886)/3)))</f>
        <v/>
      </c>
      <c r="P1886">
        <f>IF($R1886="","",IF($R1887="",1,IF(O1886&lt;&gt;O1887,1,0)))</f>
        <v/>
      </c>
      <c r="Q1886">
        <f>IF(P1886=1,SUM($P$7:P1886),"")</f>
        <v/>
      </c>
      <c r="R1886">
        <f>IF($A1886="","",IF(ISNUMBER($A1886),$A1886,IFERROR(DATEVALUE($A1886),NA())))</f>
        <v/>
      </c>
    </row>
    <row r="1887">
      <c r="O1887">
        <f>IF($R1887="","",CHOOSE($Q$2,YEAR(R1887)*12+MONTH(R1887),INT((R1887-2)/7),YEAR(R1887)*4+ROUNDUP(MONTH(R1887)/3)))</f>
        <v/>
      </c>
      <c r="P1887">
        <f>IF($R1887="","",IF($R1888="",1,IF(O1887&lt;&gt;O1888,1,0)))</f>
        <v/>
      </c>
      <c r="Q1887">
        <f>IF(P1887=1,SUM($P$7:P1887),"")</f>
        <v/>
      </c>
      <c r="R1887">
        <f>IF($A1887="","",IF(ISNUMBER($A1887),$A1887,IFERROR(DATEVALUE($A1887),NA())))</f>
        <v/>
      </c>
    </row>
    <row r="1888">
      <c r="O1888">
        <f>IF($R1888="","",CHOOSE($Q$2,YEAR(R1888)*12+MONTH(R1888),INT((R1888-2)/7),YEAR(R1888)*4+ROUNDUP(MONTH(R1888)/3)))</f>
        <v/>
      </c>
      <c r="P1888">
        <f>IF($R1888="","",IF($R1889="",1,IF(O1888&lt;&gt;O1889,1,0)))</f>
        <v/>
      </c>
      <c r="Q1888">
        <f>IF(P1888=1,SUM($P$7:P1888),"")</f>
        <v/>
      </c>
      <c r="R1888">
        <f>IF($A1888="","",IF(ISNUMBER($A1888),$A1888,IFERROR(DATEVALUE($A1888),NA())))</f>
        <v/>
      </c>
    </row>
    <row r="1889">
      <c r="O1889">
        <f>IF($R1889="","",CHOOSE($Q$2,YEAR(R1889)*12+MONTH(R1889),INT((R1889-2)/7),YEAR(R1889)*4+ROUNDUP(MONTH(R1889)/3)))</f>
        <v/>
      </c>
      <c r="P1889">
        <f>IF($R1889="","",IF($R1890="",1,IF(O1889&lt;&gt;O1890,1,0)))</f>
        <v/>
      </c>
      <c r="Q1889">
        <f>IF(P1889=1,SUM($P$7:P1889),"")</f>
        <v/>
      </c>
      <c r="R1889">
        <f>IF($A1889="","",IF(ISNUMBER($A1889),$A1889,IFERROR(DATEVALUE($A1889),NA())))</f>
        <v/>
      </c>
    </row>
    <row r="1890">
      <c r="O1890">
        <f>IF($R1890="","",CHOOSE($Q$2,YEAR(R1890)*12+MONTH(R1890),INT((R1890-2)/7),YEAR(R1890)*4+ROUNDUP(MONTH(R1890)/3)))</f>
        <v/>
      </c>
      <c r="P1890">
        <f>IF($R1890="","",IF($R1891="",1,IF(O1890&lt;&gt;O1891,1,0)))</f>
        <v/>
      </c>
      <c r="Q1890">
        <f>IF(P1890=1,SUM($P$7:P1890),"")</f>
        <v/>
      </c>
      <c r="R1890">
        <f>IF($A1890="","",IF(ISNUMBER($A1890),$A1890,IFERROR(DATEVALUE($A1890),NA())))</f>
        <v/>
      </c>
    </row>
    <row r="1891">
      <c r="O1891">
        <f>IF($R1891="","",CHOOSE($Q$2,YEAR(R1891)*12+MONTH(R1891),INT((R1891-2)/7),YEAR(R1891)*4+ROUNDUP(MONTH(R1891)/3)))</f>
        <v/>
      </c>
      <c r="P1891">
        <f>IF($R1891="","",IF($R1892="",1,IF(O1891&lt;&gt;O1892,1,0)))</f>
        <v/>
      </c>
      <c r="Q1891">
        <f>IF(P1891=1,SUM($P$7:P1891),"")</f>
        <v/>
      </c>
      <c r="R1891">
        <f>IF($A1891="","",IF(ISNUMBER($A1891),$A1891,IFERROR(DATEVALUE($A1891),NA())))</f>
        <v/>
      </c>
    </row>
    <row r="1892">
      <c r="O1892">
        <f>IF($R1892="","",CHOOSE($Q$2,YEAR(R1892)*12+MONTH(R1892),INT((R1892-2)/7),YEAR(R1892)*4+ROUNDUP(MONTH(R1892)/3)))</f>
        <v/>
      </c>
      <c r="P1892">
        <f>IF($R1892="","",IF($R1893="",1,IF(O1892&lt;&gt;O1893,1,0)))</f>
        <v/>
      </c>
      <c r="Q1892">
        <f>IF(P1892=1,SUM($P$7:P1892),"")</f>
        <v/>
      </c>
      <c r="R1892">
        <f>IF($A1892="","",IF(ISNUMBER($A1892),$A1892,IFERROR(DATEVALUE($A1892),NA())))</f>
        <v/>
      </c>
    </row>
    <row r="1893">
      <c r="O1893">
        <f>IF($R1893="","",CHOOSE($Q$2,YEAR(R1893)*12+MONTH(R1893),INT((R1893-2)/7),YEAR(R1893)*4+ROUNDUP(MONTH(R1893)/3)))</f>
        <v/>
      </c>
      <c r="P1893">
        <f>IF($R1893="","",IF($R1894="",1,IF(O1893&lt;&gt;O1894,1,0)))</f>
        <v/>
      </c>
      <c r="Q1893">
        <f>IF(P1893=1,SUM($P$7:P1893),"")</f>
        <v/>
      </c>
      <c r="R1893">
        <f>IF($A1893="","",IF(ISNUMBER($A1893),$A1893,IFERROR(DATEVALUE($A1893),NA())))</f>
        <v/>
      </c>
    </row>
    <row r="1894">
      <c r="O1894">
        <f>IF($R1894="","",CHOOSE($Q$2,YEAR(R1894)*12+MONTH(R1894),INT((R1894-2)/7),YEAR(R1894)*4+ROUNDUP(MONTH(R1894)/3)))</f>
        <v/>
      </c>
      <c r="P1894">
        <f>IF($R1894="","",IF($R1895="",1,IF(O1894&lt;&gt;O1895,1,0)))</f>
        <v/>
      </c>
      <c r="Q1894">
        <f>IF(P1894=1,SUM($P$7:P1894),"")</f>
        <v/>
      </c>
      <c r="R1894">
        <f>IF($A1894="","",IF(ISNUMBER($A1894),$A1894,IFERROR(DATEVALUE($A1894),NA())))</f>
        <v/>
      </c>
    </row>
    <row r="1895">
      <c r="O1895">
        <f>IF($R1895="","",CHOOSE($Q$2,YEAR(R1895)*12+MONTH(R1895),INT((R1895-2)/7),YEAR(R1895)*4+ROUNDUP(MONTH(R1895)/3)))</f>
        <v/>
      </c>
      <c r="P1895">
        <f>IF($R1895="","",IF($R1896="",1,IF(O1895&lt;&gt;O1896,1,0)))</f>
        <v/>
      </c>
      <c r="Q1895">
        <f>IF(P1895=1,SUM($P$7:P1895),"")</f>
        <v/>
      </c>
      <c r="R1895">
        <f>IF($A1895="","",IF(ISNUMBER($A1895),$A1895,IFERROR(DATEVALUE($A1895),NA())))</f>
        <v/>
      </c>
    </row>
    <row r="1896">
      <c r="O1896">
        <f>IF($R1896="","",CHOOSE($Q$2,YEAR(R1896)*12+MONTH(R1896),INT((R1896-2)/7),YEAR(R1896)*4+ROUNDUP(MONTH(R1896)/3)))</f>
        <v/>
      </c>
      <c r="P1896">
        <f>IF($R1896="","",IF($R1897="",1,IF(O1896&lt;&gt;O1897,1,0)))</f>
        <v/>
      </c>
      <c r="Q1896">
        <f>IF(P1896=1,SUM($P$7:P1896),"")</f>
        <v/>
      </c>
      <c r="R1896">
        <f>IF($A1896="","",IF(ISNUMBER($A1896),$A1896,IFERROR(DATEVALUE($A1896),NA())))</f>
        <v/>
      </c>
    </row>
    <row r="1897">
      <c r="O1897">
        <f>IF($R1897="","",CHOOSE($Q$2,YEAR(R1897)*12+MONTH(R1897),INT((R1897-2)/7),YEAR(R1897)*4+ROUNDUP(MONTH(R1897)/3)))</f>
        <v/>
      </c>
      <c r="P1897">
        <f>IF($R1897="","",IF($R1898="",1,IF(O1897&lt;&gt;O1898,1,0)))</f>
        <v/>
      </c>
      <c r="Q1897">
        <f>IF(P1897=1,SUM($P$7:P1897),"")</f>
        <v/>
      </c>
      <c r="R1897">
        <f>IF($A1897="","",IF(ISNUMBER($A1897),$A1897,IFERROR(DATEVALUE($A1897),NA())))</f>
        <v/>
      </c>
    </row>
    <row r="1898">
      <c r="O1898">
        <f>IF($R1898="","",CHOOSE($Q$2,YEAR(R1898)*12+MONTH(R1898),INT((R1898-2)/7),YEAR(R1898)*4+ROUNDUP(MONTH(R1898)/3)))</f>
        <v/>
      </c>
      <c r="P1898">
        <f>IF($R1898="","",IF($R1899="",1,IF(O1898&lt;&gt;O1899,1,0)))</f>
        <v/>
      </c>
      <c r="Q1898">
        <f>IF(P1898=1,SUM($P$7:P1898),"")</f>
        <v/>
      </c>
      <c r="R1898">
        <f>IF($A1898="","",IF(ISNUMBER($A1898),$A1898,IFERROR(DATEVALUE($A1898),NA())))</f>
        <v/>
      </c>
    </row>
    <row r="1899">
      <c r="O1899">
        <f>IF($R1899="","",CHOOSE($Q$2,YEAR(R1899)*12+MONTH(R1899),INT((R1899-2)/7),YEAR(R1899)*4+ROUNDUP(MONTH(R1899)/3)))</f>
        <v/>
      </c>
      <c r="P1899">
        <f>IF($R1899="","",IF($R1900="",1,IF(O1899&lt;&gt;O1900,1,0)))</f>
        <v/>
      </c>
      <c r="Q1899">
        <f>IF(P1899=1,SUM($P$7:P1899),"")</f>
        <v/>
      </c>
      <c r="R1899">
        <f>IF($A1899="","",IF(ISNUMBER($A1899),$A1899,IFERROR(DATEVALUE($A1899),NA())))</f>
        <v/>
      </c>
    </row>
    <row r="1900">
      <c r="O1900">
        <f>IF($R1900="","",CHOOSE($Q$2,YEAR(R1900)*12+MONTH(R1900),INT((R1900-2)/7),YEAR(R1900)*4+ROUNDUP(MONTH(R1900)/3)))</f>
        <v/>
      </c>
      <c r="P1900">
        <f>IF($R1900="","",IF($R1901="",1,IF(O1900&lt;&gt;O1901,1,0)))</f>
        <v/>
      </c>
      <c r="Q1900">
        <f>IF(P1900=1,SUM($P$7:P1900),"")</f>
        <v/>
      </c>
      <c r="R1900">
        <f>IF($A1900="","",IF(ISNUMBER($A1900),$A1900,IFERROR(DATEVALUE($A1900),NA())))</f>
        <v/>
      </c>
    </row>
    <row r="1901">
      <c r="O1901">
        <f>IF($R1901="","",CHOOSE($Q$2,YEAR(R1901)*12+MONTH(R1901),INT((R1901-2)/7),YEAR(R1901)*4+ROUNDUP(MONTH(R1901)/3)))</f>
        <v/>
      </c>
      <c r="P1901">
        <f>IF($R1901="","",IF($R1902="",1,IF(O1901&lt;&gt;O1902,1,0)))</f>
        <v/>
      </c>
      <c r="Q1901">
        <f>IF(P1901=1,SUM($P$7:P1901),"")</f>
        <v/>
      </c>
      <c r="R1901">
        <f>IF($A1901="","",IF(ISNUMBER($A1901),$A1901,IFERROR(DATEVALUE($A1901),NA())))</f>
        <v/>
      </c>
    </row>
    <row r="1902">
      <c r="O1902">
        <f>IF($R1902="","",CHOOSE($Q$2,YEAR(R1902)*12+MONTH(R1902),INT((R1902-2)/7),YEAR(R1902)*4+ROUNDUP(MONTH(R1902)/3)))</f>
        <v/>
      </c>
      <c r="P1902">
        <f>IF($R1902="","",IF($R1903="",1,IF(O1902&lt;&gt;O1903,1,0)))</f>
        <v/>
      </c>
      <c r="Q1902">
        <f>IF(P1902=1,SUM($P$7:P1902),"")</f>
        <v/>
      </c>
      <c r="R1902">
        <f>IF($A1902="","",IF(ISNUMBER($A1902),$A1902,IFERROR(DATEVALUE($A1902),NA())))</f>
        <v/>
      </c>
    </row>
    <row r="1903">
      <c r="O1903">
        <f>IF($R1903="","",CHOOSE($Q$2,YEAR(R1903)*12+MONTH(R1903),INT((R1903-2)/7),YEAR(R1903)*4+ROUNDUP(MONTH(R1903)/3)))</f>
        <v/>
      </c>
      <c r="P1903">
        <f>IF($R1903="","",IF($R1904="",1,IF(O1903&lt;&gt;O1904,1,0)))</f>
        <v/>
      </c>
      <c r="Q1903">
        <f>IF(P1903=1,SUM($P$7:P1903),"")</f>
        <v/>
      </c>
      <c r="R1903">
        <f>IF($A1903="","",IF(ISNUMBER($A1903),$A1903,IFERROR(DATEVALUE($A1903),NA())))</f>
        <v/>
      </c>
    </row>
    <row r="1904">
      <c r="O1904">
        <f>IF($R1904="","",CHOOSE($Q$2,YEAR(R1904)*12+MONTH(R1904),INT((R1904-2)/7),YEAR(R1904)*4+ROUNDUP(MONTH(R1904)/3)))</f>
        <v/>
      </c>
      <c r="P1904">
        <f>IF($R1904="","",IF($R1905="",1,IF(O1904&lt;&gt;O1905,1,0)))</f>
        <v/>
      </c>
      <c r="Q1904">
        <f>IF(P1904=1,SUM($P$7:P1904),"")</f>
        <v/>
      </c>
      <c r="R1904">
        <f>IF($A1904="","",IF(ISNUMBER($A1904),$A1904,IFERROR(DATEVALUE($A1904),NA())))</f>
        <v/>
      </c>
    </row>
    <row r="1905">
      <c r="O1905">
        <f>IF($R1905="","",CHOOSE($Q$2,YEAR(R1905)*12+MONTH(R1905),INT((R1905-2)/7),YEAR(R1905)*4+ROUNDUP(MONTH(R1905)/3)))</f>
        <v/>
      </c>
      <c r="P1905">
        <f>IF($R1905="","",IF($R1906="",1,IF(O1905&lt;&gt;O1906,1,0)))</f>
        <v/>
      </c>
      <c r="Q1905">
        <f>IF(P1905=1,SUM($P$7:P1905),"")</f>
        <v/>
      </c>
      <c r="R1905">
        <f>IF($A1905="","",IF(ISNUMBER($A1905),$A1905,IFERROR(DATEVALUE($A1905),NA())))</f>
        <v/>
      </c>
    </row>
    <row r="1906">
      <c r="O1906">
        <f>IF($R1906="","",CHOOSE($Q$2,YEAR(R1906)*12+MONTH(R1906),INT((R1906-2)/7),YEAR(R1906)*4+ROUNDUP(MONTH(R1906)/3)))</f>
        <v/>
      </c>
      <c r="P1906">
        <f>IF($R1906="","",IF($R1907="",1,IF(O1906&lt;&gt;O1907,1,0)))</f>
        <v/>
      </c>
      <c r="Q1906">
        <f>IF(P1906=1,SUM($P$7:P1906),"")</f>
        <v/>
      </c>
      <c r="R1906">
        <f>IF($A1906="","",IF(ISNUMBER($A1906),$A1906,IFERROR(DATEVALUE($A1906),NA())))</f>
        <v/>
      </c>
    </row>
    <row r="1907">
      <c r="O1907">
        <f>IF($R1907="","",CHOOSE($Q$2,YEAR(R1907)*12+MONTH(R1907),INT((R1907-2)/7),YEAR(R1907)*4+ROUNDUP(MONTH(R1907)/3)))</f>
        <v/>
      </c>
      <c r="P1907">
        <f>IF($R1907="","",IF($R1908="",1,IF(O1907&lt;&gt;O1908,1,0)))</f>
        <v/>
      </c>
      <c r="Q1907">
        <f>IF(P1907=1,SUM($P$7:P1907),"")</f>
        <v/>
      </c>
      <c r="R1907">
        <f>IF($A1907="","",IF(ISNUMBER($A1907),$A1907,IFERROR(DATEVALUE($A1907),NA())))</f>
        <v/>
      </c>
    </row>
    <row r="1908">
      <c r="O1908">
        <f>IF($R1908="","",CHOOSE($Q$2,YEAR(R1908)*12+MONTH(R1908),INT((R1908-2)/7),YEAR(R1908)*4+ROUNDUP(MONTH(R1908)/3)))</f>
        <v/>
      </c>
      <c r="P1908">
        <f>IF($R1908="","",IF($R1909="",1,IF(O1908&lt;&gt;O1909,1,0)))</f>
        <v/>
      </c>
      <c r="Q1908">
        <f>IF(P1908=1,SUM($P$7:P1908),"")</f>
        <v/>
      </c>
      <c r="R1908">
        <f>IF($A1908="","",IF(ISNUMBER($A1908),$A1908,IFERROR(DATEVALUE($A1908),NA())))</f>
        <v/>
      </c>
    </row>
    <row r="1909">
      <c r="O1909">
        <f>IF($R1909="","",CHOOSE($Q$2,YEAR(R1909)*12+MONTH(R1909),INT((R1909-2)/7),YEAR(R1909)*4+ROUNDUP(MONTH(R1909)/3)))</f>
        <v/>
      </c>
      <c r="P1909">
        <f>IF($R1909="","",IF($R1910="",1,IF(O1909&lt;&gt;O1910,1,0)))</f>
        <v/>
      </c>
      <c r="Q1909">
        <f>IF(P1909=1,SUM($P$7:P1909),"")</f>
        <v/>
      </c>
      <c r="R1909">
        <f>IF($A1909="","",IF(ISNUMBER($A1909),$A1909,IFERROR(DATEVALUE($A1909),NA())))</f>
        <v/>
      </c>
    </row>
    <row r="1910">
      <c r="O1910">
        <f>IF($R1910="","",CHOOSE($Q$2,YEAR(R1910)*12+MONTH(R1910),INT((R1910-2)/7),YEAR(R1910)*4+ROUNDUP(MONTH(R1910)/3)))</f>
        <v/>
      </c>
      <c r="P1910">
        <f>IF($R1910="","",IF($R1911="",1,IF(O1910&lt;&gt;O1911,1,0)))</f>
        <v/>
      </c>
      <c r="Q1910">
        <f>IF(P1910=1,SUM($P$7:P1910),"")</f>
        <v/>
      </c>
      <c r="R1910">
        <f>IF($A1910="","",IF(ISNUMBER($A1910),$A1910,IFERROR(DATEVALUE($A1910),NA())))</f>
        <v/>
      </c>
    </row>
    <row r="1911">
      <c r="O1911">
        <f>IF($R1911="","",CHOOSE($Q$2,YEAR(R1911)*12+MONTH(R1911),INT((R1911-2)/7),YEAR(R1911)*4+ROUNDUP(MONTH(R1911)/3)))</f>
        <v/>
      </c>
      <c r="P1911">
        <f>IF($R1911="","",IF($R1912="",1,IF(O1911&lt;&gt;O1912,1,0)))</f>
        <v/>
      </c>
      <c r="Q1911">
        <f>IF(P1911=1,SUM($P$7:P1911),"")</f>
        <v/>
      </c>
      <c r="R1911">
        <f>IF($A1911="","",IF(ISNUMBER($A1911),$A1911,IFERROR(DATEVALUE($A1911),NA())))</f>
        <v/>
      </c>
    </row>
    <row r="1912">
      <c r="O1912">
        <f>IF($R1912="","",CHOOSE($Q$2,YEAR(R1912)*12+MONTH(R1912),INT((R1912-2)/7),YEAR(R1912)*4+ROUNDUP(MONTH(R1912)/3)))</f>
        <v/>
      </c>
      <c r="P1912">
        <f>IF($R1912="","",IF($R1913="",1,IF(O1912&lt;&gt;O1913,1,0)))</f>
        <v/>
      </c>
      <c r="Q1912">
        <f>IF(P1912=1,SUM($P$7:P1912),"")</f>
        <v/>
      </c>
      <c r="R1912">
        <f>IF($A1912="","",IF(ISNUMBER($A1912),$A1912,IFERROR(DATEVALUE($A1912),NA())))</f>
        <v/>
      </c>
    </row>
    <row r="1913">
      <c r="O1913">
        <f>IF($R1913="","",CHOOSE($Q$2,YEAR(R1913)*12+MONTH(R1913),INT((R1913-2)/7),YEAR(R1913)*4+ROUNDUP(MONTH(R1913)/3)))</f>
        <v/>
      </c>
      <c r="P1913">
        <f>IF($R1913="","",IF($R1914="",1,IF(O1913&lt;&gt;O1914,1,0)))</f>
        <v/>
      </c>
      <c r="Q1913">
        <f>IF(P1913=1,SUM($P$7:P1913),"")</f>
        <v/>
      </c>
      <c r="R1913">
        <f>IF($A1913="","",IF(ISNUMBER($A1913),$A1913,IFERROR(DATEVALUE($A1913),NA())))</f>
        <v/>
      </c>
    </row>
    <row r="1914">
      <c r="O1914">
        <f>IF($R1914="","",CHOOSE($Q$2,YEAR(R1914)*12+MONTH(R1914),INT((R1914-2)/7),YEAR(R1914)*4+ROUNDUP(MONTH(R1914)/3)))</f>
        <v/>
      </c>
      <c r="P1914">
        <f>IF($R1914="","",IF($R1915="",1,IF(O1914&lt;&gt;O1915,1,0)))</f>
        <v/>
      </c>
      <c r="Q1914">
        <f>IF(P1914=1,SUM($P$7:P1914),"")</f>
        <v/>
      </c>
      <c r="R1914">
        <f>IF($A1914="","",IF(ISNUMBER($A1914),$A1914,IFERROR(DATEVALUE($A1914),NA())))</f>
        <v/>
      </c>
    </row>
    <row r="1915">
      <c r="O1915">
        <f>IF($R1915="","",CHOOSE($Q$2,YEAR(R1915)*12+MONTH(R1915),INT((R1915-2)/7),YEAR(R1915)*4+ROUNDUP(MONTH(R1915)/3)))</f>
        <v/>
      </c>
      <c r="P1915">
        <f>IF($R1915="","",IF($R1916="",1,IF(O1915&lt;&gt;O1916,1,0)))</f>
        <v/>
      </c>
      <c r="Q1915">
        <f>IF(P1915=1,SUM($P$7:P1915),"")</f>
        <v/>
      </c>
      <c r="R1915">
        <f>IF($A1915="","",IF(ISNUMBER($A1915),$A1915,IFERROR(DATEVALUE($A1915),NA())))</f>
        <v/>
      </c>
    </row>
    <row r="1916">
      <c r="O1916">
        <f>IF($R1916="","",CHOOSE($Q$2,YEAR(R1916)*12+MONTH(R1916),INT((R1916-2)/7),YEAR(R1916)*4+ROUNDUP(MONTH(R1916)/3)))</f>
        <v/>
      </c>
      <c r="P1916">
        <f>IF($R1916="","",IF($R1917="",1,IF(O1916&lt;&gt;O1917,1,0)))</f>
        <v/>
      </c>
      <c r="Q1916">
        <f>IF(P1916=1,SUM($P$7:P1916),"")</f>
        <v/>
      </c>
      <c r="R1916">
        <f>IF($A1916="","",IF(ISNUMBER($A1916),$A1916,IFERROR(DATEVALUE($A1916),NA())))</f>
        <v/>
      </c>
    </row>
    <row r="1917">
      <c r="O1917">
        <f>IF($R1917="","",CHOOSE($Q$2,YEAR(R1917)*12+MONTH(R1917),INT((R1917-2)/7),YEAR(R1917)*4+ROUNDUP(MONTH(R1917)/3)))</f>
        <v/>
      </c>
      <c r="P1917">
        <f>IF($R1917="","",IF($R1918="",1,IF(O1917&lt;&gt;O1918,1,0)))</f>
        <v/>
      </c>
      <c r="Q1917">
        <f>IF(P1917=1,SUM($P$7:P1917),"")</f>
        <v/>
      </c>
      <c r="R1917">
        <f>IF($A1917="","",IF(ISNUMBER($A1917),$A1917,IFERROR(DATEVALUE($A1917),NA())))</f>
        <v/>
      </c>
    </row>
    <row r="1918">
      <c r="O1918">
        <f>IF($R1918="","",CHOOSE($Q$2,YEAR(R1918)*12+MONTH(R1918),INT((R1918-2)/7),YEAR(R1918)*4+ROUNDUP(MONTH(R1918)/3)))</f>
        <v/>
      </c>
      <c r="P1918">
        <f>IF($R1918="","",IF($R1919="",1,IF(O1918&lt;&gt;O1919,1,0)))</f>
        <v/>
      </c>
      <c r="Q1918">
        <f>IF(P1918=1,SUM($P$7:P1918),"")</f>
        <v/>
      </c>
      <c r="R1918">
        <f>IF($A1918="","",IF(ISNUMBER($A1918),$A1918,IFERROR(DATEVALUE($A1918),NA())))</f>
        <v/>
      </c>
    </row>
    <row r="1919">
      <c r="O1919">
        <f>IF($R1919="","",CHOOSE($Q$2,YEAR(R1919)*12+MONTH(R1919),INT((R1919-2)/7),YEAR(R1919)*4+ROUNDUP(MONTH(R1919)/3)))</f>
        <v/>
      </c>
      <c r="P1919">
        <f>IF($R1919="","",IF($R1920="",1,IF(O1919&lt;&gt;O1920,1,0)))</f>
        <v/>
      </c>
      <c r="Q1919">
        <f>IF(P1919=1,SUM($P$7:P1919),"")</f>
        <v/>
      </c>
      <c r="R1919">
        <f>IF($A1919="","",IF(ISNUMBER($A1919),$A1919,IFERROR(DATEVALUE($A1919),NA())))</f>
        <v/>
      </c>
    </row>
    <row r="1920">
      <c r="O1920">
        <f>IF($R1920="","",CHOOSE($Q$2,YEAR(R1920)*12+MONTH(R1920),INT((R1920-2)/7),YEAR(R1920)*4+ROUNDUP(MONTH(R1920)/3)))</f>
        <v/>
      </c>
      <c r="P1920">
        <f>IF($R1920="","",IF($R1921="",1,IF(O1920&lt;&gt;O1921,1,0)))</f>
        <v/>
      </c>
      <c r="Q1920">
        <f>IF(P1920=1,SUM($P$7:P1920),"")</f>
        <v/>
      </c>
      <c r="R1920">
        <f>IF($A1920="","",IF(ISNUMBER($A1920),$A1920,IFERROR(DATEVALUE($A1920),NA())))</f>
        <v/>
      </c>
    </row>
    <row r="1921">
      <c r="O1921">
        <f>IF($R1921="","",CHOOSE($Q$2,YEAR(R1921)*12+MONTH(R1921),INT((R1921-2)/7),YEAR(R1921)*4+ROUNDUP(MONTH(R1921)/3)))</f>
        <v/>
      </c>
      <c r="P1921">
        <f>IF($R1921="","",IF($R1922="",1,IF(O1921&lt;&gt;O1922,1,0)))</f>
        <v/>
      </c>
      <c r="Q1921">
        <f>IF(P1921=1,SUM($P$7:P1921),"")</f>
        <v/>
      </c>
      <c r="R1921">
        <f>IF($A1921="","",IF(ISNUMBER($A1921),$A1921,IFERROR(DATEVALUE($A1921),NA())))</f>
        <v/>
      </c>
    </row>
    <row r="1922">
      <c r="O1922">
        <f>IF($R1922="","",CHOOSE($Q$2,YEAR(R1922)*12+MONTH(R1922),INT((R1922-2)/7),YEAR(R1922)*4+ROUNDUP(MONTH(R1922)/3)))</f>
        <v/>
      </c>
      <c r="P1922">
        <f>IF($R1922="","",IF($R1923="",1,IF(O1922&lt;&gt;O1923,1,0)))</f>
        <v/>
      </c>
      <c r="Q1922">
        <f>IF(P1922=1,SUM($P$7:P1922),"")</f>
        <v/>
      </c>
      <c r="R1922">
        <f>IF($A1922="","",IF(ISNUMBER($A1922),$A1922,IFERROR(DATEVALUE($A1922),NA())))</f>
        <v/>
      </c>
    </row>
    <row r="1923">
      <c r="O1923">
        <f>IF($R1923="","",CHOOSE($Q$2,YEAR(R1923)*12+MONTH(R1923),INT((R1923-2)/7),YEAR(R1923)*4+ROUNDUP(MONTH(R1923)/3)))</f>
        <v/>
      </c>
      <c r="P1923">
        <f>IF($R1923="","",IF($R1924="",1,IF(O1923&lt;&gt;O1924,1,0)))</f>
        <v/>
      </c>
      <c r="Q1923">
        <f>IF(P1923=1,SUM($P$7:P1923),"")</f>
        <v/>
      </c>
      <c r="R1923">
        <f>IF($A1923="","",IF(ISNUMBER($A1923),$A1923,IFERROR(DATEVALUE($A1923),NA())))</f>
        <v/>
      </c>
    </row>
    <row r="1924">
      <c r="O1924">
        <f>IF($R1924="","",CHOOSE($Q$2,YEAR(R1924)*12+MONTH(R1924),INT((R1924-2)/7),YEAR(R1924)*4+ROUNDUP(MONTH(R1924)/3)))</f>
        <v/>
      </c>
      <c r="P1924">
        <f>IF($R1924="","",IF($R1925="",1,IF(O1924&lt;&gt;O1925,1,0)))</f>
        <v/>
      </c>
      <c r="Q1924">
        <f>IF(P1924=1,SUM($P$7:P1924),"")</f>
        <v/>
      </c>
      <c r="R1924">
        <f>IF($A1924="","",IF(ISNUMBER($A1924),$A1924,IFERROR(DATEVALUE($A1924),NA())))</f>
        <v/>
      </c>
    </row>
    <row r="1925">
      <c r="O1925">
        <f>IF($R1925="","",CHOOSE($Q$2,YEAR(R1925)*12+MONTH(R1925),INT((R1925-2)/7),YEAR(R1925)*4+ROUNDUP(MONTH(R1925)/3)))</f>
        <v/>
      </c>
      <c r="P1925">
        <f>IF($R1925="","",IF($R1926="",1,IF(O1925&lt;&gt;O1926,1,0)))</f>
        <v/>
      </c>
      <c r="Q1925">
        <f>IF(P1925=1,SUM($P$7:P1925),"")</f>
        <v/>
      </c>
      <c r="R1925">
        <f>IF($A1925="","",IF(ISNUMBER($A1925),$A1925,IFERROR(DATEVALUE($A1925),NA())))</f>
        <v/>
      </c>
    </row>
    <row r="1926">
      <c r="O1926">
        <f>IF($R1926="","",CHOOSE($Q$2,YEAR(R1926)*12+MONTH(R1926),INT((R1926-2)/7),YEAR(R1926)*4+ROUNDUP(MONTH(R1926)/3)))</f>
        <v/>
      </c>
      <c r="P1926">
        <f>IF($R1926="","",IF($R1927="",1,IF(O1926&lt;&gt;O1927,1,0)))</f>
        <v/>
      </c>
      <c r="Q1926">
        <f>IF(P1926=1,SUM($P$7:P1926),"")</f>
        <v/>
      </c>
      <c r="R1926">
        <f>IF($A1926="","",IF(ISNUMBER($A1926),$A1926,IFERROR(DATEVALUE($A1926),NA())))</f>
        <v/>
      </c>
    </row>
    <row r="1927">
      <c r="O1927">
        <f>IF($R1927="","",CHOOSE($Q$2,YEAR(R1927)*12+MONTH(R1927),INT((R1927-2)/7),YEAR(R1927)*4+ROUNDUP(MONTH(R1927)/3)))</f>
        <v/>
      </c>
      <c r="P1927">
        <f>IF($R1927="","",IF($R1928="",1,IF(O1927&lt;&gt;O1928,1,0)))</f>
        <v/>
      </c>
      <c r="Q1927">
        <f>IF(P1927=1,SUM($P$7:P1927),"")</f>
        <v/>
      </c>
      <c r="R1927">
        <f>IF($A1927="","",IF(ISNUMBER($A1927),$A1927,IFERROR(DATEVALUE($A1927),NA())))</f>
        <v/>
      </c>
    </row>
    <row r="1928">
      <c r="O1928">
        <f>IF($R1928="","",CHOOSE($Q$2,YEAR(R1928)*12+MONTH(R1928),INT((R1928-2)/7),YEAR(R1928)*4+ROUNDUP(MONTH(R1928)/3)))</f>
        <v/>
      </c>
      <c r="P1928">
        <f>IF($R1928="","",IF($R1929="",1,IF(O1928&lt;&gt;O1929,1,0)))</f>
        <v/>
      </c>
      <c r="Q1928">
        <f>IF(P1928=1,SUM($P$7:P1928),"")</f>
        <v/>
      </c>
      <c r="R1928">
        <f>IF($A1928="","",IF(ISNUMBER($A1928),$A1928,IFERROR(DATEVALUE($A1928),NA())))</f>
        <v/>
      </c>
    </row>
    <row r="1929">
      <c r="O1929">
        <f>IF($R1929="","",CHOOSE($Q$2,YEAR(R1929)*12+MONTH(R1929),INT((R1929-2)/7),YEAR(R1929)*4+ROUNDUP(MONTH(R1929)/3)))</f>
        <v/>
      </c>
      <c r="P1929">
        <f>IF($R1929="","",IF($R1930="",1,IF(O1929&lt;&gt;O1930,1,0)))</f>
        <v/>
      </c>
      <c r="Q1929">
        <f>IF(P1929=1,SUM($P$7:P1929),"")</f>
        <v/>
      </c>
      <c r="R1929">
        <f>IF($A1929="","",IF(ISNUMBER($A1929),$A1929,IFERROR(DATEVALUE($A1929),NA())))</f>
        <v/>
      </c>
    </row>
    <row r="1930">
      <c r="O1930">
        <f>IF($R1930="","",CHOOSE($Q$2,YEAR(R1930)*12+MONTH(R1930),INT((R1930-2)/7),YEAR(R1930)*4+ROUNDUP(MONTH(R1930)/3)))</f>
        <v/>
      </c>
      <c r="P1930">
        <f>IF($R1930="","",IF($R1931="",1,IF(O1930&lt;&gt;O1931,1,0)))</f>
        <v/>
      </c>
      <c r="Q1930">
        <f>IF(P1930=1,SUM($P$7:P1930),"")</f>
        <v/>
      </c>
      <c r="R1930">
        <f>IF($A1930="","",IF(ISNUMBER($A1930),$A1930,IFERROR(DATEVALUE($A1930),NA())))</f>
        <v/>
      </c>
    </row>
    <row r="1931">
      <c r="O1931">
        <f>IF($R1931="","",CHOOSE($Q$2,YEAR(R1931)*12+MONTH(R1931),INT((R1931-2)/7),YEAR(R1931)*4+ROUNDUP(MONTH(R1931)/3)))</f>
        <v/>
      </c>
      <c r="P1931">
        <f>IF($R1931="","",IF($R1932="",1,IF(O1931&lt;&gt;O1932,1,0)))</f>
        <v/>
      </c>
      <c r="Q1931">
        <f>IF(P1931=1,SUM($P$7:P1931),"")</f>
        <v/>
      </c>
      <c r="R1931">
        <f>IF($A1931="","",IF(ISNUMBER($A1931),$A1931,IFERROR(DATEVALUE($A1931),NA())))</f>
        <v/>
      </c>
    </row>
    <row r="1932">
      <c r="O1932">
        <f>IF($R1932="","",CHOOSE($Q$2,YEAR(R1932)*12+MONTH(R1932),INT((R1932-2)/7),YEAR(R1932)*4+ROUNDUP(MONTH(R1932)/3)))</f>
        <v/>
      </c>
      <c r="P1932">
        <f>IF($R1932="","",IF($R1933="",1,IF(O1932&lt;&gt;O1933,1,0)))</f>
        <v/>
      </c>
      <c r="Q1932">
        <f>IF(P1932=1,SUM($P$7:P1932),"")</f>
        <v/>
      </c>
      <c r="R1932">
        <f>IF($A1932="","",IF(ISNUMBER($A1932),$A1932,IFERROR(DATEVALUE($A1932),NA())))</f>
        <v/>
      </c>
    </row>
    <row r="1933">
      <c r="O1933">
        <f>IF($R1933="","",CHOOSE($Q$2,YEAR(R1933)*12+MONTH(R1933),INT((R1933-2)/7),YEAR(R1933)*4+ROUNDUP(MONTH(R1933)/3)))</f>
        <v/>
      </c>
      <c r="P1933">
        <f>IF($R1933="","",IF($R1934="",1,IF(O1933&lt;&gt;O1934,1,0)))</f>
        <v/>
      </c>
      <c r="Q1933">
        <f>IF(P1933=1,SUM($P$7:P1933),"")</f>
        <v/>
      </c>
      <c r="R1933">
        <f>IF($A1933="","",IF(ISNUMBER($A1933),$A1933,IFERROR(DATEVALUE($A1933),NA())))</f>
        <v/>
      </c>
    </row>
    <row r="1934">
      <c r="O1934">
        <f>IF($R1934="","",CHOOSE($Q$2,YEAR(R1934)*12+MONTH(R1934),INT((R1934-2)/7),YEAR(R1934)*4+ROUNDUP(MONTH(R1934)/3)))</f>
        <v/>
      </c>
      <c r="P1934">
        <f>IF($R1934="","",IF($R1935="",1,IF(O1934&lt;&gt;O1935,1,0)))</f>
        <v/>
      </c>
      <c r="Q1934">
        <f>IF(P1934=1,SUM($P$7:P1934),"")</f>
        <v/>
      </c>
      <c r="R1934">
        <f>IF($A1934="","",IF(ISNUMBER($A1934),$A1934,IFERROR(DATEVALUE($A1934),NA())))</f>
        <v/>
      </c>
    </row>
    <row r="1935">
      <c r="O1935">
        <f>IF($R1935="","",CHOOSE($Q$2,YEAR(R1935)*12+MONTH(R1935),INT((R1935-2)/7),YEAR(R1935)*4+ROUNDUP(MONTH(R1935)/3)))</f>
        <v/>
      </c>
      <c r="P1935">
        <f>IF($R1935="","",IF($R1936="",1,IF(O1935&lt;&gt;O1936,1,0)))</f>
        <v/>
      </c>
      <c r="Q1935">
        <f>IF(P1935=1,SUM($P$7:P1935),"")</f>
        <v/>
      </c>
      <c r="R1935">
        <f>IF($A1935="","",IF(ISNUMBER($A1935),$A1935,IFERROR(DATEVALUE($A1935),NA())))</f>
        <v/>
      </c>
    </row>
    <row r="1936">
      <c r="O1936">
        <f>IF($R1936="","",CHOOSE($Q$2,YEAR(R1936)*12+MONTH(R1936),INT((R1936-2)/7),YEAR(R1936)*4+ROUNDUP(MONTH(R1936)/3)))</f>
        <v/>
      </c>
      <c r="P1936">
        <f>IF($R1936="","",IF($R1937="",1,IF(O1936&lt;&gt;O1937,1,0)))</f>
        <v/>
      </c>
      <c r="Q1936">
        <f>IF(P1936=1,SUM($P$7:P1936),"")</f>
        <v/>
      </c>
      <c r="R1936">
        <f>IF($A1936="","",IF(ISNUMBER($A1936),$A1936,IFERROR(DATEVALUE($A1936),NA())))</f>
        <v/>
      </c>
    </row>
    <row r="1937">
      <c r="O1937">
        <f>IF($R1937="","",CHOOSE($Q$2,YEAR(R1937)*12+MONTH(R1937),INT((R1937-2)/7),YEAR(R1937)*4+ROUNDUP(MONTH(R1937)/3)))</f>
        <v/>
      </c>
      <c r="P1937">
        <f>IF($R1937="","",IF($R1938="",1,IF(O1937&lt;&gt;O1938,1,0)))</f>
        <v/>
      </c>
      <c r="Q1937">
        <f>IF(P1937=1,SUM($P$7:P1937),"")</f>
        <v/>
      </c>
      <c r="R1937">
        <f>IF($A1937="","",IF(ISNUMBER($A1937),$A1937,IFERROR(DATEVALUE($A1937),NA())))</f>
        <v/>
      </c>
    </row>
    <row r="1938">
      <c r="O1938">
        <f>IF($R1938="","",CHOOSE($Q$2,YEAR(R1938)*12+MONTH(R1938),INT((R1938-2)/7),YEAR(R1938)*4+ROUNDUP(MONTH(R1938)/3)))</f>
        <v/>
      </c>
      <c r="P1938">
        <f>IF($R1938="","",IF($R1939="",1,IF(O1938&lt;&gt;O1939,1,0)))</f>
        <v/>
      </c>
      <c r="Q1938">
        <f>IF(P1938=1,SUM($P$7:P1938),"")</f>
        <v/>
      </c>
      <c r="R1938">
        <f>IF($A1938="","",IF(ISNUMBER($A1938),$A1938,IFERROR(DATEVALUE($A1938),NA())))</f>
        <v/>
      </c>
    </row>
    <row r="1939">
      <c r="O1939">
        <f>IF($R1939="","",CHOOSE($Q$2,YEAR(R1939)*12+MONTH(R1939),INT((R1939-2)/7),YEAR(R1939)*4+ROUNDUP(MONTH(R1939)/3)))</f>
        <v/>
      </c>
      <c r="P1939">
        <f>IF($R1939="","",IF($R1940="",1,IF(O1939&lt;&gt;O1940,1,0)))</f>
        <v/>
      </c>
      <c r="Q1939">
        <f>IF(P1939=1,SUM($P$7:P1939),"")</f>
        <v/>
      </c>
      <c r="R1939">
        <f>IF($A1939="","",IF(ISNUMBER($A1939),$A1939,IFERROR(DATEVALUE($A1939),NA())))</f>
        <v/>
      </c>
    </row>
    <row r="1940">
      <c r="O1940">
        <f>IF($R1940="","",CHOOSE($Q$2,YEAR(R1940)*12+MONTH(R1940),INT((R1940-2)/7),YEAR(R1940)*4+ROUNDUP(MONTH(R1940)/3)))</f>
        <v/>
      </c>
      <c r="P1940">
        <f>IF($R1940="","",IF($R1941="",1,IF(O1940&lt;&gt;O1941,1,0)))</f>
        <v/>
      </c>
      <c r="Q1940">
        <f>IF(P1940=1,SUM($P$7:P1940),"")</f>
        <v/>
      </c>
      <c r="R1940">
        <f>IF($A1940="","",IF(ISNUMBER($A1940),$A1940,IFERROR(DATEVALUE($A1940),NA())))</f>
        <v/>
      </c>
    </row>
    <row r="1941">
      <c r="O1941">
        <f>IF($R1941="","",CHOOSE($Q$2,YEAR(R1941)*12+MONTH(R1941),INT((R1941-2)/7),YEAR(R1941)*4+ROUNDUP(MONTH(R1941)/3)))</f>
        <v/>
      </c>
      <c r="P1941">
        <f>IF($R1941="","",IF($R1942="",1,IF(O1941&lt;&gt;O1942,1,0)))</f>
        <v/>
      </c>
      <c r="Q1941">
        <f>IF(P1941=1,SUM($P$7:P1941),"")</f>
        <v/>
      </c>
      <c r="R1941">
        <f>IF($A1941="","",IF(ISNUMBER($A1941),$A1941,IFERROR(DATEVALUE($A1941),NA())))</f>
        <v/>
      </c>
    </row>
    <row r="1942">
      <c r="O1942">
        <f>IF($R1942="","",CHOOSE($Q$2,YEAR(R1942)*12+MONTH(R1942),INT((R1942-2)/7),YEAR(R1942)*4+ROUNDUP(MONTH(R1942)/3)))</f>
        <v/>
      </c>
      <c r="P1942">
        <f>IF($R1942="","",IF($R1943="",1,IF(O1942&lt;&gt;O1943,1,0)))</f>
        <v/>
      </c>
      <c r="Q1942">
        <f>IF(P1942=1,SUM($P$7:P1942),"")</f>
        <v/>
      </c>
      <c r="R1942">
        <f>IF($A1942="","",IF(ISNUMBER($A1942),$A1942,IFERROR(DATEVALUE($A1942),NA())))</f>
        <v/>
      </c>
    </row>
    <row r="1943">
      <c r="O1943">
        <f>IF($R1943="","",CHOOSE($Q$2,YEAR(R1943)*12+MONTH(R1943),INT((R1943-2)/7),YEAR(R1943)*4+ROUNDUP(MONTH(R1943)/3)))</f>
        <v/>
      </c>
      <c r="P1943">
        <f>IF($R1943="","",IF($R1944="",1,IF(O1943&lt;&gt;O1944,1,0)))</f>
        <v/>
      </c>
      <c r="Q1943">
        <f>IF(P1943=1,SUM($P$7:P1943),"")</f>
        <v/>
      </c>
      <c r="R1943">
        <f>IF($A1943="","",IF(ISNUMBER($A1943),$A1943,IFERROR(DATEVALUE($A1943),NA())))</f>
        <v/>
      </c>
    </row>
    <row r="1944">
      <c r="O1944">
        <f>IF($R1944="","",CHOOSE($Q$2,YEAR(R1944)*12+MONTH(R1944),INT((R1944-2)/7),YEAR(R1944)*4+ROUNDUP(MONTH(R1944)/3)))</f>
        <v/>
      </c>
      <c r="P1944">
        <f>IF($R1944="","",IF($R1945="",1,IF(O1944&lt;&gt;O1945,1,0)))</f>
        <v/>
      </c>
      <c r="Q1944">
        <f>IF(P1944=1,SUM($P$7:P1944),"")</f>
        <v/>
      </c>
      <c r="R1944">
        <f>IF($A1944="","",IF(ISNUMBER($A1944),$A1944,IFERROR(DATEVALUE($A1944),NA())))</f>
        <v/>
      </c>
    </row>
    <row r="1945">
      <c r="O1945">
        <f>IF($R1945="","",CHOOSE($Q$2,YEAR(R1945)*12+MONTH(R1945),INT((R1945-2)/7),YEAR(R1945)*4+ROUNDUP(MONTH(R1945)/3)))</f>
        <v/>
      </c>
      <c r="P1945">
        <f>IF($R1945="","",IF($R1946="",1,IF(O1945&lt;&gt;O1946,1,0)))</f>
        <v/>
      </c>
      <c r="Q1945">
        <f>IF(P1945=1,SUM($P$7:P1945),"")</f>
        <v/>
      </c>
      <c r="R1945">
        <f>IF($A1945="","",IF(ISNUMBER($A1945),$A1945,IFERROR(DATEVALUE($A1945),NA())))</f>
        <v/>
      </c>
    </row>
    <row r="1946">
      <c r="O1946">
        <f>IF($R1946="","",CHOOSE($Q$2,YEAR(R1946)*12+MONTH(R1946),INT((R1946-2)/7),YEAR(R1946)*4+ROUNDUP(MONTH(R1946)/3)))</f>
        <v/>
      </c>
      <c r="P1946">
        <f>IF($R1946="","",IF($R1947="",1,IF(O1946&lt;&gt;O1947,1,0)))</f>
        <v/>
      </c>
      <c r="Q1946">
        <f>IF(P1946=1,SUM($P$7:P1946),"")</f>
        <v/>
      </c>
      <c r="R1946">
        <f>IF($A1946="","",IF(ISNUMBER($A1946),$A1946,IFERROR(DATEVALUE($A1946),NA())))</f>
        <v/>
      </c>
    </row>
    <row r="1947">
      <c r="O1947">
        <f>IF($R1947="","",CHOOSE($Q$2,YEAR(R1947)*12+MONTH(R1947),INT((R1947-2)/7),YEAR(R1947)*4+ROUNDUP(MONTH(R1947)/3)))</f>
        <v/>
      </c>
      <c r="P1947">
        <f>IF($R1947="","",IF($R1948="",1,IF(O1947&lt;&gt;O1948,1,0)))</f>
        <v/>
      </c>
      <c r="Q1947">
        <f>IF(P1947=1,SUM($P$7:P1947),"")</f>
        <v/>
      </c>
      <c r="R1947">
        <f>IF($A1947="","",IF(ISNUMBER($A1947),$A1947,IFERROR(DATEVALUE($A1947),NA())))</f>
        <v/>
      </c>
    </row>
    <row r="1948">
      <c r="O1948">
        <f>IF($R1948="","",CHOOSE($Q$2,YEAR(R1948)*12+MONTH(R1948),INT((R1948-2)/7),YEAR(R1948)*4+ROUNDUP(MONTH(R1948)/3)))</f>
        <v/>
      </c>
      <c r="P1948">
        <f>IF($R1948="","",IF($R1949="",1,IF(O1948&lt;&gt;O1949,1,0)))</f>
        <v/>
      </c>
      <c r="Q1948">
        <f>IF(P1948=1,SUM($P$7:P1948),"")</f>
        <v/>
      </c>
      <c r="R1948">
        <f>IF($A1948="","",IF(ISNUMBER($A1948),$A1948,IFERROR(DATEVALUE($A1948),NA())))</f>
        <v/>
      </c>
    </row>
    <row r="1949">
      <c r="O1949">
        <f>IF($R1949="","",CHOOSE($Q$2,YEAR(R1949)*12+MONTH(R1949),INT((R1949-2)/7),YEAR(R1949)*4+ROUNDUP(MONTH(R1949)/3)))</f>
        <v/>
      </c>
      <c r="P1949">
        <f>IF($R1949="","",IF($R1950="",1,IF(O1949&lt;&gt;O1950,1,0)))</f>
        <v/>
      </c>
      <c r="Q1949">
        <f>IF(P1949=1,SUM($P$7:P1949),"")</f>
        <v/>
      </c>
      <c r="R1949">
        <f>IF($A1949="","",IF(ISNUMBER($A1949),$A1949,IFERROR(DATEVALUE($A1949),NA())))</f>
        <v/>
      </c>
    </row>
    <row r="1950">
      <c r="O1950">
        <f>IF($R1950="","",CHOOSE($Q$2,YEAR(R1950)*12+MONTH(R1950),INT((R1950-2)/7),YEAR(R1950)*4+ROUNDUP(MONTH(R1950)/3)))</f>
        <v/>
      </c>
      <c r="P1950">
        <f>IF($R1950="","",IF($R1951="",1,IF(O1950&lt;&gt;O1951,1,0)))</f>
        <v/>
      </c>
      <c r="Q1950">
        <f>IF(P1950=1,SUM($P$7:P1950),"")</f>
        <v/>
      </c>
      <c r="R1950">
        <f>IF($A1950="","",IF(ISNUMBER($A1950),$A1950,IFERROR(DATEVALUE($A1950),NA())))</f>
        <v/>
      </c>
    </row>
    <row r="1951">
      <c r="O1951">
        <f>IF($R1951="","",CHOOSE($Q$2,YEAR(R1951)*12+MONTH(R1951),INT((R1951-2)/7),YEAR(R1951)*4+ROUNDUP(MONTH(R1951)/3)))</f>
        <v/>
      </c>
      <c r="P1951">
        <f>IF($R1951="","",IF($R1952="",1,IF(O1951&lt;&gt;O1952,1,0)))</f>
        <v/>
      </c>
      <c r="Q1951">
        <f>IF(P1951=1,SUM($P$7:P1951),"")</f>
        <v/>
      </c>
      <c r="R1951">
        <f>IF($A1951="","",IF(ISNUMBER($A1951),$A1951,IFERROR(DATEVALUE($A1951),NA())))</f>
        <v/>
      </c>
    </row>
    <row r="1952">
      <c r="O1952">
        <f>IF($R1952="","",CHOOSE($Q$2,YEAR(R1952)*12+MONTH(R1952),INT((R1952-2)/7),YEAR(R1952)*4+ROUNDUP(MONTH(R1952)/3)))</f>
        <v/>
      </c>
      <c r="P1952">
        <f>IF($R1952="","",IF($R1953="",1,IF(O1952&lt;&gt;O1953,1,0)))</f>
        <v/>
      </c>
      <c r="Q1952">
        <f>IF(P1952=1,SUM($P$7:P1952),"")</f>
        <v/>
      </c>
      <c r="R1952">
        <f>IF($A1952="","",IF(ISNUMBER($A1952),$A1952,IFERROR(DATEVALUE($A1952),NA())))</f>
        <v/>
      </c>
    </row>
    <row r="1953">
      <c r="O1953">
        <f>IF($R1953="","",CHOOSE($Q$2,YEAR(R1953)*12+MONTH(R1953),INT((R1953-2)/7),YEAR(R1953)*4+ROUNDUP(MONTH(R1953)/3)))</f>
        <v/>
      </c>
      <c r="P1953">
        <f>IF($R1953="","",IF($R1954="",1,IF(O1953&lt;&gt;O1954,1,0)))</f>
        <v/>
      </c>
      <c r="Q1953">
        <f>IF(P1953=1,SUM($P$7:P1953),"")</f>
        <v/>
      </c>
      <c r="R1953">
        <f>IF($A1953="","",IF(ISNUMBER($A1953),$A1953,IFERROR(DATEVALUE($A1953),NA())))</f>
        <v/>
      </c>
    </row>
    <row r="1954">
      <c r="O1954">
        <f>IF($R1954="","",CHOOSE($Q$2,YEAR(R1954)*12+MONTH(R1954),INT((R1954-2)/7),YEAR(R1954)*4+ROUNDUP(MONTH(R1954)/3)))</f>
        <v/>
      </c>
      <c r="P1954">
        <f>IF($R1954="","",IF($R1955="",1,IF(O1954&lt;&gt;O1955,1,0)))</f>
        <v/>
      </c>
      <c r="Q1954">
        <f>IF(P1954=1,SUM($P$7:P1954),"")</f>
        <v/>
      </c>
      <c r="R1954">
        <f>IF($A1954="","",IF(ISNUMBER($A1954),$A1954,IFERROR(DATEVALUE($A1954),NA())))</f>
        <v/>
      </c>
    </row>
    <row r="1955">
      <c r="O1955">
        <f>IF($R1955="","",CHOOSE($Q$2,YEAR(R1955)*12+MONTH(R1955),INT((R1955-2)/7),YEAR(R1955)*4+ROUNDUP(MONTH(R1955)/3)))</f>
        <v/>
      </c>
      <c r="P1955">
        <f>IF($R1955="","",IF($R1956="",1,IF(O1955&lt;&gt;O1956,1,0)))</f>
        <v/>
      </c>
      <c r="Q1955">
        <f>IF(P1955=1,SUM($P$7:P1955),"")</f>
        <v/>
      </c>
      <c r="R1955">
        <f>IF($A1955="","",IF(ISNUMBER($A1955),$A1955,IFERROR(DATEVALUE($A1955),NA())))</f>
        <v/>
      </c>
    </row>
    <row r="1956">
      <c r="O1956">
        <f>IF($R1956="","",CHOOSE($Q$2,YEAR(R1956)*12+MONTH(R1956),INT((R1956-2)/7),YEAR(R1956)*4+ROUNDUP(MONTH(R1956)/3)))</f>
        <v/>
      </c>
      <c r="P1956">
        <f>IF($R1956="","",IF($R1957="",1,IF(O1956&lt;&gt;O1957,1,0)))</f>
        <v/>
      </c>
      <c r="Q1956">
        <f>IF(P1956=1,SUM($P$7:P1956),"")</f>
        <v/>
      </c>
      <c r="R1956">
        <f>IF($A1956="","",IF(ISNUMBER($A1956),$A1956,IFERROR(DATEVALUE($A1956),NA())))</f>
        <v/>
      </c>
    </row>
    <row r="1957">
      <c r="O1957">
        <f>IF($R1957="","",CHOOSE($Q$2,YEAR(R1957)*12+MONTH(R1957),INT((R1957-2)/7),YEAR(R1957)*4+ROUNDUP(MONTH(R1957)/3)))</f>
        <v/>
      </c>
      <c r="P1957">
        <f>IF($R1957="","",IF($R1958="",1,IF(O1957&lt;&gt;O1958,1,0)))</f>
        <v/>
      </c>
      <c r="Q1957">
        <f>IF(P1957=1,SUM($P$7:P1957),"")</f>
        <v/>
      </c>
      <c r="R1957">
        <f>IF($A1957="","",IF(ISNUMBER($A1957),$A1957,IFERROR(DATEVALUE($A1957),NA())))</f>
        <v/>
      </c>
    </row>
    <row r="1958">
      <c r="O1958">
        <f>IF($R1958="","",CHOOSE($Q$2,YEAR(R1958)*12+MONTH(R1958),INT((R1958-2)/7),YEAR(R1958)*4+ROUNDUP(MONTH(R1958)/3)))</f>
        <v/>
      </c>
      <c r="P1958">
        <f>IF($R1958="","",IF($R1959="",1,IF(O1958&lt;&gt;O1959,1,0)))</f>
        <v/>
      </c>
      <c r="Q1958">
        <f>IF(P1958=1,SUM($P$7:P1958),"")</f>
        <v/>
      </c>
      <c r="R1958">
        <f>IF($A1958="","",IF(ISNUMBER($A1958),$A1958,IFERROR(DATEVALUE($A1958),NA())))</f>
        <v/>
      </c>
    </row>
    <row r="1959">
      <c r="O1959">
        <f>IF($R1959="","",CHOOSE($Q$2,YEAR(R1959)*12+MONTH(R1959),INT((R1959-2)/7),YEAR(R1959)*4+ROUNDUP(MONTH(R1959)/3)))</f>
        <v/>
      </c>
      <c r="P1959">
        <f>IF($R1959="","",IF($R1960="",1,IF(O1959&lt;&gt;O1960,1,0)))</f>
        <v/>
      </c>
      <c r="Q1959">
        <f>IF(P1959=1,SUM($P$7:P1959),"")</f>
        <v/>
      </c>
      <c r="R1959">
        <f>IF($A1959="","",IF(ISNUMBER($A1959),$A1959,IFERROR(DATEVALUE($A1959),NA())))</f>
        <v/>
      </c>
    </row>
    <row r="1960">
      <c r="O1960">
        <f>IF($R1960="","",CHOOSE($Q$2,YEAR(R1960)*12+MONTH(R1960),INT((R1960-2)/7),YEAR(R1960)*4+ROUNDUP(MONTH(R1960)/3)))</f>
        <v/>
      </c>
      <c r="P1960">
        <f>IF($R1960="","",IF($R1961="",1,IF(O1960&lt;&gt;O1961,1,0)))</f>
        <v/>
      </c>
      <c r="Q1960">
        <f>IF(P1960=1,SUM($P$7:P1960),"")</f>
        <v/>
      </c>
      <c r="R1960">
        <f>IF($A1960="","",IF(ISNUMBER($A1960),$A1960,IFERROR(DATEVALUE($A1960),NA())))</f>
        <v/>
      </c>
    </row>
    <row r="1961">
      <c r="O1961">
        <f>IF($R1961="","",CHOOSE($Q$2,YEAR(R1961)*12+MONTH(R1961),INT((R1961-2)/7),YEAR(R1961)*4+ROUNDUP(MONTH(R1961)/3)))</f>
        <v/>
      </c>
      <c r="P1961">
        <f>IF($R1961="","",IF($R1962="",1,IF(O1961&lt;&gt;O1962,1,0)))</f>
        <v/>
      </c>
      <c r="Q1961">
        <f>IF(P1961=1,SUM($P$7:P1961),"")</f>
        <v/>
      </c>
      <c r="R1961">
        <f>IF($A1961="","",IF(ISNUMBER($A1961),$A1961,IFERROR(DATEVALUE($A1961),NA())))</f>
        <v/>
      </c>
    </row>
    <row r="1962">
      <c r="O1962">
        <f>IF($R1962="","",CHOOSE($Q$2,YEAR(R1962)*12+MONTH(R1962),INT((R1962-2)/7),YEAR(R1962)*4+ROUNDUP(MONTH(R1962)/3)))</f>
        <v/>
      </c>
      <c r="P1962">
        <f>IF($R1962="","",IF($R1963="",1,IF(O1962&lt;&gt;O1963,1,0)))</f>
        <v/>
      </c>
      <c r="Q1962">
        <f>IF(P1962=1,SUM($P$7:P1962),"")</f>
        <v/>
      </c>
      <c r="R1962">
        <f>IF($A1962="","",IF(ISNUMBER($A1962),$A1962,IFERROR(DATEVALUE($A1962),NA())))</f>
        <v/>
      </c>
    </row>
    <row r="1963">
      <c r="O1963">
        <f>IF($R1963="","",CHOOSE($Q$2,YEAR(R1963)*12+MONTH(R1963),INT((R1963-2)/7),YEAR(R1963)*4+ROUNDUP(MONTH(R1963)/3)))</f>
        <v/>
      </c>
      <c r="P1963">
        <f>IF($R1963="","",IF($R1964="",1,IF(O1963&lt;&gt;O1964,1,0)))</f>
        <v/>
      </c>
      <c r="Q1963">
        <f>IF(P1963=1,SUM($P$7:P1963),"")</f>
        <v/>
      </c>
      <c r="R1963">
        <f>IF($A1963="","",IF(ISNUMBER($A1963),$A1963,IFERROR(DATEVALUE($A1963),NA())))</f>
        <v/>
      </c>
    </row>
    <row r="1964">
      <c r="O1964">
        <f>IF($R1964="","",CHOOSE($Q$2,YEAR(R1964)*12+MONTH(R1964),INT((R1964-2)/7),YEAR(R1964)*4+ROUNDUP(MONTH(R1964)/3)))</f>
        <v/>
      </c>
      <c r="P1964">
        <f>IF($R1964="","",IF($R1965="",1,IF(O1964&lt;&gt;O1965,1,0)))</f>
        <v/>
      </c>
      <c r="Q1964">
        <f>IF(P1964=1,SUM($P$7:P1964),"")</f>
        <v/>
      </c>
      <c r="R1964">
        <f>IF($A1964="","",IF(ISNUMBER($A1964),$A1964,IFERROR(DATEVALUE($A1964),NA())))</f>
        <v/>
      </c>
    </row>
    <row r="1965">
      <c r="O1965">
        <f>IF($R1965="","",CHOOSE($Q$2,YEAR(R1965)*12+MONTH(R1965),INT((R1965-2)/7),YEAR(R1965)*4+ROUNDUP(MONTH(R1965)/3)))</f>
        <v/>
      </c>
      <c r="P1965">
        <f>IF($R1965="","",IF($R1966="",1,IF(O1965&lt;&gt;O1966,1,0)))</f>
        <v/>
      </c>
      <c r="Q1965">
        <f>IF(P1965=1,SUM($P$7:P1965),"")</f>
        <v/>
      </c>
      <c r="R1965">
        <f>IF($A1965="","",IF(ISNUMBER($A1965),$A1965,IFERROR(DATEVALUE($A1965),NA())))</f>
        <v/>
      </c>
    </row>
    <row r="1966">
      <c r="O1966">
        <f>IF($R1966="","",CHOOSE($Q$2,YEAR(R1966)*12+MONTH(R1966),INT((R1966-2)/7),YEAR(R1966)*4+ROUNDUP(MONTH(R1966)/3)))</f>
        <v/>
      </c>
      <c r="P1966">
        <f>IF($R1966="","",IF($R1967="",1,IF(O1966&lt;&gt;O1967,1,0)))</f>
        <v/>
      </c>
      <c r="Q1966">
        <f>IF(P1966=1,SUM($P$7:P1966),"")</f>
        <v/>
      </c>
      <c r="R1966">
        <f>IF($A1966="","",IF(ISNUMBER($A1966),$A1966,IFERROR(DATEVALUE($A1966),NA())))</f>
        <v/>
      </c>
    </row>
    <row r="1967">
      <c r="O1967">
        <f>IF($R1967="","",CHOOSE($Q$2,YEAR(R1967)*12+MONTH(R1967),INT((R1967-2)/7),YEAR(R1967)*4+ROUNDUP(MONTH(R1967)/3)))</f>
        <v/>
      </c>
      <c r="P1967">
        <f>IF($R1967="","",IF($R1968="",1,IF(O1967&lt;&gt;O1968,1,0)))</f>
        <v/>
      </c>
      <c r="Q1967">
        <f>IF(P1967=1,SUM($P$7:P1967),"")</f>
        <v/>
      </c>
      <c r="R1967">
        <f>IF($A1967="","",IF(ISNUMBER($A1967),$A1967,IFERROR(DATEVALUE($A1967),NA())))</f>
        <v/>
      </c>
    </row>
    <row r="1968">
      <c r="O1968">
        <f>IF($R1968="","",CHOOSE($Q$2,YEAR(R1968)*12+MONTH(R1968),INT((R1968-2)/7),YEAR(R1968)*4+ROUNDUP(MONTH(R1968)/3)))</f>
        <v/>
      </c>
      <c r="P1968">
        <f>IF($R1968="","",IF($R1969="",1,IF(O1968&lt;&gt;O1969,1,0)))</f>
        <v/>
      </c>
      <c r="Q1968">
        <f>IF(P1968=1,SUM($P$7:P1968),"")</f>
        <v/>
      </c>
      <c r="R1968">
        <f>IF($A1968="","",IF(ISNUMBER($A1968),$A1968,IFERROR(DATEVALUE($A1968),NA())))</f>
        <v/>
      </c>
    </row>
    <row r="1969">
      <c r="O1969">
        <f>IF($R1969="","",CHOOSE($Q$2,YEAR(R1969)*12+MONTH(R1969),INT((R1969-2)/7),YEAR(R1969)*4+ROUNDUP(MONTH(R1969)/3)))</f>
        <v/>
      </c>
      <c r="P1969">
        <f>IF($R1969="","",IF($R1970="",1,IF(O1969&lt;&gt;O1970,1,0)))</f>
        <v/>
      </c>
      <c r="Q1969">
        <f>IF(P1969=1,SUM($P$7:P1969),"")</f>
        <v/>
      </c>
      <c r="R1969">
        <f>IF($A1969="","",IF(ISNUMBER($A1969),$A1969,IFERROR(DATEVALUE($A1969),NA())))</f>
        <v/>
      </c>
    </row>
    <row r="1970">
      <c r="O1970">
        <f>IF($R1970="","",CHOOSE($Q$2,YEAR(R1970)*12+MONTH(R1970),INT((R1970-2)/7),YEAR(R1970)*4+ROUNDUP(MONTH(R1970)/3)))</f>
        <v/>
      </c>
      <c r="P1970">
        <f>IF($R1970="","",IF($R1971="",1,IF(O1970&lt;&gt;O1971,1,0)))</f>
        <v/>
      </c>
      <c r="Q1970">
        <f>IF(P1970=1,SUM($P$7:P1970),"")</f>
        <v/>
      </c>
      <c r="R1970">
        <f>IF($A1970="","",IF(ISNUMBER($A1970),$A1970,IFERROR(DATEVALUE($A1970),NA())))</f>
        <v/>
      </c>
    </row>
    <row r="1971">
      <c r="O1971">
        <f>IF($R1971="","",CHOOSE($Q$2,YEAR(R1971)*12+MONTH(R1971),INT((R1971-2)/7),YEAR(R1971)*4+ROUNDUP(MONTH(R1971)/3)))</f>
        <v/>
      </c>
      <c r="P1971">
        <f>IF($R1971="","",IF($R1972="",1,IF(O1971&lt;&gt;O1972,1,0)))</f>
        <v/>
      </c>
      <c r="Q1971">
        <f>IF(P1971=1,SUM($P$7:P1971),"")</f>
        <v/>
      </c>
      <c r="R1971">
        <f>IF($A1971="","",IF(ISNUMBER($A1971),$A1971,IFERROR(DATEVALUE($A1971),NA())))</f>
        <v/>
      </c>
    </row>
    <row r="1972">
      <c r="O1972">
        <f>IF($R1972="","",CHOOSE($Q$2,YEAR(R1972)*12+MONTH(R1972),INT((R1972-2)/7),YEAR(R1972)*4+ROUNDUP(MONTH(R1972)/3)))</f>
        <v/>
      </c>
      <c r="P1972">
        <f>IF($R1972="","",IF($R1973="",1,IF(O1972&lt;&gt;O1973,1,0)))</f>
        <v/>
      </c>
      <c r="Q1972">
        <f>IF(P1972=1,SUM($P$7:P1972),"")</f>
        <v/>
      </c>
      <c r="R1972">
        <f>IF($A1972="","",IF(ISNUMBER($A1972),$A1972,IFERROR(DATEVALUE($A1972),NA())))</f>
        <v/>
      </c>
    </row>
    <row r="1973">
      <c r="O1973">
        <f>IF($R1973="","",CHOOSE($Q$2,YEAR(R1973)*12+MONTH(R1973),INT((R1973-2)/7),YEAR(R1973)*4+ROUNDUP(MONTH(R1973)/3)))</f>
        <v/>
      </c>
      <c r="P1973">
        <f>IF($R1973="","",IF($R1974="",1,IF(O1973&lt;&gt;O1974,1,0)))</f>
        <v/>
      </c>
      <c r="Q1973">
        <f>IF(P1973=1,SUM($P$7:P1973),"")</f>
        <v/>
      </c>
      <c r="R1973">
        <f>IF($A1973="","",IF(ISNUMBER($A1973),$A1973,IFERROR(DATEVALUE($A1973),NA())))</f>
        <v/>
      </c>
    </row>
    <row r="1974">
      <c r="O1974">
        <f>IF($R1974="","",CHOOSE($Q$2,YEAR(R1974)*12+MONTH(R1974),INT((R1974-2)/7),YEAR(R1974)*4+ROUNDUP(MONTH(R1974)/3)))</f>
        <v/>
      </c>
      <c r="P1974">
        <f>IF($R1974="","",IF($R1975="",1,IF(O1974&lt;&gt;O1975,1,0)))</f>
        <v/>
      </c>
      <c r="Q1974">
        <f>IF(P1974=1,SUM($P$7:P1974),"")</f>
        <v/>
      </c>
      <c r="R1974">
        <f>IF($A1974="","",IF(ISNUMBER($A1974),$A1974,IFERROR(DATEVALUE($A1974),NA())))</f>
        <v/>
      </c>
    </row>
    <row r="1975">
      <c r="O1975">
        <f>IF($R1975="","",CHOOSE($Q$2,YEAR(R1975)*12+MONTH(R1975),INT((R1975-2)/7),YEAR(R1975)*4+ROUNDUP(MONTH(R1975)/3)))</f>
        <v/>
      </c>
      <c r="P1975">
        <f>IF($R1975="","",IF($R1976="",1,IF(O1975&lt;&gt;O1976,1,0)))</f>
        <v/>
      </c>
      <c r="Q1975">
        <f>IF(P1975=1,SUM($P$7:P1975),"")</f>
        <v/>
      </c>
      <c r="R1975">
        <f>IF($A1975="","",IF(ISNUMBER($A1975),$A1975,IFERROR(DATEVALUE($A1975),NA())))</f>
        <v/>
      </c>
    </row>
    <row r="1976">
      <c r="O1976">
        <f>IF($R1976="","",CHOOSE($Q$2,YEAR(R1976)*12+MONTH(R1976),INT((R1976-2)/7),YEAR(R1976)*4+ROUNDUP(MONTH(R1976)/3)))</f>
        <v/>
      </c>
      <c r="P1976">
        <f>IF($R1976="","",IF($R1977="",1,IF(O1976&lt;&gt;O1977,1,0)))</f>
        <v/>
      </c>
      <c r="Q1976">
        <f>IF(P1976=1,SUM($P$7:P1976),"")</f>
        <v/>
      </c>
      <c r="R1976">
        <f>IF($A1976="","",IF(ISNUMBER($A1976),$A1976,IFERROR(DATEVALUE($A1976),NA())))</f>
        <v/>
      </c>
    </row>
    <row r="1977">
      <c r="O1977">
        <f>IF($R1977="","",CHOOSE($Q$2,YEAR(R1977)*12+MONTH(R1977),INT((R1977-2)/7),YEAR(R1977)*4+ROUNDUP(MONTH(R1977)/3)))</f>
        <v/>
      </c>
      <c r="P1977">
        <f>IF($R1977="","",IF($R1978="",1,IF(O1977&lt;&gt;O1978,1,0)))</f>
        <v/>
      </c>
      <c r="Q1977">
        <f>IF(P1977=1,SUM($P$7:P1977),"")</f>
        <v/>
      </c>
      <c r="R1977">
        <f>IF($A1977="","",IF(ISNUMBER($A1977),$A1977,IFERROR(DATEVALUE($A1977),NA())))</f>
        <v/>
      </c>
    </row>
    <row r="1978">
      <c r="O1978">
        <f>IF($R1978="","",CHOOSE($Q$2,YEAR(R1978)*12+MONTH(R1978),INT((R1978-2)/7),YEAR(R1978)*4+ROUNDUP(MONTH(R1978)/3)))</f>
        <v/>
      </c>
      <c r="P1978">
        <f>IF($R1978="","",IF($R1979="",1,IF(O1978&lt;&gt;O1979,1,0)))</f>
        <v/>
      </c>
      <c r="Q1978">
        <f>IF(P1978=1,SUM($P$7:P1978),"")</f>
        <v/>
      </c>
      <c r="R1978">
        <f>IF($A1978="","",IF(ISNUMBER($A1978),$A1978,IFERROR(DATEVALUE($A1978),NA())))</f>
        <v/>
      </c>
    </row>
    <row r="1979">
      <c r="O1979">
        <f>IF($R1979="","",CHOOSE($Q$2,YEAR(R1979)*12+MONTH(R1979),INT((R1979-2)/7),YEAR(R1979)*4+ROUNDUP(MONTH(R1979)/3)))</f>
        <v/>
      </c>
      <c r="P1979">
        <f>IF($R1979="","",IF($R1980="",1,IF(O1979&lt;&gt;O1980,1,0)))</f>
        <v/>
      </c>
      <c r="Q1979">
        <f>IF(P1979=1,SUM($P$7:P1979),"")</f>
        <v/>
      </c>
      <c r="R1979">
        <f>IF($A1979="","",IF(ISNUMBER($A1979),$A1979,IFERROR(DATEVALUE($A1979),NA())))</f>
        <v/>
      </c>
    </row>
    <row r="1980">
      <c r="O1980">
        <f>IF($R1980="","",CHOOSE($Q$2,YEAR(R1980)*12+MONTH(R1980),INT((R1980-2)/7),YEAR(R1980)*4+ROUNDUP(MONTH(R1980)/3)))</f>
        <v/>
      </c>
      <c r="P1980">
        <f>IF($R1980="","",IF($R1981="",1,IF(O1980&lt;&gt;O1981,1,0)))</f>
        <v/>
      </c>
      <c r="Q1980">
        <f>IF(P1980=1,SUM($P$7:P1980),"")</f>
        <v/>
      </c>
      <c r="R1980">
        <f>IF($A1980="","",IF(ISNUMBER($A1980),$A1980,IFERROR(DATEVALUE($A1980),NA())))</f>
        <v/>
      </c>
    </row>
    <row r="1981">
      <c r="O1981">
        <f>IF($R1981="","",CHOOSE($Q$2,YEAR(R1981)*12+MONTH(R1981),INT((R1981-2)/7),YEAR(R1981)*4+ROUNDUP(MONTH(R1981)/3)))</f>
        <v/>
      </c>
      <c r="P1981">
        <f>IF($R1981="","",IF($R1982="",1,IF(O1981&lt;&gt;O1982,1,0)))</f>
        <v/>
      </c>
      <c r="Q1981">
        <f>IF(P1981=1,SUM($P$7:P1981),"")</f>
        <v/>
      </c>
      <c r="R1981">
        <f>IF($A1981="","",IF(ISNUMBER($A1981),$A1981,IFERROR(DATEVALUE($A1981),NA())))</f>
        <v/>
      </c>
    </row>
    <row r="1982">
      <c r="O1982">
        <f>IF($R1982="","",CHOOSE($Q$2,YEAR(R1982)*12+MONTH(R1982),INT((R1982-2)/7),YEAR(R1982)*4+ROUNDUP(MONTH(R1982)/3)))</f>
        <v/>
      </c>
      <c r="P1982">
        <f>IF($R1982="","",IF($R1983="",1,IF(O1982&lt;&gt;O1983,1,0)))</f>
        <v/>
      </c>
      <c r="Q1982">
        <f>IF(P1982=1,SUM($P$7:P1982),"")</f>
        <v/>
      </c>
      <c r="R1982">
        <f>IF($A1982="","",IF(ISNUMBER($A1982),$A1982,IFERROR(DATEVALUE($A1982),NA())))</f>
        <v/>
      </c>
    </row>
    <row r="1983">
      <c r="O1983">
        <f>IF($R1983="","",CHOOSE($Q$2,YEAR(R1983)*12+MONTH(R1983),INT((R1983-2)/7),YEAR(R1983)*4+ROUNDUP(MONTH(R1983)/3)))</f>
        <v/>
      </c>
      <c r="P1983">
        <f>IF($R1983="","",IF($R1984="",1,IF(O1983&lt;&gt;O1984,1,0)))</f>
        <v/>
      </c>
      <c r="Q1983">
        <f>IF(P1983=1,SUM($P$7:P1983),"")</f>
        <v/>
      </c>
      <c r="R1983">
        <f>IF($A1983="","",IF(ISNUMBER($A1983),$A1983,IFERROR(DATEVALUE($A1983),NA())))</f>
        <v/>
      </c>
    </row>
    <row r="1984">
      <c r="O1984">
        <f>IF($R1984="","",CHOOSE($Q$2,YEAR(R1984)*12+MONTH(R1984),INT((R1984-2)/7),YEAR(R1984)*4+ROUNDUP(MONTH(R1984)/3)))</f>
        <v/>
      </c>
      <c r="P1984">
        <f>IF($R1984="","",IF($R1985="",1,IF(O1984&lt;&gt;O1985,1,0)))</f>
        <v/>
      </c>
      <c r="Q1984">
        <f>IF(P1984=1,SUM($P$7:P1984),"")</f>
        <v/>
      </c>
      <c r="R1984">
        <f>IF($A1984="","",IF(ISNUMBER($A1984),$A1984,IFERROR(DATEVALUE($A1984),NA())))</f>
        <v/>
      </c>
    </row>
    <row r="1985">
      <c r="O1985">
        <f>IF($R1985="","",CHOOSE($Q$2,YEAR(R1985)*12+MONTH(R1985),INT((R1985-2)/7),YEAR(R1985)*4+ROUNDUP(MONTH(R1985)/3)))</f>
        <v/>
      </c>
      <c r="P1985">
        <f>IF($R1985="","",IF($R1986="",1,IF(O1985&lt;&gt;O1986,1,0)))</f>
        <v/>
      </c>
      <c r="Q1985">
        <f>IF(P1985=1,SUM($P$7:P1985),"")</f>
        <v/>
      </c>
      <c r="R1985">
        <f>IF($A1985="","",IF(ISNUMBER($A1985),$A1985,IFERROR(DATEVALUE($A1985),NA())))</f>
        <v/>
      </c>
    </row>
    <row r="1986">
      <c r="O1986">
        <f>IF($R1986="","",CHOOSE($Q$2,YEAR(R1986)*12+MONTH(R1986),INT((R1986-2)/7),YEAR(R1986)*4+ROUNDUP(MONTH(R1986)/3)))</f>
        <v/>
      </c>
      <c r="P1986">
        <f>IF($R1986="","",IF($R1987="",1,IF(O1986&lt;&gt;O1987,1,0)))</f>
        <v/>
      </c>
      <c r="Q1986">
        <f>IF(P1986=1,SUM($P$7:P1986),"")</f>
        <v/>
      </c>
      <c r="R1986">
        <f>IF($A1986="","",IF(ISNUMBER($A1986),$A1986,IFERROR(DATEVALUE($A1986),NA())))</f>
        <v/>
      </c>
    </row>
    <row r="1987">
      <c r="O1987">
        <f>IF($R1987="","",CHOOSE($Q$2,YEAR(R1987)*12+MONTH(R1987),INT((R1987-2)/7),YEAR(R1987)*4+ROUNDUP(MONTH(R1987)/3)))</f>
        <v/>
      </c>
      <c r="P1987">
        <f>IF($R1987="","",IF($R1988="",1,IF(O1987&lt;&gt;O1988,1,0)))</f>
        <v/>
      </c>
      <c r="Q1987">
        <f>IF(P1987=1,SUM($P$7:P1987),"")</f>
        <v/>
      </c>
      <c r="R1987">
        <f>IF($A1987="","",IF(ISNUMBER($A1987),$A1987,IFERROR(DATEVALUE($A1987),NA())))</f>
        <v/>
      </c>
    </row>
    <row r="1988">
      <c r="O1988">
        <f>IF($R1988="","",CHOOSE($Q$2,YEAR(R1988)*12+MONTH(R1988),INT((R1988-2)/7),YEAR(R1988)*4+ROUNDUP(MONTH(R1988)/3)))</f>
        <v/>
      </c>
      <c r="P1988">
        <f>IF($R1988="","",IF($R1989="",1,IF(O1988&lt;&gt;O1989,1,0)))</f>
        <v/>
      </c>
      <c r="Q1988">
        <f>IF(P1988=1,SUM($P$7:P1988),"")</f>
        <v/>
      </c>
      <c r="R1988">
        <f>IF($A1988="","",IF(ISNUMBER($A1988),$A1988,IFERROR(DATEVALUE($A1988),NA())))</f>
        <v/>
      </c>
    </row>
    <row r="1989">
      <c r="O1989">
        <f>IF($R1989="","",CHOOSE($Q$2,YEAR(R1989)*12+MONTH(R1989),INT((R1989-2)/7),YEAR(R1989)*4+ROUNDUP(MONTH(R1989)/3)))</f>
        <v/>
      </c>
      <c r="P1989">
        <f>IF($R1989="","",IF($R1990="",1,IF(O1989&lt;&gt;O1990,1,0)))</f>
        <v/>
      </c>
      <c r="Q1989">
        <f>IF(P1989=1,SUM($P$7:P1989),"")</f>
        <v/>
      </c>
      <c r="R1989">
        <f>IF($A1989="","",IF(ISNUMBER($A1989),$A1989,IFERROR(DATEVALUE($A1989),NA())))</f>
        <v/>
      </c>
    </row>
    <row r="1990">
      <c r="O1990">
        <f>IF($R1990="","",CHOOSE($Q$2,YEAR(R1990)*12+MONTH(R1990),INT((R1990-2)/7),YEAR(R1990)*4+ROUNDUP(MONTH(R1990)/3)))</f>
        <v/>
      </c>
      <c r="P1990">
        <f>IF($R1990="","",IF($R1991="",1,IF(O1990&lt;&gt;O1991,1,0)))</f>
        <v/>
      </c>
      <c r="Q1990">
        <f>IF(P1990=1,SUM($P$7:P1990),"")</f>
        <v/>
      </c>
      <c r="R1990">
        <f>IF($A1990="","",IF(ISNUMBER($A1990),$A1990,IFERROR(DATEVALUE($A1990),NA())))</f>
        <v/>
      </c>
    </row>
    <row r="1991">
      <c r="O1991">
        <f>IF($R1991="","",CHOOSE($Q$2,YEAR(R1991)*12+MONTH(R1991),INT((R1991-2)/7),YEAR(R1991)*4+ROUNDUP(MONTH(R1991)/3)))</f>
        <v/>
      </c>
      <c r="P1991">
        <f>IF($R1991="","",IF($R1992="",1,IF(O1991&lt;&gt;O1992,1,0)))</f>
        <v/>
      </c>
      <c r="Q1991">
        <f>IF(P1991=1,SUM($P$7:P1991),"")</f>
        <v/>
      </c>
      <c r="R1991">
        <f>IF($A1991="","",IF(ISNUMBER($A1991),$A1991,IFERROR(DATEVALUE($A1991),NA())))</f>
        <v/>
      </c>
    </row>
    <row r="1992">
      <c r="O1992">
        <f>IF($R1992="","",CHOOSE($Q$2,YEAR(R1992)*12+MONTH(R1992),INT((R1992-2)/7),YEAR(R1992)*4+ROUNDUP(MONTH(R1992)/3)))</f>
        <v/>
      </c>
      <c r="P1992">
        <f>IF($R1992="","",IF($R1993="",1,IF(O1992&lt;&gt;O1993,1,0)))</f>
        <v/>
      </c>
      <c r="Q1992">
        <f>IF(P1992=1,SUM($P$7:P1992),"")</f>
        <v/>
      </c>
      <c r="R1992">
        <f>IF($A1992="","",IF(ISNUMBER($A1992),$A1992,IFERROR(DATEVALUE($A1992),NA())))</f>
        <v/>
      </c>
    </row>
    <row r="1993">
      <c r="O1993">
        <f>IF($R1993="","",CHOOSE($Q$2,YEAR(R1993)*12+MONTH(R1993),INT((R1993-2)/7),YEAR(R1993)*4+ROUNDUP(MONTH(R1993)/3)))</f>
        <v/>
      </c>
      <c r="P1993">
        <f>IF($R1993="","",IF($R1994="",1,IF(O1993&lt;&gt;O1994,1,0)))</f>
        <v/>
      </c>
      <c r="Q1993">
        <f>IF(P1993=1,SUM($P$7:P1993),"")</f>
        <v/>
      </c>
      <c r="R1993">
        <f>IF($A1993="","",IF(ISNUMBER($A1993),$A1993,IFERROR(DATEVALUE($A1993),NA())))</f>
        <v/>
      </c>
    </row>
    <row r="1994">
      <c r="O1994">
        <f>IF($R1994="","",CHOOSE($Q$2,YEAR(R1994)*12+MONTH(R1994),INT((R1994-2)/7),YEAR(R1994)*4+ROUNDUP(MONTH(R1994)/3)))</f>
        <v/>
      </c>
      <c r="P1994">
        <f>IF($R1994="","",IF($R1995="",1,IF(O1994&lt;&gt;O1995,1,0)))</f>
        <v/>
      </c>
      <c r="Q1994">
        <f>IF(P1994=1,SUM($P$7:P1994),"")</f>
        <v/>
      </c>
      <c r="R1994">
        <f>IF($A1994="","",IF(ISNUMBER($A1994),$A1994,IFERROR(DATEVALUE($A1994),NA())))</f>
        <v/>
      </c>
    </row>
    <row r="1995">
      <c r="O1995">
        <f>IF($R1995="","",CHOOSE($Q$2,YEAR(R1995)*12+MONTH(R1995),INT((R1995-2)/7),YEAR(R1995)*4+ROUNDUP(MONTH(R1995)/3)))</f>
        <v/>
      </c>
      <c r="P1995">
        <f>IF($R1995="","",IF($R1996="",1,IF(O1995&lt;&gt;O1996,1,0)))</f>
        <v/>
      </c>
      <c r="Q1995">
        <f>IF(P1995=1,SUM($P$7:P1995),"")</f>
        <v/>
      </c>
      <c r="R1995">
        <f>IF($A1995="","",IF(ISNUMBER($A1995),$A1995,IFERROR(DATEVALUE($A1995),NA())))</f>
        <v/>
      </c>
    </row>
    <row r="1996">
      <c r="O1996">
        <f>IF($R1996="","",CHOOSE($Q$2,YEAR(R1996)*12+MONTH(R1996),INT((R1996-2)/7),YEAR(R1996)*4+ROUNDUP(MONTH(R1996)/3)))</f>
        <v/>
      </c>
      <c r="P1996">
        <f>IF($R1996="","",IF($R1997="",1,IF(O1996&lt;&gt;O1997,1,0)))</f>
        <v/>
      </c>
      <c r="Q1996">
        <f>IF(P1996=1,SUM($P$7:P1996),"")</f>
        <v/>
      </c>
      <c r="R1996">
        <f>IF($A1996="","",IF(ISNUMBER($A1996),$A1996,IFERROR(DATEVALUE($A1996),NA())))</f>
        <v/>
      </c>
    </row>
    <row r="1997">
      <c r="O1997">
        <f>IF($R1997="","",CHOOSE($Q$2,YEAR(R1997)*12+MONTH(R1997),INT((R1997-2)/7),YEAR(R1997)*4+ROUNDUP(MONTH(R1997)/3)))</f>
        <v/>
      </c>
      <c r="P1997">
        <f>IF($R1997="","",IF($R1998="",1,IF(O1997&lt;&gt;O1998,1,0)))</f>
        <v/>
      </c>
      <c r="Q1997">
        <f>IF(P1997=1,SUM($P$7:P1997),"")</f>
        <v/>
      </c>
      <c r="R1997">
        <f>IF($A1997="","",IF(ISNUMBER($A1997),$A1997,IFERROR(DATEVALUE($A1997),NA())))</f>
        <v/>
      </c>
    </row>
    <row r="1998">
      <c r="O1998">
        <f>IF($R1998="","",CHOOSE($Q$2,YEAR(R1998)*12+MONTH(R1998),INT((R1998-2)/7),YEAR(R1998)*4+ROUNDUP(MONTH(R1998)/3)))</f>
        <v/>
      </c>
      <c r="P1998">
        <f>IF($R1998="","",IF($R1999="",1,IF(O1998&lt;&gt;O1999,1,0)))</f>
        <v/>
      </c>
      <c r="Q1998">
        <f>IF(P1998=1,SUM($P$7:P1998),"")</f>
        <v/>
      </c>
      <c r="R1998">
        <f>IF($A1998="","",IF(ISNUMBER($A1998),$A1998,IFERROR(DATEVALUE($A1998),NA())))</f>
        <v/>
      </c>
    </row>
    <row r="1999">
      <c r="O1999">
        <f>IF($R1999="","",CHOOSE($Q$2,YEAR(R1999)*12+MONTH(R1999),INT((R1999-2)/7),YEAR(R1999)*4+ROUNDUP(MONTH(R1999)/3)))</f>
        <v/>
      </c>
      <c r="P1999">
        <f>IF($R1999="","",IF($R2000="",1,IF(O1999&lt;&gt;O2000,1,0)))</f>
        <v/>
      </c>
      <c r="Q1999">
        <f>IF(P1999=1,SUM($P$7:P1999),"")</f>
        <v/>
      </c>
      <c r="R1999">
        <f>IF($A1999="","",IF(ISNUMBER($A1999),$A1999,IFERROR(DATEVALUE($A1999),NA())))</f>
        <v/>
      </c>
    </row>
    <row r="2000">
      <c r="O2000">
        <f>IF($R2000="","",CHOOSE($Q$2,YEAR(R2000)*12+MONTH(R2000),INT((R2000-2)/7),YEAR(R2000)*4+ROUNDUP(MONTH(R2000)/3)))</f>
        <v/>
      </c>
      <c r="P2000">
        <f>IF($R2000="","",IF($R2001="",1,IF(O2000&lt;&gt;O2001,1,0)))</f>
        <v/>
      </c>
      <c r="Q2000">
        <f>IF(P2000=1,SUM($P$7:P2000),"")</f>
        <v/>
      </c>
      <c r="R2000">
        <f>IF($A2000="","",IF(ISNUMBER($A2000),$A2000,IFERROR(DATEVALUE($A2000),NA())))</f>
        <v/>
      </c>
    </row>
    <row r="2001">
      <c r="O2001">
        <f>IF($R2001="","",CHOOSE($Q$2,YEAR(R2001)*12+MONTH(R2001),INT((R2001-2)/7),YEAR(R2001)*4+ROUNDUP(MONTH(R2001)/3)))</f>
        <v/>
      </c>
      <c r="P2001">
        <f>IF($R2001="","",IF($R2002="",1,IF(O2001&lt;&gt;O2002,1,0)))</f>
        <v/>
      </c>
      <c r="Q2001">
        <f>IF(P2001=1,SUM($P$7:P2001),"")</f>
        <v/>
      </c>
      <c r="R2001">
        <f>IF($A2001="","",IF(ISNUMBER($A2001),$A2001,IFERROR(DATEVALUE($A2001),NA())))</f>
        <v/>
      </c>
    </row>
    <row r="2002">
      <c r="O2002">
        <f>IF($R2002="","",CHOOSE($Q$2,YEAR(R2002)*12+MONTH(R2002),INT((R2002-2)/7),YEAR(R2002)*4+ROUNDUP(MONTH(R2002)/3)))</f>
        <v/>
      </c>
      <c r="P2002">
        <f>IF($R2002="","",IF($R2003="",1,IF(O2002&lt;&gt;O2003,1,0)))</f>
        <v/>
      </c>
      <c r="Q2002">
        <f>IF(P2002=1,SUM($P$7:P2002),"")</f>
        <v/>
      </c>
      <c r="R2002">
        <f>IF($A2002="","",IF(ISNUMBER($A2002),$A2002,IFERROR(DATEVALUE($A2002),NA())))</f>
        <v/>
      </c>
    </row>
    <row r="2003">
      <c r="O2003">
        <f>IF($R2003="","",CHOOSE($Q$2,YEAR(R2003)*12+MONTH(R2003),INT((R2003-2)/7),YEAR(R2003)*4+ROUNDUP(MONTH(R2003)/3)))</f>
        <v/>
      </c>
      <c r="P2003">
        <f>IF($R2003="","",IF($R2004="",1,IF(O2003&lt;&gt;O2004,1,0)))</f>
        <v/>
      </c>
      <c r="Q2003">
        <f>IF(P2003=1,SUM($P$7:P2003),"")</f>
        <v/>
      </c>
      <c r="R2003">
        <f>IF($A2003="","",IF(ISNUMBER($A2003),$A2003,IFERROR(DATEVALUE($A2003),NA())))</f>
        <v/>
      </c>
    </row>
    <row r="2004">
      <c r="O2004">
        <f>IF($R2004="","",CHOOSE($Q$2,YEAR(R2004)*12+MONTH(R2004),INT((R2004-2)/7),YEAR(R2004)*4+ROUNDUP(MONTH(R2004)/3)))</f>
        <v/>
      </c>
      <c r="P2004">
        <f>IF($R2004="","",IF($R2005="",1,IF(O2004&lt;&gt;O2005,1,0)))</f>
        <v/>
      </c>
      <c r="Q2004">
        <f>IF(P2004=1,SUM($P$7:P2004),"")</f>
        <v/>
      </c>
      <c r="R2004">
        <f>IF($A2004="","",IF(ISNUMBER($A2004),$A2004,IFERROR(DATEVALUE($A2004),NA())))</f>
        <v/>
      </c>
    </row>
    <row r="2005">
      <c r="O2005">
        <f>IF($R2005="","",CHOOSE($Q$2,YEAR(R2005)*12+MONTH(R2005),INT((R2005-2)/7),YEAR(R2005)*4+ROUNDUP(MONTH(R2005)/3)))</f>
        <v/>
      </c>
      <c r="P2005">
        <f>IF($R2005="","",IF($R2006="",1,IF(O2005&lt;&gt;O2006,1,0)))</f>
        <v/>
      </c>
      <c r="Q2005">
        <f>IF(P2005=1,SUM($P$7:P2005),"")</f>
        <v/>
      </c>
      <c r="R2005">
        <f>IF($A2005="","",IF(ISNUMBER($A2005),$A2005,IFERROR(DATEVALUE($A2005),NA())))</f>
        <v/>
      </c>
    </row>
    <row r="2006">
      <c r="O2006">
        <f>IF($R2006="","",CHOOSE($Q$2,YEAR(R2006)*12+MONTH(R2006),INT((R2006-2)/7),YEAR(R2006)*4+ROUNDUP(MONTH(R2006)/3)))</f>
        <v/>
      </c>
      <c r="P2006">
        <f>IF($R2006="","",IF($R2007="",1,IF(O2006&lt;&gt;O2007,1,0)))</f>
        <v/>
      </c>
      <c r="Q2006">
        <f>IF(P2006=1,SUM($P$7:P2006),"")</f>
        <v/>
      </c>
      <c r="R2006">
        <f>IF($A2006="","",IF(ISNUMBER($A2006),$A2006,IFERROR(DATEVALUE($A2006),NA())))</f>
        <v/>
      </c>
    </row>
    <row r="2007">
      <c r="O2007">
        <f>IF($R2007="","",CHOOSE($Q$2,YEAR(R2007)*12+MONTH(R2007),INT((R2007-2)/7),YEAR(R2007)*4+ROUNDUP(MONTH(R2007)/3)))</f>
        <v/>
      </c>
      <c r="P2007">
        <f>IF($R2007="","",IF($R2008="",1,IF(O2007&lt;&gt;O2008,1,0)))</f>
        <v/>
      </c>
      <c r="Q2007">
        <f>IF(P2007=1,SUM($P$7:P2007),"")</f>
        <v/>
      </c>
      <c r="R2007">
        <f>IF($A2007="","",IF(ISNUMBER($A2007),$A2007,IFERROR(DATEVALUE($A2007),NA())))</f>
        <v/>
      </c>
    </row>
    <row r="2008">
      <c r="O2008">
        <f>IF($R2008="","",CHOOSE($Q$2,YEAR(R2008)*12+MONTH(R2008),INT((R2008-2)/7),YEAR(R2008)*4+ROUNDUP(MONTH(R2008)/3)))</f>
        <v/>
      </c>
      <c r="P2008">
        <f>IF($R2008="","",IF($R2009="",1,IF(O2008&lt;&gt;O2009,1,0)))</f>
        <v/>
      </c>
      <c r="Q2008">
        <f>IF(P2008=1,SUM($P$7:P2008),"")</f>
        <v/>
      </c>
      <c r="R2008">
        <f>IF($A2008="","",IF(ISNUMBER($A2008),$A2008,IFERROR(DATEVALUE($A2008),NA())))</f>
        <v/>
      </c>
    </row>
    <row r="2009">
      <c r="O2009">
        <f>IF($R2009="","",CHOOSE($Q$2,YEAR(R2009)*12+MONTH(R2009),INT((R2009-2)/7),YEAR(R2009)*4+ROUNDUP(MONTH(R2009)/3)))</f>
        <v/>
      </c>
      <c r="P2009">
        <f>IF($R2009="","",IF($R2010="",1,IF(O2009&lt;&gt;O2010,1,0)))</f>
        <v/>
      </c>
      <c r="Q2009">
        <f>IF(P2009=1,SUM($P$7:P2009),"")</f>
        <v/>
      </c>
      <c r="R2009">
        <f>IF($A2009="","",IF(ISNUMBER($A2009),$A2009,IFERROR(DATEVALUE($A2009),NA())))</f>
        <v/>
      </c>
    </row>
    <row r="2010">
      <c r="O2010">
        <f>IF($R2010="","",CHOOSE($Q$2,YEAR(R2010)*12+MONTH(R2010),INT((R2010-2)/7),YEAR(R2010)*4+ROUNDUP(MONTH(R2010)/3)))</f>
        <v/>
      </c>
      <c r="P2010">
        <f>IF($R2010="","",IF($R2011="",1,IF(O2010&lt;&gt;O2011,1,0)))</f>
        <v/>
      </c>
      <c r="Q2010">
        <f>IF(P2010=1,SUM($P$7:P2010),"")</f>
        <v/>
      </c>
      <c r="R2010">
        <f>IF($A2010="","",IF(ISNUMBER($A2010),$A2010,IFERROR(DATEVALUE($A2010),NA())))</f>
        <v/>
      </c>
    </row>
    <row r="2011">
      <c r="O2011">
        <f>IF($R2011="","",CHOOSE($Q$2,YEAR(R2011)*12+MONTH(R2011),INT((R2011-2)/7),YEAR(R2011)*4+ROUNDUP(MONTH(R2011)/3)))</f>
        <v/>
      </c>
      <c r="P2011">
        <f>IF($R2011="","",IF($R2012="",1,IF(O2011&lt;&gt;O2012,1,0)))</f>
        <v/>
      </c>
      <c r="Q2011">
        <f>IF(P2011=1,SUM($P$7:P2011),"")</f>
        <v/>
      </c>
      <c r="R2011">
        <f>IF($A2011="","",IF(ISNUMBER($A2011),$A2011,IFERROR(DATEVALUE($A2011),NA())))</f>
        <v/>
      </c>
    </row>
    <row r="2012">
      <c r="O2012">
        <f>IF($R2012="","",CHOOSE($Q$2,YEAR(R2012)*12+MONTH(R2012),INT((R2012-2)/7),YEAR(R2012)*4+ROUNDUP(MONTH(R2012)/3)))</f>
        <v/>
      </c>
      <c r="P2012">
        <f>IF($R2012="","",IF($R2013="",1,IF(O2012&lt;&gt;O2013,1,0)))</f>
        <v/>
      </c>
      <c r="Q2012">
        <f>IF(P2012=1,SUM($P$7:P2012),"")</f>
        <v/>
      </c>
      <c r="R2012">
        <f>IF($A2012="","",IF(ISNUMBER($A2012),$A2012,IFERROR(DATEVALUE($A2012),NA())))</f>
        <v/>
      </c>
    </row>
    <row r="2013">
      <c r="O2013">
        <f>IF($R2013="","",CHOOSE($Q$2,YEAR(R2013)*12+MONTH(R2013),INT((R2013-2)/7),YEAR(R2013)*4+ROUNDUP(MONTH(R2013)/3)))</f>
        <v/>
      </c>
      <c r="P2013">
        <f>IF($R2013="","",IF($R2014="",1,IF(O2013&lt;&gt;O2014,1,0)))</f>
        <v/>
      </c>
      <c r="Q2013">
        <f>IF(P2013=1,SUM($P$7:P2013),"")</f>
        <v/>
      </c>
      <c r="R2013">
        <f>IF($A2013="","",IF(ISNUMBER($A2013),$A2013,IFERROR(DATEVALUE($A2013),NA())))</f>
        <v/>
      </c>
    </row>
    <row r="2014">
      <c r="O2014">
        <f>IF($R2014="","",CHOOSE($Q$2,YEAR(R2014)*12+MONTH(R2014),INT((R2014-2)/7),YEAR(R2014)*4+ROUNDUP(MONTH(R2014)/3)))</f>
        <v/>
      </c>
      <c r="P2014">
        <f>IF($R2014="","",IF($R2015="",1,IF(O2014&lt;&gt;O2015,1,0)))</f>
        <v/>
      </c>
      <c r="Q2014">
        <f>IF(P2014=1,SUM($P$7:P2014),"")</f>
        <v/>
      </c>
      <c r="R2014">
        <f>IF($A2014="","",IF(ISNUMBER($A2014),$A2014,IFERROR(DATEVALUE($A2014),NA())))</f>
        <v/>
      </c>
    </row>
    <row r="2015">
      <c r="O2015">
        <f>IF($R2015="","",CHOOSE($Q$2,YEAR(R2015)*12+MONTH(R2015),INT((R2015-2)/7),YEAR(R2015)*4+ROUNDUP(MONTH(R2015)/3)))</f>
        <v/>
      </c>
      <c r="P2015">
        <f>IF($R2015="","",IF($R2016="",1,IF(O2015&lt;&gt;O2016,1,0)))</f>
        <v/>
      </c>
      <c r="Q2015">
        <f>IF(P2015=1,SUM($P$7:P2015),"")</f>
        <v/>
      </c>
      <c r="R2015">
        <f>IF($A2015="","",IF(ISNUMBER($A2015),$A2015,IFERROR(DATEVALUE($A2015),NA())))</f>
        <v/>
      </c>
    </row>
    <row r="2016">
      <c r="O2016">
        <f>IF($R2016="","",CHOOSE($Q$2,YEAR(R2016)*12+MONTH(R2016),INT((R2016-2)/7),YEAR(R2016)*4+ROUNDUP(MONTH(R2016)/3)))</f>
        <v/>
      </c>
      <c r="P2016">
        <f>IF($R2016="","",IF($R2017="",1,IF(O2016&lt;&gt;O2017,1,0)))</f>
        <v/>
      </c>
      <c r="Q2016">
        <f>IF(P2016=1,SUM($P$7:P2016),"")</f>
        <v/>
      </c>
      <c r="R2016">
        <f>IF($A2016="","",IF(ISNUMBER($A2016),$A2016,IFERROR(DATEVALUE($A2016),NA())))</f>
        <v/>
      </c>
    </row>
    <row r="2017">
      <c r="O2017">
        <f>IF($R2017="","",CHOOSE($Q$2,YEAR(R2017)*12+MONTH(R2017),INT((R2017-2)/7),YEAR(R2017)*4+ROUNDUP(MONTH(R2017)/3)))</f>
        <v/>
      </c>
      <c r="P2017">
        <f>IF($R2017="","",IF($R2018="",1,IF(O2017&lt;&gt;O2018,1,0)))</f>
        <v/>
      </c>
      <c r="Q2017">
        <f>IF(P2017=1,SUM($P$7:P2017),"")</f>
        <v/>
      </c>
      <c r="R2017">
        <f>IF($A2017="","",IF(ISNUMBER($A2017),$A2017,IFERROR(DATEVALUE($A2017),NA())))</f>
        <v/>
      </c>
    </row>
    <row r="2018">
      <c r="O2018">
        <f>IF($R2018="","",CHOOSE($Q$2,YEAR(R2018)*12+MONTH(R2018),INT((R2018-2)/7),YEAR(R2018)*4+ROUNDUP(MONTH(R2018)/3)))</f>
        <v/>
      </c>
      <c r="P2018">
        <f>IF($R2018="","",IF($R2019="",1,IF(O2018&lt;&gt;O2019,1,0)))</f>
        <v/>
      </c>
      <c r="Q2018">
        <f>IF(P2018=1,SUM($P$7:P2018),"")</f>
        <v/>
      </c>
      <c r="R2018">
        <f>IF($A2018="","",IF(ISNUMBER($A2018),$A2018,IFERROR(DATEVALUE($A2018),NA())))</f>
        <v/>
      </c>
    </row>
    <row r="2019">
      <c r="O2019">
        <f>IF($R2019="","",CHOOSE($Q$2,YEAR(R2019)*12+MONTH(R2019),INT((R2019-2)/7),YEAR(R2019)*4+ROUNDUP(MONTH(R2019)/3)))</f>
        <v/>
      </c>
      <c r="P2019">
        <f>IF($R2019="","",IF($R2020="",1,IF(O2019&lt;&gt;O2020,1,0)))</f>
        <v/>
      </c>
      <c r="Q2019">
        <f>IF(P2019=1,SUM($P$7:P2019),"")</f>
        <v/>
      </c>
      <c r="R2019">
        <f>IF($A2019="","",IF(ISNUMBER($A2019),$A2019,IFERROR(DATEVALUE($A2019),NA())))</f>
        <v/>
      </c>
    </row>
    <row r="2020">
      <c r="O2020">
        <f>IF($R2020="","",CHOOSE($Q$2,YEAR(R2020)*12+MONTH(R2020),INT((R2020-2)/7),YEAR(R2020)*4+ROUNDUP(MONTH(R2020)/3)))</f>
        <v/>
      </c>
      <c r="P2020">
        <f>IF($R2020="","",IF($R2021="",1,IF(O2020&lt;&gt;O2021,1,0)))</f>
        <v/>
      </c>
      <c r="Q2020">
        <f>IF(P2020=1,SUM($P$7:P2020),"")</f>
        <v/>
      </c>
      <c r="R2020">
        <f>IF($A2020="","",IF(ISNUMBER($A2020),$A2020,IFERROR(DATEVALUE($A2020),NA())))</f>
        <v/>
      </c>
    </row>
    <row r="2021">
      <c r="O2021">
        <f>IF($R2021="","",CHOOSE($Q$2,YEAR(R2021)*12+MONTH(R2021),INT((R2021-2)/7),YEAR(R2021)*4+ROUNDUP(MONTH(R2021)/3)))</f>
        <v/>
      </c>
      <c r="P2021">
        <f>IF($R2021="","",IF($R2022="",1,IF(O2021&lt;&gt;O2022,1,0)))</f>
        <v/>
      </c>
      <c r="Q2021">
        <f>IF(P2021=1,SUM($P$7:P2021),"")</f>
        <v/>
      </c>
      <c r="R2021">
        <f>IF($A2021="","",IF(ISNUMBER($A2021),$A2021,IFERROR(DATEVALUE($A2021),NA())))</f>
        <v/>
      </c>
    </row>
    <row r="2022">
      <c r="O2022">
        <f>IF($R2022="","",CHOOSE($Q$2,YEAR(R2022)*12+MONTH(R2022),INT((R2022-2)/7),YEAR(R2022)*4+ROUNDUP(MONTH(R2022)/3)))</f>
        <v/>
      </c>
      <c r="P2022">
        <f>IF($R2022="","",IF($R2023="",1,IF(O2022&lt;&gt;O2023,1,0)))</f>
        <v/>
      </c>
      <c r="Q2022">
        <f>IF(P2022=1,SUM($P$7:P2022),"")</f>
        <v/>
      </c>
      <c r="R2022">
        <f>IF($A2022="","",IF(ISNUMBER($A2022),$A2022,IFERROR(DATEVALUE($A2022),NA())))</f>
        <v/>
      </c>
    </row>
    <row r="2023">
      <c r="O2023">
        <f>IF($R2023="","",CHOOSE($Q$2,YEAR(R2023)*12+MONTH(R2023),INT((R2023-2)/7),YEAR(R2023)*4+ROUNDUP(MONTH(R2023)/3)))</f>
        <v/>
      </c>
      <c r="P2023">
        <f>IF($R2023="","",IF($R2024="",1,IF(O2023&lt;&gt;O2024,1,0)))</f>
        <v/>
      </c>
      <c r="Q2023">
        <f>IF(P2023=1,SUM($P$7:P2023),"")</f>
        <v/>
      </c>
      <c r="R2023">
        <f>IF($A2023="","",IF(ISNUMBER($A2023),$A2023,IFERROR(DATEVALUE($A2023),NA())))</f>
        <v/>
      </c>
    </row>
    <row r="2024">
      <c r="O2024">
        <f>IF($R2024="","",CHOOSE($Q$2,YEAR(R2024)*12+MONTH(R2024),INT((R2024-2)/7),YEAR(R2024)*4+ROUNDUP(MONTH(R2024)/3)))</f>
        <v/>
      </c>
      <c r="P2024">
        <f>IF($R2024="","",IF($R2025="",1,IF(O2024&lt;&gt;O2025,1,0)))</f>
        <v/>
      </c>
      <c r="Q2024">
        <f>IF(P2024=1,SUM($P$7:P2024),"")</f>
        <v/>
      </c>
      <c r="R2024">
        <f>IF($A2024="","",IF(ISNUMBER($A2024),$A2024,IFERROR(DATEVALUE($A2024),NA())))</f>
        <v/>
      </c>
    </row>
    <row r="2025">
      <c r="O2025">
        <f>IF($R2025="","",CHOOSE($Q$2,YEAR(R2025)*12+MONTH(R2025),INT((R2025-2)/7),YEAR(R2025)*4+ROUNDUP(MONTH(R2025)/3)))</f>
        <v/>
      </c>
      <c r="P2025">
        <f>IF($R2025="","",IF($R2026="",1,IF(O2025&lt;&gt;O2026,1,0)))</f>
        <v/>
      </c>
      <c r="Q2025">
        <f>IF(P2025=1,SUM($P$7:P2025),"")</f>
        <v/>
      </c>
      <c r="R2025">
        <f>IF($A2025="","",IF(ISNUMBER($A2025),$A2025,IFERROR(DATEVALUE($A2025),NA())))</f>
        <v/>
      </c>
    </row>
    <row r="2026">
      <c r="O2026">
        <f>IF($R2026="","",CHOOSE($Q$2,YEAR(R2026)*12+MONTH(R2026),INT((R2026-2)/7),YEAR(R2026)*4+ROUNDUP(MONTH(R2026)/3)))</f>
        <v/>
      </c>
      <c r="P2026">
        <f>IF($R2026="","",IF($R2027="",1,IF(O2026&lt;&gt;O2027,1,0)))</f>
        <v/>
      </c>
      <c r="Q2026">
        <f>IF(P2026=1,SUM($P$7:P2026),"")</f>
        <v/>
      </c>
      <c r="R2026">
        <f>IF($A2026="","",IF(ISNUMBER($A2026),$A2026,IFERROR(DATEVALUE($A2026),NA())))</f>
        <v/>
      </c>
    </row>
    <row r="2027">
      <c r="O2027">
        <f>IF($R2027="","",CHOOSE($Q$2,YEAR(R2027)*12+MONTH(R2027),INT((R2027-2)/7),YEAR(R2027)*4+ROUNDUP(MONTH(R2027)/3)))</f>
        <v/>
      </c>
      <c r="P2027">
        <f>IF($R2027="","",IF($R2028="",1,IF(O2027&lt;&gt;O2028,1,0)))</f>
        <v/>
      </c>
      <c r="Q2027">
        <f>IF(P2027=1,SUM($P$7:P2027),"")</f>
        <v/>
      </c>
      <c r="R2027">
        <f>IF($A2027="","",IF(ISNUMBER($A2027),$A2027,IFERROR(DATEVALUE($A2027),NA())))</f>
        <v/>
      </c>
    </row>
    <row r="2028">
      <c r="O2028">
        <f>IF($R2028="","",CHOOSE($Q$2,YEAR(R2028)*12+MONTH(R2028),INT((R2028-2)/7),YEAR(R2028)*4+ROUNDUP(MONTH(R2028)/3)))</f>
        <v/>
      </c>
      <c r="P2028">
        <f>IF($R2028="","",IF($R2029="",1,IF(O2028&lt;&gt;O2029,1,0)))</f>
        <v/>
      </c>
      <c r="Q2028">
        <f>IF(P2028=1,SUM($P$7:P2028),"")</f>
        <v/>
      </c>
      <c r="R2028">
        <f>IF($A2028="","",IF(ISNUMBER($A2028),$A2028,IFERROR(DATEVALUE($A2028),NA())))</f>
        <v/>
      </c>
    </row>
    <row r="2029">
      <c r="O2029">
        <f>IF($R2029="","",CHOOSE($Q$2,YEAR(R2029)*12+MONTH(R2029),INT((R2029-2)/7),YEAR(R2029)*4+ROUNDUP(MONTH(R2029)/3)))</f>
        <v/>
      </c>
      <c r="P2029">
        <f>IF($R2029="","",IF($R2030="",1,IF(O2029&lt;&gt;O2030,1,0)))</f>
        <v/>
      </c>
      <c r="Q2029">
        <f>IF(P2029=1,SUM($P$7:P2029),"")</f>
        <v/>
      </c>
      <c r="R2029">
        <f>IF($A2029="","",IF(ISNUMBER($A2029),$A2029,IFERROR(DATEVALUE($A2029),NA())))</f>
        <v/>
      </c>
    </row>
    <row r="2030">
      <c r="O2030">
        <f>IF($R2030="","",CHOOSE($Q$2,YEAR(R2030)*12+MONTH(R2030),INT((R2030-2)/7),YEAR(R2030)*4+ROUNDUP(MONTH(R2030)/3)))</f>
        <v/>
      </c>
      <c r="P2030">
        <f>IF($R2030="","",IF($R2031="",1,IF(O2030&lt;&gt;O2031,1,0)))</f>
        <v/>
      </c>
      <c r="Q2030">
        <f>IF(P2030=1,SUM($P$7:P2030),"")</f>
        <v/>
      </c>
      <c r="R2030">
        <f>IF($A2030="","",IF(ISNUMBER($A2030),$A2030,IFERROR(DATEVALUE($A2030),NA())))</f>
        <v/>
      </c>
    </row>
    <row r="2031">
      <c r="O2031">
        <f>IF($R2031="","",CHOOSE($Q$2,YEAR(R2031)*12+MONTH(R2031),INT((R2031-2)/7),YEAR(R2031)*4+ROUNDUP(MONTH(R2031)/3)))</f>
        <v/>
      </c>
      <c r="P2031">
        <f>IF($R2031="","",IF($R2032="",1,IF(O2031&lt;&gt;O2032,1,0)))</f>
        <v/>
      </c>
      <c r="Q2031">
        <f>IF(P2031=1,SUM($P$7:P2031),"")</f>
        <v/>
      </c>
      <c r="R2031">
        <f>IF($A2031="","",IF(ISNUMBER($A2031),$A2031,IFERROR(DATEVALUE($A2031),NA())))</f>
        <v/>
      </c>
    </row>
    <row r="2032">
      <c r="O2032">
        <f>IF($R2032="","",CHOOSE($Q$2,YEAR(R2032)*12+MONTH(R2032),INT((R2032-2)/7),YEAR(R2032)*4+ROUNDUP(MONTH(R2032)/3)))</f>
        <v/>
      </c>
      <c r="P2032">
        <f>IF($R2032="","",IF($R2033="",1,IF(O2032&lt;&gt;O2033,1,0)))</f>
        <v/>
      </c>
      <c r="Q2032">
        <f>IF(P2032=1,SUM($P$7:P2032),"")</f>
        <v/>
      </c>
      <c r="R2032">
        <f>IF($A2032="","",IF(ISNUMBER($A2032),$A2032,IFERROR(DATEVALUE($A2032),NA())))</f>
        <v/>
      </c>
    </row>
    <row r="2033">
      <c r="O2033">
        <f>IF($R2033="","",CHOOSE($Q$2,YEAR(R2033)*12+MONTH(R2033),INT((R2033-2)/7),YEAR(R2033)*4+ROUNDUP(MONTH(R2033)/3)))</f>
        <v/>
      </c>
      <c r="P2033">
        <f>IF($R2033="","",IF($R2034="",1,IF(O2033&lt;&gt;O2034,1,0)))</f>
        <v/>
      </c>
      <c r="Q2033">
        <f>IF(P2033=1,SUM($P$7:P2033),"")</f>
        <v/>
      </c>
      <c r="R2033">
        <f>IF($A2033="","",IF(ISNUMBER($A2033),$A2033,IFERROR(DATEVALUE($A2033),NA())))</f>
        <v/>
      </c>
    </row>
    <row r="2034">
      <c r="O2034">
        <f>IF($R2034="","",CHOOSE($Q$2,YEAR(R2034)*12+MONTH(R2034),INT((R2034-2)/7),YEAR(R2034)*4+ROUNDUP(MONTH(R2034)/3)))</f>
        <v/>
      </c>
      <c r="P2034">
        <f>IF($R2034="","",IF($R2035="",1,IF(O2034&lt;&gt;O2035,1,0)))</f>
        <v/>
      </c>
      <c r="Q2034">
        <f>IF(P2034=1,SUM($P$7:P2034),"")</f>
        <v/>
      </c>
      <c r="R2034">
        <f>IF($A2034="","",IF(ISNUMBER($A2034),$A2034,IFERROR(DATEVALUE($A2034),NA())))</f>
        <v/>
      </c>
    </row>
    <row r="2035">
      <c r="O2035">
        <f>IF($R2035="","",CHOOSE($Q$2,YEAR(R2035)*12+MONTH(R2035),INT((R2035-2)/7),YEAR(R2035)*4+ROUNDUP(MONTH(R2035)/3)))</f>
        <v/>
      </c>
      <c r="P2035">
        <f>IF($R2035="","",IF($R2036="",1,IF(O2035&lt;&gt;O2036,1,0)))</f>
        <v/>
      </c>
      <c r="Q2035">
        <f>IF(P2035=1,SUM($P$7:P2035),"")</f>
        <v/>
      </c>
      <c r="R2035">
        <f>IF($A2035="","",IF(ISNUMBER($A2035),$A2035,IFERROR(DATEVALUE($A2035),NA())))</f>
        <v/>
      </c>
    </row>
    <row r="2036">
      <c r="O2036">
        <f>IF($R2036="","",CHOOSE($Q$2,YEAR(R2036)*12+MONTH(R2036),INT((R2036-2)/7),YEAR(R2036)*4+ROUNDUP(MONTH(R2036)/3)))</f>
        <v/>
      </c>
      <c r="P2036">
        <f>IF($R2036="","",IF($R2037="",1,IF(O2036&lt;&gt;O2037,1,0)))</f>
        <v/>
      </c>
      <c r="Q2036">
        <f>IF(P2036=1,SUM($P$7:P2036),"")</f>
        <v/>
      </c>
      <c r="R2036">
        <f>IF($A2036="","",IF(ISNUMBER($A2036),$A2036,IFERROR(DATEVALUE($A2036),NA())))</f>
        <v/>
      </c>
    </row>
    <row r="2037">
      <c r="O2037">
        <f>IF($R2037="","",CHOOSE($Q$2,YEAR(R2037)*12+MONTH(R2037),INT((R2037-2)/7),YEAR(R2037)*4+ROUNDUP(MONTH(R2037)/3)))</f>
        <v/>
      </c>
      <c r="P2037">
        <f>IF($R2037="","",IF($R2038="",1,IF(O2037&lt;&gt;O2038,1,0)))</f>
        <v/>
      </c>
      <c r="Q2037">
        <f>IF(P2037=1,SUM($P$7:P2037),"")</f>
        <v/>
      </c>
      <c r="R2037">
        <f>IF($A2037="","",IF(ISNUMBER($A2037),$A2037,IFERROR(DATEVALUE($A2037),NA())))</f>
        <v/>
      </c>
    </row>
    <row r="2038">
      <c r="O2038">
        <f>IF($R2038="","",CHOOSE($Q$2,YEAR(R2038)*12+MONTH(R2038),INT((R2038-2)/7),YEAR(R2038)*4+ROUNDUP(MONTH(R2038)/3)))</f>
        <v/>
      </c>
      <c r="P2038">
        <f>IF($R2038="","",IF($R2039="",1,IF(O2038&lt;&gt;O2039,1,0)))</f>
        <v/>
      </c>
      <c r="Q2038">
        <f>IF(P2038=1,SUM($P$7:P2038),"")</f>
        <v/>
      </c>
      <c r="R2038">
        <f>IF($A2038="","",IF(ISNUMBER($A2038),$A2038,IFERROR(DATEVALUE($A2038),NA())))</f>
        <v/>
      </c>
    </row>
    <row r="2039">
      <c r="O2039">
        <f>IF($R2039="","",CHOOSE($Q$2,YEAR(R2039)*12+MONTH(R2039),INT((R2039-2)/7),YEAR(R2039)*4+ROUNDUP(MONTH(R2039)/3)))</f>
        <v/>
      </c>
      <c r="P2039">
        <f>IF($R2039="","",IF($R2040="",1,IF(O2039&lt;&gt;O2040,1,0)))</f>
        <v/>
      </c>
      <c r="Q2039">
        <f>IF(P2039=1,SUM($P$7:P2039),"")</f>
        <v/>
      </c>
      <c r="R2039">
        <f>IF($A2039="","",IF(ISNUMBER($A2039),$A2039,IFERROR(DATEVALUE($A2039),NA())))</f>
        <v/>
      </c>
    </row>
    <row r="2040">
      <c r="O2040">
        <f>IF($R2040="","",CHOOSE($Q$2,YEAR(R2040)*12+MONTH(R2040),INT((R2040-2)/7),YEAR(R2040)*4+ROUNDUP(MONTH(R2040)/3)))</f>
        <v/>
      </c>
      <c r="P2040">
        <f>IF($R2040="","",IF($R2041="",1,IF(O2040&lt;&gt;O2041,1,0)))</f>
        <v/>
      </c>
      <c r="Q2040">
        <f>IF(P2040=1,SUM($P$7:P2040),"")</f>
        <v/>
      </c>
      <c r="R2040">
        <f>IF($A2040="","",IF(ISNUMBER($A2040),$A2040,IFERROR(DATEVALUE($A2040),NA())))</f>
        <v/>
      </c>
    </row>
    <row r="2041">
      <c r="O2041">
        <f>IF($R2041="","",CHOOSE($Q$2,YEAR(R2041)*12+MONTH(R2041),INT((R2041-2)/7),YEAR(R2041)*4+ROUNDUP(MONTH(R2041)/3)))</f>
        <v/>
      </c>
      <c r="P2041">
        <f>IF($R2041="","",IF($R2042="",1,IF(O2041&lt;&gt;O2042,1,0)))</f>
        <v/>
      </c>
      <c r="Q2041">
        <f>IF(P2041=1,SUM($P$7:P2041),"")</f>
        <v/>
      </c>
      <c r="R2041">
        <f>IF($A2041="","",IF(ISNUMBER($A2041),$A2041,IFERROR(DATEVALUE($A2041),NA())))</f>
        <v/>
      </c>
    </row>
    <row r="2042">
      <c r="O2042">
        <f>IF($R2042="","",CHOOSE($Q$2,YEAR(R2042)*12+MONTH(R2042),INT((R2042-2)/7),YEAR(R2042)*4+ROUNDUP(MONTH(R2042)/3)))</f>
        <v/>
      </c>
      <c r="P2042">
        <f>IF($R2042="","",IF($R2043="",1,IF(O2042&lt;&gt;O2043,1,0)))</f>
        <v/>
      </c>
      <c r="Q2042">
        <f>IF(P2042=1,SUM($P$7:P2042),"")</f>
        <v/>
      </c>
      <c r="R2042">
        <f>IF($A2042="","",IF(ISNUMBER($A2042),$A2042,IFERROR(DATEVALUE($A2042),NA())))</f>
        <v/>
      </c>
    </row>
    <row r="2043">
      <c r="O2043">
        <f>IF($R2043="","",CHOOSE($Q$2,YEAR(R2043)*12+MONTH(R2043),INT((R2043-2)/7),YEAR(R2043)*4+ROUNDUP(MONTH(R2043)/3)))</f>
        <v/>
      </c>
      <c r="P2043">
        <f>IF($R2043="","",IF($R2044="",1,IF(O2043&lt;&gt;O2044,1,0)))</f>
        <v/>
      </c>
      <c r="Q2043">
        <f>IF(P2043=1,SUM($P$7:P2043),"")</f>
        <v/>
      </c>
      <c r="R2043">
        <f>IF($A2043="","",IF(ISNUMBER($A2043),$A2043,IFERROR(DATEVALUE($A2043),NA())))</f>
        <v/>
      </c>
    </row>
    <row r="2044">
      <c r="O2044">
        <f>IF($R2044="","",CHOOSE($Q$2,YEAR(R2044)*12+MONTH(R2044),INT((R2044-2)/7),YEAR(R2044)*4+ROUNDUP(MONTH(R2044)/3)))</f>
        <v/>
      </c>
      <c r="P2044">
        <f>IF($R2044="","",IF($R2045="",1,IF(O2044&lt;&gt;O2045,1,0)))</f>
        <v/>
      </c>
      <c r="Q2044">
        <f>IF(P2044=1,SUM($P$7:P2044),"")</f>
        <v/>
      </c>
      <c r="R2044">
        <f>IF($A2044="","",IF(ISNUMBER($A2044),$A2044,IFERROR(DATEVALUE($A2044),NA())))</f>
        <v/>
      </c>
    </row>
    <row r="2045">
      <c r="O2045">
        <f>IF($R2045="","",CHOOSE($Q$2,YEAR(R2045)*12+MONTH(R2045),INT((R2045-2)/7),YEAR(R2045)*4+ROUNDUP(MONTH(R2045)/3)))</f>
        <v/>
      </c>
      <c r="P2045">
        <f>IF($R2045="","",IF($R2046="",1,IF(O2045&lt;&gt;O2046,1,0)))</f>
        <v/>
      </c>
      <c r="Q2045">
        <f>IF(P2045=1,SUM($P$7:P2045),"")</f>
        <v/>
      </c>
      <c r="R2045">
        <f>IF($A2045="","",IF(ISNUMBER($A2045),$A2045,IFERROR(DATEVALUE($A2045),NA())))</f>
        <v/>
      </c>
    </row>
    <row r="2046">
      <c r="O2046">
        <f>IF($R2046="","",CHOOSE($Q$2,YEAR(R2046)*12+MONTH(R2046),INT((R2046-2)/7),YEAR(R2046)*4+ROUNDUP(MONTH(R2046)/3)))</f>
        <v/>
      </c>
      <c r="P2046">
        <f>IF($R2046="","",IF($R2047="",1,IF(O2046&lt;&gt;O2047,1,0)))</f>
        <v/>
      </c>
      <c r="Q2046">
        <f>IF(P2046=1,SUM($P$7:P2046),"")</f>
        <v/>
      </c>
      <c r="R2046">
        <f>IF($A2046="","",IF(ISNUMBER($A2046),$A2046,IFERROR(DATEVALUE($A2046),NA())))</f>
        <v/>
      </c>
    </row>
    <row r="2047">
      <c r="O2047">
        <f>IF($R2047="","",CHOOSE($Q$2,YEAR(R2047)*12+MONTH(R2047),INT((R2047-2)/7),YEAR(R2047)*4+ROUNDUP(MONTH(R2047)/3)))</f>
        <v/>
      </c>
      <c r="P2047">
        <f>IF($R2047="","",IF($R2048="",1,IF(O2047&lt;&gt;O2048,1,0)))</f>
        <v/>
      </c>
      <c r="Q2047">
        <f>IF(P2047=1,SUM($P$7:P2047),"")</f>
        <v/>
      </c>
      <c r="R2047">
        <f>IF($A2047="","",IF(ISNUMBER($A2047),$A2047,IFERROR(DATEVALUE($A2047),NA())))</f>
        <v/>
      </c>
    </row>
    <row r="2048">
      <c r="O2048">
        <f>IF($R2048="","",CHOOSE($Q$2,YEAR(R2048)*12+MONTH(R2048),INT((R2048-2)/7),YEAR(R2048)*4+ROUNDUP(MONTH(R2048)/3)))</f>
        <v/>
      </c>
      <c r="P2048">
        <f>IF($R2048="","",IF($R2049="",1,IF(O2048&lt;&gt;O2049,1,0)))</f>
        <v/>
      </c>
      <c r="Q2048">
        <f>IF(P2048=1,SUM($P$7:P2048),"")</f>
        <v/>
      </c>
      <c r="R2048">
        <f>IF($A2048="","",IF(ISNUMBER($A2048),$A2048,IFERROR(DATEVALUE($A2048),NA())))</f>
        <v/>
      </c>
    </row>
    <row r="2049">
      <c r="O2049">
        <f>IF($R2049="","",CHOOSE($Q$2,YEAR(R2049)*12+MONTH(R2049),INT((R2049-2)/7),YEAR(R2049)*4+ROUNDUP(MONTH(R2049)/3)))</f>
        <v/>
      </c>
      <c r="P2049">
        <f>IF($R2049="","",IF($R2050="",1,IF(O2049&lt;&gt;O2050,1,0)))</f>
        <v/>
      </c>
      <c r="Q2049">
        <f>IF(P2049=1,SUM($P$7:P2049),"")</f>
        <v/>
      </c>
      <c r="R2049">
        <f>IF($A2049="","",IF(ISNUMBER($A2049),$A2049,IFERROR(DATEVALUE($A2049),NA())))</f>
        <v/>
      </c>
    </row>
    <row r="2050">
      <c r="O2050">
        <f>IF($R2050="","",CHOOSE($Q$2,YEAR(R2050)*12+MONTH(R2050),INT((R2050-2)/7),YEAR(R2050)*4+ROUNDUP(MONTH(R2050)/3)))</f>
        <v/>
      </c>
      <c r="P2050">
        <f>IF($R2050="","",IF($R2051="",1,IF(O2050&lt;&gt;O2051,1,0)))</f>
        <v/>
      </c>
      <c r="Q2050">
        <f>IF(P2050=1,SUM($P$7:P2050),"")</f>
        <v/>
      </c>
      <c r="R2050">
        <f>IF($A2050="","",IF(ISNUMBER($A2050),$A2050,IFERROR(DATEVALUE($A2050),NA())))</f>
        <v/>
      </c>
    </row>
    <row r="2051">
      <c r="O2051">
        <f>IF($R2051="","",CHOOSE($Q$2,YEAR(R2051)*12+MONTH(R2051),INT((R2051-2)/7),YEAR(R2051)*4+ROUNDUP(MONTH(R2051)/3)))</f>
        <v/>
      </c>
      <c r="P2051">
        <f>IF($R2051="","",IF($R2052="",1,IF(O2051&lt;&gt;O2052,1,0)))</f>
        <v/>
      </c>
      <c r="Q2051">
        <f>IF(P2051=1,SUM($P$7:P2051),"")</f>
        <v/>
      </c>
      <c r="R2051">
        <f>IF($A2051="","",IF(ISNUMBER($A2051),$A2051,IFERROR(DATEVALUE($A2051),NA())))</f>
        <v/>
      </c>
    </row>
    <row r="2052">
      <c r="O2052">
        <f>IF($R2052="","",CHOOSE($Q$2,YEAR(R2052)*12+MONTH(R2052),INT((R2052-2)/7),YEAR(R2052)*4+ROUNDUP(MONTH(R2052)/3)))</f>
        <v/>
      </c>
      <c r="P2052">
        <f>IF($R2052="","",IF($R2053="",1,IF(O2052&lt;&gt;O2053,1,0)))</f>
        <v/>
      </c>
      <c r="Q2052">
        <f>IF(P2052=1,SUM($P$7:P2052),"")</f>
        <v/>
      </c>
      <c r="R2052">
        <f>IF($A2052="","",IF(ISNUMBER($A2052),$A2052,IFERROR(DATEVALUE($A2052),NA())))</f>
        <v/>
      </c>
    </row>
    <row r="2053">
      <c r="O2053">
        <f>IF($R2053="","",CHOOSE($Q$2,YEAR(R2053)*12+MONTH(R2053),INT((R2053-2)/7),YEAR(R2053)*4+ROUNDUP(MONTH(R2053)/3)))</f>
        <v/>
      </c>
      <c r="P2053">
        <f>IF($R2053="","",IF($R2054="",1,IF(O2053&lt;&gt;O2054,1,0)))</f>
        <v/>
      </c>
      <c r="Q2053">
        <f>IF(P2053=1,SUM($P$7:P2053),"")</f>
        <v/>
      </c>
      <c r="R2053">
        <f>IF($A2053="","",IF(ISNUMBER($A2053),$A2053,IFERROR(DATEVALUE($A2053),NA())))</f>
        <v/>
      </c>
    </row>
    <row r="2054">
      <c r="O2054">
        <f>IF($R2054="","",CHOOSE($Q$2,YEAR(R2054)*12+MONTH(R2054),INT((R2054-2)/7),YEAR(R2054)*4+ROUNDUP(MONTH(R2054)/3)))</f>
        <v/>
      </c>
      <c r="P2054">
        <f>IF($R2054="","",IF($R2055="",1,IF(O2054&lt;&gt;O2055,1,0)))</f>
        <v/>
      </c>
      <c r="Q2054">
        <f>IF(P2054=1,SUM($P$7:P2054),"")</f>
        <v/>
      </c>
      <c r="R2054">
        <f>IF($A2054="","",IF(ISNUMBER($A2054),$A2054,IFERROR(DATEVALUE($A2054),NA())))</f>
        <v/>
      </c>
    </row>
    <row r="2055">
      <c r="O2055">
        <f>IF($R2055="","",CHOOSE($Q$2,YEAR(R2055)*12+MONTH(R2055),INT((R2055-2)/7),YEAR(R2055)*4+ROUNDUP(MONTH(R2055)/3)))</f>
        <v/>
      </c>
      <c r="P2055">
        <f>IF($R2055="","",IF($R2056="",1,IF(O2055&lt;&gt;O2056,1,0)))</f>
        <v/>
      </c>
      <c r="Q2055">
        <f>IF(P2055=1,SUM($P$7:P2055),"")</f>
        <v/>
      </c>
      <c r="R2055">
        <f>IF($A2055="","",IF(ISNUMBER($A2055),$A2055,IFERROR(DATEVALUE($A2055),NA())))</f>
        <v/>
      </c>
    </row>
    <row r="2056">
      <c r="O2056">
        <f>IF($R2056="","",CHOOSE($Q$2,YEAR(R2056)*12+MONTH(R2056),INT((R2056-2)/7),YEAR(R2056)*4+ROUNDUP(MONTH(R2056)/3)))</f>
        <v/>
      </c>
      <c r="P2056">
        <f>IF($R2056="","",IF($R2057="",1,IF(O2056&lt;&gt;O2057,1,0)))</f>
        <v/>
      </c>
      <c r="Q2056">
        <f>IF(P2056=1,SUM($P$7:P2056),"")</f>
        <v/>
      </c>
      <c r="R2056">
        <f>IF($A2056="","",IF(ISNUMBER($A2056),$A2056,IFERROR(DATEVALUE($A2056),NA())))</f>
        <v/>
      </c>
    </row>
    <row r="2057">
      <c r="O2057">
        <f>IF($R2057="","",CHOOSE($Q$2,YEAR(R2057)*12+MONTH(R2057),INT((R2057-2)/7),YEAR(R2057)*4+ROUNDUP(MONTH(R2057)/3)))</f>
        <v/>
      </c>
      <c r="P2057">
        <f>IF($R2057="","",IF($R2058="",1,IF(O2057&lt;&gt;O2058,1,0)))</f>
        <v/>
      </c>
      <c r="Q2057">
        <f>IF(P2057=1,SUM($P$7:P2057),"")</f>
        <v/>
      </c>
      <c r="R2057">
        <f>IF($A2057="","",IF(ISNUMBER($A2057),$A2057,IFERROR(DATEVALUE($A2057),NA())))</f>
        <v/>
      </c>
    </row>
    <row r="2058">
      <c r="O2058">
        <f>IF($R2058="","",CHOOSE($Q$2,YEAR(R2058)*12+MONTH(R2058),INT((R2058-2)/7),YEAR(R2058)*4+ROUNDUP(MONTH(R2058)/3)))</f>
        <v/>
      </c>
      <c r="P2058">
        <f>IF($R2058="","",IF($R2059="",1,IF(O2058&lt;&gt;O2059,1,0)))</f>
        <v/>
      </c>
      <c r="Q2058">
        <f>IF(P2058=1,SUM($P$7:P2058),"")</f>
        <v/>
      </c>
      <c r="R2058">
        <f>IF($A2058="","",IF(ISNUMBER($A2058),$A2058,IFERROR(DATEVALUE($A2058),NA())))</f>
        <v/>
      </c>
    </row>
    <row r="2059">
      <c r="O2059">
        <f>IF($R2059="","",CHOOSE($Q$2,YEAR(R2059)*12+MONTH(R2059),INT((R2059-2)/7),YEAR(R2059)*4+ROUNDUP(MONTH(R2059)/3)))</f>
        <v/>
      </c>
      <c r="P2059">
        <f>IF($R2059="","",IF($R2060="",1,IF(O2059&lt;&gt;O2060,1,0)))</f>
        <v/>
      </c>
      <c r="Q2059">
        <f>IF(P2059=1,SUM($P$7:P2059),"")</f>
        <v/>
      </c>
      <c r="R2059">
        <f>IF($A2059="","",IF(ISNUMBER($A2059),$A2059,IFERROR(DATEVALUE($A2059),NA())))</f>
        <v/>
      </c>
    </row>
    <row r="2060">
      <c r="O2060">
        <f>IF($R2060="","",CHOOSE($Q$2,YEAR(R2060)*12+MONTH(R2060),INT((R2060-2)/7),YEAR(R2060)*4+ROUNDUP(MONTH(R2060)/3)))</f>
        <v/>
      </c>
      <c r="P2060">
        <f>IF($R2060="","",IF($R2061="",1,IF(O2060&lt;&gt;O2061,1,0)))</f>
        <v/>
      </c>
      <c r="Q2060">
        <f>IF(P2060=1,SUM($P$7:P2060),"")</f>
        <v/>
      </c>
      <c r="R2060">
        <f>IF($A2060="","",IF(ISNUMBER($A2060),$A2060,IFERROR(DATEVALUE($A2060),NA())))</f>
        <v/>
      </c>
    </row>
    <row r="2061">
      <c r="O2061">
        <f>IF($R2061="","",CHOOSE($Q$2,YEAR(R2061)*12+MONTH(R2061),INT((R2061-2)/7),YEAR(R2061)*4+ROUNDUP(MONTH(R2061)/3)))</f>
        <v/>
      </c>
      <c r="P2061">
        <f>IF($R2061="","",IF($R2062="",1,IF(O2061&lt;&gt;O2062,1,0)))</f>
        <v/>
      </c>
      <c r="Q2061">
        <f>IF(P2061=1,SUM($P$7:P2061),"")</f>
        <v/>
      </c>
      <c r="R2061">
        <f>IF($A2061="","",IF(ISNUMBER($A2061),$A2061,IFERROR(DATEVALUE($A2061),NA())))</f>
        <v/>
      </c>
    </row>
    <row r="2062">
      <c r="O2062">
        <f>IF($R2062="","",CHOOSE($Q$2,YEAR(R2062)*12+MONTH(R2062),INT((R2062-2)/7),YEAR(R2062)*4+ROUNDUP(MONTH(R2062)/3)))</f>
        <v/>
      </c>
      <c r="P2062">
        <f>IF($R2062="","",IF($R2063="",1,IF(O2062&lt;&gt;O2063,1,0)))</f>
        <v/>
      </c>
      <c r="Q2062">
        <f>IF(P2062=1,SUM($P$7:P2062),"")</f>
        <v/>
      </c>
      <c r="R2062">
        <f>IF($A2062="","",IF(ISNUMBER($A2062),$A2062,IFERROR(DATEVALUE($A2062),NA())))</f>
        <v/>
      </c>
    </row>
    <row r="2063">
      <c r="O2063">
        <f>IF($R2063="","",CHOOSE($Q$2,YEAR(R2063)*12+MONTH(R2063),INT((R2063-2)/7),YEAR(R2063)*4+ROUNDUP(MONTH(R2063)/3)))</f>
        <v/>
      </c>
      <c r="P2063">
        <f>IF($R2063="","",IF($R2064="",1,IF(O2063&lt;&gt;O2064,1,0)))</f>
        <v/>
      </c>
      <c r="Q2063">
        <f>IF(P2063=1,SUM($P$7:P2063),"")</f>
        <v/>
      </c>
      <c r="R2063">
        <f>IF($A2063="","",IF(ISNUMBER($A2063),$A2063,IFERROR(DATEVALUE($A2063),NA())))</f>
        <v/>
      </c>
    </row>
    <row r="2064">
      <c r="O2064">
        <f>IF($R2064="","",CHOOSE($Q$2,YEAR(R2064)*12+MONTH(R2064),INT((R2064-2)/7),YEAR(R2064)*4+ROUNDUP(MONTH(R2064)/3)))</f>
        <v/>
      </c>
      <c r="P2064">
        <f>IF($R2064="","",IF($R2065="",1,IF(O2064&lt;&gt;O2065,1,0)))</f>
        <v/>
      </c>
      <c r="Q2064">
        <f>IF(P2064=1,SUM($P$7:P2064),"")</f>
        <v/>
      </c>
      <c r="R2064">
        <f>IF($A2064="","",IF(ISNUMBER($A2064),$A2064,IFERROR(DATEVALUE($A2064),NA())))</f>
        <v/>
      </c>
    </row>
    <row r="2065">
      <c r="O2065">
        <f>IF($R2065="","",CHOOSE($Q$2,YEAR(R2065)*12+MONTH(R2065),INT((R2065-2)/7),YEAR(R2065)*4+ROUNDUP(MONTH(R2065)/3)))</f>
        <v/>
      </c>
      <c r="P2065">
        <f>IF($R2065="","",IF($R2066="",1,IF(O2065&lt;&gt;O2066,1,0)))</f>
        <v/>
      </c>
      <c r="Q2065">
        <f>IF(P2065=1,SUM($P$7:P2065),"")</f>
        <v/>
      </c>
      <c r="R2065">
        <f>IF($A2065="","",IF(ISNUMBER($A2065),$A2065,IFERROR(DATEVALUE($A2065),NA())))</f>
        <v/>
      </c>
    </row>
    <row r="2066">
      <c r="O2066">
        <f>IF($R2066="","",CHOOSE($Q$2,YEAR(R2066)*12+MONTH(R2066),INT((R2066-2)/7),YEAR(R2066)*4+ROUNDUP(MONTH(R2066)/3)))</f>
        <v/>
      </c>
      <c r="P2066">
        <f>IF($R2066="","",IF($R2067="",1,IF(O2066&lt;&gt;O2067,1,0)))</f>
        <v/>
      </c>
      <c r="Q2066">
        <f>IF(P2066=1,SUM($P$7:P2066),"")</f>
        <v/>
      </c>
      <c r="R2066">
        <f>IF($A2066="","",IF(ISNUMBER($A2066),$A2066,IFERROR(DATEVALUE($A2066),NA())))</f>
        <v/>
      </c>
    </row>
    <row r="2067">
      <c r="O2067">
        <f>IF($R2067="","",CHOOSE($Q$2,YEAR(R2067)*12+MONTH(R2067),INT((R2067-2)/7),YEAR(R2067)*4+ROUNDUP(MONTH(R2067)/3)))</f>
        <v/>
      </c>
      <c r="P2067">
        <f>IF($R2067="","",IF($R2068="",1,IF(O2067&lt;&gt;O2068,1,0)))</f>
        <v/>
      </c>
      <c r="Q2067">
        <f>IF(P2067=1,SUM($P$7:P2067),"")</f>
        <v/>
      </c>
      <c r="R2067">
        <f>IF($A2067="","",IF(ISNUMBER($A2067),$A2067,IFERROR(DATEVALUE($A2067),NA())))</f>
        <v/>
      </c>
    </row>
    <row r="2068">
      <c r="O2068">
        <f>IF($R2068="","",CHOOSE($Q$2,YEAR(R2068)*12+MONTH(R2068),INT((R2068-2)/7),YEAR(R2068)*4+ROUNDUP(MONTH(R2068)/3)))</f>
        <v/>
      </c>
      <c r="P2068">
        <f>IF($R2068="","",IF($R2069="",1,IF(O2068&lt;&gt;O2069,1,0)))</f>
        <v/>
      </c>
      <c r="Q2068">
        <f>IF(P2068=1,SUM($P$7:P2068),"")</f>
        <v/>
      </c>
      <c r="R2068">
        <f>IF($A2068="","",IF(ISNUMBER($A2068),$A2068,IFERROR(DATEVALUE($A2068),NA())))</f>
        <v/>
      </c>
    </row>
    <row r="2069">
      <c r="O2069">
        <f>IF($R2069="","",CHOOSE($Q$2,YEAR(R2069)*12+MONTH(R2069),INT((R2069-2)/7),YEAR(R2069)*4+ROUNDUP(MONTH(R2069)/3)))</f>
        <v/>
      </c>
      <c r="P2069">
        <f>IF($R2069="","",IF($R2070="",1,IF(O2069&lt;&gt;O2070,1,0)))</f>
        <v/>
      </c>
      <c r="Q2069">
        <f>IF(P2069=1,SUM($P$7:P2069),"")</f>
        <v/>
      </c>
      <c r="R2069">
        <f>IF($A2069="","",IF(ISNUMBER($A2069),$A2069,IFERROR(DATEVALUE($A2069),NA())))</f>
        <v/>
      </c>
    </row>
    <row r="2070">
      <c r="O2070">
        <f>IF($R2070="","",CHOOSE($Q$2,YEAR(R2070)*12+MONTH(R2070),INT((R2070-2)/7),YEAR(R2070)*4+ROUNDUP(MONTH(R2070)/3)))</f>
        <v/>
      </c>
      <c r="P2070">
        <f>IF($R2070="","",IF($R2071="",1,IF(O2070&lt;&gt;O2071,1,0)))</f>
        <v/>
      </c>
      <c r="Q2070">
        <f>IF(P2070=1,SUM($P$7:P2070),"")</f>
        <v/>
      </c>
      <c r="R2070">
        <f>IF($A2070="","",IF(ISNUMBER($A2070),$A2070,IFERROR(DATEVALUE($A2070),NA())))</f>
        <v/>
      </c>
    </row>
    <row r="2071">
      <c r="O2071">
        <f>IF($R2071="","",CHOOSE($Q$2,YEAR(R2071)*12+MONTH(R2071),INT((R2071-2)/7),YEAR(R2071)*4+ROUNDUP(MONTH(R2071)/3)))</f>
        <v/>
      </c>
      <c r="P2071">
        <f>IF($R2071="","",IF($R2072="",1,IF(O2071&lt;&gt;O2072,1,0)))</f>
        <v/>
      </c>
      <c r="Q2071">
        <f>IF(P2071=1,SUM($P$7:P2071),"")</f>
        <v/>
      </c>
      <c r="R2071">
        <f>IF($A2071="","",IF(ISNUMBER($A2071),$A2071,IFERROR(DATEVALUE($A2071),NA())))</f>
        <v/>
      </c>
    </row>
    <row r="2072">
      <c r="O2072">
        <f>IF($R2072="","",CHOOSE($Q$2,YEAR(R2072)*12+MONTH(R2072),INT((R2072-2)/7),YEAR(R2072)*4+ROUNDUP(MONTH(R2072)/3)))</f>
        <v/>
      </c>
      <c r="P2072">
        <f>IF($R2072="","",IF($R2073="",1,IF(O2072&lt;&gt;O2073,1,0)))</f>
        <v/>
      </c>
      <c r="Q2072">
        <f>IF(P2072=1,SUM($P$7:P2072),"")</f>
        <v/>
      </c>
      <c r="R2072">
        <f>IF($A2072="","",IF(ISNUMBER($A2072),$A2072,IFERROR(DATEVALUE($A2072),NA())))</f>
        <v/>
      </c>
    </row>
    <row r="2073">
      <c r="O2073">
        <f>IF($R2073="","",CHOOSE($Q$2,YEAR(R2073)*12+MONTH(R2073),INT((R2073-2)/7),YEAR(R2073)*4+ROUNDUP(MONTH(R2073)/3)))</f>
        <v/>
      </c>
      <c r="P2073">
        <f>IF($R2073="","",IF($R2074="",1,IF(O2073&lt;&gt;O2074,1,0)))</f>
        <v/>
      </c>
      <c r="Q2073">
        <f>IF(P2073=1,SUM($P$7:P2073),"")</f>
        <v/>
      </c>
      <c r="R2073">
        <f>IF($A2073="","",IF(ISNUMBER($A2073),$A2073,IFERROR(DATEVALUE($A2073),NA())))</f>
        <v/>
      </c>
    </row>
    <row r="2074">
      <c r="O2074">
        <f>IF($R2074="","",CHOOSE($Q$2,YEAR(R2074)*12+MONTH(R2074),INT((R2074-2)/7),YEAR(R2074)*4+ROUNDUP(MONTH(R2074)/3)))</f>
        <v/>
      </c>
      <c r="P2074">
        <f>IF($R2074="","",IF($R2075="",1,IF(O2074&lt;&gt;O2075,1,0)))</f>
        <v/>
      </c>
      <c r="Q2074">
        <f>IF(P2074=1,SUM($P$7:P2074),"")</f>
        <v/>
      </c>
      <c r="R2074">
        <f>IF($A2074="","",IF(ISNUMBER($A2074),$A2074,IFERROR(DATEVALUE($A2074),NA())))</f>
        <v/>
      </c>
    </row>
    <row r="2075">
      <c r="O2075">
        <f>IF($R2075="","",CHOOSE($Q$2,YEAR(R2075)*12+MONTH(R2075),INT((R2075-2)/7),YEAR(R2075)*4+ROUNDUP(MONTH(R2075)/3)))</f>
        <v/>
      </c>
      <c r="P2075">
        <f>IF($R2075="","",IF($R2076="",1,IF(O2075&lt;&gt;O2076,1,0)))</f>
        <v/>
      </c>
      <c r="Q2075">
        <f>IF(P2075=1,SUM($P$7:P2075),"")</f>
        <v/>
      </c>
      <c r="R2075">
        <f>IF($A2075="","",IF(ISNUMBER($A2075),$A2075,IFERROR(DATEVALUE($A2075),NA())))</f>
        <v/>
      </c>
    </row>
    <row r="2076">
      <c r="O2076">
        <f>IF($R2076="","",CHOOSE($Q$2,YEAR(R2076)*12+MONTH(R2076),INT((R2076-2)/7),YEAR(R2076)*4+ROUNDUP(MONTH(R2076)/3)))</f>
        <v/>
      </c>
      <c r="P2076">
        <f>IF($R2076="","",IF($R2077="",1,IF(O2076&lt;&gt;O2077,1,0)))</f>
        <v/>
      </c>
      <c r="Q2076">
        <f>IF(P2076=1,SUM($P$7:P2076),"")</f>
        <v/>
      </c>
      <c r="R2076">
        <f>IF($A2076="","",IF(ISNUMBER($A2076),$A2076,IFERROR(DATEVALUE($A2076),NA())))</f>
        <v/>
      </c>
    </row>
    <row r="2077">
      <c r="O2077">
        <f>IF($R2077="","",CHOOSE($Q$2,YEAR(R2077)*12+MONTH(R2077),INT((R2077-2)/7),YEAR(R2077)*4+ROUNDUP(MONTH(R2077)/3)))</f>
        <v/>
      </c>
      <c r="P2077">
        <f>IF($R2077="","",IF($R2078="",1,IF(O2077&lt;&gt;O2078,1,0)))</f>
        <v/>
      </c>
      <c r="Q2077">
        <f>IF(P2077=1,SUM($P$7:P2077),"")</f>
        <v/>
      </c>
      <c r="R2077">
        <f>IF($A2077="","",IF(ISNUMBER($A2077),$A2077,IFERROR(DATEVALUE($A2077),NA())))</f>
        <v/>
      </c>
    </row>
    <row r="2078">
      <c r="O2078">
        <f>IF($R2078="","",CHOOSE($Q$2,YEAR(R2078)*12+MONTH(R2078),INT((R2078-2)/7),YEAR(R2078)*4+ROUNDUP(MONTH(R2078)/3)))</f>
        <v/>
      </c>
      <c r="P2078">
        <f>IF($R2078="","",IF($R2079="",1,IF(O2078&lt;&gt;O2079,1,0)))</f>
        <v/>
      </c>
      <c r="Q2078">
        <f>IF(P2078=1,SUM($P$7:P2078),"")</f>
        <v/>
      </c>
      <c r="R2078">
        <f>IF($A2078="","",IF(ISNUMBER($A2078),$A2078,IFERROR(DATEVALUE($A2078),NA())))</f>
        <v/>
      </c>
    </row>
    <row r="2079">
      <c r="O2079">
        <f>IF($R2079="","",CHOOSE($Q$2,YEAR(R2079)*12+MONTH(R2079),INT((R2079-2)/7),YEAR(R2079)*4+ROUNDUP(MONTH(R2079)/3)))</f>
        <v/>
      </c>
      <c r="P2079">
        <f>IF($R2079="","",IF($R2080="",1,IF(O2079&lt;&gt;O2080,1,0)))</f>
        <v/>
      </c>
      <c r="Q2079">
        <f>IF(P2079=1,SUM($P$7:P2079),"")</f>
        <v/>
      </c>
      <c r="R2079">
        <f>IF($A2079="","",IF(ISNUMBER($A2079),$A2079,IFERROR(DATEVALUE($A2079),NA())))</f>
        <v/>
      </c>
    </row>
    <row r="2080">
      <c r="O2080">
        <f>IF($R2080="","",CHOOSE($Q$2,YEAR(R2080)*12+MONTH(R2080),INT((R2080-2)/7),YEAR(R2080)*4+ROUNDUP(MONTH(R2080)/3)))</f>
        <v/>
      </c>
      <c r="P2080">
        <f>IF($R2080="","",IF($R2081="",1,IF(O2080&lt;&gt;O2081,1,0)))</f>
        <v/>
      </c>
      <c r="Q2080">
        <f>IF(P2080=1,SUM($P$7:P2080),"")</f>
        <v/>
      </c>
      <c r="R2080">
        <f>IF($A2080="","",IF(ISNUMBER($A2080),$A2080,IFERROR(DATEVALUE($A2080),NA())))</f>
        <v/>
      </c>
    </row>
    <row r="2081">
      <c r="O2081">
        <f>IF($R2081="","",CHOOSE($Q$2,YEAR(R2081)*12+MONTH(R2081),INT((R2081-2)/7),YEAR(R2081)*4+ROUNDUP(MONTH(R2081)/3)))</f>
        <v/>
      </c>
      <c r="P2081">
        <f>IF($R2081="","",IF($R2082="",1,IF(O2081&lt;&gt;O2082,1,0)))</f>
        <v/>
      </c>
      <c r="Q2081">
        <f>IF(P2081=1,SUM($P$7:P2081),"")</f>
        <v/>
      </c>
      <c r="R2081">
        <f>IF($A2081="","",IF(ISNUMBER($A2081),$A2081,IFERROR(DATEVALUE($A2081),NA())))</f>
        <v/>
      </c>
    </row>
    <row r="2082">
      <c r="O2082">
        <f>IF($R2082="","",CHOOSE($Q$2,YEAR(R2082)*12+MONTH(R2082),INT((R2082-2)/7),YEAR(R2082)*4+ROUNDUP(MONTH(R2082)/3)))</f>
        <v/>
      </c>
      <c r="P2082">
        <f>IF($R2082="","",IF($R2083="",1,IF(O2082&lt;&gt;O2083,1,0)))</f>
        <v/>
      </c>
      <c r="Q2082">
        <f>IF(P2082=1,SUM($P$7:P2082),"")</f>
        <v/>
      </c>
      <c r="R2082">
        <f>IF($A2082="","",IF(ISNUMBER($A2082),$A2082,IFERROR(DATEVALUE($A2082),NA())))</f>
        <v/>
      </c>
    </row>
    <row r="2083">
      <c r="O2083">
        <f>IF($R2083="","",CHOOSE($Q$2,YEAR(R2083)*12+MONTH(R2083),INT((R2083-2)/7),YEAR(R2083)*4+ROUNDUP(MONTH(R2083)/3)))</f>
        <v/>
      </c>
      <c r="P2083">
        <f>IF($R2083="","",IF($R2084="",1,IF(O2083&lt;&gt;O2084,1,0)))</f>
        <v/>
      </c>
      <c r="Q2083">
        <f>IF(P2083=1,SUM($P$7:P2083),"")</f>
        <v/>
      </c>
      <c r="R2083">
        <f>IF($A2083="","",IF(ISNUMBER($A2083),$A2083,IFERROR(DATEVALUE($A2083),NA())))</f>
        <v/>
      </c>
    </row>
    <row r="2084">
      <c r="O2084">
        <f>IF($R2084="","",CHOOSE($Q$2,YEAR(R2084)*12+MONTH(R2084),INT((R2084-2)/7),YEAR(R2084)*4+ROUNDUP(MONTH(R2084)/3)))</f>
        <v/>
      </c>
      <c r="P2084">
        <f>IF($R2084="","",IF($R2085="",1,IF(O2084&lt;&gt;O2085,1,0)))</f>
        <v/>
      </c>
      <c r="Q2084">
        <f>IF(P2084=1,SUM($P$7:P2084),"")</f>
        <v/>
      </c>
      <c r="R2084">
        <f>IF($A2084="","",IF(ISNUMBER($A2084),$A2084,IFERROR(DATEVALUE($A2084),NA())))</f>
        <v/>
      </c>
    </row>
    <row r="2085">
      <c r="O2085">
        <f>IF($R2085="","",CHOOSE($Q$2,YEAR(R2085)*12+MONTH(R2085),INT((R2085-2)/7),YEAR(R2085)*4+ROUNDUP(MONTH(R2085)/3)))</f>
        <v/>
      </c>
      <c r="P2085">
        <f>IF($R2085="","",IF($R2086="",1,IF(O2085&lt;&gt;O2086,1,0)))</f>
        <v/>
      </c>
      <c r="Q2085">
        <f>IF(P2085=1,SUM($P$7:P2085),"")</f>
        <v/>
      </c>
      <c r="R2085">
        <f>IF($A2085="","",IF(ISNUMBER($A2085),$A2085,IFERROR(DATEVALUE($A2085),NA())))</f>
        <v/>
      </c>
    </row>
    <row r="2086">
      <c r="O2086">
        <f>IF($R2086="","",CHOOSE($Q$2,YEAR(R2086)*12+MONTH(R2086),INT((R2086-2)/7),YEAR(R2086)*4+ROUNDUP(MONTH(R2086)/3)))</f>
        <v/>
      </c>
      <c r="P2086">
        <f>IF($R2086="","",IF($R2087="",1,IF(O2086&lt;&gt;O2087,1,0)))</f>
        <v/>
      </c>
      <c r="Q2086">
        <f>IF(P2086=1,SUM($P$7:P2086),"")</f>
        <v/>
      </c>
      <c r="R2086">
        <f>IF($A2086="","",IF(ISNUMBER($A2086),$A2086,IFERROR(DATEVALUE($A2086),NA())))</f>
        <v/>
      </c>
    </row>
    <row r="2087">
      <c r="O2087">
        <f>IF($R2087="","",CHOOSE($Q$2,YEAR(R2087)*12+MONTH(R2087),INT((R2087-2)/7),YEAR(R2087)*4+ROUNDUP(MONTH(R2087)/3)))</f>
        <v/>
      </c>
      <c r="P2087">
        <f>IF($R2087="","",IF($R2088="",1,IF(O2087&lt;&gt;O2088,1,0)))</f>
        <v/>
      </c>
      <c r="Q2087">
        <f>IF(P2087=1,SUM($P$7:P2087),"")</f>
        <v/>
      </c>
      <c r="R2087">
        <f>IF($A2087="","",IF(ISNUMBER($A2087),$A2087,IFERROR(DATEVALUE($A2087),NA())))</f>
        <v/>
      </c>
    </row>
    <row r="2088">
      <c r="O2088">
        <f>IF($R2088="","",CHOOSE($Q$2,YEAR(R2088)*12+MONTH(R2088),INT((R2088-2)/7),YEAR(R2088)*4+ROUNDUP(MONTH(R2088)/3)))</f>
        <v/>
      </c>
      <c r="P2088">
        <f>IF($R2088="","",IF($R2089="",1,IF(O2088&lt;&gt;O2089,1,0)))</f>
        <v/>
      </c>
      <c r="Q2088">
        <f>IF(P2088=1,SUM($P$7:P2088),"")</f>
        <v/>
      </c>
      <c r="R2088">
        <f>IF($A2088="","",IF(ISNUMBER($A2088),$A2088,IFERROR(DATEVALUE($A2088),NA())))</f>
        <v/>
      </c>
    </row>
    <row r="2089">
      <c r="O2089">
        <f>IF($R2089="","",CHOOSE($Q$2,YEAR(R2089)*12+MONTH(R2089),INT((R2089-2)/7),YEAR(R2089)*4+ROUNDUP(MONTH(R2089)/3)))</f>
        <v/>
      </c>
      <c r="P2089">
        <f>IF($R2089="","",IF($R2090="",1,IF(O2089&lt;&gt;O2090,1,0)))</f>
        <v/>
      </c>
      <c r="Q2089">
        <f>IF(P2089=1,SUM($P$7:P2089),"")</f>
        <v/>
      </c>
      <c r="R2089">
        <f>IF($A2089="","",IF(ISNUMBER($A2089),$A2089,IFERROR(DATEVALUE($A2089),NA())))</f>
        <v/>
      </c>
    </row>
    <row r="2090">
      <c r="O2090">
        <f>IF($R2090="","",CHOOSE($Q$2,YEAR(R2090)*12+MONTH(R2090),INT((R2090-2)/7),YEAR(R2090)*4+ROUNDUP(MONTH(R2090)/3)))</f>
        <v/>
      </c>
      <c r="P2090">
        <f>IF($R2090="","",IF($R2091="",1,IF(O2090&lt;&gt;O2091,1,0)))</f>
        <v/>
      </c>
      <c r="Q2090">
        <f>IF(P2090=1,SUM($P$7:P2090),"")</f>
        <v/>
      </c>
      <c r="R2090">
        <f>IF($A2090="","",IF(ISNUMBER($A2090),$A2090,IFERROR(DATEVALUE($A2090),NA())))</f>
        <v/>
      </c>
    </row>
    <row r="2091">
      <c r="O2091">
        <f>IF($R2091="","",CHOOSE($Q$2,YEAR(R2091)*12+MONTH(R2091),INT((R2091-2)/7),YEAR(R2091)*4+ROUNDUP(MONTH(R2091)/3)))</f>
        <v/>
      </c>
      <c r="P2091">
        <f>IF($R2091="","",IF($R2092="",1,IF(O2091&lt;&gt;O2092,1,0)))</f>
        <v/>
      </c>
      <c r="Q2091">
        <f>IF(P2091=1,SUM($P$7:P2091),"")</f>
        <v/>
      </c>
      <c r="R2091">
        <f>IF($A2091="","",IF(ISNUMBER($A2091),$A2091,IFERROR(DATEVALUE($A2091),NA())))</f>
        <v/>
      </c>
    </row>
    <row r="2092">
      <c r="O2092">
        <f>IF($R2092="","",CHOOSE($Q$2,YEAR(R2092)*12+MONTH(R2092),INT((R2092-2)/7),YEAR(R2092)*4+ROUNDUP(MONTH(R2092)/3)))</f>
        <v/>
      </c>
      <c r="P2092">
        <f>IF($R2092="","",IF($R2093="",1,IF(O2092&lt;&gt;O2093,1,0)))</f>
        <v/>
      </c>
      <c r="Q2092">
        <f>IF(P2092=1,SUM($P$7:P2092),"")</f>
        <v/>
      </c>
      <c r="R2092">
        <f>IF($A2092="","",IF(ISNUMBER($A2092),$A2092,IFERROR(DATEVALUE($A2092),NA())))</f>
        <v/>
      </c>
    </row>
    <row r="2093">
      <c r="O2093">
        <f>IF($R2093="","",CHOOSE($Q$2,YEAR(R2093)*12+MONTH(R2093),INT((R2093-2)/7),YEAR(R2093)*4+ROUNDUP(MONTH(R2093)/3)))</f>
        <v/>
      </c>
      <c r="P2093">
        <f>IF($R2093="","",IF($R2094="",1,IF(O2093&lt;&gt;O2094,1,0)))</f>
        <v/>
      </c>
      <c r="Q2093">
        <f>IF(P2093=1,SUM($P$7:P2093),"")</f>
        <v/>
      </c>
      <c r="R2093">
        <f>IF($A2093="","",IF(ISNUMBER($A2093),$A2093,IFERROR(DATEVALUE($A2093),NA())))</f>
        <v/>
      </c>
    </row>
    <row r="2094">
      <c r="O2094">
        <f>IF($R2094="","",CHOOSE($Q$2,YEAR(R2094)*12+MONTH(R2094),INT((R2094-2)/7),YEAR(R2094)*4+ROUNDUP(MONTH(R2094)/3)))</f>
        <v/>
      </c>
      <c r="P2094">
        <f>IF($R2094="","",IF($R2095="",1,IF(O2094&lt;&gt;O2095,1,0)))</f>
        <v/>
      </c>
      <c r="Q2094">
        <f>IF(P2094=1,SUM($P$7:P2094),"")</f>
        <v/>
      </c>
      <c r="R2094">
        <f>IF($A2094="","",IF(ISNUMBER($A2094),$A2094,IFERROR(DATEVALUE($A2094),NA())))</f>
        <v/>
      </c>
    </row>
    <row r="2095">
      <c r="O2095">
        <f>IF($R2095="","",CHOOSE($Q$2,YEAR(R2095)*12+MONTH(R2095),INT((R2095-2)/7),YEAR(R2095)*4+ROUNDUP(MONTH(R2095)/3)))</f>
        <v/>
      </c>
      <c r="P2095">
        <f>IF($R2095="","",IF($R2096="",1,IF(O2095&lt;&gt;O2096,1,0)))</f>
        <v/>
      </c>
      <c r="Q2095">
        <f>IF(P2095=1,SUM($P$7:P2095),"")</f>
        <v/>
      </c>
      <c r="R2095">
        <f>IF($A2095="","",IF(ISNUMBER($A2095),$A2095,IFERROR(DATEVALUE($A2095),NA())))</f>
        <v/>
      </c>
    </row>
    <row r="2096">
      <c r="O2096">
        <f>IF($R2096="","",CHOOSE($Q$2,YEAR(R2096)*12+MONTH(R2096),INT((R2096-2)/7),YEAR(R2096)*4+ROUNDUP(MONTH(R2096)/3)))</f>
        <v/>
      </c>
      <c r="P2096">
        <f>IF($R2096="","",IF($R2097="",1,IF(O2096&lt;&gt;O2097,1,0)))</f>
        <v/>
      </c>
      <c r="Q2096">
        <f>IF(P2096=1,SUM($P$7:P2096),"")</f>
        <v/>
      </c>
      <c r="R2096">
        <f>IF($A2096="","",IF(ISNUMBER($A2096),$A2096,IFERROR(DATEVALUE($A2096),NA())))</f>
        <v/>
      </c>
    </row>
    <row r="2097">
      <c r="O2097">
        <f>IF($R2097="","",CHOOSE($Q$2,YEAR(R2097)*12+MONTH(R2097),INT((R2097-2)/7),YEAR(R2097)*4+ROUNDUP(MONTH(R2097)/3)))</f>
        <v/>
      </c>
      <c r="P2097">
        <f>IF($R2097="","",IF($R2098="",1,IF(O2097&lt;&gt;O2098,1,0)))</f>
        <v/>
      </c>
      <c r="Q2097">
        <f>IF(P2097=1,SUM($P$7:P2097),"")</f>
        <v/>
      </c>
      <c r="R2097">
        <f>IF($A2097="","",IF(ISNUMBER($A2097),$A2097,IFERROR(DATEVALUE($A2097),NA())))</f>
        <v/>
      </c>
    </row>
    <row r="2098">
      <c r="O2098">
        <f>IF($R2098="","",CHOOSE($Q$2,YEAR(R2098)*12+MONTH(R2098),INT((R2098-2)/7),YEAR(R2098)*4+ROUNDUP(MONTH(R2098)/3)))</f>
        <v/>
      </c>
      <c r="P2098">
        <f>IF($R2098="","",IF($R2099="",1,IF(O2098&lt;&gt;O2099,1,0)))</f>
        <v/>
      </c>
      <c r="Q2098">
        <f>IF(P2098=1,SUM($P$7:P2098),"")</f>
        <v/>
      </c>
      <c r="R2098">
        <f>IF($A2098="","",IF(ISNUMBER($A2098),$A2098,IFERROR(DATEVALUE($A2098),NA())))</f>
        <v/>
      </c>
    </row>
    <row r="2099">
      <c r="O2099">
        <f>IF($R2099="","",CHOOSE($Q$2,YEAR(R2099)*12+MONTH(R2099),INT((R2099-2)/7),YEAR(R2099)*4+ROUNDUP(MONTH(R2099)/3)))</f>
        <v/>
      </c>
      <c r="P2099">
        <f>IF($R2099="","",IF($R2100="",1,IF(O2099&lt;&gt;O2100,1,0)))</f>
        <v/>
      </c>
      <c r="Q2099">
        <f>IF(P2099=1,SUM($P$7:P2099),"")</f>
        <v/>
      </c>
      <c r="R2099">
        <f>IF($A2099="","",IF(ISNUMBER($A2099),$A2099,IFERROR(DATEVALUE($A2099),NA())))</f>
        <v/>
      </c>
    </row>
    <row r="2100">
      <c r="O2100">
        <f>IF($R2100="","",CHOOSE($Q$2,YEAR(R2100)*12+MONTH(R2100),INT((R2100-2)/7),YEAR(R2100)*4+ROUNDUP(MONTH(R2100)/3)))</f>
        <v/>
      </c>
      <c r="P2100">
        <f>IF($R2100="","",IF($R2101="",1,IF(O2100&lt;&gt;O2101,1,0)))</f>
        <v/>
      </c>
      <c r="Q2100">
        <f>IF(P2100=1,SUM($P$7:P2100),"")</f>
        <v/>
      </c>
      <c r="R2100">
        <f>IF($A2100="","",IF(ISNUMBER($A2100),$A2100,IFERROR(DATEVALUE($A2100),NA())))</f>
        <v/>
      </c>
    </row>
    <row r="2101">
      <c r="O2101">
        <f>IF($R2101="","",CHOOSE($Q$2,YEAR(R2101)*12+MONTH(R2101),INT((R2101-2)/7),YEAR(R2101)*4+ROUNDUP(MONTH(R2101)/3)))</f>
        <v/>
      </c>
      <c r="P2101">
        <f>IF($R2101="","",IF($R2102="",1,IF(O2101&lt;&gt;O2102,1,0)))</f>
        <v/>
      </c>
      <c r="Q2101">
        <f>IF(P2101=1,SUM($P$7:P2101),"")</f>
        <v/>
      </c>
      <c r="R2101">
        <f>IF($A2101="","",IF(ISNUMBER($A2101),$A2101,IFERROR(DATEVALUE($A2101),NA())))</f>
        <v/>
      </c>
    </row>
    <row r="2102">
      <c r="O2102">
        <f>IF($R2102="","",CHOOSE($Q$2,YEAR(R2102)*12+MONTH(R2102),INT((R2102-2)/7),YEAR(R2102)*4+ROUNDUP(MONTH(R2102)/3)))</f>
        <v/>
      </c>
      <c r="P2102">
        <f>IF($R2102="","",IF($R2103="",1,IF(O2102&lt;&gt;O2103,1,0)))</f>
        <v/>
      </c>
      <c r="Q2102">
        <f>IF(P2102=1,SUM($P$7:P2102),"")</f>
        <v/>
      </c>
      <c r="R2102">
        <f>IF($A2102="","",IF(ISNUMBER($A2102),$A2102,IFERROR(DATEVALUE($A2102),NA())))</f>
        <v/>
      </c>
    </row>
    <row r="2103">
      <c r="O2103">
        <f>IF($R2103="","",CHOOSE($Q$2,YEAR(R2103)*12+MONTH(R2103),INT((R2103-2)/7),YEAR(R2103)*4+ROUNDUP(MONTH(R2103)/3)))</f>
        <v/>
      </c>
      <c r="P2103">
        <f>IF($R2103="","",IF($R2104="",1,IF(O2103&lt;&gt;O2104,1,0)))</f>
        <v/>
      </c>
      <c r="Q2103">
        <f>IF(P2103=1,SUM($P$7:P2103),"")</f>
        <v/>
      </c>
      <c r="R2103">
        <f>IF($A2103="","",IF(ISNUMBER($A2103),$A2103,IFERROR(DATEVALUE($A2103),NA())))</f>
        <v/>
      </c>
    </row>
    <row r="2104">
      <c r="O2104">
        <f>IF($R2104="","",CHOOSE($Q$2,YEAR(R2104)*12+MONTH(R2104),INT((R2104-2)/7),YEAR(R2104)*4+ROUNDUP(MONTH(R2104)/3)))</f>
        <v/>
      </c>
      <c r="P2104">
        <f>IF($R2104="","",IF($R2105="",1,IF(O2104&lt;&gt;O2105,1,0)))</f>
        <v/>
      </c>
      <c r="Q2104">
        <f>IF(P2104=1,SUM($P$7:P2104),"")</f>
        <v/>
      </c>
      <c r="R2104">
        <f>IF($A2104="","",IF(ISNUMBER($A2104),$A2104,IFERROR(DATEVALUE($A2104),NA())))</f>
        <v/>
      </c>
    </row>
    <row r="2105">
      <c r="O2105">
        <f>IF($R2105="","",CHOOSE($Q$2,YEAR(R2105)*12+MONTH(R2105),INT((R2105-2)/7),YEAR(R2105)*4+ROUNDUP(MONTH(R2105)/3)))</f>
        <v/>
      </c>
      <c r="P2105">
        <f>IF($R2105="","",IF($R2106="",1,IF(O2105&lt;&gt;O2106,1,0)))</f>
        <v/>
      </c>
      <c r="Q2105">
        <f>IF(P2105=1,SUM($P$7:P2105),"")</f>
        <v/>
      </c>
      <c r="R2105">
        <f>IF($A2105="","",IF(ISNUMBER($A2105),$A2105,IFERROR(DATEVALUE($A2105),NA())))</f>
        <v/>
      </c>
    </row>
    <row r="2106">
      <c r="O2106">
        <f>IF($R2106="","",CHOOSE($Q$2,YEAR(R2106)*12+MONTH(R2106),INT((R2106-2)/7),YEAR(R2106)*4+ROUNDUP(MONTH(R2106)/3)))</f>
        <v/>
      </c>
      <c r="P2106">
        <f>IF($R2106="","",IF($R2107="",1,IF(O2106&lt;&gt;O2107,1,0)))</f>
        <v/>
      </c>
      <c r="Q2106">
        <f>IF(P2106=1,SUM($P$7:P2106),"")</f>
        <v/>
      </c>
      <c r="R2106">
        <f>IF($A2106="","",IF(ISNUMBER($A2106),$A2106,IFERROR(DATEVALUE($A2106),NA())))</f>
        <v/>
      </c>
    </row>
    <row r="2107">
      <c r="O2107">
        <f>IF($R2107="","",CHOOSE($Q$2,YEAR(R2107)*12+MONTH(R2107),INT((R2107-2)/7),YEAR(R2107)*4+ROUNDUP(MONTH(R2107)/3)))</f>
        <v/>
      </c>
      <c r="P2107">
        <f>IF($R2107="","",IF($R2108="",1,IF(O2107&lt;&gt;O2108,1,0)))</f>
        <v/>
      </c>
      <c r="Q2107">
        <f>IF(P2107=1,SUM($P$7:P2107),"")</f>
        <v/>
      </c>
      <c r="R2107">
        <f>IF($A2107="","",IF(ISNUMBER($A2107),$A2107,IFERROR(DATEVALUE($A2107),NA())))</f>
        <v/>
      </c>
    </row>
    <row r="2108">
      <c r="O2108">
        <f>IF($R2108="","",CHOOSE($Q$2,YEAR(R2108)*12+MONTH(R2108),INT((R2108-2)/7),YEAR(R2108)*4+ROUNDUP(MONTH(R2108)/3)))</f>
        <v/>
      </c>
      <c r="P2108">
        <f>IF($R2108="","",IF($R2109="",1,IF(O2108&lt;&gt;O2109,1,0)))</f>
        <v/>
      </c>
      <c r="Q2108">
        <f>IF(P2108=1,SUM($P$7:P2108),"")</f>
        <v/>
      </c>
      <c r="R2108">
        <f>IF($A2108="","",IF(ISNUMBER($A2108),$A2108,IFERROR(DATEVALUE($A2108),NA())))</f>
        <v/>
      </c>
    </row>
    <row r="2109">
      <c r="O2109">
        <f>IF($R2109="","",CHOOSE($Q$2,YEAR(R2109)*12+MONTH(R2109),INT((R2109-2)/7),YEAR(R2109)*4+ROUNDUP(MONTH(R2109)/3)))</f>
        <v/>
      </c>
      <c r="P2109">
        <f>IF($R2109="","",IF($R2110="",1,IF(O2109&lt;&gt;O2110,1,0)))</f>
        <v/>
      </c>
      <c r="Q2109">
        <f>IF(P2109=1,SUM($P$7:P2109),"")</f>
        <v/>
      </c>
      <c r="R2109">
        <f>IF($A2109="","",IF(ISNUMBER($A2109),$A2109,IFERROR(DATEVALUE($A2109),NA())))</f>
        <v/>
      </c>
    </row>
    <row r="2110">
      <c r="O2110">
        <f>IF($R2110="","",CHOOSE($Q$2,YEAR(R2110)*12+MONTH(R2110),INT((R2110-2)/7),YEAR(R2110)*4+ROUNDUP(MONTH(R2110)/3)))</f>
        <v/>
      </c>
      <c r="P2110">
        <f>IF($R2110="","",IF($R2111="",1,IF(O2110&lt;&gt;O2111,1,0)))</f>
        <v/>
      </c>
      <c r="Q2110">
        <f>IF(P2110=1,SUM($P$7:P2110),"")</f>
        <v/>
      </c>
      <c r="R2110">
        <f>IF($A2110="","",IF(ISNUMBER($A2110),$A2110,IFERROR(DATEVALUE($A2110),NA())))</f>
        <v/>
      </c>
    </row>
    <row r="2111">
      <c r="O2111">
        <f>IF($R2111="","",CHOOSE($Q$2,YEAR(R2111)*12+MONTH(R2111),INT((R2111-2)/7),YEAR(R2111)*4+ROUNDUP(MONTH(R2111)/3)))</f>
        <v/>
      </c>
      <c r="P2111">
        <f>IF($R2111="","",IF($R2112="",1,IF(O2111&lt;&gt;O2112,1,0)))</f>
        <v/>
      </c>
      <c r="Q2111">
        <f>IF(P2111=1,SUM($P$7:P2111),"")</f>
        <v/>
      </c>
      <c r="R2111">
        <f>IF($A2111="","",IF(ISNUMBER($A2111),$A2111,IFERROR(DATEVALUE($A2111),NA())))</f>
        <v/>
      </c>
    </row>
    <row r="2112">
      <c r="O2112">
        <f>IF($R2112="","",CHOOSE($Q$2,YEAR(R2112)*12+MONTH(R2112),INT((R2112-2)/7),YEAR(R2112)*4+ROUNDUP(MONTH(R2112)/3)))</f>
        <v/>
      </c>
      <c r="P2112">
        <f>IF($R2112="","",IF($R2113="",1,IF(O2112&lt;&gt;O2113,1,0)))</f>
        <v/>
      </c>
      <c r="Q2112">
        <f>IF(P2112=1,SUM($P$7:P2112),"")</f>
        <v/>
      </c>
      <c r="R2112">
        <f>IF($A2112="","",IF(ISNUMBER($A2112),$A2112,IFERROR(DATEVALUE($A2112),NA())))</f>
        <v/>
      </c>
    </row>
    <row r="2113">
      <c r="O2113">
        <f>IF($R2113="","",CHOOSE($Q$2,YEAR(R2113)*12+MONTH(R2113),INT((R2113-2)/7),YEAR(R2113)*4+ROUNDUP(MONTH(R2113)/3)))</f>
        <v/>
      </c>
      <c r="P2113">
        <f>IF($R2113="","",IF($R2114="",1,IF(O2113&lt;&gt;O2114,1,0)))</f>
        <v/>
      </c>
      <c r="Q2113">
        <f>IF(P2113=1,SUM($P$7:P2113),"")</f>
        <v/>
      </c>
      <c r="R2113">
        <f>IF($A2113="","",IF(ISNUMBER($A2113),$A2113,IFERROR(DATEVALUE($A2113),NA())))</f>
        <v/>
      </c>
    </row>
    <row r="2114">
      <c r="O2114">
        <f>IF($R2114="","",CHOOSE($Q$2,YEAR(R2114)*12+MONTH(R2114),INT((R2114-2)/7),YEAR(R2114)*4+ROUNDUP(MONTH(R2114)/3)))</f>
        <v/>
      </c>
      <c r="P2114">
        <f>IF($R2114="","",IF($R2115="",1,IF(O2114&lt;&gt;O2115,1,0)))</f>
        <v/>
      </c>
      <c r="Q2114">
        <f>IF(P2114=1,SUM($P$7:P2114),"")</f>
        <v/>
      </c>
      <c r="R2114">
        <f>IF($A2114="","",IF(ISNUMBER($A2114),$A2114,IFERROR(DATEVALUE($A2114),NA())))</f>
        <v/>
      </c>
    </row>
    <row r="2115">
      <c r="O2115">
        <f>IF($R2115="","",CHOOSE($Q$2,YEAR(R2115)*12+MONTH(R2115),INT((R2115-2)/7),YEAR(R2115)*4+ROUNDUP(MONTH(R2115)/3)))</f>
        <v/>
      </c>
      <c r="P2115">
        <f>IF($R2115="","",IF($R2116="",1,IF(O2115&lt;&gt;O2116,1,0)))</f>
        <v/>
      </c>
      <c r="Q2115">
        <f>IF(P2115=1,SUM($P$7:P2115),"")</f>
        <v/>
      </c>
      <c r="R2115">
        <f>IF($A2115="","",IF(ISNUMBER($A2115),$A2115,IFERROR(DATEVALUE($A2115),NA())))</f>
        <v/>
      </c>
    </row>
    <row r="2116">
      <c r="O2116">
        <f>IF($R2116="","",CHOOSE($Q$2,YEAR(R2116)*12+MONTH(R2116),INT((R2116-2)/7),YEAR(R2116)*4+ROUNDUP(MONTH(R2116)/3)))</f>
        <v/>
      </c>
      <c r="P2116">
        <f>IF($R2116="","",IF($R2117="",1,IF(O2116&lt;&gt;O2117,1,0)))</f>
        <v/>
      </c>
      <c r="Q2116">
        <f>IF(P2116=1,SUM($P$7:P2116),"")</f>
        <v/>
      </c>
      <c r="R2116">
        <f>IF($A2116="","",IF(ISNUMBER($A2116),$A2116,IFERROR(DATEVALUE($A2116),NA())))</f>
        <v/>
      </c>
    </row>
    <row r="2117">
      <c r="O2117">
        <f>IF($R2117="","",CHOOSE($Q$2,YEAR(R2117)*12+MONTH(R2117),INT((R2117-2)/7),YEAR(R2117)*4+ROUNDUP(MONTH(R2117)/3)))</f>
        <v/>
      </c>
      <c r="P2117">
        <f>IF($R2117="","",IF($R2118="",1,IF(O2117&lt;&gt;O2118,1,0)))</f>
        <v/>
      </c>
      <c r="Q2117">
        <f>IF(P2117=1,SUM($P$7:P2117),"")</f>
        <v/>
      </c>
      <c r="R2117">
        <f>IF($A2117="","",IF(ISNUMBER($A2117),$A2117,IFERROR(DATEVALUE($A2117),NA())))</f>
        <v/>
      </c>
    </row>
    <row r="2118">
      <c r="O2118">
        <f>IF($R2118="","",CHOOSE($Q$2,YEAR(R2118)*12+MONTH(R2118),INT((R2118-2)/7),YEAR(R2118)*4+ROUNDUP(MONTH(R2118)/3)))</f>
        <v/>
      </c>
      <c r="P2118">
        <f>IF($R2118="","",IF($R2119="",1,IF(O2118&lt;&gt;O2119,1,0)))</f>
        <v/>
      </c>
      <c r="Q2118">
        <f>IF(P2118=1,SUM($P$7:P2118),"")</f>
        <v/>
      </c>
      <c r="R2118">
        <f>IF($A2118="","",IF(ISNUMBER($A2118),$A2118,IFERROR(DATEVALUE($A2118),NA())))</f>
        <v/>
      </c>
    </row>
    <row r="2119">
      <c r="O2119">
        <f>IF($R2119="","",CHOOSE($Q$2,YEAR(R2119)*12+MONTH(R2119),INT((R2119-2)/7),YEAR(R2119)*4+ROUNDUP(MONTH(R2119)/3)))</f>
        <v/>
      </c>
      <c r="P2119">
        <f>IF($R2119="","",IF($R2120="",1,IF(O2119&lt;&gt;O2120,1,0)))</f>
        <v/>
      </c>
      <c r="Q2119">
        <f>IF(P2119=1,SUM($P$7:P2119),"")</f>
        <v/>
      </c>
      <c r="R2119">
        <f>IF($A2119="","",IF(ISNUMBER($A2119),$A2119,IFERROR(DATEVALUE($A2119),NA())))</f>
        <v/>
      </c>
    </row>
    <row r="2120">
      <c r="O2120">
        <f>IF($R2120="","",CHOOSE($Q$2,YEAR(R2120)*12+MONTH(R2120),INT((R2120-2)/7),YEAR(R2120)*4+ROUNDUP(MONTH(R2120)/3)))</f>
        <v/>
      </c>
      <c r="P2120">
        <f>IF($R2120="","",IF($R2121="",1,IF(O2120&lt;&gt;O2121,1,0)))</f>
        <v/>
      </c>
      <c r="Q2120">
        <f>IF(P2120=1,SUM($P$7:P2120),"")</f>
        <v/>
      </c>
      <c r="R2120">
        <f>IF($A2120="","",IF(ISNUMBER($A2120),$A2120,IFERROR(DATEVALUE($A2120),NA())))</f>
        <v/>
      </c>
    </row>
    <row r="2121">
      <c r="O2121">
        <f>IF($R2121="","",CHOOSE($Q$2,YEAR(R2121)*12+MONTH(R2121),INT((R2121-2)/7),YEAR(R2121)*4+ROUNDUP(MONTH(R2121)/3)))</f>
        <v/>
      </c>
      <c r="P2121">
        <f>IF($R2121="","",IF($R2122="",1,IF(O2121&lt;&gt;O2122,1,0)))</f>
        <v/>
      </c>
      <c r="Q2121">
        <f>IF(P2121=1,SUM($P$7:P2121),"")</f>
        <v/>
      </c>
      <c r="R2121">
        <f>IF($A2121="","",IF(ISNUMBER($A2121),$A2121,IFERROR(DATEVALUE($A2121),NA())))</f>
        <v/>
      </c>
    </row>
    <row r="2122">
      <c r="O2122">
        <f>IF($R2122="","",CHOOSE($Q$2,YEAR(R2122)*12+MONTH(R2122),INT((R2122-2)/7),YEAR(R2122)*4+ROUNDUP(MONTH(R2122)/3)))</f>
        <v/>
      </c>
      <c r="P2122">
        <f>IF($R2122="","",IF($R2123="",1,IF(O2122&lt;&gt;O2123,1,0)))</f>
        <v/>
      </c>
      <c r="Q2122">
        <f>IF(P2122=1,SUM($P$7:P2122),"")</f>
        <v/>
      </c>
      <c r="R2122">
        <f>IF($A2122="","",IF(ISNUMBER($A2122),$A2122,IFERROR(DATEVALUE($A2122),NA())))</f>
        <v/>
      </c>
    </row>
    <row r="2123">
      <c r="O2123">
        <f>IF($R2123="","",CHOOSE($Q$2,YEAR(R2123)*12+MONTH(R2123),INT((R2123-2)/7),YEAR(R2123)*4+ROUNDUP(MONTH(R2123)/3)))</f>
        <v/>
      </c>
      <c r="P2123">
        <f>IF($R2123="","",IF($R2124="",1,IF(O2123&lt;&gt;O2124,1,0)))</f>
        <v/>
      </c>
      <c r="Q2123">
        <f>IF(P2123=1,SUM($P$7:P2123),"")</f>
        <v/>
      </c>
      <c r="R2123">
        <f>IF($A2123="","",IF(ISNUMBER($A2123),$A2123,IFERROR(DATEVALUE($A2123),NA())))</f>
        <v/>
      </c>
    </row>
    <row r="2124">
      <c r="O2124">
        <f>IF($R2124="","",CHOOSE($Q$2,YEAR(R2124)*12+MONTH(R2124),INT((R2124-2)/7),YEAR(R2124)*4+ROUNDUP(MONTH(R2124)/3)))</f>
        <v/>
      </c>
      <c r="P2124">
        <f>IF($R2124="","",IF($R2125="",1,IF(O2124&lt;&gt;O2125,1,0)))</f>
        <v/>
      </c>
      <c r="Q2124">
        <f>IF(P2124=1,SUM($P$7:P2124),"")</f>
        <v/>
      </c>
      <c r="R2124">
        <f>IF($A2124="","",IF(ISNUMBER($A2124),$A2124,IFERROR(DATEVALUE($A2124),NA())))</f>
        <v/>
      </c>
    </row>
    <row r="2125">
      <c r="O2125">
        <f>IF($R2125="","",CHOOSE($Q$2,YEAR(R2125)*12+MONTH(R2125),INT((R2125-2)/7),YEAR(R2125)*4+ROUNDUP(MONTH(R2125)/3)))</f>
        <v/>
      </c>
      <c r="P2125">
        <f>IF($R2125="","",IF($R2126="",1,IF(O2125&lt;&gt;O2126,1,0)))</f>
        <v/>
      </c>
      <c r="Q2125">
        <f>IF(P2125=1,SUM($P$7:P2125),"")</f>
        <v/>
      </c>
      <c r="R2125">
        <f>IF($A2125="","",IF(ISNUMBER($A2125),$A2125,IFERROR(DATEVALUE($A2125),NA())))</f>
        <v/>
      </c>
    </row>
    <row r="2126">
      <c r="O2126">
        <f>IF($R2126="","",CHOOSE($Q$2,YEAR(R2126)*12+MONTH(R2126),INT((R2126-2)/7),YEAR(R2126)*4+ROUNDUP(MONTH(R2126)/3)))</f>
        <v/>
      </c>
      <c r="P2126">
        <f>IF($R2126="","",IF($R2127="",1,IF(O2126&lt;&gt;O2127,1,0)))</f>
        <v/>
      </c>
      <c r="Q2126">
        <f>IF(P2126=1,SUM($P$7:P2126),"")</f>
        <v/>
      </c>
      <c r="R2126">
        <f>IF($A2126="","",IF(ISNUMBER($A2126),$A2126,IFERROR(DATEVALUE($A2126),NA())))</f>
        <v/>
      </c>
    </row>
    <row r="2127">
      <c r="O2127">
        <f>IF($R2127="","",CHOOSE($Q$2,YEAR(R2127)*12+MONTH(R2127),INT((R2127-2)/7),YEAR(R2127)*4+ROUNDUP(MONTH(R2127)/3)))</f>
        <v/>
      </c>
      <c r="P2127">
        <f>IF($R2127="","",IF($R2128="",1,IF(O2127&lt;&gt;O2128,1,0)))</f>
        <v/>
      </c>
      <c r="Q2127">
        <f>IF(P2127=1,SUM($P$7:P2127),"")</f>
        <v/>
      </c>
      <c r="R2127">
        <f>IF($A2127="","",IF(ISNUMBER($A2127),$A2127,IFERROR(DATEVALUE($A2127),NA())))</f>
        <v/>
      </c>
    </row>
    <row r="2128">
      <c r="O2128">
        <f>IF($R2128="","",CHOOSE($Q$2,YEAR(R2128)*12+MONTH(R2128),INT((R2128-2)/7),YEAR(R2128)*4+ROUNDUP(MONTH(R2128)/3)))</f>
        <v/>
      </c>
      <c r="P2128">
        <f>IF($R2128="","",IF($R2129="",1,IF(O2128&lt;&gt;O2129,1,0)))</f>
        <v/>
      </c>
      <c r="Q2128">
        <f>IF(P2128=1,SUM($P$7:P2128),"")</f>
        <v/>
      </c>
      <c r="R2128">
        <f>IF($A2128="","",IF(ISNUMBER($A2128),$A2128,IFERROR(DATEVALUE($A2128),NA())))</f>
        <v/>
      </c>
    </row>
    <row r="2129">
      <c r="O2129">
        <f>IF($R2129="","",CHOOSE($Q$2,YEAR(R2129)*12+MONTH(R2129),INT((R2129-2)/7),YEAR(R2129)*4+ROUNDUP(MONTH(R2129)/3)))</f>
        <v/>
      </c>
      <c r="P2129">
        <f>IF($R2129="","",IF($R2130="",1,IF(O2129&lt;&gt;O2130,1,0)))</f>
        <v/>
      </c>
      <c r="Q2129">
        <f>IF(P2129=1,SUM($P$7:P2129),"")</f>
        <v/>
      </c>
      <c r="R2129">
        <f>IF($A2129="","",IF(ISNUMBER($A2129),$A2129,IFERROR(DATEVALUE($A2129),NA())))</f>
        <v/>
      </c>
    </row>
    <row r="2130">
      <c r="O2130">
        <f>IF($R2130="","",CHOOSE($Q$2,YEAR(R2130)*12+MONTH(R2130),INT((R2130-2)/7),YEAR(R2130)*4+ROUNDUP(MONTH(R2130)/3)))</f>
        <v/>
      </c>
      <c r="P2130">
        <f>IF($R2130="","",IF($R2131="",1,IF(O2130&lt;&gt;O2131,1,0)))</f>
        <v/>
      </c>
      <c r="Q2130">
        <f>IF(P2130=1,SUM($P$7:P2130),"")</f>
        <v/>
      </c>
      <c r="R2130">
        <f>IF($A2130="","",IF(ISNUMBER($A2130),$A2130,IFERROR(DATEVALUE($A2130),NA())))</f>
        <v/>
      </c>
    </row>
    <row r="2131">
      <c r="O2131">
        <f>IF($R2131="","",CHOOSE($Q$2,YEAR(R2131)*12+MONTH(R2131),INT((R2131-2)/7),YEAR(R2131)*4+ROUNDUP(MONTH(R2131)/3)))</f>
        <v/>
      </c>
      <c r="P2131">
        <f>IF($R2131="","",IF($R2132="",1,IF(O2131&lt;&gt;O2132,1,0)))</f>
        <v/>
      </c>
      <c r="Q2131">
        <f>IF(P2131=1,SUM($P$7:P2131),"")</f>
        <v/>
      </c>
      <c r="R2131">
        <f>IF($A2131="","",IF(ISNUMBER($A2131),$A2131,IFERROR(DATEVALUE($A2131),NA())))</f>
        <v/>
      </c>
    </row>
    <row r="2132">
      <c r="O2132">
        <f>IF($R2132="","",CHOOSE($Q$2,YEAR(R2132)*12+MONTH(R2132),INT((R2132-2)/7),YEAR(R2132)*4+ROUNDUP(MONTH(R2132)/3)))</f>
        <v/>
      </c>
      <c r="P2132">
        <f>IF($R2132="","",IF($R2133="",1,IF(O2132&lt;&gt;O2133,1,0)))</f>
        <v/>
      </c>
      <c r="Q2132">
        <f>IF(P2132=1,SUM($P$7:P2132),"")</f>
        <v/>
      </c>
      <c r="R2132">
        <f>IF($A2132="","",IF(ISNUMBER($A2132),$A2132,IFERROR(DATEVALUE($A2132),NA())))</f>
        <v/>
      </c>
    </row>
    <row r="2133">
      <c r="O2133">
        <f>IF($R2133="","",CHOOSE($Q$2,YEAR(R2133)*12+MONTH(R2133),INT((R2133-2)/7),YEAR(R2133)*4+ROUNDUP(MONTH(R2133)/3)))</f>
        <v/>
      </c>
      <c r="P2133">
        <f>IF($R2133="","",IF($R2134="",1,IF(O2133&lt;&gt;O2134,1,0)))</f>
        <v/>
      </c>
      <c r="Q2133">
        <f>IF(P2133=1,SUM($P$7:P2133),"")</f>
        <v/>
      </c>
      <c r="R2133">
        <f>IF($A2133="","",IF(ISNUMBER($A2133),$A2133,IFERROR(DATEVALUE($A2133),NA())))</f>
        <v/>
      </c>
    </row>
    <row r="2134">
      <c r="O2134">
        <f>IF($R2134="","",CHOOSE($Q$2,YEAR(R2134)*12+MONTH(R2134),INT((R2134-2)/7),YEAR(R2134)*4+ROUNDUP(MONTH(R2134)/3)))</f>
        <v/>
      </c>
      <c r="P2134">
        <f>IF($R2134="","",IF($R2135="",1,IF(O2134&lt;&gt;O2135,1,0)))</f>
        <v/>
      </c>
      <c r="Q2134">
        <f>IF(P2134=1,SUM($P$7:P2134),"")</f>
        <v/>
      </c>
      <c r="R2134">
        <f>IF($A2134="","",IF(ISNUMBER($A2134),$A2134,IFERROR(DATEVALUE($A2134),NA())))</f>
        <v/>
      </c>
    </row>
    <row r="2135">
      <c r="O2135">
        <f>IF($R2135="","",CHOOSE($Q$2,YEAR(R2135)*12+MONTH(R2135),INT((R2135-2)/7),YEAR(R2135)*4+ROUNDUP(MONTH(R2135)/3)))</f>
        <v/>
      </c>
      <c r="P2135">
        <f>IF($R2135="","",IF($R2136="",1,IF(O2135&lt;&gt;O2136,1,0)))</f>
        <v/>
      </c>
      <c r="Q2135">
        <f>IF(P2135=1,SUM($P$7:P2135),"")</f>
        <v/>
      </c>
      <c r="R2135">
        <f>IF($A2135="","",IF(ISNUMBER($A2135),$A2135,IFERROR(DATEVALUE($A2135),NA())))</f>
        <v/>
      </c>
    </row>
    <row r="2136">
      <c r="O2136">
        <f>IF($R2136="","",CHOOSE($Q$2,YEAR(R2136)*12+MONTH(R2136),INT((R2136-2)/7),YEAR(R2136)*4+ROUNDUP(MONTH(R2136)/3)))</f>
        <v/>
      </c>
      <c r="P2136">
        <f>IF($R2136="","",IF($R2137="",1,IF(O2136&lt;&gt;O2137,1,0)))</f>
        <v/>
      </c>
      <c r="Q2136">
        <f>IF(P2136=1,SUM($P$7:P2136),"")</f>
        <v/>
      </c>
      <c r="R2136">
        <f>IF($A2136="","",IF(ISNUMBER($A2136),$A2136,IFERROR(DATEVALUE($A2136),NA())))</f>
        <v/>
      </c>
    </row>
    <row r="2137">
      <c r="O2137">
        <f>IF($R2137="","",CHOOSE($Q$2,YEAR(R2137)*12+MONTH(R2137),INT((R2137-2)/7),YEAR(R2137)*4+ROUNDUP(MONTH(R2137)/3)))</f>
        <v/>
      </c>
      <c r="P2137">
        <f>IF($R2137="","",IF($R2138="",1,IF(O2137&lt;&gt;O2138,1,0)))</f>
        <v/>
      </c>
      <c r="Q2137">
        <f>IF(P2137=1,SUM($P$7:P2137),"")</f>
        <v/>
      </c>
      <c r="R2137">
        <f>IF($A2137="","",IF(ISNUMBER($A2137),$A2137,IFERROR(DATEVALUE($A2137),NA())))</f>
        <v/>
      </c>
    </row>
    <row r="2138">
      <c r="O2138">
        <f>IF($R2138="","",CHOOSE($Q$2,YEAR(R2138)*12+MONTH(R2138),INT((R2138-2)/7),YEAR(R2138)*4+ROUNDUP(MONTH(R2138)/3)))</f>
        <v/>
      </c>
      <c r="P2138">
        <f>IF($R2138="","",IF($R2139="",1,IF(O2138&lt;&gt;O2139,1,0)))</f>
        <v/>
      </c>
      <c r="Q2138">
        <f>IF(P2138=1,SUM($P$7:P2138),"")</f>
        <v/>
      </c>
      <c r="R2138">
        <f>IF($A2138="","",IF(ISNUMBER($A2138),$A2138,IFERROR(DATEVALUE($A2138),NA())))</f>
        <v/>
      </c>
    </row>
    <row r="2139">
      <c r="O2139">
        <f>IF($R2139="","",CHOOSE($Q$2,YEAR(R2139)*12+MONTH(R2139),INT((R2139-2)/7),YEAR(R2139)*4+ROUNDUP(MONTH(R2139)/3)))</f>
        <v/>
      </c>
      <c r="P2139">
        <f>IF($R2139="","",IF($R2140="",1,IF(O2139&lt;&gt;O2140,1,0)))</f>
        <v/>
      </c>
      <c r="Q2139">
        <f>IF(P2139=1,SUM($P$7:P2139),"")</f>
        <v/>
      </c>
      <c r="R2139">
        <f>IF($A2139="","",IF(ISNUMBER($A2139),$A2139,IFERROR(DATEVALUE($A2139),NA())))</f>
        <v/>
      </c>
    </row>
    <row r="2140">
      <c r="O2140">
        <f>IF($R2140="","",CHOOSE($Q$2,YEAR(R2140)*12+MONTH(R2140),INT((R2140-2)/7),YEAR(R2140)*4+ROUNDUP(MONTH(R2140)/3)))</f>
        <v/>
      </c>
      <c r="P2140">
        <f>IF($R2140="","",IF($R2141="",1,IF(O2140&lt;&gt;O2141,1,0)))</f>
        <v/>
      </c>
      <c r="Q2140">
        <f>IF(P2140=1,SUM($P$7:P2140),"")</f>
        <v/>
      </c>
      <c r="R2140">
        <f>IF($A2140="","",IF(ISNUMBER($A2140),$A2140,IFERROR(DATEVALUE($A2140),NA())))</f>
        <v/>
      </c>
    </row>
    <row r="2141">
      <c r="O2141">
        <f>IF($R2141="","",CHOOSE($Q$2,YEAR(R2141)*12+MONTH(R2141),INT((R2141-2)/7),YEAR(R2141)*4+ROUNDUP(MONTH(R2141)/3)))</f>
        <v/>
      </c>
      <c r="P2141">
        <f>IF($R2141="","",IF($R2142="",1,IF(O2141&lt;&gt;O2142,1,0)))</f>
        <v/>
      </c>
      <c r="Q2141">
        <f>IF(P2141=1,SUM($P$7:P2141),"")</f>
        <v/>
      </c>
      <c r="R2141">
        <f>IF($A2141="","",IF(ISNUMBER($A2141),$A2141,IFERROR(DATEVALUE($A2141),NA())))</f>
        <v/>
      </c>
    </row>
    <row r="2142">
      <c r="O2142">
        <f>IF($R2142="","",CHOOSE($Q$2,YEAR(R2142)*12+MONTH(R2142),INT((R2142-2)/7),YEAR(R2142)*4+ROUNDUP(MONTH(R2142)/3)))</f>
        <v/>
      </c>
      <c r="P2142">
        <f>IF($R2142="","",IF($R2143="",1,IF(O2142&lt;&gt;O2143,1,0)))</f>
        <v/>
      </c>
      <c r="Q2142">
        <f>IF(P2142=1,SUM($P$7:P2142),"")</f>
        <v/>
      </c>
      <c r="R2142">
        <f>IF($A2142="","",IF(ISNUMBER($A2142),$A2142,IFERROR(DATEVALUE($A2142),NA())))</f>
        <v/>
      </c>
    </row>
    <row r="2143">
      <c r="O2143">
        <f>IF($R2143="","",CHOOSE($Q$2,YEAR(R2143)*12+MONTH(R2143),INT((R2143-2)/7),YEAR(R2143)*4+ROUNDUP(MONTH(R2143)/3)))</f>
        <v/>
      </c>
      <c r="P2143">
        <f>IF($R2143="","",IF($R2144="",1,IF(O2143&lt;&gt;O2144,1,0)))</f>
        <v/>
      </c>
      <c r="Q2143">
        <f>IF(P2143=1,SUM($P$7:P2143),"")</f>
        <v/>
      </c>
      <c r="R2143">
        <f>IF($A2143="","",IF(ISNUMBER($A2143),$A2143,IFERROR(DATEVALUE($A2143),NA())))</f>
        <v/>
      </c>
    </row>
    <row r="2144">
      <c r="O2144">
        <f>IF($R2144="","",CHOOSE($Q$2,YEAR(R2144)*12+MONTH(R2144),INT((R2144-2)/7),YEAR(R2144)*4+ROUNDUP(MONTH(R2144)/3)))</f>
        <v/>
      </c>
      <c r="P2144">
        <f>IF($R2144="","",IF($R2145="",1,IF(O2144&lt;&gt;O2145,1,0)))</f>
        <v/>
      </c>
      <c r="Q2144">
        <f>IF(P2144=1,SUM($P$7:P2144),"")</f>
        <v/>
      </c>
      <c r="R2144">
        <f>IF($A2144="","",IF(ISNUMBER($A2144),$A2144,IFERROR(DATEVALUE($A2144),NA())))</f>
        <v/>
      </c>
    </row>
    <row r="2145">
      <c r="O2145">
        <f>IF($R2145="","",CHOOSE($Q$2,YEAR(R2145)*12+MONTH(R2145),INT((R2145-2)/7),YEAR(R2145)*4+ROUNDUP(MONTH(R2145)/3)))</f>
        <v/>
      </c>
      <c r="P2145">
        <f>IF($R2145="","",IF($R2146="",1,IF(O2145&lt;&gt;O2146,1,0)))</f>
        <v/>
      </c>
      <c r="Q2145">
        <f>IF(P2145=1,SUM($P$7:P2145),"")</f>
        <v/>
      </c>
      <c r="R2145">
        <f>IF($A2145="","",IF(ISNUMBER($A2145),$A2145,IFERROR(DATEVALUE($A2145),NA())))</f>
        <v/>
      </c>
    </row>
    <row r="2146">
      <c r="O2146">
        <f>IF($R2146="","",CHOOSE($Q$2,YEAR(R2146)*12+MONTH(R2146),INT((R2146-2)/7),YEAR(R2146)*4+ROUNDUP(MONTH(R2146)/3)))</f>
        <v/>
      </c>
      <c r="P2146">
        <f>IF($R2146="","",IF($R2147="",1,IF(O2146&lt;&gt;O2147,1,0)))</f>
        <v/>
      </c>
      <c r="Q2146">
        <f>IF(P2146=1,SUM($P$7:P2146),"")</f>
        <v/>
      </c>
      <c r="R2146">
        <f>IF($A2146="","",IF(ISNUMBER($A2146),$A2146,IFERROR(DATEVALUE($A2146),NA())))</f>
        <v/>
      </c>
    </row>
    <row r="2147">
      <c r="O2147">
        <f>IF($R2147="","",CHOOSE($Q$2,YEAR(R2147)*12+MONTH(R2147),INT((R2147-2)/7),YEAR(R2147)*4+ROUNDUP(MONTH(R2147)/3)))</f>
        <v/>
      </c>
      <c r="P2147">
        <f>IF($R2147="","",IF($R2148="",1,IF(O2147&lt;&gt;O2148,1,0)))</f>
        <v/>
      </c>
      <c r="Q2147">
        <f>IF(P2147=1,SUM($P$7:P2147),"")</f>
        <v/>
      </c>
      <c r="R2147">
        <f>IF($A2147="","",IF(ISNUMBER($A2147),$A2147,IFERROR(DATEVALUE($A2147),NA())))</f>
        <v/>
      </c>
    </row>
    <row r="2148">
      <c r="O2148">
        <f>IF($R2148="","",CHOOSE($Q$2,YEAR(R2148)*12+MONTH(R2148),INT((R2148-2)/7),YEAR(R2148)*4+ROUNDUP(MONTH(R2148)/3)))</f>
        <v/>
      </c>
      <c r="P2148">
        <f>IF($R2148="","",IF($R2149="",1,IF(O2148&lt;&gt;O2149,1,0)))</f>
        <v/>
      </c>
      <c r="Q2148">
        <f>IF(P2148=1,SUM($P$7:P2148),"")</f>
        <v/>
      </c>
      <c r="R2148">
        <f>IF($A2148="","",IF(ISNUMBER($A2148),$A2148,IFERROR(DATEVALUE($A2148),NA())))</f>
        <v/>
      </c>
    </row>
    <row r="2149">
      <c r="O2149">
        <f>IF($R2149="","",CHOOSE($Q$2,YEAR(R2149)*12+MONTH(R2149),INT((R2149-2)/7),YEAR(R2149)*4+ROUNDUP(MONTH(R2149)/3)))</f>
        <v/>
      </c>
      <c r="P2149">
        <f>IF($R2149="","",IF($R2150="",1,IF(O2149&lt;&gt;O2150,1,0)))</f>
        <v/>
      </c>
      <c r="Q2149">
        <f>IF(P2149=1,SUM($P$7:P2149),"")</f>
        <v/>
      </c>
      <c r="R2149">
        <f>IF($A2149="","",IF(ISNUMBER($A2149),$A2149,IFERROR(DATEVALUE($A2149),NA())))</f>
        <v/>
      </c>
    </row>
    <row r="2150">
      <c r="O2150">
        <f>IF($R2150="","",CHOOSE($Q$2,YEAR(R2150)*12+MONTH(R2150),INT((R2150-2)/7),YEAR(R2150)*4+ROUNDUP(MONTH(R2150)/3)))</f>
        <v/>
      </c>
      <c r="P2150">
        <f>IF($R2150="","",IF($R2151="",1,IF(O2150&lt;&gt;O2151,1,0)))</f>
        <v/>
      </c>
      <c r="Q2150">
        <f>IF(P2150=1,SUM($P$7:P2150),"")</f>
        <v/>
      </c>
      <c r="R2150">
        <f>IF($A2150="","",IF(ISNUMBER($A2150),$A2150,IFERROR(DATEVALUE($A2150),NA())))</f>
        <v/>
      </c>
    </row>
    <row r="2151">
      <c r="O2151">
        <f>IF($R2151="","",CHOOSE($Q$2,YEAR(R2151)*12+MONTH(R2151),INT((R2151-2)/7),YEAR(R2151)*4+ROUNDUP(MONTH(R2151)/3)))</f>
        <v/>
      </c>
      <c r="P2151">
        <f>IF($R2151="","",IF($R2152="",1,IF(O2151&lt;&gt;O2152,1,0)))</f>
        <v/>
      </c>
      <c r="Q2151">
        <f>IF(P2151=1,SUM($P$7:P2151),"")</f>
        <v/>
      </c>
      <c r="R2151">
        <f>IF($A2151="","",IF(ISNUMBER($A2151),$A2151,IFERROR(DATEVALUE($A2151),NA())))</f>
        <v/>
      </c>
    </row>
    <row r="2152">
      <c r="O2152">
        <f>IF($R2152="","",CHOOSE($Q$2,YEAR(R2152)*12+MONTH(R2152),INT((R2152-2)/7),YEAR(R2152)*4+ROUNDUP(MONTH(R2152)/3)))</f>
        <v/>
      </c>
      <c r="P2152">
        <f>IF($R2152="","",IF($R2153="",1,IF(O2152&lt;&gt;O2153,1,0)))</f>
        <v/>
      </c>
      <c r="Q2152">
        <f>IF(P2152=1,SUM($P$7:P2152),"")</f>
        <v/>
      </c>
      <c r="R2152">
        <f>IF($A2152="","",IF(ISNUMBER($A2152),$A2152,IFERROR(DATEVALUE($A2152),NA())))</f>
        <v/>
      </c>
    </row>
    <row r="2153">
      <c r="O2153">
        <f>IF($R2153="","",CHOOSE($Q$2,YEAR(R2153)*12+MONTH(R2153),INT((R2153-2)/7),YEAR(R2153)*4+ROUNDUP(MONTH(R2153)/3)))</f>
        <v/>
      </c>
      <c r="P2153">
        <f>IF($R2153="","",IF($R2154="",1,IF(O2153&lt;&gt;O2154,1,0)))</f>
        <v/>
      </c>
      <c r="Q2153">
        <f>IF(P2153=1,SUM($P$7:P2153),"")</f>
        <v/>
      </c>
      <c r="R2153">
        <f>IF($A2153="","",IF(ISNUMBER($A2153),$A2153,IFERROR(DATEVALUE($A2153),NA())))</f>
        <v/>
      </c>
    </row>
    <row r="2154">
      <c r="O2154">
        <f>IF($R2154="","",CHOOSE($Q$2,YEAR(R2154)*12+MONTH(R2154),INT((R2154-2)/7),YEAR(R2154)*4+ROUNDUP(MONTH(R2154)/3)))</f>
        <v/>
      </c>
      <c r="P2154">
        <f>IF($R2154="","",IF($R2155="",1,IF(O2154&lt;&gt;O2155,1,0)))</f>
        <v/>
      </c>
      <c r="Q2154">
        <f>IF(P2154=1,SUM($P$7:P2154),"")</f>
        <v/>
      </c>
      <c r="R2154">
        <f>IF($A2154="","",IF(ISNUMBER($A2154),$A2154,IFERROR(DATEVALUE($A2154),NA())))</f>
        <v/>
      </c>
    </row>
    <row r="2155">
      <c r="O2155">
        <f>IF($R2155="","",CHOOSE($Q$2,YEAR(R2155)*12+MONTH(R2155),INT((R2155-2)/7),YEAR(R2155)*4+ROUNDUP(MONTH(R2155)/3)))</f>
        <v/>
      </c>
      <c r="P2155">
        <f>IF($R2155="","",IF($R2156="",1,IF(O2155&lt;&gt;O2156,1,0)))</f>
        <v/>
      </c>
      <c r="Q2155">
        <f>IF(P2155=1,SUM($P$7:P2155),"")</f>
        <v/>
      </c>
      <c r="R2155">
        <f>IF($A2155="","",IF(ISNUMBER($A2155),$A2155,IFERROR(DATEVALUE($A2155),NA())))</f>
        <v/>
      </c>
    </row>
    <row r="2156">
      <c r="O2156">
        <f>IF($R2156="","",CHOOSE($Q$2,YEAR(R2156)*12+MONTH(R2156),INT((R2156-2)/7),YEAR(R2156)*4+ROUNDUP(MONTH(R2156)/3)))</f>
        <v/>
      </c>
      <c r="P2156">
        <f>IF($R2156="","",IF($R2157="",1,IF(O2156&lt;&gt;O2157,1,0)))</f>
        <v/>
      </c>
      <c r="Q2156">
        <f>IF(P2156=1,SUM($P$7:P2156),"")</f>
        <v/>
      </c>
      <c r="R2156">
        <f>IF($A2156="","",IF(ISNUMBER($A2156),$A2156,IFERROR(DATEVALUE($A2156),NA())))</f>
        <v/>
      </c>
    </row>
    <row r="2157">
      <c r="O2157">
        <f>IF($R2157="","",CHOOSE($Q$2,YEAR(R2157)*12+MONTH(R2157),INT((R2157-2)/7),YEAR(R2157)*4+ROUNDUP(MONTH(R2157)/3)))</f>
        <v/>
      </c>
      <c r="P2157">
        <f>IF($R2157="","",IF($R2158="",1,IF(O2157&lt;&gt;O2158,1,0)))</f>
        <v/>
      </c>
      <c r="Q2157">
        <f>IF(P2157=1,SUM($P$7:P2157),"")</f>
        <v/>
      </c>
      <c r="R2157">
        <f>IF($A2157="","",IF(ISNUMBER($A2157),$A2157,IFERROR(DATEVALUE($A2157),NA())))</f>
        <v/>
      </c>
    </row>
    <row r="2158">
      <c r="O2158">
        <f>IF($R2158="","",CHOOSE($Q$2,YEAR(R2158)*12+MONTH(R2158),INT((R2158-2)/7),YEAR(R2158)*4+ROUNDUP(MONTH(R2158)/3)))</f>
        <v/>
      </c>
      <c r="P2158">
        <f>IF($R2158="","",IF($R2159="",1,IF(O2158&lt;&gt;O2159,1,0)))</f>
        <v/>
      </c>
      <c r="Q2158">
        <f>IF(P2158=1,SUM($P$7:P2158),"")</f>
        <v/>
      </c>
      <c r="R2158">
        <f>IF($A2158="","",IF(ISNUMBER($A2158),$A2158,IFERROR(DATEVALUE($A2158),NA())))</f>
        <v/>
      </c>
    </row>
    <row r="2159">
      <c r="O2159">
        <f>IF($R2159="","",CHOOSE($Q$2,YEAR(R2159)*12+MONTH(R2159),INT((R2159-2)/7),YEAR(R2159)*4+ROUNDUP(MONTH(R2159)/3)))</f>
        <v/>
      </c>
      <c r="P2159">
        <f>IF($R2159="","",IF($R2160="",1,IF(O2159&lt;&gt;O2160,1,0)))</f>
        <v/>
      </c>
      <c r="Q2159">
        <f>IF(P2159=1,SUM($P$7:P2159),"")</f>
        <v/>
      </c>
      <c r="R2159">
        <f>IF($A2159="","",IF(ISNUMBER($A2159),$A2159,IFERROR(DATEVALUE($A2159),NA())))</f>
        <v/>
      </c>
    </row>
    <row r="2160">
      <c r="O2160">
        <f>IF($R2160="","",CHOOSE($Q$2,YEAR(R2160)*12+MONTH(R2160),INT((R2160-2)/7),YEAR(R2160)*4+ROUNDUP(MONTH(R2160)/3)))</f>
        <v/>
      </c>
      <c r="P2160">
        <f>IF($R2160="","",IF($R2161="",1,IF(O2160&lt;&gt;O2161,1,0)))</f>
        <v/>
      </c>
      <c r="Q2160">
        <f>IF(P2160=1,SUM($P$7:P2160),"")</f>
        <v/>
      </c>
      <c r="R2160">
        <f>IF($A2160="","",IF(ISNUMBER($A2160),$A2160,IFERROR(DATEVALUE($A2160),NA())))</f>
        <v/>
      </c>
    </row>
    <row r="2161">
      <c r="O2161">
        <f>IF($R2161="","",CHOOSE($Q$2,YEAR(R2161)*12+MONTH(R2161),INT((R2161-2)/7),YEAR(R2161)*4+ROUNDUP(MONTH(R2161)/3)))</f>
        <v/>
      </c>
      <c r="P2161">
        <f>IF($R2161="","",IF($R2162="",1,IF(O2161&lt;&gt;O2162,1,0)))</f>
        <v/>
      </c>
      <c r="Q2161">
        <f>IF(P2161=1,SUM($P$7:P2161),"")</f>
        <v/>
      </c>
      <c r="R2161">
        <f>IF($A2161="","",IF(ISNUMBER($A2161),$A2161,IFERROR(DATEVALUE($A2161),NA())))</f>
        <v/>
      </c>
    </row>
    <row r="2162">
      <c r="O2162">
        <f>IF($R2162="","",CHOOSE($Q$2,YEAR(R2162)*12+MONTH(R2162),INT((R2162-2)/7),YEAR(R2162)*4+ROUNDUP(MONTH(R2162)/3)))</f>
        <v/>
      </c>
      <c r="P2162">
        <f>IF($R2162="","",IF($R2163="",1,IF(O2162&lt;&gt;O2163,1,0)))</f>
        <v/>
      </c>
      <c r="Q2162">
        <f>IF(P2162=1,SUM($P$7:P2162),"")</f>
        <v/>
      </c>
      <c r="R2162">
        <f>IF($A2162="","",IF(ISNUMBER($A2162),$A2162,IFERROR(DATEVALUE($A2162),NA())))</f>
        <v/>
      </c>
    </row>
    <row r="2163">
      <c r="O2163">
        <f>IF($R2163="","",CHOOSE($Q$2,YEAR(R2163)*12+MONTH(R2163),INT((R2163-2)/7),YEAR(R2163)*4+ROUNDUP(MONTH(R2163)/3)))</f>
        <v/>
      </c>
      <c r="P2163">
        <f>IF($R2163="","",IF($R2164="",1,IF(O2163&lt;&gt;O2164,1,0)))</f>
        <v/>
      </c>
      <c r="Q2163">
        <f>IF(P2163=1,SUM($P$7:P2163),"")</f>
        <v/>
      </c>
      <c r="R2163">
        <f>IF($A2163="","",IF(ISNUMBER($A2163),$A2163,IFERROR(DATEVALUE($A2163),NA())))</f>
        <v/>
      </c>
    </row>
    <row r="2164">
      <c r="O2164">
        <f>IF($R2164="","",CHOOSE($Q$2,YEAR(R2164)*12+MONTH(R2164),INT((R2164-2)/7),YEAR(R2164)*4+ROUNDUP(MONTH(R2164)/3)))</f>
        <v/>
      </c>
      <c r="P2164">
        <f>IF($R2164="","",IF($R2165="",1,IF(O2164&lt;&gt;O2165,1,0)))</f>
        <v/>
      </c>
      <c r="Q2164">
        <f>IF(P2164=1,SUM($P$7:P2164),"")</f>
        <v/>
      </c>
      <c r="R2164">
        <f>IF($A2164="","",IF(ISNUMBER($A2164),$A2164,IFERROR(DATEVALUE($A2164),NA())))</f>
        <v/>
      </c>
    </row>
    <row r="2165">
      <c r="O2165">
        <f>IF($R2165="","",CHOOSE($Q$2,YEAR(R2165)*12+MONTH(R2165),INT((R2165-2)/7),YEAR(R2165)*4+ROUNDUP(MONTH(R2165)/3)))</f>
        <v/>
      </c>
      <c r="P2165">
        <f>IF($R2165="","",IF($R2166="",1,IF(O2165&lt;&gt;O2166,1,0)))</f>
        <v/>
      </c>
      <c r="Q2165">
        <f>IF(P2165=1,SUM($P$7:P2165),"")</f>
        <v/>
      </c>
      <c r="R2165">
        <f>IF($A2165="","",IF(ISNUMBER($A2165),$A2165,IFERROR(DATEVALUE($A2165),NA())))</f>
        <v/>
      </c>
    </row>
    <row r="2166">
      <c r="O2166">
        <f>IF($R2166="","",CHOOSE($Q$2,YEAR(R2166)*12+MONTH(R2166),INT((R2166-2)/7),YEAR(R2166)*4+ROUNDUP(MONTH(R2166)/3)))</f>
        <v/>
      </c>
      <c r="P2166">
        <f>IF($R2166="","",IF($R2167="",1,IF(O2166&lt;&gt;O2167,1,0)))</f>
        <v/>
      </c>
      <c r="Q2166">
        <f>IF(P2166=1,SUM($P$7:P2166),"")</f>
        <v/>
      </c>
      <c r="R2166">
        <f>IF($A2166="","",IF(ISNUMBER($A2166),$A2166,IFERROR(DATEVALUE($A2166),NA())))</f>
        <v/>
      </c>
    </row>
    <row r="2167">
      <c r="O2167">
        <f>IF($R2167="","",CHOOSE($Q$2,YEAR(R2167)*12+MONTH(R2167),INT((R2167-2)/7),YEAR(R2167)*4+ROUNDUP(MONTH(R2167)/3)))</f>
        <v/>
      </c>
      <c r="P2167">
        <f>IF($R2167="","",IF($R2168="",1,IF(O2167&lt;&gt;O2168,1,0)))</f>
        <v/>
      </c>
      <c r="Q2167">
        <f>IF(P2167=1,SUM($P$7:P2167),"")</f>
        <v/>
      </c>
      <c r="R2167">
        <f>IF($A2167="","",IF(ISNUMBER($A2167),$A2167,IFERROR(DATEVALUE($A2167),NA())))</f>
        <v/>
      </c>
    </row>
    <row r="2168">
      <c r="O2168">
        <f>IF($R2168="","",CHOOSE($Q$2,YEAR(R2168)*12+MONTH(R2168),INT((R2168-2)/7),YEAR(R2168)*4+ROUNDUP(MONTH(R2168)/3)))</f>
        <v/>
      </c>
      <c r="P2168">
        <f>IF($R2168="","",IF($R2169="",1,IF(O2168&lt;&gt;O2169,1,0)))</f>
        <v/>
      </c>
      <c r="Q2168">
        <f>IF(P2168=1,SUM($P$7:P2168),"")</f>
        <v/>
      </c>
      <c r="R2168">
        <f>IF($A2168="","",IF(ISNUMBER($A2168),$A2168,IFERROR(DATEVALUE($A2168),NA())))</f>
        <v/>
      </c>
    </row>
    <row r="2169">
      <c r="O2169">
        <f>IF($R2169="","",CHOOSE($Q$2,YEAR(R2169)*12+MONTH(R2169),INT((R2169-2)/7),YEAR(R2169)*4+ROUNDUP(MONTH(R2169)/3)))</f>
        <v/>
      </c>
      <c r="P2169">
        <f>IF($R2169="","",IF($R2170="",1,IF(O2169&lt;&gt;O2170,1,0)))</f>
        <v/>
      </c>
      <c r="Q2169">
        <f>IF(P2169=1,SUM($P$7:P2169),"")</f>
        <v/>
      </c>
      <c r="R2169">
        <f>IF($A2169="","",IF(ISNUMBER($A2169),$A2169,IFERROR(DATEVALUE($A2169),NA())))</f>
        <v/>
      </c>
    </row>
    <row r="2170">
      <c r="O2170">
        <f>IF($R2170="","",CHOOSE($Q$2,YEAR(R2170)*12+MONTH(R2170),INT((R2170-2)/7),YEAR(R2170)*4+ROUNDUP(MONTH(R2170)/3)))</f>
        <v/>
      </c>
      <c r="P2170">
        <f>IF($R2170="","",IF($R2171="",1,IF(O2170&lt;&gt;O2171,1,0)))</f>
        <v/>
      </c>
      <c r="Q2170">
        <f>IF(P2170=1,SUM($P$7:P2170),"")</f>
        <v/>
      </c>
      <c r="R2170">
        <f>IF($A2170="","",IF(ISNUMBER($A2170),$A2170,IFERROR(DATEVALUE($A2170),NA())))</f>
        <v/>
      </c>
    </row>
    <row r="2171">
      <c r="O2171">
        <f>IF($R2171="","",CHOOSE($Q$2,YEAR(R2171)*12+MONTH(R2171),INT((R2171-2)/7),YEAR(R2171)*4+ROUNDUP(MONTH(R2171)/3)))</f>
        <v/>
      </c>
      <c r="P2171">
        <f>IF($R2171="","",IF($R2172="",1,IF(O2171&lt;&gt;O2172,1,0)))</f>
        <v/>
      </c>
      <c r="Q2171">
        <f>IF(P2171=1,SUM($P$7:P2171),"")</f>
        <v/>
      </c>
      <c r="R2171">
        <f>IF($A2171="","",IF(ISNUMBER($A2171),$A2171,IFERROR(DATEVALUE($A2171),NA())))</f>
        <v/>
      </c>
    </row>
    <row r="2172">
      <c r="O2172">
        <f>IF($R2172="","",CHOOSE($Q$2,YEAR(R2172)*12+MONTH(R2172),INT((R2172-2)/7),YEAR(R2172)*4+ROUNDUP(MONTH(R2172)/3)))</f>
        <v/>
      </c>
      <c r="P2172">
        <f>IF($R2172="","",IF($R2173="",1,IF(O2172&lt;&gt;O2173,1,0)))</f>
        <v/>
      </c>
      <c r="Q2172">
        <f>IF(P2172=1,SUM($P$7:P2172),"")</f>
        <v/>
      </c>
      <c r="R2172">
        <f>IF($A2172="","",IF(ISNUMBER($A2172),$A2172,IFERROR(DATEVALUE($A2172),NA())))</f>
        <v/>
      </c>
    </row>
    <row r="2173">
      <c r="O2173">
        <f>IF($R2173="","",CHOOSE($Q$2,YEAR(R2173)*12+MONTH(R2173),INT((R2173-2)/7),YEAR(R2173)*4+ROUNDUP(MONTH(R2173)/3)))</f>
        <v/>
      </c>
      <c r="P2173">
        <f>IF($R2173="","",IF($R2174="",1,IF(O2173&lt;&gt;O2174,1,0)))</f>
        <v/>
      </c>
      <c r="Q2173">
        <f>IF(P2173=1,SUM($P$7:P2173),"")</f>
        <v/>
      </c>
      <c r="R2173">
        <f>IF($A2173="","",IF(ISNUMBER($A2173),$A2173,IFERROR(DATEVALUE($A2173),NA())))</f>
        <v/>
      </c>
    </row>
    <row r="2174">
      <c r="O2174">
        <f>IF($R2174="","",CHOOSE($Q$2,YEAR(R2174)*12+MONTH(R2174),INT((R2174-2)/7),YEAR(R2174)*4+ROUNDUP(MONTH(R2174)/3)))</f>
        <v/>
      </c>
      <c r="P2174">
        <f>IF($R2174="","",IF($R2175="",1,IF(O2174&lt;&gt;O2175,1,0)))</f>
        <v/>
      </c>
      <c r="Q2174">
        <f>IF(P2174=1,SUM($P$7:P2174),"")</f>
        <v/>
      </c>
      <c r="R2174">
        <f>IF($A2174="","",IF(ISNUMBER($A2174),$A2174,IFERROR(DATEVALUE($A2174),NA())))</f>
        <v/>
      </c>
    </row>
    <row r="2175">
      <c r="O2175">
        <f>IF($R2175="","",CHOOSE($Q$2,YEAR(R2175)*12+MONTH(R2175),INT((R2175-2)/7),YEAR(R2175)*4+ROUNDUP(MONTH(R2175)/3)))</f>
        <v/>
      </c>
      <c r="P2175">
        <f>IF($R2175="","",IF($R2176="",1,IF(O2175&lt;&gt;O2176,1,0)))</f>
        <v/>
      </c>
      <c r="Q2175">
        <f>IF(P2175=1,SUM($P$7:P2175),"")</f>
        <v/>
      </c>
      <c r="R2175">
        <f>IF($A2175="","",IF(ISNUMBER($A2175),$A2175,IFERROR(DATEVALUE($A2175),NA())))</f>
        <v/>
      </c>
    </row>
    <row r="2176">
      <c r="O2176">
        <f>IF($R2176="","",CHOOSE($Q$2,YEAR(R2176)*12+MONTH(R2176),INT((R2176-2)/7),YEAR(R2176)*4+ROUNDUP(MONTH(R2176)/3)))</f>
        <v/>
      </c>
      <c r="P2176">
        <f>IF($R2176="","",IF($R2177="",1,IF(O2176&lt;&gt;O2177,1,0)))</f>
        <v/>
      </c>
      <c r="Q2176">
        <f>IF(P2176=1,SUM($P$7:P2176),"")</f>
        <v/>
      </c>
      <c r="R2176">
        <f>IF($A2176="","",IF(ISNUMBER($A2176),$A2176,IFERROR(DATEVALUE($A2176),NA())))</f>
        <v/>
      </c>
    </row>
    <row r="2177">
      <c r="O2177">
        <f>IF($R2177="","",CHOOSE($Q$2,YEAR(R2177)*12+MONTH(R2177),INT((R2177-2)/7),YEAR(R2177)*4+ROUNDUP(MONTH(R2177)/3)))</f>
        <v/>
      </c>
      <c r="P2177">
        <f>IF($R2177="","",IF($R2178="",1,IF(O2177&lt;&gt;O2178,1,0)))</f>
        <v/>
      </c>
      <c r="Q2177">
        <f>IF(P2177=1,SUM($P$7:P2177),"")</f>
        <v/>
      </c>
      <c r="R2177">
        <f>IF($A2177="","",IF(ISNUMBER($A2177),$A2177,IFERROR(DATEVALUE($A2177),NA())))</f>
        <v/>
      </c>
    </row>
    <row r="2178">
      <c r="O2178">
        <f>IF($R2178="","",CHOOSE($Q$2,YEAR(R2178)*12+MONTH(R2178),INT((R2178-2)/7),YEAR(R2178)*4+ROUNDUP(MONTH(R2178)/3)))</f>
        <v/>
      </c>
      <c r="P2178">
        <f>IF($R2178="","",IF($R2179="",1,IF(O2178&lt;&gt;O2179,1,0)))</f>
        <v/>
      </c>
      <c r="Q2178">
        <f>IF(P2178=1,SUM($P$7:P2178),"")</f>
        <v/>
      </c>
      <c r="R2178">
        <f>IF($A2178="","",IF(ISNUMBER($A2178),$A2178,IFERROR(DATEVALUE($A2178),NA())))</f>
        <v/>
      </c>
    </row>
    <row r="2179">
      <c r="O2179">
        <f>IF($R2179="","",CHOOSE($Q$2,YEAR(R2179)*12+MONTH(R2179),INT((R2179-2)/7),YEAR(R2179)*4+ROUNDUP(MONTH(R2179)/3)))</f>
        <v/>
      </c>
      <c r="P2179">
        <f>IF($R2179="","",IF($R2180="",1,IF(O2179&lt;&gt;O2180,1,0)))</f>
        <v/>
      </c>
      <c r="Q2179">
        <f>IF(P2179=1,SUM($P$7:P2179),"")</f>
        <v/>
      </c>
      <c r="R2179">
        <f>IF($A2179="","",IF(ISNUMBER($A2179),$A2179,IFERROR(DATEVALUE($A2179),NA())))</f>
        <v/>
      </c>
    </row>
    <row r="2180">
      <c r="O2180">
        <f>IF($R2180="","",CHOOSE($Q$2,YEAR(R2180)*12+MONTH(R2180),INT((R2180-2)/7),YEAR(R2180)*4+ROUNDUP(MONTH(R2180)/3)))</f>
        <v/>
      </c>
      <c r="P2180">
        <f>IF($R2180="","",IF($R2181="",1,IF(O2180&lt;&gt;O2181,1,0)))</f>
        <v/>
      </c>
      <c r="Q2180">
        <f>IF(P2180=1,SUM($P$7:P2180),"")</f>
        <v/>
      </c>
      <c r="R2180">
        <f>IF($A2180="","",IF(ISNUMBER($A2180),$A2180,IFERROR(DATEVALUE($A2180),NA())))</f>
        <v/>
      </c>
    </row>
    <row r="2181">
      <c r="O2181">
        <f>IF($R2181="","",CHOOSE($Q$2,YEAR(R2181)*12+MONTH(R2181),INT((R2181-2)/7),YEAR(R2181)*4+ROUNDUP(MONTH(R2181)/3)))</f>
        <v/>
      </c>
      <c r="P2181">
        <f>IF($R2181="","",IF($R2182="",1,IF(O2181&lt;&gt;O2182,1,0)))</f>
        <v/>
      </c>
      <c r="Q2181">
        <f>IF(P2181=1,SUM($P$7:P2181),"")</f>
        <v/>
      </c>
      <c r="R2181">
        <f>IF($A2181="","",IF(ISNUMBER($A2181),$A2181,IFERROR(DATEVALUE($A2181),NA())))</f>
        <v/>
      </c>
    </row>
    <row r="2182">
      <c r="O2182">
        <f>IF($R2182="","",CHOOSE($Q$2,YEAR(R2182)*12+MONTH(R2182),INT((R2182-2)/7),YEAR(R2182)*4+ROUNDUP(MONTH(R2182)/3)))</f>
        <v/>
      </c>
      <c r="P2182">
        <f>IF($R2182="","",IF($R2183="",1,IF(O2182&lt;&gt;O2183,1,0)))</f>
        <v/>
      </c>
      <c r="Q2182">
        <f>IF(P2182=1,SUM($P$7:P2182),"")</f>
        <v/>
      </c>
      <c r="R2182">
        <f>IF($A2182="","",IF(ISNUMBER($A2182),$A2182,IFERROR(DATEVALUE($A2182),NA())))</f>
        <v/>
      </c>
    </row>
    <row r="2183">
      <c r="O2183">
        <f>IF($R2183="","",CHOOSE($Q$2,YEAR(R2183)*12+MONTH(R2183),INT((R2183-2)/7),YEAR(R2183)*4+ROUNDUP(MONTH(R2183)/3)))</f>
        <v/>
      </c>
      <c r="P2183">
        <f>IF($R2183="","",IF($R2184="",1,IF(O2183&lt;&gt;O2184,1,0)))</f>
        <v/>
      </c>
      <c r="Q2183">
        <f>IF(P2183=1,SUM($P$7:P2183),"")</f>
        <v/>
      </c>
      <c r="R2183">
        <f>IF($A2183="","",IF(ISNUMBER($A2183),$A2183,IFERROR(DATEVALUE($A2183),NA())))</f>
        <v/>
      </c>
    </row>
    <row r="2184">
      <c r="O2184">
        <f>IF($R2184="","",CHOOSE($Q$2,YEAR(R2184)*12+MONTH(R2184),INT((R2184-2)/7),YEAR(R2184)*4+ROUNDUP(MONTH(R2184)/3)))</f>
        <v/>
      </c>
      <c r="P2184">
        <f>IF($R2184="","",IF($R2185="",1,IF(O2184&lt;&gt;O2185,1,0)))</f>
        <v/>
      </c>
      <c r="Q2184">
        <f>IF(P2184=1,SUM($P$7:P2184),"")</f>
        <v/>
      </c>
      <c r="R2184">
        <f>IF($A2184="","",IF(ISNUMBER($A2184),$A2184,IFERROR(DATEVALUE($A2184),NA())))</f>
        <v/>
      </c>
    </row>
    <row r="2185">
      <c r="O2185">
        <f>IF($R2185="","",CHOOSE($Q$2,YEAR(R2185)*12+MONTH(R2185),INT((R2185-2)/7),YEAR(R2185)*4+ROUNDUP(MONTH(R2185)/3)))</f>
        <v/>
      </c>
      <c r="P2185">
        <f>IF($R2185="","",IF($R2186="",1,IF(O2185&lt;&gt;O2186,1,0)))</f>
        <v/>
      </c>
      <c r="Q2185">
        <f>IF(P2185=1,SUM($P$7:P2185),"")</f>
        <v/>
      </c>
      <c r="R2185">
        <f>IF($A2185="","",IF(ISNUMBER($A2185),$A2185,IFERROR(DATEVALUE($A2185),NA())))</f>
        <v/>
      </c>
    </row>
    <row r="2186">
      <c r="O2186">
        <f>IF($R2186="","",CHOOSE($Q$2,YEAR(R2186)*12+MONTH(R2186),INT((R2186-2)/7),YEAR(R2186)*4+ROUNDUP(MONTH(R2186)/3)))</f>
        <v/>
      </c>
      <c r="P2186">
        <f>IF($R2186="","",IF($R2187="",1,IF(O2186&lt;&gt;O2187,1,0)))</f>
        <v/>
      </c>
      <c r="Q2186">
        <f>IF(P2186=1,SUM($P$7:P2186),"")</f>
        <v/>
      </c>
      <c r="R2186">
        <f>IF($A2186="","",IF(ISNUMBER($A2186),$A2186,IFERROR(DATEVALUE($A2186),NA())))</f>
        <v/>
      </c>
    </row>
    <row r="2187">
      <c r="O2187">
        <f>IF($R2187="","",CHOOSE($Q$2,YEAR(R2187)*12+MONTH(R2187),INT((R2187-2)/7),YEAR(R2187)*4+ROUNDUP(MONTH(R2187)/3)))</f>
        <v/>
      </c>
      <c r="P2187">
        <f>IF($R2187="","",IF($R2188="",1,IF(O2187&lt;&gt;O2188,1,0)))</f>
        <v/>
      </c>
      <c r="Q2187">
        <f>IF(P2187=1,SUM($P$7:P2187),"")</f>
        <v/>
      </c>
      <c r="R2187">
        <f>IF($A2187="","",IF(ISNUMBER($A2187),$A2187,IFERROR(DATEVALUE($A2187),NA())))</f>
        <v/>
      </c>
    </row>
    <row r="2188">
      <c r="O2188">
        <f>IF($R2188="","",CHOOSE($Q$2,YEAR(R2188)*12+MONTH(R2188),INT((R2188-2)/7),YEAR(R2188)*4+ROUNDUP(MONTH(R2188)/3)))</f>
        <v/>
      </c>
      <c r="P2188">
        <f>IF($R2188="","",IF($R2189="",1,IF(O2188&lt;&gt;O2189,1,0)))</f>
        <v/>
      </c>
      <c r="Q2188">
        <f>IF(P2188=1,SUM($P$7:P2188),"")</f>
        <v/>
      </c>
      <c r="R2188">
        <f>IF($A2188="","",IF(ISNUMBER($A2188),$A2188,IFERROR(DATEVALUE($A2188),NA())))</f>
        <v/>
      </c>
    </row>
    <row r="2189">
      <c r="O2189">
        <f>IF($R2189="","",CHOOSE($Q$2,YEAR(R2189)*12+MONTH(R2189),INT((R2189-2)/7),YEAR(R2189)*4+ROUNDUP(MONTH(R2189)/3)))</f>
        <v/>
      </c>
      <c r="P2189">
        <f>IF($R2189="","",IF($R2190="",1,IF(O2189&lt;&gt;O2190,1,0)))</f>
        <v/>
      </c>
      <c r="Q2189">
        <f>IF(P2189=1,SUM($P$7:P2189),"")</f>
        <v/>
      </c>
      <c r="R2189">
        <f>IF($A2189="","",IF(ISNUMBER($A2189),$A2189,IFERROR(DATEVALUE($A2189),NA())))</f>
        <v/>
      </c>
    </row>
    <row r="2190">
      <c r="O2190">
        <f>IF($R2190="","",CHOOSE($Q$2,YEAR(R2190)*12+MONTH(R2190),INT((R2190-2)/7),YEAR(R2190)*4+ROUNDUP(MONTH(R2190)/3)))</f>
        <v/>
      </c>
      <c r="P2190">
        <f>IF($R2190="","",IF($R2191="",1,IF(O2190&lt;&gt;O2191,1,0)))</f>
        <v/>
      </c>
      <c r="Q2190">
        <f>IF(P2190=1,SUM($P$7:P2190),"")</f>
        <v/>
      </c>
      <c r="R2190">
        <f>IF($A2190="","",IF(ISNUMBER($A2190),$A2190,IFERROR(DATEVALUE($A2190),NA())))</f>
        <v/>
      </c>
    </row>
    <row r="2191">
      <c r="O2191">
        <f>IF($R2191="","",CHOOSE($Q$2,YEAR(R2191)*12+MONTH(R2191),INT((R2191-2)/7),YEAR(R2191)*4+ROUNDUP(MONTH(R2191)/3)))</f>
        <v/>
      </c>
      <c r="P2191">
        <f>IF($R2191="","",IF($R2192="",1,IF(O2191&lt;&gt;O2192,1,0)))</f>
        <v/>
      </c>
      <c r="Q2191">
        <f>IF(P2191=1,SUM($P$7:P2191),"")</f>
        <v/>
      </c>
      <c r="R2191">
        <f>IF($A2191="","",IF(ISNUMBER($A2191),$A2191,IFERROR(DATEVALUE($A2191),NA())))</f>
        <v/>
      </c>
    </row>
    <row r="2192">
      <c r="O2192">
        <f>IF($R2192="","",CHOOSE($Q$2,YEAR(R2192)*12+MONTH(R2192),INT((R2192-2)/7),YEAR(R2192)*4+ROUNDUP(MONTH(R2192)/3)))</f>
        <v/>
      </c>
      <c r="P2192">
        <f>IF($R2192="","",IF($R2193="",1,IF(O2192&lt;&gt;O2193,1,0)))</f>
        <v/>
      </c>
      <c r="Q2192">
        <f>IF(P2192=1,SUM($P$7:P2192),"")</f>
        <v/>
      </c>
      <c r="R2192">
        <f>IF($A2192="","",IF(ISNUMBER($A2192),$A2192,IFERROR(DATEVALUE($A2192),NA())))</f>
        <v/>
      </c>
    </row>
    <row r="2193">
      <c r="O2193">
        <f>IF($R2193="","",CHOOSE($Q$2,YEAR(R2193)*12+MONTH(R2193),INT((R2193-2)/7),YEAR(R2193)*4+ROUNDUP(MONTH(R2193)/3)))</f>
        <v/>
      </c>
      <c r="P2193">
        <f>IF($R2193="","",IF($R2194="",1,IF(O2193&lt;&gt;O2194,1,0)))</f>
        <v/>
      </c>
      <c r="Q2193">
        <f>IF(P2193=1,SUM($P$7:P2193),"")</f>
        <v/>
      </c>
      <c r="R2193">
        <f>IF($A2193="","",IF(ISNUMBER($A2193),$A2193,IFERROR(DATEVALUE($A2193),NA())))</f>
        <v/>
      </c>
    </row>
    <row r="2194">
      <c r="O2194">
        <f>IF($R2194="","",CHOOSE($Q$2,YEAR(R2194)*12+MONTH(R2194),INT((R2194-2)/7),YEAR(R2194)*4+ROUNDUP(MONTH(R2194)/3)))</f>
        <v/>
      </c>
      <c r="P2194">
        <f>IF($R2194="","",IF($R2195="",1,IF(O2194&lt;&gt;O2195,1,0)))</f>
        <v/>
      </c>
      <c r="Q2194">
        <f>IF(P2194=1,SUM($P$7:P2194),"")</f>
        <v/>
      </c>
      <c r="R2194">
        <f>IF($A2194="","",IF(ISNUMBER($A2194),$A2194,IFERROR(DATEVALUE($A2194),NA())))</f>
        <v/>
      </c>
    </row>
    <row r="2195">
      <c r="O2195">
        <f>IF($R2195="","",CHOOSE($Q$2,YEAR(R2195)*12+MONTH(R2195),INT((R2195-2)/7),YEAR(R2195)*4+ROUNDUP(MONTH(R2195)/3)))</f>
        <v/>
      </c>
      <c r="P2195">
        <f>IF($R2195="","",IF($R2196="",1,IF(O2195&lt;&gt;O2196,1,0)))</f>
        <v/>
      </c>
      <c r="Q2195">
        <f>IF(P2195=1,SUM($P$7:P2195),"")</f>
        <v/>
      </c>
      <c r="R2195">
        <f>IF($A2195="","",IF(ISNUMBER($A2195),$A2195,IFERROR(DATEVALUE($A2195),NA())))</f>
        <v/>
      </c>
    </row>
    <row r="2196">
      <c r="O2196">
        <f>IF($R2196="","",CHOOSE($Q$2,YEAR(R2196)*12+MONTH(R2196),INT((R2196-2)/7),YEAR(R2196)*4+ROUNDUP(MONTH(R2196)/3)))</f>
        <v/>
      </c>
      <c r="P2196">
        <f>IF($R2196="","",IF($R2197="",1,IF(O2196&lt;&gt;O2197,1,0)))</f>
        <v/>
      </c>
      <c r="Q2196">
        <f>IF(P2196=1,SUM($P$7:P2196),"")</f>
        <v/>
      </c>
      <c r="R2196">
        <f>IF($A2196="","",IF(ISNUMBER($A2196),$A2196,IFERROR(DATEVALUE($A2196),NA())))</f>
        <v/>
      </c>
    </row>
    <row r="2197">
      <c r="O2197">
        <f>IF($R2197="","",CHOOSE($Q$2,YEAR(R2197)*12+MONTH(R2197),INT((R2197-2)/7),YEAR(R2197)*4+ROUNDUP(MONTH(R2197)/3)))</f>
        <v/>
      </c>
      <c r="P2197">
        <f>IF($R2197="","",IF($R2198="",1,IF(O2197&lt;&gt;O2198,1,0)))</f>
        <v/>
      </c>
      <c r="Q2197">
        <f>IF(P2197=1,SUM($P$7:P2197),"")</f>
        <v/>
      </c>
      <c r="R2197">
        <f>IF($A2197="","",IF(ISNUMBER($A2197),$A2197,IFERROR(DATEVALUE($A2197),NA())))</f>
        <v/>
      </c>
    </row>
    <row r="2198">
      <c r="O2198">
        <f>IF($R2198="","",CHOOSE($Q$2,YEAR(R2198)*12+MONTH(R2198),INT((R2198-2)/7),YEAR(R2198)*4+ROUNDUP(MONTH(R2198)/3)))</f>
        <v/>
      </c>
      <c r="P2198">
        <f>IF($R2198="","",IF($R2199="",1,IF(O2198&lt;&gt;O2199,1,0)))</f>
        <v/>
      </c>
      <c r="Q2198">
        <f>IF(P2198=1,SUM($P$7:P2198),"")</f>
        <v/>
      </c>
      <c r="R2198">
        <f>IF($A2198="","",IF(ISNUMBER($A2198),$A2198,IFERROR(DATEVALUE($A2198),NA())))</f>
        <v/>
      </c>
    </row>
    <row r="2199">
      <c r="O2199">
        <f>IF($R2199="","",CHOOSE($Q$2,YEAR(R2199)*12+MONTH(R2199),INT((R2199-2)/7),YEAR(R2199)*4+ROUNDUP(MONTH(R2199)/3)))</f>
        <v/>
      </c>
      <c r="P2199">
        <f>IF($R2199="","",IF($R2200="",1,IF(O2199&lt;&gt;O2200,1,0)))</f>
        <v/>
      </c>
      <c r="Q2199">
        <f>IF(P2199=1,SUM($P$7:P2199),"")</f>
        <v/>
      </c>
      <c r="R2199">
        <f>IF($A2199="","",IF(ISNUMBER($A2199),$A2199,IFERROR(DATEVALUE($A2199),NA())))</f>
        <v/>
      </c>
    </row>
    <row r="2200">
      <c r="O2200">
        <f>IF($R2200="","",CHOOSE($Q$2,YEAR(R2200)*12+MONTH(R2200),INT((R2200-2)/7),YEAR(R2200)*4+ROUNDUP(MONTH(R2200)/3)))</f>
        <v/>
      </c>
      <c r="P2200">
        <f>IF($R2200="","",IF($R2201="",1,IF(O2200&lt;&gt;O2201,1,0)))</f>
        <v/>
      </c>
      <c r="Q2200">
        <f>IF(P2200=1,SUM($P$7:P2200),"")</f>
        <v/>
      </c>
      <c r="R2200">
        <f>IF($A2200="","",IF(ISNUMBER($A2200),$A2200,IFERROR(DATEVALUE($A2200),NA())))</f>
        <v/>
      </c>
    </row>
    <row r="2201">
      <c r="O2201">
        <f>IF($R2201="","",CHOOSE($Q$2,YEAR(R2201)*12+MONTH(R2201),INT((R2201-2)/7),YEAR(R2201)*4+ROUNDUP(MONTH(R2201)/3)))</f>
        <v/>
      </c>
      <c r="P2201">
        <f>IF($R2201="","",IF($R2202="",1,IF(O2201&lt;&gt;O2202,1,0)))</f>
        <v/>
      </c>
      <c r="Q2201">
        <f>IF(P2201=1,SUM($P$7:P2201),"")</f>
        <v/>
      </c>
      <c r="R2201">
        <f>IF($A2201="","",IF(ISNUMBER($A2201),$A2201,IFERROR(DATEVALUE($A2201),NA())))</f>
        <v/>
      </c>
    </row>
    <row r="2202">
      <c r="O2202">
        <f>IF($R2202="","",CHOOSE($Q$2,YEAR(R2202)*12+MONTH(R2202),INT((R2202-2)/7),YEAR(R2202)*4+ROUNDUP(MONTH(R2202)/3)))</f>
        <v/>
      </c>
      <c r="P2202">
        <f>IF($R2202="","",IF($R2203="",1,IF(O2202&lt;&gt;O2203,1,0)))</f>
        <v/>
      </c>
      <c r="Q2202">
        <f>IF(P2202=1,SUM($P$7:P2202),"")</f>
        <v/>
      </c>
      <c r="R2202">
        <f>IF($A2202="","",IF(ISNUMBER($A2202),$A2202,IFERROR(DATEVALUE($A2202),NA())))</f>
        <v/>
      </c>
    </row>
    <row r="2203">
      <c r="O2203">
        <f>IF($R2203="","",CHOOSE($Q$2,YEAR(R2203)*12+MONTH(R2203),INT((R2203-2)/7),YEAR(R2203)*4+ROUNDUP(MONTH(R2203)/3)))</f>
        <v/>
      </c>
      <c r="P2203">
        <f>IF($R2203="","",IF($R2204="",1,IF(O2203&lt;&gt;O2204,1,0)))</f>
        <v/>
      </c>
      <c r="Q2203">
        <f>IF(P2203=1,SUM($P$7:P2203),"")</f>
        <v/>
      </c>
      <c r="R2203">
        <f>IF($A2203="","",IF(ISNUMBER($A2203),$A2203,IFERROR(DATEVALUE($A2203),NA())))</f>
        <v/>
      </c>
    </row>
    <row r="2204">
      <c r="O2204">
        <f>IF($R2204="","",CHOOSE($Q$2,YEAR(R2204)*12+MONTH(R2204),INT((R2204-2)/7),YEAR(R2204)*4+ROUNDUP(MONTH(R2204)/3)))</f>
        <v/>
      </c>
      <c r="P2204">
        <f>IF($R2204="","",IF($R2205="",1,IF(O2204&lt;&gt;O2205,1,0)))</f>
        <v/>
      </c>
      <c r="Q2204">
        <f>IF(P2204=1,SUM($P$7:P2204),"")</f>
        <v/>
      </c>
      <c r="R2204">
        <f>IF($A2204="","",IF(ISNUMBER($A2204),$A2204,IFERROR(DATEVALUE($A2204),NA())))</f>
        <v/>
      </c>
    </row>
    <row r="2205">
      <c r="O2205">
        <f>IF($R2205="","",CHOOSE($Q$2,YEAR(R2205)*12+MONTH(R2205),INT((R2205-2)/7),YEAR(R2205)*4+ROUNDUP(MONTH(R2205)/3)))</f>
        <v/>
      </c>
      <c r="P2205">
        <f>IF($R2205="","",IF($R2206="",1,IF(O2205&lt;&gt;O2206,1,0)))</f>
        <v/>
      </c>
      <c r="Q2205">
        <f>IF(P2205=1,SUM($P$7:P2205),"")</f>
        <v/>
      </c>
      <c r="R2205">
        <f>IF($A2205="","",IF(ISNUMBER($A2205),$A2205,IFERROR(DATEVALUE($A2205),NA())))</f>
        <v/>
      </c>
    </row>
    <row r="2206">
      <c r="O2206">
        <f>IF($R2206="","",CHOOSE($Q$2,YEAR(R2206)*12+MONTH(R2206),INT((R2206-2)/7),YEAR(R2206)*4+ROUNDUP(MONTH(R2206)/3)))</f>
        <v/>
      </c>
      <c r="P2206">
        <f>IF($R2206="","",IF($R2207="",1,IF(O2206&lt;&gt;O2207,1,0)))</f>
        <v/>
      </c>
      <c r="Q2206">
        <f>IF(P2206=1,SUM($P$7:P2206),"")</f>
        <v/>
      </c>
      <c r="R2206">
        <f>IF($A2206="","",IF(ISNUMBER($A2206),$A2206,IFERROR(DATEVALUE($A2206),NA())))</f>
        <v/>
      </c>
    </row>
    <row r="2207">
      <c r="O2207">
        <f>IF($R2207="","",CHOOSE($Q$2,YEAR(R2207)*12+MONTH(R2207),INT((R2207-2)/7),YEAR(R2207)*4+ROUNDUP(MONTH(R2207)/3)))</f>
        <v/>
      </c>
      <c r="P2207">
        <f>IF($R2207="","",IF($R2208="",1,IF(O2207&lt;&gt;O2208,1,0)))</f>
        <v/>
      </c>
      <c r="Q2207">
        <f>IF(P2207=1,SUM($P$7:P2207),"")</f>
        <v/>
      </c>
      <c r="R2207">
        <f>IF($A2207="","",IF(ISNUMBER($A2207),$A2207,IFERROR(DATEVALUE($A2207),NA())))</f>
        <v/>
      </c>
    </row>
    <row r="2208">
      <c r="O2208">
        <f>IF($R2208="","",CHOOSE($Q$2,YEAR(R2208)*12+MONTH(R2208),INT((R2208-2)/7),YEAR(R2208)*4+ROUNDUP(MONTH(R2208)/3)))</f>
        <v/>
      </c>
      <c r="P2208">
        <f>IF($R2208="","",IF($R2209="",1,IF(O2208&lt;&gt;O2209,1,0)))</f>
        <v/>
      </c>
      <c r="Q2208">
        <f>IF(P2208=1,SUM($P$7:P2208),"")</f>
        <v/>
      </c>
      <c r="R2208">
        <f>IF($A2208="","",IF(ISNUMBER($A2208),$A2208,IFERROR(DATEVALUE($A2208),NA())))</f>
        <v/>
      </c>
    </row>
    <row r="2209">
      <c r="O2209">
        <f>IF($R2209="","",CHOOSE($Q$2,YEAR(R2209)*12+MONTH(R2209),INT((R2209-2)/7),YEAR(R2209)*4+ROUNDUP(MONTH(R2209)/3)))</f>
        <v/>
      </c>
      <c r="P2209">
        <f>IF($R2209="","",IF($R2210="",1,IF(O2209&lt;&gt;O2210,1,0)))</f>
        <v/>
      </c>
      <c r="Q2209">
        <f>IF(P2209=1,SUM($P$7:P2209),"")</f>
        <v/>
      </c>
      <c r="R2209">
        <f>IF($A2209="","",IF(ISNUMBER($A2209),$A2209,IFERROR(DATEVALUE($A2209),NA())))</f>
        <v/>
      </c>
    </row>
    <row r="2210">
      <c r="O2210">
        <f>IF($R2210="","",CHOOSE($Q$2,YEAR(R2210)*12+MONTH(R2210),INT((R2210-2)/7),YEAR(R2210)*4+ROUNDUP(MONTH(R2210)/3)))</f>
        <v/>
      </c>
      <c r="P2210">
        <f>IF($R2210="","",IF($R2211="",1,IF(O2210&lt;&gt;O2211,1,0)))</f>
        <v/>
      </c>
      <c r="Q2210">
        <f>IF(P2210=1,SUM($P$7:P2210),"")</f>
        <v/>
      </c>
      <c r="R2210">
        <f>IF($A2210="","",IF(ISNUMBER($A2210),$A2210,IFERROR(DATEVALUE($A2210),NA())))</f>
        <v/>
      </c>
    </row>
    <row r="2211">
      <c r="O2211">
        <f>IF($R2211="","",CHOOSE($Q$2,YEAR(R2211)*12+MONTH(R2211),INT((R2211-2)/7),YEAR(R2211)*4+ROUNDUP(MONTH(R2211)/3)))</f>
        <v/>
      </c>
      <c r="P2211">
        <f>IF($R2211="","",IF($R2212="",1,IF(O2211&lt;&gt;O2212,1,0)))</f>
        <v/>
      </c>
      <c r="Q2211">
        <f>IF(P2211=1,SUM($P$7:P2211),"")</f>
        <v/>
      </c>
      <c r="R2211">
        <f>IF($A2211="","",IF(ISNUMBER($A2211),$A2211,IFERROR(DATEVALUE($A2211),NA())))</f>
        <v/>
      </c>
    </row>
    <row r="2212">
      <c r="O2212">
        <f>IF($R2212="","",CHOOSE($Q$2,YEAR(R2212)*12+MONTH(R2212),INT((R2212-2)/7),YEAR(R2212)*4+ROUNDUP(MONTH(R2212)/3)))</f>
        <v/>
      </c>
      <c r="P2212">
        <f>IF($R2212="","",IF($R2213="",1,IF(O2212&lt;&gt;O2213,1,0)))</f>
        <v/>
      </c>
      <c r="Q2212">
        <f>IF(P2212=1,SUM($P$7:P2212),"")</f>
        <v/>
      </c>
      <c r="R2212">
        <f>IF($A2212="","",IF(ISNUMBER($A2212),$A2212,IFERROR(DATEVALUE($A2212),NA())))</f>
        <v/>
      </c>
    </row>
    <row r="2213">
      <c r="O2213">
        <f>IF($R2213="","",CHOOSE($Q$2,YEAR(R2213)*12+MONTH(R2213),INT((R2213-2)/7),YEAR(R2213)*4+ROUNDUP(MONTH(R2213)/3)))</f>
        <v/>
      </c>
      <c r="P2213">
        <f>IF($R2213="","",IF($R2214="",1,IF(O2213&lt;&gt;O2214,1,0)))</f>
        <v/>
      </c>
      <c r="Q2213">
        <f>IF(P2213=1,SUM($P$7:P2213),"")</f>
        <v/>
      </c>
      <c r="R2213">
        <f>IF($A2213="","",IF(ISNUMBER($A2213),$A2213,IFERROR(DATEVALUE($A2213),NA())))</f>
        <v/>
      </c>
    </row>
    <row r="2214">
      <c r="O2214">
        <f>IF($R2214="","",CHOOSE($Q$2,YEAR(R2214)*12+MONTH(R2214),INT((R2214-2)/7),YEAR(R2214)*4+ROUNDUP(MONTH(R2214)/3)))</f>
        <v/>
      </c>
      <c r="P2214">
        <f>IF($R2214="","",IF($R2215="",1,IF(O2214&lt;&gt;O2215,1,0)))</f>
        <v/>
      </c>
      <c r="Q2214">
        <f>IF(P2214=1,SUM($P$7:P2214),"")</f>
        <v/>
      </c>
      <c r="R2214">
        <f>IF($A2214="","",IF(ISNUMBER($A2214),$A2214,IFERROR(DATEVALUE($A2214),NA())))</f>
        <v/>
      </c>
    </row>
    <row r="2215">
      <c r="O2215">
        <f>IF($R2215="","",CHOOSE($Q$2,YEAR(R2215)*12+MONTH(R2215),INT((R2215-2)/7),YEAR(R2215)*4+ROUNDUP(MONTH(R2215)/3)))</f>
        <v/>
      </c>
      <c r="P2215">
        <f>IF($R2215="","",IF($R2216="",1,IF(O2215&lt;&gt;O2216,1,0)))</f>
        <v/>
      </c>
      <c r="Q2215">
        <f>IF(P2215=1,SUM($P$7:P2215),"")</f>
        <v/>
      </c>
      <c r="R2215">
        <f>IF($A2215="","",IF(ISNUMBER($A2215),$A2215,IFERROR(DATEVALUE($A2215),NA())))</f>
        <v/>
      </c>
    </row>
    <row r="2216">
      <c r="O2216">
        <f>IF($R2216="","",CHOOSE($Q$2,YEAR(R2216)*12+MONTH(R2216),INT((R2216-2)/7),YEAR(R2216)*4+ROUNDUP(MONTH(R2216)/3)))</f>
        <v/>
      </c>
      <c r="P2216">
        <f>IF($R2216="","",IF($R2217="",1,IF(O2216&lt;&gt;O2217,1,0)))</f>
        <v/>
      </c>
      <c r="Q2216">
        <f>IF(P2216=1,SUM($P$7:P2216),"")</f>
        <v/>
      </c>
      <c r="R2216">
        <f>IF($A2216="","",IF(ISNUMBER($A2216),$A2216,IFERROR(DATEVALUE($A2216),NA())))</f>
        <v/>
      </c>
    </row>
    <row r="2217">
      <c r="O2217">
        <f>IF($R2217="","",CHOOSE($Q$2,YEAR(R2217)*12+MONTH(R2217),INT((R2217-2)/7),YEAR(R2217)*4+ROUNDUP(MONTH(R2217)/3)))</f>
        <v/>
      </c>
      <c r="P2217">
        <f>IF($R2217="","",IF($R2218="",1,IF(O2217&lt;&gt;O2218,1,0)))</f>
        <v/>
      </c>
      <c r="Q2217">
        <f>IF(P2217=1,SUM($P$7:P2217),"")</f>
        <v/>
      </c>
      <c r="R2217">
        <f>IF($A2217="","",IF(ISNUMBER($A2217),$A2217,IFERROR(DATEVALUE($A2217),NA())))</f>
        <v/>
      </c>
    </row>
    <row r="2218">
      <c r="O2218">
        <f>IF($R2218="","",CHOOSE($Q$2,YEAR(R2218)*12+MONTH(R2218),INT((R2218-2)/7),YEAR(R2218)*4+ROUNDUP(MONTH(R2218)/3)))</f>
        <v/>
      </c>
      <c r="P2218">
        <f>IF($R2218="","",IF($R2219="",1,IF(O2218&lt;&gt;O2219,1,0)))</f>
        <v/>
      </c>
      <c r="Q2218">
        <f>IF(P2218=1,SUM($P$7:P2218),"")</f>
        <v/>
      </c>
      <c r="R2218">
        <f>IF($A2218="","",IF(ISNUMBER($A2218),$A2218,IFERROR(DATEVALUE($A2218),NA())))</f>
        <v/>
      </c>
    </row>
    <row r="2219">
      <c r="O2219">
        <f>IF($R2219="","",CHOOSE($Q$2,YEAR(R2219)*12+MONTH(R2219),INT((R2219-2)/7),YEAR(R2219)*4+ROUNDUP(MONTH(R2219)/3)))</f>
        <v/>
      </c>
      <c r="P2219">
        <f>IF($R2219="","",IF($R2220="",1,IF(O2219&lt;&gt;O2220,1,0)))</f>
        <v/>
      </c>
      <c r="Q2219">
        <f>IF(P2219=1,SUM($P$7:P2219),"")</f>
        <v/>
      </c>
      <c r="R2219">
        <f>IF($A2219="","",IF(ISNUMBER($A2219),$A2219,IFERROR(DATEVALUE($A2219),NA())))</f>
        <v/>
      </c>
    </row>
    <row r="2220">
      <c r="O2220">
        <f>IF($R2220="","",CHOOSE($Q$2,YEAR(R2220)*12+MONTH(R2220),INT((R2220-2)/7),YEAR(R2220)*4+ROUNDUP(MONTH(R2220)/3)))</f>
        <v/>
      </c>
      <c r="P2220">
        <f>IF($R2220="","",IF($R2221="",1,IF(O2220&lt;&gt;O2221,1,0)))</f>
        <v/>
      </c>
      <c r="Q2220">
        <f>IF(P2220=1,SUM($P$7:P2220),"")</f>
        <v/>
      </c>
      <c r="R2220">
        <f>IF($A2220="","",IF(ISNUMBER($A2220),$A2220,IFERROR(DATEVALUE($A2220),NA())))</f>
        <v/>
      </c>
    </row>
    <row r="2221">
      <c r="O2221">
        <f>IF($R2221="","",CHOOSE($Q$2,YEAR(R2221)*12+MONTH(R2221),INT((R2221-2)/7),YEAR(R2221)*4+ROUNDUP(MONTH(R2221)/3)))</f>
        <v/>
      </c>
      <c r="P2221">
        <f>IF($R2221="","",IF($R2222="",1,IF(O2221&lt;&gt;O2222,1,0)))</f>
        <v/>
      </c>
      <c r="Q2221">
        <f>IF(P2221=1,SUM($P$7:P2221),"")</f>
        <v/>
      </c>
      <c r="R2221">
        <f>IF($A2221="","",IF(ISNUMBER($A2221),$A2221,IFERROR(DATEVALUE($A2221),NA())))</f>
        <v/>
      </c>
    </row>
    <row r="2222">
      <c r="O2222">
        <f>IF($R2222="","",CHOOSE($Q$2,YEAR(R2222)*12+MONTH(R2222),INT((R2222-2)/7),YEAR(R2222)*4+ROUNDUP(MONTH(R2222)/3)))</f>
        <v/>
      </c>
      <c r="P2222">
        <f>IF($R2222="","",IF($R2223="",1,IF(O2222&lt;&gt;O2223,1,0)))</f>
        <v/>
      </c>
      <c r="Q2222">
        <f>IF(P2222=1,SUM($P$7:P2222),"")</f>
        <v/>
      </c>
      <c r="R2222">
        <f>IF($A2222="","",IF(ISNUMBER($A2222),$A2222,IFERROR(DATEVALUE($A2222),NA())))</f>
        <v/>
      </c>
    </row>
    <row r="2223">
      <c r="O2223">
        <f>IF($R2223="","",CHOOSE($Q$2,YEAR(R2223)*12+MONTH(R2223),INT((R2223-2)/7),YEAR(R2223)*4+ROUNDUP(MONTH(R2223)/3)))</f>
        <v/>
      </c>
      <c r="P2223">
        <f>IF($R2223="","",IF($R2224="",1,IF(O2223&lt;&gt;O2224,1,0)))</f>
        <v/>
      </c>
      <c r="Q2223">
        <f>IF(P2223=1,SUM($P$7:P2223),"")</f>
        <v/>
      </c>
      <c r="R2223">
        <f>IF($A2223="","",IF(ISNUMBER($A2223),$A2223,IFERROR(DATEVALUE($A2223),NA())))</f>
        <v/>
      </c>
    </row>
    <row r="2224">
      <c r="O2224">
        <f>IF($R2224="","",CHOOSE($Q$2,YEAR(R2224)*12+MONTH(R2224),INT((R2224-2)/7),YEAR(R2224)*4+ROUNDUP(MONTH(R2224)/3)))</f>
        <v/>
      </c>
      <c r="P2224">
        <f>IF($R2224="","",IF($R2225="",1,IF(O2224&lt;&gt;O2225,1,0)))</f>
        <v/>
      </c>
      <c r="Q2224">
        <f>IF(P2224=1,SUM($P$7:P2224),"")</f>
        <v/>
      </c>
      <c r="R2224">
        <f>IF($A2224="","",IF(ISNUMBER($A2224),$A2224,IFERROR(DATEVALUE($A2224),NA())))</f>
        <v/>
      </c>
    </row>
    <row r="2225">
      <c r="O2225">
        <f>IF($R2225="","",CHOOSE($Q$2,YEAR(R2225)*12+MONTH(R2225),INT((R2225-2)/7),YEAR(R2225)*4+ROUNDUP(MONTH(R2225)/3)))</f>
        <v/>
      </c>
      <c r="P2225">
        <f>IF($R2225="","",IF($R2226="",1,IF(O2225&lt;&gt;O2226,1,0)))</f>
        <v/>
      </c>
      <c r="Q2225">
        <f>IF(P2225=1,SUM($P$7:P2225),"")</f>
        <v/>
      </c>
      <c r="R2225">
        <f>IF($A2225="","",IF(ISNUMBER($A2225),$A2225,IFERROR(DATEVALUE($A2225),NA())))</f>
        <v/>
      </c>
    </row>
    <row r="2226">
      <c r="O2226">
        <f>IF($R2226="","",CHOOSE($Q$2,YEAR(R2226)*12+MONTH(R2226),INT((R2226-2)/7),YEAR(R2226)*4+ROUNDUP(MONTH(R2226)/3)))</f>
        <v/>
      </c>
      <c r="P2226">
        <f>IF($R2226="","",IF($R2227="",1,IF(O2226&lt;&gt;O2227,1,0)))</f>
        <v/>
      </c>
      <c r="Q2226">
        <f>IF(P2226=1,SUM($P$7:P2226),"")</f>
        <v/>
      </c>
      <c r="R2226">
        <f>IF($A2226="","",IF(ISNUMBER($A2226),$A2226,IFERROR(DATEVALUE($A2226),NA())))</f>
        <v/>
      </c>
    </row>
    <row r="2227">
      <c r="O2227">
        <f>IF($R2227="","",CHOOSE($Q$2,YEAR(R2227)*12+MONTH(R2227),INT((R2227-2)/7),YEAR(R2227)*4+ROUNDUP(MONTH(R2227)/3)))</f>
        <v/>
      </c>
      <c r="P2227">
        <f>IF($R2227="","",IF($R2228="",1,IF(O2227&lt;&gt;O2228,1,0)))</f>
        <v/>
      </c>
      <c r="Q2227">
        <f>IF(P2227=1,SUM($P$7:P2227),"")</f>
        <v/>
      </c>
      <c r="R2227">
        <f>IF($A2227="","",IF(ISNUMBER($A2227),$A2227,IFERROR(DATEVALUE($A2227),NA())))</f>
        <v/>
      </c>
    </row>
    <row r="2228">
      <c r="O2228">
        <f>IF($R2228="","",CHOOSE($Q$2,YEAR(R2228)*12+MONTH(R2228),INT((R2228-2)/7),YEAR(R2228)*4+ROUNDUP(MONTH(R2228)/3)))</f>
        <v/>
      </c>
      <c r="P2228">
        <f>IF($R2228="","",IF($R2229="",1,IF(O2228&lt;&gt;O2229,1,0)))</f>
        <v/>
      </c>
      <c r="Q2228">
        <f>IF(P2228=1,SUM($P$7:P2228),"")</f>
        <v/>
      </c>
      <c r="R2228">
        <f>IF($A2228="","",IF(ISNUMBER($A2228),$A2228,IFERROR(DATEVALUE($A2228),NA())))</f>
        <v/>
      </c>
    </row>
    <row r="2229">
      <c r="O2229">
        <f>IF($R2229="","",CHOOSE($Q$2,YEAR(R2229)*12+MONTH(R2229),INT((R2229-2)/7),YEAR(R2229)*4+ROUNDUP(MONTH(R2229)/3)))</f>
        <v/>
      </c>
      <c r="P2229">
        <f>IF($R2229="","",IF($R2230="",1,IF(O2229&lt;&gt;O2230,1,0)))</f>
        <v/>
      </c>
      <c r="Q2229">
        <f>IF(P2229=1,SUM($P$7:P2229),"")</f>
        <v/>
      </c>
      <c r="R2229">
        <f>IF($A2229="","",IF(ISNUMBER($A2229),$A2229,IFERROR(DATEVALUE($A2229),NA())))</f>
        <v/>
      </c>
    </row>
    <row r="2230">
      <c r="O2230">
        <f>IF($R2230="","",CHOOSE($Q$2,YEAR(R2230)*12+MONTH(R2230),INT((R2230-2)/7),YEAR(R2230)*4+ROUNDUP(MONTH(R2230)/3)))</f>
        <v/>
      </c>
      <c r="P2230">
        <f>IF($R2230="","",IF($R2231="",1,IF(O2230&lt;&gt;O2231,1,0)))</f>
        <v/>
      </c>
      <c r="Q2230">
        <f>IF(P2230=1,SUM($P$7:P2230),"")</f>
        <v/>
      </c>
      <c r="R2230">
        <f>IF($A2230="","",IF(ISNUMBER($A2230),$A2230,IFERROR(DATEVALUE($A2230),NA())))</f>
        <v/>
      </c>
    </row>
    <row r="2231">
      <c r="O2231">
        <f>IF($R2231="","",CHOOSE($Q$2,YEAR(R2231)*12+MONTH(R2231),INT((R2231-2)/7),YEAR(R2231)*4+ROUNDUP(MONTH(R2231)/3)))</f>
        <v/>
      </c>
      <c r="P2231">
        <f>IF($R2231="","",IF($R2232="",1,IF(O2231&lt;&gt;O2232,1,0)))</f>
        <v/>
      </c>
      <c r="Q2231">
        <f>IF(P2231=1,SUM($P$7:P2231),"")</f>
        <v/>
      </c>
      <c r="R2231">
        <f>IF($A2231="","",IF(ISNUMBER($A2231),$A2231,IFERROR(DATEVALUE($A2231),NA())))</f>
        <v/>
      </c>
    </row>
    <row r="2232">
      <c r="O2232">
        <f>IF($R2232="","",CHOOSE($Q$2,YEAR(R2232)*12+MONTH(R2232),INT((R2232-2)/7),YEAR(R2232)*4+ROUNDUP(MONTH(R2232)/3)))</f>
        <v/>
      </c>
      <c r="P2232">
        <f>IF($R2232="","",IF($R2233="",1,IF(O2232&lt;&gt;O2233,1,0)))</f>
        <v/>
      </c>
      <c r="Q2232">
        <f>IF(P2232=1,SUM($P$7:P2232),"")</f>
        <v/>
      </c>
      <c r="R2232">
        <f>IF($A2232="","",IF(ISNUMBER($A2232),$A2232,IFERROR(DATEVALUE($A2232),NA())))</f>
        <v/>
      </c>
    </row>
    <row r="2233">
      <c r="O2233">
        <f>IF($R2233="","",CHOOSE($Q$2,YEAR(R2233)*12+MONTH(R2233),INT((R2233-2)/7),YEAR(R2233)*4+ROUNDUP(MONTH(R2233)/3)))</f>
        <v/>
      </c>
      <c r="P2233">
        <f>IF($R2233="","",IF($R2234="",1,IF(O2233&lt;&gt;O2234,1,0)))</f>
        <v/>
      </c>
      <c r="Q2233">
        <f>IF(P2233=1,SUM($P$7:P2233),"")</f>
        <v/>
      </c>
      <c r="R2233">
        <f>IF($A2233="","",IF(ISNUMBER($A2233),$A2233,IFERROR(DATEVALUE($A2233),NA())))</f>
        <v/>
      </c>
    </row>
    <row r="2234">
      <c r="O2234">
        <f>IF($R2234="","",CHOOSE($Q$2,YEAR(R2234)*12+MONTH(R2234),INT((R2234-2)/7),YEAR(R2234)*4+ROUNDUP(MONTH(R2234)/3)))</f>
        <v/>
      </c>
      <c r="P2234">
        <f>IF($R2234="","",IF($R2235="",1,IF(O2234&lt;&gt;O2235,1,0)))</f>
        <v/>
      </c>
      <c r="Q2234">
        <f>IF(P2234=1,SUM($P$7:P2234),"")</f>
        <v/>
      </c>
      <c r="R2234">
        <f>IF($A2234="","",IF(ISNUMBER($A2234),$A2234,IFERROR(DATEVALUE($A2234),NA())))</f>
        <v/>
      </c>
    </row>
    <row r="2235">
      <c r="O2235">
        <f>IF($R2235="","",CHOOSE($Q$2,YEAR(R2235)*12+MONTH(R2235),INT((R2235-2)/7),YEAR(R2235)*4+ROUNDUP(MONTH(R2235)/3)))</f>
        <v/>
      </c>
      <c r="P2235">
        <f>IF($R2235="","",IF($R2236="",1,IF(O2235&lt;&gt;O2236,1,0)))</f>
        <v/>
      </c>
      <c r="Q2235">
        <f>IF(P2235=1,SUM($P$7:P2235),"")</f>
        <v/>
      </c>
      <c r="R2235">
        <f>IF($A2235="","",IF(ISNUMBER($A2235),$A2235,IFERROR(DATEVALUE($A2235),NA())))</f>
        <v/>
      </c>
    </row>
    <row r="2236">
      <c r="O2236">
        <f>IF($R2236="","",CHOOSE($Q$2,YEAR(R2236)*12+MONTH(R2236),INT((R2236-2)/7),YEAR(R2236)*4+ROUNDUP(MONTH(R2236)/3)))</f>
        <v/>
      </c>
      <c r="P2236">
        <f>IF($R2236="","",IF($R2237="",1,IF(O2236&lt;&gt;O2237,1,0)))</f>
        <v/>
      </c>
      <c r="Q2236">
        <f>IF(P2236=1,SUM($P$7:P2236),"")</f>
        <v/>
      </c>
      <c r="R2236">
        <f>IF($A2236="","",IF(ISNUMBER($A2236),$A2236,IFERROR(DATEVALUE($A2236),NA())))</f>
        <v/>
      </c>
    </row>
    <row r="2237">
      <c r="O2237">
        <f>IF($R2237="","",CHOOSE($Q$2,YEAR(R2237)*12+MONTH(R2237),INT((R2237-2)/7),YEAR(R2237)*4+ROUNDUP(MONTH(R2237)/3)))</f>
        <v/>
      </c>
      <c r="P2237">
        <f>IF($R2237="","",IF($R2238="",1,IF(O2237&lt;&gt;O2238,1,0)))</f>
        <v/>
      </c>
      <c r="Q2237">
        <f>IF(P2237=1,SUM($P$7:P2237),"")</f>
        <v/>
      </c>
      <c r="R2237">
        <f>IF($A2237="","",IF(ISNUMBER($A2237),$A2237,IFERROR(DATEVALUE($A2237),NA())))</f>
        <v/>
      </c>
    </row>
    <row r="2238">
      <c r="O2238">
        <f>IF($R2238="","",CHOOSE($Q$2,YEAR(R2238)*12+MONTH(R2238),INT((R2238-2)/7),YEAR(R2238)*4+ROUNDUP(MONTH(R2238)/3)))</f>
        <v/>
      </c>
      <c r="P2238">
        <f>IF($R2238="","",IF($R2239="",1,IF(O2238&lt;&gt;O2239,1,0)))</f>
        <v/>
      </c>
      <c r="Q2238">
        <f>IF(P2238=1,SUM($P$7:P2238),"")</f>
        <v/>
      </c>
      <c r="R2238">
        <f>IF($A2238="","",IF(ISNUMBER($A2238),$A2238,IFERROR(DATEVALUE($A2238),NA())))</f>
        <v/>
      </c>
    </row>
    <row r="2239">
      <c r="O2239">
        <f>IF($R2239="","",CHOOSE($Q$2,YEAR(R2239)*12+MONTH(R2239),INT((R2239-2)/7),YEAR(R2239)*4+ROUNDUP(MONTH(R2239)/3)))</f>
        <v/>
      </c>
      <c r="P2239">
        <f>IF($R2239="","",IF($R2240="",1,IF(O2239&lt;&gt;O2240,1,0)))</f>
        <v/>
      </c>
      <c r="Q2239">
        <f>IF(P2239=1,SUM($P$7:P2239),"")</f>
        <v/>
      </c>
      <c r="R2239">
        <f>IF($A2239="","",IF(ISNUMBER($A2239),$A2239,IFERROR(DATEVALUE($A2239),NA())))</f>
        <v/>
      </c>
    </row>
    <row r="2240">
      <c r="O2240">
        <f>IF($R2240="","",CHOOSE($Q$2,YEAR(R2240)*12+MONTH(R2240),INT((R2240-2)/7),YEAR(R2240)*4+ROUNDUP(MONTH(R2240)/3)))</f>
        <v/>
      </c>
      <c r="P2240">
        <f>IF($R2240="","",IF($R2241="",1,IF(O2240&lt;&gt;O2241,1,0)))</f>
        <v/>
      </c>
      <c r="Q2240">
        <f>IF(P2240=1,SUM($P$7:P2240),"")</f>
        <v/>
      </c>
      <c r="R2240">
        <f>IF($A2240="","",IF(ISNUMBER($A2240),$A2240,IFERROR(DATEVALUE($A2240),NA())))</f>
        <v/>
      </c>
    </row>
    <row r="2241">
      <c r="O2241">
        <f>IF($R2241="","",CHOOSE($Q$2,YEAR(R2241)*12+MONTH(R2241),INT((R2241-2)/7),YEAR(R2241)*4+ROUNDUP(MONTH(R2241)/3)))</f>
        <v/>
      </c>
      <c r="P2241">
        <f>IF($R2241="","",IF($R2242="",1,IF(O2241&lt;&gt;O2242,1,0)))</f>
        <v/>
      </c>
      <c r="Q2241">
        <f>IF(P2241=1,SUM($P$7:P2241),"")</f>
        <v/>
      </c>
      <c r="R2241">
        <f>IF($A2241="","",IF(ISNUMBER($A2241),$A2241,IFERROR(DATEVALUE($A2241),NA())))</f>
        <v/>
      </c>
    </row>
    <row r="2242">
      <c r="O2242">
        <f>IF($R2242="","",CHOOSE($Q$2,YEAR(R2242)*12+MONTH(R2242),INT((R2242-2)/7),YEAR(R2242)*4+ROUNDUP(MONTH(R2242)/3)))</f>
        <v/>
      </c>
      <c r="P2242">
        <f>IF($R2242="","",IF($R2243="",1,IF(O2242&lt;&gt;O2243,1,0)))</f>
        <v/>
      </c>
      <c r="Q2242">
        <f>IF(P2242=1,SUM($P$7:P2242),"")</f>
        <v/>
      </c>
      <c r="R2242">
        <f>IF($A2242="","",IF(ISNUMBER($A2242),$A2242,IFERROR(DATEVALUE($A2242),NA())))</f>
        <v/>
      </c>
    </row>
    <row r="2243">
      <c r="O2243">
        <f>IF($R2243="","",CHOOSE($Q$2,YEAR(R2243)*12+MONTH(R2243),INT((R2243-2)/7),YEAR(R2243)*4+ROUNDUP(MONTH(R2243)/3)))</f>
        <v/>
      </c>
      <c r="P2243">
        <f>IF($R2243="","",IF($R2244="",1,IF(O2243&lt;&gt;O2244,1,0)))</f>
        <v/>
      </c>
      <c r="Q2243">
        <f>IF(P2243=1,SUM($P$7:P2243),"")</f>
        <v/>
      </c>
      <c r="R2243">
        <f>IF($A2243="","",IF(ISNUMBER($A2243),$A2243,IFERROR(DATEVALUE($A2243),NA())))</f>
        <v/>
      </c>
    </row>
    <row r="2244">
      <c r="O2244">
        <f>IF($R2244="","",CHOOSE($Q$2,YEAR(R2244)*12+MONTH(R2244),INT((R2244-2)/7),YEAR(R2244)*4+ROUNDUP(MONTH(R2244)/3)))</f>
        <v/>
      </c>
      <c r="P2244">
        <f>IF($R2244="","",IF($R2245="",1,IF(O2244&lt;&gt;O2245,1,0)))</f>
        <v/>
      </c>
      <c r="Q2244">
        <f>IF(P2244=1,SUM($P$7:P2244),"")</f>
        <v/>
      </c>
      <c r="R2244">
        <f>IF($A2244="","",IF(ISNUMBER($A2244),$A2244,IFERROR(DATEVALUE($A2244),NA())))</f>
        <v/>
      </c>
    </row>
    <row r="2245">
      <c r="O2245">
        <f>IF($R2245="","",CHOOSE($Q$2,YEAR(R2245)*12+MONTH(R2245),INT((R2245-2)/7),YEAR(R2245)*4+ROUNDUP(MONTH(R2245)/3)))</f>
        <v/>
      </c>
      <c r="P2245">
        <f>IF($R2245="","",IF($R2246="",1,IF(O2245&lt;&gt;O2246,1,0)))</f>
        <v/>
      </c>
      <c r="Q2245">
        <f>IF(P2245=1,SUM($P$7:P2245),"")</f>
        <v/>
      </c>
      <c r="R2245">
        <f>IF($A2245="","",IF(ISNUMBER($A2245),$A2245,IFERROR(DATEVALUE($A2245),NA())))</f>
        <v/>
      </c>
    </row>
    <row r="2246">
      <c r="O2246">
        <f>IF($R2246="","",CHOOSE($Q$2,YEAR(R2246)*12+MONTH(R2246),INT((R2246-2)/7),YEAR(R2246)*4+ROUNDUP(MONTH(R2246)/3)))</f>
        <v/>
      </c>
      <c r="P2246">
        <f>IF($R2246="","",IF($R2247="",1,IF(O2246&lt;&gt;O2247,1,0)))</f>
        <v/>
      </c>
      <c r="Q2246">
        <f>IF(P2246=1,SUM($P$7:P2246),"")</f>
        <v/>
      </c>
      <c r="R2246">
        <f>IF($A2246="","",IF(ISNUMBER($A2246),$A2246,IFERROR(DATEVALUE($A2246),NA())))</f>
        <v/>
      </c>
    </row>
    <row r="2247">
      <c r="O2247">
        <f>IF($R2247="","",CHOOSE($Q$2,YEAR(R2247)*12+MONTH(R2247),INT((R2247-2)/7),YEAR(R2247)*4+ROUNDUP(MONTH(R2247)/3)))</f>
        <v/>
      </c>
      <c r="P2247">
        <f>IF($R2247="","",IF($R2248="",1,IF(O2247&lt;&gt;O2248,1,0)))</f>
        <v/>
      </c>
      <c r="Q2247">
        <f>IF(P2247=1,SUM($P$7:P2247),"")</f>
        <v/>
      </c>
      <c r="R2247">
        <f>IF($A2247="","",IF(ISNUMBER($A2247),$A2247,IFERROR(DATEVALUE($A2247),NA())))</f>
        <v/>
      </c>
    </row>
    <row r="2248">
      <c r="O2248">
        <f>IF($R2248="","",CHOOSE($Q$2,YEAR(R2248)*12+MONTH(R2248),INT((R2248-2)/7),YEAR(R2248)*4+ROUNDUP(MONTH(R2248)/3)))</f>
        <v/>
      </c>
      <c r="P2248">
        <f>IF($R2248="","",IF($R2249="",1,IF(O2248&lt;&gt;O2249,1,0)))</f>
        <v/>
      </c>
      <c r="Q2248">
        <f>IF(P2248=1,SUM($P$7:P2248),"")</f>
        <v/>
      </c>
      <c r="R2248">
        <f>IF($A2248="","",IF(ISNUMBER($A2248),$A2248,IFERROR(DATEVALUE($A2248),NA())))</f>
        <v/>
      </c>
    </row>
    <row r="2249">
      <c r="O2249">
        <f>IF($R2249="","",CHOOSE($Q$2,YEAR(R2249)*12+MONTH(R2249),INT((R2249-2)/7),YEAR(R2249)*4+ROUNDUP(MONTH(R2249)/3)))</f>
        <v/>
      </c>
      <c r="P2249">
        <f>IF($R2249="","",IF($R2250="",1,IF(O2249&lt;&gt;O2250,1,0)))</f>
        <v/>
      </c>
      <c r="Q2249">
        <f>IF(P2249=1,SUM($P$7:P2249),"")</f>
        <v/>
      </c>
      <c r="R2249">
        <f>IF($A2249="","",IF(ISNUMBER($A2249),$A2249,IFERROR(DATEVALUE($A2249),NA())))</f>
        <v/>
      </c>
    </row>
    <row r="2250">
      <c r="O2250">
        <f>IF($R2250="","",CHOOSE($Q$2,YEAR(R2250)*12+MONTH(R2250),INT((R2250-2)/7),YEAR(R2250)*4+ROUNDUP(MONTH(R2250)/3)))</f>
        <v/>
      </c>
      <c r="P2250">
        <f>IF($R2250="","",IF($R2251="",1,IF(O2250&lt;&gt;O2251,1,0)))</f>
        <v/>
      </c>
      <c r="Q2250">
        <f>IF(P2250=1,SUM($P$7:P2250),"")</f>
        <v/>
      </c>
      <c r="R2250">
        <f>IF($A2250="","",IF(ISNUMBER($A2250),$A2250,IFERROR(DATEVALUE($A2250),NA())))</f>
        <v/>
      </c>
    </row>
    <row r="2251">
      <c r="O2251">
        <f>IF($R2251="","",CHOOSE($Q$2,YEAR(R2251)*12+MONTH(R2251),INT((R2251-2)/7),YEAR(R2251)*4+ROUNDUP(MONTH(R2251)/3)))</f>
        <v/>
      </c>
      <c r="P2251">
        <f>IF($R2251="","",IF($R2252="",1,IF(O2251&lt;&gt;O2252,1,0)))</f>
        <v/>
      </c>
      <c r="Q2251">
        <f>IF(P2251=1,SUM($P$7:P2251),"")</f>
        <v/>
      </c>
      <c r="R2251">
        <f>IF($A2251="","",IF(ISNUMBER($A2251),$A2251,IFERROR(DATEVALUE($A2251),NA())))</f>
        <v/>
      </c>
    </row>
    <row r="2252">
      <c r="O2252">
        <f>IF($R2252="","",CHOOSE($Q$2,YEAR(R2252)*12+MONTH(R2252),INT((R2252-2)/7),YEAR(R2252)*4+ROUNDUP(MONTH(R2252)/3)))</f>
        <v/>
      </c>
      <c r="P2252">
        <f>IF($R2252="","",IF($R2253="",1,IF(O2252&lt;&gt;O2253,1,0)))</f>
        <v/>
      </c>
      <c r="Q2252">
        <f>IF(P2252=1,SUM($P$7:P2252),"")</f>
        <v/>
      </c>
      <c r="R2252">
        <f>IF($A2252="","",IF(ISNUMBER($A2252),$A2252,IFERROR(DATEVALUE($A2252),NA())))</f>
        <v/>
      </c>
    </row>
    <row r="2253">
      <c r="O2253">
        <f>IF($R2253="","",CHOOSE($Q$2,YEAR(R2253)*12+MONTH(R2253),INT((R2253-2)/7),YEAR(R2253)*4+ROUNDUP(MONTH(R2253)/3)))</f>
        <v/>
      </c>
      <c r="P2253">
        <f>IF($R2253="","",IF($R2254="",1,IF(O2253&lt;&gt;O2254,1,0)))</f>
        <v/>
      </c>
      <c r="Q2253">
        <f>IF(P2253=1,SUM($P$7:P2253),"")</f>
        <v/>
      </c>
      <c r="R2253">
        <f>IF($A2253="","",IF(ISNUMBER($A2253),$A2253,IFERROR(DATEVALUE($A2253),NA())))</f>
        <v/>
      </c>
    </row>
    <row r="2254">
      <c r="O2254">
        <f>IF($R2254="","",CHOOSE($Q$2,YEAR(R2254)*12+MONTH(R2254),INT((R2254-2)/7),YEAR(R2254)*4+ROUNDUP(MONTH(R2254)/3)))</f>
        <v/>
      </c>
      <c r="P2254">
        <f>IF($R2254="","",IF($R2255="",1,IF(O2254&lt;&gt;O2255,1,0)))</f>
        <v/>
      </c>
      <c r="Q2254">
        <f>IF(P2254=1,SUM($P$7:P2254),"")</f>
        <v/>
      </c>
      <c r="R2254">
        <f>IF($A2254="","",IF(ISNUMBER($A2254),$A2254,IFERROR(DATEVALUE($A2254),NA())))</f>
        <v/>
      </c>
    </row>
    <row r="2255">
      <c r="O2255">
        <f>IF($R2255="","",CHOOSE($Q$2,YEAR(R2255)*12+MONTH(R2255),INT((R2255-2)/7),YEAR(R2255)*4+ROUNDUP(MONTH(R2255)/3)))</f>
        <v/>
      </c>
      <c r="P2255">
        <f>IF($R2255="","",IF($R2256="",1,IF(O2255&lt;&gt;O2256,1,0)))</f>
        <v/>
      </c>
      <c r="Q2255">
        <f>IF(P2255=1,SUM($P$7:P2255),"")</f>
        <v/>
      </c>
      <c r="R2255">
        <f>IF($A2255="","",IF(ISNUMBER($A2255),$A2255,IFERROR(DATEVALUE($A2255),NA())))</f>
        <v/>
      </c>
    </row>
    <row r="2256">
      <c r="O2256">
        <f>IF($R2256="","",CHOOSE($Q$2,YEAR(R2256)*12+MONTH(R2256),INT((R2256-2)/7),YEAR(R2256)*4+ROUNDUP(MONTH(R2256)/3)))</f>
        <v/>
      </c>
      <c r="P2256">
        <f>IF($R2256="","",IF($R2257="",1,IF(O2256&lt;&gt;O2257,1,0)))</f>
        <v/>
      </c>
      <c r="Q2256">
        <f>IF(P2256=1,SUM($P$7:P2256),"")</f>
        <v/>
      </c>
      <c r="R2256">
        <f>IF($A2256="","",IF(ISNUMBER($A2256),$A2256,IFERROR(DATEVALUE($A2256),NA())))</f>
        <v/>
      </c>
    </row>
    <row r="2257">
      <c r="O2257">
        <f>IF($R2257="","",CHOOSE($Q$2,YEAR(R2257)*12+MONTH(R2257),INT((R2257-2)/7),YEAR(R2257)*4+ROUNDUP(MONTH(R2257)/3)))</f>
        <v/>
      </c>
      <c r="P2257">
        <f>IF($R2257="","",IF($R2258="",1,IF(O2257&lt;&gt;O2258,1,0)))</f>
        <v/>
      </c>
      <c r="Q2257">
        <f>IF(P2257=1,SUM($P$7:P2257),"")</f>
        <v/>
      </c>
      <c r="R2257">
        <f>IF($A2257="","",IF(ISNUMBER($A2257),$A2257,IFERROR(DATEVALUE($A2257),NA())))</f>
        <v/>
      </c>
    </row>
    <row r="2258">
      <c r="O2258">
        <f>IF($R2258="","",CHOOSE($Q$2,YEAR(R2258)*12+MONTH(R2258),INT((R2258-2)/7),YEAR(R2258)*4+ROUNDUP(MONTH(R2258)/3)))</f>
        <v/>
      </c>
      <c r="P2258">
        <f>IF($R2258="","",IF($R2259="",1,IF(O2258&lt;&gt;O2259,1,0)))</f>
        <v/>
      </c>
      <c r="Q2258">
        <f>IF(P2258=1,SUM($P$7:P2258),"")</f>
        <v/>
      </c>
      <c r="R2258">
        <f>IF($A2258="","",IF(ISNUMBER($A2258),$A2258,IFERROR(DATEVALUE($A2258),NA())))</f>
        <v/>
      </c>
    </row>
    <row r="2259">
      <c r="O2259">
        <f>IF($R2259="","",CHOOSE($Q$2,YEAR(R2259)*12+MONTH(R2259),INT((R2259-2)/7),YEAR(R2259)*4+ROUNDUP(MONTH(R2259)/3)))</f>
        <v/>
      </c>
      <c r="P2259">
        <f>IF($R2259="","",IF($R2260="",1,IF(O2259&lt;&gt;O2260,1,0)))</f>
        <v/>
      </c>
      <c r="Q2259">
        <f>IF(P2259=1,SUM($P$7:P2259),"")</f>
        <v/>
      </c>
      <c r="R2259">
        <f>IF($A2259="","",IF(ISNUMBER($A2259),$A2259,IFERROR(DATEVALUE($A2259),NA())))</f>
        <v/>
      </c>
    </row>
    <row r="2260">
      <c r="O2260">
        <f>IF($R2260="","",CHOOSE($Q$2,YEAR(R2260)*12+MONTH(R2260),INT((R2260-2)/7),YEAR(R2260)*4+ROUNDUP(MONTH(R2260)/3)))</f>
        <v/>
      </c>
      <c r="P2260">
        <f>IF($R2260="","",IF($R2261="",1,IF(O2260&lt;&gt;O2261,1,0)))</f>
        <v/>
      </c>
      <c r="Q2260">
        <f>IF(P2260=1,SUM($P$7:P2260),"")</f>
        <v/>
      </c>
      <c r="R2260">
        <f>IF($A2260="","",IF(ISNUMBER($A2260),$A2260,IFERROR(DATEVALUE($A2260),NA())))</f>
        <v/>
      </c>
    </row>
    <row r="2261">
      <c r="O2261">
        <f>IF($R2261="","",CHOOSE($Q$2,YEAR(R2261)*12+MONTH(R2261),INT((R2261-2)/7),YEAR(R2261)*4+ROUNDUP(MONTH(R2261)/3)))</f>
        <v/>
      </c>
      <c r="P2261">
        <f>IF($R2261="","",IF($R2262="",1,IF(O2261&lt;&gt;O2262,1,0)))</f>
        <v/>
      </c>
      <c r="Q2261">
        <f>IF(P2261=1,SUM($P$7:P2261),"")</f>
        <v/>
      </c>
      <c r="R2261">
        <f>IF($A2261="","",IF(ISNUMBER($A2261),$A2261,IFERROR(DATEVALUE($A2261),NA())))</f>
        <v/>
      </c>
    </row>
    <row r="2262">
      <c r="O2262">
        <f>IF($R2262="","",CHOOSE($Q$2,YEAR(R2262)*12+MONTH(R2262),INT((R2262-2)/7),YEAR(R2262)*4+ROUNDUP(MONTH(R2262)/3)))</f>
        <v/>
      </c>
      <c r="P2262">
        <f>IF($R2262="","",IF($R2263="",1,IF(O2262&lt;&gt;O2263,1,0)))</f>
        <v/>
      </c>
      <c r="Q2262">
        <f>IF(P2262=1,SUM($P$7:P2262),"")</f>
        <v/>
      </c>
      <c r="R2262">
        <f>IF($A2262="","",IF(ISNUMBER($A2262),$A2262,IFERROR(DATEVALUE($A2262),NA())))</f>
        <v/>
      </c>
    </row>
    <row r="2263">
      <c r="O2263">
        <f>IF($R2263="","",CHOOSE($Q$2,YEAR(R2263)*12+MONTH(R2263),INT((R2263-2)/7),YEAR(R2263)*4+ROUNDUP(MONTH(R2263)/3)))</f>
        <v/>
      </c>
      <c r="P2263">
        <f>IF($R2263="","",IF($R2264="",1,IF(O2263&lt;&gt;O2264,1,0)))</f>
        <v/>
      </c>
      <c r="Q2263">
        <f>IF(P2263=1,SUM($P$7:P2263),"")</f>
        <v/>
      </c>
      <c r="R2263">
        <f>IF($A2263="","",IF(ISNUMBER($A2263),$A2263,IFERROR(DATEVALUE($A2263),NA())))</f>
        <v/>
      </c>
    </row>
    <row r="2264">
      <c r="O2264">
        <f>IF($R2264="","",CHOOSE($Q$2,YEAR(R2264)*12+MONTH(R2264),INT((R2264-2)/7),YEAR(R2264)*4+ROUNDUP(MONTH(R2264)/3)))</f>
        <v/>
      </c>
      <c r="P2264">
        <f>IF($R2264="","",IF($R2265="",1,IF(O2264&lt;&gt;O2265,1,0)))</f>
        <v/>
      </c>
      <c r="Q2264">
        <f>IF(P2264=1,SUM($P$7:P2264),"")</f>
        <v/>
      </c>
      <c r="R2264">
        <f>IF($A2264="","",IF(ISNUMBER($A2264),$A2264,IFERROR(DATEVALUE($A2264),NA())))</f>
        <v/>
      </c>
    </row>
    <row r="2265">
      <c r="O2265">
        <f>IF($R2265="","",CHOOSE($Q$2,YEAR(R2265)*12+MONTH(R2265),INT((R2265-2)/7),YEAR(R2265)*4+ROUNDUP(MONTH(R2265)/3)))</f>
        <v/>
      </c>
      <c r="P2265">
        <f>IF($R2265="","",IF($R2266="",1,IF(O2265&lt;&gt;O2266,1,0)))</f>
        <v/>
      </c>
      <c r="Q2265">
        <f>IF(P2265=1,SUM($P$7:P2265),"")</f>
        <v/>
      </c>
      <c r="R2265">
        <f>IF($A2265="","",IF(ISNUMBER($A2265),$A2265,IFERROR(DATEVALUE($A2265),NA())))</f>
        <v/>
      </c>
    </row>
    <row r="2266">
      <c r="O2266">
        <f>IF($R2266="","",CHOOSE($Q$2,YEAR(R2266)*12+MONTH(R2266),INT((R2266-2)/7),YEAR(R2266)*4+ROUNDUP(MONTH(R2266)/3)))</f>
        <v/>
      </c>
      <c r="P2266">
        <f>IF($R2266="","",IF($R2267="",1,IF(O2266&lt;&gt;O2267,1,0)))</f>
        <v/>
      </c>
      <c r="Q2266">
        <f>IF(P2266=1,SUM($P$7:P2266),"")</f>
        <v/>
      </c>
      <c r="R2266">
        <f>IF($A2266="","",IF(ISNUMBER($A2266),$A2266,IFERROR(DATEVALUE($A2266),NA())))</f>
        <v/>
      </c>
    </row>
    <row r="2267">
      <c r="O2267">
        <f>IF($R2267="","",CHOOSE($Q$2,YEAR(R2267)*12+MONTH(R2267),INT((R2267-2)/7),YEAR(R2267)*4+ROUNDUP(MONTH(R2267)/3)))</f>
        <v/>
      </c>
      <c r="P2267">
        <f>IF($R2267="","",IF($R2268="",1,IF(O2267&lt;&gt;O2268,1,0)))</f>
        <v/>
      </c>
      <c r="Q2267">
        <f>IF(P2267=1,SUM($P$7:P2267),"")</f>
        <v/>
      </c>
      <c r="R2267">
        <f>IF($A2267="","",IF(ISNUMBER($A2267),$A2267,IFERROR(DATEVALUE($A2267),NA())))</f>
        <v/>
      </c>
    </row>
    <row r="2268">
      <c r="O2268">
        <f>IF($R2268="","",CHOOSE($Q$2,YEAR(R2268)*12+MONTH(R2268),INT((R2268-2)/7),YEAR(R2268)*4+ROUNDUP(MONTH(R2268)/3)))</f>
        <v/>
      </c>
      <c r="P2268">
        <f>IF($R2268="","",IF($R2269="",1,IF(O2268&lt;&gt;O2269,1,0)))</f>
        <v/>
      </c>
      <c r="Q2268">
        <f>IF(P2268=1,SUM($P$7:P2268),"")</f>
        <v/>
      </c>
      <c r="R2268">
        <f>IF($A2268="","",IF(ISNUMBER($A2268),$A2268,IFERROR(DATEVALUE($A2268),NA())))</f>
        <v/>
      </c>
    </row>
    <row r="2269">
      <c r="O2269">
        <f>IF($R2269="","",CHOOSE($Q$2,YEAR(R2269)*12+MONTH(R2269),INT((R2269-2)/7),YEAR(R2269)*4+ROUNDUP(MONTH(R2269)/3)))</f>
        <v/>
      </c>
      <c r="P2269">
        <f>IF($R2269="","",IF($R2270="",1,IF(O2269&lt;&gt;O2270,1,0)))</f>
        <v/>
      </c>
      <c r="Q2269">
        <f>IF(P2269=1,SUM($P$7:P2269),"")</f>
        <v/>
      </c>
      <c r="R2269">
        <f>IF($A2269="","",IF(ISNUMBER($A2269),$A2269,IFERROR(DATEVALUE($A2269),NA())))</f>
        <v/>
      </c>
    </row>
    <row r="2270">
      <c r="O2270">
        <f>IF($R2270="","",CHOOSE($Q$2,YEAR(R2270)*12+MONTH(R2270),INT((R2270-2)/7),YEAR(R2270)*4+ROUNDUP(MONTH(R2270)/3)))</f>
        <v/>
      </c>
      <c r="P2270">
        <f>IF($R2270="","",IF($R2271="",1,IF(O2270&lt;&gt;O2271,1,0)))</f>
        <v/>
      </c>
      <c r="Q2270">
        <f>IF(P2270=1,SUM($P$7:P2270),"")</f>
        <v/>
      </c>
      <c r="R2270">
        <f>IF($A2270="","",IF(ISNUMBER($A2270),$A2270,IFERROR(DATEVALUE($A2270),NA())))</f>
        <v/>
      </c>
    </row>
    <row r="2271">
      <c r="O2271">
        <f>IF($R2271="","",CHOOSE($Q$2,YEAR(R2271)*12+MONTH(R2271),INT((R2271-2)/7),YEAR(R2271)*4+ROUNDUP(MONTH(R2271)/3)))</f>
        <v/>
      </c>
      <c r="P2271">
        <f>IF($R2271="","",IF($R2272="",1,IF(O2271&lt;&gt;O2272,1,0)))</f>
        <v/>
      </c>
      <c r="Q2271">
        <f>IF(P2271=1,SUM($P$7:P2271),"")</f>
        <v/>
      </c>
      <c r="R2271">
        <f>IF($A2271="","",IF(ISNUMBER($A2271),$A2271,IFERROR(DATEVALUE($A2271),NA())))</f>
        <v/>
      </c>
    </row>
    <row r="2272">
      <c r="O2272">
        <f>IF($R2272="","",CHOOSE($Q$2,YEAR(R2272)*12+MONTH(R2272),INT((R2272-2)/7),YEAR(R2272)*4+ROUNDUP(MONTH(R2272)/3)))</f>
        <v/>
      </c>
      <c r="P2272">
        <f>IF($R2272="","",IF($R2273="",1,IF(O2272&lt;&gt;O2273,1,0)))</f>
        <v/>
      </c>
      <c r="Q2272">
        <f>IF(P2272=1,SUM($P$7:P2272),"")</f>
        <v/>
      </c>
      <c r="R2272">
        <f>IF($A2272="","",IF(ISNUMBER($A2272),$A2272,IFERROR(DATEVALUE($A2272),NA())))</f>
        <v/>
      </c>
    </row>
    <row r="2273">
      <c r="O2273">
        <f>IF($R2273="","",CHOOSE($Q$2,YEAR(R2273)*12+MONTH(R2273),INT((R2273-2)/7),YEAR(R2273)*4+ROUNDUP(MONTH(R2273)/3)))</f>
        <v/>
      </c>
      <c r="P2273">
        <f>IF($R2273="","",IF($R2274="",1,IF(O2273&lt;&gt;O2274,1,0)))</f>
        <v/>
      </c>
      <c r="Q2273">
        <f>IF(P2273=1,SUM($P$7:P2273),"")</f>
        <v/>
      </c>
      <c r="R2273">
        <f>IF($A2273="","",IF(ISNUMBER($A2273),$A2273,IFERROR(DATEVALUE($A2273),NA())))</f>
        <v/>
      </c>
    </row>
    <row r="2274">
      <c r="O2274">
        <f>IF($R2274="","",CHOOSE($Q$2,YEAR(R2274)*12+MONTH(R2274),INT((R2274-2)/7),YEAR(R2274)*4+ROUNDUP(MONTH(R2274)/3)))</f>
        <v/>
      </c>
      <c r="P2274">
        <f>IF($R2274="","",IF($R2275="",1,IF(O2274&lt;&gt;O2275,1,0)))</f>
        <v/>
      </c>
      <c r="Q2274">
        <f>IF(P2274=1,SUM($P$7:P2274),"")</f>
        <v/>
      </c>
      <c r="R2274">
        <f>IF($A2274="","",IF(ISNUMBER($A2274),$A2274,IFERROR(DATEVALUE($A2274),NA())))</f>
        <v/>
      </c>
    </row>
    <row r="2275">
      <c r="O2275">
        <f>IF($R2275="","",CHOOSE($Q$2,YEAR(R2275)*12+MONTH(R2275),INT((R2275-2)/7),YEAR(R2275)*4+ROUNDUP(MONTH(R2275)/3)))</f>
        <v/>
      </c>
      <c r="P2275">
        <f>IF($R2275="","",IF($R2276="",1,IF(O2275&lt;&gt;O2276,1,0)))</f>
        <v/>
      </c>
      <c r="Q2275">
        <f>IF(P2275=1,SUM($P$7:P2275),"")</f>
        <v/>
      </c>
      <c r="R2275">
        <f>IF($A2275="","",IF(ISNUMBER($A2275),$A2275,IFERROR(DATEVALUE($A2275),NA())))</f>
        <v/>
      </c>
    </row>
    <row r="2276">
      <c r="O2276">
        <f>IF($R2276="","",CHOOSE($Q$2,YEAR(R2276)*12+MONTH(R2276),INT((R2276-2)/7),YEAR(R2276)*4+ROUNDUP(MONTH(R2276)/3)))</f>
        <v/>
      </c>
      <c r="P2276">
        <f>IF($R2276="","",IF($R2277="",1,IF(O2276&lt;&gt;O2277,1,0)))</f>
        <v/>
      </c>
      <c r="Q2276">
        <f>IF(P2276=1,SUM($P$7:P2276),"")</f>
        <v/>
      </c>
      <c r="R2276">
        <f>IF($A2276="","",IF(ISNUMBER($A2276),$A2276,IFERROR(DATEVALUE($A2276),NA())))</f>
        <v/>
      </c>
    </row>
    <row r="2277">
      <c r="O2277">
        <f>IF($R2277="","",CHOOSE($Q$2,YEAR(R2277)*12+MONTH(R2277),INT((R2277-2)/7),YEAR(R2277)*4+ROUNDUP(MONTH(R2277)/3)))</f>
        <v/>
      </c>
      <c r="P2277">
        <f>IF($R2277="","",IF($R2278="",1,IF(O2277&lt;&gt;O2278,1,0)))</f>
        <v/>
      </c>
      <c r="Q2277">
        <f>IF(P2277=1,SUM($P$7:P2277),"")</f>
        <v/>
      </c>
      <c r="R2277">
        <f>IF($A2277="","",IF(ISNUMBER($A2277),$A2277,IFERROR(DATEVALUE($A2277),NA())))</f>
        <v/>
      </c>
    </row>
    <row r="2278">
      <c r="O2278">
        <f>IF($R2278="","",CHOOSE($Q$2,YEAR(R2278)*12+MONTH(R2278),INT((R2278-2)/7),YEAR(R2278)*4+ROUNDUP(MONTH(R2278)/3)))</f>
        <v/>
      </c>
      <c r="P2278">
        <f>IF($R2278="","",IF($R2279="",1,IF(O2278&lt;&gt;O2279,1,0)))</f>
        <v/>
      </c>
      <c r="Q2278">
        <f>IF(P2278=1,SUM($P$7:P2278),"")</f>
        <v/>
      </c>
      <c r="R2278">
        <f>IF($A2278="","",IF(ISNUMBER($A2278),$A2278,IFERROR(DATEVALUE($A2278),NA())))</f>
        <v/>
      </c>
    </row>
    <row r="2279">
      <c r="O2279">
        <f>IF($R2279="","",CHOOSE($Q$2,YEAR(R2279)*12+MONTH(R2279),INT((R2279-2)/7),YEAR(R2279)*4+ROUNDUP(MONTH(R2279)/3)))</f>
        <v/>
      </c>
      <c r="P2279">
        <f>IF($R2279="","",IF($R2280="",1,IF(O2279&lt;&gt;O2280,1,0)))</f>
        <v/>
      </c>
      <c r="Q2279">
        <f>IF(P2279=1,SUM($P$7:P2279),"")</f>
        <v/>
      </c>
      <c r="R2279">
        <f>IF($A2279="","",IF(ISNUMBER($A2279),$A2279,IFERROR(DATEVALUE($A2279),NA())))</f>
        <v/>
      </c>
    </row>
    <row r="2280">
      <c r="O2280">
        <f>IF($R2280="","",CHOOSE($Q$2,YEAR(R2280)*12+MONTH(R2280),INT((R2280-2)/7),YEAR(R2280)*4+ROUNDUP(MONTH(R2280)/3)))</f>
        <v/>
      </c>
      <c r="P2280">
        <f>IF($R2280="","",IF($R2281="",1,IF(O2280&lt;&gt;O2281,1,0)))</f>
        <v/>
      </c>
      <c r="Q2280">
        <f>IF(P2280=1,SUM($P$7:P2280),"")</f>
        <v/>
      </c>
      <c r="R2280">
        <f>IF($A2280="","",IF(ISNUMBER($A2280),$A2280,IFERROR(DATEVALUE($A2280),NA())))</f>
        <v/>
      </c>
    </row>
    <row r="2281">
      <c r="O2281">
        <f>IF($R2281="","",CHOOSE($Q$2,YEAR(R2281)*12+MONTH(R2281),INT((R2281-2)/7),YEAR(R2281)*4+ROUNDUP(MONTH(R2281)/3)))</f>
        <v/>
      </c>
      <c r="P2281">
        <f>IF($R2281="","",IF($R2282="",1,IF(O2281&lt;&gt;O2282,1,0)))</f>
        <v/>
      </c>
      <c r="Q2281">
        <f>IF(P2281=1,SUM($P$7:P2281),"")</f>
        <v/>
      </c>
      <c r="R2281">
        <f>IF($A2281="","",IF(ISNUMBER($A2281),$A2281,IFERROR(DATEVALUE($A2281),NA())))</f>
        <v/>
      </c>
    </row>
    <row r="2282">
      <c r="O2282">
        <f>IF($R2282="","",CHOOSE($Q$2,YEAR(R2282)*12+MONTH(R2282),INT((R2282-2)/7),YEAR(R2282)*4+ROUNDUP(MONTH(R2282)/3)))</f>
        <v/>
      </c>
      <c r="P2282">
        <f>IF($R2282="","",IF($R2283="",1,IF(O2282&lt;&gt;O2283,1,0)))</f>
        <v/>
      </c>
      <c r="Q2282">
        <f>IF(P2282=1,SUM($P$7:P2282),"")</f>
        <v/>
      </c>
      <c r="R2282">
        <f>IF($A2282="","",IF(ISNUMBER($A2282),$A2282,IFERROR(DATEVALUE($A2282),NA())))</f>
        <v/>
      </c>
    </row>
    <row r="2283">
      <c r="O2283">
        <f>IF($R2283="","",CHOOSE($Q$2,YEAR(R2283)*12+MONTH(R2283),INT((R2283-2)/7),YEAR(R2283)*4+ROUNDUP(MONTH(R2283)/3)))</f>
        <v/>
      </c>
      <c r="P2283">
        <f>IF($R2283="","",IF($R2284="",1,IF(O2283&lt;&gt;O2284,1,0)))</f>
        <v/>
      </c>
      <c r="Q2283">
        <f>IF(P2283=1,SUM($P$7:P2283),"")</f>
        <v/>
      </c>
      <c r="R2283">
        <f>IF($A2283="","",IF(ISNUMBER($A2283),$A2283,IFERROR(DATEVALUE($A2283),NA())))</f>
        <v/>
      </c>
    </row>
    <row r="2284">
      <c r="O2284">
        <f>IF($R2284="","",CHOOSE($Q$2,YEAR(R2284)*12+MONTH(R2284),INT((R2284-2)/7),YEAR(R2284)*4+ROUNDUP(MONTH(R2284)/3)))</f>
        <v/>
      </c>
      <c r="P2284">
        <f>IF($R2284="","",IF($R2285="",1,IF(O2284&lt;&gt;O2285,1,0)))</f>
        <v/>
      </c>
      <c r="Q2284">
        <f>IF(P2284=1,SUM($P$7:P2284),"")</f>
        <v/>
      </c>
      <c r="R2284">
        <f>IF($A2284="","",IF(ISNUMBER($A2284),$A2284,IFERROR(DATEVALUE($A2284),NA())))</f>
        <v/>
      </c>
    </row>
    <row r="2285">
      <c r="O2285">
        <f>IF($R2285="","",CHOOSE($Q$2,YEAR(R2285)*12+MONTH(R2285),INT((R2285-2)/7),YEAR(R2285)*4+ROUNDUP(MONTH(R2285)/3)))</f>
        <v/>
      </c>
      <c r="P2285">
        <f>IF($R2285="","",IF($R2286="",1,IF(O2285&lt;&gt;O2286,1,0)))</f>
        <v/>
      </c>
      <c r="Q2285">
        <f>IF(P2285=1,SUM($P$7:P2285),"")</f>
        <v/>
      </c>
      <c r="R2285">
        <f>IF($A2285="","",IF(ISNUMBER($A2285),$A2285,IFERROR(DATEVALUE($A2285),NA())))</f>
        <v/>
      </c>
    </row>
    <row r="2286">
      <c r="O2286">
        <f>IF($R2286="","",CHOOSE($Q$2,YEAR(R2286)*12+MONTH(R2286),INT((R2286-2)/7),YEAR(R2286)*4+ROUNDUP(MONTH(R2286)/3)))</f>
        <v/>
      </c>
      <c r="P2286">
        <f>IF($R2286="","",IF($R2287="",1,IF(O2286&lt;&gt;O2287,1,0)))</f>
        <v/>
      </c>
      <c r="Q2286">
        <f>IF(P2286=1,SUM($P$7:P2286),"")</f>
        <v/>
      </c>
      <c r="R2286">
        <f>IF($A2286="","",IF(ISNUMBER($A2286),$A2286,IFERROR(DATEVALUE($A2286),NA())))</f>
        <v/>
      </c>
    </row>
    <row r="2287">
      <c r="O2287">
        <f>IF($R2287="","",CHOOSE($Q$2,YEAR(R2287)*12+MONTH(R2287),INT((R2287-2)/7),YEAR(R2287)*4+ROUNDUP(MONTH(R2287)/3)))</f>
        <v/>
      </c>
      <c r="P2287">
        <f>IF($R2287="","",IF($R2288="",1,IF(O2287&lt;&gt;O2288,1,0)))</f>
        <v/>
      </c>
      <c r="Q2287">
        <f>IF(P2287=1,SUM($P$7:P2287),"")</f>
        <v/>
      </c>
      <c r="R2287">
        <f>IF($A2287="","",IF(ISNUMBER($A2287),$A2287,IFERROR(DATEVALUE($A2287),NA())))</f>
        <v/>
      </c>
    </row>
    <row r="2288">
      <c r="O2288">
        <f>IF($R2288="","",CHOOSE($Q$2,YEAR(R2288)*12+MONTH(R2288),INT((R2288-2)/7),YEAR(R2288)*4+ROUNDUP(MONTH(R2288)/3)))</f>
        <v/>
      </c>
      <c r="P2288">
        <f>IF($R2288="","",IF($R2289="",1,IF(O2288&lt;&gt;O2289,1,0)))</f>
        <v/>
      </c>
      <c r="Q2288">
        <f>IF(P2288=1,SUM($P$7:P2288),"")</f>
        <v/>
      </c>
      <c r="R2288">
        <f>IF($A2288="","",IF(ISNUMBER($A2288),$A2288,IFERROR(DATEVALUE($A2288),NA())))</f>
        <v/>
      </c>
    </row>
    <row r="2289">
      <c r="O2289">
        <f>IF($R2289="","",CHOOSE($Q$2,YEAR(R2289)*12+MONTH(R2289),INT((R2289-2)/7),YEAR(R2289)*4+ROUNDUP(MONTH(R2289)/3)))</f>
        <v/>
      </c>
      <c r="P2289">
        <f>IF($R2289="","",IF($R2290="",1,IF(O2289&lt;&gt;O2290,1,0)))</f>
        <v/>
      </c>
      <c r="Q2289">
        <f>IF(P2289=1,SUM($P$7:P2289),"")</f>
        <v/>
      </c>
      <c r="R2289">
        <f>IF($A2289="","",IF(ISNUMBER($A2289),$A2289,IFERROR(DATEVALUE($A2289),NA())))</f>
        <v/>
      </c>
    </row>
    <row r="2290">
      <c r="O2290">
        <f>IF($R2290="","",CHOOSE($Q$2,YEAR(R2290)*12+MONTH(R2290),INT((R2290-2)/7),YEAR(R2290)*4+ROUNDUP(MONTH(R2290)/3)))</f>
        <v/>
      </c>
      <c r="P2290">
        <f>IF($R2290="","",IF($R2291="",1,IF(O2290&lt;&gt;O2291,1,0)))</f>
        <v/>
      </c>
      <c r="Q2290">
        <f>IF(P2290=1,SUM($P$7:P2290),"")</f>
        <v/>
      </c>
      <c r="R2290">
        <f>IF($A2290="","",IF(ISNUMBER($A2290),$A2290,IFERROR(DATEVALUE($A2290),NA())))</f>
        <v/>
      </c>
    </row>
    <row r="2291">
      <c r="O2291">
        <f>IF($R2291="","",CHOOSE($Q$2,YEAR(R2291)*12+MONTH(R2291),INT((R2291-2)/7),YEAR(R2291)*4+ROUNDUP(MONTH(R2291)/3)))</f>
        <v/>
      </c>
      <c r="P2291">
        <f>IF($R2291="","",IF($R2292="",1,IF(O2291&lt;&gt;O2292,1,0)))</f>
        <v/>
      </c>
      <c r="Q2291">
        <f>IF(P2291=1,SUM($P$7:P2291),"")</f>
        <v/>
      </c>
      <c r="R2291">
        <f>IF($A2291="","",IF(ISNUMBER($A2291),$A2291,IFERROR(DATEVALUE($A2291),NA())))</f>
        <v/>
      </c>
    </row>
    <row r="2292">
      <c r="O2292">
        <f>IF($R2292="","",CHOOSE($Q$2,YEAR(R2292)*12+MONTH(R2292),INT((R2292-2)/7),YEAR(R2292)*4+ROUNDUP(MONTH(R2292)/3)))</f>
        <v/>
      </c>
      <c r="P2292">
        <f>IF($R2292="","",IF($R2293="",1,IF(O2292&lt;&gt;O2293,1,0)))</f>
        <v/>
      </c>
      <c r="Q2292">
        <f>IF(P2292=1,SUM($P$7:P2292),"")</f>
        <v/>
      </c>
      <c r="R2292">
        <f>IF($A2292="","",IF(ISNUMBER($A2292),$A2292,IFERROR(DATEVALUE($A2292),NA())))</f>
        <v/>
      </c>
    </row>
    <row r="2293">
      <c r="O2293">
        <f>IF($R2293="","",CHOOSE($Q$2,YEAR(R2293)*12+MONTH(R2293),INT((R2293-2)/7),YEAR(R2293)*4+ROUNDUP(MONTH(R2293)/3)))</f>
        <v/>
      </c>
      <c r="P2293">
        <f>IF($R2293="","",IF($R2294="",1,IF(O2293&lt;&gt;O2294,1,0)))</f>
        <v/>
      </c>
      <c r="Q2293">
        <f>IF(P2293=1,SUM($P$7:P2293),"")</f>
        <v/>
      </c>
      <c r="R2293">
        <f>IF($A2293="","",IF(ISNUMBER($A2293),$A2293,IFERROR(DATEVALUE($A2293),NA())))</f>
        <v/>
      </c>
    </row>
    <row r="2294">
      <c r="O2294">
        <f>IF($R2294="","",CHOOSE($Q$2,YEAR(R2294)*12+MONTH(R2294),INT((R2294-2)/7),YEAR(R2294)*4+ROUNDUP(MONTH(R2294)/3)))</f>
        <v/>
      </c>
      <c r="P2294">
        <f>IF($R2294="","",IF($R2295="",1,IF(O2294&lt;&gt;O2295,1,0)))</f>
        <v/>
      </c>
      <c r="Q2294">
        <f>IF(P2294=1,SUM($P$7:P2294),"")</f>
        <v/>
      </c>
      <c r="R2294">
        <f>IF($A2294="","",IF(ISNUMBER($A2294),$A2294,IFERROR(DATEVALUE($A2294),NA())))</f>
        <v/>
      </c>
    </row>
    <row r="2295">
      <c r="O2295">
        <f>IF($R2295="","",CHOOSE($Q$2,YEAR(R2295)*12+MONTH(R2295),INT((R2295-2)/7),YEAR(R2295)*4+ROUNDUP(MONTH(R2295)/3)))</f>
        <v/>
      </c>
      <c r="P2295">
        <f>IF($R2295="","",IF($R2296="",1,IF(O2295&lt;&gt;O2296,1,0)))</f>
        <v/>
      </c>
      <c r="Q2295">
        <f>IF(P2295=1,SUM($P$7:P2295),"")</f>
        <v/>
      </c>
      <c r="R2295">
        <f>IF($A2295="","",IF(ISNUMBER($A2295),$A2295,IFERROR(DATEVALUE($A2295),NA())))</f>
        <v/>
      </c>
    </row>
    <row r="2296">
      <c r="O2296">
        <f>IF($R2296="","",CHOOSE($Q$2,YEAR(R2296)*12+MONTH(R2296),INT((R2296-2)/7),YEAR(R2296)*4+ROUNDUP(MONTH(R2296)/3)))</f>
        <v/>
      </c>
      <c r="P2296">
        <f>IF($R2296="","",IF($R2297="",1,IF(O2296&lt;&gt;O2297,1,0)))</f>
        <v/>
      </c>
      <c r="Q2296">
        <f>IF(P2296=1,SUM($P$7:P2296),"")</f>
        <v/>
      </c>
      <c r="R2296">
        <f>IF($A2296="","",IF(ISNUMBER($A2296),$A2296,IFERROR(DATEVALUE($A2296),NA())))</f>
        <v/>
      </c>
    </row>
    <row r="2297">
      <c r="O2297">
        <f>IF($R2297="","",CHOOSE($Q$2,YEAR(R2297)*12+MONTH(R2297),INT((R2297-2)/7),YEAR(R2297)*4+ROUNDUP(MONTH(R2297)/3)))</f>
        <v/>
      </c>
      <c r="P2297">
        <f>IF($R2297="","",IF($R2298="",1,IF(O2297&lt;&gt;O2298,1,0)))</f>
        <v/>
      </c>
      <c r="Q2297">
        <f>IF(P2297=1,SUM($P$7:P2297),"")</f>
        <v/>
      </c>
      <c r="R2297">
        <f>IF($A2297="","",IF(ISNUMBER($A2297),$A2297,IFERROR(DATEVALUE($A2297),NA())))</f>
        <v/>
      </c>
    </row>
    <row r="2298">
      <c r="O2298">
        <f>IF($R2298="","",CHOOSE($Q$2,YEAR(R2298)*12+MONTH(R2298),INT((R2298-2)/7),YEAR(R2298)*4+ROUNDUP(MONTH(R2298)/3)))</f>
        <v/>
      </c>
      <c r="P2298">
        <f>IF($R2298="","",IF($R2299="",1,IF(O2298&lt;&gt;O2299,1,0)))</f>
        <v/>
      </c>
      <c r="Q2298">
        <f>IF(P2298=1,SUM($P$7:P2298),"")</f>
        <v/>
      </c>
      <c r="R2298">
        <f>IF($A2298="","",IF(ISNUMBER($A2298),$A2298,IFERROR(DATEVALUE($A2298),NA())))</f>
        <v/>
      </c>
    </row>
    <row r="2299">
      <c r="O2299">
        <f>IF($R2299="","",CHOOSE($Q$2,YEAR(R2299)*12+MONTH(R2299),INT((R2299-2)/7),YEAR(R2299)*4+ROUNDUP(MONTH(R2299)/3)))</f>
        <v/>
      </c>
      <c r="P2299">
        <f>IF($R2299="","",IF($R2300="",1,IF(O2299&lt;&gt;O2300,1,0)))</f>
        <v/>
      </c>
      <c r="Q2299">
        <f>IF(P2299=1,SUM($P$7:P2299),"")</f>
        <v/>
      </c>
      <c r="R2299">
        <f>IF($A2299="","",IF(ISNUMBER($A2299),$A2299,IFERROR(DATEVALUE($A2299),NA())))</f>
        <v/>
      </c>
    </row>
    <row r="2300">
      <c r="O2300">
        <f>IF($R2300="","",CHOOSE($Q$2,YEAR(R2300)*12+MONTH(R2300),INT((R2300-2)/7),YEAR(R2300)*4+ROUNDUP(MONTH(R2300)/3)))</f>
        <v/>
      </c>
      <c r="P2300">
        <f>IF($R2300="","",IF($R2301="",1,IF(O2300&lt;&gt;O2301,1,0)))</f>
        <v/>
      </c>
      <c r="Q2300">
        <f>IF(P2300=1,SUM($P$7:P2300),"")</f>
        <v/>
      </c>
      <c r="R2300">
        <f>IF($A2300="","",IF(ISNUMBER($A2300),$A2300,IFERROR(DATEVALUE($A2300),NA())))</f>
        <v/>
      </c>
    </row>
    <row r="2301">
      <c r="O2301">
        <f>IF($R2301="","",CHOOSE($Q$2,YEAR(R2301)*12+MONTH(R2301),INT((R2301-2)/7),YEAR(R2301)*4+ROUNDUP(MONTH(R2301)/3)))</f>
        <v/>
      </c>
      <c r="P2301">
        <f>IF($R2301="","",IF($R2302="",1,IF(O2301&lt;&gt;O2302,1,0)))</f>
        <v/>
      </c>
      <c r="Q2301">
        <f>IF(P2301=1,SUM($P$7:P2301),"")</f>
        <v/>
      </c>
      <c r="R2301">
        <f>IF($A2301="","",IF(ISNUMBER($A2301),$A2301,IFERROR(DATEVALUE($A2301),NA())))</f>
        <v/>
      </c>
    </row>
    <row r="2302">
      <c r="O2302">
        <f>IF($R2302="","",CHOOSE($Q$2,YEAR(R2302)*12+MONTH(R2302),INT((R2302-2)/7),YEAR(R2302)*4+ROUNDUP(MONTH(R2302)/3)))</f>
        <v/>
      </c>
      <c r="P2302">
        <f>IF($R2302="","",IF($R2303="",1,IF(O2302&lt;&gt;O2303,1,0)))</f>
        <v/>
      </c>
      <c r="Q2302">
        <f>IF(P2302=1,SUM($P$7:P2302),"")</f>
        <v/>
      </c>
      <c r="R2302">
        <f>IF($A2302="","",IF(ISNUMBER($A2302),$A2302,IFERROR(DATEVALUE($A2302),NA())))</f>
        <v/>
      </c>
    </row>
    <row r="2303">
      <c r="O2303">
        <f>IF($R2303="","",CHOOSE($Q$2,YEAR(R2303)*12+MONTH(R2303),INT((R2303-2)/7),YEAR(R2303)*4+ROUNDUP(MONTH(R2303)/3)))</f>
        <v/>
      </c>
      <c r="P2303">
        <f>IF($R2303="","",IF($R2304="",1,IF(O2303&lt;&gt;O2304,1,0)))</f>
        <v/>
      </c>
      <c r="Q2303">
        <f>IF(P2303=1,SUM($P$7:P2303),"")</f>
        <v/>
      </c>
      <c r="R2303">
        <f>IF($A2303="","",IF(ISNUMBER($A2303),$A2303,IFERROR(DATEVALUE($A2303),NA())))</f>
        <v/>
      </c>
    </row>
    <row r="2304">
      <c r="O2304">
        <f>IF($R2304="","",CHOOSE($Q$2,YEAR(R2304)*12+MONTH(R2304),INT((R2304-2)/7),YEAR(R2304)*4+ROUNDUP(MONTH(R2304)/3)))</f>
        <v/>
      </c>
      <c r="P2304">
        <f>IF($R2304="","",IF($R2305="",1,IF(O2304&lt;&gt;O2305,1,0)))</f>
        <v/>
      </c>
      <c r="Q2304">
        <f>IF(P2304=1,SUM($P$7:P2304),"")</f>
        <v/>
      </c>
      <c r="R2304">
        <f>IF($A2304="","",IF(ISNUMBER($A2304),$A2304,IFERROR(DATEVALUE($A2304),NA())))</f>
        <v/>
      </c>
    </row>
    <row r="2305">
      <c r="O2305">
        <f>IF($R2305="","",CHOOSE($Q$2,YEAR(R2305)*12+MONTH(R2305),INT((R2305-2)/7),YEAR(R2305)*4+ROUNDUP(MONTH(R2305)/3)))</f>
        <v/>
      </c>
      <c r="P2305">
        <f>IF($R2305="","",IF($R2306="",1,IF(O2305&lt;&gt;O2306,1,0)))</f>
        <v/>
      </c>
      <c r="Q2305">
        <f>IF(P2305=1,SUM($P$7:P2305),"")</f>
        <v/>
      </c>
      <c r="R2305">
        <f>IF($A2305="","",IF(ISNUMBER($A2305),$A2305,IFERROR(DATEVALUE($A2305),NA())))</f>
        <v/>
      </c>
    </row>
    <row r="2306">
      <c r="O2306">
        <f>IF($R2306="","",CHOOSE($Q$2,YEAR(R2306)*12+MONTH(R2306),INT((R2306-2)/7),YEAR(R2306)*4+ROUNDUP(MONTH(R2306)/3)))</f>
        <v/>
      </c>
      <c r="P2306">
        <f>IF($R2306="","",IF($R2307="",1,IF(O2306&lt;&gt;O2307,1,0)))</f>
        <v/>
      </c>
      <c r="Q2306">
        <f>IF(P2306=1,SUM($P$7:P2306),"")</f>
        <v/>
      </c>
      <c r="R2306">
        <f>IF($A2306="","",IF(ISNUMBER($A2306),$A2306,IFERROR(DATEVALUE($A2306),NA())))</f>
        <v/>
      </c>
    </row>
    <row r="2307">
      <c r="O2307">
        <f>IF($R2307="","",CHOOSE($Q$2,YEAR(R2307)*12+MONTH(R2307),INT((R2307-2)/7),YEAR(R2307)*4+ROUNDUP(MONTH(R2307)/3)))</f>
        <v/>
      </c>
      <c r="P2307">
        <f>IF($R2307="","",IF($R2308="",1,IF(O2307&lt;&gt;O2308,1,0)))</f>
        <v/>
      </c>
      <c r="Q2307">
        <f>IF(P2307=1,SUM($P$7:P2307),"")</f>
        <v/>
      </c>
      <c r="R2307">
        <f>IF($A2307="","",IF(ISNUMBER($A2307),$A2307,IFERROR(DATEVALUE($A2307),NA())))</f>
        <v/>
      </c>
    </row>
    <row r="2308">
      <c r="O2308">
        <f>IF($R2308="","",CHOOSE($Q$2,YEAR(R2308)*12+MONTH(R2308),INT((R2308-2)/7),YEAR(R2308)*4+ROUNDUP(MONTH(R2308)/3)))</f>
        <v/>
      </c>
      <c r="P2308">
        <f>IF($R2308="","",IF($R2309="",1,IF(O2308&lt;&gt;O2309,1,0)))</f>
        <v/>
      </c>
      <c r="Q2308">
        <f>IF(P2308=1,SUM($P$7:P2308),"")</f>
        <v/>
      </c>
      <c r="R2308">
        <f>IF($A2308="","",IF(ISNUMBER($A2308),$A2308,IFERROR(DATEVALUE($A2308),NA())))</f>
        <v/>
      </c>
    </row>
    <row r="2309">
      <c r="O2309">
        <f>IF($R2309="","",CHOOSE($Q$2,YEAR(R2309)*12+MONTH(R2309),INT((R2309-2)/7),YEAR(R2309)*4+ROUNDUP(MONTH(R2309)/3)))</f>
        <v/>
      </c>
      <c r="P2309">
        <f>IF($R2309="","",IF($R2310="",1,IF(O2309&lt;&gt;O2310,1,0)))</f>
        <v/>
      </c>
      <c r="Q2309">
        <f>IF(P2309=1,SUM($P$7:P2309),"")</f>
        <v/>
      </c>
      <c r="R2309">
        <f>IF($A2309="","",IF(ISNUMBER($A2309),$A2309,IFERROR(DATEVALUE($A2309),NA())))</f>
        <v/>
      </c>
    </row>
    <row r="2310">
      <c r="O2310">
        <f>IF($R2310="","",CHOOSE($Q$2,YEAR(R2310)*12+MONTH(R2310),INT((R2310-2)/7),YEAR(R2310)*4+ROUNDUP(MONTH(R2310)/3)))</f>
        <v/>
      </c>
      <c r="P2310">
        <f>IF($R2310="","",IF($R2311="",1,IF(O2310&lt;&gt;O2311,1,0)))</f>
        <v/>
      </c>
      <c r="Q2310">
        <f>IF(P2310=1,SUM($P$7:P2310),"")</f>
        <v/>
      </c>
      <c r="R2310">
        <f>IF($A2310="","",IF(ISNUMBER($A2310),$A2310,IFERROR(DATEVALUE($A2310),NA())))</f>
        <v/>
      </c>
    </row>
    <row r="2311">
      <c r="O2311">
        <f>IF($R2311="","",CHOOSE($Q$2,YEAR(R2311)*12+MONTH(R2311),INT((R2311-2)/7),YEAR(R2311)*4+ROUNDUP(MONTH(R2311)/3)))</f>
        <v/>
      </c>
      <c r="P2311">
        <f>IF($R2311="","",IF($R2312="",1,IF(O2311&lt;&gt;O2312,1,0)))</f>
        <v/>
      </c>
      <c r="Q2311">
        <f>IF(P2311=1,SUM($P$7:P2311),"")</f>
        <v/>
      </c>
      <c r="R2311">
        <f>IF($A2311="","",IF(ISNUMBER($A2311),$A2311,IFERROR(DATEVALUE($A2311),NA())))</f>
        <v/>
      </c>
    </row>
    <row r="2312">
      <c r="O2312">
        <f>IF($R2312="","",CHOOSE($Q$2,YEAR(R2312)*12+MONTH(R2312),INT((R2312-2)/7),YEAR(R2312)*4+ROUNDUP(MONTH(R2312)/3)))</f>
        <v/>
      </c>
      <c r="P2312">
        <f>IF($R2312="","",IF($R2313="",1,IF(O2312&lt;&gt;O2313,1,0)))</f>
        <v/>
      </c>
      <c r="Q2312">
        <f>IF(P2312=1,SUM($P$7:P2312),"")</f>
        <v/>
      </c>
      <c r="R2312">
        <f>IF($A2312="","",IF(ISNUMBER($A2312),$A2312,IFERROR(DATEVALUE($A2312),NA())))</f>
        <v/>
      </c>
    </row>
    <row r="2313">
      <c r="O2313">
        <f>IF($R2313="","",CHOOSE($Q$2,YEAR(R2313)*12+MONTH(R2313),INT((R2313-2)/7),YEAR(R2313)*4+ROUNDUP(MONTH(R2313)/3)))</f>
        <v/>
      </c>
      <c r="P2313">
        <f>IF($R2313="","",IF($R2314="",1,IF(O2313&lt;&gt;O2314,1,0)))</f>
        <v/>
      </c>
      <c r="Q2313">
        <f>IF(P2313=1,SUM($P$7:P2313),"")</f>
        <v/>
      </c>
      <c r="R2313">
        <f>IF($A2313="","",IF(ISNUMBER($A2313),$A2313,IFERROR(DATEVALUE($A2313),NA())))</f>
        <v/>
      </c>
    </row>
    <row r="2314">
      <c r="O2314">
        <f>IF($R2314="","",CHOOSE($Q$2,YEAR(R2314)*12+MONTH(R2314),INT((R2314-2)/7),YEAR(R2314)*4+ROUNDUP(MONTH(R2314)/3)))</f>
        <v/>
      </c>
      <c r="P2314">
        <f>IF($R2314="","",IF($R2315="",1,IF(O2314&lt;&gt;O2315,1,0)))</f>
        <v/>
      </c>
      <c r="Q2314">
        <f>IF(P2314=1,SUM($P$7:P2314),"")</f>
        <v/>
      </c>
      <c r="R2314">
        <f>IF($A2314="","",IF(ISNUMBER($A2314),$A2314,IFERROR(DATEVALUE($A2314),NA())))</f>
        <v/>
      </c>
    </row>
    <row r="2315">
      <c r="O2315">
        <f>IF($R2315="","",CHOOSE($Q$2,YEAR(R2315)*12+MONTH(R2315),INT((R2315-2)/7),YEAR(R2315)*4+ROUNDUP(MONTH(R2315)/3)))</f>
        <v/>
      </c>
      <c r="P2315">
        <f>IF($R2315="","",IF($R2316="",1,IF(O2315&lt;&gt;O2316,1,0)))</f>
        <v/>
      </c>
      <c r="Q2315">
        <f>IF(P2315=1,SUM($P$7:P2315),"")</f>
        <v/>
      </c>
      <c r="R2315">
        <f>IF($A2315="","",IF(ISNUMBER($A2315),$A2315,IFERROR(DATEVALUE($A2315),NA())))</f>
        <v/>
      </c>
    </row>
    <row r="2316">
      <c r="O2316">
        <f>IF($R2316="","",CHOOSE($Q$2,YEAR(R2316)*12+MONTH(R2316),INT((R2316-2)/7),YEAR(R2316)*4+ROUNDUP(MONTH(R2316)/3)))</f>
        <v/>
      </c>
      <c r="P2316">
        <f>IF($R2316="","",IF($R2317="",1,IF(O2316&lt;&gt;O2317,1,0)))</f>
        <v/>
      </c>
      <c r="Q2316">
        <f>IF(P2316=1,SUM($P$7:P2316),"")</f>
        <v/>
      </c>
      <c r="R2316">
        <f>IF($A2316="","",IF(ISNUMBER($A2316),$A2316,IFERROR(DATEVALUE($A2316),NA())))</f>
        <v/>
      </c>
    </row>
    <row r="2317">
      <c r="O2317">
        <f>IF($R2317="","",CHOOSE($Q$2,YEAR(R2317)*12+MONTH(R2317),INT((R2317-2)/7),YEAR(R2317)*4+ROUNDUP(MONTH(R2317)/3)))</f>
        <v/>
      </c>
      <c r="P2317">
        <f>IF($R2317="","",IF($R2318="",1,IF(O2317&lt;&gt;O2318,1,0)))</f>
        <v/>
      </c>
      <c r="Q2317">
        <f>IF(P2317=1,SUM($P$7:P2317),"")</f>
        <v/>
      </c>
      <c r="R2317">
        <f>IF($A2317="","",IF(ISNUMBER($A2317),$A2317,IFERROR(DATEVALUE($A2317),NA())))</f>
        <v/>
      </c>
    </row>
    <row r="2318">
      <c r="O2318">
        <f>IF($R2318="","",CHOOSE($Q$2,YEAR(R2318)*12+MONTH(R2318),INT((R2318-2)/7),YEAR(R2318)*4+ROUNDUP(MONTH(R2318)/3)))</f>
        <v/>
      </c>
      <c r="P2318">
        <f>IF($R2318="","",IF($R2319="",1,IF(O2318&lt;&gt;O2319,1,0)))</f>
        <v/>
      </c>
      <c r="Q2318">
        <f>IF(P2318=1,SUM($P$7:P2318),"")</f>
        <v/>
      </c>
      <c r="R2318">
        <f>IF($A2318="","",IF(ISNUMBER($A2318),$A2318,IFERROR(DATEVALUE($A2318),NA())))</f>
        <v/>
      </c>
    </row>
    <row r="2319">
      <c r="O2319">
        <f>IF($R2319="","",CHOOSE($Q$2,YEAR(R2319)*12+MONTH(R2319),INT((R2319-2)/7),YEAR(R2319)*4+ROUNDUP(MONTH(R2319)/3)))</f>
        <v/>
      </c>
      <c r="P2319">
        <f>IF($R2319="","",IF($R2320="",1,IF(O2319&lt;&gt;O2320,1,0)))</f>
        <v/>
      </c>
      <c r="Q2319">
        <f>IF(P2319=1,SUM($P$7:P2319),"")</f>
        <v/>
      </c>
      <c r="R2319">
        <f>IF($A2319="","",IF(ISNUMBER($A2319),$A2319,IFERROR(DATEVALUE($A2319),NA())))</f>
        <v/>
      </c>
    </row>
    <row r="2320">
      <c r="O2320">
        <f>IF($R2320="","",CHOOSE($Q$2,YEAR(R2320)*12+MONTH(R2320),INT((R2320-2)/7),YEAR(R2320)*4+ROUNDUP(MONTH(R2320)/3)))</f>
        <v/>
      </c>
      <c r="P2320">
        <f>IF($R2320="","",IF($R2321="",1,IF(O2320&lt;&gt;O2321,1,0)))</f>
        <v/>
      </c>
      <c r="Q2320">
        <f>IF(P2320=1,SUM($P$7:P2320),"")</f>
        <v/>
      </c>
      <c r="R2320">
        <f>IF($A2320="","",IF(ISNUMBER($A2320),$A2320,IFERROR(DATEVALUE($A2320),NA())))</f>
        <v/>
      </c>
    </row>
    <row r="2321">
      <c r="O2321">
        <f>IF($R2321="","",CHOOSE($Q$2,YEAR(R2321)*12+MONTH(R2321),INT((R2321-2)/7),YEAR(R2321)*4+ROUNDUP(MONTH(R2321)/3)))</f>
        <v/>
      </c>
      <c r="P2321">
        <f>IF($R2321="","",IF($R2322="",1,IF(O2321&lt;&gt;O2322,1,0)))</f>
        <v/>
      </c>
      <c r="Q2321">
        <f>IF(P2321=1,SUM($P$7:P2321),"")</f>
        <v/>
      </c>
      <c r="R2321">
        <f>IF($A2321="","",IF(ISNUMBER($A2321),$A2321,IFERROR(DATEVALUE($A2321),NA())))</f>
        <v/>
      </c>
    </row>
    <row r="2322">
      <c r="O2322">
        <f>IF($R2322="","",CHOOSE($Q$2,YEAR(R2322)*12+MONTH(R2322),INT((R2322-2)/7),YEAR(R2322)*4+ROUNDUP(MONTH(R2322)/3)))</f>
        <v/>
      </c>
      <c r="P2322">
        <f>IF($R2322="","",IF($R2323="",1,IF(O2322&lt;&gt;O2323,1,0)))</f>
        <v/>
      </c>
      <c r="Q2322">
        <f>IF(P2322=1,SUM($P$7:P2322),"")</f>
        <v/>
      </c>
      <c r="R2322">
        <f>IF($A2322="","",IF(ISNUMBER($A2322),$A2322,IFERROR(DATEVALUE($A2322),NA())))</f>
        <v/>
      </c>
    </row>
    <row r="2323">
      <c r="O2323">
        <f>IF($R2323="","",CHOOSE($Q$2,YEAR(R2323)*12+MONTH(R2323),INT((R2323-2)/7),YEAR(R2323)*4+ROUNDUP(MONTH(R2323)/3)))</f>
        <v/>
      </c>
      <c r="P2323">
        <f>IF($R2323="","",IF($R2324="",1,IF(O2323&lt;&gt;O2324,1,0)))</f>
        <v/>
      </c>
      <c r="Q2323">
        <f>IF(P2323=1,SUM($P$7:P2323),"")</f>
        <v/>
      </c>
      <c r="R2323">
        <f>IF($A2323="","",IF(ISNUMBER($A2323),$A2323,IFERROR(DATEVALUE($A2323),NA())))</f>
        <v/>
      </c>
    </row>
    <row r="2324">
      <c r="O2324">
        <f>IF($R2324="","",CHOOSE($Q$2,YEAR(R2324)*12+MONTH(R2324),INT((R2324-2)/7),YEAR(R2324)*4+ROUNDUP(MONTH(R2324)/3)))</f>
        <v/>
      </c>
      <c r="P2324">
        <f>IF($R2324="","",IF($R2325="",1,IF(O2324&lt;&gt;O2325,1,0)))</f>
        <v/>
      </c>
      <c r="Q2324">
        <f>IF(P2324=1,SUM($P$7:P2324),"")</f>
        <v/>
      </c>
      <c r="R2324">
        <f>IF($A2324="","",IF(ISNUMBER($A2324),$A2324,IFERROR(DATEVALUE($A2324),NA())))</f>
        <v/>
      </c>
    </row>
    <row r="2325">
      <c r="O2325">
        <f>IF($R2325="","",CHOOSE($Q$2,YEAR(R2325)*12+MONTH(R2325),INT((R2325-2)/7),YEAR(R2325)*4+ROUNDUP(MONTH(R2325)/3)))</f>
        <v/>
      </c>
      <c r="P2325">
        <f>IF($R2325="","",IF($R2326="",1,IF(O2325&lt;&gt;O2326,1,0)))</f>
        <v/>
      </c>
      <c r="Q2325">
        <f>IF(P2325=1,SUM($P$7:P2325),"")</f>
        <v/>
      </c>
      <c r="R2325">
        <f>IF($A2325="","",IF(ISNUMBER($A2325),$A2325,IFERROR(DATEVALUE($A2325),NA())))</f>
        <v/>
      </c>
    </row>
    <row r="2326">
      <c r="O2326">
        <f>IF($R2326="","",CHOOSE($Q$2,YEAR(R2326)*12+MONTH(R2326),INT((R2326-2)/7),YEAR(R2326)*4+ROUNDUP(MONTH(R2326)/3)))</f>
        <v/>
      </c>
      <c r="P2326">
        <f>IF($R2326="","",IF($R2327="",1,IF(O2326&lt;&gt;O2327,1,0)))</f>
        <v/>
      </c>
      <c r="Q2326">
        <f>IF(P2326=1,SUM($P$7:P2326),"")</f>
        <v/>
      </c>
      <c r="R2326">
        <f>IF($A2326="","",IF(ISNUMBER($A2326),$A2326,IFERROR(DATEVALUE($A2326),NA())))</f>
        <v/>
      </c>
    </row>
    <row r="2327">
      <c r="O2327">
        <f>IF($R2327="","",CHOOSE($Q$2,YEAR(R2327)*12+MONTH(R2327),INT((R2327-2)/7),YEAR(R2327)*4+ROUNDUP(MONTH(R2327)/3)))</f>
        <v/>
      </c>
      <c r="P2327">
        <f>IF($R2327="","",IF($R2328="",1,IF(O2327&lt;&gt;O2328,1,0)))</f>
        <v/>
      </c>
      <c r="Q2327">
        <f>IF(P2327=1,SUM($P$7:P2327),"")</f>
        <v/>
      </c>
      <c r="R2327">
        <f>IF($A2327="","",IF(ISNUMBER($A2327),$A2327,IFERROR(DATEVALUE($A2327),NA())))</f>
        <v/>
      </c>
    </row>
    <row r="2328">
      <c r="O2328">
        <f>IF($R2328="","",CHOOSE($Q$2,YEAR(R2328)*12+MONTH(R2328),INT((R2328-2)/7),YEAR(R2328)*4+ROUNDUP(MONTH(R2328)/3)))</f>
        <v/>
      </c>
      <c r="P2328">
        <f>IF($R2328="","",IF($R2329="",1,IF(O2328&lt;&gt;O2329,1,0)))</f>
        <v/>
      </c>
      <c r="Q2328">
        <f>IF(P2328=1,SUM($P$7:P2328),"")</f>
        <v/>
      </c>
      <c r="R2328">
        <f>IF($A2328="","",IF(ISNUMBER($A2328),$A2328,IFERROR(DATEVALUE($A2328),NA())))</f>
        <v/>
      </c>
    </row>
    <row r="2329">
      <c r="O2329">
        <f>IF($R2329="","",CHOOSE($Q$2,YEAR(R2329)*12+MONTH(R2329),INT((R2329-2)/7),YEAR(R2329)*4+ROUNDUP(MONTH(R2329)/3)))</f>
        <v/>
      </c>
      <c r="P2329">
        <f>IF($R2329="","",IF($R2330="",1,IF(O2329&lt;&gt;O2330,1,0)))</f>
        <v/>
      </c>
      <c r="Q2329">
        <f>IF(P2329=1,SUM($P$7:P2329),"")</f>
        <v/>
      </c>
      <c r="R2329">
        <f>IF($A2329="","",IF(ISNUMBER($A2329),$A2329,IFERROR(DATEVALUE($A2329),NA())))</f>
        <v/>
      </c>
    </row>
    <row r="2330">
      <c r="O2330">
        <f>IF($R2330="","",CHOOSE($Q$2,YEAR(R2330)*12+MONTH(R2330),INT((R2330-2)/7),YEAR(R2330)*4+ROUNDUP(MONTH(R2330)/3)))</f>
        <v/>
      </c>
      <c r="P2330">
        <f>IF($R2330="","",IF($R2331="",1,IF(O2330&lt;&gt;O2331,1,0)))</f>
        <v/>
      </c>
      <c r="Q2330">
        <f>IF(P2330=1,SUM($P$7:P2330),"")</f>
        <v/>
      </c>
      <c r="R2330">
        <f>IF($A2330="","",IF(ISNUMBER($A2330),$A2330,IFERROR(DATEVALUE($A2330),NA())))</f>
        <v/>
      </c>
    </row>
    <row r="2331">
      <c r="O2331">
        <f>IF($R2331="","",CHOOSE($Q$2,YEAR(R2331)*12+MONTH(R2331),INT((R2331-2)/7),YEAR(R2331)*4+ROUNDUP(MONTH(R2331)/3)))</f>
        <v/>
      </c>
      <c r="P2331">
        <f>IF($R2331="","",IF($R2332="",1,IF(O2331&lt;&gt;O2332,1,0)))</f>
        <v/>
      </c>
      <c r="Q2331">
        <f>IF(P2331=1,SUM($P$7:P2331),"")</f>
        <v/>
      </c>
      <c r="R2331">
        <f>IF($A2331="","",IF(ISNUMBER($A2331),$A2331,IFERROR(DATEVALUE($A2331),NA())))</f>
        <v/>
      </c>
    </row>
    <row r="2332">
      <c r="O2332">
        <f>IF($R2332="","",CHOOSE($Q$2,YEAR(R2332)*12+MONTH(R2332),INT((R2332-2)/7),YEAR(R2332)*4+ROUNDUP(MONTH(R2332)/3)))</f>
        <v/>
      </c>
      <c r="P2332">
        <f>IF($R2332="","",IF($R2333="",1,IF(O2332&lt;&gt;O2333,1,0)))</f>
        <v/>
      </c>
      <c r="Q2332">
        <f>IF(P2332=1,SUM($P$7:P2332),"")</f>
        <v/>
      </c>
      <c r="R2332">
        <f>IF($A2332="","",IF(ISNUMBER($A2332),$A2332,IFERROR(DATEVALUE($A2332),NA())))</f>
        <v/>
      </c>
    </row>
    <row r="2333">
      <c r="O2333">
        <f>IF($R2333="","",CHOOSE($Q$2,YEAR(R2333)*12+MONTH(R2333),INT((R2333-2)/7),YEAR(R2333)*4+ROUNDUP(MONTH(R2333)/3)))</f>
        <v/>
      </c>
      <c r="P2333">
        <f>IF($R2333="","",IF($R2334="",1,IF(O2333&lt;&gt;O2334,1,0)))</f>
        <v/>
      </c>
      <c r="Q2333">
        <f>IF(P2333=1,SUM($P$7:P2333),"")</f>
        <v/>
      </c>
      <c r="R2333">
        <f>IF($A2333="","",IF(ISNUMBER($A2333),$A2333,IFERROR(DATEVALUE($A2333),NA())))</f>
        <v/>
      </c>
    </row>
    <row r="2334">
      <c r="O2334">
        <f>IF($R2334="","",CHOOSE($Q$2,YEAR(R2334)*12+MONTH(R2334),INT((R2334-2)/7),YEAR(R2334)*4+ROUNDUP(MONTH(R2334)/3)))</f>
        <v/>
      </c>
      <c r="P2334">
        <f>IF($R2334="","",IF($R2335="",1,IF(O2334&lt;&gt;O2335,1,0)))</f>
        <v/>
      </c>
      <c r="Q2334">
        <f>IF(P2334=1,SUM($P$7:P2334),"")</f>
        <v/>
      </c>
      <c r="R2334">
        <f>IF($A2334="","",IF(ISNUMBER($A2334),$A2334,IFERROR(DATEVALUE($A2334),NA())))</f>
        <v/>
      </c>
    </row>
    <row r="2335">
      <c r="O2335">
        <f>IF($R2335="","",CHOOSE($Q$2,YEAR(R2335)*12+MONTH(R2335),INT((R2335-2)/7),YEAR(R2335)*4+ROUNDUP(MONTH(R2335)/3)))</f>
        <v/>
      </c>
      <c r="P2335">
        <f>IF($R2335="","",IF($R2336="",1,IF(O2335&lt;&gt;O2336,1,0)))</f>
        <v/>
      </c>
      <c r="Q2335">
        <f>IF(P2335=1,SUM($P$7:P2335),"")</f>
        <v/>
      </c>
      <c r="R2335">
        <f>IF($A2335="","",IF(ISNUMBER($A2335),$A2335,IFERROR(DATEVALUE($A2335),NA())))</f>
        <v/>
      </c>
    </row>
    <row r="2336">
      <c r="O2336">
        <f>IF($R2336="","",CHOOSE($Q$2,YEAR(R2336)*12+MONTH(R2336),INT((R2336-2)/7),YEAR(R2336)*4+ROUNDUP(MONTH(R2336)/3)))</f>
        <v/>
      </c>
      <c r="P2336">
        <f>IF($R2336="","",IF($R2337="",1,IF(O2336&lt;&gt;O2337,1,0)))</f>
        <v/>
      </c>
      <c r="Q2336">
        <f>IF(P2336=1,SUM($P$7:P2336),"")</f>
        <v/>
      </c>
      <c r="R2336">
        <f>IF($A2336="","",IF(ISNUMBER($A2336),$A2336,IFERROR(DATEVALUE($A2336),NA())))</f>
        <v/>
      </c>
    </row>
    <row r="2337">
      <c r="O2337">
        <f>IF($R2337="","",CHOOSE($Q$2,YEAR(R2337)*12+MONTH(R2337),INT((R2337-2)/7),YEAR(R2337)*4+ROUNDUP(MONTH(R2337)/3)))</f>
        <v/>
      </c>
      <c r="P2337">
        <f>IF($R2337="","",IF($R2338="",1,IF(O2337&lt;&gt;O2338,1,0)))</f>
        <v/>
      </c>
      <c r="Q2337">
        <f>IF(P2337=1,SUM($P$7:P2337),"")</f>
        <v/>
      </c>
      <c r="R2337">
        <f>IF($A2337="","",IF(ISNUMBER($A2337),$A2337,IFERROR(DATEVALUE($A2337),NA())))</f>
        <v/>
      </c>
    </row>
    <row r="2338">
      <c r="O2338">
        <f>IF($R2338="","",CHOOSE($Q$2,YEAR(R2338)*12+MONTH(R2338),INT((R2338-2)/7),YEAR(R2338)*4+ROUNDUP(MONTH(R2338)/3)))</f>
        <v/>
      </c>
      <c r="P2338">
        <f>IF($R2338="","",IF($R2339="",1,IF(O2338&lt;&gt;O2339,1,0)))</f>
        <v/>
      </c>
      <c r="Q2338">
        <f>IF(P2338=1,SUM($P$7:P2338),"")</f>
        <v/>
      </c>
      <c r="R2338">
        <f>IF($A2338="","",IF(ISNUMBER($A2338),$A2338,IFERROR(DATEVALUE($A2338),NA())))</f>
        <v/>
      </c>
    </row>
    <row r="2339">
      <c r="O2339">
        <f>IF($R2339="","",CHOOSE($Q$2,YEAR(R2339)*12+MONTH(R2339),INT((R2339-2)/7),YEAR(R2339)*4+ROUNDUP(MONTH(R2339)/3)))</f>
        <v/>
      </c>
      <c r="P2339">
        <f>IF($R2339="","",IF($R2340="",1,IF(O2339&lt;&gt;O2340,1,0)))</f>
        <v/>
      </c>
      <c r="Q2339">
        <f>IF(P2339=1,SUM($P$7:P2339),"")</f>
        <v/>
      </c>
      <c r="R2339">
        <f>IF($A2339="","",IF(ISNUMBER($A2339),$A2339,IFERROR(DATEVALUE($A2339),NA())))</f>
        <v/>
      </c>
    </row>
    <row r="2340">
      <c r="O2340">
        <f>IF($R2340="","",CHOOSE($Q$2,YEAR(R2340)*12+MONTH(R2340),INT((R2340-2)/7),YEAR(R2340)*4+ROUNDUP(MONTH(R2340)/3)))</f>
        <v/>
      </c>
      <c r="P2340">
        <f>IF($R2340="","",IF($R2341="",1,IF(O2340&lt;&gt;O2341,1,0)))</f>
        <v/>
      </c>
      <c r="Q2340">
        <f>IF(P2340=1,SUM($P$7:P2340),"")</f>
        <v/>
      </c>
      <c r="R2340">
        <f>IF($A2340="","",IF(ISNUMBER($A2340),$A2340,IFERROR(DATEVALUE($A2340),NA())))</f>
        <v/>
      </c>
    </row>
    <row r="2341">
      <c r="O2341">
        <f>IF($R2341="","",CHOOSE($Q$2,YEAR(R2341)*12+MONTH(R2341),INT((R2341-2)/7),YEAR(R2341)*4+ROUNDUP(MONTH(R2341)/3)))</f>
        <v/>
      </c>
      <c r="P2341">
        <f>IF($R2341="","",IF($R2342="",1,IF(O2341&lt;&gt;O2342,1,0)))</f>
        <v/>
      </c>
      <c r="Q2341">
        <f>IF(P2341=1,SUM($P$7:P2341),"")</f>
        <v/>
      </c>
      <c r="R2341">
        <f>IF($A2341="","",IF(ISNUMBER($A2341),$A2341,IFERROR(DATEVALUE($A2341),NA())))</f>
        <v/>
      </c>
    </row>
    <row r="2342">
      <c r="O2342">
        <f>IF($R2342="","",CHOOSE($Q$2,YEAR(R2342)*12+MONTH(R2342),INT((R2342-2)/7),YEAR(R2342)*4+ROUNDUP(MONTH(R2342)/3)))</f>
        <v/>
      </c>
      <c r="P2342">
        <f>IF($R2342="","",IF($R2343="",1,IF(O2342&lt;&gt;O2343,1,0)))</f>
        <v/>
      </c>
      <c r="Q2342">
        <f>IF(P2342=1,SUM($P$7:P2342),"")</f>
        <v/>
      </c>
      <c r="R2342">
        <f>IF($A2342="","",IF(ISNUMBER($A2342),$A2342,IFERROR(DATEVALUE($A2342),NA())))</f>
        <v/>
      </c>
    </row>
    <row r="2343">
      <c r="O2343">
        <f>IF($R2343="","",CHOOSE($Q$2,YEAR(R2343)*12+MONTH(R2343),INT((R2343-2)/7),YEAR(R2343)*4+ROUNDUP(MONTH(R2343)/3)))</f>
        <v/>
      </c>
      <c r="P2343">
        <f>IF($R2343="","",IF($R2344="",1,IF(O2343&lt;&gt;O2344,1,0)))</f>
        <v/>
      </c>
      <c r="Q2343">
        <f>IF(P2343=1,SUM($P$7:P2343),"")</f>
        <v/>
      </c>
      <c r="R2343">
        <f>IF($A2343="","",IF(ISNUMBER($A2343),$A2343,IFERROR(DATEVALUE($A2343),NA())))</f>
        <v/>
      </c>
    </row>
    <row r="2344">
      <c r="O2344">
        <f>IF($R2344="","",CHOOSE($Q$2,YEAR(R2344)*12+MONTH(R2344),INT((R2344-2)/7),YEAR(R2344)*4+ROUNDUP(MONTH(R2344)/3)))</f>
        <v/>
      </c>
      <c r="P2344">
        <f>IF($R2344="","",IF($R2345="",1,IF(O2344&lt;&gt;O2345,1,0)))</f>
        <v/>
      </c>
      <c r="Q2344">
        <f>IF(P2344=1,SUM($P$7:P2344),"")</f>
        <v/>
      </c>
      <c r="R2344">
        <f>IF($A2344="","",IF(ISNUMBER($A2344),$A2344,IFERROR(DATEVALUE($A2344),NA())))</f>
        <v/>
      </c>
    </row>
    <row r="2345">
      <c r="O2345">
        <f>IF($R2345="","",CHOOSE($Q$2,YEAR(R2345)*12+MONTH(R2345),INT((R2345-2)/7),YEAR(R2345)*4+ROUNDUP(MONTH(R2345)/3)))</f>
        <v/>
      </c>
      <c r="P2345">
        <f>IF($R2345="","",IF($R2346="",1,IF(O2345&lt;&gt;O2346,1,0)))</f>
        <v/>
      </c>
      <c r="Q2345">
        <f>IF(P2345=1,SUM($P$7:P2345),"")</f>
        <v/>
      </c>
      <c r="R2345">
        <f>IF($A2345="","",IF(ISNUMBER($A2345),$A2345,IFERROR(DATEVALUE($A2345),NA())))</f>
        <v/>
      </c>
    </row>
    <row r="2346">
      <c r="O2346">
        <f>IF($R2346="","",CHOOSE($Q$2,YEAR(R2346)*12+MONTH(R2346),INT((R2346-2)/7),YEAR(R2346)*4+ROUNDUP(MONTH(R2346)/3)))</f>
        <v/>
      </c>
      <c r="P2346">
        <f>IF($R2346="","",IF($R2347="",1,IF(O2346&lt;&gt;O2347,1,0)))</f>
        <v/>
      </c>
      <c r="Q2346">
        <f>IF(P2346=1,SUM($P$7:P2346),"")</f>
        <v/>
      </c>
      <c r="R2346">
        <f>IF($A2346="","",IF(ISNUMBER($A2346),$A2346,IFERROR(DATEVALUE($A2346),NA())))</f>
        <v/>
      </c>
    </row>
    <row r="2347">
      <c r="O2347">
        <f>IF($R2347="","",CHOOSE($Q$2,YEAR(R2347)*12+MONTH(R2347),INT((R2347-2)/7),YEAR(R2347)*4+ROUNDUP(MONTH(R2347)/3)))</f>
        <v/>
      </c>
      <c r="P2347">
        <f>IF($R2347="","",IF($R2348="",1,IF(O2347&lt;&gt;O2348,1,0)))</f>
        <v/>
      </c>
      <c r="Q2347">
        <f>IF(P2347=1,SUM($P$7:P2347),"")</f>
        <v/>
      </c>
      <c r="R2347">
        <f>IF($A2347="","",IF(ISNUMBER($A2347),$A2347,IFERROR(DATEVALUE($A2347),NA())))</f>
        <v/>
      </c>
    </row>
    <row r="2348">
      <c r="O2348">
        <f>IF($R2348="","",CHOOSE($Q$2,YEAR(R2348)*12+MONTH(R2348),INT((R2348-2)/7),YEAR(R2348)*4+ROUNDUP(MONTH(R2348)/3)))</f>
        <v/>
      </c>
      <c r="P2348">
        <f>IF($R2348="","",IF($R2349="",1,IF(O2348&lt;&gt;O2349,1,0)))</f>
        <v/>
      </c>
      <c r="Q2348">
        <f>IF(P2348=1,SUM($P$7:P2348),"")</f>
        <v/>
      </c>
      <c r="R2348">
        <f>IF($A2348="","",IF(ISNUMBER($A2348),$A2348,IFERROR(DATEVALUE($A2348),NA())))</f>
        <v/>
      </c>
    </row>
    <row r="2349">
      <c r="O2349">
        <f>IF($R2349="","",CHOOSE($Q$2,YEAR(R2349)*12+MONTH(R2349),INT((R2349-2)/7),YEAR(R2349)*4+ROUNDUP(MONTH(R2349)/3)))</f>
        <v/>
      </c>
      <c r="P2349">
        <f>IF($R2349="","",IF($R2350="",1,IF(O2349&lt;&gt;O2350,1,0)))</f>
        <v/>
      </c>
      <c r="Q2349">
        <f>IF(P2349=1,SUM($P$7:P2349),"")</f>
        <v/>
      </c>
      <c r="R2349">
        <f>IF($A2349="","",IF(ISNUMBER($A2349),$A2349,IFERROR(DATEVALUE($A2349),NA())))</f>
        <v/>
      </c>
    </row>
    <row r="2350">
      <c r="O2350">
        <f>IF($R2350="","",CHOOSE($Q$2,YEAR(R2350)*12+MONTH(R2350),INT((R2350-2)/7),YEAR(R2350)*4+ROUNDUP(MONTH(R2350)/3)))</f>
        <v/>
      </c>
      <c r="P2350">
        <f>IF($R2350="","",IF($R2351="",1,IF(O2350&lt;&gt;O2351,1,0)))</f>
        <v/>
      </c>
      <c r="Q2350">
        <f>IF(P2350=1,SUM($P$7:P2350),"")</f>
        <v/>
      </c>
      <c r="R2350">
        <f>IF($A2350="","",IF(ISNUMBER($A2350),$A2350,IFERROR(DATEVALUE($A2350),NA())))</f>
        <v/>
      </c>
    </row>
    <row r="2351">
      <c r="O2351">
        <f>IF($R2351="","",CHOOSE($Q$2,YEAR(R2351)*12+MONTH(R2351),INT((R2351-2)/7),YEAR(R2351)*4+ROUNDUP(MONTH(R2351)/3)))</f>
        <v/>
      </c>
      <c r="P2351">
        <f>IF($R2351="","",IF($R2352="",1,IF(O2351&lt;&gt;O2352,1,0)))</f>
        <v/>
      </c>
      <c r="Q2351">
        <f>IF(P2351=1,SUM($P$7:P2351),"")</f>
        <v/>
      </c>
      <c r="R2351">
        <f>IF($A2351="","",IF(ISNUMBER($A2351),$A2351,IFERROR(DATEVALUE($A2351),NA())))</f>
        <v/>
      </c>
    </row>
    <row r="2352">
      <c r="O2352">
        <f>IF($R2352="","",CHOOSE($Q$2,YEAR(R2352)*12+MONTH(R2352),INT((R2352-2)/7),YEAR(R2352)*4+ROUNDUP(MONTH(R2352)/3)))</f>
        <v/>
      </c>
      <c r="P2352">
        <f>IF($R2352="","",IF($R2353="",1,IF(O2352&lt;&gt;O2353,1,0)))</f>
        <v/>
      </c>
      <c r="Q2352">
        <f>IF(P2352=1,SUM($P$7:P2352),"")</f>
        <v/>
      </c>
      <c r="R2352">
        <f>IF($A2352="","",IF(ISNUMBER($A2352),$A2352,IFERROR(DATEVALUE($A2352),NA())))</f>
        <v/>
      </c>
    </row>
    <row r="2353">
      <c r="O2353">
        <f>IF($R2353="","",CHOOSE($Q$2,YEAR(R2353)*12+MONTH(R2353),INT((R2353-2)/7),YEAR(R2353)*4+ROUNDUP(MONTH(R2353)/3)))</f>
        <v/>
      </c>
      <c r="P2353">
        <f>IF($R2353="","",IF($R2354="",1,IF(O2353&lt;&gt;O2354,1,0)))</f>
        <v/>
      </c>
      <c r="Q2353">
        <f>IF(P2353=1,SUM($P$7:P2353),"")</f>
        <v/>
      </c>
      <c r="R2353">
        <f>IF($A2353="","",IF(ISNUMBER($A2353),$A2353,IFERROR(DATEVALUE($A2353),NA())))</f>
        <v/>
      </c>
    </row>
    <row r="2354">
      <c r="O2354">
        <f>IF($R2354="","",CHOOSE($Q$2,YEAR(R2354)*12+MONTH(R2354),INT((R2354-2)/7),YEAR(R2354)*4+ROUNDUP(MONTH(R2354)/3)))</f>
        <v/>
      </c>
      <c r="P2354">
        <f>IF($R2354="","",IF($R2355="",1,IF(O2354&lt;&gt;O2355,1,0)))</f>
        <v/>
      </c>
      <c r="Q2354">
        <f>IF(P2354=1,SUM($P$7:P2354),"")</f>
        <v/>
      </c>
      <c r="R2354">
        <f>IF($A2354="","",IF(ISNUMBER($A2354),$A2354,IFERROR(DATEVALUE($A2354),NA())))</f>
        <v/>
      </c>
    </row>
    <row r="2355">
      <c r="O2355">
        <f>IF($R2355="","",CHOOSE($Q$2,YEAR(R2355)*12+MONTH(R2355),INT((R2355-2)/7),YEAR(R2355)*4+ROUNDUP(MONTH(R2355)/3)))</f>
        <v/>
      </c>
      <c r="P2355">
        <f>IF($R2355="","",IF($R2356="",1,IF(O2355&lt;&gt;O2356,1,0)))</f>
        <v/>
      </c>
      <c r="Q2355">
        <f>IF(P2355=1,SUM($P$7:P2355),"")</f>
        <v/>
      </c>
      <c r="R2355">
        <f>IF($A2355="","",IF(ISNUMBER($A2355),$A2355,IFERROR(DATEVALUE($A2355),NA())))</f>
        <v/>
      </c>
    </row>
    <row r="2356">
      <c r="O2356">
        <f>IF($R2356="","",CHOOSE($Q$2,YEAR(R2356)*12+MONTH(R2356),INT((R2356-2)/7),YEAR(R2356)*4+ROUNDUP(MONTH(R2356)/3)))</f>
        <v/>
      </c>
      <c r="P2356">
        <f>IF($R2356="","",IF($R2357="",1,IF(O2356&lt;&gt;O2357,1,0)))</f>
        <v/>
      </c>
      <c r="Q2356">
        <f>IF(P2356=1,SUM($P$7:P2356),"")</f>
        <v/>
      </c>
      <c r="R2356">
        <f>IF($A2356="","",IF(ISNUMBER($A2356),$A2356,IFERROR(DATEVALUE($A2356),NA())))</f>
        <v/>
      </c>
    </row>
    <row r="2357">
      <c r="O2357">
        <f>IF($R2357="","",CHOOSE($Q$2,YEAR(R2357)*12+MONTH(R2357),INT((R2357-2)/7),YEAR(R2357)*4+ROUNDUP(MONTH(R2357)/3)))</f>
        <v/>
      </c>
      <c r="P2357">
        <f>IF($R2357="","",IF($R2358="",1,IF(O2357&lt;&gt;O2358,1,0)))</f>
        <v/>
      </c>
      <c r="Q2357">
        <f>IF(P2357=1,SUM($P$7:P2357),"")</f>
        <v/>
      </c>
      <c r="R2357">
        <f>IF($A2357="","",IF(ISNUMBER($A2357),$A2357,IFERROR(DATEVALUE($A2357),NA())))</f>
        <v/>
      </c>
    </row>
    <row r="2358">
      <c r="O2358">
        <f>IF($R2358="","",CHOOSE($Q$2,YEAR(R2358)*12+MONTH(R2358),INT((R2358-2)/7),YEAR(R2358)*4+ROUNDUP(MONTH(R2358)/3)))</f>
        <v/>
      </c>
      <c r="P2358">
        <f>IF($R2358="","",IF($R2359="",1,IF(O2358&lt;&gt;O2359,1,0)))</f>
        <v/>
      </c>
      <c r="Q2358">
        <f>IF(P2358=1,SUM($P$7:P2358),"")</f>
        <v/>
      </c>
      <c r="R2358">
        <f>IF($A2358="","",IF(ISNUMBER($A2358),$A2358,IFERROR(DATEVALUE($A2358),NA())))</f>
        <v/>
      </c>
    </row>
    <row r="2359">
      <c r="O2359">
        <f>IF($R2359="","",CHOOSE($Q$2,YEAR(R2359)*12+MONTH(R2359),INT((R2359-2)/7),YEAR(R2359)*4+ROUNDUP(MONTH(R2359)/3)))</f>
        <v/>
      </c>
      <c r="P2359">
        <f>IF($R2359="","",IF($R2360="",1,IF(O2359&lt;&gt;O2360,1,0)))</f>
        <v/>
      </c>
      <c r="Q2359">
        <f>IF(P2359=1,SUM($P$7:P2359),"")</f>
        <v/>
      </c>
      <c r="R2359">
        <f>IF($A2359="","",IF(ISNUMBER($A2359),$A2359,IFERROR(DATEVALUE($A2359),NA())))</f>
        <v/>
      </c>
    </row>
    <row r="2360">
      <c r="O2360">
        <f>IF($R2360="","",CHOOSE($Q$2,YEAR(R2360)*12+MONTH(R2360),INT((R2360-2)/7),YEAR(R2360)*4+ROUNDUP(MONTH(R2360)/3)))</f>
        <v/>
      </c>
      <c r="P2360">
        <f>IF($R2360="","",IF($R2361="",1,IF(O2360&lt;&gt;O2361,1,0)))</f>
        <v/>
      </c>
      <c r="Q2360">
        <f>IF(P2360=1,SUM($P$7:P2360),"")</f>
        <v/>
      </c>
      <c r="R2360">
        <f>IF($A2360="","",IF(ISNUMBER($A2360),$A2360,IFERROR(DATEVALUE($A2360),NA())))</f>
        <v/>
      </c>
    </row>
    <row r="2361">
      <c r="O2361">
        <f>IF($R2361="","",CHOOSE($Q$2,YEAR(R2361)*12+MONTH(R2361),INT((R2361-2)/7),YEAR(R2361)*4+ROUNDUP(MONTH(R2361)/3)))</f>
        <v/>
      </c>
      <c r="P2361">
        <f>IF($R2361="","",IF($R2362="",1,IF(O2361&lt;&gt;O2362,1,0)))</f>
        <v/>
      </c>
      <c r="Q2361">
        <f>IF(P2361=1,SUM($P$7:P2361),"")</f>
        <v/>
      </c>
      <c r="R2361">
        <f>IF($A2361="","",IF(ISNUMBER($A2361),$A2361,IFERROR(DATEVALUE($A2361),NA())))</f>
        <v/>
      </c>
    </row>
    <row r="2362">
      <c r="O2362">
        <f>IF($R2362="","",CHOOSE($Q$2,YEAR(R2362)*12+MONTH(R2362),INT((R2362-2)/7),YEAR(R2362)*4+ROUNDUP(MONTH(R2362)/3)))</f>
        <v/>
      </c>
      <c r="P2362">
        <f>IF($R2362="","",IF($R2363="",1,IF(O2362&lt;&gt;O2363,1,0)))</f>
        <v/>
      </c>
      <c r="Q2362">
        <f>IF(P2362=1,SUM($P$7:P2362),"")</f>
        <v/>
      </c>
      <c r="R2362">
        <f>IF($A2362="","",IF(ISNUMBER($A2362),$A2362,IFERROR(DATEVALUE($A2362),NA())))</f>
        <v/>
      </c>
    </row>
    <row r="2363">
      <c r="O2363">
        <f>IF($R2363="","",CHOOSE($Q$2,YEAR(R2363)*12+MONTH(R2363),INT((R2363-2)/7),YEAR(R2363)*4+ROUNDUP(MONTH(R2363)/3)))</f>
        <v/>
      </c>
      <c r="P2363">
        <f>IF($R2363="","",IF($R2364="",1,IF(O2363&lt;&gt;O2364,1,0)))</f>
        <v/>
      </c>
      <c r="Q2363">
        <f>IF(P2363=1,SUM($P$7:P2363),"")</f>
        <v/>
      </c>
      <c r="R2363">
        <f>IF($A2363="","",IF(ISNUMBER($A2363),$A2363,IFERROR(DATEVALUE($A2363),NA())))</f>
        <v/>
      </c>
    </row>
    <row r="2364">
      <c r="O2364">
        <f>IF($R2364="","",CHOOSE($Q$2,YEAR(R2364)*12+MONTH(R2364),INT((R2364-2)/7),YEAR(R2364)*4+ROUNDUP(MONTH(R2364)/3)))</f>
        <v/>
      </c>
      <c r="P2364">
        <f>IF($R2364="","",IF($R2365="",1,IF(O2364&lt;&gt;O2365,1,0)))</f>
        <v/>
      </c>
      <c r="Q2364">
        <f>IF(P2364=1,SUM($P$7:P2364),"")</f>
        <v/>
      </c>
      <c r="R2364">
        <f>IF($A2364="","",IF(ISNUMBER($A2364),$A2364,IFERROR(DATEVALUE($A2364),NA())))</f>
        <v/>
      </c>
    </row>
    <row r="2365">
      <c r="O2365">
        <f>IF($R2365="","",CHOOSE($Q$2,YEAR(R2365)*12+MONTH(R2365),INT((R2365-2)/7),YEAR(R2365)*4+ROUNDUP(MONTH(R2365)/3)))</f>
        <v/>
      </c>
      <c r="P2365">
        <f>IF($R2365="","",IF($R2366="",1,IF(O2365&lt;&gt;O2366,1,0)))</f>
        <v/>
      </c>
      <c r="Q2365">
        <f>IF(P2365=1,SUM($P$7:P2365),"")</f>
        <v/>
      </c>
      <c r="R2365">
        <f>IF($A2365="","",IF(ISNUMBER($A2365),$A2365,IFERROR(DATEVALUE($A2365),NA())))</f>
        <v/>
      </c>
    </row>
    <row r="2366">
      <c r="O2366">
        <f>IF($R2366="","",CHOOSE($Q$2,YEAR(R2366)*12+MONTH(R2366),INT((R2366-2)/7),YEAR(R2366)*4+ROUNDUP(MONTH(R2366)/3)))</f>
        <v/>
      </c>
      <c r="P2366">
        <f>IF($R2366="","",IF($R2367="",1,IF(O2366&lt;&gt;O2367,1,0)))</f>
        <v/>
      </c>
      <c r="Q2366">
        <f>IF(P2366=1,SUM($P$7:P2366),"")</f>
        <v/>
      </c>
      <c r="R2366">
        <f>IF($A2366="","",IF(ISNUMBER($A2366),$A2366,IFERROR(DATEVALUE($A2366),NA())))</f>
        <v/>
      </c>
    </row>
    <row r="2367">
      <c r="O2367">
        <f>IF($R2367="","",CHOOSE($Q$2,YEAR(R2367)*12+MONTH(R2367),INT((R2367-2)/7),YEAR(R2367)*4+ROUNDUP(MONTH(R2367)/3)))</f>
        <v/>
      </c>
      <c r="P2367">
        <f>IF($R2367="","",IF($R2368="",1,IF(O2367&lt;&gt;O2368,1,0)))</f>
        <v/>
      </c>
      <c r="Q2367">
        <f>IF(P2367=1,SUM($P$7:P2367),"")</f>
        <v/>
      </c>
      <c r="R2367">
        <f>IF($A2367="","",IF(ISNUMBER($A2367),$A2367,IFERROR(DATEVALUE($A2367),NA())))</f>
        <v/>
      </c>
    </row>
    <row r="2368">
      <c r="O2368">
        <f>IF($R2368="","",CHOOSE($Q$2,YEAR(R2368)*12+MONTH(R2368),INT((R2368-2)/7),YEAR(R2368)*4+ROUNDUP(MONTH(R2368)/3)))</f>
        <v/>
      </c>
      <c r="P2368">
        <f>IF($R2368="","",IF($R2369="",1,IF(O2368&lt;&gt;O2369,1,0)))</f>
        <v/>
      </c>
      <c r="Q2368">
        <f>IF(P2368=1,SUM($P$7:P2368),"")</f>
        <v/>
      </c>
      <c r="R2368">
        <f>IF($A2368="","",IF(ISNUMBER($A2368),$A2368,IFERROR(DATEVALUE($A2368),NA())))</f>
        <v/>
      </c>
    </row>
    <row r="2369">
      <c r="O2369">
        <f>IF($R2369="","",CHOOSE($Q$2,YEAR(R2369)*12+MONTH(R2369),INT((R2369-2)/7),YEAR(R2369)*4+ROUNDUP(MONTH(R2369)/3)))</f>
        <v/>
      </c>
      <c r="P2369">
        <f>IF($R2369="","",IF($R2370="",1,IF(O2369&lt;&gt;O2370,1,0)))</f>
        <v/>
      </c>
      <c r="Q2369">
        <f>IF(P2369=1,SUM($P$7:P2369),"")</f>
        <v/>
      </c>
      <c r="R2369">
        <f>IF($A2369="","",IF(ISNUMBER($A2369),$A2369,IFERROR(DATEVALUE($A2369),NA())))</f>
        <v/>
      </c>
    </row>
    <row r="2370">
      <c r="O2370">
        <f>IF($R2370="","",CHOOSE($Q$2,YEAR(R2370)*12+MONTH(R2370),INT((R2370-2)/7),YEAR(R2370)*4+ROUNDUP(MONTH(R2370)/3)))</f>
        <v/>
      </c>
      <c r="P2370">
        <f>IF($R2370="","",IF($R2371="",1,IF(O2370&lt;&gt;O2371,1,0)))</f>
        <v/>
      </c>
      <c r="Q2370">
        <f>IF(P2370=1,SUM($P$7:P2370),"")</f>
        <v/>
      </c>
      <c r="R2370">
        <f>IF($A2370="","",IF(ISNUMBER($A2370),$A2370,IFERROR(DATEVALUE($A2370),NA())))</f>
        <v/>
      </c>
    </row>
    <row r="2371">
      <c r="O2371">
        <f>IF($R2371="","",CHOOSE($Q$2,YEAR(R2371)*12+MONTH(R2371),INT((R2371-2)/7),YEAR(R2371)*4+ROUNDUP(MONTH(R2371)/3)))</f>
        <v/>
      </c>
      <c r="P2371">
        <f>IF($R2371="","",IF($R2372="",1,IF(O2371&lt;&gt;O2372,1,0)))</f>
        <v/>
      </c>
      <c r="Q2371">
        <f>IF(P2371=1,SUM($P$7:P2371),"")</f>
        <v/>
      </c>
      <c r="R2371">
        <f>IF($A2371="","",IF(ISNUMBER($A2371),$A2371,IFERROR(DATEVALUE($A2371),NA())))</f>
        <v/>
      </c>
    </row>
    <row r="2372">
      <c r="O2372">
        <f>IF($R2372="","",CHOOSE($Q$2,YEAR(R2372)*12+MONTH(R2372),INT((R2372-2)/7),YEAR(R2372)*4+ROUNDUP(MONTH(R2372)/3)))</f>
        <v/>
      </c>
      <c r="P2372">
        <f>IF($R2372="","",IF($R2373="",1,IF(O2372&lt;&gt;O2373,1,0)))</f>
        <v/>
      </c>
      <c r="Q2372">
        <f>IF(P2372=1,SUM($P$7:P2372),"")</f>
        <v/>
      </c>
      <c r="R2372">
        <f>IF($A2372="","",IF(ISNUMBER($A2372),$A2372,IFERROR(DATEVALUE($A2372),NA())))</f>
        <v/>
      </c>
    </row>
    <row r="2373">
      <c r="O2373">
        <f>IF($R2373="","",CHOOSE($Q$2,YEAR(R2373)*12+MONTH(R2373),INT((R2373-2)/7),YEAR(R2373)*4+ROUNDUP(MONTH(R2373)/3)))</f>
        <v/>
      </c>
      <c r="P2373">
        <f>IF($R2373="","",IF($R2374="",1,IF(O2373&lt;&gt;O2374,1,0)))</f>
        <v/>
      </c>
      <c r="Q2373">
        <f>IF(P2373=1,SUM($P$7:P2373),"")</f>
        <v/>
      </c>
      <c r="R2373">
        <f>IF($A2373="","",IF(ISNUMBER($A2373),$A2373,IFERROR(DATEVALUE($A2373),NA())))</f>
        <v/>
      </c>
    </row>
    <row r="2374">
      <c r="O2374">
        <f>IF($R2374="","",CHOOSE($Q$2,YEAR(R2374)*12+MONTH(R2374),INT((R2374-2)/7),YEAR(R2374)*4+ROUNDUP(MONTH(R2374)/3)))</f>
        <v/>
      </c>
      <c r="P2374">
        <f>IF($R2374="","",IF($R2375="",1,IF(O2374&lt;&gt;O2375,1,0)))</f>
        <v/>
      </c>
      <c r="Q2374">
        <f>IF(P2374=1,SUM($P$7:P2374),"")</f>
        <v/>
      </c>
      <c r="R2374">
        <f>IF($A2374="","",IF(ISNUMBER($A2374),$A2374,IFERROR(DATEVALUE($A2374),NA())))</f>
        <v/>
      </c>
    </row>
    <row r="2375">
      <c r="O2375">
        <f>IF($R2375="","",CHOOSE($Q$2,YEAR(R2375)*12+MONTH(R2375),INT((R2375-2)/7),YEAR(R2375)*4+ROUNDUP(MONTH(R2375)/3)))</f>
        <v/>
      </c>
      <c r="P2375">
        <f>IF($R2375="","",IF($R2376="",1,IF(O2375&lt;&gt;O2376,1,0)))</f>
        <v/>
      </c>
      <c r="Q2375">
        <f>IF(P2375=1,SUM($P$7:P2375),"")</f>
        <v/>
      </c>
      <c r="R2375">
        <f>IF($A2375="","",IF(ISNUMBER($A2375),$A2375,IFERROR(DATEVALUE($A2375),NA())))</f>
        <v/>
      </c>
    </row>
    <row r="2376">
      <c r="O2376">
        <f>IF($R2376="","",CHOOSE($Q$2,YEAR(R2376)*12+MONTH(R2376),INT((R2376-2)/7),YEAR(R2376)*4+ROUNDUP(MONTH(R2376)/3)))</f>
        <v/>
      </c>
      <c r="P2376">
        <f>IF($R2376="","",IF($R2377="",1,IF(O2376&lt;&gt;O2377,1,0)))</f>
        <v/>
      </c>
      <c r="Q2376">
        <f>IF(P2376=1,SUM($P$7:P2376),"")</f>
        <v/>
      </c>
      <c r="R2376">
        <f>IF($A2376="","",IF(ISNUMBER($A2376),$A2376,IFERROR(DATEVALUE($A2376),NA())))</f>
        <v/>
      </c>
    </row>
    <row r="2377">
      <c r="O2377">
        <f>IF($R2377="","",CHOOSE($Q$2,YEAR(R2377)*12+MONTH(R2377),INT((R2377-2)/7),YEAR(R2377)*4+ROUNDUP(MONTH(R2377)/3)))</f>
        <v/>
      </c>
      <c r="P2377">
        <f>IF($R2377="","",IF($R2378="",1,IF(O2377&lt;&gt;O2378,1,0)))</f>
        <v/>
      </c>
      <c r="Q2377">
        <f>IF(P2377=1,SUM($P$7:P2377),"")</f>
        <v/>
      </c>
      <c r="R2377">
        <f>IF($A2377="","",IF(ISNUMBER($A2377),$A2377,IFERROR(DATEVALUE($A2377),NA())))</f>
        <v/>
      </c>
    </row>
    <row r="2378">
      <c r="O2378">
        <f>IF($R2378="","",CHOOSE($Q$2,YEAR(R2378)*12+MONTH(R2378),INT((R2378-2)/7),YEAR(R2378)*4+ROUNDUP(MONTH(R2378)/3)))</f>
        <v/>
      </c>
      <c r="P2378">
        <f>IF($R2378="","",IF($R2379="",1,IF(O2378&lt;&gt;O2379,1,0)))</f>
        <v/>
      </c>
      <c r="Q2378">
        <f>IF(P2378=1,SUM($P$7:P2378),"")</f>
        <v/>
      </c>
      <c r="R2378">
        <f>IF($A2378="","",IF(ISNUMBER($A2378),$A2378,IFERROR(DATEVALUE($A2378),NA())))</f>
        <v/>
      </c>
    </row>
    <row r="2379">
      <c r="O2379">
        <f>IF($R2379="","",CHOOSE($Q$2,YEAR(R2379)*12+MONTH(R2379),INT((R2379-2)/7),YEAR(R2379)*4+ROUNDUP(MONTH(R2379)/3)))</f>
        <v/>
      </c>
      <c r="P2379">
        <f>IF($R2379="","",IF($R2380="",1,IF(O2379&lt;&gt;O2380,1,0)))</f>
        <v/>
      </c>
      <c r="Q2379">
        <f>IF(P2379=1,SUM($P$7:P2379),"")</f>
        <v/>
      </c>
      <c r="R2379">
        <f>IF($A2379="","",IF(ISNUMBER($A2379),$A2379,IFERROR(DATEVALUE($A2379),NA())))</f>
        <v/>
      </c>
    </row>
    <row r="2380">
      <c r="O2380">
        <f>IF($R2380="","",CHOOSE($Q$2,YEAR(R2380)*12+MONTH(R2380),INT((R2380-2)/7),YEAR(R2380)*4+ROUNDUP(MONTH(R2380)/3)))</f>
        <v/>
      </c>
      <c r="P2380">
        <f>IF($R2380="","",IF($R2381="",1,IF(O2380&lt;&gt;O2381,1,0)))</f>
        <v/>
      </c>
      <c r="Q2380">
        <f>IF(P2380=1,SUM($P$7:P2380),"")</f>
        <v/>
      </c>
      <c r="R2380">
        <f>IF($A2380="","",IF(ISNUMBER($A2380),$A2380,IFERROR(DATEVALUE($A2380),NA())))</f>
        <v/>
      </c>
    </row>
    <row r="2381">
      <c r="O2381">
        <f>IF($R2381="","",CHOOSE($Q$2,YEAR(R2381)*12+MONTH(R2381),INT((R2381-2)/7),YEAR(R2381)*4+ROUNDUP(MONTH(R2381)/3)))</f>
        <v/>
      </c>
      <c r="P2381">
        <f>IF($R2381="","",IF($R2382="",1,IF(O2381&lt;&gt;O2382,1,0)))</f>
        <v/>
      </c>
      <c r="Q2381">
        <f>IF(P2381=1,SUM($P$7:P2381),"")</f>
        <v/>
      </c>
      <c r="R2381">
        <f>IF($A2381="","",IF(ISNUMBER($A2381),$A2381,IFERROR(DATEVALUE($A2381),NA())))</f>
        <v/>
      </c>
    </row>
    <row r="2382">
      <c r="O2382">
        <f>IF($R2382="","",CHOOSE($Q$2,YEAR(R2382)*12+MONTH(R2382),INT((R2382-2)/7),YEAR(R2382)*4+ROUNDUP(MONTH(R2382)/3)))</f>
        <v/>
      </c>
      <c r="P2382">
        <f>IF($R2382="","",IF($R2383="",1,IF(O2382&lt;&gt;O2383,1,0)))</f>
        <v/>
      </c>
      <c r="Q2382">
        <f>IF(P2382=1,SUM($P$7:P2382),"")</f>
        <v/>
      </c>
      <c r="R2382">
        <f>IF($A2382="","",IF(ISNUMBER($A2382),$A2382,IFERROR(DATEVALUE($A2382),NA())))</f>
        <v/>
      </c>
    </row>
    <row r="2383">
      <c r="O2383">
        <f>IF($R2383="","",CHOOSE($Q$2,YEAR(R2383)*12+MONTH(R2383),INT((R2383-2)/7),YEAR(R2383)*4+ROUNDUP(MONTH(R2383)/3)))</f>
        <v/>
      </c>
      <c r="P2383">
        <f>IF($R2383="","",IF($R2384="",1,IF(O2383&lt;&gt;O2384,1,0)))</f>
        <v/>
      </c>
      <c r="Q2383">
        <f>IF(P2383=1,SUM($P$7:P2383),"")</f>
        <v/>
      </c>
      <c r="R2383">
        <f>IF($A2383="","",IF(ISNUMBER($A2383),$A2383,IFERROR(DATEVALUE($A2383),NA())))</f>
        <v/>
      </c>
    </row>
    <row r="2384">
      <c r="O2384">
        <f>IF($R2384="","",CHOOSE($Q$2,YEAR(R2384)*12+MONTH(R2384),INT((R2384-2)/7),YEAR(R2384)*4+ROUNDUP(MONTH(R2384)/3)))</f>
        <v/>
      </c>
      <c r="P2384">
        <f>IF($R2384="","",IF($R2385="",1,IF(O2384&lt;&gt;O2385,1,0)))</f>
        <v/>
      </c>
      <c r="Q2384">
        <f>IF(P2384=1,SUM($P$7:P2384),"")</f>
        <v/>
      </c>
      <c r="R2384">
        <f>IF($A2384="","",IF(ISNUMBER($A2384),$A2384,IFERROR(DATEVALUE($A2384),NA())))</f>
        <v/>
      </c>
    </row>
    <row r="2385">
      <c r="O2385">
        <f>IF($R2385="","",CHOOSE($Q$2,YEAR(R2385)*12+MONTH(R2385),INT((R2385-2)/7),YEAR(R2385)*4+ROUNDUP(MONTH(R2385)/3)))</f>
        <v/>
      </c>
      <c r="P2385">
        <f>IF($R2385="","",IF($R2386="",1,IF(O2385&lt;&gt;O2386,1,0)))</f>
        <v/>
      </c>
      <c r="Q2385">
        <f>IF(P2385=1,SUM($P$7:P2385),"")</f>
        <v/>
      </c>
      <c r="R2385">
        <f>IF($A2385="","",IF(ISNUMBER($A2385),$A2385,IFERROR(DATEVALUE($A2385),NA())))</f>
        <v/>
      </c>
    </row>
    <row r="2386">
      <c r="O2386">
        <f>IF($R2386="","",CHOOSE($Q$2,YEAR(R2386)*12+MONTH(R2386),INT((R2386-2)/7),YEAR(R2386)*4+ROUNDUP(MONTH(R2386)/3)))</f>
        <v/>
      </c>
      <c r="P2386">
        <f>IF($R2386="","",IF($R2387="",1,IF(O2386&lt;&gt;O2387,1,0)))</f>
        <v/>
      </c>
      <c r="Q2386">
        <f>IF(P2386=1,SUM($P$7:P2386),"")</f>
        <v/>
      </c>
      <c r="R2386">
        <f>IF($A2386="","",IF(ISNUMBER($A2386),$A2386,IFERROR(DATEVALUE($A2386),NA())))</f>
        <v/>
      </c>
    </row>
    <row r="2387">
      <c r="O2387">
        <f>IF($R2387="","",CHOOSE($Q$2,YEAR(R2387)*12+MONTH(R2387),INT((R2387-2)/7),YEAR(R2387)*4+ROUNDUP(MONTH(R2387)/3)))</f>
        <v/>
      </c>
      <c r="P2387">
        <f>IF($R2387="","",IF($R2388="",1,IF(O2387&lt;&gt;O2388,1,0)))</f>
        <v/>
      </c>
      <c r="Q2387">
        <f>IF(P2387=1,SUM($P$7:P2387),"")</f>
        <v/>
      </c>
      <c r="R2387">
        <f>IF($A2387="","",IF(ISNUMBER($A2387),$A2387,IFERROR(DATEVALUE($A2387),NA())))</f>
        <v/>
      </c>
    </row>
    <row r="2388">
      <c r="O2388">
        <f>IF($R2388="","",CHOOSE($Q$2,YEAR(R2388)*12+MONTH(R2388),INT((R2388-2)/7),YEAR(R2388)*4+ROUNDUP(MONTH(R2388)/3)))</f>
        <v/>
      </c>
      <c r="P2388">
        <f>IF($R2388="","",IF($R2389="",1,IF(O2388&lt;&gt;O2389,1,0)))</f>
        <v/>
      </c>
      <c r="Q2388">
        <f>IF(P2388=1,SUM($P$7:P2388),"")</f>
        <v/>
      </c>
      <c r="R2388">
        <f>IF($A2388="","",IF(ISNUMBER($A2388),$A2388,IFERROR(DATEVALUE($A2388),NA())))</f>
        <v/>
      </c>
    </row>
    <row r="2389">
      <c r="O2389">
        <f>IF($R2389="","",CHOOSE($Q$2,YEAR(R2389)*12+MONTH(R2389),INT((R2389-2)/7),YEAR(R2389)*4+ROUNDUP(MONTH(R2389)/3)))</f>
        <v/>
      </c>
      <c r="P2389">
        <f>IF($R2389="","",IF($R2390="",1,IF(O2389&lt;&gt;O2390,1,0)))</f>
        <v/>
      </c>
      <c r="Q2389">
        <f>IF(P2389=1,SUM($P$7:P2389),"")</f>
        <v/>
      </c>
      <c r="R2389">
        <f>IF($A2389="","",IF(ISNUMBER($A2389),$A2389,IFERROR(DATEVALUE($A2389),NA())))</f>
        <v/>
      </c>
    </row>
    <row r="2390">
      <c r="O2390">
        <f>IF($R2390="","",CHOOSE($Q$2,YEAR(R2390)*12+MONTH(R2390),INT((R2390-2)/7),YEAR(R2390)*4+ROUNDUP(MONTH(R2390)/3)))</f>
        <v/>
      </c>
      <c r="P2390">
        <f>IF($R2390="","",IF($R2391="",1,IF(O2390&lt;&gt;O2391,1,0)))</f>
        <v/>
      </c>
      <c r="Q2390">
        <f>IF(P2390=1,SUM($P$7:P2390),"")</f>
        <v/>
      </c>
      <c r="R2390">
        <f>IF($A2390="","",IF(ISNUMBER($A2390),$A2390,IFERROR(DATEVALUE($A2390),NA())))</f>
        <v/>
      </c>
    </row>
    <row r="2391">
      <c r="O2391">
        <f>IF($R2391="","",CHOOSE($Q$2,YEAR(R2391)*12+MONTH(R2391),INT((R2391-2)/7),YEAR(R2391)*4+ROUNDUP(MONTH(R2391)/3)))</f>
        <v/>
      </c>
      <c r="P2391">
        <f>IF($R2391="","",IF($R2392="",1,IF(O2391&lt;&gt;O2392,1,0)))</f>
        <v/>
      </c>
      <c r="Q2391">
        <f>IF(P2391=1,SUM($P$7:P2391),"")</f>
        <v/>
      </c>
      <c r="R2391">
        <f>IF($A2391="","",IF(ISNUMBER($A2391),$A2391,IFERROR(DATEVALUE($A2391),NA())))</f>
        <v/>
      </c>
    </row>
    <row r="2392">
      <c r="O2392">
        <f>IF($R2392="","",CHOOSE($Q$2,YEAR(R2392)*12+MONTH(R2392),INT((R2392-2)/7),YEAR(R2392)*4+ROUNDUP(MONTH(R2392)/3)))</f>
        <v/>
      </c>
      <c r="P2392">
        <f>IF($R2392="","",IF($R2393="",1,IF(O2392&lt;&gt;O2393,1,0)))</f>
        <v/>
      </c>
      <c r="Q2392">
        <f>IF(P2392=1,SUM($P$7:P2392),"")</f>
        <v/>
      </c>
      <c r="R2392">
        <f>IF($A2392="","",IF(ISNUMBER($A2392),$A2392,IFERROR(DATEVALUE($A2392),NA())))</f>
        <v/>
      </c>
    </row>
    <row r="2393">
      <c r="O2393">
        <f>IF($R2393="","",CHOOSE($Q$2,YEAR(R2393)*12+MONTH(R2393),INT((R2393-2)/7),YEAR(R2393)*4+ROUNDUP(MONTH(R2393)/3)))</f>
        <v/>
      </c>
      <c r="P2393">
        <f>IF($R2393="","",IF($R2394="",1,IF(O2393&lt;&gt;O2394,1,0)))</f>
        <v/>
      </c>
      <c r="Q2393">
        <f>IF(P2393=1,SUM($P$7:P2393),"")</f>
        <v/>
      </c>
      <c r="R2393">
        <f>IF($A2393="","",IF(ISNUMBER($A2393),$A2393,IFERROR(DATEVALUE($A2393),NA())))</f>
        <v/>
      </c>
    </row>
    <row r="2394">
      <c r="O2394">
        <f>IF($R2394="","",CHOOSE($Q$2,YEAR(R2394)*12+MONTH(R2394),INT((R2394-2)/7),YEAR(R2394)*4+ROUNDUP(MONTH(R2394)/3)))</f>
        <v/>
      </c>
      <c r="P2394">
        <f>IF($R2394="","",IF($R2395="",1,IF(O2394&lt;&gt;O2395,1,0)))</f>
        <v/>
      </c>
      <c r="Q2394">
        <f>IF(P2394=1,SUM($P$7:P2394),"")</f>
        <v/>
      </c>
      <c r="R2394">
        <f>IF($A2394="","",IF(ISNUMBER($A2394),$A2394,IFERROR(DATEVALUE($A2394),NA())))</f>
        <v/>
      </c>
    </row>
    <row r="2395">
      <c r="O2395">
        <f>IF($R2395="","",CHOOSE($Q$2,YEAR(R2395)*12+MONTH(R2395),INT((R2395-2)/7),YEAR(R2395)*4+ROUNDUP(MONTH(R2395)/3)))</f>
        <v/>
      </c>
      <c r="P2395">
        <f>IF($R2395="","",IF($R2396="",1,IF(O2395&lt;&gt;O2396,1,0)))</f>
        <v/>
      </c>
      <c r="Q2395">
        <f>IF(P2395=1,SUM($P$7:P2395),"")</f>
        <v/>
      </c>
      <c r="R2395">
        <f>IF($A2395="","",IF(ISNUMBER($A2395),$A2395,IFERROR(DATEVALUE($A2395),NA())))</f>
        <v/>
      </c>
    </row>
    <row r="2396">
      <c r="O2396">
        <f>IF($R2396="","",CHOOSE($Q$2,YEAR(R2396)*12+MONTH(R2396),INT((R2396-2)/7),YEAR(R2396)*4+ROUNDUP(MONTH(R2396)/3)))</f>
        <v/>
      </c>
      <c r="P2396">
        <f>IF($R2396="","",IF($R2397="",1,IF(O2396&lt;&gt;O2397,1,0)))</f>
        <v/>
      </c>
      <c r="Q2396">
        <f>IF(P2396=1,SUM($P$7:P2396),"")</f>
        <v/>
      </c>
      <c r="R2396">
        <f>IF($A2396="","",IF(ISNUMBER($A2396),$A2396,IFERROR(DATEVALUE($A2396),NA())))</f>
        <v/>
      </c>
    </row>
    <row r="2397">
      <c r="O2397">
        <f>IF($R2397="","",CHOOSE($Q$2,YEAR(R2397)*12+MONTH(R2397),INT((R2397-2)/7),YEAR(R2397)*4+ROUNDUP(MONTH(R2397)/3)))</f>
        <v/>
      </c>
      <c r="P2397">
        <f>IF($R2397="","",IF($R2398="",1,IF(O2397&lt;&gt;O2398,1,0)))</f>
        <v/>
      </c>
      <c r="Q2397">
        <f>IF(P2397=1,SUM($P$7:P2397),"")</f>
        <v/>
      </c>
      <c r="R2397">
        <f>IF($A2397="","",IF(ISNUMBER($A2397),$A2397,IFERROR(DATEVALUE($A2397),NA())))</f>
        <v/>
      </c>
    </row>
    <row r="2398">
      <c r="O2398">
        <f>IF($R2398="","",CHOOSE($Q$2,YEAR(R2398)*12+MONTH(R2398),INT((R2398-2)/7),YEAR(R2398)*4+ROUNDUP(MONTH(R2398)/3)))</f>
        <v/>
      </c>
      <c r="P2398">
        <f>IF($R2398="","",IF($R2399="",1,IF(O2398&lt;&gt;O2399,1,0)))</f>
        <v/>
      </c>
      <c r="Q2398">
        <f>IF(P2398=1,SUM($P$7:P2398),"")</f>
        <v/>
      </c>
      <c r="R2398">
        <f>IF($A2398="","",IF(ISNUMBER($A2398),$A2398,IFERROR(DATEVALUE($A2398),NA())))</f>
        <v/>
      </c>
    </row>
    <row r="2399">
      <c r="O2399">
        <f>IF($R2399="","",CHOOSE($Q$2,YEAR(R2399)*12+MONTH(R2399),INT((R2399-2)/7),YEAR(R2399)*4+ROUNDUP(MONTH(R2399)/3)))</f>
        <v/>
      </c>
      <c r="P2399">
        <f>IF($R2399="","",IF($R2400="",1,IF(O2399&lt;&gt;O2400,1,0)))</f>
        <v/>
      </c>
      <c r="Q2399">
        <f>IF(P2399=1,SUM($P$7:P2399),"")</f>
        <v/>
      </c>
      <c r="R2399">
        <f>IF($A2399="","",IF(ISNUMBER($A2399),$A2399,IFERROR(DATEVALUE($A2399),NA())))</f>
        <v/>
      </c>
    </row>
    <row r="2400">
      <c r="O2400">
        <f>IF($R2400="","",CHOOSE($Q$2,YEAR(R2400)*12+MONTH(R2400),INT((R2400-2)/7),YEAR(R2400)*4+ROUNDUP(MONTH(R2400)/3)))</f>
        <v/>
      </c>
      <c r="P2400">
        <f>IF($R2400="","",IF($R2401="",1,IF(O2400&lt;&gt;O2401,1,0)))</f>
        <v/>
      </c>
      <c r="Q2400">
        <f>IF(P2400=1,SUM($P$7:P2400),"")</f>
        <v/>
      </c>
      <c r="R2400">
        <f>IF($A2400="","",IF(ISNUMBER($A2400),$A2400,IFERROR(DATEVALUE($A2400),NA())))</f>
        <v/>
      </c>
    </row>
    <row r="2401">
      <c r="O2401">
        <f>IF($R2401="","",CHOOSE($Q$2,YEAR(R2401)*12+MONTH(R2401),INT((R2401-2)/7),YEAR(R2401)*4+ROUNDUP(MONTH(R2401)/3)))</f>
        <v/>
      </c>
      <c r="P2401">
        <f>IF($R2401="","",IF($R2402="",1,IF(O2401&lt;&gt;O2402,1,0)))</f>
        <v/>
      </c>
      <c r="Q2401">
        <f>IF(P2401=1,SUM($P$7:P2401),"")</f>
        <v/>
      </c>
      <c r="R2401">
        <f>IF($A2401="","",IF(ISNUMBER($A2401),$A2401,IFERROR(DATEVALUE($A2401),NA())))</f>
        <v/>
      </c>
    </row>
    <row r="2402">
      <c r="O2402">
        <f>IF($R2402="","",CHOOSE($Q$2,YEAR(R2402)*12+MONTH(R2402),INT((R2402-2)/7),YEAR(R2402)*4+ROUNDUP(MONTH(R2402)/3)))</f>
        <v/>
      </c>
      <c r="P2402">
        <f>IF($R2402="","",IF($R2403="",1,IF(O2402&lt;&gt;O2403,1,0)))</f>
        <v/>
      </c>
      <c r="Q2402">
        <f>IF(P2402=1,SUM($P$7:P2402),"")</f>
        <v/>
      </c>
      <c r="R2402">
        <f>IF($A2402="","",IF(ISNUMBER($A2402),$A2402,IFERROR(DATEVALUE($A2402),NA())))</f>
        <v/>
      </c>
    </row>
    <row r="2403">
      <c r="O2403">
        <f>IF($R2403="","",CHOOSE($Q$2,YEAR(R2403)*12+MONTH(R2403),INT((R2403-2)/7),YEAR(R2403)*4+ROUNDUP(MONTH(R2403)/3)))</f>
        <v/>
      </c>
      <c r="P2403">
        <f>IF($R2403="","",IF($R2404="",1,IF(O2403&lt;&gt;O2404,1,0)))</f>
        <v/>
      </c>
      <c r="Q2403">
        <f>IF(P2403=1,SUM($P$7:P2403),"")</f>
        <v/>
      </c>
      <c r="R2403">
        <f>IF($A2403="","",IF(ISNUMBER($A2403),$A2403,IFERROR(DATEVALUE($A2403),NA())))</f>
        <v/>
      </c>
    </row>
    <row r="2404">
      <c r="O2404">
        <f>IF($R2404="","",CHOOSE($Q$2,YEAR(R2404)*12+MONTH(R2404),INT((R2404-2)/7),YEAR(R2404)*4+ROUNDUP(MONTH(R2404)/3)))</f>
        <v/>
      </c>
      <c r="P2404">
        <f>IF($R2404="","",IF($R2405="",1,IF(O2404&lt;&gt;O2405,1,0)))</f>
        <v/>
      </c>
      <c r="Q2404">
        <f>IF(P2404=1,SUM($P$7:P2404),"")</f>
        <v/>
      </c>
      <c r="R2404">
        <f>IF($A2404="","",IF(ISNUMBER($A2404),$A2404,IFERROR(DATEVALUE($A2404),NA())))</f>
        <v/>
      </c>
    </row>
    <row r="2405">
      <c r="O2405">
        <f>IF($R2405="","",CHOOSE($Q$2,YEAR(R2405)*12+MONTH(R2405),INT((R2405-2)/7),YEAR(R2405)*4+ROUNDUP(MONTH(R2405)/3)))</f>
        <v/>
      </c>
      <c r="P2405">
        <f>IF($R2405="","",IF($R2406="",1,IF(O2405&lt;&gt;O2406,1,0)))</f>
        <v/>
      </c>
      <c r="Q2405">
        <f>IF(P2405=1,SUM($P$7:P2405),"")</f>
        <v/>
      </c>
      <c r="R2405">
        <f>IF($A2405="","",IF(ISNUMBER($A2405),$A2405,IFERROR(DATEVALUE($A2405),NA())))</f>
        <v/>
      </c>
    </row>
    <row r="2406">
      <c r="O2406">
        <f>IF($R2406="","",CHOOSE($Q$2,YEAR(R2406)*12+MONTH(R2406),INT((R2406-2)/7),YEAR(R2406)*4+ROUNDUP(MONTH(R2406)/3)))</f>
        <v/>
      </c>
      <c r="P2406">
        <f>IF($R2406="","",IF($R2407="",1,IF(O2406&lt;&gt;O2407,1,0)))</f>
        <v/>
      </c>
      <c r="Q2406">
        <f>IF(P2406=1,SUM($P$7:P2406),"")</f>
        <v/>
      </c>
      <c r="R2406">
        <f>IF($A2406="","",IF(ISNUMBER($A2406),$A2406,IFERROR(DATEVALUE($A2406),NA())))</f>
        <v/>
      </c>
    </row>
    <row r="2407">
      <c r="O2407">
        <f>IF($R2407="","",CHOOSE($Q$2,YEAR(R2407)*12+MONTH(R2407),INT((R2407-2)/7),YEAR(R2407)*4+ROUNDUP(MONTH(R2407)/3)))</f>
        <v/>
      </c>
      <c r="P2407">
        <f>IF($R2407="","",IF($R2408="",1,IF(O2407&lt;&gt;O2408,1,0)))</f>
        <v/>
      </c>
      <c r="Q2407">
        <f>IF(P2407=1,SUM($P$7:P2407),"")</f>
        <v/>
      </c>
      <c r="R2407">
        <f>IF($A2407="","",IF(ISNUMBER($A2407),$A2407,IFERROR(DATEVALUE($A2407),NA())))</f>
        <v/>
      </c>
    </row>
    <row r="2408">
      <c r="O2408">
        <f>IF($R2408="","",CHOOSE($Q$2,YEAR(R2408)*12+MONTH(R2408),INT((R2408-2)/7),YEAR(R2408)*4+ROUNDUP(MONTH(R2408)/3)))</f>
        <v/>
      </c>
      <c r="P2408">
        <f>IF($R2408="","",IF($R2409="",1,IF(O2408&lt;&gt;O2409,1,0)))</f>
        <v/>
      </c>
      <c r="Q2408">
        <f>IF(P2408=1,SUM($P$7:P2408),"")</f>
        <v/>
      </c>
      <c r="R2408">
        <f>IF($A2408="","",IF(ISNUMBER($A2408),$A2408,IFERROR(DATEVALUE($A2408),NA())))</f>
        <v/>
      </c>
    </row>
    <row r="2409">
      <c r="O2409">
        <f>IF($R2409="","",CHOOSE($Q$2,YEAR(R2409)*12+MONTH(R2409),INT((R2409-2)/7),YEAR(R2409)*4+ROUNDUP(MONTH(R2409)/3)))</f>
        <v/>
      </c>
      <c r="P2409">
        <f>IF($R2409="","",IF($R2410="",1,IF(O2409&lt;&gt;O2410,1,0)))</f>
        <v/>
      </c>
      <c r="Q2409">
        <f>IF(P2409=1,SUM($P$7:P2409),"")</f>
        <v/>
      </c>
      <c r="R2409">
        <f>IF($A2409="","",IF(ISNUMBER($A2409),$A2409,IFERROR(DATEVALUE($A2409),NA())))</f>
        <v/>
      </c>
    </row>
    <row r="2410">
      <c r="O2410">
        <f>IF($R2410="","",CHOOSE($Q$2,YEAR(R2410)*12+MONTH(R2410),INT((R2410-2)/7),YEAR(R2410)*4+ROUNDUP(MONTH(R2410)/3)))</f>
        <v/>
      </c>
      <c r="P2410">
        <f>IF($R2410="","",IF($R2411="",1,IF(O2410&lt;&gt;O2411,1,0)))</f>
        <v/>
      </c>
      <c r="Q2410">
        <f>IF(P2410=1,SUM($P$7:P2410),"")</f>
        <v/>
      </c>
      <c r="R2410">
        <f>IF($A2410="","",IF(ISNUMBER($A2410),$A2410,IFERROR(DATEVALUE($A2410),NA())))</f>
        <v/>
      </c>
    </row>
    <row r="2411">
      <c r="O2411">
        <f>IF($R2411="","",CHOOSE($Q$2,YEAR(R2411)*12+MONTH(R2411),INT((R2411-2)/7),YEAR(R2411)*4+ROUNDUP(MONTH(R2411)/3)))</f>
        <v/>
      </c>
      <c r="P2411">
        <f>IF($R2411="","",IF($R2412="",1,IF(O2411&lt;&gt;O2412,1,0)))</f>
        <v/>
      </c>
      <c r="Q2411">
        <f>IF(P2411=1,SUM($P$7:P2411),"")</f>
        <v/>
      </c>
      <c r="R2411">
        <f>IF($A2411="","",IF(ISNUMBER($A2411),$A2411,IFERROR(DATEVALUE($A2411),NA())))</f>
        <v/>
      </c>
    </row>
    <row r="2412">
      <c r="O2412">
        <f>IF($R2412="","",CHOOSE($Q$2,YEAR(R2412)*12+MONTH(R2412),INT((R2412-2)/7),YEAR(R2412)*4+ROUNDUP(MONTH(R2412)/3)))</f>
        <v/>
      </c>
      <c r="P2412">
        <f>IF($R2412="","",IF($R2413="",1,IF(O2412&lt;&gt;O2413,1,0)))</f>
        <v/>
      </c>
      <c r="Q2412">
        <f>IF(P2412=1,SUM($P$7:P2412),"")</f>
        <v/>
      </c>
      <c r="R2412">
        <f>IF($A2412="","",IF(ISNUMBER($A2412),$A2412,IFERROR(DATEVALUE($A2412),NA())))</f>
        <v/>
      </c>
    </row>
    <row r="2413">
      <c r="O2413">
        <f>IF($R2413="","",CHOOSE($Q$2,YEAR(R2413)*12+MONTH(R2413),INT((R2413-2)/7),YEAR(R2413)*4+ROUNDUP(MONTH(R2413)/3)))</f>
        <v/>
      </c>
      <c r="P2413">
        <f>IF($R2413="","",IF($R2414="",1,IF(O2413&lt;&gt;O2414,1,0)))</f>
        <v/>
      </c>
      <c r="Q2413">
        <f>IF(P2413=1,SUM($P$7:P2413),"")</f>
        <v/>
      </c>
      <c r="R2413">
        <f>IF($A2413="","",IF(ISNUMBER($A2413),$A2413,IFERROR(DATEVALUE($A2413),NA())))</f>
        <v/>
      </c>
    </row>
    <row r="2414">
      <c r="O2414">
        <f>IF($R2414="","",CHOOSE($Q$2,YEAR(R2414)*12+MONTH(R2414),INT((R2414-2)/7),YEAR(R2414)*4+ROUNDUP(MONTH(R2414)/3)))</f>
        <v/>
      </c>
      <c r="P2414">
        <f>IF($R2414="","",IF($R2415="",1,IF(O2414&lt;&gt;O2415,1,0)))</f>
        <v/>
      </c>
      <c r="Q2414">
        <f>IF(P2414=1,SUM($P$7:P2414),"")</f>
        <v/>
      </c>
      <c r="R2414">
        <f>IF($A2414="","",IF(ISNUMBER($A2414),$A2414,IFERROR(DATEVALUE($A2414),NA())))</f>
        <v/>
      </c>
    </row>
    <row r="2415">
      <c r="O2415">
        <f>IF($R2415="","",CHOOSE($Q$2,YEAR(R2415)*12+MONTH(R2415),INT((R2415-2)/7),YEAR(R2415)*4+ROUNDUP(MONTH(R2415)/3)))</f>
        <v/>
      </c>
      <c r="P2415">
        <f>IF($R2415="","",IF($R2416="",1,IF(O2415&lt;&gt;O2416,1,0)))</f>
        <v/>
      </c>
      <c r="Q2415">
        <f>IF(P2415=1,SUM($P$7:P2415),"")</f>
        <v/>
      </c>
      <c r="R2415">
        <f>IF($A2415="","",IF(ISNUMBER($A2415),$A2415,IFERROR(DATEVALUE($A2415),NA())))</f>
        <v/>
      </c>
    </row>
    <row r="2416">
      <c r="O2416">
        <f>IF($R2416="","",CHOOSE($Q$2,YEAR(R2416)*12+MONTH(R2416),INT((R2416-2)/7),YEAR(R2416)*4+ROUNDUP(MONTH(R2416)/3)))</f>
        <v/>
      </c>
      <c r="P2416">
        <f>IF($R2416="","",IF($R2417="",1,IF(O2416&lt;&gt;O2417,1,0)))</f>
        <v/>
      </c>
      <c r="Q2416">
        <f>IF(P2416=1,SUM($P$7:P2416),"")</f>
        <v/>
      </c>
      <c r="R2416">
        <f>IF($A2416="","",IF(ISNUMBER($A2416),$A2416,IFERROR(DATEVALUE($A2416),NA())))</f>
        <v/>
      </c>
    </row>
    <row r="2417">
      <c r="O2417">
        <f>IF($R2417="","",CHOOSE($Q$2,YEAR(R2417)*12+MONTH(R2417),INT((R2417-2)/7),YEAR(R2417)*4+ROUNDUP(MONTH(R2417)/3)))</f>
        <v/>
      </c>
      <c r="P2417">
        <f>IF($R2417="","",IF($R2418="",1,IF(O2417&lt;&gt;O2418,1,0)))</f>
        <v/>
      </c>
      <c r="Q2417">
        <f>IF(P2417=1,SUM($P$7:P2417),"")</f>
        <v/>
      </c>
      <c r="R2417">
        <f>IF($A2417="","",IF(ISNUMBER($A2417),$A2417,IFERROR(DATEVALUE($A2417),NA())))</f>
        <v/>
      </c>
    </row>
    <row r="2418">
      <c r="O2418">
        <f>IF($R2418="","",CHOOSE($Q$2,YEAR(R2418)*12+MONTH(R2418),INT((R2418-2)/7),YEAR(R2418)*4+ROUNDUP(MONTH(R2418)/3)))</f>
        <v/>
      </c>
      <c r="P2418">
        <f>IF($R2418="","",IF($R2419="",1,IF(O2418&lt;&gt;O2419,1,0)))</f>
        <v/>
      </c>
      <c r="Q2418">
        <f>IF(P2418=1,SUM($P$7:P2418),"")</f>
        <v/>
      </c>
      <c r="R2418">
        <f>IF($A2418="","",IF(ISNUMBER($A2418),$A2418,IFERROR(DATEVALUE($A2418),NA())))</f>
        <v/>
      </c>
    </row>
    <row r="2419">
      <c r="O2419">
        <f>IF($R2419="","",CHOOSE($Q$2,YEAR(R2419)*12+MONTH(R2419),INT((R2419-2)/7),YEAR(R2419)*4+ROUNDUP(MONTH(R2419)/3)))</f>
        <v/>
      </c>
      <c r="P2419">
        <f>IF($R2419="","",IF($R2420="",1,IF(O2419&lt;&gt;O2420,1,0)))</f>
        <v/>
      </c>
      <c r="Q2419">
        <f>IF(P2419=1,SUM($P$7:P2419),"")</f>
        <v/>
      </c>
      <c r="R2419">
        <f>IF($A2419="","",IF(ISNUMBER($A2419),$A2419,IFERROR(DATEVALUE($A2419),NA())))</f>
        <v/>
      </c>
    </row>
    <row r="2420">
      <c r="O2420">
        <f>IF($R2420="","",CHOOSE($Q$2,YEAR(R2420)*12+MONTH(R2420),INT((R2420-2)/7),YEAR(R2420)*4+ROUNDUP(MONTH(R2420)/3)))</f>
        <v/>
      </c>
      <c r="P2420">
        <f>IF($R2420="","",IF($R2421="",1,IF(O2420&lt;&gt;O2421,1,0)))</f>
        <v/>
      </c>
      <c r="Q2420">
        <f>IF(P2420=1,SUM($P$7:P2420),"")</f>
        <v/>
      </c>
      <c r="R2420">
        <f>IF($A2420="","",IF(ISNUMBER($A2420),$A2420,IFERROR(DATEVALUE($A2420),NA())))</f>
        <v/>
      </c>
    </row>
    <row r="2421">
      <c r="O2421">
        <f>IF($R2421="","",CHOOSE($Q$2,YEAR(R2421)*12+MONTH(R2421),INT((R2421-2)/7),YEAR(R2421)*4+ROUNDUP(MONTH(R2421)/3)))</f>
        <v/>
      </c>
      <c r="P2421">
        <f>IF($R2421="","",IF($R2422="",1,IF(O2421&lt;&gt;O2422,1,0)))</f>
        <v/>
      </c>
      <c r="Q2421">
        <f>IF(P2421=1,SUM($P$7:P2421),"")</f>
        <v/>
      </c>
      <c r="R2421">
        <f>IF($A2421="","",IF(ISNUMBER($A2421),$A2421,IFERROR(DATEVALUE($A2421),NA())))</f>
        <v/>
      </c>
    </row>
    <row r="2422">
      <c r="O2422">
        <f>IF($R2422="","",CHOOSE($Q$2,YEAR(R2422)*12+MONTH(R2422),INT((R2422-2)/7),YEAR(R2422)*4+ROUNDUP(MONTH(R2422)/3)))</f>
        <v/>
      </c>
      <c r="P2422">
        <f>IF($R2422="","",IF($R2423="",1,IF(O2422&lt;&gt;O2423,1,0)))</f>
        <v/>
      </c>
      <c r="Q2422">
        <f>IF(P2422=1,SUM($P$7:P2422),"")</f>
        <v/>
      </c>
      <c r="R2422">
        <f>IF($A2422="","",IF(ISNUMBER($A2422),$A2422,IFERROR(DATEVALUE($A2422),NA())))</f>
        <v/>
      </c>
    </row>
    <row r="2423">
      <c r="O2423">
        <f>IF($R2423="","",CHOOSE($Q$2,YEAR(R2423)*12+MONTH(R2423),INT((R2423-2)/7),YEAR(R2423)*4+ROUNDUP(MONTH(R2423)/3)))</f>
        <v/>
      </c>
      <c r="P2423">
        <f>IF($R2423="","",IF($R2424="",1,IF(O2423&lt;&gt;O2424,1,0)))</f>
        <v/>
      </c>
      <c r="Q2423">
        <f>IF(P2423=1,SUM($P$7:P2423),"")</f>
        <v/>
      </c>
      <c r="R2423">
        <f>IF($A2423="","",IF(ISNUMBER($A2423),$A2423,IFERROR(DATEVALUE($A2423),NA())))</f>
        <v/>
      </c>
    </row>
    <row r="2424">
      <c r="O2424">
        <f>IF($R2424="","",CHOOSE($Q$2,YEAR(R2424)*12+MONTH(R2424),INT((R2424-2)/7),YEAR(R2424)*4+ROUNDUP(MONTH(R2424)/3)))</f>
        <v/>
      </c>
      <c r="P2424">
        <f>IF($R2424="","",IF($R2425="",1,IF(O2424&lt;&gt;O2425,1,0)))</f>
        <v/>
      </c>
      <c r="Q2424">
        <f>IF(P2424=1,SUM($P$7:P2424),"")</f>
        <v/>
      </c>
      <c r="R2424">
        <f>IF($A2424="","",IF(ISNUMBER($A2424),$A2424,IFERROR(DATEVALUE($A2424),NA())))</f>
        <v/>
      </c>
    </row>
    <row r="2425">
      <c r="O2425">
        <f>IF($R2425="","",CHOOSE($Q$2,YEAR(R2425)*12+MONTH(R2425),INT((R2425-2)/7),YEAR(R2425)*4+ROUNDUP(MONTH(R2425)/3)))</f>
        <v/>
      </c>
      <c r="P2425">
        <f>IF($R2425="","",IF($R2426="",1,IF(O2425&lt;&gt;O2426,1,0)))</f>
        <v/>
      </c>
      <c r="Q2425">
        <f>IF(P2425=1,SUM($P$7:P2425),"")</f>
        <v/>
      </c>
      <c r="R2425">
        <f>IF($A2425="","",IF(ISNUMBER($A2425),$A2425,IFERROR(DATEVALUE($A2425),NA())))</f>
        <v/>
      </c>
    </row>
    <row r="2426">
      <c r="O2426">
        <f>IF($R2426="","",CHOOSE($Q$2,YEAR(R2426)*12+MONTH(R2426),INT((R2426-2)/7),YEAR(R2426)*4+ROUNDUP(MONTH(R2426)/3)))</f>
        <v/>
      </c>
      <c r="P2426">
        <f>IF($R2426="","",IF($R2427="",1,IF(O2426&lt;&gt;O2427,1,0)))</f>
        <v/>
      </c>
      <c r="Q2426">
        <f>IF(P2426=1,SUM($P$7:P2426),"")</f>
        <v/>
      </c>
      <c r="R2426">
        <f>IF($A2426="","",IF(ISNUMBER($A2426),$A2426,IFERROR(DATEVALUE($A2426),NA())))</f>
        <v/>
      </c>
    </row>
    <row r="2427">
      <c r="O2427">
        <f>IF($R2427="","",CHOOSE($Q$2,YEAR(R2427)*12+MONTH(R2427),INT((R2427-2)/7),YEAR(R2427)*4+ROUNDUP(MONTH(R2427)/3)))</f>
        <v/>
      </c>
      <c r="P2427">
        <f>IF($R2427="","",IF($R2428="",1,IF(O2427&lt;&gt;O2428,1,0)))</f>
        <v/>
      </c>
      <c r="Q2427">
        <f>IF(P2427=1,SUM($P$7:P2427),"")</f>
        <v/>
      </c>
      <c r="R2427">
        <f>IF($A2427="","",IF(ISNUMBER($A2427),$A2427,IFERROR(DATEVALUE($A2427),NA())))</f>
        <v/>
      </c>
    </row>
    <row r="2428">
      <c r="O2428">
        <f>IF($R2428="","",CHOOSE($Q$2,YEAR(R2428)*12+MONTH(R2428),INT((R2428-2)/7),YEAR(R2428)*4+ROUNDUP(MONTH(R2428)/3)))</f>
        <v/>
      </c>
      <c r="P2428">
        <f>IF($R2428="","",IF($R2429="",1,IF(O2428&lt;&gt;O2429,1,0)))</f>
        <v/>
      </c>
      <c r="Q2428">
        <f>IF(P2428=1,SUM($P$7:P2428),"")</f>
        <v/>
      </c>
      <c r="R2428">
        <f>IF($A2428="","",IF(ISNUMBER($A2428),$A2428,IFERROR(DATEVALUE($A2428),NA())))</f>
        <v/>
      </c>
    </row>
    <row r="2429">
      <c r="O2429">
        <f>IF($R2429="","",CHOOSE($Q$2,YEAR(R2429)*12+MONTH(R2429),INT((R2429-2)/7),YEAR(R2429)*4+ROUNDUP(MONTH(R2429)/3)))</f>
        <v/>
      </c>
      <c r="P2429">
        <f>IF($R2429="","",IF($R2430="",1,IF(O2429&lt;&gt;O2430,1,0)))</f>
        <v/>
      </c>
      <c r="Q2429">
        <f>IF(P2429=1,SUM($P$7:P2429),"")</f>
        <v/>
      </c>
      <c r="R2429">
        <f>IF($A2429="","",IF(ISNUMBER($A2429),$A2429,IFERROR(DATEVALUE($A2429),NA())))</f>
        <v/>
      </c>
    </row>
    <row r="2430">
      <c r="O2430">
        <f>IF($R2430="","",CHOOSE($Q$2,YEAR(R2430)*12+MONTH(R2430),INT((R2430-2)/7),YEAR(R2430)*4+ROUNDUP(MONTH(R2430)/3)))</f>
        <v/>
      </c>
      <c r="P2430">
        <f>IF($R2430="","",IF($R2431="",1,IF(O2430&lt;&gt;O2431,1,0)))</f>
        <v/>
      </c>
      <c r="Q2430">
        <f>IF(P2430=1,SUM($P$7:P2430),"")</f>
        <v/>
      </c>
      <c r="R2430">
        <f>IF($A2430="","",IF(ISNUMBER($A2430),$A2430,IFERROR(DATEVALUE($A2430),NA())))</f>
        <v/>
      </c>
    </row>
    <row r="2431">
      <c r="O2431">
        <f>IF($R2431="","",CHOOSE($Q$2,YEAR(R2431)*12+MONTH(R2431),INT((R2431-2)/7),YEAR(R2431)*4+ROUNDUP(MONTH(R2431)/3)))</f>
        <v/>
      </c>
      <c r="P2431">
        <f>IF($R2431="","",IF($R2432="",1,IF(O2431&lt;&gt;O2432,1,0)))</f>
        <v/>
      </c>
      <c r="Q2431">
        <f>IF(P2431=1,SUM($P$7:P2431),"")</f>
        <v/>
      </c>
      <c r="R2431">
        <f>IF($A2431="","",IF(ISNUMBER($A2431),$A2431,IFERROR(DATEVALUE($A2431),NA())))</f>
        <v/>
      </c>
    </row>
    <row r="2432">
      <c r="O2432">
        <f>IF($R2432="","",CHOOSE($Q$2,YEAR(R2432)*12+MONTH(R2432),INT((R2432-2)/7),YEAR(R2432)*4+ROUNDUP(MONTH(R2432)/3)))</f>
        <v/>
      </c>
      <c r="P2432">
        <f>IF($R2432="","",IF($R2433="",1,IF(O2432&lt;&gt;O2433,1,0)))</f>
        <v/>
      </c>
      <c r="Q2432">
        <f>IF(P2432=1,SUM($P$7:P2432),"")</f>
        <v/>
      </c>
      <c r="R2432">
        <f>IF($A2432="","",IF(ISNUMBER($A2432),$A2432,IFERROR(DATEVALUE($A2432),NA())))</f>
        <v/>
      </c>
    </row>
    <row r="2433">
      <c r="O2433">
        <f>IF($R2433="","",CHOOSE($Q$2,YEAR(R2433)*12+MONTH(R2433),INT((R2433-2)/7),YEAR(R2433)*4+ROUNDUP(MONTH(R2433)/3)))</f>
        <v/>
      </c>
      <c r="P2433">
        <f>IF($R2433="","",IF($R2434="",1,IF(O2433&lt;&gt;O2434,1,0)))</f>
        <v/>
      </c>
      <c r="Q2433">
        <f>IF(P2433=1,SUM($P$7:P2433),"")</f>
        <v/>
      </c>
      <c r="R2433">
        <f>IF($A2433="","",IF(ISNUMBER($A2433),$A2433,IFERROR(DATEVALUE($A2433),NA())))</f>
        <v/>
      </c>
    </row>
    <row r="2434">
      <c r="O2434">
        <f>IF($R2434="","",CHOOSE($Q$2,YEAR(R2434)*12+MONTH(R2434),INT((R2434-2)/7),YEAR(R2434)*4+ROUNDUP(MONTH(R2434)/3)))</f>
        <v/>
      </c>
      <c r="P2434">
        <f>IF($R2434="","",IF($R2435="",1,IF(O2434&lt;&gt;O2435,1,0)))</f>
        <v/>
      </c>
      <c r="Q2434">
        <f>IF(P2434=1,SUM($P$7:P2434),"")</f>
        <v/>
      </c>
      <c r="R2434">
        <f>IF($A2434="","",IF(ISNUMBER($A2434),$A2434,IFERROR(DATEVALUE($A2434),NA())))</f>
        <v/>
      </c>
    </row>
    <row r="2435">
      <c r="O2435">
        <f>IF($R2435="","",CHOOSE($Q$2,YEAR(R2435)*12+MONTH(R2435),INT((R2435-2)/7),YEAR(R2435)*4+ROUNDUP(MONTH(R2435)/3)))</f>
        <v/>
      </c>
      <c r="P2435">
        <f>IF($R2435="","",IF($R2436="",1,IF(O2435&lt;&gt;O2436,1,0)))</f>
        <v/>
      </c>
      <c r="Q2435">
        <f>IF(P2435=1,SUM($P$7:P2435),"")</f>
        <v/>
      </c>
      <c r="R2435">
        <f>IF($A2435="","",IF(ISNUMBER($A2435),$A2435,IFERROR(DATEVALUE($A2435),NA())))</f>
        <v/>
      </c>
    </row>
    <row r="2436">
      <c r="O2436">
        <f>IF($R2436="","",CHOOSE($Q$2,YEAR(R2436)*12+MONTH(R2436),INT((R2436-2)/7),YEAR(R2436)*4+ROUNDUP(MONTH(R2436)/3)))</f>
        <v/>
      </c>
      <c r="P2436">
        <f>IF($R2436="","",IF($R2437="",1,IF(O2436&lt;&gt;O2437,1,0)))</f>
        <v/>
      </c>
      <c r="Q2436">
        <f>IF(P2436=1,SUM($P$7:P2436),"")</f>
        <v/>
      </c>
      <c r="R2436">
        <f>IF($A2436="","",IF(ISNUMBER($A2436),$A2436,IFERROR(DATEVALUE($A2436),NA())))</f>
        <v/>
      </c>
    </row>
    <row r="2437">
      <c r="O2437">
        <f>IF($R2437="","",CHOOSE($Q$2,YEAR(R2437)*12+MONTH(R2437),INT((R2437-2)/7),YEAR(R2437)*4+ROUNDUP(MONTH(R2437)/3)))</f>
        <v/>
      </c>
      <c r="P2437">
        <f>IF($R2437="","",IF($R2438="",1,IF(O2437&lt;&gt;O2438,1,0)))</f>
        <v/>
      </c>
      <c r="Q2437">
        <f>IF(P2437=1,SUM($P$7:P2437),"")</f>
        <v/>
      </c>
      <c r="R2437">
        <f>IF($A2437="","",IF(ISNUMBER($A2437),$A2437,IFERROR(DATEVALUE($A2437),NA())))</f>
        <v/>
      </c>
    </row>
    <row r="2438">
      <c r="O2438">
        <f>IF($R2438="","",CHOOSE($Q$2,YEAR(R2438)*12+MONTH(R2438),INT((R2438-2)/7),YEAR(R2438)*4+ROUNDUP(MONTH(R2438)/3)))</f>
        <v/>
      </c>
      <c r="P2438">
        <f>IF($R2438="","",IF($R2439="",1,IF(O2438&lt;&gt;O2439,1,0)))</f>
        <v/>
      </c>
      <c r="Q2438">
        <f>IF(P2438=1,SUM($P$7:P2438),"")</f>
        <v/>
      </c>
      <c r="R2438">
        <f>IF($A2438="","",IF(ISNUMBER($A2438),$A2438,IFERROR(DATEVALUE($A2438),NA())))</f>
        <v/>
      </c>
    </row>
    <row r="2439">
      <c r="O2439">
        <f>IF($R2439="","",CHOOSE($Q$2,YEAR(R2439)*12+MONTH(R2439),INT((R2439-2)/7),YEAR(R2439)*4+ROUNDUP(MONTH(R2439)/3)))</f>
        <v/>
      </c>
      <c r="P2439">
        <f>IF($R2439="","",IF($R2440="",1,IF(O2439&lt;&gt;O2440,1,0)))</f>
        <v/>
      </c>
      <c r="Q2439">
        <f>IF(P2439=1,SUM($P$7:P2439),"")</f>
        <v/>
      </c>
      <c r="R2439">
        <f>IF($A2439="","",IF(ISNUMBER($A2439),$A2439,IFERROR(DATEVALUE($A2439),NA())))</f>
        <v/>
      </c>
    </row>
    <row r="2440">
      <c r="O2440">
        <f>IF($R2440="","",CHOOSE($Q$2,YEAR(R2440)*12+MONTH(R2440),INT((R2440-2)/7),YEAR(R2440)*4+ROUNDUP(MONTH(R2440)/3)))</f>
        <v/>
      </c>
      <c r="P2440">
        <f>IF($R2440="","",IF($R2441="",1,IF(O2440&lt;&gt;O2441,1,0)))</f>
        <v/>
      </c>
      <c r="Q2440">
        <f>IF(P2440=1,SUM($P$7:P2440),"")</f>
        <v/>
      </c>
      <c r="R2440">
        <f>IF($A2440="","",IF(ISNUMBER($A2440),$A2440,IFERROR(DATEVALUE($A2440),NA())))</f>
        <v/>
      </c>
    </row>
    <row r="2441">
      <c r="O2441">
        <f>IF($R2441="","",CHOOSE($Q$2,YEAR(R2441)*12+MONTH(R2441),INT((R2441-2)/7),YEAR(R2441)*4+ROUNDUP(MONTH(R2441)/3)))</f>
        <v/>
      </c>
      <c r="P2441">
        <f>IF($R2441="","",IF($R2442="",1,IF(O2441&lt;&gt;O2442,1,0)))</f>
        <v/>
      </c>
      <c r="Q2441">
        <f>IF(P2441=1,SUM($P$7:P2441),"")</f>
        <v/>
      </c>
      <c r="R2441">
        <f>IF($A2441="","",IF(ISNUMBER($A2441),$A2441,IFERROR(DATEVALUE($A2441),NA())))</f>
        <v/>
      </c>
    </row>
    <row r="2442">
      <c r="O2442">
        <f>IF($R2442="","",CHOOSE($Q$2,YEAR(R2442)*12+MONTH(R2442),INT((R2442-2)/7),YEAR(R2442)*4+ROUNDUP(MONTH(R2442)/3)))</f>
        <v/>
      </c>
      <c r="P2442">
        <f>IF($R2442="","",IF($R2443="",1,IF(O2442&lt;&gt;O2443,1,0)))</f>
        <v/>
      </c>
      <c r="Q2442">
        <f>IF(P2442=1,SUM($P$7:P2442),"")</f>
        <v/>
      </c>
      <c r="R2442">
        <f>IF($A2442="","",IF(ISNUMBER($A2442),$A2442,IFERROR(DATEVALUE($A2442),NA())))</f>
        <v/>
      </c>
    </row>
    <row r="2443">
      <c r="O2443">
        <f>IF($R2443="","",CHOOSE($Q$2,YEAR(R2443)*12+MONTH(R2443),INT((R2443-2)/7),YEAR(R2443)*4+ROUNDUP(MONTH(R2443)/3)))</f>
        <v/>
      </c>
      <c r="P2443">
        <f>IF($R2443="","",IF($R2444="",1,IF(O2443&lt;&gt;O2444,1,0)))</f>
        <v/>
      </c>
      <c r="Q2443">
        <f>IF(P2443=1,SUM($P$7:P2443),"")</f>
        <v/>
      </c>
      <c r="R2443">
        <f>IF($A2443="","",IF(ISNUMBER($A2443),$A2443,IFERROR(DATEVALUE($A2443),NA())))</f>
        <v/>
      </c>
    </row>
    <row r="2444">
      <c r="O2444">
        <f>IF($R2444="","",CHOOSE($Q$2,YEAR(R2444)*12+MONTH(R2444),INT((R2444-2)/7),YEAR(R2444)*4+ROUNDUP(MONTH(R2444)/3)))</f>
        <v/>
      </c>
      <c r="P2444">
        <f>IF($R2444="","",IF($R2445="",1,IF(O2444&lt;&gt;O2445,1,0)))</f>
        <v/>
      </c>
      <c r="Q2444">
        <f>IF(P2444=1,SUM($P$7:P2444),"")</f>
        <v/>
      </c>
      <c r="R2444">
        <f>IF($A2444="","",IF(ISNUMBER($A2444),$A2444,IFERROR(DATEVALUE($A2444),NA())))</f>
        <v/>
      </c>
    </row>
    <row r="2445">
      <c r="O2445">
        <f>IF($R2445="","",CHOOSE($Q$2,YEAR(R2445)*12+MONTH(R2445),INT((R2445-2)/7),YEAR(R2445)*4+ROUNDUP(MONTH(R2445)/3)))</f>
        <v/>
      </c>
      <c r="P2445">
        <f>IF($R2445="","",IF($R2446="",1,IF(O2445&lt;&gt;O2446,1,0)))</f>
        <v/>
      </c>
      <c r="Q2445">
        <f>IF(P2445=1,SUM($P$7:P2445),"")</f>
        <v/>
      </c>
      <c r="R2445">
        <f>IF($A2445="","",IF(ISNUMBER($A2445),$A2445,IFERROR(DATEVALUE($A2445),NA())))</f>
        <v/>
      </c>
    </row>
    <row r="2446">
      <c r="O2446">
        <f>IF($R2446="","",CHOOSE($Q$2,YEAR(R2446)*12+MONTH(R2446),INT((R2446-2)/7),YEAR(R2446)*4+ROUNDUP(MONTH(R2446)/3)))</f>
        <v/>
      </c>
      <c r="P2446">
        <f>IF($R2446="","",IF($R2447="",1,IF(O2446&lt;&gt;O2447,1,0)))</f>
        <v/>
      </c>
      <c r="Q2446">
        <f>IF(P2446=1,SUM($P$7:P2446),"")</f>
        <v/>
      </c>
      <c r="R2446">
        <f>IF($A2446="","",IF(ISNUMBER($A2446),$A2446,IFERROR(DATEVALUE($A2446),NA())))</f>
        <v/>
      </c>
    </row>
    <row r="2447">
      <c r="O2447">
        <f>IF($R2447="","",CHOOSE($Q$2,YEAR(R2447)*12+MONTH(R2447),INT((R2447-2)/7),YEAR(R2447)*4+ROUNDUP(MONTH(R2447)/3)))</f>
        <v/>
      </c>
      <c r="P2447">
        <f>IF($R2447="","",IF($R2448="",1,IF(O2447&lt;&gt;O2448,1,0)))</f>
        <v/>
      </c>
      <c r="Q2447">
        <f>IF(P2447=1,SUM($P$7:P2447),"")</f>
        <v/>
      </c>
      <c r="R2447">
        <f>IF($A2447="","",IF(ISNUMBER($A2447),$A2447,IFERROR(DATEVALUE($A2447),NA())))</f>
        <v/>
      </c>
    </row>
    <row r="2448">
      <c r="O2448">
        <f>IF($R2448="","",CHOOSE($Q$2,YEAR(R2448)*12+MONTH(R2448),INT((R2448-2)/7),YEAR(R2448)*4+ROUNDUP(MONTH(R2448)/3)))</f>
        <v/>
      </c>
      <c r="P2448">
        <f>IF($R2448="","",IF($R2449="",1,IF(O2448&lt;&gt;O2449,1,0)))</f>
        <v/>
      </c>
      <c r="Q2448">
        <f>IF(P2448=1,SUM($P$7:P2448),"")</f>
        <v/>
      </c>
      <c r="R2448">
        <f>IF($A2448="","",IF(ISNUMBER($A2448),$A2448,IFERROR(DATEVALUE($A2448),NA())))</f>
        <v/>
      </c>
    </row>
    <row r="2449">
      <c r="O2449">
        <f>IF($R2449="","",CHOOSE($Q$2,YEAR(R2449)*12+MONTH(R2449),INT((R2449-2)/7),YEAR(R2449)*4+ROUNDUP(MONTH(R2449)/3)))</f>
        <v/>
      </c>
      <c r="P2449">
        <f>IF($R2449="","",IF($R2450="",1,IF(O2449&lt;&gt;O2450,1,0)))</f>
        <v/>
      </c>
      <c r="Q2449">
        <f>IF(P2449=1,SUM($P$7:P2449),"")</f>
        <v/>
      </c>
      <c r="R2449">
        <f>IF($A2449="","",IF(ISNUMBER($A2449),$A2449,IFERROR(DATEVALUE($A2449),NA())))</f>
        <v/>
      </c>
    </row>
    <row r="2450">
      <c r="O2450">
        <f>IF($R2450="","",CHOOSE($Q$2,YEAR(R2450)*12+MONTH(R2450),INT((R2450-2)/7),YEAR(R2450)*4+ROUNDUP(MONTH(R2450)/3)))</f>
        <v/>
      </c>
      <c r="P2450">
        <f>IF($R2450="","",IF($R2451="",1,IF(O2450&lt;&gt;O2451,1,0)))</f>
        <v/>
      </c>
      <c r="Q2450">
        <f>IF(P2450=1,SUM($P$7:P2450),"")</f>
        <v/>
      </c>
      <c r="R2450">
        <f>IF($A2450="","",IF(ISNUMBER($A2450),$A2450,IFERROR(DATEVALUE($A2450),NA())))</f>
        <v/>
      </c>
    </row>
    <row r="2451">
      <c r="O2451">
        <f>IF($R2451="","",CHOOSE($Q$2,YEAR(R2451)*12+MONTH(R2451),INT((R2451-2)/7),YEAR(R2451)*4+ROUNDUP(MONTH(R2451)/3)))</f>
        <v/>
      </c>
      <c r="P2451">
        <f>IF($R2451="","",IF($R2452="",1,IF(O2451&lt;&gt;O2452,1,0)))</f>
        <v/>
      </c>
      <c r="Q2451">
        <f>IF(P2451=1,SUM($P$7:P2451),"")</f>
        <v/>
      </c>
      <c r="R2451">
        <f>IF($A2451="","",IF(ISNUMBER($A2451),$A2451,IFERROR(DATEVALUE($A2451),NA())))</f>
        <v/>
      </c>
    </row>
    <row r="2452">
      <c r="O2452">
        <f>IF($R2452="","",CHOOSE($Q$2,YEAR(R2452)*12+MONTH(R2452),INT((R2452-2)/7),YEAR(R2452)*4+ROUNDUP(MONTH(R2452)/3)))</f>
        <v/>
      </c>
      <c r="P2452">
        <f>IF($R2452="","",IF($R2453="",1,IF(O2452&lt;&gt;O2453,1,0)))</f>
        <v/>
      </c>
      <c r="Q2452">
        <f>IF(P2452=1,SUM($P$7:P2452),"")</f>
        <v/>
      </c>
      <c r="R2452">
        <f>IF($A2452="","",IF(ISNUMBER($A2452),$A2452,IFERROR(DATEVALUE($A2452),NA())))</f>
        <v/>
      </c>
    </row>
    <row r="2453">
      <c r="O2453">
        <f>IF($R2453="","",CHOOSE($Q$2,YEAR(R2453)*12+MONTH(R2453),INT((R2453-2)/7),YEAR(R2453)*4+ROUNDUP(MONTH(R2453)/3)))</f>
        <v/>
      </c>
      <c r="P2453">
        <f>IF($R2453="","",IF($R2454="",1,IF(O2453&lt;&gt;O2454,1,0)))</f>
        <v/>
      </c>
      <c r="Q2453">
        <f>IF(P2453=1,SUM($P$7:P2453),"")</f>
        <v/>
      </c>
      <c r="R2453">
        <f>IF($A2453="","",IF(ISNUMBER($A2453),$A2453,IFERROR(DATEVALUE($A2453),NA())))</f>
        <v/>
      </c>
    </row>
    <row r="2454">
      <c r="O2454">
        <f>IF($R2454="","",CHOOSE($Q$2,YEAR(R2454)*12+MONTH(R2454),INT((R2454-2)/7),YEAR(R2454)*4+ROUNDUP(MONTH(R2454)/3)))</f>
        <v/>
      </c>
      <c r="P2454">
        <f>IF($R2454="","",IF($R2455="",1,IF(O2454&lt;&gt;O2455,1,0)))</f>
        <v/>
      </c>
      <c r="Q2454">
        <f>IF(P2454=1,SUM($P$7:P2454),"")</f>
        <v/>
      </c>
      <c r="R2454">
        <f>IF($A2454="","",IF(ISNUMBER($A2454),$A2454,IFERROR(DATEVALUE($A2454),NA())))</f>
        <v/>
      </c>
    </row>
    <row r="2455">
      <c r="O2455">
        <f>IF($R2455="","",CHOOSE($Q$2,YEAR(R2455)*12+MONTH(R2455),INT((R2455-2)/7),YEAR(R2455)*4+ROUNDUP(MONTH(R2455)/3)))</f>
        <v/>
      </c>
      <c r="P2455">
        <f>IF($R2455="","",IF($R2456="",1,IF(O2455&lt;&gt;O2456,1,0)))</f>
        <v/>
      </c>
      <c r="Q2455">
        <f>IF(P2455=1,SUM($P$7:P2455),"")</f>
        <v/>
      </c>
      <c r="R2455">
        <f>IF($A2455="","",IF(ISNUMBER($A2455),$A2455,IFERROR(DATEVALUE($A2455),NA())))</f>
        <v/>
      </c>
    </row>
    <row r="2456">
      <c r="O2456">
        <f>IF($R2456="","",CHOOSE($Q$2,YEAR(R2456)*12+MONTH(R2456),INT((R2456-2)/7),YEAR(R2456)*4+ROUNDUP(MONTH(R2456)/3)))</f>
        <v/>
      </c>
      <c r="P2456">
        <f>IF($R2456="","",IF($R2457="",1,IF(O2456&lt;&gt;O2457,1,0)))</f>
        <v/>
      </c>
      <c r="Q2456">
        <f>IF(P2456=1,SUM($P$7:P2456),"")</f>
        <v/>
      </c>
      <c r="R2456">
        <f>IF($A2456="","",IF(ISNUMBER($A2456),$A2456,IFERROR(DATEVALUE($A2456),NA())))</f>
        <v/>
      </c>
    </row>
    <row r="2457">
      <c r="O2457">
        <f>IF($R2457="","",CHOOSE($Q$2,YEAR(R2457)*12+MONTH(R2457),INT((R2457-2)/7),YEAR(R2457)*4+ROUNDUP(MONTH(R2457)/3)))</f>
        <v/>
      </c>
      <c r="P2457">
        <f>IF($R2457="","",IF($R2458="",1,IF(O2457&lt;&gt;O2458,1,0)))</f>
        <v/>
      </c>
      <c r="Q2457">
        <f>IF(P2457=1,SUM($P$7:P2457),"")</f>
        <v/>
      </c>
      <c r="R2457">
        <f>IF($A2457="","",IF(ISNUMBER($A2457),$A2457,IFERROR(DATEVALUE($A2457),NA())))</f>
        <v/>
      </c>
    </row>
    <row r="2458">
      <c r="O2458">
        <f>IF($R2458="","",CHOOSE($Q$2,YEAR(R2458)*12+MONTH(R2458),INT((R2458-2)/7),YEAR(R2458)*4+ROUNDUP(MONTH(R2458)/3)))</f>
        <v/>
      </c>
      <c r="P2458">
        <f>IF($R2458="","",IF($R2459="",1,IF(O2458&lt;&gt;O2459,1,0)))</f>
        <v/>
      </c>
      <c r="Q2458">
        <f>IF(P2458=1,SUM($P$7:P2458),"")</f>
        <v/>
      </c>
      <c r="R2458">
        <f>IF($A2458="","",IF(ISNUMBER($A2458),$A2458,IFERROR(DATEVALUE($A2458),NA())))</f>
        <v/>
      </c>
    </row>
    <row r="2459">
      <c r="O2459">
        <f>IF($R2459="","",CHOOSE($Q$2,YEAR(R2459)*12+MONTH(R2459),INT((R2459-2)/7),YEAR(R2459)*4+ROUNDUP(MONTH(R2459)/3)))</f>
        <v/>
      </c>
      <c r="P2459">
        <f>IF($R2459="","",IF($R2460="",1,IF(O2459&lt;&gt;O2460,1,0)))</f>
        <v/>
      </c>
      <c r="Q2459">
        <f>IF(P2459=1,SUM($P$7:P2459),"")</f>
        <v/>
      </c>
      <c r="R2459">
        <f>IF($A2459="","",IF(ISNUMBER($A2459),$A2459,IFERROR(DATEVALUE($A2459),NA())))</f>
        <v/>
      </c>
    </row>
    <row r="2460">
      <c r="O2460">
        <f>IF($R2460="","",CHOOSE($Q$2,YEAR(R2460)*12+MONTH(R2460),INT((R2460-2)/7),YEAR(R2460)*4+ROUNDUP(MONTH(R2460)/3)))</f>
        <v/>
      </c>
      <c r="P2460">
        <f>IF($R2460="","",IF($R2461="",1,IF(O2460&lt;&gt;O2461,1,0)))</f>
        <v/>
      </c>
      <c r="Q2460">
        <f>IF(P2460=1,SUM($P$7:P2460),"")</f>
        <v/>
      </c>
      <c r="R2460">
        <f>IF($A2460="","",IF(ISNUMBER($A2460),$A2460,IFERROR(DATEVALUE($A2460),NA())))</f>
        <v/>
      </c>
    </row>
    <row r="2461">
      <c r="O2461">
        <f>IF($R2461="","",CHOOSE($Q$2,YEAR(R2461)*12+MONTH(R2461),INT((R2461-2)/7),YEAR(R2461)*4+ROUNDUP(MONTH(R2461)/3)))</f>
        <v/>
      </c>
      <c r="P2461">
        <f>IF($R2461="","",IF($R2462="",1,IF(O2461&lt;&gt;O2462,1,0)))</f>
        <v/>
      </c>
      <c r="Q2461">
        <f>IF(P2461=1,SUM($P$7:P2461),"")</f>
        <v/>
      </c>
      <c r="R2461">
        <f>IF($A2461="","",IF(ISNUMBER($A2461),$A2461,IFERROR(DATEVALUE($A2461),NA())))</f>
        <v/>
      </c>
    </row>
    <row r="2462">
      <c r="O2462">
        <f>IF($R2462="","",CHOOSE($Q$2,YEAR(R2462)*12+MONTH(R2462),INT((R2462-2)/7),YEAR(R2462)*4+ROUNDUP(MONTH(R2462)/3)))</f>
        <v/>
      </c>
      <c r="P2462">
        <f>IF($R2462="","",IF($R2463="",1,IF(O2462&lt;&gt;O2463,1,0)))</f>
        <v/>
      </c>
      <c r="Q2462">
        <f>IF(P2462=1,SUM($P$7:P2462),"")</f>
        <v/>
      </c>
      <c r="R2462">
        <f>IF($A2462="","",IF(ISNUMBER($A2462),$A2462,IFERROR(DATEVALUE($A2462),NA())))</f>
        <v/>
      </c>
    </row>
    <row r="2463">
      <c r="O2463">
        <f>IF($R2463="","",CHOOSE($Q$2,YEAR(R2463)*12+MONTH(R2463),INT((R2463-2)/7),YEAR(R2463)*4+ROUNDUP(MONTH(R2463)/3)))</f>
        <v/>
      </c>
      <c r="P2463">
        <f>IF($R2463="","",IF($R2464="",1,IF(O2463&lt;&gt;O2464,1,0)))</f>
        <v/>
      </c>
      <c r="Q2463">
        <f>IF(P2463=1,SUM($P$7:P2463),"")</f>
        <v/>
      </c>
      <c r="R2463">
        <f>IF($A2463="","",IF(ISNUMBER($A2463),$A2463,IFERROR(DATEVALUE($A2463),NA())))</f>
        <v/>
      </c>
    </row>
    <row r="2464">
      <c r="O2464">
        <f>IF($R2464="","",CHOOSE($Q$2,YEAR(R2464)*12+MONTH(R2464),INT((R2464-2)/7),YEAR(R2464)*4+ROUNDUP(MONTH(R2464)/3)))</f>
        <v/>
      </c>
      <c r="P2464">
        <f>IF($R2464="","",IF($R2465="",1,IF(O2464&lt;&gt;O2465,1,0)))</f>
        <v/>
      </c>
      <c r="Q2464">
        <f>IF(P2464=1,SUM($P$7:P2464),"")</f>
        <v/>
      </c>
      <c r="R2464">
        <f>IF($A2464="","",IF(ISNUMBER($A2464),$A2464,IFERROR(DATEVALUE($A2464),NA())))</f>
        <v/>
      </c>
    </row>
    <row r="2465">
      <c r="O2465">
        <f>IF($R2465="","",CHOOSE($Q$2,YEAR(R2465)*12+MONTH(R2465),INT((R2465-2)/7),YEAR(R2465)*4+ROUNDUP(MONTH(R2465)/3)))</f>
        <v/>
      </c>
      <c r="P2465">
        <f>IF($R2465="","",IF($R2466="",1,IF(O2465&lt;&gt;O2466,1,0)))</f>
        <v/>
      </c>
      <c r="Q2465">
        <f>IF(P2465=1,SUM($P$7:P2465),"")</f>
        <v/>
      </c>
      <c r="R2465">
        <f>IF($A2465="","",IF(ISNUMBER($A2465),$A2465,IFERROR(DATEVALUE($A2465),NA())))</f>
        <v/>
      </c>
    </row>
    <row r="2466">
      <c r="O2466">
        <f>IF($R2466="","",CHOOSE($Q$2,YEAR(R2466)*12+MONTH(R2466),INT((R2466-2)/7),YEAR(R2466)*4+ROUNDUP(MONTH(R2466)/3)))</f>
        <v/>
      </c>
      <c r="P2466">
        <f>IF($R2466="","",IF($R2467="",1,IF(O2466&lt;&gt;O2467,1,0)))</f>
        <v/>
      </c>
      <c r="Q2466">
        <f>IF(P2466=1,SUM($P$7:P2466),"")</f>
        <v/>
      </c>
      <c r="R2466">
        <f>IF($A2466="","",IF(ISNUMBER($A2466),$A2466,IFERROR(DATEVALUE($A2466),NA())))</f>
        <v/>
      </c>
    </row>
    <row r="2467">
      <c r="O2467">
        <f>IF($R2467="","",CHOOSE($Q$2,YEAR(R2467)*12+MONTH(R2467),INT((R2467-2)/7),YEAR(R2467)*4+ROUNDUP(MONTH(R2467)/3)))</f>
        <v/>
      </c>
      <c r="P2467">
        <f>IF($R2467="","",IF($R2468="",1,IF(O2467&lt;&gt;O2468,1,0)))</f>
        <v/>
      </c>
      <c r="Q2467">
        <f>IF(P2467=1,SUM($P$7:P2467),"")</f>
        <v/>
      </c>
      <c r="R2467">
        <f>IF($A2467="","",IF(ISNUMBER($A2467),$A2467,IFERROR(DATEVALUE($A2467),NA())))</f>
        <v/>
      </c>
    </row>
    <row r="2468">
      <c r="O2468">
        <f>IF($R2468="","",CHOOSE($Q$2,YEAR(R2468)*12+MONTH(R2468),INT((R2468-2)/7),YEAR(R2468)*4+ROUNDUP(MONTH(R2468)/3)))</f>
        <v/>
      </c>
      <c r="P2468">
        <f>IF($R2468="","",IF($R2469="",1,IF(O2468&lt;&gt;O2469,1,0)))</f>
        <v/>
      </c>
      <c r="Q2468">
        <f>IF(P2468=1,SUM($P$7:P2468),"")</f>
        <v/>
      </c>
      <c r="R2468">
        <f>IF($A2468="","",IF(ISNUMBER($A2468),$A2468,IFERROR(DATEVALUE($A2468),NA())))</f>
        <v/>
      </c>
    </row>
    <row r="2469">
      <c r="O2469">
        <f>IF($R2469="","",CHOOSE($Q$2,YEAR(R2469)*12+MONTH(R2469),INT((R2469-2)/7),YEAR(R2469)*4+ROUNDUP(MONTH(R2469)/3)))</f>
        <v/>
      </c>
      <c r="P2469">
        <f>IF($R2469="","",IF($R2470="",1,IF(O2469&lt;&gt;O2470,1,0)))</f>
        <v/>
      </c>
      <c r="Q2469">
        <f>IF(P2469=1,SUM($P$7:P2469),"")</f>
        <v/>
      </c>
      <c r="R2469">
        <f>IF($A2469="","",IF(ISNUMBER($A2469),$A2469,IFERROR(DATEVALUE($A2469),NA())))</f>
        <v/>
      </c>
    </row>
    <row r="2470">
      <c r="O2470">
        <f>IF($R2470="","",CHOOSE($Q$2,YEAR(R2470)*12+MONTH(R2470),INT((R2470-2)/7),YEAR(R2470)*4+ROUNDUP(MONTH(R2470)/3)))</f>
        <v/>
      </c>
      <c r="P2470">
        <f>IF($R2470="","",IF($R2471="",1,IF(O2470&lt;&gt;O2471,1,0)))</f>
        <v/>
      </c>
      <c r="Q2470">
        <f>IF(P2470=1,SUM($P$7:P2470),"")</f>
        <v/>
      </c>
      <c r="R2470">
        <f>IF($A2470="","",IF(ISNUMBER($A2470),$A2470,IFERROR(DATEVALUE($A2470),NA())))</f>
        <v/>
      </c>
    </row>
    <row r="2471">
      <c r="O2471">
        <f>IF($R2471="","",CHOOSE($Q$2,YEAR(R2471)*12+MONTH(R2471),INT((R2471-2)/7),YEAR(R2471)*4+ROUNDUP(MONTH(R2471)/3)))</f>
        <v/>
      </c>
      <c r="P2471">
        <f>IF($R2471="","",IF($R2472="",1,IF(O2471&lt;&gt;O2472,1,0)))</f>
        <v/>
      </c>
      <c r="Q2471">
        <f>IF(P2471=1,SUM($P$7:P2471),"")</f>
        <v/>
      </c>
      <c r="R2471">
        <f>IF($A2471="","",IF(ISNUMBER($A2471),$A2471,IFERROR(DATEVALUE($A2471),NA())))</f>
        <v/>
      </c>
    </row>
    <row r="2472">
      <c r="O2472">
        <f>IF($R2472="","",CHOOSE($Q$2,YEAR(R2472)*12+MONTH(R2472),INT((R2472-2)/7),YEAR(R2472)*4+ROUNDUP(MONTH(R2472)/3)))</f>
        <v/>
      </c>
      <c r="P2472">
        <f>IF($R2472="","",IF($R2473="",1,IF(O2472&lt;&gt;O2473,1,0)))</f>
        <v/>
      </c>
      <c r="Q2472">
        <f>IF(P2472=1,SUM($P$7:P2472),"")</f>
        <v/>
      </c>
      <c r="R2472">
        <f>IF($A2472="","",IF(ISNUMBER($A2472),$A2472,IFERROR(DATEVALUE($A2472),NA())))</f>
        <v/>
      </c>
    </row>
    <row r="2473">
      <c r="O2473">
        <f>IF($R2473="","",CHOOSE($Q$2,YEAR(R2473)*12+MONTH(R2473),INT((R2473-2)/7),YEAR(R2473)*4+ROUNDUP(MONTH(R2473)/3)))</f>
        <v/>
      </c>
      <c r="P2473">
        <f>IF($R2473="","",IF($R2474="",1,IF(O2473&lt;&gt;O2474,1,0)))</f>
        <v/>
      </c>
      <c r="Q2473">
        <f>IF(P2473=1,SUM($P$7:P2473),"")</f>
        <v/>
      </c>
      <c r="R2473">
        <f>IF($A2473="","",IF(ISNUMBER($A2473),$A2473,IFERROR(DATEVALUE($A2473),NA())))</f>
        <v/>
      </c>
    </row>
    <row r="2474">
      <c r="O2474">
        <f>IF($R2474="","",CHOOSE($Q$2,YEAR(R2474)*12+MONTH(R2474),INT((R2474-2)/7),YEAR(R2474)*4+ROUNDUP(MONTH(R2474)/3)))</f>
        <v/>
      </c>
      <c r="P2474">
        <f>IF($R2474="","",IF($R2475="",1,IF(O2474&lt;&gt;O2475,1,0)))</f>
        <v/>
      </c>
      <c r="Q2474">
        <f>IF(P2474=1,SUM($P$7:P2474),"")</f>
        <v/>
      </c>
      <c r="R2474">
        <f>IF($A2474="","",IF(ISNUMBER($A2474),$A2474,IFERROR(DATEVALUE($A2474),NA())))</f>
        <v/>
      </c>
    </row>
    <row r="2475">
      <c r="O2475">
        <f>IF($R2475="","",CHOOSE($Q$2,YEAR(R2475)*12+MONTH(R2475),INT((R2475-2)/7),YEAR(R2475)*4+ROUNDUP(MONTH(R2475)/3)))</f>
        <v/>
      </c>
      <c r="P2475">
        <f>IF($R2475="","",IF($R2476="",1,IF(O2475&lt;&gt;O2476,1,0)))</f>
        <v/>
      </c>
      <c r="Q2475">
        <f>IF(P2475=1,SUM($P$7:P2475),"")</f>
        <v/>
      </c>
      <c r="R2475">
        <f>IF($A2475="","",IF(ISNUMBER($A2475),$A2475,IFERROR(DATEVALUE($A2475),NA())))</f>
        <v/>
      </c>
    </row>
    <row r="2476">
      <c r="O2476">
        <f>IF($R2476="","",CHOOSE($Q$2,YEAR(R2476)*12+MONTH(R2476),INT((R2476-2)/7),YEAR(R2476)*4+ROUNDUP(MONTH(R2476)/3)))</f>
        <v/>
      </c>
      <c r="P2476">
        <f>IF($R2476="","",IF($R2477="",1,IF(O2476&lt;&gt;O2477,1,0)))</f>
        <v/>
      </c>
      <c r="Q2476">
        <f>IF(P2476=1,SUM($P$7:P2476),"")</f>
        <v/>
      </c>
      <c r="R2476">
        <f>IF($A2476="","",IF(ISNUMBER($A2476),$A2476,IFERROR(DATEVALUE($A2476),NA())))</f>
        <v/>
      </c>
    </row>
    <row r="2477">
      <c r="O2477">
        <f>IF($R2477="","",CHOOSE($Q$2,YEAR(R2477)*12+MONTH(R2477),INT((R2477-2)/7),YEAR(R2477)*4+ROUNDUP(MONTH(R2477)/3)))</f>
        <v/>
      </c>
      <c r="P2477">
        <f>IF($R2477="","",IF($R2478="",1,IF(O2477&lt;&gt;O2478,1,0)))</f>
        <v/>
      </c>
      <c r="Q2477">
        <f>IF(P2477=1,SUM($P$7:P2477),"")</f>
        <v/>
      </c>
      <c r="R2477">
        <f>IF($A2477="","",IF(ISNUMBER($A2477),$A2477,IFERROR(DATEVALUE($A2477),NA())))</f>
        <v/>
      </c>
    </row>
    <row r="2478">
      <c r="O2478">
        <f>IF($R2478="","",CHOOSE($Q$2,YEAR(R2478)*12+MONTH(R2478),INT((R2478-2)/7),YEAR(R2478)*4+ROUNDUP(MONTH(R2478)/3)))</f>
        <v/>
      </c>
      <c r="P2478">
        <f>IF($R2478="","",IF($R2479="",1,IF(O2478&lt;&gt;O2479,1,0)))</f>
        <v/>
      </c>
      <c r="Q2478">
        <f>IF(P2478=1,SUM($P$7:P2478),"")</f>
        <v/>
      </c>
      <c r="R2478">
        <f>IF($A2478="","",IF(ISNUMBER($A2478),$A2478,IFERROR(DATEVALUE($A2478),NA())))</f>
        <v/>
      </c>
    </row>
    <row r="2479">
      <c r="O2479">
        <f>IF($R2479="","",CHOOSE($Q$2,YEAR(R2479)*12+MONTH(R2479),INT((R2479-2)/7),YEAR(R2479)*4+ROUNDUP(MONTH(R2479)/3)))</f>
        <v/>
      </c>
      <c r="P2479">
        <f>IF($R2479="","",IF($R2480="",1,IF(O2479&lt;&gt;O2480,1,0)))</f>
        <v/>
      </c>
      <c r="Q2479">
        <f>IF(P2479=1,SUM($P$7:P2479),"")</f>
        <v/>
      </c>
      <c r="R2479">
        <f>IF($A2479="","",IF(ISNUMBER($A2479),$A2479,IFERROR(DATEVALUE($A2479),NA())))</f>
        <v/>
      </c>
    </row>
    <row r="2480">
      <c r="O2480">
        <f>IF($R2480="","",CHOOSE($Q$2,YEAR(R2480)*12+MONTH(R2480),INT((R2480-2)/7),YEAR(R2480)*4+ROUNDUP(MONTH(R2480)/3)))</f>
        <v/>
      </c>
      <c r="P2480">
        <f>IF($R2480="","",IF($R2481="",1,IF(O2480&lt;&gt;O2481,1,0)))</f>
        <v/>
      </c>
      <c r="Q2480">
        <f>IF(P2480=1,SUM($P$7:P2480),"")</f>
        <v/>
      </c>
      <c r="R2480">
        <f>IF($A2480="","",IF(ISNUMBER($A2480),$A2480,IFERROR(DATEVALUE($A2480),NA())))</f>
        <v/>
      </c>
    </row>
    <row r="2481">
      <c r="O2481">
        <f>IF($R2481="","",CHOOSE($Q$2,YEAR(R2481)*12+MONTH(R2481),INT((R2481-2)/7),YEAR(R2481)*4+ROUNDUP(MONTH(R2481)/3)))</f>
        <v/>
      </c>
      <c r="P2481">
        <f>IF($R2481="","",IF($R2482="",1,IF(O2481&lt;&gt;O2482,1,0)))</f>
        <v/>
      </c>
      <c r="Q2481">
        <f>IF(P2481=1,SUM($P$7:P2481),"")</f>
        <v/>
      </c>
      <c r="R2481">
        <f>IF($A2481="","",IF(ISNUMBER($A2481),$A2481,IFERROR(DATEVALUE($A2481),NA())))</f>
        <v/>
      </c>
    </row>
    <row r="2482">
      <c r="O2482">
        <f>IF($R2482="","",CHOOSE($Q$2,YEAR(R2482)*12+MONTH(R2482),INT((R2482-2)/7),YEAR(R2482)*4+ROUNDUP(MONTH(R2482)/3)))</f>
        <v/>
      </c>
      <c r="P2482">
        <f>IF($R2482="","",IF($R2483="",1,IF(O2482&lt;&gt;O2483,1,0)))</f>
        <v/>
      </c>
      <c r="Q2482">
        <f>IF(P2482=1,SUM($P$7:P2482),"")</f>
        <v/>
      </c>
      <c r="R2482">
        <f>IF($A2482="","",IF(ISNUMBER($A2482),$A2482,IFERROR(DATEVALUE($A2482),NA())))</f>
        <v/>
      </c>
    </row>
    <row r="2483">
      <c r="O2483">
        <f>IF($R2483="","",CHOOSE($Q$2,YEAR(R2483)*12+MONTH(R2483),INT((R2483-2)/7),YEAR(R2483)*4+ROUNDUP(MONTH(R2483)/3)))</f>
        <v/>
      </c>
      <c r="P2483">
        <f>IF($R2483="","",IF($R2484="",1,IF(O2483&lt;&gt;O2484,1,0)))</f>
        <v/>
      </c>
      <c r="Q2483">
        <f>IF(P2483=1,SUM($P$7:P2483),"")</f>
        <v/>
      </c>
      <c r="R2483">
        <f>IF($A2483="","",IF(ISNUMBER($A2483),$A2483,IFERROR(DATEVALUE($A2483),NA())))</f>
        <v/>
      </c>
    </row>
    <row r="2484">
      <c r="O2484">
        <f>IF($R2484="","",CHOOSE($Q$2,YEAR(R2484)*12+MONTH(R2484),INT((R2484-2)/7),YEAR(R2484)*4+ROUNDUP(MONTH(R2484)/3)))</f>
        <v/>
      </c>
      <c r="P2484">
        <f>IF($R2484="","",IF($R2485="",1,IF(O2484&lt;&gt;O2485,1,0)))</f>
        <v/>
      </c>
      <c r="Q2484">
        <f>IF(P2484=1,SUM($P$7:P2484),"")</f>
        <v/>
      </c>
      <c r="R2484">
        <f>IF($A2484="","",IF(ISNUMBER($A2484),$A2484,IFERROR(DATEVALUE($A2484),NA())))</f>
        <v/>
      </c>
    </row>
    <row r="2485">
      <c r="O2485">
        <f>IF($R2485="","",CHOOSE($Q$2,YEAR(R2485)*12+MONTH(R2485),INT((R2485-2)/7),YEAR(R2485)*4+ROUNDUP(MONTH(R2485)/3)))</f>
        <v/>
      </c>
      <c r="P2485">
        <f>IF($R2485="","",IF($R2486="",1,IF(O2485&lt;&gt;O2486,1,0)))</f>
        <v/>
      </c>
      <c r="Q2485">
        <f>IF(P2485=1,SUM($P$7:P2485),"")</f>
        <v/>
      </c>
      <c r="R2485">
        <f>IF($A2485="","",IF(ISNUMBER($A2485),$A2485,IFERROR(DATEVALUE($A2485),NA())))</f>
        <v/>
      </c>
    </row>
    <row r="2486">
      <c r="O2486">
        <f>IF($R2486="","",CHOOSE($Q$2,YEAR(R2486)*12+MONTH(R2486),INT((R2486-2)/7),YEAR(R2486)*4+ROUNDUP(MONTH(R2486)/3)))</f>
        <v/>
      </c>
      <c r="P2486">
        <f>IF($R2486="","",IF($R2487="",1,IF(O2486&lt;&gt;O2487,1,0)))</f>
        <v/>
      </c>
      <c r="Q2486">
        <f>IF(P2486=1,SUM($P$7:P2486),"")</f>
        <v/>
      </c>
      <c r="R2486">
        <f>IF($A2486="","",IF(ISNUMBER($A2486),$A2486,IFERROR(DATEVALUE($A2486),NA())))</f>
        <v/>
      </c>
    </row>
    <row r="2487">
      <c r="O2487">
        <f>IF($R2487="","",CHOOSE($Q$2,YEAR(R2487)*12+MONTH(R2487),INT((R2487-2)/7),YEAR(R2487)*4+ROUNDUP(MONTH(R2487)/3)))</f>
        <v/>
      </c>
      <c r="P2487">
        <f>IF($R2487="","",IF($R2488="",1,IF(O2487&lt;&gt;O2488,1,0)))</f>
        <v/>
      </c>
      <c r="Q2487">
        <f>IF(P2487=1,SUM($P$7:P2487),"")</f>
        <v/>
      </c>
      <c r="R2487">
        <f>IF($A2487="","",IF(ISNUMBER($A2487),$A2487,IFERROR(DATEVALUE($A2487),NA())))</f>
        <v/>
      </c>
    </row>
    <row r="2488">
      <c r="O2488">
        <f>IF($R2488="","",CHOOSE($Q$2,YEAR(R2488)*12+MONTH(R2488),INT((R2488-2)/7),YEAR(R2488)*4+ROUNDUP(MONTH(R2488)/3)))</f>
        <v/>
      </c>
      <c r="P2488">
        <f>IF($R2488="","",IF($R2489="",1,IF(O2488&lt;&gt;O2489,1,0)))</f>
        <v/>
      </c>
      <c r="Q2488">
        <f>IF(P2488=1,SUM($P$7:P2488),"")</f>
        <v/>
      </c>
      <c r="R2488">
        <f>IF($A2488="","",IF(ISNUMBER($A2488),$A2488,IFERROR(DATEVALUE($A2488),NA())))</f>
        <v/>
      </c>
    </row>
    <row r="2489">
      <c r="O2489">
        <f>IF($R2489="","",CHOOSE($Q$2,YEAR(R2489)*12+MONTH(R2489),INT((R2489-2)/7),YEAR(R2489)*4+ROUNDUP(MONTH(R2489)/3)))</f>
        <v/>
      </c>
      <c r="P2489">
        <f>IF($R2489="","",IF($R2490="",1,IF(O2489&lt;&gt;O2490,1,0)))</f>
        <v/>
      </c>
      <c r="Q2489">
        <f>IF(P2489=1,SUM($P$7:P2489),"")</f>
        <v/>
      </c>
      <c r="R2489">
        <f>IF($A2489="","",IF(ISNUMBER($A2489),$A2489,IFERROR(DATEVALUE($A2489),NA())))</f>
        <v/>
      </c>
    </row>
    <row r="2490">
      <c r="O2490">
        <f>IF($R2490="","",CHOOSE($Q$2,YEAR(R2490)*12+MONTH(R2490),INT((R2490-2)/7),YEAR(R2490)*4+ROUNDUP(MONTH(R2490)/3)))</f>
        <v/>
      </c>
      <c r="P2490">
        <f>IF($R2490="","",IF($R2491="",1,IF(O2490&lt;&gt;O2491,1,0)))</f>
        <v/>
      </c>
      <c r="Q2490">
        <f>IF(P2490=1,SUM($P$7:P2490),"")</f>
        <v/>
      </c>
      <c r="R2490">
        <f>IF($A2490="","",IF(ISNUMBER($A2490),$A2490,IFERROR(DATEVALUE($A2490),NA())))</f>
        <v/>
      </c>
    </row>
    <row r="2491">
      <c r="O2491">
        <f>IF($R2491="","",CHOOSE($Q$2,YEAR(R2491)*12+MONTH(R2491),INT((R2491-2)/7),YEAR(R2491)*4+ROUNDUP(MONTH(R2491)/3)))</f>
        <v/>
      </c>
      <c r="P2491">
        <f>IF($R2491="","",IF($R2492="",1,IF(O2491&lt;&gt;O2492,1,0)))</f>
        <v/>
      </c>
      <c r="Q2491">
        <f>IF(P2491=1,SUM($P$7:P2491),"")</f>
        <v/>
      </c>
      <c r="R2491">
        <f>IF($A2491="","",IF(ISNUMBER($A2491),$A2491,IFERROR(DATEVALUE($A2491),NA())))</f>
        <v/>
      </c>
    </row>
    <row r="2492">
      <c r="O2492">
        <f>IF($R2492="","",CHOOSE($Q$2,YEAR(R2492)*12+MONTH(R2492),INT((R2492-2)/7),YEAR(R2492)*4+ROUNDUP(MONTH(R2492)/3)))</f>
        <v/>
      </c>
      <c r="P2492">
        <f>IF($R2492="","",IF($R2493="",1,IF(O2492&lt;&gt;O2493,1,0)))</f>
        <v/>
      </c>
      <c r="Q2492">
        <f>IF(P2492=1,SUM($P$7:P2492),"")</f>
        <v/>
      </c>
      <c r="R2492">
        <f>IF($A2492="","",IF(ISNUMBER($A2492),$A2492,IFERROR(DATEVALUE($A2492),NA())))</f>
        <v/>
      </c>
    </row>
    <row r="2493">
      <c r="O2493">
        <f>IF($R2493="","",CHOOSE($Q$2,YEAR(R2493)*12+MONTH(R2493),INT((R2493-2)/7),YEAR(R2493)*4+ROUNDUP(MONTH(R2493)/3)))</f>
        <v/>
      </c>
      <c r="P2493">
        <f>IF($R2493="","",IF($R2494="",1,IF(O2493&lt;&gt;O2494,1,0)))</f>
        <v/>
      </c>
      <c r="Q2493">
        <f>IF(P2493=1,SUM($P$7:P2493),"")</f>
        <v/>
      </c>
      <c r="R2493">
        <f>IF($A2493="","",IF(ISNUMBER($A2493),$A2493,IFERROR(DATEVALUE($A2493),NA())))</f>
        <v/>
      </c>
    </row>
    <row r="2494">
      <c r="O2494">
        <f>IF($R2494="","",CHOOSE($Q$2,YEAR(R2494)*12+MONTH(R2494),INT((R2494-2)/7),YEAR(R2494)*4+ROUNDUP(MONTH(R2494)/3)))</f>
        <v/>
      </c>
      <c r="P2494">
        <f>IF($R2494="","",IF($R2495="",1,IF(O2494&lt;&gt;O2495,1,0)))</f>
        <v/>
      </c>
      <c r="Q2494">
        <f>IF(P2494=1,SUM($P$7:P2494),"")</f>
        <v/>
      </c>
      <c r="R2494">
        <f>IF($A2494="","",IF(ISNUMBER($A2494),$A2494,IFERROR(DATEVALUE($A2494),NA())))</f>
        <v/>
      </c>
    </row>
    <row r="2495">
      <c r="O2495">
        <f>IF($R2495="","",CHOOSE($Q$2,YEAR(R2495)*12+MONTH(R2495),INT((R2495-2)/7),YEAR(R2495)*4+ROUNDUP(MONTH(R2495)/3)))</f>
        <v/>
      </c>
      <c r="P2495">
        <f>IF($R2495="","",IF($R2496="",1,IF(O2495&lt;&gt;O2496,1,0)))</f>
        <v/>
      </c>
      <c r="Q2495">
        <f>IF(P2495=1,SUM($P$7:P2495),"")</f>
        <v/>
      </c>
      <c r="R2495">
        <f>IF($A2495="","",IF(ISNUMBER($A2495),$A2495,IFERROR(DATEVALUE($A2495),NA())))</f>
        <v/>
      </c>
    </row>
    <row r="2496">
      <c r="O2496">
        <f>IF($R2496="","",CHOOSE($Q$2,YEAR(R2496)*12+MONTH(R2496),INT((R2496-2)/7),YEAR(R2496)*4+ROUNDUP(MONTH(R2496)/3)))</f>
        <v/>
      </c>
      <c r="P2496">
        <f>IF($R2496="","",IF($R2497="",1,IF(O2496&lt;&gt;O2497,1,0)))</f>
        <v/>
      </c>
      <c r="Q2496">
        <f>IF(P2496=1,SUM($P$7:P2496),"")</f>
        <v/>
      </c>
      <c r="R2496">
        <f>IF($A2496="","",IF(ISNUMBER($A2496),$A2496,IFERROR(DATEVALUE($A2496),NA())))</f>
        <v/>
      </c>
    </row>
    <row r="2497">
      <c r="O2497">
        <f>IF($R2497="","",CHOOSE($Q$2,YEAR(R2497)*12+MONTH(R2497),INT((R2497-2)/7),YEAR(R2497)*4+ROUNDUP(MONTH(R2497)/3)))</f>
        <v/>
      </c>
      <c r="P2497">
        <f>IF($R2497="","",IF($R2498="",1,IF(O2497&lt;&gt;O2498,1,0)))</f>
        <v/>
      </c>
      <c r="Q2497">
        <f>IF(P2497=1,SUM($P$7:P2497),"")</f>
        <v/>
      </c>
      <c r="R2497">
        <f>IF($A2497="","",IF(ISNUMBER($A2497),$A2497,IFERROR(DATEVALUE($A2497),NA())))</f>
        <v/>
      </c>
    </row>
    <row r="2498">
      <c r="O2498">
        <f>IF($R2498="","",CHOOSE($Q$2,YEAR(R2498)*12+MONTH(R2498),INT((R2498-2)/7),YEAR(R2498)*4+ROUNDUP(MONTH(R2498)/3)))</f>
        <v/>
      </c>
      <c r="P2498">
        <f>IF($R2498="","",IF($R2499="",1,IF(O2498&lt;&gt;O2499,1,0)))</f>
        <v/>
      </c>
      <c r="Q2498">
        <f>IF(P2498=1,SUM($P$7:P2498),"")</f>
        <v/>
      </c>
      <c r="R2498">
        <f>IF($A2498="","",IF(ISNUMBER($A2498),$A2498,IFERROR(DATEVALUE($A2498),NA())))</f>
        <v/>
      </c>
    </row>
    <row r="2499">
      <c r="O2499">
        <f>IF($R2499="","",CHOOSE($Q$2,YEAR(R2499)*12+MONTH(R2499),INT((R2499-2)/7),YEAR(R2499)*4+ROUNDUP(MONTH(R2499)/3)))</f>
        <v/>
      </c>
      <c r="P2499">
        <f>IF($R2499="","",IF($R2500="",1,IF(O2499&lt;&gt;O2500,1,0)))</f>
        <v/>
      </c>
      <c r="Q2499">
        <f>IF(P2499=1,SUM($P$7:P2499),"")</f>
        <v/>
      </c>
      <c r="R2499">
        <f>IF($A2499="","",IF(ISNUMBER($A2499),$A2499,IFERROR(DATEVALUE($A2499),NA())))</f>
        <v/>
      </c>
    </row>
    <row r="2500">
      <c r="O2500">
        <f>IF($R2500="","",CHOOSE($Q$2,YEAR(R2500)*12+MONTH(R2500),INT((R2500-2)/7),YEAR(R2500)*4+ROUNDUP(MONTH(R2500)/3)))</f>
        <v/>
      </c>
      <c r="P2500">
        <f>IF($R2500="","",IF($R2501="",1,IF(O2500&lt;&gt;O2501,1,0)))</f>
        <v/>
      </c>
      <c r="Q2500">
        <f>IF(P2500=1,SUM($P$7:P2500),"")</f>
        <v/>
      </c>
      <c r="R2500">
        <f>IF($A2500="","",IF(ISNUMBER($A2500),$A2500,IFERROR(DATEVALUE($A2500),NA())))</f>
        <v/>
      </c>
    </row>
    <row r="2501">
      <c r="O2501">
        <f>IF($R2501="","",CHOOSE($Q$2,YEAR(R2501)*12+MONTH(R2501),INT((R2501-2)/7),YEAR(R2501)*4+ROUNDUP(MONTH(R2501)/3)))</f>
        <v/>
      </c>
      <c r="P2501">
        <f>IF($R2501="","",IF($R2502="",1,IF(O2501&lt;&gt;O2502,1,0)))</f>
        <v/>
      </c>
      <c r="Q2501">
        <f>IF(P2501=1,SUM($P$7:P2501),"")</f>
        <v/>
      </c>
      <c r="R2501">
        <f>IF($A2501="","",IF(ISNUMBER($A2501),$A2501,IFERROR(DATEVALUE($A2501),NA())))</f>
        <v/>
      </c>
    </row>
    <row r="2502">
      <c r="O2502">
        <f>IF($R2502="","",CHOOSE($Q$2,YEAR(R2502)*12+MONTH(R2502),INT((R2502-2)/7),YEAR(R2502)*4+ROUNDUP(MONTH(R2502)/3)))</f>
        <v/>
      </c>
      <c r="P2502">
        <f>IF($R2502="","",IF($R2503="",1,IF(O2502&lt;&gt;O2503,1,0)))</f>
        <v/>
      </c>
      <c r="Q2502">
        <f>IF(P2502=1,SUM($P$7:P2502),"")</f>
        <v/>
      </c>
      <c r="R2502">
        <f>IF($A2502="","",IF(ISNUMBER($A2502),$A2502,IFERROR(DATEVALUE($A2502),NA())))</f>
        <v/>
      </c>
    </row>
    <row r="2503">
      <c r="O2503">
        <f>IF($R2503="","",CHOOSE($Q$2,YEAR(R2503)*12+MONTH(R2503),INT((R2503-2)/7),YEAR(R2503)*4+ROUNDUP(MONTH(R2503)/3)))</f>
        <v/>
      </c>
      <c r="P2503">
        <f>IF($R2503="","",IF($R2504="",1,IF(O2503&lt;&gt;O2504,1,0)))</f>
        <v/>
      </c>
      <c r="Q2503">
        <f>IF(P2503=1,SUM($P$7:P2503),"")</f>
        <v/>
      </c>
      <c r="R2503">
        <f>IF($A2503="","",IF(ISNUMBER($A2503),$A2503,IFERROR(DATEVALUE($A2503),NA())))</f>
        <v/>
      </c>
    </row>
    <row r="2504">
      <c r="O2504">
        <f>IF($R2504="","",CHOOSE($Q$2,YEAR(R2504)*12+MONTH(R2504),INT((R2504-2)/7),YEAR(R2504)*4+ROUNDUP(MONTH(R2504)/3)))</f>
        <v/>
      </c>
      <c r="P2504">
        <f>IF($R2504="","",IF($R2505="",1,IF(O2504&lt;&gt;O2505,1,0)))</f>
        <v/>
      </c>
      <c r="Q2504">
        <f>IF(P2504=1,SUM($P$7:P2504),"")</f>
        <v/>
      </c>
      <c r="R2504">
        <f>IF($A2504="","",IF(ISNUMBER($A2504),$A2504,IFERROR(DATEVALUE($A2504),NA())))</f>
        <v/>
      </c>
    </row>
    <row r="2505">
      <c r="O2505">
        <f>IF($R2505="","",CHOOSE($Q$2,YEAR(R2505)*12+MONTH(R2505),INT((R2505-2)/7),YEAR(R2505)*4+ROUNDUP(MONTH(R2505)/3)))</f>
        <v/>
      </c>
      <c r="P2505">
        <f>IF($R2505="","",IF($R2506="",1,IF(O2505&lt;&gt;O2506,1,0)))</f>
        <v/>
      </c>
      <c r="Q2505">
        <f>IF(P2505=1,SUM($P$7:P2505),"")</f>
        <v/>
      </c>
      <c r="R2505">
        <f>IF($A2505="","",IF(ISNUMBER($A2505),$A2505,IFERROR(DATEVALUE($A2505),NA())))</f>
        <v/>
      </c>
    </row>
    <row r="2506">
      <c r="O2506">
        <f>IF($R2506="","",CHOOSE($Q$2,YEAR(R2506)*12+MONTH(R2506),INT((R2506-2)/7),YEAR(R2506)*4+ROUNDUP(MONTH(R2506)/3)))</f>
        <v/>
      </c>
      <c r="P2506">
        <f>IF($R2506="","",IF($R2507="",1,IF(O2506&lt;&gt;O2507,1,0)))</f>
        <v/>
      </c>
      <c r="Q2506">
        <f>IF(P2506=1,SUM($P$7:P2506),"")</f>
        <v/>
      </c>
      <c r="R2506">
        <f>IF($A2506="","",IF(ISNUMBER($A2506),$A2506,IFERROR(DATEVALUE($A2506),NA())))</f>
        <v/>
      </c>
    </row>
    <row r="2507">
      <c r="O2507">
        <f>IF($R2507="","",CHOOSE($Q$2,YEAR(R2507)*12+MONTH(R2507),INT((R2507-2)/7),YEAR(R2507)*4+ROUNDUP(MONTH(R2507)/3)))</f>
        <v/>
      </c>
      <c r="P2507">
        <f>IF($R2507="","",IF($R2508="",1,IF(O2507&lt;&gt;O2508,1,0)))</f>
        <v/>
      </c>
      <c r="Q2507">
        <f>IF(P2507=1,SUM($P$7:P2507),"")</f>
        <v/>
      </c>
      <c r="R2507">
        <f>IF($A2507="","",IF(ISNUMBER($A2507),$A2507,IFERROR(DATEVALUE($A2507),NA())))</f>
        <v/>
      </c>
    </row>
    <row r="2508">
      <c r="O2508">
        <f>IF($R2508="","",CHOOSE($Q$2,YEAR(R2508)*12+MONTH(R2508),INT((R2508-2)/7),YEAR(R2508)*4+ROUNDUP(MONTH(R2508)/3)))</f>
        <v/>
      </c>
      <c r="P2508">
        <f>IF($R2508="","",IF($R2509="",1,IF(O2508&lt;&gt;O2509,1,0)))</f>
        <v/>
      </c>
      <c r="Q2508">
        <f>IF(P2508=1,SUM($P$7:P2508),"")</f>
        <v/>
      </c>
      <c r="R2508">
        <f>IF($A2508="","",IF(ISNUMBER($A2508),$A2508,IFERROR(DATEVALUE($A2508),NA())))</f>
        <v/>
      </c>
    </row>
    <row r="2509">
      <c r="O2509">
        <f>IF($R2509="","",CHOOSE($Q$2,YEAR(R2509)*12+MONTH(R2509),INT((R2509-2)/7),YEAR(R2509)*4+ROUNDUP(MONTH(R2509)/3)))</f>
        <v/>
      </c>
      <c r="P2509">
        <f>IF($R2509="","",IF($R2510="",1,IF(O2509&lt;&gt;O2510,1,0)))</f>
        <v/>
      </c>
      <c r="Q2509">
        <f>IF(P2509=1,SUM($P$7:P2509),"")</f>
        <v/>
      </c>
      <c r="R2509">
        <f>IF($A2509="","",IF(ISNUMBER($A2509),$A2509,IFERROR(DATEVALUE($A2509),NA())))</f>
        <v/>
      </c>
    </row>
    <row r="2510">
      <c r="O2510">
        <f>IF($R2510="","",CHOOSE($Q$2,YEAR(R2510)*12+MONTH(R2510),INT((R2510-2)/7),YEAR(R2510)*4+ROUNDUP(MONTH(R2510)/3)))</f>
        <v/>
      </c>
      <c r="P2510">
        <f>IF($R2510="","",IF($R2511="",1,IF(O2510&lt;&gt;O2511,1,0)))</f>
        <v/>
      </c>
      <c r="Q2510">
        <f>IF(P2510=1,SUM($P$7:P2510),"")</f>
        <v/>
      </c>
      <c r="R2510">
        <f>IF($A2510="","",IF(ISNUMBER($A2510),$A2510,IFERROR(DATEVALUE($A2510),NA())))</f>
        <v/>
      </c>
    </row>
    <row r="2511">
      <c r="O2511">
        <f>IF($R2511="","",CHOOSE($Q$2,YEAR(R2511)*12+MONTH(R2511),INT((R2511-2)/7),YEAR(R2511)*4+ROUNDUP(MONTH(R2511)/3)))</f>
        <v/>
      </c>
      <c r="P2511">
        <f>IF($R2511="","",IF($R2512="",1,IF(O2511&lt;&gt;O2512,1,0)))</f>
        <v/>
      </c>
      <c r="Q2511">
        <f>IF(P2511=1,SUM($P$7:P2511),"")</f>
        <v/>
      </c>
      <c r="R2511">
        <f>IF($A2511="","",IF(ISNUMBER($A2511),$A2511,IFERROR(DATEVALUE($A2511),NA())))</f>
        <v/>
      </c>
    </row>
    <row r="2512">
      <c r="O2512">
        <f>IF($R2512="","",CHOOSE($Q$2,YEAR(R2512)*12+MONTH(R2512),INT((R2512-2)/7),YEAR(R2512)*4+ROUNDUP(MONTH(R2512)/3)))</f>
        <v/>
      </c>
      <c r="P2512">
        <f>IF($R2512="","",IF($R2513="",1,IF(O2512&lt;&gt;O2513,1,0)))</f>
        <v/>
      </c>
      <c r="Q2512">
        <f>IF(P2512=1,SUM($P$7:P2512),"")</f>
        <v/>
      </c>
      <c r="R2512">
        <f>IF($A2512="","",IF(ISNUMBER($A2512),$A2512,IFERROR(DATEVALUE($A2512),NA())))</f>
        <v/>
      </c>
    </row>
    <row r="2513">
      <c r="O2513">
        <f>IF($R2513="","",CHOOSE($Q$2,YEAR(R2513)*12+MONTH(R2513),INT((R2513-2)/7),YEAR(R2513)*4+ROUNDUP(MONTH(R2513)/3)))</f>
        <v/>
      </c>
      <c r="P2513">
        <f>IF($R2513="","",IF($R2514="",1,IF(O2513&lt;&gt;O2514,1,0)))</f>
        <v/>
      </c>
      <c r="Q2513">
        <f>IF(P2513=1,SUM($P$7:P2513),"")</f>
        <v/>
      </c>
      <c r="R2513">
        <f>IF($A2513="","",IF(ISNUMBER($A2513),$A2513,IFERROR(DATEVALUE($A2513),NA())))</f>
        <v/>
      </c>
    </row>
    <row r="2514">
      <c r="O2514">
        <f>IF($R2514="","",CHOOSE($Q$2,YEAR(R2514)*12+MONTH(R2514),INT((R2514-2)/7),YEAR(R2514)*4+ROUNDUP(MONTH(R2514)/3)))</f>
        <v/>
      </c>
      <c r="P2514">
        <f>IF($R2514="","",IF($R2515="",1,IF(O2514&lt;&gt;O2515,1,0)))</f>
        <v/>
      </c>
      <c r="Q2514">
        <f>IF(P2514=1,SUM($P$7:P2514),"")</f>
        <v/>
      </c>
      <c r="R2514">
        <f>IF($A2514="","",IF(ISNUMBER($A2514),$A2514,IFERROR(DATEVALUE($A2514),NA())))</f>
        <v/>
      </c>
    </row>
    <row r="2515">
      <c r="O2515">
        <f>IF($R2515="","",CHOOSE($Q$2,YEAR(R2515)*12+MONTH(R2515),INT((R2515-2)/7),YEAR(R2515)*4+ROUNDUP(MONTH(R2515)/3)))</f>
        <v/>
      </c>
      <c r="P2515">
        <f>IF($R2515="","",IF($R2516="",1,IF(O2515&lt;&gt;O2516,1,0)))</f>
        <v/>
      </c>
      <c r="Q2515">
        <f>IF(P2515=1,SUM($P$7:P2515),"")</f>
        <v/>
      </c>
      <c r="R2515">
        <f>IF($A2515="","",IF(ISNUMBER($A2515),$A2515,IFERROR(DATEVALUE($A2515),NA())))</f>
        <v/>
      </c>
    </row>
    <row r="2516">
      <c r="O2516">
        <f>IF($R2516="","",CHOOSE($Q$2,YEAR(R2516)*12+MONTH(R2516),INT((R2516-2)/7),YEAR(R2516)*4+ROUNDUP(MONTH(R2516)/3)))</f>
        <v/>
      </c>
      <c r="P2516">
        <f>IF($R2516="","",IF($R2517="",1,IF(O2516&lt;&gt;O2517,1,0)))</f>
        <v/>
      </c>
      <c r="Q2516">
        <f>IF(P2516=1,SUM($P$7:P2516),"")</f>
        <v/>
      </c>
      <c r="R2516">
        <f>IF($A2516="","",IF(ISNUMBER($A2516),$A2516,IFERROR(DATEVALUE($A2516),NA())))</f>
        <v/>
      </c>
    </row>
    <row r="2517">
      <c r="O2517">
        <f>IF($R2517="","",CHOOSE($Q$2,YEAR(R2517)*12+MONTH(R2517),INT((R2517-2)/7),YEAR(R2517)*4+ROUNDUP(MONTH(R2517)/3)))</f>
        <v/>
      </c>
      <c r="P2517">
        <f>IF($R2517="","",IF($R2518="",1,IF(O2517&lt;&gt;O2518,1,0)))</f>
        <v/>
      </c>
      <c r="Q2517">
        <f>IF(P2517=1,SUM($P$7:P2517),"")</f>
        <v/>
      </c>
      <c r="R2517">
        <f>IF($A2517="","",IF(ISNUMBER($A2517),$A2517,IFERROR(DATEVALUE($A2517),NA())))</f>
        <v/>
      </c>
    </row>
    <row r="2518">
      <c r="O2518">
        <f>IF($R2518="","",CHOOSE($Q$2,YEAR(R2518)*12+MONTH(R2518),INT((R2518-2)/7),YEAR(R2518)*4+ROUNDUP(MONTH(R2518)/3)))</f>
        <v/>
      </c>
      <c r="P2518">
        <f>IF($R2518="","",IF($R2519="",1,IF(O2518&lt;&gt;O2519,1,0)))</f>
        <v/>
      </c>
      <c r="Q2518">
        <f>IF(P2518=1,SUM($P$7:P2518),"")</f>
        <v/>
      </c>
      <c r="R2518">
        <f>IF($A2518="","",IF(ISNUMBER($A2518),$A2518,IFERROR(DATEVALUE($A2518),NA())))</f>
        <v/>
      </c>
    </row>
    <row r="2519">
      <c r="O2519">
        <f>IF($R2519="","",CHOOSE($Q$2,YEAR(R2519)*12+MONTH(R2519),INT((R2519-2)/7),YEAR(R2519)*4+ROUNDUP(MONTH(R2519)/3)))</f>
        <v/>
      </c>
      <c r="P2519">
        <f>IF($R2519="","",IF($R2520="",1,IF(O2519&lt;&gt;O2520,1,0)))</f>
        <v/>
      </c>
      <c r="Q2519">
        <f>IF(P2519=1,SUM($P$7:P2519),"")</f>
        <v/>
      </c>
      <c r="R2519">
        <f>IF($A2519="","",IF(ISNUMBER($A2519),$A2519,IFERROR(DATEVALUE($A2519),NA())))</f>
        <v/>
      </c>
    </row>
    <row r="2520">
      <c r="O2520">
        <f>IF($R2520="","",CHOOSE($Q$2,YEAR(R2520)*12+MONTH(R2520),INT((R2520-2)/7),YEAR(R2520)*4+ROUNDUP(MONTH(R2520)/3)))</f>
        <v/>
      </c>
      <c r="P2520">
        <f>IF($R2520="","",IF($R2521="",1,IF(O2520&lt;&gt;O2521,1,0)))</f>
        <v/>
      </c>
      <c r="Q2520">
        <f>IF(P2520=1,SUM($P$7:P2520),"")</f>
        <v/>
      </c>
      <c r="R2520">
        <f>IF($A2520="","",IF(ISNUMBER($A2520),$A2520,IFERROR(DATEVALUE($A2520),NA())))</f>
        <v/>
      </c>
    </row>
    <row r="2521">
      <c r="O2521">
        <f>IF($R2521="","",CHOOSE($Q$2,YEAR(R2521)*12+MONTH(R2521),INT((R2521-2)/7),YEAR(R2521)*4+ROUNDUP(MONTH(R2521)/3)))</f>
        <v/>
      </c>
      <c r="P2521">
        <f>IF($R2521="","",IF($R2522="",1,IF(O2521&lt;&gt;O2522,1,0)))</f>
        <v/>
      </c>
      <c r="Q2521">
        <f>IF(P2521=1,SUM($P$7:P2521),"")</f>
        <v/>
      </c>
      <c r="R2521">
        <f>IF($A2521="","",IF(ISNUMBER($A2521),$A2521,IFERROR(DATEVALUE($A2521),NA())))</f>
        <v/>
      </c>
    </row>
    <row r="2522">
      <c r="O2522">
        <f>IF($R2522="","",CHOOSE($Q$2,YEAR(R2522)*12+MONTH(R2522),INT((R2522-2)/7),YEAR(R2522)*4+ROUNDUP(MONTH(R2522)/3)))</f>
        <v/>
      </c>
      <c r="P2522">
        <f>IF($R2522="","",IF($R2523="",1,IF(O2522&lt;&gt;O2523,1,0)))</f>
        <v/>
      </c>
      <c r="Q2522">
        <f>IF(P2522=1,SUM($P$7:P2522),"")</f>
        <v/>
      </c>
      <c r="R2522">
        <f>IF($A2522="","",IF(ISNUMBER($A2522),$A2522,IFERROR(DATEVALUE($A2522),NA())))</f>
        <v/>
      </c>
    </row>
    <row r="2523">
      <c r="O2523">
        <f>IF($R2523="","",CHOOSE($Q$2,YEAR(R2523)*12+MONTH(R2523),INT((R2523-2)/7),YEAR(R2523)*4+ROUNDUP(MONTH(R2523)/3)))</f>
        <v/>
      </c>
      <c r="P2523">
        <f>IF($R2523="","",IF($R2524="",1,IF(O2523&lt;&gt;O2524,1,0)))</f>
        <v/>
      </c>
      <c r="Q2523">
        <f>IF(P2523=1,SUM($P$7:P2523),"")</f>
        <v/>
      </c>
      <c r="R2523">
        <f>IF($A2523="","",IF(ISNUMBER($A2523),$A2523,IFERROR(DATEVALUE($A2523),NA())))</f>
        <v/>
      </c>
    </row>
    <row r="2524">
      <c r="O2524">
        <f>IF($R2524="","",CHOOSE($Q$2,YEAR(R2524)*12+MONTH(R2524),INT((R2524-2)/7),YEAR(R2524)*4+ROUNDUP(MONTH(R2524)/3)))</f>
        <v/>
      </c>
      <c r="P2524">
        <f>IF($R2524="","",IF($R2525="",1,IF(O2524&lt;&gt;O2525,1,0)))</f>
        <v/>
      </c>
      <c r="Q2524">
        <f>IF(P2524=1,SUM($P$7:P2524),"")</f>
        <v/>
      </c>
      <c r="R2524">
        <f>IF($A2524="","",IF(ISNUMBER($A2524),$A2524,IFERROR(DATEVALUE($A2524),NA())))</f>
        <v/>
      </c>
    </row>
    <row r="2525">
      <c r="O2525">
        <f>IF($R2525="","",CHOOSE($Q$2,YEAR(R2525)*12+MONTH(R2525),INT((R2525-2)/7),YEAR(R2525)*4+ROUNDUP(MONTH(R2525)/3)))</f>
        <v/>
      </c>
      <c r="P2525">
        <f>IF($R2525="","",IF($R2526="",1,IF(O2525&lt;&gt;O2526,1,0)))</f>
        <v/>
      </c>
      <c r="Q2525">
        <f>IF(P2525=1,SUM($P$7:P2525),"")</f>
        <v/>
      </c>
      <c r="R2525">
        <f>IF($A2525="","",IF(ISNUMBER($A2525),$A2525,IFERROR(DATEVALUE($A2525),NA())))</f>
        <v/>
      </c>
    </row>
    <row r="2526">
      <c r="O2526">
        <f>IF($R2526="","",CHOOSE($Q$2,YEAR(R2526)*12+MONTH(R2526),INT((R2526-2)/7),YEAR(R2526)*4+ROUNDUP(MONTH(R2526)/3)))</f>
        <v/>
      </c>
      <c r="P2526">
        <f>IF($R2526="","",IF($R2527="",1,IF(O2526&lt;&gt;O2527,1,0)))</f>
        <v/>
      </c>
      <c r="Q2526">
        <f>IF(P2526=1,SUM($P$7:P2526),"")</f>
        <v/>
      </c>
      <c r="R2526">
        <f>IF($A2526="","",IF(ISNUMBER($A2526),$A2526,IFERROR(DATEVALUE($A2526),NA())))</f>
        <v/>
      </c>
    </row>
    <row r="2527">
      <c r="O2527">
        <f>IF($R2527="","",CHOOSE($Q$2,YEAR(R2527)*12+MONTH(R2527),INT((R2527-2)/7),YEAR(R2527)*4+ROUNDUP(MONTH(R2527)/3)))</f>
        <v/>
      </c>
      <c r="P2527">
        <f>IF($R2527="","",IF($R2528="",1,IF(O2527&lt;&gt;O2528,1,0)))</f>
        <v/>
      </c>
      <c r="Q2527">
        <f>IF(P2527=1,SUM($P$7:P2527),"")</f>
        <v/>
      </c>
      <c r="R2527">
        <f>IF($A2527="","",IF(ISNUMBER($A2527),$A2527,IFERROR(DATEVALUE($A2527),NA())))</f>
        <v/>
      </c>
    </row>
    <row r="2528">
      <c r="O2528">
        <f>IF($R2528="","",CHOOSE($Q$2,YEAR(R2528)*12+MONTH(R2528),INT((R2528-2)/7),YEAR(R2528)*4+ROUNDUP(MONTH(R2528)/3)))</f>
        <v/>
      </c>
      <c r="P2528">
        <f>IF($R2528="","",IF($R2529="",1,IF(O2528&lt;&gt;O2529,1,0)))</f>
        <v/>
      </c>
      <c r="Q2528">
        <f>IF(P2528=1,SUM($P$7:P2528),"")</f>
        <v/>
      </c>
      <c r="R2528">
        <f>IF($A2528="","",IF(ISNUMBER($A2528),$A2528,IFERROR(DATEVALUE($A2528),NA())))</f>
        <v/>
      </c>
    </row>
    <row r="2529">
      <c r="O2529">
        <f>IF($R2529="","",CHOOSE($Q$2,YEAR(R2529)*12+MONTH(R2529),INT((R2529-2)/7),YEAR(R2529)*4+ROUNDUP(MONTH(R2529)/3)))</f>
        <v/>
      </c>
      <c r="P2529">
        <f>IF($R2529="","",IF($R2530="",1,IF(O2529&lt;&gt;O2530,1,0)))</f>
        <v/>
      </c>
      <c r="Q2529">
        <f>IF(P2529=1,SUM($P$7:P2529),"")</f>
        <v/>
      </c>
      <c r="R2529">
        <f>IF($A2529="","",IF(ISNUMBER($A2529),$A2529,IFERROR(DATEVALUE($A2529),NA())))</f>
        <v/>
      </c>
    </row>
    <row r="2530">
      <c r="O2530">
        <f>IF($R2530="","",CHOOSE($Q$2,YEAR(R2530)*12+MONTH(R2530),INT((R2530-2)/7),YEAR(R2530)*4+ROUNDUP(MONTH(R2530)/3)))</f>
        <v/>
      </c>
      <c r="P2530">
        <f>IF($R2530="","",IF($R2531="",1,IF(O2530&lt;&gt;O2531,1,0)))</f>
        <v/>
      </c>
      <c r="Q2530">
        <f>IF(P2530=1,SUM($P$7:P2530),"")</f>
        <v/>
      </c>
      <c r="R2530">
        <f>IF($A2530="","",IF(ISNUMBER($A2530),$A2530,IFERROR(DATEVALUE($A2530),NA())))</f>
        <v/>
      </c>
    </row>
    <row r="2531">
      <c r="O2531">
        <f>IF($R2531="","",CHOOSE($Q$2,YEAR(R2531)*12+MONTH(R2531),INT((R2531-2)/7),YEAR(R2531)*4+ROUNDUP(MONTH(R2531)/3)))</f>
        <v/>
      </c>
      <c r="P2531">
        <f>IF($R2531="","",IF($R2532="",1,IF(O2531&lt;&gt;O2532,1,0)))</f>
        <v/>
      </c>
      <c r="Q2531">
        <f>IF(P2531=1,SUM($P$7:P2531),"")</f>
        <v/>
      </c>
      <c r="R2531">
        <f>IF($A2531="","",IF(ISNUMBER($A2531),$A2531,IFERROR(DATEVALUE($A2531),NA())))</f>
        <v/>
      </c>
    </row>
    <row r="2532">
      <c r="O2532">
        <f>IF($R2532="","",CHOOSE($Q$2,YEAR(R2532)*12+MONTH(R2532),INT((R2532-2)/7),YEAR(R2532)*4+ROUNDUP(MONTH(R2532)/3)))</f>
        <v/>
      </c>
      <c r="P2532">
        <f>IF($R2532="","",IF($R2533="",1,IF(O2532&lt;&gt;O2533,1,0)))</f>
        <v/>
      </c>
      <c r="Q2532">
        <f>IF(P2532=1,SUM($P$7:P2532),"")</f>
        <v/>
      </c>
      <c r="R2532">
        <f>IF($A2532="","",IF(ISNUMBER($A2532),$A2532,IFERROR(DATEVALUE($A2532),NA())))</f>
        <v/>
      </c>
    </row>
    <row r="2533">
      <c r="O2533">
        <f>IF($R2533="","",CHOOSE($Q$2,YEAR(R2533)*12+MONTH(R2533),INT((R2533-2)/7),YEAR(R2533)*4+ROUNDUP(MONTH(R2533)/3)))</f>
        <v/>
      </c>
      <c r="P2533">
        <f>IF($R2533="","",IF($R2534="",1,IF(O2533&lt;&gt;O2534,1,0)))</f>
        <v/>
      </c>
      <c r="Q2533">
        <f>IF(P2533=1,SUM($P$7:P2533),"")</f>
        <v/>
      </c>
      <c r="R2533">
        <f>IF($A2533="","",IF(ISNUMBER($A2533),$A2533,IFERROR(DATEVALUE($A2533),NA())))</f>
        <v/>
      </c>
    </row>
    <row r="2534">
      <c r="O2534">
        <f>IF($R2534="","",CHOOSE($Q$2,YEAR(R2534)*12+MONTH(R2534),INT((R2534-2)/7),YEAR(R2534)*4+ROUNDUP(MONTH(R2534)/3)))</f>
        <v/>
      </c>
      <c r="P2534">
        <f>IF($R2534="","",IF($R2535="",1,IF(O2534&lt;&gt;O2535,1,0)))</f>
        <v/>
      </c>
      <c r="Q2534">
        <f>IF(P2534=1,SUM($P$7:P2534),"")</f>
        <v/>
      </c>
      <c r="R2534">
        <f>IF($A2534="","",IF(ISNUMBER($A2534),$A2534,IFERROR(DATEVALUE($A2534),NA())))</f>
        <v/>
      </c>
    </row>
    <row r="2535">
      <c r="O2535">
        <f>IF($R2535="","",CHOOSE($Q$2,YEAR(R2535)*12+MONTH(R2535),INT((R2535-2)/7),YEAR(R2535)*4+ROUNDUP(MONTH(R2535)/3)))</f>
        <v/>
      </c>
      <c r="P2535">
        <f>IF($R2535="","",IF($R2536="",1,IF(O2535&lt;&gt;O2536,1,0)))</f>
        <v/>
      </c>
      <c r="Q2535">
        <f>IF(P2535=1,SUM($P$7:P2535),"")</f>
        <v/>
      </c>
      <c r="R2535">
        <f>IF($A2535="","",IF(ISNUMBER($A2535),$A2535,IFERROR(DATEVALUE($A2535),NA())))</f>
        <v/>
      </c>
    </row>
    <row r="2536">
      <c r="O2536">
        <f>IF($R2536="","",CHOOSE($Q$2,YEAR(R2536)*12+MONTH(R2536),INT((R2536-2)/7),YEAR(R2536)*4+ROUNDUP(MONTH(R2536)/3)))</f>
        <v/>
      </c>
      <c r="P2536">
        <f>IF($R2536="","",IF($R2537="",1,IF(O2536&lt;&gt;O2537,1,0)))</f>
        <v/>
      </c>
      <c r="Q2536">
        <f>IF(P2536=1,SUM($P$7:P2536),"")</f>
        <v/>
      </c>
      <c r="R2536">
        <f>IF($A2536="","",IF(ISNUMBER($A2536),$A2536,IFERROR(DATEVALUE($A2536),NA())))</f>
        <v/>
      </c>
    </row>
    <row r="2537">
      <c r="O2537">
        <f>IF($R2537="","",CHOOSE($Q$2,YEAR(R2537)*12+MONTH(R2537),INT((R2537-2)/7),YEAR(R2537)*4+ROUNDUP(MONTH(R2537)/3)))</f>
        <v/>
      </c>
      <c r="P2537">
        <f>IF($R2537="","",IF($R2538="",1,IF(O2537&lt;&gt;O2538,1,0)))</f>
        <v/>
      </c>
      <c r="Q2537">
        <f>IF(P2537=1,SUM($P$7:P2537),"")</f>
        <v/>
      </c>
      <c r="R2537">
        <f>IF($A2537="","",IF(ISNUMBER($A2537),$A2537,IFERROR(DATEVALUE($A2537),NA())))</f>
        <v/>
      </c>
    </row>
    <row r="2538">
      <c r="O2538">
        <f>IF($R2538="","",CHOOSE($Q$2,YEAR(R2538)*12+MONTH(R2538),INT((R2538-2)/7),YEAR(R2538)*4+ROUNDUP(MONTH(R2538)/3)))</f>
        <v/>
      </c>
      <c r="P2538">
        <f>IF($R2538="","",IF($R2539="",1,IF(O2538&lt;&gt;O2539,1,0)))</f>
        <v/>
      </c>
      <c r="Q2538">
        <f>IF(P2538=1,SUM($P$7:P2538),"")</f>
        <v/>
      </c>
      <c r="R2538">
        <f>IF($A2538="","",IF(ISNUMBER($A2538),$A2538,IFERROR(DATEVALUE($A2538),NA())))</f>
        <v/>
      </c>
    </row>
    <row r="2539">
      <c r="O2539">
        <f>IF($R2539="","",CHOOSE($Q$2,YEAR(R2539)*12+MONTH(R2539),INT((R2539-2)/7),YEAR(R2539)*4+ROUNDUP(MONTH(R2539)/3)))</f>
        <v/>
      </c>
      <c r="P2539">
        <f>IF($R2539="","",IF($R2540="",1,IF(O2539&lt;&gt;O2540,1,0)))</f>
        <v/>
      </c>
      <c r="Q2539">
        <f>IF(P2539=1,SUM($P$7:P2539),"")</f>
        <v/>
      </c>
      <c r="R2539">
        <f>IF($A2539="","",IF(ISNUMBER($A2539),$A2539,IFERROR(DATEVALUE($A2539),NA())))</f>
        <v/>
      </c>
    </row>
    <row r="2540">
      <c r="O2540">
        <f>IF($R2540="","",CHOOSE($Q$2,YEAR(R2540)*12+MONTH(R2540),INT((R2540-2)/7),YEAR(R2540)*4+ROUNDUP(MONTH(R2540)/3)))</f>
        <v/>
      </c>
      <c r="P2540">
        <f>IF($R2540="","",IF($R2541="",1,IF(O2540&lt;&gt;O2541,1,0)))</f>
        <v/>
      </c>
      <c r="Q2540">
        <f>IF(P2540=1,SUM($P$7:P2540),"")</f>
        <v/>
      </c>
      <c r="R2540">
        <f>IF($A2540="","",IF(ISNUMBER($A2540),$A2540,IFERROR(DATEVALUE($A2540),NA())))</f>
        <v/>
      </c>
    </row>
    <row r="2541">
      <c r="O2541">
        <f>IF($R2541="","",CHOOSE($Q$2,YEAR(R2541)*12+MONTH(R2541),INT((R2541-2)/7),YEAR(R2541)*4+ROUNDUP(MONTH(R2541)/3)))</f>
        <v/>
      </c>
      <c r="P2541">
        <f>IF($R2541="","",IF($R2542="",1,IF(O2541&lt;&gt;O2542,1,0)))</f>
        <v/>
      </c>
      <c r="Q2541">
        <f>IF(P2541=1,SUM($P$7:P2541),"")</f>
        <v/>
      </c>
      <c r="R2541">
        <f>IF($A2541="","",IF(ISNUMBER($A2541),$A2541,IFERROR(DATEVALUE($A2541),NA())))</f>
        <v/>
      </c>
    </row>
    <row r="2542">
      <c r="O2542">
        <f>IF($R2542="","",CHOOSE($Q$2,YEAR(R2542)*12+MONTH(R2542),INT((R2542-2)/7),YEAR(R2542)*4+ROUNDUP(MONTH(R2542)/3)))</f>
        <v/>
      </c>
      <c r="P2542">
        <f>IF($R2542="","",IF($R2543="",1,IF(O2542&lt;&gt;O2543,1,0)))</f>
        <v/>
      </c>
      <c r="Q2542">
        <f>IF(P2542=1,SUM($P$7:P2542),"")</f>
        <v/>
      </c>
      <c r="R2542">
        <f>IF($A2542="","",IF(ISNUMBER($A2542),$A2542,IFERROR(DATEVALUE($A2542),NA())))</f>
        <v/>
      </c>
    </row>
    <row r="2543">
      <c r="O2543">
        <f>IF($R2543="","",CHOOSE($Q$2,YEAR(R2543)*12+MONTH(R2543),INT((R2543-2)/7),YEAR(R2543)*4+ROUNDUP(MONTH(R2543)/3)))</f>
        <v/>
      </c>
      <c r="P2543">
        <f>IF($R2543="","",IF($R2544="",1,IF(O2543&lt;&gt;O2544,1,0)))</f>
        <v/>
      </c>
      <c r="Q2543">
        <f>IF(P2543=1,SUM($P$7:P2543),"")</f>
        <v/>
      </c>
      <c r="R2543">
        <f>IF($A2543="","",IF(ISNUMBER($A2543),$A2543,IFERROR(DATEVALUE($A2543),NA())))</f>
        <v/>
      </c>
    </row>
    <row r="2544">
      <c r="O2544">
        <f>IF($R2544="","",CHOOSE($Q$2,YEAR(R2544)*12+MONTH(R2544),INT((R2544-2)/7),YEAR(R2544)*4+ROUNDUP(MONTH(R2544)/3)))</f>
        <v/>
      </c>
      <c r="P2544">
        <f>IF($R2544="","",IF($R2545="",1,IF(O2544&lt;&gt;O2545,1,0)))</f>
        <v/>
      </c>
      <c r="Q2544">
        <f>IF(P2544=1,SUM($P$7:P2544),"")</f>
        <v/>
      </c>
      <c r="R2544">
        <f>IF($A2544="","",IF(ISNUMBER($A2544),$A2544,IFERROR(DATEVALUE($A2544),NA())))</f>
        <v/>
      </c>
    </row>
    <row r="2545">
      <c r="O2545">
        <f>IF($R2545="","",CHOOSE($Q$2,YEAR(R2545)*12+MONTH(R2545),INT((R2545-2)/7),YEAR(R2545)*4+ROUNDUP(MONTH(R2545)/3)))</f>
        <v/>
      </c>
      <c r="P2545">
        <f>IF($R2545="","",IF($R2546="",1,IF(O2545&lt;&gt;O2546,1,0)))</f>
        <v/>
      </c>
      <c r="Q2545">
        <f>IF(P2545=1,SUM($P$7:P2545),"")</f>
        <v/>
      </c>
      <c r="R2545">
        <f>IF($A2545="","",IF(ISNUMBER($A2545),$A2545,IFERROR(DATEVALUE($A2545),NA())))</f>
        <v/>
      </c>
    </row>
    <row r="2546">
      <c r="O2546">
        <f>IF($R2546="","",CHOOSE($Q$2,YEAR(R2546)*12+MONTH(R2546),INT((R2546-2)/7),YEAR(R2546)*4+ROUNDUP(MONTH(R2546)/3)))</f>
        <v/>
      </c>
      <c r="P2546">
        <f>IF($R2546="","",IF($R2547="",1,IF(O2546&lt;&gt;O2547,1,0)))</f>
        <v/>
      </c>
      <c r="Q2546">
        <f>IF(P2546=1,SUM($P$7:P2546),"")</f>
        <v/>
      </c>
      <c r="R2546">
        <f>IF($A2546="","",IF(ISNUMBER($A2546),$A2546,IFERROR(DATEVALUE($A2546),NA())))</f>
        <v/>
      </c>
    </row>
    <row r="2547">
      <c r="O2547">
        <f>IF($R2547="","",CHOOSE($Q$2,YEAR(R2547)*12+MONTH(R2547),INT((R2547-2)/7),YEAR(R2547)*4+ROUNDUP(MONTH(R2547)/3)))</f>
        <v/>
      </c>
      <c r="P2547">
        <f>IF($R2547="","",IF($R2548="",1,IF(O2547&lt;&gt;O2548,1,0)))</f>
        <v/>
      </c>
      <c r="Q2547">
        <f>IF(P2547=1,SUM($P$7:P2547),"")</f>
        <v/>
      </c>
      <c r="R2547">
        <f>IF($A2547="","",IF(ISNUMBER($A2547),$A2547,IFERROR(DATEVALUE($A2547),NA())))</f>
        <v/>
      </c>
    </row>
    <row r="2548">
      <c r="O2548">
        <f>IF($R2548="","",CHOOSE($Q$2,YEAR(R2548)*12+MONTH(R2548),INT((R2548-2)/7),YEAR(R2548)*4+ROUNDUP(MONTH(R2548)/3)))</f>
        <v/>
      </c>
      <c r="P2548">
        <f>IF($R2548="","",IF($R2549="",1,IF(O2548&lt;&gt;O2549,1,0)))</f>
        <v/>
      </c>
      <c r="Q2548">
        <f>IF(P2548=1,SUM($P$7:P2548),"")</f>
        <v/>
      </c>
      <c r="R2548">
        <f>IF($A2548="","",IF(ISNUMBER($A2548),$A2548,IFERROR(DATEVALUE($A2548),NA())))</f>
        <v/>
      </c>
    </row>
    <row r="2549">
      <c r="O2549">
        <f>IF($R2549="","",CHOOSE($Q$2,YEAR(R2549)*12+MONTH(R2549),INT((R2549-2)/7),YEAR(R2549)*4+ROUNDUP(MONTH(R2549)/3)))</f>
        <v/>
      </c>
      <c r="P2549">
        <f>IF($R2549="","",IF($R2550="",1,IF(O2549&lt;&gt;O2550,1,0)))</f>
        <v/>
      </c>
      <c r="Q2549">
        <f>IF(P2549=1,SUM($P$7:P2549),"")</f>
        <v/>
      </c>
      <c r="R2549">
        <f>IF($A2549="","",IF(ISNUMBER($A2549),$A2549,IFERROR(DATEVALUE($A2549),NA())))</f>
        <v/>
      </c>
    </row>
    <row r="2550">
      <c r="O2550">
        <f>IF($R2550="","",CHOOSE($Q$2,YEAR(R2550)*12+MONTH(R2550),INT((R2550-2)/7),YEAR(R2550)*4+ROUNDUP(MONTH(R2550)/3)))</f>
        <v/>
      </c>
      <c r="P2550">
        <f>IF($R2550="","",IF($R2551="",1,IF(O2550&lt;&gt;O2551,1,0)))</f>
        <v/>
      </c>
      <c r="Q2550">
        <f>IF(P2550=1,SUM($P$7:P2550),"")</f>
        <v/>
      </c>
      <c r="R2550">
        <f>IF($A2550="","",IF(ISNUMBER($A2550),$A2550,IFERROR(DATEVALUE($A2550),NA())))</f>
        <v/>
      </c>
    </row>
    <row r="2551">
      <c r="O2551">
        <f>IF($R2551="","",CHOOSE($Q$2,YEAR(R2551)*12+MONTH(R2551),INT((R2551-2)/7),YEAR(R2551)*4+ROUNDUP(MONTH(R2551)/3)))</f>
        <v/>
      </c>
      <c r="P2551">
        <f>IF($R2551="","",IF($R2552="",1,IF(O2551&lt;&gt;O2552,1,0)))</f>
        <v/>
      </c>
      <c r="Q2551">
        <f>IF(P2551=1,SUM($P$7:P2551),"")</f>
        <v/>
      </c>
      <c r="R2551">
        <f>IF($A2551="","",IF(ISNUMBER($A2551),$A2551,IFERROR(DATEVALUE($A2551),NA())))</f>
        <v/>
      </c>
    </row>
    <row r="2552">
      <c r="O2552">
        <f>IF($R2552="","",CHOOSE($Q$2,YEAR(R2552)*12+MONTH(R2552),INT((R2552-2)/7),YEAR(R2552)*4+ROUNDUP(MONTH(R2552)/3)))</f>
        <v/>
      </c>
      <c r="P2552">
        <f>IF($R2552="","",IF($R2553="",1,IF(O2552&lt;&gt;O2553,1,0)))</f>
        <v/>
      </c>
      <c r="Q2552">
        <f>IF(P2552=1,SUM($P$7:P2552),"")</f>
        <v/>
      </c>
      <c r="R2552">
        <f>IF($A2552="","",IF(ISNUMBER($A2552),$A2552,IFERROR(DATEVALUE($A2552),NA())))</f>
        <v/>
      </c>
    </row>
    <row r="2553">
      <c r="O2553">
        <f>IF($R2553="","",CHOOSE($Q$2,YEAR(R2553)*12+MONTH(R2553),INT((R2553-2)/7),YEAR(R2553)*4+ROUNDUP(MONTH(R2553)/3)))</f>
        <v/>
      </c>
      <c r="P2553">
        <f>IF($R2553="","",IF($R2554="",1,IF(O2553&lt;&gt;O2554,1,0)))</f>
        <v/>
      </c>
      <c r="Q2553">
        <f>IF(P2553=1,SUM($P$7:P2553),"")</f>
        <v/>
      </c>
      <c r="R2553">
        <f>IF($A2553="","",IF(ISNUMBER($A2553),$A2553,IFERROR(DATEVALUE($A2553),NA())))</f>
        <v/>
      </c>
    </row>
    <row r="2554">
      <c r="O2554">
        <f>IF($R2554="","",CHOOSE($Q$2,YEAR(R2554)*12+MONTH(R2554),INT((R2554-2)/7),YEAR(R2554)*4+ROUNDUP(MONTH(R2554)/3)))</f>
        <v/>
      </c>
      <c r="P2554">
        <f>IF($R2554="","",IF($R2555="",1,IF(O2554&lt;&gt;O2555,1,0)))</f>
        <v/>
      </c>
      <c r="Q2554">
        <f>IF(P2554=1,SUM($P$7:P2554),"")</f>
        <v/>
      </c>
      <c r="R2554">
        <f>IF($A2554="","",IF(ISNUMBER($A2554),$A2554,IFERROR(DATEVALUE($A2554),NA())))</f>
        <v/>
      </c>
    </row>
    <row r="2555">
      <c r="O2555">
        <f>IF($R2555="","",CHOOSE($Q$2,YEAR(R2555)*12+MONTH(R2555),INT((R2555-2)/7),YEAR(R2555)*4+ROUNDUP(MONTH(R2555)/3)))</f>
        <v/>
      </c>
      <c r="P2555">
        <f>IF($R2555="","",IF($R2556="",1,IF(O2555&lt;&gt;O2556,1,0)))</f>
        <v/>
      </c>
      <c r="Q2555">
        <f>IF(P2555=1,SUM($P$7:P2555),"")</f>
        <v/>
      </c>
      <c r="R2555">
        <f>IF($A2555="","",IF(ISNUMBER($A2555),$A2555,IFERROR(DATEVALUE($A2555),NA())))</f>
        <v/>
      </c>
    </row>
    <row r="2556">
      <c r="O2556">
        <f>IF($R2556="","",CHOOSE($Q$2,YEAR(R2556)*12+MONTH(R2556),INT((R2556-2)/7),YEAR(R2556)*4+ROUNDUP(MONTH(R2556)/3)))</f>
        <v/>
      </c>
      <c r="P2556">
        <f>IF($R2556="","",IF($R2557="",1,IF(O2556&lt;&gt;O2557,1,0)))</f>
        <v/>
      </c>
      <c r="Q2556">
        <f>IF(P2556=1,SUM($P$7:P2556),"")</f>
        <v/>
      </c>
      <c r="R2556">
        <f>IF($A2556="","",IF(ISNUMBER($A2556),$A2556,IFERROR(DATEVALUE($A2556),NA())))</f>
        <v/>
      </c>
    </row>
    <row r="2557">
      <c r="O2557">
        <f>IF($R2557="","",CHOOSE($Q$2,YEAR(R2557)*12+MONTH(R2557),INT((R2557-2)/7),YEAR(R2557)*4+ROUNDUP(MONTH(R2557)/3)))</f>
        <v/>
      </c>
      <c r="P2557">
        <f>IF($R2557="","",IF($R2558="",1,IF(O2557&lt;&gt;O2558,1,0)))</f>
        <v/>
      </c>
      <c r="Q2557">
        <f>IF(P2557=1,SUM($P$7:P2557),"")</f>
        <v/>
      </c>
      <c r="R2557">
        <f>IF($A2557="","",IF(ISNUMBER($A2557),$A2557,IFERROR(DATEVALUE($A2557),NA())))</f>
        <v/>
      </c>
    </row>
    <row r="2558">
      <c r="O2558">
        <f>IF($R2558="","",CHOOSE($Q$2,YEAR(R2558)*12+MONTH(R2558),INT((R2558-2)/7),YEAR(R2558)*4+ROUNDUP(MONTH(R2558)/3)))</f>
        <v/>
      </c>
      <c r="P2558">
        <f>IF($R2558="","",IF($R2559="",1,IF(O2558&lt;&gt;O2559,1,0)))</f>
        <v/>
      </c>
      <c r="Q2558">
        <f>IF(P2558=1,SUM($P$7:P2558),"")</f>
        <v/>
      </c>
      <c r="R2558">
        <f>IF($A2558="","",IF(ISNUMBER($A2558),$A2558,IFERROR(DATEVALUE($A2558),NA())))</f>
        <v/>
      </c>
    </row>
    <row r="2559">
      <c r="O2559">
        <f>IF($R2559="","",CHOOSE($Q$2,YEAR(R2559)*12+MONTH(R2559),INT((R2559-2)/7),YEAR(R2559)*4+ROUNDUP(MONTH(R2559)/3)))</f>
        <v/>
      </c>
      <c r="P2559">
        <f>IF($R2559="","",IF($R2560="",1,IF(O2559&lt;&gt;O2560,1,0)))</f>
        <v/>
      </c>
      <c r="Q2559">
        <f>IF(P2559=1,SUM($P$7:P2559),"")</f>
        <v/>
      </c>
      <c r="R2559">
        <f>IF($A2559="","",IF(ISNUMBER($A2559),$A2559,IFERROR(DATEVALUE($A2559),NA())))</f>
        <v/>
      </c>
    </row>
    <row r="2560">
      <c r="O2560">
        <f>IF($R2560="","",CHOOSE($Q$2,YEAR(R2560)*12+MONTH(R2560),INT((R2560-2)/7),YEAR(R2560)*4+ROUNDUP(MONTH(R2560)/3)))</f>
        <v/>
      </c>
      <c r="P2560">
        <f>IF($R2560="","",IF($R2561="",1,IF(O2560&lt;&gt;O2561,1,0)))</f>
        <v/>
      </c>
      <c r="Q2560">
        <f>IF(P2560=1,SUM($P$7:P2560),"")</f>
        <v/>
      </c>
      <c r="R2560">
        <f>IF($A2560="","",IF(ISNUMBER($A2560),$A2560,IFERROR(DATEVALUE($A2560),NA())))</f>
        <v/>
      </c>
    </row>
    <row r="2561">
      <c r="O2561">
        <f>IF($R2561="","",CHOOSE($Q$2,YEAR(R2561)*12+MONTH(R2561),INT((R2561-2)/7),YEAR(R2561)*4+ROUNDUP(MONTH(R2561)/3)))</f>
        <v/>
      </c>
      <c r="P2561">
        <f>IF($R2561="","",IF($R2562="",1,IF(O2561&lt;&gt;O2562,1,0)))</f>
        <v/>
      </c>
      <c r="Q2561">
        <f>IF(P2561=1,SUM($P$7:P2561),"")</f>
        <v/>
      </c>
      <c r="R2561">
        <f>IF($A2561="","",IF(ISNUMBER($A2561),$A2561,IFERROR(DATEVALUE($A2561),NA())))</f>
        <v/>
      </c>
    </row>
    <row r="2562">
      <c r="O2562">
        <f>IF($R2562="","",CHOOSE($Q$2,YEAR(R2562)*12+MONTH(R2562),INT((R2562-2)/7),YEAR(R2562)*4+ROUNDUP(MONTH(R2562)/3)))</f>
        <v/>
      </c>
      <c r="P2562">
        <f>IF($R2562="","",IF($R2563="",1,IF(O2562&lt;&gt;O2563,1,0)))</f>
        <v/>
      </c>
      <c r="Q2562">
        <f>IF(P2562=1,SUM($P$7:P2562),"")</f>
        <v/>
      </c>
      <c r="R2562">
        <f>IF($A2562="","",IF(ISNUMBER($A2562),$A2562,IFERROR(DATEVALUE($A2562),NA())))</f>
        <v/>
      </c>
    </row>
    <row r="2563">
      <c r="O2563">
        <f>IF($R2563="","",CHOOSE($Q$2,YEAR(R2563)*12+MONTH(R2563),INT((R2563-2)/7),YEAR(R2563)*4+ROUNDUP(MONTH(R2563)/3)))</f>
        <v/>
      </c>
      <c r="P2563">
        <f>IF($R2563="","",IF($R2564="",1,IF(O2563&lt;&gt;O2564,1,0)))</f>
        <v/>
      </c>
      <c r="Q2563">
        <f>IF(P2563=1,SUM($P$7:P2563),"")</f>
        <v/>
      </c>
      <c r="R2563">
        <f>IF($A2563="","",IF(ISNUMBER($A2563),$A2563,IFERROR(DATEVALUE($A2563),NA())))</f>
        <v/>
      </c>
    </row>
    <row r="2564">
      <c r="O2564">
        <f>IF($R2564="","",CHOOSE($Q$2,YEAR(R2564)*12+MONTH(R2564),INT((R2564-2)/7),YEAR(R2564)*4+ROUNDUP(MONTH(R2564)/3)))</f>
        <v/>
      </c>
      <c r="P2564">
        <f>IF($R2564="","",IF($R2565="",1,IF(O2564&lt;&gt;O2565,1,0)))</f>
        <v/>
      </c>
      <c r="Q2564">
        <f>IF(P2564=1,SUM($P$7:P2564),"")</f>
        <v/>
      </c>
      <c r="R2564">
        <f>IF($A2564="","",IF(ISNUMBER($A2564),$A2564,IFERROR(DATEVALUE($A2564),NA())))</f>
        <v/>
      </c>
    </row>
    <row r="2565">
      <c r="O2565">
        <f>IF($R2565="","",CHOOSE($Q$2,YEAR(R2565)*12+MONTH(R2565),INT((R2565-2)/7),YEAR(R2565)*4+ROUNDUP(MONTH(R2565)/3)))</f>
        <v/>
      </c>
      <c r="P2565">
        <f>IF($R2565="","",IF($R2566="",1,IF(O2565&lt;&gt;O2566,1,0)))</f>
        <v/>
      </c>
      <c r="Q2565">
        <f>IF(P2565=1,SUM($P$7:P2565),"")</f>
        <v/>
      </c>
      <c r="R2565">
        <f>IF($A2565="","",IF(ISNUMBER($A2565),$A2565,IFERROR(DATEVALUE($A2565),NA())))</f>
        <v/>
      </c>
    </row>
    <row r="2566">
      <c r="O2566">
        <f>IF($R2566="","",CHOOSE($Q$2,YEAR(R2566)*12+MONTH(R2566),INT((R2566-2)/7),YEAR(R2566)*4+ROUNDUP(MONTH(R2566)/3)))</f>
        <v/>
      </c>
      <c r="P2566">
        <f>IF($R2566="","",IF($R2567="",1,IF(O2566&lt;&gt;O2567,1,0)))</f>
        <v/>
      </c>
      <c r="Q2566">
        <f>IF(P2566=1,SUM($P$7:P2566),"")</f>
        <v/>
      </c>
      <c r="R2566">
        <f>IF($A2566="","",IF(ISNUMBER($A2566),$A2566,IFERROR(DATEVALUE($A2566),NA())))</f>
        <v/>
      </c>
    </row>
    <row r="2567">
      <c r="O2567">
        <f>IF($R2567="","",CHOOSE($Q$2,YEAR(R2567)*12+MONTH(R2567),INT((R2567-2)/7),YEAR(R2567)*4+ROUNDUP(MONTH(R2567)/3)))</f>
        <v/>
      </c>
      <c r="P2567">
        <f>IF($R2567="","",IF($R2568="",1,IF(O2567&lt;&gt;O2568,1,0)))</f>
        <v/>
      </c>
      <c r="Q2567">
        <f>IF(P2567=1,SUM($P$7:P2567),"")</f>
        <v/>
      </c>
      <c r="R2567">
        <f>IF($A2567="","",IF(ISNUMBER($A2567),$A2567,IFERROR(DATEVALUE($A2567),NA())))</f>
        <v/>
      </c>
    </row>
    <row r="2568">
      <c r="O2568">
        <f>IF($R2568="","",CHOOSE($Q$2,YEAR(R2568)*12+MONTH(R2568),INT((R2568-2)/7),YEAR(R2568)*4+ROUNDUP(MONTH(R2568)/3)))</f>
        <v/>
      </c>
      <c r="P2568">
        <f>IF($R2568="","",IF($R2569="",1,IF(O2568&lt;&gt;O2569,1,0)))</f>
        <v/>
      </c>
      <c r="Q2568">
        <f>IF(P2568=1,SUM($P$7:P2568),"")</f>
        <v/>
      </c>
      <c r="R2568">
        <f>IF($A2568="","",IF(ISNUMBER($A2568),$A2568,IFERROR(DATEVALUE($A2568),NA())))</f>
        <v/>
      </c>
    </row>
    <row r="2569">
      <c r="O2569">
        <f>IF($R2569="","",CHOOSE($Q$2,YEAR(R2569)*12+MONTH(R2569),INT((R2569-2)/7),YEAR(R2569)*4+ROUNDUP(MONTH(R2569)/3)))</f>
        <v/>
      </c>
      <c r="P2569">
        <f>IF($R2569="","",IF($R2570="",1,IF(O2569&lt;&gt;O2570,1,0)))</f>
        <v/>
      </c>
      <c r="Q2569">
        <f>IF(P2569=1,SUM($P$7:P2569),"")</f>
        <v/>
      </c>
      <c r="R2569">
        <f>IF($A2569="","",IF(ISNUMBER($A2569),$A2569,IFERROR(DATEVALUE($A2569),NA())))</f>
        <v/>
      </c>
    </row>
    <row r="2570">
      <c r="O2570">
        <f>IF($R2570="","",CHOOSE($Q$2,YEAR(R2570)*12+MONTH(R2570),INT((R2570-2)/7),YEAR(R2570)*4+ROUNDUP(MONTH(R2570)/3)))</f>
        <v/>
      </c>
      <c r="P2570">
        <f>IF($R2570="","",IF($R2571="",1,IF(O2570&lt;&gt;O2571,1,0)))</f>
        <v/>
      </c>
      <c r="Q2570">
        <f>IF(P2570=1,SUM($P$7:P2570),"")</f>
        <v/>
      </c>
      <c r="R2570">
        <f>IF($A2570="","",IF(ISNUMBER($A2570),$A2570,IFERROR(DATEVALUE($A2570),NA())))</f>
        <v/>
      </c>
    </row>
    <row r="2571">
      <c r="O2571">
        <f>IF($R2571="","",CHOOSE($Q$2,YEAR(R2571)*12+MONTH(R2571),INT((R2571-2)/7),YEAR(R2571)*4+ROUNDUP(MONTH(R2571)/3)))</f>
        <v/>
      </c>
      <c r="P2571">
        <f>IF($R2571="","",IF($R2572="",1,IF(O2571&lt;&gt;O2572,1,0)))</f>
        <v/>
      </c>
      <c r="Q2571">
        <f>IF(P2571=1,SUM($P$7:P2571),"")</f>
        <v/>
      </c>
      <c r="R2571">
        <f>IF($A2571="","",IF(ISNUMBER($A2571),$A2571,IFERROR(DATEVALUE($A2571),NA())))</f>
        <v/>
      </c>
    </row>
    <row r="2572">
      <c r="O2572">
        <f>IF($R2572="","",CHOOSE($Q$2,YEAR(R2572)*12+MONTH(R2572),INT((R2572-2)/7),YEAR(R2572)*4+ROUNDUP(MONTH(R2572)/3)))</f>
        <v/>
      </c>
      <c r="P2572">
        <f>IF($R2572="","",IF($R2573="",1,IF(O2572&lt;&gt;O2573,1,0)))</f>
        <v/>
      </c>
      <c r="Q2572">
        <f>IF(P2572=1,SUM($P$7:P2572),"")</f>
        <v/>
      </c>
      <c r="R2572">
        <f>IF($A2572="","",IF(ISNUMBER($A2572),$A2572,IFERROR(DATEVALUE($A2572),NA())))</f>
        <v/>
      </c>
    </row>
    <row r="2573">
      <c r="O2573">
        <f>IF($R2573="","",CHOOSE($Q$2,YEAR(R2573)*12+MONTH(R2573),INT((R2573-2)/7),YEAR(R2573)*4+ROUNDUP(MONTH(R2573)/3)))</f>
        <v/>
      </c>
      <c r="P2573">
        <f>IF($R2573="","",IF($R2574="",1,IF(O2573&lt;&gt;O2574,1,0)))</f>
        <v/>
      </c>
      <c r="Q2573">
        <f>IF(P2573=1,SUM($P$7:P2573),"")</f>
        <v/>
      </c>
      <c r="R2573">
        <f>IF($A2573="","",IF(ISNUMBER($A2573),$A2573,IFERROR(DATEVALUE($A2573),NA())))</f>
        <v/>
      </c>
    </row>
    <row r="2574">
      <c r="O2574">
        <f>IF($R2574="","",CHOOSE($Q$2,YEAR(R2574)*12+MONTH(R2574),INT((R2574-2)/7),YEAR(R2574)*4+ROUNDUP(MONTH(R2574)/3)))</f>
        <v/>
      </c>
      <c r="P2574">
        <f>IF($R2574="","",IF($R2575="",1,IF(O2574&lt;&gt;O2575,1,0)))</f>
        <v/>
      </c>
      <c r="Q2574">
        <f>IF(P2574=1,SUM($P$7:P2574),"")</f>
        <v/>
      </c>
      <c r="R2574">
        <f>IF($A2574="","",IF(ISNUMBER($A2574),$A2574,IFERROR(DATEVALUE($A2574),NA())))</f>
        <v/>
      </c>
    </row>
    <row r="2575">
      <c r="O2575">
        <f>IF($R2575="","",CHOOSE($Q$2,YEAR(R2575)*12+MONTH(R2575),INT((R2575-2)/7),YEAR(R2575)*4+ROUNDUP(MONTH(R2575)/3)))</f>
        <v/>
      </c>
      <c r="P2575">
        <f>IF($R2575="","",IF($R2576="",1,IF(O2575&lt;&gt;O2576,1,0)))</f>
        <v/>
      </c>
      <c r="Q2575">
        <f>IF(P2575=1,SUM($P$7:P2575),"")</f>
        <v/>
      </c>
      <c r="R2575">
        <f>IF($A2575="","",IF(ISNUMBER($A2575),$A2575,IFERROR(DATEVALUE($A2575),NA())))</f>
        <v/>
      </c>
    </row>
    <row r="2576">
      <c r="O2576">
        <f>IF($R2576="","",CHOOSE($Q$2,YEAR(R2576)*12+MONTH(R2576),INT((R2576-2)/7),YEAR(R2576)*4+ROUNDUP(MONTH(R2576)/3)))</f>
        <v/>
      </c>
      <c r="P2576">
        <f>IF($R2576="","",IF($R2577="",1,IF(O2576&lt;&gt;O2577,1,0)))</f>
        <v/>
      </c>
      <c r="Q2576">
        <f>IF(P2576=1,SUM($P$7:P2576),"")</f>
        <v/>
      </c>
      <c r="R2576">
        <f>IF($A2576="","",IF(ISNUMBER($A2576),$A2576,IFERROR(DATEVALUE($A2576),NA())))</f>
        <v/>
      </c>
    </row>
    <row r="2577">
      <c r="O2577">
        <f>IF($R2577="","",CHOOSE($Q$2,YEAR(R2577)*12+MONTH(R2577),INT((R2577-2)/7),YEAR(R2577)*4+ROUNDUP(MONTH(R2577)/3)))</f>
        <v/>
      </c>
      <c r="P2577">
        <f>IF($R2577="","",IF($R2578="",1,IF(O2577&lt;&gt;O2578,1,0)))</f>
        <v/>
      </c>
      <c r="Q2577">
        <f>IF(P2577=1,SUM($P$7:P2577),"")</f>
        <v/>
      </c>
      <c r="R2577">
        <f>IF($A2577="","",IF(ISNUMBER($A2577),$A2577,IFERROR(DATEVALUE($A2577),NA())))</f>
        <v/>
      </c>
    </row>
    <row r="2578">
      <c r="O2578">
        <f>IF($R2578="","",CHOOSE($Q$2,YEAR(R2578)*12+MONTH(R2578),INT((R2578-2)/7),YEAR(R2578)*4+ROUNDUP(MONTH(R2578)/3)))</f>
        <v/>
      </c>
      <c r="P2578">
        <f>IF($R2578="","",IF($R2579="",1,IF(O2578&lt;&gt;O2579,1,0)))</f>
        <v/>
      </c>
      <c r="Q2578">
        <f>IF(P2578=1,SUM($P$7:P2578),"")</f>
        <v/>
      </c>
      <c r="R2578">
        <f>IF($A2578="","",IF(ISNUMBER($A2578),$A2578,IFERROR(DATEVALUE($A2578),NA())))</f>
        <v/>
      </c>
    </row>
    <row r="2579">
      <c r="O2579">
        <f>IF($R2579="","",CHOOSE($Q$2,YEAR(R2579)*12+MONTH(R2579),INT((R2579-2)/7),YEAR(R2579)*4+ROUNDUP(MONTH(R2579)/3)))</f>
        <v/>
      </c>
      <c r="P2579">
        <f>IF($R2579="","",IF($R2580="",1,IF(O2579&lt;&gt;O2580,1,0)))</f>
        <v/>
      </c>
      <c r="Q2579">
        <f>IF(P2579=1,SUM($P$7:P2579),"")</f>
        <v/>
      </c>
      <c r="R2579">
        <f>IF($A2579="","",IF(ISNUMBER($A2579),$A2579,IFERROR(DATEVALUE($A2579),NA())))</f>
        <v/>
      </c>
    </row>
    <row r="2580">
      <c r="O2580">
        <f>IF($R2580="","",CHOOSE($Q$2,YEAR(R2580)*12+MONTH(R2580),INT((R2580-2)/7),YEAR(R2580)*4+ROUNDUP(MONTH(R2580)/3)))</f>
        <v/>
      </c>
      <c r="P2580">
        <f>IF($R2580="","",IF($R2581="",1,IF(O2580&lt;&gt;O2581,1,0)))</f>
        <v/>
      </c>
      <c r="Q2580">
        <f>IF(P2580=1,SUM($P$7:P2580),"")</f>
        <v/>
      </c>
      <c r="R2580">
        <f>IF($A2580="","",IF(ISNUMBER($A2580),$A2580,IFERROR(DATEVALUE($A2580),NA())))</f>
        <v/>
      </c>
    </row>
    <row r="2581">
      <c r="O2581">
        <f>IF($R2581="","",CHOOSE($Q$2,YEAR(R2581)*12+MONTH(R2581),INT((R2581-2)/7),YEAR(R2581)*4+ROUNDUP(MONTH(R2581)/3)))</f>
        <v/>
      </c>
      <c r="P2581">
        <f>IF($R2581="","",IF($R2582="",1,IF(O2581&lt;&gt;O2582,1,0)))</f>
        <v/>
      </c>
      <c r="Q2581">
        <f>IF(P2581=1,SUM($P$7:P2581),"")</f>
        <v/>
      </c>
      <c r="R2581">
        <f>IF($A2581="","",IF(ISNUMBER($A2581),$A2581,IFERROR(DATEVALUE($A2581),NA())))</f>
        <v/>
      </c>
    </row>
    <row r="2582">
      <c r="O2582">
        <f>IF($R2582="","",CHOOSE($Q$2,YEAR(R2582)*12+MONTH(R2582),INT((R2582-2)/7),YEAR(R2582)*4+ROUNDUP(MONTH(R2582)/3)))</f>
        <v/>
      </c>
      <c r="P2582">
        <f>IF($R2582="","",IF($R2583="",1,IF(O2582&lt;&gt;O2583,1,0)))</f>
        <v/>
      </c>
      <c r="Q2582">
        <f>IF(P2582=1,SUM($P$7:P2582),"")</f>
        <v/>
      </c>
      <c r="R2582">
        <f>IF($A2582="","",IF(ISNUMBER($A2582),$A2582,IFERROR(DATEVALUE($A2582),NA())))</f>
        <v/>
      </c>
    </row>
    <row r="2583">
      <c r="O2583">
        <f>IF($R2583="","",CHOOSE($Q$2,YEAR(R2583)*12+MONTH(R2583),INT((R2583-2)/7),YEAR(R2583)*4+ROUNDUP(MONTH(R2583)/3)))</f>
        <v/>
      </c>
      <c r="P2583">
        <f>IF($R2583="","",IF($R2584="",1,IF(O2583&lt;&gt;O2584,1,0)))</f>
        <v/>
      </c>
      <c r="Q2583">
        <f>IF(P2583=1,SUM($P$7:P2583),"")</f>
        <v/>
      </c>
      <c r="R2583">
        <f>IF($A2583="","",IF(ISNUMBER($A2583),$A2583,IFERROR(DATEVALUE($A2583),NA())))</f>
        <v/>
      </c>
    </row>
    <row r="2584">
      <c r="O2584">
        <f>IF($R2584="","",CHOOSE($Q$2,YEAR(R2584)*12+MONTH(R2584),INT((R2584-2)/7),YEAR(R2584)*4+ROUNDUP(MONTH(R2584)/3)))</f>
        <v/>
      </c>
      <c r="P2584">
        <f>IF($R2584="","",IF($R2585="",1,IF(O2584&lt;&gt;O2585,1,0)))</f>
        <v/>
      </c>
      <c r="Q2584">
        <f>IF(P2584=1,SUM($P$7:P2584),"")</f>
        <v/>
      </c>
      <c r="R2584">
        <f>IF($A2584="","",IF(ISNUMBER($A2584),$A2584,IFERROR(DATEVALUE($A2584),NA())))</f>
        <v/>
      </c>
    </row>
    <row r="2585">
      <c r="O2585">
        <f>IF($R2585="","",CHOOSE($Q$2,YEAR(R2585)*12+MONTH(R2585),INT((R2585-2)/7),YEAR(R2585)*4+ROUNDUP(MONTH(R2585)/3)))</f>
        <v/>
      </c>
      <c r="P2585">
        <f>IF($R2585="","",IF($R2586="",1,IF(O2585&lt;&gt;O2586,1,0)))</f>
        <v/>
      </c>
      <c r="Q2585">
        <f>IF(P2585=1,SUM($P$7:P2585),"")</f>
        <v/>
      </c>
      <c r="R2585">
        <f>IF($A2585="","",IF(ISNUMBER($A2585),$A2585,IFERROR(DATEVALUE($A2585),NA())))</f>
        <v/>
      </c>
    </row>
    <row r="2586">
      <c r="O2586">
        <f>IF($R2586="","",CHOOSE($Q$2,YEAR(R2586)*12+MONTH(R2586),INT((R2586-2)/7),YEAR(R2586)*4+ROUNDUP(MONTH(R2586)/3)))</f>
        <v/>
      </c>
      <c r="P2586">
        <f>IF($R2586="","",IF($R2587="",1,IF(O2586&lt;&gt;O2587,1,0)))</f>
        <v/>
      </c>
      <c r="Q2586">
        <f>IF(P2586=1,SUM($P$7:P2586),"")</f>
        <v/>
      </c>
      <c r="R2586">
        <f>IF($A2586="","",IF(ISNUMBER($A2586),$A2586,IFERROR(DATEVALUE($A2586),NA())))</f>
        <v/>
      </c>
    </row>
    <row r="2587">
      <c r="O2587">
        <f>IF($R2587="","",CHOOSE($Q$2,YEAR(R2587)*12+MONTH(R2587),INT((R2587-2)/7),YEAR(R2587)*4+ROUNDUP(MONTH(R2587)/3)))</f>
        <v/>
      </c>
      <c r="P2587">
        <f>IF($R2587="","",IF($R2588="",1,IF(O2587&lt;&gt;O2588,1,0)))</f>
        <v/>
      </c>
      <c r="Q2587">
        <f>IF(P2587=1,SUM($P$7:P2587),"")</f>
        <v/>
      </c>
      <c r="R2587">
        <f>IF($A2587="","",IF(ISNUMBER($A2587),$A2587,IFERROR(DATEVALUE($A2587),NA())))</f>
        <v/>
      </c>
    </row>
    <row r="2588">
      <c r="O2588">
        <f>IF($R2588="","",CHOOSE($Q$2,YEAR(R2588)*12+MONTH(R2588),INT((R2588-2)/7),YEAR(R2588)*4+ROUNDUP(MONTH(R2588)/3)))</f>
        <v/>
      </c>
      <c r="P2588">
        <f>IF($R2588="","",IF($R2589="",1,IF(O2588&lt;&gt;O2589,1,0)))</f>
        <v/>
      </c>
      <c r="Q2588">
        <f>IF(P2588=1,SUM($P$7:P2588),"")</f>
        <v/>
      </c>
      <c r="R2588">
        <f>IF($A2588="","",IF(ISNUMBER($A2588),$A2588,IFERROR(DATEVALUE($A2588),NA())))</f>
        <v/>
      </c>
    </row>
    <row r="2589">
      <c r="O2589">
        <f>IF($R2589="","",CHOOSE($Q$2,YEAR(R2589)*12+MONTH(R2589),INT((R2589-2)/7),YEAR(R2589)*4+ROUNDUP(MONTH(R2589)/3)))</f>
        <v/>
      </c>
      <c r="P2589">
        <f>IF($R2589="","",IF($R2590="",1,IF(O2589&lt;&gt;O2590,1,0)))</f>
        <v/>
      </c>
      <c r="Q2589">
        <f>IF(P2589=1,SUM($P$7:P2589),"")</f>
        <v/>
      </c>
      <c r="R2589">
        <f>IF($A2589="","",IF(ISNUMBER($A2589),$A2589,IFERROR(DATEVALUE($A2589),NA())))</f>
        <v/>
      </c>
    </row>
    <row r="2590">
      <c r="O2590">
        <f>IF($R2590="","",CHOOSE($Q$2,YEAR(R2590)*12+MONTH(R2590),INT((R2590-2)/7),YEAR(R2590)*4+ROUNDUP(MONTH(R2590)/3)))</f>
        <v/>
      </c>
      <c r="P2590">
        <f>IF($R2590="","",IF($R2591="",1,IF(O2590&lt;&gt;O2591,1,0)))</f>
        <v/>
      </c>
      <c r="Q2590">
        <f>IF(P2590=1,SUM($P$7:P2590),"")</f>
        <v/>
      </c>
      <c r="R2590">
        <f>IF($A2590="","",IF(ISNUMBER($A2590),$A2590,IFERROR(DATEVALUE($A2590),NA())))</f>
        <v/>
      </c>
    </row>
    <row r="2591">
      <c r="O2591">
        <f>IF($R2591="","",CHOOSE($Q$2,YEAR(R2591)*12+MONTH(R2591),INT((R2591-2)/7),YEAR(R2591)*4+ROUNDUP(MONTH(R2591)/3)))</f>
        <v/>
      </c>
      <c r="P2591">
        <f>IF($R2591="","",IF($R2592="",1,IF(O2591&lt;&gt;O2592,1,0)))</f>
        <v/>
      </c>
      <c r="Q2591">
        <f>IF(P2591=1,SUM($P$7:P2591),"")</f>
        <v/>
      </c>
      <c r="R2591">
        <f>IF($A2591="","",IF(ISNUMBER($A2591),$A2591,IFERROR(DATEVALUE($A2591),NA())))</f>
        <v/>
      </c>
    </row>
    <row r="2592">
      <c r="O2592">
        <f>IF($R2592="","",CHOOSE($Q$2,YEAR(R2592)*12+MONTH(R2592),INT((R2592-2)/7),YEAR(R2592)*4+ROUNDUP(MONTH(R2592)/3)))</f>
        <v/>
      </c>
      <c r="P2592">
        <f>IF($R2592="","",IF($R2593="",1,IF(O2592&lt;&gt;O2593,1,0)))</f>
        <v/>
      </c>
      <c r="Q2592">
        <f>IF(P2592=1,SUM($P$7:P2592),"")</f>
        <v/>
      </c>
      <c r="R2592">
        <f>IF($A2592="","",IF(ISNUMBER($A2592),$A2592,IFERROR(DATEVALUE($A2592),NA())))</f>
        <v/>
      </c>
    </row>
    <row r="2593">
      <c r="O2593">
        <f>IF($R2593="","",CHOOSE($Q$2,YEAR(R2593)*12+MONTH(R2593),INT((R2593-2)/7),YEAR(R2593)*4+ROUNDUP(MONTH(R2593)/3)))</f>
        <v/>
      </c>
      <c r="P2593">
        <f>IF($R2593="","",IF($R2594="",1,IF(O2593&lt;&gt;O2594,1,0)))</f>
        <v/>
      </c>
      <c r="Q2593">
        <f>IF(P2593=1,SUM($P$7:P2593),"")</f>
        <v/>
      </c>
      <c r="R2593">
        <f>IF($A2593="","",IF(ISNUMBER($A2593),$A2593,IFERROR(DATEVALUE($A2593),NA())))</f>
        <v/>
      </c>
    </row>
    <row r="2594">
      <c r="O2594">
        <f>IF($R2594="","",CHOOSE($Q$2,YEAR(R2594)*12+MONTH(R2594),INT((R2594-2)/7),YEAR(R2594)*4+ROUNDUP(MONTH(R2594)/3)))</f>
        <v/>
      </c>
      <c r="P2594">
        <f>IF($R2594="","",IF($R2595="",1,IF(O2594&lt;&gt;O2595,1,0)))</f>
        <v/>
      </c>
      <c r="Q2594">
        <f>IF(P2594=1,SUM($P$7:P2594),"")</f>
        <v/>
      </c>
      <c r="R2594">
        <f>IF($A2594="","",IF(ISNUMBER($A2594),$A2594,IFERROR(DATEVALUE($A2594),NA())))</f>
        <v/>
      </c>
    </row>
    <row r="2595">
      <c r="O2595">
        <f>IF($R2595="","",CHOOSE($Q$2,YEAR(R2595)*12+MONTH(R2595),INT((R2595-2)/7),YEAR(R2595)*4+ROUNDUP(MONTH(R2595)/3)))</f>
        <v/>
      </c>
      <c r="P2595">
        <f>IF($R2595="","",IF($R2596="",1,IF(O2595&lt;&gt;O2596,1,0)))</f>
        <v/>
      </c>
      <c r="Q2595">
        <f>IF(P2595=1,SUM($P$7:P2595),"")</f>
        <v/>
      </c>
      <c r="R2595">
        <f>IF($A2595="","",IF(ISNUMBER($A2595),$A2595,IFERROR(DATEVALUE($A2595),NA())))</f>
        <v/>
      </c>
    </row>
    <row r="2596">
      <c r="O2596">
        <f>IF($R2596="","",CHOOSE($Q$2,YEAR(R2596)*12+MONTH(R2596),INT((R2596-2)/7),YEAR(R2596)*4+ROUNDUP(MONTH(R2596)/3)))</f>
        <v/>
      </c>
      <c r="P2596">
        <f>IF($R2596="","",IF($R2597="",1,IF(O2596&lt;&gt;O2597,1,0)))</f>
        <v/>
      </c>
      <c r="Q2596">
        <f>IF(P2596=1,SUM($P$7:P2596),"")</f>
        <v/>
      </c>
      <c r="R2596">
        <f>IF($A2596="","",IF(ISNUMBER($A2596),$A2596,IFERROR(DATEVALUE($A2596),NA())))</f>
        <v/>
      </c>
    </row>
    <row r="2597">
      <c r="O2597">
        <f>IF($R2597="","",CHOOSE($Q$2,YEAR(R2597)*12+MONTH(R2597),INT((R2597-2)/7),YEAR(R2597)*4+ROUNDUP(MONTH(R2597)/3)))</f>
        <v/>
      </c>
      <c r="P2597">
        <f>IF($R2597="","",IF($R2598="",1,IF(O2597&lt;&gt;O2598,1,0)))</f>
        <v/>
      </c>
      <c r="Q2597">
        <f>IF(P2597=1,SUM($P$7:P2597),"")</f>
        <v/>
      </c>
      <c r="R2597">
        <f>IF($A2597="","",IF(ISNUMBER($A2597),$A2597,IFERROR(DATEVALUE($A2597),NA())))</f>
        <v/>
      </c>
    </row>
    <row r="2598">
      <c r="O2598">
        <f>IF($R2598="","",CHOOSE($Q$2,YEAR(R2598)*12+MONTH(R2598),INT((R2598-2)/7),YEAR(R2598)*4+ROUNDUP(MONTH(R2598)/3)))</f>
        <v/>
      </c>
      <c r="P2598">
        <f>IF($R2598="","",IF($R2599="",1,IF(O2598&lt;&gt;O2599,1,0)))</f>
        <v/>
      </c>
      <c r="Q2598">
        <f>IF(P2598=1,SUM($P$7:P2598),"")</f>
        <v/>
      </c>
      <c r="R2598">
        <f>IF($A2598="","",IF(ISNUMBER($A2598),$A2598,IFERROR(DATEVALUE($A2598),NA())))</f>
        <v/>
      </c>
    </row>
    <row r="2599">
      <c r="O2599">
        <f>IF($R2599="","",CHOOSE($Q$2,YEAR(R2599)*12+MONTH(R2599),INT((R2599-2)/7),YEAR(R2599)*4+ROUNDUP(MONTH(R2599)/3)))</f>
        <v/>
      </c>
      <c r="P2599">
        <f>IF($R2599="","",IF($R2600="",1,IF(O2599&lt;&gt;O2600,1,0)))</f>
        <v/>
      </c>
      <c r="Q2599">
        <f>IF(P2599=1,SUM($P$7:P2599),"")</f>
        <v/>
      </c>
      <c r="R2599">
        <f>IF($A2599="","",IF(ISNUMBER($A2599),$A2599,IFERROR(DATEVALUE($A2599),NA())))</f>
        <v/>
      </c>
    </row>
    <row r="2600">
      <c r="O2600">
        <f>IF($R2600="","",CHOOSE($Q$2,YEAR(R2600)*12+MONTH(R2600),INT((R2600-2)/7),YEAR(R2600)*4+ROUNDUP(MONTH(R2600)/3)))</f>
        <v/>
      </c>
      <c r="P2600">
        <f>IF($R2600="","",IF($R2601="",1,IF(O2600&lt;&gt;O2601,1,0)))</f>
        <v/>
      </c>
      <c r="Q2600">
        <f>IF(P2600=1,SUM($P$7:P2600),"")</f>
        <v/>
      </c>
      <c r="R2600">
        <f>IF($A2600="","",IF(ISNUMBER($A2600),$A2600,IFERROR(DATEVALUE($A2600),NA())))</f>
        <v/>
      </c>
    </row>
    <row r="2601">
      <c r="O2601">
        <f>IF($R2601="","",CHOOSE($Q$2,YEAR(R2601)*12+MONTH(R2601),INT((R2601-2)/7),YEAR(R2601)*4+ROUNDUP(MONTH(R2601)/3)))</f>
        <v/>
      </c>
      <c r="P2601">
        <f>IF($R2601="","",IF($R2602="",1,IF(O2601&lt;&gt;O2602,1,0)))</f>
        <v/>
      </c>
      <c r="Q2601">
        <f>IF(P2601=1,SUM($P$7:P2601),"")</f>
        <v/>
      </c>
      <c r="R2601">
        <f>IF($A2601="","",IF(ISNUMBER($A2601),$A2601,IFERROR(DATEVALUE($A2601),NA())))</f>
        <v/>
      </c>
    </row>
    <row r="2602">
      <c r="O2602">
        <f>IF($R2602="","",CHOOSE($Q$2,YEAR(R2602)*12+MONTH(R2602),INT((R2602-2)/7),YEAR(R2602)*4+ROUNDUP(MONTH(R2602)/3)))</f>
        <v/>
      </c>
      <c r="P2602">
        <f>IF($R2602="","",IF($R2603="",1,IF(O2602&lt;&gt;O2603,1,0)))</f>
        <v/>
      </c>
      <c r="Q2602">
        <f>IF(P2602=1,SUM($P$7:P2602),"")</f>
        <v/>
      </c>
      <c r="R2602">
        <f>IF($A2602="","",IF(ISNUMBER($A2602),$A2602,IFERROR(DATEVALUE($A2602),NA())))</f>
        <v/>
      </c>
    </row>
    <row r="2603">
      <c r="O2603">
        <f>IF($R2603="","",CHOOSE($Q$2,YEAR(R2603)*12+MONTH(R2603),INT((R2603-2)/7),YEAR(R2603)*4+ROUNDUP(MONTH(R2603)/3)))</f>
        <v/>
      </c>
      <c r="P2603">
        <f>IF($R2603="","",IF($R2604="",1,IF(O2603&lt;&gt;O2604,1,0)))</f>
        <v/>
      </c>
      <c r="Q2603">
        <f>IF(P2603=1,SUM($P$7:P2603),"")</f>
        <v/>
      </c>
      <c r="R2603">
        <f>IF($A2603="","",IF(ISNUMBER($A2603),$A2603,IFERROR(DATEVALUE($A2603),NA())))</f>
        <v/>
      </c>
    </row>
    <row r="2604">
      <c r="O2604">
        <f>IF($R2604="","",CHOOSE($Q$2,YEAR(R2604)*12+MONTH(R2604),INT((R2604-2)/7),YEAR(R2604)*4+ROUNDUP(MONTH(R2604)/3)))</f>
        <v/>
      </c>
      <c r="P2604">
        <f>IF($R2604="","",IF($R2605="",1,IF(O2604&lt;&gt;O2605,1,0)))</f>
        <v/>
      </c>
      <c r="Q2604">
        <f>IF(P2604=1,SUM($P$7:P2604),"")</f>
        <v/>
      </c>
      <c r="R2604">
        <f>IF($A2604="","",IF(ISNUMBER($A2604),$A2604,IFERROR(DATEVALUE($A2604),NA())))</f>
        <v/>
      </c>
    </row>
    <row r="2605">
      <c r="O2605">
        <f>IF($R2605="","",CHOOSE($Q$2,YEAR(R2605)*12+MONTH(R2605),INT((R2605-2)/7),YEAR(R2605)*4+ROUNDUP(MONTH(R2605)/3)))</f>
        <v/>
      </c>
      <c r="P2605">
        <f>IF($R2605="","",IF($R2606="",1,IF(O2605&lt;&gt;O2606,1,0)))</f>
        <v/>
      </c>
      <c r="Q2605">
        <f>IF(P2605=1,SUM($P$7:P2605),"")</f>
        <v/>
      </c>
      <c r="R2605">
        <f>IF($A2605="","",IF(ISNUMBER($A2605),$A2605,IFERROR(DATEVALUE($A2605),NA())))</f>
        <v/>
      </c>
    </row>
    <row r="2606">
      <c r="O2606">
        <f>IF($R2606="","",CHOOSE($Q$2,YEAR(R2606)*12+MONTH(R2606),INT((R2606-2)/7),YEAR(R2606)*4+ROUNDUP(MONTH(R2606)/3)))</f>
        <v/>
      </c>
      <c r="P2606">
        <f>IF($R2606="","",IF($R2607="",1,IF(O2606&lt;&gt;O2607,1,0)))</f>
        <v/>
      </c>
      <c r="Q2606">
        <f>IF(P2606=1,SUM($P$7:P2606),"")</f>
        <v/>
      </c>
      <c r="R2606">
        <f>IF($A2606="","",IF(ISNUMBER($A2606),$A2606,IFERROR(DATEVALUE($A2606),NA())))</f>
        <v/>
      </c>
    </row>
    <row r="2607">
      <c r="O2607">
        <f>IF($R2607="","",CHOOSE($Q$2,YEAR(R2607)*12+MONTH(R2607),INT((R2607-2)/7),YEAR(R2607)*4+ROUNDUP(MONTH(R2607)/3)))</f>
        <v/>
      </c>
      <c r="P2607">
        <f>IF($R2607="","",IF($R2608="",1,IF(O2607&lt;&gt;O2608,1,0)))</f>
        <v/>
      </c>
      <c r="Q2607">
        <f>IF(P2607=1,SUM($P$7:P2607),"")</f>
        <v/>
      </c>
      <c r="R2607">
        <f>IF($A2607="","",IF(ISNUMBER($A2607),$A2607,IFERROR(DATEVALUE($A2607),NA())))</f>
        <v/>
      </c>
    </row>
    <row r="2608">
      <c r="O2608">
        <f>IF($R2608="","",CHOOSE($Q$2,YEAR(R2608)*12+MONTH(R2608),INT((R2608-2)/7),YEAR(R2608)*4+ROUNDUP(MONTH(R2608)/3)))</f>
        <v/>
      </c>
      <c r="P2608">
        <f>IF($R2608="","",IF($R2609="",1,IF(O2608&lt;&gt;O2609,1,0)))</f>
        <v/>
      </c>
      <c r="Q2608">
        <f>IF(P2608=1,SUM($P$7:P2608),"")</f>
        <v/>
      </c>
      <c r="R2608">
        <f>IF($A2608="","",IF(ISNUMBER($A2608),$A2608,IFERROR(DATEVALUE($A2608),NA())))</f>
        <v/>
      </c>
    </row>
    <row r="2609">
      <c r="O2609">
        <f>IF($R2609="","",CHOOSE($Q$2,YEAR(R2609)*12+MONTH(R2609),INT((R2609-2)/7),YEAR(R2609)*4+ROUNDUP(MONTH(R2609)/3)))</f>
        <v/>
      </c>
      <c r="P2609">
        <f>IF($R2609="","",IF($R2610="",1,IF(O2609&lt;&gt;O2610,1,0)))</f>
        <v/>
      </c>
      <c r="Q2609">
        <f>IF(P2609=1,SUM($P$7:P2609),"")</f>
        <v/>
      </c>
      <c r="R2609">
        <f>IF($A2609="","",IF(ISNUMBER($A2609),$A2609,IFERROR(DATEVALUE($A2609),NA())))</f>
        <v/>
      </c>
    </row>
    <row r="2610">
      <c r="O2610">
        <f>IF($R2610="","",CHOOSE($Q$2,YEAR(R2610)*12+MONTH(R2610),INT((R2610-2)/7),YEAR(R2610)*4+ROUNDUP(MONTH(R2610)/3)))</f>
        <v/>
      </c>
      <c r="P2610">
        <f>IF($R2610="","",IF($R2611="",1,IF(O2610&lt;&gt;O2611,1,0)))</f>
        <v/>
      </c>
      <c r="Q2610">
        <f>IF(P2610=1,SUM($P$7:P2610),"")</f>
        <v/>
      </c>
      <c r="R2610">
        <f>IF($A2610="","",IF(ISNUMBER($A2610),$A2610,IFERROR(DATEVALUE($A2610),NA())))</f>
        <v/>
      </c>
    </row>
    <row r="2611">
      <c r="O2611">
        <f>IF($R2611="","",CHOOSE($Q$2,YEAR(R2611)*12+MONTH(R2611),INT((R2611-2)/7),YEAR(R2611)*4+ROUNDUP(MONTH(R2611)/3)))</f>
        <v/>
      </c>
      <c r="P2611">
        <f>IF($R2611="","",IF($R2612="",1,IF(O2611&lt;&gt;O2612,1,0)))</f>
        <v/>
      </c>
      <c r="Q2611">
        <f>IF(P2611=1,SUM($P$7:P2611),"")</f>
        <v/>
      </c>
      <c r="R2611">
        <f>IF($A2611="","",IF(ISNUMBER($A2611),$A2611,IFERROR(DATEVALUE($A2611),NA())))</f>
        <v/>
      </c>
    </row>
    <row r="2612">
      <c r="O2612">
        <f>IF($R2612="","",CHOOSE($Q$2,YEAR(R2612)*12+MONTH(R2612),INT((R2612-2)/7),YEAR(R2612)*4+ROUNDUP(MONTH(R2612)/3)))</f>
        <v/>
      </c>
      <c r="P2612">
        <f>IF($R2612="","",IF($R2613="",1,IF(O2612&lt;&gt;O2613,1,0)))</f>
        <v/>
      </c>
      <c r="Q2612">
        <f>IF(P2612=1,SUM($P$7:P2612),"")</f>
        <v/>
      </c>
      <c r="R2612">
        <f>IF($A2612="","",IF(ISNUMBER($A2612),$A2612,IFERROR(DATEVALUE($A2612),NA())))</f>
        <v/>
      </c>
    </row>
    <row r="2613">
      <c r="O2613">
        <f>IF($R2613="","",CHOOSE($Q$2,YEAR(R2613)*12+MONTH(R2613),INT((R2613-2)/7),YEAR(R2613)*4+ROUNDUP(MONTH(R2613)/3)))</f>
        <v/>
      </c>
      <c r="P2613">
        <f>IF($R2613="","",IF($R2614="",1,IF(O2613&lt;&gt;O2614,1,0)))</f>
        <v/>
      </c>
      <c r="Q2613">
        <f>IF(P2613=1,SUM($P$7:P2613),"")</f>
        <v/>
      </c>
      <c r="R2613">
        <f>IF($A2613="","",IF(ISNUMBER($A2613),$A2613,IFERROR(DATEVALUE($A2613),NA())))</f>
        <v/>
      </c>
    </row>
    <row r="2614">
      <c r="O2614">
        <f>IF($R2614="","",CHOOSE($Q$2,YEAR(R2614)*12+MONTH(R2614),INT((R2614-2)/7),YEAR(R2614)*4+ROUNDUP(MONTH(R2614)/3)))</f>
        <v/>
      </c>
      <c r="P2614">
        <f>IF($R2614="","",IF($R2615="",1,IF(O2614&lt;&gt;O2615,1,0)))</f>
        <v/>
      </c>
      <c r="Q2614">
        <f>IF(P2614=1,SUM($P$7:P2614),"")</f>
        <v/>
      </c>
      <c r="R2614">
        <f>IF($A2614="","",IF(ISNUMBER($A2614),$A2614,IFERROR(DATEVALUE($A2614),NA())))</f>
        <v/>
      </c>
    </row>
    <row r="2615">
      <c r="O2615">
        <f>IF($R2615="","",CHOOSE($Q$2,YEAR(R2615)*12+MONTH(R2615),INT((R2615-2)/7),YEAR(R2615)*4+ROUNDUP(MONTH(R2615)/3)))</f>
        <v/>
      </c>
      <c r="P2615">
        <f>IF($R2615="","",IF($R2616="",1,IF(O2615&lt;&gt;O2616,1,0)))</f>
        <v/>
      </c>
      <c r="Q2615">
        <f>IF(P2615=1,SUM($P$7:P2615),"")</f>
        <v/>
      </c>
      <c r="R2615">
        <f>IF($A2615="","",IF(ISNUMBER($A2615),$A2615,IFERROR(DATEVALUE($A2615),NA())))</f>
        <v/>
      </c>
    </row>
    <row r="2616">
      <c r="O2616">
        <f>IF($R2616="","",CHOOSE($Q$2,YEAR(R2616)*12+MONTH(R2616),INT((R2616-2)/7),YEAR(R2616)*4+ROUNDUP(MONTH(R2616)/3)))</f>
        <v/>
      </c>
      <c r="P2616">
        <f>IF($R2616="","",IF($R2617="",1,IF(O2616&lt;&gt;O2617,1,0)))</f>
        <v/>
      </c>
      <c r="Q2616">
        <f>IF(P2616=1,SUM($P$7:P2616),"")</f>
        <v/>
      </c>
      <c r="R2616">
        <f>IF($A2616="","",IF(ISNUMBER($A2616),$A2616,IFERROR(DATEVALUE($A2616),NA())))</f>
        <v/>
      </c>
    </row>
    <row r="2617">
      <c r="O2617">
        <f>IF($R2617="","",CHOOSE($Q$2,YEAR(R2617)*12+MONTH(R2617),INT((R2617-2)/7),YEAR(R2617)*4+ROUNDUP(MONTH(R2617)/3)))</f>
        <v/>
      </c>
      <c r="P2617">
        <f>IF($R2617="","",IF($R2618="",1,IF(O2617&lt;&gt;O2618,1,0)))</f>
        <v/>
      </c>
      <c r="Q2617">
        <f>IF(P2617=1,SUM($P$7:P2617),"")</f>
        <v/>
      </c>
      <c r="R2617">
        <f>IF($A2617="","",IF(ISNUMBER($A2617),$A2617,IFERROR(DATEVALUE($A2617),NA())))</f>
        <v/>
      </c>
    </row>
    <row r="2618">
      <c r="O2618">
        <f>IF($R2618="","",CHOOSE($Q$2,YEAR(R2618)*12+MONTH(R2618),INT((R2618-2)/7),YEAR(R2618)*4+ROUNDUP(MONTH(R2618)/3)))</f>
        <v/>
      </c>
      <c r="P2618">
        <f>IF($R2618="","",IF($R2619="",1,IF(O2618&lt;&gt;O2619,1,0)))</f>
        <v/>
      </c>
      <c r="Q2618">
        <f>IF(P2618=1,SUM($P$7:P2618),"")</f>
        <v/>
      </c>
      <c r="R2618">
        <f>IF($A2618="","",IF(ISNUMBER($A2618),$A2618,IFERROR(DATEVALUE($A2618),NA())))</f>
        <v/>
      </c>
    </row>
    <row r="2619">
      <c r="O2619">
        <f>IF($R2619="","",CHOOSE($Q$2,YEAR(R2619)*12+MONTH(R2619),INT((R2619-2)/7),YEAR(R2619)*4+ROUNDUP(MONTH(R2619)/3)))</f>
        <v/>
      </c>
      <c r="P2619">
        <f>IF($R2619="","",IF($R2620="",1,IF(O2619&lt;&gt;O2620,1,0)))</f>
        <v/>
      </c>
      <c r="Q2619">
        <f>IF(P2619=1,SUM($P$7:P2619),"")</f>
        <v/>
      </c>
      <c r="R2619">
        <f>IF($A2619="","",IF(ISNUMBER($A2619),$A2619,IFERROR(DATEVALUE($A2619),NA())))</f>
        <v/>
      </c>
    </row>
    <row r="2620">
      <c r="O2620">
        <f>IF($R2620="","",CHOOSE($Q$2,YEAR(R2620)*12+MONTH(R2620),INT((R2620-2)/7),YEAR(R2620)*4+ROUNDUP(MONTH(R2620)/3)))</f>
        <v/>
      </c>
      <c r="P2620">
        <f>IF($R2620="","",IF($R2621="",1,IF(O2620&lt;&gt;O2621,1,0)))</f>
        <v/>
      </c>
      <c r="Q2620">
        <f>IF(P2620=1,SUM($P$7:P2620),"")</f>
        <v/>
      </c>
      <c r="R2620">
        <f>IF($A2620="","",IF(ISNUMBER($A2620),$A2620,IFERROR(DATEVALUE($A2620),NA())))</f>
        <v/>
      </c>
    </row>
    <row r="2621">
      <c r="O2621">
        <f>IF($R2621="","",CHOOSE($Q$2,YEAR(R2621)*12+MONTH(R2621),INT((R2621-2)/7),YEAR(R2621)*4+ROUNDUP(MONTH(R2621)/3)))</f>
        <v/>
      </c>
      <c r="P2621">
        <f>IF($R2621="","",IF($R2622="",1,IF(O2621&lt;&gt;O2622,1,0)))</f>
        <v/>
      </c>
      <c r="Q2621">
        <f>IF(P2621=1,SUM($P$7:P2621),"")</f>
        <v/>
      </c>
      <c r="R2621">
        <f>IF($A2621="","",IF(ISNUMBER($A2621),$A2621,IFERROR(DATEVALUE($A2621),NA())))</f>
        <v/>
      </c>
    </row>
    <row r="2622">
      <c r="O2622">
        <f>IF($R2622="","",CHOOSE($Q$2,YEAR(R2622)*12+MONTH(R2622),INT((R2622-2)/7),YEAR(R2622)*4+ROUNDUP(MONTH(R2622)/3)))</f>
        <v/>
      </c>
      <c r="P2622">
        <f>IF($R2622="","",IF($R2623="",1,IF(O2622&lt;&gt;O2623,1,0)))</f>
        <v/>
      </c>
      <c r="Q2622">
        <f>IF(P2622=1,SUM($P$7:P2622),"")</f>
        <v/>
      </c>
      <c r="R2622">
        <f>IF($A2622="","",IF(ISNUMBER($A2622),$A2622,IFERROR(DATEVALUE($A2622),NA())))</f>
        <v/>
      </c>
    </row>
    <row r="2623">
      <c r="O2623">
        <f>IF($R2623="","",CHOOSE($Q$2,YEAR(R2623)*12+MONTH(R2623),INT((R2623-2)/7),YEAR(R2623)*4+ROUNDUP(MONTH(R2623)/3)))</f>
        <v/>
      </c>
      <c r="P2623">
        <f>IF($R2623="","",IF($R2624="",1,IF(O2623&lt;&gt;O2624,1,0)))</f>
        <v/>
      </c>
      <c r="Q2623">
        <f>IF(P2623=1,SUM($P$7:P2623),"")</f>
        <v/>
      </c>
      <c r="R2623">
        <f>IF($A2623="","",IF(ISNUMBER($A2623),$A2623,IFERROR(DATEVALUE($A2623),NA())))</f>
        <v/>
      </c>
    </row>
    <row r="2624">
      <c r="O2624">
        <f>IF($R2624="","",CHOOSE($Q$2,YEAR(R2624)*12+MONTH(R2624),INT((R2624-2)/7),YEAR(R2624)*4+ROUNDUP(MONTH(R2624)/3)))</f>
        <v/>
      </c>
      <c r="P2624">
        <f>IF($R2624="","",IF($R2625="",1,IF(O2624&lt;&gt;O2625,1,0)))</f>
        <v/>
      </c>
      <c r="Q2624">
        <f>IF(P2624=1,SUM($P$7:P2624),"")</f>
        <v/>
      </c>
      <c r="R2624">
        <f>IF($A2624="","",IF(ISNUMBER($A2624),$A2624,IFERROR(DATEVALUE($A2624),NA())))</f>
        <v/>
      </c>
    </row>
    <row r="2625">
      <c r="O2625">
        <f>IF($R2625="","",CHOOSE($Q$2,YEAR(R2625)*12+MONTH(R2625),INT((R2625-2)/7),YEAR(R2625)*4+ROUNDUP(MONTH(R2625)/3)))</f>
        <v/>
      </c>
      <c r="P2625">
        <f>IF($R2625="","",IF($R2626="",1,IF(O2625&lt;&gt;O2626,1,0)))</f>
        <v/>
      </c>
      <c r="Q2625">
        <f>IF(P2625=1,SUM($P$7:P2625),"")</f>
        <v/>
      </c>
      <c r="R2625">
        <f>IF($A2625="","",IF(ISNUMBER($A2625),$A2625,IFERROR(DATEVALUE($A2625),NA())))</f>
        <v/>
      </c>
    </row>
    <row r="2626">
      <c r="O2626">
        <f>IF($R2626="","",CHOOSE($Q$2,YEAR(R2626)*12+MONTH(R2626),INT((R2626-2)/7),YEAR(R2626)*4+ROUNDUP(MONTH(R2626)/3)))</f>
        <v/>
      </c>
      <c r="P2626">
        <f>IF($R2626="","",IF($R2627="",1,IF(O2626&lt;&gt;O2627,1,0)))</f>
        <v/>
      </c>
      <c r="Q2626">
        <f>IF(P2626=1,SUM($P$7:P2626),"")</f>
        <v/>
      </c>
      <c r="R2626">
        <f>IF($A2626="","",IF(ISNUMBER($A2626),$A2626,IFERROR(DATEVALUE($A2626),NA())))</f>
        <v/>
      </c>
    </row>
    <row r="2627">
      <c r="O2627">
        <f>IF($R2627="","",CHOOSE($Q$2,YEAR(R2627)*12+MONTH(R2627),INT((R2627-2)/7),YEAR(R2627)*4+ROUNDUP(MONTH(R2627)/3)))</f>
        <v/>
      </c>
      <c r="P2627">
        <f>IF($R2627="","",IF($R2628="",1,IF(O2627&lt;&gt;O2628,1,0)))</f>
        <v/>
      </c>
      <c r="Q2627">
        <f>IF(P2627=1,SUM($P$7:P2627),"")</f>
        <v/>
      </c>
      <c r="R2627">
        <f>IF($A2627="","",IF(ISNUMBER($A2627),$A2627,IFERROR(DATEVALUE($A2627),NA())))</f>
        <v/>
      </c>
    </row>
    <row r="2628">
      <c r="O2628">
        <f>IF($R2628="","",CHOOSE($Q$2,YEAR(R2628)*12+MONTH(R2628),INT((R2628-2)/7),YEAR(R2628)*4+ROUNDUP(MONTH(R2628)/3)))</f>
        <v/>
      </c>
      <c r="P2628">
        <f>IF($R2628="","",IF($R2629="",1,IF(O2628&lt;&gt;O2629,1,0)))</f>
        <v/>
      </c>
      <c r="Q2628">
        <f>IF(P2628=1,SUM($P$7:P2628),"")</f>
        <v/>
      </c>
      <c r="R2628">
        <f>IF($A2628="","",IF(ISNUMBER($A2628),$A2628,IFERROR(DATEVALUE($A2628),NA())))</f>
        <v/>
      </c>
    </row>
    <row r="2629">
      <c r="O2629">
        <f>IF($R2629="","",CHOOSE($Q$2,YEAR(R2629)*12+MONTH(R2629),INT((R2629-2)/7),YEAR(R2629)*4+ROUNDUP(MONTH(R2629)/3)))</f>
        <v/>
      </c>
      <c r="P2629">
        <f>IF($R2629="","",IF($R2630="",1,IF(O2629&lt;&gt;O2630,1,0)))</f>
        <v/>
      </c>
      <c r="Q2629">
        <f>IF(P2629=1,SUM($P$7:P2629),"")</f>
        <v/>
      </c>
      <c r="R2629">
        <f>IF($A2629="","",IF(ISNUMBER($A2629),$A2629,IFERROR(DATEVALUE($A2629),NA())))</f>
        <v/>
      </c>
    </row>
    <row r="2630">
      <c r="O2630">
        <f>IF($R2630="","",CHOOSE($Q$2,YEAR(R2630)*12+MONTH(R2630),INT((R2630-2)/7),YEAR(R2630)*4+ROUNDUP(MONTH(R2630)/3)))</f>
        <v/>
      </c>
      <c r="P2630">
        <f>IF($R2630="","",IF($R2631="",1,IF(O2630&lt;&gt;O2631,1,0)))</f>
        <v/>
      </c>
      <c r="Q2630">
        <f>IF(P2630=1,SUM($P$7:P2630),"")</f>
        <v/>
      </c>
      <c r="R2630">
        <f>IF($A2630="","",IF(ISNUMBER($A2630),$A2630,IFERROR(DATEVALUE($A2630),NA())))</f>
        <v/>
      </c>
    </row>
    <row r="2631">
      <c r="O2631">
        <f>IF($R2631="","",CHOOSE($Q$2,YEAR(R2631)*12+MONTH(R2631),INT((R2631-2)/7),YEAR(R2631)*4+ROUNDUP(MONTH(R2631)/3)))</f>
        <v/>
      </c>
      <c r="P2631">
        <f>IF($R2631="","",IF($R2632="",1,IF(O2631&lt;&gt;O2632,1,0)))</f>
        <v/>
      </c>
      <c r="Q2631">
        <f>IF(P2631=1,SUM($P$7:P2631),"")</f>
        <v/>
      </c>
      <c r="R2631">
        <f>IF($A2631="","",IF(ISNUMBER($A2631),$A2631,IFERROR(DATEVALUE($A2631),NA())))</f>
        <v/>
      </c>
    </row>
    <row r="2632">
      <c r="O2632">
        <f>IF($R2632="","",CHOOSE($Q$2,YEAR(R2632)*12+MONTH(R2632),INT((R2632-2)/7),YEAR(R2632)*4+ROUNDUP(MONTH(R2632)/3)))</f>
        <v/>
      </c>
      <c r="P2632">
        <f>IF($R2632="","",IF($R2633="",1,IF(O2632&lt;&gt;O2633,1,0)))</f>
        <v/>
      </c>
      <c r="Q2632">
        <f>IF(P2632=1,SUM($P$7:P2632),"")</f>
        <v/>
      </c>
      <c r="R2632">
        <f>IF($A2632="","",IF(ISNUMBER($A2632),$A2632,IFERROR(DATEVALUE($A2632),NA())))</f>
        <v/>
      </c>
    </row>
    <row r="2633">
      <c r="O2633">
        <f>IF($R2633="","",CHOOSE($Q$2,YEAR(R2633)*12+MONTH(R2633),INT((R2633-2)/7),YEAR(R2633)*4+ROUNDUP(MONTH(R2633)/3)))</f>
        <v/>
      </c>
      <c r="P2633">
        <f>IF($R2633="","",IF($R2634="",1,IF(O2633&lt;&gt;O2634,1,0)))</f>
        <v/>
      </c>
      <c r="Q2633">
        <f>IF(P2633=1,SUM($P$7:P2633),"")</f>
        <v/>
      </c>
      <c r="R2633">
        <f>IF($A2633="","",IF(ISNUMBER($A2633),$A2633,IFERROR(DATEVALUE($A2633),NA())))</f>
        <v/>
      </c>
    </row>
    <row r="2634">
      <c r="O2634">
        <f>IF($R2634="","",CHOOSE($Q$2,YEAR(R2634)*12+MONTH(R2634),INT((R2634-2)/7),YEAR(R2634)*4+ROUNDUP(MONTH(R2634)/3)))</f>
        <v/>
      </c>
      <c r="P2634">
        <f>IF($R2634="","",IF($R2635="",1,IF(O2634&lt;&gt;O2635,1,0)))</f>
        <v/>
      </c>
      <c r="Q2634">
        <f>IF(P2634=1,SUM($P$7:P2634),"")</f>
        <v/>
      </c>
      <c r="R2634">
        <f>IF($A2634="","",IF(ISNUMBER($A2634),$A2634,IFERROR(DATEVALUE($A2634),NA())))</f>
        <v/>
      </c>
    </row>
    <row r="2635">
      <c r="O2635">
        <f>IF($R2635="","",CHOOSE($Q$2,YEAR(R2635)*12+MONTH(R2635),INT((R2635-2)/7),YEAR(R2635)*4+ROUNDUP(MONTH(R2635)/3)))</f>
        <v/>
      </c>
      <c r="P2635">
        <f>IF($R2635="","",IF($R2636="",1,IF(O2635&lt;&gt;O2636,1,0)))</f>
        <v/>
      </c>
      <c r="Q2635">
        <f>IF(P2635=1,SUM($P$7:P2635),"")</f>
        <v/>
      </c>
      <c r="R2635">
        <f>IF($A2635="","",IF(ISNUMBER($A2635),$A2635,IFERROR(DATEVALUE($A2635),NA())))</f>
        <v/>
      </c>
    </row>
    <row r="2636">
      <c r="O2636">
        <f>IF($R2636="","",CHOOSE($Q$2,YEAR(R2636)*12+MONTH(R2636),INT((R2636-2)/7),YEAR(R2636)*4+ROUNDUP(MONTH(R2636)/3)))</f>
        <v/>
      </c>
      <c r="P2636">
        <f>IF($R2636="","",IF($R2637="",1,IF(O2636&lt;&gt;O2637,1,0)))</f>
        <v/>
      </c>
      <c r="Q2636">
        <f>IF(P2636=1,SUM($P$7:P2636),"")</f>
        <v/>
      </c>
      <c r="R2636">
        <f>IF($A2636="","",IF(ISNUMBER($A2636),$A2636,IFERROR(DATEVALUE($A2636),NA())))</f>
        <v/>
      </c>
    </row>
    <row r="2637">
      <c r="O2637">
        <f>IF($R2637="","",CHOOSE($Q$2,YEAR(R2637)*12+MONTH(R2637),INT((R2637-2)/7),YEAR(R2637)*4+ROUNDUP(MONTH(R2637)/3)))</f>
        <v/>
      </c>
      <c r="P2637">
        <f>IF($R2637="","",IF($R2638="",1,IF(O2637&lt;&gt;O2638,1,0)))</f>
        <v/>
      </c>
      <c r="Q2637">
        <f>IF(P2637=1,SUM($P$7:P2637),"")</f>
        <v/>
      </c>
      <c r="R2637">
        <f>IF($A2637="","",IF(ISNUMBER($A2637),$A2637,IFERROR(DATEVALUE($A2637),NA())))</f>
        <v/>
      </c>
    </row>
    <row r="2638">
      <c r="O2638">
        <f>IF($R2638="","",CHOOSE($Q$2,YEAR(R2638)*12+MONTH(R2638),INT((R2638-2)/7),YEAR(R2638)*4+ROUNDUP(MONTH(R2638)/3)))</f>
        <v/>
      </c>
      <c r="P2638">
        <f>IF($R2638="","",IF($R2639="",1,IF(O2638&lt;&gt;O2639,1,0)))</f>
        <v/>
      </c>
      <c r="Q2638">
        <f>IF(P2638=1,SUM($P$7:P2638),"")</f>
        <v/>
      </c>
      <c r="R2638">
        <f>IF($A2638="","",IF(ISNUMBER($A2638),$A2638,IFERROR(DATEVALUE($A2638),NA())))</f>
        <v/>
      </c>
    </row>
    <row r="2639">
      <c r="O2639">
        <f>IF($R2639="","",CHOOSE($Q$2,YEAR(R2639)*12+MONTH(R2639),INT((R2639-2)/7),YEAR(R2639)*4+ROUNDUP(MONTH(R2639)/3)))</f>
        <v/>
      </c>
      <c r="P2639">
        <f>IF($R2639="","",IF($R2640="",1,IF(O2639&lt;&gt;O2640,1,0)))</f>
        <v/>
      </c>
      <c r="Q2639">
        <f>IF(P2639=1,SUM($P$7:P2639),"")</f>
        <v/>
      </c>
      <c r="R2639">
        <f>IF($A2639="","",IF(ISNUMBER($A2639),$A2639,IFERROR(DATEVALUE($A2639),NA())))</f>
        <v/>
      </c>
    </row>
    <row r="2640">
      <c r="O2640">
        <f>IF($R2640="","",CHOOSE($Q$2,YEAR(R2640)*12+MONTH(R2640),INT((R2640-2)/7),YEAR(R2640)*4+ROUNDUP(MONTH(R2640)/3)))</f>
        <v/>
      </c>
      <c r="P2640">
        <f>IF($R2640="","",IF($R2641="",1,IF(O2640&lt;&gt;O2641,1,0)))</f>
        <v/>
      </c>
      <c r="Q2640">
        <f>IF(P2640=1,SUM($P$7:P2640),"")</f>
        <v/>
      </c>
      <c r="R2640">
        <f>IF($A2640="","",IF(ISNUMBER($A2640),$A2640,IFERROR(DATEVALUE($A2640),NA())))</f>
        <v/>
      </c>
    </row>
    <row r="2641">
      <c r="O2641">
        <f>IF($R2641="","",CHOOSE($Q$2,YEAR(R2641)*12+MONTH(R2641),INT((R2641-2)/7),YEAR(R2641)*4+ROUNDUP(MONTH(R2641)/3)))</f>
        <v/>
      </c>
      <c r="P2641">
        <f>IF($R2641="","",IF($R2642="",1,IF(O2641&lt;&gt;O2642,1,0)))</f>
        <v/>
      </c>
      <c r="Q2641">
        <f>IF(P2641=1,SUM($P$7:P2641),"")</f>
        <v/>
      </c>
      <c r="R2641">
        <f>IF($A2641="","",IF(ISNUMBER($A2641),$A2641,IFERROR(DATEVALUE($A2641),NA())))</f>
        <v/>
      </c>
    </row>
    <row r="2642">
      <c r="O2642">
        <f>IF($R2642="","",CHOOSE($Q$2,YEAR(R2642)*12+MONTH(R2642),INT((R2642-2)/7),YEAR(R2642)*4+ROUNDUP(MONTH(R2642)/3)))</f>
        <v/>
      </c>
      <c r="P2642">
        <f>IF($R2642="","",IF($R2643="",1,IF(O2642&lt;&gt;O2643,1,0)))</f>
        <v/>
      </c>
      <c r="Q2642">
        <f>IF(P2642=1,SUM($P$7:P2642),"")</f>
        <v/>
      </c>
      <c r="R2642">
        <f>IF($A2642="","",IF(ISNUMBER($A2642),$A2642,IFERROR(DATEVALUE($A2642),NA())))</f>
        <v/>
      </c>
    </row>
    <row r="2643">
      <c r="O2643">
        <f>IF($R2643="","",CHOOSE($Q$2,YEAR(R2643)*12+MONTH(R2643),INT((R2643-2)/7),YEAR(R2643)*4+ROUNDUP(MONTH(R2643)/3)))</f>
        <v/>
      </c>
      <c r="P2643">
        <f>IF($R2643="","",IF($R2644="",1,IF(O2643&lt;&gt;O2644,1,0)))</f>
        <v/>
      </c>
      <c r="Q2643">
        <f>IF(P2643=1,SUM($P$7:P2643),"")</f>
        <v/>
      </c>
      <c r="R2643">
        <f>IF($A2643="","",IF(ISNUMBER($A2643),$A2643,IFERROR(DATEVALUE($A2643),NA())))</f>
        <v/>
      </c>
    </row>
    <row r="2644">
      <c r="O2644">
        <f>IF($R2644="","",CHOOSE($Q$2,YEAR(R2644)*12+MONTH(R2644),INT((R2644-2)/7),YEAR(R2644)*4+ROUNDUP(MONTH(R2644)/3)))</f>
        <v/>
      </c>
      <c r="P2644">
        <f>IF($R2644="","",IF($R2645="",1,IF(O2644&lt;&gt;O2645,1,0)))</f>
        <v/>
      </c>
      <c r="Q2644">
        <f>IF(P2644=1,SUM($P$7:P2644),"")</f>
        <v/>
      </c>
      <c r="R2644">
        <f>IF($A2644="","",IF(ISNUMBER($A2644),$A2644,IFERROR(DATEVALUE($A2644),NA())))</f>
        <v/>
      </c>
    </row>
    <row r="2645">
      <c r="O2645">
        <f>IF($R2645="","",CHOOSE($Q$2,YEAR(R2645)*12+MONTH(R2645),INT((R2645-2)/7),YEAR(R2645)*4+ROUNDUP(MONTH(R2645)/3)))</f>
        <v/>
      </c>
      <c r="P2645">
        <f>IF($R2645="","",IF($R2646="",1,IF(O2645&lt;&gt;O2646,1,0)))</f>
        <v/>
      </c>
      <c r="Q2645">
        <f>IF(P2645=1,SUM($P$7:P2645),"")</f>
        <v/>
      </c>
      <c r="R2645">
        <f>IF($A2645="","",IF(ISNUMBER($A2645),$A2645,IFERROR(DATEVALUE($A2645),NA())))</f>
        <v/>
      </c>
    </row>
    <row r="2646">
      <c r="O2646">
        <f>IF($R2646="","",CHOOSE($Q$2,YEAR(R2646)*12+MONTH(R2646),INT((R2646-2)/7),YEAR(R2646)*4+ROUNDUP(MONTH(R2646)/3)))</f>
        <v/>
      </c>
      <c r="P2646">
        <f>IF($R2646="","",IF($R2647="",1,IF(O2646&lt;&gt;O2647,1,0)))</f>
        <v/>
      </c>
      <c r="Q2646">
        <f>IF(P2646=1,SUM($P$7:P2646),"")</f>
        <v/>
      </c>
      <c r="R2646">
        <f>IF($A2646="","",IF(ISNUMBER($A2646),$A2646,IFERROR(DATEVALUE($A2646),NA())))</f>
        <v/>
      </c>
    </row>
    <row r="2647">
      <c r="O2647">
        <f>IF($R2647="","",CHOOSE($Q$2,YEAR(R2647)*12+MONTH(R2647),INT((R2647-2)/7),YEAR(R2647)*4+ROUNDUP(MONTH(R2647)/3)))</f>
        <v/>
      </c>
      <c r="P2647">
        <f>IF($R2647="","",IF($R2648="",1,IF(O2647&lt;&gt;O2648,1,0)))</f>
        <v/>
      </c>
      <c r="Q2647">
        <f>IF(P2647=1,SUM($P$7:P2647),"")</f>
        <v/>
      </c>
      <c r="R2647">
        <f>IF($A2647="","",IF(ISNUMBER($A2647),$A2647,IFERROR(DATEVALUE($A2647),NA())))</f>
        <v/>
      </c>
    </row>
    <row r="2648">
      <c r="O2648">
        <f>IF($R2648="","",CHOOSE($Q$2,YEAR(R2648)*12+MONTH(R2648),INT((R2648-2)/7),YEAR(R2648)*4+ROUNDUP(MONTH(R2648)/3)))</f>
        <v/>
      </c>
      <c r="P2648">
        <f>IF($R2648="","",IF($R2649="",1,IF(O2648&lt;&gt;O2649,1,0)))</f>
        <v/>
      </c>
      <c r="Q2648">
        <f>IF(P2648=1,SUM($P$7:P2648),"")</f>
        <v/>
      </c>
      <c r="R2648">
        <f>IF($A2648="","",IF(ISNUMBER($A2648),$A2648,IFERROR(DATEVALUE($A2648),NA())))</f>
        <v/>
      </c>
    </row>
    <row r="2649">
      <c r="O2649">
        <f>IF($R2649="","",CHOOSE($Q$2,YEAR(R2649)*12+MONTH(R2649),INT((R2649-2)/7),YEAR(R2649)*4+ROUNDUP(MONTH(R2649)/3)))</f>
        <v/>
      </c>
      <c r="P2649">
        <f>IF($R2649="","",IF($R2650="",1,IF(O2649&lt;&gt;O2650,1,0)))</f>
        <v/>
      </c>
      <c r="Q2649">
        <f>IF(P2649=1,SUM($P$7:P2649),"")</f>
        <v/>
      </c>
      <c r="R2649">
        <f>IF($A2649="","",IF(ISNUMBER($A2649),$A2649,IFERROR(DATEVALUE($A2649),NA())))</f>
        <v/>
      </c>
    </row>
    <row r="2650">
      <c r="O2650">
        <f>IF($R2650="","",CHOOSE($Q$2,YEAR(R2650)*12+MONTH(R2650),INT((R2650-2)/7),YEAR(R2650)*4+ROUNDUP(MONTH(R2650)/3)))</f>
        <v/>
      </c>
      <c r="P2650">
        <f>IF($R2650="","",IF($R2651="",1,IF(O2650&lt;&gt;O2651,1,0)))</f>
        <v/>
      </c>
      <c r="Q2650">
        <f>IF(P2650=1,SUM($P$7:P2650),"")</f>
        <v/>
      </c>
      <c r="R2650">
        <f>IF($A2650="","",IF(ISNUMBER($A2650),$A2650,IFERROR(DATEVALUE($A2650),NA())))</f>
        <v/>
      </c>
    </row>
    <row r="2651">
      <c r="O2651">
        <f>IF($R2651="","",CHOOSE($Q$2,YEAR(R2651)*12+MONTH(R2651),INT((R2651-2)/7),YEAR(R2651)*4+ROUNDUP(MONTH(R2651)/3)))</f>
        <v/>
      </c>
      <c r="P2651">
        <f>IF($R2651="","",IF($R2652="",1,IF(O2651&lt;&gt;O2652,1,0)))</f>
        <v/>
      </c>
      <c r="Q2651">
        <f>IF(P2651=1,SUM($P$7:P2651),"")</f>
        <v/>
      </c>
      <c r="R2651">
        <f>IF($A2651="","",IF(ISNUMBER($A2651),$A2651,IFERROR(DATEVALUE($A2651),NA())))</f>
        <v/>
      </c>
    </row>
    <row r="2652">
      <c r="O2652">
        <f>IF($R2652="","",CHOOSE($Q$2,YEAR(R2652)*12+MONTH(R2652),INT((R2652-2)/7),YEAR(R2652)*4+ROUNDUP(MONTH(R2652)/3)))</f>
        <v/>
      </c>
      <c r="P2652">
        <f>IF($R2652="","",IF($R2653="",1,IF(O2652&lt;&gt;O2653,1,0)))</f>
        <v/>
      </c>
      <c r="Q2652">
        <f>IF(P2652=1,SUM($P$7:P2652),"")</f>
        <v/>
      </c>
      <c r="R2652">
        <f>IF($A2652="","",IF(ISNUMBER($A2652),$A2652,IFERROR(DATEVALUE($A2652),NA())))</f>
        <v/>
      </c>
    </row>
    <row r="2653">
      <c r="O2653">
        <f>IF($R2653="","",CHOOSE($Q$2,YEAR(R2653)*12+MONTH(R2653),INT((R2653-2)/7),YEAR(R2653)*4+ROUNDUP(MONTH(R2653)/3)))</f>
        <v/>
      </c>
      <c r="P2653">
        <f>IF($R2653="","",IF($R2654="",1,IF(O2653&lt;&gt;O2654,1,0)))</f>
        <v/>
      </c>
      <c r="Q2653">
        <f>IF(P2653=1,SUM($P$7:P2653),"")</f>
        <v/>
      </c>
      <c r="R2653">
        <f>IF($A2653="","",IF(ISNUMBER($A2653),$A2653,IFERROR(DATEVALUE($A2653),NA())))</f>
        <v/>
      </c>
    </row>
    <row r="2654">
      <c r="O2654">
        <f>IF($R2654="","",CHOOSE($Q$2,YEAR(R2654)*12+MONTH(R2654),INT((R2654-2)/7),YEAR(R2654)*4+ROUNDUP(MONTH(R2654)/3)))</f>
        <v/>
      </c>
      <c r="P2654">
        <f>IF($R2654="","",IF($R2655="",1,IF(O2654&lt;&gt;O2655,1,0)))</f>
        <v/>
      </c>
      <c r="Q2654">
        <f>IF(P2654=1,SUM($P$7:P2654),"")</f>
        <v/>
      </c>
      <c r="R2654">
        <f>IF($A2654="","",IF(ISNUMBER($A2654),$A2654,IFERROR(DATEVALUE($A2654),NA())))</f>
        <v/>
      </c>
    </row>
    <row r="2655">
      <c r="O2655">
        <f>IF($R2655="","",CHOOSE($Q$2,YEAR(R2655)*12+MONTH(R2655),INT((R2655-2)/7),YEAR(R2655)*4+ROUNDUP(MONTH(R2655)/3)))</f>
        <v/>
      </c>
      <c r="P2655">
        <f>IF($R2655="","",IF($R2656="",1,IF(O2655&lt;&gt;O2656,1,0)))</f>
        <v/>
      </c>
      <c r="Q2655">
        <f>IF(P2655=1,SUM($P$7:P2655),"")</f>
        <v/>
      </c>
      <c r="R2655">
        <f>IF($A2655="","",IF(ISNUMBER($A2655),$A2655,IFERROR(DATEVALUE($A2655),NA())))</f>
        <v/>
      </c>
    </row>
    <row r="2656">
      <c r="O2656">
        <f>IF($R2656="","",CHOOSE($Q$2,YEAR(R2656)*12+MONTH(R2656),INT((R2656-2)/7),YEAR(R2656)*4+ROUNDUP(MONTH(R2656)/3)))</f>
        <v/>
      </c>
      <c r="P2656">
        <f>IF($R2656="","",IF($R2657="",1,IF(O2656&lt;&gt;O2657,1,0)))</f>
        <v/>
      </c>
      <c r="Q2656">
        <f>IF(P2656=1,SUM($P$7:P2656),"")</f>
        <v/>
      </c>
      <c r="R2656">
        <f>IF($A2656="","",IF(ISNUMBER($A2656),$A2656,IFERROR(DATEVALUE($A2656),NA())))</f>
        <v/>
      </c>
    </row>
    <row r="2657">
      <c r="O2657">
        <f>IF($R2657="","",CHOOSE($Q$2,YEAR(R2657)*12+MONTH(R2657),INT((R2657-2)/7),YEAR(R2657)*4+ROUNDUP(MONTH(R2657)/3)))</f>
        <v/>
      </c>
      <c r="P2657">
        <f>IF($R2657="","",IF($R2658="",1,IF(O2657&lt;&gt;O2658,1,0)))</f>
        <v/>
      </c>
      <c r="Q2657">
        <f>IF(P2657=1,SUM($P$7:P2657),"")</f>
        <v/>
      </c>
      <c r="R2657">
        <f>IF($A2657="","",IF(ISNUMBER($A2657),$A2657,IFERROR(DATEVALUE($A2657),NA())))</f>
        <v/>
      </c>
    </row>
    <row r="2658">
      <c r="O2658">
        <f>IF($R2658="","",CHOOSE($Q$2,YEAR(R2658)*12+MONTH(R2658),INT((R2658-2)/7),YEAR(R2658)*4+ROUNDUP(MONTH(R2658)/3)))</f>
        <v/>
      </c>
      <c r="P2658">
        <f>IF($R2658="","",IF($R2659="",1,IF(O2658&lt;&gt;O2659,1,0)))</f>
        <v/>
      </c>
      <c r="Q2658">
        <f>IF(P2658=1,SUM($P$7:P2658),"")</f>
        <v/>
      </c>
      <c r="R2658">
        <f>IF($A2658="","",IF(ISNUMBER($A2658),$A2658,IFERROR(DATEVALUE($A2658),NA())))</f>
        <v/>
      </c>
    </row>
    <row r="2659">
      <c r="O2659">
        <f>IF($R2659="","",CHOOSE($Q$2,YEAR(R2659)*12+MONTH(R2659),INT((R2659-2)/7),YEAR(R2659)*4+ROUNDUP(MONTH(R2659)/3)))</f>
        <v/>
      </c>
      <c r="P2659">
        <f>IF($R2659="","",IF($R2660="",1,IF(O2659&lt;&gt;O2660,1,0)))</f>
        <v/>
      </c>
      <c r="Q2659">
        <f>IF(P2659=1,SUM($P$7:P2659),"")</f>
        <v/>
      </c>
      <c r="R2659">
        <f>IF($A2659="","",IF(ISNUMBER($A2659),$A2659,IFERROR(DATEVALUE($A2659),NA())))</f>
        <v/>
      </c>
    </row>
    <row r="2660">
      <c r="O2660">
        <f>IF($R2660="","",CHOOSE($Q$2,YEAR(R2660)*12+MONTH(R2660),INT((R2660-2)/7),YEAR(R2660)*4+ROUNDUP(MONTH(R2660)/3)))</f>
        <v/>
      </c>
      <c r="P2660">
        <f>IF($R2660="","",IF($R2661="",1,IF(O2660&lt;&gt;O2661,1,0)))</f>
        <v/>
      </c>
      <c r="Q2660">
        <f>IF(P2660=1,SUM($P$7:P2660),"")</f>
        <v/>
      </c>
      <c r="R2660">
        <f>IF($A2660="","",IF(ISNUMBER($A2660),$A2660,IFERROR(DATEVALUE($A2660),NA())))</f>
        <v/>
      </c>
    </row>
    <row r="2661">
      <c r="O2661">
        <f>IF($R2661="","",CHOOSE($Q$2,YEAR(R2661)*12+MONTH(R2661),INT((R2661-2)/7),YEAR(R2661)*4+ROUNDUP(MONTH(R2661)/3)))</f>
        <v/>
      </c>
      <c r="P2661">
        <f>IF($R2661="","",IF($R2662="",1,IF(O2661&lt;&gt;O2662,1,0)))</f>
        <v/>
      </c>
      <c r="Q2661">
        <f>IF(P2661=1,SUM($P$7:P2661),"")</f>
        <v/>
      </c>
      <c r="R2661">
        <f>IF($A2661="","",IF(ISNUMBER($A2661),$A2661,IFERROR(DATEVALUE($A2661),NA())))</f>
        <v/>
      </c>
    </row>
    <row r="2662">
      <c r="O2662">
        <f>IF($R2662="","",CHOOSE($Q$2,YEAR(R2662)*12+MONTH(R2662),INT((R2662-2)/7),YEAR(R2662)*4+ROUNDUP(MONTH(R2662)/3)))</f>
        <v/>
      </c>
      <c r="P2662">
        <f>IF($R2662="","",IF($R2663="",1,IF(O2662&lt;&gt;O2663,1,0)))</f>
        <v/>
      </c>
      <c r="Q2662">
        <f>IF(P2662=1,SUM($P$7:P2662),"")</f>
        <v/>
      </c>
      <c r="R2662">
        <f>IF($A2662="","",IF(ISNUMBER($A2662),$A2662,IFERROR(DATEVALUE($A2662),NA())))</f>
        <v/>
      </c>
    </row>
    <row r="2663">
      <c r="O2663">
        <f>IF($R2663="","",CHOOSE($Q$2,YEAR(R2663)*12+MONTH(R2663),INT((R2663-2)/7),YEAR(R2663)*4+ROUNDUP(MONTH(R2663)/3)))</f>
        <v/>
      </c>
      <c r="P2663">
        <f>IF($R2663="","",IF($R2664="",1,IF(O2663&lt;&gt;O2664,1,0)))</f>
        <v/>
      </c>
      <c r="Q2663">
        <f>IF(P2663=1,SUM($P$7:P2663),"")</f>
        <v/>
      </c>
      <c r="R2663">
        <f>IF($A2663="","",IF(ISNUMBER($A2663),$A2663,IFERROR(DATEVALUE($A2663),NA())))</f>
        <v/>
      </c>
    </row>
    <row r="2664">
      <c r="O2664">
        <f>IF($R2664="","",CHOOSE($Q$2,YEAR(R2664)*12+MONTH(R2664),INT((R2664-2)/7),YEAR(R2664)*4+ROUNDUP(MONTH(R2664)/3)))</f>
        <v/>
      </c>
      <c r="P2664">
        <f>IF($R2664="","",IF($R2665="",1,IF(O2664&lt;&gt;O2665,1,0)))</f>
        <v/>
      </c>
      <c r="Q2664">
        <f>IF(P2664=1,SUM($P$7:P2664),"")</f>
        <v/>
      </c>
      <c r="R2664">
        <f>IF($A2664="","",IF(ISNUMBER($A2664),$A2664,IFERROR(DATEVALUE($A2664),NA())))</f>
        <v/>
      </c>
    </row>
    <row r="2665">
      <c r="O2665">
        <f>IF($R2665="","",CHOOSE($Q$2,YEAR(R2665)*12+MONTH(R2665),INT((R2665-2)/7),YEAR(R2665)*4+ROUNDUP(MONTH(R2665)/3)))</f>
        <v/>
      </c>
      <c r="P2665">
        <f>IF($R2665="","",IF($R2666="",1,IF(O2665&lt;&gt;O2666,1,0)))</f>
        <v/>
      </c>
      <c r="Q2665">
        <f>IF(P2665=1,SUM($P$7:P2665),"")</f>
        <v/>
      </c>
      <c r="R2665">
        <f>IF($A2665="","",IF(ISNUMBER($A2665),$A2665,IFERROR(DATEVALUE($A2665),NA())))</f>
        <v/>
      </c>
    </row>
    <row r="2666">
      <c r="O2666">
        <f>IF($R2666="","",CHOOSE($Q$2,YEAR(R2666)*12+MONTH(R2666),INT((R2666-2)/7),YEAR(R2666)*4+ROUNDUP(MONTH(R2666)/3)))</f>
        <v/>
      </c>
      <c r="P2666">
        <f>IF($R2666="","",IF($R2667="",1,IF(O2666&lt;&gt;O2667,1,0)))</f>
        <v/>
      </c>
      <c r="Q2666">
        <f>IF(P2666=1,SUM($P$7:P2666),"")</f>
        <v/>
      </c>
      <c r="R2666">
        <f>IF($A2666="","",IF(ISNUMBER($A2666),$A2666,IFERROR(DATEVALUE($A2666),NA())))</f>
        <v/>
      </c>
    </row>
    <row r="2667">
      <c r="O2667">
        <f>IF($R2667="","",CHOOSE($Q$2,YEAR(R2667)*12+MONTH(R2667),INT((R2667-2)/7),YEAR(R2667)*4+ROUNDUP(MONTH(R2667)/3)))</f>
        <v/>
      </c>
      <c r="P2667">
        <f>IF($R2667="","",IF($R2668="",1,IF(O2667&lt;&gt;O2668,1,0)))</f>
        <v/>
      </c>
      <c r="Q2667">
        <f>IF(P2667=1,SUM($P$7:P2667),"")</f>
        <v/>
      </c>
      <c r="R2667">
        <f>IF($A2667="","",IF(ISNUMBER($A2667),$A2667,IFERROR(DATEVALUE($A2667),NA())))</f>
        <v/>
      </c>
    </row>
    <row r="2668">
      <c r="O2668">
        <f>IF($R2668="","",CHOOSE($Q$2,YEAR(R2668)*12+MONTH(R2668),INT((R2668-2)/7),YEAR(R2668)*4+ROUNDUP(MONTH(R2668)/3)))</f>
        <v/>
      </c>
      <c r="P2668">
        <f>IF($R2668="","",IF($R2669="",1,IF(O2668&lt;&gt;O2669,1,0)))</f>
        <v/>
      </c>
      <c r="Q2668">
        <f>IF(P2668=1,SUM($P$7:P2668),"")</f>
        <v/>
      </c>
      <c r="R2668">
        <f>IF($A2668="","",IF(ISNUMBER($A2668),$A2668,IFERROR(DATEVALUE($A2668),NA())))</f>
        <v/>
      </c>
    </row>
    <row r="2669">
      <c r="O2669">
        <f>IF($R2669="","",CHOOSE($Q$2,YEAR(R2669)*12+MONTH(R2669),INT((R2669-2)/7),YEAR(R2669)*4+ROUNDUP(MONTH(R2669)/3)))</f>
        <v/>
      </c>
      <c r="P2669">
        <f>IF($R2669="","",IF($R2670="",1,IF(O2669&lt;&gt;O2670,1,0)))</f>
        <v/>
      </c>
      <c r="Q2669">
        <f>IF(P2669=1,SUM($P$7:P2669),"")</f>
        <v/>
      </c>
      <c r="R2669">
        <f>IF($A2669="","",IF(ISNUMBER($A2669),$A2669,IFERROR(DATEVALUE($A2669),NA())))</f>
        <v/>
      </c>
    </row>
    <row r="2670">
      <c r="O2670">
        <f>IF($R2670="","",CHOOSE($Q$2,YEAR(R2670)*12+MONTH(R2670),INT((R2670-2)/7),YEAR(R2670)*4+ROUNDUP(MONTH(R2670)/3)))</f>
        <v/>
      </c>
      <c r="P2670">
        <f>IF($R2670="","",IF($R2671="",1,IF(O2670&lt;&gt;O2671,1,0)))</f>
        <v/>
      </c>
      <c r="Q2670">
        <f>IF(P2670=1,SUM($P$7:P2670),"")</f>
        <v/>
      </c>
      <c r="R2670">
        <f>IF($A2670="","",IF(ISNUMBER($A2670),$A2670,IFERROR(DATEVALUE($A2670),NA())))</f>
        <v/>
      </c>
    </row>
    <row r="2671">
      <c r="O2671">
        <f>IF($R2671="","",CHOOSE($Q$2,YEAR(R2671)*12+MONTH(R2671),INT((R2671-2)/7),YEAR(R2671)*4+ROUNDUP(MONTH(R2671)/3)))</f>
        <v/>
      </c>
      <c r="P2671">
        <f>IF($R2671="","",IF($R2672="",1,IF(O2671&lt;&gt;O2672,1,0)))</f>
        <v/>
      </c>
      <c r="Q2671">
        <f>IF(P2671=1,SUM($P$7:P2671),"")</f>
        <v/>
      </c>
      <c r="R2671">
        <f>IF($A2671="","",IF(ISNUMBER($A2671),$A2671,IFERROR(DATEVALUE($A2671),NA())))</f>
        <v/>
      </c>
    </row>
    <row r="2672">
      <c r="O2672">
        <f>IF($R2672="","",CHOOSE($Q$2,YEAR(R2672)*12+MONTH(R2672),INT((R2672-2)/7),YEAR(R2672)*4+ROUNDUP(MONTH(R2672)/3)))</f>
        <v/>
      </c>
      <c r="P2672">
        <f>IF($R2672="","",IF($R2673="",1,IF(O2672&lt;&gt;O2673,1,0)))</f>
        <v/>
      </c>
      <c r="Q2672">
        <f>IF(P2672=1,SUM($P$7:P2672),"")</f>
        <v/>
      </c>
      <c r="R2672">
        <f>IF($A2672="","",IF(ISNUMBER($A2672),$A2672,IFERROR(DATEVALUE($A2672),NA())))</f>
        <v/>
      </c>
    </row>
    <row r="2673">
      <c r="O2673">
        <f>IF($R2673="","",CHOOSE($Q$2,YEAR(R2673)*12+MONTH(R2673),INT((R2673-2)/7),YEAR(R2673)*4+ROUNDUP(MONTH(R2673)/3)))</f>
        <v/>
      </c>
      <c r="P2673">
        <f>IF($R2673="","",IF($R2674="",1,IF(O2673&lt;&gt;O2674,1,0)))</f>
        <v/>
      </c>
      <c r="Q2673">
        <f>IF(P2673=1,SUM($P$7:P2673),"")</f>
        <v/>
      </c>
      <c r="R2673">
        <f>IF($A2673="","",IF(ISNUMBER($A2673),$A2673,IFERROR(DATEVALUE($A2673),NA())))</f>
        <v/>
      </c>
    </row>
    <row r="2674">
      <c r="O2674">
        <f>IF($R2674="","",CHOOSE($Q$2,YEAR(R2674)*12+MONTH(R2674),INT((R2674-2)/7),YEAR(R2674)*4+ROUNDUP(MONTH(R2674)/3)))</f>
        <v/>
      </c>
      <c r="P2674">
        <f>IF($R2674="","",IF($R2675="",1,IF(O2674&lt;&gt;O2675,1,0)))</f>
        <v/>
      </c>
      <c r="Q2674">
        <f>IF(P2674=1,SUM($P$7:P2674),"")</f>
        <v/>
      </c>
      <c r="R2674">
        <f>IF($A2674="","",IF(ISNUMBER($A2674),$A2674,IFERROR(DATEVALUE($A2674),NA())))</f>
        <v/>
      </c>
    </row>
    <row r="2675">
      <c r="O2675">
        <f>IF($R2675="","",CHOOSE($Q$2,YEAR(R2675)*12+MONTH(R2675),INT((R2675-2)/7),YEAR(R2675)*4+ROUNDUP(MONTH(R2675)/3)))</f>
        <v/>
      </c>
      <c r="P2675">
        <f>IF($R2675="","",IF($R2676="",1,IF(O2675&lt;&gt;O2676,1,0)))</f>
        <v/>
      </c>
      <c r="Q2675">
        <f>IF(P2675=1,SUM($P$7:P2675),"")</f>
        <v/>
      </c>
      <c r="R2675">
        <f>IF($A2675="","",IF(ISNUMBER($A2675),$A2675,IFERROR(DATEVALUE($A2675),NA())))</f>
        <v/>
      </c>
    </row>
    <row r="2676">
      <c r="O2676">
        <f>IF($R2676="","",CHOOSE($Q$2,YEAR(R2676)*12+MONTH(R2676),INT((R2676-2)/7),YEAR(R2676)*4+ROUNDUP(MONTH(R2676)/3)))</f>
        <v/>
      </c>
      <c r="P2676">
        <f>IF($R2676="","",IF($R2677="",1,IF(O2676&lt;&gt;O2677,1,0)))</f>
        <v/>
      </c>
      <c r="Q2676">
        <f>IF(P2676=1,SUM($P$7:P2676),"")</f>
        <v/>
      </c>
      <c r="R2676">
        <f>IF($A2676="","",IF(ISNUMBER($A2676),$A2676,IFERROR(DATEVALUE($A2676),NA())))</f>
        <v/>
      </c>
    </row>
    <row r="2677">
      <c r="O2677">
        <f>IF($R2677="","",CHOOSE($Q$2,YEAR(R2677)*12+MONTH(R2677),INT((R2677-2)/7),YEAR(R2677)*4+ROUNDUP(MONTH(R2677)/3)))</f>
        <v/>
      </c>
      <c r="P2677">
        <f>IF($R2677="","",IF($R2678="",1,IF(O2677&lt;&gt;O2678,1,0)))</f>
        <v/>
      </c>
      <c r="Q2677">
        <f>IF(P2677=1,SUM($P$7:P2677),"")</f>
        <v/>
      </c>
      <c r="R2677">
        <f>IF($A2677="","",IF(ISNUMBER($A2677),$A2677,IFERROR(DATEVALUE($A2677),NA())))</f>
        <v/>
      </c>
    </row>
    <row r="2678">
      <c r="O2678">
        <f>IF($R2678="","",CHOOSE($Q$2,YEAR(R2678)*12+MONTH(R2678),INT((R2678-2)/7),YEAR(R2678)*4+ROUNDUP(MONTH(R2678)/3)))</f>
        <v/>
      </c>
      <c r="P2678">
        <f>IF($R2678="","",IF($R2679="",1,IF(O2678&lt;&gt;O2679,1,0)))</f>
        <v/>
      </c>
      <c r="Q2678">
        <f>IF(P2678=1,SUM($P$7:P2678),"")</f>
        <v/>
      </c>
      <c r="R2678">
        <f>IF($A2678="","",IF(ISNUMBER($A2678),$A2678,IFERROR(DATEVALUE($A2678),NA())))</f>
        <v/>
      </c>
    </row>
    <row r="2679">
      <c r="O2679">
        <f>IF($R2679="","",CHOOSE($Q$2,YEAR(R2679)*12+MONTH(R2679),INT((R2679-2)/7),YEAR(R2679)*4+ROUNDUP(MONTH(R2679)/3)))</f>
        <v/>
      </c>
      <c r="P2679">
        <f>IF($R2679="","",IF($R2680="",1,IF(O2679&lt;&gt;O2680,1,0)))</f>
        <v/>
      </c>
      <c r="Q2679">
        <f>IF(P2679=1,SUM($P$7:P2679),"")</f>
        <v/>
      </c>
      <c r="R2679">
        <f>IF($A2679="","",IF(ISNUMBER($A2679),$A2679,IFERROR(DATEVALUE($A2679),NA())))</f>
        <v/>
      </c>
    </row>
    <row r="2680">
      <c r="O2680">
        <f>IF($R2680="","",CHOOSE($Q$2,YEAR(R2680)*12+MONTH(R2680),INT((R2680-2)/7),YEAR(R2680)*4+ROUNDUP(MONTH(R2680)/3)))</f>
        <v/>
      </c>
      <c r="P2680">
        <f>IF($R2680="","",IF($R2681="",1,IF(O2680&lt;&gt;O2681,1,0)))</f>
        <v/>
      </c>
      <c r="Q2680">
        <f>IF(P2680=1,SUM($P$7:P2680),"")</f>
        <v/>
      </c>
      <c r="R2680">
        <f>IF($A2680="","",IF(ISNUMBER($A2680),$A2680,IFERROR(DATEVALUE($A2680),NA())))</f>
        <v/>
      </c>
    </row>
    <row r="2681">
      <c r="O2681">
        <f>IF($R2681="","",CHOOSE($Q$2,YEAR(R2681)*12+MONTH(R2681),INT((R2681-2)/7),YEAR(R2681)*4+ROUNDUP(MONTH(R2681)/3)))</f>
        <v/>
      </c>
      <c r="P2681">
        <f>IF($R2681="","",IF($R2682="",1,IF(O2681&lt;&gt;O2682,1,0)))</f>
        <v/>
      </c>
      <c r="Q2681">
        <f>IF(P2681=1,SUM($P$7:P2681),"")</f>
        <v/>
      </c>
      <c r="R2681">
        <f>IF($A2681="","",IF(ISNUMBER($A2681),$A2681,IFERROR(DATEVALUE($A2681),NA())))</f>
        <v/>
      </c>
    </row>
    <row r="2682">
      <c r="O2682">
        <f>IF($R2682="","",CHOOSE($Q$2,YEAR(R2682)*12+MONTH(R2682),INT((R2682-2)/7),YEAR(R2682)*4+ROUNDUP(MONTH(R2682)/3)))</f>
        <v/>
      </c>
      <c r="P2682">
        <f>IF($R2682="","",IF($R2683="",1,IF(O2682&lt;&gt;O2683,1,0)))</f>
        <v/>
      </c>
      <c r="Q2682">
        <f>IF(P2682=1,SUM($P$7:P2682),"")</f>
        <v/>
      </c>
      <c r="R2682">
        <f>IF($A2682="","",IF(ISNUMBER($A2682),$A2682,IFERROR(DATEVALUE($A2682),NA())))</f>
        <v/>
      </c>
    </row>
    <row r="2683">
      <c r="O2683">
        <f>IF($R2683="","",CHOOSE($Q$2,YEAR(R2683)*12+MONTH(R2683),INT((R2683-2)/7),YEAR(R2683)*4+ROUNDUP(MONTH(R2683)/3)))</f>
        <v/>
      </c>
      <c r="P2683">
        <f>IF($R2683="","",IF($R2684="",1,IF(O2683&lt;&gt;O2684,1,0)))</f>
        <v/>
      </c>
      <c r="Q2683">
        <f>IF(P2683=1,SUM($P$7:P2683),"")</f>
        <v/>
      </c>
      <c r="R2683">
        <f>IF($A2683="","",IF(ISNUMBER($A2683),$A2683,IFERROR(DATEVALUE($A2683),NA())))</f>
        <v/>
      </c>
    </row>
    <row r="2684">
      <c r="O2684">
        <f>IF($R2684="","",CHOOSE($Q$2,YEAR(R2684)*12+MONTH(R2684),INT((R2684-2)/7),YEAR(R2684)*4+ROUNDUP(MONTH(R2684)/3)))</f>
        <v/>
      </c>
      <c r="P2684">
        <f>IF($R2684="","",IF($R2685="",1,IF(O2684&lt;&gt;O2685,1,0)))</f>
        <v/>
      </c>
      <c r="Q2684">
        <f>IF(P2684=1,SUM($P$7:P2684),"")</f>
        <v/>
      </c>
      <c r="R2684">
        <f>IF($A2684="","",IF(ISNUMBER($A2684),$A2684,IFERROR(DATEVALUE($A2684),NA())))</f>
        <v/>
      </c>
    </row>
    <row r="2685">
      <c r="O2685">
        <f>IF($R2685="","",CHOOSE($Q$2,YEAR(R2685)*12+MONTH(R2685),INT((R2685-2)/7),YEAR(R2685)*4+ROUNDUP(MONTH(R2685)/3)))</f>
        <v/>
      </c>
      <c r="P2685">
        <f>IF($R2685="","",IF($R2686="",1,IF(O2685&lt;&gt;O2686,1,0)))</f>
        <v/>
      </c>
      <c r="Q2685">
        <f>IF(P2685=1,SUM($P$7:P2685),"")</f>
        <v/>
      </c>
      <c r="R2685">
        <f>IF($A2685="","",IF(ISNUMBER($A2685),$A2685,IFERROR(DATEVALUE($A2685),NA())))</f>
        <v/>
      </c>
    </row>
    <row r="2686">
      <c r="O2686">
        <f>IF($R2686="","",CHOOSE($Q$2,YEAR(R2686)*12+MONTH(R2686),INT((R2686-2)/7),YEAR(R2686)*4+ROUNDUP(MONTH(R2686)/3)))</f>
        <v/>
      </c>
      <c r="P2686">
        <f>IF($R2686="","",IF($R2687="",1,IF(O2686&lt;&gt;O2687,1,0)))</f>
        <v/>
      </c>
      <c r="Q2686">
        <f>IF(P2686=1,SUM($P$7:P2686),"")</f>
        <v/>
      </c>
      <c r="R2686">
        <f>IF($A2686="","",IF(ISNUMBER($A2686),$A2686,IFERROR(DATEVALUE($A2686),NA())))</f>
        <v/>
      </c>
    </row>
    <row r="2687">
      <c r="O2687">
        <f>IF($R2687="","",CHOOSE($Q$2,YEAR(R2687)*12+MONTH(R2687),INT((R2687-2)/7),YEAR(R2687)*4+ROUNDUP(MONTH(R2687)/3)))</f>
        <v/>
      </c>
      <c r="P2687">
        <f>IF($R2687="","",IF($R2688="",1,IF(O2687&lt;&gt;O2688,1,0)))</f>
        <v/>
      </c>
      <c r="Q2687">
        <f>IF(P2687=1,SUM($P$7:P2687),"")</f>
        <v/>
      </c>
      <c r="R2687">
        <f>IF($A2687="","",IF(ISNUMBER($A2687),$A2687,IFERROR(DATEVALUE($A2687),NA())))</f>
        <v/>
      </c>
    </row>
    <row r="2688">
      <c r="O2688">
        <f>IF($R2688="","",CHOOSE($Q$2,YEAR(R2688)*12+MONTH(R2688),INT((R2688-2)/7),YEAR(R2688)*4+ROUNDUP(MONTH(R2688)/3)))</f>
        <v/>
      </c>
      <c r="P2688">
        <f>IF($R2688="","",IF($R2689="",1,IF(O2688&lt;&gt;O2689,1,0)))</f>
        <v/>
      </c>
      <c r="Q2688">
        <f>IF(P2688=1,SUM($P$7:P2688),"")</f>
        <v/>
      </c>
      <c r="R2688">
        <f>IF($A2688="","",IF(ISNUMBER($A2688),$A2688,IFERROR(DATEVALUE($A2688),NA())))</f>
        <v/>
      </c>
    </row>
    <row r="2689">
      <c r="O2689">
        <f>IF($R2689="","",CHOOSE($Q$2,YEAR(R2689)*12+MONTH(R2689),INT((R2689-2)/7),YEAR(R2689)*4+ROUNDUP(MONTH(R2689)/3)))</f>
        <v/>
      </c>
      <c r="P2689">
        <f>IF($R2689="","",IF($R2690="",1,IF(O2689&lt;&gt;O2690,1,0)))</f>
        <v/>
      </c>
      <c r="Q2689">
        <f>IF(P2689=1,SUM($P$7:P2689),"")</f>
        <v/>
      </c>
      <c r="R2689">
        <f>IF($A2689="","",IF(ISNUMBER($A2689),$A2689,IFERROR(DATEVALUE($A2689),NA())))</f>
        <v/>
      </c>
    </row>
    <row r="2690">
      <c r="O2690">
        <f>IF($R2690="","",CHOOSE($Q$2,YEAR(R2690)*12+MONTH(R2690),INT((R2690-2)/7),YEAR(R2690)*4+ROUNDUP(MONTH(R2690)/3)))</f>
        <v/>
      </c>
      <c r="P2690">
        <f>IF($R2690="","",IF($R2691="",1,IF(O2690&lt;&gt;O2691,1,0)))</f>
        <v/>
      </c>
      <c r="Q2690">
        <f>IF(P2690=1,SUM($P$7:P2690),"")</f>
        <v/>
      </c>
      <c r="R2690">
        <f>IF($A2690="","",IF(ISNUMBER($A2690),$A2690,IFERROR(DATEVALUE($A2690),NA())))</f>
        <v/>
      </c>
    </row>
    <row r="2691">
      <c r="O2691">
        <f>IF($R2691="","",CHOOSE($Q$2,YEAR(R2691)*12+MONTH(R2691),INT((R2691-2)/7),YEAR(R2691)*4+ROUNDUP(MONTH(R2691)/3)))</f>
        <v/>
      </c>
      <c r="P2691">
        <f>IF($R2691="","",IF($R2692="",1,IF(O2691&lt;&gt;O2692,1,0)))</f>
        <v/>
      </c>
      <c r="Q2691">
        <f>IF(P2691=1,SUM($P$7:P2691),"")</f>
        <v/>
      </c>
      <c r="R2691">
        <f>IF($A2691="","",IF(ISNUMBER($A2691),$A2691,IFERROR(DATEVALUE($A2691),NA())))</f>
        <v/>
      </c>
    </row>
    <row r="2692">
      <c r="O2692">
        <f>IF($R2692="","",CHOOSE($Q$2,YEAR(R2692)*12+MONTH(R2692),INT((R2692-2)/7),YEAR(R2692)*4+ROUNDUP(MONTH(R2692)/3)))</f>
        <v/>
      </c>
      <c r="P2692">
        <f>IF($R2692="","",IF($R2693="",1,IF(O2692&lt;&gt;O2693,1,0)))</f>
        <v/>
      </c>
      <c r="Q2692">
        <f>IF(P2692=1,SUM($P$7:P2692),"")</f>
        <v/>
      </c>
      <c r="R2692">
        <f>IF($A2692="","",IF(ISNUMBER($A2692),$A2692,IFERROR(DATEVALUE($A2692),NA())))</f>
        <v/>
      </c>
    </row>
    <row r="2693">
      <c r="O2693">
        <f>IF($R2693="","",CHOOSE($Q$2,YEAR(R2693)*12+MONTH(R2693),INT((R2693-2)/7),YEAR(R2693)*4+ROUNDUP(MONTH(R2693)/3)))</f>
        <v/>
      </c>
      <c r="P2693">
        <f>IF($R2693="","",IF($R2694="",1,IF(O2693&lt;&gt;O2694,1,0)))</f>
        <v/>
      </c>
      <c r="Q2693">
        <f>IF(P2693=1,SUM($P$7:P2693),"")</f>
        <v/>
      </c>
      <c r="R2693">
        <f>IF($A2693="","",IF(ISNUMBER($A2693),$A2693,IFERROR(DATEVALUE($A2693),NA())))</f>
        <v/>
      </c>
    </row>
    <row r="2694">
      <c r="O2694">
        <f>IF($R2694="","",CHOOSE($Q$2,YEAR(R2694)*12+MONTH(R2694),INT((R2694-2)/7),YEAR(R2694)*4+ROUNDUP(MONTH(R2694)/3)))</f>
        <v/>
      </c>
      <c r="P2694">
        <f>IF($R2694="","",IF($R2695="",1,IF(O2694&lt;&gt;O2695,1,0)))</f>
        <v/>
      </c>
      <c r="Q2694">
        <f>IF(P2694=1,SUM($P$7:P2694),"")</f>
        <v/>
      </c>
      <c r="R2694">
        <f>IF($A2694="","",IF(ISNUMBER($A2694),$A2694,IFERROR(DATEVALUE($A2694),NA())))</f>
        <v/>
      </c>
    </row>
    <row r="2695">
      <c r="O2695">
        <f>IF($R2695="","",CHOOSE($Q$2,YEAR(R2695)*12+MONTH(R2695),INT((R2695-2)/7),YEAR(R2695)*4+ROUNDUP(MONTH(R2695)/3)))</f>
        <v/>
      </c>
      <c r="P2695">
        <f>IF($R2695="","",IF($R2696="",1,IF(O2695&lt;&gt;O2696,1,0)))</f>
        <v/>
      </c>
      <c r="Q2695">
        <f>IF(P2695=1,SUM($P$7:P2695),"")</f>
        <v/>
      </c>
      <c r="R2695">
        <f>IF($A2695="","",IF(ISNUMBER($A2695),$A2695,IFERROR(DATEVALUE($A2695),NA())))</f>
        <v/>
      </c>
    </row>
    <row r="2696">
      <c r="O2696">
        <f>IF($R2696="","",CHOOSE($Q$2,YEAR(R2696)*12+MONTH(R2696),INT((R2696-2)/7),YEAR(R2696)*4+ROUNDUP(MONTH(R2696)/3)))</f>
        <v/>
      </c>
      <c r="P2696">
        <f>IF($R2696="","",IF($R2697="",1,IF(O2696&lt;&gt;O2697,1,0)))</f>
        <v/>
      </c>
      <c r="Q2696">
        <f>IF(P2696=1,SUM($P$7:P2696),"")</f>
        <v/>
      </c>
      <c r="R2696">
        <f>IF($A2696="","",IF(ISNUMBER($A2696),$A2696,IFERROR(DATEVALUE($A2696),NA())))</f>
        <v/>
      </c>
    </row>
    <row r="2697">
      <c r="O2697">
        <f>IF($R2697="","",CHOOSE($Q$2,YEAR(R2697)*12+MONTH(R2697),INT((R2697-2)/7),YEAR(R2697)*4+ROUNDUP(MONTH(R2697)/3)))</f>
        <v/>
      </c>
      <c r="P2697">
        <f>IF($R2697="","",IF($R2698="",1,IF(O2697&lt;&gt;O2698,1,0)))</f>
        <v/>
      </c>
      <c r="Q2697">
        <f>IF(P2697=1,SUM($P$7:P2697),"")</f>
        <v/>
      </c>
      <c r="R2697">
        <f>IF($A2697="","",IF(ISNUMBER($A2697),$A2697,IFERROR(DATEVALUE($A2697),NA())))</f>
        <v/>
      </c>
    </row>
    <row r="2698">
      <c r="O2698">
        <f>IF($R2698="","",CHOOSE($Q$2,YEAR(R2698)*12+MONTH(R2698),INT((R2698-2)/7),YEAR(R2698)*4+ROUNDUP(MONTH(R2698)/3)))</f>
        <v/>
      </c>
      <c r="P2698">
        <f>IF($R2698="","",IF($R2699="",1,IF(O2698&lt;&gt;O2699,1,0)))</f>
        <v/>
      </c>
      <c r="Q2698">
        <f>IF(P2698=1,SUM($P$7:P2698),"")</f>
        <v/>
      </c>
      <c r="R2698">
        <f>IF($A2698="","",IF(ISNUMBER($A2698),$A2698,IFERROR(DATEVALUE($A2698),NA())))</f>
        <v/>
      </c>
    </row>
    <row r="2699">
      <c r="O2699">
        <f>IF($R2699="","",CHOOSE($Q$2,YEAR(R2699)*12+MONTH(R2699),INT((R2699-2)/7),YEAR(R2699)*4+ROUNDUP(MONTH(R2699)/3)))</f>
        <v/>
      </c>
      <c r="P2699">
        <f>IF($R2699="","",IF($R2700="",1,IF(O2699&lt;&gt;O2700,1,0)))</f>
        <v/>
      </c>
      <c r="Q2699">
        <f>IF(P2699=1,SUM($P$7:P2699),"")</f>
        <v/>
      </c>
      <c r="R2699">
        <f>IF($A2699="","",IF(ISNUMBER($A2699),$A2699,IFERROR(DATEVALUE($A2699),NA())))</f>
        <v/>
      </c>
    </row>
    <row r="2700">
      <c r="O2700">
        <f>IF($R2700="","",CHOOSE($Q$2,YEAR(R2700)*12+MONTH(R2700),INT((R2700-2)/7),YEAR(R2700)*4+ROUNDUP(MONTH(R2700)/3)))</f>
        <v/>
      </c>
      <c r="P2700">
        <f>IF($R2700="","",IF($R2701="",1,IF(O2700&lt;&gt;O2701,1,0)))</f>
        <v/>
      </c>
      <c r="Q2700">
        <f>IF(P2700=1,SUM($P$7:P2700),"")</f>
        <v/>
      </c>
      <c r="R2700">
        <f>IF($A2700="","",IF(ISNUMBER($A2700),$A2700,IFERROR(DATEVALUE($A2700),NA())))</f>
        <v/>
      </c>
    </row>
    <row r="2701">
      <c r="O2701">
        <f>IF($R2701="","",CHOOSE($Q$2,YEAR(R2701)*12+MONTH(R2701),INT((R2701-2)/7),YEAR(R2701)*4+ROUNDUP(MONTH(R2701)/3)))</f>
        <v/>
      </c>
      <c r="P2701">
        <f>IF($R2701="","",IF($R2702="",1,IF(O2701&lt;&gt;O2702,1,0)))</f>
        <v/>
      </c>
      <c r="Q2701">
        <f>IF(P2701=1,SUM($P$7:P2701),"")</f>
        <v/>
      </c>
      <c r="R2701">
        <f>IF($A2701="","",IF(ISNUMBER($A2701),$A2701,IFERROR(DATEVALUE($A2701),NA())))</f>
        <v/>
      </c>
    </row>
    <row r="2702">
      <c r="O2702">
        <f>IF($R2702="","",CHOOSE($Q$2,YEAR(R2702)*12+MONTH(R2702),INT((R2702-2)/7),YEAR(R2702)*4+ROUNDUP(MONTH(R2702)/3)))</f>
        <v/>
      </c>
      <c r="P2702">
        <f>IF($R2702="","",IF($R2703="",1,IF(O2702&lt;&gt;O2703,1,0)))</f>
        <v/>
      </c>
      <c r="Q2702">
        <f>IF(P2702=1,SUM($P$7:P2702),"")</f>
        <v/>
      </c>
      <c r="R2702">
        <f>IF($A2702="","",IF(ISNUMBER($A2702),$A2702,IFERROR(DATEVALUE($A2702),NA())))</f>
        <v/>
      </c>
    </row>
    <row r="2703">
      <c r="O2703">
        <f>IF($R2703="","",CHOOSE($Q$2,YEAR(R2703)*12+MONTH(R2703),INT((R2703-2)/7),YEAR(R2703)*4+ROUNDUP(MONTH(R2703)/3)))</f>
        <v/>
      </c>
      <c r="P2703">
        <f>IF($R2703="","",IF($R2704="",1,IF(O2703&lt;&gt;O2704,1,0)))</f>
        <v/>
      </c>
      <c r="Q2703">
        <f>IF(P2703=1,SUM($P$7:P2703),"")</f>
        <v/>
      </c>
      <c r="R2703">
        <f>IF($A2703="","",IF(ISNUMBER($A2703),$A2703,IFERROR(DATEVALUE($A2703),NA())))</f>
        <v/>
      </c>
    </row>
    <row r="2704">
      <c r="O2704">
        <f>IF($R2704="","",CHOOSE($Q$2,YEAR(R2704)*12+MONTH(R2704),INT((R2704-2)/7),YEAR(R2704)*4+ROUNDUP(MONTH(R2704)/3)))</f>
        <v/>
      </c>
      <c r="P2704">
        <f>IF($R2704="","",IF($R2705="",1,IF(O2704&lt;&gt;O2705,1,0)))</f>
        <v/>
      </c>
      <c r="Q2704">
        <f>IF(P2704=1,SUM($P$7:P2704),"")</f>
        <v/>
      </c>
      <c r="R2704">
        <f>IF($A2704="","",IF(ISNUMBER($A2704),$A2704,IFERROR(DATEVALUE($A2704),NA())))</f>
        <v/>
      </c>
    </row>
    <row r="2705">
      <c r="O2705">
        <f>IF($R2705="","",CHOOSE($Q$2,YEAR(R2705)*12+MONTH(R2705),INT((R2705-2)/7),YEAR(R2705)*4+ROUNDUP(MONTH(R2705)/3)))</f>
        <v/>
      </c>
      <c r="P2705">
        <f>IF($R2705="","",IF($R2706="",1,IF(O2705&lt;&gt;O2706,1,0)))</f>
        <v/>
      </c>
      <c r="Q2705">
        <f>IF(P2705=1,SUM($P$7:P2705),"")</f>
        <v/>
      </c>
      <c r="R2705">
        <f>IF($A2705="","",IF(ISNUMBER($A2705),$A2705,IFERROR(DATEVALUE($A2705),NA())))</f>
        <v/>
      </c>
    </row>
    <row r="2706">
      <c r="O2706">
        <f>IF($R2706="","",CHOOSE($Q$2,YEAR(R2706)*12+MONTH(R2706),INT((R2706-2)/7),YEAR(R2706)*4+ROUNDUP(MONTH(R2706)/3)))</f>
        <v/>
      </c>
      <c r="P2706">
        <f>IF($R2706="","",IF($R2707="",1,IF(O2706&lt;&gt;O2707,1,0)))</f>
        <v/>
      </c>
      <c r="Q2706">
        <f>IF(P2706=1,SUM($P$7:P2706),"")</f>
        <v/>
      </c>
      <c r="R2706">
        <f>IF($A2706="","",IF(ISNUMBER($A2706),$A2706,IFERROR(DATEVALUE($A2706),NA())))</f>
        <v/>
      </c>
    </row>
    <row r="2707">
      <c r="O2707">
        <f>IF($R2707="","",CHOOSE($Q$2,YEAR(R2707)*12+MONTH(R2707),INT((R2707-2)/7),YEAR(R2707)*4+ROUNDUP(MONTH(R2707)/3)))</f>
        <v/>
      </c>
      <c r="P2707">
        <f>IF($R2707="","",IF($R2708="",1,IF(O2707&lt;&gt;O2708,1,0)))</f>
        <v/>
      </c>
      <c r="Q2707">
        <f>IF(P2707=1,SUM($P$7:P2707),"")</f>
        <v/>
      </c>
      <c r="R2707">
        <f>IF($A2707="","",IF(ISNUMBER($A2707),$A2707,IFERROR(DATEVALUE($A2707),NA())))</f>
        <v/>
      </c>
    </row>
    <row r="2708">
      <c r="O2708">
        <f>IF($R2708="","",CHOOSE($Q$2,YEAR(R2708)*12+MONTH(R2708),INT((R2708-2)/7),YEAR(R2708)*4+ROUNDUP(MONTH(R2708)/3)))</f>
        <v/>
      </c>
      <c r="P2708">
        <f>IF($R2708="","",IF($R2709="",1,IF(O2708&lt;&gt;O2709,1,0)))</f>
        <v/>
      </c>
      <c r="Q2708">
        <f>IF(P2708=1,SUM($P$7:P2708),"")</f>
        <v/>
      </c>
      <c r="R2708">
        <f>IF($A2708="","",IF(ISNUMBER($A2708),$A2708,IFERROR(DATEVALUE($A2708),NA())))</f>
        <v/>
      </c>
    </row>
    <row r="2709">
      <c r="O2709">
        <f>IF($R2709="","",CHOOSE($Q$2,YEAR(R2709)*12+MONTH(R2709),INT((R2709-2)/7),YEAR(R2709)*4+ROUNDUP(MONTH(R2709)/3)))</f>
        <v/>
      </c>
      <c r="P2709">
        <f>IF($R2709="","",IF($R2710="",1,IF(O2709&lt;&gt;O2710,1,0)))</f>
        <v/>
      </c>
      <c r="Q2709">
        <f>IF(P2709=1,SUM($P$7:P2709),"")</f>
        <v/>
      </c>
      <c r="R2709">
        <f>IF($A2709="","",IF(ISNUMBER($A2709),$A2709,IFERROR(DATEVALUE($A2709),NA())))</f>
        <v/>
      </c>
    </row>
    <row r="2710">
      <c r="O2710">
        <f>IF($R2710="","",CHOOSE($Q$2,YEAR(R2710)*12+MONTH(R2710),INT((R2710-2)/7),YEAR(R2710)*4+ROUNDUP(MONTH(R2710)/3)))</f>
        <v/>
      </c>
      <c r="P2710">
        <f>IF($R2710="","",IF($R2711="",1,IF(O2710&lt;&gt;O2711,1,0)))</f>
        <v/>
      </c>
      <c r="Q2710">
        <f>IF(P2710=1,SUM($P$7:P2710),"")</f>
        <v/>
      </c>
      <c r="R2710">
        <f>IF($A2710="","",IF(ISNUMBER($A2710),$A2710,IFERROR(DATEVALUE($A2710),NA())))</f>
        <v/>
      </c>
    </row>
    <row r="2711">
      <c r="O2711">
        <f>IF($R2711="","",CHOOSE($Q$2,YEAR(R2711)*12+MONTH(R2711),INT((R2711-2)/7),YEAR(R2711)*4+ROUNDUP(MONTH(R2711)/3)))</f>
        <v/>
      </c>
      <c r="P2711">
        <f>IF($R2711="","",IF($R2712="",1,IF(O2711&lt;&gt;O2712,1,0)))</f>
        <v/>
      </c>
      <c r="Q2711">
        <f>IF(P2711=1,SUM($P$7:P2711),"")</f>
        <v/>
      </c>
      <c r="R2711">
        <f>IF($A2711="","",IF(ISNUMBER($A2711),$A2711,IFERROR(DATEVALUE($A2711),NA())))</f>
        <v/>
      </c>
    </row>
    <row r="2712">
      <c r="O2712">
        <f>IF($R2712="","",CHOOSE($Q$2,YEAR(R2712)*12+MONTH(R2712),INT((R2712-2)/7),YEAR(R2712)*4+ROUNDUP(MONTH(R2712)/3)))</f>
        <v/>
      </c>
      <c r="P2712">
        <f>IF($R2712="","",IF($R2713="",1,IF(O2712&lt;&gt;O2713,1,0)))</f>
        <v/>
      </c>
      <c r="Q2712">
        <f>IF(P2712=1,SUM($P$7:P2712),"")</f>
        <v/>
      </c>
      <c r="R2712">
        <f>IF($A2712="","",IF(ISNUMBER($A2712),$A2712,IFERROR(DATEVALUE($A2712),NA())))</f>
        <v/>
      </c>
    </row>
    <row r="2713">
      <c r="O2713">
        <f>IF($R2713="","",CHOOSE($Q$2,YEAR(R2713)*12+MONTH(R2713),INT((R2713-2)/7),YEAR(R2713)*4+ROUNDUP(MONTH(R2713)/3)))</f>
        <v/>
      </c>
      <c r="P2713">
        <f>IF($R2713="","",IF($R2714="",1,IF(O2713&lt;&gt;O2714,1,0)))</f>
        <v/>
      </c>
      <c r="Q2713">
        <f>IF(P2713=1,SUM($P$7:P2713),"")</f>
        <v/>
      </c>
      <c r="R2713">
        <f>IF($A2713="","",IF(ISNUMBER($A2713),$A2713,IFERROR(DATEVALUE($A2713),NA())))</f>
        <v/>
      </c>
    </row>
    <row r="2714">
      <c r="O2714">
        <f>IF($R2714="","",CHOOSE($Q$2,YEAR(R2714)*12+MONTH(R2714),INT((R2714-2)/7),YEAR(R2714)*4+ROUNDUP(MONTH(R2714)/3)))</f>
        <v/>
      </c>
      <c r="P2714">
        <f>IF($R2714="","",IF($R2715="",1,IF(O2714&lt;&gt;O2715,1,0)))</f>
        <v/>
      </c>
      <c r="Q2714">
        <f>IF(P2714=1,SUM($P$7:P2714),"")</f>
        <v/>
      </c>
      <c r="R2714">
        <f>IF($A2714="","",IF(ISNUMBER($A2714),$A2714,IFERROR(DATEVALUE($A2714),NA())))</f>
        <v/>
      </c>
    </row>
    <row r="2715">
      <c r="O2715">
        <f>IF($R2715="","",CHOOSE($Q$2,YEAR(R2715)*12+MONTH(R2715),INT((R2715-2)/7),YEAR(R2715)*4+ROUNDUP(MONTH(R2715)/3)))</f>
        <v/>
      </c>
      <c r="P2715">
        <f>IF($R2715="","",IF($R2716="",1,IF(O2715&lt;&gt;O2716,1,0)))</f>
        <v/>
      </c>
      <c r="Q2715">
        <f>IF(P2715=1,SUM($P$7:P2715),"")</f>
        <v/>
      </c>
      <c r="R2715">
        <f>IF($A2715="","",IF(ISNUMBER($A2715),$A2715,IFERROR(DATEVALUE($A2715),NA())))</f>
        <v/>
      </c>
    </row>
    <row r="2716">
      <c r="O2716">
        <f>IF($R2716="","",CHOOSE($Q$2,YEAR(R2716)*12+MONTH(R2716),INT((R2716-2)/7),YEAR(R2716)*4+ROUNDUP(MONTH(R2716)/3)))</f>
        <v/>
      </c>
      <c r="P2716">
        <f>IF($R2716="","",IF($R2717="",1,IF(O2716&lt;&gt;O2717,1,0)))</f>
        <v/>
      </c>
      <c r="Q2716">
        <f>IF(P2716=1,SUM($P$7:P2716),"")</f>
        <v/>
      </c>
      <c r="R2716">
        <f>IF($A2716="","",IF(ISNUMBER($A2716),$A2716,IFERROR(DATEVALUE($A2716),NA())))</f>
        <v/>
      </c>
    </row>
    <row r="2717">
      <c r="O2717">
        <f>IF($R2717="","",CHOOSE($Q$2,YEAR(R2717)*12+MONTH(R2717),INT((R2717-2)/7),YEAR(R2717)*4+ROUNDUP(MONTH(R2717)/3)))</f>
        <v/>
      </c>
      <c r="P2717">
        <f>IF($R2717="","",IF($R2718="",1,IF(O2717&lt;&gt;O2718,1,0)))</f>
        <v/>
      </c>
      <c r="Q2717">
        <f>IF(P2717=1,SUM($P$7:P2717),"")</f>
        <v/>
      </c>
      <c r="R2717">
        <f>IF($A2717="","",IF(ISNUMBER($A2717),$A2717,IFERROR(DATEVALUE($A2717),NA())))</f>
        <v/>
      </c>
    </row>
    <row r="2718">
      <c r="O2718">
        <f>IF($R2718="","",CHOOSE($Q$2,YEAR(R2718)*12+MONTH(R2718),INT((R2718-2)/7),YEAR(R2718)*4+ROUNDUP(MONTH(R2718)/3)))</f>
        <v/>
      </c>
      <c r="P2718">
        <f>IF($R2718="","",IF($R2719="",1,IF(O2718&lt;&gt;O2719,1,0)))</f>
        <v/>
      </c>
      <c r="Q2718">
        <f>IF(P2718=1,SUM($P$7:P2718),"")</f>
        <v/>
      </c>
      <c r="R2718">
        <f>IF($A2718="","",IF(ISNUMBER($A2718),$A2718,IFERROR(DATEVALUE($A2718),NA())))</f>
        <v/>
      </c>
    </row>
    <row r="2719">
      <c r="O2719">
        <f>IF($R2719="","",CHOOSE($Q$2,YEAR(R2719)*12+MONTH(R2719),INT((R2719-2)/7),YEAR(R2719)*4+ROUNDUP(MONTH(R2719)/3)))</f>
        <v/>
      </c>
      <c r="P2719">
        <f>IF($R2719="","",IF($R2720="",1,IF(O2719&lt;&gt;O2720,1,0)))</f>
        <v/>
      </c>
      <c r="Q2719">
        <f>IF(P2719=1,SUM($P$7:P2719),"")</f>
        <v/>
      </c>
      <c r="R2719">
        <f>IF($A2719="","",IF(ISNUMBER($A2719),$A2719,IFERROR(DATEVALUE($A2719),NA())))</f>
        <v/>
      </c>
    </row>
    <row r="2720">
      <c r="O2720">
        <f>IF($R2720="","",CHOOSE($Q$2,YEAR(R2720)*12+MONTH(R2720),INT((R2720-2)/7),YEAR(R2720)*4+ROUNDUP(MONTH(R2720)/3)))</f>
        <v/>
      </c>
      <c r="P2720">
        <f>IF($R2720="","",IF($R2721="",1,IF(O2720&lt;&gt;O2721,1,0)))</f>
        <v/>
      </c>
      <c r="Q2720">
        <f>IF(P2720=1,SUM($P$7:P2720),"")</f>
        <v/>
      </c>
      <c r="R2720">
        <f>IF($A2720="","",IF(ISNUMBER($A2720),$A2720,IFERROR(DATEVALUE($A2720),NA())))</f>
        <v/>
      </c>
    </row>
    <row r="2721">
      <c r="O2721">
        <f>IF($R2721="","",CHOOSE($Q$2,YEAR(R2721)*12+MONTH(R2721),INT((R2721-2)/7),YEAR(R2721)*4+ROUNDUP(MONTH(R2721)/3)))</f>
        <v/>
      </c>
      <c r="P2721">
        <f>IF($R2721="","",IF($R2722="",1,IF(O2721&lt;&gt;O2722,1,0)))</f>
        <v/>
      </c>
      <c r="Q2721">
        <f>IF(P2721=1,SUM($P$7:P2721),"")</f>
        <v/>
      </c>
      <c r="R2721">
        <f>IF($A2721="","",IF(ISNUMBER($A2721),$A2721,IFERROR(DATEVALUE($A2721),NA())))</f>
        <v/>
      </c>
    </row>
    <row r="2722">
      <c r="O2722">
        <f>IF($R2722="","",CHOOSE($Q$2,YEAR(R2722)*12+MONTH(R2722),INT((R2722-2)/7),YEAR(R2722)*4+ROUNDUP(MONTH(R2722)/3)))</f>
        <v/>
      </c>
      <c r="P2722">
        <f>IF($R2722="","",IF($R2723="",1,IF(O2722&lt;&gt;O2723,1,0)))</f>
        <v/>
      </c>
      <c r="Q2722">
        <f>IF(P2722=1,SUM($P$7:P2722),"")</f>
        <v/>
      </c>
      <c r="R2722">
        <f>IF($A2722="","",IF(ISNUMBER($A2722),$A2722,IFERROR(DATEVALUE($A2722),NA())))</f>
        <v/>
      </c>
    </row>
    <row r="2723">
      <c r="O2723">
        <f>IF($R2723="","",CHOOSE($Q$2,YEAR(R2723)*12+MONTH(R2723),INT((R2723-2)/7),YEAR(R2723)*4+ROUNDUP(MONTH(R2723)/3)))</f>
        <v/>
      </c>
      <c r="P2723">
        <f>IF($R2723="","",IF($R2724="",1,IF(O2723&lt;&gt;O2724,1,0)))</f>
        <v/>
      </c>
      <c r="Q2723">
        <f>IF(P2723=1,SUM($P$7:P2723),"")</f>
        <v/>
      </c>
      <c r="R2723">
        <f>IF($A2723="","",IF(ISNUMBER($A2723),$A2723,IFERROR(DATEVALUE($A2723),NA())))</f>
        <v/>
      </c>
    </row>
    <row r="2724">
      <c r="O2724">
        <f>IF($R2724="","",CHOOSE($Q$2,YEAR(R2724)*12+MONTH(R2724),INT((R2724-2)/7),YEAR(R2724)*4+ROUNDUP(MONTH(R2724)/3)))</f>
        <v/>
      </c>
      <c r="P2724">
        <f>IF($R2724="","",IF($R2725="",1,IF(O2724&lt;&gt;O2725,1,0)))</f>
        <v/>
      </c>
      <c r="Q2724">
        <f>IF(P2724=1,SUM($P$7:P2724),"")</f>
        <v/>
      </c>
      <c r="R2724">
        <f>IF($A2724="","",IF(ISNUMBER($A2724),$A2724,IFERROR(DATEVALUE($A2724),NA())))</f>
        <v/>
      </c>
    </row>
    <row r="2725">
      <c r="O2725">
        <f>IF($R2725="","",CHOOSE($Q$2,YEAR(R2725)*12+MONTH(R2725),INT((R2725-2)/7),YEAR(R2725)*4+ROUNDUP(MONTH(R2725)/3)))</f>
        <v/>
      </c>
      <c r="P2725">
        <f>IF($R2725="","",IF($R2726="",1,IF(O2725&lt;&gt;O2726,1,0)))</f>
        <v/>
      </c>
      <c r="Q2725">
        <f>IF(P2725=1,SUM($P$7:P2725),"")</f>
        <v/>
      </c>
      <c r="R2725">
        <f>IF($A2725="","",IF(ISNUMBER($A2725),$A2725,IFERROR(DATEVALUE($A2725),NA())))</f>
        <v/>
      </c>
    </row>
    <row r="2726">
      <c r="O2726">
        <f>IF($R2726="","",CHOOSE($Q$2,YEAR(R2726)*12+MONTH(R2726),INT((R2726-2)/7),YEAR(R2726)*4+ROUNDUP(MONTH(R2726)/3)))</f>
        <v/>
      </c>
      <c r="P2726">
        <f>IF($R2726="","",IF($R2727="",1,IF(O2726&lt;&gt;O2727,1,0)))</f>
        <v/>
      </c>
      <c r="Q2726">
        <f>IF(P2726=1,SUM($P$7:P2726),"")</f>
        <v/>
      </c>
      <c r="R2726">
        <f>IF($A2726="","",IF(ISNUMBER($A2726),$A2726,IFERROR(DATEVALUE($A2726),NA())))</f>
        <v/>
      </c>
    </row>
    <row r="2727">
      <c r="O2727">
        <f>IF($R2727="","",CHOOSE($Q$2,YEAR(R2727)*12+MONTH(R2727),INT((R2727-2)/7),YEAR(R2727)*4+ROUNDUP(MONTH(R2727)/3)))</f>
        <v/>
      </c>
      <c r="P2727">
        <f>IF($R2727="","",IF($R2728="",1,IF(O2727&lt;&gt;O2728,1,0)))</f>
        <v/>
      </c>
      <c r="Q2727">
        <f>IF(P2727=1,SUM($P$7:P2727),"")</f>
        <v/>
      </c>
      <c r="R2727">
        <f>IF($A2727="","",IF(ISNUMBER($A2727),$A2727,IFERROR(DATEVALUE($A2727),NA())))</f>
        <v/>
      </c>
    </row>
    <row r="2728">
      <c r="O2728">
        <f>IF($R2728="","",CHOOSE($Q$2,YEAR(R2728)*12+MONTH(R2728),INT((R2728-2)/7),YEAR(R2728)*4+ROUNDUP(MONTH(R2728)/3)))</f>
        <v/>
      </c>
      <c r="P2728">
        <f>IF($R2728="","",IF($R2729="",1,IF(O2728&lt;&gt;O2729,1,0)))</f>
        <v/>
      </c>
      <c r="Q2728">
        <f>IF(P2728=1,SUM($P$7:P2728),"")</f>
        <v/>
      </c>
      <c r="R2728">
        <f>IF($A2728="","",IF(ISNUMBER($A2728),$A2728,IFERROR(DATEVALUE($A2728),NA())))</f>
        <v/>
      </c>
    </row>
    <row r="2729">
      <c r="O2729">
        <f>IF($R2729="","",CHOOSE($Q$2,YEAR(R2729)*12+MONTH(R2729),INT((R2729-2)/7),YEAR(R2729)*4+ROUNDUP(MONTH(R2729)/3)))</f>
        <v/>
      </c>
      <c r="P2729">
        <f>IF($R2729="","",IF($R2730="",1,IF(O2729&lt;&gt;O2730,1,0)))</f>
        <v/>
      </c>
      <c r="Q2729">
        <f>IF(P2729=1,SUM($P$7:P2729),"")</f>
        <v/>
      </c>
      <c r="R2729">
        <f>IF($A2729="","",IF(ISNUMBER($A2729),$A2729,IFERROR(DATEVALUE($A2729),NA())))</f>
        <v/>
      </c>
    </row>
    <row r="2730">
      <c r="O2730">
        <f>IF($R2730="","",CHOOSE($Q$2,YEAR(R2730)*12+MONTH(R2730),INT((R2730-2)/7),YEAR(R2730)*4+ROUNDUP(MONTH(R2730)/3)))</f>
        <v/>
      </c>
      <c r="P2730">
        <f>IF($R2730="","",IF($R2731="",1,IF(O2730&lt;&gt;O2731,1,0)))</f>
        <v/>
      </c>
      <c r="Q2730">
        <f>IF(P2730=1,SUM($P$7:P2730),"")</f>
        <v/>
      </c>
      <c r="R2730">
        <f>IF($A2730="","",IF(ISNUMBER($A2730),$A2730,IFERROR(DATEVALUE($A2730),NA())))</f>
        <v/>
      </c>
    </row>
    <row r="2731">
      <c r="O2731">
        <f>IF($R2731="","",CHOOSE($Q$2,YEAR(R2731)*12+MONTH(R2731),INT((R2731-2)/7),YEAR(R2731)*4+ROUNDUP(MONTH(R2731)/3)))</f>
        <v/>
      </c>
      <c r="P2731">
        <f>IF($R2731="","",IF($R2732="",1,IF(O2731&lt;&gt;O2732,1,0)))</f>
        <v/>
      </c>
      <c r="Q2731">
        <f>IF(P2731=1,SUM($P$7:P2731),"")</f>
        <v/>
      </c>
      <c r="R2731">
        <f>IF($A2731="","",IF(ISNUMBER($A2731),$A2731,IFERROR(DATEVALUE($A2731),NA())))</f>
        <v/>
      </c>
    </row>
    <row r="2732">
      <c r="O2732">
        <f>IF($R2732="","",CHOOSE($Q$2,YEAR(R2732)*12+MONTH(R2732),INT((R2732-2)/7),YEAR(R2732)*4+ROUNDUP(MONTH(R2732)/3)))</f>
        <v/>
      </c>
      <c r="P2732">
        <f>IF($R2732="","",IF($R2733="",1,IF(O2732&lt;&gt;O2733,1,0)))</f>
        <v/>
      </c>
      <c r="Q2732">
        <f>IF(P2732=1,SUM($P$7:P2732),"")</f>
        <v/>
      </c>
      <c r="R2732">
        <f>IF($A2732="","",IF(ISNUMBER($A2732),$A2732,IFERROR(DATEVALUE($A2732),NA())))</f>
        <v/>
      </c>
    </row>
    <row r="2733">
      <c r="O2733">
        <f>IF($R2733="","",CHOOSE($Q$2,YEAR(R2733)*12+MONTH(R2733),INT((R2733-2)/7),YEAR(R2733)*4+ROUNDUP(MONTH(R2733)/3)))</f>
        <v/>
      </c>
      <c r="P2733">
        <f>IF($R2733="","",IF($R2734="",1,IF(O2733&lt;&gt;O2734,1,0)))</f>
        <v/>
      </c>
      <c r="Q2733">
        <f>IF(P2733=1,SUM($P$7:P2733),"")</f>
        <v/>
      </c>
      <c r="R2733">
        <f>IF($A2733="","",IF(ISNUMBER($A2733),$A2733,IFERROR(DATEVALUE($A2733),NA())))</f>
        <v/>
      </c>
    </row>
    <row r="2734">
      <c r="O2734">
        <f>IF($R2734="","",CHOOSE($Q$2,YEAR(R2734)*12+MONTH(R2734),INT((R2734-2)/7),YEAR(R2734)*4+ROUNDUP(MONTH(R2734)/3)))</f>
        <v/>
      </c>
      <c r="P2734">
        <f>IF($R2734="","",IF($R2735="",1,IF(O2734&lt;&gt;O2735,1,0)))</f>
        <v/>
      </c>
      <c r="Q2734">
        <f>IF(P2734=1,SUM($P$7:P2734),"")</f>
        <v/>
      </c>
      <c r="R2734">
        <f>IF($A2734="","",IF(ISNUMBER($A2734),$A2734,IFERROR(DATEVALUE($A2734),NA())))</f>
        <v/>
      </c>
    </row>
    <row r="2735">
      <c r="O2735">
        <f>IF($R2735="","",CHOOSE($Q$2,YEAR(R2735)*12+MONTH(R2735),INT((R2735-2)/7),YEAR(R2735)*4+ROUNDUP(MONTH(R2735)/3)))</f>
        <v/>
      </c>
      <c r="P2735">
        <f>IF($R2735="","",IF($R2736="",1,IF(O2735&lt;&gt;O2736,1,0)))</f>
        <v/>
      </c>
      <c r="Q2735">
        <f>IF(P2735=1,SUM($P$7:P2735),"")</f>
        <v/>
      </c>
      <c r="R2735">
        <f>IF($A2735="","",IF(ISNUMBER($A2735),$A2735,IFERROR(DATEVALUE($A2735),NA())))</f>
        <v/>
      </c>
    </row>
    <row r="2736">
      <c r="O2736">
        <f>IF($R2736="","",CHOOSE($Q$2,YEAR(R2736)*12+MONTH(R2736),INT((R2736-2)/7),YEAR(R2736)*4+ROUNDUP(MONTH(R2736)/3)))</f>
        <v/>
      </c>
      <c r="P2736">
        <f>IF($R2736="","",IF($R2737="",1,IF(O2736&lt;&gt;O2737,1,0)))</f>
        <v/>
      </c>
      <c r="Q2736">
        <f>IF(P2736=1,SUM($P$7:P2736),"")</f>
        <v/>
      </c>
      <c r="R2736">
        <f>IF($A2736="","",IF(ISNUMBER($A2736),$A2736,IFERROR(DATEVALUE($A2736),NA())))</f>
        <v/>
      </c>
    </row>
    <row r="2737">
      <c r="O2737">
        <f>IF($R2737="","",CHOOSE($Q$2,YEAR(R2737)*12+MONTH(R2737),INT((R2737-2)/7),YEAR(R2737)*4+ROUNDUP(MONTH(R2737)/3)))</f>
        <v/>
      </c>
      <c r="P2737">
        <f>IF($R2737="","",IF($R2738="",1,IF(O2737&lt;&gt;O2738,1,0)))</f>
        <v/>
      </c>
      <c r="Q2737">
        <f>IF(P2737=1,SUM($P$7:P2737),"")</f>
        <v/>
      </c>
      <c r="R2737">
        <f>IF($A2737="","",IF(ISNUMBER($A2737),$A2737,IFERROR(DATEVALUE($A2737),NA())))</f>
        <v/>
      </c>
    </row>
    <row r="2738">
      <c r="O2738">
        <f>IF($R2738="","",CHOOSE($Q$2,YEAR(R2738)*12+MONTH(R2738),INT((R2738-2)/7),YEAR(R2738)*4+ROUNDUP(MONTH(R2738)/3)))</f>
        <v/>
      </c>
      <c r="P2738">
        <f>IF($R2738="","",IF($R2739="",1,IF(O2738&lt;&gt;O2739,1,0)))</f>
        <v/>
      </c>
      <c r="Q2738">
        <f>IF(P2738=1,SUM($P$7:P2738),"")</f>
        <v/>
      </c>
      <c r="R2738">
        <f>IF($A2738="","",IF(ISNUMBER($A2738),$A2738,IFERROR(DATEVALUE($A2738),NA())))</f>
        <v/>
      </c>
    </row>
    <row r="2739">
      <c r="O2739">
        <f>IF($R2739="","",CHOOSE($Q$2,YEAR(R2739)*12+MONTH(R2739),INT((R2739-2)/7),YEAR(R2739)*4+ROUNDUP(MONTH(R2739)/3)))</f>
        <v/>
      </c>
      <c r="P2739">
        <f>IF($R2739="","",IF($R2740="",1,IF(O2739&lt;&gt;O2740,1,0)))</f>
        <v/>
      </c>
      <c r="Q2739">
        <f>IF(P2739=1,SUM($P$7:P2739),"")</f>
        <v/>
      </c>
      <c r="R2739">
        <f>IF($A2739="","",IF(ISNUMBER($A2739),$A2739,IFERROR(DATEVALUE($A2739),NA())))</f>
        <v/>
      </c>
    </row>
    <row r="2740">
      <c r="O2740">
        <f>IF($R2740="","",CHOOSE($Q$2,YEAR(R2740)*12+MONTH(R2740),INT((R2740-2)/7),YEAR(R2740)*4+ROUNDUP(MONTH(R2740)/3)))</f>
        <v/>
      </c>
      <c r="P2740">
        <f>IF($R2740="","",IF($R2741="",1,IF(O2740&lt;&gt;O2741,1,0)))</f>
        <v/>
      </c>
      <c r="Q2740">
        <f>IF(P2740=1,SUM($P$7:P2740),"")</f>
        <v/>
      </c>
      <c r="R2740">
        <f>IF($A2740="","",IF(ISNUMBER($A2740),$A2740,IFERROR(DATEVALUE($A2740),NA())))</f>
        <v/>
      </c>
    </row>
    <row r="2741">
      <c r="O2741">
        <f>IF($R2741="","",CHOOSE($Q$2,YEAR(R2741)*12+MONTH(R2741),INT((R2741-2)/7),YEAR(R2741)*4+ROUNDUP(MONTH(R2741)/3)))</f>
        <v/>
      </c>
      <c r="P2741">
        <f>IF($R2741="","",IF($R2742="",1,IF(O2741&lt;&gt;O2742,1,0)))</f>
        <v/>
      </c>
      <c r="Q2741">
        <f>IF(P2741=1,SUM($P$7:P2741),"")</f>
        <v/>
      </c>
      <c r="R2741">
        <f>IF($A2741="","",IF(ISNUMBER($A2741),$A2741,IFERROR(DATEVALUE($A2741),NA())))</f>
        <v/>
      </c>
    </row>
    <row r="2742">
      <c r="O2742">
        <f>IF($R2742="","",CHOOSE($Q$2,YEAR(R2742)*12+MONTH(R2742),INT((R2742-2)/7),YEAR(R2742)*4+ROUNDUP(MONTH(R2742)/3)))</f>
        <v/>
      </c>
      <c r="P2742">
        <f>IF($R2742="","",IF($R2743="",1,IF(O2742&lt;&gt;O2743,1,0)))</f>
        <v/>
      </c>
      <c r="Q2742">
        <f>IF(P2742=1,SUM($P$7:P2742),"")</f>
        <v/>
      </c>
      <c r="R2742">
        <f>IF($A2742="","",IF(ISNUMBER($A2742),$A2742,IFERROR(DATEVALUE($A2742),NA())))</f>
        <v/>
      </c>
    </row>
    <row r="2743">
      <c r="O2743">
        <f>IF($R2743="","",CHOOSE($Q$2,YEAR(R2743)*12+MONTH(R2743),INT((R2743-2)/7),YEAR(R2743)*4+ROUNDUP(MONTH(R2743)/3)))</f>
        <v/>
      </c>
      <c r="P2743">
        <f>IF($R2743="","",IF($R2744="",1,IF(O2743&lt;&gt;O2744,1,0)))</f>
        <v/>
      </c>
      <c r="Q2743">
        <f>IF(P2743=1,SUM($P$7:P2743),"")</f>
        <v/>
      </c>
      <c r="R2743">
        <f>IF($A2743="","",IF(ISNUMBER($A2743),$A2743,IFERROR(DATEVALUE($A2743),NA())))</f>
        <v/>
      </c>
    </row>
    <row r="2744">
      <c r="O2744">
        <f>IF($R2744="","",CHOOSE($Q$2,YEAR(R2744)*12+MONTH(R2744),INT((R2744-2)/7),YEAR(R2744)*4+ROUNDUP(MONTH(R2744)/3)))</f>
        <v/>
      </c>
      <c r="P2744">
        <f>IF($R2744="","",IF($R2745="",1,IF(O2744&lt;&gt;O2745,1,0)))</f>
        <v/>
      </c>
      <c r="Q2744">
        <f>IF(P2744=1,SUM($P$7:P2744),"")</f>
        <v/>
      </c>
      <c r="R2744">
        <f>IF($A2744="","",IF(ISNUMBER($A2744),$A2744,IFERROR(DATEVALUE($A2744),NA())))</f>
        <v/>
      </c>
    </row>
    <row r="2745">
      <c r="O2745">
        <f>IF($R2745="","",CHOOSE($Q$2,YEAR(R2745)*12+MONTH(R2745),INT((R2745-2)/7),YEAR(R2745)*4+ROUNDUP(MONTH(R2745)/3)))</f>
        <v/>
      </c>
      <c r="P2745">
        <f>IF($R2745="","",IF($R2746="",1,IF(O2745&lt;&gt;O2746,1,0)))</f>
        <v/>
      </c>
      <c r="Q2745">
        <f>IF(P2745=1,SUM($P$7:P2745),"")</f>
        <v/>
      </c>
      <c r="R2745">
        <f>IF($A2745="","",IF(ISNUMBER($A2745),$A2745,IFERROR(DATEVALUE($A2745),NA())))</f>
        <v/>
      </c>
    </row>
    <row r="2746">
      <c r="O2746">
        <f>IF($R2746="","",CHOOSE($Q$2,YEAR(R2746)*12+MONTH(R2746),INT((R2746-2)/7),YEAR(R2746)*4+ROUNDUP(MONTH(R2746)/3)))</f>
        <v/>
      </c>
      <c r="P2746">
        <f>IF($R2746="","",IF($R2747="",1,IF(O2746&lt;&gt;O2747,1,0)))</f>
        <v/>
      </c>
      <c r="Q2746">
        <f>IF(P2746=1,SUM($P$7:P2746),"")</f>
        <v/>
      </c>
      <c r="R2746">
        <f>IF($A2746="","",IF(ISNUMBER($A2746),$A2746,IFERROR(DATEVALUE($A2746),NA())))</f>
        <v/>
      </c>
    </row>
    <row r="2747">
      <c r="O2747">
        <f>IF($R2747="","",CHOOSE($Q$2,YEAR(R2747)*12+MONTH(R2747),INT((R2747-2)/7),YEAR(R2747)*4+ROUNDUP(MONTH(R2747)/3)))</f>
        <v/>
      </c>
      <c r="P2747">
        <f>IF($R2747="","",IF($R2748="",1,IF(O2747&lt;&gt;O2748,1,0)))</f>
        <v/>
      </c>
      <c r="Q2747">
        <f>IF(P2747=1,SUM($P$7:P2747),"")</f>
        <v/>
      </c>
      <c r="R2747">
        <f>IF($A2747="","",IF(ISNUMBER($A2747),$A2747,IFERROR(DATEVALUE($A2747),NA())))</f>
        <v/>
      </c>
    </row>
    <row r="2748">
      <c r="O2748">
        <f>IF($R2748="","",CHOOSE($Q$2,YEAR(R2748)*12+MONTH(R2748),INT((R2748-2)/7),YEAR(R2748)*4+ROUNDUP(MONTH(R2748)/3)))</f>
        <v/>
      </c>
      <c r="P2748">
        <f>IF($R2748="","",IF($R2749="",1,IF(O2748&lt;&gt;O2749,1,0)))</f>
        <v/>
      </c>
      <c r="Q2748">
        <f>IF(P2748=1,SUM($P$7:P2748),"")</f>
        <v/>
      </c>
      <c r="R2748">
        <f>IF($A2748="","",IF(ISNUMBER($A2748),$A2748,IFERROR(DATEVALUE($A2748),NA())))</f>
        <v/>
      </c>
    </row>
    <row r="2749">
      <c r="O2749">
        <f>IF($R2749="","",CHOOSE($Q$2,YEAR(R2749)*12+MONTH(R2749),INT((R2749-2)/7),YEAR(R2749)*4+ROUNDUP(MONTH(R2749)/3)))</f>
        <v/>
      </c>
      <c r="P2749">
        <f>IF($R2749="","",IF($R2750="",1,IF(O2749&lt;&gt;O2750,1,0)))</f>
        <v/>
      </c>
      <c r="Q2749">
        <f>IF(P2749=1,SUM($P$7:P2749),"")</f>
        <v/>
      </c>
      <c r="R2749">
        <f>IF($A2749="","",IF(ISNUMBER($A2749),$A2749,IFERROR(DATEVALUE($A2749),NA())))</f>
        <v/>
      </c>
    </row>
    <row r="2750">
      <c r="O2750">
        <f>IF($R2750="","",CHOOSE($Q$2,YEAR(R2750)*12+MONTH(R2750),INT((R2750-2)/7),YEAR(R2750)*4+ROUNDUP(MONTH(R2750)/3)))</f>
        <v/>
      </c>
      <c r="P2750">
        <f>IF($R2750="","",IF($R2751="",1,IF(O2750&lt;&gt;O2751,1,0)))</f>
        <v/>
      </c>
      <c r="Q2750">
        <f>IF(P2750=1,SUM($P$7:P2750),"")</f>
        <v/>
      </c>
      <c r="R2750">
        <f>IF($A2750="","",IF(ISNUMBER($A2750),$A2750,IFERROR(DATEVALUE($A2750),NA())))</f>
        <v/>
      </c>
    </row>
    <row r="2751">
      <c r="O2751">
        <f>IF($R2751="","",CHOOSE($Q$2,YEAR(R2751)*12+MONTH(R2751),INT((R2751-2)/7),YEAR(R2751)*4+ROUNDUP(MONTH(R2751)/3)))</f>
        <v/>
      </c>
      <c r="P2751">
        <f>IF($R2751="","",IF($R2752="",1,IF(O2751&lt;&gt;O2752,1,0)))</f>
        <v/>
      </c>
      <c r="Q2751">
        <f>IF(P2751=1,SUM($P$7:P2751),"")</f>
        <v/>
      </c>
      <c r="R2751">
        <f>IF($A2751="","",IF(ISNUMBER($A2751),$A2751,IFERROR(DATEVALUE($A2751),NA())))</f>
        <v/>
      </c>
    </row>
    <row r="2752">
      <c r="O2752">
        <f>IF($R2752="","",CHOOSE($Q$2,YEAR(R2752)*12+MONTH(R2752),INT((R2752-2)/7),YEAR(R2752)*4+ROUNDUP(MONTH(R2752)/3)))</f>
        <v/>
      </c>
      <c r="P2752">
        <f>IF($R2752="","",IF($R2753="",1,IF(O2752&lt;&gt;O2753,1,0)))</f>
        <v/>
      </c>
      <c r="Q2752">
        <f>IF(P2752=1,SUM($P$7:P2752),"")</f>
        <v/>
      </c>
      <c r="R2752">
        <f>IF($A2752="","",IF(ISNUMBER($A2752),$A2752,IFERROR(DATEVALUE($A2752),NA())))</f>
        <v/>
      </c>
    </row>
    <row r="2753">
      <c r="O2753">
        <f>IF($R2753="","",CHOOSE($Q$2,YEAR(R2753)*12+MONTH(R2753),INT((R2753-2)/7),YEAR(R2753)*4+ROUNDUP(MONTH(R2753)/3)))</f>
        <v/>
      </c>
      <c r="P2753">
        <f>IF($R2753="","",IF($R2754="",1,IF(O2753&lt;&gt;O2754,1,0)))</f>
        <v/>
      </c>
      <c r="Q2753">
        <f>IF(P2753=1,SUM($P$7:P2753),"")</f>
        <v/>
      </c>
      <c r="R2753">
        <f>IF($A2753="","",IF(ISNUMBER($A2753),$A2753,IFERROR(DATEVALUE($A2753),NA())))</f>
        <v/>
      </c>
    </row>
    <row r="2754">
      <c r="O2754">
        <f>IF($R2754="","",CHOOSE($Q$2,YEAR(R2754)*12+MONTH(R2754),INT((R2754-2)/7),YEAR(R2754)*4+ROUNDUP(MONTH(R2754)/3)))</f>
        <v/>
      </c>
      <c r="P2754">
        <f>IF($R2754="","",IF($R2755="",1,IF(O2754&lt;&gt;O2755,1,0)))</f>
        <v/>
      </c>
      <c r="Q2754">
        <f>IF(P2754=1,SUM($P$7:P2754),"")</f>
        <v/>
      </c>
      <c r="R2754">
        <f>IF($A2754="","",IF(ISNUMBER($A2754),$A2754,IFERROR(DATEVALUE($A2754),NA())))</f>
        <v/>
      </c>
    </row>
    <row r="2755">
      <c r="O2755">
        <f>IF($R2755="","",CHOOSE($Q$2,YEAR(R2755)*12+MONTH(R2755),INT((R2755-2)/7),YEAR(R2755)*4+ROUNDUP(MONTH(R2755)/3)))</f>
        <v/>
      </c>
      <c r="P2755">
        <f>IF($R2755="","",IF($R2756="",1,IF(O2755&lt;&gt;O2756,1,0)))</f>
        <v/>
      </c>
      <c r="Q2755">
        <f>IF(P2755=1,SUM($P$7:P2755),"")</f>
        <v/>
      </c>
      <c r="R2755">
        <f>IF($A2755="","",IF(ISNUMBER($A2755),$A2755,IFERROR(DATEVALUE($A2755),NA())))</f>
        <v/>
      </c>
    </row>
    <row r="2756">
      <c r="O2756">
        <f>IF($R2756="","",CHOOSE($Q$2,YEAR(R2756)*12+MONTH(R2756),INT((R2756-2)/7),YEAR(R2756)*4+ROUNDUP(MONTH(R2756)/3)))</f>
        <v/>
      </c>
      <c r="P2756">
        <f>IF($R2756="","",IF($R2757="",1,IF(O2756&lt;&gt;O2757,1,0)))</f>
        <v/>
      </c>
      <c r="Q2756">
        <f>IF(P2756=1,SUM($P$7:P2756),"")</f>
        <v/>
      </c>
      <c r="R2756">
        <f>IF($A2756="","",IF(ISNUMBER($A2756),$A2756,IFERROR(DATEVALUE($A2756),NA())))</f>
        <v/>
      </c>
    </row>
    <row r="2757">
      <c r="O2757">
        <f>IF($R2757="","",CHOOSE($Q$2,YEAR(R2757)*12+MONTH(R2757),INT((R2757-2)/7),YEAR(R2757)*4+ROUNDUP(MONTH(R2757)/3)))</f>
        <v/>
      </c>
      <c r="P2757">
        <f>IF($R2757="","",IF($R2758="",1,IF(O2757&lt;&gt;O2758,1,0)))</f>
        <v/>
      </c>
      <c r="Q2757">
        <f>IF(P2757=1,SUM($P$7:P2757),"")</f>
        <v/>
      </c>
      <c r="R2757">
        <f>IF($A2757="","",IF(ISNUMBER($A2757),$A2757,IFERROR(DATEVALUE($A2757),NA())))</f>
        <v/>
      </c>
    </row>
    <row r="2758">
      <c r="O2758">
        <f>IF($R2758="","",CHOOSE($Q$2,YEAR(R2758)*12+MONTH(R2758),INT((R2758-2)/7),YEAR(R2758)*4+ROUNDUP(MONTH(R2758)/3)))</f>
        <v/>
      </c>
      <c r="P2758">
        <f>IF($R2758="","",IF($R2759="",1,IF(O2758&lt;&gt;O2759,1,0)))</f>
        <v/>
      </c>
      <c r="Q2758">
        <f>IF(P2758=1,SUM($P$7:P2758),"")</f>
        <v/>
      </c>
      <c r="R2758">
        <f>IF($A2758="","",IF(ISNUMBER($A2758),$A2758,IFERROR(DATEVALUE($A2758),NA())))</f>
        <v/>
      </c>
    </row>
    <row r="2759">
      <c r="O2759">
        <f>IF($R2759="","",CHOOSE($Q$2,YEAR(R2759)*12+MONTH(R2759),INT((R2759-2)/7),YEAR(R2759)*4+ROUNDUP(MONTH(R2759)/3)))</f>
        <v/>
      </c>
      <c r="P2759">
        <f>IF($R2759="","",IF($R2760="",1,IF(O2759&lt;&gt;O2760,1,0)))</f>
        <v/>
      </c>
      <c r="Q2759">
        <f>IF(P2759=1,SUM($P$7:P2759),"")</f>
        <v/>
      </c>
      <c r="R2759">
        <f>IF($A2759="","",IF(ISNUMBER($A2759),$A2759,IFERROR(DATEVALUE($A2759),NA())))</f>
        <v/>
      </c>
    </row>
    <row r="2760">
      <c r="O2760">
        <f>IF($R2760="","",CHOOSE($Q$2,YEAR(R2760)*12+MONTH(R2760),INT((R2760-2)/7),YEAR(R2760)*4+ROUNDUP(MONTH(R2760)/3)))</f>
        <v/>
      </c>
      <c r="P2760">
        <f>IF($R2760="","",IF($R2761="",1,IF(O2760&lt;&gt;O2761,1,0)))</f>
        <v/>
      </c>
      <c r="Q2760">
        <f>IF(P2760=1,SUM($P$7:P2760),"")</f>
        <v/>
      </c>
      <c r="R2760">
        <f>IF($A2760="","",IF(ISNUMBER($A2760),$A2760,IFERROR(DATEVALUE($A2760),NA())))</f>
        <v/>
      </c>
    </row>
    <row r="2761">
      <c r="O2761">
        <f>IF($R2761="","",CHOOSE($Q$2,YEAR(R2761)*12+MONTH(R2761),INT((R2761-2)/7),YEAR(R2761)*4+ROUNDUP(MONTH(R2761)/3)))</f>
        <v/>
      </c>
      <c r="P2761">
        <f>IF($R2761="","",IF($R2762="",1,IF(O2761&lt;&gt;O2762,1,0)))</f>
        <v/>
      </c>
      <c r="Q2761">
        <f>IF(P2761=1,SUM($P$7:P2761),"")</f>
        <v/>
      </c>
      <c r="R2761">
        <f>IF($A2761="","",IF(ISNUMBER($A2761),$A2761,IFERROR(DATEVALUE($A2761),NA())))</f>
        <v/>
      </c>
    </row>
    <row r="2762">
      <c r="O2762">
        <f>IF($R2762="","",CHOOSE($Q$2,YEAR(R2762)*12+MONTH(R2762),INT((R2762-2)/7),YEAR(R2762)*4+ROUNDUP(MONTH(R2762)/3)))</f>
        <v/>
      </c>
      <c r="P2762">
        <f>IF($R2762="","",IF($R2763="",1,IF(O2762&lt;&gt;O2763,1,0)))</f>
        <v/>
      </c>
      <c r="Q2762">
        <f>IF(P2762=1,SUM($P$7:P2762),"")</f>
        <v/>
      </c>
      <c r="R2762">
        <f>IF($A2762="","",IF(ISNUMBER($A2762),$A2762,IFERROR(DATEVALUE($A2762),NA())))</f>
        <v/>
      </c>
    </row>
    <row r="2763">
      <c r="O2763">
        <f>IF($R2763="","",CHOOSE($Q$2,YEAR(R2763)*12+MONTH(R2763),INT((R2763-2)/7),YEAR(R2763)*4+ROUNDUP(MONTH(R2763)/3)))</f>
        <v/>
      </c>
      <c r="P2763">
        <f>IF($R2763="","",IF($R2764="",1,IF(O2763&lt;&gt;O2764,1,0)))</f>
        <v/>
      </c>
      <c r="Q2763">
        <f>IF(P2763=1,SUM($P$7:P2763),"")</f>
        <v/>
      </c>
      <c r="R2763">
        <f>IF($A2763="","",IF(ISNUMBER($A2763),$A2763,IFERROR(DATEVALUE($A2763),NA())))</f>
        <v/>
      </c>
    </row>
    <row r="2764">
      <c r="O2764">
        <f>IF($R2764="","",CHOOSE($Q$2,YEAR(R2764)*12+MONTH(R2764),INT((R2764-2)/7),YEAR(R2764)*4+ROUNDUP(MONTH(R2764)/3)))</f>
        <v/>
      </c>
      <c r="P2764">
        <f>IF($R2764="","",IF($R2765="",1,IF(O2764&lt;&gt;O2765,1,0)))</f>
        <v/>
      </c>
      <c r="Q2764">
        <f>IF(P2764=1,SUM($P$7:P2764),"")</f>
        <v/>
      </c>
      <c r="R2764">
        <f>IF($A2764="","",IF(ISNUMBER($A2764),$A2764,IFERROR(DATEVALUE($A2764),NA())))</f>
        <v/>
      </c>
    </row>
    <row r="2765">
      <c r="O2765">
        <f>IF($R2765="","",CHOOSE($Q$2,YEAR(R2765)*12+MONTH(R2765),INT((R2765-2)/7),YEAR(R2765)*4+ROUNDUP(MONTH(R2765)/3)))</f>
        <v/>
      </c>
      <c r="P2765">
        <f>IF($R2765="","",IF($R2766="",1,IF(O2765&lt;&gt;O2766,1,0)))</f>
        <v/>
      </c>
      <c r="Q2765">
        <f>IF(P2765=1,SUM($P$7:P2765),"")</f>
        <v/>
      </c>
      <c r="R2765">
        <f>IF($A2765="","",IF(ISNUMBER($A2765),$A2765,IFERROR(DATEVALUE($A2765),NA())))</f>
        <v/>
      </c>
    </row>
    <row r="2766">
      <c r="O2766">
        <f>IF($R2766="","",CHOOSE($Q$2,YEAR(R2766)*12+MONTH(R2766),INT((R2766-2)/7),YEAR(R2766)*4+ROUNDUP(MONTH(R2766)/3)))</f>
        <v/>
      </c>
      <c r="P2766">
        <f>IF($R2766="","",IF($R2767="",1,IF(O2766&lt;&gt;O2767,1,0)))</f>
        <v/>
      </c>
      <c r="Q2766">
        <f>IF(P2766=1,SUM($P$7:P2766),"")</f>
        <v/>
      </c>
      <c r="R2766">
        <f>IF($A2766="","",IF(ISNUMBER($A2766),$A2766,IFERROR(DATEVALUE($A2766),NA())))</f>
        <v/>
      </c>
    </row>
    <row r="2767">
      <c r="O2767">
        <f>IF($R2767="","",CHOOSE($Q$2,YEAR(R2767)*12+MONTH(R2767),INT((R2767-2)/7),YEAR(R2767)*4+ROUNDUP(MONTH(R2767)/3)))</f>
        <v/>
      </c>
      <c r="P2767">
        <f>IF($R2767="","",IF($R2768="",1,IF(O2767&lt;&gt;O2768,1,0)))</f>
        <v/>
      </c>
      <c r="Q2767">
        <f>IF(P2767=1,SUM($P$7:P2767),"")</f>
        <v/>
      </c>
      <c r="R2767">
        <f>IF($A2767="","",IF(ISNUMBER($A2767),$A2767,IFERROR(DATEVALUE($A2767),NA())))</f>
        <v/>
      </c>
    </row>
    <row r="2768">
      <c r="O2768">
        <f>IF($R2768="","",CHOOSE($Q$2,YEAR(R2768)*12+MONTH(R2768),INT((R2768-2)/7),YEAR(R2768)*4+ROUNDUP(MONTH(R2768)/3)))</f>
        <v/>
      </c>
      <c r="P2768">
        <f>IF($R2768="","",IF($R2769="",1,IF(O2768&lt;&gt;O2769,1,0)))</f>
        <v/>
      </c>
      <c r="Q2768">
        <f>IF(P2768=1,SUM($P$7:P2768),"")</f>
        <v/>
      </c>
      <c r="R2768">
        <f>IF($A2768="","",IF(ISNUMBER($A2768),$A2768,IFERROR(DATEVALUE($A2768),NA())))</f>
        <v/>
      </c>
    </row>
    <row r="2769">
      <c r="O2769">
        <f>IF($R2769="","",CHOOSE($Q$2,YEAR(R2769)*12+MONTH(R2769),INT((R2769-2)/7),YEAR(R2769)*4+ROUNDUP(MONTH(R2769)/3)))</f>
        <v/>
      </c>
      <c r="P2769">
        <f>IF($R2769="","",IF($R2770="",1,IF(O2769&lt;&gt;O2770,1,0)))</f>
        <v/>
      </c>
      <c r="Q2769">
        <f>IF(P2769=1,SUM($P$7:P2769),"")</f>
        <v/>
      </c>
      <c r="R2769">
        <f>IF($A2769="","",IF(ISNUMBER($A2769),$A2769,IFERROR(DATEVALUE($A2769),NA())))</f>
        <v/>
      </c>
    </row>
    <row r="2770">
      <c r="O2770">
        <f>IF($R2770="","",CHOOSE($Q$2,YEAR(R2770)*12+MONTH(R2770),INT((R2770-2)/7),YEAR(R2770)*4+ROUNDUP(MONTH(R2770)/3)))</f>
        <v/>
      </c>
      <c r="P2770">
        <f>IF($R2770="","",IF($R2771="",1,IF(O2770&lt;&gt;O2771,1,0)))</f>
        <v/>
      </c>
      <c r="Q2770">
        <f>IF(P2770=1,SUM($P$7:P2770),"")</f>
        <v/>
      </c>
      <c r="R2770">
        <f>IF($A2770="","",IF(ISNUMBER($A2770),$A2770,IFERROR(DATEVALUE($A2770),NA())))</f>
        <v/>
      </c>
    </row>
    <row r="2771">
      <c r="O2771">
        <f>IF($R2771="","",CHOOSE($Q$2,YEAR(R2771)*12+MONTH(R2771),INT((R2771-2)/7),YEAR(R2771)*4+ROUNDUP(MONTH(R2771)/3)))</f>
        <v/>
      </c>
      <c r="P2771">
        <f>IF($R2771="","",IF($R2772="",1,IF(O2771&lt;&gt;O2772,1,0)))</f>
        <v/>
      </c>
      <c r="Q2771">
        <f>IF(P2771=1,SUM($P$7:P2771),"")</f>
        <v/>
      </c>
      <c r="R2771">
        <f>IF($A2771="","",IF(ISNUMBER($A2771),$A2771,IFERROR(DATEVALUE($A2771),NA())))</f>
        <v/>
      </c>
    </row>
    <row r="2772">
      <c r="O2772">
        <f>IF($R2772="","",CHOOSE($Q$2,YEAR(R2772)*12+MONTH(R2772),INT((R2772-2)/7),YEAR(R2772)*4+ROUNDUP(MONTH(R2772)/3)))</f>
        <v/>
      </c>
      <c r="P2772">
        <f>IF($R2772="","",IF($R2773="",1,IF(O2772&lt;&gt;O2773,1,0)))</f>
        <v/>
      </c>
      <c r="Q2772">
        <f>IF(P2772=1,SUM($P$7:P2772),"")</f>
        <v/>
      </c>
      <c r="R2772">
        <f>IF($A2772="","",IF(ISNUMBER($A2772),$A2772,IFERROR(DATEVALUE($A2772),NA())))</f>
        <v/>
      </c>
    </row>
    <row r="2773">
      <c r="O2773">
        <f>IF($R2773="","",CHOOSE($Q$2,YEAR(R2773)*12+MONTH(R2773),INT((R2773-2)/7),YEAR(R2773)*4+ROUNDUP(MONTH(R2773)/3)))</f>
        <v/>
      </c>
      <c r="P2773">
        <f>IF($R2773="","",IF($R2774="",1,IF(O2773&lt;&gt;O2774,1,0)))</f>
        <v/>
      </c>
      <c r="Q2773">
        <f>IF(P2773=1,SUM($P$7:P2773),"")</f>
        <v/>
      </c>
      <c r="R2773">
        <f>IF($A2773="","",IF(ISNUMBER($A2773),$A2773,IFERROR(DATEVALUE($A2773),NA())))</f>
        <v/>
      </c>
    </row>
    <row r="2774">
      <c r="O2774">
        <f>IF($R2774="","",CHOOSE($Q$2,YEAR(R2774)*12+MONTH(R2774),INT((R2774-2)/7),YEAR(R2774)*4+ROUNDUP(MONTH(R2774)/3)))</f>
        <v/>
      </c>
      <c r="P2774">
        <f>IF($R2774="","",IF($R2775="",1,IF(O2774&lt;&gt;O2775,1,0)))</f>
        <v/>
      </c>
      <c r="Q2774">
        <f>IF(P2774=1,SUM($P$7:P2774),"")</f>
        <v/>
      </c>
      <c r="R2774">
        <f>IF($A2774="","",IF(ISNUMBER($A2774),$A2774,IFERROR(DATEVALUE($A2774),NA())))</f>
        <v/>
      </c>
    </row>
    <row r="2775">
      <c r="O2775">
        <f>IF($R2775="","",CHOOSE($Q$2,YEAR(R2775)*12+MONTH(R2775),INT((R2775-2)/7),YEAR(R2775)*4+ROUNDUP(MONTH(R2775)/3)))</f>
        <v/>
      </c>
      <c r="P2775">
        <f>IF($R2775="","",IF($R2776="",1,IF(O2775&lt;&gt;O2776,1,0)))</f>
        <v/>
      </c>
      <c r="Q2775">
        <f>IF(P2775=1,SUM($P$7:P2775),"")</f>
        <v/>
      </c>
      <c r="R2775">
        <f>IF($A2775="","",IF(ISNUMBER($A2775),$A2775,IFERROR(DATEVALUE($A2775),NA())))</f>
        <v/>
      </c>
    </row>
    <row r="2776">
      <c r="O2776">
        <f>IF($R2776="","",CHOOSE($Q$2,YEAR(R2776)*12+MONTH(R2776),INT((R2776-2)/7),YEAR(R2776)*4+ROUNDUP(MONTH(R2776)/3)))</f>
        <v/>
      </c>
      <c r="P2776">
        <f>IF($R2776="","",IF($R2777="",1,IF(O2776&lt;&gt;O2777,1,0)))</f>
        <v/>
      </c>
      <c r="Q2776">
        <f>IF(P2776=1,SUM($P$7:P2776),"")</f>
        <v/>
      </c>
      <c r="R2776">
        <f>IF($A2776="","",IF(ISNUMBER($A2776),$A2776,IFERROR(DATEVALUE($A2776),NA())))</f>
        <v/>
      </c>
    </row>
    <row r="2777">
      <c r="O2777">
        <f>IF($R2777="","",CHOOSE($Q$2,YEAR(R2777)*12+MONTH(R2777),INT((R2777-2)/7),YEAR(R2777)*4+ROUNDUP(MONTH(R2777)/3)))</f>
        <v/>
      </c>
      <c r="P2777">
        <f>IF($R2777="","",IF($R2778="",1,IF(O2777&lt;&gt;O2778,1,0)))</f>
        <v/>
      </c>
      <c r="Q2777">
        <f>IF(P2777=1,SUM($P$7:P2777),"")</f>
        <v/>
      </c>
      <c r="R2777">
        <f>IF($A2777="","",IF(ISNUMBER($A2777),$A2777,IFERROR(DATEVALUE($A2777),NA())))</f>
        <v/>
      </c>
    </row>
    <row r="2778">
      <c r="O2778">
        <f>IF($R2778="","",CHOOSE($Q$2,YEAR(R2778)*12+MONTH(R2778),INT((R2778-2)/7),YEAR(R2778)*4+ROUNDUP(MONTH(R2778)/3)))</f>
        <v/>
      </c>
      <c r="P2778">
        <f>IF($R2778="","",IF($R2779="",1,IF(O2778&lt;&gt;O2779,1,0)))</f>
        <v/>
      </c>
      <c r="Q2778">
        <f>IF(P2778=1,SUM($P$7:P2778),"")</f>
        <v/>
      </c>
      <c r="R2778">
        <f>IF($A2778="","",IF(ISNUMBER($A2778),$A2778,IFERROR(DATEVALUE($A2778),NA())))</f>
        <v/>
      </c>
    </row>
    <row r="2779">
      <c r="O2779">
        <f>IF($R2779="","",CHOOSE($Q$2,YEAR(R2779)*12+MONTH(R2779),INT((R2779-2)/7),YEAR(R2779)*4+ROUNDUP(MONTH(R2779)/3)))</f>
        <v/>
      </c>
      <c r="P2779">
        <f>IF($R2779="","",IF($R2780="",1,IF(O2779&lt;&gt;O2780,1,0)))</f>
        <v/>
      </c>
      <c r="Q2779">
        <f>IF(P2779=1,SUM($P$7:P2779),"")</f>
        <v/>
      </c>
      <c r="R2779">
        <f>IF($A2779="","",IF(ISNUMBER($A2779),$A2779,IFERROR(DATEVALUE($A2779),NA())))</f>
        <v/>
      </c>
    </row>
    <row r="2780">
      <c r="O2780">
        <f>IF($R2780="","",CHOOSE($Q$2,YEAR(R2780)*12+MONTH(R2780),INT((R2780-2)/7),YEAR(R2780)*4+ROUNDUP(MONTH(R2780)/3)))</f>
        <v/>
      </c>
      <c r="P2780">
        <f>IF($R2780="","",IF($R2781="",1,IF(O2780&lt;&gt;O2781,1,0)))</f>
        <v/>
      </c>
      <c r="Q2780">
        <f>IF(P2780=1,SUM($P$7:P2780),"")</f>
        <v/>
      </c>
      <c r="R2780">
        <f>IF($A2780="","",IF(ISNUMBER($A2780),$A2780,IFERROR(DATEVALUE($A2780),NA())))</f>
        <v/>
      </c>
    </row>
    <row r="2781">
      <c r="O2781">
        <f>IF($R2781="","",CHOOSE($Q$2,YEAR(R2781)*12+MONTH(R2781),INT((R2781-2)/7),YEAR(R2781)*4+ROUNDUP(MONTH(R2781)/3)))</f>
        <v/>
      </c>
      <c r="P2781">
        <f>IF($R2781="","",IF($R2782="",1,IF(O2781&lt;&gt;O2782,1,0)))</f>
        <v/>
      </c>
      <c r="Q2781">
        <f>IF(P2781=1,SUM($P$7:P2781),"")</f>
        <v/>
      </c>
      <c r="R2781">
        <f>IF($A2781="","",IF(ISNUMBER($A2781),$A2781,IFERROR(DATEVALUE($A2781),NA())))</f>
        <v/>
      </c>
    </row>
    <row r="2782">
      <c r="O2782">
        <f>IF($R2782="","",CHOOSE($Q$2,YEAR(R2782)*12+MONTH(R2782),INT((R2782-2)/7),YEAR(R2782)*4+ROUNDUP(MONTH(R2782)/3)))</f>
        <v/>
      </c>
      <c r="P2782">
        <f>IF($R2782="","",IF($R2783="",1,IF(O2782&lt;&gt;O2783,1,0)))</f>
        <v/>
      </c>
      <c r="Q2782">
        <f>IF(P2782=1,SUM($P$7:P2782),"")</f>
        <v/>
      </c>
      <c r="R2782">
        <f>IF($A2782="","",IF(ISNUMBER($A2782),$A2782,IFERROR(DATEVALUE($A2782),NA())))</f>
        <v/>
      </c>
    </row>
    <row r="2783">
      <c r="O2783">
        <f>IF($R2783="","",CHOOSE($Q$2,YEAR(R2783)*12+MONTH(R2783),INT((R2783-2)/7),YEAR(R2783)*4+ROUNDUP(MONTH(R2783)/3)))</f>
        <v/>
      </c>
      <c r="P2783">
        <f>IF($R2783="","",IF($R2784="",1,IF(O2783&lt;&gt;O2784,1,0)))</f>
        <v/>
      </c>
      <c r="Q2783">
        <f>IF(P2783=1,SUM($P$7:P2783),"")</f>
        <v/>
      </c>
      <c r="R2783">
        <f>IF($A2783="","",IF(ISNUMBER($A2783),$A2783,IFERROR(DATEVALUE($A2783),NA())))</f>
        <v/>
      </c>
    </row>
    <row r="2784">
      <c r="O2784">
        <f>IF($R2784="","",CHOOSE($Q$2,YEAR(R2784)*12+MONTH(R2784),INT((R2784-2)/7),YEAR(R2784)*4+ROUNDUP(MONTH(R2784)/3)))</f>
        <v/>
      </c>
      <c r="P2784">
        <f>IF($R2784="","",IF($R2785="",1,IF(O2784&lt;&gt;O2785,1,0)))</f>
        <v/>
      </c>
      <c r="Q2784">
        <f>IF(P2784=1,SUM($P$7:P2784),"")</f>
        <v/>
      </c>
      <c r="R2784">
        <f>IF($A2784="","",IF(ISNUMBER($A2784),$A2784,IFERROR(DATEVALUE($A2784),NA())))</f>
        <v/>
      </c>
    </row>
    <row r="2785">
      <c r="O2785">
        <f>IF($R2785="","",CHOOSE($Q$2,YEAR(R2785)*12+MONTH(R2785),INT((R2785-2)/7),YEAR(R2785)*4+ROUNDUP(MONTH(R2785)/3)))</f>
        <v/>
      </c>
      <c r="P2785">
        <f>IF($R2785="","",IF($R2786="",1,IF(O2785&lt;&gt;O2786,1,0)))</f>
        <v/>
      </c>
      <c r="Q2785">
        <f>IF(P2785=1,SUM($P$7:P2785),"")</f>
        <v/>
      </c>
      <c r="R2785">
        <f>IF($A2785="","",IF(ISNUMBER($A2785),$A2785,IFERROR(DATEVALUE($A2785),NA())))</f>
        <v/>
      </c>
    </row>
    <row r="2786">
      <c r="O2786">
        <f>IF($R2786="","",CHOOSE($Q$2,YEAR(R2786)*12+MONTH(R2786),INT((R2786-2)/7),YEAR(R2786)*4+ROUNDUP(MONTH(R2786)/3)))</f>
        <v/>
      </c>
      <c r="P2786">
        <f>IF($R2786="","",IF($R2787="",1,IF(O2786&lt;&gt;O2787,1,0)))</f>
        <v/>
      </c>
      <c r="Q2786">
        <f>IF(P2786=1,SUM($P$7:P2786),"")</f>
        <v/>
      </c>
      <c r="R2786">
        <f>IF($A2786="","",IF(ISNUMBER($A2786),$A2786,IFERROR(DATEVALUE($A2786),NA())))</f>
        <v/>
      </c>
    </row>
    <row r="2787">
      <c r="O2787">
        <f>IF($R2787="","",CHOOSE($Q$2,YEAR(R2787)*12+MONTH(R2787),INT((R2787-2)/7),YEAR(R2787)*4+ROUNDUP(MONTH(R2787)/3)))</f>
        <v/>
      </c>
      <c r="P2787">
        <f>IF($R2787="","",IF($R2788="",1,IF(O2787&lt;&gt;O2788,1,0)))</f>
        <v/>
      </c>
      <c r="Q2787">
        <f>IF(P2787=1,SUM($P$7:P2787),"")</f>
        <v/>
      </c>
      <c r="R2787">
        <f>IF($A2787="","",IF(ISNUMBER($A2787),$A2787,IFERROR(DATEVALUE($A2787),NA())))</f>
        <v/>
      </c>
    </row>
    <row r="2788">
      <c r="O2788">
        <f>IF($R2788="","",CHOOSE($Q$2,YEAR(R2788)*12+MONTH(R2788),INT((R2788-2)/7),YEAR(R2788)*4+ROUNDUP(MONTH(R2788)/3)))</f>
        <v/>
      </c>
      <c r="P2788">
        <f>IF($R2788="","",IF($R2789="",1,IF(O2788&lt;&gt;O2789,1,0)))</f>
        <v/>
      </c>
      <c r="Q2788">
        <f>IF(P2788=1,SUM($P$7:P2788),"")</f>
        <v/>
      </c>
      <c r="R2788">
        <f>IF($A2788="","",IF(ISNUMBER($A2788),$A2788,IFERROR(DATEVALUE($A2788),NA())))</f>
        <v/>
      </c>
    </row>
    <row r="2789">
      <c r="O2789">
        <f>IF($R2789="","",CHOOSE($Q$2,YEAR(R2789)*12+MONTH(R2789),INT((R2789-2)/7),YEAR(R2789)*4+ROUNDUP(MONTH(R2789)/3)))</f>
        <v/>
      </c>
      <c r="P2789">
        <f>IF($R2789="","",IF($R2790="",1,IF(O2789&lt;&gt;O2790,1,0)))</f>
        <v/>
      </c>
      <c r="Q2789">
        <f>IF(P2789=1,SUM($P$7:P2789),"")</f>
        <v/>
      </c>
      <c r="R2789">
        <f>IF($A2789="","",IF(ISNUMBER($A2789),$A2789,IFERROR(DATEVALUE($A2789),NA())))</f>
        <v/>
      </c>
    </row>
    <row r="2790">
      <c r="O2790">
        <f>IF($R2790="","",CHOOSE($Q$2,YEAR(R2790)*12+MONTH(R2790),INT((R2790-2)/7),YEAR(R2790)*4+ROUNDUP(MONTH(R2790)/3)))</f>
        <v/>
      </c>
      <c r="P2790">
        <f>IF($R2790="","",IF($R2791="",1,IF(O2790&lt;&gt;O2791,1,0)))</f>
        <v/>
      </c>
      <c r="Q2790">
        <f>IF(P2790=1,SUM($P$7:P2790),"")</f>
        <v/>
      </c>
      <c r="R2790">
        <f>IF($A2790="","",IF(ISNUMBER($A2790),$A2790,IFERROR(DATEVALUE($A2790),NA())))</f>
        <v/>
      </c>
    </row>
    <row r="2791">
      <c r="O2791">
        <f>IF($R2791="","",CHOOSE($Q$2,YEAR(R2791)*12+MONTH(R2791),INT((R2791-2)/7),YEAR(R2791)*4+ROUNDUP(MONTH(R2791)/3)))</f>
        <v/>
      </c>
      <c r="P2791">
        <f>IF($R2791="","",IF($R2792="",1,IF(O2791&lt;&gt;O2792,1,0)))</f>
        <v/>
      </c>
      <c r="Q2791">
        <f>IF(P2791=1,SUM($P$7:P2791),"")</f>
        <v/>
      </c>
      <c r="R2791">
        <f>IF($A2791="","",IF(ISNUMBER($A2791),$A2791,IFERROR(DATEVALUE($A2791),NA())))</f>
        <v/>
      </c>
    </row>
    <row r="2792">
      <c r="O2792">
        <f>IF($R2792="","",CHOOSE($Q$2,YEAR(R2792)*12+MONTH(R2792),INT((R2792-2)/7),YEAR(R2792)*4+ROUNDUP(MONTH(R2792)/3)))</f>
        <v/>
      </c>
      <c r="P2792">
        <f>IF($R2792="","",IF($R2793="",1,IF(O2792&lt;&gt;O2793,1,0)))</f>
        <v/>
      </c>
      <c r="Q2792">
        <f>IF(P2792=1,SUM($P$7:P2792),"")</f>
        <v/>
      </c>
      <c r="R2792">
        <f>IF($A2792="","",IF(ISNUMBER($A2792),$A2792,IFERROR(DATEVALUE($A2792),NA())))</f>
        <v/>
      </c>
    </row>
    <row r="2793">
      <c r="O2793">
        <f>IF($R2793="","",CHOOSE($Q$2,YEAR(R2793)*12+MONTH(R2793),INT((R2793-2)/7),YEAR(R2793)*4+ROUNDUP(MONTH(R2793)/3)))</f>
        <v/>
      </c>
      <c r="P2793">
        <f>IF($R2793="","",IF($R2794="",1,IF(O2793&lt;&gt;O2794,1,0)))</f>
        <v/>
      </c>
      <c r="Q2793">
        <f>IF(P2793=1,SUM($P$7:P2793),"")</f>
        <v/>
      </c>
      <c r="R2793">
        <f>IF($A2793="","",IF(ISNUMBER($A2793),$A2793,IFERROR(DATEVALUE($A2793),NA())))</f>
        <v/>
      </c>
    </row>
    <row r="2794">
      <c r="O2794">
        <f>IF($R2794="","",CHOOSE($Q$2,YEAR(R2794)*12+MONTH(R2794),INT((R2794-2)/7),YEAR(R2794)*4+ROUNDUP(MONTH(R2794)/3)))</f>
        <v/>
      </c>
      <c r="P2794">
        <f>IF($R2794="","",IF($R2795="",1,IF(O2794&lt;&gt;O2795,1,0)))</f>
        <v/>
      </c>
      <c r="Q2794">
        <f>IF(P2794=1,SUM($P$7:P2794),"")</f>
        <v/>
      </c>
      <c r="R2794">
        <f>IF($A2794="","",IF(ISNUMBER($A2794),$A2794,IFERROR(DATEVALUE($A2794),NA())))</f>
        <v/>
      </c>
    </row>
    <row r="2795">
      <c r="O2795">
        <f>IF($R2795="","",CHOOSE($Q$2,YEAR(R2795)*12+MONTH(R2795),INT((R2795-2)/7),YEAR(R2795)*4+ROUNDUP(MONTH(R2795)/3)))</f>
        <v/>
      </c>
      <c r="P2795">
        <f>IF($R2795="","",IF($R2796="",1,IF(O2795&lt;&gt;O2796,1,0)))</f>
        <v/>
      </c>
      <c r="Q2795">
        <f>IF(P2795=1,SUM($P$7:P2795),"")</f>
        <v/>
      </c>
      <c r="R2795">
        <f>IF($A2795="","",IF(ISNUMBER($A2795),$A2795,IFERROR(DATEVALUE($A2795),NA())))</f>
        <v/>
      </c>
    </row>
    <row r="2796">
      <c r="O2796">
        <f>IF($R2796="","",CHOOSE($Q$2,YEAR(R2796)*12+MONTH(R2796),INT((R2796-2)/7),YEAR(R2796)*4+ROUNDUP(MONTH(R2796)/3)))</f>
        <v/>
      </c>
      <c r="P2796">
        <f>IF($R2796="","",IF($R2797="",1,IF(O2796&lt;&gt;O2797,1,0)))</f>
        <v/>
      </c>
      <c r="Q2796">
        <f>IF(P2796=1,SUM($P$7:P2796),"")</f>
        <v/>
      </c>
      <c r="R2796">
        <f>IF($A2796="","",IF(ISNUMBER($A2796),$A2796,IFERROR(DATEVALUE($A2796),NA())))</f>
        <v/>
      </c>
    </row>
    <row r="2797">
      <c r="O2797">
        <f>IF($R2797="","",CHOOSE($Q$2,YEAR(R2797)*12+MONTH(R2797),INT((R2797-2)/7),YEAR(R2797)*4+ROUNDUP(MONTH(R2797)/3)))</f>
        <v/>
      </c>
      <c r="P2797">
        <f>IF($R2797="","",IF($R2798="",1,IF(O2797&lt;&gt;O2798,1,0)))</f>
        <v/>
      </c>
      <c r="Q2797">
        <f>IF(P2797=1,SUM($P$7:P2797),"")</f>
        <v/>
      </c>
      <c r="R2797">
        <f>IF($A2797="","",IF(ISNUMBER($A2797),$A2797,IFERROR(DATEVALUE($A2797),NA())))</f>
        <v/>
      </c>
    </row>
    <row r="2798">
      <c r="O2798">
        <f>IF($R2798="","",CHOOSE($Q$2,YEAR(R2798)*12+MONTH(R2798),INT((R2798-2)/7),YEAR(R2798)*4+ROUNDUP(MONTH(R2798)/3)))</f>
        <v/>
      </c>
      <c r="P2798">
        <f>IF($R2798="","",IF($R2799="",1,IF(O2798&lt;&gt;O2799,1,0)))</f>
        <v/>
      </c>
      <c r="Q2798">
        <f>IF(P2798=1,SUM($P$7:P2798),"")</f>
        <v/>
      </c>
      <c r="R2798">
        <f>IF($A2798="","",IF(ISNUMBER($A2798),$A2798,IFERROR(DATEVALUE($A2798),NA())))</f>
        <v/>
      </c>
    </row>
    <row r="2799">
      <c r="O2799">
        <f>IF($R2799="","",CHOOSE($Q$2,YEAR(R2799)*12+MONTH(R2799),INT((R2799-2)/7),YEAR(R2799)*4+ROUNDUP(MONTH(R2799)/3)))</f>
        <v/>
      </c>
      <c r="P2799">
        <f>IF($R2799="","",IF($R2800="",1,IF(O2799&lt;&gt;O2800,1,0)))</f>
        <v/>
      </c>
      <c r="Q2799">
        <f>IF(P2799=1,SUM($P$7:P2799),"")</f>
        <v/>
      </c>
      <c r="R2799">
        <f>IF($A2799="","",IF(ISNUMBER($A2799),$A2799,IFERROR(DATEVALUE($A2799),NA())))</f>
        <v/>
      </c>
    </row>
    <row r="2800">
      <c r="O2800">
        <f>IF($R2800="","",CHOOSE($Q$2,YEAR(R2800)*12+MONTH(R2800),INT((R2800-2)/7),YEAR(R2800)*4+ROUNDUP(MONTH(R2800)/3)))</f>
        <v/>
      </c>
      <c r="P2800">
        <f>IF($R2800="","",IF($R2801="",1,IF(O2800&lt;&gt;O2801,1,0)))</f>
        <v/>
      </c>
      <c r="Q2800">
        <f>IF(P2800=1,SUM($P$7:P2800),"")</f>
        <v/>
      </c>
      <c r="R2800">
        <f>IF($A2800="","",IF(ISNUMBER($A2800),$A2800,IFERROR(DATEVALUE($A2800),NA())))</f>
        <v/>
      </c>
    </row>
    <row r="2801">
      <c r="O2801">
        <f>IF($R2801="","",CHOOSE($Q$2,YEAR(R2801)*12+MONTH(R2801),INT((R2801-2)/7),YEAR(R2801)*4+ROUNDUP(MONTH(R2801)/3)))</f>
        <v/>
      </c>
      <c r="P2801">
        <f>IF($R2801="","",IF($R2802="",1,IF(O2801&lt;&gt;O2802,1,0)))</f>
        <v/>
      </c>
      <c r="Q2801">
        <f>IF(P2801=1,SUM($P$7:P2801),"")</f>
        <v/>
      </c>
      <c r="R2801">
        <f>IF($A2801="","",IF(ISNUMBER($A2801),$A2801,IFERROR(DATEVALUE($A2801),NA())))</f>
        <v/>
      </c>
    </row>
    <row r="2802">
      <c r="O2802">
        <f>IF($R2802="","",CHOOSE($Q$2,YEAR(R2802)*12+MONTH(R2802),INT((R2802-2)/7),YEAR(R2802)*4+ROUNDUP(MONTH(R2802)/3)))</f>
        <v/>
      </c>
      <c r="P2802">
        <f>IF($R2802="","",IF($R2803="",1,IF(O2802&lt;&gt;O2803,1,0)))</f>
        <v/>
      </c>
      <c r="Q2802">
        <f>IF(P2802=1,SUM($P$7:P2802),"")</f>
        <v/>
      </c>
      <c r="R2802">
        <f>IF($A2802="","",IF(ISNUMBER($A2802),$A2802,IFERROR(DATEVALUE($A2802),NA())))</f>
        <v/>
      </c>
    </row>
    <row r="2803">
      <c r="O2803">
        <f>IF($R2803="","",CHOOSE($Q$2,YEAR(R2803)*12+MONTH(R2803),INT((R2803-2)/7),YEAR(R2803)*4+ROUNDUP(MONTH(R2803)/3)))</f>
        <v/>
      </c>
      <c r="P2803">
        <f>IF($R2803="","",IF($R2804="",1,IF(O2803&lt;&gt;O2804,1,0)))</f>
        <v/>
      </c>
      <c r="Q2803">
        <f>IF(P2803=1,SUM($P$7:P2803),"")</f>
        <v/>
      </c>
      <c r="R2803">
        <f>IF($A2803="","",IF(ISNUMBER($A2803),$A2803,IFERROR(DATEVALUE($A2803),NA())))</f>
        <v/>
      </c>
    </row>
    <row r="2804">
      <c r="O2804">
        <f>IF($R2804="","",CHOOSE($Q$2,YEAR(R2804)*12+MONTH(R2804),INT((R2804-2)/7),YEAR(R2804)*4+ROUNDUP(MONTH(R2804)/3)))</f>
        <v/>
      </c>
      <c r="P2804">
        <f>IF($R2804="","",IF($R2805="",1,IF(O2804&lt;&gt;O2805,1,0)))</f>
        <v/>
      </c>
      <c r="Q2804">
        <f>IF(P2804=1,SUM($P$7:P2804),"")</f>
        <v/>
      </c>
      <c r="R2804">
        <f>IF($A2804="","",IF(ISNUMBER($A2804),$A2804,IFERROR(DATEVALUE($A2804),NA())))</f>
        <v/>
      </c>
    </row>
    <row r="2805">
      <c r="O2805">
        <f>IF($R2805="","",CHOOSE($Q$2,YEAR(R2805)*12+MONTH(R2805),INT((R2805-2)/7),YEAR(R2805)*4+ROUNDUP(MONTH(R2805)/3)))</f>
        <v/>
      </c>
      <c r="P2805">
        <f>IF($R2805="","",IF($R2806="",1,IF(O2805&lt;&gt;O2806,1,0)))</f>
        <v/>
      </c>
      <c r="Q2805">
        <f>IF(P2805=1,SUM($P$7:P2805),"")</f>
        <v/>
      </c>
      <c r="R2805">
        <f>IF($A2805="","",IF(ISNUMBER($A2805),$A2805,IFERROR(DATEVALUE($A2805),NA())))</f>
        <v/>
      </c>
    </row>
    <row r="2806">
      <c r="O2806">
        <f>IF($R2806="","",CHOOSE($Q$2,YEAR(R2806)*12+MONTH(R2806),INT((R2806-2)/7),YEAR(R2806)*4+ROUNDUP(MONTH(R2806)/3)))</f>
        <v/>
      </c>
      <c r="P2806">
        <f>IF($R2806="","",IF($R2807="",1,IF(O2806&lt;&gt;O2807,1,0)))</f>
        <v/>
      </c>
      <c r="Q2806">
        <f>IF(P2806=1,SUM($P$7:P2806),"")</f>
        <v/>
      </c>
      <c r="R2806">
        <f>IF($A2806="","",IF(ISNUMBER($A2806),$A2806,IFERROR(DATEVALUE($A2806),NA())))</f>
        <v/>
      </c>
    </row>
    <row r="2807">
      <c r="O2807">
        <f>IF($R2807="","",CHOOSE($Q$2,YEAR(R2807)*12+MONTH(R2807),INT((R2807-2)/7),YEAR(R2807)*4+ROUNDUP(MONTH(R2807)/3)))</f>
        <v/>
      </c>
      <c r="P2807">
        <f>IF($R2807="","",IF($R2808="",1,IF(O2807&lt;&gt;O2808,1,0)))</f>
        <v/>
      </c>
      <c r="Q2807">
        <f>IF(P2807=1,SUM($P$7:P2807),"")</f>
        <v/>
      </c>
      <c r="R2807">
        <f>IF($A2807="","",IF(ISNUMBER($A2807),$A2807,IFERROR(DATEVALUE($A2807),NA())))</f>
        <v/>
      </c>
    </row>
    <row r="2808">
      <c r="O2808">
        <f>IF($R2808="","",CHOOSE($Q$2,YEAR(R2808)*12+MONTH(R2808),INT((R2808-2)/7),YEAR(R2808)*4+ROUNDUP(MONTH(R2808)/3)))</f>
        <v/>
      </c>
      <c r="P2808">
        <f>IF($R2808="","",IF($R2809="",1,IF(O2808&lt;&gt;O2809,1,0)))</f>
        <v/>
      </c>
      <c r="Q2808">
        <f>IF(P2808=1,SUM($P$7:P2808),"")</f>
        <v/>
      </c>
      <c r="R2808">
        <f>IF($A2808="","",IF(ISNUMBER($A2808),$A2808,IFERROR(DATEVALUE($A2808),NA())))</f>
        <v/>
      </c>
    </row>
    <row r="2809">
      <c r="O2809">
        <f>IF($R2809="","",CHOOSE($Q$2,YEAR(R2809)*12+MONTH(R2809),INT((R2809-2)/7),YEAR(R2809)*4+ROUNDUP(MONTH(R2809)/3)))</f>
        <v/>
      </c>
      <c r="P2809">
        <f>IF($R2809="","",IF($R2810="",1,IF(O2809&lt;&gt;O2810,1,0)))</f>
        <v/>
      </c>
      <c r="Q2809">
        <f>IF(P2809=1,SUM($P$7:P2809),"")</f>
        <v/>
      </c>
      <c r="R2809">
        <f>IF($A2809="","",IF(ISNUMBER($A2809),$A2809,IFERROR(DATEVALUE($A2809),NA())))</f>
        <v/>
      </c>
    </row>
    <row r="2810">
      <c r="O2810">
        <f>IF($R2810="","",CHOOSE($Q$2,YEAR(R2810)*12+MONTH(R2810),INT((R2810-2)/7),YEAR(R2810)*4+ROUNDUP(MONTH(R2810)/3)))</f>
        <v/>
      </c>
      <c r="P2810">
        <f>IF($R2810="","",IF($R2811="",1,IF(O2810&lt;&gt;O2811,1,0)))</f>
        <v/>
      </c>
      <c r="Q2810">
        <f>IF(P2810=1,SUM($P$7:P2810),"")</f>
        <v/>
      </c>
      <c r="R2810">
        <f>IF($A2810="","",IF(ISNUMBER($A2810),$A2810,IFERROR(DATEVALUE($A2810),NA())))</f>
        <v/>
      </c>
    </row>
    <row r="2811">
      <c r="O2811">
        <f>IF($R2811="","",CHOOSE($Q$2,YEAR(R2811)*12+MONTH(R2811),INT((R2811-2)/7),YEAR(R2811)*4+ROUNDUP(MONTH(R2811)/3)))</f>
        <v/>
      </c>
      <c r="P2811">
        <f>IF($R2811="","",IF($R2812="",1,IF(O2811&lt;&gt;O2812,1,0)))</f>
        <v/>
      </c>
      <c r="Q2811">
        <f>IF(P2811=1,SUM($P$7:P2811),"")</f>
        <v/>
      </c>
      <c r="R2811">
        <f>IF($A2811="","",IF(ISNUMBER($A2811),$A2811,IFERROR(DATEVALUE($A2811),NA())))</f>
        <v/>
      </c>
    </row>
    <row r="2812">
      <c r="O2812">
        <f>IF($R2812="","",CHOOSE($Q$2,YEAR(R2812)*12+MONTH(R2812),INT((R2812-2)/7),YEAR(R2812)*4+ROUNDUP(MONTH(R2812)/3)))</f>
        <v/>
      </c>
      <c r="P2812">
        <f>IF($R2812="","",IF($R2813="",1,IF(O2812&lt;&gt;O2813,1,0)))</f>
        <v/>
      </c>
      <c r="Q2812">
        <f>IF(P2812=1,SUM($P$7:P2812),"")</f>
        <v/>
      </c>
      <c r="R2812">
        <f>IF($A2812="","",IF(ISNUMBER($A2812),$A2812,IFERROR(DATEVALUE($A2812),NA())))</f>
        <v/>
      </c>
    </row>
    <row r="2813">
      <c r="O2813">
        <f>IF($R2813="","",CHOOSE($Q$2,YEAR(R2813)*12+MONTH(R2813),INT((R2813-2)/7),YEAR(R2813)*4+ROUNDUP(MONTH(R2813)/3)))</f>
        <v/>
      </c>
      <c r="P2813">
        <f>IF($R2813="","",IF($R2814="",1,IF(O2813&lt;&gt;O2814,1,0)))</f>
        <v/>
      </c>
      <c r="Q2813">
        <f>IF(P2813=1,SUM($P$7:P2813),"")</f>
        <v/>
      </c>
      <c r="R2813">
        <f>IF($A2813="","",IF(ISNUMBER($A2813),$A2813,IFERROR(DATEVALUE($A2813),NA())))</f>
        <v/>
      </c>
    </row>
    <row r="2814">
      <c r="O2814">
        <f>IF($R2814="","",CHOOSE($Q$2,YEAR(R2814)*12+MONTH(R2814),INT((R2814-2)/7),YEAR(R2814)*4+ROUNDUP(MONTH(R2814)/3)))</f>
        <v/>
      </c>
      <c r="P2814">
        <f>IF($R2814="","",IF($R2815="",1,IF(O2814&lt;&gt;O2815,1,0)))</f>
        <v/>
      </c>
      <c r="Q2814">
        <f>IF(P2814=1,SUM($P$7:P2814),"")</f>
        <v/>
      </c>
      <c r="R2814">
        <f>IF($A2814="","",IF(ISNUMBER($A2814),$A2814,IFERROR(DATEVALUE($A2814),NA())))</f>
        <v/>
      </c>
    </row>
    <row r="2815">
      <c r="O2815">
        <f>IF($R2815="","",CHOOSE($Q$2,YEAR(R2815)*12+MONTH(R2815),INT((R2815-2)/7),YEAR(R2815)*4+ROUNDUP(MONTH(R2815)/3)))</f>
        <v/>
      </c>
      <c r="P2815">
        <f>IF($R2815="","",IF($R2816="",1,IF(O2815&lt;&gt;O2816,1,0)))</f>
        <v/>
      </c>
      <c r="Q2815">
        <f>IF(P2815=1,SUM($P$7:P2815),"")</f>
        <v/>
      </c>
      <c r="R2815">
        <f>IF($A2815="","",IF(ISNUMBER($A2815),$A2815,IFERROR(DATEVALUE($A2815),NA())))</f>
        <v/>
      </c>
    </row>
    <row r="2816">
      <c r="O2816">
        <f>IF($R2816="","",CHOOSE($Q$2,YEAR(R2816)*12+MONTH(R2816),INT((R2816-2)/7),YEAR(R2816)*4+ROUNDUP(MONTH(R2816)/3)))</f>
        <v/>
      </c>
      <c r="P2816">
        <f>IF($R2816="","",IF($R2817="",1,IF(O2816&lt;&gt;O2817,1,0)))</f>
        <v/>
      </c>
      <c r="Q2816">
        <f>IF(P2816=1,SUM($P$7:P2816),"")</f>
        <v/>
      </c>
      <c r="R2816">
        <f>IF($A2816="","",IF(ISNUMBER($A2816),$A2816,IFERROR(DATEVALUE($A2816),NA())))</f>
        <v/>
      </c>
    </row>
    <row r="2817">
      <c r="O2817">
        <f>IF($R2817="","",CHOOSE($Q$2,YEAR(R2817)*12+MONTH(R2817),INT((R2817-2)/7),YEAR(R2817)*4+ROUNDUP(MONTH(R2817)/3)))</f>
        <v/>
      </c>
      <c r="P2817">
        <f>IF($R2817="","",IF($R2818="",1,IF(O2817&lt;&gt;O2818,1,0)))</f>
        <v/>
      </c>
      <c r="Q2817">
        <f>IF(P2817=1,SUM($P$7:P2817),"")</f>
        <v/>
      </c>
      <c r="R2817">
        <f>IF($A2817="","",IF(ISNUMBER($A2817),$A2817,IFERROR(DATEVALUE($A2817),NA())))</f>
        <v/>
      </c>
    </row>
    <row r="2818">
      <c r="O2818">
        <f>IF($R2818="","",CHOOSE($Q$2,YEAR(R2818)*12+MONTH(R2818),INT((R2818-2)/7),YEAR(R2818)*4+ROUNDUP(MONTH(R2818)/3)))</f>
        <v/>
      </c>
      <c r="P2818">
        <f>IF($R2818="","",IF($R2819="",1,IF(O2818&lt;&gt;O2819,1,0)))</f>
        <v/>
      </c>
      <c r="Q2818">
        <f>IF(P2818=1,SUM($P$7:P2818),"")</f>
        <v/>
      </c>
      <c r="R2818">
        <f>IF($A2818="","",IF(ISNUMBER($A2818),$A2818,IFERROR(DATEVALUE($A2818),NA())))</f>
        <v/>
      </c>
    </row>
    <row r="2819">
      <c r="O2819">
        <f>IF($R2819="","",CHOOSE($Q$2,YEAR(R2819)*12+MONTH(R2819),INT((R2819-2)/7),YEAR(R2819)*4+ROUNDUP(MONTH(R2819)/3)))</f>
        <v/>
      </c>
      <c r="P2819">
        <f>IF($R2819="","",IF($R2820="",1,IF(O2819&lt;&gt;O2820,1,0)))</f>
        <v/>
      </c>
      <c r="Q2819">
        <f>IF(P2819=1,SUM($P$7:P2819),"")</f>
        <v/>
      </c>
      <c r="R2819">
        <f>IF($A2819="","",IF(ISNUMBER($A2819),$A2819,IFERROR(DATEVALUE($A2819),NA())))</f>
        <v/>
      </c>
    </row>
    <row r="2820">
      <c r="O2820">
        <f>IF($R2820="","",CHOOSE($Q$2,YEAR(R2820)*12+MONTH(R2820),INT((R2820-2)/7),YEAR(R2820)*4+ROUNDUP(MONTH(R2820)/3)))</f>
        <v/>
      </c>
      <c r="P2820">
        <f>IF($R2820="","",IF($R2821="",1,IF(O2820&lt;&gt;O2821,1,0)))</f>
        <v/>
      </c>
      <c r="Q2820">
        <f>IF(P2820=1,SUM($P$7:P2820),"")</f>
        <v/>
      </c>
      <c r="R2820">
        <f>IF($A2820="","",IF(ISNUMBER($A2820),$A2820,IFERROR(DATEVALUE($A2820),NA())))</f>
        <v/>
      </c>
    </row>
    <row r="2821">
      <c r="O2821">
        <f>IF($R2821="","",CHOOSE($Q$2,YEAR(R2821)*12+MONTH(R2821),INT((R2821-2)/7),YEAR(R2821)*4+ROUNDUP(MONTH(R2821)/3)))</f>
        <v/>
      </c>
      <c r="P2821">
        <f>IF($R2821="","",IF($R2822="",1,IF(O2821&lt;&gt;O2822,1,0)))</f>
        <v/>
      </c>
      <c r="Q2821">
        <f>IF(P2821=1,SUM($P$7:P2821),"")</f>
        <v/>
      </c>
      <c r="R2821">
        <f>IF($A2821="","",IF(ISNUMBER($A2821),$A2821,IFERROR(DATEVALUE($A2821),NA())))</f>
        <v/>
      </c>
    </row>
    <row r="2822">
      <c r="O2822">
        <f>IF($R2822="","",CHOOSE($Q$2,YEAR(R2822)*12+MONTH(R2822),INT((R2822-2)/7),YEAR(R2822)*4+ROUNDUP(MONTH(R2822)/3)))</f>
        <v/>
      </c>
      <c r="P2822">
        <f>IF($R2822="","",IF($R2823="",1,IF(O2822&lt;&gt;O2823,1,0)))</f>
        <v/>
      </c>
      <c r="Q2822">
        <f>IF(P2822=1,SUM($P$7:P2822),"")</f>
        <v/>
      </c>
      <c r="R2822">
        <f>IF($A2822="","",IF(ISNUMBER($A2822),$A2822,IFERROR(DATEVALUE($A2822),NA())))</f>
        <v/>
      </c>
    </row>
    <row r="2823">
      <c r="O2823">
        <f>IF($R2823="","",CHOOSE($Q$2,YEAR(R2823)*12+MONTH(R2823),INT((R2823-2)/7),YEAR(R2823)*4+ROUNDUP(MONTH(R2823)/3)))</f>
        <v/>
      </c>
      <c r="P2823">
        <f>IF($R2823="","",IF($R2824="",1,IF(O2823&lt;&gt;O2824,1,0)))</f>
        <v/>
      </c>
      <c r="Q2823">
        <f>IF(P2823=1,SUM($P$7:P2823),"")</f>
        <v/>
      </c>
      <c r="R2823">
        <f>IF($A2823="","",IF(ISNUMBER($A2823),$A2823,IFERROR(DATEVALUE($A2823),NA())))</f>
        <v/>
      </c>
    </row>
    <row r="2824">
      <c r="O2824">
        <f>IF($R2824="","",CHOOSE($Q$2,YEAR(R2824)*12+MONTH(R2824),INT((R2824-2)/7),YEAR(R2824)*4+ROUNDUP(MONTH(R2824)/3)))</f>
        <v/>
      </c>
      <c r="P2824">
        <f>IF($R2824="","",IF($R2825="",1,IF(O2824&lt;&gt;O2825,1,0)))</f>
        <v/>
      </c>
      <c r="Q2824">
        <f>IF(P2824=1,SUM($P$7:P2824),"")</f>
        <v/>
      </c>
      <c r="R2824">
        <f>IF($A2824="","",IF(ISNUMBER($A2824),$A2824,IFERROR(DATEVALUE($A2824),NA())))</f>
        <v/>
      </c>
    </row>
    <row r="2825">
      <c r="O2825">
        <f>IF($R2825="","",CHOOSE($Q$2,YEAR(R2825)*12+MONTH(R2825),INT((R2825-2)/7),YEAR(R2825)*4+ROUNDUP(MONTH(R2825)/3)))</f>
        <v/>
      </c>
      <c r="P2825">
        <f>IF($R2825="","",IF($R2826="",1,IF(O2825&lt;&gt;O2826,1,0)))</f>
        <v/>
      </c>
      <c r="Q2825">
        <f>IF(P2825=1,SUM($P$7:P2825),"")</f>
        <v/>
      </c>
      <c r="R2825">
        <f>IF($A2825="","",IF(ISNUMBER($A2825),$A2825,IFERROR(DATEVALUE($A2825),NA())))</f>
        <v/>
      </c>
    </row>
    <row r="2826">
      <c r="O2826">
        <f>IF($R2826="","",CHOOSE($Q$2,YEAR(R2826)*12+MONTH(R2826),INT((R2826-2)/7),YEAR(R2826)*4+ROUNDUP(MONTH(R2826)/3)))</f>
        <v/>
      </c>
      <c r="P2826">
        <f>IF($R2826="","",IF($R2827="",1,IF(O2826&lt;&gt;O2827,1,0)))</f>
        <v/>
      </c>
      <c r="Q2826">
        <f>IF(P2826=1,SUM($P$7:P2826),"")</f>
        <v/>
      </c>
      <c r="R2826">
        <f>IF($A2826="","",IF(ISNUMBER($A2826),$A2826,IFERROR(DATEVALUE($A2826),NA())))</f>
        <v/>
      </c>
    </row>
    <row r="2827">
      <c r="O2827">
        <f>IF($R2827="","",CHOOSE($Q$2,YEAR(R2827)*12+MONTH(R2827),INT((R2827-2)/7),YEAR(R2827)*4+ROUNDUP(MONTH(R2827)/3)))</f>
        <v/>
      </c>
      <c r="P2827">
        <f>IF($R2827="","",IF($R2828="",1,IF(O2827&lt;&gt;O2828,1,0)))</f>
        <v/>
      </c>
      <c r="Q2827">
        <f>IF(P2827=1,SUM($P$7:P2827),"")</f>
        <v/>
      </c>
      <c r="R2827">
        <f>IF($A2827="","",IF(ISNUMBER($A2827),$A2827,IFERROR(DATEVALUE($A2827),NA())))</f>
        <v/>
      </c>
    </row>
    <row r="2828">
      <c r="O2828">
        <f>IF($R2828="","",CHOOSE($Q$2,YEAR(R2828)*12+MONTH(R2828),INT((R2828-2)/7),YEAR(R2828)*4+ROUNDUP(MONTH(R2828)/3)))</f>
        <v/>
      </c>
      <c r="P2828">
        <f>IF($R2828="","",IF($R2829="",1,IF(O2828&lt;&gt;O2829,1,0)))</f>
        <v/>
      </c>
      <c r="Q2828">
        <f>IF(P2828=1,SUM($P$7:P2828),"")</f>
        <v/>
      </c>
      <c r="R2828">
        <f>IF($A2828="","",IF(ISNUMBER($A2828),$A2828,IFERROR(DATEVALUE($A2828),NA())))</f>
        <v/>
      </c>
    </row>
    <row r="2829">
      <c r="O2829">
        <f>IF($R2829="","",CHOOSE($Q$2,YEAR(R2829)*12+MONTH(R2829),INT((R2829-2)/7),YEAR(R2829)*4+ROUNDUP(MONTH(R2829)/3)))</f>
        <v/>
      </c>
      <c r="P2829">
        <f>IF($R2829="","",IF($R2830="",1,IF(O2829&lt;&gt;O2830,1,0)))</f>
        <v/>
      </c>
      <c r="Q2829">
        <f>IF(P2829=1,SUM($P$7:P2829),"")</f>
        <v/>
      </c>
      <c r="R2829">
        <f>IF($A2829="","",IF(ISNUMBER($A2829),$A2829,IFERROR(DATEVALUE($A2829),NA())))</f>
        <v/>
      </c>
    </row>
    <row r="2830">
      <c r="O2830">
        <f>IF($R2830="","",CHOOSE($Q$2,YEAR(R2830)*12+MONTH(R2830),INT((R2830-2)/7),YEAR(R2830)*4+ROUNDUP(MONTH(R2830)/3)))</f>
        <v/>
      </c>
      <c r="P2830">
        <f>IF($R2830="","",IF($R2831="",1,IF(O2830&lt;&gt;O2831,1,0)))</f>
        <v/>
      </c>
      <c r="Q2830">
        <f>IF(P2830=1,SUM($P$7:P2830),"")</f>
        <v/>
      </c>
      <c r="R2830">
        <f>IF($A2830="","",IF(ISNUMBER($A2830),$A2830,IFERROR(DATEVALUE($A2830),NA())))</f>
        <v/>
      </c>
    </row>
    <row r="2831">
      <c r="O2831">
        <f>IF($R2831="","",CHOOSE($Q$2,YEAR(R2831)*12+MONTH(R2831),INT((R2831-2)/7),YEAR(R2831)*4+ROUNDUP(MONTH(R2831)/3)))</f>
        <v/>
      </c>
      <c r="P2831">
        <f>IF($R2831="","",IF($R2832="",1,IF(O2831&lt;&gt;O2832,1,0)))</f>
        <v/>
      </c>
      <c r="Q2831">
        <f>IF(P2831=1,SUM($P$7:P2831),"")</f>
        <v/>
      </c>
      <c r="R2831">
        <f>IF($A2831="","",IF(ISNUMBER($A2831),$A2831,IFERROR(DATEVALUE($A2831),NA())))</f>
        <v/>
      </c>
    </row>
    <row r="2832">
      <c r="O2832">
        <f>IF($R2832="","",CHOOSE($Q$2,YEAR(R2832)*12+MONTH(R2832),INT((R2832-2)/7),YEAR(R2832)*4+ROUNDUP(MONTH(R2832)/3)))</f>
        <v/>
      </c>
      <c r="P2832">
        <f>IF($R2832="","",IF($R2833="",1,IF(O2832&lt;&gt;O2833,1,0)))</f>
        <v/>
      </c>
      <c r="Q2832">
        <f>IF(P2832=1,SUM($P$7:P2832),"")</f>
        <v/>
      </c>
      <c r="R2832">
        <f>IF($A2832="","",IF(ISNUMBER($A2832),$A2832,IFERROR(DATEVALUE($A2832),NA())))</f>
        <v/>
      </c>
    </row>
    <row r="2833">
      <c r="O2833">
        <f>IF($R2833="","",CHOOSE($Q$2,YEAR(R2833)*12+MONTH(R2833),INT((R2833-2)/7),YEAR(R2833)*4+ROUNDUP(MONTH(R2833)/3)))</f>
        <v/>
      </c>
      <c r="P2833">
        <f>IF($R2833="","",IF($R2834="",1,IF(O2833&lt;&gt;O2834,1,0)))</f>
        <v/>
      </c>
      <c r="Q2833">
        <f>IF(P2833=1,SUM($P$7:P2833),"")</f>
        <v/>
      </c>
      <c r="R2833">
        <f>IF($A2833="","",IF(ISNUMBER($A2833),$A2833,IFERROR(DATEVALUE($A2833),NA())))</f>
        <v/>
      </c>
    </row>
    <row r="2834">
      <c r="O2834">
        <f>IF($R2834="","",CHOOSE($Q$2,YEAR(R2834)*12+MONTH(R2834),INT((R2834-2)/7),YEAR(R2834)*4+ROUNDUP(MONTH(R2834)/3)))</f>
        <v/>
      </c>
      <c r="P2834">
        <f>IF($R2834="","",IF($R2835="",1,IF(O2834&lt;&gt;O2835,1,0)))</f>
        <v/>
      </c>
      <c r="Q2834">
        <f>IF(P2834=1,SUM($P$7:P2834),"")</f>
        <v/>
      </c>
      <c r="R2834">
        <f>IF($A2834="","",IF(ISNUMBER($A2834),$A2834,IFERROR(DATEVALUE($A2834),NA())))</f>
        <v/>
      </c>
    </row>
    <row r="2835">
      <c r="O2835">
        <f>IF($R2835="","",CHOOSE($Q$2,YEAR(R2835)*12+MONTH(R2835),INT((R2835-2)/7),YEAR(R2835)*4+ROUNDUP(MONTH(R2835)/3)))</f>
        <v/>
      </c>
      <c r="P2835">
        <f>IF($R2835="","",IF($R2836="",1,IF(O2835&lt;&gt;O2836,1,0)))</f>
        <v/>
      </c>
      <c r="Q2835">
        <f>IF(P2835=1,SUM($P$7:P2835),"")</f>
        <v/>
      </c>
      <c r="R2835">
        <f>IF($A2835="","",IF(ISNUMBER($A2835),$A2835,IFERROR(DATEVALUE($A2835),NA())))</f>
        <v/>
      </c>
    </row>
    <row r="2836">
      <c r="O2836">
        <f>IF($R2836="","",CHOOSE($Q$2,YEAR(R2836)*12+MONTH(R2836),INT((R2836-2)/7),YEAR(R2836)*4+ROUNDUP(MONTH(R2836)/3)))</f>
        <v/>
      </c>
      <c r="P2836">
        <f>IF($R2836="","",IF($R2837="",1,IF(O2836&lt;&gt;O2837,1,0)))</f>
        <v/>
      </c>
      <c r="Q2836">
        <f>IF(P2836=1,SUM($P$7:P2836),"")</f>
        <v/>
      </c>
      <c r="R2836">
        <f>IF($A2836="","",IF(ISNUMBER($A2836),$A2836,IFERROR(DATEVALUE($A2836),NA())))</f>
        <v/>
      </c>
    </row>
    <row r="2837">
      <c r="O2837">
        <f>IF($R2837="","",CHOOSE($Q$2,YEAR(R2837)*12+MONTH(R2837),INT((R2837-2)/7),YEAR(R2837)*4+ROUNDUP(MONTH(R2837)/3)))</f>
        <v/>
      </c>
      <c r="P2837">
        <f>IF($R2837="","",IF($R2838="",1,IF(O2837&lt;&gt;O2838,1,0)))</f>
        <v/>
      </c>
      <c r="Q2837">
        <f>IF(P2837=1,SUM($P$7:P2837),"")</f>
        <v/>
      </c>
      <c r="R2837">
        <f>IF($A2837="","",IF(ISNUMBER($A2837),$A2837,IFERROR(DATEVALUE($A2837),NA())))</f>
        <v/>
      </c>
    </row>
    <row r="2838">
      <c r="O2838">
        <f>IF($R2838="","",CHOOSE($Q$2,YEAR(R2838)*12+MONTH(R2838),INT((R2838-2)/7),YEAR(R2838)*4+ROUNDUP(MONTH(R2838)/3)))</f>
        <v/>
      </c>
      <c r="P2838">
        <f>IF($R2838="","",IF($R2839="",1,IF(O2838&lt;&gt;O2839,1,0)))</f>
        <v/>
      </c>
      <c r="Q2838">
        <f>IF(P2838=1,SUM($P$7:P2838),"")</f>
        <v/>
      </c>
      <c r="R2838">
        <f>IF($A2838="","",IF(ISNUMBER($A2838),$A2838,IFERROR(DATEVALUE($A2838),NA())))</f>
        <v/>
      </c>
    </row>
    <row r="2839">
      <c r="O2839">
        <f>IF($R2839="","",CHOOSE($Q$2,YEAR(R2839)*12+MONTH(R2839),INT((R2839-2)/7),YEAR(R2839)*4+ROUNDUP(MONTH(R2839)/3)))</f>
        <v/>
      </c>
      <c r="P2839">
        <f>IF($R2839="","",IF($R2840="",1,IF(O2839&lt;&gt;O2840,1,0)))</f>
        <v/>
      </c>
      <c r="Q2839">
        <f>IF(P2839=1,SUM($P$7:P2839),"")</f>
        <v/>
      </c>
      <c r="R2839">
        <f>IF($A2839="","",IF(ISNUMBER($A2839),$A2839,IFERROR(DATEVALUE($A2839),NA())))</f>
        <v/>
      </c>
    </row>
    <row r="2840">
      <c r="O2840">
        <f>IF($R2840="","",CHOOSE($Q$2,YEAR(R2840)*12+MONTH(R2840),INT((R2840-2)/7),YEAR(R2840)*4+ROUNDUP(MONTH(R2840)/3)))</f>
        <v/>
      </c>
      <c r="P2840">
        <f>IF($R2840="","",IF($R2841="",1,IF(O2840&lt;&gt;O2841,1,0)))</f>
        <v/>
      </c>
      <c r="Q2840">
        <f>IF(P2840=1,SUM($P$7:P2840),"")</f>
        <v/>
      </c>
      <c r="R2840">
        <f>IF($A2840="","",IF(ISNUMBER($A2840),$A2840,IFERROR(DATEVALUE($A2840),NA())))</f>
        <v/>
      </c>
    </row>
    <row r="2841">
      <c r="O2841">
        <f>IF($R2841="","",CHOOSE($Q$2,YEAR(R2841)*12+MONTH(R2841),INT((R2841-2)/7),YEAR(R2841)*4+ROUNDUP(MONTH(R2841)/3)))</f>
        <v/>
      </c>
      <c r="P2841">
        <f>IF($R2841="","",IF($R2842="",1,IF(O2841&lt;&gt;O2842,1,0)))</f>
        <v/>
      </c>
      <c r="Q2841">
        <f>IF(P2841=1,SUM($P$7:P2841),"")</f>
        <v/>
      </c>
      <c r="R2841">
        <f>IF($A2841="","",IF(ISNUMBER($A2841),$A2841,IFERROR(DATEVALUE($A2841),NA())))</f>
        <v/>
      </c>
    </row>
    <row r="2842">
      <c r="O2842">
        <f>IF($R2842="","",CHOOSE($Q$2,YEAR(R2842)*12+MONTH(R2842),INT((R2842-2)/7),YEAR(R2842)*4+ROUNDUP(MONTH(R2842)/3)))</f>
        <v/>
      </c>
      <c r="P2842">
        <f>IF($R2842="","",IF($R2843="",1,IF(O2842&lt;&gt;O2843,1,0)))</f>
        <v/>
      </c>
      <c r="Q2842">
        <f>IF(P2842=1,SUM($P$7:P2842),"")</f>
        <v/>
      </c>
      <c r="R2842">
        <f>IF($A2842="","",IF(ISNUMBER($A2842),$A2842,IFERROR(DATEVALUE($A2842),NA())))</f>
        <v/>
      </c>
    </row>
    <row r="2843">
      <c r="O2843">
        <f>IF($R2843="","",CHOOSE($Q$2,YEAR(R2843)*12+MONTH(R2843),INT((R2843-2)/7),YEAR(R2843)*4+ROUNDUP(MONTH(R2843)/3)))</f>
        <v/>
      </c>
      <c r="P2843">
        <f>IF($R2843="","",IF($R2844="",1,IF(O2843&lt;&gt;O2844,1,0)))</f>
        <v/>
      </c>
      <c r="Q2843">
        <f>IF(P2843=1,SUM($P$7:P2843),"")</f>
        <v/>
      </c>
      <c r="R2843">
        <f>IF($A2843="","",IF(ISNUMBER($A2843),$A2843,IFERROR(DATEVALUE($A2843),NA())))</f>
        <v/>
      </c>
    </row>
    <row r="2844">
      <c r="O2844">
        <f>IF($R2844="","",CHOOSE($Q$2,YEAR(R2844)*12+MONTH(R2844),INT((R2844-2)/7),YEAR(R2844)*4+ROUNDUP(MONTH(R2844)/3)))</f>
        <v/>
      </c>
      <c r="P2844">
        <f>IF($R2844="","",IF($R2845="",1,IF(O2844&lt;&gt;O2845,1,0)))</f>
        <v/>
      </c>
      <c r="Q2844">
        <f>IF(P2844=1,SUM($P$7:P2844),"")</f>
        <v/>
      </c>
      <c r="R2844">
        <f>IF($A2844="","",IF(ISNUMBER($A2844),$A2844,IFERROR(DATEVALUE($A2844),NA())))</f>
        <v/>
      </c>
    </row>
    <row r="2845">
      <c r="O2845">
        <f>IF($R2845="","",CHOOSE($Q$2,YEAR(R2845)*12+MONTH(R2845),INT((R2845-2)/7),YEAR(R2845)*4+ROUNDUP(MONTH(R2845)/3)))</f>
        <v/>
      </c>
      <c r="P2845">
        <f>IF($R2845="","",IF($R2846="",1,IF(O2845&lt;&gt;O2846,1,0)))</f>
        <v/>
      </c>
      <c r="Q2845">
        <f>IF(P2845=1,SUM($P$7:P2845),"")</f>
        <v/>
      </c>
      <c r="R2845">
        <f>IF($A2845="","",IF(ISNUMBER($A2845),$A2845,IFERROR(DATEVALUE($A2845),NA())))</f>
        <v/>
      </c>
    </row>
    <row r="2846">
      <c r="O2846">
        <f>IF($R2846="","",CHOOSE($Q$2,YEAR(R2846)*12+MONTH(R2846),INT((R2846-2)/7),YEAR(R2846)*4+ROUNDUP(MONTH(R2846)/3)))</f>
        <v/>
      </c>
      <c r="P2846">
        <f>IF($R2846="","",IF($R2847="",1,IF(O2846&lt;&gt;O2847,1,0)))</f>
        <v/>
      </c>
      <c r="Q2846">
        <f>IF(P2846=1,SUM($P$7:P2846),"")</f>
        <v/>
      </c>
      <c r="R2846">
        <f>IF($A2846="","",IF(ISNUMBER($A2846),$A2846,IFERROR(DATEVALUE($A2846),NA())))</f>
        <v/>
      </c>
    </row>
    <row r="2847">
      <c r="O2847">
        <f>IF($R2847="","",CHOOSE($Q$2,YEAR(R2847)*12+MONTH(R2847),INT((R2847-2)/7),YEAR(R2847)*4+ROUNDUP(MONTH(R2847)/3)))</f>
        <v/>
      </c>
      <c r="P2847">
        <f>IF($R2847="","",IF($R2848="",1,IF(O2847&lt;&gt;O2848,1,0)))</f>
        <v/>
      </c>
      <c r="Q2847">
        <f>IF(P2847=1,SUM($P$7:P2847),"")</f>
        <v/>
      </c>
      <c r="R2847">
        <f>IF($A2847="","",IF(ISNUMBER($A2847),$A2847,IFERROR(DATEVALUE($A2847),NA())))</f>
        <v/>
      </c>
    </row>
    <row r="2848">
      <c r="O2848">
        <f>IF($R2848="","",CHOOSE($Q$2,YEAR(R2848)*12+MONTH(R2848),INT((R2848-2)/7),YEAR(R2848)*4+ROUNDUP(MONTH(R2848)/3)))</f>
        <v/>
      </c>
      <c r="P2848">
        <f>IF($R2848="","",IF($R2849="",1,IF(O2848&lt;&gt;O2849,1,0)))</f>
        <v/>
      </c>
      <c r="Q2848">
        <f>IF(P2848=1,SUM($P$7:P2848),"")</f>
        <v/>
      </c>
      <c r="R2848">
        <f>IF($A2848="","",IF(ISNUMBER($A2848),$A2848,IFERROR(DATEVALUE($A2848),NA())))</f>
        <v/>
      </c>
    </row>
    <row r="2849">
      <c r="O2849">
        <f>IF($R2849="","",CHOOSE($Q$2,YEAR(R2849)*12+MONTH(R2849),INT((R2849-2)/7),YEAR(R2849)*4+ROUNDUP(MONTH(R2849)/3)))</f>
        <v/>
      </c>
      <c r="P2849">
        <f>IF($R2849="","",IF($R2850="",1,IF(O2849&lt;&gt;O2850,1,0)))</f>
        <v/>
      </c>
      <c r="Q2849">
        <f>IF(P2849=1,SUM($P$7:P2849),"")</f>
        <v/>
      </c>
      <c r="R2849">
        <f>IF($A2849="","",IF(ISNUMBER($A2849),$A2849,IFERROR(DATEVALUE($A2849),NA())))</f>
        <v/>
      </c>
    </row>
    <row r="2850">
      <c r="O2850">
        <f>IF($R2850="","",CHOOSE($Q$2,YEAR(R2850)*12+MONTH(R2850),INT((R2850-2)/7),YEAR(R2850)*4+ROUNDUP(MONTH(R2850)/3)))</f>
        <v/>
      </c>
      <c r="P2850">
        <f>IF($R2850="","",IF($R2851="",1,IF(O2850&lt;&gt;O2851,1,0)))</f>
        <v/>
      </c>
      <c r="Q2850">
        <f>IF(P2850=1,SUM($P$7:P2850),"")</f>
        <v/>
      </c>
      <c r="R2850">
        <f>IF($A2850="","",IF(ISNUMBER($A2850),$A2850,IFERROR(DATEVALUE($A2850),NA())))</f>
        <v/>
      </c>
    </row>
    <row r="2851">
      <c r="O2851">
        <f>IF($R2851="","",CHOOSE($Q$2,YEAR(R2851)*12+MONTH(R2851),INT((R2851-2)/7),YEAR(R2851)*4+ROUNDUP(MONTH(R2851)/3)))</f>
        <v/>
      </c>
      <c r="P2851">
        <f>IF($R2851="","",IF($R2852="",1,IF(O2851&lt;&gt;O2852,1,0)))</f>
        <v/>
      </c>
      <c r="Q2851">
        <f>IF(P2851=1,SUM($P$7:P2851),"")</f>
        <v/>
      </c>
      <c r="R2851">
        <f>IF($A2851="","",IF(ISNUMBER($A2851),$A2851,IFERROR(DATEVALUE($A2851),NA())))</f>
        <v/>
      </c>
    </row>
    <row r="2852">
      <c r="O2852">
        <f>IF($R2852="","",CHOOSE($Q$2,YEAR(R2852)*12+MONTH(R2852),INT((R2852-2)/7),YEAR(R2852)*4+ROUNDUP(MONTH(R2852)/3)))</f>
        <v/>
      </c>
      <c r="P2852">
        <f>IF($R2852="","",IF($R2853="",1,IF(O2852&lt;&gt;O2853,1,0)))</f>
        <v/>
      </c>
      <c r="Q2852">
        <f>IF(P2852=1,SUM($P$7:P2852),"")</f>
        <v/>
      </c>
      <c r="R2852">
        <f>IF($A2852="","",IF(ISNUMBER($A2852),$A2852,IFERROR(DATEVALUE($A2852),NA())))</f>
        <v/>
      </c>
    </row>
    <row r="2853">
      <c r="O2853">
        <f>IF($R2853="","",CHOOSE($Q$2,YEAR(R2853)*12+MONTH(R2853),INT((R2853-2)/7),YEAR(R2853)*4+ROUNDUP(MONTH(R2853)/3)))</f>
        <v/>
      </c>
      <c r="P2853">
        <f>IF($R2853="","",IF($R2854="",1,IF(O2853&lt;&gt;O2854,1,0)))</f>
        <v/>
      </c>
      <c r="Q2853">
        <f>IF(P2853=1,SUM($P$7:P2853),"")</f>
        <v/>
      </c>
      <c r="R2853">
        <f>IF($A2853="","",IF(ISNUMBER($A2853),$A2853,IFERROR(DATEVALUE($A2853),NA())))</f>
        <v/>
      </c>
    </row>
    <row r="2854">
      <c r="O2854">
        <f>IF($R2854="","",CHOOSE($Q$2,YEAR(R2854)*12+MONTH(R2854),INT((R2854-2)/7),YEAR(R2854)*4+ROUNDUP(MONTH(R2854)/3)))</f>
        <v/>
      </c>
      <c r="P2854">
        <f>IF($R2854="","",IF($R2855="",1,IF(O2854&lt;&gt;O2855,1,0)))</f>
        <v/>
      </c>
      <c r="Q2854">
        <f>IF(P2854=1,SUM($P$7:P2854),"")</f>
        <v/>
      </c>
      <c r="R2854">
        <f>IF($A2854="","",IF(ISNUMBER($A2854),$A2854,IFERROR(DATEVALUE($A2854),NA())))</f>
        <v/>
      </c>
    </row>
    <row r="2855">
      <c r="O2855">
        <f>IF($R2855="","",CHOOSE($Q$2,YEAR(R2855)*12+MONTH(R2855),INT((R2855-2)/7),YEAR(R2855)*4+ROUNDUP(MONTH(R2855)/3)))</f>
        <v/>
      </c>
      <c r="P2855">
        <f>IF($R2855="","",IF($R2856="",1,IF(O2855&lt;&gt;O2856,1,0)))</f>
        <v/>
      </c>
      <c r="Q2855">
        <f>IF(P2855=1,SUM($P$7:P2855),"")</f>
        <v/>
      </c>
      <c r="R2855">
        <f>IF($A2855="","",IF(ISNUMBER($A2855),$A2855,IFERROR(DATEVALUE($A2855),NA())))</f>
        <v/>
      </c>
    </row>
    <row r="2856">
      <c r="O2856">
        <f>IF($R2856="","",CHOOSE($Q$2,YEAR(R2856)*12+MONTH(R2856),INT((R2856-2)/7),YEAR(R2856)*4+ROUNDUP(MONTH(R2856)/3)))</f>
        <v/>
      </c>
      <c r="P2856">
        <f>IF($R2856="","",IF($R2857="",1,IF(O2856&lt;&gt;O2857,1,0)))</f>
        <v/>
      </c>
      <c r="Q2856">
        <f>IF(P2856=1,SUM($P$7:P2856),"")</f>
        <v/>
      </c>
      <c r="R2856">
        <f>IF($A2856="","",IF(ISNUMBER($A2856),$A2856,IFERROR(DATEVALUE($A2856),NA())))</f>
        <v/>
      </c>
    </row>
    <row r="2857">
      <c r="O2857">
        <f>IF($R2857="","",CHOOSE($Q$2,YEAR(R2857)*12+MONTH(R2857),INT((R2857-2)/7),YEAR(R2857)*4+ROUNDUP(MONTH(R2857)/3)))</f>
        <v/>
      </c>
      <c r="P2857">
        <f>IF($R2857="","",IF($R2858="",1,IF(O2857&lt;&gt;O2858,1,0)))</f>
        <v/>
      </c>
      <c r="Q2857">
        <f>IF(P2857=1,SUM($P$7:P2857),"")</f>
        <v/>
      </c>
      <c r="R2857">
        <f>IF($A2857="","",IF(ISNUMBER($A2857),$A2857,IFERROR(DATEVALUE($A2857),NA())))</f>
        <v/>
      </c>
    </row>
    <row r="2858">
      <c r="O2858">
        <f>IF($R2858="","",CHOOSE($Q$2,YEAR(R2858)*12+MONTH(R2858),INT((R2858-2)/7),YEAR(R2858)*4+ROUNDUP(MONTH(R2858)/3)))</f>
        <v/>
      </c>
      <c r="P2858">
        <f>IF($R2858="","",IF($R2859="",1,IF(O2858&lt;&gt;O2859,1,0)))</f>
        <v/>
      </c>
      <c r="Q2858">
        <f>IF(P2858=1,SUM($P$7:P2858),"")</f>
        <v/>
      </c>
      <c r="R2858">
        <f>IF($A2858="","",IF(ISNUMBER($A2858),$A2858,IFERROR(DATEVALUE($A2858),NA())))</f>
        <v/>
      </c>
    </row>
    <row r="2859">
      <c r="O2859">
        <f>IF($R2859="","",CHOOSE($Q$2,YEAR(R2859)*12+MONTH(R2859),INT((R2859-2)/7),YEAR(R2859)*4+ROUNDUP(MONTH(R2859)/3)))</f>
        <v/>
      </c>
      <c r="P2859">
        <f>IF($R2859="","",IF($R2860="",1,IF(O2859&lt;&gt;O2860,1,0)))</f>
        <v/>
      </c>
      <c r="Q2859">
        <f>IF(P2859=1,SUM($P$7:P2859),"")</f>
        <v/>
      </c>
      <c r="R2859">
        <f>IF($A2859="","",IF(ISNUMBER($A2859),$A2859,IFERROR(DATEVALUE($A2859),NA())))</f>
        <v/>
      </c>
    </row>
    <row r="2860">
      <c r="O2860">
        <f>IF($R2860="","",CHOOSE($Q$2,YEAR(R2860)*12+MONTH(R2860),INT((R2860-2)/7),YEAR(R2860)*4+ROUNDUP(MONTH(R2860)/3)))</f>
        <v/>
      </c>
      <c r="P2860">
        <f>IF($R2860="","",IF($R2861="",1,IF(O2860&lt;&gt;O2861,1,0)))</f>
        <v/>
      </c>
      <c r="Q2860">
        <f>IF(P2860=1,SUM($P$7:P2860),"")</f>
        <v/>
      </c>
      <c r="R2860">
        <f>IF($A2860="","",IF(ISNUMBER($A2860),$A2860,IFERROR(DATEVALUE($A2860),NA())))</f>
        <v/>
      </c>
    </row>
    <row r="2861">
      <c r="O2861">
        <f>IF($R2861="","",CHOOSE($Q$2,YEAR(R2861)*12+MONTH(R2861),INT((R2861-2)/7),YEAR(R2861)*4+ROUNDUP(MONTH(R2861)/3)))</f>
        <v/>
      </c>
      <c r="P2861">
        <f>IF($R2861="","",IF($R2862="",1,IF(O2861&lt;&gt;O2862,1,0)))</f>
        <v/>
      </c>
      <c r="Q2861">
        <f>IF(P2861=1,SUM($P$7:P2861),"")</f>
        <v/>
      </c>
      <c r="R2861">
        <f>IF($A2861="","",IF(ISNUMBER($A2861),$A2861,IFERROR(DATEVALUE($A2861),NA())))</f>
        <v/>
      </c>
    </row>
    <row r="2862">
      <c r="O2862">
        <f>IF($R2862="","",CHOOSE($Q$2,YEAR(R2862)*12+MONTH(R2862),INT((R2862-2)/7),YEAR(R2862)*4+ROUNDUP(MONTH(R2862)/3)))</f>
        <v/>
      </c>
      <c r="P2862">
        <f>IF($R2862="","",IF($R2863="",1,IF(O2862&lt;&gt;O2863,1,0)))</f>
        <v/>
      </c>
      <c r="Q2862">
        <f>IF(P2862=1,SUM($P$7:P2862),"")</f>
        <v/>
      </c>
      <c r="R2862">
        <f>IF($A2862="","",IF(ISNUMBER($A2862),$A2862,IFERROR(DATEVALUE($A2862),NA())))</f>
        <v/>
      </c>
    </row>
    <row r="2863">
      <c r="O2863">
        <f>IF($R2863="","",CHOOSE($Q$2,YEAR(R2863)*12+MONTH(R2863),INT((R2863-2)/7),YEAR(R2863)*4+ROUNDUP(MONTH(R2863)/3)))</f>
        <v/>
      </c>
      <c r="P2863">
        <f>IF($R2863="","",IF($R2864="",1,IF(O2863&lt;&gt;O2864,1,0)))</f>
        <v/>
      </c>
      <c r="Q2863">
        <f>IF(P2863=1,SUM($P$7:P2863),"")</f>
        <v/>
      </c>
      <c r="R2863">
        <f>IF($A2863="","",IF(ISNUMBER($A2863),$A2863,IFERROR(DATEVALUE($A2863),NA())))</f>
        <v/>
      </c>
    </row>
    <row r="2864">
      <c r="O2864">
        <f>IF($R2864="","",CHOOSE($Q$2,YEAR(R2864)*12+MONTH(R2864),INT((R2864-2)/7),YEAR(R2864)*4+ROUNDUP(MONTH(R2864)/3)))</f>
        <v/>
      </c>
      <c r="P2864">
        <f>IF($R2864="","",IF($R2865="",1,IF(O2864&lt;&gt;O2865,1,0)))</f>
        <v/>
      </c>
      <c r="Q2864">
        <f>IF(P2864=1,SUM($P$7:P2864),"")</f>
        <v/>
      </c>
      <c r="R2864">
        <f>IF($A2864="","",IF(ISNUMBER($A2864),$A2864,IFERROR(DATEVALUE($A2864),NA())))</f>
        <v/>
      </c>
    </row>
    <row r="2865">
      <c r="O2865">
        <f>IF($R2865="","",CHOOSE($Q$2,YEAR(R2865)*12+MONTH(R2865),INT((R2865-2)/7),YEAR(R2865)*4+ROUNDUP(MONTH(R2865)/3)))</f>
        <v/>
      </c>
      <c r="P2865">
        <f>IF($R2865="","",IF($R2866="",1,IF(O2865&lt;&gt;O2866,1,0)))</f>
        <v/>
      </c>
      <c r="Q2865">
        <f>IF(P2865=1,SUM($P$7:P2865),"")</f>
        <v/>
      </c>
      <c r="R2865">
        <f>IF($A2865="","",IF(ISNUMBER($A2865),$A2865,IFERROR(DATEVALUE($A2865),NA())))</f>
        <v/>
      </c>
    </row>
    <row r="2866">
      <c r="O2866">
        <f>IF($R2866="","",CHOOSE($Q$2,YEAR(R2866)*12+MONTH(R2866),INT((R2866-2)/7),YEAR(R2866)*4+ROUNDUP(MONTH(R2866)/3)))</f>
        <v/>
      </c>
      <c r="P2866">
        <f>IF($R2866="","",IF($R2867="",1,IF(O2866&lt;&gt;O2867,1,0)))</f>
        <v/>
      </c>
      <c r="Q2866">
        <f>IF(P2866=1,SUM($P$7:P2866),"")</f>
        <v/>
      </c>
      <c r="R2866">
        <f>IF($A2866="","",IF(ISNUMBER($A2866),$A2866,IFERROR(DATEVALUE($A2866),NA())))</f>
        <v/>
      </c>
    </row>
    <row r="2867">
      <c r="O2867">
        <f>IF($R2867="","",CHOOSE($Q$2,YEAR(R2867)*12+MONTH(R2867),INT((R2867-2)/7),YEAR(R2867)*4+ROUNDUP(MONTH(R2867)/3)))</f>
        <v/>
      </c>
      <c r="P2867">
        <f>IF($R2867="","",IF($R2868="",1,IF(O2867&lt;&gt;O2868,1,0)))</f>
        <v/>
      </c>
      <c r="Q2867">
        <f>IF(P2867=1,SUM($P$7:P2867),"")</f>
        <v/>
      </c>
      <c r="R2867">
        <f>IF($A2867="","",IF(ISNUMBER($A2867),$A2867,IFERROR(DATEVALUE($A2867),NA())))</f>
        <v/>
      </c>
    </row>
    <row r="2868">
      <c r="O2868">
        <f>IF($R2868="","",CHOOSE($Q$2,YEAR(R2868)*12+MONTH(R2868),INT((R2868-2)/7),YEAR(R2868)*4+ROUNDUP(MONTH(R2868)/3)))</f>
        <v/>
      </c>
      <c r="P2868">
        <f>IF($R2868="","",IF($R2869="",1,IF(O2868&lt;&gt;O2869,1,0)))</f>
        <v/>
      </c>
      <c r="Q2868">
        <f>IF(P2868=1,SUM($P$7:P2868),"")</f>
        <v/>
      </c>
      <c r="R2868">
        <f>IF($A2868="","",IF(ISNUMBER($A2868),$A2868,IFERROR(DATEVALUE($A2868),NA())))</f>
        <v/>
      </c>
    </row>
    <row r="2869">
      <c r="O2869">
        <f>IF($R2869="","",CHOOSE($Q$2,YEAR(R2869)*12+MONTH(R2869),INT((R2869-2)/7),YEAR(R2869)*4+ROUNDUP(MONTH(R2869)/3)))</f>
        <v/>
      </c>
      <c r="P2869">
        <f>IF($R2869="","",IF($R2870="",1,IF(O2869&lt;&gt;O2870,1,0)))</f>
        <v/>
      </c>
      <c r="Q2869">
        <f>IF(P2869=1,SUM($P$7:P2869),"")</f>
        <v/>
      </c>
      <c r="R2869">
        <f>IF($A2869="","",IF(ISNUMBER($A2869),$A2869,IFERROR(DATEVALUE($A2869),NA())))</f>
        <v/>
      </c>
    </row>
    <row r="2870">
      <c r="O2870">
        <f>IF($R2870="","",CHOOSE($Q$2,YEAR(R2870)*12+MONTH(R2870),INT((R2870-2)/7),YEAR(R2870)*4+ROUNDUP(MONTH(R2870)/3)))</f>
        <v/>
      </c>
      <c r="P2870">
        <f>IF($R2870="","",IF($R2871="",1,IF(O2870&lt;&gt;O2871,1,0)))</f>
        <v/>
      </c>
      <c r="Q2870">
        <f>IF(P2870=1,SUM($P$7:P2870),"")</f>
        <v/>
      </c>
      <c r="R2870">
        <f>IF($A2870="","",IF(ISNUMBER($A2870),$A2870,IFERROR(DATEVALUE($A2870),NA())))</f>
        <v/>
      </c>
    </row>
    <row r="2871">
      <c r="O2871">
        <f>IF($R2871="","",CHOOSE($Q$2,YEAR(R2871)*12+MONTH(R2871),INT((R2871-2)/7),YEAR(R2871)*4+ROUNDUP(MONTH(R2871)/3)))</f>
        <v/>
      </c>
      <c r="P2871">
        <f>IF($R2871="","",IF($R2872="",1,IF(O2871&lt;&gt;O2872,1,0)))</f>
        <v/>
      </c>
      <c r="Q2871">
        <f>IF(P2871=1,SUM($P$7:P2871),"")</f>
        <v/>
      </c>
      <c r="R2871">
        <f>IF($A2871="","",IF(ISNUMBER($A2871),$A2871,IFERROR(DATEVALUE($A2871),NA())))</f>
        <v/>
      </c>
    </row>
    <row r="2872">
      <c r="O2872">
        <f>IF($R2872="","",CHOOSE($Q$2,YEAR(R2872)*12+MONTH(R2872),INT((R2872-2)/7),YEAR(R2872)*4+ROUNDUP(MONTH(R2872)/3)))</f>
        <v/>
      </c>
      <c r="P2872">
        <f>IF($R2872="","",IF($R2873="",1,IF(O2872&lt;&gt;O2873,1,0)))</f>
        <v/>
      </c>
      <c r="Q2872">
        <f>IF(P2872=1,SUM($P$7:P2872),"")</f>
        <v/>
      </c>
      <c r="R2872">
        <f>IF($A2872="","",IF(ISNUMBER($A2872),$A2872,IFERROR(DATEVALUE($A2872),NA())))</f>
        <v/>
      </c>
    </row>
    <row r="2873">
      <c r="O2873">
        <f>IF($R2873="","",CHOOSE($Q$2,YEAR(R2873)*12+MONTH(R2873),INT((R2873-2)/7),YEAR(R2873)*4+ROUNDUP(MONTH(R2873)/3)))</f>
        <v/>
      </c>
      <c r="P2873">
        <f>IF($R2873="","",IF($R2874="",1,IF(O2873&lt;&gt;O2874,1,0)))</f>
        <v/>
      </c>
      <c r="Q2873">
        <f>IF(P2873=1,SUM($P$7:P2873),"")</f>
        <v/>
      </c>
      <c r="R2873">
        <f>IF($A2873="","",IF(ISNUMBER($A2873),$A2873,IFERROR(DATEVALUE($A2873),NA())))</f>
        <v/>
      </c>
    </row>
    <row r="2874">
      <c r="O2874">
        <f>IF($R2874="","",CHOOSE($Q$2,YEAR(R2874)*12+MONTH(R2874),INT((R2874-2)/7),YEAR(R2874)*4+ROUNDUP(MONTH(R2874)/3)))</f>
        <v/>
      </c>
      <c r="P2874">
        <f>IF($R2874="","",IF($R2875="",1,IF(O2874&lt;&gt;O2875,1,0)))</f>
        <v/>
      </c>
      <c r="Q2874">
        <f>IF(P2874=1,SUM($P$7:P2874),"")</f>
        <v/>
      </c>
      <c r="R2874">
        <f>IF($A2874="","",IF(ISNUMBER($A2874),$A2874,IFERROR(DATEVALUE($A2874),NA())))</f>
        <v/>
      </c>
    </row>
    <row r="2875">
      <c r="O2875">
        <f>IF($R2875="","",CHOOSE($Q$2,YEAR(R2875)*12+MONTH(R2875),INT((R2875-2)/7),YEAR(R2875)*4+ROUNDUP(MONTH(R2875)/3)))</f>
        <v/>
      </c>
      <c r="P2875">
        <f>IF($R2875="","",IF($R2876="",1,IF(O2875&lt;&gt;O2876,1,0)))</f>
        <v/>
      </c>
      <c r="Q2875">
        <f>IF(P2875=1,SUM($P$7:P2875),"")</f>
        <v/>
      </c>
      <c r="R2875">
        <f>IF($A2875="","",IF(ISNUMBER($A2875),$A2875,IFERROR(DATEVALUE($A2875),NA())))</f>
        <v/>
      </c>
    </row>
    <row r="2876">
      <c r="O2876">
        <f>IF($R2876="","",CHOOSE($Q$2,YEAR(R2876)*12+MONTH(R2876),INT((R2876-2)/7),YEAR(R2876)*4+ROUNDUP(MONTH(R2876)/3)))</f>
        <v/>
      </c>
      <c r="P2876">
        <f>IF($R2876="","",IF($R2877="",1,IF(O2876&lt;&gt;O2877,1,0)))</f>
        <v/>
      </c>
      <c r="Q2876">
        <f>IF(P2876=1,SUM($P$7:P2876),"")</f>
        <v/>
      </c>
      <c r="R2876">
        <f>IF($A2876="","",IF(ISNUMBER($A2876),$A2876,IFERROR(DATEVALUE($A2876),NA())))</f>
        <v/>
      </c>
    </row>
    <row r="2877">
      <c r="O2877">
        <f>IF($R2877="","",CHOOSE($Q$2,YEAR(R2877)*12+MONTH(R2877),INT((R2877-2)/7),YEAR(R2877)*4+ROUNDUP(MONTH(R2877)/3)))</f>
        <v/>
      </c>
      <c r="P2877">
        <f>IF($R2877="","",IF($R2878="",1,IF(O2877&lt;&gt;O2878,1,0)))</f>
        <v/>
      </c>
      <c r="Q2877">
        <f>IF(P2877=1,SUM($P$7:P2877),"")</f>
        <v/>
      </c>
      <c r="R2877">
        <f>IF($A2877="","",IF(ISNUMBER($A2877),$A2877,IFERROR(DATEVALUE($A2877),NA())))</f>
        <v/>
      </c>
    </row>
    <row r="2878">
      <c r="O2878">
        <f>IF($R2878="","",CHOOSE($Q$2,YEAR(R2878)*12+MONTH(R2878),INT((R2878-2)/7),YEAR(R2878)*4+ROUNDUP(MONTH(R2878)/3)))</f>
        <v/>
      </c>
      <c r="P2878">
        <f>IF($R2878="","",IF($R2879="",1,IF(O2878&lt;&gt;O2879,1,0)))</f>
        <v/>
      </c>
      <c r="Q2878">
        <f>IF(P2878=1,SUM($P$7:P2878),"")</f>
        <v/>
      </c>
      <c r="R2878">
        <f>IF($A2878="","",IF(ISNUMBER($A2878),$A2878,IFERROR(DATEVALUE($A2878),NA())))</f>
        <v/>
      </c>
    </row>
    <row r="2879">
      <c r="O2879">
        <f>IF($R2879="","",CHOOSE($Q$2,YEAR(R2879)*12+MONTH(R2879),INT((R2879-2)/7),YEAR(R2879)*4+ROUNDUP(MONTH(R2879)/3)))</f>
        <v/>
      </c>
      <c r="P2879">
        <f>IF($R2879="","",IF($R2880="",1,IF(O2879&lt;&gt;O2880,1,0)))</f>
        <v/>
      </c>
      <c r="Q2879">
        <f>IF(P2879=1,SUM($P$7:P2879),"")</f>
        <v/>
      </c>
      <c r="R2879">
        <f>IF($A2879="","",IF(ISNUMBER($A2879),$A2879,IFERROR(DATEVALUE($A2879),NA())))</f>
        <v/>
      </c>
    </row>
    <row r="2880">
      <c r="O2880">
        <f>IF($R2880="","",CHOOSE($Q$2,YEAR(R2880)*12+MONTH(R2880),INT((R2880-2)/7),YEAR(R2880)*4+ROUNDUP(MONTH(R2880)/3)))</f>
        <v/>
      </c>
      <c r="P2880">
        <f>IF($R2880="","",IF($R2881="",1,IF(O2880&lt;&gt;O2881,1,0)))</f>
        <v/>
      </c>
      <c r="Q2880">
        <f>IF(P2880=1,SUM($P$7:P2880),"")</f>
        <v/>
      </c>
      <c r="R2880">
        <f>IF($A2880="","",IF(ISNUMBER($A2880),$A2880,IFERROR(DATEVALUE($A2880),NA())))</f>
        <v/>
      </c>
    </row>
    <row r="2881">
      <c r="O2881">
        <f>IF($R2881="","",CHOOSE($Q$2,YEAR(R2881)*12+MONTH(R2881),INT((R2881-2)/7),YEAR(R2881)*4+ROUNDUP(MONTH(R2881)/3)))</f>
        <v/>
      </c>
      <c r="P2881">
        <f>IF($R2881="","",IF($R2882="",1,IF(O2881&lt;&gt;O2882,1,0)))</f>
        <v/>
      </c>
      <c r="Q2881">
        <f>IF(P2881=1,SUM($P$7:P2881),"")</f>
        <v/>
      </c>
      <c r="R2881">
        <f>IF($A2881="","",IF(ISNUMBER($A2881),$A2881,IFERROR(DATEVALUE($A2881),NA())))</f>
        <v/>
      </c>
    </row>
    <row r="2882">
      <c r="O2882">
        <f>IF($R2882="","",CHOOSE($Q$2,YEAR(R2882)*12+MONTH(R2882),INT((R2882-2)/7),YEAR(R2882)*4+ROUNDUP(MONTH(R2882)/3)))</f>
        <v/>
      </c>
      <c r="P2882">
        <f>IF($R2882="","",IF($R2883="",1,IF(O2882&lt;&gt;O2883,1,0)))</f>
        <v/>
      </c>
      <c r="Q2882">
        <f>IF(P2882=1,SUM($P$7:P2882),"")</f>
        <v/>
      </c>
      <c r="R2882">
        <f>IF($A2882="","",IF(ISNUMBER($A2882),$A2882,IFERROR(DATEVALUE($A2882),NA())))</f>
        <v/>
      </c>
    </row>
    <row r="2883">
      <c r="O2883">
        <f>IF($R2883="","",CHOOSE($Q$2,YEAR(R2883)*12+MONTH(R2883),INT((R2883-2)/7),YEAR(R2883)*4+ROUNDUP(MONTH(R2883)/3)))</f>
        <v/>
      </c>
      <c r="P2883">
        <f>IF($R2883="","",IF($R2884="",1,IF(O2883&lt;&gt;O2884,1,0)))</f>
        <v/>
      </c>
      <c r="Q2883">
        <f>IF(P2883=1,SUM($P$7:P2883),"")</f>
        <v/>
      </c>
      <c r="R2883">
        <f>IF($A2883="","",IF(ISNUMBER($A2883),$A2883,IFERROR(DATEVALUE($A2883),NA())))</f>
        <v/>
      </c>
    </row>
    <row r="2884">
      <c r="O2884">
        <f>IF($R2884="","",CHOOSE($Q$2,YEAR(R2884)*12+MONTH(R2884),INT((R2884-2)/7),YEAR(R2884)*4+ROUNDUP(MONTH(R2884)/3)))</f>
        <v/>
      </c>
      <c r="P2884">
        <f>IF($R2884="","",IF($R2885="",1,IF(O2884&lt;&gt;O2885,1,0)))</f>
        <v/>
      </c>
      <c r="Q2884">
        <f>IF(P2884=1,SUM($P$7:P2884),"")</f>
        <v/>
      </c>
      <c r="R2884">
        <f>IF($A2884="","",IF(ISNUMBER($A2884),$A2884,IFERROR(DATEVALUE($A2884),NA())))</f>
        <v/>
      </c>
    </row>
    <row r="2885">
      <c r="O2885">
        <f>IF($R2885="","",CHOOSE($Q$2,YEAR(R2885)*12+MONTH(R2885),INT((R2885-2)/7),YEAR(R2885)*4+ROUNDUP(MONTH(R2885)/3)))</f>
        <v/>
      </c>
      <c r="P2885">
        <f>IF($R2885="","",IF($R2886="",1,IF(O2885&lt;&gt;O2886,1,0)))</f>
        <v/>
      </c>
      <c r="Q2885">
        <f>IF(P2885=1,SUM($P$7:P2885),"")</f>
        <v/>
      </c>
      <c r="R2885">
        <f>IF($A2885="","",IF(ISNUMBER($A2885),$A2885,IFERROR(DATEVALUE($A2885),NA())))</f>
        <v/>
      </c>
    </row>
    <row r="2886">
      <c r="O2886">
        <f>IF($R2886="","",CHOOSE($Q$2,YEAR(R2886)*12+MONTH(R2886),INT((R2886-2)/7),YEAR(R2886)*4+ROUNDUP(MONTH(R2886)/3)))</f>
        <v/>
      </c>
      <c r="P2886">
        <f>IF($R2886="","",IF($R2887="",1,IF(O2886&lt;&gt;O2887,1,0)))</f>
        <v/>
      </c>
      <c r="Q2886">
        <f>IF(P2886=1,SUM($P$7:P2886),"")</f>
        <v/>
      </c>
      <c r="R2886">
        <f>IF($A2886="","",IF(ISNUMBER($A2886),$A2886,IFERROR(DATEVALUE($A2886),NA())))</f>
        <v/>
      </c>
    </row>
    <row r="2887">
      <c r="O2887">
        <f>IF($R2887="","",CHOOSE($Q$2,YEAR(R2887)*12+MONTH(R2887),INT((R2887-2)/7),YEAR(R2887)*4+ROUNDUP(MONTH(R2887)/3)))</f>
        <v/>
      </c>
      <c r="P2887">
        <f>IF($R2887="","",IF($R2888="",1,IF(O2887&lt;&gt;O2888,1,0)))</f>
        <v/>
      </c>
      <c r="Q2887">
        <f>IF(P2887=1,SUM($P$7:P2887),"")</f>
        <v/>
      </c>
      <c r="R2887">
        <f>IF($A2887="","",IF(ISNUMBER($A2887),$A2887,IFERROR(DATEVALUE($A2887),NA())))</f>
        <v/>
      </c>
    </row>
    <row r="2888">
      <c r="O2888">
        <f>IF($R2888="","",CHOOSE($Q$2,YEAR(R2888)*12+MONTH(R2888),INT((R2888-2)/7),YEAR(R2888)*4+ROUNDUP(MONTH(R2888)/3)))</f>
        <v/>
      </c>
      <c r="P2888">
        <f>IF($R2888="","",IF($R2889="",1,IF(O2888&lt;&gt;O2889,1,0)))</f>
        <v/>
      </c>
      <c r="Q2888">
        <f>IF(P2888=1,SUM($P$7:P2888),"")</f>
        <v/>
      </c>
      <c r="R2888">
        <f>IF($A2888="","",IF(ISNUMBER($A2888),$A2888,IFERROR(DATEVALUE($A2888),NA())))</f>
        <v/>
      </c>
    </row>
    <row r="2889">
      <c r="O2889">
        <f>IF($R2889="","",CHOOSE($Q$2,YEAR(R2889)*12+MONTH(R2889),INT((R2889-2)/7),YEAR(R2889)*4+ROUNDUP(MONTH(R2889)/3)))</f>
        <v/>
      </c>
      <c r="P2889">
        <f>IF($R2889="","",IF($R2890="",1,IF(O2889&lt;&gt;O2890,1,0)))</f>
        <v/>
      </c>
      <c r="Q2889">
        <f>IF(P2889=1,SUM($P$7:P2889),"")</f>
        <v/>
      </c>
      <c r="R2889">
        <f>IF($A2889="","",IF(ISNUMBER($A2889),$A2889,IFERROR(DATEVALUE($A2889),NA())))</f>
        <v/>
      </c>
    </row>
    <row r="2890">
      <c r="O2890">
        <f>IF($R2890="","",CHOOSE($Q$2,YEAR(R2890)*12+MONTH(R2890),INT((R2890-2)/7),YEAR(R2890)*4+ROUNDUP(MONTH(R2890)/3)))</f>
        <v/>
      </c>
      <c r="P2890">
        <f>IF($R2890="","",IF($R2891="",1,IF(O2890&lt;&gt;O2891,1,0)))</f>
        <v/>
      </c>
      <c r="Q2890">
        <f>IF(P2890=1,SUM($P$7:P2890),"")</f>
        <v/>
      </c>
      <c r="R2890">
        <f>IF($A2890="","",IF(ISNUMBER($A2890),$A2890,IFERROR(DATEVALUE($A2890),NA())))</f>
        <v/>
      </c>
    </row>
    <row r="2891">
      <c r="O2891">
        <f>IF($R2891="","",CHOOSE($Q$2,YEAR(R2891)*12+MONTH(R2891),INT((R2891-2)/7),YEAR(R2891)*4+ROUNDUP(MONTH(R2891)/3)))</f>
        <v/>
      </c>
      <c r="P2891">
        <f>IF($R2891="","",IF($R2892="",1,IF(O2891&lt;&gt;O2892,1,0)))</f>
        <v/>
      </c>
      <c r="Q2891">
        <f>IF(P2891=1,SUM($P$7:P2891),"")</f>
        <v/>
      </c>
      <c r="R2891">
        <f>IF($A2891="","",IF(ISNUMBER($A2891),$A2891,IFERROR(DATEVALUE($A2891),NA())))</f>
        <v/>
      </c>
    </row>
    <row r="2892">
      <c r="O2892">
        <f>IF($R2892="","",CHOOSE($Q$2,YEAR(R2892)*12+MONTH(R2892),INT((R2892-2)/7),YEAR(R2892)*4+ROUNDUP(MONTH(R2892)/3)))</f>
        <v/>
      </c>
      <c r="P2892">
        <f>IF($R2892="","",IF($R2893="",1,IF(O2892&lt;&gt;O2893,1,0)))</f>
        <v/>
      </c>
      <c r="Q2892">
        <f>IF(P2892=1,SUM($P$7:P2892),"")</f>
        <v/>
      </c>
      <c r="R2892">
        <f>IF($A2892="","",IF(ISNUMBER($A2892),$A2892,IFERROR(DATEVALUE($A2892),NA())))</f>
        <v/>
      </c>
    </row>
    <row r="2893">
      <c r="O2893">
        <f>IF($R2893="","",CHOOSE($Q$2,YEAR(R2893)*12+MONTH(R2893),INT((R2893-2)/7),YEAR(R2893)*4+ROUNDUP(MONTH(R2893)/3)))</f>
        <v/>
      </c>
      <c r="P2893">
        <f>IF($R2893="","",IF($R2894="",1,IF(O2893&lt;&gt;O2894,1,0)))</f>
        <v/>
      </c>
      <c r="Q2893">
        <f>IF(P2893=1,SUM($P$7:P2893),"")</f>
        <v/>
      </c>
      <c r="R2893">
        <f>IF($A2893="","",IF(ISNUMBER($A2893),$A2893,IFERROR(DATEVALUE($A2893),NA())))</f>
        <v/>
      </c>
    </row>
    <row r="2894">
      <c r="O2894">
        <f>IF($R2894="","",CHOOSE($Q$2,YEAR(R2894)*12+MONTH(R2894),INT((R2894-2)/7),YEAR(R2894)*4+ROUNDUP(MONTH(R2894)/3)))</f>
        <v/>
      </c>
      <c r="P2894">
        <f>IF($R2894="","",IF($R2895="",1,IF(O2894&lt;&gt;O2895,1,0)))</f>
        <v/>
      </c>
      <c r="Q2894">
        <f>IF(P2894=1,SUM($P$7:P2894),"")</f>
        <v/>
      </c>
      <c r="R2894">
        <f>IF($A2894="","",IF(ISNUMBER($A2894),$A2894,IFERROR(DATEVALUE($A2894),NA())))</f>
        <v/>
      </c>
    </row>
    <row r="2895">
      <c r="O2895">
        <f>IF($R2895="","",CHOOSE($Q$2,YEAR(R2895)*12+MONTH(R2895),INT((R2895-2)/7),YEAR(R2895)*4+ROUNDUP(MONTH(R2895)/3)))</f>
        <v/>
      </c>
      <c r="P2895">
        <f>IF($R2895="","",IF($R2896="",1,IF(O2895&lt;&gt;O2896,1,0)))</f>
        <v/>
      </c>
      <c r="Q2895">
        <f>IF(P2895=1,SUM($P$7:P2895),"")</f>
        <v/>
      </c>
      <c r="R2895">
        <f>IF($A2895="","",IF(ISNUMBER($A2895),$A2895,IFERROR(DATEVALUE($A2895),NA())))</f>
        <v/>
      </c>
    </row>
    <row r="2896">
      <c r="O2896">
        <f>IF($R2896="","",CHOOSE($Q$2,YEAR(R2896)*12+MONTH(R2896),INT((R2896-2)/7),YEAR(R2896)*4+ROUNDUP(MONTH(R2896)/3)))</f>
        <v/>
      </c>
      <c r="P2896">
        <f>IF($R2896="","",IF($R2897="",1,IF(O2896&lt;&gt;O2897,1,0)))</f>
        <v/>
      </c>
      <c r="Q2896">
        <f>IF(P2896=1,SUM($P$7:P2896),"")</f>
        <v/>
      </c>
      <c r="R2896">
        <f>IF($A2896="","",IF(ISNUMBER($A2896),$A2896,IFERROR(DATEVALUE($A2896),NA())))</f>
        <v/>
      </c>
    </row>
    <row r="2897">
      <c r="O2897">
        <f>IF($R2897="","",CHOOSE($Q$2,YEAR(R2897)*12+MONTH(R2897),INT((R2897-2)/7),YEAR(R2897)*4+ROUNDUP(MONTH(R2897)/3)))</f>
        <v/>
      </c>
      <c r="P2897">
        <f>IF($R2897="","",IF($R2898="",1,IF(O2897&lt;&gt;O2898,1,0)))</f>
        <v/>
      </c>
      <c r="Q2897">
        <f>IF(P2897=1,SUM($P$7:P2897),"")</f>
        <v/>
      </c>
      <c r="R2897">
        <f>IF($A2897="","",IF(ISNUMBER($A2897),$A2897,IFERROR(DATEVALUE($A2897),NA())))</f>
        <v/>
      </c>
    </row>
    <row r="2898">
      <c r="O2898">
        <f>IF($R2898="","",CHOOSE($Q$2,YEAR(R2898)*12+MONTH(R2898),INT((R2898-2)/7),YEAR(R2898)*4+ROUNDUP(MONTH(R2898)/3)))</f>
        <v/>
      </c>
      <c r="P2898">
        <f>IF($R2898="","",IF($R2899="",1,IF(O2898&lt;&gt;O2899,1,0)))</f>
        <v/>
      </c>
      <c r="Q2898">
        <f>IF(P2898=1,SUM($P$7:P2898),"")</f>
        <v/>
      </c>
      <c r="R2898">
        <f>IF($A2898="","",IF(ISNUMBER($A2898),$A2898,IFERROR(DATEVALUE($A2898),NA())))</f>
        <v/>
      </c>
    </row>
    <row r="2899">
      <c r="O2899">
        <f>IF($R2899="","",CHOOSE($Q$2,YEAR(R2899)*12+MONTH(R2899),INT((R2899-2)/7),YEAR(R2899)*4+ROUNDUP(MONTH(R2899)/3)))</f>
        <v/>
      </c>
      <c r="P2899">
        <f>IF($R2899="","",IF($R2900="",1,IF(O2899&lt;&gt;O2900,1,0)))</f>
        <v/>
      </c>
      <c r="Q2899">
        <f>IF(P2899=1,SUM($P$7:P2899),"")</f>
        <v/>
      </c>
      <c r="R2899">
        <f>IF($A2899="","",IF(ISNUMBER($A2899),$A2899,IFERROR(DATEVALUE($A2899),NA())))</f>
        <v/>
      </c>
    </row>
    <row r="2900">
      <c r="O2900">
        <f>IF($R2900="","",CHOOSE($Q$2,YEAR(R2900)*12+MONTH(R2900),INT((R2900-2)/7),YEAR(R2900)*4+ROUNDUP(MONTH(R2900)/3)))</f>
        <v/>
      </c>
      <c r="P2900">
        <f>IF($R2900="","",IF($R2901="",1,IF(O2900&lt;&gt;O2901,1,0)))</f>
        <v/>
      </c>
      <c r="Q2900">
        <f>IF(P2900=1,SUM($P$7:P2900),"")</f>
        <v/>
      </c>
      <c r="R2900">
        <f>IF($A2900="","",IF(ISNUMBER($A2900),$A2900,IFERROR(DATEVALUE($A2900),NA())))</f>
        <v/>
      </c>
    </row>
    <row r="2901">
      <c r="O2901">
        <f>IF($R2901="","",CHOOSE($Q$2,YEAR(R2901)*12+MONTH(R2901),INT((R2901-2)/7),YEAR(R2901)*4+ROUNDUP(MONTH(R2901)/3)))</f>
        <v/>
      </c>
      <c r="P2901">
        <f>IF($R2901="","",IF($R2902="",1,IF(O2901&lt;&gt;O2902,1,0)))</f>
        <v/>
      </c>
      <c r="Q2901">
        <f>IF(P2901=1,SUM($P$7:P2901),"")</f>
        <v/>
      </c>
      <c r="R2901">
        <f>IF($A2901="","",IF(ISNUMBER($A2901),$A2901,IFERROR(DATEVALUE($A2901),NA())))</f>
        <v/>
      </c>
    </row>
    <row r="2902">
      <c r="O2902">
        <f>IF($R2902="","",CHOOSE($Q$2,YEAR(R2902)*12+MONTH(R2902),INT((R2902-2)/7),YEAR(R2902)*4+ROUNDUP(MONTH(R2902)/3)))</f>
        <v/>
      </c>
      <c r="P2902">
        <f>IF($R2902="","",IF($R2903="",1,IF(O2902&lt;&gt;O2903,1,0)))</f>
        <v/>
      </c>
      <c r="Q2902">
        <f>IF(P2902=1,SUM($P$7:P2902),"")</f>
        <v/>
      </c>
      <c r="R2902">
        <f>IF($A2902="","",IF(ISNUMBER($A2902),$A2902,IFERROR(DATEVALUE($A2902),NA())))</f>
        <v/>
      </c>
    </row>
    <row r="2903">
      <c r="O2903">
        <f>IF($R2903="","",CHOOSE($Q$2,YEAR(R2903)*12+MONTH(R2903),INT((R2903-2)/7),YEAR(R2903)*4+ROUNDUP(MONTH(R2903)/3)))</f>
        <v/>
      </c>
      <c r="P2903">
        <f>IF($R2903="","",IF($R2904="",1,IF(O2903&lt;&gt;O2904,1,0)))</f>
        <v/>
      </c>
      <c r="Q2903">
        <f>IF(P2903=1,SUM($P$7:P2903),"")</f>
        <v/>
      </c>
      <c r="R2903">
        <f>IF($A2903="","",IF(ISNUMBER($A2903),$A2903,IFERROR(DATEVALUE($A2903),NA())))</f>
        <v/>
      </c>
    </row>
    <row r="2904">
      <c r="O2904">
        <f>IF($R2904="","",CHOOSE($Q$2,YEAR(R2904)*12+MONTH(R2904),INT((R2904-2)/7),YEAR(R2904)*4+ROUNDUP(MONTH(R2904)/3)))</f>
        <v/>
      </c>
      <c r="P2904">
        <f>IF($R2904="","",IF($R2905="",1,IF(O2904&lt;&gt;O2905,1,0)))</f>
        <v/>
      </c>
      <c r="Q2904">
        <f>IF(P2904=1,SUM($P$7:P2904),"")</f>
        <v/>
      </c>
      <c r="R2904">
        <f>IF($A2904="","",IF(ISNUMBER($A2904),$A2904,IFERROR(DATEVALUE($A2904),NA())))</f>
        <v/>
      </c>
    </row>
    <row r="2905">
      <c r="O2905">
        <f>IF($R2905="","",CHOOSE($Q$2,YEAR(R2905)*12+MONTH(R2905),INT((R2905-2)/7),YEAR(R2905)*4+ROUNDUP(MONTH(R2905)/3)))</f>
        <v/>
      </c>
      <c r="P2905">
        <f>IF($R2905="","",IF($R2906="",1,IF(O2905&lt;&gt;O2906,1,0)))</f>
        <v/>
      </c>
      <c r="Q2905">
        <f>IF(P2905=1,SUM($P$7:P2905),"")</f>
        <v/>
      </c>
      <c r="R2905">
        <f>IF($A2905="","",IF(ISNUMBER($A2905),$A2905,IFERROR(DATEVALUE($A2905),NA())))</f>
        <v/>
      </c>
    </row>
    <row r="2906">
      <c r="O2906">
        <f>IF($R2906="","",CHOOSE($Q$2,YEAR(R2906)*12+MONTH(R2906),INT((R2906-2)/7),YEAR(R2906)*4+ROUNDUP(MONTH(R2906)/3)))</f>
        <v/>
      </c>
      <c r="P2906">
        <f>IF($R2906="","",IF($R2907="",1,IF(O2906&lt;&gt;O2907,1,0)))</f>
        <v/>
      </c>
      <c r="Q2906">
        <f>IF(P2906=1,SUM($P$7:P2906),"")</f>
        <v/>
      </c>
      <c r="R2906">
        <f>IF($A2906="","",IF(ISNUMBER($A2906),$A2906,IFERROR(DATEVALUE($A2906),NA())))</f>
        <v/>
      </c>
    </row>
    <row r="2907">
      <c r="O2907">
        <f>IF($R2907="","",CHOOSE($Q$2,YEAR(R2907)*12+MONTH(R2907),INT((R2907-2)/7),YEAR(R2907)*4+ROUNDUP(MONTH(R2907)/3)))</f>
        <v/>
      </c>
      <c r="P2907">
        <f>IF($R2907="","",IF($R2908="",1,IF(O2907&lt;&gt;O2908,1,0)))</f>
        <v/>
      </c>
      <c r="Q2907">
        <f>IF(P2907=1,SUM($P$7:P2907),"")</f>
        <v/>
      </c>
      <c r="R2907">
        <f>IF($A2907="","",IF(ISNUMBER($A2907),$A2907,IFERROR(DATEVALUE($A2907),NA())))</f>
        <v/>
      </c>
    </row>
    <row r="2908">
      <c r="O2908">
        <f>IF($R2908="","",CHOOSE($Q$2,YEAR(R2908)*12+MONTH(R2908),INT((R2908-2)/7),YEAR(R2908)*4+ROUNDUP(MONTH(R2908)/3)))</f>
        <v/>
      </c>
      <c r="P2908">
        <f>IF($R2908="","",IF($R2909="",1,IF(O2908&lt;&gt;O2909,1,0)))</f>
        <v/>
      </c>
      <c r="Q2908">
        <f>IF(P2908=1,SUM($P$7:P2908),"")</f>
        <v/>
      </c>
      <c r="R2908">
        <f>IF($A2908="","",IF(ISNUMBER($A2908),$A2908,IFERROR(DATEVALUE($A2908),NA())))</f>
        <v/>
      </c>
    </row>
    <row r="2909">
      <c r="O2909">
        <f>IF($R2909="","",CHOOSE($Q$2,YEAR(R2909)*12+MONTH(R2909),INT((R2909-2)/7),YEAR(R2909)*4+ROUNDUP(MONTH(R2909)/3)))</f>
        <v/>
      </c>
      <c r="P2909">
        <f>IF($R2909="","",IF($R2910="",1,IF(O2909&lt;&gt;O2910,1,0)))</f>
        <v/>
      </c>
      <c r="Q2909">
        <f>IF(P2909=1,SUM($P$7:P2909),"")</f>
        <v/>
      </c>
      <c r="R2909">
        <f>IF($A2909="","",IF(ISNUMBER($A2909),$A2909,IFERROR(DATEVALUE($A2909),NA())))</f>
        <v/>
      </c>
    </row>
    <row r="2910">
      <c r="O2910">
        <f>IF($R2910="","",CHOOSE($Q$2,YEAR(R2910)*12+MONTH(R2910),INT((R2910-2)/7),YEAR(R2910)*4+ROUNDUP(MONTH(R2910)/3)))</f>
        <v/>
      </c>
      <c r="P2910">
        <f>IF($R2910="","",IF($R2911="",1,IF(O2910&lt;&gt;O2911,1,0)))</f>
        <v/>
      </c>
      <c r="Q2910">
        <f>IF(P2910=1,SUM($P$7:P2910),"")</f>
        <v/>
      </c>
      <c r="R2910">
        <f>IF($A2910="","",IF(ISNUMBER($A2910),$A2910,IFERROR(DATEVALUE($A2910),NA())))</f>
        <v/>
      </c>
    </row>
    <row r="2911">
      <c r="O2911">
        <f>IF($R2911="","",CHOOSE($Q$2,YEAR(R2911)*12+MONTH(R2911),INT((R2911-2)/7),YEAR(R2911)*4+ROUNDUP(MONTH(R2911)/3)))</f>
        <v/>
      </c>
      <c r="P2911">
        <f>IF($R2911="","",IF($R2912="",1,IF(O2911&lt;&gt;O2912,1,0)))</f>
        <v/>
      </c>
      <c r="Q2911">
        <f>IF(P2911=1,SUM($P$7:P2911),"")</f>
        <v/>
      </c>
      <c r="R2911">
        <f>IF($A2911="","",IF(ISNUMBER($A2911),$A2911,IFERROR(DATEVALUE($A2911),NA())))</f>
        <v/>
      </c>
    </row>
    <row r="2912">
      <c r="O2912">
        <f>IF($R2912="","",CHOOSE($Q$2,YEAR(R2912)*12+MONTH(R2912),INT((R2912-2)/7),YEAR(R2912)*4+ROUNDUP(MONTH(R2912)/3)))</f>
        <v/>
      </c>
      <c r="P2912">
        <f>IF($R2912="","",IF($R2913="",1,IF(O2912&lt;&gt;O2913,1,0)))</f>
        <v/>
      </c>
      <c r="Q2912">
        <f>IF(P2912=1,SUM($P$7:P2912),"")</f>
        <v/>
      </c>
      <c r="R2912">
        <f>IF($A2912="","",IF(ISNUMBER($A2912),$A2912,IFERROR(DATEVALUE($A2912),NA())))</f>
        <v/>
      </c>
    </row>
    <row r="2913">
      <c r="O2913">
        <f>IF($R2913="","",CHOOSE($Q$2,YEAR(R2913)*12+MONTH(R2913),INT((R2913-2)/7),YEAR(R2913)*4+ROUNDUP(MONTH(R2913)/3)))</f>
        <v/>
      </c>
      <c r="P2913">
        <f>IF($R2913="","",IF($R2914="",1,IF(O2913&lt;&gt;O2914,1,0)))</f>
        <v/>
      </c>
      <c r="Q2913">
        <f>IF(P2913=1,SUM($P$7:P2913),"")</f>
        <v/>
      </c>
      <c r="R2913">
        <f>IF($A2913="","",IF(ISNUMBER($A2913),$A2913,IFERROR(DATEVALUE($A2913),NA())))</f>
        <v/>
      </c>
    </row>
    <row r="2914">
      <c r="O2914">
        <f>IF($R2914="","",CHOOSE($Q$2,YEAR(R2914)*12+MONTH(R2914),INT((R2914-2)/7),YEAR(R2914)*4+ROUNDUP(MONTH(R2914)/3)))</f>
        <v/>
      </c>
      <c r="P2914">
        <f>IF($R2914="","",IF($R2915="",1,IF(O2914&lt;&gt;O2915,1,0)))</f>
        <v/>
      </c>
      <c r="Q2914">
        <f>IF(P2914=1,SUM($P$7:P2914),"")</f>
        <v/>
      </c>
      <c r="R2914">
        <f>IF($A2914="","",IF(ISNUMBER($A2914),$A2914,IFERROR(DATEVALUE($A2914),NA())))</f>
        <v/>
      </c>
    </row>
    <row r="2915">
      <c r="O2915">
        <f>IF($R2915="","",CHOOSE($Q$2,YEAR(R2915)*12+MONTH(R2915),INT((R2915-2)/7),YEAR(R2915)*4+ROUNDUP(MONTH(R2915)/3)))</f>
        <v/>
      </c>
      <c r="P2915">
        <f>IF($R2915="","",IF($R2916="",1,IF(O2915&lt;&gt;O2916,1,0)))</f>
        <v/>
      </c>
      <c r="Q2915">
        <f>IF(P2915=1,SUM($P$7:P2915),"")</f>
        <v/>
      </c>
      <c r="R2915">
        <f>IF($A2915="","",IF(ISNUMBER($A2915),$A2915,IFERROR(DATEVALUE($A2915),NA())))</f>
        <v/>
      </c>
    </row>
    <row r="2916">
      <c r="O2916">
        <f>IF($R2916="","",CHOOSE($Q$2,YEAR(R2916)*12+MONTH(R2916),INT((R2916-2)/7),YEAR(R2916)*4+ROUNDUP(MONTH(R2916)/3)))</f>
        <v/>
      </c>
      <c r="P2916">
        <f>IF($R2916="","",IF($R2917="",1,IF(O2916&lt;&gt;O2917,1,0)))</f>
        <v/>
      </c>
      <c r="Q2916">
        <f>IF(P2916=1,SUM($P$7:P2916),"")</f>
        <v/>
      </c>
      <c r="R2916">
        <f>IF($A2916="","",IF(ISNUMBER($A2916),$A2916,IFERROR(DATEVALUE($A2916),NA())))</f>
        <v/>
      </c>
    </row>
    <row r="2917">
      <c r="O2917">
        <f>IF($R2917="","",CHOOSE($Q$2,YEAR(R2917)*12+MONTH(R2917),INT((R2917-2)/7),YEAR(R2917)*4+ROUNDUP(MONTH(R2917)/3)))</f>
        <v/>
      </c>
      <c r="P2917">
        <f>IF($R2917="","",IF($R2918="",1,IF(O2917&lt;&gt;O2918,1,0)))</f>
        <v/>
      </c>
      <c r="Q2917">
        <f>IF(P2917=1,SUM($P$7:P2917),"")</f>
        <v/>
      </c>
      <c r="R2917">
        <f>IF($A2917="","",IF(ISNUMBER($A2917),$A2917,IFERROR(DATEVALUE($A2917),NA())))</f>
        <v/>
      </c>
    </row>
    <row r="2918">
      <c r="O2918">
        <f>IF($R2918="","",CHOOSE($Q$2,YEAR(R2918)*12+MONTH(R2918),INT((R2918-2)/7),YEAR(R2918)*4+ROUNDUP(MONTH(R2918)/3)))</f>
        <v/>
      </c>
      <c r="P2918">
        <f>IF($R2918="","",IF($R2919="",1,IF(O2918&lt;&gt;O2919,1,0)))</f>
        <v/>
      </c>
      <c r="Q2918">
        <f>IF(P2918=1,SUM($P$7:P2918),"")</f>
        <v/>
      </c>
      <c r="R2918">
        <f>IF($A2918="","",IF(ISNUMBER($A2918),$A2918,IFERROR(DATEVALUE($A2918),NA())))</f>
        <v/>
      </c>
    </row>
    <row r="2919">
      <c r="O2919">
        <f>IF($R2919="","",CHOOSE($Q$2,YEAR(R2919)*12+MONTH(R2919),INT((R2919-2)/7),YEAR(R2919)*4+ROUNDUP(MONTH(R2919)/3)))</f>
        <v/>
      </c>
      <c r="P2919">
        <f>IF($R2919="","",IF($R2920="",1,IF(O2919&lt;&gt;O2920,1,0)))</f>
        <v/>
      </c>
      <c r="Q2919">
        <f>IF(P2919=1,SUM($P$7:P2919),"")</f>
        <v/>
      </c>
      <c r="R2919">
        <f>IF($A2919="","",IF(ISNUMBER($A2919),$A2919,IFERROR(DATEVALUE($A2919),NA())))</f>
        <v/>
      </c>
    </row>
    <row r="2920">
      <c r="O2920">
        <f>IF($R2920="","",CHOOSE($Q$2,YEAR(R2920)*12+MONTH(R2920),INT((R2920-2)/7),YEAR(R2920)*4+ROUNDUP(MONTH(R2920)/3)))</f>
        <v/>
      </c>
      <c r="P2920">
        <f>IF($R2920="","",IF($R2921="",1,IF(O2920&lt;&gt;O2921,1,0)))</f>
        <v/>
      </c>
      <c r="Q2920">
        <f>IF(P2920=1,SUM($P$7:P2920),"")</f>
        <v/>
      </c>
      <c r="R2920">
        <f>IF($A2920="","",IF(ISNUMBER($A2920),$A2920,IFERROR(DATEVALUE($A2920),NA())))</f>
        <v/>
      </c>
    </row>
    <row r="2921">
      <c r="O2921">
        <f>IF($R2921="","",CHOOSE($Q$2,YEAR(R2921)*12+MONTH(R2921),INT((R2921-2)/7),YEAR(R2921)*4+ROUNDUP(MONTH(R2921)/3)))</f>
        <v/>
      </c>
      <c r="P2921">
        <f>IF($R2921="","",IF($R2922="",1,IF(O2921&lt;&gt;O2922,1,0)))</f>
        <v/>
      </c>
      <c r="Q2921">
        <f>IF(P2921=1,SUM($P$7:P2921),"")</f>
        <v/>
      </c>
      <c r="R2921">
        <f>IF($A2921="","",IF(ISNUMBER($A2921),$A2921,IFERROR(DATEVALUE($A2921),NA())))</f>
        <v/>
      </c>
    </row>
    <row r="2922">
      <c r="O2922">
        <f>IF($R2922="","",CHOOSE($Q$2,YEAR(R2922)*12+MONTH(R2922),INT((R2922-2)/7),YEAR(R2922)*4+ROUNDUP(MONTH(R2922)/3)))</f>
        <v/>
      </c>
      <c r="P2922">
        <f>IF($R2922="","",IF($R2923="",1,IF(O2922&lt;&gt;O2923,1,0)))</f>
        <v/>
      </c>
      <c r="Q2922">
        <f>IF(P2922=1,SUM($P$7:P2922),"")</f>
        <v/>
      </c>
      <c r="R2922">
        <f>IF($A2922="","",IF(ISNUMBER($A2922),$A2922,IFERROR(DATEVALUE($A2922),NA())))</f>
        <v/>
      </c>
    </row>
    <row r="2923">
      <c r="O2923">
        <f>IF($R2923="","",CHOOSE($Q$2,YEAR(R2923)*12+MONTH(R2923),INT((R2923-2)/7),YEAR(R2923)*4+ROUNDUP(MONTH(R2923)/3)))</f>
        <v/>
      </c>
      <c r="P2923">
        <f>IF($R2923="","",IF($R2924="",1,IF(O2923&lt;&gt;O2924,1,0)))</f>
        <v/>
      </c>
      <c r="Q2923">
        <f>IF(P2923=1,SUM($P$7:P2923),"")</f>
        <v/>
      </c>
      <c r="R2923">
        <f>IF($A2923="","",IF(ISNUMBER($A2923),$A2923,IFERROR(DATEVALUE($A2923),NA())))</f>
        <v/>
      </c>
    </row>
    <row r="2924">
      <c r="O2924">
        <f>IF($R2924="","",CHOOSE($Q$2,YEAR(R2924)*12+MONTH(R2924),INT((R2924-2)/7),YEAR(R2924)*4+ROUNDUP(MONTH(R2924)/3)))</f>
        <v/>
      </c>
      <c r="P2924">
        <f>IF($R2924="","",IF($R2925="",1,IF(O2924&lt;&gt;O2925,1,0)))</f>
        <v/>
      </c>
      <c r="Q2924">
        <f>IF(P2924=1,SUM($P$7:P2924),"")</f>
        <v/>
      </c>
      <c r="R2924">
        <f>IF($A2924="","",IF(ISNUMBER($A2924),$A2924,IFERROR(DATEVALUE($A2924),NA())))</f>
        <v/>
      </c>
    </row>
    <row r="2925">
      <c r="O2925">
        <f>IF($R2925="","",CHOOSE($Q$2,YEAR(R2925)*12+MONTH(R2925),INT((R2925-2)/7),YEAR(R2925)*4+ROUNDUP(MONTH(R2925)/3)))</f>
        <v/>
      </c>
      <c r="P2925">
        <f>IF($R2925="","",IF($R2926="",1,IF(O2925&lt;&gt;O2926,1,0)))</f>
        <v/>
      </c>
      <c r="Q2925">
        <f>IF(P2925=1,SUM($P$7:P2925),"")</f>
        <v/>
      </c>
      <c r="R2925">
        <f>IF($A2925="","",IF(ISNUMBER($A2925),$A2925,IFERROR(DATEVALUE($A2925),NA())))</f>
        <v/>
      </c>
    </row>
    <row r="2926">
      <c r="O2926">
        <f>IF($R2926="","",CHOOSE($Q$2,YEAR(R2926)*12+MONTH(R2926),INT((R2926-2)/7),YEAR(R2926)*4+ROUNDUP(MONTH(R2926)/3)))</f>
        <v/>
      </c>
      <c r="P2926">
        <f>IF($R2926="","",IF($R2927="",1,IF(O2926&lt;&gt;O2927,1,0)))</f>
        <v/>
      </c>
      <c r="Q2926">
        <f>IF(P2926=1,SUM($P$7:P2926),"")</f>
        <v/>
      </c>
      <c r="R2926">
        <f>IF($A2926="","",IF(ISNUMBER($A2926),$A2926,IFERROR(DATEVALUE($A2926),NA())))</f>
        <v/>
      </c>
    </row>
    <row r="2927">
      <c r="O2927">
        <f>IF($R2927="","",CHOOSE($Q$2,YEAR(R2927)*12+MONTH(R2927),INT((R2927-2)/7),YEAR(R2927)*4+ROUNDUP(MONTH(R2927)/3)))</f>
        <v/>
      </c>
      <c r="P2927">
        <f>IF($R2927="","",IF($R2928="",1,IF(O2927&lt;&gt;O2928,1,0)))</f>
        <v/>
      </c>
      <c r="Q2927">
        <f>IF(P2927=1,SUM($P$7:P2927),"")</f>
        <v/>
      </c>
      <c r="R2927">
        <f>IF($A2927="","",IF(ISNUMBER($A2927),$A2927,IFERROR(DATEVALUE($A2927),NA())))</f>
        <v/>
      </c>
    </row>
    <row r="2928">
      <c r="O2928">
        <f>IF($R2928="","",CHOOSE($Q$2,YEAR(R2928)*12+MONTH(R2928),INT((R2928-2)/7),YEAR(R2928)*4+ROUNDUP(MONTH(R2928)/3)))</f>
        <v/>
      </c>
      <c r="P2928">
        <f>IF($R2928="","",IF($R2929="",1,IF(O2928&lt;&gt;O2929,1,0)))</f>
        <v/>
      </c>
      <c r="Q2928">
        <f>IF(P2928=1,SUM($P$7:P2928),"")</f>
        <v/>
      </c>
      <c r="R2928">
        <f>IF($A2928="","",IF(ISNUMBER($A2928),$A2928,IFERROR(DATEVALUE($A2928),NA())))</f>
        <v/>
      </c>
    </row>
    <row r="2929">
      <c r="O2929">
        <f>IF($R2929="","",CHOOSE($Q$2,YEAR(R2929)*12+MONTH(R2929),INT((R2929-2)/7),YEAR(R2929)*4+ROUNDUP(MONTH(R2929)/3)))</f>
        <v/>
      </c>
      <c r="P2929">
        <f>IF($R2929="","",IF($R2930="",1,IF(O2929&lt;&gt;O2930,1,0)))</f>
        <v/>
      </c>
      <c r="Q2929">
        <f>IF(P2929=1,SUM($P$7:P2929),"")</f>
        <v/>
      </c>
      <c r="R2929">
        <f>IF($A2929="","",IF(ISNUMBER($A2929),$A2929,IFERROR(DATEVALUE($A2929),NA())))</f>
        <v/>
      </c>
    </row>
    <row r="2930">
      <c r="O2930">
        <f>IF($R2930="","",CHOOSE($Q$2,YEAR(R2930)*12+MONTH(R2930),INT((R2930-2)/7),YEAR(R2930)*4+ROUNDUP(MONTH(R2930)/3)))</f>
        <v/>
      </c>
      <c r="P2930">
        <f>IF($R2930="","",IF($R2931="",1,IF(O2930&lt;&gt;O2931,1,0)))</f>
        <v/>
      </c>
      <c r="Q2930">
        <f>IF(P2930=1,SUM($P$7:P2930),"")</f>
        <v/>
      </c>
      <c r="R2930">
        <f>IF($A2930="","",IF(ISNUMBER($A2930),$A2930,IFERROR(DATEVALUE($A2930),NA())))</f>
        <v/>
      </c>
    </row>
    <row r="2931">
      <c r="O2931">
        <f>IF($R2931="","",CHOOSE($Q$2,YEAR(R2931)*12+MONTH(R2931),INT((R2931-2)/7),YEAR(R2931)*4+ROUNDUP(MONTH(R2931)/3)))</f>
        <v/>
      </c>
      <c r="P2931">
        <f>IF($R2931="","",IF($R2932="",1,IF(O2931&lt;&gt;O2932,1,0)))</f>
        <v/>
      </c>
      <c r="Q2931">
        <f>IF(P2931=1,SUM($P$7:P2931),"")</f>
        <v/>
      </c>
      <c r="R2931">
        <f>IF($A2931="","",IF(ISNUMBER($A2931),$A2931,IFERROR(DATEVALUE($A2931),NA())))</f>
        <v/>
      </c>
    </row>
    <row r="2932">
      <c r="O2932">
        <f>IF($R2932="","",CHOOSE($Q$2,YEAR(R2932)*12+MONTH(R2932),INT((R2932-2)/7),YEAR(R2932)*4+ROUNDUP(MONTH(R2932)/3)))</f>
        <v/>
      </c>
      <c r="P2932">
        <f>IF($R2932="","",IF($R2933="",1,IF(O2932&lt;&gt;O2933,1,0)))</f>
        <v/>
      </c>
      <c r="Q2932">
        <f>IF(P2932=1,SUM($P$7:P2932),"")</f>
        <v/>
      </c>
      <c r="R2932">
        <f>IF($A2932="","",IF(ISNUMBER($A2932),$A2932,IFERROR(DATEVALUE($A2932),NA())))</f>
        <v/>
      </c>
    </row>
    <row r="2933">
      <c r="O2933">
        <f>IF($R2933="","",CHOOSE($Q$2,YEAR(R2933)*12+MONTH(R2933),INT((R2933-2)/7),YEAR(R2933)*4+ROUNDUP(MONTH(R2933)/3)))</f>
        <v/>
      </c>
      <c r="P2933">
        <f>IF($R2933="","",IF($R2934="",1,IF(O2933&lt;&gt;O2934,1,0)))</f>
        <v/>
      </c>
      <c r="Q2933">
        <f>IF(P2933=1,SUM($P$7:P2933),"")</f>
        <v/>
      </c>
      <c r="R2933">
        <f>IF($A2933="","",IF(ISNUMBER($A2933),$A2933,IFERROR(DATEVALUE($A2933),NA())))</f>
        <v/>
      </c>
    </row>
    <row r="2934">
      <c r="O2934">
        <f>IF($R2934="","",CHOOSE($Q$2,YEAR(R2934)*12+MONTH(R2934),INT((R2934-2)/7),YEAR(R2934)*4+ROUNDUP(MONTH(R2934)/3)))</f>
        <v/>
      </c>
      <c r="P2934">
        <f>IF($R2934="","",IF($R2935="",1,IF(O2934&lt;&gt;O2935,1,0)))</f>
        <v/>
      </c>
      <c r="Q2934">
        <f>IF(P2934=1,SUM($P$7:P2934),"")</f>
        <v/>
      </c>
      <c r="R2934">
        <f>IF($A2934="","",IF(ISNUMBER($A2934),$A2934,IFERROR(DATEVALUE($A2934),NA())))</f>
        <v/>
      </c>
    </row>
    <row r="2935">
      <c r="O2935">
        <f>IF($R2935="","",CHOOSE($Q$2,YEAR(R2935)*12+MONTH(R2935),INT((R2935-2)/7),YEAR(R2935)*4+ROUNDUP(MONTH(R2935)/3)))</f>
        <v/>
      </c>
      <c r="P2935">
        <f>IF($R2935="","",IF($R2936="",1,IF(O2935&lt;&gt;O2936,1,0)))</f>
        <v/>
      </c>
      <c r="Q2935">
        <f>IF(P2935=1,SUM($P$7:P2935),"")</f>
        <v/>
      </c>
      <c r="R2935">
        <f>IF($A2935="","",IF(ISNUMBER($A2935),$A2935,IFERROR(DATEVALUE($A2935),NA())))</f>
        <v/>
      </c>
    </row>
    <row r="2936">
      <c r="O2936">
        <f>IF($R2936="","",CHOOSE($Q$2,YEAR(R2936)*12+MONTH(R2936),INT((R2936-2)/7),YEAR(R2936)*4+ROUNDUP(MONTH(R2936)/3)))</f>
        <v/>
      </c>
      <c r="P2936">
        <f>IF($R2936="","",IF($R2937="",1,IF(O2936&lt;&gt;O2937,1,0)))</f>
        <v/>
      </c>
      <c r="Q2936">
        <f>IF(P2936=1,SUM($P$7:P2936),"")</f>
        <v/>
      </c>
      <c r="R2936">
        <f>IF($A2936="","",IF(ISNUMBER($A2936),$A2936,IFERROR(DATEVALUE($A2936),NA())))</f>
        <v/>
      </c>
    </row>
    <row r="2937">
      <c r="O2937">
        <f>IF($R2937="","",CHOOSE($Q$2,YEAR(R2937)*12+MONTH(R2937),INT((R2937-2)/7),YEAR(R2937)*4+ROUNDUP(MONTH(R2937)/3)))</f>
        <v/>
      </c>
      <c r="P2937">
        <f>IF($R2937="","",IF($R2938="",1,IF(O2937&lt;&gt;O2938,1,0)))</f>
        <v/>
      </c>
      <c r="Q2937">
        <f>IF(P2937=1,SUM($P$7:P2937),"")</f>
        <v/>
      </c>
      <c r="R2937">
        <f>IF($A2937="","",IF(ISNUMBER($A2937),$A2937,IFERROR(DATEVALUE($A2937),NA())))</f>
        <v/>
      </c>
    </row>
    <row r="2938">
      <c r="O2938">
        <f>IF($R2938="","",CHOOSE($Q$2,YEAR(R2938)*12+MONTH(R2938),INT((R2938-2)/7),YEAR(R2938)*4+ROUNDUP(MONTH(R2938)/3)))</f>
        <v/>
      </c>
      <c r="P2938">
        <f>IF($R2938="","",IF($R2939="",1,IF(O2938&lt;&gt;O2939,1,0)))</f>
        <v/>
      </c>
      <c r="Q2938">
        <f>IF(P2938=1,SUM($P$7:P2938),"")</f>
        <v/>
      </c>
      <c r="R2938">
        <f>IF($A2938="","",IF(ISNUMBER($A2938),$A2938,IFERROR(DATEVALUE($A2938),NA())))</f>
        <v/>
      </c>
    </row>
    <row r="2939">
      <c r="O2939">
        <f>IF($R2939="","",CHOOSE($Q$2,YEAR(R2939)*12+MONTH(R2939),INT((R2939-2)/7),YEAR(R2939)*4+ROUNDUP(MONTH(R2939)/3)))</f>
        <v/>
      </c>
      <c r="P2939">
        <f>IF($R2939="","",IF($R2940="",1,IF(O2939&lt;&gt;O2940,1,0)))</f>
        <v/>
      </c>
      <c r="Q2939">
        <f>IF(P2939=1,SUM($P$7:P2939),"")</f>
        <v/>
      </c>
      <c r="R2939">
        <f>IF($A2939="","",IF(ISNUMBER($A2939),$A2939,IFERROR(DATEVALUE($A2939),NA())))</f>
        <v/>
      </c>
    </row>
    <row r="2940">
      <c r="O2940">
        <f>IF($R2940="","",CHOOSE($Q$2,YEAR(R2940)*12+MONTH(R2940),INT((R2940-2)/7),YEAR(R2940)*4+ROUNDUP(MONTH(R2940)/3)))</f>
        <v/>
      </c>
      <c r="P2940">
        <f>IF($R2940="","",IF($R2941="",1,IF(O2940&lt;&gt;O2941,1,0)))</f>
        <v/>
      </c>
      <c r="Q2940">
        <f>IF(P2940=1,SUM($P$7:P2940),"")</f>
        <v/>
      </c>
      <c r="R2940">
        <f>IF($A2940="","",IF(ISNUMBER($A2940),$A2940,IFERROR(DATEVALUE($A2940),NA())))</f>
        <v/>
      </c>
    </row>
    <row r="2941">
      <c r="O2941">
        <f>IF($R2941="","",CHOOSE($Q$2,YEAR(R2941)*12+MONTH(R2941),INT((R2941-2)/7),YEAR(R2941)*4+ROUNDUP(MONTH(R2941)/3)))</f>
        <v/>
      </c>
      <c r="P2941">
        <f>IF($R2941="","",IF($R2942="",1,IF(O2941&lt;&gt;O2942,1,0)))</f>
        <v/>
      </c>
      <c r="Q2941">
        <f>IF(P2941=1,SUM($P$7:P2941),"")</f>
        <v/>
      </c>
      <c r="R2941">
        <f>IF($A2941="","",IF(ISNUMBER($A2941),$A2941,IFERROR(DATEVALUE($A2941),NA())))</f>
        <v/>
      </c>
    </row>
    <row r="2942">
      <c r="O2942">
        <f>IF($R2942="","",CHOOSE($Q$2,YEAR(R2942)*12+MONTH(R2942),INT((R2942-2)/7),YEAR(R2942)*4+ROUNDUP(MONTH(R2942)/3)))</f>
        <v/>
      </c>
      <c r="P2942">
        <f>IF($R2942="","",IF($R2943="",1,IF(O2942&lt;&gt;O2943,1,0)))</f>
        <v/>
      </c>
      <c r="Q2942">
        <f>IF(P2942=1,SUM($P$7:P2942),"")</f>
        <v/>
      </c>
      <c r="R2942">
        <f>IF($A2942="","",IF(ISNUMBER($A2942),$A2942,IFERROR(DATEVALUE($A2942),NA())))</f>
        <v/>
      </c>
    </row>
    <row r="2943">
      <c r="O2943">
        <f>IF($R2943="","",CHOOSE($Q$2,YEAR(R2943)*12+MONTH(R2943),INT((R2943-2)/7),YEAR(R2943)*4+ROUNDUP(MONTH(R2943)/3)))</f>
        <v/>
      </c>
      <c r="P2943">
        <f>IF($R2943="","",IF($R2944="",1,IF(O2943&lt;&gt;O2944,1,0)))</f>
        <v/>
      </c>
      <c r="Q2943">
        <f>IF(P2943=1,SUM($P$7:P2943),"")</f>
        <v/>
      </c>
      <c r="R2943">
        <f>IF($A2943="","",IF(ISNUMBER($A2943),$A2943,IFERROR(DATEVALUE($A2943),NA())))</f>
        <v/>
      </c>
    </row>
    <row r="2944">
      <c r="O2944">
        <f>IF($R2944="","",CHOOSE($Q$2,YEAR(R2944)*12+MONTH(R2944),INT((R2944-2)/7),YEAR(R2944)*4+ROUNDUP(MONTH(R2944)/3)))</f>
        <v/>
      </c>
      <c r="P2944">
        <f>IF($R2944="","",IF($R2945="",1,IF(O2944&lt;&gt;O2945,1,0)))</f>
        <v/>
      </c>
      <c r="Q2944">
        <f>IF(P2944=1,SUM($P$7:P2944),"")</f>
        <v/>
      </c>
      <c r="R2944">
        <f>IF($A2944="","",IF(ISNUMBER($A2944),$A2944,IFERROR(DATEVALUE($A2944),NA())))</f>
        <v/>
      </c>
    </row>
    <row r="2945">
      <c r="O2945">
        <f>IF($R2945="","",CHOOSE($Q$2,YEAR(R2945)*12+MONTH(R2945),INT((R2945-2)/7),YEAR(R2945)*4+ROUNDUP(MONTH(R2945)/3)))</f>
        <v/>
      </c>
      <c r="P2945">
        <f>IF($R2945="","",IF($R2946="",1,IF(O2945&lt;&gt;O2946,1,0)))</f>
        <v/>
      </c>
      <c r="Q2945">
        <f>IF(P2945=1,SUM($P$7:P2945),"")</f>
        <v/>
      </c>
      <c r="R2945">
        <f>IF($A2945="","",IF(ISNUMBER($A2945),$A2945,IFERROR(DATEVALUE($A2945),NA())))</f>
        <v/>
      </c>
    </row>
    <row r="2946">
      <c r="O2946">
        <f>IF($R2946="","",CHOOSE($Q$2,YEAR(R2946)*12+MONTH(R2946),INT((R2946-2)/7),YEAR(R2946)*4+ROUNDUP(MONTH(R2946)/3)))</f>
        <v/>
      </c>
      <c r="P2946">
        <f>IF($R2946="","",IF($R2947="",1,IF(O2946&lt;&gt;O2947,1,0)))</f>
        <v/>
      </c>
      <c r="Q2946">
        <f>IF(P2946=1,SUM($P$7:P2946),"")</f>
        <v/>
      </c>
      <c r="R2946">
        <f>IF($A2946="","",IF(ISNUMBER($A2946),$A2946,IFERROR(DATEVALUE($A2946),NA())))</f>
        <v/>
      </c>
    </row>
    <row r="2947">
      <c r="O2947">
        <f>IF($R2947="","",CHOOSE($Q$2,YEAR(R2947)*12+MONTH(R2947),INT((R2947-2)/7),YEAR(R2947)*4+ROUNDUP(MONTH(R2947)/3)))</f>
        <v/>
      </c>
      <c r="P2947">
        <f>IF($R2947="","",IF($R2948="",1,IF(O2947&lt;&gt;O2948,1,0)))</f>
        <v/>
      </c>
      <c r="Q2947">
        <f>IF(P2947=1,SUM($P$7:P2947),"")</f>
        <v/>
      </c>
      <c r="R2947">
        <f>IF($A2947="","",IF(ISNUMBER($A2947),$A2947,IFERROR(DATEVALUE($A2947),NA())))</f>
        <v/>
      </c>
    </row>
    <row r="2948">
      <c r="O2948">
        <f>IF($R2948="","",CHOOSE($Q$2,YEAR(R2948)*12+MONTH(R2948),INT((R2948-2)/7),YEAR(R2948)*4+ROUNDUP(MONTH(R2948)/3)))</f>
        <v/>
      </c>
      <c r="P2948">
        <f>IF($R2948="","",IF($R2949="",1,IF(O2948&lt;&gt;O2949,1,0)))</f>
        <v/>
      </c>
      <c r="Q2948">
        <f>IF(P2948=1,SUM($P$7:P2948),"")</f>
        <v/>
      </c>
      <c r="R2948">
        <f>IF($A2948="","",IF(ISNUMBER($A2948),$A2948,IFERROR(DATEVALUE($A2948),NA())))</f>
        <v/>
      </c>
    </row>
    <row r="2949">
      <c r="O2949">
        <f>IF($R2949="","",CHOOSE($Q$2,YEAR(R2949)*12+MONTH(R2949),INT((R2949-2)/7),YEAR(R2949)*4+ROUNDUP(MONTH(R2949)/3)))</f>
        <v/>
      </c>
      <c r="P2949">
        <f>IF($R2949="","",IF($R2950="",1,IF(O2949&lt;&gt;O2950,1,0)))</f>
        <v/>
      </c>
      <c r="Q2949">
        <f>IF(P2949=1,SUM($P$7:P2949),"")</f>
        <v/>
      </c>
      <c r="R2949">
        <f>IF($A2949="","",IF(ISNUMBER($A2949),$A2949,IFERROR(DATEVALUE($A2949),NA())))</f>
        <v/>
      </c>
    </row>
    <row r="2950">
      <c r="O2950">
        <f>IF($R2950="","",CHOOSE($Q$2,YEAR(R2950)*12+MONTH(R2950),INT((R2950-2)/7),YEAR(R2950)*4+ROUNDUP(MONTH(R2950)/3)))</f>
        <v/>
      </c>
      <c r="P2950">
        <f>IF($R2950="","",IF($R2951="",1,IF(O2950&lt;&gt;O2951,1,0)))</f>
        <v/>
      </c>
      <c r="Q2950">
        <f>IF(P2950=1,SUM($P$7:P2950),"")</f>
        <v/>
      </c>
      <c r="R2950">
        <f>IF($A2950="","",IF(ISNUMBER($A2950),$A2950,IFERROR(DATEVALUE($A2950),NA())))</f>
        <v/>
      </c>
    </row>
    <row r="2951">
      <c r="O2951">
        <f>IF($R2951="","",CHOOSE($Q$2,YEAR(R2951)*12+MONTH(R2951),INT((R2951-2)/7),YEAR(R2951)*4+ROUNDUP(MONTH(R2951)/3)))</f>
        <v/>
      </c>
      <c r="P2951">
        <f>IF($R2951="","",IF($R2952="",1,IF(O2951&lt;&gt;O2952,1,0)))</f>
        <v/>
      </c>
      <c r="Q2951">
        <f>IF(P2951=1,SUM($P$7:P2951),"")</f>
        <v/>
      </c>
      <c r="R2951">
        <f>IF($A2951="","",IF(ISNUMBER($A2951),$A2951,IFERROR(DATEVALUE($A2951),NA())))</f>
        <v/>
      </c>
    </row>
    <row r="2952">
      <c r="O2952">
        <f>IF($R2952="","",CHOOSE($Q$2,YEAR(R2952)*12+MONTH(R2952),INT((R2952-2)/7),YEAR(R2952)*4+ROUNDUP(MONTH(R2952)/3)))</f>
        <v/>
      </c>
      <c r="P2952">
        <f>IF($R2952="","",IF($R2953="",1,IF(O2952&lt;&gt;O2953,1,0)))</f>
        <v/>
      </c>
      <c r="Q2952">
        <f>IF(P2952=1,SUM($P$7:P2952),"")</f>
        <v/>
      </c>
      <c r="R2952">
        <f>IF($A2952="","",IF(ISNUMBER($A2952),$A2952,IFERROR(DATEVALUE($A2952),NA())))</f>
        <v/>
      </c>
    </row>
    <row r="2953">
      <c r="O2953">
        <f>IF($R2953="","",CHOOSE($Q$2,YEAR(R2953)*12+MONTH(R2953),INT((R2953-2)/7),YEAR(R2953)*4+ROUNDUP(MONTH(R2953)/3)))</f>
        <v/>
      </c>
      <c r="P2953">
        <f>IF($R2953="","",IF($R2954="",1,IF(O2953&lt;&gt;O2954,1,0)))</f>
        <v/>
      </c>
      <c r="Q2953">
        <f>IF(P2953=1,SUM($P$7:P2953),"")</f>
        <v/>
      </c>
      <c r="R2953">
        <f>IF($A2953="","",IF(ISNUMBER($A2953),$A2953,IFERROR(DATEVALUE($A2953),NA())))</f>
        <v/>
      </c>
    </row>
    <row r="2954">
      <c r="O2954">
        <f>IF($R2954="","",CHOOSE($Q$2,YEAR(R2954)*12+MONTH(R2954),INT((R2954-2)/7),YEAR(R2954)*4+ROUNDUP(MONTH(R2954)/3)))</f>
        <v/>
      </c>
      <c r="P2954">
        <f>IF($R2954="","",IF($R2955="",1,IF(O2954&lt;&gt;O2955,1,0)))</f>
        <v/>
      </c>
      <c r="Q2954">
        <f>IF(P2954=1,SUM($P$7:P2954),"")</f>
        <v/>
      </c>
      <c r="R2954">
        <f>IF($A2954="","",IF(ISNUMBER($A2954),$A2954,IFERROR(DATEVALUE($A2954),NA())))</f>
        <v/>
      </c>
    </row>
    <row r="2955">
      <c r="O2955">
        <f>IF($R2955="","",CHOOSE($Q$2,YEAR(R2955)*12+MONTH(R2955),INT((R2955-2)/7),YEAR(R2955)*4+ROUNDUP(MONTH(R2955)/3)))</f>
        <v/>
      </c>
      <c r="P2955">
        <f>IF($R2955="","",IF($R2956="",1,IF(O2955&lt;&gt;O2956,1,0)))</f>
        <v/>
      </c>
      <c r="Q2955">
        <f>IF(P2955=1,SUM($P$7:P2955),"")</f>
        <v/>
      </c>
      <c r="R2955">
        <f>IF($A2955="","",IF(ISNUMBER($A2955),$A2955,IFERROR(DATEVALUE($A2955),NA())))</f>
        <v/>
      </c>
    </row>
    <row r="2956">
      <c r="O2956">
        <f>IF($R2956="","",CHOOSE($Q$2,YEAR(R2956)*12+MONTH(R2956),INT((R2956-2)/7),YEAR(R2956)*4+ROUNDUP(MONTH(R2956)/3)))</f>
        <v/>
      </c>
      <c r="P2956">
        <f>IF($R2956="","",IF($R2957="",1,IF(O2956&lt;&gt;O2957,1,0)))</f>
        <v/>
      </c>
      <c r="Q2956">
        <f>IF(P2956=1,SUM($P$7:P2956),"")</f>
        <v/>
      </c>
      <c r="R2956">
        <f>IF($A2956="","",IF(ISNUMBER($A2956),$A2956,IFERROR(DATEVALUE($A2956),NA())))</f>
        <v/>
      </c>
    </row>
    <row r="2957">
      <c r="O2957">
        <f>IF($R2957="","",CHOOSE($Q$2,YEAR(R2957)*12+MONTH(R2957),INT((R2957-2)/7),YEAR(R2957)*4+ROUNDUP(MONTH(R2957)/3)))</f>
        <v/>
      </c>
      <c r="P2957">
        <f>IF($R2957="","",IF($R2958="",1,IF(O2957&lt;&gt;O2958,1,0)))</f>
        <v/>
      </c>
      <c r="Q2957">
        <f>IF(P2957=1,SUM($P$7:P2957),"")</f>
        <v/>
      </c>
      <c r="R2957">
        <f>IF($A2957="","",IF(ISNUMBER($A2957),$A2957,IFERROR(DATEVALUE($A2957),NA())))</f>
        <v/>
      </c>
    </row>
    <row r="2958">
      <c r="O2958">
        <f>IF($R2958="","",CHOOSE($Q$2,YEAR(R2958)*12+MONTH(R2958),INT((R2958-2)/7),YEAR(R2958)*4+ROUNDUP(MONTH(R2958)/3)))</f>
        <v/>
      </c>
      <c r="P2958">
        <f>IF($R2958="","",IF($R2959="",1,IF(O2958&lt;&gt;O2959,1,0)))</f>
        <v/>
      </c>
      <c r="Q2958">
        <f>IF(P2958=1,SUM($P$7:P2958),"")</f>
        <v/>
      </c>
      <c r="R2958">
        <f>IF($A2958="","",IF(ISNUMBER($A2958),$A2958,IFERROR(DATEVALUE($A2958),NA())))</f>
        <v/>
      </c>
    </row>
    <row r="2959">
      <c r="O2959">
        <f>IF($R2959="","",CHOOSE($Q$2,YEAR(R2959)*12+MONTH(R2959),INT((R2959-2)/7),YEAR(R2959)*4+ROUNDUP(MONTH(R2959)/3)))</f>
        <v/>
      </c>
      <c r="P2959">
        <f>IF($R2959="","",IF($R2960="",1,IF(O2959&lt;&gt;O2960,1,0)))</f>
        <v/>
      </c>
      <c r="Q2959">
        <f>IF(P2959=1,SUM($P$7:P2959),"")</f>
        <v/>
      </c>
      <c r="R2959">
        <f>IF($A2959="","",IF(ISNUMBER($A2959),$A2959,IFERROR(DATEVALUE($A2959),NA())))</f>
        <v/>
      </c>
    </row>
    <row r="2960">
      <c r="O2960">
        <f>IF($R2960="","",CHOOSE($Q$2,YEAR(R2960)*12+MONTH(R2960),INT((R2960-2)/7),YEAR(R2960)*4+ROUNDUP(MONTH(R2960)/3)))</f>
        <v/>
      </c>
      <c r="P2960">
        <f>IF($R2960="","",IF($R2961="",1,IF(O2960&lt;&gt;O2961,1,0)))</f>
        <v/>
      </c>
      <c r="Q2960">
        <f>IF(P2960=1,SUM($P$7:P2960),"")</f>
        <v/>
      </c>
      <c r="R2960">
        <f>IF($A2960="","",IF(ISNUMBER($A2960),$A2960,IFERROR(DATEVALUE($A2960),NA())))</f>
        <v/>
      </c>
    </row>
    <row r="2961">
      <c r="O2961">
        <f>IF($R2961="","",CHOOSE($Q$2,YEAR(R2961)*12+MONTH(R2961),INT((R2961-2)/7),YEAR(R2961)*4+ROUNDUP(MONTH(R2961)/3)))</f>
        <v/>
      </c>
      <c r="P2961">
        <f>IF($R2961="","",IF($R2962="",1,IF(O2961&lt;&gt;O2962,1,0)))</f>
        <v/>
      </c>
      <c r="Q2961">
        <f>IF(P2961=1,SUM($P$7:P2961),"")</f>
        <v/>
      </c>
      <c r="R2961">
        <f>IF($A2961="","",IF(ISNUMBER($A2961),$A2961,IFERROR(DATEVALUE($A2961),NA())))</f>
        <v/>
      </c>
    </row>
    <row r="2962">
      <c r="O2962">
        <f>IF($R2962="","",CHOOSE($Q$2,YEAR(R2962)*12+MONTH(R2962),INT((R2962-2)/7),YEAR(R2962)*4+ROUNDUP(MONTH(R2962)/3)))</f>
        <v/>
      </c>
      <c r="P2962">
        <f>IF($R2962="","",IF($R2963="",1,IF(O2962&lt;&gt;O2963,1,0)))</f>
        <v/>
      </c>
      <c r="Q2962">
        <f>IF(P2962=1,SUM($P$7:P2962),"")</f>
        <v/>
      </c>
      <c r="R2962">
        <f>IF($A2962="","",IF(ISNUMBER($A2962),$A2962,IFERROR(DATEVALUE($A2962),NA())))</f>
        <v/>
      </c>
    </row>
    <row r="2963">
      <c r="O2963">
        <f>IF($R2963="","",CHOOSE($Q$2,YEAR(R2963)*12+MONTH(R2963),INT((R2963-2)/7),YEAR(R2963)*4+ROUNDUP(MONTH(R2963)/3)))</f>
        <v/>
      </c>
      <c r="P2963">
        <f>IF($R2963="","",IF($R2964="",1,IF(O2963&lt;&gt;O2964,1,0)))</f>
        <v/>
      </c>
      <c r="Q2963">
        <f>IF(P2963=1,SUM($P$7:P2963),"")</f>
        <v/>
      </c>
      <c r="R2963">
        <f>IF($A2963="","",IF(ISNUMBER($A2963),$A2963,IFERROR(DATEVALUE($A2963),NA())))</f>
        <v/>
      </c>
    </row>
    <row r="2964">
      <c r="O2964">
        <f>IF($R2964="","",CHOOSE($Q$2,YEAR(R2964)*12+MONTH(R2964),INT((R2964-2)/7),YEAR(R2964)*4+ROUNDUP(MONTH(R2964)/3)))</f>
        <v/>
      </c>
      <c r="P2964">
        <f>IF($R2964="","",IF($R2965="",1,IF(O2964&lt;&gt;O2965,1,0)))</f>
        <v/>
      </c>
      <c r="Q2964">
        <f>IF(P2964=1,SUM($P$7:P2964),"")</f>
        <v/>
      </c>
      <c r="R2964">
        <f>IF($A2964="","",IF(ISNUMBER($A2964),$A2964,IFERROR(DATEVALUE($A2964),NA())))</f>
        <v/>
      </c>
    </row>
    <row r="2965">
      <c r="O2965">
        <f>IF($R2965="","",CHOOSE($Q$2,YEAR(R2965)*12+MONTH(R2965),INT((R2965-2)/7),YEAR(R2965)*4+ROUNDUP(MONTH(R2965)/3)))</f>
        <v/>
      </c>
      <c r="P2965">
        <f>IF($R2965="","",IF($R2966="",1,IF(O2965&lt;&gt;O2966,1,0)))</f>
        <v/>
      </c>
      <c r="Q2965">
        <f>IF(P2965=1,SUM($P$7:P2965),"")</f>
        <v/>
      </c>
      <c r="R2965">
        <f>IF($A2965="","",IF(ISNUMBER($A2965),$A2965,IFERROR(DATEVALUE($A2965),NA())))</f>
        <v/>
      </c>
    </row>
    <row r="2966">
      <c r="O2966">
        <f>IF($R2966="","",CHOOSE($Q$2,YEAR(R2966)*12+MONTH(R2966),INT((R2966-2)/7),YEAR(R2966)*4+ROUNDUP(MONTH(R2966)/3)))</f>
        <v/>
      </c>
      <c r="P2966">
        <f>IF($R2966="","",IF($R2967="",1,IF(O2966&lt;&gt;O2967,1,0)))</f>
        <v/>
      </c>
      <c r="Q2966">
        <f>IF(P2966=1,SUM($P$7:P2966),"")</f>
        <v/>
      </c>
      <c r="R2966">
        <f>IF($A2966="","",IF(ISNUMBER($A2966),$A2966,IFERROR(DATEVALUE($A2966),NA())))</f>
        <v/>
      </c>
    </row>
    <row r="2967">
      <c r="O2967">
        <f>IF($R2967="","",CHOOSE($Q$2,YEAR(R2967)*12+MONTH(R2967),INT((R2967-2)/7),YEAR(R2967)*4+ROUNDUP(MONTH(R2967)/3)))</f>
        <v/>
      </c>
      <c r="P2967">
        <f>IF($R2967="","",IF($R2968="",1,IF(O2967&lt;&gt;O2968,1,0)))</f>
        <v/>
      </c>
      <c r="Q2967">
        <f>IF(P2967=1,SUM($P$7:P2967),"")</f>
        <v/>
      </c>
      <c r="R2967">
        <f>IF($A2967="","",IF(ISNUMBER($A2967),$A2967,IFERROR(DATEVALUE($A2967),NA())))</f>
        <v/>
      </c>
    </row>
    <row r="2968">
      <c r="O2968">
        <f>IF($R2968="","",CHOOSE($Q$2,YEAR(R2968)*12+MONTH(R2968),INT((R2968-2)/7),YEAR(R2968)*4+ROUNDUP(MONTH(R2968)/3)))</f>
        <v/>
      </c>
      <c r="P2968">
        <f>IF($R2968="","",IF($R2969="",1,IF(O2968&lt;&gt;O2969,1,0)))</f>
        <v/>
      </c>
      <c r="Q2968">
        <f>IF(P2968=1,SUM($P$7:P2968),"")</f>
        <v/>
      </c>
      <c r="R2968">
        <f>IF($A2968="","",IF(ISNUMBER($A2968),$A2968,IFERROR(DATEVALUE($A2968),NA())))</f>
        <v/>
      </c>
    </row>
    <row r="2969">
      <c r="O2969">
        <f>IF($R2969="","",CHOOSE($Q$2,YEAR(R2969)*12+MONTH(R2969),INT((R2969-2)/7),YEAR(R2969)*4+ROUNDUP(MONTH(R2969)/3)))</f>
        <v/>
      </c>
      <c r="P2969">
        <f>IF($R2969="","",IF($R2970="",1,IF(O2969&lt;&gt;O2970,1,0)))</f>
        <v/>
      </c>
      <c r="Q2969">
        <f>IF(P2969=1,SUM($P$7:P2969),"")</f>
        <v/>
      </c>
      <c r="R2969">
        <f>IF($A2969="","",IF(ISNUMBER($A2969),$A2969,IFERROR(DATEVALUE($A2969),NA())))</f>
        <v/>
      </c>
    </row>
    <row r="2970">
      <c r="O2970">
        <f>IF($R2970="","",CHOOSE($Q$2,YEAR(R2970)*12+MONTH(R2970),INT((R2970-2)/7),YEAR(R2970)*4+ROUNDUP(MONTH(R2970)/3)))</f>
        <v/>
      </c>
      <c r="P2970">
        <f>IF($R2970="","",IF($R2971="",1,IF(O2970&lt;&gt;O2971,1,0)))</f>
        <v/>
      </c>
      <c r="Q2970">
        <f>IF(P2970=1,SUM($P$7:P2970),"")</f>
        <v/>
      </c>
      <c r="R2970">
        <f>IF($A2970="","",IF(ISNUMBER($A2970),$A2970,IFERROR(DATEVALUE($A2970),NA())))</f>
        <v/>
      </c>
    </row>
    <row r="2971">
      <c r="O2971">
        <f>IF($R2971="","",CHOOSE($Q$2,YEAR(R2971)*12+MONTH(R2971),INT((R2971-2)/7),YEAR(R2971)*4+ROUNDUP(MONTH(R2971)/3)))</f>
        <v/>
      </c>
      <c r="P2971">
        <f>IF($R2971="","",IF($R2972="",1,IF(O2971&lt;&gt;O2972,1,0)))</f>
        <v/>
      </c>
      <c r="Q2971">
        <f>IF(P2971=1,SUM($P$7:P2971),"")</f>
        <v/>
      </c>
      <c r="R2971">
        <f>IF($A2971="","",IF(ISNUMBER($A2971),$A2971,IFERROR(DATEVALUE($A2971),NA())))</f>
        <v/>
      </c>
    </row>
    <row r="2972">
      <c r="O2972">
        <f>IF($R2972="","",CHOOSE($Q$2,YEAR(R2972)*12+MONTH(R2972),INT((R2972-2)/7),YEAR(R2972)*4+ROUNDUP(MONTH(R2972)/3)))</f>
        <v/>
      </c>
      <c r="P2972">
        <f>IF($R2972="","",IF($R2973="",1,IF(O2972&lt;&gt;O2973,1,0)))</f>
        <v/>
      </c>
      <c r="Q2972">
        <f>IF(P2972=1,SUM($P$7:P2972),"")</f>
        <v/>
      </c>
      <c r="R2972">
        <f>IF($A2972="","",IF(ISNUMBER($A2972),$A2972,IFERROR(DATEVALUE($A2972),NA())))</f>
        <v/>
      </c>
    </row>
    <row r="2973">
      <c r="O2973">
        <f>IF($R2973="","",CHOOSE($Q$2,YEAR(R2973)*12+MONTH(R2973),INT((R2973-2)/7),YEAR(R2973)*4+ROUNDUP(MONTH(R2973)/3)))</f>
        <v/>
      </c>
      <c r="P2973">
        <f>IF($R2973="","",IF($R2974="",1,IF(O2973&lt;&gt;O2974,1,0)))</f>
        <v/>
      </c>
      <c r="Q2973">
        <f>IF(P2973=1,SUM($P$7:P2973),"")</f>
        <v/>
      </c>
      <c r="R2973">
        <f>IF($A2973="","",IF(ISNUMBER($A2973),$A2973,IFERROR(DATEVALUE($A2973),NA())))</f>
        <v/>
      </c>
    </row>
    <row r="2974">
      <c r="O2974">
        <f>IF($R2974="","",CHOOSE($Q$2,YEAR(R2974)*12+MONTH(R2974),INT((R2974-2)/7),YEAR(R2974)*4+ROUNDUP(MONTH(R2974)/3)))</f>
        <v/>
      </c>
      <c r="P2974">
        <f>IF($R2974="","",IF($R2975="",1,IF(O2974&lt;&gt;O2975,1,0)))</f>
        <v/>
      </c>
      <c r="Q2974">
        <f>IF(P2974=1,SUM($P$7:P2974),"")</f>
        <v/>
      </c>
      <c r="R2974">
        <f>IF($A2974="","",IF(ISNUMBER($A2974),$A2974,IFERROR(DATEVALUE($A2974),NA())))</f>
        <v/>
      </c>
    </row>
    <row r="2975">
      <c r="O2975">
        <f>IF($R2975="","",CHOOSE($Q$2,YEAR(R2975)*12+MONTH(R2975),INT((R2975-2)/7),YEAR(R2975)*4+ROUNDUP(MONTH(R2975)/3)))</f>
        <v/>
      </c>
      <c r="P2975">
        <f>IF($R2975="","",IF($R2976="",1,IF(O2975&lt;&gt;O2976,1,0)))</f>
        <v/>
      </c>
      <c r="Q2975">
        <f>IF(P2975=1,SUM($P$7:P2975),"")</f>
        <v/>
      </c>
      <c r="R2975">
        <f>IF($A2975="","",IF(ISNUMBER($A2975),$A2975,IFERROR(DATEVALUE($A2975),NA())))</f>
        <v/>
      </c>
    </row>
    <row r="2976">
      <c r="O2976">
        <f>IF($R2976="","",CHOOSE($Q$2,YEAR(R2976)*12+MONTH(R2976),INT((R2976-2)/7),YEAR(R2976)*4+ROUNDUP(MONTH(R2976)/3)))</f>
        <v/>
      </c>
      <c r="P2976">
        <f>IF($R2976="","",IF($R2977="",1,IF(O2976&lt;&gt;O2977,1,0)))</f>
        <v/>
      </c>
      <c r="Q2976">
        <f>IF(P2976=1,SUM($P$7:P2976),"")</f>
        <v/>
      </c>
      <c r="R2976">
        <f>IF($A2976="","",IF(ISNUMBER($A2976),$A2976,IFERROR(DATEVALUE($A2976),NA())))</f>
        <v/>
      </c>
    </row>
    <row r="2977">
      <c r="O2977">
        <f>IF($R2977="","",CHOOSE($Q$2,YEAR(R2977)*12+MONTH(R2977),INT((R2977-2)/7),YEAR(R2977)*4+ROUNDUP(MONTH(R2977)/3)))</f>
        <v/>
      </c>
      <c r="P2977">
        <f>IF($R2977="","",IF($R2978="",1,IF(O2977&lt;&gt;O2978,1,0)))</f>
        <v/>
      </c>
      <c r="Q2977">
        <f>IF(P2977=1,SUM($P$7:P2977),"")</f>
        <v/>
      </c>
      <c r="R2977">
        <f>IF($A2977="","",IF(ISNUMBER($A2977),$A2977,IFERROR(DATEVALUE($A2977),NA())))</f>
        <v/>
      </c>
    </row>
    <row r="2978">
      <c r="O2978">
        <f>IF($R2978="","",CHOOSE($Q$2,YEAR(R2978)*12+MONTH(R2978),INT((R2978-2)/7),YEAR(R2978)*4+ROUNDUP(MONTH(R2978)/3)))</f>
        <v/>
      </c>
      <c r="P2978">
        <f>IF($R2978="","",IF($R2979="",1,IF(O2978&lt;&gt;O2979,1,0)))</f>
        <v/>
      </c>
      <c r="Q2978">
        <f>IF(P2978=1,SUM($P$7:P2978),"")</f>
        <v/>
      </c>
      <c r="R2978">
        <f>IF($A2978="","",IF(ISNUMBER($A2978),$A2978,IFERROR(DATEVALUE($A2978),NA())))</f>
        <v/>
      </c>
    </row>
    <row r="2979">
      <c r="O2979">
        <f>IF($R2979="","",CHOOSE($Q$2,YEAR(R2979)*12+MONTH(R2979),INT((R2979-2)/7),YEAR(R2979)*4+ROUNDUP(MONTH(R2979)/3)))</f>
        <v/>
      </c>
      <c r="P2979">
        <f>IF($R2979="","",IF($R2980="",1,IF(O2979&lt;&gt;O2980,1,0)))</f>
        <v/>
      </c>
      <c r="Q2979">
        <f>IF(P2979=1,SUM($P$7:P2979),"")</f>
        <v/>
      </c>
      <c r="R2979">
        <f>IF($A2979="","",IF(ISNUMBER($A2979),$A2979,IFERROR(DATEVALUE($A2979),NA())))</f>
        <v/>
      </c>
    </row>
    <row r="2980">
      <c r="O2980">
        <f>IF($R2980="","",CHOOSE($Q$2,YEAR(R2980)*12+MONTH(R2980),INT((R2980-2)/7),YEAR(R2980)*4+ROUNDUP(MONTH(R2980)/3)))</f>
        <v/>
      </c>
      <c r="P2980">
        <f>IF($R2980="","",IF($R2981="",1,IF(O2980&lt;&gt;O2981,1,0)))</f>
        <v/>
      </c>
      <c r="Q2980">
        <f>IF(P2980=1,SUM($P$7:P2980),"")</f>
        <v/>
      </c>
      <c r="R2980">
        <f>IF($A2980="","",IF(ISNUMBER($A2980),$A2980,IFERROR(DATEVALUE($A2980),NA())))</f>
        <v/>
      </c>
    </row>
    <row r="2981">
      <c r="O2981">
        <f>IF($R2981="","",CHOOSE($Q$2,YEAR(R2981)*12+MONTH(R2981),INT((R2981-2)/7),YEAR(R2981)*4+ROUNDUP(MONTH(R2981)/3)))</f>
        <v/>
      </c>
      <c r="P2981">
        <f>IF($R2981="","",IF($R2982="",1,IF(O2981&lt;&gt;O2982,1,0)))</f>
        <v/>
      </c>
      <c r="Q2981">
        <f>IF(P2981=1,SUM($P$7:P2981),"")</f>
        <v/>
      </c>
      <c r="R2981">
        <f>IF($A2981="","",IF(ISNUMBER($A2981),$A2981,IFERROR(DATEVALUE($A2981),NA())))</f>
        <v/>
      </c>
    </row>
    <row r="2982">
      <c r="O2982">
        <f>IF($R2982="","",CHOOSE($Q$2,YEAR(R2982)*12+MONTH(R2982),INT((R2982-2)/7),YEAR(R2982)*4+ROUNDUP(MONTH(R2982)/3)))</f>
        <v/>
      </c>
      <c r="P2982">
        <f>IF($R2982="","",IF($R2983="",1,IF(O2982&lt;&gt;O2983,1,0)))</f>
        <v/>
      </c>
      <c r="Q2982">
        <f>IF(P2982=1,SUM($P$7:P2982),"")</f>
        <v/>
      </c>
      <c r="R2982">
        <f>IF($A2982="","",IF(ISNUMBER($A2982),$A2982,IFERROR(DATEVALUE($A2982),NA())))</f>
        <v/>
      </c>
    </row>
    <row r="2983">
      <c r="O2983">
        <f>IF($R2983="","",CHOOSE($Q$2,YEAR(R2983)*12+MONTH(R2983),INT((R2983-2)/7),YEAR(R2983)*4+ROUNDUP(MONTH(R2983)/3)))</f>
        <v/>
      </c>
      <c r="P2983">
        <f>IF($R2983="","",IF($R2984="",1,IF(O2983&lt;&gt;O2984,1,0)))</f>
        <v/>
      </c>
      <c r="Q2983">
        <f>IF(P2983=1,SUM($P$7:P2983),"")</f>
        <v/>
      </c>
      <c r="R2983">
        <f>IF($A2983="","",IF(ISNUMBER($A2983),$A2983,IFERROR(DATEVALUE($A2983),NA())))</f>
        <v/>
      </c>
    </row>
    <row r="2984">
      <c r="O2984">
        <f>IF($R2984="","",CHOOSE($Q$2,YEAR(R2984)*12+MONTH(R2984),INT((R2984-2)/7),YEAR(R2984)*4+ROUNDUP(MONTH(R2984)/3)))</f>
        <v/>
      </c>
      <c r="P2984">
        <f>IF($R2984="","",IF($R2985="",1,IF(O2984&lt;&gt;O2985,1,0)))</f>
        <v/>
      </c>
      <c r="Q2984">
        <f>IF(P2984=1,SUM($P$7:P2984),"")</f>
        <v/>
      </c>
      <c r="R2984">
        <f>IF($A2984="","",IF(ISNUMBER($A2984),$A2984,IFERROR(DATEVALUE($A2984),NA())))</f>
        <v/>
      </c>
    </row>
    <row r="2985">
      <c r="O2985">
        <f>IF($R2985="","",CHOOSE($Q$2,YEAR(R2985)*12+MONTH(R2985),INT((R2985-2)/7),YEAR(R2985)*4+ROUNDUP(MONTH(R2985)/3)))</f>
        <v/>
      </c>
      <c r="P2985">
        <f>IF($R2985="","",IF($R2986="",1,IF(O2985&lt;&gt;O2986,1,0)))</f>
        <v/>
      </c>
      <c r="Q2985">
        <f>IF(P2985=1,SUM($P$7:P2985),"")</f>
        <v/>
      </c>
      <c r="R2985">
        <f>IF($A2985="","",IF(ISNUMBER($A2985),$A2985,IFERROR(DATEVALUE($A2985),NA())))</f>
        <v/>
      </c>
    </row>
    <row r="2986">
      <c r="O2986">
        <f>IF($R2986="","",CHOOSE($Q$2,YEAR(R2986)*12+MONTH(R2986),INT((R2986-2)/7),YEAR(R2986)*4+ROUNDUP(MONTH(R2986)/3)))</f>
        <v/>
      </c>
      <c r="P2986">
        <f>IF($R2986="","",IF($R2987="",1,IF(O2986&lt;&gt;O2987,1,0)))</f>
        <v/>
      </c>
      <c r="Q2986">
        <f>IF(P2986=1,SUM($P$7:P2986),"")</f>
        <v/>
      </c>
      <c r="R2986">
        <f>IF($A2986="","",IF(ISNUMBER($A2986),$A2986,IFERROR(DATEVALUE($A2986),NA())))</f>
        <v/>
      </c>
    </row>
    <row r="2987">
      <c r="O2987">
        <f>IF($R2987="","",CHOOSE($Q$2,YEAR(R2987)*12+MONTH(R2987),INT((R2987-2)/7),YEAR(R2987)*4+ROUNDUP(MONTH(R2987)/3)))</f>
        <v/>
      </c>
      <c r="P2987">
        <f>IF($R2987="","",IF($R2988="",1,IF(O2987&lt;&gt;O2988,1,0)))</f>
        <v/>
      </c>
      <c r="Q2987">
        <f>IF(P2987=1,SUM($P$7:P2987),"")</f>
        <v/>
      </c>
      <c r="R2987">
        <f>IF($A2987="","",IF(ISNUMBER($A2987),$A2987,IFERROR(DATEVALUE($A2987),NA())))</f>
        <v/>
      </c>
    </row>
    <row r="2988">
      <c r="O2988">
        <f>IF($R2988="","",CHOOSE($Q$2,YEAR(R2988)*12+MONTH(R2988),INT((R2988-2)/7),YEAR(R2988)*4+ROUNDUP(MONTH(R2988)/3)))</f>
        <v/>
      </c>
      <c r="P2988">
        <f>IF($R2988="","",IF($R2989="",1,IF(O2988&lt;&gt;O2989,1,0)))</f>
        <v/>
      </c>
      <c r="Q2988">
        <f>IF(P2988=1,SUM($P$7:P2988),"")</f>
        <v/>
      </c>
      <c r="R2988">
        <f>IF($A2988="","",IF(ISNUMBER($A2988),$A2988,IFERROR(DATEVALUE($A2988),NA())))</f>
        <v/>
      </c>
    </row>
    <row r="2989">
      <c r="O2989">
        <f>IF($R2989="","",CHOOSE($Q$2,YEAR(R2989)*12+MONTH(R2989),INT((R2989-2)/7),YEAR(R2989)*4+ROUNDUP(MONTH(R2989)/3)))</f>
        <v/>
      </c>
      <c r="P2989">
        <f>IF($R2989="","",IF($R2990="",1,IF(O2989&lt;&gt;O2990,1,0)))</f>
        <v/>
      </c>
      <c r="Q2989">
        <f>IF(P2989=1,SUM($P$7:P2989),"")</f>
        <v/>
      </c>
      <c r="R2989">
        <f>IF($A2989="","",IF(ISNUMBER($A2989),$A2989,IFERROR(DATEVALUE($A2989),NA())))</f>
        <v/>
      </c>
    </row>
    <row r="2990">
      <c r="O2990">
        <f>IF($R2990="","",CHOOSE($Q$2,YEAR(R2990)*12+MONTH(R2990),INT((R2990-2)/7),YEAR(R2990)*4+ROUNDUP(MONTH(R2990)/3)))</f>
        <v/>
      </c>
      <c r="P2990">
        <f>IF($R2990="","",IF($R2991="",1,IF(O2990&lt;&gt;O2991,1,0)))</f>
        <v/>
      </c>
      <c r="Q2990">
        <f>IF(P2990=1,SUM($P$7:P2990),"")</f>
        <v/>
      </c>
      <c r="R2990">
        <f>IF($A2990="","",IF(ISNUMBER($A2990),$A2990,IFERROR(DATEVALUE($A2990),NA())))</f>
        <v/>
      </c>
    </row>
    <row r="2991">
      <c r="O2991">
        <f>IF($R2991="","",CHOOSE($Q$2,YEAR(R2991)*12+MONTH(R2991),INT((R2991-2)/7),YEAR(R2991)*4+ROUNDUP(MONTH(R2991)/3)))</f>
        <v/>
      </c>
      <c r="P2991">
        <f>IF($R2991="","",IF($R2992="",1,IF(O2991&lt;&gt;O2992,1,0)))</f>
        <v/>
      </c>
      <c r="Q2991">
        <f>IF(P2991=1,SUM($P$7:P2991),"")</f>
        <v/>
      </c>
      <c r="R2991">
        <f>IF($A2991="","",IF(ISNUMBER($A2991),$A2991,IFERROR(DATEVALUE($A2991),NA())))</f>
        <v/>
      </c>
    </row>
    <row r="2992">
      <c r="O2992">
        <f>IF($R2992="","",CHOOSE($Q$2,YEAR(R2992)*12+MONTH(R2992),INT((R2992-2)/7),YEAR(R2992)*4+ROUNDUP(MONTH(R2992)/3)))</f>
        <v/>
      </c>
      <c r="P2992">
        <f>IF($R2992="","",IF($R2993="",1,IF(O2992&lt;&gt;O2993,1,0)))</f>
        <v/>
      </c>
      <c r="Q2992">
        <f>IF(P2992=1,SUM($P$7:P2992),"")</f>
        <v/>
      </c>
      <c r="R2992">
        <f>IF($A2992="","",IF(ISNUMBER($A2992),$A2992,IFERROR(DATEVALUE($A2992),NA())))</f>
        <v/>
      </c>
    </row>
    <row r="2993">
      <c r="O2993">
        <f>IF($R2993="","",CHOOSE($Q$2,YEAR(R2993)*12+MONTH(R2993),INT((R2993-2)/7),YEAR(R2993)*4+ROUNDUP(MONTH(R2993)/3)))</f>
        <v/>
      </c>
      <c r="P2993">
        <f>IF($R2993="","",IF($R2994="",1,IF(O2993&lt;&gt;O2994,1,0)))</f>
        <v/>
      </c>
      <c r="Q2993">
        <f>IF(P2993=1,SUM($P$7:P2993),"")</f>
        <v/>
      </c>
      <c r="R2993">
        <f>IF($A2993="","",IF(ISNUMBER($A2993),$A2993,IFERROR(DATEVALUE($A2993),NA())))</f>
        <v/>
      </c>
    </row>
    <row r="2994">
      <c r="O2994">
        <f>IF($R2994="","",CHOOSE($Q$2,YEAR(R2994)*12+MONTH(R2994),INT((R2994-2)/7),YEAR(R2994)*4+ROUNDUP(MONTH(R2994)/3)))</f>
        <v/>
      </c>
      <c r="P2994">
        <f>IF($R2994="","",IF($R2995="",1,IF(O2994&lt;&gt;O2995,1,0)))</f>
        <v/>
      </c>
      <c r="Q2994">
        <f>IF(P2994=1,SUM($P$7:P2994),"")</f>
        <v/>
      </c>
      <c r="R2994">
        <f>IF($A2994="","",IF(ISNUMBER($A2994),$A2994,IFERROR(DATEVALUE($A2994),NA())))</f>
        <v/>
      </c>
    </row>
    <row r="2995">
      <c r="O2995">
        <f>IF($R2995="","",CHOOSE($Q$2,YEAR(R2995)*12+MONTH(R2995),INT((R2995-2)/7),YEAR(R2995)*4+ROUNDUP(MONTH(R2995)/3)))</f>
        <v/>
      </c>
      <c r="P2995">
        <f>IF($R2995="","",IF($R2996="",1,IF(O2995&lt;&gt;O2996,1,0)))</f>
        <v/>
      </c>
      <c r="Q2995">
        <f>IF(P2995=1,SUM($P$7:P2995),"")</f>
        <v/>
      </c>
      <c r="R2995">
        <f>IF($A2995="","",IF(ISNUMBER($A2995),$A2995,IFERROR(DATEVALUE($A2995),NA())))</f>
        <v/>
      </c>
    </row>
    <row r="2996">
      <c r="O2996">
        <f>IF($R2996="","",CHOOSE($Q$2,YEAR(R2996)*12+MONTH(R2996),INT((R2996-2)/7),YEAR(R2996)*4+ROUNDUP(MONTH(R2996)/3)))</f>
        <v/>
      </c>
      <c r="P2996">
        <f>IF($R2996="","",IF($R2997="",1,IF(O2996&lt;&gt;O2997,1,0)))</f>
        <v/>
      </c>
      <c r="Q2996">
        <f>IF(P2996=1,SUM($P$7:P2996),"")</f>
        <v/>
      </c>
      <c r="R2996">
        <f>IF($A2996="","",IF(ISNUMBER($A2996),$A2996,IFERROR(DATEVALUE($A2996),NA())))</f>
        <v/>
      </c>
    </row>
    <row r="2997">
      <c r="O2997">
        <f>IF($R2997="","",CHOOSE($Q$2,YEAR(R2997)*12+MONTH(R2997),INT((R2997-2)/7),YEAR(R2997)*4+ROUNDUP(MONTH(R2997)/3)))</f>
        <v/>
      </c>
      <c r="P2997">
        <f>IF($R2997="","",IF($R2998="",1,IF(O2997&lt;&gt;O2998,1,0)))</f>
        <v/>
      </c>
      <c r="Q2997">
        <f>IF(P2997=1,SUM($P$7:P2997),"")</f>
        <v/>
      </c>
      <c r="R2997">
        <f>IF($A2997="","",IF(ISNUMBER($A2997),$A2997,IFERROR(DATEVALUE($A2997),NA())))</f>
        <v/>
      </c>
    </row>
    <row r="2998">
      <c r="O2998">
        <f>IF($R2998="","",CHOOSE($Q$2,YEAR(R2998)*12+MONTH(R2998),INT((R2998-2)/7),YEAR(R2998)*4+ROUNDUP(MONTH(R2998)/3)))</f>
        <v/>
      </c>
      <c r="P2998">
        <f>IF($R2998="","",IF($R2999="",1,IF(O2998&lt;&gt;O2999,1,0)))</f>
        <v/>
      </c>
      <c r="Q2998">
        <f>IF(P2998=1,SUM($P$7:P2998),"")</f>
        <v/>
      </c>
      <c r="R2998">
        <f>IF($A2998="","",IF(ISNUMBER($A2998),$A2998,IFERROR(DATEVALUE($A2998),NA())))</f>
        <v/>
      </c>
    </row>
    <row r="2999">
      <c r="O2999">
        <f>IF($R2999="","",CHOOSE($Q$2,YEAR(R2999)*12+MONTH(R2999),INT((R2999-2)/7),YEAR(R2999)*4+ROUNDUP(MONTH(R2999)/3)))</f>
        <v/>
      </c>
      <c r="P2999">
        <f>IF($R2999="","",IF($R3000="",1,IF(O2999&lt;&gt;O3000,1,0)))</f>
        <v/>
      </c>
      <c r="Q2999">
        <f>IF(P2999=1,SUM($P$7:P2999),"")</f>
        <v/>
      </c>
      <c r="R2999">
        <f>IF($A2999="","",IF(ISNUMBER($A2999),$A2999,IFERROR(DATEVALUE($A2999),NA())))</f>
        <v/>
      </c>
    </row>
    <row r="3000">
      <c r="O3000">
        <f>IF($R3000="","",CHOOSE($Q$2,YEAR(R3000)*12+MONTH(R3000),INT((R3000-2)/7),YEAR(R3000)*4+ROUNDUP(MONTH(R3000)/3)))</f>
        <v/>
      </c>
      <c r="P3000">
        <f>IF($R3000="","",IF($R3001="",1,IF(O3000&lt;&gt;O3001,1,0)))</f>
        <v/>
      </c>
      <c r="Q3000">
        <f>IF(P3000=1,SUM($P$7:P3000),"")</f>
        <v/>
      </c>
      <c r="R3000">
        <f>IF($A3000="","",IF(ISNUMBER($A3000),$A3000,IFERROR(DATEVALUE($A3000),NA())))</f>
        <v/>
      </c>
    </row>
    <row r="3001">
      <c r="O3001">
        <f>IF($R3001="","",CHOOSE($Q$2,YEAR(R3001)*12+MONTH(R3001),INT((R3001-2)/7),YEAR(R3001)*4+ROUNDUP(MONTH(R3001)/3)))</f>
        <v/>
      </c>
      <c r="P3001">
        <f>IF($R3001="","",IF($R3002="",1,IF(O3001&lt;&gt;O3002,1,0)))</f>
        <v/>
      </c>
      <c r="Q3001">
        <f>IF(P3001=1,SUM($P$7:P3001),"")</f>
        <v/>
      </c>
      <c r="R3001">
        <f>IF($A3001="","",IF(ISNUMBER($A3001),$A3001,IFERROR(DATEVALUE($A3001),NA())))</f>
        <v/>
      </c>
    </row>
    <row r="3002">
      <c r="O3002">
        <f>IF($R3002="","",CHOOSE($Q$2,YEAR(R3002)*12+MONTH(R3002),INT((R3002-2)/7),YEAR(R3002)*4+ROUNDUP(MONTH(R3002)/3)))</f>
        <v/>
      </c>
      <c r="P3002">
        <f>IF($R3002="","",IF($R3003="",1,IF(O3002&lt;&gt;O3003,1,0)))</f>
        <v/>
      </c>
      <c r="Q3002">
        <f>IF(P3002=1,SUM($P$7:P3002),"")</f>
        <v/>
      </c>
      <c r="R3002">
        <f>IF($A3002="","",IF(ISNUMBER($A3002),$A3002,IFERROR(DATEVALUE($A3002),NA())))</f>
        <v/>
      </c>
    </row>
    <row r="3003">
      <c r="O3003">
        <f>IF($R3003="","",CHOOSE($Q$2,YEAR(R3003)*12+MONTH(R3003),INT((R3003-2)/7),YEAR(R3003)*4+ROUNDUP(MONTH(R3003)/3)))</f>
        <v/>
      </c>
      <c r="P3003">
        <f>IF($R3003="","",IF($R3004="",1,IF(O3003&lt;&gt;O3004,1,0)))</f>
        <v/>
      </c>
      <c r="Q3003">
        <f>IF(P3003=1,SUM($P$7:P3003),"")</f>
        <v/>
      </c>
      <c r="R3003">
        <f>IF($A3003="","",IF(ISNUMBER($A3003),$A3003,IFERROR(DATEVALUE($A3003),NA())))</f>
        <v/>
      </c>
    </row>
    <row r="3004">
      <c r="O3004">
        <f>IF($R3004="","",CHOOSE($Q$2,YEAR(R3004)*12+MONTH(R3004),INT((R3004-2)/7),YEAR(R3004)*4+ROUNDUP(MONTH(R3004)/3)))</f>
        <v/>
      </c>
      <c r="P3004">
        <f>IF($R3004="","",IF($R3005="",1,IF(O3004&lt;&gt;O3005,1,0)))</f>
        <v/>
      </c>
      <c r="Q3004">
        <f>IF(P3004=1,SUM($P$7:P3004),"")</f>
        <v/>
      </c>
      <c r="R3004">
        <f>IF($A3004="","",IF(ISNUMBER($A3004),$A3004,IFERROR(DATEVALUE($A3004),NA())))</f>
        <v/>
      </c>
    </row>
    <row r="3005">
      <c r="O3005">
        <f>IF($R3005="","",CHOOSE($Q$2,YEAR(R3005)*12+MONTH(R3005),INT((R3005-2)/7),YEAR(R3005)*4+ROUNDUP(MONTH(R3005)/3)))</f>
        <v/>
      </c>
      <c r="P3005">
        <f>IF($R3005="","",IF($R3006="",1,IF(O3005&lt;&gt;O3006,1,0)))</f>
        <v/>
      </c>
      <c r="Q3005">
        <f>IF(P3005=1,SUM($P$7:P3005),"")</f>
        <v/>
      </c>
      <c r="R3005">
        <f>IF($A3005="","",IF(ISNUMBER($A3005),$A3005,IFERROR(DATEVALUE($A3005),NA())))</f>
        <v/>
      </c>
    </row>
    <row r="3006">
      <c r="O3006">
        <f>IF($R3006="","",CHOOSE($Q$2,YEAR(R3006)*12+MONTH(R3006),INT((R3006-2)/7),YEAR(R3006)*4+ROUNDUP(MONTH(R3006)/3)))</f>
        <v/>
      </c>
      <c r="P3006">
        <f>IF($R3006="","",IF($R3007="",1,IF(O3006&lt;&gt;O3007,1,0)))</f>
        <v/>
      </c>
      <c r="Q3006">
        <f>IF(P3006=1,SUM($P$7:P3006),"")</f>
        <v/>
      </c>
      <c r="R3006">
        <f>IF($A3006="","",IF(ISNUMBER($A3006),$A3006,IFERROR(DATEVALUE($A3006),NA())))</f>
        <v/>
      </c>
    </row>
    <row r="3007">
      <c r="O3007">
        <f>IF($R3007="","",CHOOSE($Q$2,YEAR(R3007)*12+MONTH(R3007),INT((R3007-2)/7),YEAR(R3007)*4+ROUNDUP(MONTH(R3007)/3)))</f>
        <v/>
      </c>
      <c r="P3007">
        <f>IF($R3007="","",IF($R3008="",1,IF(O3007&lt;&gt;O3008,1,0)))</f>
        <v/>
      </c>
      <c r="Q3007">
        <f>IF(P3007=1,SUM($P$7:P3007),"")</f>
        <v/>
      </c>
      <c r="R3007">
        <f>IF($A3007="","",IF(ISNUMBER($A3007),$A3007,IFERROR(DATEVALUE($A3007),NA())))</f>
        <v/>
      </c>
    </row>
    <row r="3008">
      <c r="O3008">
        <f>IF($R3008="","",CHOOSE($Q$2,YEAR(R3008)*12+MONTH(R3008),INT((R3008-2)/7),YEAR(R3008)*4+ROUNDUP(MONTH(R3008)/3)))</f>
        <v/>
      </c>
      <c r="P3008">
        <f>IF($R3008="","",IF($R3009="",1,IF(O3008&lt;&gt;O3009,1,0)))</f>
        <v/>
      </c>
      <c r="Q3008">
        <f>IF(P3008=1,SUM($P$7:P3008),"")</f>
        <v/>
      </c>
      <c r="R3008">
        <f>IF($A3008="","",IF(ISNUMBER($A3008),$A3008,IFERROR(DATEVALUE($A3008),NA())))</f>
        <v/>
      </c>
    </row>
    <row r="3009">
      <c r="O3009">
        <f>IF($R3009="","",CHOOSE($Q$2,YEAR(R3009)*12+MONTH(R3009),INT((R3009-2)/7),YEAR(R3009)*4+ROUNDUP(MONTH(R3009)/3)))</f>
        <v/>
      </c>
      <c r="P3009">
        <f>IF($R3009="","",IF($R3010="",1,IF(O3009&lt;&gt;O3010,1,0)))</f>
        <v/>
      </c>
      <c r="Q3009">
        <f>IF(P3009=1,SUM($P$7:P3009),"")</f>
        <v/>
      </c>
      <c r="R3009">
        <f>IF($A3009="","",IF(ISNUMBER($A3009),$A3009,IFERROR(DATEVALUE($A3009),NA())))</f>
        <v/>
      </c>
    </row>
    <row r="3010">
      <c r="O3010">
        <f>IF($R3010="","",CHOOSE($Q$2,YEAR(R3010)*12+MONTH(R3010),INT((R3010-2)/7),YEAR(R3010)*4+ROUNDUP(MONTH(R3010)/3)))</f>
        <v/>
      </c>
      <c r="P3010">
        <f>IF($R3010="","",IF($R3011="",1,IF(O3010&lt;&gt;O3011,1,0)))</f>
        <v/>
      </c>
      <c r="Q3010">
        <f>IF(P3010=1,SUM($P$7:P3010),"")</f>
        <v/>
      </c>
      <c r="R3010">
        <f>IF($A3010="","",IF(ISNUMBER($A3010),$A3010,IFERROR(DATEVALUE($A3010),NA())))</f>
        <v/>
      </c>
    </row>
    <row r="3011">
      <c r="O3011">
        <f>IF($R3011="","",CHOOSE($Q$2,YEAR(R3011)*12+MONTH(R3011),INT((R3011-2)/7),YEAR(R3011)*4+ROUNDUP(MONTH(R3011)/3)))</f>
        <v/>
      </c>
      <c r="P3011">
        <f>IF($R3011="","",IF($R3012="",1,IF(O3011&lt;&gt;O3012,1,0)))</f>
        <v/>
      </c>
      <c r="Q3011">
        <f>IF(P3011=1,SUM($P$7:P3011),"")</f>
        <v/>
      </c>
      <c r="R3011">
        <f>IF($A3011="","",IF(ISNUMBER($A3011),$A3011,IFERROR(DATEVALUE($A3011),NA())))</f>
        <v/>
      </c>
    </row>
    <row r="3012">
      <c r="O3012">
        <f>IF($R3012="","",CHOOSE($Q$2,YEAR(R3012)*12+MONTH(R3012),INT((R3012-2)/7),YEAR(R3012)*4+ROUNDUP(MONTH(R3012)/3)))</f>
        <v/>
      </c>
      <c r="P3012">
        <f>IF($R3012="","",IF($R3013="",1,IF(O3012&lt;&gt;O3013,1,0)))</f>
        <v/>
      </c>
      <c r="Q3012">
        <f>IF(P3012=1,SUM($P$7:P3012),"")</f>
        <v/>
      </c>
      <c r="R3012">
        <f>IF($A3012="","",IF(ISNUMBER($A3012),$A3012,IFERROR(DATEVALUE($A3012),NA())))</f>
        <v/>
      </c>
    </row>
    <row r="3013">
      <c r="O3013">
        <f>IF($R3013="","",CHOOSE($Q$2,YEAR(R3013)*12+MONTH(R3013),INT((R3013-2)/7),YEAR(R3013)*4+ROUNDUP(MONTH(R3013)/3)))</f>
        <v/>
      </c>
      <c r="P3013">
        <f>IF($R3013="","",IF($R3014="",1,IF(O3013&lt;&gt;O3014,1,0)))</f>
        <v/>
      </c>
      <c r="Q3013">
        <f>IF(P3013=1,SUM($P$7:P3013),"")</f>
        <v/>
      </c>
      <c r="R3013">
        <f>IF($A3013="","",IF(ISNUMBER($A3013),$A3013,IFERROR(DATEVALUE($A3013),NA())))</f>
        <v/>
      </c>
    </row>
    <row r="3014">
      <c r="O3014">
        <f>IF($R3014="","",CHOOSE($Q$2,YEAR(R3014)*12+MONTH(R3014),INT((R3014-2)/7),YEAR(R3014)*4+ROUNDUP(MONTH(R3014)/3)))</f>
        <v/>
      </c>
      <c r="P3014">
        <f>IF($R3014="","",IF($R3015="",1,IF(O3014&lt;&gt;O3015,1,0)))</f>
        <v/>
      </c>
      <c r="Q3014">
        <f>IF(P3014=1,SUM($P$7:P3014),"")</f>
        <v/>
      </c>
      <c r="R3014">
        <f>IF($A3014="","",IF(ISNUMBER($A3014),$A3014,IFERROR(DATEVALUE($A3014),NA())))</f>
        <v/>
      </c>
    </row>
    <row r="3015">
      <c r="O3015">
        <f>IF($R3015="","",CHOOSE($Q$2,YEAR(R3015)*12+MONTH(R3015),INT((R3015-2)/7),YEAR(R3015)*4+ROUNDUP(MONTH(R3015)/3)))</f>
        <v/>
      </c>
      <c r="P3015">
        <f>IF($R3015="","",IF($R3016="",1,IF(O3015&lt;&gt;O3016,1,0)))</f>
        <v/>
      </c>
      <c r="Q3015">
        <f>IF(P3015=1,SUM($P$7:P3015),"")</f>
        <v/>
      </c>
      <c r="R3015">
        <f>IF($A3015="","",IF(ISNUMBER($A3015),$A3015,IFERROR(DATEVALUE($A3015),NA())))</f>
        <v/>
      </c>
    </row>
    <row r="3016">
      <c r="O3016">
        <f>IF($R3016="","",CHOOSE($Q$2,YEAR(R3016)*12+MONTH(R3016),INT((R3016-2)/7),YEAR(R3016)*4+ROUNDUP(MONTH(R3016)/3)))</f>
        <v/>
      </c>
      <c r="P3016">
        <f>IF($R3016="","",IF($R3017="",1,IF(O3016&lt;&gt;O3017,1,0)))</f>
        <v/>
      </c>
      <c r="Q3016">
        <f>IF(P3016=1,SUM($P$7:P3016),"")</f>
        <v/>
      </c>
      <c r="R3016">
        <f>IF($A3016="","",IF(ISNUMBER($A3016),$A3016,IFERROR(DATEVALUE($A3016),NA())))</f>
        <v/>
      </c>
    </row>
    <row r="3017">
      <c r="O3017">
        <f>IF($R3017="","",CHOOSE($Q$2,YEAR(R3017)*12+MONTH(R3017),INT((R3017-2)/7),YEAR(R3017)*4+ROUNDUP(MONTH(R3017)/3)))</f>
        <v/>
      </c>
      <c r="P3017">
        <f>IF($R3017="","",IF($R3018="",1,IF(O3017&lt;&gt;O3018,1,0)))</f>
        <v/>
      </c>
      <c r="Q3017">
        <f>IF(P3017=1,SUM($P$7:P3017),"")</f>
        <v/>
      </c>
      <c r="R3017">
        <f>IF($A3017="","",IF(ISNUMBER($A3017),$A3017,IFERROR(DATEVALUE($A3017),NA())))</f>
        <v/>
      </c>
    </row>
    <row r="3018">
      <c r="O3018">
        <f>IF($R3018="","",CHOOSE($Q$2,YEAR(R3018)*12+MONTH(R3018),INT((R3018-2)/7),YEAR(R3018)*4+ROUNDUP(MONTH(R3018)/3)))</f>
        <v/>
      </c>
      <c r="P3018">
        <f>IF($R3018="","",IF($R3019="",1,IF(O3018&lt;&gt;O3019,1,0)))</f>
        <v/>
      </c>
      <c r="Q3018">
        <f>IF(P3018=1,SUM($P$7:P3018),"")</f>
        <v/>
      </c>
      <c r="R3018">
        <f>IF($A3018="","",IF(ISNUMBER($A3018),$A3018,IFERROR(DATEVALUE($A3018),NA())))</f>
        <v/>
      </c>
    </row>
    <row r="3019">
      <c r="O3019">
        <f>IF($R3019="","",CHOOSE($Q$2,YEAR(R3019)*12+MONTH(R3019),INT((R3019-2)/7),YEAR(R3019)*4+ROUNDUP(MONTH(R3019)/3)))</f>
        <v/>
      </c>
      <c r="P3019">
        <f>IF($R3019="","",IF($R3020="",1,IF(O3019&lt;&gt;O3020,1,0)))</f>
        <v/>
      </c>
      <c r="Q3019">
        <f>IF(P3019=1,SUM($P$7:P3019),"")</f>
        <v/>
      </c>
      <c r="R3019">
        <f>IF($A3019="","",IF(ISNUMBER($A3019),$A3019,IFERROR(DATEVALUE($A3019),NA())))</f>
        <v/>
      </c>
    </row>
    <row r="3020">
      <c r="O3020">
        <f>IF($R3020="","",CHOOSE($Q$2,YEAR(R3020)*12+MONTH(R3020),INT((R3020-2)/7),YEAR(R3020)*4+ROUNDUP(MONTH(R3020)/3)))</f>
        <v/>
      </c>
      <c r="P3020">
        <f>IF($R3020="","",IF($R3021="",1,IF(O3020&lt;&gt;O3021,1,0)))</f>
        <v/>
      </c>
      <c r="Q3020">
        <f>IF(P3020=1,SUM($P$7:P3020),"")</f>
        <v/>
      </c>
      <c r="R3020">
        <f>IF($A3020="","",IF(ISNUMBER($A3020),$A3020,IFERROR(DATEVALUE($A3020),NA())))</f>
        <v/>
      </c>
    </row>
    <row r="3021">
      <c r="O3021">
        <f>IF($R3021="","",CHOOSE($Q$2,YEAR(R3021)*12+MONTH(R3021),INT((R3021-2)/7),YEAR(R3021)*4+ROUNDUP(MONTH(R3021)/3)))</f>
        <v/>
      </c>
      <c r="P3021">
        <f>IF($R3021="","",IF($R3022="",1,IF(O3021&lt;&gt;O3022,1,0)))</f>
        <v/>
      </c>
      <c r="Q3021">
        <f>IF(P3021=1,SUM($P$7:P3021),"")</f>
        <v/>
      </c>
      <c r="R3021">
        <f>IF($A3021="","",IF(ISNUMBER($A3021),$A3021,IFERROR(DATEVALUE($A3021),NA())))</f>
        <v/>
      </c>
    </row>
    <row r="3022">
      <c r="O3022">
        <f>IF($R3022="","",CHOOSE($Q$2,YEAR(R3022)*12+MONTH(R3022),INT((R3022-2)/7),YEAR(R3022)*4+ROUNDUP(MONTH(R3022)/3)))</f>
        <v/>
      </c>
      <c r="P3022">
        <f>IF($R3022="","",IF($R3023="",1,IF(O3022&lt;&gt;O3023,1,0)))</f>
        <v/>
      </c>
      <c r="Q3022">
        <f>IF(P3022=1,SUM($P$7:P3022),"")</f>
        <v/>
      </c>
      <c r="R3022">
        <f>IF($A3022="","",IF(ISNUMBER($A3022),$A3022,IFERROR(DATEVALUE($A3022),NA())))</f>
        <v/>
      </c>
    </row>
    <row r="3023">
      <c r="O3023">
        <f>IF($R3023="","",CHOOSE($Q$2,YEAR(R3023)*12+MONTH(R3023),INT((R3023-2)/7),YEAR(R3023)*4+ROUNDUP(MONTH(R3023)/3)))</f>
        <v/>
      </c>
      <c r="P3023">
        <f>IF($R3023="","",IF($R3024="",1,IF(O3023&lt;&gt;O3024,1,0)))</f>
        <v/>
      </c>
      <c r="Q3023">
        <f>IF(P3023=1,SUM($P$7:P3023),"")</f>
        <v/>
      </c>
      <c r="R3023">
        <f>IF($A3023="","",IF(ISNUMBER($A3023),$A3023,IFERROR(DATEVALUE($A3023),NA())))</f>
        <v/>
      </c>
    </row>
    <row r="3024">
      <c r="O3024">
        <f>IF($R3024="","",CHOOSE($Q$2,YEAR(R3024)*12+MONTH(R3024),INT((R3024-2)/7),YEAR(R3024)*4+ROUNDUP(MONTH(R3024)/3)))</f>
        <v/>
      </c>
      <c r="P3024">
        <f>IF($R3024="","",IF($R3025="",1,IF(O3024&lt;&gt;O3025,1,0)))</f>
        <v/>
      </c>
      <c r="Q3024">
        <f>IF(P3024=1,SUM($P$7:P3024),"")</f>
        <v/>
      </c>
      <c r="R3024">
        <f>IF($A3024="","",IF(ISNUMBER($A3024),$A3024,IFERROR(DATEVALUE($A3024),NA())))</f>
        <v/>
      </c>
    </row>
    <row r="3025">
      <c r="O3025">
        <f>IF($R3025="","",CHOOSE($Q$2,YEAR(R3025)*12+MONTH(R3025),INT((R3025-2)/7),YEAR(R3025)*4+ROUNDUP(MONTH(R3025)/3)))</f>
        <v/>
      </c>
      <c r="P3025">
        <f>IF($R3025="","",IF($R3026="",1,IF(O3025&lt;&gt;O3026,1,0)))</f>
        <v/>
      </c>
      <c r="Q3025">
        <f>IF(P3025=1,SUM($P$7:P3025),"")</f>
        <v/>
      </c>
      <c r="R3025">
        <f>IF($A3025="","",IF(ISNUMBER($A3025),$A3025,IFERROR(DATEVALUE($A3025),NA())))</f>
        <v/>
      </c>
    </row>
    <row r="3026">
      <c r="O3026">
        <f>IF($R3026="","",CHOOSE($Q$2,YEAR(R3026)*12+MONTH(R3026),INT((R3026-2)/7),YEAR(R3026)*4+ROUNDUP(MONTH(R3026)/3)))</f>
        <v/>
      </c>
      <c r="P3026">
        <f>IF($R3026="","",IF($R3027="",1,IF(O3026&lt;&gt;O3027,1,0)))</f>
        <v/>
      </c>
      <c r="Q3026">
        <f>IF(P3026=1,SUM($P$7:P3026),"")</f>
        <v/>
      </c>
      <c r="R3026">
        <f>IF($A3026="","",IF(ISNUMBER($A3026),$A3026,IFERROR(DATEVALUE($A3026),NA())))</f>
        <v/>
      </c>
    </row>
    <row r="3027">
      <c r="O3027">
        <f>IF($R3027="","",CHOOSE($Q$2,YEAR(R3027)*12+MONTH(R3027),INT((R3027-2)/7),YEAR(R3027)*4+ROUNDUP(MONTH(R3027)/3)))</f>
        <v/>
      </c>
      <c r="P3027">
        <f>IF($R3027="","",IF($R3028="",1,IF(O3027&lt;&gt;O3028,1,0)))</f>
        <v/>
      </c>
      <c r="Q3027">
        <f>IF(P3027=1,SUM($P$7:P3027),"")</f>
        <v/>
      </c>
      <c r="R3027">
        <f>IF($A3027="","",IF(ISNUMBER($A3027),$A3027,IFERROR(DATEVALUE($A3027),NA())))</f>
        <v/>
      </c>
    </row>
    <row r="3028">
      <c r="O3028">
        <f>IF($R3028="","",CHOOSE($Q$2,YEAR(R3028)*12+MONTH(R3028),INT((R3028-2)/7),YEAR(R3028)*4+ROUNDUP(MONTH(R3028)/3)))</f>
        <v/>
      </c>
      <c r="P3028">
        <f>IF($R3028="","",IF($R3029="",1,IF(O3028&lt;&gt;O3029,1,0)))</f>
        <v/>
      </c>
      <c r="Q3028">
        <f>IF(P3028=1,SUM($P$7:P3028),"")</f>
        <v/>
      </c>
      <c r="R3028">
        <f>IF($A3028="","",IF(ISNUMBER($A3028),$A3028,IFERROR(DATEVALUE($A3028),NA())))</f>
        <v/>
      </c>
    </row>
    <row r="3029">
      <c r="O3029">
        <f>IF($R3029="","",CHOOSE($Q$2,YEAR(R3029)*12+MONTH(R3029),INT((R3029-2)/7),YEAR(R3029)*4+ROUNDUP(MONTH(R3029)/3)))</f>
        <v/>
      </c>
      <c r="P3029">
        <f>IF($R3029="","",IF($R3030="",1,IF(O3029&lt;&gt;O3030,1,0)))</f>
        <v/>
      </c>
      <c r="Q3029">
        <f>IF(P3029=1,SUM($P$7:P3029),"")</f>
        <v/>
      </c>
      <c r="R3029">
        <f>IF($A3029="","",IF(ISNUMBER($A3029),$A3029,IFERROR(DATEVALUE($A3029),NA())))</f>
        <v/>
      </c>
    </row>
    <row r="3030">
      <c r="O3030">
        <f>IF($R3030="","",CHOOSE($Q$2,YEAR(R3030)*12+MONTH(R3030),INT((R3030-2)/7),YEAR(R3030)*4+ROUNDUP(MONTH(R3030)/3)))</f>
        <v/>
      </c>
      <c r="P3030">
        <f>IF($R3030="","",IF($R3031="",1,IF(O3030&lt;&gt;O3031,1,0)))</f>
        <v/>
      </c>
      <c r="Q3030">
        <f>IF(P3030=1,SUM($P$7:P3030),"")</f>
        <v/>
      </c>
      <c r="R3030">
        <f>IF($A3030="","",IF(ISNUMBER($A3030),$A3030,IFERROR(DATEVALUE($A3030),NA())))</f>
        <v/>
      </c>
    </row>
    <row r="3031">
      <c r="O3031">
        <f>IF($R3031="","",CHOOSE($Q$2,YEAR(R3031)*12+MONTH(R3031),INT((R3031-2)/7),YEAR(R3031)*4+ROUNDUP(MONTH(R3031)/3)))</f>
        <v/>
      </c>
      <c r="P3031">
        <f>IF($R3031="","",IF($R3032="",1,IF(O3031&lt;&gt;O3032,1,0)))</f>
        <v/>
      </c>
      <c r="Q3031">
        <f>IF(P3031=1,SUM($P$7:P3031),"")</f>
        <v/>
      </c>
      <c r="R3031">
        <f>IF($A3031="","",IF(ISNUMBER($A3031),$A3031,IFERROR(DATEVALUE($A3031),NA())))</f>
        <v/>
      </c>
    </row>
    <row r="3032">
      <c r="O3032">
        <f>IF($R3032="","",CHOOSE($Q$2,YEAR(R3032)*12+MONTH(R3032),INT((R3032-2)/7),YEAR(R3032)*4+ROUNDUP(MONTH(R3032)/3)))</f>
        <v/>
      </c>
      <c r="P3032">
        <f>IF($R3032="","",IF($R3033="",1,IF(O3032&lt;&gt;O3033,1,0)))</f>
        <v/>
      </c>
      <c r="Q3032">
        <f>IF(P3032=1,SUM($P$7:P3032),"")</f>
        <v/>
      </c>
      <c r="R3032">
        <f>IF($A3032="","",IF(ISNUMBER($A3032),$A3032,IFERROR(DATEVALUE($A3032),NA())))</f>
        <v/>
      </c>
    </row>
    <row r="3033">
      <c r="O3033">
        <f>IF($R3033="","",CHOOSE($Q$2,YEAR(R3033)*12+MONTH(R3033),INT((R3033-2)/7),YEAR(R3033)*4+ROUNDUP(MONTH(R3033)/3)))</f>
        <v/>
      </c>
      <c r="P3033">
        <f>IF($R3033="","",IF($R3034="",1,IF(O3033&lt;&gt;O3034,1,0)))</f>
        <v/>
      </c>
      <c r="Q3033">
        <f>IF(P3033=1,SUM($P$7:P3033),"")</f>
        <v/>
      </c>
      <c r="R3033">
        <f>IF($A3033="","",IF(ISNUMBER($A3033),$A3033,IFERROR(DATEVALUE($A3033),NA())))</f>
        <v/>
      </c>
    </row>
    <row r="3034">
      <c r="O3034">
        <f>IF($R3034="","",CHOOSE($Q$2,YEAR(R3034)*12+MONTH(R3034),INT((R3034-2)/7),YEAR(R3034)*4+ROUNDUP(MONTH(R3034)/3)))</f>
        <v/>
      </c>
      <c r="P3034">
        <f>IF($R3034="","",IF($R3035="",1,IF(O3034&lt;&gt;O3035,1,0)))</f>
        <v/>
      </c>
      <c r="Q3034">
        <f>IF(P3034=1,SUM($P$7:P3034),"")</f>
        <v/>
      </c>
      <c r="R3034">
        <f>IF($A3034="","",IF(ISNUMBER($A3034),$A3034,IFERROR(DATEVALUE($A3034),NA())))</f>
        <v/>
      </c>
    </row>
    <row r="3035">
      <c r="O3035">
        <f>IF($R3035="","",CHOOSE($Q$2,YEAR(R3035)*12+MONTH(R3035),INT((R3035-2)/7),YEAR(R3035)*4+ROUNDUP(MONTH(R3035)/3)))</f>
        <v/>
      </c>
      <c r="P3035">
        <f>IF($R3035="","",IF($R3036="",1,IF(O3035&lt;&gt;O3036,1,0)))</f>
        <v/>
      </c>
      <c r="Q3035">
        <f>IF(P3035=1,SUM($P$7:P3035),"")</f>
        <v/>
      </c>
      <c r="R3035">
        <f>IF($A3035="","",IF(ISNUMBER($A3035),$A3035,IFERROR(DATEVALUE($A3035),NA())))</f>
        <v/>
      </c>
    </row>
    <row r="3036">
      <c r="O3036">
        <f>IF($R3036="","",CHOOSE($Q$2,YEAR(R3036)*12+MONTH(R3036),INT((R3036-2)/7),YEAR(R3036)*4+ROUNDUP(MONTH(R3036)/3)))</f>
        <v/>
      </c>
      <c r="P3036">
        <f>IF($R3036="","",IF($R3037="",1,IF(O3036&lt;&gt;O3037,1,0)))</f>
        <v/>
      </c>
      <c r="Q3036">
        <f>IF(P3036=1,SUM($P$7:P3036),"")</f>
        <v/>
      </c>
      <c r="R3036">
        <f>IF($A3036="","",IF(ISNUMBER($A3036),$A3036,IFERROR(DATEVALUE($A3036),NA())))</f>
        <v/>
      </c>
    </row>
    <row r="3037">
      <c r="O3037">
        <f>IF($R3037="","",CHOOSE($Q$2,YEAR(R3037)*12+MONTH(R3037),INT((R3037-2)/7),YEAR(R3037)*4+ROUNDUP(MONTH(R3037)/3)))</f>
        <v/>
      </c>
      <c r="P3037">
        <f>IF($R3037="","",IF($R3038="",1,IF(O3037&lt;&gt;O3038,1,0)))</f>
        <v/>
      </c>
      <c r="Q3037">
        <f>IF(P3037=1,SUM($P$7:P3037),"")</f>
        <v/>
      </c>
      <c r="R3037">
        <f>IF($A3037="","",IF(ISNUMBER($A3037),$A3037,IFERROR(DATEVALUE($A3037),NA())))</f>
        <v/>
      </c>
    </row>
    <row r="3038">
      <c r="O3038">
        <f>IF($R3038="","",CHOOSE($Q$2,YEAR(R3038)*12+MONTH(R3038),INT((R3038-2)/7),YEAR(R3038)*4+ROUNDUP(MONTH(R3038)/3)))</f>
        <v/>
      </c>
      <c r="P3038">
        <f>IF($R3038="","",IF($R3039="",1,IF(O3038&lt;&gt;O3039,1,0)))</f>
        <v/>
      </c>
      <c r="Q3038">
        <f>IF(P3038=1,SUM($P$7:P3038),"")</f>
        <v/>
      </c>
      <c r="R3038">
        <f>IF($A3038="","",IF(ISNUMBER($A3038),$A3038,IFERROR(DATEVALUE($A3038),NA())))</f>
        <v/>
      </c>
    </row>
    <row r="3039">
      <c r="O3039">
        <f>IF($R3039="","",CHOOSE($Q$2,YEAR(R3039)*12+MONTH(R3039),INT((R3039-2)/7),YEAR(R3039)*4+ROUNDUP(MONTH(R3039)/3)))</f>
        <v/>
      </c>
      <c r="P3039">
        <f>IF($R3039="","",IF($R3040="",1,IF(O3039&lt;&gt;O3040,1,0)))</f>
        <v/>
      </c>
      <c r="Q3039">
        <f>IF(P3039=1,SUM($P$7:P3039),"")</f>
        <v/>
      </c>
      <c r="R3039">
        <f>IF($A3039="","",IF(ISNUMBER($A3039),$A3039,IFERROR(DATEVALUE($A3039),NA())))</f>
        <v/>
      </c>
    </row>
    <row r="3040">
      <c r="O3040">
        <f>IF($R3040="","",CHOOSE($Q$2,YEAR(R3040)*12+MONTH(R3040),INT((R3040-2)/7),YEAR(R3040)*4+ROUNDUP(MONTH(R3040)/3)))</f>
        <v/>
      </c>
      <c r="P3040">
        <f>IF($R3040="","",IF($R3041="",1,IF(O3040&lt;&gt;O3041,1,0)))</f>
        <v/>
      </c>
      <c r="Q3040">
        <f>IF(P3040=1,SUM($P$7:P3040),"")</f>
        <v/>
      </c>
      <c r="R3040">
        <f>IF($A3040="","",IF(ISNUMBER($A3040),$A3040,IFERROR(DATEVALUE($A3040),NA())))</f>
        <v/>
      </c>
    </row>
    <row r="3041">
      <c r="O3041">
        <f>IF($R3041="","",CHOOSE($Q$2,YEAR(R3041)*12+MONTH(R3041),INT((R3041-2)/7),YEAR(R3041)*4+ROUNDUP(MONTH(R3041)/3)))</f>
        <v/>
      </c>
      <c r="P3041">
        <f>IF($R3041="","",IF($R3042="",1,IF(O3041&lt;&gt;O3042,1,0)))</f>
        <v/>
      </c>
      <c r="Q3041">
        <f>IF(P3041=1,SUM($P$7:P3041),"")</f>
        <v/>
      </c>
      <c r="R3041">
        <f>IF($A3041="","",IF(ISNUMBER($A3041),$A3041,IFERROR(DATEVALUE($A3041),NA())))</f>
        <v/>
      </c>
    </row>
    <row r="3042">
      <c r="O3042">
        <f>IF($R3042="","",CHOOSE($Q$2,YEAR(R3042)*12+MONTH(R3042),INT((R3042-2)/7),YEAR(R3042)*4+ROUNDUP(MONTH(R3042)/3)))</f>
        <v/>
      </c>
      <c r="P3042">
        <f>IF($R3042="","",IF($R3043="",1,IF(O3042&lt;&gt;O3043,1,0)))</f>
        <v/>
      </c>
      <c r="Q3042">
        <f>IF(P3042=1,SUM($P$7:P3042),"")</f>
        <v/>
      </c>
      <c r="R3042">
        <f>IF($A3042="","",IF(ISNUMBER($A3042),$A3042,IFERROR(DATEVALUE($A3042),NA())))</f>
        <v/>
      </c>
    </row>
    <row r="3043">
      <c r="O3043">
        <f>IF($R3043="","",CHOOSE($Q$2,YEAR(R3043)*12+MONTH(R3043),INT((R3043-2)/7),YEAR(R3043)*4+ROUNDUP(MONTH(R3043)/3)))</f>
        <v/>
      </c>
      <c r="P3043">
        <f>IF($R3043="","",IF($R3044="",1,IF(O3043&lt;&gt;O3044,1,0)))</f>
        <v/>
      </c>
      <c r="Q3043">
        <f>IF(P3043=1,SUM($P$7:P3043),"")</f>
        <v/>
      </c>
      <c r="R3043">
        <f>IF($A3043="","",IF(ISNUMBER($A3043),$A3043,IFERROR(DATEVALUE($A3043),NA())))</f>
        <v/>
      </c>
    </row>
    <row r="3044">
      <c r="O3044">
        <f>IF($R3044="","",CHOOSE($Q$2,YEAR(R3044)*12+MONTH(R3044),INT((R3044-2)/7),YEAR(R3044)*4+ROUNDUP(MONTH(R3044)/3)))</f>
        <v/>
      </c>
      <c r="P3044">
        <f>IF($R3044="","",IF($R3045="",1,IF(O3044&lt;&gt;O3045,1,0)))</f>
        <v/>
      </c>
      <c r="Q3044">
        <f>IF(P3044=1,SUM($P$7:P3044),"")</f>
        <v/>
      </c>
      <c r="R3044">
        <f>IF($A3044="","",IF(ISNUMBER($A3044),$A3044,IFERROR(DATEVALUE($A3044),NA())))</f>
        <v/>
      </c>
    </row>
    <row r="3045">
      <c r="O3045">
        <f>IF($R3045="","",CHOOSE($Q$2,YEAR(R3045)*12+MONTH(R3045),INT((R3045-2)/7),YEAR(R3045)*4+ROUNDUP(MONTH(R3045)/3)))</f>
        <v/>
      </c>
      <c r="P3045">
        <f>IF($R3045="","",IF($R3046="",1,IF(O3045&lt;&gt;O3046,1,0)))</f>
        <v/>
      </c>
      <c r="Q3045">
        <f>IF(P3045=1,SUM($P$7:P3045),"")</f>
        <v/>
      </c>
      <c r="R3045">
        <f>IF($A3045="","",IF(ISNUMBER($A3045),$A3045,IFERROR(DATEVALUE($A3045),NA())))</f>
        <v/>
      </c>
    </row>
    <row r="3046">
      <c r="O3046">
        <f>IF($R3046="","",CHOOSE($Q$2,YEAR(R3046)*12+MONTH(R3046),INT((R3046-2)/7),YEAR(R3046)*4+ROUNDUP(MONTH(R3046)/3)))</f>
        <v/>
      </c>
      <c r="P3046">
        <f>IF($R3046="","",IF($R3047="",1,IF(O3046&lt;&gt;O3047,1,0)))</f>
        <v/>
      </c>
      <c r="Q3046">
        <f>IF(P3046=1,SUM($P$7:P3046),"")</f>
        <v/>
      </c>
      <c r="R3046">
        <f>IF($A3046="","",IF(ISNUMBER($A3046),$A3046,IFERROR(DATEVALUE($A3046),NA())))</f>
        <v/>
      </c>
    </row>
    <row r="3047">
      <c r="O3047">
        <f>IF($R3047="","",CHOOSE($Q$2,YEAR(R3047)*12+MONTH(R3047),INT((R3047-2)/7),YEAR(R3047)*4+ROUNDUP(MONTH(R3047)/3)))</f>
        <v/>
      </c>
      <c r="P3047">
        <f>IF($R3047="","",IF($R3048="",1,IF(O3047&lt;&gt;O3048,1,0)))</f>
        <v/>
      </c>
      <c r="Q3047">
        <f>IF(P3047=1,SUM($P$7:P3047),"")</f>
        <v/>
      </c>
      <c r="R3047">
        <f>IF($A3047="","",IF(ISNUMBER($A3047),$A3047,IFERROR(DATEVALUE($A3047),NA())))</f>
        <v/>
      </c>
    </row>
    <row r="3048">
      <c r="O3048">
        <f>IF($R3048="","",CHOOSE($Q$2,YEAR(R3048)*12+MONTH(R3048),INT((R3048-2)/7),YEAR(R3048)*4+ROUNDUP(MONTH(R3048)/3)))</f>
        <v/>
      </c>
      <c r="P3048">
        <f>IF($R3048="","",IF($R3049="",1,IF(O3048&lt;&gt;O3049,1,0)))</f>
        <v/>
      </c>
      <c r="Q3048">
        <f>IF(P3048=1,SUM($P$7:P3048),"")</f>
        <v/>
      </c>
      <c r="R3048">
        <f>IF($A3048="","",IF(ISNUMBER($A3048),$A3048,IFERROR(DATEVALUE($A3048),NA())))</f>
        <v/>
      </c>
    </row>
    <row r="3049">
      <c r="O3049">
        <f>IF($R3049="","",CHOOSE($Q$2,YEAR(R3049)*12+MONTH(R3049),INT((R3049-2)/7),YEAR(R3049)*4+ROUNDUP(MONTH(R3049)/3)))</f>
        <v/>
      </c>
      <c r="P3049">
        <f>IF($R3049="","",IF($R3050="",1,IF(O3049&lt;&gt;O3050,1,0)))</f>
        <v/>
      </c>
      <c r="Q3049">
        <f>IF(P3049=1,SUM($P$7:P3049),"")</f>
        <v/>
      </c>
      <c r="R3049">
        <f>IF($A3049="","",IF(ISNUMBER($A3049),$A3049,IFERROR(DATEVALUE($A3049),NA())))</f>
        <v/>
      </c>
    </row>
    <row r="3050">
      <c r="O3050">
        <f>IF($R3050="","",CHOOSE($Q$2,YEAR(R3050)*12+MONTH(R3050),INT((R3050-2)/7),YEAR(R3050)*4+ROUNDUP(MONTH(R3050)/3)))</f>
        <v/>
      </c>
      <c r="P3050">
        <f>IF($R3050="","",IF($R3051="",1,IF(O3050&lt;&gt;O3051,1,0)))</f>
        <v/>
      </c>
      <c r="Q3050">
        <f>IF(P3050=1,SUM($P$7:P3050),"")</f>
        <v/>
      </c>
      <c r="R3050">
        <f>IF($A3050="","",IF(ISNUMBER($A3050),$A3050,IFERROR(DATEVALUE($A3050),NA())))</f>
        <v/>
      </c>
    </row>
    <row r="3051">
      <c r="O3051">
        <f>IF($R3051="","",CHOOSE($Q$2,YEAR(R3051)*12+MONTH(R3051),INT((R3051-2)/7),YEAR(R3051)*4+ROUNDUP(MONTH(R3051)/3)))</f>
        <v/>
      </c>
      <c r="P3051">
        <f>IF($R3051="","",IF($R3052="",1,IF(O3051&lt;&gt;O3052,1,0)))</f>
        <v/>
      </c>
      <c r="Q3051">
        <f>IF(P3051=1,SUM($P$7:P3051),"")</f>
        <v/>
      </c>
      <c r="R3051">
        <f>IF($A3051="","",IF(ISNUMBER($A3051),$A3051,IFERROR(DATEVALUE($A3051),NA())))</f>
        <v/>
      </c>
    </row>
    <row r="3052">
      <c r="O3052">
        <f>IF($R3052="","",CHOOSE($Q$2,YEAR(R3052)*12+MONTH(R3052),INT((R3052-2)/7),YEAR(R3052)*4+ROUNDUP(MONTH(R3052)/3)))</f>
        <v/>
      </c>
      <c r="P3052">
        <f>IF($R3052="","",IF($R3053="",1,IF(O3052&lt;&gt;O3053,1,0)))</f>
        <v/>
      </c>
      <c r="Q3052">
        <f>IF(P3052=1,SUM($P$7:P3052),"")</f>
        <v/>
      </c>
      <c r="R3052">
        <f>IF($A3052="","",IF(ISNUMBER($A3052),$A3052,IFERROR(DATEVALUE($A3052),NA())))</f>
        <v/>
      </c>
    </row>
    <row r="3053">
      <c r="O3053">
        <f>IF($R3053="","",CHOOSE($Q$2,YEAR(R3053)*12+MONTH(R3053),INT((R3053-2)/7),YEAR(R3053)*4+ROUNDUP(MONTH(R3053)/3)))</f>
        <v/>
      </c>
      <c r="P3053">
        <f>IF($R3053="","",IF($R3054="",1,IF(O3053&lt;&gt;O3054,1,0)))</f>
        <v/>
      </c>
      <c r="Q3053">
        <f>IF(P3053=1,SUM($P$7:P3053),"")</f>
        <v/>
      </c>
      <c r="R3053">
        <f>IF($A3053="","",IF(ISNUMBER($A3053),$A3053,IFERROR(DATEVALUE($A3053),NA())))</f>
        <v/>
      </c>
    </row>
    <row r="3054">
      <c r="O3054">
        <f>IF($R3054="","",CHOOSE($Q$2,YEAR(R3054)*12+MONTH(R3054),INT((R3054-2)/7),YEAR(R3054)*4+ROUNDUP(MONTH(R3054)/3)))</f>
        <v/>
      </c>
      <c r="P3054">
        <f>IF($R3054="","",IF($R3055="",1,IF(O3054&lt;&gt;O3055,1,0)))</f>
        <v/>
      </c>
      <c r="Q3054">
        <f>IF(P3054=1,SUM($P$7:P3054),"")</f>
        <v/>
      </c>
      <c r="R3054">
        <f>IF($A3054="","",IF(ISNUMBER($A3054),$A3054,IFERROR(DATEVALUE($A3054),NA())))</f>
        <v/>
      </c>
    </row>
    <row r="3055">
      <c r="O3055">
        <f>IF($R3055="","",CHOOSE($Q$2,YEAR(R3055)*12+MONTH(R3055),INT((R3055-2)/7),YEAR(R3055)*4+ROUNDUP(MONTH(R3055)/3)))</f>
        <v/>
      </c>
      <c r="P3055">
        <f>IF($R3055="","",IF($R3056="",1,IF(O3055&lt;&gt;O3056,1,0)))</f>
        <v/>
      </c>
      <c r="Q3055">
        <f>IF(P3055=1,SUM($P$7:P3055),"")</f>
        <v/>
      </c>
      <c r="R3055">
        <f>IF($A3055="","",IF(ISNUMBER($A3055),$A3055,IFERROR(DATEVALUE($A3055),NA())))</f>
        <v/>
      </c>
    </row>
    <row r="3056">
      <c r="O3056">
        <f>IF($R3056="","",CHOOSE($Q$2,YEAR(R3056)*12+MONTH(R3056),INT((R3056-2)/7),YEAR(R3056)*4+ROUNDUP(MONTH(R3056)/3)))</f>
        <v/>
      </c>
      <c r="P3056">
        <f>IF($R3056="","",IF($R3057="",1,IF(O3056&lt;&gt;O3057,1,0)))</f>
        <v/>
      </c>
      <c r="Q3056">
        <f>IF(P3056=1,SUM($P$7:P3056),"")</f>
        <v/>
      </c>
      <c r="R3056">
        <f>IF($A3056="","",IF(ISNUMBER($A3056),$A3056,IFERROR(DATEVALUE($A3056),NA())))</f>
        <v/>
      </c>
    </row>
    <row r="3057">
      <c r="O3057">
        <f>IF($R3057="","",CHOOSE($Q$2,YEAR(R3057)*12+MONTH(R3057),INT((R3057-2)/7),YEAR(R3057)*4+ROUNDUP(MONTH(R3057)/3)))</f>
        <v/>
      </c>
      <c r="P3057">
        <f>IF($R3057="","",IF($R3058="",1,IF(O3057&lt;&gt;O3058,1,0)))</f>
        <v/>
      </c>
      <c r="Q3057">
        <f>IF(P3057=1,SUM($P$7:P3057),"")</f>
        <v/>
      </c>
      <c r="R3057">
        <f>IF($A3057="","",IF(ISNUMBER($A3057),$A3057,IFERROR(DATEVALUE($A3057),NA())))</f>
        <v/>
      </c>
    </row>
    <row r="3058">
      <c r="O3058">
        <f>IF($R3058="","",CHOOSE($Q$2,YEAR(R3058)*12+MONTH(R3058),INT((R3058-2)/7),YEAR(R3058)*4+ROUNDUP(MONTH(R3058)/3)))</f>
        <v/>
      </c>
      <c r="P3058">
        <f>IF($R3058="","",IF($R3059="",1,IF(O3058&lt;&gt;O3059,1,0)))</f>
        <v/>
      </c>
      <c r="Q3058">
        <f>IF(P3058=1,SUM($P$7:P3058),"")</f>
        <v/>
      </c>
      <c r="R3058">
        <f>IF($A3058="","",IF(ISNUMBER($A3058),$A3058,IFERROR(DATEVALUE($A3058),NA())))</f>
        <v/>
      </c>
    </row>
    <row r="3059">
      <c r="O3059">
        <f>IF($R3059="","",CHOOSE($Q$2,YEAR(R3059)*12+MONTH(R3059),INT((R3059-2)/7),YEAR(R3059)*4+ROUNDUP(MONTH(R3059)/3)))</f>
        <v/>
      </c>
      <c r="P3059">
        <f>IF($R3059="","",IF($R3060="",1,IF(O3059&lt;&gt;O3060,1,0)))</f>
        <v/>
      </c>
      <c r="Q3059">
        <f>IF(P3059=1,SUM($P$7:P3059),"")</f>
        <v/>
      </c>
      <c r="R3059">
        <f>IF($A3059="","",IF(ISNUMBER($A3059),$A3059,IFERROR(DATEVALUE($A3059),NA())))</f>
        <v/>
      </c>
    </row>
    <row r="3060">
      <c r="O3060">
        <f>IF($R3060="","",CHOOSE($Q$2,YEAR(R3060)*12+MONTH(R3060),INT((R3060-2)/7),YEAR(R3060)*4+ROUNDUP(MONTH(R3060)/3)))</f>
        <v/>
      </c>
      <c r="P3060">
        <f>IF($R3060="","",IF($R3061="",1,IF(O3060&lt;&gt;O3061,1,0)))</f>
        <v/>
      </c>
      <c r="Q3060">
        <f>IF(P3060=1,SUM($P$7:P3060),"")</f>
        <v/>
      </c>
      <c r="R3060">
        <f>IF($A3060="","",IF(ISNUMBER($A3060),$A3060,IFERROR(DATEVALUE($A3060),NA())))</f>
        <v/>
      </c>
    </row>
    <row r="3061">
      <c r="O3061">
        <f>IF($R3061="","",CHOOSE($Q$2,YEAR(R3061)*12+MONTH(R3061),INT((R3061-2)/7),YEAR(R3061)*4+ROUNDUP(MONTH(R3061)/3)))</f>
        <v/>
      </c>
      <c r="P3061">
        <f>IF($R3061="","",IF($R3062="",1,IF(O3061&lt;&gt;O3062,1,0)))</f>
        <v/>
      </c>
      <c r="Q3061">
        <f>IF(P3061=1,SUM($P$7:P3061),"")</f>
        <v/>
      </c>
      <c r="R3061">
        <f>IF($A3061="","",IF(ISNUMBER($A3061),$A3061,IFERROR(DATEVALUE($A3061),NA())))</f>
        <v/>
      </c>
    </row>
    <row r="3062">
      <c r="O3062">
        <f>IF($R3062="","",CHOOSE($Q$2,YEAR(R3062)*12+MONTH(R3062),INT((R3062-2)/7),YEAR(R3062)*4+ROUNDUP(MONTH(R3062)/3)))</f>
        <v/>
      </c>
      <c r="P3062">
        <f>IF($R3062="","",IF($R3063="",1,IF(O3062&lt;&gt;O3063,1,0)))</f>
        <v/>
      </c>
      <c r="Q3062">
        <f>IF(P3062=1,SUM($P$7:P3062),"")</f>
        <v/>
      </c>
      <c r="R3062">
        <f>IF($A3062="","",IF(ISNUMBER($A3062),$A3062,IFERROR(DATEVALUE($A3062),NA())))</f>
        <v/>
      </c>
    </row>
    <row r="3063">
      <c r="O3063">
        <f>IF($R3063="","",CHOOSE($Q$2,YEAR(R3063)*12+MONTH(R3063),INT((R3063-2)/7),YEAR(R3063)*4+ROUNDUP(MONTH(R3063)/3)))</f>
        <v/>
      </c>
      <c r="P3063">
        <f>IF($R3063="","",IF($R3064="",1,IF(O3063&lt;&gt;O3064,1,0)))</f>
        <v/>
      </c>
      <c r="Q3063">
        <f>IF(P3063=1,SUM($P$7:P3063),"")</f>
        <v/>
      </c>
      <c r="R3063">
        <f>IF($A3063="","",IF(ISNUMBER($A3063),$A3063,IFERROR(DATEVALUE($A3063),NA())))</f>
        <v/>
      </c>
    </row>
    <row r="3064">
      <c r="O3064">
        <f>IF($R3064="","",CHOOSE($Q$2,YEAR(R3064)*12+MONTH(R3064),INT((R3064-2)/7),YEAR(R3064)*4+ROUNDUP(MONTH(R3064)/3)))</f>
        <v/>
      </c>
      <c r="P3064">
        <f>IF($R3064="","",IF($R3065="",1,IF(O3064&lt;&gt;O3065,1,0)))</f>
        <v/>
      </c>
      <c r="Q3064">
        <f>IF(P3064=1,SUM($P$7:P3064),"")</f>
        <v/>
      </c>
      <c r="R3064">
        <f>IF($A3064="","",IF(ISNUMBER($A3064),$A3064,IFERROR(DATEVALUE($A3064),NA())))</f>
        <v/>
      </c>
    </row>
    <row r="3065">
      <c r="O3065">
        <f>IF($R3065="","",CHOOSE($Q$2,YEAR(R3065)*12+MONTH(R3065),INT((R3065-2)/7),YEAR(R3065)*4+ROUNDUP(MONTH(R3065)/3)))</f>
        <v/>
      </c>
      <c r="P3065">
        <f>IF($R3065="","",IF($R3066="",1,IF(O3065&lt;&gt;O3066,1,0)))</f>
        <v/>
      </c>
      <c r="Q3065">
        <f>IF(P3065=1,SUM($P$7:P3065),"")</f>
        <v/>
      </c>
      <c r="R3065">
        <f>IF($A3065="","",IF(ISNUMBER($A3065),$A3065,IFERROR(DATEVALUE($A3065),NA())))</f>
        <v/>
      </c>
    </row>
    <row r="3066">
      <c r="O3066">
        <f>IF($R3066="","",CHOOSE($Q$2,YEAR(R3066)*12+MONTH(R3066),INT((R3066-2)/7),YEAR(R3066)*4+ROUNDUP(MONTH(R3066)/3)))</f>
        <v/>
      </c>
      <c r="P3066">
        <f>IF($R3066="","",IF($R3067="",1,IF(O3066&lt;&gt;O3067,1,0)))</f>
        <v/>
      </c>
      <c r="Q3066">
        <f>IF(P3066=1,SUM($P$7:P3066),"")</f>
        <v/>
      </c>
      <c r="R3066">
        <f>IF($A3066="","",IF(ISNUMBER($A3066),$A3066,IFERROR(DATEVALUE($A3066),NA())))</f>
        <v/>
      </c>
    </row>
    <row r="3067">
      <c r="O3067">
        <f>IF($R3067="","",CHOOSE($Q$2,YEAR(R3067)*12+MONTH(R3067),INT((R3067-2)/7),YEAR(R3067)*4+ROUNDUP(MONTH(R3067)/3)))</f>
        <v/>
      </c>
      <c r="P3067">
        <f>IF($R3067="","",IF($R3068="",1,IF(O3067&lt;&gt;O3068,1,0)))</f>
        <v/>
      </c>
      <c r="Q3067">
        <f>IF(P3067=1,SUM($P$7:P3067),"")</f>
        <v/>
      </c>
      <c r="R3067">
        <f>IF($A3067="","",IF(ISNUMBER($A3067),$A3067,IFERROR(DATEVALUE($A3067),NA())))</f>
        <v/>
      </c>
    </row>
    <row r="3068">
      <c r="O3068">
        <f>IF($R3068="","",CHOOSE($Q$2,YEAR(R3068)*12+MONTH(R3068),INT((R3068-2)/7),YEAR(R3068)*4+ROUNDUP(MONTH(R3068)/3)))</f>
        <v/>
      </c>
      <c r="P3068">
        <f>IF($R3068="","",IF($R3069="",1,IF(O3068&lt;&gt;O3069,1,0)))</f>
        <v/>
      </c>
      <c r="Q3068">
        <f>IF(P3068=1,SUM($P$7:P3068),"")</f>
        <v/>
      </c>
      <c r="R3068">
        <f>IF($A3068="","",IF(ISNUMBER($A3068),$A3068,IFERROR(DATEVALUE($A3068),NA())))</f>
        <v/>
      </c>
    </row>
    <row r="3069">
      <c r="O3069">
        <f>IF($R3069="","",CHOOSE($Q$2,YEAR(R3069)*12+MONTH(R3069),INT((R3069-2)/7),YEAR(R3069)*4+ROUNDUP(MONTH(R3069)/3)))</f>
        <v/>
      </c>
      <c r="P3069">
        <f>IF($R3069="","",IF($R3070="",1,IF(O3069&lt;&gt;O3070,1,0)))</f>
        <v/>
      </c>
      <c r="Q3069">
        <f>IF(P3069=1,SUM($P$7:P3069),"")</f>
        <v/>
      </c>
      <c r="R3069">
        <f>IF($A3069="","",IF(ISNUMBER($A3069),$A3069,IFERROR(DATEVALUE($A3069),NA())))</f>
        <v/>
      </c>
    </row>
    <row r="3070">
      <c r="O3070">
        <f>IF($R3070="","",CHOOSE($Q$2,YEAR(R3070)*12+MONTH(R3070),INT((R3070-2)/7),YEAR(R3070)*4+ROUNDUP(MONTH(R3070)/3)))</f>
        <v/>
      </c>
      <c r="P3070">
        <f>IF($R3070="","",IF($R3071="",1,IF(O3070&lt;&gt;O3071,1,0)))</f>
        <v/>
      </c>
      <c r="Q3070">
        <f>IF(P3070=1,SUM($P$7:P3070),"")</f>
        <v/>
      </c>
      <c r="R3070">
        <f>IF($A3070="","",IF(ISNUMBER($A3070),$A3070,IFERROR(DATEVALUE($A3070),NA())))</f>
        <v/>
      </c>
    </row>
    <row r="3071">
      <c r="O3071">
        <f>IF($R3071="","",CHOOSE($Q$2,YEAR(R3071)*12+MONTH(R3071),INT((R3071-2)/7),YEAR(R3071)*4+ROUNDUP(MONTH(R3071)/3)))</f>
        <v/>
      </c>
      <c r="P3071">
        <f>IF($R3071="","",IF($R3072="",1,IF(O3071&lt;&gt;O3072,1,0)))</f>
        <v/>
      </c>
      <c r="Q3071">
        <f>IF(P3071=1,SUM($P$7:P3071),"")</f>
        <v/>
      </c>
      <c r="R3071">
        <f>IF($A3071="","",IF(ISNUMBER($A3071),$A3071,IFERROR(DATEVALUE($A3071),NA())))</f>
        <v/>
      </c>
    </row>
    <row r="3072">
      <c r="O3072">
        <f>IF($R3072="","",CHOOSE($Q$2,YEAR(R3072)*12+MONTH(R3072),INT((R3072-2)/7),YEAR(R3072)*4+ROUNDUP(MONTH(R3072)/3)))</f>
        <v/>
      </c>
      <c r="P3072">
        <f>IF($R3072="","",IF($R3073="",1,IF(O3072&lt;&gt;O3073,1,0)))</f>
        <v/>
      </c>
      <c r="Q3072">
        <f>IF(P3072=1,SUM($P$7:P3072),"")</f>
        <v/>
      </c>
      <c r="R3072">
        <f>IF($A3072="","",IF(ISNUMBER($A3072),$A3072,IFERROR(DATEVALUE($A3072),NA())))</f>
        <v/>
      </c>
    </row>
    <row r="3073">
      <c r="O3073">
        <f>IF($R3073="","",CHOOSE($Q$2,YEAR(R3073)*12+MONTH(R3073),INT((R3073-2)/7),YEAR(R3073)*4+ROUNDUP(MONTH(R3073)/3)))</f>
        <v/>
      </c>
      <c r="P3073">
        <f>IF($R3073="","",IF($R3074="",1,IF(O3073&lt;&gt;O3074,1,0)))</f>
        <v/>
      </c>
      <c r="Q3073">
        <f>IF(P3073=1,SUM($P$7:P3073),"")</f>
        <v/>
      </c>
      <c r="R3073">
        <f>IF($A3073="","",IF(ISNUMBER($A3073),$A3073,IFERROR(DATEVALUE($A3073),NA())))</f>
        <v/>
      </c>
    </row>
    <row r="3074">
      <c r="O3074">
        <f>IF($R3074="","",CHOOSE($Q$2,YEAR(R3074)*12+MONTH(R3074),INT((R3074-2)/7),YEAR(R3074)*4+ROUNDUP(MONTH(R3074)/3)))</f>
        <v/>
      </c>
      <c r="P3074">
        <f>IF($R3074="","",IF($R3075="",1,IF(O3074&lt;&gt;O3075,1,0)))</f>
        <v/>
      </c>
      <c r="Q3074">
        <f>IF(P3074=1,SUM($P$7:P3074),"")</f>
        <v/>
      </c>
      <c r="R3074">
        <f>IF($A3074="","",IF(ISNUMBER($A3074),$A3074,IFERROR(DATEVALUE($A3074),NA())))</f>
        <v/>
      </c>
    </row>
    <row r="3075">
      <c r="O3075">
        <f>IF($R3075="","",CHOOSE($Q$2,YEAR(R3075)*12+MONTH(R3075),INT((R3075-2)/7),YEAR(R3075)*4+ROUNDUP(MONTH(R3075)/3)))</f>
        <v/>
      </c>
      <c r="P3075">
        <f>IF($R3075="","",IF($R3076="",1,IF(O3075&lt;&gt;O3076,1,0)))</f>
        <v/>
      </c>
      <c r="Q3075">
        <f>IF(P3075=1,SUM($P$7:P3075),"")</f>
        <v/>
      </c>
      <c r="R3075">
        <f>IF($A3075="","",IF(ISNUMBER($A3075),$A3075,IFERROR(DATEVALUE($A3075),NA())))</f>
        <v/>
      </c>
    </row>
    <row r="3076">
      <c r="O3076">
        <f>IF($R3076="","",CHOOSE($Q$2,YEAR(R3076)*12+MONTH(R3076),INT((R3076-2)/7),YEAR(R3076)*4+ROUNDUP(MONTH(R3076)/3)))</f>
        <v/>
      </c>
      <c r="P3076">
        <f>IF($R3076="","",IF($R3077="",1,IF(O3076&lt;&gt;O3077,1,0)))</f>
        <v/>
      </c>
      <c r="Q3076">
        <f>IF(P3076=1,SUM($P$7:P3076),"")</f>
        <v/>
      </c>
      <c r="R3076">
        <f>IF($A3076="","",IF(ISNUMBER($A3076),$A3076,IFERROR(DATEVALUE($A3076),NA())))</f>
        <v/>
      </c>
    </row>
    <row r="3077">
      <c r="O3077">
        <f>IF($R3077="","",CHOOSE($Q$2,YEAR(R3077)*12+MONTH(R3077),INT((R3077-2)/7),YEAR(R3077)*4+ROUNDUP(MONTH(R3077)/3)))</f>
        <v/>
      </c>
      <c r="P3077">
        <f>IF($R3077="","",IF($R3078="",1,IF(O3077&lt;&gt;O3078,1,0)))</f>
        <v/>
      </c>
      <c r="Q3077">
        <f>IF(P3077=1,SUM($P$7:P3077),"")</f>
        <v/>
      </c>
      <c r="R3077">
        <f>IF($A3077="","",IF(ISNUMBER($A3077),$A3077,IFERROR(DATEVALUE($A3077),NA())))</f>
        <v/>
      </c>
    </row>
    <row r="3078">
      <c r="O3078">
        <f>IF($R3078="","",CHOOSE($Q$2,YEAR(R3078)*12+MONTH(R3078),INT((R3078-2)/7),YEAR(R3078)*4+ROUNDUP(MONTH(R3078)/3)))</f>
        <v/>
      </c>
      <c r="P3078">
        <f>IF($R3078="","",IF($R3079="",1,IF(O3078&lt;&gt;O3079,1,0)))</f>
        <v/>
      </c>
      <c r="Q3078">
        <f>IF(P3078=1,SUM($P$7:P3078),"")</f>
        <v/>
      </c>
      <c r="R3078">
        <f>IF($A3078="","",IF(ISNUMBER($A3078),$A3078,IFERROR(DATEVALUE($A3078),NA())))</f>
        <v/>
      </c>
    </row>
    <row r="3079">
      <c r="O3079">
        <f>IF($R3079="","",CHOOSE($Q$2,YEAR(R3079)*12+MONTH(R3079),INT((R3079-2)/7),YEAR(R3079)*4+ROUNDUP(MONTH(R3079)/3)))</f>
        <v/>
      </c>
      <c r="P3079">
        <f>IF($R3079="","",IF($R3080="",1,IF(O3079&lt;&gt;O3080,1,0)))</f>
        <v/>
      </c>
      <c r="Q3079">
        <f>IF(P3079=1,SUM($P$7:P3079),"")</f>
        <v/>
      </c>
      <c r="R3079">
        <f>IF($A3079="","",IF(ISNUMBER($A3079),$A3079,IFERROR(DATEVALUE($A3079),NA())))</f>
        <v/>
      </c>
    </row>
    <row r="3080">
      <c r="O3080">
        <f>IF($R3080="","",CHOOSE($Q$2,YEAR(R3080)*12+MONTH(R3080),INT((R3080-2)/7),YEAR(R3080)*4+ROUNDUP(MONTH(R3080)/3)))</f>
        <v/>
      </c>
      <c r="P3080">
        <f>IF($R3080="","",IF($R3081="",1,IF(O3080&lt;&gt;O3081,1,0)))</f>
        <v/>
      </c>
      <c r="Q3080">
        <f>IF(P3080=1,SUM($P$7:P3080),"")</f>
        <v/>
      </c>
      <c r="R3080">
        <f>IF($A3080="","",IF(ISNUMBER($A3080),$A3080,IFERROR(DATEVALUE($A3080),NA())))</f>
        <v/>
      </c>
    </row>
    <row r="3081">
      <c r="O3081">
        <f>IF($R3081="","",CHOOSE($Q$2,YEAR(R3081)*12+MONTH(R3081),INT((R3081-2)/7),YEAR(R3081)*4+ROUNDUP(MONTH(R3081)/3)))</f>
        <v/>
      </c>
      <c r="P3081">
        <f>IF($R3081="","",IF($R3082="",1,IF(O3081&lt;&gt;O3082,1,0)))</f>
        <v/>
      </c>
      <c r="Q3081">
        <f>IF(P3081=1,SUM($P$7:P3081),"")</f>
        <v/>
      </c>
      <c r="R3081">
        <f>IF($A3081="","",IF(ISNUMBER($A3081),$A3081,IFERROR(DATEVALUE($A3081),NA())))</f>
        <v/>
      </c>
    </row>
    <row r="3082">
      <c r="O3082">
        <f>IF($R3082="","",CHOOSE($Q$2,YEAR(R3082)*12+MONTH(R3082),INT((R3082-2)/7),YEAR(R3082)*4+ROUNDUP(MONTH(R3082)/3)))</f>
        <v/>
      </c>
      <c r="P3082">
        <f>IF($R3082="","",IF($R3083="",1,IF(O3082&lt;&gt;O3083,1,0)))</f>
        <v/>
      </c>
      <c r="Q3082">
        <f>IF(P3082=1,SUM($P$7:P3082),"")</f>
        <v/>
      </c>
      <c r="R3082">
        <f>IF($A3082="","",IF(ISNUMBER($A3082),$A3082,IFERROR(DATEVALUE($A3082),NA())))</f>
        <v/>
      </c>
    </row>
    <row r="3083">
      <c r="O3083">
        <f>IF($R3083="","",CHOOSE($Q$2,YEAR(R3083)*12+MONTH(R3083),INT((R3083-2)/7),YEAR(R3083)*4+ROUNDUP(MONTH(R3083)/3)))</f>
        <v/>
      </c>
      <c r="P3083">
        <f>IF($R3083="","",IF($R3084="",1,IF(O3083&lt;&gt;O3084,1,0)))</f>
        <v/>
      </c>
      <c r="Q3083">
        <f>IF(P3083=1,SUM($P$7:P3083),"")</f>
        <v/>
      </c>
      <c r="R3083">
        <f>IF($A3083="","",IF(ISNUMBER($A3083),$A3083,IFERROR(DATEVALUE($A3083),NA())))</f>
        <v/>
      </c>
    </row>
    <row r="3084">
      <c r="O3084">
        <f>IF($R3084="","",CHOOSE($Q$2,YEAR(R3084)*12+MONTH(R3084),INT((R3084-2)/7),YEAR(R3084)*4+ROUNDUP(MONTH(R3084)/3)))</f>
        <v/>
      </c>
      <c r="P3084">
        <f>IF($R3084="","",IF($R3085="",1,IF(O3084&lt;&gt;O3085,1,0)))</f>
        <v/>
      </c>
      <c r="Q3084">
        <f>IF(P3084=1,SUM($P$7:P3084),"")</f>
        <v/>
      </c>
      <c r="R3084">
        <f>IF($A3084="","",IF(ISNUMBER($A3084),$A3084,IFERROR(DATEVALUE($A3084),NA())))</f>
        <v/>
      </c>
    </row>
    <row r="3085">
      <c r="O3085">
        <f>IF($R3085="","",CHOOSE($Q$2,YEAR(R3085)*12+MONTH(R3085),INT((R3085-2)/7),YEAR(R3085)*4+ROUNDUP(MONTH(R3085)/3)))</f>
        <v/>
      </c>
      <c r="P3085">
        <f>IF($R3085="","",IF($R3086="",1,IF(O3085&lt;&gt;O3086,1,0)))</f>
        <v/>
      </c>
      <c r="Q3085">
        <f>IF(P3085=1,SUM($P$7:P3085),"")</f>
        <v/>
      </c>
      <c r="R3085">
        <f>IF($A3085="","",IF(ISNUMBER($A3085),$A3085,IFERROR(DATEVALUE($A3085),NA())))</f>
        <v/>
      </c>
    </row>
    <row r="3086">
      <c r="O3086">
        <f>IF($R3086="","",CHOOSE($Q$2,YEAR(R3086)*12+MONTH(R3086),INT((R3086-2)/7),YEAR(R3086)*4+ROUNDUP(MONTH(R3086)/3)))</f>
        <v/>
      </c>
      <c r="P3086">
        <f>IF($R3086="","",IF($R3087="",1,IF(O3086&lt;&gt;O3087,1,0)))</f>
        <v/>
      </c>
      <c r="Q3086">
        <f>IF(P3086=1,SUM($P$7:P3086),"")</f>
        <v/>
      </c>
      <c r="R3086">
        <f>IF($A3086="","",IF(ISNUMBER($A3086),$A3086,IFERROR(DATEVALUE($A3086),NA())))</f>
        <v/>
      </c>
    </row>
    <row r="3087">
      <c r="O3087">
        <f>IF($R3087="","",CHOOSE($Q$2,YEAR(R3087)*12+MONTH(R3087),INT((R3087-2)/7),YEAR(R3087)*4+ROUNDUP(MONTH(R3087)/3)))</f>
        <v/>
      </c>
      <c r="P3087">
        <f>IF($R3087="","",IF($R3088="",1,IF(O3087&lt;&gt;O3088,1,0)))</f>
        <v/>
      </c>
      <c r="Q3087">
        <f>IF(P3087=1,SUM($P$7:P3087),"")</f>
        <v/>
      </c>
      <c r="R3087">
        <f>IF($A3087="","",IF(ISNUMBER($A3087),$A3087,IFERROR(DATEVALUE($A3087),NA())))</f>
        <v/>
      </c>
    </row>
    <row r="3088">
      <c r="O3088">
        <f>IF($R3088="","",CHOOSE($Q$2,YEAR(R3088)*12+MONTH(R3088),INT((R3088-2)/7),YEAR(R3088)*4+ROUNDUP(MONTH(R3088)/3)))</f>
        <v/>
      </c>
      <c r="P3088">
        <f>IF($R3088="","",IF($R3089="",1,IF(O3088&lt;&gt;O3089,1,0)))</f>
        <v/>
      </c>
      <c r="Q3088">
        <f>IF(P3088=1,SUM($P$7:P3088),"")</f>
        <v/>
      </c>
      <c r="R3088">
        <f>IF($A3088="","",IF(ISNUMBER($A3088),$A3088,IFERROR(DATEVALUE($A3088),NA())))</f>
        <v/>
      </c>
    </row>
    <row r="3089">
      <c r="O3089">
        <f>IF($R3089="","",CHOOSE($Q$2,YEAR(R3089)*12+MONTH(R3089),INT((R3089-2)/7),YEAR(R3089)*4+ROUNDUP(MONTH(R3089)/3)))</f>
        <v/>
      </c>
      <c r="P3089">
        <f>IF($R3089="","",IF($R3090="",1,IF(O3089&lt;&gt;O3090,1,0)))</f>
        <v/>
      </c>
      <c r="Q3089">
        <f>IF(P3089=1,SUM($P$7:P3089),"")</f>
        <v/>
      </c>
      <c r="R3089">
        <f>IF($A3089="","",IF(ISNUMBER($A3089),$A3089,IFERROR(DATEVALUE($A3089),NA())))</f>
        <v/>
      </c>
    </row>
    <row r="3090">
      <c r="O3090">
        <f>IF($R3090="","",CHOOSE($Q$2,YEAR(R3090)*12+MONTH(R3090),INT((R3090-2)/7),YEAR(R3090)*4+ROUNDUP(MONTH(R3090)/3)))</f>
        <v/>
      </c>
      <c r="P3090">
        <f>IF($R3090="","",IF($R3091="",1,IF(O3090&lt;&gt;O3091,1,0)))</f>
        <v/>
      </c>
      <c r="Q3090">
        <f>IF(P3090=1,SUM($P$7:P3090),"")</f>
        <v/>
      </c>
      <c r="R3090">
        <f>IF($A3090="","",IF(ISNUMBER($A3090),$A3090,IFERROR(DATEVALUE($A3090),NA())))</f>
        <v/>
      </c>
    </row>
    <row r="3091">
      <c r="O3091">
        <f>IF($R3091="","",CHOOSE($Q$2,YEAR(R3091)*12+MONTH(R3091),INT((R3091-2)/7),YEAR(R3091)*4+ROUNDUP(MONTH(R3091)/3)))</f>
        <v/>
      </c>
      <c r="P3091">
        <f>IF($R3091="","",IF($R3092="",1,IF(O3091&lt;&gt;O3092,1,0)))</f>
        <v/>
      </c>
      <c r="Q3091">
        <f>IF(P3091=1,SUM($P$7:P3091),"")</f>
        <v/>
      </c>
      <c r="R3091">
        <f>IF($A3091="","",IF(ISNUMBER($A3091),$A3091,IFERROR(DATEVALUE($A3091),NA())))</f>
        <v/>
      </c>
    </row>
    <row r="3092">
      <c r="O3092">
        <f>IF($R3092="","",CHOOSE($Q$2,YEAR(R3092)*12+MONTH(R3092),INT((R3092-2)/7),YEAR(R3092)*4+ROUNDUP(MONTH(R3092)/3)))</f>
        <v/>
      </c>
      <c r="P3092">
        <f>IF($R3092="","",IF($R3093="",1,IF(O3092&lt;&gt;O3093,1,0)))</f>
        <v/>
      </c>
      <c r="Q3092">
        <f>IF(P3092=1,SUM($P$7:P3092),"")</f>
        <v/>
      </c>
      <c r="R3092">
        <f>IF($A3092="","",IF(ISNUMBER($A3092),$A3092,IFERROR(DATEVALUE($A3092),NA())))</f>
        <v/>
      </c>
    </row>
    <row r="3093">
      <c r="O3093">
        <f>IF($R3093="","",CHOOSE($Q$2,YEAR(R3093)*12+MONTH(R3093),INT((R3093-2)/7),YEAR(R3093)*4+ROUNDUP(MONTH(R3093)/3)))</f>
        <v/>
      </c>
      <c r="P3093">
        <f>IF($R3093="","",IF($R3094="",1,IF(O3093&lt;&gt;O3094,1,0)))</f>
        <v/>
      </c>
      <c r="Q3093">
        <f>IF(P3093=1,SUM($P$7:P3093),"")</f>
        <v/>
      </c>
      <c r="R3093">
        <f>IF($A3093="","",IF(ISNUMBER($A3093),$A3093,IFERROR(DATEVALUE($A3093),NA())))</f>
        <v/>
      </c>
    </row>
    <row r="3094">
      <c r="O3094">
        <f>IF($R3094="","",CHOOSE($Q$2,YEAR(R3094)*12+MONTH(R3094),INT((R3094-2)/7),YEAR(R3094)*4+ROUNDUP(MONTH(R3094)/3)))</f>
        <v/>
      </c>
      <c r="P3094">
        <f>IF($R3094="","",IF($R3095="",1,IF(O3094&lt;&gt;O3095,1,0)))</f>
        <v/>
      </c>
      <c r="Q3094">
        <f>IF(P3094=1,SUM($P$7:P3094),"")</f>
        <v/>
      </c>
      <c r="R3094">
        <f>IF($A3094="","",IF(ISNUMBER($A3094),$A3094,IFERROR(DATEVALUE($A3094),NA())))</f>
        <v/>
      </c>
    </row>
    <row r="3095">
      <c r="O3095">
        <f>IF($R3095="","",CHOOSE($Q$2,YEAR(R3095)*12+MONTH(R3095),INT((R3095-2)/7),YEAR(R3095)*4+ROUNDUP(MONTH(R3095)/3)))</f>
        <v/>
      </c>
      <c r="P3095">
        <f>IF($R3095="","",IF($R3096="",1,IF(O3095&lt;&gt;O3096,1,0)))</f>
        <v/>
      </c>
      <c r="Q3095">
        <f>IF(P3095=1,SUM($P$7:P3095),"")</f>
        <v/>
      </c>
      <c r="R3095">
        <f>IF($A3095="","",IF(ISNUMBER($A3095),$A3095,IFERROR(DATEVALUE($A3095),NA())))</f>
        <v/>
      </c>
    </row>
    <row r="3096">
      <c r="O3096">
        <f>IF($R3096="","",CHOOSE($Q$2,YEAR(R3096)*12+MONTH(R3096),INT((R3096-2)/7),YEAR(R3096)*4+ROUNDUP(MONTH(R3096)/3)))</f>
        <v/>
      </c>
      <c r="P3096">
        <f>IF($R3096="","",IF($R3097="",1,IF(O3096&lt;&gt;O3097,1,0)))</f>
        <v/>
      </c>
      <c r="Q3096">
        <f>IF(P3096=1,SUM($P$7:P3096),"")</f>
        <v/>
      </c>
      <c r="R3096">
        <f>IF($A3096="","",IF(ISNUMBER($A3096),$A3096,IFERROR(DATEVALUE($A3096),NA())))</f>
        <v/>
      </c>
    </row>
    <row r="3097">
      <c r="O3097">
        <f>IF($R3097="","",CHOOSE($Q$2,YEAR(R3097)*12+MONTH(R3097),INT((R3097-2)/7),YEAR(R3097)*4+ROUNDUP(MONTH(R3097)/3)))</f>
        <v/>
      </c>
      <c r="P3097">
        <f>IF($R3097="","",IF($R3098="",1,IF(O3097&lt;&gt;O3098,1,0)))</f>
        <v/>
      </c>
      <c r="Q3097">
        <f>IF(P3097=1,SUM($P$7:P3097),"")</f>
        <v/>
      </c>
      <c r="R3097">
        <f>IF($A3097="","",IF(ISNUMBER($A3097),$A3097,IFERROR(DATEVALUE($A3097),NA())))</f>
        <v/>
      </c>
    </row>
    <row r="3098">
      <c r="O3098">
        <f>IF($R3098="","",CHOOSE($Q$2,YEAR(R3098)*12+MONTH(R3098),INT((R3098-2)/7),YEAR(R3098)*4+ROUNDUP(MONTH(R3098)/3)))</f>
        <v/>
      </c>
      <c r="P3098">
        <f>IF($R3098="","",IF($R3099="",1,IF(O3098&lt;&gt;O3099,1,0)))</f>
        <v/>
      </c>
      <c r="Q3098">
        <f>IF(P3098=1,SUM($P$7:P3098),"")</f>
        <v/>
      </c>
      <c r="R3098">
        <f>IF($A3098="","",IF(ISNUMBER($A3098),$A3098,IFERROR(DATEVALUE($A3098),NA())))</f>
        <v/>
      </c>
    </row>
    <row r="3099">
      <c r="O3099">
        <f>IF($R3099="","",CHOOSE($Q$2,YEAR(R3099)*12+MONTH(R3099),INT((R3099-2)/7),YEAR(R3099)*4+ROUNDUP(MONTH(R3099)/3)))</f>
        <v/>
      </c>
      <c r="P3099">
        <f>IF($R3099="","",IF($R3100="",1,IF(O3099&lt;&gt;O3100,1,0)))</f>
        <v/>
      </c>
      <c r="Q3099">
        <f>IF(P3099=1,SUM($P$7:P3099),"")</f>
        <v/>
      </c>
      <c r="R3099">
        <f>IF($A3099="","",IF(ISNUMBER($A3099),$A3099,IFERROR(DATEVALUE($A3099),NA())))</f>
        <v/>
      </c>
    </row>
    <row r="3100">
      <c r="O3100">
        <f>IF($R3100="","",CHOOSE($Q$2,YEAR(R3100)*12+MONTH(R3100),INT((R3100-2)/7),YEAR(R3100)*4+ROUNDUP(MONTH(R3100)/3)))</f>
        <v/>
      </c>
      <c r="P3100">
        <f>IF($R3100="","",IF($R3101="",1,IF(O3100&lt;&gt;O3101,1,0)))</f>
        <v/>
      </c>
      <c r="Q3100">
        <f>IF(P3100=1,SUM($P$7:P3100),"")</f>
        <v/>
      </c>
      <c r="R3100">
        <f>IF($A3100="","",IF(ISNUMBER($A3100),$A3100,IFERROR(DATEVALUE($A3100),NA())))</f>
        <v/>
      </c>
    </row>
    <row r="3101">
      <c r="O3101">
        <f>IF($R3101="","",CHOOSE($Q$2,YEAR(R3101)*12+MONTH(R3101),INT((R3101-2)/7),YEAR(R3101)*4+ROUNDUP(MONTH(R3101)/3)))</f>
        <v/>
      </c>
      <c r="P3101">
        <f>IF($R3101="","",IF($R3102="",1,IF(O3101&lt;&gt;O3102,1,0)))</f>
        <v/>
      </c>
      <c r="Q3101">
        <f>IF(P3101=1,SUM($P$7:P3101),"")</f>
        <v/>
      </c>
      <c r="R3101">
        <f>IF($A3101="","",IF(ISNUMBER($A3101),$A3101,IFERROR(DATEVALUE($A3101),NA())))</f>
        <v/>
      </c>
    </row>
    <row r="3102">
      <c r="O3102">
        <f>IF($R3102="","",CHOOSE($Q$2,YEAR(R3102)*12+MONTH(R3102),INT((R3102-2)/7),YEAR(R3102)*4+ROUNDUP(MONTH(R3102)/3)))</f>
        <v/>
      </c>
      <c r="P3102">
        <f>IF($R3102="","",IF($R3103="",1,IF(O3102&lt;&gt;O3103,1,0)))</f>
        <v/>
      </c>
      <c r="Q3102">
        <f>IF(P3102=1,SUM($P$7:P3102),"")</f>
        <v/>
      </c>
      <c r="R3102">
        <f>IF($A3102="","",IF(ISNUMBER($A3102),$A3102,IFERROR(DATEVALUE($A3102),NA())))</f>
        <v/>
      </c>
    </row>
    <row r="3103">
      <c r="O3103">
        <f>IF($R3103="","",CHOOSE($Q$2,YEAR(R3103)*12+MONTH(R3103),INT((R3103-2)/7),YEAR(R3103)*4+ROUNDUP(MONTH(R3103)/3)))</f>
        <v/>
      </c>
      <c r="P3103">
        <f>IF($R3103="","",IF($R3104="",1,IF(O3103&lt;&gt;O3104,1,0)))</f>
        <v/>
      </c>
      <c r="Q3103">
        <f>IF(P3103=1,SUM($P$7:P3103),"")</f>
        <v/>
      </c>
      <c r="R3103">
        <f>IF($A3103="","",IF(ISNUMBER($A3103),$A3103,IFERROR(DATEVALUE($A3103),NA())))</f>
        <v/>
      </c>
    </row>
    <row r="3104">
      <c r="O3104">
        <f>IF($R3104="","",CHOOSE($Q$2,YEAR(R3104)*12+MONTH(R3104),INT((R3104-2)/7),YEAR(R3104)*4+ROUNDUP(MONTH(R3104)/3)))</f>
        <v/>
      </c>
      <c r="P3104">
        <f>IF($R3104="","",IF($R3105="",1,IF(O3104&lt;&gt;O3105,1,0)))</f>
        <v/>
      </c>
      <c r="Q3104">
        <f>IF(P3104=1,SUM($P$7:P3104),"")</f>
        <v/>
      </c>
      <c r="R3104">
        <f>IF($A3104="","",IF(ISNUMBER($A3104),$A3104,IFERROR(DATEVALUE($A3104),NA())))</f>
        <v/>
      </c>
    </row>
    <row r="3105">
      <c r="O3105">
        <f>IF($R3105="","",CHOOSE($Q$2,YEAR(R3105)*12+MONTH(R3105),INT((R3105-2)/7),YEAR(R3105)*4+ROUNDUP(MONTH(R3105)/3)))</f>
        <v/>
      </c>
      <c r="P3105">
        <f>IF($R3105="","",IF($R3106="",1,IF(O3105&lt;&gt;O3106,1,0)))</f>
        <v/>
      </c>
      <c r="Q3105">
        <f>IF(P3105=1,SUM($P$7:P3105),"")</f>
        <v/>
      </c>
      <c r="R3105">
        <f>IF($A3105="","",IF(ISNUMBER($A3105),$A3105,IFERROR(DATEVALUE($A3105),NA())))</f>
        <v/>
      </c>
    </row>
    <row r="3106">
      <c r="O3106">
        <f>IF($R3106="","",CHOOSE($Q$2,YEAR(R3106)*12+MONTH(R3106),INT((R3106-2)/7),YEAR(R3106)*4+ROUNDUP(MONTH(R3106)/3)))</f>
        <v/>
      </c>
      <c r="P3106">
        <f>IF($R3106="","",IF($R3107="",1,IF(O3106&lt;&gt;O3107,1,0)))</f>
        <v/>
      </c>
      <c r="Q3106">
        <f>IF(P3106=1,SUM($P$7:P3106),"")</f>
        <v/>
      </c>
      <c r="R3106">
        <f>IF($A3106="","",IF(ISNUMBER($A3106),$A3106,IFERROR(DATEVALUE($A3106),NA())))</f>
        <v/>
      </c>
    </row>
    <row r="3107">
      <c r="O3107">
        <f>IF($R3107="","",CHOOSE($Q$2,YEAR(R3107)*12+MONTH(R3107),INT((R3107-2)/7),YEAR(R3107)*4+ROUNDUP(MONTH(R3107)/3)))</f>
        <v/>
      </c>
      <c r="P3107">
        <f>IF($R3107="","",IF($R3108="",1,IF(O3107&lt;&gt;O3108,1,0)))</f>
        <v/>
      </c>
      <c r="Q3107">
        <f>IF(P3107=1,SUM($P$7:P3107),"")</f>
        <v/>
      </c>
      <c r="R3107">
        <f>IF($A3107="","",IF(ISNUMBER($A3107),$A3107,IFERROR(DATEVALUE($A3107),NA())))</f>
        <v/>
      </c>
    </row>
    <row r="3108">
      <c r="O3108">
        <f>IF($R3108="","",CHOOSE($Q$2,YEAR(R3108)*12+MONTH(R3108),INT((R3108-2)/7),YEAR(R3108)*4+ROUNDUP(MONTH(R3108)/3)))</f>
        <v/>
      </c>
      <c r="P3108">
        <f>IF($R3108="","",IF($R3109="",1,IF(O3108&lt;&gt;O3109,1,0)))</f>
        <v/>
      </c>
      <c r="Q3108">
        <f>IF(P3108=1,SUM($P$7:P3108),"")</f>
        <v/>
      </c>
      <c r="R3108">
        <f>IF($A3108="","",IF(ISNUMBER($A3108),$A3108,IFERROR(DATEVALUE($A3108),NA())))</f>
        <v/>
      </c>
    </row>
    <row r="3109">
      <c r="O3109">
        <f>IF($R3109="","",CHOOSE($Q$2,YEAR(R3109)*12+MONTH(R3109),INT((R3109-2)/7),YEAR(R3109)*4+ROUNDUP(MONTH(R3109)/3)))</f>
        <v/>
      </c>
      <c r="P3109">
        <f>IF($R3109="","",IF($R3110="",1,IF(O3109&lt;&gt;O3110,1,0)))</f>
        <v/>
      </c>
      <c r="Q3109">
        <f>IF(P3109=1,SUM($P$7:P3109),"")</f>
        <v/>
      </c>
      <c r="R3109">
        <f>IF($A3109="","",IF(ISNUMBER($A3109),$A3109,IFERROR(DATEVALUE($A3109),NA())))</f>
        <v/>
      </c>
    </row>
    <row r="3110">
      <c r="O3110">
        <f>IF($R3110="","",CHOOSE($Q$2,YEAR(R3110)*12+MONTH(R3110),INT((R3110-2)/7),YEAR(R3110)*4+ROUNDUP(MONTH(R3110)/3)))</f>
        <v/>
      </c>
      <c r="P3110">
        <f>IF($R3110="","",IF($R3111="",1,IF(O3110&lt;&gt;O3111,1,0)))</f>
        <v/>
      </c>
      <c r="Q3110">
        <f>IF(P3110=1,SUM($P$7:P3110),"")</f>
        <v/>
      </c>
      <c r="R3110">
        <f>IF($A3110="","",IF(ISNUMBER($A3110),$A3110,IFERROR(DATEVALUE($A3110),NA())))</f>
        <v/>
      </c>
    </row>
    <row r="3111">
      <c r="O3111">
        <f>IF($R3111="","",CHOOSE($Q$2,YEAR(R3111)*12+MONTH(R3111),INT((R3111-2)/7),YEAR(R3111)*4+ROUNDUP(MONTH(R3111)/3)))</f>
        <v/>
      </c>
      <c r="P3111">
        <f>IF($R3111="","",IF($R3112="",1,IF(O3111&lt;&gt;O3112,1,0)))</f>
        <v/>
      </c>
      <c r="Q3111">
        <f>IF(P3111=1,SUM($P$7:P3111),"")</f>
        <v/>
      </c>
      <c r="R3111">
        <f>IF($A3111="","",IF(ISNUMBER($A3111),$A3111,IFERROR(DATEVALUE($A3111),NA())))</f>
        <v/>
      </c>
    </row>
    <row r="3112">
      <c r="O3112">
        <f>IF($R3112="","",CHOOSE($Q$2,YEAR(R3112)*12+MONTH(R3112),INT((R3112-2)/7),YEAR(R3112)*4+ROUNDUP(MONTH(R3112)/3)))</f>
        <v/>
      </c>
      <c r="P3112">
        <f>IF($R3112="","",IF($R3113="",1,IF(O3112&lt;&gt;O3113,1,0)))</f>
        <v/>
      </c>
      <c r="Q3112">
        <f>IF(P3112=1,SUM($P$7:P3112),"")</f>
        <v/>
      </c>
      <c r="R3112">
        <f>IF($A3112="","",IF(ISNUMBER($A3112),$A3112,IFERROR(DATEVALUE($A3112),NA())))</f>
        <v/>
      </c>
    </row>
    <row r="3113">
      <c r="O3113">
        <f>IF($R3113="","",CHOOSE($Q$2,YEAR(R3113)*12+MONTH(R3113),INT((R3113-2)/7),YEAR(R3113)*4+ROUNDUP(MONTH(R3113)/3)))</f>
        <v/>
      </c>
      <c r="P3113">
        <f>IF($R3113="","",IF($R3114="",1,IF(O3113&lt;&gt;O3114,1,0)))</f>
        <v/>
      </c>
      <c r="Q3113">
        <f>IF(P3113=1,SUM($P$7:P3113),"")</f>
        <v/>
      </c>
      <c r="R3113">
        <f>IF($A3113="","",IF(ISNUMBER($A3113),$A3113,IFERROR(DATEVALUE($A3113),NA())))</f>
        <v/>
      </c>
    </row>
    <row r="3114">
      <c r="O3114">
        <f>IF($R3114="","",CHOOSE($Q$2,YEAR(R3114)*12+MONTH(R3114),INT((R3114-2)/7),YEAR(R3114)*4+ROUNDUP(MONTH(R3114)/3)))</f>
        <v/>
      </c>
      <c r="P3114">
        <f>IF($R3114="","",IF($R3115="",1,IF(O3114&lt;&gt;O3115,1,0)))</f>
        <v/>
      </c>
      <c r="Q3114">
        <f>IF(P3114=1,SUM($P$7:P3114),"")</f>
        <v/>
      </c>
      <c r="R3114">
        <f>IF($A3114="","",IF(ISNUMBER($A3114),$A3114,IFERROR(DATEVALUE($A3114),NA())))</f>
        <v/>
      </c>
    </row>
    <row r="3115">
      <c r="O3115">
        <f>IF($R3115="","",CHOOSE($Q$2,YEAR(R3115)*12+MONTH(R3115),INT((R3115-2)/7),YEAR(R3115)*4+ROUNDUP(MONTH(R3115)/3)))</f>
        <v/>
      </c>
      <c r="P3115">
        <f>IF($R3115="","",IF($R3116="",1,IF(O3115&lt;&gt;O3116,1,0)))</f>
        <v/>
      </c>
      <c r="Q3115">
        <f>IF(P3115=1,SUM($P$7:P3115),"")</f>
        <v/>
      </c>
      <c r="R3115">
        <f>IF($A3115="","",IF(ISNUMBER($A3115),$A3115,IFERROR(DATEVALUE($A3115),NA())))</f>
        <v/>
      </c>
    </row>
    <row r="3116">
      <c r="O3116">
        <f>IF($R3116="","",CHOOSE($Q$2,YEAR(R3116)*12+MONTH(R3116),INT((R3116-2)/7),YEAR(R3116)*4+ROUNDUP(MONTH(R3116)/3)))</f>
        <v/>
      </c>
      <c r="P3116">
        <f>IF($R3116="","",IF($R3117="",1,IF(O3116&lt;&gt;O3117,1,0)))</f>
        <v/>
      </c>
      <c r="Q3116">
        <f>IF(P3116=1,SUM($P$7:P3116),"")</f>
        <v/>
      </c>
      <c r="R3116">
        <f>IF($A3116="","",IF(ISNUMBER($A3116),$A3116,IFERROR(DATEVALUE($A3116),NA())))</f>
        <v/>
      </c>
    </row>
    <row r="3117">
      <c r="O3117">
        <f>IF($R3117="","",CHOOSE($Q$2,YEAR(R3117)*12+MONTH(R3117),INT((R3117-2)/7),YEAR(R3117)*4+ROUNDUP(MONTH(R3117)/3)))</f>
        <v/>
      </c>
      <c r="P3117">
        <f>IF($R3117="","",IF($R3118="",1,IF(O3117&lt;&gt;O3118,1,0)))</f>
        <v/>
      </c>
      <c r="Q3117">
        <f>IF(P3117=1,SUM($P$7:P3117),"")</f>
        <v/>
      </c>
      <c r="R3117">
        <f>IF($A3117="","",IF(ISNUMBER($A3117),$A3117,IFERROR(DATEVALUE($A3117),NA())))</f>
        <v/>
      </c>
    </row>
    <row r="3118">
      <c r="O3118">
        <f>IF($R3118="","",CHOOSE($Q$2,YEAR(R3118)*12+MONTH(R3118),INT((R3118-2)/7),YEAR(R3118)*4+ROUNDUP(MONTH(R3118)/3)))</f>
        <v/>
      </c>
      <c r="P3118">
        <f>IF($R3118="","",IF($R3119="",1,IF(O3118&lt;&gt;O3119,1,0)))</f>
        <v/>
      </c>
      <c r="Q3118">
        <f>IF(P3118=1,SUM($P$7:P3118),"")</f>
        <v/>
      </c>
      <c r="R3118">
        <f>IF($A3118="","",IF(ISNUMBER($A3118),$A3118,IFERROR(DATEVALUE($A3118),NA())))</f>
        <v/>
      </c>
    </row>
    <row r="3119">
      <c r="O3119">
        <f>IF($R3119="","",CHOOSE($Q$2,YEAR(R3119)*12+MONTH(R3119),INT((R3119-2)/7),YEAR(R3119)*4+ROUNDUP(MONTH(R3119)/3)))</f>
        <v/>
      </c>
      <c r="P3119">
        <f>IF($R3119="","",IF($R3120="",1,IF(O3119&lt;&gt;O3120,1,0)))</f>
        <v/>
      </c>
      <c r="Q3119">
        <f>IF(P3119=1,SUM($P$7:P3119),"")</f>
        <v/>
      </c>
      <c r="R3119">
        <f>IF($A3119="","",IF(ISNUMBER($A3119),$A3119,IFERROR(DATEVALUE($A3119),NA())))</f>
        <v/>
      </c>
    </row>
    <row r="3120">
      <c r="O3120">
        <f>IF($R3120="","",CHOOSE($Q$2,YEAR(R3120)*12+MONTH(R3120),INT((R3120-2)/7),YEAR(R3120)*4+ROUNDUP(MONTH(R3120)/3)))</f>
        <v/>
      </c>
      <c r="P3120">
        <f>IF($R3120="","",IF($R3121="",1,IF(O3120&lt;&gt;O3121,1,0)))</f>
        <v/>
      </c>
      <c r="Q3120">
        <f>IF(P3120=1,SUM($P$7:P3120),"")</f>
        <v/>
      </c>
      <c r="R3120">
        <f>IF($A3120="","",IF(ISNUMBER($A3120),$A3120,IFERROR(DATEVALUE($A3120),NA())))</f>
        <v/>
      </c>
    </row>
    <row r="3121">
      <c r="O3121">
        <f>IF($R3121="","",CHOOSE($Q$2,YEAR(R3121)*12+MONTH(R3121),INT((R3121-2)/7),YEAR(R3121)*4+ROUNDUP(MONTH(R3121)/3)))</f>
        <v/>
      </c>
      <c r="P3121">
        <f>IF($R3121="","",IF($R3122="",1,IF(O3121&lt;&gt;O3122,1,0)))</f>
        <v/>
      </c>
      <c r="Q3121">
        <f>IF(P3121=1,SUM($P$7:P3121),"")</f>
        <v/>
      </c>
      <c r="R3121">
        <f>IF($A3121="","",IF(ISNUMBER($A3121),$A3121,IFERROR(DATEVALUE($A3121),NA())))</f>
        <v/>
      </c>
    </row>
    <row r="3122">
      <c r="O3122">
        <f>IF($R3122="","",CHOOSE($Q$2,YEAR(R3122)*12+MONTH(R3122),INT((R3122-2)/7),YEAR(R3122)*4+ROUNDUP(MONTH(R3122)/3)))</f>
        <v/>
      </c>
      <c r="P3122">
        <f>IF($R3122="","",IF($R3123="",1,IF(O3122&lt;&gt;O3123,1,0)))</f>
        <v/>
      </c>
      <c r="Q3122">
        <f>IF(P3122=1,SUM($P$7:P3122),"")</f>
        <v/>
      </c>
      <c r="R3122">
        <f>IF($A3122="","",IF(ISNUMBER($A3122),$A3122,IFERROR(DATEVALUE($A3122),NA())))</f>
        <v/>
      </c>
    </row>
    <row r="3123">
      <c r="O3123">
        <f>IF($R3123="","",CHOOSE($Q$2,YEAR(R3123)*12+MONTH(R3123),INT((R3123-2)/7),YEAR(R3123)*4+ROUNDUP(MONTH(R3123)/3)))</f>
        <v/>
      </c>
      <c r="P3123">
        <f>IF($R3123="","",IF($R3124="",1,IF(O3123&lt;&gt;O3124,1,0)))</f>
        <v/>
      </c>
      <c r="Q3123">
        <f>IF(P3123=1,SUM($P$7:P3123),"")</f>
        <v/>
      </c>
      <c r="R3123">
        <f>IF($A3123="","",IF(ISNUMBER($A3123),$A3123,IFERROR(DATEVALUE($A3123),NA())))</f>
        <v/>
      </c>
    </row>
    <row r="3124">
      <c r="O3124">
        <f>IF($R3124="","",CHOOSE($Q$2,YEAR(R3124)*12+MONTH(R3124),INT((R3124-2)/7),YEAR(R3124)*4+ROUNDUP(MONTH(R3124)/3)))</f>
        <v/>
      </c>
      <c r="P3124">
        <f>IF($R3124="","",IF($R3125="",1,IF(O3124&lt;&gt;O3125,1,0)))</f>
        <v/>
      </c>
      <c r="Q3124">
        <f>IF(P3124=1,SUM($P$7:P3124),"")</f>
        <v/>
      </c>
      <c r="R3124">
        <f>IF($A3124="","",IF(ISNUMBER($A3124),$A3124,IFERROR(DATEVALUE($A3124),NA())))</f>
        <v/>
      </c>
    </row>
    <row r="3125">
      <c r="O3125">
        <f>IF($R3125="","",CHOOSE($Q$2,YEAR(R3125)*12+MONTH(R3125),INT((R3125-2)/7),YEAR(R3125)*4+ROUNDUP(MONTH(R3125)/3)))</f>
        <v/>
      </c>
      <c r="P3125">
        <f>IF($R3125="","",IF($R3126="",1,IF(O3125&lt;&gt;O3126,1,0)))</f>
        <v/>
      </c>
      <c r="Q3125">
        <f>IF(P3125=1,SUM($P$7:P3125),"")</f>
        <v/>
      </c>
      <c r="R3125">
        <f>IF($A3125="","",IF(ISNUMBER($A3125),$A3125,IFERROR(DATEVALUE($A3125),NA())))</f>
        <v/>
      </c>
    </row>
    <row r="3126">
      <c r="O3126">
        <f>IF($R3126="","",CHOOSE($Q$2,YEAR(R3126)*12+MONTH(R3126),INT((R3126-2)/7),YEAR(R3126)*4+ROUNDUP(MONTH(R3126)/3)))</f>
        <v/>
      </c>
      <c r="P3126">
        <f>IF($R3126="","",IF($R3127="",1,IF(O3126&lt;&gt;O3127,1,0)))</f>
        <v/>
      </c>
      <c r="Q3126">
        <f>IF(P3126=1,SUM($P$7:P3126),"")</f>
        <v/>
      </c>
      <c r="R3126">
        <f>IF($A3126="","",IF(ISNUMBER($A3126),$A3126,IFERROR(DATEVALUE($A3126),NA())))</f>
        <v/>
      </c>
    </row>
    <row r="3127">
      <c r="O3127">
        <f>IF($R3127="","",CHOOSE($Q$2,YEAR(R3127)*12+MONTH(R3127),INT((R3127-2)/7),YEAR(R3127)*4+ROUNDUP(MONTH(R3127)/3)))</f>
        <v/>
      </c>
      <c r="P3127">
        <f>IF($R3127="","",IF($R3128="",1,IF(O3127&lt;&gt;O3128,1,0)))</f>
        <v/>
      </c>
      <c r="Q3127">
        <f>IF(P3127=1,SUM($P$7:P3127),"")</f>
        <v/>
      </c>
      <c r="R3127">
        <f>IF($A3127="","",IF(ISNUMBER($A3127),$A3127,IFERROR(DATEVALUE($A3127),NA())))</f>
        <v/>
      </c>
    </row>
    <row r="3128">
      <c r="O3128">
        <f>IF($R3128="","",CHOOSE($Q$2,YEAR(R3128)*12+MONTH(R3128),INT((R3128-2)/7),YEAR(R3128)*4+ROUNDUP(MONTH(R3128)/3)))</f>
        <v/>
      </c>
      <c r="P3128">
        <f>IF($R3128="","",IF($R3129="",1,IF(O3128&lt;&gt;O3129,1,0)))</f>
        <v/>
      </c>
      <c r="Q3128">
        <f>IF(P3128=1,SUM($P$7:P3128),"")</f>
        <v/>
      </c>
      <c r="R3128">
        <f>IF($A3128="","",IF(ISNUMBER($A3128),$A3128,IFERROR(DATEVALUE($A3128),NA())))</f>
        <v/>
      </c>
    </row>
    <row r="3129">
      <c r="O3129">
        <f>IF($R3129="","",CHOOSE($Q$2,YEAR(R3129)*12+MONTH(R3129),INT((R3129-2)/7),YEAR(R3129)*4+ROUNDUP(MONTH(R3129)/3)))</f>
        <v/>
      </c>
      <c r="P3129">
        <f>IF($R3129="","",IF($R3130="",1,IF(O3129&lt;&gt;O3130,1,0)))</f>
        <v/>
      </c>
      <c r="Q3129">
        <f>IF(P3129=1,SUM($P$7:P3129),"")</f>
        <v/>
      </c>
      <c r="R3129">
        <f>IF($A3129="","",IF(ISNUMBER($A3129),$A3129,IFERROR(DATEVALUE($A3129),NA())))</f>
        <v/>
      </c>
    </row>
    <row r="3130">
      <c r="O3130">
        <f>IF($R3130="","",CHOOSE($Q$2,YEAR(R3130)*12+MONTH(R3130),INT((R3130-2)/7),YEAR(R3130)*4+ROUNDUP(MONTH(R3130)/3)))</f>
        <v/>
      </c>
      <c r="P3130">
        <f>IF($R3130="","",IF($R3131="",1,IF(O3130&lt;&gt;O3131,1,0)))</f>
        <v/>
      </c>
      <c r="Q3130">
        <f>IF(P3130=1,SUM($P$7:P3130),"")</f>
        <v/>
      </c>
      <c r="R3130">
        <f>IF($A3130="","",IF(ISNUMBER($A3130),$A3130,IFERROR(DATEVALUE($A3130),NA())))</f>
        <v/>
      </c>
    </row>
    <row r="3131">
      <c r="O3131">
        <f>IF($R3131="","",CHOOSE($Q$2,YEAR(R3131)*12+MONTH(R3131),INT((R3131-2)/7),YEAR(R3131)*4+ROUNDUP(MONTH(R3131)/3)))</f>
        <v/>
      </c>
      <c r="P3131">
        <f>IF($R3131="","",IF($R3132="",1,IF(O3131&lt;&gt;O3132,1,0)))</f>
        <v/>
      </c>
      <c r="Q3131">
        <f>IF(P3131=1,SUM($P$7:P3131),"")</f>
        <v/>
      </c>
      <c r="R3131">
        <f>IF($A3131="","",IF(ISNUMBER($A3131),$A3131,IFERROR(DATEVALUE($A3131),NA())))</f>
        <v/>
      </c>
    </row>
    <row r="3132">
      <c r="O3132">
        <f>IF($R3132="","",CHOOSE($Q$2,YEAR(R3132)*12+MONTH(R3132),INT((R3132-2)/7),YEAR(R3132)*4+ROUNDUP(MONTH(R3132)/3)))</f>
        <v/>
      </c>
      <c r="P3132">
        <f>IF($R3132="","",IF($R3133="",1,IF(O3132&lt;&gt;O3133,1,0)))</f>
        <v/>
      </c>
      <c r="Q3132">
        <f>IF(P3132=1,SUM($P$7:P3132),"")</f>
        <v/>
      </c>
      <c r="R3132">
        <f>IF($A3132="","",IF(ISNUMBER($A3132),$A3132,IFERROR(DATEVALUE($A3132),NA())))</f>
        <v/>
      </c>
    </row>
    <row r="3133">
      <c r="O3133">
        <f>IF($R3133="","",CHOOSE($Q$2,YEAR(R3133)*12+MONTH(R3133),INT((R3133-2)/7),YEAR(R3133)*4+ROUNDUP(MONTH(R3133)/3)))</f>
        <v/>
      </c>
      <c r="P3133">
        <f>IF($R3133="","",IF($R3134="",1,IF(O3133&lt;&gt;O3134,1,0)))</f>
        <v/>
      </c>
      <c r="Q3133">
        <f>IF(P3133=1,SUM($P$7:P3133),"")</f>
        <v/>
      </c>
      <c r="R3133">
        <f>IF($A3133="","",IF(ISNUMBER($A3133),$A3133,IFERROR(DATEVALUE($A3133),NA())))</f>
        <v/>
      </c>
    </row>
    <row r="3134">
      <c r="O3134">
        <f>IF($R3134="","",CHOOSE($Q$2,YEAR(R3134)*12+MONTH(R3134),INT((R3134-2)/7),YEAR(R3134)*4+ROUNDUP(MONTH(R3134)/3)))</f>
        <v/>
      </c>
      <c r="P3134">
        <f>IF($R3134="","",IF($R3135="",1,IF(O3134&lt;&gt;O3135,1,0)))</f>
        <v/>
      </c>
      <c r="Q3134">
        <f>IF(P3134=1,SUM($P$7:P3134),"")</f>
        <v/>
      </c>
      <c r="R3134">
        <f>IF($A3134="","",IF(ISNUMBER($A3134),$A3134,IFERROR(DATEVALUE($A3134),NA())))</f>
        <v/>
      </c>
    </row>
    <row r="3135">
      <c r="O3135">
        <f>IF($R3135="","",CHOOSE($Q$2,YEAR(R3135)*12+MONTH(R3135),INT((R3135-2)/7),YEAR(R3135)*4+ROUNDUP(MONTH(R3135)/3)))</f>
        <v/>
      </c>
      <c r="P3135">
        <f>IF($R3135="","",IF($R3136="",1,IF(O3135&lt;&gt;O3136,1,0)))</f>
        <v/>
      </c>
      <c r="Q3135">
        <f>IF(P3135=1,SUM($P$7:P3135),"")</f>
        <v/>
      </c>
      <c r="R3135">
        <f>IF($A3135="","",IF(ISNUMBER($A3135),$A3135,IFERROR(DATEVALUE($A3135),NA())))</f>
        <v/>
      </c>
    </row>
    <row r="3136">
      <c r="O3136">
        <f>IF($R3136="","",CHOOSE($Q$2,YEAR(R3136)*12+MONTH(R3136),INT((R3136-2)/7),YEAR(R3136)*4+ROUNDUP(MONTH(R3136)/3)))</f>
        <v/>
      </c>
      <c r="P3136">
        <f>IF($R3136="","",IF($R3137="",1,IF(O3136&lt;&gt;O3137,1,0)))</f>
        <v/>
      </c>
      <c r="Q3136">
        <f>IF(P3136=1,SUM($P$7:P3136),"")</f>
        <v/>
      </c>
      <c r="R3136">
        <f>IF($A3136="","",IF(ISNUMBER($A3136),$A3136,IFERROR(DATEVALUE($A3136),NA())))</f>
        <v/>
      </c>
    </row>
    <row r="3137">
      <c r="O3137">
        <f>IF($R3137="","",CHOOSE($Q$2,YEAR(R3137)*12+MONTH(R3137),INT((R3137-2)/7),YEAR(R3137)*4+ROUNDUP(MONTH(R3137)/3)))</f>
        <v/>
      </c>
      <c r="P3137">
        <f>IF($R3137="","",IF($R3138="",1,IF(O3137&lt;&gt;O3138,1,0)))</f>
        <v/>
      </c>
      <c r="Q3137">
        <f>IF(P3137=1,SUM($P$7:P3137),"")</f>
        <v/>
      </c>
      <c r="R3137">
        <f>IF($A3137="","",IF(ISNUMBER($A3137),$A3137,IFERROR(DATEVALUE($A3137),NA())))</f>
        <v/>
      </c>
    </row>
    <row r="3138">
      <c r="O3138">
        <f>IF($R3138="","",CHOOSE($Q$2,YEAR(R3138)*12+MONTH(R3138),INT((R3138-2)/7),YEAR(R3138)*4+ROUNDUP(MONTH(R3138)/3)))</f>
        <v/>
      </c>
      <c r="P3138">
        <f>IF($R3138="","",IF($R3139="",1,IF(O3138&lt;&gt;O3139,1,0)))</f>
        <v/>
      </c>
      <c r="Q3138">
        <f>IF(P3138=1,SUM($P$7:P3138),"")</f>
        <v/>
      </c>
      <c r="R3138">
        <f>IF($A3138="","",IF(ISNUMBER($A3138),$A3138,IFERROR(DATEVALUE($A3138),NA())))</f>
        <v/>
      </c>
    </row>
    <row r="3139">
      <c r="O3139">
        <f>IF($R3139="","",CHOOSE($Q$2,YEAR(R3139)*12+MONTH(R3139),INT((R3139-2)/7),YEAR(R3139)*4+ROUNDUP(MONTH(R3139)/3)))</f>
        <v/>
      </c>
      <c r="P3139">
        <f>IF($R3139="","",IF($R3140="",1,IF(O3139&lt;&gt;O3140,1,0)))</f>
        <v/>
      </c>
      <c r="Q3139">
        <f>IF(P3139=1,SUM($P$7:P3139),"")</f>
        <v/>
      </c>
      <c r="R3139">
        <f>IF($A3139="","",IF(ISNUMBER($A3139),$A3139,IFERROR(DATEVALUE($A3139),NA())))</f>
        <v/>
      </c>
    </row>
    <row r="3140">
      <c r="O3140">
        <f>IF($R3140="","",CHOOSE($Q$2,YEAR(R3140)*12+MONTH(R3140),INT((R3140-2)/7),YEAR(R3140)*4+ROUNDUP(MONTH(R3140)/3)))</f>
        <v/>
      </c>
      <c r="P3140">
        <f>IF($R3140="","",IF($R3141="",1,IF(O3140&lt;&gt;O3141,1,0)))</f>
        <v/>
      </c>
      <c r="Q3140">
        <f>IF(P3140=1,SUM($P$7:P3140),"")</f>
        <v/>
      </c>
      <c r="R3140">
        <f>IF($A3140="","",IF(ISNUMBER($A3140),$A3140,IFERROR(DATEVALUE($A3140),NA())))</f>
        <v/>
      </c>
    </row>
    <row r="3141">
      <c r="O3141">
        <f>IF($R3141="","",CHOOSE($Q$2,YEAR(R3141)*12+MONTH(R3141),INT((R3141-2)/7),YEAR(R3141)*4+ROUNDUP(MONTH(R3141)/3)))</f>
        <v/>
      </c>
      <c r="P3141">
        <f>IF($R3141="","",IF($R3142="",1,IF(O3141&lt;&gt;O3142,1,0)))</f>
        <v/>
      </c>
      <c r="Q3141">
        <f>IF(P3141=1,SUM($P$7:P3141),"")</f>
        <v/>
      </c>
      <c r="R3141">
        <f>IF($A3141="","",IF(ISNUMBER($A3141),$A3141,IFERROR(DATEVALUE($A3141),NA())))</f>
        <v/>
      </c>
    </row>
    <row r="3142">
      <c r="O3142">
        <f>IF($R3142="","",CHOOSE($Q$2,YEAR(R3142)*12+MONTH(R3142),INT((R3142-2)/7),YEAR(R3142)*4+ROUNDUP(MONTH(R3142)/3)))</f>
        <v/>
      </c>
      <c r="P3142">
        <f>IF($R3142="","",IF($R3143="",1,IF(O3142&lt;&gt;O3143,1,0)))</f>
        <v/>
      </c>
      <c r="Q3142">
        <f>IF(P3142=1,SUM($P$7:P3142),"")</f>
        <v/>
      </c>
      <c r="R3142">
        <f>IF($A3142="","",IF(ISNUMBER($A3142),$A3142,IFERROR(DATEVALUE($A3142),NA())))</f>
        <v/>
      </c>
    </row>
    <row r="3143">
      <c r="O3143">
        <f>IF($R3143="","",CHOOSE($Q$2,YEAR(R3143)*12+MONTH(R3143),INT((R3143-2)/7),YEAR(R3143)*4+ROUNDUP(MONTH(R3143)/3)))</f>
        <v/>
      </c>
      <c r="P3143">
        <f>IF($R3143="","",IF($R3144="",1,IF(O3143&lt;&gt;O3144,1,0)))</f>
        <v/>
      </c>
      <c r="Q3143">
        <f>IF(P3143=1,SUM($P$7:P3143),"")</f>
        <v/>
      </c>
      <c r="R3143">
        <f>IF($A3143="","",IF(ISNUMBER($A3143),$A3143,IFERROR(DATEVALUE($A3143),NA())))</f>
        <v/>
      </c>
    </row>
    <row r="3144">
      <c r="O3144">
        <f>IF($R3144="","",CHOOSE($Q$2,YEAR(R3144)*12+MONTH(R3144),INT((R3144-2)/7),YEAR(R3144)*4+ROUNDUP(MONTH(R3144)/3)))</f>
        <v/>
      </c>
      <c r="P3144">
        <f>IF($R3144="","",IF($R3145="",1,IF(O3144&lt;&gt;O3145,1,0)))</f>
        <v/>
      </c>
      <c r="Q3144">
        <f>IF(P3144=1,SUM($P$7:P3144),"")</f>
        <v/>
      </c>
      <c r="R3144">
        <f>IF($A3144="","",IF(ISNUMBER($A3144),$A3144,IFERROR(DATEVALUE($A3144),NA())))</f>
        <v/>
      </c>
    </row>
    <row r="3145">
      <c r="O3145">
        <f>IF($R3145="","",CHOOSE($Q$2,YEAR(R3145)*12+MONTH(R3145),INT((R3145-2)/7),YEAR(R3145)*4+ROUNDUP(MONTH(R3145)/3)))</f>
        <v/>
      </c>
      <c r="P3145">
        <f>IF($R3145="","",IF($R3146="",1,IF(O3145&lt;&gt;O3146,1,0)))</f>
        <v/>
      </c>
      <c r="Q3145">
        <f>IF(P3145=1,SUM($P$7:P3145),"")</f>
        <v/>
      </c>
      <c r="R3145">
        <f>IF($A3145="","",IF(ISNUMBER($A3145),$A3145,IFERROR(DATEVALUE($A3145),NA())))</f>
        <v/>
      </c>
    </row>
    <row r="3146">
      <c r="O3146">
        <f>IF($R3146="","",CHOOSE($Q$2,YEAR(R3146)*12+MONTH(R3146),INT((R3146-2)/7),YEAR(R3146)*4+ROUNDUP(MONTH(R3146)/3)))</f>
        <v/>
      </c>
      <c r="P3146">
        <f>IF($R3146="","",IF($R3147="",1,IF(O3146&lt;&gt;O3147,1,0)))</f>
        <v/>
      </c>
      <c r="Q3146">
        <f>IF(P3146=1,SUM($P$7:P3146),"")</f>
        <v/>
      </c>
      <c r="R3146">
        <f>IF($A3146="","",IF(ISNUMBER($A3146),$A3146,IFERROR(DATEVALUE($A3146),NA())))</f>
        <v/>
      </c>
    </row>
    <row r="3147">
      <c r="O3147">
        <f>IF($R3147="","",CHOOSE($Q$2,YEAR(R3147)*12+MONTH(R3147),INT((R3147-2)/7),YEAR(R3147)*4+ROUNDUP(MONTH(R3147)/3)))</f>
        <v/>
      </c>
      <c r="P3147">
        <f>IF($R3147="","",IF($R3148="",1,IF(O3147&lt;&gt;O3148,1,0)))</f>
        <v/>
      </c>
      <c r="Q3147">
        <f>IF(P3147=1,SUM($P$7:P3147),"")</f>
        <v/>
      </c>
      <c r="R3147">
        <f>IF($A3147="","",IF(ISNUMBER($A3147),$A3147,IFERROR(DATEVALUE($A3147),NA())))</f>
        <v/>
      </c>
    </row>
    <row r="3148">
      <c r="O3148">
        <f>IF($R3148="","",CHOOSE($Q$2,YEAR(R3148)*12+MONTH(R3148),INT((R3148-2)/7),YEAR(R3148)*4+ROUNDUP(MONTH(R3148)/3)))</f>
        <v/>
      </c>
      <c r="P3148">
        <f>IF($R3148="","",IF($R3149="",1,IF(O3148&lt;&gt;O3149,1,0)))</f>
        <v/>
      </c>
      <c r="Q3148">
        <f>IF(P3148=1,SUM($P$7:P3148),"")</f>
        <v/>
      </c>
      <c r="R3148">
        <f>IF($A3148="","",IF(ISNUMBER($A3148),$A3148,IFERROR(DATEVALUE($A3148),NA())))</f>
        <v/>
      </c>
    </row>
    <row r="3149">
      <c r="O3149">
        <f>IF($R3149="","",CHOOSE($Q$2,YEAR(R3149)*12+MONTH(R3149),INT((R3149-2)/7),YEAR(R3149)*4+ROUNDUP(MONTH(R3149)/3)))</f>
        <v/>
      </c>
      <c r="P3149">
        <f>IF($R3149="","",IF($R3150="",1,IF(O3149&lt;&gt;O3150,1,0)))</f>
        <v/>
      </c>
      <c r="Q3149">
        <f>IF(P3149=1,SUM($P$7:P3149),"")</f>
        <v/>
      </c>
      <c r="R3149">
        <f>IF($A3149="","",IF(ISNUMBER($A3149),$A3149,IFERROR(DATEVALUE($A3149),NA())))</f>
        <v/>
      </c>
    </row>
    <row r="3150">
      <c r="O3150">
        <f>IF($R3150="","",CHOOSE($Q$2,YEAR(R3150)*12+MONTH(R3150),INT((R3150-2)/7),YEAR(R3150)*4+ROUNDUP(MONTH(R3150)/3)))</f>
        <v/>
      </c>
      <c r="P3150">
        <f>IF($R3150="","",IF($R3151="",1,IF(O3150&lt;&gt;O3151,1,0)))</f>
        <v/>
      </c>
      <c r="Q3150">
        <f>IF(P3150=1,SUM($P$7:P3150),"")</f>
        <v/>
      </c>
      <c r="R3150">
        <f>IF($A3150="","",IF(ISNUMBER($A3150),$A3150,IFERROR(DATEVALUE($A3150),NA())))</f>
        <v/>
      </c>
    </row>
    <row r="3151">
      <c r="O3151">
        <f>IF($R3151="","",CHOOSE($Q$2,YEAR(R3151)*12+MONTH(R3151),INT((R3151-2)/7),YEAR(R3151)*4+ROUNDUP(MONTH(R3151)/3)))</f>
        <v/>
      </c>
      <c r="P3151">
        <f>IF($R3151="","",IF($R3152="",1,IF(O3151&lt;&gt;O3152,1,0)))</f>
        <v/>
      </c>
      <c r="Q3151">
        <f>IF(P3151=1,SUM($P$7:P3151),"")</f>
        <v/>
      </c>
      <c r="R3151">
        <f>IF($A3151="","",IF(ISNUMBER($A3151),$A3151,IFERROR(DATEVALUE($A3151),NA())))</f>
        <v/>
      </c>
    </row>
    <row r="3152">
      <c r="O3152">
        <f>IF($R3152="","",CHOOSE($Q$2,YEAR(R3152)*12+MONTH(R3152),INT((R3152-2)/7),YEAR(R3152)*4+ROUNDUP(MONTH(R3152)/3)))</f>
        <v/>
      </c>
      <c r="P3152">
        <f>IF($R3152="","",IF($R3153="",1,IF(O3152&lt;&gt;O3153,1,0)))</f>
        <v/>
      </c>
      <c r="Q3152">
        <f>IF(P3152=1,SUM($P$7:P3152),"")</f>
        <v/>
      </c>
      <c r="R3152">
        <f>IF($A3152="","",IF(ISNUMBER($A3152),$A3152,IFERROR(DATEVALUE($A3152),NA())))</f>
        <v/>
      </c>
    </row>
    <row r="3153">
      <c r="O3153">
        <f>IF($R3153="","",CHOOSE($Q$2,YEAR(R3153)*12+MONTH(R3153),INT((R3153-2)/7),YEAR(R3153)*4+ROUNDUP(MONTH(R3153)/3)))</f>
        <v/>
      </c>
      <c r="P3153">
        <f>IF($R3153="","",IF($R3154="",1,IF(O3153&lt;&gt;O3154,1,0)))</f>
        <v/>
      </c>
      <c r="Q3153">
        <f>IF(P3153=1,SUM($P$7:P3153),"")</f>
        <v/>
      </c>
      <c r="R3153">
        <f>IF($A3153="","",IF(ISNUMBER($A3153),$A3153,IFERROR(DATEVALUE($A3153),NA())))</f>
        <v/>
      </c>
    </row>
    <row r="3154">
      <c r="O3154">
        <f>IF($R3154="","",CHOOSE($Q$2,YEAR(R3154)*12+MONTH(R3154),INT((R3154-2)/7),YEAR(R3154)*4+ROUNDUP(MONTH(R3154)/3)))</f>
        <v/>
      </c>
      <c r="P3154">
        <f>IF($R3154="","",IF($R3155="",1,IF(O3154&lt;&gt;O3155,1,0)))</f>
        <v/>
      </c>
      <c r="Q3154">
        <f>IF(P3154=1,SUM($P$7:P3154),"")</f>
        <v/>
      </c>
      <c r="R3154">
        <f>IF($A3154="","",IF(ISNUMBER($A3154),$A3154,IFERROR(DATEVALUE($A3154),NA())))</f>
        <v/>
      </c>
    </row>
    <row r="3155">
      <c r="O3155">
        <f>IF($R3155="","",CHOOSE($Q$2,YEAR(R3155)*12+MONTH(R3155),INT((R3155-2)/7),YEAR(R3155)*4+ROUNDUP(MONTH(R3155)/3)))</f>
        <v/>
      </c>
      <c r="P3155">
        <f>IF($R3155="","",IF($R3156="",1,IF(O3155&lt;&gt;O3156,1,0)))</f>
        <v/>
      </c>
      <c r="Q3155">
        <f>IF(P3155=1,SUM($P$7:P3155),"")</f>
        <v/>
      </c>
      <c r="R3155">
        <f>IF($A3155="","",IF(ISNUMBER($A3155),$A3155,IFERROR(DATEVALUE($A3155),NA())))</f>
        <v/>
      </c>
    </row>
    <row r="3156">
      <c r="O3156">
        <f>IF($R3156="","",CHOOSE($Q$2,YEAR(R3156)*12+MONTH(R3156),INT((R3156-2)/7),YEAR(R3156)*4+ROUNDUP(MONTH(R3156)/3)))</f>
        <v/>
      </c>
      <c r="P3156">
        <f>IF($R3156="","",IF($R3157="",1,IF(O3156&lt;&gt;O3157,1,0)))</f>
        <v/>
      </c>
      <c r="Q3156">
        <f>IF(P3156=1,SUM($P$7:P3156),"")</f>
        <v/>
      </c>
      <c r="R3156">
        <f>IF($A3156="","",IF(ISNUMBER($A3156),$A3156,IFERROR(DATEVALUE($A3156),NA())))</f>
        <v/>
      </c>
    </row>
    <row r="3157">
      <c r="O3157">
        <f>IF($R3157="","",CHOOSE($Q$2,YEAR(R3157)*12+MONTH(R3157),INT((R3157-2)/7),YEAR(R3157)*4+ROUNDUP(MONTH(R3157)/3)))</f>
        <v/>
      </c>
      <c r="P3157">
        <f>IF($R3157="","",IF($R3158="",1,IF(O3157&lt;&gt;O3158,1,0)))</f>
        <v/>
      </c>
      <c r="Q3157">
        <f>IF(P3157=1,SUM($P$7:P3157),"")</f>
        <v/>
      </c>
      <c r="R3157">
        <f>IF($A3157="","",IF(ISNUMBER($A3157),$A3157,IFERROR(DATEVALUE($A3157),NA())))</f>
        <v/>
      </c>
    </row>
    <row r="3158">
      <c r="O3158">
        <f>IF($R3158="","",CHOOSE($Q$2,YEAR(R3158)*12+MONTH(R3158),INT((R3158-2)/7),YEAR(R3158)*4+ROUNDUP(MONTH(R3158)/3)))</f>
        <v/>
      </c>
      <c r="P3158">
        <f>IF($R3158="","",IF($R3159="",1,IF(O3158&lt;&gt;O3159,1,0)))</f>
        <v/>
      </c>
      <c r="Q3158">
        <f>IF(P3158=1,SUM($P$7:P3158),"")</f>
        <v/>
      </c>
      <c r="R3158">
        <f>IF($A3158="","",IF(ISNUMBER($A3158),$A3158,IFERROR(DATEVALUE($A3158),NA())))</f>
        <v/>
      </c>
    </row>
    <row r="3159">
      <c r="O3159">
        <f>IF($R3159="","",CHOOSE($Q$2,YEAR(R3159)*12+MONTH(R3159),INT((R3159-2)/7),YEAR(R3159)*4+ROUNDUP(MONTH(R3159)/3)))</f>
        <v/>
      </c>
      <c r="P3159">
        <f>IF($R3159="","",IF($R3160="",1,IF(O3159&lt;&gt;O3160,1,0)))</f>
        <v/>
      </c>
      <c r="Q3159">
        <f>IF(P3159=1,SUM($P$7:P3159),"")</f>
        <v/>
      </c>
      <c r="R3159">
        <f>IF($A3159="","",IF(ISNUMBER($A3159),$A3159,IFERROR(DATEVALUE($A3159),NA())))</f>
        <v/>
      </c>
    </row>
    <row r="3160">
      <c r="O3160">
        <f>IF($R3160="","",CHOOSE($Q$2,YEAR(R3160)*12+MONTH(R3160),INT((R3160-2)/7),YEAR(R3160)*4+ROUNDUP(MONTH(R3160)/3)))</f>
        <v/>
      </c>
      <c r="P3160">
        <f>IF($R3160="","",IF($R3161="",1,IF(O3160&lt;&gt;O3161,1,0)))</f>
        <v/>
      </c>
      <c r="Q3160">
        <f>IF(P3160=1,SUM($P$7:P3160),"")</f>
        <v/>
      </c>
      <c r="R3160">
        <f>IF($A3160="","",IF(ISNUMBER($A3160),$A3160,IFERROR(DATEVALUE($A3160),NA())))</f>
        <v/>
      </c>
    </row>
    <row r="3161">
      <c r="O3161">
        <f>IF($R3161="","",CHOOSE($Q$2,YEAR(R3161)*12+MONTH(R3161),INT((R3161-2)/7),YEAR(R3161)*4+ROUNDUP(MONTH(R3161)/3)))</f>
        <v/>
      </c>
      <c r="P3161">
        <f>IF($R3161="","",IF($R3162="",1,IF(O3161&lt;&gt;O3162,1,0)))</f>
        <v/>
      </c>
      <c r="Q3161">
        <f>IF(P3161=1,SUM($P$7:P3161),"")</f>
        <v/>
      </c>
      <c r="R3161">
        <f>IF($A3161="","",IF(ISNUMBER($A3161),$A3161,IFERROR(DATEVALUE($A3161),NA())))</f>
        <v/>
      </c>
    </row>
    <row r="3162">
      <c r="O3162">
        <f>IF($R3162="","",CHOOSE($Q$2,YEAR(R3162)*12+MONTH(R3162),INT((R3162-2)/7),YEAR(R3162)*4+ROUNDUP(MONTH(R3162)/3)))</f>
        <v/>
      </c>
      <c r="P3162">
        <f>IF($R3162="","",IF($R3163="",1,IF(O3162&lt;&gt;O3163,1,0)))</f>
        <v/>
      </c>
      <c r="Q3162">
        <f>IF(P3162=1,SUM($P$7:P3162),"")</f>
        <v/>
      </c>
      <c r="R3162">
        <f>IF($A3162="","",IF(ISNUMBER($A3162),$A3162,IFERROR(DATEVALUE($A3162),NA())))</f>
        <v/>
      </c>
    </row>
    <row r="3163">
      <c r="O3163">
        <f>IF($R3163="","",CHOOSE($Q$2,YEAR(R3163)*12+MONTH(R3163),INT((R3163-2)/7),YEAR(R3163)*4+ROUNDUP(MONTH(R3163)/3)))</f>
        <v/>
      </c>
      <c r="P3163">
        <f>IF($R3163="","",IF($R3164="",1,IF(O3163&lt;&gt;O3164,1,0)))</f>
        <v/>
      </c>
      <c r="Q3163">
        <f>IF(P3163=1,SUM($P$7:P3163),"")</f>
        <v/>
      </c>
      <c r="R3163">
        <f>IF($A3163="","",IF(ISNUMBER($A3163),$A3163,IFERROR(DATEVALUE($A3163),NA())))</f>
        <v/>
      </c>
    </row>
    <row r="3164">
      <c r="O3164">
        <f>IF($R3164="","",CHOOSE($Q$2,YEAR(R3164)*12+MONTH(R3164),INT((R3164-2)/7),YEAR(R3164)*4+ROUNDUP(MONTH(R3164)/3)))</f>
        <v/>
      </c>
      <c r="P3164">
        <f>IF($R3164="","",IF($R3165="",1,IF(O3164&lt;&gt;O3165,1,0)))</f>
        <v/>
      </c>
      <c r="Q3164">
        <f>IF(P3164=1,SUM($P$7:P3164),"")</f>
        <v/>
      </c>
      <c r="R3164">
        <f>IF($A3164="","",IF(ISNUMBER($A3164),$A3164,IFERROR(DATEVALUE($A3164),NA())))</f>
        <v/>
      </c>
    </row>
    <row r="3165">
      <c r="O3165">
        <f>IF($R3165="","",CHOOSE($Q$2,YEAR(R3165)*12+MONTH(R3165),INT((R3165-2)/7),YEAR(R3165)*4+ROUNDUP(MONTH(R3165)/3)))</f>
        <v/>
      </c>
      <c r="P3165">
        <f>IF($R3165="","",IF($R3166="",1,IF(O3165&lt;&gt;O3166,1,0)))</f>
        <v/>
      </c>
      <c r="Q3165">
        <f>IF(P3165=1,SUM($P$7:P3165),"")</f>
        <v/>
      </c>
      <c r="R3165">
        <f>IF($A3165="","",IF(ISNUMBER($A3165),$A3165,IFERROR(DATEVALUE($A3165),NA())))</f>
        <v/>
      </c>
    </row>
    <row r="3166">
      <c r="O3166">
        <f>IF($R3166="","",CHOOSE($Q$2,YEAR(R3166)*12+MONTH(R3166),INT((R3166-2)/7),YEAR(R3166)*4+ROUNDUP(MONTH(R3166)/3)))</f>
        <v/>
      </c>
      <c r="P3166">
        <f>IF($R3166="","",IF($R3167="",1,IF(O3166&lt;&gt;O3167,1,0)))</f>
        <v/>
      </c>
      <c r="Q3166">
        <f>IF(P3166=1,SUM($P$7:P3166),"")</f>
        <v/>
      </c>
      <c r="R3166">
        <f>IF($A3166="","",IF(ISNUMBER($A3166),$A3166,IFERROR(DATEVALUE($A3166),NA())))</f>
        <v/>
      </c>
    </row>
    <row r="3167">
      <c r="O3167">
        <f>IF($R3167="","",CHOOSE($Q$2,YEAR(R3167)*12+MONTH(R3167),INT((R3167-2)/7),YEAR(R3167)*4+ROUNDUP(MONTH(R3167)/3)))</f>
        <v/>
      </c>
      <c r="P3167">
        <f>IF($R3167="","",IF($R3168="",1,IF(O3167&lt;&gt;O3168,1,0)))</f>
        <v/>
      </c>
      <c r="Q3167">
        <f>IF(P3167=1,SUM($P$7:P3167),"")</f>
        <v/>
      </c>
      <c r="R3167">
        <f>IF($A3167="","",IF(ISNUMBER($A3167),$A3167,IFERROR(DATEVALUE($A3167),NA())))</f>
        <v/>
      </c>
    </row>
    <row r="3168">
      <c r="O3168">
        <f>IF($R3168="","",CHOOSE($Q$2,YEAR(R3168)*12+MONTH(R3168),INT((R3168-2)/7),YEAR(R3168)*4+ROUNDUP(MONTH(R3168)/3)))</f>
        <v/>
      </c>
      <c r="P3168">
        <f>IF($R3168="","",IF($R3169="",1,IF(O3168&lt;&gt;O3169,1,0)))</f>
        <v/>
      </c>
      <c r="Q3168">
        <f>IF(P3168=1,SUM($P$7:P3168),"")</f>
        <v/>
      </c>
      <c r="R3168">
        <f>IF($A3168="","",IF(ISNUMBER($A3168),$A3168,IFERROR(DATEVALUE($A3168),NA())))</f>
        <v/>
      </c>
    </row>
    <row r="3169">
      <c r="O3169">
        <f>IF($R3169="","",CHOOSE($Q$2,YEAR(R3169)*12+MONTH(R3169),INT((R3169-2)/7),YEAR(R3169)*4+ROUNDUP(MONTH(R3169)/3)))</f>
        <v/>
      </c>
      <c r="P3169">
        <f>IF($R3169="","",IF($R3170="",1,IF(O3169&lt;&gt;O3170,1,0)))</f>
        <v/>
      </c>
      <c r="Q3169">
        <f>IF(P3169=1,SUM($P$7:P3169),"")</f>
        <v/>
      </c>
      <c r="R3169">
        <f>IF($A3169="","",IF(ISNUMBER($A3169),$A3169,IFERROR(DATEVALUE($A3169),NA())))</f>
        <v/>
      </c>
    </row>
    <row r="3170">
      <c r="O3170">
        <f>IF($R3170="","",CHOOSE($Q$2,YEAR(R3170)*12+MONTH(R3170),INT((R3170-2)/7),YEAR(R3170)*4+ROUNDUP(MONTH(R3170)/3)))</f>
        <v/>
      </c>
      <c r="P3170">
        <f>IF($R3170="","",IF($R3171="",1,IF(O3170&lt;&gt;O3171,1,0)))</f>
        <v/>
      </c>
      <c r="Q3170">
        <f>IF(P3170=1,SUM($P$7:P3170),"")</f>
        <v/>
      </c>
      <c r="R3170">
        <f>IF($A3170="","",IF(ISNUMBER($A3170),$A3170,IFERROR(DATEVALUE($A3170),NA())))</f>
        <v/>
      </c>
    </row>
    <row r="3171">
      <c r="O3171">
        <f>IF($R3171="","",CHOOSE($Q$2,YEAR(R3171)*12+MONTH(R3171),INT((R3171-2)/7),YEAR(R3171)*4+ROUNDUP(MONTH(R3171)/3)))</f>
        <v/>
      </c>
      <c r="P3171">
        <f>IF($R3171="","",IF($R3172="",1,IF(O3171&lt;&gt;O3172,1,0)))</f>
        <v/>
      </c>
      <c r="Q3171">
        <f>IF(P3171=1,SUM($P$7:P3171),"")</f>
        <v/>
      </c>
      <c r="R3171">
        <f>IF($A3171="","",IF(ISNUMBER($A3171),$A3171,IFERROR(DATEVALUE($A3171),NA())))</f>
        <v/>
      </c>
    </row>
    <row r="3172">
      <c r="O3172">
        <f>IF($R3172="","",CHOOSE($Q$2,YEAR(R3172)*12+MONTH(R3172),INT((R3172-2)/7),YEAR(R3172)*4+ROUNDUP(MONTH(R3172)/3)))</f>
        <v/>
      </c>
      <c r="P3172">
        <f>IF($R3172="","",IF($R3173="",1,IF(O3172&lt;&gt;O3173,1,0)))</f>
        <v/>
      </c>
      <c r="Q3172">
        <f>IF(P3172=1,SUM($P$7:P3172),"")</f>
        <v/>
      </c>
      <c r="R3172">
        <f>IF($A3172="","",IF(ISNUMBER($A3172),$A3172,IFERROR(DATEVALUE($A3172),NA())))</f>
        <v/>
      </c>
    </row>
    <row r="3173">
      <c r="O3173">
        <f>IF($R3173="","",CHOOSE($Q$2,YEAR(R3173)*12+MONTH(R3173),INT((R3173-2)/7),YEAR(R3173)*4+ROUNDUP(MONTH(R3173)/3)))</f>
        <v/>
      </c>
      <c r="P3173">
        <f>IF($R3173="","",IF($R3174="",1,IF(O3173&lt;&gt;O3174,1,0)))</f>
        <v/>
      </c>
      <c r="Q3173">
        <f>IF(P3173=1,SUM($P$7:P3173),"")</f>
        <v/>
      </c>
      <c r="R3173">
        <f>IF($A3173="","",IF(ISNUMBER($A3173),$A3173,IFERROR(DATEVALUE($A3173),NA())))</f>
        <v/>
      </c>
    </row>
    <row r="3174">
      <c r="O3174">
        <f>IF($R3174="","",CHOOSE($Q$2,YEAR(R3174)*12+MONTH(R3174),INT((R3174-2)/7),YEAR(R3174)*4+ROUNDUP(MONTH(R3174)/3)))</f>
        <v/>
      </c>
      <c r="P3174">
        <f>IF($R3174="","",IF($R3175="",1,IF(O3174&lt;&gt;O3175,1,0)))</f>
        <v/>
      </c>
      <c r="Q3174">
        <f>IF(P3174=1,SUM($P$7:P3174),"")</f>
        <v/>
      </c>
      <c r="R3174">
        <f>IF($A3174="","",IF(ISNUMBER($A3174),$A3174,IFERROR(DATEVALUE($A3174),NA())))</f>
        <v/>
      </c>
    </row>
    <row r="3175">
      <c r="O3175">
        <f>IF($R3175="","",CHOOSE($Q$2,YEAR(R3175)*12+MONTH(R3175),INT((R3175-2)/7),YEAR(R3175)*4+ROUNDUP(MONTH(R3175)/3)))</f>
        <v/>
      </c>
      <c r="P3175">
        <f>IF($R3175="","",IF($R3176="",1,IF(O3175&lt;&gt;O3176,1,0)))</f>
        <v/>
      </c>
      <c r="Q3175">
        <f>IF(P3175=1,SUM($P$7:P3175),"")</f>
        <v/>
      </c>
      <c r="R3175">
        <f>IF($A3175="","",IF(ISNUMBER($A3175),$A3175,IFERROR(DATEVALUE($A3175),NA())))</f>
        <v/>
      </c>
    </row>
    <row r="3176">
      <c r="O3176">
        <f>IF($R3176="","",CHOOSE($Q$2,YEAR(R3176)*12+MONTH(R3176),INT((R3176-2)/7),YEAR(R3176)*4+ROUNDUP(MONTH(R3176)/3)))</f>
        <v/>
      </c>
      <c r="P3176">
        <f>IF($R3176="","",IF($R3177="",1,IF(O3176&lt;&gt;O3177,1,0)))</f>
        <v/>
      </c>
      <c r="Q3176">
        <f>IF(P3176=1,SUM($P$7:P3176),"")</f>
        <v/>
      </c>
      <c r="R3176">
        <f>IF($A3176="","",IF(ISNUMBER($A3176),$A3176,IFERROR(DATEVALUE($A3176),NA())))</f>
        <v/>
      </c>
    </row>
    <row r="3177">
      <c r="O3177">
        <f>IF($R3177="","",CHOOSE($Q$2,YEAR(R3177)*12+MONTH(R3177),INT((R3177-2)/7),YEAR(R3177)*4+ROUNDUP(MONTH(R3177)/3)))</f>
        <v/>
      </c>
      <c r="P3177">
        <f>IF($R3177="","",IF($R3178="",1,IF(O3177&lt;&gt;O3178,1,0)))</f>
        <v/>
      </c>
      <c r="Q3177">
        <f>IF(P3177=1,SUM($P$7:P3177),"")</f>
        <v/>
      </c>
      <c r="R3177">
        <f>IF($A3177="","",IF(ISNUMBER($A3177),$A3177,IFERROR(DATEVALUE($A3177),NA())))</f>
        <v/>
      </c>
    </row>
    <row r="3178">
      <c r="O3178">
        <f>IF($R3178="","",CHOOSE($Q$2,YEAR(R3178)*12+MONTH(R3178),INT((R3178-2)/7),YEAR(R3178)*4+ROUNDUP(MONTH(R3178)/3)))</f>
        <v/>
      </c>
      <c r="P3178">
        <f>IF($R3178="","",IF($R3179="",1,IF(O3178&lt;&gt;O3179,1,0)))</f>
        <v/>
      </c>
      <c r="Q3178">
        <f>IF(P3178=1,SUM($P$7:P3178),"")</f>
        <v/>
      </c>
      <c r="R3178">
        <f>IF($A3178="","",IF(ISNUMBER($A3178),$A3178,IFERROR(DATEVALUE($A3178),NA())))</f>
        <v/>
      </c>
    </row>
    <row r="3179">
      <c r="O3179">
        <f>IF($R3179="","",CHOOSE($Q$2,YEAR(R3179)*12+MONTH(R3179),INT((R3179-2)/7),YEAR(R3179)*4+ROUNDUP(MONTH(R3179)/3)))</f>
        <v/>
      </c>
      <c r="P3179">
        <f>IF($R3179="","",IF($R3180="",1,IF(O3179&lt;&gt;O3180,1,0)))</f>
        <v/>
      </c>
      <c r="Q3179">
        <f>IF(P3179=1,SUM($P$7:P3179),"")</f>
        <v/>
      </c>
      <c r="R3179">
        <f>IF($A3179="","",IF(ISNUMBER($A3179),$A3179,IFERROR(DATEVALUE($A3179),NA())))</f>
        <v/>
      </c>
    </row>
    <row r="3180">
      <c r="O3180">
        <f>IF($R3180="","",CHOOSE($Q$2,YEAR(R3180)*12+MONTH(R3180),INT((R3180-2)/7),YEAR(R3180)*4+ROUNDUP(MONTH(R3180)/3)))</f>
        <v/>
      </c>
      <c r="P3180">
        <f>IF($R3180="","",IF($R3181="",1,IF(O3180&lt;&gt;O3181,1,0)))</f>
        <v/>
      </c>
      <c r="Q3180">
        <f>IF(P3180=1,SUM($P$7:P3180),"")</f>
        <v/>
      </c>
      <c r="R3180">
        <f>IF($A3180="","",IF(ISNUMBER($A3180),$A3180,IFERROR(DATEVALUE($A3180),NA())))</f>
        <v/>
      </c>
    </row>
    <row r="3181">
      <c r="O3181">
        <f>IF($R3181="","",CHOOSE($Q$2,YEAR(R3181)*12+MONTH(R3181),INT((R3181-2)/7),YEAR(R3181)*4+ROUNDUP(MONTH(R3181)/3)))</f>
        <v/>
      </c>
      <c r="P3181">
        <f>IF($R3181="","",IF($R3182="",1,IF(O3181&lt;&gt;O3182,1,0)))</f>
        <v/>
      </c>
      <c r="Q3181">
        <f>IF(P3181=1,SUM($P$7:P3181),"")</f>
        <v/>
      </c>
      <c r="R3181">
        <f>IF($A3181="","",IF(ISNUMBER($A3181),$A3181,IFERROR(DATEVALUE($A3181),NA())))</f>
        <v/>
      </c>
    </row>
    <row r="3182">
      <c r="O3182">
        <f>IF($R3182="","",CHOOSE($Q$2,YEAR(R3182)*12+MONTH(R3182),INT((R3182-2)/7),YEAR(R3182)*4+ROUNDUP(MONTH(R3182)/3)))</f>
        <v/>
      </c>
      <c r="P3182">
        <f>IF($R3182="","",IF($R3183="",1,IF(O3182&lt;&gt;O3183,1,0)))</f>
        <v/>
      </c>
      <c r="Q3182">
        <f>IF(P3182=1,SUM($P$7:P3182),"")</f>
        <v/>
      </c>
      <c r="R3182">
        <f>IF($A3182="","",IF(ISNUMBER($A3182),$A3182,IFERROR(DATEVALUE($A3182),NA())))</f>
        <v/>
      </c>
    </row>
    <row r="3183">
      <c r="O3183">
        <f>IF($R3183="","",CHOOSE($Q$2,YEAR(R3183)*12+MONTH(R3183),INT((R3183-2)/7),YEAR(R3183)*4+ROUNDUP(MONTH(R3183)/3)))</f>
        <v/>
      </c>
      <c r="P3183">
        <f>IF($R3183="","",IF($R3184="",1,IF(O3183&lt;&gt;O3184,1,0)))</f>
        <v/>
      </c>
      <c r="Q3183">
        <f>IF(P3183=1,SUM($P$7:P3183),"")</f>
        <v/>
      </c>
      <c r="R3183">
        <f>IF($A3183="","",IF(ISNUMBER($A3183),$A3183,IFERROR(DATEVALUE($A3183),NA())))</f>
        <v/>
      </c>
    </row>
    <row r="3184">
      <c r="O3184">
        <f>IF($R3184="","",CHOOSE($Q$2,YEAR(R3184)*12+MONTH(R3184),INT((R3184-2)/7),YEAR(R3184)*4+ROUNDUP(MONTH(R3184)/3)))</f>
        <v/>
      </c>
      <c r="P3184">
        <f>IF($R3184="","",IF($R3185="",1,IF(O3184&lt;&gt;O3185,1,0)))</f>
        <v/>
      </c>
      <c r="Q3184">
        <f>IF(P3184=1,SUM($P$7:P3184),"")</f>
        <v/>
      </c>
      <c r="R3184">
        <f>IF($A3184="","",IF(ISNUMBER($A3184),$A3184,IFERROR(DATEVALUE($A3184),NA())))</f>
        <v/>
      </c>
    </row>
    <row r="3185">
      <c r="O3185">
        <f>IF($R3185="","",CHOOSE($Q$2,YEAR(R3185)*12+MONTH(R3185),INT((R3185-2)/7),YEAR(R3185)*4+ROUNDUP(MONTH(R3185)/3)))</f>
        <v/>
      </c>
      <c r="P3185">
        <f>IF($R3185="","",IF($R3186="",1,IF(O3185&lt;&gt;O3186,1,0)))</f>
        <v/>
      </c>
      <c r="Q3185">
        <f>IF(P3185=1,SUM($P$7:P3185),"")</f>
        <v/>
      </c>
      <c r="R3185">
        <f>IF($A3185="","",IF(ISNUMBER($A3185),$A3185,IFERROR(DATEVALUE($A3185),NA())))</f>
        <v/>
      </c>
    </row>
    <row r="3186">
      <c r="O3186">
        <f>IF($R3186="","",CHOOSE($Q$2,YEAR(R3186)*12+MONTH(R3186),INT((R3186-2)/7),YEAR(R3186)*4+ROUNDUP(MONTH(R3186)/3)))</f>
        <v/>
      </c>
      <c r="P3186">
        <f>IF($R3186="","",IF($R3187="",1,IF(O3186&lt;&gt;O3187,1,0)))</f>
        <v/>
      </c>
      <c r="Q3186">
        <f>IF(P3186=1,SUM($P$7:P3186),"")</f>
        <v/>
      </c>
      <c r="R3186">
        <f>IF($A3186="","",IF(ISNUMBER($A3186),$A3186,IFERROR(DATEVALUE($A3186),NA())))</f>
        <v/>
      </c>
    </row>
    <row r="3187">
      <c r="O3187">
        <f>IF($R3187="","",CHOOSE($Q$2,YEAR(R3187)*12+MONTH(R3187),INT((R3187-2)/7),YEAR(R3187)*4+ROUNDUP(MONTH(R3187)/3)))</f>
        <v/>
      </c>
      <c r="P3187">
        <f>IF($R3187="","",IF($R3188="",1,IF(O3187&lt;&gt;O3188,1,0)))</f>
        <v/>
      </c>
      <c r="Q3187">
        <f>IF(P3187=1,SUM($P$7:P3187),"")</f>
        <v/>
      </c>
      <c r="R3187">
        <f>IF($A3187="","",IF(ISNUMBER($A3187),$A3187,IFERROR(DATEVALUE($A3187),NA())))</f>
        <v/>
      </c>
    </row>
    <row r="3188">
      <c r="O3188">
        <f>IF($R3188="","",CHOOSE($Q$2,YEAR(R3188)*12+MONTH(R3188),INT((R3188-2)/7),YEAR(R3188)*4+ROUNDUP(MONTH(R3188)/3)))</f>
        <v/>
      </c>
      <c r="P3188">
        <f>IF($R3188="","",IF($R3189="",1,IF(O3188&lt;&gt;O3189,1,0)))</f>
        <v/>
      </c>
      <c r="Q3188">
        <f>IF(P3188=1,SUM($P$7:P3188),"")</f>
        <v/>
      </c>
      <c r="R3188">
        <f>IF($A3188="","",IF(ISNUMBER($A3188),$A3188,IFERROR(DATEVALUE($A3188),NA())))</f>
        <v/>
      </c>
    </row>
    <row r="3189">
      <c r="O3189">
        <f>IF($R3189="","",CHOOSE($Q$2,YEAR(R3189)*12+MONTH(R3189),INT((R3189-2)/7),YEAR(R3189)*4+ROUNDUP(MONTH(R3189)/3)))</f>
        <v/>
      </c>
      <c r="P3189">
        <f>IF($R3189="","",IF($R3190="",1,IF(O3189&lt;&gt;O3190,1,0)))</f>
        <v/>
      </c>
      <c r="Q3189">
        <f>IF(P3189=1,SUM($P$7:P3189),"")</f>
        <v/>
      </c>
      <c r="R3189">
        <f>IF($A3189="","",IF(ISNUMBER($A3189),$A3189,IFERROR(DATEVALUE($A3189),NA())))</f>
        <v/>
      </c>
    </row>
    <row r="3190">
      <c r="O3190">
        <f>IF($R3190="","",CHOOSE($Q$2,YEAR(R3190)*12+MONTH(R3190),INT((R3190-2)/7),YEAR(R3190)*4+ROUNDUP(MONTH(R3190)/3)))</f>
        <v/>
      </c>
      <c r="P3190">
        <f>IF($R3190="","",IF($R3191="",1,IF(O3190&lt;&gt;O3191,1,0)))</f>
        <v/>
      </c>
      <c r="Q3190">
        <f>IF(P3190=1,SUM($P$7:P3190),"")</f>
        <v/>
      </c>
      <c r="R3190">
        <f>IF($A3190="","",IF(ISNUMBER($A3190),$A3190,IFERROR(DATEVALUE($A3190),NA())))</f>
        <v/>
      </c>
    </row>
    <row r="3191">
      <c r="O3191">
        <f>IF($R3191="","",CHOOSE($Q$2,YEAR(R3191)*12+MONTH(R3191),INT((R3191-2)/7),YEAR(R3191)*4+ROUNDUP(MONTH(R3191)/3)))</f>
        <v/>
      </c>
      <c r="P3191">
        <f>IF($R3191="","",IF($R3192="",1,IF(O3191&lt;&gt;O3192,1,0)))</f>
        <v/>
      </c>
      <c r="Q3191">
        <f>IF(P3191=1,SUM($P$7:P3191),"")</f>
        <v/>
      </c>
      <c r="R3191">
        <f>IF($A3191="","",IF(ISNUMBER($A3191),$A3191,IFERROR(DATEVALUE($A3191),NA())))</f>
        <v/>
      </c>
    </row>
    <row r="3192">
      <c r="O3192">
        <f>IF($R3192="","",CHOOSE($Q$2,YEAR(R3192)*12+MONTH(R3192),INT((R3192-2)/7),YEAR(R3192)*4+ROUNDUP(MONTH(R3192)/3)))</f>
        <v/>
      </c>
      <c r="P3192">
        <f>IF($R3192="","",IF($R3193="",1,IF(O3192&lt;&gt;O3193,1,0)))</f>
        <v/>
      </c>
      <c r="Q3192">
        <f>IF(P3192=1,SUM($P$7:P3192),"")</f>
        <v/>
      </c>
      <c r="R3192">
        <f>IF($A3192="","",IF(ISNUMBER($A3192),$A3192,IFERROR(DATEVALUE($A3192),NA())))</f>
        <v/>
      </c>
    </row>
    <row r="3193">
      <c r="O3193">
        <f>IF($R3193="","",CHOOSE($Q$2,YEAR(R3193)*12+MONTH(R3193),INT((R3193-2)/7),YEAR(R3193)*4+ROUNDUP(MONTH(R3193)/3)))</f>
        <v/>
      </c>
      <c r="P3193">
        <f>IF($R3193="","",IF($R3194="",1,IF(O3193&lt;&gt;O3194,1,0)))</f>
        <v/>
      </c>
      <c r="Q3193">
        <f>IF(P3193=1,SUM($P$7:P3193),"")</f>
        <v/>
      </c>
      <c r="R3193">
        <f>IF($A3193="","",IF(ISNUMBER($A3193),$A3193,IFERROR(DATEVALUE($A3193),NA())))</f>
        <v/>
      </c>
    </row>
    <row r="3194">
      <c r="O3194">
        <f>IF($R3194="","",CHOOSE($Q$2,YEAR(R3194)*12+MONTH(R3194),INT((R3194-2)/7),YEAR(R3194)*4+ROUNDUP(MONTH(R3194)/3)))</f>
        <v/>
      </c>
      <c r="P3194">
        <f>IF($R3194="","",IF($R3195="",1,IF(O3194&lt;&gt;O3195,1,0)))</f>
        <v/>
      </c>
      <c r="Q3194">
        <f>IF(P3194=1,SUM($P$7:P3194),"")</f>
        <v/>
      </c>
      <c r="R3194">
        <f>IF($A3194="","",IF(ISNUMBER($A3194),$A3194,IFERROR(DATEVALUE($A3194),NA())))</f>
        <v/>
      </c>
    </row>
    <row r="3195">
      <c r="O3195">
        <f>IF($R3195="","",CHOOSE($Q$2,YEAR(R3195)*12+MONTH(R3195),INT((R3195-2)/7),YEAR(R3195)*4+ROUNDUP(MONTH(R3195)/3)))</f>
        <v/>
      </c>
      <c r="P3195">
        <f>IF($R3195="","",IF($R3196="",1,IF(O3195&lt;&gt;O3196,1,0)))</f>
        <v/>
      </c>
      <c r="Q3195">
        <f>IF(P3195=1,SUM($P$7:P3195),"")</f>
        <v/>
      </c>
      <c r="R3195">
        <f>IF($A3195="","",IF(ISNUMBER($A3195),$A3195,IFERROR(DATEVALUE($A3195),NA())))</f>
        <v/>
      </c>
    </row>
    <row r="3196">
      <c r="O3196">
        <f>IF($R3196="","",CHOOSE($Q$2,YEAR(R3196)*12+MONTH(R3196),INT((R3196-2)/7),YEAR(R3196)*4+ROUNDUP(MONTH(R3196)/3)))</f>
        <v/>
      </c>
      <c r="P3196">
        <f>IF($R3196="","",IF($R3197="",1,IF(O3196&lt;&gt;O3197,1,0)))</f>
        <v/>
      </c>
      <c r="Q3196">
        <f>IF(P3196=1,SUM($P$7:P3196),"")</f>
        <v/>
      </c>
      <c r="R3196">
        <f>IF($A3196="","",IF(ISNUMBER($A3196),$A3196,IFERROR(DATEVALUE($A3196),NA())))</f>
        <v/>
      </c>
    </row>
    <row r="3197">
      <c r="O3197">
        <f>IF($R3197="","",CHOOSE($Q$2,YEAR(R3197)*12+MONTH(R3197),INT((R3197-2)/7),YEAR(R3197)*4+ROUNDUP(MONTH(R3197)/3)))</f>
        <v/>
      </c>
      <c r="P3197">
        <f>IF($R3197="","",IF($R3198="",1,IF(O3197&lt;&gt;O3198,1,0)))</f>
        <v/>
      </c>
      <c r="Q3197">
        <f>IF(P3197=1,SUM($P$7:P3197),"")</f>
        <v/>
      </c>
      <c r="R3197">
        <f>IF($A3197="","",IF(ISNUMBER($A3197),$A3197,IFERROR(DATEVALUE($A3197),NA())))</f>
        <v/>
      </c>
    </row>
    <row r="3198">
      <c r="O3198">
        <f>IF($R3198="","",CHOOSE($Q$2,YEAR(R3198)*12+MONTH(R3198),INT((R3198-2)/7),YEAR(R3198)*4+ROUNDUP(MONTH(R3198)/3)))</f>
        <v/>
      </c>
      <c r="P3198">
        <f>IF($R3198="","",IF($R3199="",1,IF(O3198&lt;&gt;O3199,1,0)))</f>
        <v/>
      </c>
      <c r="Q3198">
        <f>IF(P3198=1,SUM($P$7:P3198),"")</f>
        <v/>
      </c>
      <c r="R3198">
        <f>IF($A3198="","",IF(ISNUMBER($A3198),$A3198,IFERROR(DATEVALUE($A3198),NA())))</f>
        <v/>
      </c>
    </row>
    <row r="3199">
      <c r="O3199">
        <f>IF($R3199="","",CHOOSE($Q$2,YEAR(R3199)*12+MONTH(R3199),INT((R3199-2)/7),YEAR(R3199)*4+ROUNDUP(MONTH(R3199)/3)))</f>
        <v/>
      </c>
      <c r="P3199">
        <f>IF($R3199="","",IF($R3200="",1,IF(O3199&lt;&gt;O3200,1,0)))</f>
        <v/>
      </c>
      <c r="Q3199">
        <f>IF(P3199=1,SUM($P$7:P3199),"")</f>
        <v/>
      </c>
      <c r="R3199">
        <f>IF($A3199="","",IF(ISNUMBER($A3199),$A3199,IFERROR(DATEVALUE($A3199),NA())))</f>
        <v/>
      </c>
    </row>
    <row r="3200">
      <c r="O3200">
        <f>IF($R3200="","",CHOOSE($Q$2,YEAR(R3200)*12+MONTH(R3200),INT((R3200-2)/7),YEAR(R3200)*4+ROUNDUP(MONTH(R3200)/3)))</f>
        <v/>
      </c>
      <c r="P3200">
        <f>IF($R3200="","",IF($R3201="",1,IF(O3200&lt;&gt;O3201,1,0)))</f>
        <v/>
      </c>
      <c r="Q3200">
        <f>IF(P3200=1,SUM($P$7:P3200),"")</f>
        <v/>
      </c>
      <c r="R3200">
        <f>IF($A3200="","",IF(ISNUMBER($A3200),$A3200,IFERROR(DATEVALUE($A3200),NA())))</f>
        <v/>
      </c>
    </row>
    <row r="3201">
      <c r="O3201">
        <f>IF($R3201="","",CHOOSE($Q$2,YEAR(R3201)*12+MONTH(R3201),INT((R3201-2)/7),YEAR(R3201)*4+ROUNDUP(MONTH(R3201)/3)))</f>
        <v/>
      </c>
      <c r="P3201">
        <f>IF($R3201="","",IF($R3202="",1,IF(O3201&lt;&gt;O3202,1,0)))</f>
        <v/>
      </c>
      <c r="Q3201">
        <f>IF(P3201=1,SUM($P$7:P3201),"")</f>
        <v/>
      </c>
      <c r="R3201">
        <f>IF($A3201="","",IF(ISNUMBER($A3201),$A3201,IFERROR(DATEVALUE($A3201),NA())))</f>
        <v/>
      </c>
    </row>
    <row r="3202">
      <c r="O3202">
        <f>IF($R3202="","",CHOOSE($Q$2,YEAR(R3202)*12+MONTH(R3202),INT((R3202-2)/7),YEAR(R3202)*4+ROUNDUP(MONTH(R3202)/3)))</f>
        <v/>
      </c>
      <c r="P3202">
        <f>IF($R3202="","",IF($R3203="",1,IF(O3202&lt;&gt;O3203,1,0)))</f>
        <v/>
      </c>
      <c r="Q3202">
        <f>IF(P3202=1,SUM($P$7:P3202),"")</f>
        <v/>
      </c>
      <c r="R3202">
        <f>IF($A3202="","",IF(ISNUMBER($A3202),$A3202,IFERROR(DATEVALUE($A3202),NA())))</f>
        <v/>
      </c>
    </row>
    <row r="3203">
      <c r="O3203">
        <f>IF($R3203="","",CHOOSE($Q$2,YEAR(R3203)*12+MONTH(R3203),INT((R3203-2)/7),YEAR(R3203)*4+ROUNDUP(MONTH(R3203)/3)))</f>
        <v/>
      </c>
      <c r="P3203">
        <f>IF($R3203="","",IF($R3204="",1,IF(O3203&lt;&gt;O3204,1,0)))</f>
        <v/>
      </c>
      <c r="Q3203">
        <f>IF(P3203=1,SUM($P$7:P3203),"")</f>
        <v/>
      </c>
      <c r="R3203">
        <f>IF($A3203="","",IF(ISNUMBER($A3203),$A3203,IFERROR(DATEVALUE($A3203),NA())))</f>
        <v/>
      </c>
    </row>
    <row r="3204">
      <c r="O3204">
        <f>IF($R3204="","",CHOOSE($Q$2,YEAR(R3204)*12+MONTH(R3204),INT((R3204-2)/7),YEAR(R3204)*4+ROUNDUP(MONTH(R3204)/3)))</f>
        <v/>
      </c>
      <c r="P3204">
        <f>IF($R3204="","",IF($R3205="",1,IF(O3204&lt;&gt;O3205,1,0)))</f>
        <v/>
      </c>
      <c r="Q3204">
        <f>IF(P3204=1,SUM($P$7:P3204),"")</f>
        <v/>
      </c>
      <c r="R3204">
        <f>IF($A3204="","",IF(ISNUMBER($A3204),$A3204,IFERROR(DATEVALUE($A3204),NA())))</f>
        <v/>
      </c>
    </row>
    <row r="3205">
      <c r="O3205">
        <f>IF($R3205="","",CHOOSE($Q$2,YEAR(R3205)*12+MONTH(R3205),INT((R3205-2)/7),YEAR(R3205)*4+ROUNDUP(MONTH(R3205)/3)))</f>
        <v/>
      </c>
      <c r="P3205">
        <f>IF($R3205="","",IF($R3206="",1,IF(O3205&lt;&gt;O3206,1,0)))</f>
        <v/>
      </c>
      <c r="Q3205">
        <f>IF(P3205=1,SUM($P$7:P3205),"")</f>
        <v/>
      </c>
      <c r="R3205">
        <f>IF($A3205="","",IF(ISNUMBER($A3205),$A3205,IFERROR(DATEVALUE($A3205),NA())))</f>
        <v/>
      </c>
    </row>
    <row r="3206">
      <c r="O3206">
        <f>IF($R3206="","",CHOOSE($Q$2,YEAR(R3206)*12+MONTH(R3206),INT((R3206-2)/7),YEAR(R3206)*4+ROUNDUP(MONTH(R3206)/3)))</f>
        <v/>
      </c>
      <c r="P3206">
        <f>IF($R3206="","",IF($R3207="",1,IF(O3206&lt;&gt;O3207,1,0)))</f>
        <v/>
      </c>
      <c r="Q3206">
        <f>IF(P3206=1,SUM($P$7:P3206),"")</f>
        <v/>
      </c>
      <c r="R3206">
        <f>IF($A3206="","",IF(ISNUMBER($A3206),$A3206,IFERROR(DATEVALUE($A3206),NA())))</f>
        <v/>
      </c>
    </row>
    <row r="3207">
      <c r="O3207">
        <f>IF($R3207="","",CHOOSE($Q$2,YEAR(R3207)*12+MONTH(R3207),INT((R3207-2)/7),YEAR(R3207)*4+ROUNDUP(MONTH(R3207)/3)))</f>
        <v/>
      </c>
      <c r="P3207">
        <f>IF($R3207="","",IF($R3208="",1,IF(O3207&lt;&gt;O3208,1,0)))</f>
        <v/>
      </c>
      <c r="Q3207">
        <f>IF(P3207=1,SUM($P$7:P3207),"")</f>
        <v/>
      </c>
      <c r="R3207">
        <f>IF($A3207="","",IF(ISNUMBER($A3207),$A3207,IFERROR(DATEVALUE($A3207),NA())))</f>
        <v/>
      </c>
    </row>
    <row r="3208">
      <c r="O3208">
        <f>IF($R3208="","",CHOOSE($Q$2,YEAR(R3208)*12+MONTH(R3208),INT((R3208-2)/7),YEAR(R3208)*4+ROUNDUP(MONTH(R3208)/3)))</f>
        <v/>
      </c>
      <c r="P3208">
        <f>IF($R3208="","",IF($R3209="",1,IF(O3208&lt;&gt;O3209,1,0)))</f>
        <v/>
      </c>
      <c r="Q3208">
        <f>IF(P3208=1,SUM($P$7:P3208),"")</f>
        <v/>
      </c>
      <c r="R3208">
        <f>IF($A3208="","",IF(ISNUMBER($A3208),$A3208,IFERROR(DATEVALUE($A3208),NA())))</f>
        <v/>
      </c>
    </row>
    <row r="3209">
      <c r="O3209">
        <f>IF($R3209="","",CHOOSE($Q$2,YEAR(R3209)*12+MONTH(R3209),INT((R3209-2)/7),YEAR(R3209)*4+ROUNDUP(MONTH(R3209)/3)))</f>
        <v/>
      </c>
      <c r="P3209">
        <f>IF($R3209="","",IF($R3210="",1,IF(O3209&lt;&gt;O3210,1,0)))</f>
        <v/>
      </c>
      <c r="Q3209">
        <f>IF(P3209=1,SUM($P$7:P3209),"")</f>
        <v/>
      </c>
      <c r="R3209">
        <f>IF($A3209="","",IF(ISNUMBER($A3209),$A3209,IFERROR(DATEVALUE($A3209),NA())))</f>
        <v/>
      </c>
    </row>
    <row r="3210">
      <c r="O3210">
        <f>IF($R3210="","",CHOOSE($Q$2,YEAR(R3210)*12+MONTH(R3210),INT((R3210-2)/7),YEAR(R3210)*4+ROUNDUP(MONTH(R3210)/3)))</f>
        <v/>
      </c>
      <c r="P3210">
        <f>IF($R3210="","",IF($R3211="",1,IF(O3210&lt;&gt;O3211,1,0)))</f>
        <v/>
      </c>
      <c r="Q3210">
        <f>IF(P3210=1,SUM($P$7:P3210),"")</f>
        <v/>
      </c>
      <c r="R3210">
        <f>IF($A3210="","",IF(ISNUMBER($A3210),$A3210,IFERROR(DATEVALUE($A3210),NA())))</f>
        <v/>
      </c>
    </row>
    <row r="3211">
      <c r="O3211">
        <f>IF($R3211="","",CHOOSE($Q$2,YEAR(R3211)*12+MONTH(R3211),INT((R3211-2)/7),YEAR(R3211)*4+ROUNDUP(MONTH(R3211)/3)))</f>
        <v/>
      </c>
      <c r="P3211">
        <f>IF($R3211="","",IF($R3212="",1,IF(O3211&lt;&gt;O3212,1,0)))</f>
        <v/>
      </c>
      <c r="Q3211">
        <f>IF(P3211=1,SUM($P$7:P3211),"")</f>
        <v/>
      </c>
      <c r="R3211">
        <f>IF($A3211="","",IF(ISNUMBER($A3211),$A3211,IFERROR(DATEVALUE($A3211),NA())))</f>
        <v/>
      </c>
    </row>
    <row r="3212">
      <c r="O3212">
        <f>IF($R3212="","",CHOOSE($Q$2,YEAR(R3212)*12+MONTH(R3212),INT((R3212-2)/7),YEAR(R3212)*4+ROUNDUP(MONTH(R3212)/3)))</f>
        <v/>
      </c>
      <c r="P3212">
        <f>IF($R3212="","",IF($R3213="",1,IF(O3212&lt;&gt;O3213,1,0)))</f>
        <v/>
      </c>
      <c r="Q3212">
        <f>IF(P3212=1,SUM($P$7:P3212),"")</f>
        <v/>
      </c>
      <c r="R3212">
        <f>IF($A3212="","",IF(ISNUMBER($A3212),$A3212,IFERROR(DATEVALUE($A3212),NA())))</f>
        <v/>
      </c>
    </row>
    <row r="3213">
      <c r="O3213">
        <f>IF($R3213="","",CHOOSE($Q$2,YEAR(R3213)*12+MONTH(R3213),INT((R3213-2)/7),YEAR(R3213)*4+ROUNDUP(MONTH(R3213)/3)))</f>
        <v/>
      </c>
      <c r="P3213">
        <f>IF($R3213="","",IF($R3214="",1,IF(O3213&lt;&gt;O3214,1,0)))</f>
        <v/>
      </c>
      <c r="Q3213">
        <f>IF(P3213=1,SUM($P$7:P3213),"")</f>
        <v/>
      </c>
      <c r="R3213">
        <f>IF($A3213="","",IF(ISNUMBER($A3213),$A3213,IFERROR(DATEVALUE($A3213),NA())))</f>
        <v/>
      </c>
    </row>
    <row r="3214">
      <c r="O3214">
        <f>IF($R3214="","",CHOOSE($Q$2,YEAR(R3214)*12+MONTH(R3214),INT((R3214-2)/7),YEAR(R3214)*4+ROUNDUP(MONTH(R3214)/3)))</f>
        <v/>
      </c>
      <c r="P3214">
        <f>IF($R3214="","",IF($R3215="",1,IF(O3214&lt;&gt;O3215,1,0)))</f>
        <v/>
      </c>
      <c r="Q3214">
        <f>IF(P3214=1,SUM($P$7:P3214),"")</f>
        <v/>
      </c>
      <c r="R3214">
        <f>IF($A3214="","",IF(ISNUMBER($A3214),$A3214,IFERROR(DATEVALUE($A3214),NA())))</f>
        <v/>
      </c>
    </row>
    <row r="3215">
      <c r="O3215">
        <f>IF($R3215="","",CHOOSE($Q$2,YEAR(R3215)*12+MONTH(R3215),INT((R3215-2)/7),YEAR(R3215)*4+ROUNDUP(MONTH(R3215)/3)))</f>
        <v/>
      </c>
      <c r="P3215">
        <f>IF($R3215="","",IF($R3216="",1,IF(O3215&lt;&gt;O3216,1,0)))</f>
        <v/>
      </c>
      <c r="Q3215">
        <f>IF(P3215=1,SUM($P$7:P3215),"")</f>
        <v/>
      </c>
      <c r="R3215">
        <f>IF($A3215="","",IF(ISNUMBER($A3215),$A3215,IFERROR(DATEVALUE($A3215),NA())))</f>
        <v/>
      </c>
    </row>
    <row r="3216">
      <c r="O3216">
        <f>IF($R3216="","",CHOOSE($Q$2,YEAR(R3216)*12+MONTH(R3216),INT((R3216-2)/7),YEAR(R3216)*4+ROUNDUP(MONTH(R3216)/3)))</f>
        <v/>
      </c>
      <c r="P3216">
        <f>IF($R3216="","",IF($R3217="",1,IF(O3216&lt;&gt;O3217,1,0)))</f>
        <v/>
      </c>
      <c r="Q3216">
        <f>IF(P3216=1,SUM($P$7:P3216),"")</f>
        <v/>
      </c>
      <c r="R3216">
        <f>IF($A3216="","",IF(ISNUMBER($A3216),$A3216,IFERROR(DATEVALUE($A3216),NA())))</f>
        <v/>
      </c>
    </row>
    <row r="3217">
      <c r="O3217">
        <f>IF($R3217="","",CHOOSE($Q$2,YEAR(R3217)*12+MONTH(R3217),INT((R3217-2)/7),YEAR(R3217)*4+ROUNDUP(MONTH(R3217)/3)))</f>
        <v/>
      </c>
      <c r="P3217">
        <f>IF($R3217="","",IF($R3218="",1,IF(O3217&lt;&gt;O3218,1,0)))</f>
        <v/>
      </c>
      <c r="Q3217">
        <f>IF(P3217=1,SUM($P$7:P3217),"")</f>
        <v/>
      </c>
      <c r="R3217">
        <f>IF($A3217="","",IF(ISNUMBER($A3217),$A3217,IFERROR(DATEVALUE($A3217),NA())))</f>
        <v/>
      </c>
    </row>
    <row r="3218">
      <c r="O3218">
        <f>IF($R3218="","",CHOOSE($Q$2,YEAR(R3218)*12+MONTH(R3218),INT((R3218-2)/7),YEAR(R3218)*4+ROUNDUP(MONTH(R3218)/3)))</f>
        <v/>
      </c>
      <c r="P3218">
        <f>IF($R3218="","",IF($R3219="",1,IF(O3218&lt;&gt;O3219,1,0)))</f>
        <v/>
      </c>
      <c r="Q3218">
        <f>IF(P3218=1,SUM($P$7:P3218),"")</f>
        <v/>
      </c>
      <c r="R3218">
        <f>IF($A3218="","",IF(ISNUMBER($A3218),$A3218,IFERROR(DATEVALUE($A3218),NA())))</f>
        <v/>
      </c>
    </row>
    <row r="3219">
      <c r="O3219">
        <f>IF($R3219="","",CHOOSE($Q$2,YEAR(R3219)*12+MONTH(R3219),INT((R3219-2)/7),YEAR(R3219)*4+ROUNDUP(MONTH(R3219)/3)))</f>
        <v/>
      </c>
      <c r="P3219">
        <f>IF($R3219="","",IF($R3220="",1,IF(O3219&lt;&gt;O3220,1,0)))</f>
        <v/>
      </c>
      <c r="Q3219">
        <f>IF(P3219=1,SUM($P$7:P3219),"")</f>
        <v/>
      </c>
      <c r="R3219">
        <f>IF($A3219="","",IF(ISNUMBER($A3219),$A3219,IFERROR(DATEVALUE($A3219),NA())))</f>
        <v/>
      </c>
    </row>
    <row r="3220">
      <c r="O3220">
        <f>IF($R3220="","",CHOOSE($Q$2,YEAR(R3220)*12+MONTH(R3220),INT((R3220-2)/7),YEAR(R3220)*4+ROUNDUP(MONTH(R3220)/3)))</f>
        <v/>
      </c>
      <c r="P3220">
        <f>IF($R3220="","",IF($R3221="",1,IF(O3220&lt;&gt;O3221,1,0)))</f>
        <v/>
      </c>
      <c r="Q3220">
        <f>IF(P3220=1,SUM($P$7:P3220),"")</f>
        <v/>
      </c>
      <c r="R3220">
        <f>IF($A3220="","",IF(ISNUMBER($A3220),$A3220,IFERROR(DATEVALUE($A3220),NA())))</f>
        <v/>
      </c>
    </row>
    <row r="3221">
      <c r="O3221">
        <f>IF($R3221="","",CHOOSE($Q$2,YEAR(R3221)*12+MONTH(R3221),INT((R3221-2)/7),YEAR(R3221)*4+ROUNDUP(MONTH(R3221)/3)))</f>
        <v/>
      </c>
      <c r="P3221">
        <f>IF($R3221="","",IF($R3222="",1,IF(O3221&lt;&gt;O3222,1,0)))</f>
        <v/>
      </c>
      <c r="Q3221">
        <f>IF(P3221=1,SUM($P$7:P3221),"")</f>
        <v/>
      </c>
      <c r="R3221">
        <f>IF($A3221="","",IF(ISNUMBER($A3221),$A3221,IFERROR(DATEVALUE($A3221),NA())))</f>
        <v/>
      </c>
    </row>
    <row r="3222">
      <c r="O3222">
        <f>IF($R3222="","",CHOOSE($Q$2,YEAR(R3222)*12+MONTH(R3222),INT((R3222-2)/7),YEAR(R3222)*4+ROUNDUP(MONTH(R3222)/3)))</f>
        <v/>
      </c>
      <c r="P3222">
        <f>IF($R3222="","",IF($R3223="",1,IF(O3222&lt;&gt;O3223,1,0)))</f>
        <v/>
      </c>
      <c r="Q3222">
        <f>IF(P3222=1,SUM($P$7:P3222),"")</f>
        <v/>
      </c>
      <c r="R3222">
        <f>IF($A3222="","",IF(ISNUMBER($A3222),$A3222,IFERROR(DATEVALUE($A3222),NA())))</f>
        <v/>
      </c>
    </row>
    <row r="3223">
      <c r="O3223">
        <f>IF($R3223="","",CHOOSE($Q$2,YEAR(R3223)*12+MONTH(R3223),INT((R3223-2)/7),YEAR(R3223)*4+ROUNDUP(MONTH(R3223)/3)))</f>
        <v/>
      </c>
      <c r="P3223">
        <f>IF($R3223="","",IF($R3224="",1,IF(O3223&lt;&gt;O3224,1,0)))</f>
        <v/>
      </c>
      <c r="Q3223">
        <f>IF(P3223=1,SUM($P$7:P3223),"")</f>
        <v/>
      </c>
      <c r="R3223">
        <f>IF($A3223="","",IF(ISNUMBER($A3223),$A3223,IFERROR(DATEVALUE($A3223),NA())))</f>
        <v/>
      </c>
    </row>
    <row r="3224">
      <c r="O3224">
        <f>IF($R3224="","",CHOOSE($Q$2,YEAR(R3224)*12+MONTH(R3224),INT((R3224-2)/7),YEAR(R3224)*4+ROUNDUP(MONTH(R3224)/3)))</f>
        <v/>
      </c>
      <c r="P3224">
        <f>IF($R3224="","",IF($R3225="",1,IF(O3224&lt;&gt;O3225,1,0)))</f>
        <v/>
      </c>
      <c r="Q3224">
        <f>IF(P3224=1,SUM($P$7:P3224),"")</f>
        <v/>
      </c>
      <c r="R3224">
        <f>IF($A3224="","",IF(ISNUMBER($A3224),$A3224,IFERROR(DATEVALUE($A3224),NA())))</f>
        <v/>
      </c>
    </row>
    <row r="3225">
      <c r="O3225">
        <f>IF($R3225="","",CHOOSE($Q$2,YEAR(R3225)*12+MONTH(R3225),INT((R3225-2)/7),YEAR(R3225)*4+ROUNDUP(MONTH(R3225)/3)))</f>
        <v/>
      </c>
      <c r="P3225">
        <f>IF($R3225="","",IF($R3226="",1,IF(O3225&lt;&gt;O3226,1,0)))</f>
        <v/>
      </c>
      <c r="Q3225">
        <f>IF(P3225=1,SUM($P$7:P3225),"")</f>
        <v/>
      </c>
      <c r="R3225">
        <f>IF($A3225="","",IF(ISNUMBER($A3225),$A3225,IFERROR(DATEVALUE($A3225),NA())))</f>
        <v/>
      </c>
    </row>
    <row r="3226">
      <c r="O3226">
        <f>IF($R3226="","",CHOOSE($Q$2,YEAR(R3226)*12+MONTH(R3226),INT((R3226-2)/7),YEAR(R3226)*4+ROUNDUP(MONTH(R3226)/3)))</f>
        <v/>
      </c>
      <c r="P3226">
        <f>IF($R3226="","",IF($R3227="",1,IF(O3226&lt;&gt;O3227,1,0)))</f>
        <v/>
      </c>
      <c r="Q3226">
        <f>IF(P3226=1,SUM($P$7:P3226),"")</f>
        <v/>
      </c>
      <c r="R3226">
        <f>IF($A3226="","",IF(ISNUMBER($A3226),$A3226,IFERROR(DATEVALUE($A3226),NA())))</f>
        <v/>
      </c>
    </row>
    <row r="3227">
      <c r="O3227">
        <f>IF($R3227="","",CHOOSE($Q$2,YEAR(R3227)*12+MONTH(R3227),INT((R3227-2)/7),YEAR(R3227)*4+ROUNDUP(MONTH(R3227)/3)))</f>
        <v/>
      </c>
      <c r="P3227">
        <f>IF($R3227="","",IF($R3228="",1,IF(O3227&lt;&gt;O3228,1,0)))</f>
        <v/>
      </c>
      <c r="Q3227">
        <f>IF(P3227=1,SUM($P$7:P3227),"")</f>
        <v/>
      </c>
      <c r="R3227">
        <f>IF($A3227="","",IF(ISNUMBER($A3227),$A3227,IFERROR(DATEVALUE($A3227),NA())))</f>
        <v/>
      </c>
    </row>
    <row r="3228">
      <c r="O3228">
        <f>IF($R3228="","",CHOOSE($Q$2,YEAR(R3228)*12+MONTH(R3228),INT((R3228-2)/7),YEAR(R3228)*4+ROUNDUP(MONTH(R3228)/3)))</f>
        <v/>
      </c>
      <c r="P3228">
        <f>IF($R3228="","",IF($R3229="",1,IF(O3228&lt;&gt;O3229,1,0)))</f>
        <v/>
      </c>
      <c r="Q3228">
        <f>IF(P3228=1,SUM($P$7:P3228),"")</f>
        <v/>
      </c>
      <c r="R3228">
        <f>IF($A3228="","",IF(ISNUMBER($A3228),$A3228,IFERROR(DATEVALUE($A3228),NA())))</f>
        <v/>
      </c>
    </row>
    <row r="3229">
      <c r="O3229">
        <f>IF($R3229="","",CHOOSE($Q$2,YEAR(R3229)*12+MONTH(R3229),INT((R3229-2)/7),YEAR(R3229)*4+ROUNDUP(MONTH(R3229)/3)))</f>
        <v/>
      </c>
      <c r="P3229">
        <f>IF($R3229="","",IF($R3230="",1,IF(O3229&lt;&gt;O3230,1,0)))</f>
        <v/>
      </c>
      <c r="Q3229">
        <f>IF(P3229=1,SUM($P$7:P3229),"")</f>
        <v/>
      </c>
      <c r="R3229">
        <f>IF($A3229="","",IF(ISNUMBER($A3229),$A3229,IFERROR(DATEVALUE($A3229),NA())))</f>
        <v/>
      </c>
    </row>
    <row r="3230">
      <c r="O3230">
        <f>IF($R3230="","",CHOOSE($Q$2,YEAR(R3230)*12+MONTH(R3230),INT((R3230-2)/7),YEAR(R3230)*4+ROUNDUP(MONTH(R3230)/3)))</f>
        <v/>
      </c>
      <c r="P3230">
        <f>IF($R3230="","",IF($R3231="",1,IF(O3230&lt;&gt;O3231,1,0)))</f>
        <v/>
      </c>
      <c r="Q3230">
        <f>IF(P3230=1,SUM($P$7:P3230),"")</f>
        <v/>
      </c>
      <c r="R3230">
        <f>IF($A3230="","",IF(ISNUMBER($A3230),$A3230,IFERROR(DATEVALUE($A3230),NA())))</f>
        <v/>
      </c>
    </row>
    <row r="3231">
      <c r="O3231">
        <f>IF($R3231="","",CHOOSE($Q$2,YEAR(R3231)*12+MONTH(R3231),INT((R3231-2)/7),YEAR(R3231)*4+ROUNDUP(MONTH(R3231)/3)))</f>
        <v/>
      </c>
      <c r="P3231">
        <f>IF($R3231="","",IF($R3232="",1,IF(O3231&lt;&gt;O3232,1,0)))</f>
        <v/>
      </c>
      <c r="Q3231">
        <f>IF(P3231=1,SUM($P$7:P3231),"")</f>
        <v/>
      </c>
      <c r="R3231">
        <f>IF($A3231="","",IF(ISNUMBER($A3231),$A3231,IFERROR(DATEVALUE($A3231),NA())))</f>
        <v/>
      </c>
    </row>
    <row r="3232">
      <c r="O3232">
        <f>IF($R3232="","",CHOOSE($Q$2,YEAR(R3232)*12+MONTH(R3232),INT((R3232-2)/7),YEAR(R3232)*4+ROUNDUP(MONTH(R3232)/3)))</f>
        <v/>
      </c>
      <c r="P3232">
        <f>IF($R3232="","",IF($R3233="",1,IF(O3232&lt;&gt;O3233,1,0)))</f>
        <v/>
      </c>
      <c r="Q3232">
        <f>IF(P3232=1,SUM($P$7:P3232),"")</f>
        <v/>
      </c>
      <c r="R3232">
        <f>IF($A3232="","",IF(ISNUMBER($A3232),$A3232,IFERROR(DATEVALUE($A3232),NA())))</f>
        <v/>
      </c>
    </row>
    <row r="3233">
      <c r="O3233">
        <f>IF($R3233="","",CHOOSE($Q$2,YEAR(R3233)*12+MONTH(R3233),INT((R3233-2)/7),YEAR(R3233)*4+ROUNDUP(MONTH(R3233)/3)))</f>
        <v/>
      </c>
      <c r="P3233">
        <f>IF($R3233="","",IF($R3234="",1,IF(O3233&lt;&gt;O3234,1,0)))</f>
        <v/>
      </c>
      <c r="Q3233">
        <f>IF(P3233=1,SUM($P$7:P3233),"")</f>
        <v/>
      </c>
      <c r="R3233">
        <f>IF($A3233="","",IF(ISNUMBER($A3233),$A3233,IFERROR(DATEVALUE($A3233),NA())))</f>
        <v/>
      </c>
    </row>
    <row r="3234">
      <c r="O3234">
        <f>IF($R3234="","",CHOOSE($Q$2,YEAR(R3234)*12+MONTH(R3234),INT((R3234-2)/7),YEAR(R3234)*4+ROUNDUP(MONTH(R3234)/3)))</f>
        <v/>
      </c>
      <c r="P3234">
        <f>IF($R3234="","",IF($R3235="",1,IF(O3234&lt;&gt;O3235,1,0)))</f>
        <v/>
      </c>
      <c r="Q3234">
        <f>IF(P3234=1,SUM($P$7:P3234),"")</f>
        <v/>
      </c>
      <c r="R3234">
        <f>IF($A3234="","",IF(ISNUMBER($A3234),$A3234,IFERROR(DATEVALUE($A3234),NA())))</f>
        <v/>
      </c>
    </row>
    <row r="3235">
      <c r="O3235">
        <f>IF($R3235="","",CHOOSE($Q$2,YEAR(R3235)*12+MONTH(R3235),INT((R3235-2)/7),YEAR(R3235)*4+ROUNDUP(MONTH(R3235)/3)))</f>
        <v/>
      </c>
      <c r="P3235">
        <f>IF($R3235="","",IF($R3236="",1,IF(O3235&lt;&gt;O3236,1,0)))</f>
        <v/>
      </c>
      <c r="Q3235">
        <f>IF(P3235=1,SUM($P$7:P3235),"")</f>
        <v/>
      </c>
      <c r="R3235">
        <f>IF($A3235="","",IF(ISNUMBER($A3235),$A3235,IFERROR(DATEVALUE($A3235),NA())))</f>
        <v/>
      </c>
    </row>
    <row r="3236">
      <c r="O3236">
        <f>IF($R3236="","",CHOOSE($Q$2,YEAR(R3236)*12+MONTH(R3236),INT((R3236-2)/7),YEAR(R3236)*4+ROUNDUP(MONTH(R3236)/3)))</f>
        <v/>
      </c>
      <c r="P3236">
        <f>IF($R3236="","",IF($R3237="",1,IF(O3236&lt;&gt;O3237,1,0)))</f>
        <v/>
      </c>
      <c r="Q3236">
        <f>IF(P3236=1,SUM($P$7:P3236),"")</f>
        <v/>
      </c>
      <c r="R3236">
        <f>IF($A3236="","",IF(ISNUMBER($A3236),$A3236,IFERROR(DATEVALUE($A3236),NA())))</f>
        <v/>
      </c>
    </row>
    <row r="3237">
      <c r="O3237">
        <f>IF($R3237="","",CHOOSE($Q$2,YEAR(R3237)*12+MONTH(R3237),INT((R3237-2)/7),YEAR(R3237)*4+ROUNDUP(MONTH(R3237)/3)))</f>
        <v/>
      </c>
      <c r="P3237">
        <f>IF($R3237="","",IF($R3238="",1,IF(O3237&lt;&gt;O3238,1,0)))</f>
        <v/>
      </c>
      <c r="Q3237">
        <f>IF(P3237=1,SUM($P$7:P3237),"")</f>
        <v/>
      </c>
      <c r="R3237">
        <f>IF($A3237="","",IF(ISNUMBER($A3237),$A3237,IFERROR(DATEVALUE($A3237),NA())))</f>
        <v/>
      </c>
    </row>
    <row r="3238">
      <c r="O3238">
        <f>IF($R3238="","",CHOOSE($Q$2,YEAR(R3238)*12+MONTH(R3238),INT((R3238-2)/7),YEAR(R3238)*4+ROUNDUP(MONTH(R3238)/3)))</f>
        <v/>
      </c>
      <c r="P3238">
        <f>IF($R3238="","",IF($R3239="",1,IF(O3238&lt;&gt;O3239,1,0)))</f>
        <v/>
      </c>
      <c r="Q3238">
        <f>IF(P3238=1,SUM($P$7:P3238),"")</f>
        <v/>
      </c>
      <c r="R3238">
        <f>IF($A3238="","",IF(ISNUMBER($A3238),$A3238,IFERROR(DATEVALUE($A3238),NA())))</f>
        <v/>
      </c>
    </row>
    <row r="3239">
      <c r="O3239">
        <f>IF($R3239="","",CHOOSE($Q$2,YEAR(R3239)*12+MONTH(R3239),INT((R3239-2)/7),YEAR(R3239)*4+ROUNDUP(MONTH(R3239)/3)))</f>
        <v/>
      </c>
      <c r="P3239">
        <f>IF($R3239="","",IF($R3240="",1,IF(O3239&lt;&gt;O3240,1,0)))</f>
        <v/>
      </c>
      <c r="Q3239">
        <f>IF(P3239=1,SUM($P$7:P3239),"")</f>
        <v/>
      </c>
      <c r="R3239">
        <f>IF($A3239="","",IF(ISNUMBER($A3239),$A3239,IFERROR(DATEVALUE($A3239),NA())))</f>
        <v/>
      </c>
    </row>
    <row r="3240">
      <c r="O3240">
        <f>IF($R3240="","",CHOOSE($Q$2,YEAR(R3240)*12+MONTH(R3240),INT((R3240-2)/7),YEAR(R3240)*4+ROUNDUP(MONTH(R3240)/3)))</f>
        <v/>
      </c>
      <c r="P3240">
        <f>IF($R3240="","",IF($R3241="",1,IF(O3240&lt;&gt;O3241,1,0)))</f>
        <v/>
      </c>
      <c r="Q3240">
        <f>IF(P3240=1,SUM($P$7:P3240),"")</f>
        <v/>
      </c>
      <c r="R3240">
        <f>IF($A3240="","",IF(ISNUMBER($A3240),$A3240,IFERROR(DATEVALUE($A3240),NA())))</f>
        <v/>
      </c>
    </row>
    <row r="3241">
      <c r="O3241">
        <f>IF($R3241="","",CHOOSE($Q$2,YEAR(R3241)*12+MONTH(R3241),INT((R3241-2)/7),YEAR(R3241)*4+ROUNDUP(MONTH(R3241)/3)))</f>
        <v/>
      </c>
      <c r="P3241">
        <f>IF($R3241="","",IF($R3242="",1,IF(O3241&lt;&gt;O3242,1,0)))</f>
        <v/>
      </c>
      <c r="Q3241">
        <f>IF(P3241=1,SUM($P$7:P3241),"")</f>
        <v/>
      </c>
      <c r="R3241">
        <f>IF($A3241="","",IF(ISNUMBER($A3241),$A3241,IFERROR(DATEVALUE($A3241),NA())))</f>
        <v/>
      </c>
    </row>
    <row r="3242">
      <c r="O3242">
        <f>IF($R3242="","",CHOOSE($Q$2,YEAR(R3242)*12+MONTH(R3242),INT((R3242-2)/7),YEAR(R3242)*4+ROUNDUP(MONTH(R3242)/3)))</f>
        <v/>
      </c>
      <c r="P3242">
        <f>IF($R3242="","",IF($R3243="",1,IF(O3242&lt;&gt;O3243,1,0)))</f>
        <v/>
      </c>
      <c r="Q3242">
        <f>IF(P3242=1,SUM($P$7:P3242),"")</f>
        <v/>
      </c>
      <c r="R3242">
        <f>IF($A3242="","",IF(ISNUMBER($A3242),$A3242,IFERROR(DATEVALUE($A3242),NA())))</f>
        <v/>
      </c>
    </row>
    <row r="3243">
      <c r="O3243">
        <f>IF($R3243="","",CHOOSE($Q$2,YEAR(R3243)*12+MONTH(R3243),INT((R3243-2)/7),YEAR(R3243)*4+ROUNDUP(MONTH(R3243)/3)))</f>
        <v/>
      </c>
      <c r="P3243">
        <f>IF($R3243="","",IF($R3244="",1,IF(O3243&lt;&gt;O3244,1,0)))</f>
        <v/>
      </c>
      <c r="Q3243">
        <f>IF(P3243=1,SUM($P$7:P3243),"")</f>
        <v/>
      </c>
      <c r="R3243">
        <f>IF($A3243="","",IF(ISNUMBER($A3243),$A3243,IFERROR(DATEVALUE($A3243),NA())))</f>
        <v/>
      </c>
    </row>
    <row r="3244">
      <c r="O3244">
        <f>IF($R3244="","",CHOOSE($Q$2,YEAR(R3244)*12+MONTH(R3244),INT((R3244-2)/7),YEAR(R3244)*4+ROUNDUP(MONTH(R3244)/3)))</f>
        <v/>
      </c>
      <c r="P3244">
        <f>IF($R3244="","",IF($R3245="",1,IF(O3244&lt;&gt;O3245,1,0)))</f>
        <v/>
      </c>
      <c r="Q3244">
        <f>IF(P3244=1,SUM($P$7:P3244),"")</f>
        <v/>
      </c>
      <c r="R3244">
        <f>IF($A3244="","",IF(ISNUMBER($A3244),$A3244,IFERROR(DATEVALUE($A3244),NA())))</f>
        <v/>
      </c>
    </row>
    <row r="3245">
      <c r="O3245">
        <f>IF($R3245="","",CHOOSE($Q$2,YEAR(R3245)*12+MONTH(R3245),INT((R3245-2)/7),YEAR(R3245)*4+ROUNDUP(MONTH(R3245)/3)))</f>
        <v/>
      </c>
      <c r="P3245">
        <f>IF($R3245="","",IF($R3246="",1,IF(O3245&lt;&gt;O3246,1,0)))</f>
        <v/>
      </c>
      <c r="Q3245">
        <f>IF(P3245=1,SUM($P$7:P3245),"")</f>
        <v/>
      </c>
      <c r="R3245">
        <f>IF($A3245="","",IF(ISNUMBER($A3245),$A3245,IFERROR(DATEVALUE($A3245),NA())))</f>
        <v/>
      </c>
    </row>
    <row r="3246">
      <c r="O3246">
        <f>IF($R3246="","",CHOOSE($Q$2,YEAR(R3246)*12+MONTH(R3246),INT((R3246-2)/7),YEAR(R3246)*4+ROUNDUP(MONTH(R3246)/3)))</f>
        <v/>
      </c>
      <c r="P3246">
        <f>IF($R3246="","",IF($R3247="",1,IF(O3246&lt;&gt;O3247,1,0)))</f>
        <v/>
      </c>
      <c r="Q3246">
        <f>IF(P3246=1,SUM($P$7:P3246),"")</f>
        <v/>
      </c>
      <c r="R3246">
        <f>IF($A3246="","",IF(ISNUMBER($A3246),$A3246,IFERROR(DATEVALUE($A3246),NA())))</f>
        <v/>
      </c>
    </row>
    <row r="3247">
      <c r="O3247">
        <f>IF($R3247="","",CHOOSE($Q$2,YEAR(R3247)*12+MONTH(R3247),INT((R3247-2)/7),YEAR(R3247)*4+ROUNDUP(MONTH(R3247)/3)))</f>
        <v/>
      </c>
      <c r="P3247">
        <f>IF($R3247="","",IF($R3248="",1,IF(O3247&lt;&gt;O3248,1,0)))</f>
        <v/>
      </c>
      <c r="Q3247">
        <f>IF(P3247=1,SUM($P$7:P3247),"")</f>
        <v/>
      </c>
      <c r="R3247">
        <f>IF($A3247="","",IF(ISNUMBER($A3247),$A3247,IFERROR(DATEVALUE($A3247),NA())))</f>
        <v/>
      </c>
    </row>
    <row r="3248">
      <c r="O3248">
        <f>IF($R3248="","",CHOOSE($Q$2,YEAR(R3248)*12+MONTH(R3248),INT((R3248-2)/7),YEAR(R3248)*4+ROUNDUP(MONTH(R3248)/3)))</f>
        <v/>
      </c>
      <c r="P3248">
        <f>IF($R3248="","",IF($R3249="",1,IF(O3248&lt;&gt;O3249,1,0)))</f>
        <v/>
      </c>
      <c r="Q3248">
        <f>IF(P3248=1,SUM($P$7:P3248),"")</f>
        <v/>
      </c>
      <c r="R3248">
        <f>IF($A3248="","",IF(ISNUMBER($A3248),$A3248,IFERROR(DATEVALUE($A3248),NA())))</f>
        <v/>
      </c>
    </row>
    <row r="3249">
      <c r="O3249">
        <f>IF($R3249="","",CHOOSE($Q$2,YEAR(R3249)*12+MONTH(R3249),INT((R3249-2)/7),YEAR(R3249)*4+ROUNDUP(MONTH(R3249)/3)))</f>
        <v/>
      </c>
      <c r="P3249">
        <f>IF($R3249="","",IF($R3250="",1,IF(O3249&lt;&gt;O3250,1,0)))</f>
        <v/>
      </c>
      <c r="Q3249">
        <f>IF(P3249=1,SUM($P$7:P3249),"")</f>
        <v/>
      </c>
      <c r="R3249">
        <f>IF($A3249="","",IF(ISNUMBER($A3249),$A3249,IFERROR(DATEVALUE($A3249),NA())))</f>
        <v/>
      </c>
    </row>
    <row r="3250">
      <c r="O3250">
        <f>IF($R3250="","",CHOOSE($Q$2,YEAR(R3250)*12+MONTH(R3250),INT((R3250-2)/7),YEAR(R3250)*4+ROUNDUP(MONTH(R3250)/3)))</f>
        <v/>
      </c>
      <c r="P3250">
        <f>IF($R3250="","",IF($R3251="",1,IF(O3250&lt;&gt;O3251,1,0)))</f>
        <v/>
      </c>
      <c r="Q3250">
        <f>IF(P3250=1,SUM($P$7:P3250),"")</f>
        <v/>
      </c>
      <c r="R3250">
        <f>IF($A3250="","",IF(ISNUMBER($A3250),$A3250,IFERROR(DATEVALUE($A3250),NA())))</f>
        <v/>
      </c>
    </row>
    <row r="3251">
      <c r="O3251">
        <f>IF($R3251="","",CHOOSE($Q$2,YEAR(R3251)*12+MONTH(R3251),INT((R3251-2)/7),YEAR(R3251)*4+ROUNDUP(MONTH(R3251)/3)))</f>
        <v/>
      </c>
      <c r="P3251">
        <f>IF($R3251="","",IF($R3252="",1,IF(O3251&lt;&gt;O3252,1,0)))</f>
        <v/>
      </c>
      <c r="Q3251">
        <f>IF(P3251=1,SUM($P$7:P3251),"")</f>
        <v/>
      </c>
      <c r="R3251">
        <f>IF($A3251="","",IF(ISNUMBER($A3251),$A3251,IFERROR(DATEVALUE($A3251),NA())))</f>
        <v/>
      </c>
    </row>
    <row r="3252">
      <c r="O3252">
        <f>IF($R3252="","",CHOOSE($Q$2,YEAR(R3252)*12+MONTH(R3252),INT((R3252-2)/7),YEAR(R3252)*4+ROUNDUP(MONTH(R3252)/3)))</f>
        <v/>
      </c>
      <c r="P3252">
        <f>IF($R3252="","",IF($R3253="",1,IF(O3252&lt;&gt;O3253,1,0)))</f>
        <v/>
      </c>
      <c r="Q3252">
        <f>IF(P3252=1,SUM($P$7:P3252),"")</f>
        <v/>
      </c>
      <c r="R3252">
        <f>IF($A3252="","",IF(ISNUMBER($A3252),$A3252,IFERROR(DATEVALUE($A3252),NA())))</f>
        <v/>
      </c>
    </row>
    <row r="3253">
      <c r="O3253">
        <f>IF($R3253="","",CHOOSE($Q$2,YEAR(R3253)*12+MONTH(R3253),INT((R3253-2)/7),YEAR(R3253)*4+ROUNDUP(MONTH(R3253)/3)))</f>
        <v/>
      </c>
      <c r="P3253">
        <f>IF($R3253="","",IF($R3254="",1,IF(O3253&lt;&gt;O3254,1,0)))</f>
        <v/>
      </c>
      <c r="Q3253">
        <f>IF(P3253=1,SUM($P$7:P3253),"")</f>
        <v/>
      </c>
      <c r="R3253">
        <f>IF($A3253="","",IF(ISNUMBER($A3253),$A3253,IFERROR(DATEVALUE($A3253),NA())))</f>
        <v/>
      </c>
    </row>
    <row r="3254">
      <c r="O3254">
        <f>IF($R3254="","",CHOOSE($Q$2,YEAR(R3254)*12+MONTH(R3254),INT((R3254-2)/7),YEAR(R3254)*4+ROUNDUP(MONTH(R3254)/3)))</f>
        <v/>
      </c>
      <c r="P3254">
        <f>IF($R3254="","",IF($R3255="",1,IF(O3254&lt;&gt;O3255,1,0)))</f>
        <v/>
      </c>
      <c r="Q3254">
        <f>IF(P3254=1,SUM($P$7:P3254),"")</f>
        <v/>
      </c>
      <c r="R3254">
        <f>IF($A3254="","",IF(ISNUMBER($A3254),$A3254,IFERROR(DATEVALUE($A3254),NA())))</f>
        <v/>
      </c>
    </row>
    <row r="3255">
      <c r="O3255">
        <f>IF($R3255="","",CHOOSE($Q$2,YEAR(R3255)*12+MONTH(R3255),INT((R3255-2)/7),YEAR(R3255)*4+ROUNDUP(MONTH(R3255)/3)))</f>
        <v/>
      </c>
      <c r="P3255">
        <f>IF($R3255="","",IF($R3256="",1,IF(O3255&lt;&gt;O3256,1,0)))</f>
        <v/>
      </c>
      <c r="Q3255">
        <f>IF(P3255=1,SUM($P$7:P3255),"")</f>
        <v/>
      </c>
      <c r="R3255">
        <f>IF($A3255="","",IF(ISNUMBER($A3255),$A3255,IFERROR(DATEVALUE($A3255),NA())))</f>
        <v/>
      </c>
    </row>
    <row r="3256">
      <c r="O3256">
        <f>IF($R3256="","",CHOOSE($Q$2,YEAR(R3256)*12+MONTH(R3256),INT((R3256-2)/7),YEAR(R3256)*4+ROUNDUP(MONTH(R3256)/3)))</f>
        <v/>
      </c>
      <c r="P3256">
        <f>IF($R3256="","",IF($R3257="",1,IF(O3256&lt;&gt;O3257,1,0)))</f>
        <v/>
      </c>
      <c r="Q3256">
        <f>IF(P3256=1,SUM($P$7:P3256),"")</f>
        <v/>
      </c>
      <c r="R3256">
        <f>IF($A3256="","",IF(ISNUMBER($A3256),$A3256,IFERROR(DATEVALUE($A3256),NA())))</f>
        <v/>
      </c>
    </row>
    <row r="3257">
      <c r="O3257">
        <f>IF($R3257="","",CHOOSE($Q$2,YEAR(R3257)*12+MONTH(R3257),INT((R3257-2)/7),YEAR(R3257)*4+ROUNDUP(MONTH(R3257)/3)))</f>
        <v/>
      </c>
      <c r="P3257">
        <f>IF($R3257="","",IF($R3258="",1,IF(O3257&lt;&gt;O3258,1,0)))</f>
        <v/>
      </c>
      <c r="Q3257">
        <f>IF(P3257=1,SUM($P$7:P3257),"")</f>
        <v/>
      </c>
      <c r="R3257">
        <f>IF($A3257="","",IF(ISNUMBER($A3257),$A3257,IFERROR(DATEVALUE($A3257),NA())))</f>
        <v/>
      </c>
    </row>
    <row r="3258">
      <c r="O3258">
        <f>IF($R3258="","",CHOOSE($Q$2,YEAR(R3258)*12+MONTH(R3258),INT((R3258-2)/7),YEAR(R3258)*4+ROUNDUP(MONTH(R3258)/3)))</f>
        <v/>
      </c>
      <c r="P3258">
        <f>IF($R3258="","",IF($R3259="",1,IF(O3258&lt;&gt;O3259,1,0)))</f>
        <v/>
      </c>
      <c r="Q3258">
        <f>IF(P3258=1,SUM($P$7:P3258),"")</f>
        <v/>
      </c>
      <c r="R3258">
        <f>IF($A3258="","",IF(ISNUMBER($A3258),$A3258,IFERROR(DATEVALUE($A3258),NA())))</f>
        <v/>
      </c>
    </row>
    <row r="3259">
      <c r="O3259">
        <f>IF($R3259="","",CHOOSE($Q$2,YEAR(R3259)*12+MONTH(R3259),INT((R3259-2)/7),YEAR(R3259)*4+ROUNDUP(MONTH(R3259)/3)))</f>
        <v/>
      </c>
      <c r="P3259">
        <f>IF($R3259="","",IF($R3260="",1,IF(O3259&lt;&gt;O3260,1,0)))</f>
        <v/>
      </c>
      <c r="Q3259">
        <f>IF(P3259=1,SUM($P$7:P3259),"")</f>
        <v/>
      </c>
      <c r="R3259">
        <f>IF($A3259="","",IF(ISNUMBER($A3259),$A3259,IFERROR(DATEVALUE($A3259),NA())))</f>
        <v/>
      </c>
    </row>
    <row r="3260">
      <c r="O3260">
        <f>IF($R3260="","",CHOOSE($Q$2,YEAR(R3260)*12+MONTH(R3260),INT((R3260-2)/7),YEAR(R3260)*4+ROUNDUP(MONTH(R3260)/3)))</f>
        <v/>
      </c>
      <c r="P3260">
        <f>IF($R3260="","",IF($R3261="",1,IF(O3260&lt;&gt;O3261,1,0)))</f>
        <v/>
      </c>
      <c r="Q3260">
        <f>IF(P3260=1,SUM($P$7:P3260),"")</f>
        <v/>
      </c>
      <c r="R3260">
        <f>IF($A3260="","",IF(ISNUMBER($A3260),$A3260,IFERROR(DATEVALUE($A3260),NA())))</f>
        <v/>
      </c>
    </row>
    <row r="3261">
      <c r="O3261">
        <f>IF($R3261="","",CHOOSE($Q$2,YEAR(R3261)*12+MONTH(R3261),INT((R3261-2)/7),YEAR(R3261)*4+ROUNDUP(MONTH(R3261)/3)))</f>
        <v/>
      </c>
      <c r="P3261">
        <f>IF($R3261="","",IF($R3262="",1,IF(O3261&lt;&gt;O3262,1,0)))</f>
        <v/>
      </c>
      <c r="Q3261">
        <f>IF(P3261=1,SUM($P$7:P3261),"")</f>
        <v/>
      </c>
      <c r="R3261">
        <f>IF($A3261="","",IF(ISNUMBER($A3261),$A3261,IFERROR(DATEVALUE($A3261),NA())))</f>
        <v/>
      </c>
    </row>
    <row r="3262">
      <c r="O3262">
        <f>IF($R3262="","",CHOOSE($Q$2,YEAR(R3262)*12+MONTH(R3262),INT((R3262-2)/7),YEAR(R3262)*4+ROUNDUP(MONTH(R3262)/3)))</f>
        <v/>
      </c>
      <c r="P3262">
        <f>IF($R3262="","",IF($R3263="",1,IF(O3262&lt;&gt;O3263,1,0)))</f>
        <v/>
      </c>
      <c r="Q3262">
        <f>IF(P3262=1,SUM($P$7:P3262),"")</f>
        <v/>
      </c>
      <c r="R3262">
        <f>IF($A3262="","",IF(ISNUMBER($A3262),$A3262,IFERROR(DATEVALUE($A3262),NA())))</f>
        <v/>
      </c>
    </row>
    <row r="3263">
      <c r="O3263">
        <f>IF($R3263="","",CHOOSE($Q$2,YEAR(R3263)*12+MONTH(R3263),INT((R3263-2)/7),YEAR(R3263)*4+ROUNDUP(MONTH(R3263)/3)))</f>
        <v/>
      </c>
      <c r="P3263">
        <f>IF($R3263="","",IF($R3264="",1,IF(O3263&lt;&gt;O3264,1,0)))</f>
        <v/>
      </c>
      <c r="Q3263">
        <f>IF(P3263=1,SUM($P$7:P3263),"")</f>
        <v/>
      </c>
      <c r="R3263">
        <f>IF($A3263="","",IF(ISNUMBER($A3263),$A3263,IFERROR(DATEVALUE($A3263),NA())))</f>
        <v/>
      </c>
    </row>
    <row r="3264">
      <c r="O3264">
        <f>IF($R3264="","",CHOOSE($Q$2,YEAR(R3264)*12+MONTH(R3264),INT((R3264-2)/7),YEAR(R3264)*4+ROUNDUP(MONTH(R3264)/3)))</f>
        <v/>
      </c>
      <c r="P3264">
        <f>IF($R3264="","",IF($R3265="",1,IF(O3264&lt;&gt;O3265,1,0)))</f>
        <v/>
      </c>
      <c r="Q3264">
        <f>IF(P3264=1,SUM($P$7:P3264),"")</f>
        <v/>
      </c>
      <c r="R3264">
        <f>IF($A3264="","",IF(ISNUMBER($A3264),$A3264,IFERROR(DATEVALUE($A3264),NA())))</f>
        <v/>
      </c>
    </row>
    <row r="3265">
      <c r="O3265">
        <f>IF($R3265="","",CHOOSE($Q$2,YEAR(R3265)*12+MONTH(R3265),INT((R3265-2)/7),YEAR(R3265)*4+ROUNDUP(MONTH(R3265)/3)))</f>
        <v/>
      </c>
      <c r="P3265">
        <f>IF($R3265="","",IF($R3266="",1,IF(O3265&lt;&gt;O3266,1,0)))</f>
        <v/>
      </c>
      <c r="Q3265">
        <f>IF(P3265=1,SUM($P$7:P3265),"")</f>
        <v/>
      </c>
      <c r="R3265">
        <f>IF($A3265="","",IF(ISNUMBER($A3265),$A3265,IFERROR(DATEVALUE($A3265),NA())))</f>
        <v/>
      </c>
    </row>
    <row r="3266">
      <c r="O3266">
        <f>IF($R3266="","",CHOOSE($Q$2,YEAR(R3266)*12+MONTH(R3266),INT((R3266-2)/7),YEAR(R3266)*4+ROUNDUP(MONTH(R3266)/3)))</f>
        <v/>
      </c>
      <c r="P3266">
        <f>IF($R3266="","",IF($R3267="",1,IF(O3266&lt;&gt;O3267,1,0)))</f>
        <v/>
      </c>
      <c r="Q3266">
        <f>IF(P3266=1,SUM($P$7:P3266),"")</f>
        <v/>
      </c>
      <c r="R3266">
        <f>IF($A3266="","",IF(ISNUMBER($A3266),$A3266,IFERROR(DATEVALUE($A3266),NA())))</f>
        <v/>
      </c>
    </row>
    <row r="3267">
      <c r="O3267">
        <f>IF($R3267="","",CHOOSE($Q$2,YEAR(R3267)*12+MONTH(R3267),INT((R3267-2)/7),YEAR(R3267)*4+ROUNDUP(MONTH(R3267)/3)))</f>
        <v/>
      </c>
      <c r="P3267">
        <f>IF($R3267="","",IF($R3268="",1,IF(O3267&lt;&gt;O3268,1,0)))</f>
        <v/>
      </c>
      <c r="Q3267">
        <f>IF(P3267=1,SUM($P$7:P3267),"")</f>
        <v/>
      </c>
      <c r="R3267">
        <f>IF($A3267="","",IF(ISNUMBER($A3267),$A3267,IFERROR(DATEVALUE($A3267),NA())))</f>
        <v/>
      </c>
    </row>
    <row r="3268">
      <c r="O3268">
        <f>IF($R3268="","",CHOOSE($Q$2,YEAR(R3268)*12+MONTH(R3268),INT((R3268-2)/7),YEAR(R3268)*4+ROUNDUP(MONTH(R3268)/3)))</f>
        <v/>
      </c>
      <c r="P3268">
        <f>IF($R3268="","",IF($R3269="",1,IF(O3268&lt;&gt;O3269,1,0)))</f>
        <v/>
      </c>
      <c r="Q3268">
        <f>IF(P3268=1,SUM($P$7:P3268),"")</f>
        <v/>
      </c>
      <c r="R3268">
        <f>IF($A3268="","",IF(ISNUMBER($A3268),$A3268,IFERROR(DATEVALUE($A3268),NA())))</f>
        <v/>
      </c>
    </row>
    <row r="3269">
      <c r="O3269">
        <f>IF($R3269="","",CHOOSE($Q$2,YEAR(R3269)*12+MONTH(R3269),INT((R3269-2)/7),YEAR(R3269)*4+ROUNDUP(MONTH(R3269)/3)))</f>
        <v/>
      </c>
      <c r="P3269">
        <f>IF($R3269="","",IF($R3270="",1,IF(O3269&lt;&gt;O3270,1,0)))</f>
        <v/>
      </c>
      <c r="Q3269">
        <f>IF(P3269=1,SUM($P$7:P3269),"")</f>
        <v/>
      </c>
      <c r="R3269">
        <f>IF($A3269="","",IF(ISNUMBER($A3269),$A3269,IFERROR(DATEVALUE($A3269),NA())))</f>
        <v/>
      </c>
    </row>
    <row r="3270">
      <c r="O3270">
        <f>IF($R3270="","",CHOOSE($Q$2,YEAR(R3270)*12+MONTH(R3270),INT((R3270-2)/7),YEAR(R3270)*4+ROUNDUP(MONTH(R3270)/3)))</f>
        <v/>
      </c>
      <c r="P3270">
        <f>IF($R3270="","",IF($R3271="",1,IF(O3270&lt;&gt;O3271,1,0)))</f>
        <v/>
      </c>
      <c r="Q3270">
        <f>IF(P3270=1,SUM($P$7:P3270),"")</f>
        <v/>
      </c>
      <c r="R3270">
        <f>IF($A3270="","",IF(ISNUMBER($A3270),$A3270,IFERROR(DATEVALUE($A3270),NA())))</f>
        <v/>
      </c>
    </row>
    <row r="3271">
      <c r="O3271">
        <f>IF($R3271="","",CHOOSE($Q$2,YEAR(R3271)*12+MONTH(R3271),INT((R3271-2)/7),YEAR(R3271)*4+ROUNDUP(MONTH(R3271)/3)))</f>
        <v/>
      </c>
      <c r="P3271">
        <f>IF($R3271="","",IF($R3272="",1,IF(O3271&lt;&gt;O3272,1,0)))</f>
        <v/>
      </c>
      <c r="Q3271">
        <f>IF(P3271=1,SUM($P$7:P3271),"")</f>
        <v/>
      </c>
      <c r="R3271">
        <f>IF($A3271="","",IF(ISNUMBER($A3271),$A3271,IFERROR(DATEVALUE($A3271),NA())))</f>
        <v/>
      </c>
    </row>
    <row r="3272">
      <c r="O3272">
        <f>IF($R3272="","",CHOOSE($Q$2,YEAR(R3272)*12+MONTH(R3272),INT((R3272-2)/7),YEAR(R3272)*4+ROUNDUP(MONTH(R3272)/3)))</f>
        <v/>
      </c>
      <c r="P3272">
        <f>IF($R3272="","",IF($R3273="",1,IF(O3272&lt;&gt;O3273,1,0)))</f>
        <v/>
      </c>
      <c r="Q3272">
        <f>IF(P3272=1,SUM($P$7:P3272),"")</f>
        <v/>
      </c>
      <c r="R3272">
        <f>IF($A3272="","",IF(ISNUMBER($A3272),$A3272,IFERROR(DATEVALUE($A3272),NA())))</f>
        <v/>
      </c>
    </row>
    <row r="3273">
      <c r="O3273">
        <f>IF($R3273="","",CHOOSE($Q$2,YEAR(R3273)*12+MONTH(R3273),INT((R3273-2)/7),YEAR(R3273)*4+ROUNDUP(MONTH(R3273)/3)))</f>
        <v/>
      </c>
      <c r="P3273">
        <f>IF($R3273="","",IF($R3274="",1,IF(O3273&lt;&gt;O3274,1,0)))</f>
        <v/>
      </c>
      <c r="Q3273">
        <f>IF(P3273=1,SUM($P$7:P3273),"")</f>
        <v/>
      </c>
      <c r="R3273">
        <f>IF($A3273="","",IF(ISNUMBER($A3273),$A3273,IFERROR(DATEVALUE($A3273),NA())))</f>
        <v/>
      </c>
    </row>
    <row r="3274">
      <c r="O3274">
        <f>IF($R3274="","",CHOOSE($Q$2,YEAR(R3274)*12+MONTH(R3274),INT((R3274-2)/7),YEAR(R3274)*4+ROUNDUP(MONTH(R3274)/3)))</f>
        <v/>
      </c>
      <c r="P3274">
        <f>IF($R3274="","",IF($R3275="",1,IF(O3274&lt;&gt;O3275,1,0)))</f>
        <v/>
      </c>
      <c r="Q3274">
        <f>IF(P3274=1,SUM($P$7:P3274),"")</f>
        <v/>
      </c>
      <c r="R3274">
        <f>IF($A3274="","",IF(ISNUMBER($A3274),$A3274,IFERROR(DATEVALUE($A3274),NA())))</f>
        <v/>
      </c>
    </row>
    <row r="3275">
      <c r="O3275">
        <f>IF($R3275="","",CHOOSE($Q$2,YEAR(R3275)*12+MONTH(R3275),INT((R3275-2)/7),YEAR(R3275)*4+ROUNDUP(MONTH(R3275)/3)))</f>
        <v/>
      </c>
      <c r="P3275">
        <f>IF($R3275="","",IF($R3276="",1,IF(O3275&lt;&gt;O3276,1,0)))</f>
        <v/>
      </c>
      <c r="Q3275">
        <f>IF(P3275=1,SUM($P$7:P3275),"")</f>
        <v/>
      </c>
      <c r="R3275">
        <f>IF($A3275="","",IF(ISNUMBER($A3275),$A3275,IFERROR(DATEVALUE($A3275),NA())))</f>
        <v/>
      </c>
    </row>
    <row r="3276">
      <c r="O3276">
        <f>IF($R3276="","",CHOOSE($Q$2,YEAR(R3276)*12+MONTH(R3276),INT((R3276-2)/7),YEAR(R3276)*4+ROUNDUP(MONTH(R3276)/3)))</f>
        <v/>
      </c>
      <c r="P3276">
        <f>IF($R3276="","",IF($R3277="",1,IF(O3276&lt;&gt;O3277,1,0)))</f>
        <v/>
      </c>
      <c r="Q3276">
        <f>IF(P3276=1,SUM($P$7:P3276),"")</f>
        <v/>
      </c>
      <c r="R3276">
        <f>IF($A3276="","",IF(ISNUMBER($A3276),$A3276,IFERROR(DATEVALUE($A3276),NA())))</f>
        <v/>
      </c>
    </row>
    <row r="3277">
      <c r="O3277">
        <f>IF($R3277="","",CHOOSE($Q$2,YEAR(R3277)*12+MONTH(R3277),INT((R3277-2)/7),YEAR(R3277)*4+ROUNDUP(MONTH(R3277)/3)))</f>
        <v/>
      </c>
      <c r="P3277">
        <f>IF($R3277="","",IF($R3278="",1,IF(O3277&lt;&gt;O3278,1,0)))</f>
        <v/>
      </c>
      <c r="Q3277">
        <f>IF(P3277=1,SUM($P$7:P3277),"")</f>
        <v/>
      </c>
      <c r="R3277">
        <f>IF($A3277="","",IF(ISNUMBER($A3277),$A3277,IFERROR(DATEVALUE($A3277),NA())))</f>
        <v/>
      </c>
    </row>
    <row r="3278">
      <c r="O3278">
        <f>IF($R3278="","",CHOOSE($Q$2,YEAR(R3278)*12+MONTH(R3278),INT((R3278-2)/7),YEAR(R3278)*4+ROUNDUP(MONTH(R3278)/3)))</f>
        <v/>
      </c>
      <c r="P3278">
        <f>IF($R3278="","",IF($R3279="",1,IF(O3278&lt;&gt;O3279,1,0)))</f>
        <v/>
      </c>
      <c r="Q3278">
        <f>IF(P3278=1,SUM($P$7:P3278),"")</f>
        <v/>
      </c>
      <c r="R3278">
        <f>IF($A3278="","",IF(ISNUMBER($A3278),$A3278,IFERROR(DATEVALUE($A3278),NA())))</f>
        <v/>
      </c>
    </row>
    <row r="3279">
      <c r="O3279">
        <f>IF($R3279="","",CHOOSE($Q$2,YEAR(R3279)*12+MONTH(R3279),INT((R3279-2)/7),YEAR(R3279)*4+ROUNDUP(MONTH(R3279)/3)))</f>
        <v/>
      </c>
      <c r="P3279">
        <f>IF($R3279="","",IF($R3280="",1,IF(O3279&lt;&gt;O3280,1,0)))</f>
        <v/>
      </c>
      <c r="Q3279">
        <f>IF(P3279=1,SUM($P$7:P3279),"")</f>
        <v/>
      </c>
      <c r="R3279">
        <f>IF($A3279="","",IF(ISNUMBER($A3279),$A3279,IFERROR(DATEVALUE($A3279),NA())))</f>
        <v/>
      </c>
    </row>
    <row r="3280">
      <c r="O3280">
        <f>IF($R3280="","",CHOOSE($Q$2,YEAR(R3280)*12+MONTH(R3280),INT((R3280-2)/7),YEAR(R3280)*4+ROUNDUP(MONTH(R3280)/3)))</f>
        <v/>
      </c>
      <c r="P3280">
        <f>IF($R3280="","",IF($R3281="",1,IF(O3280&lt;&gt;O3281,1,0)))</f>
        <v/>
      </c>
      <c r="Q3280">
        <f>IF(P3280=1,SUM($P$7:P3280),"")</f>
        <v/>
      </c>
      <c r="R3280">
        <f>IF($A3280="","",IF(ISNUMBER($A3280),$A3280,IFERROR(DATEVALUE($A3280),NA())))</f>
        <v/>
      </c>
    </row>
    <row r="3281">
      <c r="O3281">
        <f>IF($R3281="","",CHOOSE($Q$2,YEAR(R3281)*12+MONTH(R3281),INT((R3281-2)/7),YEAR(R3281)*4+ROUNDUP(MONTH(R3281)/3)))</f>
        <v/>
      </c>
      <c r="P3281">
        <f>IF($R3281="","",IF($R3282="",1,IF(O3281&lt;&gt;O3282,1,0)))</f>
        <v/>
      </c>
      <c r="Q3281">
        <f>IF(P3281=1,SUM($P$7:P3281),"")</f>
        <v/>
      </c>
      <c r="R3281">
        <f>IF($A3281="","",IF(ISNUMBER($A3281),$A3281,IFERROR(DATEVALUE($A3281),NA())))</f>
        <v/>
      </c>
    </row>
    <row r="3282">
      <c r="O3282">
        <f>IF($R3282="","",CHOOSE($Q$2,YEAR(R3282)*12+MONTH(R3282),INT((R3282-2)/7),YEAR(R3282)*4+ROUNDUP(MONTH(R3282)/3)))</f>
        <v/>
      </c>
      <c r="P3282">
        <f>IF($R3282="","",IF($R3283="",1,IF(O3282&lt;&gt;O3283,1,0)))</f>
        <v/>
      </c>
      <c r="Q3282">
        <f>IF(P3282=1,SUM($P$7:P3282),"")</f>
        <v/>
      </c>
      <c r="R3282">
        <f>IF($A3282="","",IF(ISNUMBER($A3282),$A3282,IFERROR(DATEVALUE($A3282),NA())))</f>
        <v/>
      </c>
    </row>
    <row r="3283">
      <c r="O3283">
        <f>IF($R3283="","",CHOOSE($Q$2,YEAR(R3283)*12+MONTH(R3283),INT((R3283-2)/7),YEAR(R3283)*4+ROUNDUP(MONTH(R3283)/3)))</f>
        <v/>
      </c>
      <c r="P3283">
        <f>IF($R3283="","",IF($R3284="",1,IF(O3283&lt;&gt;O3284,1,0)))</f>
        <v/>
      </c>
      <c r="Q3283">
        <f>IF(P3283=1,SUM($P$7:P3283),"")</f>
        <v/>
      </c>
      <c r="R3283">
        <f>IF($A3283="","",IF(ISNUMBER($A3283),$A3283,IFERROR(DATEVALUE($A3283),NA())))</f>
        <v/>
      </c>
    </row>
    <row r="3284">
      <c r="O3284">
        <f>IF($R3284="","",CHOOSE($Q$2,YEAR(R3284)*12+MONTH(R3284),INT((R3284-2)/7),YEAR(R3284)*4+ROUNDUP(MONTH(R3284)/3)))</f>
        <v/>
      </c>
      <c r="P3284">
        <f>IF($R3284="","",IF($R3285="",1,IF(O3284&lt;&gt;O3285,1,0)))</f>
        <v/>
      </c>
      <c r="Q3284">
        <f>IF(P3284=1,SUM($P$7:P3284),"")</f>
        <v/>
      </c>
      <c r="R3284">
        <f>IF($A3284="","",IF(ISNUMBER($A3284),$A3284,IFERROR(DATEVALUE($A3284),NA())))</f>
        <v/>
      </c>
    </row>
    <row r="3285">
      <c r="O3285">
        <f>IF($R3285="","",CHOOSE($Q$2,YEAR(R3285)*12+MONTH(R3285),INT((R3285-2)/7),YEAR(R3285)*4+ROUNDUP(MONTH(R3285)/3)))</f>
        <v/>
      </c>
      <c r="P3285">
        <f>IF($R3285="","",IF($R3286="",1,IF(O3285&lt;&gt;O3286,1,0)))</f>
        <v/>
      </c>
      <c r="Q3285">
        <f>IF(P3285=1,SUM($P$7:P3285),"")</f>
        <v/>
      </c>
      <c r="R3285">
        <f>IF($A3285="","",IF(ISNUMBER($A3285),$A3285,IFERROR(DATEVALUE($A3285),NA())))</f>
        <v/>
      </c>
    </row>
    <row r="3286">
      <c r="O3286">
        <f>IF($R3286="","",CHOOSE($Q$2,YEAR(R3286)*12+MONTH(R3286),INT((R3286-2)/7),YEAR(R3286)*4+ROUNDUP(MONTH(R3286)/3)))</f>
        <v/>
      </c>
      <c r="P3286">
        <f>IF($R3286="","",IF($R3287="",1,IF(O3286&lt;&gt;O3287,1,0)))</f>
        <v/>
      </c>
      <c r="Q3286">
        <f>IF(P3286=1,SUM($P$7:P3286),"")</f>
        <v/>
      </c>
      <c r="R3286">
        <f>IF($A3286="","",IF(ISNUMBER($A3286),$A3286,IFERROR(DATEVALUE($A3286),NA())))</f>
        <v/>
      </c>
    </row>
    <row r="3287">
      <c r="O3287">
        <f>IF($R3287="","",CHOOSE($Q$2,YEAR(R3287)*12+MONTH(R3287),INT((R3287-2)/7),YEAR(R3287)*4+ROUNDUP(MONTH(R3287)/3)))</f>
        <v/>
      </c>
      <c r="P3287">
        <f>IF($R3287="","",IF($R3288="",1,IF(O3287&lt;&gt;O3288,1,0)))</f>
        <v/>
      </c>
      <c r="Q3287">
        <f>IF(P3287=1,SUM($P$7:P3287),"")</f>
        <v/>
      </c>
      <c r="R3287">
        <f>IF($A3287="","",IF(ISNUMBER($A3287),$A3287,IFERROR(DATEVALUE($A3287),NA())))</f>
        <v/>
      </c>
    </row>
    <row r="3288">
      <c r="O3288">
        <f>IF($R3288="","",CHOOSE($Q$2,YEAR(R3288)*12+MONTH(R3288),INT((R3288-2)/7),YEAR(R3288)*4+ROUNDUP(MONTH(R3288)/3)))</f>
        <v/>
      </c>
      <c r="P3288">
        <f>IF($R3288="","",IF($R3289="",1,IF(O3288&lt;&gt;O3289,1,0)))</f>
        <v/>
      </c>
      <c r="Q3288">
        <f>IF(P3288=1,SUM($P$7:P3288),"")</f>
        <v/>
      </c>
      <c r="R3288">
        <f>IF($A3288="","",IF(ISNUMBER($A3288),$A3288,IFERROR(DATEVALUE($A3288),NA())))</f>
        <v/>
      </c>
    </row>
    <row r="3289">
      <c r="O3289">
        <f>IF($R3289="","",CHOOSE($Q$2,YEAR(R3289)*12+MONTH(R3289),INT((R3289-2)/7),YEAR(R3289)*4+ROUNDUP(MONTH(R3289)/3)))</f>
        <v/>
      </c>
      <c r="P3289">
        <f>IF($R3289="","",IF($R3290="",1,IF(O3289&lt;&gt;O3290,1,0)))</f>
        <v/>
      </c>
      <c r="Q3289">
        <f>IF(P3289=1,SUM($P$7:P3289),"")</f>
        <v/>
      </c>
      <c r="R3289">
        <f>IF($A3289="","",IF(ISNUMBER($A3289),$A3289,IFERROR(DATEVALUE($A3289),NA())))</f>
        <v/>
      </c>
    </row>
    <row r="3290">
      <c r="O3290">
        <f>IF($R3290="","",CHOOSE($Q$2,YEAR(R3290)*12+MONTH(R3290),INT((R3290-2)/7),YEAR(R3290)*4+ROUNDUP(MONTH(R3290)/3)))</f>
        <v/>
      </c>
      <c r="P3290">
        <f>IF($R3290="","",IF($R3291="",1,IF(O3290&lt;&gt;O3291,1,0)))</f>
        <v/>
      </c>
      <c r="Q3290">
        <f>IF(P3290=1,SUM($P$7:P3290),"")</f>
        <v/>
      </c>
      <c r="R3290">
        <f>IF($A3290="","",IF(ISNUMBER($A3290),$A3290,IFERROR(DATEVALUE($A3290),NA())))</f>
        <v/>
      </c>
    </row>
    <row r="3291">
      <c r="O3291">
        <f>IF($R3291="","",CHOOSE($Q$2,YEAR(R3291)*12+MONTH(R3291),INT((R3291-2)/7),YEAR(R3291)*4+ROUNDUP(MONTH(R3291)/3)))</f>
        <v/>
      </c>
      <c r="P3291">
        <f>IF($R3291="","",IF($R3292="",1,IF(O3291&lt;&gt;O3292,1,0)))</f>
        <v/>
      </c>
      <c r="Q3291">
        <f>IF(P3291=1,SUM($P$7:P3291),"")</f>
        <v/>
      </c>
      <c r="R3291">
        <f>IF($A3291="","",IF(ISNUMBER($A3291),$A3291,IFERROR(DATEVALUE($A3291),NA())))</f>
        <v/>
      </c>
    </row>
    <row r="3292">
      <c r="O3292">
        <f>IF($R3292="","",CHOOSE($Q$2,YEAR(R3292)*12+MONTH(R3292),INT((R3292-2)/7),YEAR(R3292)*4+ROUNDUP(MONTH(R3292)/3)))</f>
        <v/>
      </c>
      <c r="P3292">
        <f>IF($R3292="","",IF($R3293="",1,IF(O3292&lt;&gt;O3293,1,0)))</f>
        <v/>
      </c>
      <c r="Q3292">
        <f>IF(P3292=1,SUM($P$7:P3292),"")</f>
        <v/>
      </c>
      <c r="R3292">
        <f>IF($A3292="","",IF(ISNUMBER($A3292),$A3292,IFERROR(DATEVALUE($A3292),NA())))</f>
        <v/>
      </c>
    </row>
    <row r="3293">
      <c r="O3293">
        <f>IF($R3293="","",CHOOSE($Q$2,YEAR(R3293)*12+MONTH(R3293),INT((R3293-2)/7),YEAR(R3293)*4+ROUNDUP(MONTH(R3293)/3)))</f>
        <v/>
      </c>
      <c r="P3293">
        <f>IF($R3293="","",IF($R3294="",1,IF(O3293&lt;&gt;O3294,1,0)))</f>
        <v/>
      </c>
      <c r="Q3293">
        <f>IF(P3293=1,SUM($P$7:P3293),"")</f>
        <v/>
      </c>
      <c r="R3293">
        <f>IF($A3293="","",IF(ISNUMBER($A3293),$A3293,IFERROR(DATEVALUE($A3293),NA())))</f>
        <v/>
      </c>
    </row>
    <row r="3294">
      <c r="O3294">
        <f>IF($R3294="","",CHOOSE($Q$2,YEAR(R3294)*12+MONTH(R3294),INT((R3294-2)/7),YEAR(R3294)*4+ROUNDUP(MONTH(R3294)/3)))</f>
        <v/>
      </c>
      <c r="P3294">
        <f>IF($R3294="","",IF($R3295="",1,IF(O3294&lt;&gt;O3295,1,0)))</f>
        <v/>
      </c>
      <c r="Q3294">
        <f>IF(P3294=1,SUM($P$7:P3294),"")</f>
        <v/>
      </c>
      <c r="R3294">
        <f>IF($A3294="","",IF(ISNUMBER($A3294),$A3294,IFERROR(DATEVALUE($A3294),NA())))</f>
        <v/>
      </c>
    </row>
    <row r="3295">
      <c r="O3295">
        <f>IF($R3295="","",CHOOSE($Q$2,YEAR(R3295)*12+MONTH(R3295),INT((R3295-2)/7),YEAR(R3295)*4+ROUNDUP(MONTH(R3295)/3)))</f>
        <v/>
      </c>
      <c r="P3295">
        <f>IF($R3295="","",IF($R3296="",1,IF(O3295&lt;&gt;O3296,1,0)))</f>
        <v/>
      </c>
      <c r="Q3295">
        <f>IF(P3295=1,SUM($P$7:P3295),"")</f>
        <v/>
      </c>
      <c r="R3295">
        <f>IF($A3295="","",IF(ISNUMBER($A3295),$A3295,IFERROR(DATEVALUE($A3295),NA())))</f>
        <v/>
      </c>
    </row>
    <row r="3296">
      <c r="O3296">
        <f>IF($R3296="","",CHOOSE($Q$2,YEAR(R3296)*12+MONTH(R3296),INT((R3296-2)/7),YEAR(R3296)*4+ROUNDUP(MONTH(R3296)/3)))</f>
        <v/>
      </c>
      <c r="P3296">
        <f>IF($R3296="","",IF($R3297="",1,IF(O3296&lt;&gt;O3297,1,0)))</f>
        <v/>
      </c>
      <c r="Q3296">
        <f>IF(P3296=1,SUM($P$7:P3296),"")</f>
        <v/>
      </c>
      <c r="R3296">
        <f>IF($A3296="","",IF(ISNUMBER($A3296),$A3296,IFERROR(DATEVALUE($A3296),NA())))</f>
        <v/>
      </c>
    </row>
    <row r="3297">
      <c r="O3297">
        <f>IF($R3297="","",CHOOSE($Q$2,YEAR(R3297)*12+MONTH(R3297),INT((R3297-2)/7),YEAR(R3297)*4+ROUNDUP(MONTH(R3297)/3)))</f>
        <v/>
      </c>
      <c r="P3297">
        <f>IF($R3297="","",IF($R3298="",1,IF(O3297&lt;&gt;O3298,1,0)))</f>
        <v/>
      </c>
      <c r="Q3297">
        <f>IF(P3297=1,SUM($P$7:P3297),"")</f>
        <v/>
      </c>
      <c r="R3297">
        <f>IF($A3297="","",IF(ISNUMBER($A3297),$A3297,IFERROR(DATEVALUE($A3297),NA())))</f>
        <v/>
      </c>
    </row>
    <row r="3298">
      <c r="O3298">
        <f>IF($R3298="","",CHOOSE($Q$2,YEAR(R3298)*12+MONTH(R3298),INT((R3298-2)/7),YEAR(R3298)*4+ROUNDUP(MONTH(R3298)/3)))</f>
        <v/>
      </c>
      <c r="P3298">
        <f>IF($R3298="","",IF($R3299="",1,IF(O3298&lt;&gt;O3299,1,0)))</f>
        <v/>
      </c>
      <c r="Q3298">
        <f>IF(P3298=1,SUM($P$7:P3298),"")</f>
        <v/>
      </c>
      <c r="R3298">
        <f>IF($A3298="","",IF(ISNUMBER($A3298),$A3298,IFERROR(DATEVALUE($A3298),NA())))</f>
        <v/>
      </c>
    </row>
    <row r="3299">
      <c r="O3299">
        <f>IF($R3299="","",CHOOSE($Q$2,YEAR(R3299)*12+MONTH(R3299),INT((R3299-2)/7),YEAR(R3299)*4+ROUNDUP(MONTH(R3299)/3)))</f>
        <v/>
      </c>
      <c r="P3299">
        <f>IF($R3299="","",IF($R3300="",1,IF(O3299&lt;&gt;O3300,1,0)))</f>
        <v/>
      </c>
      <c r="Q3299">
        <f>IF(P3299=1,SUM($P$7:P3299),"")</f>
        <v/>
      </c>
      <c r="R3299">
        <f>IF($A3299="","",IF(ISNUMBER($A3299),$A3299,IFERROR(DATEVALUE($A3299),NA())))</f>
        <v/>
      </c>
    </row>
    <row r="3300">
      <c r="O3300">
        <f>IF($R3300="","",CHOOSE($Q$2,YEAR(R3300)*12+MONTH(R3300),INT((R3300-2)/7),YEAR(R3300)*4+ROUNDUP(MONTH(R3300)/3)))</f>
        <v/>
      </c>
      <c r="P3300">
        <f>IF($R3300="","",IF($R3301="",1,IF(O3300&lt;&gt;O3301,1,0)))</f>
        <v/>
      </c>
      <c r="Q3300">
        <f>IF(P3300=1,SUM($P$7:P3300),"")</f>
        <v/>
      </c>
      <c r="R3300">
        <f>IF($A3300="","",IF(ISNUMBER($A3300),$A3300,IFERROR(DATEVALUE($A3300),NA())))</f>
        <v/>
      </c>
    </row>
    <row r="3301">
      <c r="O3301">
        <f>IF($R3301="","",CHOOSE($Q$2,YEAR(R3301)*12+MONTH(R3301),INT((R3301-2)/7),YEAR(R3301)*4+ROUNDUP(MONTH(R3301)/3)))</f>
        <v/>
      </c>
      <c r="P3301">
        <f>IF($R3301="","",IF($R3302="",1,IF(O3301&lt;&gt;O3302,1,0)))</f>
        <v/>
      </c>
      <c r="Q3301">
        <f>IF(P3301=1,SUM($P$7:P3301),"")</f>
        <v/>
      </c>
      <c r="R3301">
        <f>IF($A3301="","",IF(ISNUMBER($A3301),$A3301,IFERROR(DATEVALUE($A3301),NA())))</f>
        <v/>
      </c>
    </row>
    <row r="3302">
      <c r="O3302">
        <f>IF($R3302="","",CHOOSE($Q$2,YEAR(R3302)*12+MONTH(R3302),INT((R3302-2)/7),YEAR(R3302)*4+ROUNDUP(MONTH(R3302)/3)))</f>
        <v/>
      </c>
      <c r="P3302">
        <f>IF($R3302="","",IF($R3303="",1,IF(O3302&lt;&gt;O3303,1,0)))</f>
        <v/>
      </c>
      <c r="Q3302">
        <f>IF(P3302=1,SUM($P$7:P3302),"")</f>
        <v/>
      </c>
      <c r="R3302">
        <f>IF($A3302="","",IF(ISNUMBER($A3302),$A3302,IFERROR(DATEVALUE($A3302),NA())))</f>
        <v/>
      </c>
    </row>
    <row r="3303">
      <c r="O3303">
        <f>IF($R3303="","",CHOOSE($Q$2,YEAR(R3303)*12+MONTH(R3303),INT((R3303-2)/7),YEAR(R3303)*4+ROUNDUP(MONTH(R3303)/3)))</f>
        <v/>
      </c>
      <c r="P3303">
        <f>IF($R3303="","",IF($R3304="",1,IF(O3303&lt;&gt;O3304,1,0)))</f>
        <v/>
      </c>
      <c r="Q3303">
        <f>IF(P3303=1,SUM($P$7:P3303),"")</f>
        <v/>
      </c>
      <c r="R3303">
        <f>IF($A3303="","",IF(ISNUMBER($A3303),$A3303,IFERROR(DATEVALUE($A3303),NA())))</f>
        <v/>
      </c>
    </row>
    <row r="3304">
      <c r="O3304">
        <f>IF($R3304="","",CHOOSE($Q$2,YEAR(R3304)*12+MONTH(R3304),INT((R3304-2)/7),YEAR(R3304)*4+ROUNDUP(MONTH(R3304)/3)))</f>
        <v/>
      </c>
      <c r="P3304">
        <f>IF($R3304="","",IF($R3305="",1,IF(O3304&lt;&gt;O3305,1,0)))</f>
        <v/>
      </c>
      <c r="Q3304">
        <f>IF(P3304=1,SUM($P$7:P3304),"")</f>
        <v/>
      </c>
      <c r="R3304">
        <f>IF($A3304="","",IF(ISNUMBER($A3304),$A3304,IFERROR(DATEVALUE($A3304),NA())))</f>
        <v/>
      </c>
    </row>
    <row r="3305">
      <c r="O3305">
        <f>IF($R3305="","",CHOOSE($Q$2,YEAR(R3305)*12+MONTH(R3305),INT((R3305-2)/7),YEAR(R3305)*4+ROUNDUP(MONTH(R3305)/3)))</f>
        <v/>
      </c>
      <c r="P3305">
        <f>IF($R3305="","",IF($R3306="",1,IF(O3305&lt;&gt;O3306,1,0)))</f>
        <v/>
      </c>
      <c r="Q3305">
        <f>IF(P3305=1,SUM($P$7:P3305),"")</f>
        <v/>
      </c>
      <c r="R3305">
        <f>IF($A3305="","",IF(ISNUMBER($A3305),$A3305,IFERROR(DATEVALUE($A3305),NA())))</f>
        <v/>
      </c>
    </row>
    <row r="3306">
      <c r="O3306">
        <f>IF($R3306="","",CHOOSE($Q$2,YEAR(R3306)*12+MONTH(R3306),INT((R3306-2)/7),YEAR(R3306)*4+ROUNDUP(MONTH(R3306)/3)))</f>
        <v/>
      </c>
      <c r="P3306">
        <f>IF($R3306="","",IF($R3307="",1,IF(O3306&lt;&gt;O3307,1,0)))</f>
        <v/>
      </c>
      <c r="Q3306">
        <f>IF(P3306=1,SUM($P$7:P3306),"")</f>
        <v/>
      </c>
      <c r="R3306">
        <f>IF($A3306="","",IF(ISNUMBER($A3306),$A3306,IFERROR(DATEVALUE($A3306),NA())))</f>
        <v/>
      </c>
    </row>
    <row r="3307">
      <c r="O3307">
        <f>IF($R3307="","",CHOOSE($Q$2,YEAR(R3307)*12+MONTH(R3307),INT((R3307-2)/7),YEAR(R3307)*4+ROUNDUP(MONTH(R3307)/3)))</f>
        <v/>
      </c>
      <c r="P3307">
        <f>IF($R3307="","",IF($R3308="",1,IF(O3307&lt;&gt;O3308,1,0)))</f>
        <v/>
      </c>
      <c r="Q3307">
        <f>IF(P3307=1,SUM($P$7:P3307),"")</f>
        <v/>
      </c>
      <c r="R3307">
        <f>IF($A3307="","",IF(ISNUMBER($A3307),$A3307,IFERROR(DATEVALUE($A3307),NA())))</f>
        <v/>
      </c>
    </row>
    <row r="3308">
      <c r="O3308">
        <f>IF($R3308="","",CHOOSE($Q$2,YEAR(R3308)*12+MONTH(R3308),INT((R3308-2)/7),YEAR(R3308)*4+ROUNDUP(MONTH(R3308)/3)))</f>
        <v/>
      </c>
      <c r="P3308">
        <f>IF($R3308="","",IF($R3309="",1,IF(O3308&lt;&gt;O3309,1,0)))</f>
        <v/>
      </c>
      <c r="Q3308">
        <f>IF(P3308=1,SUM($P$7:P3308),"")</f>
        <v/>
      </c>
      <c r="R3308">
        <f>IF($A3308="","",IF(ISNUMBER($A3308),$A3308,IFERROR(DATEVALUE($A3308),NA())))</f>
        <v/>
      </c>
    </row>
    <row r="3309">
      <c r="O3309">
        <f>IF($R3309="","",CHOOSE($Q$2,YEAR(R3309)*12+MONTH(R3309),INT((R3309-2)/7),YEAR(R3309)*4+ROUNDUP(MONTH(R3309)/3)))</f>
        <v/>
      </c>
      <c r="P3309">
        <f>IF($R3309="","",IF($R3310="",1,IF(O3309&lt;&gt;O3310,1,0)))</f>
        <v/>
      </c>
      <c r="Q3309">
        <f>IF(P3309=1,SUM($P$7:P3309),"")</f>
        <v/>
      </c>
      <c r="R3309">
        <f>IF($A3309="","",IF(ISNUMBER($A3309),$A3309,IFERROR(DATEVALUE($A3309),NA())))</f>
        <v/>
      </c>
    </row>
    <row r="3310">
      <c r="O3310">
        <f>IF($R3310="","",CHOOSE($Q$2,YEAR(R3310)*12+MONTH(R3310),INT((R3310-2)/7),YEAR(R3310)*4+ROUNDUP(MONTH(R3310)/3)))</f>
        <v/>
      </c>
      <c r="P3310">
        <f>IF($R3310="","",IF($R3311="",1,IF(O3310&lt;&gt;O3311,1,0)))</f>
        <v/>
      </c>
      <c r="Q3310">
        <f>IF(P3310=1,SUM($P$7:P3310),"")</f>
        <v/>
      </c>
      <c r="R3310">
        <f>IF($A3310="","",IF(ISNUMBER($A3310),$A3310,IFERROR(DATEVALUE($A3310),NA())))</f>
        <v/>
      </c>
    </row>
    <row r="3311">
      <c r="O3311">
        <f>IF($R3311="","",CHOOSE($Q$2,YEAR(R3311)*12+MONTH(R3311),INT((R3311-2)/7),YEAR(R3311)*4+ROUNDUP(MONTH(R3311)/3)))</f>
        <v/>
      </c>
      <c r="P3311">
        <f>IF($R3311="","",IF($R3312="",1,IF(O3311&lt;&gt;O3312,1,0)))</f>
        <v/>
      </c>
      <c r="Q3311">
        <f>IF(P3311=1,SUM($P$7:P3311),"")</f>
        <v/>
      </c>
      <c r="R3311">
        <f>IF($A3311="","",IF(ISNUMBER($A3311),$A3311,IFERROR(DATEVALUE($A3311),NA())))</f>
        <v/>
      </c>
    </row>
    <row r="3312">
      <c r="O3312">
        <f>IF($R3312="","",CHOOSE($Q$2,YEAR(R3312)*12+MONTH(R3312),INT((R3312-2)/7),YEAR(R3312)*4+ROUNDUP(MONTH(R3312)/3)))</f>
        <v/>
      </c>
      <c r="P3312">
        <f>IF($R3312="","",IF($R3313="",1,IF(O3312&lt;&gt;O3313,1,0)))</f>
        <v/>
      </c>
      <c r="Q3312">
        <f>IF(P3312=1,SUM($P$7:P3312),"")</f>
        <v/>
      </c>
      <c r="R3312">
        <f>IF($A3312="","",IF(ISNUMBER($A3312),$A3312,IFERROR(DATEVALUE($A3312),NA())))</f>
        <v/>
      </c>
    </row>
    <row r="3313">
      <c r="O3313">
        <f>IF($R3313="","",CHOOSE($Q$2,YEAR(R3313)*12+MONTH(R3313),INT((R3313-2)/7),YEAR(R3313)*4+ROUNDUP(MONTH(R3313)/3)))</f>
        <v/>
      </c>
      <c r="P3313">
        <f>IF($R3313="","",IF($R3314="",1,IF(O3313&lt;&gt;O3314,1,0)))</f>
        <v/>
      </c>
      <c r="Q3313">
        <f>IF(P3313=1,SUM($P$7:P3313),"")</f>
        <v/>
      </c>
      <c r="R3313">
        <f>IF($A3313="","",IF(ISNUMBER($A3313),$A3313,IFERROR(DATEVALUE($A3313),NA())))</f>
        <v/>
      </c>
    </row>
    <row r="3314">
      <c r="O3314">
        <f>IF($R3314="","",CHOOSE($Q$2,YEAR(R3314)*12+MONTH(R3314),INT((R3314-2)/7),YEAR(R3314)*4+ROUNDUP(MONTH(R3314)/3)))</f>
        <v/>
      </c>
      <c r="P3314">
        <f>IF($R3314="","",IF($R3315="",1,IF(O3314&lt;&gt;O3315,1,0)))</f>
        <v/>
      </c>
      <c r="Q3314">
        <f>IF(P3314=1,SUM($P$7:P3314),"")</f>
        <v/>
      </c>
      <c r="R3314">
        <f>IF($A3314="","",IF(ISNUMBER($A3314),$A3314,IFERROR(DATEVALUE($A3314),NA())))</f>
        <v/>
      </c>
    </row>
    <row r="3315">
      <c r="O3315">
        <f>IF($R3315="","",CHOOSE($Q$2,YEAR(R3315)*12+MONTH(R3315),INT((R3315-2)/7),YEAR(R3315)*4+ROUNDUP(MONTH(R3315)/3)))</f>
        <v/>
      </c>
      <c r="P3315">
        <f>IF($R3315="","",IF($R3316="",1,IF(O3315&lt;&gt;O3316,1,0)))</f>
        <v/>
      </c>
      <c r="Q3315">
        <f>IF(P3315=1,SUM($P$7:P3315),"")</f>
        <v/>
      </c>
      <c r="R3315">
        <f>IF($A3315="","",IF(ISNUMBER($A3315),$A3315,IFERROR(DATEVALUE($A3315),NA())))</f>
        <v/>
      </c>
    </row>
    <row r="3316">
      <c r="O3316">
        <f>IF($R3316="","",CHOOSE($Q$2,YEAR(R3316)*12+MONTH(R3316),INT((R3316-2)/7),YEAR(R3316)*4+ROUNDUP(MONTH(R3316)/3)))</f>
        <v/>
      </c>
      <c r="P3316">
        <f>IF($R3316="","",IF($R3317="",1,IF(O3316&lt;&gt;O3317,1,0)))</f>
        <v/>
      </c>
      <c r="Q3316">
        <f>IF(P3316=1,SUM($P$7:P3316),"")</f>
        <v/>
      </c>
      <c r="R3316">
        <f>IF($A3316="","",IF(ISNUMBER($A3316),$A3316,IFERROR(DATEVALUE($A3316),NA())))</f>
        <v/>
      </c>
    </row>
    <row r="3317">
      <c r="O3317">
        <f>IF($R3317="","",CHOOSE($Q$2,YEAR(R3317)*12+MONTH(R3317),INT((R3317-2)/7),YEAR(R3317)*4+ROUNDUP(MONTH(R3317)/3)))</f>
        <v/>
      </c>
      <c r="P3317">
        <f>IF($R3317="","",IF($R3318="",1,IF(O3317&lt;&gt;O3318,1,0)))</f>
        <v/>
      </c>
      <c r="Q3317">
        <f>IF(P3317=1,SUM($P$7:P3317),"")</f>
        <v/>
      </c>
      <c r="R3317">
        <f>IF($A3317="","",IF(ISNUMBER($A3317),$A3317,IFERROR(DATEVALUE($A3317),NA())))</f>
        <v/>
      </c>
    </row>
    <row r="3318">
      <c r="O3318">
        <f>IF($R3318="","",CHOOSE($Q$2,YEAR(R3318)*12+MONTH(R3318),INT((R3318-2)/7),YEAR(R3318)*4+ROUNDUP(MONTH(R3318)/3)))</f>
        <v/>
      </c>
      <c r="P3318">
        <f>IF($R3318="","",IF($R3319="",1,IF(O3318&lt;&gt;O3319,1,0)))</f>
        <v/>
      </c>
      <c r="Q3318">
        <f>IF(P3318=1,SUM($P$7:P3318),"")</f>
        <v/>
      </c>
      <c r="R3318">
        <f>IF($A3318="","",IF(ISNUMBER($A3318),$A3318,IFERROR(DATEVALUE($A3318),NA())))</f>
        <v/>
      </c>
    </row>
    <row r="3319">
      <c r="O3319">
        <f>IF($R3319="","",CHOOSE($Q$2,YEAR(R3319)*12+MONTH(R3319),INT((R3319-2)/7),YEAR(R3319)*4+ROUNDUP(MONTH(R3319)/3)))</f>
        <v/>
      </c>
      <c r="P3319">
        <f>IF($R3319="","",IF($R3320="",1,IF(O3319&lt;&gt;O3320,1,0)))</f>
        <v/>
      </c>
      <c r="Q3319">
        <f>IF(P3319=1,SUM($P$7:P3319),"")</f>
        <v/>
      </c>
      <c r="R3319">
        <f>IF($A3319="","",IF(ISNUMBER($A3319),$A3319,IFERROR(DATEVALUE($A3319),NA())))</f>
        <v/>
      </c>
    </row>
    <row r="3320">
      <c r="O3320">
        <f>IF($R3320="","",CHOOSE($Q$2,YEAR(R3320)*12+MONTH(R3320),INT((R3320-2)/7),YEAR(R3320)*4+ROUNDUP(MONTH(R3320)/3)))</f>
        <v/>
      </c>
      <c r="P3320">
        <f>IF($R3320="","",IF($R3321="",1,IF(O3320&lt;&gt;O3321,1,0)))</f>
        <v/>
      </c>
      <c r="Q3320">
        <f>IF(P3320=1,SUM($P$7:P3320),"")</f>
        <v/>
      </c>
      <c r="R3320">
        <f>IF($A3320="","",IF(ISNUMBER($A3320),$A3320,IFERROR(DATEVALUE($A3320),NA())))</f>
        <v/>
      </c>
    </row>
    <row r="3321">
      <c r="O3321">
        <f>IF($R3321="","",CHOOSE($Q$2,YEAR(R3321)*12+MONTH(R3321),INT((R3321-2)/7),YEAR(R3321)*4+ROUNDUP(MONTH(R3321)/3)))</f>
        <v/>
      </c>
      <c r="P3321">
        <f>IF($R3321="","",IF($R3322="",1,IF(O3321&lt;&gt;O3322,1,0)))</f>
        <v/>
      </c>
      <c r="Q3321">
        <f>IF(P3321=1,SUM($P$7:P3321),"")</f>
        <v/>
      </c>
      <c r="R3321">
        <f>IF($A3321="","",IF(ISNUMBER($A3321),$A3321,IFERROR(DATEVALUE($A3321),NA())))</f>
        <v/>
      </c>
    </row>
    <row r="3322">
      <c r="O3322">
        <f>IF($R3322="","",CHOOSE($Q$2,YEAR(R3322)*12+MONTH(R3322),INT((R3322-2)/7),YEAR(R3322)*4+ROUNDUP(MONTH(R3322)/3)))</f>
        <v/>
      </c>
      <c r="P3322">
        <f>IF($R3322="","",IF($R3323="",1,IF(O3322&lt;&gt;O3323,1,0)))</f>
        <v/>
      </c>
      <c r="Q3322">
        <f>IF(P3322=1,SUM($P$7:P3322),"")</f>
        <v/>
      </c>
      <c r="R3322">
        <f>IF($A3322="","",IF(ISNUMBER($A3322),$A3322,IFERROR(DATEVALUE($A3322),NA())))</f>
        <v/>
      </c>
    </row>
    <row r="3323">
      <c r="O3323">
        <f>IF($R3323="","",CHOOSE($Q$2,YEAR(R3323)*12+MONTH(R3323),INT((R3323-2)/7),YEAR(R3323)*4+ROUNDUP(MONTH(R3323)/3)))</f>
        <v/>
      </c>
      <c r="P3323">
        <f>IF($R3323="","",IF($R3324="",1,IF(O3323&lt;&gt;O3324,1,0)))</f>
        <v/>
      </c>
      <c r="Q3323">
        <f>IF(P3323=1,SUM($P$7:P3323),"")</f>
        <v/>
      </c>
      <c r="R3323">
        <f>IF($A3323="","",IF(ISNUMBER($A3323),$A3323,IFERROR(DATEVALUE($A3323),NA())))</f>
        <v/>
      </c>
    </row>
    <row r="3324">
      <c r="O3324">
        <f>IF($R3324="","",CHOOSE($Q$2,YEAR(R3324)*12+MONTH(R3324),INT((R3324-2)/7),YEAR(R3324)*4+ROUNDUP(MONTH(R3324)/3)))</f>
        <v/>
      </c>
      <c r="P3324">
        <f>IF($R3324="","",IF($R3325="",1,IF(O3324&lt;&gt;O3325,1,0)))</f>
        <v/>
      </c>
      <c r="Q3324">
        <f>IF(P3324=1,SUM($P$7:P3324),"")</f>
        <v/>
      </c>
      <c r="R3324">
        <f>IF($A3324="","",IF(ISNUMBER($A3324),$A3324,IFERROR(DATEVALUE($A3324),NA())))</f>
        <v/>
      </c>
    </row>
    <row r="3325">
      <c r="O3325">
        <f>IF($R3325="","",CHOOSE($Q$2,YEAR(R3325)*12+MONTH(R3325),INT((R3325-2)/7),YEAR(R3325)*4+ROUNDUP(MONTH(R3325)/3)))</f>
        <v/>
      </c>
      <c r="P3325">
        <f>IF($R3325="","",IF($R3326="",1,IF(O3325&lt;&gt;O3326,1,0)))</f>
        <v/>
      </c>
      <c r="Q3325">
        <f>IF(P3325=1,SUM($P$7:P3325),"")</f>
        <v/>
      </c>
      <c r="R3325">
        <f>IF($A3325="","",IF(ISNUMBER($A3325),$A3325,IFERROR(DATEVALUE($A3325),NA())))</f>
        <v/>
      </c>
    </row>
    <row r="3326">
      <c r="O3326">
        <f>IF($R3326="","",CHOOSE($Q$2,YEAR(R3326)*12+MONTH(R3326),INT((R3326-2)/7),YEAR(R3326)*4+ROUNDUP(MONTH(R3326)/3)))</f>
        <v/>
      </c>
      <c r="P3326">
        <f>IF($R3326="","",IF($R3327="",1,IF(O3326&lt;&gt;O3327,1,0)))</f>
        <v/>
      </c>
      <c r="Q3326">
        <f>IF(P3326=1,SUM($P$7:P3326),"")</f>
        <v/>
      </c>
      <c r="R3326">
        <f>IF($A3326="","",IF(ISNUMBER($A3326),$A3326,IFERROR(DATEVALUE($A3326),NA())))</f>
        <v/>
      </c>
    </row>
    <row r="3327">
      <c r="O3327">
        <f>IF($R3327="","",CHOOSE($Q$2,YEAR(R3327)*12+MONTH(R3327),INT((R3327-2)/7),YEAR(R3327)*4+ROUNDUP(MONTH(R3327)/3)))</f>
        <v/>
      </c>
      <c r="P3327">
        <f>IF($R3327="","",IF($R3328="",1,IF(O3327&lt;&gt;O3328,1,0)))</f>
        <v/>
      </c>
      <c r="Q3327">
        <f>IF(P3327=1,SUM($P$7:P3327),"")</f>
        <v/>
      </c>
      <c r="R3327">
        <f>IF($A3327="","",IF(ISNUMBER($A3327),$A3327,IFERROR(DATEVALUE($A3327),NA())))</f>
        <v/>
      </c>
    </row>
    <row r="3328">
      <c r="O3328">
        <f>IF($R3328="","",CHOOSE($Q$2,YEAR(R3328)*12+MONTH(R3328),INT((R3328-2)/7),YEAR(R3328)*4+ROUNDUP(MONTH(R3328)/3)))</f>
        <v/>
      </c>
      <c r="P3328">
        <f>IF($R3328="","",IF($R3329="",1,IF(O3328&lt;&gt;O3329,1,0)))</f>
        <v/>
      </c>
      <c r="Q3328">
        <f>IF(P3328=1,SUM($P$7:P3328),"")</f>
        <v/>
      </c>
      <c r="R3328">
        <f>IF($A3328="","",IF(ISNUMBER($A3328),$A3328,IFERROR(DATEVALUE($A3328),NA())))</f>
        <v/>
      </c>
    </row>
    <row r="3329">
      <c r="O3329">
        <f>IF($R3329="","",CHOOSE($Q$2,YEAR(R3329)*12+MONTH(R3329),INT((R3329-2)/7),YEAR(R3329)*4+ROUNDUP(MONTH(R3329)/3)))</f>
        <v/>
      </c>
      <c r="P3329">
        <f>IF($R3329="","",IF($R3330="",1,IF(O3329&lt;&gt;O3330,1,0)))</f>
        <v/>
      </c>
      <c r="Q3329">
        <f>IF(P3329=1,SUM($P$7:P3329),"")</f>
        <v/>
      </c>
      <c r="R3329">
        <f>IF($A3329="","",IF(ISNUMBER($A3329),$A3329,IFERROR(DATEVALUE($A3329),NA())))</f>
        <v/>
      </c>
    </row>
    <row r="3330">
      <c r="O3330">
        <f>IF($R3330="","",CHOOSE($Q$2,YEAR(R3330)*12+MONTH(R3330),INT((R3330-2)/7),YEAR(R3330)*4+ROUNDUP(MONTH(R3330)/3)))</f>
        <v/>
      </c>
      <c r="P3330">
        <f>IF($R3330="","",IF($R3331="",1,IF(O3330&lt;&gt;O3331,1,0)))</f>
        <v/>
      </c>
      <c r="Q3330">
        <f>IF(P3330=1,SUM($P$7:P3330),"")</f>
        <v/>
      </c>
      <c r="R3330">
        <f>IF($A3330="","",IF(ISNUMBER($A3330),$A3330,IFERROR(DATEVALUE($A3330),NA())))</f>
        <v/>
      </c>
    </row>
    <row r="3331">
      <c r="O3331">
        <f>IF($R3331="","",CHOOSE($Q$2,YEAR(R3331)*12+MONTH(R3331),INT((R3331-2)/7),YEAR(R3331)*4+ROUNDUP(MONTH(R3331)/3)))</f>
        <v/>
      </c>
      <c r="P3331">
        <f>IF($R3331="","",IF($R3332="",1,IF(O3331&lt;&gt;O3332,1,0)))</f>
        <v/>
      </c>
      <c r="Q3331">
        <f>IF(P3331=1,SUM($P$7:P3331),"")</f>
        <v/>
      </c>
      <c r="R3331">
        <f>IF($A3331="","",IF(ISNUMBER($A3331),$A3331,IFERROR(DATEVALUE($A3331),NA())))</f>
        <v/>
      </c>
    </row>
    <row r="3332">
      <c r="O3332">
        <f>IF($R3332="","",CHOOSE($Q$2,YEAR(R3332)*12+MONTH(R3332),INT((R3332-2)/7),YEAR(R3332)*4+ROUNDUP(MONTH(R3332)/3)))</f>
        <v/>
      </c>
      <c r="P3332">
        <f>IF($R3332="","",IF($R3333="",1,IF(O3332&lt;&gt;O3333,1,0)))</f>
        <v/>
      </c>
      <c r="Q3332">
        <f>IF(P3332=1,SUM($P$7:P3332),"")</f>
        <v/>
      </c>
      <c r="R3332">
        <f>IF($A3332="","",IF(ISNUMBER($A3332),$A3332,IFERROR(DATEVALUE($A3332),NA())))</f>
        <v/>
      </c>
    </row>
    <row r="3333">
      <c r="O3333">
        <f>IF($R3333="","",CHOOSE($Q$2,YEAR(R3333)*12+MONTH(R3333),INT((R3333-2)/7),YEAR(R3333)*4+ROUNDUP(MONTH(R3333)/3)))</f>
        <v/>
      </c>
      <c r="P3333">
        <f>IF($R3333="","",IF($R3334="",1,IF(O3333&lt;&gt;O3334,1,0)))</f>
        <v/>
      </c>
      <c r="Q3333">
        <f>IF(P3333=1,SUM($P$7:P3333),"")</f>
        <v/>
      </c>
      <c r="R3333">
        <f>IF($A3333="","",IF(ISNUMBER($A3333),$A3333,IFERROR(DATEVALUE($A3333),NA())))</f>
        <v/>
      </c>
    </row>
    <row r="3334">
      <c r="O3334">
        <f>IF($R3334="","",CHOOSE($Q$2,YEAR(R3334)*12+MONTH(R3334),INT((R3334-2)/7),YEAR(R3334)*4+ROUNDUP(MONTH(R3334)/3)))</f>
        <v/>
      </c>
      <c r="P3334">
        <f>IF($R3334="","",IF($R3335="",1,IF(O3334&lt;&gt;O3335,1,0)))</f>
        <v/>
      </c>
      <c r="Q3334">
        <f>IF(P3334=1,SUM($P$7:P3334),"")</f>
        <v/>
      </c>
      <c r="R3334">
        <f>IF($A3334="","",IF(ISNUMBER($A3334),$A3334,IFERROR(DATEVALUE($A3334),NA())))</f>
        <v/>
      </c>
    </row>
    <row r="3335">
      <c r="O3335">
        <f>IF($R3335="","",CHOOSE($Q$2,YEAR(R3335)*12+MONTH(R3335),INT((R3335-2)/7),YEAR(R3335)*4+ROUNDUP(MONTH(R3335)/3)))</f>
        <v/>
      </c>
      <c r="P3335">
        <f>IF($R3335="","",IF($R3336="",1,IF(O3335&lt;&gt;O3336,1,0)))</f>
        <v/>
      </c>
      <c r="Q3335">
        <f>IF(P3335=1,SUM($P$7:P3335),"")</f>
        <v/>
      </c>
      <c r="R3335">
        <f>IF($A3335="","",IF(ISNUMBER($A3335),$A3335,IFERROR(DATEVALUE($A3335),NA())))</f>
        <v/>
      </c>
    </row>
    <row r="3336">
      <c r="O3336">
        <f>IF($R3336="","",CHOOSE($Q$2,YEAR(R3336)*12+MONTH(R3336),INT((R3336-2)/7),YEAR(R3336)*4+ROUNDUP(MONTH(R3336)/3)))</f>
        <v/>
      </c>
      <c r="P3336">
        <f>IF($R3336="","",IF($R3337="",1,IF(O3336&lt;&gt;O3337,1,0)))</f>
        <v/>
      </c>
      <c r="Q3336">
        <f>IF(P3336=1,SUM($P$7:P3336),"")</f>
        <v/>
      </c>
      <c r="R3336">
        <f>IF($A3336="","",IF(ISNUMBER($A3336),$A3336,IFERROR(DATEVALUE($A3336),NA())))</f>
        <v/>
      </c>
    </row>
    <row r="3337">
      <c r="O3337">
        <f>IF($R3337="","",CHOOSE($Q$2,YEAR(R3337)*12+MONTH(R3337),INT((R3337-2)/7),YEAR(R3337)*4+ROUNDUP(MONTH(R3337)/3)))</f>
        <v/>
      </c>
      <c r="P3337">
        <f>IF($R3337="","",IF($R3338="",1,IF(O3337&lt;&gt;O3338,1,0)))</f>
        <v/>
      </c>
      <c r="Q3337">
        <f>IF(P3337=1,SUM($P$7:P3337),"")</f>
        <v/>
      </c>
      <c r="R3337">
        <f>IF($A3337="","",IF(ISNUMBER($A3337),$A3337,IFERROR(DATEVALUE($A3337),NA())))</f>
        <v/>
      </c>
    </row>
    <row r="3338">
      <c r="O3338">
        <f>IF($R3338="","",CHOOSE($Q$2,YEAR(R3338)*12+MONTH(R3338),INT((R3338-2)/7),YEAR(R3338)*4+ROUNDUP(MONTH(R3338)/3)))</f>
        <v/>
      </c>
      <c r="P3338">
        <f>IF($R3338="","",IF($R3339="",1,IF(O3338&lt;&gt;O3339,1,0)))</f>
        <v/>
      </c>
      <c r="Q3338">
        <f>IF(P3338=1,SUM($P$7:P3338),"")</f>
        <v/>
      </c>
      <c r="R3338">
        <f>IF($A3338="","",IF(ISNUMBER($A3338),$A3338,IFERROR(DATEVALUE($A3338),NA())))</f>
        <v/>
      </c>
    </row>
    <row r="3339">
      <c r="O3339">
        <f>IF($R3339="","",CHOOSE($Q$2,YEAR(R3339)*12+MONTH(R3339),INT((R3339-2)/7),YEAR(R3339)*4+ROUNDUP(MONTH(R3339)/3)))</f>
        <v/>
      </c>
      <c r="P3339">
        <f>IF($R3339="","",IF($R3340="",1,IF(O3339&lt;&gt;O3340,1,0)))</f>
        <v/>
      </c>
      <c r="Q3339">
        <f>IF(P3339=1,SUM($P$7:P3339),"")</f>
        <v/>
      </c>
      <c r="R3339">
        <f>IF($A3339="","",IF(ISNUMBER($A3339),$A3339,IFERROR(DATEVALUE($A3339),NA())))</f>
        <v/>
      </c>
    </row>
    <row r="3340">
      <c r="O3340">
        <f>IF($R3340="","",CHOOSE($Q$2,YEAR(R3340)*12+MONTH(R3340),INT((R3340-2)/7),YEAR(R3340)*4+ROUNDUP(MONTH(R3340)/3)))</f>
        <v/>
      </c>
      <c r="P3340">
        <f>IF($R3340="","",IF($R3341="",1,IF(O3340&lt;&gt;O3341,1,0)))</f>
        <v/>
      </c>
      <c r="Q3340">
        <f>IF(P3340=1,SUM($P$7:P3340),"")</f>
        <v/>
      </c>
      <c r="R3340">
        <f>IF($A3340="","",IF(ISNUMBER($A3340),$A3340,IFERROR(DATEVALUE($A3340),NA())))</f>
        <v/>
      </c>
    </row>
    <row r="3341">
      <c r="O3341">
        <f>IF($R3341="","",CHOOSE($Q$2,YEAR(R3341)*12+MONTH(R3341),INT((R3341-2)/7),YEAR(R3341)*4+ROUNDUP(MONTH(R3341)/3)))</f>
        <v/>
      </c>
      <c r="P3341">
        <f>IF($R3341="","",IF($R3342="",1,IF(O3341&lt;&gt;O3342,1,0)))</f>
        <v/>
      </c>
      <c r="Q3341">
        <f>IF(P3341=1,SUM($P$7:P3341),"")</f>
        <v/>
      </c>
      <c r="R3341">
        <f>IF($A3341="","",IF(ISNUMBER($A3341),$A3341,IFERROR(DATEVALUE($A3341),NA())))</f>
        <v/>
      </c>
    </row>
    <row r="3342">
      <c r="O3342">
        <f>IF($R3342="","",CHOOSE($Q$2,YEAR(R3342)*12+MONTH(R3342),INT((R3342-2)/7),YEAR(R3342)*4+ROUNDUP(MONTH(R3342)/3)))</f>
        <v/>
      </c>
      <c r="P3342">
        <f>IF($R3342="","",IF($R3343="",1,IF(O3342&lt;&gt;O3343,1,0)))</f>
        <v/>
      </c>
      <c r="Q3342">
        <f>IF(P3342=1,SUM($P$7:P3342),"")</f>
        <v/>
      </c>
      <c r="R3342">
        <f>IF($A3342="","",IF(ISNUMBER($A3342),$A3342,IFERROR(DATEVALUE($A3342),NA())))</f>
        <v/>
      </c>
    </row>
    <row r="3343">
      <c r="O3343">
        <f>IF($R3343="","",CHOOSE($Q$2,YEAR(R3343)*12+MONTH(R3343),INT((R3343-2)/7),YEAR(R3343)*4+ROUNDUP(MONTH(R3343)/3)))</f>
        <v/>
      </c>
      <c r="P3343">
        <f>IF($R3343="","",IF($R3344="",1,IF(O3343&lt;&gt;O3344,1,0)))</f>
        <v/>
      </c>
      <c r="Q3343">
        <f>IF(P3343=1,SUM($P$7:P3343),"")</f>
        <v/>
      </c>
      <c r="R3343">
        <f>IF($A3343="","",IF(ISNUMBER($A3343),$A3343,IFERROR(DATEVALUE($A3343),NA())))</f>
        <v/>
      </c>
    </row>
    <row r="3344">
      <c r="O3344">
        <f>IF($R3344="","",CHOOSE($Q$2,YEAR(R3344)*12+MONTH(R3344),INT((R3344-2)/7),YEAR(R3344)*4+ROUNDUP(MONTH(R3344)/3)))</f>
        <v/>
      </c>
      <c r="P3344">
        <f>IF($R3344="","",IF($R3345="",1,IF(O3344&lt;&gt;O3345,1,0)))</f>
        <v/>
      </c>
      <c r="Q3344">
        <f>IF(P3344=1,SUM($P$7:P3344),"")</f>
        <v/>
      </c>
      <c r="R3344">
        <f>IF($A3344="","",IF(ISNUMBER($A3344),$A3344,IFERROR(DATEVALUE($A3344),NA())))</f>
        <v/>
      </c>
    </row>
    <row r="3345">
      <c r="O3345">
        <f>IF($R3345="","",CHOOSE($Q$2,YEAR(R3345)*12+MONTH(R3345),INT((R3345-2)/7),YEAR(R3345)*4+ROUNDUP(MONTH(R3345)/3)))</f>
        <v/>
      </c>
      <c r="P3345">
        <f>IF($R3345="","",IF($R3346="",1,IF(O3345&lt;&gt;O3346,1,0)))</f>
        <v/>
      </c>
      <c r="Q3345">
        <f>IF(P3345=1,SUM($P$7:P3345),"")</f>
        <v/>
      </c>
      <c r="R3345">
        <f>IF($A3345="","",IF(ISNUMBER($A3345),$A3345,IFERROR(DATEVALUE($A3345),NA())))</f>
        <v/>
      </c>
    </row>
    <row r="3346">
      <c r="O3346">
        <f>IF($R3346="","",CHOOSE($Q$2,YEAR(R3346)*12+MONTH(R3346),INT((R3346-2)/7),YEAR(R3346)*4+ROUNDUP(MONTH(R3346)/3)))</f>
        <v/>
      </c>
      <c r="P3346">
        <f>IF($R3346="","",IF($R3347="",1,IF(O3346&lt;&gt;O3347,1,0)))</f>
        <v/>
      </c>
      <c r="Q3346">
        <f>IF(P3346=1,SUM($P$7:P3346),"")</f>
        <v/>
      </c>
      <c r="R3346">
        <f>IF($A3346="","",IF(ISNUMBER($A3346),$A3346,IFERROR(DATEVALUE($A3346),NA())))</f>
        <v/>
      </c>
    </row>
    <row r="3347">
      <c r="O3347">
        <f>IF($R3347="","",CHOOSE($Q$2,YEAR(R3347)*12+MONTH(R3347),INT((R3347-2)/7),YEAR(R3347)*4+ROUNDUP(MONTH(R3347)/3)))</f>
        <v/>
      </c>
      <c r="P3347">
        <f>IF($R3347="","",IF($R3348="",1,IF(O3347&lt;&gt;O3348,1,0)))</f>
        <v/>
      </c>
      <c r="Q3347">
        <f>IF(P3347=1,SUM($P$7:P3347),"")</f>
        <v/>
      </c>
      <c r="R3347">
        <f>IF($A3347="","",IF(ISNUMBER($A3347),$A3347,IFERROR(DATEVALUE($A3347),NA())))</f>
        <v/>
      </c>
    </row>
    <row r="3348">
      <c r="O3348">
        <f>IF($R3348="","",CHOOSE($Q$2,YEAR(R3348)*12+MONTH(R3348),INT((R3348-2)/7),YEAR(R3348)*4+ROUNDUP(MONTH(R3348)/3)))</f>
        <v/>
      </c>
      <c r="P3348">
        <f>IF($R3348="","",IF($R3349="",1,IF(O3348&lt;&gt;O3349,1,0)))</f>
        <v/>
      </c>
      <c r="Q3348">
        <f>IF(P3348=1,SUM($P$7:P3348),"")</f>
        <v/>
      </c>
      <c r="R3348">
        <f>IF($A3348="","",IF(ISNUMBER($A3348),$A3348,IFERROR(DATEVALUE($A3348),NA())))</f>
        <v/>
      </c>
    </row>
    <row r="3349">
      <c r="O3349">
        <f>IF($R3349="","",CHOOSE($Q$2,YEAR(R3349)*12+MONTH(R3349),INT((R3349-2)/7),YEAR(R3349)*4+ROUNDUP(MONTH(R3349)/3)))</f>
        <v/>
      </c>
      <c r="P3349">
        <f>IF($R3349="","",IF($R3350="",1,IF(O3349&lt;&gt;O3350,1,0)))</f>
        <v/>
      </c>
      <c r="Q3349">
        <f>IF(P3349=1,SUM($P$7:P3349),"")</f>
        <v/>
      </c>
      <c r="R3349">
        <f>IF($A3349="","",IF(ISNUMBER($A3349),$A3349,IFERROR(DATEVALUE($A3349),NA())))</f>
        <v/>
      </c>
    </row>
    <row r="3350">
      <c r="O3350">
        <f>IF($R3350="","",CHOOSE($Q$2,YEAR(R3350)*12+MONTH(R3350),INT((R3350-2)/7),YEAR(R3350)*4+ROUNDUP(MONTH(R3350)/3)))</f>
        <v/>
      </c>
      <c r="P3350">
        <f>IF($R3350="","",IF($R3351="",1,IF(O3350&lt;&gt;O3351,1,0)))</f>
        <v/>
      </c>
      <c r="Q3350">
        <f>IF(P3350=1,SUM($P$7:P3350),"")</f>
        <v/>
      </c>
      <c r="R3350">
        <f>IF($A3350="","",IF(ISNUMBER($A3350),$A3350,IFERROR(DATEVALUE($A3350),NA())))</f>
        <v/>
      </c>
    </row>
    <row r="3351">
      <c r="O3351">
        <f>IF($R3351="","",CHOOSE($Q$2,YEAR(R3351)*12+MONTH(R3351),INT((R3351-2)/7),YEAR(R3351)*4+ROUNDUP(MONTH(R3351)/3)))</f>
        <v/>
      </c>
      <c r="P3351">
        <f>IF($R3351="","",IF($R3352="",1,IF(O3351&lt;&gt;O3352,1,0)))</f>
        <v/>
      </c>
      <c r="Q3351">
        <f>IF(P3351=1,SUM($P$7:P3351),"")</f>
        <v/>
      </c>
      <c r="R3351">
        <f>IF($A3351="","",IF(ISNUMBER($A3351),$A3351,IFERROR(DATEVALUE($A3351),NA())))</f>
        <v/>
      </c>
    </row>
    <row r="3352">
      <c r="O3352">
        <f>IF($R3352="","",CHOOSE($Q$2,YEAR(R3352)*12+MONTH(R3352),INT((R3352-2)/7),YEAR(R3352)*4+ROUNDUP(MONTH(R3352)/3)))</f>
        <v/>
      </c>
      <c r="P3352">
        <f>IF($R3352="","",IF($R3353="",1,IF(O3352&lt;&gt;O3353,1,0)))</f>
        <v/>
      </c>
      <c r="Q3352">
        <f>IF(P3352=1,SUM($P$7:P3352),"")</f>
        <v/>
      </c>
      <c r="R3352">
        <f>IF($A3352="","",IF(ISNUMBER($A3352),$A3352,IFERROR(DATEVALUE($A3352),NA())))</f>
        <v/>
      </c>
    </row>
    <row r="3353">
      <c r="O3353">
        <f>IF($R3353="","",CHOOSE($Q$2,YEAR(R3353)*12+MONTH(R3353),INT((R3353-2)/7),YEAR(R3353)*4+ROUNDUP(MONTH(R3353)/3)))</f>
        <v/>
      </c>
      <c r="P3353">
        <f>IF($R3353="","",IF($R3354="",1,IF(O3353&lt;&gt;O3354,1,0)))</f>
        <v/>
      </c>
      <c r="Q3353">
        <f>IF(P3353=1,SUM($P$7:P3353),"")</f>
        <v/>
      </c>
      <c r="R3353">
        <f>IF($A3353="","",IF(ISNUMBER($A3353),$A3353,IFERROR(DATEVALUE($A3353),NA())))</f>
        <v/>
      </c>
    </row>
    <row r="3354">
      <c r="O3354">
        <f>IF($R3354="","",CHOOSE($Q$2,YEAR(R3354)*12+MONTH(R3354),INT((R3354-2)/7),YEAR(R3354)*4+ROUNDUP(MONTH(R3354)/3)))</f>
        <v/>
      </c>
      <c r="P3354">
        <f>IF($R3354="","",IF($R3355="",1,IF(O3354&lt;&gt;O3355,1,0)))</f>
        <v/>
      </c>
      <c r="Q3354">
        <f>IF(P3354=1,SUM($P$7:P3354),"")</f>
        <v/>
      </c>
      <c r="R3354">
        <f>IF($A3354="","",IF(ISNUMBER($A3354),$A3354,IFERROR(DATEVALUE($A3354),NA())))</f>
        <v/>
      </c>
    </row>
    <row r="3355">
      <c r="O3355">
        <f>IF($R3355="","",CHOOSE($Q$2,YEAR(R3355)*12+MONTH(R3355),INT((R3355-2)/7),YEAR(R3355)*4+ROUNDUP(MONTH(R3355)/3)))</f>
        <v/>
      </c>
      <c r="P3355">
        <f>IF($R3355="","",IF($R3356="",1,IF(O3355&lt;&gt;O3356,1,0)))</f>
        <v/>
      </c>
      <c r="Q3355">
        <f>IF(P3355=1,SUM($P$7:P3355),"")</f>
        <v/>
      </c>
      <c r="R3355">
        <f>IF($A3355="","",IF(ISNUMBER($A3355),$A3355,IFERROR(DATEVALUE($A3355),NA())))</f>
        <v/>
      </c>
    </row>
    <row r="3356">
      <c r="O3356">
        <f>IF($R3356="","",CHOOSE($Q$2,YEAR(R3356)*12+MONTH(R3356),INT((R3356-2)/7),YEAR(R3356)*4+ROUNDUP(MONTH(R3356)/3)))</f>
        <v/>
      </c>
      <c r="P3356">
        <f>IF($R3356="","",IF($R3357="",1,IF(O3356&lt;&gt;O3357,1,0)))</f>
        <v/>
      </c>
      <c r="Q3356">
        <f>IF(P3356=1,SUM($P$7:P3356),"")</f>
        <v/>
      </c>
      <c r="R3356">
        <f>IF($A3356="","",IF(ISNUMBER($A3356),$A3356,IFERROR(DATEVALUE($A3356),NA())))</f>
        <v/>
      </c>
    </row>
    <row r="3357">
      <c r="O3357">
        <f>IF($R3357="","",CHOOSE($Q$2,YEAR(R3357)*12+MONTH(R3357),INT((R3357-2)/7),YEAR(R3357)*4+ROUNDUP(MONTH(R3357)/3)))</f>
        <v/>
      </c>
      <c r="P3357">
        <f>IF($R3357="","",IF($R3358="",1,IF(O3357&lt;&gt;O3358,1,0)))</f>
        <v/>
      </c>
      <c r="Q3357">
        <f>IF(P3357=1,SUM($P$7:P3357),"")</f>
        <v/>
      </c>
      <c r="R3357">
        <f>IF($A3357="","",IF(ISNUMBER($A3357),$A3357,IFERROR(DATEVALUE($A3357),NA())))</f>
        <v/>
      </c>
    </row>
    <row r="3358">
      <c r="O3358">
        <f>IF($R3358="","",CHOOSE($Q$2,YEAR(R3358)*12+MONTH(R3358),INT((R3358-2)/7),YEAR(R3358)*4+ROUNDUP(MONTH(R3358)/3)))</f>
        <v/>
      </c>
      <c r="P3358">
        <f>IF($R3358="","",IF($R3359="",1,IF(O3358&lt;&gt;O3359,1,0)))</f>
        <v/>
      </c>
      <c r="Q3358">
        <f>IF(P3358=1,SUM($P$7:P3358),"")</f>
        <v/>
      </c>
      <c r="R3358">
        <f>IF($A3358="","",IF(ISNUMBER($A3358),$A3358,IFERROR(DATEVALUE($A3358),NA())))</f>
        <v/>
      </c>
    </row>
    <row r="3359">
      <c r="O3359">
        <f>IF($R3359="","",CHOOSE($Q$2,YEAR(R3359)*12+MONTH(R3359),INT((R3359-2)/7),YEAR(R3359)*4+ROUNDUP(MONTH(R3359)/3)))</f>
        <v/>
      </c>
      <c r="P3359">
        <f>IF($R3359="","",IF($R3360="",1,IF(O3359&lt;&gt;O3360,1,0)))</f>
        <v/>
      </c>
      <c r="Q3359">
        <f>IF(P3359=1,SUM($P$7:P3359),"")</f>
        <v/>
      </c>
      <c r="R3359">
        <f>IF($A3359="","",IF(ISNUMBER($A3359),$A3359,IFERROR(DATEVALUE($A3359),NA())))</f>
        <v/>
      </c>
    </row>
    <row r="3360">
      <c r="O3360">
        <f>IF($R3360="","",CHOOSE($Q$2,YEAR(R3360)*12+MONTH(R3360),INT((R3360-2)/7),YEAR(R3360)*4+ROUNDUP(MONTH(R3360)/3)))</f>
        <v/>
      </c>
      <c r="P3360">
        <f>IF($R3360="","",IF($R3361="",1,IF(O3360&lt;&gt;O3361,1,0)))</f>
        <v/>
      </c>
      <c r="Q3360">
        <f>IF(P3360=1,SUM($P$7:P3360),"")</f>
        <v/>
      </c>
      <c r="R3360">
        <f>IF($A3360="","",IF(ISNUMBER($A3360),$A3360,IFERROR(DATEVALUE($A3360),NA())))</f>
        <v/>
      </c>
    </row>
    <row r="3361">
      <c r="O3361">
        <f>IF($R3361="","",CHOOSE($Q$2,YEAR(R3361)*12+MONTH(R3361),INT((R3361-2)/7),YEAR(R3361)*4+ROUNDUP(MONTH(R3361)/3)))</f>
        <v/>
      </c>
      <c r="P3361">
        <f>IF($R3361="","",IF($R3362="",1,IF(O3361&lt;&gt;O3362,1,0)))</f>
        <v/>
      </c>
      <c r="Q3361">
        <f>IF(P3361=1,SUM($P$7:P3361),"")</f>
        <v/>
      </c>
      <c r="R3361">
        <f>IF($A3361="","",IF(ISNUMBER($A3361),$A3361,IFERROR(DATEVALUE($A3361),NA())))</f>
        <v/>
      </c>
    </row>
    <row r="3362">
      <c r="O3362">
        <f>IF($R3362="","",CHOOSE($Q$2,YEAR(R3362)*12+MONTH(R3362),INT((R3362-2)/7),YEAR(R3362)*4+ROUNDUP(MONTH(R3362)/3)))</f>
        <v/>
      </c>
      <c r="P3362">
        <f>IF($R3362="","",IF($R3363="",1,IF(O3362&lt;&gt;O3363,1,0)))</f>
        <v/>
      </c>
      <c r="Q3362">
        <f>IF(P3362=1,SUM($P$7:P3362),"")</f>
        <v/>
      </c>
      <c r="R3362">
        <f>IF($A3362="","",IF(ISNUMBER($A3362),$A3362,IFERROR(DATEVALUE($A3362),NA())))</f>
        <v/>
      </c>
    </row>
    <row r="3363">
      <c r="O3363">
        <f>IF($R3363="","",CHOOSE($Q$2,YEAR(R3363)*12+MONTH(R3363),INT((R3363-2)/7),YEAR(R3363)*4+ROUNDUP(MONTH(R3363)/3)))</f>
        <v/>
      </c>
      <c r="P3363">
        <f>IF($R3363="","",IF($R3364="",1,IF(O3363&lt;&gt;O3364,1,0)))</f>
        <v/>
      </c>
      <c r="Q3363">
        <f>IF(P3363=1,SUM($P$7:P3363),"")</f>
        <v/>
      </c>
      <c r="R3363">
        <f>IF($A3363="","",IF(ISNUMBER($A3363),$A3363,IFERROR(DATEVALUE($A3363),NA())))</f>
        <v/>
      </c>
    </row>
    <row r="3364">
      <c r="O3364">
        <f>IF($R3364="","",CHOOSE($Q$2,YEAR(R3364)*12+MONTH(R3364),INT((R3364-2)/7),YEAR(R3364)*4+ROUNDUP(MONTH(R3364)/3)))</f>
        <v/>
      </c>
      <c r="P3364">
        <f>IF($R3364="","",IF($R3365="",1,IF(O3364&lt;&gt;O3365,1,0)))</f>
        <v/>
      </c>
      <c r="Q3364">
        <f>IF(P3364=1,SUM($P$7:P3364),"")</f>
        <v/>
      </c>
      <c r="R3364">
        <f>IF($A3364="","",IF(ISNUMBER($A3364),$A3364,IFERROR(DATEVALUE($A3364),NA())))</f>
        <v/>
      </c>
    </row>
    <row r="3365">
      <c r="O3365">
        <f>IF($R3365="","",CHOOSE($Q$2,YEAR(R3365)*12+MONTH(R3365),INT((R3365-2)/7),YEAR(R3365)*4+ROUNDUP(MONTH(R3365)/3)))</f>
        <v/>
      </c>
      <c r="P3365">
        <f>IF($R3365="","",IF($R3366="",1,IF(O3365&lt;&gt;O3366,1,0)))</f>
        <v/>
      </c>
      <c r="Q3365">
        <f>IF(P3365=1,SUM($P$7:P3365),"")</f>
        <v/>
      </c>
      <c r="R3365">
        <f>IF($A3365="","",IF(ISNUMBER($A3365),$A3365,IFERROR(DATEVALUE($A3365),NA())))</f>
        <v/>
      </c>
    </row>
    <row r="3366">
      <c r="O3366">
        <f>IF($R3366="","",CHOOSE($Q$2,YEAR(R3366)*12+MONTH(R3366),INT((R3366-2)/7),YEAR(R3366)*4+ROUNDUP(MONTH(R3366)/3)))</f>
        <v/>
      </c>
      <c r="P3366">
        <f>IF($R3366="","",IF($R3367="",1,IF(O3366&lt;&gt;O3367,1,0)))</f>
        <v/>
      </c>
      <c r="Q3366">
        <f>IF(P3366=1,SUM($P$7:P3366),"")</f>
        <v/>
      </c>
      <c r="R3366">
        <f>IF($A3366="","",IF(ISNUMBER($A3366),$A3366,IFERROR(DATEVALUE($A3366),NA())))</f>
        <v/>
      </c>
    </row>
    <row r="3367">
      <c r="O3367">
        <f>IF($R3367="","",CHOOSE($Q$2,YEAR(R3367)*12+MONTH(R3367),INT((R3367-2)/7),YEAR(R3367)*4+ROUNDUP(MONTH(R3367)/3)))</f>
        <v/>
      </c>
      <c r="P3367">
        <f>IF($R3367="","",IF($R3368="",1,IF(O3367&lt;&gt;O3368,1,0)))</f>
        <v/>
      </c>
      <c r="Q3367">
        <f>IF(P3367=1,SUM($P$7:P3367),"")</f>
        <v/>
      </c>
      <c r="R3367">
        <f>IF($A3367="","",IF(ISNUMBER($A3367),$A3367,IFERROR(DATEVALUE($A3367),NA())))</f>
        <v/>
      </c>
    </row>
    <row r="3368">
      <c r="O3368">
        <f>IF($R3368="","",CHOOSE($Q$2,YEAR(R3368)*12+MONTH(R3368),INT((R3368-2)/7),YEAR(R3368)*4+ROUNDUP(MONTH(R3368)/3)))</f>
        <v/>
      </c>
      <c r="P3368">
        <f>IF($R3368="","",IF($R3369="",1,IF(O3368&lt;&gt;O3369,1,0)))</f>
        <v/>
      </c>
      <c r="Q3368">
        <f>IF(P3368=1,SUM($P$7:P3368),"")</f>
        <v/>
      </c>
      <c r="R3368">
        <f>IF($A3368="","",IF(ISNUMBER($A3368),$A3368,IFERROR(DATEVALUE($A3368),NA())))</f>
        <v/>
      </c>
    </row>
    <row r="3369">
      <c r="O3369">
        <f>IF($R3369="","",CHOOSE($Q$2,YEAR(R3369)*12+MONTH(R3369),INT((R3369-2)/7),YEAR(R3369)*4+ROUNDUP(MONTH(R3369)/3)))</f>
        <v/>
      </c>
      <c r="P3369">
        <f>IF($R3369="","",IF($R3370="",1,IF(O3369&lt;&gt;O3370,1,0)))</f>
        <v/>
      </c>
      <c r="Q3369">
        <f>IF(P3369=1,SUM($P$7:P3369),"")</f>
        <v/>
      </c>
      <c r="R3369">
        <f>IF($A3369="","",IF(ISNUMBER($A3369),$A3369,IFERROR(DATEVALUE($A3369),NA())))</f>
        <v/>
      </c>
    </row>
    <row r="3370">
      <c r="O3370">
        <f>IF($R3370="","",CHOOSE($Q$2,YEAR(R3370)*12+MONTH(R3370),INT((R3370-2)/7),YEAR(R3370)*4+ROUNDUP(MONTH(R3370)/3)))</f>
        <v/>
      </c>
      <c r="P3370">
        <f>IF($R3370="","",IF($R3371="",1,IF(O3370&lt;&gt;O3371,1,0)))</f>
        <v/>
      </c>
      <c r="Q3370">
        <f>IF(P3370=1,SUM($P$7:P3370),"")</f>
        <v/>
      </c>
      <c r="R3370">
        <f>IF($A3370="","",IF(ISNUMBER($A3370),$A3370,IFERROR(DATEVALUE($A3370),NA())))</f>
        <v/>
      </c>
    </row>
    <row r="3371">
      <c r="O3371">
        <f>IF($R3371="","",CHOOSE($Q$2,YEAR(R3371)*12+MONTH(R3371),INT((R3371-2)/7),YEAR(R3371)*4+ROUNDUP(MONTH(R3371)/3)))</f>
        <v/>
      </c>
      <c r="P3371">
        <f>IF($R3371="","",IF($R3372="",1,IF(O3371&lt;&gt;O3372,1,0)))</f>
        <v/>
      </c>
      <c r="Q3371">
        <f>IF(P3371=1,SUM($P$7:P3371),"")</f>
        <v/>
      </c>
      <c r="R3371">
        <f>IF($A3371="","",IF(ISNUMBER($A3371),$A3371,IFERROR(DATEVALUE($A3371),NA())))</f>
        <v/>
      </c>
    </row>
    <row r="3372">
      <c r="O3372">
        <f>IF($R3372="","",CHOOSE($Q$2,YEAR(R3372)*12+MONTH(R3372),INT((R3372-2)/7),YEAR(R3372)*4+ROUNDUP(MONTH(R3372)/3)))</f>
        <v/>
      </c>
      <c r="P3372">
        <f>IF($R3372="","",IF($R3373="",1,IF(O3372&lt;&gt;O3373,1,0)))</f>
        <v/>
      </c>
      <c r="Q3372">
        <f>IF(P3372=1,SUM($P$7:P3372),"")</f>
        <v/>
      </c>
      <c r="R3372">
        <f>IF($A3372="","",IF(ISNUMBER($A3372),$A3372,IFERROR(DATEVALUE($A3372),NA())))</f>
        <v/>
      </c>
    </row>
    <row r="3373">
      <c r="O3373">
        <f>IF($R3373="","",CHOOSE($Q$2,YEAR(R3373)*12+MONTH(R3373),INT((R3373-2)/7),YEAR(R3373)*4+ROUNDUP(MONTH(R3373)/3)))</f>
        <v/>
      </c>
      <c r="P3373">
        <f>IF($R3373="","",IF($R3374="",1,IF(O3373&lt;&gt;O3374,1,0)))</f>
        <v/>
      </c>
      <c r="Q3373">
        <f>IF(P3373=1,SUM($P$7:P3373),"")</f>
        <v/>
      </c>
      <c r="R3373">
        <f>IF($A3373="","",IF(ISNUMBER($A3373),$A3373,IFERROR(DATEVALUE($A3373),NA())))</f>
        <v/>
      </c>
    </row>
    <row r="3374">
      <c r="O3374">
        <f>IF($R3374="","",CHOOSE($Q$2,YEAR(R3374)*12+MONTH(R3374),INT((R3374-2)/7),YEAR(R3374)*4+ROUNDUP(MONTH(R3374)/3)))</f>
        <v/>
      </c>
      <c r="P3374">
        <f>IF($R3374="","",IF($R3375="",1,IF(O3374&lt;&gt;O3375,1,0)))</f>
        <v/>
      </c>
      <c r="Q3374">
        <f>IF(P3374=1,SUM($P$7:P3374),"")</f>
        <v/>
      </c>
      <c r="R3374">
        <f>IF($A3374="","",IF(ISNUMBER($A3374),$A3374,IFERROR(DATEVALUE($A3374),NA())))</f>
        <v/>
      </c>
    </row>
    <row r="3375">
      <c r="O3375">
        <f>IF($R3375="","",CHOOSE($Q$2,YEAR(R3375)*12+MONTH(R3375),INT((R3375-2)/7),YEAR(R3375)*4+ROUNDUP(MONTH(R3375)/3)))</f>
        <v/>
      </c>
      <c r="P3375">
        <f>IF($R3375="","",IF($R3376="",1,IF(O3375&lt;&gt;O3376,1,0)))</f>
        <v/>
      </c>
      <c r="Q3375">
        <f>IF(P3375=1,SUM($P$7:P3375),"")</f>
        <v/>
      </c>
      <c r="R3375">
        <f>IF($A3375="","",IF(ISNUMBER($A3375),$A3375,IFERROR(DATEVALUE($A3375),NA())))</f>
        <v/>
      </c>
    </row>
    <row r="3376">
      <c r="O3376">
        <f>IF($R3376="","",CHOOSE($Q$2,YEAR(R3376)*12+MONTH(R3376),INT((R3376-2)/7),YEAR(R3376)*4+ROUNDUP(MONTH(R3376)/3)))</f>
        <v/>
      </c>
      <c r="P3376">
        <f>IF($R3376="","",IF($R3377="",1,IF(O3376&lt;&gt;O3377,1,0)))</f>
        <v/>
      </c>
      <c r="Q3376">
        <f>IF(P3376=1,SUM($P$7:P3376),"")</f>
        <v/>
      </c>
      <c r="R3376">
        <f>IF($A3376="","",IF(ISNUMBER($A3376),$A3376,IFERROR(DATEVALUE($A3376),NA())))</f>
        <v/>
      </c>
    </row>
    <row r="3377">
      <c r="O3377">
        <f>IF($R3377="","",CHOOSE($Q$2,YEAR(R3377)*12+MONTH(R3377),INT((R3377-2)/7),YEAR(R3377)*4+ROUNDUP(MONTH(R3377)/3)))</f>
        <v/>
      </c>
      <c r="P3377">
        <f>IF($R3377="","",IF($R3378="",1,IF(O3377&lt;&gt;O3378,1,0)))</f>
        <v/>
      </c>
      <c r="Q3377">
        <f>IF(P3377=1,SUM($P$7:P3377),"")</f>
        <v/>
      </c>
      <c r="R3377">
        <f>IF($A3377="","",IF(ISNUMBER($A3377),$A3377,IFERROR(DATEVALUE($A3377),NA())))</f>
        <v/>
      </c>
    </row>
    <row r="3378">
      <c r="O3378">
        <f>IF($R3378="","",CHOOSE($Q$2,YEAR(R3378)*12+MONTH(R3378),INT((R3378-2)/7),YEAR(R3378)*4+ROUNDUP(MONTH(R3378)/3)))</f>
        <v/>
      </c>
      <c r="P3378">
        <f>IF($R3378="","",IF($R3379="",1,IF(O3378&lt;&gt;O3379,1,0)))</f>
        <v/>
      </c>
      <c r="Q3378">
        <f>IF(P3378=1,SUM($P$7:P3378),"")</f>
        <v/>
      </c>
      <c r="R3378">
        <f>IF($A3378="","",IF(ISNUMBER($A3378),$A3378,IFERROR(DATEVALUE($A3378),NA())))</f>
        <v/>
      </c>
    </row>
    <row r="3379">
      <c r="O3379">
        <f>IF($R3379="","",CHOOSE($Q$2,YEAR(R3379)*12+MONTH(R3379),INT((R3379-2)/7),YEAR(R3379)*4+ROUNDUP(MONTH(R3379)/3)))</f>
        <v/>
      </c>
      <c r="P3379">
        <f>IF($R3379="","",IF($R3380="",1,IF(O3379&lt;&gt;O3380,1,0)))</f>
        <v/>
      </c>
      <c r="Q3379">
        <f>IF(P3379=1,SUM($P$7:P3379),"")</f>
        <v/>
      </c>
      <c r="R3379">
        <f>IF($A3379="","",IF(ISNUMBER($A3379),$A3379,IFERROR(DATEVALUE($A3379),NA())))</f>
        <v/>
      </c>
    </row>
    <row r="3380">
      <c r="O3380">
        <f>IF($R3380="","",CHOOSE($Q$2,YEAR(R3380)*12+MONTH(R3380),INT((R3380-2)/7),YEAR(R3380)*4+ROUNDUP(MONTH(R3380)/3)))</f>
        <v/>
      </c>
      <c r="P3380">
        <f>IF($R3380="","",IF($R3381="",1,IF(O3380&lt;&gt;O3381,1,0)))</f>
        <v/>
      </c>
      <c r="Q3380">
        <f>IF(P3380=1,SUM($P$7:P3380),"")</f>
        <v/>
      </c>
      <c r="R3380">
        <f>IF($A3380="","",IF(ISNUMBER($A3380),$A3380,IFERROR(DATEVALUE($A3380),NA())))</f>
        <v/>
      </c>
    </row>
    <row r="3381">
      <c r="O3381">
        <f>IF($R3381="","",CHOOSE($Q$2,YEAR(R3381)*12+MONTH(R3381),INT((R3381-2)/7),YEAR(R3381)*4+ROUNDUP(MONTH(R3381)/3)))</f>
        <v/>
      </c>
      <c r="P3381">
        <f>IF($R3381="","",IF($R3382="",1,IF(O3381&lt;&gt;O3382,1,0)))</f>
        <v/>
      </c>
      <c r="Q3381">
        <f>IF(P3381=1,SUM($P$7:P3381),"")</f>
        <v/>
      </c>
      <c r="R3381">
        <f>IF($A3381="","",IF(ISNUMBER($A3381),$A3381,IFERROR(DATEVALUE($A3381),NA())))</f>
        <v/>
      </c>
    </row>
    <row r="3382">
      <c r="O3382">
        <f>IF($R3382="","",CHOOSE($Q$2,YEAR(R3382)*12+MONTH(R3382),INT((R3382-2)/7),YEAR(R3382)*4+ROUNDUP(MONTH(R3382)/3)))</f>
        <v/>
      </c>
      <c r="P3382">
        <f>IF($R3382="","",IF($R3383="",1,IF(O3382&lt;&gt;O3383,1,0)))</f>
        <v/>
      </c>
      <c r="Q3382">
        <f>IF(P3382=1,SUM($P$7:P3382),"")</f>
        <v/>
      </c>
      <c r="R3382">
        <f>IF($A3382="","",IF(ISNUMBER($A3382),$A3382,IFERROR(DATEVALUE($A3382),NA())))</f>
        <v/>
      </c>
    </row>
    <row r="3383">
      <c r="O3383">
        <f>IF($R3383="","",CHOOSE($Q$2,YEAR(R3383)*12+MONTH(R3383),INT((R3383-2)/7),YEAR(R3383)*4+ROUNDUP(MONTH(R3383)/3)))</f>
        <v/>
      </c>
      <c r="P3383">
        <f>IF($R3383="","",IF($R3384="",1,IF(O3383&lt;&gt;O3384,1,0)))</f>
        <v/>
      </c>
      <c r="Q3383">
        <f>IF(P3383=1,SUM($P$7:P3383),"")</f>
        <v/>
      </c>
      <c r="R3383">
        <f>IF($A3383="","",IF(ISNUMBER($A3383),$A3383,IFERROR(DATEVALUE($A3383),NA())))</f>
        <v/>
      </c>
    </row>
    <row r="3384">
      <c r="O3384">
        <f>IF($R3384="","",CHOOSE($Q$2,YEAR(R3384)*12+MONTH(R3384),INT((R3384-2)/7),YEAR(R3384)*4+ROUNDUP(MONTH(R3384)/3)))</f>
        <v/>
      </c>
      <c r="P3384">
        <f>IF($R3384="","",IF($R3385="",1,IF(O3384&lt;&gt;O3385,1,0)))</f>
        <v/>
      </c>
      <c r="Q3384">
        <f>IF(P3384=1,SUM($P$7:P3384),"")</f>
        <v/>
      </c>
      <c r="R3384">
        <f>IF($A3384="","",IF(ISNUMBER($A3384),$A3384,IFERROR(DATEVALUE($A3384),NA())))</f>
        <v/>
      </c>
    </row>
    <row r="3385">
      <c r="O3385">
        <f>IF($R3385="","",CHOOSE($Q$2,YEAR(R3385)*12+MONTH(R3385),INT((R3385-2)/7),YEAR(R3385)*4+ROUNDUP(MONTH(R3385)/3)))</f>
        <v/>
      </c>
      <c r="P3385">
        <f>IF($R3385="","",IF($R3386="",1,IF(O3385&lt;&gt;O3386,1,0)))</f>
        <v/>
      </c>
      <c r="Q3385">
        <f>IF(P3385=1,SUM($P$7:P3385),"")</f>
        <v/>
      </c>
      <c r="R3385">
        <f>IF($A3385="","",IF(ISNUMBER($A3385),$A3385,IFERROR(DATEVALUE($A3385),NA())))</f>
        <v/>
      </c>
    </row>
    <row r="3386">
      <c r="O3386">
        <f>IF($R3386="","",CHOOSE($Q$2,YEAR(R3386)*12+MONTH(R3386),INT((R3386-2)/7),YEAR(R3386)*4+ROUNDUP(MONTH(R3386)/3)))</f>
        <v/>
      </c>
      <c r="P3386">
        <f>IF($R3386="","",IF($R3387="",1,IF(O3386&lt;&gt;O3387,1,0)))</f>
        <v/>
      </c>
      <c r="Q3386">
        <f>IF(P3386=1,SUM($P$7:P3386),"")</f>
        <v/>
      </c>
      <c r="R3386">
        <f>IF($A3386="","",IF(ISNUMBER($A3386),$A3386,IFERROR(DATEVALUE($A3386),NA())))</f>
        <v/>
      </c>
    </row>
    <row r="3387">
      <c r="O3387">
        <f>IF($R3387="","",CHOOSE($Q$2,YEAR(R3387)*12+MONTH(R3387),INT((R3387-2)/7),YEAR(R3387)*4+ROUNDUP(MONTH(R3387)/3)))</f>
        <v/>
      </c>
      <c r="P3387">
        <f>IF($R3387="","",IF($R3388="",1,IF(O3387&lt;&gt;O3388,1,0)))</f>
        <v/>
      </c>
      <c r="Q3387">
        <f>IF(P3387=1,SUM($P$7:P3387),"")</f>
        <v/>
      </c>
      <c r="R3387">
        <f>IF($A3387="","",IF(ISNUMBER($A3387),$A3387,IFERROR(DATEVALUE($A3387),NA())))</f>
        <v/>
      </c>
    </row>
    <row r="3388">
      <c r="O3388">
        <f>IF($R3388="","",CHOOSE($Q$2,YEAR(R3388)*12+MONTH(R3388),INT((R3388-2)/7),YEAR(R3388)*4+ROUNDUP(MONTH(R3388)/3)))</f>
        <v/>
      </c>
      <c r="P3388">
        <f>IF($R3388="","",IF($R3389="",1,IF(O3388&lt;&gt;O3389,1,0)))</f>
        <v/>
      </c>
      <c r="Q3388">
        <f>IF(P3388=1,SUM($P$7:P3388),"")</f>
        <v/>
      </c>
      <c r="R3388">
        <f>IF($A3388="","",IF(ISNUMBER($A3388),$A3388,IFERROR(DATEVALUE($A3388),NA())))</f>
        <v/>
      </c>
    </row>
    <row r="3389">
      <c r="O3389">
        <f>IF($R3389="","",CHOOSE($Q$2,YEAR(R3389)*12+MONTH(R3389),INT((R3389-2)/7),YEAR(R3389)*4+ROUNDUP(MONTH(R3389)/3)))</f>
        <v/>
      </c>
      <c r="P3389">
        <f>IF($R3389="","",IF($R3390="",1,IF(O3389&lt;&gt;O3390,1,0)))</f>
        <v/>
      </c>
      <c r="Q3389">
        <f>IF(P3389=1,SUM($P$7:P3389),"")</f>
        <v/>
      </c>
      <c r="R3389">
        <f>IF($A3389="","",IF(ISNUMBER($A3389),$A3389,IFERROR(DATEVALUE($A3389),NA())))</f>
        <v/>
      </c>
    </row>
    <row r="3390">
      <c r="O3390">
        <f>IF($R3390="","",CHOOSE($Q$2,YEAR(R3390)*12+MONTH(R3390),INT((R3390-2)/7),YEAR(R3390)*4+ROUNDUP(MONTH(R3390)/3)))</f>
        <v/>
      </c>
      <c r="P3390">
        <f>IF($R3390="","",IF($R3391="",1,IF(O3390&lt;&gt;O3391,1,0)))</f>
        <v/>
      </c>
      <c r="Q3390">
        <f>IF(P3390=1,SUM($P$7:P3390),"")</f>
        <v/>
      </c>
      <c r="R3390">
        <f>IF($A3390="","",IF(ISNUMBER($A3390),$A3390,IFERROR(DATEVALUE($A3390),NA())))</f>
        <v/>
      </c>
    </row>
    <row r="3391">
      <c r="O3391">
        <f>IF($R3391="","",CHOOSE($Q$2,YEAR(R3391)*12+MONTH(R3391),INT((R3391-2)/7),YEAR(R3391)*4+ROUNDUP(MONTH(R3391)/3)))</f>
        <v/>
      </c>
      <c r="P3391">
        <f>IF($R3391="","",IF($R3392="",1,IF(O3391&lt;&gt;O3392,1,0)))</f>
        <v/>
      </c>
      <c r="Q3391">
        <f>IF(P3391=1,SUM($P$7:P3391),"")</f>
        <v/>
      </c>
      <c r="R3391">
        <f>IF($A3391="","",IF(ISNUMBER($A3391),$A3391,IFERROR(DATEVALUE($A3391),NA())))</f>
        <v/>
      </c>
    </row>
    <row r="3392">
      <c r="O3392">
        <f>IF($R3392="","",CHOOSE($Q$2,YEAR(R3392)*12+MONTH(R3392),INT((R3392-2)/7),YEAR(R3392)*4+ROUNDUP(MONTH(R3392)/3)))</f>
        <v/>
      </c>
      <c r="P3392">
        <f>IF($R3392="","",IF($R3393="",1,IF(O3392&lt;&gt;O3393,1,0)))</f>
        <v/>
      </c>
      <c r="Q3392">
        <f>IF(P3392=1,SUM($P$7:P3392),"")</f>
        <v/>
      </c>
      <c r="R3392">
        <f>IF($A3392="","",IF(ISNUMBER($A3392),$A3392,IFERROR(DATEVALUE($A3392),NA())))</f>
        <v/>
      </c>
    </row>
    <row r="3393">
      <c r="O3393">
        <f>IF($R3393="","",CHOOSE($Q$2,YEAR(R3393)*12+MONTH(R3393),INT((R3393-2)/7),YEAR(R3393)*4+ROUNDUP(MONTH(R3393)/3)))</f>
        <v/>
      </c>
      <c r="P3393">
        <f>IF($R3393="","",IF($R3394="",1,IF(O3393&lt;&gt;O3394,1,0)))</f>
        <v/>
      </c>
      <c r="Q3393">
        <f>IF(P3393=1,SUM($P$7:P3393),"")</f>
        <v/>
      </c>
      <c r="R3393">
        <f>IF($A3393="","",IF(ISNUMBER($A3393),$A3393,IFERROR(DATEVALUE($A3393),NA())))</f>
        <v/>
      </c>
    </row>
    <row r="3394">
      <c r="O3394">
        <f>IF($R3394="","",CHOOSE($Q$2,YEAR(R3394)*12+MONTH(R3394),INT((R3394-2)/7),YEAR(R3394)*4+ROUNDUP(MONTH(R3394)/3)))</f>
        <v/>
      </c>
      <c r="P3394">
        <f>IF($R3394="","",IF($R3395="",1,IF(O3394&lt;&gt;O3395,1,0)))</f>
        <v/>
      </c>
      <c r="Q3394">
        <f>IF(P3394=1,SUM($P$7:P3394),"")</f>
        <v/>
      </c>
      <c r="R3394">
        <f>IF($A3394="","",IF(ISNUMBER($A3394),$A3394,IFERROR(DATEVALUE($A3394),NA())))</f>
        <v/>
      </c>
    </row>
    <row r="3395">
      <c r="O3395">
        <f>IF($R3395="","",CHOOSE($Q$2,YEAR(R3395)*12+MONTH(R3395),INT((R3395-2)/7),YEAR(R3395)*4+ROUNDUP(MONTH(R3395)/3)))</f>
        <v/>
      </c>
      <c r="P3395">
        <f>IF($R3395="","",IF($R3396="",1,IF(O3395&lt;&gt;O3396,1,0)))</f>
        <v/>
      </c>
      <c r="Q3395">
        <f>IF(P3395=1,SUM($P$7:P3395),"")</f>
        <v/>
      </c>
      <c r="R3395">
        <f>IF($A3395="","",IF(ISNUMBER($A3395),$A3395,IFERROR(DATEVALUE($A3395),NA())))</f>
        <v/>
      </c>
    </row>
    <row r="3396">
      <c r="O3396">
        <f>IF($R3396="","",CHOOSE($Q$2,YEAR(R3396)*12+MONTH(R3396),INT((R3396-2)/7),YEAR(R3396)*4+ROUNDUP(MONTH(R3396)/3)))</f>
        <v/>
      </c>
      <c r="P3396">
        <f>IF($R3396="","",IF($R3397="",1,IF(O3396&lt;&gt;O3397,1,0)))</f>
        <v/>
      </c>
      <c r="Q3396">
        <f>IF(P3396=1,SUM($P$7:P3396),"")</f>
        <v/>
      </c>
      <c r="R3396">
        <f>IF($A3396="","",IF(ISNUMBER($A3396),$A3396,IFERROR(DATEVALUE($A3396),NA())))</f>
        <v/>
      </c>
    </row>
    <row r="3397">
      <c r="O3397">
        <f>IF($R3397="","",CHOOSE($Q$2,YEAR(R3397)*12+MONTH(R3397),INT((R3397-2)/7),YEAR(R3397)*4+ROUNDUP(MONTH(R3397)/3)))</f>
        <v/>
      </c>
      <c r="P3397">
        <f>IF($R3397="","",IF($R3398="",1,IF(O3397&lt;&gt;O3398,1,0)))</f>
        <v/>
      </c>
      <c r="Q3397">
        <f>IF(P3397=1,SUM($P$7:P3397),"")</f>
        <v/>
      </c>
      <c r="R3397">
        <f>IF($A3397="","",IF(ISNUMBER($A3397),$A3397,IFERROR(DATEVALUE($A3397),NA())))</f>
        <v/>
      </c>
    </row>
    <row r="3398">
      <c r="O3398">
        <f>IF($R3398="","",CHOOSE($Q$2,YEAR(R3398)*12+MONTH(R3398),INT((R3398-2)/7),YEAR(R3398)*4+ROUNDUP(MONTH(R3398)/3)))</f>
        <v/>
      </c>
      <c r="P3398">
        <f>IF($R3398="","",IF($R3399="",1,IF(O3398&lt;&gt;O3399,1,0)))</f>
        <v/>
      </c>
      <c r="Q3398">
        <f>IF(P3398=1,SUM($P$7:P3398),"")</f>
        <v/>
      </c>
      <c r="R3398">
        <f>IF($A3398="","",IF(ISNUMBER($A3398),$A3398,IFERROR(DATEVALUE($A3398),NA())))</f>
        <v/>
      </c>
    </row>
    <row r="3399">
      <c r="O3399">
        <f>IF($R3399="","",CHOOSE($Q$2,YEAR(R3399)*12+MONTH(R3399),INT((R3399-2)/7),YEAR(R3399)*4+ROUNDUP(MONTH(R3399)/3)))</f>
        <v/>
      </c>
      <c r="P3399">
        <f>IF($R3399="","",IF($R3400="",1,IF(O3399&lt;&gt;O3400,1,0)))</f>
        <v/>
      </c>
      <c r="Q3399">
        <f>IF(P3399=1,SUM($P$7:P3399),"")</f>
        <v/>
      </c>
      <c r="R3399">
        <f>IF($A3399="","",IF(ISNUMBER($A3399),$A3399,IFERROR(DATEVALUE($A3399),NA())))</f>
        <v/>
      </c>
    </row>
    <row r="3400">
      <c r="O3400">
        <f>IF($R3400="","",CHOOSE($Q$2,YEAR(R3400)*12+MONTH(R3400),INT((R3400-2)/7),YEAR(R3400)*4+ROUNDUP(MONTH(R3400)/3)))</f>
        <v/>
      </c>
      <c r="P3400">
        <f>IF($R3400="","",IF($R3401="",1,IF(O3400&lt;&gt;O3401,1,0)))</f>
        <v/>
      </c>
      <c r="Q3400">
        <f>IF(P3400=1,SUM($P$7:P3400),"")</f>
        <v/>
      </c>
      <c r="R3400">
        <f>IF($A3400="","",IF(ISNUMBER($A3400),$A3400,IFERROR(DATEVALUE($A3400),NA())))</f>
        <v/>
      </c>
    </row>
    <row r="3401">
      <c r="O3401">
        <f>IF($R3401="","",CHOOSE($Q$2,YEAR(R3401)*12+MONTH(R3401),INT((R3401-2)/7),YEAR(R3401)*4+ROUNDUP(MONTH(R3401)/3)))</f>
        <v/>
      </c>
      <c r="P3401">
        <f>IF($R3401="","",IF($R3402="",1,IF(O3401&lt;&gt;O3402,1,0)))</f>
        <v/>
      </c>
      <c r="Q3401">
        <f>IF(P3401=1,SUM($P$7:P3401),"")</f>
        <v/>
      </c>
      <c r="R3401">
        <f>IF($A3401="","",IF(ISNUMBER($A3401),$A3401,IFERROR(DATEVALUE($A3401),NA())))</f>
        <v/>
      </c>
    </row>
    <row r="3402">
      <c r="O3402">
        <f>IF($R3402="","",CHOOSE($Q$2,YEAR(R3402)*12+MONTH(R3402),INT((R3402-2)/7),YEAR(R3402)*4+ROUNDUP(MONTH(R3402)/3)))</f>
        <v/>
      </c>
      <c r="P3402">
        <f>IF($R3402="","",IF($R3403="",1,IF(O3402&lt;&gt;O3403,1,0)))</f>
        <v/>
      </c>
      <c r="Q3402">
        <f>IF(P3402=1,SUM($P$7:P3402),"")</f>
        <v/>
      </c>
      <c r="R3402">
        <f>IF($A3402="","",IF(ISNUMBER($A3402),$A3402,IFERROR(DATEVALUE($A3402),NA())))</f>
        <v/>
      </c>
    </row>
    <row r="3403">
      <c r="O3403">
        <f>IF($R3403="","",CHOOSE($Q$2,YEAR(R3403)*12+MONTH(R3403),INT((R3403-2)/7),YEAR(R3403)*4+ROUNDUP(MONTH(R3403)/3)))</f>
        <v/>
      </c>
      <c r="P3403">
        <f>IF($R3403="","",IF($R3404="",1,IF(O3403&lt;&gt;O3404,1,0)))</f>
        <v/>
      </c>
      <c r="Q3403">
        <f>IF(P3403=1,SUM($P$7:P3403),"")</f>
        <v/>
      </c>
      <c r="R3403">
        <f>IF($A3403="","",IF(ISNUMBER($A3403),$A3403,IFERROR(DATEVALUE($A3403),NA())))</f>
        <v/>
      </c>
    </row>
    <row r="3404">
      <c r="O3404">
        <f>IF($R3404="","",CHOOSE($Q$2,YEAR(R3404)*12+MONTH(R3404),INT((R3404-2)/7),YEAR(R3404)*4+ROUNDUP(MONTH(R3404)/3)))</f>
        <v/>
      </c>
      <c r="P3404">
        <f>IF($R3404="","",IF($R3405="",1,IF(O3404&lt;&gt;O3405,1,0)))</f>
        <v/>
      </c>
      <c r="Q3404">
        <f>IF(P3404=1,SUM($P$7:P3404),"")</f>
        <v/>
      </c>
      <c r="R3404">
        <f>IF($A3404="","",IF(ISNUMBER($A3404),$A3404,IFERROR(DATEVALUE($A3404),NA())))</f>
        <v/>
      </c>
    </row>
    <row r="3405">
      <c r="O3405">
        <f>IF($R3405="","",CHOOSE($Q$2,YEAR(R3405)*12+MONTH(R3405),INT((R3405-2)/7),YEAR(R3405)*4+ROUNDUP(MONTH(R3405)/3)))</f>
        <v/>
      </c>
      <c r="P3405">
        <f>IF($R3405="","",IF($R3406="",1,IF(O3405&lt;&gt;O3406,1,0)))</f>
        <v/>
      </c>
      <c r="Q3405">
        <f>IF(P3405=1,SUM($P$7:P3405),"")</f>
        <v/>
      </c>
      <c r="R3405">
        <f>IF($A3405="","",IF(ISNUMBER($A3405),$A3405,IFERROR(DATEVALUE($A3405),NA())))</f>
        <v/>
      </c>
    </row>
    <row r="3406">
      <c r="O3406">
        <f>IF($R3406="","",CHOOSE($Q$2,YEAR(R3406)*12+MONTH(R3406),INT((R3406-2)/7),YEAR(R3406)*4+ROUNDUP(MONTH(R3406)/3)))</f>
        <v/>
      </c>
      <c r="P3406">
        <f>IF($R3406="","",IF($R3407="",1,IF(O3406&lt;&gt;O3407,1,0)))</f>
        <v/>
      </c>
      <c r="Q3406">
        <f>IF(P3406=1,SUM($P$7:P3406),"")</f>
        <v/>
      </c>
      <c r="R3406">
        <f>IF($A3406="","",IF(ISNUMBER($A3406),$A3406,IFERROR(DATEVALUE($A3406),NA())))</f>
        <v/>
      </c>
    </row>
    <row r="3407">
      <c r="O3407">
        <f>IF($R3407="","",CHOOSE($Q$2,YEAR(R3407)*12+MONTH(R3407),INT((R3407-2)/7),YEAR(R3407)*4+ROUNDUP(MONTH(R3407)/3)))</f>
        <v/>
      </c>
      <c r="P3407">
        <f>IF($R3407="","",IF($R3408="",1,IF(O3407&lt;&gt;O3408,1,0)))</f>
        <v/>
      </c>
      <c r="Q3407">
        <f>IF(P3407=1,SUM($P$7:P3407),"")</f>
        <v/>
      </c>
      <c r="R3407">
        <f>IF($A3407="","",IF(ISNUMBER($A3407),$A3407,IFERROR(DATEVALUE($A3407),NA())))</f>
        <v/>
      </c>
    </row>
    <row r="3408">
      <c r="O3408">
        <f>IF($R3408="","",CHOOSE($Q$2,YEAR(R3408)*12+MONTH(R3408),INT((R3408-2)/7),YEAR(R3408)*4+ROUNDUP(MONTH(R3408)/3)))</f>
        <v/>
      </c>
      <c r="P3408">
        <f>IF($R3408="","",IF($R3409="",1,IF(O3408&lt;&gt;O3409,1,0)))</f>
        <v/>
      </c>
      <c r="Q3408">
        <f>IF(P3408=1,SUM($P$7:P3408),"")</f>
        <v/>
      </c>
      <c r="R3408">
        <f>IF($A3408="","",IF(ISNUMBER($A3408),$A3408,IFERROR(DATEVALUE($A3408),NA())))</f>
        <v/>
      </c>
    </row>
    <row r="3409">
      <c r="O3409">
        <f>IF($R3409="","",CHOOSE($Q$2,YEAR(R3409)*12+MONTH(R3409),INT((R3409-2)/7),YEAR(R3409)*4+ROUNDUP(MONTH(R3409)/3)))</f>
        <v/>
      </c>
      <c r="P3409">
        <f>IF($R3409="","",IF($R3410="",1,IF(O3409&lt;&gt;O3410,1,0)))</f>
        <v/>
      </c>
      <c r="Q3409">
        <f>IF(P3409=1,SUM($P$7:P3409),"")</f>
        <v/>
      </c>
      <c r="R3409">
        <f>IF($A3409="","",IF(ISNUMBER($A3409),$A3409,IFERROR(DATEVALUE($A3409),NA())))</f>
        <v/>
      </c>
    </row>
    <row r="3410">
      <c r="O3410">
        <f>IF($R3410="","",CHOOSE($Q$2,YEAR(R3410)*12+MONTH(R3410),INT((R3410-2)/7),YEAR(R3410)*4+ROUNDUP(MONTH(R3410)/3)))</f>
        <v/>
      </c>
      <c r="P3410">
        <f>IF($R3410="","",IF($R3411="",1,IF(O3410&lt;&gt;O3411,1,0)))</f>
        <v/>
      </c>
      <c r="Q3410">
        <f>IF(P3410=1,SUM($P$7:P3410),"")</f>
        <v/>
      </c>
      <c r="R3410">
        <f>IF($A3410="","",IF(ISNUMBER($A3410),$A3410,IFERROR(DATEVALUE($A3410),NA())))</f>
        <v/>
      </c>
    </row>
    <row r="3411">
      <c r="O3411">
        <f>IF($R3411="","",CHOOSE($Q$2,YEAR(R3411)*12+MONTH(R3411),INT((R3411-2)/7),YEAR(R3411)*4+ROUNDUP(MONTH(R3411)/3)))</f>
        <v/>
      </c>
      <c r="P3411">
        <f>IF($R3411="","",IF($R3412="",1,IF(O3411&lt;&gt;O3412,1,0)))</f>
        <v/>
      </c>
      <c r="Q3411">
        <f>IF(P3411=1,SUM($P$7:P3411),"")</f>
        <v/>
      </c>
      <c r="R3411">
        <f>IF($A3411="","",IF(ISNUMBER($A3411),$A3411,IFERROR(DATEVALUE($A3411),NA())))</f>
        <v/>
      </c>
    </row>
    <row r="3412">
      <c r="O3412">
        <f>IF($R3412="","",CHOOSE($Q$2,YEAR(R3412)*12+MONTH(R3412),INT((R3412-2)/7),YEAR(R3412)*4+ROUNDUP(MONTH(R3412)/3)))</f>
        <v/>
      </c>
      <c r="P3412">
        <f>IF($R3412="","",IF($R3413="",1,IF(O3412&lt;&gt;O3413,1,0)))</f>
        <v/>
      </c>
      <c r="Q3412">
        <f>IF(P3412=1,SUM($P$7:P3412),"")</f>
        <v/>
      </c>
      <c r="R3412">
        <f>IF($A3412="","",IF(ISNUMBER($A3412),$A3412,IFERROR(DATEVALUE($A3412),NA())))</f>
        <v/>
      </c>
    </row>
    <row r="3413">
      <c r="O3413">
        <f>IF($R3413="","",CHOOSE($Q$2,YEAR(R3413)*12+MONTH(R3413),INT((R3413-2)/7),YEAR(R3413)*4+ROUNDUP(MONTH(R3413)/3)))</f>
        <v/>
      </c>
      <c r="P3413">
        <f>IF($R3413="","",IF($R3414="",1,IF(O3413&lt;&gt;O3414,1,0)))</f>
        <v/>
      </c>
      <c r="Q3413">
        <f>IF(P3413=1,SUM($P$7:P3413),"")</f>
        <v/>
      </c>
      <c r="R3413">
        <f>IF($A3413="","",IF(ISNUMBER($A3413),$A3413,IFERROR(DATEVALUE($A3413),NA())))</f>
        <v/>
      </c>
    </row>
    <row r="3414">
      <c r="O3414">
        <f>IF($R3414="","",CHOOSE($Q$2,YEAR(R3414)*12+MONTH(R3414),INT((R3414-2)/7),YEAR(R3414)*4+ROUNDUP(MONTH(R3414)/3)))</f>
        <v/>
      </c>
      <c r="P3414">
        <f>IF($R3414="","",IF($R3415="",1,IF(O3414&lt;&gt;O3415,1,0)))</f>
        <v/>
      </c>
      <c r="Q3414">
        <f>IF(P3414=1,SUM($P$7:P3414),"")</f>
        <v/>
      </c>
      <c r="R3414">
        <f>IF($A3414="","",IF(ISNUMBER($A3414),$A3414,IFERROR(DATEVALUE($A3414),NA())))</f>
        <v/>
      </c>
    </row>
    <row r="3415">
      <c r="O3415">
        <f>IF($R3415="","",CHOOSE($Q$2,YEAR(R3415)*12+MONTH(R3415),INT((R3415-2)/7),YEAR(R3415)*4+ROUNDUP(MONTH(R3415)/3)))</f>
        <v/>
      </c>
      <c r="P3415">
        <f>IF($R3415="","",IF($R3416="",1,IF(O3415&lt;&gt;O3416,1,0)))</f>
        <v/>
      </c>
      <c r="Q3415">
        <f>IF(P3415=1,SUM($P$7:P3415),"")</f>
        <v/>
      </c>
      <c r="R3415">
        <f>IF($A3415="","",IF(ISNUMBER($A3415),$A3415,IFERROR(DATEVALUE($A3415),NA())))</f>
        <v/>
      </c>
    </row>
    <row r="3416">
      <c r="O3416">
        <f>IF($R3416="","",CHOOSE($Q$2,YEAR(R3416)*12+MONTH(R3416),INT((R3416-2)/7),YEAR(R3416)*4+ROUNDUP(MONTH(R3416)/3)))</f>
        <v/>
      </c>
      <c r="P3416">
        <f>IF($R3416="","",IF($R3417="",1,IF(O3416&lt;&gt;O3417,1,0)))</f>
        <v/>
      </c>
      <c r="Q3416">
        <f>IF(P3416=1,SUM($P$7:P3416),"")</f>
        <v/>
      </c>
      <c r="R3416">
        <f>IF($A3416="","",IF(ISNUMBER($A3416),$A3416,IFERROR(DATEVALUE($A3416),NA())))</f>
        <v/>
      </c>
    </row>
    <row r="3417">
      <c r="O3417">
        <f>IF($R3417="","",CHOOSE($Q$2,YEAR(R3417)*12+MONTH(R3417),INT((R3417-2)/7),YEAR(R3417)*4+ROUNDUP(MONTH(R3417)/3)))</f>
        <v/>
      </c>
      <c r="P3417">
        <f>IF($R3417="","",IF($R3418="",1,IF(O3417&lt;&gt;O3418,1,0)))</f>
        <v/>
      </c>
      <c r="Q3417">
        <f>IF(P3417=1,SUM($P$7:P3417),"")</f>
        <v/>
      </c>
      <c r="R3417">
        <f>IF($A3417="","",IF(ISNUMBER($A3417),$A3417,IFERROR(DATEVALUE($A3417),NA())))</f>
        <v/>
      </c>
    </row>
    <row r="3418">
      <c r="O3418">
        <f>IF($R3418="","",CHOOSE($Q$2,YEAR(R3418)*12+MONTH(R3418),INT((R3418-2)/7),YEAR(R3418)*4+ROUNDUP(MONTH(R3418)/3)))</f>
        <v/>
      </c>
      <c r="P3418">
        <f>IF($R3418="","",IF($R3419="",1,IF(O3418&lt;&gt;O3419,1,0)))</f>
        <v/>
      </c>
      <c r="Q3418">
        <f>IF(P3418=1,SUM($P$7:P3418),"")</f>
        <v/>
      </c>
      <c r="R3418">
        <f>IF($A3418="","",IF(ISNUMBER($A3418),$A3418,IFERROR(DATEVALUE($A3418),NA())))</f>
        <v/>
      </c>
    </row>
    <row r="3419">
      <c r="O3419">
        <f>IF($R3419="","",CHOOSE($Q$2,YEAR(R3419)*12+MONTH(R3419),INT((R3419-2)/7),YEAR(R3419)*4+ROUNDUP(MONTH(R3419)/3)))</f>
        <v/>
      </c>
      <c r="P3419">
        <f>IF($R3419="","",IF($R3420="",1,IF(O3419&lt;&gt;O3420,1,0)))</f>
        <v/>
      </c>
      <c r="Q3419">
        <f>IF(P3419=1,SUM($P$7:P3419),"")</f>
        <v/>
      </c>
      <c r="R3419">
        <f>IF($A3419="","",IF(ISNUMBER($A3419),$A3419,IFERROR(DATEVALUE($A3419),NA())))</f>
        <v/>
      </c>
    </row>
    <row r="3420">
      <c r="O3420">
        <f>IF($R3420="","",CHOOSE($Q$2,YEAR(R3420)*12+MONTH(R3420),INT((R3420-2)/7),YEAR(R3420)*4+ROUNDUP(MONTH(R3420)/3)))</f>
        <v/>
      </c>
      <c r="P3420">
        <f>IF($R3420="","",IF($R3421="",1,IF(O3420&lt;&gt;O3421,1,0)))</f>
        <v/>
      </c>
      <c r="Q3420">
        <f>IF(P3420=1,SUM($P$7:P3420),"")</f>
        <v/>
      </c>
      <c r="R3420">
        <f>IF($A3420="","",IF(ISNUMBER($A3420),$A3420,IFERROR(DATEVALUE($A3420),NA())))</f>
        <v/>
      </c>
    </row>
    <row r="3421">
      <c r="O3421">
        <f>IF($R3421="","",CHOOSE($Q$2,YEAR(R3421)*12+MONTH(R3421),INT((R3421-2)/7),YEAR(R3421)*4+ROUNDUP(MONTH(R3421)/3)))</f>
        <v/>
      </c>
      <c r="P3421">
        <f>IF($R3421="","",IF($R3422="",1,IF(O3421&lt;&gt;O3422,1,0)))</f>
        <v/>
      </c>
      <c r="Q3421">
        <f>IF(P3421=1,SUM($P$7:P3421),"")</f>
        <v/>
      </c>
      <c r="R3421">
        <f>IF($A3421="","",IF(ISNUMBER($A3421),$A3421,IFERROR(DATEVALUE($A3421),NA())))</f>
        <v/>
      </c>
    </row>
    <row r="3422">
      <c r="O3422">
        <f>IF($R3422="","",CHOOSE($Q$2,YEAR(R3422)*12+MONTH(R3422),INT((R3422-2)/7),YEAR(R3422)*4+ROUNDUP(MONTH(R3422)/3)))</f>
        <v/>
      </c>
      <c r="P3422">
        <f>IF($R3422="","",IF($R3423="",1,IF(O3422&lt;&gt;O3423,1,0)))</f>
        <v/>
      </c>
      <c r="Q3422">
        <f>IF(P3422=1,SUM($P$7:P3422),"")</f>
        <v/>
      </c>
      <c r="R3422">
        <f>IF($A3422="","",IF(ISNUMBER($A3422),$A3422,IFERROR(DATEVALUE($A3422),NA())))</f>
        <v/>
      </c>
    </row>
    <row r="3423">
      <c r="O3423">
        <f>IF($R3423="","",CHOOSE($Q$2,YEAR(R3423)*12+MONTH(R3423),INT((R3423-2)/7),YEAR(R3423)*4+ROUNDUP(MONTH(R3423)/3)))</f>
        <v/>
      </c>
      <c r="P3423">
        <f>IF($R3423="","",IF($R3424="",1,IF(O3423&lt;&gt;O3424,1,0)))</f>
        <v/>
      </c>
      <c r="Q3423">
        <f>IF(P3423=1,SUM($P$7:P3423),"")</f>
        <v/>
      </c>
      <c r="R3423">
        <f>IF($A3423="","",IF(ISNUMBER($A3423),$A3423,IFERROR(DATEVALUE($A3423),NA())))</f>
        <v/>
      </c>
    </row>
    <row r="3424">
      <c r="O3424">
        <f>IF($R3424="","",CHOOSE($Q$2,YEAR(R3424)*12+MONTH(R3424),INT((R3424-2)/7),YEAR(R3424)*4+ROUNDUP(MONTH(R3424)/3)))</f>
        <v/>
      </c>
      <c r="P3424">
        <f>IF($R3424="","",IF($R3425="",1,IF(O3424&lt;&gt;O3425,1,0)))</f>
        <v/>
      </c>
      <c r="Q3424">
        <f>IF(P3424=1,SUM($P$7:P3424),"")</f>
        <v/>
      </c>
      <c r="R3424">
        <f>IF($A3424="","",IF(ISNUMBER($A3424),$A3424,IFERROR(DATEVALUE($A3424),NA())))</f>
        <v/>
      </c>
    </row>
    <row r="3425">
      <c r="O3425">
        <f>IF($R3425="","",CHOOSE($Q$2,YEAR(R3425)*12+MONTH(R3425),INT((R3425-2)/7),YEAR(R3425)*4+ROUNDUP(MONTH(R3425)/3)))</f>
        <v/>
      </c>
      <c r="P3425">
        <f>IF($R3425="","",IF($R3426="",1,IF(O3425&lt;&gt;O3426,1,0)))</f>
        <v/>
      </c>
      <c r="Q3425">
        <f>IF(P3425=1,SUM($P$7:P3425),"")</f>
        <v/>
      </c>
      <c r="R3425">
        <f>IF($A3425="","",IF(ISNUMBER($A3425),$A3425,IFERROR(DATEVALUE($A3425),NA())))</f>
        <v/>
      </c>
    </row>
    <row r="3426">
      <c r="O3426">
        <f>IF($R3426="","",CHOOSE($Q$2,YEAR(R3426)*12+MONTH(R3426),INT((R3426-2)/7),YEAR(R3426)*4+ROUNDUP(MONTH(R3426)/3)))</f>
        <v/>
      </c>
      <c r="P3426">
        <f>IF($R3426="","",IF($R3427="",1,IF(O3426&lt;&gt;O3427,1,0)))</f>
        <v/>
      </c>
      <c r="Q3426">
        <f>IF(P3426=1,SUM($P$7:P3426),"")</f>
        <v/>
      </c>
      <c r="R3426">
        <f>IF($A3426="","",IF(ISNUMBER($A3426),$A3426,IFERROR(DATEVALUE($A3426),NA())))</f>
        <v/>
      </c>
    </row>
    <row r="3427">
      <c r="O3427">
        <f>IF($R3427="","",CHOOSE($Q$2,YEAR(R3427)*12+MONTH(R3427),INT((R3427-2)/7),YEAR(R3427)*4+ROUNDUP(MONTH(R3427)/3)))</f>
        <v/>
      </c>
      <c r="P3427">
        <f>IF($R3427="","",IF($R3428="",1,IF(O3427&lt;&gt;O3428,1,0)))</f>
        <v/>
      </c>
      <c r="Q3427">
        <f>IF(P3427=1,SUM($P$7:P3427),"")</f>
        <v/>
      </c>
      <c r="R3427">
        <f>IF($A3427="","",IF(ISNUMBER($A3427),$A3427,IFERROR(DATEVALUE($A3427),NA())))</f>
        <v/>
      </c>
    </row>
    <row r="3428">
      <c r="O3428">
        <f>IF($R3428="","",CHOOSE($Q$2,YEAR(R3428)*12+MONTH(R3428),INT((R3428-2)/7),YEAR(R3428)*4+ROUNDUP(MONTH(R3428)/3)))</f>
        <v/>
      </c>
      <c r="P3428">
        <f>IF($R3428="","",IF($R3429="",1,IF(O3428&lt;&gt;O3429,1,0)))</f>
        <v/>
      </c>
      <c r="Q3428">
        <f>IF(P3428=1,SUM($P$7:P3428),"")</f>
        <v/>
      </c>
      <c r="R3428">
        <f>IF($A3428="","",IF(ISNUMBER($A3428),$A3428,IFERROR(DATEVALUE($A3428),NA())))</f>
        <v/>
      </c>
    </row>
    <row r="3429">
      <c r="O3429">
        <f>IF($R3429="","",CHOOSE($Q$2,YEAR(R3429)*12+MONTH(R3429),INT((R3429-2)/7),YEAR(R3429)*4+ROUNDUP(MONTH(R3429)/3)))</f>
        <v/>
      </c>
      <c r="P3429">
        <f>IF($R3429="","",IF($R3430="",1,IF(O3429&lt;&gt;O3430,1,0)))</f>
        <v/>
      </c>
      <c r="Q3429">
        <f>IF(P3429=1,SUM($P$7:P3429),"")</f>
        <v/>
      </c>
      <c r="R3429">
        <f>IF($A3429="","",IF(ISNUMBER($A3429),$A3429,IFERROR(DATEVALUE($A3429),NA())))</f>
        <v/>
      </c>
    </row>
    <row r="3430">
      <c r="O3430">
        <f>IF($R3430="","",CHOOSE($Q$2,YEAR(R3430)*12+MONTH(R3430),INT((R3430-2)/7),YEAR(R3430)*4+ROUNDUP(MONTH(R3430)/3)))</f>
        <v/>
      </c>
      <c r="P3430">
        <f>IF($R3430="","",IF($R3431="",1,IF(O3430&lt;&gt;O3431,1,0)))</f>
        <v/>
      </c>
      <c r="Q3430">
        <f>IF(P3430=1,SUM($P$7:P3430),"")</f>
        <v/>
      </c>
      <c r="R3430">
        <f>IF($A3430="","",IF(ISNUMBER($A3430),$A3430,IFERROR(DATEVALUE($A3430),NA())))</f>
        <v/>
      </c>
    </row>
    <row r="3431">
      <c r="O3431">
        <f>IF($R3431="","",CHOOSE($Q$2,YEAR(R3431)*12+MONTH(R3431),INT((R3431-2)/7),YEAR(R3431)*4+ROUNDUP(MONTH(R3431)/3)))</f>
        <v/>
      </c>
      <c r="P3431">
        <f>IF($R3431="","",IF($R3432="",1,IF(O3431&lt;&gt;O3432,1,0)))</f>
        <v/>
      </c>
      <c r="Q3431">
        <f>IF(P3431=1,SUM($P$7:P3431),"")</f>
        <v/>
      </c>
      <c r="R3431">
        <f>IF($A3431="","",IF(ISNUMBER($A3431),$A3431,IFERROR(DATEVALUE($A3431),NA())))</f>
        <v/>
      </c>
    </row>
    <row r="3432">
      <c r="O3432">
        <f>IF($R3432="","",CHOOSE($Q$2,YEAR(R3432)*12+MONTH(R3432),INT((R3432-2)/7),YEAR(R3432)*4+ROUNDUP(MONTH(R3432)/3)))</f>
        <v/>
      </c>
      <c r="P3432">
        <f>IF($R3432="","",IF($R3433="",1,IF(O3432&lt;&gt;O3433,1,0)))</f>
        <v/>
      </c>
      <c r="Q3432">
        <f>IF(P3432=1,SUM($P$7:P3432),"")</f>
        <v/>
      </c>
      <c r="R3432">
        <f>IF($A3432="","",IF(ISNUMBER($A3432),$A3432,IFERROR(DATEVALUE($A3432),NA())))</f>
        <v/>
      </c>
    </row>
    <row r="3433">
      <c r="O3433">
        <f>IF($R3433="","",CHOOSE($Q$2,YEAR(R3433)*12+MONTH(R3433),INT((R3433-2)/7),YEAR(R3433)*4+ROUNDUP(MONTH(R3433)/3)))</f>
        <v/>
      </c>
      <c r="P3433">
        <f>IF($R3433="","",IF($R3434="",1,IF(O3433&lt;&gt;O3434,1,0)))</f>
        <v/>
      </c>
      <c r="Q3433">
        <f>IF(P3433=1,SUM($P$7:P3433),"")</f>
        <v/>
      </c>
      <c r="R3433">
        <f>IF($A3433="","",IF(ISNUMBER($A3433),$A3433,IFERROR(DATEVALUE($A3433),NA())))</f>
        <v/>
      </c>
    </row>
    <row r="3434">
      <c r="O3434">
        <f>IF($R3434="","",CHOOSE($Q$2,YEAR(R3434)*12+MONTH(R3434),INT((R3434-2)/7),YEAR(R3434)*4+ROUNDUP(MONTH(R3434)/3)))</f>
        <v/>
      </c>
      <c r="P3434">
        <f>IF($R3434="","",IF($R3435="",1,IF(O3434&lt;&gt;O3435,1,0)))</f>
        <v/>
      </c>
      <c r="Q3434">
        <f>IF(P3434=1,SUM($P$7:P3434),"")</f>
        <v/>
      </c>
      <c r="R3434">
        <f>IF($A3434="","",IF(ISNUMBER($A3434),$A3434,IFERROR(DATEVALUE($A3434),NA())))</f>
        <v/>
      </c>
    </row>
    <row r="3435">
      <c r="O3435">
        <f>IF($R3435="","",CHOOSE($Q$2,YEAR(R3435)*12+MONTH(R3435),INT((R3435-2)/7),YEAR(R3435)*4+ROUNDUP(MONTH(R3435)/3)))</f>
        <v/>
      </c>
      <c r="P3435">
        <f>IF($R3435="","",IF($R3436="",1,IF(O3435&lt;&gt;O3436,1,0)))</f>
        <v/>
      </c>
      <c r="Q3435">
        <f>IF(P3435=1,SUM($P$7:P3435),"")</f>
        <v/>
      </c>
      <c r="R3435">
        <f>IF($A3435="","",IF(ISNUMBER($A3435),$A3435,IFERROR(DATEVALUE($A3435),NA())))</f>
        <v/>
      </c>
    </row>
    <row r="3436">
      <c r="O3436">
        <f>IF($R3436="","",CHOOSE($Q$2,YEAR(R3436)*12+MONTH(R3436),INT((R3436-2)/7),YEAR(R3436)*4+ROUNDUP(MONTH(R3436)/3)))</f>
        <v/>
      </c>
      <c r="P3436">
        <f>IF($R3436="","",IF($R3437="",1,IF(O3436&lt;&gt;O3437,1,0)))</f>
        <v/>
      </c>
      <c r="Q3436">
        <f>IF(P3436=1,SUM($P$7:P3436),"")</f>
        <v/>
      </c>
      <c r="R3436">
        <f>IF($A3436="","",IF(ISNUMBER($A3436),$A3436,IFERROR(DATEVALUE($A3436),NA())))</f>
        <v/>
      </c>
    </row>
    <row r="3437">
      <c r="O3437">
        <f>IF($R3437="","",CHOOSE($Q$2,YEAR(R3437)*12+MONTH(R3437),INT((R3437-2)/7),YEAR(R3437)*4+ROUNDUP(MONTH(R3437)/3)))</f>
        <v/>
      </c>
      <c r="P3437">
        <f>IF($R3437="","",IF($R3438="",1,IF(O3437&lt;&gt;O3438,1,0)))</f>
        <v/>
      </c>
      <c r="Q3437">
        <f>IF(P3437=1,SUM($P$7:P3437),"")</f>
        <v/>
      </c>
      <c r="R3437">
        <f>IF($A3437="","",IF(ISNUMBER($A3437),$A3437,IFERROR(DATEVALUE($A3437),NA())))</f>
        <v/>
      </c>
    </row>
    <row r="3438">
      <c r="O3438">
        <f>IF($R3438="","",CHOOSE($Q$2,YEAR(R3438)*12+MONTH(R3438),INT((R3438-2)/7),YEAR(R3438)*4+ROUNDUP(MONTH(R3438)/3)))</f>
        <v/>
      </c>
      <c r="P3438">
        <f>IF($R3438="","",IF($R3439="",1,IF(O3438&lt;&gt;O3439,1,0)))</f>
        <v/>
      </c>
      <c r="Q3438">
        <f>IF(P3438=1,SUM($P$7:P3438),"")</f>
        <v/>
      </c>
      <c r="R3438">
        <f>IF($A3438="","",IF(ISNUMBER($A3438),$A3438,IFERROR(DATEVALUE($A3438),NA())))</f>
        <v/>
      </c>
    </row>
    <row r="3439">
      <c r="O3439">
        <f>IF($R3439="","",CHOOSE($Q$2,YEAR(R3439)*12+MONTH(R3439),INT((R3439-2)/7),YEAR(R3439)*4+ROUNDUP(MONTH(R3439)/3)))</f>
        <v/>
      </c>
      <c r="P3439">
        <f>IF($R3439="","",IF($R3440="",1,IF(O3439&lt;&gt;O3440,1,0)))</f>
        <v/>
      </c>
      <c r="Q3439">
        <f>IF(P3439=1,SUM($P$7:P3439),"")</f>
        <v/>
      </c>
      <c r="R3439">
        <f>IF($A3439="","",IF(ISNUMBER($A3439),$A3439,IFERROR(DATEVALUE($A3439),NA())))</f>
        <v/>
      </c>
    </row>
    <row r="3440">
      <c r="O3440">
        <f>IF($R3440="","",CHOOSE($Q$2,YEAR(R3440)*12+MONTH(R3440),INT((R3440-2)/7),YEAR(R3440)*4+ROUNDUP(MONTH(R3440)/3)))</f>
        <v/>
      </c>
      <c r="P3440">
        <f>IF($R3440="","",IF($R3441="",1,IF(O3440&lt;&gt;O3441,1,0)))</f>
        <v/>
      </c>
      <c r="Q3440">
        <f>IF(P3440=1,SUM($P$7:P3440),"")</f>
        <v/>
      </c>
      <c r="R3440">
        <f>IF($A3440="","",IF(ISNUMBER($A3440),$A3440,IFERROR(DATEVALUE($A3440),NA())))</f>
        <v/>
      </c>
    </row>
    <row r="3441">
      <c r="O3441">
        <f>IF($R3441="","",CHOOSE($Q$2,YEAR(R3441)*12+MONTH(R3441),INT((R3441-2)/7),YEAR(R3441)*4+ROUNDUP(MONTH(R3441)/3)))</f>
        <v/>
      </c>
      <c r="P3441">
        <f>IF($R3441="","",IF($R3442="",1,IF(O3441&lt;&gt;O3442,1,0)))</f>
        <v/>
      </c>
      <c r="Q3441">
        <f>IF(P3441=1,SUM($P$7:P3441),"")</f>
        <v/>
      </c>
      <c r="R3441">
        <f>IF($A3441="","",IF(ISNUMBER($A3441),$A3441,IFERROR(DATEVALUE($A3441),NA())))</f>
        <v/>
      </c>
    </row>
    <row r="3442">
      <c r="O3442">
        <f>IF($R3442="","",CHOOSE($Q$2,YEAR(R3442)*12+MONTH(R3442),INT((R3442-2)/7),YEAR(R3442)*4+ROUNDUP(MONTH(R3442)/3)))</f>
        <v/>
      </c>
      <c r="P3442">
        <f>IF($R3442="","",IF($R3443="",1,IF(O3442&lt;&gt;O3443,1,0)))</f>
        <v/>
      </c>
      <c r="Q3442">
        <f>IF(P3442=1,SUM($P$7:P3442),"")</f>
        <v/>
      </c>
      <c r="R3442">
        <f>IF($A3442="","",IF(ISNUMBER($A3442),$A3442,IFERROR(DATEVALUE($A3442),NA())))</f>
        <v/>
      </c>
    </row>
    <row r="3443">
      <c r="O3443">
        <f>IF($R3443="","",CHOOSE($Q$2,YEAR(R3443)*12+MONTH(R3443),INT((R3443-2)/7),YEAR(R3443)*4+ROUNDUP(MONTH(R3443)/3)))</f>
        <v/>
      </c>
      <c r="P3443">
        <f>IF($R3443="","",IF($R3444="",1,IF(O3443&lt;&gt;O3444,1,0)))</f>
        <v/>
      </c>
      <c r="Q3443">
        <f>IF(P3443=1,SUM($P$7:P3443),"")</f>
        <v/>
      </c>
      <c r="R3443">
        <f>IF($A3443="","",IF(ISNUMBER($A3443),$A3443,IFERROR(DATEVALUE($A3443),NA())))</f>
        <v/>
      </c>
    </row>
    <row r="3444">
      <c r="O3444">
        <f>IF($R3444="","",CHOOSE($Q$2,YEAR(R3444)*12+MONTH(R3444),INT((R3444-2)/7),YEAR(R3444)*4+ROUNDUP(MONTH(R3444)/3)))</f>
        <v/>
      </c>
      <c r="P3444">
        <f>IF($R3444="","",IF($R3445="",1,IF(O3444&lt;&gt;O3445,1,0)))</f>
        <v/>
      </c>
      <c r="Q3444">
        <f>IF(P3444=1,SUM($P$7:P3444),"")</f>
        <v/>
      </c>
      <c r="R3444">
        <f>IF($A3444="","",IF(ISNUMBER($A3444),$A3444,IFERROR(DATEVALUE($A3444),NA())))</f>
        <v/>
      </c>
    </row>
    <row r="3445">
      <c r="O3445">
        <f>IF($R3445="","",CHOOSE($Q$2,YEAR(R3445)*12+MONTH(R3445),INT((R3445-2)/7),YEAR(R3445)*4+ROUNDUP(MONTH(R3445)/3)))</f>
        <v/>
      </c>
      <c r="P3445">
        <f>IF($R3445="","",IF($R3446="",1,IF(O3445&lt;&gt;O3446,1,0)))</f>
        <v/>
      </c>
      <c r="Q3445">
        <f>IF(P3445=1,SUM($P$7:P3445),"")</f>
        <v/>
      </c>
      <c r="R3445">
        <f>IF($A3445="","",IF(ISNUMBER($A3445),$A3445,IFERROR(DATEVALUE($A3445),NA())))</f>
        <v/>
      </c>
    </row>
    <row r="3446">
      <c r="O3446">
        <f>IF($R3446="","",CHOOSE($Q$2,YEAR(R3446)*12+MONTH(R3446),INT((R3446-2)/7),YEAR(R3446)*4+ROUNDUP(MONTH(R3446)/3)))</f>
        <v/>
      </c>
      <c r="P3446">
        <f>IF($R3446="","",IF($R3447="",1,IF(O3446&lt;&gt;O3447,1,0)))</f>
        <v/>
      </c>
      <c r="Q3446">
        <f>IF(P3446=1,SUM($P$7:P3446),"")</f>
        <v/>
      </c>
      <c r="R3446">
        <f>IF($A3446="","",IF(ISNUMBER($A3446),$A3446,IFERROR(DATEVALUE($A3446),NA())))</f>
        <v/>
      </c>
    </row>
    <row r="3447">
      <c r="O3447">
        <f>IF($R3447="","",CHOOSE($Q$2,YEAR(R3447)*12+MONTH(R3447),INT((R3447-2)/7),YEAR(R3447)*4+ROUNDUP(MONTH(R3447)/3)))</f>
        <v/>
      </c>
      <c r="P3447">
        <f>IF($R3447="","",IF($R3448="",1,IF(O3447&lt;&gt;O3448,1,0)))</f>
        <v/>
      </c>
      <c r="Q3447">
        <f>IF(P3447=1,SUM($P$7:P3447),"")</f>
        <v/>
      </c>
      <c r="R3447">
        <f>IF($A3447="","",IF(ISNUMBER($A3447),$A3447,IFERROR(DATEVALUE($A3447),NA())))</f>
        <v/>
      </c>
    </row>
    <row r="3448">
      <c r="O3448">
        <f>IF($R3448="","",CHOOSE($Q$2,YEAR(R3448)*12+MONTH(R3448),INT((R3448-2)/7),YEAR(R3448)*4+ROUNDUP(MONTH(R3448)/3)))</f>
        <v/>
      </c>
      <c r="P3448">
        <f>IF($R3448="","",IF($R3449="",1,IF(O3448&lt;&gt;O3449,1,0)))</f>
        <v/>
      </c>
      <c r="Q3448">
        <f>IF(P3448=1,SUM($P$7:P3448),"")</f>
        <v/>
      </c>
      <c r="R3448">
        <f>IF($A3448="","",IF(ISNUMBER($A3448),$A3448,IFERROR(DATEVALUE($A3448),NA())))</f>
        <v/>
      </c>
    </row>
    <row r="3449">
      <c r="O3449">
        <f>IF($R3449="","",CHOOSE($Q$2,YEAR(R3449)*12+MONTH(R3449),INT((R3449-2)/7),YEAR(R3449)*4+ROUNDUP(MONTH(R3449)/3)))</f>
        <v/>
      </c>
      <c r="P3449">
        <f>IF($R3449="","",IF($R3450="",1,IF(O3449&lt;&gt;O3450,1,0)))</f>
        <v/>
      </c>
      <c r="Q3449">
        <f>IF(P3449=1,SUM($P$7:P3449),"")</f>
        <v/>
      </c>
      <c r="R3449">
        <f>IF($A3449="","",IF(ISNUMBER($A3449),$A3449,IFERROR(DATEVALUE($A3449),NA())))</f>
        <v/>
      </c>
    </row>
    <row r="3450">
      <c r="O3450">
        <f>IF($R3450="","",CHOOSE($Q$2,YEAR(R3450)*12+MONTH(R3450),INT((R3450-2)/7),YEAR(R3450)*4+ROUNDUP(MONTH(R3450)/3)))</f>
        <v/>
      </c>
      <c r="P3450">
        <f>IF($R3450="","",IF($R3451="",1,IF(O3450&lt;&gt;O3451,1,0)))</f>
        <v/>
      </c>
      <c r="Q3450">
        <f>IF(P3450=1,SUM($P$7:P3450),"")</f>
        <v/>
      </c>
      <c r="R3450">
        <f>IF($A3450="","",IF(ISNUMBER($A3450),$A3450,IFERROR(DATEVALUE($A3450),NA())))</f>
        <v/>
      </c>
    </row>
    <row r="3451">
      <c r="O3451">
        <f>IF($R3451="","",CHOOSE($Q$2,YEAR(R3451)*12+MONTH(R3451),INT((R3451-2)/7),YEAR(R3451)*4+ROUNDUP(MONTH(R3451)/3)))</f>
        <v/>
      </c>
      <c r="P3451">
        <f>IF($R3451="","",IF($R3452="",1,IF(O3451&lt;&gt;O3452,1,0)))</f>
        <v/>
      </c>
      <c r="Q3451">
        <f>IF(P3451=1,SUM($P$7:P3451),"")</f>
        <v/>
      </c>
      <c r="R3451">
        <f>IF($A3451="","",IF(ISNUMBER($A3451),$A3451,IFERROR(DATEVALUE($A3451),NA())))</f>
        <v/>
      </c>
    </row>
    <row r="3452">
      <c r="O3452">
        <f>IF($R3452="","",CHOOSE($Q$2,YEAR(R3452)*12+MONTH(R3452),INT((R3452-2)/7),YEAR(R3452)*4+ROUNDUP(MONTH(R3452)/3)))</f>
        <v/>
      </c>
      <c r="P3452">
        <f>IF($R3452="","",IF($R3453="",1,IF(O3452&lt;&gt;O3453,1,0)))</f>
        <v/>
      </c>
      <c r="Q3452">
        <f>IF(P3452=1,SUM($P$7:P3452),"")</f>
        <v/>
      </c>
      <c r="R3452">
        <f>IF($A3452="","",IF(ISNUMBER($A3452),$A3452,IFERROR(DATEVALUE($A3452),NA())))</f>
        <v/>
      </c>
    </row>
    <row r="3453">
      <c r="O3453">
        <f>IF($R3453="","",CHOOSE($Q$2,YEAR(R3453)*12+MONTH(R3453),INT((R3453-2)/7),YEAR(R3453)*4+ROUNDUP(MONTH(R3453)/3)))</f>
        <v/>
      </c>
      <c r="P3453">
        <f>IF($R3453="","",IF($R3454="",1,IF(O3453&lt;&gt;O3454,1,0)))</f>
        <v/>
      </c>
      <c r="Q3453">
        <f>IF(P3453=1,SUM($P$7:P3453),"")</f>
        <v/>
      </c>
      <c r="R3453">
        <f>IF($A3453="","",IF(ISNUMBER($A3453),$A3453,IFERROR(DATEVALUE($A3453),NA())))</f>
        <v/>
      </c>
    </row>
    <row r="3454">
      <c r="O3454">
        <f>IF($R3454="","",CHOOSE($Q$2,YEAR(R3454)*12+MONTH(R3454),INT((R3454-2)/7),YEAR(R3454)*4+ROUNDUP(MONTH(R3454)/3)))</f>
        <v/>
      </c>
      <c r="P3454">
        <f>IF($R3454="","",IF($R3455="",1,IF(O3454&lt;&gt;O3455,1,0)))</f>
        <v/>
      </c>
      <c r="Q3454">
        <f>IF(P3454=1,SUM($P$7:P3454),"")</f>
        <v/>
      </c>
      <c r="R3454">
        <f>IF($A3454="","",IF(ISNUMBER($A3454),$A3454,IFERROR(DATEVALUE($A3454),NA())))</f>
        <v/>
      </c>
    </row>
    <row r="3455">
      <c r="O3455">
        <f>IF($R3455="","",CHOOSE($Q$2,YEAR(R3455)*12+MONTH(R3455),INT((R3455-2)/7),YEAR(R3455)*4+ROUNDUP(MONTH(R3455)/3)))</f>
        <v/>
      </c>
      <c r="P3455">
        <f>IF($R3455="","",IF($R3456="",1,IF(O3455&lt;&gt;O3456,1,0)))</f>
        <v/>
      </c>
      <c r="Q3455">
        <f>IF(P3455=1,SUM($P$7:P3455),"")</f>
        <v/>
      </c>
      <c r="R3455">
        <f>IF($A3455="","",IF(ISNUMBER($A3455),$A3455,IFERROR(DATEVALUE($A3455),NA())))</f>
        <v/>
      </c>
    </row>
    <row r="3456">
      <c r="O3456">
        <f>IF($R3456="","",CHOOSE($Q$2,YEAR(R3456)*12+MONTH(R3456),INT((R3456-2)/7),YEAR(R3456)*4+ROUNDUP(MONTH(R3456)/3)))</f>
        <v/>
      </c>
      <c r="P3456">
        <f>IF($R3456="","",IF($R3457="",1,IF(O3456&lt;&gt;O3457,1,0)))</f>
        <v/>
      </c>
      <c r="Q3456">
        <f>IF(P3456=1,SUM($P$7:P3456),"")</f>
        <v/>
      </c>
      <c r="R3456">
        <f>IF($A3456="","",IF(ISNUMBER($A3456),$A3456,IFERROR(DATEVALUE($A3456),NA())))</f>
        <v/>
      </c>
    </row>
    <row r="3457">
      <c r="O3457">
        <f>IF($R3457="","",CHOOSE($Q$2,YEAR(R3457)*12+MONTH(R3457),INT((R3457-2)/7),YEAR(R3457)*4+ROUNDUP(MONTH(R3457)/3)))</f>
        <v/>
      </c>
      <c r="P3457">
        <f>IF($R3457="","",IF($R3458="",1,IF(O3457&lt;&gt;O3458,1,0)))</f>
        <v/>
      </c>
      <c r="Q3457">
        <f>IF(P3457=1,SUM($P$7:P3457),"")</f>
        <v/>
      </c>
      <c r="R3457">
        <f>IF($A3457="","",IF(ISNUMBER($A3457),$A3457,IFERROR(DATEVALUE($A3457),NA())))</f>
        <v/>
      </c>
    </row>
    <row r="3458">
      <c r="O3458">
        <f>IF($R3458="","",CHOOSE($Q$2,YEAR(R3458)*12+MONTH(R3458),INT((R3458-2)/7),YEAR(R3458)*4+ROUNDUP(MONTH(R3458)/3)))</f>
        <v/>
      </c>
      <c r="P3458">
        <f>IF($R3458="","",IF($R3459="",1,IF(O3458&lt;&gt;O3459,1,0)))</f>
        <v/>
      </c>
      <c r="Q3458">
        <f>IF(P3458=1,SUM($P$7:P3458),"")</f>
        <v/>
      </c>
      <c r="R3458">
        <f>IF($A3458="","",IF(ISNUMBER($A3458),$A3458,IFERROR(DATEVALUE($A3458),NA())))</f>
        <v/>
      </c>
    </row>
    <row r="3459">
      <c r="O3459">
        <f>IF($R3459="","",CHOOSE($Q$2,YEAR(R3459)*12+MONTH(R3459),INT((R3459-2)/7),YEAR(R3459)*4+ROUNDUP(MONTH(R3459)/3)))</f>
        <v/>
      </c>
      <c r="P3459">
        <f>IF($R3459="","",IF($R3460="",1,IF(O3459&lt;&gt;O3460,1,0)))</f>
        <v/>
      </c>
      <c r="Q3459">
        <f>IF(P3459=1,SUM($P$7:P3459),"")</f>
        <v/>
      </c>
      <c r="R3459">
        <f>IF($A3459="","",IF(ISNUMBER($A3459),$A3459,IFERROR(DATEVALUE($A3459),NA())))</f>
        <v/>
      </c>
    </row>
    <row r="3460">
      <c r="O3460">
        <f>IF($R3460="","",CHOOSE($Q$2,YEAR(R3460)*12+MONTH(R3460),INT((R3460-2)/7),YEAR(R3460)*4+ROUNDUP(MONTH(R3460)/3)))</f>
        <v/>
      </c>
      <c r="P3460">
        <f>IF($R3460="","",IF($R3461="",1,IF(O3460&lt;&gt;O3461,1,0)))</f>
        <v/>
      </c>
      <c r="Q3460">
        <f>IF(P3460=1,SUM($P$7:P3460),"")</f>
        <v/>
      </c>
      <c r="R3460">
        <f>IF($A3460="","",IF(ISNUMBER($A3460),$A3460,IFERROR(DATEVALUE($A3460),NA())))</f>
        <v/>
      </c>
    </row>
    <row r="3461">
      <c r="O3461">
        <f>IF($R3461="","",CHOOSE($Q$2,YEAR(R3461)*12+MONTH(R3461),INT((R3461-2)/7),YEAR(R3461)*4+ROUNDUP(MONTH(R3461)/3)))</f>
        <v/>
      </c>
      <c r="P3461">
        <f>IF($R3461="","",IF($R3462="",1,IF(O3461&lt;&gt;O3462,1,0)))</f>
        <v/>
      </c>
      <c r="Q3461">
        <f>IF(P3461=1,SUM($P$7:P3461),"")</f>
        <v/>
      </c>
      <c r="R3461">
        <f>IF($A3461="","",IF(ISNUMBER($A3461),$A3461,IFERROR(DATEVALUE($A3461),NA())))</f>
        <v/>
      </c>
    </row>
    <row r="3462">
      <c r="O3462">
        <f>IF($R3462="","",CHOOSE($Q$2,YEAR(R3462)*12+MONTH(R3462),INT((R3462-2)/7),YEAR(R3462)*4+ROUNDUP(MONTH(R3462)/3)))</f>
        <v/>
      </c>
      <c r="P3462">
        <f>IF($R3462="","",IF($R3463="",1,IF(O3462&lt;&gt;O3463,1,0)))</f>
        <v/>
      </c>
      <c r="Q3462">
        <f>IF(P3462=1,SUM($P$7:P3462),"")</f>
        <v/>
      </c>
      <c r="R3462">
        <f>IF($A3462="","",IF(ISNUMBER($A3462),$A3462,IFERROR(DATEVALUE($A3462),NA())))</f>
        <v/>
      </c>
    </row>
    <row r="3463">
      <c r="O3463">
        <f>IF($R3463="","",CHOOSE($Q$2,YEAR(R3463)*12+MONTH(R3463),INT((R3463-2)/7),YEAR(R3463)*4+ROUNDUP(MONTH(R3463)/3)))</f>
        <v/>
      </c>
      <c r="P3463">
        <f>IF($R3463="","",IF($R3464="",1,IF(O3463&lt;&gt;O3464,1,0)))</f>
        <v/>
      </c>
      <c r="Q3463">
        <f>IF(P3463=1,SUM($P$7:P3463),"")</f>
        <v/>
      </c>
      <c r="R3463">
        <f>IF($A3463="","",IF(ISNUMBER($A3463),$A3463,IFERROR(DATEVALUE($A3463),NA())))</f>
        <v/>
      </c>
    </row>
    <row r="3464">
      <c r="O3464">
        <f>IF($R3464="","",CHOOSE($Q$2,YEAR(R3464)*12+MONTH(R3464),INT((R3464-2)/7),YEAR(R3464)*4+ROUNDUP(MONTH(R3464)/3)))</f>
        <v/>
      </c>
      <c r="P3464">
        <f>IF($R3464="","",IF($R3465="",1,IF(O3464&lt;&gt;O3465,1,0)))</f>
        <v/>
      </c>
      <c r="Q3464">
        <f>IF(P3464=1,SUM($P$7:P3464),"")</f>
        <v/>
      </c>
      <c r="R3464">
        <f>IF($A3464="","",IF(ISNUMBER($A3464),$A3464,IFERROR(DATEVALUE($A3464),NA())))</f>
        <v/>
      </c>
    </row>
    <row r="3465">
      <c r="O3465">
        <f>IF($R3465="","",CHOOSE($Q$2,YEAR(R3465)*12+MONTH(R3465),INT((R3465-2)/7),YEAR(R3465)*4+ROUNDUP(MONTH(R3465)/3)))</f>
        <v/>
      </c>
      <c r="P3465">
        <f>IF($R3465="","",IF($R3466="",1,IF(O3465&lt;&gt;O3466,1,0)))</f>
        <v/>
      </c>
      <c r="Q3465">
        <f>IF(P3465=1,SUM($P$7:P3465),"")</f>
        <v/>
      </c>
      <c r="R3465">
        <f>IF($A3465="","",IF(ISNUMBER($A3465),$A3465,IFERROR(DATEVALUE($A3465),NA())))</f>
        <v/>
      </c>
    </row>
    <row r="3466">
      <c r="O3466">
        <f>IF($R3466="","",CHOOSE($Q$2,YEAR(R3466)*12+MONTH(R3466),INT((R3466-2)/7),YEAR(R3466)*4+ROUNDUP(MONTH(R3466)/3)))</f>
        <v/>
      </c>
      <c r="P3466">
        <f>IF($R3466="","",IF($R3467="",1,IF(O3466&lt;&gt;O3467,1,0)))</f>
        <v/>
      </c>
      <c r="Q3466">
        <f>IF(P3466=1,SUM($P$7:P3466),"")</f>
        <v/>
      </c>
      <c r="R3466">
        <f>IF($A3466="","",IF(ISNUMBER($A3466),$A3466,IFERROR(DATEVALUE($A3466),NA())))</f>
        <v/>
      </c>
    </row>
    <row r="3467">
      <c r="O3467">
        <f>IF($R3467="","",CHOOSE($Q$2,YEAR(R3467)*12+MONTH(R3467),INT((R3467-2)/7),YEAR(R3467)*4+ROUNDUP(MONTH(R3467)/3)))</f>
        <v/>
      </c>
      <c r="P3467">
        <f>IF($R3467="","",IF($R3468="",1,IF(O3467&lt;&gt;O3468,1,0)))</f>
        <v/>
      </c>
      <c r="Q3467">
        <f>IF(P3467=1,SUM($P$7:P3467),"")</f>
        <v/>
      </c>
      <c r="R3467">
        <f>IF($A3467="","",IF(ISNUMBER($A3467),$A3467,IFERROR(DATEVALUE($A3467),NA())))</f>
        <v/>
      </c>
    </row>
    <row r="3468">
      <c r="O3468">
        <f>IF($R3468="","",CHOOSE($Q$2,YEAR(R3468)*12+MONTH(R3468),INT((R3468-2)/7),YEAR(R3468)*4+ROUNDUP(MONTH(R3468)/3)))</f>
        <v/>
      </c>
      <c r="P3468">
        <f>IF($R3468="","",IF($R3469="",1,IF(O3468&lt;&gt;O3469,1,0)))</f>
        <v/>
      </c>
      <c r="Q3468">
        <f>IF(P3468=1,SUM($P$7:P3468),"")</f>
        <v/>
      </c>
      <c r="R3468">
        <f>IF($A3468="","",IF(ISNUMBER($A3468),$A3468,IFERROR(DATEVALUE($A3468),NA())))</f>
        <v/>
      </c>
    </row>
    <row r="3469">
      <c r="O3469">
        <f>IF($R3469="","",CHOOSE($Q$2,YEAR(R3469)*12+MONTH(R3469),INT((R3469-2)/7),YEAR(R3469)*4+ROUNDUP(MONTH(R3469)/3)))</f>
        <v/>
      </c>
      <c r="P3469">
        <f>IF($R3469="","",IF($R3470="",1,IF(O3469&lt;&gt;O3470,1,0)))</f>
        <v/>
      </c>
      <c r="Q3469">
        <f>IF(P3469=1,SUM($P$7:P3469),"")</f>
        <v/>
      </c>
      <c r="R3469">
        <f>IF($A3469="","",IF(ISNUMBER($A3469),$A3469,IFERROR(DATEVALUE($A3469),NA())))</f>
        <v/>
      </c>
    </row>
    <row r="3470">
      <c r="O3470">
        <f>IF($R3470="","",CHOOSE($Q$2,YEAR(R3470)*12+MONTH(R3470),INT((R3470-2)/7),YEAR(R3470)*4+ROUNDUP(MONTH(R3470)/3)))</f>
        <v/>
      </c>
      <c r="P3470">
        <f>IF($R3470="","",IF($R3471="",1,IF(O3470&lt;&gt;O3471,1,0)))</f>
        <v/>
      </c>
      <c r="Q3470">
        <f>IF(P3470=1,SUM($P$7:P3470),"")</f>
        <v/>
      </c>
      <c r="R3470">
        <f>IF($A3470="","",IF(ISNUMBER($A3470),$A3470,IFERROR(DATEVALUE($A3470),NA())))</f>
        <v/>
      </c>
    </row>
    <row r="3471">
      <c r="O3471">
        <f>IF($R3471="","",CHOOSE($Q$2,YEAR(R3471)*12+MONTH(R3471),INT((R3471-2)/7),YEAR(R3471)*4+ROUNDUP(MONTH(R3471)/3)))</f>
        <v/>
      </c>
      <c r="P3471">
        <f>IF($R3471="","",IF($R3472="",1,IF(O3471&lt;&gt;O3472,1,0)))</f>
        <v/>
      </c>
      <c r="Q3471">
        <f>IF(P3471=1,SUM($P$7:P3471),"")</f>
        <v/>
      </c>
      <c r="R3471">
        <f>IF($A3471="","",IF(ISNUMBER($A3471),$A3471,IFERROR(DATEVALUE($A3471),NA())))</f>
        <v/>
      </c>
    </row>
    <row r="3472">
      <c r="O3472">
        <f>IF($R3472="","",CHOOSE($Q$2,YEAR(R3472)*12+MONTH(R3472),INT((R3472-2)/7),YEAR(R3472)*4+ROUNDUP(MONTH(R3472)/3)))</f>
        <v/>
      </c>
      <c r="P3472">
        <f>IF($R3472="","",IF($R3473="",1,IF(O3472&lt;&gt;O3473,1,0)))</f>
        <v/>
      </c>
      <c r="Q3472">
        <f>IF(P3472=1,SUM($P$7:P3472),"")</f>
        <v/>
      </c>
      <c r="R3472">
        <f>IF($A3472="","",IF(ISNUMBER($A3472),$A3472,IFERROR(DATEVALUE($A3472),NA())))</f>
        <v/>
      </c>
    </row>
    <row r="3473">
      <c r="O3473">
        <f>IF($R3473="","",CHOOSE($Q$2,YEAR(R3473)*12+MONTH(R3473),INT((R3473-2)/7),YEAR(R3473)*4+ROUNDUP(MONTH(R3473)/3)))</f>
        <v/>
      </c>
      <c r="P3473">
        <f>IF($R3473="","",IF($R3474="",1,IF(O3473&lt;&gt;O3474,1,0)))</f>
        <v/>
      </c>
      <c r="Q3473">
        <f>IF(P3473=1,SUM($P$7:P3473),"")</f>
        <v/>
      </c>
      <c r="R3473">
        <f>IF($A3473="","",IF(ISNUMBER($A3473),$A3473,IFERROR(DATEVALUE($A3473),NA())))</f>
        <v/>
      </c>
    </row>
    <row r="3474">
      <c r="O3474">
        <f>IF($R3474="","",CHOOSE($Q$2,YEAR(R3474)*12+MONTH(R3474),INT((R3474-2)/7),YEAR(R3474)*4+ROUNDUP(MONTH(R3474)/3)))</f>
        <v/>
      </c>
      <c r="P3474">
        <f>IF($R3474="","",IF($R3475="",1,IF(O3474&lt;&gt;O3475,1,0)))</f>
        <v/>
      </c>
      <c r="Q3474">
        <f>IF(P3474=1,SUM($P$7:P3474),"")</f>
        <v/>
      </c>
      <c r="R3474">
        <f>IF($A3474="","",IF(ISNUMBER($A3474),$A3474,IFERROR(DATEVALUE($A3474),NA())))</f>
        <v/>
      </c>
    </row>
    <row r="3475">
      <c r="O3475">
        <f>IF($R3475="","",CHOOSE($Q$2,YEAR(R3475)*12+MONTH(R3475),INT((R3475-2)/7),YEAR(R3475)*4+ROUNDUP(MONTH(R3475)/3)))</f>
        <v/>
      </c>
      <c r="P3475">
        <f>IF($R3475="","",IF($R3476="",1,IF(O3475&lt;&gt;O3476,1,0)))</f>
        <v/>
      </c>
      <c r="Q3475">
        <f>IF(P3475=1,SUM($P$7:P3475),"")</f>
        <v/>
      </c>
      <c r="R3475">
        <f>IF($A3475="","",IF(ISNUMBER($A3475),$A3475,IFERROR(DATEVALUE($A3475),NA())))</f>
        <v/>
      </c>
    </row>
    <row r="3476">
      <c r="O3476">
        <f>IF($R3476="","",CHOOSE($Q$2,YEAR(R3476)*12+MONTH(R3476),INT((R3476-2)/7),YEAR(R3476)*4+ROUNDUP(MONTH(R3476)/3)))</f>
        <v/>
      </c>
      <c r="P3476">
        <f>IF($R3476="","",IF($R3477="",1,IF(O3476&lt;&gt;O3477,1,0)))</f>
        <v/>
      </c>
      <c r="Q3476">
        <f>IF(P3476=1,SUM($P$7:P3476),"")</f>
        <v/>
      </c>
      <c r="R3476">
        <f>IF($A3476="","",IF(ISNUMBER($A3476),$A3476,IFERROR(DATEVALUE($A3476),NA())))</f>
        <v/>
      </c>
    </row>
    <row r="3477">
      <c r="O3477">
        <f>IF($R3477="","",CHOOSE($Q$2,YEAR(R3477)*12+MONTH(R3477),INT((R3477-2)/7),YEAR(R3477)*4+ROUNDUP(MONTH(R3477)/3)))</f>
        <v/>
      </c>
      <c r="P3477">
        <f>IF($R3477="","",IF($R3478="",1,IF(O3477&lt;&gt;O3478,1,0)))</f>
        <v/>
      </c>
      <c r="Q3477">
        <f>IF(P3477=1,SUM($P$7:P3477),"")</f>
        <v/>
      </c>
      <c r="R3477">
        <f>IF($A3477="","",IF(ISNUMBER($A3477),$A3477,IFERROR(DATEVALUE($A3477),NA())))</f>
        <v/>
      </c>
    </row>
    <row r="3478">
      <c r="O3478">
        <f>IF($R3478="","",CHOOSE($Q$2,YEAR(R3478)*12+MONTH(R3478),INT((R3478-2)/7),YEAR(R3478)*4+ROUNDUP(MONTH(R3478)/3)))</f>
        <v/>
      </c>
      <c r="P3478">
        <f>IF($R3478="","",IF($R3479="",1,IF(O3478&lt;&gt;O3479,1,0)))</f>
        <v/>
      </c>
      <c r="Q3478">
        <f>IF(P3478=1,SUM($P$7:P3478),"")</f>
        <v/>
      </c>
      <c r="R3478">
        <f>IF($A3478="","",IF(ISNUMBER($A3478),$A3478,IFERROR(DATEVALUE($A3478),NA())))</f>
        <v/>
      </c>
    </row>
    <row r="3479">
      <c r="O3479">
        <f>IF($R3479="","",CHOOSE($Q$2,YEAR(R3479)*12+MONTH(R3479),INT((R3479-2)/7),YEAR(R3479)*4+ROUNDUP(MONTH(R3479)/3)))</f>
        <v/>
      </c>
      <c r="P3479">
        <f>IF($R3479="","",IF($R3480="",1,IF(O3479&lt;&gt;O3480,1,0)))</f>
        <v/>
      </c>
      <c r="Q3479">
        <f>IF(P3479=1,SUM($P$7:P3479),"")</f>
        <v/>
      </c>
      <c r="R3479">
        <f>IF($A3479="","",IF(ISNUMBER($A3479),$A3479,IFERROR(DATEVALUE($A3479),NA())))</f>
        <v/>
      </c>
    </row>
    <row r="3480">
      <c r="O3480">
        <f>IF($R3480="","",CHOOSE($Q$2,YEAR(R3480)*12+MONTH(R3480),INT((R3480-2)/7),YEAR(R3480)*4+ROUNDUP(MONTH(R3480)/3)))</f>
        <v/>
      </c>
      <c r="P3480">
        <f>IF($R3480="","",IF($R3481="",1,IF(O3480&lt;&gt;O3481,1,0)))</f>
        <v/>
      </c>
      <c r="Q3480">
        <f>IF(P3480=1,SUM($P$7:P3480),"")</f>
        <v/>
      </c>
      <c r="R3480">
        <f>IF($A3480="","",IF(ISNUMBER($A3480),$A3480,IFERROR(DATEVALUE($A3480),NA())))</f>
        <v/>
      </c>
    </row>
    <row r="3481">
      <c r="O3481">
        <f>IF($R3481="","",CHOOSE($Q$2,YEAR(R3481)*12+MONTH(R3481),INT((R3481-2)/7),YEAR(R3481)*4+ROUNDUP(MONTH(R3481)/3)))</f>
        <v/>
      </c>
      <c r="P3481">
        <f>IF($R3481="","",IF($R3482="",1,IF(O3481&lt;&gt;O3482,1,0)))</f>
        <v/>
      </c>
      <c r="Q3481">
        <f>IF(P3481=1,SUM($P$7:P3481),"")</f>
        <v/>
      </c>
      <c r="R3481">
        <f>IF($A3481="","",IF(ISNUMBER($A3481),$A3481,IFERROR(DATEVALUE($A3481),NA())))</f>
        <v/>
      </c>
    </row>
    <row r="3482">
      <c r="O3482">
        <f>IF($R3482="","",CHOOSE($Q$2,YEAR(R3482)*12+MONTH(R3482),INT((R3482-2)/7),YEAR(R3482)*4+ROUNDUP(MONTH(R3482)/3)))</f>
        <v/>
      </c>
      <c r="P3482">
        <f>IF($R3482="","",IF($R3483="",1,IF(O3482&lt;&gt;O3483,1,0)))</f>
        <v/>
      </c>
      <c r="Q3482">
        <f>IF(P3482=1,SUM($P$7:P3482),"")</f>
        <v/>
      </c>
      <c r="R3482">
        <f>IF($A3482="","",IF(ISNUMBER($A3482),$A3482,IFERROR(DATEVALUE($A3482),NA())))</f>
        <v/>
      </c>
    </row>
    <row r="3483">
      <c r="O3483">
        <f>IF($R3483="","",CHOOSE($Q$2,YEAR(R3483)*12+MONTH(R3483),INT((R3483-2)/7),YEAR(R3483)*4+ROUNDUP(MONTH(R3483)/3)))</f>
        <v/>
      </c>
      <c r="P3483">
        <f>IF($R3483="","",IF($R3484="",1,IF(O3483&lt;&gt;O3484,1,0)))</f>
        <v/>
      </c>
      <c r="Q3483">
        <f>IF(P3483=1,SUM($P$7:P3483),"")</f>
        <v/>
      </c>
      <c r="R3483">
        <f>IF($A3483="","",IF(ISNUMBER($A3483),$A3483,IFERROR(DATEVALUE($A3483),NA())))</f>
        <v/>
      </c>
    </row>
    <row r="3484">
      <c r="O3484">
        <f>IF($R3484="","",CHOOSE($Q$2,YEAR(R3484)*12+MONTH(R3484),INT((R3484-2)/7),YEAR(R3484)*4+ROUNDUP(MONTH(R3484)/3)))</f>
        <v/>
      </c>
      <c r="P3484">
        <f>IF($R3484="","",IF($R3485="",1,IF(O3484&lt;&gt;O3485,1,0)))</f>
        <v/>
      </c>
      <c r="Q3484">
        <f>IF(P3484=1,SUM($P$7:P3484),"")</f>
        <v/>
      </c>
      <c r="R3484">
        <f>IF($A3484="","",IF(ISNUMBER($A3484),$A3484,IFERROR(DATEVALUE($A3484),NA())))</f>
        <v/>
      </c>
    </row>
    <row r="3485">
      <c r="O3485">
        <f>IF($R3485="","",CHOOSE($Q$2,YEAR(R3485)*12+MONTH(R3485),INT((R3485-2)/7),YEAR(R3485)*4+ROUNDUP(MONTH(R3485)/3)))</f>
        <v/>
      </c>
      <c r="P3485">
        <f>IF($R3485="","",IF($R3486="",1,IF(O3485&lt;&gt;O3486,1,0)))</f>
        <v/>
      </c>
      <c r="Q3485">
        <f>IF(P3485=1,SUM($P$7:P3485),"")</f>
        <v/>
      </c>
      <c r="R3485">
        <f>IF($A3485="","",IF(ISNUMBER($A3485),$A3485,IFERROR(DATEVALUE($A3485),NA())))</f>
        <v/>
      </c>
    </row>
    <row r="3486">
      <c r="O3486">
        <f>IF($R3486="","",CHOOSE($Q$2,YEAR(R3486)*12+MONTH(R3486),INT((R3486-2)/7),YEAR(R3486)*4+ROUNDUP(MONTH(R3486)/3)))</f>
        <v/>
      </c>
      <c r="P3486">
        <f>IF($R3486="","",IF($R3487="",1,IF(O3486&lt;&gt;O3487,1,0)))</f>
        <v/>
      </c>
      <c r="Q3486">
        <f>IF(P3486=1,SUM($P$7:P3486),"")</f>
        <v/>
      </c>
      <c r="R3486">
        <f>IF($A3486="","",IF(ISNUMBER($A3486),$A3486,IFERROR(DATEVALUE($A3486),NA())))</f>
        <v/>
      </c>
    </row>
    <row r="3487">
      <c r="O3487">
        <f>IF($R3487="","",CHOOSE($Q$2,YEAR(R3487)*12+MONTH(R3487),INT((R3487-2)/7),YEAR(R3487)*4+ROUNDUP(MONTH(R3487)/3)))</f>
        <v/>
      </c>
      <c r="P3487">
        <f>IF($R3487="","",IF($R3488="",1,IF(O3487&lt;&gt;O3488,1,0)))</f>
        <v/>
      </c>
      <c r="Q3487">
        <f>IF(P3487=1,SUM($P$7:P3487),"")</f>
        <v/>
      </c>
      <c r="R3487">
        <f>IF($A3487="","",IF(ISNUMBER($A3487),$A3487,IFERROR(DATEVALUE($A3487),NA())))</f>
        <v/>
      </c>
    </row>
    <row r="3488">
      <c r="O3488">
        <f>IF($R3488="","",CHOOSE($Q$2,YEAR(R3488)*12+MONTH(R3488),INT((R3488-2)/7),YEAR(R3488)*4+ROUNDUP(MONTH(R3488)/3)))</f>
        <v/>
      </c>
      <c r="P3488">
        <f>IF($R3488="","",IF($R3489="",1,IF(O3488&lt;&gt;O3489,1,0)))</f>
        <v/>
      </c>
      <c r="Q3488">
        <f>IF(P3488=1,SUM($P$7:P3488),"")</f>
        <v/>
      </c>
      <c r="R3488">
        <f>IF($A3488="","",IF(ISNUMBER($A3488),$A3488,IFERROR(DATEVALUE($A3488),NA())))</f>
        <v/>
      </c>
    </row>
    <row r="3489">
      <c r="O3489">
        <f>IF($R3489="","",CHOOSE($Q$2,YEAR(R3489)*12+MONTH(R3489),INT((R3489-2)/7),YEAR(R3489)*4+ROUNDUP(MONTH(R3489)/3)))</f>
        <v/>
      </c>
      <c r="P3489">
        <f>IF($R3489="","",IF($R3490="",1,IF(O3489&lt;&gt;O3490,1,0)))</f>
        <v/>
      </c>
      <c r="Q3489">
        <f>IF(P3489=1,SUM($P$7:P3489),"")</f>
        <v/>
      </c>
      <c r="R3489">
        <f>IF($A3489="","",IF(ISNUMBER($A3489),$A3489,IFERROR(DATEVALUE($A3489),NA())))</f>
        <v/>
      </c>
    </row>
    <row r="3490">
      <c r="O3490">
        <f>IF($R3490="","",CHOOSE($Q$2,YEAR(R3490)*12+MONTH(R3490),INT((R3490-2)/7),YEAR(R3490)*4+ROUNDUP(MONTH(R3490)/3)))</f>
        <v/>
      </c>
      <c r="P3490">
        <f>IF($R3490="","",IF($R3491="",1,IF(O3490&lt;&gt;O3491,1,0)))</f>
        <v/>
      </c>
      <c r="Q3490">
        <f>IF(P3490=1,SUM($P$7:P3490),"")</f>
        <v/>
      </c>
      <c r="R3490">
        <f>IF($A3490="","",IF(ISNUMBER($A3490),$A3490,IFERROR(DATEVALUE($A3490),NA())))</f>
        <v/>
      </c>
    </row>
    <row r="3491">
      <c r="O3491">
        <f>IF($R3491="","",CHOOSE($Q$2,YEAR(R3491)*12+MONTH(R3491),INT((R3491-2)/7),YEAR(R3491)*4+ROUNDUP(MONTH(R3491)/3)))</f>
        <v/>
      </c>
      <c r="P3491">
        <f>IF($R3491="","",IF($R3492="",1,IF(O3491&lt;&gt;O3492,1,0)))</f>
        <v/>
      </c>
      <c r="Q3491">
        <f>IF(P3491=1,SUM($P$7:P3491),"")</f>
        <v/>
      </c>
      <c r="R3491">
        <f>IF($A3491="","",IF(ISNUMBER($A3491),$A3491,IFERROR(DATEVALUE($A3491),NA())))</f>
        <v/>
      </c>
    </row>
    <row r="3492">
      <c r="O3492">
        <f>IF($R3492="","",CHOOSE($Q$2,YEAR(R3492)*12+MONTH(R3492),INT((R3492-2)/7),YEAR(R3492)*4+ROUNDUP(MONTH(R3492)/3)))</f>
        <v/>
      </c>
      <c r="P3492">
        <f>IF($R3492="","",IF($R3493="",1,IF(O3492&lt;&gt;O3493,1,0)))</f>
        <v/>
      </c>
      <c r="Q3492">
        <f>IF(P3492=1,SUM($P$7:P3492),"")</f>
        <v/>
      </c>
      <c r="R3492">
        <f>IF($A3492="","",IF(ISNUMBER($A3492),$A3492,IFERROR(DATEVALUE($A3492),NA())))</f>
        <v/>
      </c>
    </row>
    <row r="3493">
      <c r="O3493">
        <f>IF($R3493="","",CHOOSE($Q$2,YEAR(R3493)*12+MONTH(R3493),INT((R3493-2)/7),YEAR(R3493)*4+ROUNDUP(MONTH(R3493)/3)))</f>
        <v/>
      </c>
      <c r="P3493">
        <f>IF($R3493="","",IF($R3494="",1,IF(O3493&lt;&gt;O3494,1,0)))</f>
        <v/>
      </c>
      <c r="Q3493">
        <f>IF(P3493=1,SUM($P$7:P3493),"")</f>
        <v/>
      </c>
      <c r="R3493">
        <f>IF($A3493="","",IF(ISNUMBER($A3493),$A3493,IFERROR(DATEVALUE($A3493),NA())))</f>
        <v/>
      </c>
    </row>
    <row r="3494">
      <c r="O3494">
        <f>IF($R3494="","",CHOOSE($Q$2,YEAR(R3494)*12+MONTH(R3494),INT((R3494-2)/7),YEAR(R3494)*4+ROUNDUP(MONTH(R3494)/3)))</f>
        <v/>
      </c>
      <c r="P3494">
        <f>IF($R3494="","",IF($R3495="",1,IF(O3494&lt;&gt;O3495,1,0)))</f>
        <v/>
      </c>
      <c r="Q3494">
        <f>IF(P3494=1,SUM($P$7:P3494),"")</f>
        <v/>
      </c>
      <c r="R3494">
        <f>IF($A3494="","",IF(ISNUMBER($A3494),$A3494,IFERROR(DATEVALUE($A3494),NA())))</f>
        <v/>
      </c>
    </row>
    <row r="3495">
      <c r="O3495">
        <f>IF($R3495="","",CHOOSE($Q$2,YEAR(R3495)*12+MONTH(R3495),INT((R3495-2)/7),YEAR(R3495)*4+ROUNDUP(MONTH(R3495)/3)))</f>
        <v/>
      </c>
      <c r="P3495">
        <f>IF($R3495="","",IF($R3496="",1,IF(O3495&lt;&gt;O3496,1,0)))</f>
        <v/>
      </c>
      <c r="Q3495">
        <f>IF(P3495=1,SUM($P$7:P3495),"")</f>
        <v/>
      </c>
      <c r="R3495">
        <f>IF($A3495="","",IF(ISNUMBER($A3495),$A3495,IFERROR(DATEVALUE($A3495),NA())))</f>
        <v/>
      </c>
    </row>
    <row r="3496">
      <c r="O3496">
        <f>IF($R3496="","",CHOOSE($Q$2,YEAR(R3496)*12+MONTH(R3496),INT((R3496-2)/7),YEAR(R3496)*4+ROUNDUP(MONTH(R3496)/3)))</f>
        <v/>
      </c>
      <c r="P3496">
        <f>IF($R3496="","",IF($R3497="",1,IF(O3496&lt;&gt;O3497,1,0)))</f>
        <v/>
      </c>
      <c r="Q3496">
        <f>IF(P3496=1,SUM($P$7:P3496),"")</f>
        <v/>
      </c>
      <c r="R3496">
        <f>IF($A3496="","",IF(ISNUMBER($A3496),$A3496,IFERROR(DATEVALUE($A3496),NA())))</f>
        <v/>
      </c>
    </row>
    <row r="3497">
      <c r="O3497">
        <f>IF($R3497="","",CHOOSE($Q$2,YEAR(R3497)*12+MONTH(R3497),INT((R3497-2)/7),YEAR(R3497)*4+ROUNDUP(MONTH(R3497)/3)))</f>
        <v/>
      </c>
      <c r="P3497">
        <f>IF($R3497="","",IF($R3498="",1,IF(O3497&lt;&gt;O3498,1,0)))</f>
        <v/>
      </c>
      <c r="Q3497">
        <f>IF(P3497=1,SUM($P$7:P3497),"")</f>
        <v/>
      </c>
      <c r="R3497">
        <f>IF($A3497="","",IF(ISNUMBER($A3497),$A3497,IFERROR(DATEVALUE($A3497),NA())))</f>
        <v/>
      </c>
    </row>
    <row r="3498">
      <c r="O3498">
        <f>IF($R3498="","",CHOOSE($Q$2,YEAR(R3498)*12+MONTH(R3498),INT((R3498-2)/7),YEAR(R3498)*4+ROUNDUP(MONTH(R3498)/3)))</f>
        <v/>
      </c>
      <c r="P3498">
        <f>IF($R3498="","",IF($R3499="",1,IF(O3498&lt;&gt;O3499,1,0)))</f>
        <v/>
      </c>
      <c r="Q3498">
        <f>IF(P3498=1,SUM($P$7:P3498),"")</f>
        <v/>
      </c>
      <c r="R3498">
        <f>IF($A3498="","",IF(ISNUMBER($A3498),$A3498,IFERROR(DATEVALUE($A3498),NA())))</f>
        <v/>
      </c>
    </row>
    <row r="3499">
      <c r="O3499">
        <f>IF($R3499="","",CHOOSE($Q$2,YEAR(R3499)*12+MONTH(R3499),INT((R3499-2)/7),YEAR(R3499)*4+ROUNDUP(MONTH(R3499)/3)))</f>
        <v/>
      </c>
      <c r="P3499">
        <f>IF($R3499="","",IF($R3500="",1,IF(O3499&lt;&gt;O3500,1,0)))</f>
        <v/>
      </c>
      <c r="Q3499">
        <f>IF(P3499=1,SUM($P$7:P3499),"")</f>
        <v/>
      </c>
      <c r="R3499">
        <f>IF($A3499="","",IF(ISNUMBER($A3499),$A3499,IFERROR(DATEVALUE($A3499),NA())))</f>
        <v/>
      </c>
    </row>
    <row r="3500">
      <c r="O3500">
        <f>IF($R3500="","",CHOOSE($Q$2,YEAR(R3500)*12+MONTH(R3500),INT((R3500-2)/7),YEAR(R3500)*4+ROUNDUP(MONTH(R3500)/3)))</f>
        <v/>
      </c>
      <c r="P3500">
        <f>IF($R3500="","",IF($R3501="",1,IF(O3500&lt;&gt;O3501,1,0)))</f>
        <v/>
      </c>
      <c r="Q3500">
        <f>IF(P3500=1,SUM($P$7:P3500),"")</f>
        <v/>
      </c>
      <c r="R3500">
        <f>IF($A3500="","",IF(ISNUMBER($A3500),$A3500,IFERROR(DATEVALUE($A3500),NA())))</f>
        <v/>
      </c>
    </row>
    <row r="3501">
      <c r="O3501">
        <f>IF($R3501="","",CHOOSE($Q$2,YEAR(R3501)*12+MONTH(R3501),INT((R3501-2)/7),YEAR(R3501)*4+ROUNDUP(MONTH(R3501)/3)))</f>
        <v/>
      </c>
      <c r="P3501">
        <f>IF($R3501="","",IF($R3502="",1,IF(O3501&lt;&gt;O3502,1,0)))</f>
        <v/>
      </c>
      <c r="Q3501">
        <f>IF(P3501=1,SUM($P$7:P3501),"")</f>
        <v/>
      </c>
      <c r="R3501">
        <f>IF($A3501="","",IF(ISNUMBER($A3501),$A3501,IFERROR(DATEVALUE($A3501),NA())))</f>
        <v/>
      </c>
    </row>
    <row r="3502">
      <c r="O3502">
        <f>IF($R3502="","",CHOOSE($Q$2,YEAR(R3502)*12+MONTH(R3502),INT((R3502-2)/7),YEAR(R3502)*4+ROUNDUP(MONTH(R3502)/3)))</f>
        <v/>
      </c>
      <c r="P3502">
        <f>IF($R3502="","",IF($R3503="",1,IF(O3502&lt;&gt;O3503,1,0)))</f>
        <v/>
      </c>
      <c r="Q3502">
        <f>IF(P3502=1,SUM($P$7:P3502),"")</f>
        <v/>
      </c>
      <c r="R3502">
        <f>IF($A3502="","",IF(ISNUMBER($A3502),$A3502,IFERROR(DATEVALUE($A3502),NA())))</f>
        <v/>
      </c>
    </row>
    <row r="3503">
      <c r="O3503">
        <f>IF($R3503="","",CHOOSE($Q$2,YEAR(R3503)*12+MONTH(R3503),INT((R3503-2)/7),YEAR(R3503)*4+ROUNDUP(MONTH(R3503)/3)))</f>
        <v/>
      </c>
      <c r="P3503">
        <f>IF($R3503="","",IF($R3504="",1,IF(O3503&lt;&gt;O3504,1,0)))</f>
        <v/>
      </c>
      <c r="Q3503">
        <f>IF(P3503=1,SUM($P$7:P3503),"")</f>
        <v/>
      </c>
      <c r="R3503">
        <f>IF($A3503="","",IF(ISNUMBER($A3503),$A3503,IFERROR(DATEVALUE($A3503),NA())))</f>
        <v/>
      </c>
    </row>
    <row r="3504">
      <c r="O3504">
        <f>IF($R3504="","",CHOOSE($Q$2,YEAR(R3504)*12+MONTH(R3504),INT((R3504-2)/7),YEAR(R3504)*4+ROUNDUP(MONTH(R3504)/3)))</f>
        <v/>
      </c>
      <c r="P3504">
        <f>IF($R3504="","",IF($R3505="",1,IF(O3504&lt;&gt;O3505,1,0)))</f>
        <v/>
      </c>
      <c r="Q3504">
        <f>IF(P3504=1,SUM($P$7:P3504),"")</f>
        <v/>
      </c>
      <c r="R3504">
        <f>IF($A3504="","",IF(ISNUMBER($A3504),$A3504,IFERROR(DATEVALUE($A3504),NA())))</f>
        <v/>
      </c>
    </row>
    <row r="3505">
      <c r="O3505">
        <f>IF($R3505="","",CHOOSE($Q$2,YEAR(R3505)*12+MONTH(R3505),INT((R3505-2)/7),YEAR(R3505)*4+ROUNDUP(MONTH(R3505)/3)))</f>
        <v/>
      </c>
      <c r="P3505">
        <f>IF($R3505="","",IF($R3506="",1,IF(O3505&lt;&gt;O3506,1,0)))</f>
        <v/>
      </c>
      <c r="Q3505">
        <f>IF(P3505=1,SUM($P$7:P3505),"")</f>
        <v/>
      </c>
      <c r="R3505">
        <f>IF($A3505="","",IF(ISNUMBER($A3505),$A3505,IFERROR(DATEVALUE($A3505),NA())))</f>
        <v/>
      </c>
    </row>
    <row r="3506">
      <c r="O3506">
        <f>IF($R3506="","",CHOOSE($Q$2,YEAR(R3506)*12+MONTH(R3506),INT((R3506-2)/7),YEAR(R3506)*4+ROUNDUP(MONTH(R3506)/3)))</f>
        <v/>
      </c>
      <c r="P3506">
        <f>IF($R3506="","",IF($R3507="",1,IF(O3506&lt;&gt;O3507,1,0)))</f>
        <v/>
      </c>
      <c r="Q3506">
        <f>IF(P3506=1,SUM($P$7:P3506),"")</f>
        <v/>
      </c>
      <c r="R3506">
        <f>IF($A3506="","",IF(ISNUMBER($A3506),$A3506,IFERROR(DATEVALUE($A3506),NA())))</f>
        <v/>
      </c>
    </row>
    <row r="3507">
      <c r="O3507">
        <f>IF($R3507="","",CHOOSE($Q$2,YEAR(R3507)*12+MONTH(R3507),INT((R3507-2)/7),YEAR(R3507)*4+ROUNDUP(MONTH(R3507)/3)))</f>
        <v/>
      </c>
      <c r="P3507">
        <f>IF($R3507="","",IF($R3508="",1,IF(O3507&lt;&gt;O3508,1,0)))</f>
        <v/>
      </c>
      <c r="Q3507">
        <f>IF(P3507=1,SUM($P$7:P3507),"")</f>
        <v/>
      </c>
      <c r="R3507">
        <f>IF($A3507="","",IF(ISNUMBER($A3507),$A3507,IFERROR(DATEVALUE($A3507),NA())))</f>
        <v/>
      </c>
    </row>
    <row r="3508">
      <c r="O3508">
        <f>IF($R3508="","",CHOOSE($Q$2,YEAR(R3508)*12+MONTH(R3508),INT((R3508-2)/7),YEAR(R3508)*4+ROUNDUP(MONTH(R3508)/3)))</f>
        <v/>
      </c>
      <c r="P3508">
        <f>IF($R3508="","",IF($R3509="",1,IF(O3508&lt;&gt;O3509,1,0)))</f>
        <v/>
      </c>
      <c r="Q3508">
        <f>IF(P3508=1,SUM($P$7:P3508),"")</f>
        <v/>
      </c>
      <c r="R3508">
        <f>IF($A3508="","",IF(ISNUMBER($A3508),$A3508,IFERROR(DATEVALUE($A3508),NA())))</f>
        <v/>
      </c>
    </row>
    <row r="3509">
      <c r="O3509">
        <f>IF($R3509="","",CHOOSE($Q$2,YEAR(R3509)*12+MONTH(R3509),INT((R3509-2)/7),YEAR(R3509)*4+ROUNDUP(MONTH(R3509)/3)))</f>
        <v/>
      </c>
      <c r="P3509">
        <f>IF($R3509="","",IF($R3510="",1,IF(O3509&lt;&gt;O3510,1,0)))</f>
        <v/>
      </c>
      <c r="Q3509">
        <f>IF(P3509=1,SUM($P$7:P3509),"")</f>
        <v/>
      </c>
      <c r="R3509">
        <f>IF($A3509="","",IF(ISNUMBER($A3509),$A3509,IFERROR(DATEVALUE($A3509),NA())))</f>
        <v/>
      </c>
    </row>
    <row r="3510">
      <c r="O3510">
        <f>IF($R3510="","",CHOOSE($Q$2,YEAR(R3510)*12+MONTH(R3510),INT((R3510-2)/7),YEAR(R3510)*4+ROUNDUP(MONTH(R3510)/3)))</f>
        <v/>
      </c>
      <c r="P3510">
        <f>IF($R3510="","",IF($R3511="",1,IF(O3510&lt;&gt;O3511,1,0)))</f>
        <v/>
      </c>
      <c r="Q3510">
        <f>IF(P3510=1,SUM($P$7:P3510),"")</f>
        <v/>
      </c>
      <c r="R3510">
        <f>IF($A3510="","",IF(ISNUMBER($A3510),$A3510,IFERROR(DATEVALUE($A3510),NA())))</f>
        <v/>
      </c>
    </row>
    <row r="3511">
      <c r="O3511">
        <f>IF($R3511="","",CHOOSE($Q$2,YEAR(R3511)*12+MONTH(R3511),INT((R3511-2)/7),YEAR(R3511)*4+ROUNDUP(MONTH(R3511)/3)))</f>
        <v/>
      </c>
      <c r="P3511">
        <f>IF($R3511="","",IF($R3512="",1,IF(O3511&lt;&gt;O3512,1,0)))</f>
        <v/>
      </c>
      <c r="Q3511">
        <f>IF(P3511=1,SUM($P$7:P3511),"")</f>
        <v/>
      </c>
      <c r="R3511">
        <f>IF($A3511="","",IF(ISNUMBER($A3511),$A3511,IFERROR(DATEVALUE($A3511),NA())))</f>
        <v/>
      </c>
    </row>
    <row r="3512">
      <c r="O3512">
        <f>IF($R3512="","",CHOOSE($Q$2,YEAR(R3512)*12+MONTH(R3512),INT((R3512-2)/7),YEAR(R3512)*4+ROUNDUP(MONTH(R3512)/3)))</f>
        <v/>
      </c>
      <c r="P3512">
        <f>IF($R3512="","",IF($R3513="",1,IF(O3512&lt;&gt;O3513,1,0)))</f>
        <v/>
      </c>
      <c r="Q3512">
        <f>IF(P3512=1,SUM($P$7:P3512),"")</f>
        <v/>
      </c>
      <c r="R3512">
        <f>IF($A3512="","",IF(ISNUMBER($A3512),$A3512,IFERROR(DATEVALUE($A3512),NA())))</f>
        <v/>
      </c>
    </row>
    <row r="3513">
      <c r="O3513">
        <f>IF($R3513="","",CHOOSE($Q$2,YEAR(R3513)*12+MONTH(R3513),INT((R3513-2)/7),YEAR(R3513)*4+ROUNDUP(MONTH(R3513)/3)))</f>
        <v/>
      </c>
      <c r="P3513">
        <f>IF($R3513="","",IF($R3514="",1,IF(O3513&lt;&gt;O3514,1,0)))</f>
        <v/>
      </c>
      <c r="Q3513">
        <f>IF(P3513=1,SUM($P$7:P3513),"")</f>
        <v/>
      </c>
      <c r="R3513">
        <f>IF($A3513="","",IF(ISNUMBER($A3513),$A3513,IFERROR(DATEVALUE($A3513),NA())))</f>
        <v/>
      </c>
    </row>
    <row r="3514">
      <c r="O3514">
        <f>IF($R3514="","",CHOOSE($Q$2,YEAR(R3514)*12+MONTH(R3514),INT((R3514-2)/7),YEAR(R3514)*4+ROUNDUP(MONTH(R3514)/3)))</f>
        <v/>
      </c>
      <c r="P3514">
        <f>IF($R3514="","",IF($R3515="",1,IF(O3514&lt;&gt;O3515,1,0)))</f>
        <v/>
      </c>
      <c r="Q3514">
        <f>IF(P3514=1,SUM($P$7:P3514),"")</f>
        <v/>
      </c>
      <c r="R3514">
        <f>IF($A3514="","",IF(ISNUMBER($A3514),$A3514,IFERROR(DATEVALUE($A3514),NA())))</f>
        <v/>
      </c>
    </row>
    <row r="3515">
      <c r="O3515">
        <f>IF($R3515="","",CHOOSE($Q$2,YEAR(R3515)*12+MONTH(R3515),INT((R3515-2)/7),YEAR(R3515)*4+ROUNDUP(MONTH(R3515)/3)))</f>
        <v/>
      </c>
      <c r="P3515">
        <f>IF($R3515="","",IF($R3516="",1,IF(O3515&lt;&gt;O3516,1,0)))</f>
        <v/>
      </c>
      <c r="Q3515">
        <f>IF(P3515=1,SUM($P$7:P3515),"")</f>
        <v/>
      </c>
      <c r="R3515">
        <f>IF($A3515="","",IF(ISNUMBER($A3515),$A3515,IFERROR(DATEVALUE($A3515),NA())))</f>
        <v/>
      </c>
    </row>
    <row r="3516">
      <c r="O3516">
        <f>IF($R3516="","",CHOOSE($Q$2,YEAR(R3516)*12+MONTH(R3516),INT((R3516-2)/7),YEAR(R3516)*4+ROUNDUP(MONTH(R3516)/3)))</f>
        <v/>
      </c>
      <c r="P3516">
        <f>IF($R3516="","",IF($R3517="",1,IF(O3516&lt;&gt;O3517,1,0)))</f>
        <v/>
      </c>
      <c r="Q3516">
        <f>IF(P3516=1,SUM($P$7:P3516),"")</f>
        <v/>
      </c>
      <c r="R3516">
        <f>IF($A3516="","",IF(ISNUMBER($A3516),$A3516,IFERROR(DATEVALUE($A3516),NA())))</f>
        <v/>
      </c>
    </row>
    <row r="3517">
      <c r="O3517">
        <f>IF($R3517="","",CHOOSE($Q$2,YEAR(R3517)*12+MONTH(R3517),INT((R3517-2)/7),YEAR(R3517)*4+ROUNDUP(MONTH(R3517)/3)))</f>
        <v/>
      </c>
      <c r="P3517">
        <f>IF($R3517="","",IF($R3518="",1,IF(O3517&lt;&gt;O3518,1,0)))</f>
        <v/>
      </c>
      <c r="Q3517">
        <f>IF(P3517=1,SUM($P$7:P3517),"")</f>
        <v/>
      </c>
      <c r="R3517">
        <f>IF($A3517="","",IF(ISNUMBER($A3517),$A3517,IFERROR(DATEVALUE($A3517),NA())))</f>
        <v/>
      </c>
    </row>
    <row r="3518">
      <c r="O3518">
        <f>IF($R3518="","",CHOOSE($Q$2,YEAR(R3518)*12+MONTH(R3518),INT((R3518-2)/7),YEAR(R3518)*4+ROUNDUP(MONTH(R3518)/3)))</f>
        <v/>
      </c>
      <c r="P3518">
        <f>IF($R3518="","",IF($R3519="",1,IF(O3518&lt;&gt;O3519,1,0)))</f>
        <v/>
      </c>
      <c r="Q3518">
        <f>IF(P3518=1,SUM($P$7:P3518),"")</f>
        <v/>
      </c>
      <c r="R3518">
        <f>IF($A3518="","",IF(ISNUMBER($A3518),$A3518,IFERROR(DATEVALUE($A3518),NA())))</f>
        <v/>
      </c>
    </row>
    <row r="3519">
      <c r="O3519">
        <f>IF($R3519="","",CHOOSE($Q$2,YEAR(R3519)*12+MONTH(R3519),INT((R3519-2)/7),YEAR(R3519)*4+ROUNDUP(MONTH(R3519)/3)))</f>
        <v/>
      </c>
      <c r="P3519">
        <f>IF($R3519="","",IF($R3520="",1,IF(O3519&lt;&gt;O3520,1,0)))</f>
        <v/>
      </c>
      <c r="Q3519">
        <f>IF(P3519=1,SUM($P$7:P3519),"")</f>
        <v/>
      </c>
      <c r="R3519">
        <f>IF($A3519="","",IF(ISNUMBER($A3519),$A3519,IFERROR(DATEVALUE($A3519),NA())))</f>
        <v/>
      </c>
    </row>
    <row r="3520">
      <c r="O3520">
        <f>IF($R3520="","",CHOOSE($Q$2,YEAR(R3520)*12+MONTH(R3520),INT((R3520-2)/7),YEAR(R3520)*4+ROUNDUP(MONTH(R3520)/3)))</f>
        <v/>
      </c>
      <c r="P3520">
        <f>IF($R3520="","",IF($R3521="",1,IF(O3520&lt;&gt;O3521,1,0)))</f>
        <v/>
      </c>
      <c r="Q3520">
        <f>IF(P3520=1,SUM($P$7:P3520),"")</f>
        <v/>
      </c>
      <c r="R3520">
        <f>IF($A3520="","",IF(ISNUMBER($A3520),$A3520,IFERROR(DATEVALUE($A3520),NA())))</f>
        <v/>
      </c>
    </row>
    <row r="3521">
      <c r="O3521">
        <f>IF($R3521="","",CHOOSE($Q$2,YEAR(R3521)*12+MONTH(R3521),INT((R3521-2)/7),YEAR(R3521)*4+ROUNDUP(MONTH(R3521)/3)))</f>
        <v/>
      </c>
      <c r="P3521">
        <f>IF($R3521="","",IF($R3522="",1,IF(O3521&lt;&gt;O3522,1,0)))</f>
        <v/>
      </c>
      <c r="Q3521">
        <f>IF(P3521=1,SUM($P$7:P3521),"")</f>
        <v/>
      </c>
      <c r="R3521">
        <f>IF($A3521="","",IF(ISNUMBER($A3521),$A3521,IFERROR(DATEVALUE($A3521),NA())))</f>
        <v/>
      </c>
    </row>
    <row r="3522">
      <c r="O3522">
        <f>IF($R3522="","",CHOOSE($Q$2,YEAR(R3522)*12+MONTH(R3522),INT((R3522-2)/7),YEAR(R3522)*4+ROUNDUP(MONTH(R3522)/3)))</f>
        <v/>
      </c>
      <c r="P3522">
        <f>IF($R3522="","",IF($R3523="",1,IF(O3522&lt;&gt;O3523,1,0)))</f>
        <v/>
      </c>
      <c r="Q3522">
        <f>IF(P3522=1,SUM($P$7:P3522),"")</f>
        <v/>
      </c>
      <c r="R3522">
        <f>IF($A3522="","",IF(ISNUMBER($A3522),$A3522,IFERROR(DATEVALUE($A3522),NA())))</f>
        <v/>
      </c>
    </row>
    <row r="3523">
      <c r="O3523">
        <f>IF($R3523="","",CHOOSE($Q$2,YEAR(R3523)*12+MONTH(R3523),INT((R3523-2)/7),YEAR(R3523)*4+ROUNDUP(MONTH(R3523)/3)))</f>
        <v/>
      </c>
      <c r="P3523">
        <f>IF($R3523="","",IF($R3524="",1,IF(O3523&lt;&gt;O3524,1,0)))</f>
        <v/>
      </c>
      <c r="Q3523">
        <f>IF(P3523=1,SUM($P$7:P3523),"")</f>
        <v/>
      </c>
      <c r="R3523">
        <f>IF($A3523="","",IF(ISNUMBER($A3523),$A3523,IFERROR(DATEVALUE($A3523),NA())))</f>
        <v/>
      </c>
    </row>
    <row r="3524">
      <c r="O3524">
        <f>IF($R3524="","",CHOOSE($Q$2,YEAR(R3524)*12+MONTH(R3524),INT((R3524-2)/7),YEAR(R3524)*4+ROUNDUP(MONTH(R3524)/3)))</f>
        <v/>
      </c>
      <c r="P3524">
        <f>IF($R3524="","",IF($R3525="",1,IF(O3524&lt;&gt;O3525,1,0)))</f>
        <v/>
      </c>
      <c r="Q3524">
        <f>IF(P3524=1,SUM($P$7:P3524),"")</f>
        <v/>
      </c>
      <c r="R3524">
        <f>IF($A3524="","",IF(ISNUMBER($A3524),$A3524,IFERROR(DATEVALUE($A3524),NA())))</f>
        <v/>
      </c>
    </row>
    <row r="3525">
      <c r="O3525">
        <f>IF($R3525="","",CHOOSE($Q$2,YEAR(R3525)*12+MONTH(R3525),INT((R3525-2)/7),YEAR(R3525)*4+ROUNDUP(MONTH(R3525)/3)))</f>
        <v/>
      </c>
      <c r="P3525">
        <f>IF($R3525="","",IF($R3526="",1,IF(O3525&lt;&gt;O3526,1,0)))</f>
        <v/>
      </c>
      <c r="Q3525">
        <f>IF(P3525=1,SUM($P$7:P3525),"")</f>
        <v/>
      </c>
      <c r="R3525">
        <f>IF($A3525="","",IF(ISNUMBER($A3525),$A3525,IFERROR(DATEVALUE($A3525),NA())))</f>
        <v/>
      </c>
    </row>
    <row r="3526">
      <c r="O3526">
        <f>IF($R3526="","",CHOOSE($Q$2,YEAR(R3526)*12+MONTH(R3526),INT((R3526-2)/7),YEAR(R3526)*4+ROUNDUP(MONTH(R3526)/3)))</f>
        <v/>
      </c>
      <c r="P3526">
        <f>IF($R3526="","",IF($R3527="",1,IF(O3526&lt;&gt;O3527,1,0)))</f>
        <v/>
      </c>
      <c r="Q3526">
        <f>IF(P3526=1,SUM($P$7:P3526),"")</f>
        <v/>
      </c>
      <c r="R3526">
        <f>IF($A3526="","",IF(ISNUMBER($A3526),$A3526,IFERROR(DATEVALUE($A3526),NA())))</f>
        <v/>
      </c>
    </row>
    <row r="3527">
      <c r="O3527">
        <f>IF($R3527="","",CHOOSE($Q$2,YEAR(R3527)*12+MONTH(R3527),INT((R3527-2)/7),YEAR(R3527)*4+ROUNDUP(MONTH(R3527)/3)))</f>
        <v/>
      </c>
      <c r="P3527">
        <f>IF($R3527="","",IF($R3528="",1,IF(O3527&lt;&gt;O3528,1,0)))</f>
        <v/>
      </c>
      <c r="Q3527">
        <f>IF(P3527=1,SUM($P$7:P3527),"")</f>
        <v/>
      </c>
      <c r="R3527">
        <f>IF($A3527="","",IF(ISNUMBER($A3527),$A3527,IFERROR(DATEVALUE($A3527),NA())))</f>
        <v/>
      </c>
    </row>
    <row r="3528">
      <c r="O3528">
        <f>IF($R3528="","",CHOOSE($Q$2,YEAR(R3528)*12+MONTH(R3528),INT((R3528-2)/7),YEAR(R3528)*4+ROUNDUP(MONTH(R3528)/3)))</f>
        <v/>
      </c>
      <c r="P3528">
        <f>IF($R3528="","",IF($R3529="",1,IF(O3528&lt;&gt;O3529,1,0)))</f>
        <v/>
      </c>
      <c r="Q3528">
        <f>IF(P3528=1,SUM($P$7:P3528),"")</f>
        <v/>
      </c>
      <c r="R3528">
        <f>IF($A3528="","",IF(ISNUMBER($A3528),$A3528,IFERROR(DATEVALUE($A3528),NA())))</f>
        <v/>
      </c>
    </row>
    <row r="3529">
      <c r="O3529">
        <f>IF($R3529="","",CHOOSE($Q$2,YEAR(R3529)*12+MONTH(R3529),INT((R3529-2)/7),YEAR(R3529)*4+ROUNDUP(MONTH(R3529)/3)))</f>
        <v/>
      </c>
      <c r="P3529">
        <f>IF($R3529="","",IF($R3530="",1,IF(O3529&lt;&gt;O3530,1,0)))</f>
        <v/>
      </c>
      <c r="Q3529">
        <f>IF(P3529=1,SUM($P$7:P3529),"")</f>
        <v/>
      </c>
      <c r="R3529">
        <f>IF($A3529="","",IF(ISNUMBER($A3529),$A3529,IFERROR(DATEVALUE($A3529),NA())))</f>
        <v/>
      </c>
    </row>
    <row r="3530">
      <c r="O3530">
        <f>IF($R3530="","",CHOOSE($Q$2,YEAR(R3530)*12+MONTH(R3530),INT((R3530-2)/7),YEAR(R3530)*4+ROUNDUP(MONTH(R3530)/3)))</f>
        <v/>
      </c>
      <c r="P3530">
        <f>IF($R3530="","",IF($R3531="",1,IF(O3530&lt;&gt;O3531,1,0)))</f>
        <v/>
      </c>
      <c r="Q3530">
        <f>IF(P3530=1,SUM($P$7:P3530),"")</f>
        <v/>
      </c>
      <c r="R3530">
        <f>IF($A3530="","",IF(ISNUMBER($A3530),$A3530,IFERROR(DATEVALUE($A3530),NA())))</f>
        <v/>
      </c>
    </row>
    <row r="3531">
      <c r="O3531">
        <f>IF($R3531="","",CHOOSE($Q$2,YEAR(R3531)*12+MONTH(R3531),INT((R3531-2)/7),YEAR(R3531)*4+ROUNDUP(MONTH(R3531)/3)))</f>
        <v/>
      </c>
      <c r="P3531">
        <f>IF($R3531="","",IF($R3532="",1,IF(O3531&lt;&gt;O3532,1,0)))</f>
        <v/>
      </c>
      <c r="Q3531">
        <f>IF(P3531=1,SUM($P$7:P3531),"")</f>
        <v/>
      </c>
      <c r="R3531">
        <f>IF($A3531="","",IF(ISNUMBER($A3531),$A3531,IFERROR(DATEVALUE($A3531),NA())))</f>
        <v/>
      </c>
    </row>
    <row r="3532">
      <c r="O3532">
        <f>IF($R3532="","",CHOOSE($Q$2,YEAR(R3532)*12+MONTH(R3532),INT((R3532-2)/7),YEAR(R3532)*4+ROUNDUP(MONTH(R3532)/3)))</f>
        <v/>
      </c>
      <c r="P3532">
        <f>IF($R3532="","",IF($R3533="",1,IF(O3532&lt;&gt;O3533,1,0)))</f>
        <v/>
      </c>
      <c r="Q3532">
        <f>IF(P3532=1,SUM($P$7:P3532),"")</f>
        <v/>
      </c>
      <c r="R3532">
        <f>IF($A3532="","",IF(ISNUMBER($A3532),$A3532,IFERROR(DATEVALUE($A3532),NA())))</f>
        <v/>
      </c>
    </row>
    <row r="3533">
      <c r="O3533">
        <f>IF($R3533="","",CHOOSE($Q$2,YEAR(R3533)*12+MONTH(R3533),INT((R3533-2)/7),YEAR(R3533)*4+ROUNDUP(MONTH(R3533)/3)))</f>
        <v/>
      </c>
      <c r="P3533">
        <f>IF($R3533="","",IF($R3534="",1,IF(O3533&lt;&gt;O3534,1,0)))</f>
        <v/>
      </c>
      <c r="Q3533">
        <f>IF(P3533=1,SUM($P$7:P3533),"")</f>
        <v/>
      </c>
      <c r="R3533">
        <f>IF($A3533="","",IF(ISNUMBER($A3533),$A3533,IFERROR(DATEVALUE($A3533),NA())))</f>
        <v/>
      </c>
    </row>
    <row r="3534">
      <c r="O3534">
        <f>IF($R3534="","",CHOOSE($Q$2,YEAR(R3534)*12+MONTH(R3534),INT((R3534-2)/7),YEAR(R3534)*4+ROUNDUP(MONTH(R3534)/3)))</f>
        <v/>
      </c>
      <c r="P3534">
        <f>IF($R3534="","",IF($R3535="",1,IF(O3534&lt;&gt;O3535,1,0)))</f>
        <v/>
      </c>
      <c r="Q3534">
        <f>IF(P3534=1,SUM($P$7:P3534),"")</f>
        <v/>
      </c>
      <c r="R3534">
        <f>IF($A3534="","",IF(ISNUMBER($A3534),$A3534,IFERROR(DATEVALUE($A3534),NA())))</f>
        <v/>
      </c>
    </row>
    <row r="3535">
      <c r="O3535">
        <f>IF($R3535="","",CHOOSE($Q$2,YEAR(R3535)*12+MONTH(R3535),INT((R3535-2)/7),YEAR(R3535)*4+ROUNDUP(MONTH(R3535)/3)))</f>
        <v/>
      </c>
      <c r="P3535">
        <f>IF($R3535="","",IF($R3536="",1,IF(O3535&lt;&gt;O3536,1,0)))</f>
        <v/>
      </c>
      <c r="Q3535">
        <f>IF(P3535=1,SUM($P$7:P3535),"")</f>
        <v/>
      </c>
      <c r="R3535">
        <f>IF($A3535="","",IF(ISNUMBER($A3535),$A3535,IFERROR(DATEVALUE($A3535),NA())))</f>
        <v/>
      </c>
    </row>
    <row r="3536">
      <c r="O3536">
        <f>IF($R3536="","",CHOOSE($Q$2,YEAR(R3536)*12+MONTH(R3536),INT((R3536-2)/7),YEAR(R3536)*4+ROUNDUP(MONTH(R3536)/3)))</f>
        <v/>
      </c>
      <c r="P3536">
        <f>IF($R3536="","",IF($R3537="",1,IF(O3536&lt;&gt;O3537,1,0)))</f>
        <v/>
      </c>
      <c r="Q3536">
        <f>IF(P3536=1,SUM($P$7:P3536),"")</f>
        <v/>
      </c>
      <c r="R3536">
        <f>IF($A3536="","",IF(ISNUMBER($A3536),$A3536,IFERROR(DATEVALUE($A3536),NA())))</f>
        <v/>
      </c>
    </row>
    <row r="3537">
      <c r="O3537">
        <f>IF($R3537="","",CHOOSE($Q$2,YEAR(R3537)*12+MONTH(R3537),INT((R3537-2)/7),YEAR(R3537)*4+ROUNDUP(MONTH(R3537)/3)))</f>
        <v/>
      </c>
      <c r="P3537">
        <f>IF($R3537="","",IF($R3538="",1,IF(O3537&lt;&gt;O3538,1,0)))</f>
        <v/>
      </c>
      <c r="Q3537">
        <f>IF(P3537=1,SUM($P$7:P3537),"")</f>
        <v/>
      </c>
      <c r="R3537">
        <f>IF($A3537="","",IF(ISNUMBER($A3537),$A3537,IFERROR(DATEVALUE($A3537),NA())))</f>
        <v/>
      </c>
    </row>
    <row r="3538">
      <c r="O3538">
        <f>IF($R3538="","",CHOOSE($Q$2,YEAR(R3538)*12+MONTH(R3538),INT((R3538-2)/7),YEAR(R3538)*4+ROUNDUP(MONTH(R3538)/3)))</f>
        <v/>
      </c>
      <c r="P3538">
        <f>IF($R3538="","",IF($R3539="",1,IF(O3538&lt;&gt;O3539,1,0)))</f>
        <v/>
      </c>
      <c r="Q3538">
        <f>IF(P3538=1,SUM($P$7:P3538),"")</f>
        <v/>
      </c>
      <c r="R3538">
        <f>IF($A3538="","",IF(ISNUMBER($A3538),$A3538,IFERROR(DATEVALUE($A3538),NA())))</f>
        <v/>
      </c>
    </row>
    <row r="3539">
      <c r="O3539">
        <f>IF($R3539="","",CHOOSE($Q$2,YEAR(R3539)*12+MONTH(R3539),INT((R3539-2)/7),YEAR(R3539)*4+ROUNDUP(MONTH(R3539)/3)))</f>
        <v/>
      </c>
      <c r="P3539">
        <f>IF($R3539="","",IF($R3540="",1,IF(O3539&lt;&gt;O3540,1,0)))</f>
        <v/>
      </c>
      <c r="Q3539">
        <f>IF(P3539=1,SUM($P$7:P3539),"")</f>
        <v/>
      </c>
      <c r="R3539">
        <f>IF($A3539="","",IF(ISNUMBER($A3539),$A3539,IFERROR(DATEVALUE($A3539),NA())))</f>
        <v/>
      </c>
    </row>
    <row r="3540">
      <c r="O3540">
        <f>IF($R3540="","",CHOOSE($Q$2,YEAR(R3540)*12+MONTH(R3540),INT((R3540-2)/7),YEAR(R3540)*4+ROUNDUP(MONTH(R3540)/3)))</f>
        <v/>
      </c>
      <c r="P3540">
        <f>IF($R3540="","",IF($R3541="",1,IF(O3540&lt;&gt;O3541,1,0)))</f>
        <v/>
      </c>
      <c r="Q3540">
        <f>IF(P3540=1,SUM($P$7:P3540),"")</f>
        <v/>
      </c>
      <c r="R3540">
        <f>IF($A3540="","",IF(ISNUMBER($A3540),$A3540,IFERROR(DATEVALUE($A3540),NA())))</f>
        <v/>
      </c>
    </row>
    <row r="3541">
      <c r="O3541">
        <f>IF($R3541="","",CHOOSE($Q$2,YEAR(R3541)*12+MONTH(R3541),INT((R3541-2)/7),YEAR(R3541)*4+ROUNDUP(MONTH(R3541)/3)))</f>
        <v/>
      </c>
      <c r="P3541">
        <f>IF($R3541="","",IF($R3542="",1,IF(O3541&lt;&gt;O3542,1,0)))</f>
        <v/>
      </c>
      <c r="Q3541">
        <f>IF(P3541=1,SUM($P$7:P3541),"")</f>
        <v/>
      </c>
      <c r="R3541">
        <f>IF($A3541="","",IF(ISNUMBER($A3541),$A3541,IFERROR(DATEVALUE($A3541),NA())))</f>
        <v/>
      </c>
    </row>
    <row r="3542">
      <c r="O3542">
        <f>IF($R3542="","",CHOOSE($Q$2,YEAR(R3542)*12+MONTH(R3542),INT((R3542-2)/7),YEAR(R3542)*4+ROUNDUP(MONTH(R3542)/3)))</f>
        <v/>
      </c>
      <c r="P3542">
        <f>IF($R3542="","",IF($R3543="",1,IF(O3542&lt;&gt;O3543,1,0)))</f>
        <v/>
      </c>
      <c r="Q3542">
        <f>IF(P3542=1,SUM($P$7:P3542),"")</f>
        <v/>
      </c>
      <c r="R3542">
        <f>IF($A3542="","",IF(ISNUMBER($A3542),$A3542,IFERROR(DATEVALUE($A3542),NA())))</f>
        <v/>
      </c>
    </row>
    <row r="3543">
      <c r="O3543">
        <f>IF($R3543="","",CHOOSE($Q$2,YEAR(R3543)*12+MONTH(R3543),INT((R3543-2)/7),YEAR(R3543)*4+ROUNDUP(MONTH(R3543)/3)))</f>
        <v/>
      </c>
      <c r="P3543">
        <f>IF($R3543="","",IF($R3544="",1,IF(O3543&lt;&gt;O3544,1,0)))</f>
        <v/>
      </c>
      <c r="Q3543">
        <f>IF(P3543=1,SUM($P$7:P3543),"")</f>
        <v/>
      </c>
      <c r="R3543">
        <f>IF($A3543="","",IF(ISNUMBER($A3543),$A3543,IFERROR(DATEVALUE($A3543),NA())))</f>
        <v/>
      </c>
    </row>
    <row r="3544">
      <c r="O3544">
        <f>IF($R3544="","",CHOOSE($Q$2,YEAR(R3544)*12+MONTH(R3544),INT((R3544-2)/7),YEAR(R3544)*4+ROUNDUP(MONTH(R3544)/3)))</f>
        <v/>
      </c>
      <c r="P3544">
        <f>IF($R3544="","",IF($R3545="",1,IF(O3544&lt;&gt;O3545,1,0)))</f>
        <v/>
      </c>
      <c r="Q3544">
        <f>IF(P3544=1,SUM($P$7:P3544),"")</f>
        <v/>
      </c>
      <c r="R3544">
        <f>IF($A3544="","",IF(ISNUMBER($A3544),$A3544,IFERROR(DATEVALUE($A3544),NA())))</f>
        <v/>
      </c>
    </row>
    <row r="3545">
      <c r="O3545">
        <f>IF($R3545="","",CHOOSE($Q$2,YEAR(R3545)*12+MONTH(R3545),INT((R3545-2)/7),YEAR(R3545)*4+ROUNDUP(MONTH(R3545)/3)))</f>
        <v/>
      </c>
      <c r="P3545">
        <f>IF($R3545="","",IF($R3546="",1,IF(O3545&lt;&gt;O3546,1,0)))</f>
        <v/>
      </c>
      <c r="Q3545">
        <f>IF(P3545=1,SUM($P$7:P3545),"")</f>
        <v/>
      </c>
      <c r="R3545">
        <f>IF($A3545="","",IF(ISNUMBER($A3545),$A3545,IFERROR(DATEVALUE($A3545),NA())))</f>
        <v/>
      </c>
    </row>
    <row r="3546">
      <c r="O3546">
        <f>IF($R3546="","",CHOOSE($Q$2,YEAR(R3546)*12+MONTH(R3546),INT((R3546-2)/7),YEAR(R3546)*4+ROUNDUP(MONTH(R3546)/3)))</f>
        <v/>
      </c>
      <c r="P3546">
        <f>IF($R3546="","",IF($R3547="",1,IF(O3546&lt;&gt;O3547,1,0)))</f>
        <v/>
      </c>
      <c r="Q3546">
        <f>IF(P3546=1,SUM($P$7:P3546),"")</f>
        <v/>
      </c>
      <c r="R3546">
        <f>IF($A3546="","",IF(ISNUMBER($A3546),$A3546,IFERROR(DATEVALUE($A3546),NA())))</f>
        <v/>
      </c>
    </row>
    <row r="3547">
      <c r="O3547">
        <f>IF($R3547="","",CHOOSE($Q$2,YEAR(R3547)*12+MONTH(R3547),INT((R3547-2)/7),YEAR(R3547)*4+ROUNDUP(MONTH(R3547)/3)))</f>
        <v/>
      </c>
      <c r="P3547">
        <f>IF($R3547="","",IF($R3548="",1,IF(O3547&lt;&gt;O3548,1,0)))</f>
        <v/>
      </c>
      <c r="Q3547">
        <f>IF(P3547=1,SUM($P$7:P3547),"")</f>
        <v/>
      </c>
      <c r="R3547">
        <f>IF($A3547="","",IF(ISNUMBER($A3547),$A3547,IFERROR(DATEVALUE($A3547),NA())))</f>
        <v/>
      </c>
    </row>
    <row r="3548">
      <c r="O3548">
        <f>IF($R3548="","",CHOOSE($Q$2,YEAR(R3548)*12+MONTH(R3548),INT((R3548-2)/7),YEAR(R3548)*4+ROUNDUP(MONTH(R3548)/3)))</f>
        <v/>
      </c>
      <c r="P3548">
        <f>IF($R3548="","",IF($R3549="",1,IF(O3548&lt;&gt;O3549,1,0)))</f>
        <v/>
      </c>
      <c r="Q3548">
        <f>IF(P3548=1,SUM($P$7:P3548),"")</f>
        <v/>
      </c>
      <c r="R3548">
        <f>IF($A3548="","",IF(ISNUMBER($A3548),$A3548,IFERROR(DATEVALUE($A3548),NA())))</f>
        <v/>
      </c>
    </row>
    <row r="3549">
      <c r="O3549">
        <f>IF($R3549="","",CHOOSE($Q$2,YEAR(R3549)*12+MONTH(R3549),INT((R3549-2)/7),YEAR(R3549)*4+ROUNDUP(MONTH(R3549)/3)))</f>
        <v/>
      </c>
      <c r="P3549">
        <f>IF($R3549="","",IF($R3550="",1,IF(O3549&lt;&gt;O3550,1,0)))</f>
        <v/>
      </c>
      <c r="Q3549">
        <f>IF(P3549=1,SUM($P$7:P3549),"")</f>
        <v/>
      </c>
      <c r="R3549">
        <f>IF($A3549="","",IF(ISNUMBER($A3549),$A3549,IFERROR(DATEVALUE($A3549),NA())))</f>
        <v/>
      </c>
    </row>
    <row r="3550">
      <c r="O3550">
        <f>IF($R3550="","",CHOOSE($Q$2,YEAR(R3550)*12+MONTH(R3550),INT((R3550-2)/7),YEAR(R3550)*4+ROUNDUP(MONTH(R3550)/3)))</f>
        <v/>
      </c>
      <c r="P3550">
        <f>IF($R3550="","",IF($R3551="",1,IF(O3550&lt;&gt;O3551,1,0)))</f>
        <v/>
      </c>
      <c r="Q3550">
        <f>IF(P3550=1,SUM($P$7:P3550),"")</f>
        <v/>
      </c>
      <c r="R3550">
        <f>IF($A3550="","",IF(ISNUMBER($A3550),$A3550,IFERROR(DATEVALUE($A3550),NA())))</f>
        <v/>
      </c>
    </row>
    <row r="3551">
      <c r="O3551">
        <f>IF($R3551="","",CHOOSE($Q$2,YEAR(R3551)*12+MONTH(R3551),INT((R3551-2)/7),YEAR(R3551)*4+ROUNDUP(MONTH(R3551)/3)))</f>
        <v/>
      </c>
      <c r="P3551">
        <f>IF($R3551="","",IF($R3552="",1,IF(O3551&lt;&gt;O3552,1,0)))</f>
        <v/>
      </c>
      <c r="Q3551">
        <f>IF(P3551=1,SUM($P$7:P3551),"")</f>
        <v/>
      </c>
      <c r="R3551">
        <f>IF($A3551="","",IF(ISNUMBER($A3551),$A3551,IFERROR(DATEVALUE($A3551),NA())))</f>
        <v/>
      </c>
    </row>
    <row r="3552">
      <c r="O3552">
        <f>IF($R3552="","",CHOOSE($Q$2,YEAR(R3552)*12+MONTH(R3552),INT((R3552-2)/7),YEAR(R3552)*4+ROUNDUP(MONTH(R3552)/3)))</f>
        <v/>
      </c>
      <c r="P3552">
        <f>IF($R3552="","",IF($R3553="",1,IF(O3552&lt;&gt;O3553,1,0)))</f>
        <v/>
      </c>
      <c r="Q3552">
        <f>IF(P3552=1,SUM($P$7:P3552),"")</f>
        <v/>
      </c>
      <c r="R3552">
        <f>IF($A3552="","",IF(ISNUMBER($A3552),$A3552,IFERROR(DATEVALUE($A3552),NA())))</f>
        <v/>
      </c>
    </row>
    <row r="3553">
      <c r="O3553">
        <f>IF($R3553="","",CHOOSE($Q$2,YEAR(R3553)*12+MONTH(R3553),INT((R3553-2)/7),YEAR(R3553)*4+ROUNDUP(MONTH(R3553)/3)))</f>
        <v/>
      </c>
      <c r="P3553">
        <f>IF($R3553="","",IF($R3554="",1,IF(O3553&lt;&gt;O3554,1,0)))</f>
        <v/>
      </c>
      <c r="Q3553">
        <f>IF(P3553=1,SUM($P$7:P3553),"")</f>
        <v/>
      </c>
      <c r="R3553">
        <f>IF($A3553="","",IF(ISNUMBER($A3553),$A3553,IFERROR(DATEVALUE($A3553),NA())))</f>
        <v/>
      </c>
    </row>
    <row r="3554">
      <c r="O3554">
        <f>IF($R3554="","",CHOOSE($Q$2,YEAR(R3554)*12+MONTH(R3554),INT((R3554-2)/7),YEAR(R3554)*4+ROUNDUP(MONTH(R3554)/3)))</f>
        <v/>
      </c>
      <c r="P3554">
        <f>IF($R3554="","",IF($R3555="",1,IF(O3554&lt;&gt;O3555,1,0)))</f>
        <v/>
      </c>
      <c r="Q3554">
        <f>IF(P3554=1,SUM($P$7:P3554),"")</f>
        <v/>
      </c>
      <c r="R3554">
        <f>IF($A3554="","",IF(ISNUMBER($A3554),$A3554,IFERROR(DATEVALUE($A3554),NA())))</f>
        <v/>
      </c>
    </row>
    <row r="3555">
      <c r="O3555">
        <f>IF($R3555="","",CHOOSE($Q$2,YEAR(R3555)*12+MONTH(R3555),INT((R3555-2)/7),YEAR(R3555)*4+ROUNDUP(MONTH(R3555)/3)))</f>
        <v/>
      </c>
      <c r="P3555">
        <f>IF($R3555="","",IF($R3556="",1,IF(O3555&lt;&gt;O3556,1,0)))</f>
        <v/>
      </c>
      <c r="Q3555">
        <f>IF(P3555=1,SUM($P$7:P3555),"")</f>
        <v/>
      </c>
      <c r="R3555">
        <f>IF($A3555="","",IF(ISNUMBER($A3555),$A3555,IFERROR(DATEVALUE($A3555),NA())))</f>
        <v/>
      </c>
    </row>
    <row r="3556">
      <c r="O3556">
        <f>IF($R3556="","",CHOOSE($Q$2,YEAR(R3556)*12+MONTH(R3556),INT((R3556-2)/7),YEAR(R3556)*4+ROUNDUP(MONTH(R3556)/3)))</f>
        <v/>
      </c>
      <c r="P3556">
        <f>IF($R3556="","",IF($R3557="",1,IF(O3556&lt;&gt;O3557,1,0)))</f>
        <v/>
      </c>
      <c r="Q3556">
        <f>IF(P3556=1,SUM($P$7:P3556),"")</f>
        <v/>
      </c>
      <c r="R3556">
        <f>IF($A3556="","",IF(ISNUMBER($A3556),$A3556,IFERROR(DATEVALUE($A3556),NA())))</f>
        <v/>
      </c>
    </row>
    <row r="3557">
      <c r="O3557">
        <f>IF($R3557="","",CHOOSE($Q$2,YEAR(R3557)*12+MONTH(R3557),INT((R3557-2)/7),YEAR(R3557)*4+ROUNDUP(MONTH(R3557)/3)))</f>
        <v/>
      </c>
      <c r="P3557">
        <f>IF($R3557="","",IF($R3558="",1,IF(O3557&lt;&gt;O3558,1,0)))</f>
        <v/>
      </c>
      <c r="Q3557">
        <f>IF(P3557=1,SUM($P$7:P3557),"")</f>
        <v/>
      </c>
      <c r="R3557">
        <f>IF($A3557="","",IF(ISNUMBER($A3557),$A3557,IFERROR(DATEVALUE($A3557),NA())))</f>
        <v/>
      </c>
    </row>
    <row r="3558">
      <c r="O3558">
        <f>IF($R3558="","",CHOOSE($Q$2,YEAR(R3558)*12+MONTH(R3558),INT((R3558-2)/7),YEAR(R3558)*4+ROUNDUP(MONTH(R3558)/3)))</f>
        <v/>
      </c>
      <c r="P3558">
        <f>IF($R3558="","",IF($R3559="",1,IF(O3558&lt;&gt;O3559,1,0)))</f>
        <v/>
      </c>
      <c r="Q3558">
        <f>IF(P3558=1,SUM($P$7:P3558),"")</f>
        <v/>
      </c>
      <c r="R3558">
        <f>IF($A3558="","",IF(ISNUMBER($A3558),$A3558,IFERROR(DATEVALUE($A3558),NA())))</f>
        <v/>
      </c>
    </row>
    <row r="3559">
      <c r="O3559">
        <f>IF($R3559="","",CHOOSE($Q$2,YEAR(R3559)*12+MONTH(R3559),INT((R3559-2)/7),YEAR(R3559)*4+ROUNDUP(MONTH(R3559)/3)))</f>
        <v/>
      </c>
      <c r="P3559">
        <f>IF($R3559="","",IF($R3560="",1,IF(O3559&lt;&gt;O3560,1,0)))</f>
        <v/>
      </c>
      <c r="Q3559">
        <f>IF(P3559=1,SUM($P$7:P3559),"")</f>
        <v/>
      </c>
      <c r="R3559">
        <f>IF($A3559="","",IF(ISNUMBER($A3559),$A3559,IFERROR(DATEVALUE($A3559),NA())))</f>
        <v/>
      </c>
    </row>
    <row r="3560">
      <c r="O3560">
        <f>IF($R3560="","",CHOOSE($Q$2,YEAR(R3560)*12+MONTH(R3560),INT((R3560-2)/7),YEAR(R3560)*4+ROUNDUP(MONTH(R3560)/3)))</f>
        <v/>
      </c>
      <c r="P3560">
        <f>IF($R3560="","",IF($R3561="",1,IF(O3560&lt;&gt;O3561,1,0)))</f>
        <v/>
      </c>
      <c r="Q3560">
        <f>IF(P3560=1,SUM($P$7:P3560),"")</f>
        <v/>
      </c>
      <c r="R3560">
        <f>IF($A3560="","",IF(ISNUMBER($A3560),$A3560,IFERROR(DATEVALUE($A3560),NA())))</f>
        <v/>
      </c>
    </row>
    <row r="3561">
      <c r="O3561">
        <f>IF($R3561="","",CHOOSE($Q$2,YEAR(R3561)*12+MONTH(R3561),INT((R3561-2)/7),YEAR(R3561)*4+ROUNDUP(MONTH(R3561)/3)))</f>
        <v/>
      </c>
      <c r="P3561">
        <f>IF($R3561="","",IF($R3562="",1,IF(O3561&lt;&gt;O3562,1,0)))</f>
        <v/>
      </c>
      <c r="Q3561">
        <f>IF(P3561=1,SUM($P$7:P3561),"")</f>
        <v/>
      </c>
      <c r="R3561">
        <f>IF($A3561="","",IF(ISNUMBER($A3561),$A3561,IFERROR(DATEVALUE($A3561),NA())))</f>
        <v/>
      </c>
    </row>
    <row r="3562">
      <c r="O3562">
        <f>IF($R3562="","",CHOOSE($Q$2,YEAR(R3562)*12+MONTH(R3562),INT((R3562-2)/7),YEAR(R3562)*4+ROUNDUP(MONTH(R3562)/3)))</f>
        <v/>
      </c>
      <c r="P3562">
        <f>IF($R3562="","",IF($R3563="",1,IF(O3562&lt;&gt;O3563,1,0)))</f>
        <v/>
      </c>
      <c r="Q3562">
        <f>IF(P3562=1,SUM($P$7:P3562),"")</f>
        <v/>
      </c>
      <c r="R3562">
        <f>IF($A3562="","",IF(ISNUMBER($A3562),$A3562,IFERROR(DATEVALUE($A3562),NA())))</f>
        <v/>
      </c>
    </row>
    <row r="3563">
      <c r="O3563">
        <f>IF($R3563="","",CHOOSE($Q$2,YEAR(R3563)*12+MONTH(R3563),INT((R3563-2)/7),YEAR(R3563)*4+ROUNDUP(MONTH(R3563)/3)))</f>
        <v/>
      </c>
      <c r="P3563">
        <f>IF($R3563="","",IF($R3564="",1,IF(O3563&lt;&gt;O3564,1,0)))</f>
        <v/>
      </c>
      <c r="Q3563">
        <f>IF(P3563=1,SUM($P$7:P3563),"")</f>
        <v/>
      </c>
      <c r="R3563">
        <f>IF($A3563="","",IF(ISNUMBER($A3563),$A3563,IFERROR(DATEVALUE($A3563),NA())))</f>
        <v/>
      </c>
    </row>
    <row r="3564">
      <c r="O3564">
        <f>IF($R3564="","",CHOOSE($Q$2,YEAR(R3564)*12+MONTH(R3564),INT((R3564-2)/7),YEAR(R3564)*4+ROUNDUP(MONTH(R3564)/3)))</f>
        <v/>
      </c>
      <c r="P3564">
        <f>IF($R3564="","",IF($R3565="",1,IF(O3564&lt;&gt;O3565,1,0)))</f>
        <v/>
      </c>
      <c r="Q3564">
        <f>IF(P3564=1,SUM($P$7:P3564),"")</f>
        <v/>
      </c>
      <c r="R3564">
        <f>IF($A3564="","",IF(ISNUMBER($A3564),$A3564,IFERROR(DATEVALUE($A3564),NA())))</f>
        <v/>
      </c>
    </row>
    <row r="3565">
      <c r="O3565">
        <f>IF($R3565="","",CHOOSE($Q$2,YEAR(R3565)*12+MONTH(R3565),INT((R3565-2)/7),YEAR(R3565)*4+ROUNDUP(MONTH(R3565)/3)))</f>
        <v/>
      </c>
      <c r="P3565">
        <f>IF($R3565="","",IF($R3566="",1,IF(O3565&lt;&gt;O3566,1,0)))</f>
        <v/>
      </c>
      <c r="Q3565">
        <f>IF(P3565=1,SUM($P$7:P3565),"")</f>
        <v/>
      </c>
      <c r="R3565">
        <f>IF($A3565="","",IF(ISNUMBER($A3565),$A3565,IFERROR(DATEVALUE($A3565),NA())))</f>
        <v/>
      </c>
    </row>
    <row r="3566">
      <c r="O3566">
        <f>IF($R3566="","",CHOOSE($Q$2,YEAR(R3566)*12+MONTH(R3566),INT((R3566-2)/7),YEAR(R3566)*4+ROUNDUP(MONTH(R3566)/3)))</f>
        <v/>
      </c>
      <c r="P3566">
        <f>IF($R3566="","",IF($R3567="",1,IF(O3566&lt;&gt;O3567,1,0)))</f>
        <v/>
      </c>
      <c r="Q3566">
        <f>IF(P3566=1,SUM($P$7:P3566),"")</f>
        <v/>
      </c>
      <c r="R3566">
        <f>IF($A3566="","",IF(ISNUMBER($A3566),$A3566,IFERROR(DATEVALUE($A3566),NA())))</f>
        <v/>
      </c>
    </row>
    <row r="3567">
      <c r="O3567">
        <f>IF($R3567="","",CHOOSE($Q$2,YEAR(R3567)*12+MONTH(R3567),INT((R3567-2)/7),YEAR(R3567)*4+ROUNDUP(MONTH(R3567)/3)))</f>
        <v/>
      </c>
      <c r="P3567">
        <f>IF($R3567="","",IF($R3568="",1,IF(O3567&lt;&gt;O3568,1,0)))</f>
        <v/>
      </c>
      <c r="Q3567">
        <f>IF(P3567=1,SUM($P$7:P3567),"")</f>
        <v/>
      </c>
      <c r="R3567">
        <f>IF($A3567="","",IF(ISNUMBER($A3567),$A3567,IFERROR(DATEVALUE($A3567),NA())))</f>
        <v/>
      </c>
    </row>
    <row r="3568">
      <c r="O3568">
        <f>IF($R3568="","",CHOOSE($Q$2,YEAR(R3568)*12+MONTH(R3568),INT((R3568-2)/7),YEAR(R3568)*4+ROUNDUP(MONTH(R3568)/3)))</f>
        <v/>
      </c>
      <c r="P3568">
        <f>IF($R3568="","",IF($R3569="",1,IF(O3568&lt;&gt;O3569,1,0)))</f>
        <v/>
      </c>
      <c r="Q3568">
        <f>IF(P3568=1,SUM($P$7:P3568),"")</f>
        <v/>
      </c>
      <c r="R3568">
        <f>IF($A3568="","",IF(ISNUMBER($A3568),$A3568,IFERROR(DATEVALUE($A3568),NA())))</f>
        <v/>
      </c>
    </row>
    <row r="3569">
      <c r="O3569">
        <f>IF($R3569="","",CHOOSE($Q$2,YEAR(R3569)*12+MONTH(R3569),INT((R3569-2)/7),YEAR(R3569)*4+ROUNDUP(MONTH(R3569)/3)))</f>
        <v/>
      </c>
      <c r="P3569">
        <f>IF($R3569="","",IF($R3570="",1,IF(O3569&lt;&gt;O3570,1,0)))</f>
        <v/>
      </c>
      <c r="Q3569">
        <f>IF(P3569=1,SUM($P$7:P3569),"")</f>
        <v/>
      </c>
      <c r="R3569">
        <f>IF($A3569="","",IF(ISNUMBER($A3569),$A3569,IFERROR(DATEVALUE($A3569),NA())))</f>
        <v/>
      </c>
    </row>
    <row r="3570">
      <c r="O3570">
        <f>IF($R3570="","",CHOOSE($Q$2,YEAR(R3570)*12+MONTH(R3570),INT((R3570-2)/7),YEAR(R3570)*4+ROUNDUP(MONTH(R3570)/3)))</f>
        <v/>
      </c>
      <c r="P3570">
        <f>IF($R3570="","",IF($R3571="",1,IF(O3570&lt;&gt;O3571,1,0)))</f>
        <v/>
      </c>
      <c r="Q3570">
        <f>IF(P3570=1,SUM($P$7:P3570),"")</f>
        <v/>
      </c>
      <c r="R3570">
        <f>IF($A3570="","",IF(ISNUMBER($A3570),$A3570,IFERROR(DATEVALUE($A3570),NA())))</f>
        <v/>
      </c>
    </row>
    <row r="3571">
      <c r="O3571">
        <f>IF($R3571="","",CHOOSE($Q$2,YEAR(R3571)*12+MONTH(R3571),INT((R3571-2)/7),YEAR(R3571)*4+ROUNDUP(MONTH(R3571)/3)))</f>
        <v/>
      </c>
      <c r="P3571">
        <f>IF($R3571="","",IF($R3572="",1,IF(O3571&lt;&gt;O3572,1,0)))</f>
        <v/>
      </c>
      <c r="Q3571">
        <f>IF(P3571=1,SUM($P$7:P3571),"")</f>
        <v/>
      </c>
      <c r="R3571">
        <f>IF($A3571="","",IF(ISNUMBER($A3571),$A3571,IFERROR(DATEVALUE($A3571),NA())))</f>
        <v/>
      </c>
    </row>
    <row r="3572">
      <c r="O3572">
        <f>IF($R3572="","",CHOOSE($Q$2,YEAR(R3572)*12+MONTH(R3572),INT((R3572-2)/7),YEAR(R3572)*4+ROUNDUP(MONTH(R3572)/3)))</f>
        <v/>
      </c>
      <c r="P3572">
        <f>IF($R3572="","",IF($R3573="",1,IF(O3572&lt;&gt;O3573,1,0)))</f>
        <v/>
      </c>
      <c r="Q3572">
        <f>IF(P3572=1,SUM($P$7:P3572),"")</f>
        <v/>
      </c>
      <c r="R3572">
        <f>IF($A3572="","",IF(ISNUMBER($A3572),$A3572,IFERROR(DATEVALUE($A3572),NA())))</f>
        <v/>
      </c>
    </row>
    <row r="3573">
      <c r="O3573">
        <f>IF($R3573="","",CHOOSE($Q$2,YEAR(R3573)*12+MONTH(R3573),INT((R3573-2)/7),YEAR(R3573)*4+ROUNDUP(MONTH(R3573)/3)))</f>
        <v/>
      </c>
      <c r="P3573">
        <f>IF($R3573="","",IF($R3574="",1,IF(O3573&lt;&gt;O3574,1,0)))</f>
        <v/>
      </c>
      <c r="Q3573">
        <f>IF(P3573=1,SUM($P$7:P3573),"")</f>
        <v/>
      </c>
      <c r="R3573">
        <f>IF($A3573="","",IF(ISNUMBER($A3573),$A3573,IFERROR(DATEVALUE($A3573),NA())))</f>
        <v/>
      </c>
    </row>
    <row r="3574">
      <c r="O3574">
        <f>IF($R3574="","",CHOOSE($Q$2,YEAR(R3574)*12+MONTH(R3574),INT((R3574-2)/7),YEAR(R3574)*4+ROUNDUP(MONTH(R3574)/3)))</f>
        <v/>
      </c>
      <c r="P3574">
        <f>IF($R3574="","",IF($R3575="",1,IF(O3574&lt;&gt;O3575,1,0)))</f>
        <v/>
      </c>
      <c r="Q3574">
        <f>IF(P3574=1,SUM($P$7:P3574),"")</f>
        <v/>
      </c>
      <c r="R3574">
        <f>IF($A3574="","",IF(ISNUMBER($A3574),$A3574,IFERROR(DATEVALUE($A3574),NA())))</f>
        <v/>
      </c>
    </row>
    <row r="3575">
      <c r="O3575">
        <f>IF($R3575="","",CHOOSE($Q$2,YEAR(R3575)*12+MONTH(R3575),INT((R3575-2)/7),YEAR(R3575)*4+ROUNDUP(MONTH(R3575)/3)))</f>
        <v/>
      </c>
      <c r="P3575">
        <f>IF($R3575="","",IF($R3576="",1,IF(O3575&lt;&gt;O3576,1,0)))</f>
        <v/>
      </c>
      <c r="Q3575">
        <f>IF(P3575=1,SUM($P$7:P3575),"")</f>
        <v/>
      </c>
      <c r="R3575">
        <f>IF($A3575="","",IF(ISNUMBER($A3575),$A3575,IFERROR(DATEVALUE($A3575),NA())))</f>
        <v/>
      </c>
    </row>
    <row r="3576">
      <c r="O3576">
        <f>IF($R3576="","",CHOOSE($Q$2,YEAR(R3576)*12+MONTH(R3576),INT((R3576-2)/7),YEAR(R3576)*4+ROUNDUP(MONTH(R3576)/3)))</f>
        <v/>
      </c>
      <c r="P3576">
        <f>IF($R3576="","",IF($R3577="",1,IF(O3576&lt;&gt;O3577,1,0)))</f>
        <v/>
      </c>
      <c r="Q3576">
        <f>IF(P3576=1,SUM($P$7:P3576),"")</f>
        <v/>
      </c>
      <c r="R3576">
        <f>IF($A3576="","",IF(ISNUMBER($A3576),$A3576,IFERROR(DATEVALUE($A3576),NA())))</f>
        <v/>
      </c>
    </row>
    <row r="3577">
      <c r="O3577">
        <f>IF($R3577="","",CHOOSE($Q$2,YEAR(R3577)*12+MONTH(R3577),INT((R3577-2)/7),YEAR(R3577)*4+ROUNDUP(MONTH(R3577)/3)))</f>
        <v/>
      </c>
      <c r="P3577">
        <f>IF($R3577="","",IF($R3578="",1,IF(O3577&lt;&gt;O3578,1,0)))</f>
        <v/>
      </c>
      <c r="Q3577">
        <f>IF(P3577=1,SUM($P$7:P3577),"")</f>
        <v/>
      </c>
      <c r="R3577">
        <f>IF($A3577="","",IF(ISNUMBER($A3577),$A3577,IFERROR(DATEVALUE($A3577),NA())))</f>
        <v/>
      </c>
    </row>
    <row r="3578">
      <c r="O3578">
        <f>IF($R3578="","",CHOOSE($Q$2,YEAR(R3578)*12+MONTH(R3578),INT((R3578-2)/7),YEAR(R3578)*4+ROUNDUP(MONTH(R3578)/3)))</f>
        <v/>
      </c>
      <c r="P3578">
        <f>IF($R3578="","",IF($R3579="",1,IF(O3578&lt;&gt;O3579,1,0)))</f>
        <v/>
      </c>
      <c r="Q3578">
        <f>IF(P3578=1,SUM($P$7:P3578),"")</f>
        <v/>
      </c>
      <c r="R3578">
        <f>IF($A3578="","",IF(ISNUMBER($A3578),$A3578,IFERROR(DATEVALUE($A3578),NA())))</f>
        <v/>
      </c>
    </row>
    <row r="3579">
      <c r="O3579">
        <f>IF($R3579="","",CHOOSE($Q$2,YEAR(R3579)*12+MONTH(R3579),INT((R3579-2)/7),YEAR(R3579)*4+ROUNDUP(MONTH(R3579)/3)))</f>
        <v/>
      </c>
      <c r="P3579">
        <f>IF($R3579="","",IF($R3580="",1,IF(O3579&lt;&gt;O3580,1,0)))</f>
        <v/>
      </c>
      <c r="Q3579">
        <f>IF(P3579=1,SUM($P$7:P3579),"")</f>
        <v/>
      </c>
      <c r="R3579">
        <f>IF($A3579="","",IF(ISNUMBER($A3579),$A3579,IFERROR(DATEVALUE($A3579),NA())))</f>
        <v/>
      </c>
    </row>
    <row r="3580">
      <c r="O3580">
        <f>IF($R3580="","",CHOOSE($Q$2,YEAR(R3580)*12+MONTH(R3580),INT((R3580-2)/7),YEAR(R3580)*4+ROUNDUP(MONTH(R3580)/3)))</f>
        <v/>
      </c>
      <c r="P3580">
        <f>IF($R3580="","",IF($R3581="",1,IF(O3580&lt;&gt;O3581,1,0)))</f>
        <v/>
      </c>
      <c r="Q3580">
        <f>IF(P3580=1,SUM($P$7:P3580),"")</f>
        <v/>
      </c>
      <c r="R3580">
        <f>IF($A3580="","",IF(ISNUMBER($A3580),$A3580,IFERROR(DATEVALUE($A3580),NA())))</f>
        <v/>
      </c>
    </row>
    <row r="3581">
      <c r="O3581">
        <f>IF($R3581="","",CHOOSE($Q$2,YEAR(R3581)*12+MONTH(R3581),INT((R3581-2)/7),YEAR(R3581)*4+ROUNDUP(MONTH(R3581)/3)))</f>
        <v/>
      </c>
      <c r="P3581">
        <f>IF($R3581="","",IF($R3582="",1,IF(O3581&lt;&gt;O3582,1,0)))</f>
        <v/>
      </c>
      <c r="Q3581">
        <f>IF(P3581=1,SUM($P$7:P3581),"")</f>
        <v/>
      </c>
      <c r="R3581">
        <f>IF($A3581="","",IF(ISNUMBER($A3581),$A3581,IFERROR(DATEVALUE($A3581),NA())))</f>
        <v/>
      </c>
    </row>
    <row r="3582">
      <c r="O3582">
        <f>IF($R3582="","",CHOOSE($Q$2,YEAR(R3582)*12+MONTH(R3582),INT((R3582-2)/7),YEAR(R3582)*4+ROUNDUP(MONTH(R3582)/3)))</f>
        <v/>
      </c>
      <c r="P3582">
        <f>IF($R3582="","",IF($R3583="",1,IF(O3582&lt;&gt;O3583,1,0)))</f>
        <v/>
      </c>
      <c r="Q3582">
        <f>IF(P3582=1,SUM($P$7:P3582),"")</f>
        <v/>
      </c>
      <c r="R3582">
        <f>IF($A3582="","",IF(ISNUMBER($A3582),$A3582,IFERROR(DATEVALUE($A3582),NA())))</f>
        <v/>
      </c>
    </row>
    <row r="3583">
      <c r="O3583">
        <f>IF($R3583="","",CHOOSE($Q$2,YEAR(R3583)*12+MONTH(R3583),INT((R3583-2)/7),YEAR(R3583)*4+ROUNDUP(MONTH(R3583)/3)))</f>
        <v/>
      </c>
      <c r="P3583">
        <f>IF($R3583="","",IF($R3584="",1,IF(O3583&lt;&gt;O3584,1,0)))</f>
        <v/>
      </c>
      <c r="Q3583">
        <f>IF(P3583=1,SUM($P$7:P3583),"")</f>
        <v/>
      </c>
      <c r="R3583">
        <f>IF($A3583="","",IF(ISNUMBER($A3583),$A3583,IFERROR(DATEVALUE($A3583),NA())))</f>
        <v/>
      </c>
    </row>
    <row r="3584">
      <c r="O3584">
        <f>IF($R3584="","",CHOOSE($Q$2,YEAR(R3584)*12+MONTH(R3584),INT((R3584-2)/7),YEAR(R3584)*4+ROUNDUP(MONTH(R3584)/3)))</f>
        <v/>
      </c>
      <c r="P3584">
        <f>IF($R3584="","",IF($R3585="",1,IF(O3584&lt;&gt;O3585,1,0)))</f>
        <v/>
      </c>
      <c r="Q3584">
        <f>IF(P3584=1,SUM($P$7:P3584),"")</f>
        <v/>
      </c>
      <c r="R3584">
        <f>IF($A3584="","",IF(ISNUMBER($A3584),$A3584,IFERROR(DATEVALUE($A3584),NA())))</f>
        <v/>
      </c>
    </row>
    <row r="3585">
      <c r="O3585">
        <f>IF($R3585="","",CHOOSE($Q$2,YEAR(R3585)*12+MONTH(R3585),INT((R3585-2)/7),YEAR(R3585)*4+ROUNDUP(MONTH(R3585)/3)))</f>
        <v/>
      </c>
      <c r="P3585">
        <f>IF($R3585="","",IF($R3586="",1,IF(O3585&lt;&gt;O3586,1,0)))</f>
        <v/>
      </c>
      <c r="Q3585">
        <f>IF(P3585=1,SUM($P$7:P3585),"")</f>
        <v/>
      </c>
      <c r="R3585">
        <f>IF($A3585="","",IF(ISNUMBER($A3585),$A3585,IFERROR(DATEVALUE($A3585),NA())))</f>
        <v/>
      </c>
    </row>
    <row r="3586">
      <c r="O3586">
        <f>IF($R3586="","",CHOOSE($Q$2,YEAR(R3586)*12+MONTH(R3586),INT((R3586-2)/7),YEAR(R3586)*4+ROUNDUP(MONTH(R3586)/3)))</f>
        <v/>
      </c>
      <c r="P3586">
        <f>IF($R3586="","",IF($R3587="",1,IF(O3586&lt;&gt;O3587,1,0)))</f>
        <v/>
      </c>
      <c r="Q3586">
        <f>IF(P3586=1,SUM($P$7:P3586),"")</f>
        <v/>
      </c>
      <c r="R3586">
        <f>IF($A3586="","",IF(ISNUMBER($A3586),$A3586,IFERROR(DATEVALUE($A3586),NA())))</f>
        <v/>
      </c>
    </row>
    <row r="3587">
      <c r="O3587">
        <f>IF($R3587="","",CHOOSE($Q$2,YEAR(R3587)*12+MONTH(R3587),INT((R3587-2)/7),YEAR(R3587)*4+ROUNDUP(MONTH(R3587)/3)))</f>
        <v/>
      </c>
      <c r="P3587">
        <f>IF($R3587="","",IF($R3588="",1,IF(O3587&lt;&gt;O3588,1,0)))</f>
        <v/>
      </c>
      <c r="Q3587">
        <f>IF(P3587=1,SUM($P$7:P3587),"")</f>
        <v/>
      </c>
      <c r="R3587">
        <f>IF($A3587="","",IF(ISNUMBER($A3587),$A3587,IFERROR(DATEVALUE($A3587),NA())))</f>
        <v/>
      </c>
    </row>
    <row r="3588">
      <c r="O3588">
        <f>IF($R3588="","",CHOOSE($Q$2,YEAR(R3588)*12+MONTH(R3588),INT((R3588-2)/7),YEAR(R3588)*4+ROUNDUP(MONTH(R3588)/3)))</f>
        <v/>
      </c>
      <c r="P3588">
        <f>IF($R3588="","",IF($R3589="",1,IF(O3588&lt;&gt;O3589,1,0)))</f>
        <v/>
      </c>
      <c r="Q3588">
        <f>IF(P3588=1,SUM($P$7:P3588),"")</f>
        <v/>
      </c>
      <c r="R3588">
        <f>IF($A3588="","",IF(ISNUMBER($A3588),$A3588,IFERROR(DATEVALUE($A3588),NA())))</f>
        <v/>
      </c>
    </row>
    <row r="3589">
      <c r="O3589">
        <f>IF($R3589="","",CHOOSE($Q$2,YEAR(R3589)*12+MONTH(R3589),INT((R3589-2)/7),YEAR(R3589)*4+ROUNDUP(MONTH(R3589)/3)))</f>
        <v/>
      </c>
      <c r="P3589">
        <f>IF($R3589="","",IF($R3590="",1,IF(O3589&lt;&gt;O3590,1,0)))</f>
        <v/>
      </c>
      <c r="Q3589">
        <f>IF(P3589=1,SUM($P$7:P3589),"")</f>
        <v/>
      </c>
      <c r="R3589">
        <f>IF($A3589="","",IF(ISNUMBER($A3589),$A3589,IFERROR(DATEVALUE($A3589),NA())))</f>
        <v/>
      </c>
    </row>
    <row r="3590">
      <c r="O3590">
        <f>IF($R3590="","",CHOOSE($Q$2,YEAR(R3590)*12+MONTH(R3590),INT((R3590-2)/7),YEAR(R3590)*4+ROUNDUP(MONTH(R3590)/3)))</f>
        <v/>
      </c>
      <c r="P3590">
        <f>IF($R3590="","",IF($R3591="",1,IF(O3590&lt;&gt;O3591,1,0)))</f>
        <v/>
      </c>
      <c r="Q3590">
        <f>IF(P3590=1,SUM($P$7:P3590),"")</f>
        <v/>
      </c>
      <c r="R3590">
        <f>IF($A3590="","",IF(ISNUMBER($A3590),$A3590,IFERROR(DATEVALUE($A3590),NA())))</f>
        <v/>
      </c>
    </row>
    <row r="3591">
      <c r="O3591">
        <f>IF($R3591="","",CHOOSE($Q$2,YEAR(R3591)*12+MONTH(R3591),INT((R3591-2)/7),YEAR(R3591)*4+ROUNDUP(MONTH(R3591)/3)))</f>
        <v/>
      </c>
      <c r="P3591">
        <f>IF($R3591="","",IF($R3592="",1,IF(O3591&lt;&gt;O3592,1,0)))</f>
        <v/>
      </c>
      <c r="Q3591">
        <f>IF(P3591=1,SUM($P$7:P3591),"")</f>
        <v/>
      </c>
      <c r="R3591">
        <f>IF($A3591="","",IF(ISNUMBER($A3591),$A3591,IFERROR(DATEVALUE($A3591),NA())))</f>
        <v/>
      </c>
    </row>
    <row r="3592">
      <c r="O3592">
        <f>IF($R3592="","",CHOOSE($Q$2,YEAR(R3592)*12+MONTH(R3592),INT((R3592-2)/7),YEAR(R3592)*4+ROUNDUP(MONTH(R3592)/3)))</f>
        <v/>
      </c>
      <c r="P3592">
        <f>IF($R3592="","",IF($R3593="",1,IF(O3592&lt;&gt;O3593,1,0)))</f>
        <v/>
      </c>
      <c r="Q3592">
        <f>IF(P3592=1,SUM($P$7:P3592),"")</f>
        <v/>
      </c>
      <c r="R3592">
        <f>IF($A3592="","",IF(ISNUMBER($A3592),$A3592,IFERROR(DATEVALUE($A3592),NA())))</f>
        <v/>
      </c>
    </row>
    <row r="3593">
      <c r="O3593">
        <f>IF($R3593="","",CHOOSE($Q$2,YEAR(R3593)*12+MONTH(R3593),INT((R3593-2)/7),YEAR(R3593)*4+ROUNDUP(MONTH(R3593)/3)))</f>
        <v/>
      </c>
      <c r="P3593">
        <f>IF($R3593="","",IF($R3594="",1,IF(O3593&lt;&gt;O3594,1,0)))</f>
        <v/>
      </c>
      <c r="Q3593">
        <f>IF(P3593=1,SUM($P$7:P3593),"")</f>
        <v/>
      </c>
      <c r="R3593">
        <f>IF($A3593="","",IF(ISNUMBER($A3593),$A3593,IFERROR(DATEVALUE($A3593),NA())))</f>
        <v/>
      </c>
    </row>
    <row r="3594">
      <c r="O3594">
        <f>IF($R3594="","",CHOOSE($Q$2,YEAR(R3594)*12+MONTH(R3594),INT((R3594-2)/7),YEAR(R3594)*4+ROUNDUP(MONTH(R3594)/3)))</f>
        <v/>
      </c>
      <c r="P3594">
        <f>IF($R3594="","",IF($R3595="",1,IF(O3594&lt;&gt;O3595,1,0)))</f>
        <v/>
      </c>
      <c r="Q3594">
        <f>IF(P3594=1,SUM($P$7:P3594),"")</f>
        <v/>
      </c>
      <c r="R3594">
        <f>IF($A3594="","",IF(ISNUMBER($A3594),$A3594,IFERROR(DATEVALUE($A3594),NA())))</f>
        <v/>
      </c>
    </row>
    <row r="3595">
      <c r="O3595">
        <f>IF($R3595="","",CHOOSE($Q$2,YEAR(R3595)*12+MONTH(R3595),INT((R3595-2)/7),YEAR(R3595)*4+ROUNDUP(MONTH(R3595)/3)))</f>
        <v/>
      </c>
      <c r="P3595">
        <f>IF($R3595="","",IF($R3596="",1,IF(O3595&lt;&gt;O3596,1,0)))</f>
        <v/>
      </c>
      <c r="Q3595">
        <f>IF(P3595=1,SUM($P$7:P3595),"")</f>
        <v/>
      </c>
      <c r="R3595">
        <f>IF($A3595="","",IF(ISNUMBER($A3595),$A3595,IFERROR(DATEVALUE($A3595),NA())))</f>
        <v/>
      </c>
    </row>
    <row r="3596">
      <c r="O3596">
        <f>IF($R3596="","",CHOOSE($Q$2,YEAR(R3596)*12+MONTH(R3596),INT((R3596-2)/7),YEAR(R3596)*4+ROUNDUP(MONTH(R3596)/3)))</f>
        <v/>
      </c>
      <c r="P3596">
        <f>IF($R3596="","",IF($R3597="",1,IF(O3596&lt;&gt;O3597,1,0)))</f>
        <v/>
      </c>
      <c r="Q3596">
        <f>IF(P3596=1,SUM($P$7:P3596),"")</f>
        <v/>
      </c>
      <c r="R3596">
        <f>IF($A3596="","",IF(ISNUMBER($A3596),$A3596,IFERROR(DATEVALUE($A3596),NA())))</f>
        <v/>
      </c>
    </row>
    <row r="3597">
      <c r="O3597">
        <f>IF($R3597="","",CHOOSE($Q$2,YEAR(R3597)*12+MONTH(R3597),INT((R3597-2)/7),YEAR(R3597)*4+ROUNDUP(MONTH(R3597)/3)))</f>
        <v/>
      </c>
      <c r="P3597">
        <f>IF($R3597="","",IF($R3598="",1,IF(O3597&lt;&gt;O3598,1,0)))</f>
        <v/>
      </c>
      <c r="Q3597">
        <f>IF(P3597=1,SUM($P$7:P3597),"")</f>
        <v/>
      </c>
      <c r="R3597">
        <f>IF($A3597="","",IF(ISNUMBER($A3597),$A3597,IFERROR(DATEVALUE($A3597),NA())))</f>
        <v/>
      </c>
    </row>
    <row r="3598">
      <c r="O3598">
        <f>IF($R3598="","",CHOOSE($Q$2,YEAR(R3598)*12+MONTH(R3598),INT((R3598-2)/7),YEAR(R3598)*4+ROUNDUP(MONTH(R3598)/3)))</f>
        <v/>
      </c>
      <c r="P3598">
        <f>IF($R3598="","",IF($R3599="",1,IF(O3598&lt;&gt;O3599,1,0)))</f>
        <v/>
      </c>
      <c r="Q3598">
        <f>IF(P3598=1,SUM($P$7:P3598),"")</f>
        <v/>
      </c>
      <c r="R3598">
        <f>IF($A3598="","",IF(ISNUMBER($A3598),$A3598,IFERROR(DATEVALUE($A3598),NA())))</f>
        <v/>
      </c>
    </row>
    <row r="3599">
      <c r="O3599">
        <f>IF($R3599="","",CHOOSE($Q$2,YEAR(R3599)*12+MONTH(R3599),INT((R3599-2)/7),YEAR(R3599)*4+ROUNDUP(MONTH(R3599)/3)))</f>
        <v/>
      </c>
      <c r="P3599">
        <f>IF($R3599="","",IF($R3600="",1,IF(O3599&lt;&gt;O3600,1,0)))</f>
        <v/>
      </c>
      <c r="Q3599">
        <f>IF(P3599=1,SUM($P$7:P3599),"")</f>
        <v/>
      </c>
      <c r="R3599">
        <f>IF($A3599="","",IF(ISNUMBER($A3599),$A3599,IFERROR(DATEVALUE($A3599),NA())))</f>
        <v/>
      </c>
    </row>
    <row r="3600">
      <c r="O3600">
        <f>IF($R3600="","",CHOOSE($Q$2,YEAR(R3600)*12+MONTH(R3600),INT((R3600-2)/7),YEAR(R3600)*4+ROUNDUP(MONTH(R3600)/3)))</f>
        <v/>
      </c>
      <c r="P3600">
        <f>IF($R3600="","",IF($R3601="",1,IF(O3600&lt;&gt;O3601,1,0)))</f>
        <v/>
      </c>
      <c r="Q3600">
        <f>IF(P3600=1,SUM($P$7:P3600),"")</f>
        <v/>
      </c>
      <c r="R3600">
        <f>IF($A3600="","",IF(ISNUMBER($A3600),$A3600,IFERROR(DATEVALUE($A3600),NA())))</f>
        <v/>
      </c>
    </row>
    <row r="3601">
      <c r="O3601">
        <f>IF($R3601="","",CHOOSE($Q$2,YEAR(R3601)*12+MONTH(R3601),INT((R3601-2)/7),YEAR(R3601)*4+ROUNDUP(MONTH(R3601)/3)))</f>
        <v/>
      </c>
      <c r="P3601">
        <f>IF($R3601="","",IF($R3602="",1,IF(O3601&lt;&gt;O3602,1,0)))</f>
        <v/>
      </c>
      <c r="Q3601">
        <f>IF(P3601=1,SUM($P$7:P3601),"")</f>
        <v/>
      </c>
      <c r="R3601">
        <f>IF($A3601="","",IF(ISNUMBER($A3601),$A3601,IFERROR(DATEVALUE($A3601),NA())))</f>
        <v/>
      </c>
    </row>
    <row r="3602">
      <c r="O3602">
        <f>IF($R3602="","",CHOOSE($Q$2,YEAR(R3602)*12+MONTH(R3602),INT((R3602-2)/7),YEAR(R3602)*4+ROUNDUP(MONTH(R3602)/3)))</f>
        <v/>
      </c>
      <c r="P3602">
        <f>IF($R3602="","",IF($R3603="",1,IF(O3602&lt;&gt;O3603,1,0)))</f>
        <v/>
      </c>
      <c r="Q3602">
        <f>IF(P3602=1,SUM($P$7:P3602),"")</f>
        <v/>
      </c>
      <c r="R3602">
        <f>IF($A3602="","",IF(ISNUMBER($A3602),$A3602,IFERROR(DATEVALUE($A3602),NA())))</f>
        <v/>
      </c>
    </row>
    <row r="3603">
      <c r="O3603">
        <f>IF($R3603="","",CHOOSE($Q$2,YEAR(R3603)*12+MONTH(R3603),INT((R3603-2)/7),YEAR(R3603)*4+ROUNDUP(MONTH(R3603)/3)))</f>
        <v/>
      </c>
      <c r="P3603">
        <f>IF($R3603="","",IF($R3604="",1,IF(O3603&lt;&gt;O3604,1,0)))</f>
        <v/>
      </c>
      <c r="Q3603">
        <f>IF(P3603=1,SUM($P$7:P3603),"")</f>
        <v/>
      </c>
      <c r="R3603">
        <f>IF($A3603="","",IF(ISNUMBER($A3603),$A3603,IFERROR(DATEVALUE($A3603),NA())))</f>
        <v/>
      </c>
    </row>
    <row r="3604">
      <c r="O3604">
        <f>IF($R3604="","",CHOOSE($Q$2,YEAR(R3604)*12+MONTH(R3604),INT((R3604-2)/7),YEAR(R3604)*4+ROUNDUP(MONTH(R3604)/3)))</f>
        <v/>
      </c>
      <c r="P3604">
        <f>IF($R3604="","",IF($R3605="",1,IF(O3604&lt;&gt;O3605,1,0)))</f>
        <v/>
      </c>
      <c r="Q3604">
        <f>IF(P3604=1,SUM($P$7:P3604),"")</f>
        <v/>
      </c>
      <c r="R3604">
        <f>IF($A3604="","",IF(ISNUMBER($A3604),$A3604,IFERROR(DATEVALUE($A3604),NA())))</f>
        <v/>
      </c>
    </row>
    <row r="3605">
      <c r="O3605">
        <f>IF($R3605="","",CHOOSE($Q$2,YEAR(R3605)*12+MONTH(R3605),INT((R3605-2)/7),YEAR(R3605)*4+ROUNDUP(MONTH(R3605)/3)))</f>
        <v/>
      </c>
      <c r="P3605">
        <f>IF($R3605="","",IF($R3606="",1,IF(O3605&lt;&gt;O3606,1,0)))</f>
        <v/>
      </c>
      <c r="Q3605">
        <f>IF(P3605=1,SUM($P$7:P3605),"")</f>
        <v/>
      </c>
      <c r="R3605">
        <f>IF($A3605="","",IF(ISNUMBER($A3605),$A3605,IFERROR(DATEVALUE($A3605),NA())))</f>
        <v/>
      </c>
    </row>
    <row r="3606">
      <c r="O3606">
        <f>IF($R3606="","",CHOOSE($Q$2,YEAR(R3606)*12+MONTH(R3606),INT((R3606-2)/7),YEAR(R3606)*4+ROUNDUP(MONTH(R3606)/3)))</f>
        <v/>
      </c>
      <c r="P3606">
        <f>IF($R3606="","",IF($R3607="",1,IF(O3606&lt;&gt;O3607,1,0)))</f>
        <v/>
      </c>
      <c r="Q3606">
        <f>IF(P3606=1,SUM($P$7:P3606),"")</f>
        <v/>
      </c>
      <c r="R3606">
        <f>IF($A3606="","",IF(ISNUMBER($A3606),$A3606,IFERROR(DATEVALUE($A3606),NA())))</f>
        <v/>
      </c>
    </row>
    <row r="3607">
      <c r="O3607">
        <f>IF($R3607="","",CHOOSE($Q$2,YEAR(R3607)*12+MONTH(R3607),INT((R3607-2)/7),YEAR(R3607)*4+ROUNDUP(MONTH(R3607)/3)))</f>
        <v/>
      </c>
      <c r="P3607">
        <f>IF($R3607="","",IF($R3608="",1,IF(O3607&lt;&gt;O3608,1,0)))</f>
        <v/>
      </c>
      <c r="Q3607">
        <f>IF(P3607=1,SUM($P$7:P3607),"")</f>
        <v/>
      </c>
      <c r="R3607">
        <f>IF($A3607="","",IF(ISNUMBER($A3607),$A3607,IFERROR(DATEVALUE($A3607),NA())))</f>
        <v/>
      </c>
    </row>
    <row r="3608">
      <c r="O3608">
        <f>IF($R3608="","",CHOOSE($Q$2,YEAR(R3608)*12+MONTH(R3608),INT((R3608-2)/7),YEAR(R3608)*4+ROUNDUP(MONTH(R3608)/3)))</f>
        <v/>
      </c>
      <c r="P3608">
        <f>IF($R3608="","",IF($R3609="",1,IF(O3608&lt;&gt;O3609,1,0)))</f>
        <v/>
      </c>
      <c r="Q3608">
        <f>IF(P3608=1,SUM($P$7:P3608),"")</f>
        <v/>
      </c>
      <c r="R3608">
        <f>IF($A3608="","",IF(ISNUMBER($A3608),$A3608,IFERROR(DATEVALUE($A3608),NA())))</f>
        <v/>
      </c>
    </row>
    <row r="3609">
      <c r="O3609">
        <f>IF($R3609="","",CHOOSE($Q$2,YEAR(R3609)*12+MONTH(R3609),INT((R3609-2)/7),YEAR(R3609)*4+ROUNDUP(MONTH(R3609)/3)))</f>
        <v/>
      </c>
      <c r="P3609">
        <f>IF($R3609="","",IF($R3610="",1,IF(O3609&lt;&gt;O3610,1,0)))</f>
        <v/>
      </c>
      <c r="Q3609">
        <f>IF(P3609=1,SUM($P$7:P3609),"")</f>
        <v/>
      </c>
      <c r="R3609">
        <f>IF($A3609="","",IF(ISNUMBER($A3609),$A3609,IFERROR(DATEVALUE($A3609),NA())))</f>
        <v/>
      </c>
    </row>
    <row r="3610">
      <c r="O3610">
        <f>IF($R3610="","",CHOOSE($Q$2,YEAR(R3610)*12+MONTH(R3610),INT((R3610-2)/7),YEAR(R3610)*4+ROUNDUP(MONTH(R3610)/3)))</f>
        <v/>
      </c>
      <c r="P3610">
        <f>IF($R3610="","",IF($R3611="",1,IF(O3610&lt;&gt;O3611,1,0)))</f>
        <v/>
      </c>
      <c r="Q3610">
        <f>IF(P3610=1,SUM($P$7:P3610),"")</f>
        <v/>
      </c>
      <c r="R3610">
        <f>IF($A3610="","",IF(ISNUMBER($A3610),$A3610,IFERROR(DATEVALUE($A3610),NA())))</f>
        <v/>
      </c>
    </row>
    <row r="3611">
      <c r="O3611">
        <f>IF($R3611="","",CHOOSE($Q$2,YEAR(R3611)*12+MONTH(R3611),INT((R3611-2)/7),YEAR(R3611)*4+ROUNDUP(MONTH(R3611)/3)))</f>
        <v/>
      </c>
      <c r="P3611">
        <f>IF($R3611="","",IF($R3612="",1,IF(O3611&lt;&gt;O3612,1,0)))</f>
        <v/>
      </c>
      <c r="Q3611">
        <f>IF(P3611=1,SUM($P$7:P3611),"")</f>
        <v/>
      </c>
      <c r="R3611">
        <f>IF($A3611="","",IF(ISNUMBER($A3611),$A3611,IFERROR(DATEVALUE($A3611),NA())))</f>
        <v/>
      </c>
    </row>
    <row r="3612">
      <c r="O3612">
        <f>IF($R3612="","",CHOOSE($Q$2,YEAR(R3612)*12+MONTH(R3612),INT((R3612-2)/7),YEAR(R3612)*4+ROUNDUP(MONTH(R3612)/3)))</f>
        <v/>
      </c>
      <c r="P3612">
        <f>IF($R3612="","",IF($R3613="",1,IF(O3612&lt;&gt;O3613,1,0)))</f>
        <v/>
      </c>
      <c r="Q3612">
        <f>IF(P3612=1,SUM($P$7:P3612),"")</f>
        <v/>
      </c>
      <c r="R3612">
        <f>IF($A3612="","",IF(ISNUMBER($A3612),$A3612,IFERROR(DATEVALUE($A3612),NA())))</f>
        <v/>
      </c>
    </row>
    <row r="3613">
      <c r="O3613">
        <f>IF($R3613="","",CHOOSE($Q$2,YEAR(R3613)*12+MONTH(R3613),INT((R3613-2)/7),YEAR(R3613)*4+ROUNDUP(MONTH(R3613)/3)))</f>
        <v/>
      </c>
      <c r="P3613">
        <f>IF($R3613="","",IF($R3614="",1,IF(O3613&lt;&gt;O3614,1,0)))</f>
        <v/>
      </c>
      <c r="Q3613">
        <f>IF(P3613=1,SUM($P$7:P3613),"")</f>
        <v/>
      </c>
      <c r="R3613">
        <f>IF($A3613="","",IF(ISNUMBER($A3613),$A3613,IFERROR(DATEVALUE($A3613),NA())))</f>
        <v/>
      </c>
    </row>
    <row r="3614">
      <c r="O3614">
        <f>IF($R3614="","",CHOOSE($Q$2,YEAR(R3614)*12+MONTH(R3614),INT((R3614-2)/7),YEAR(R3614)*4+ROUNDUP(MONTH(R3614)/3)))</f>
        <v/>
      </c>
      <c r="P3614">
        <f>IF($R3614="","",IF($R3615="",1,IF(O3614&lt;&gt;O3615,1,0)))</f>
        <v/>
      </c>
      <c r="Q3614">
        <f>IF(P3614=1,SUM($P$7:P3614),"")</f>
        <v/>
      </c>
      <c r="R3614">
        <f>IF($A3614="","",IF(ISNUMBER($A3614),$A3614,IFERROR(DATEVALUE($A3614),NA())))</f>
        <v/>
      </c>
    </row>
    <row r="3615">
      <c r="O3615">
        <f>IF($R3615="","",CHOOSE($Q$2,YEAR(R3615)*12+MONTH(R3615),INT((R3615-2)/7),YEAR(R3615)*4+ROUNDUP(MONTH(R3615)/3)))</f>
        <v/>
      </c>
      <c r="P3615">
        <f>IF($R3615="","",IF($R3616="",1,IF(O3615&lt;&gt;O3616,1,0)))</f>
        <v/>
      </c>
      <c r="Q3615">
        <f>IF(P3615=1,SUM($P$7:P3615),"")</f>
        <v/>
      </c>
      <c r="R3615">
        <f>IF($A3615="","",IF(ISNUMBER($A3615),$A3615,IFERROR(DATEVALUE($A3615),NA())))</f>
        <v/>
      </c>
    </row>
    <row r="3616">
      <c r="O3616">
        <f>IF($R3616="","",CHOOSE($Q$2,YEAR(R3616)*12+MONTH(R3616),INT((R3616-2)/7),YEAR(R3616)*4+ROUNDUP(MONTH(R3616)/3)))</f>
        <v/>
      </c>
      <c r="P3616">
        <f>IF($R3616="","",IF($R3617="",1,IF(O3616&lt;&gt;O3617,1,0)))</f>
        <v/>
      </c>
      <c r="Q3616">
        <f>IF(P3616=1,SUM($P$7:P3616),"")</f>
        <v/>
      </c>
      <c r="R3616">
        <f>IF($A3616="","",IF(ISNUMBER($A3616),$A3616,IFERROR(DATEVALUE($A3616),NA())))</f>
        <v/>
      </c>
    </row>
    <row r="3617">
      <c r="O3617">
        <f>IF($R3617="","",CHOOSE($Q$2,YEAR(R3617)*12+MONTH(R3617),INT((R3617-2)/7),YEAR(R3617)*4+ROUNDUP(MONTH(R3617)/3)))</f>
        <v/>
      </c>
      <c r="P3617">
        <f>IF($R3617="","",IF($R3618="",1,IF(O3617&lt;&gt;O3618,1,0)))</f>
        <v/>
      </c>
      <c r="Q3617">
        <f>IF(P3617=1,SUM($P$7:P3617),"")</f>
        <v/>
      </c>
      <c r="R3617">
        <f>IF($A3617="","",IF(ISNUMBER($A3617),$A3617,IFERROR(DATEVALUE($A3617),NA())))</f>
        <v/>
      </c>
    </row>
    <row r="3618">
      <c r="O3618">
        <f>IF($R3618="","",CHOOSE($Q$2,YEAR(R3618)*12+MONTH(R3618),INT((R3618-2)/7),YEAR(R3618)*4+ROUNDUP(MONTH(R3618)/3)))</f>
        <v/>
      </c>
      <c r="P3618">
        <f>IF($R3618="","",IF($R3619="",1,IF(O3618&lt;&gt;O3619,1,0)))</f>
        <v/>
      </c>
      <c r="Q3618">
        <f>IF(P3618=1,SUM($P$7:P3618),"")</f>
        <v/>
      </c>
      <c r="R3618">
        <f>IF($A3618="","",IF(ISNUMBER($A3618),$A3618,IFERROR(DATEVALUE($A3618),NA())))</f>
        <v/>
      </c>
    </row>
    <row r="3619">
      <c r="O3619">
        <f>IF($R3619="","",CHOOSE($Q$2,YEAR(R3619)*12+MONTH(R3619),INT((R3619-2)/7),YEAR(R3619)*4+ROUNDUP(MONTH(R3619)/3)))</f>
        <v/>
      </c>
      <c r="P3619">
        <f>IF($R3619="","",IF($R3620="",1,IF(O3619&lt;&gt;O3620,1,0)))</f>
        <v/>
      </c>
      <c r="Q3619">
        <f>IF(P3619=1,SUM($P$7:P3619),"")</f>
        <v/>
      </c>
      <c r="R3619">
        <f>IF($A3619="","",IF(ISNUMBER($A3619),$A3619,IFERROR(DATEVALUE($A3619),NA())))</f>
        <v/>
      </c>
    </row>
    <row r="3620">
      <c r="O3620">
        <f>IF($R3620="","",CHOOSE($Q$2,YEAR(R3620)*12+MONTH(R3620),INT((R3620-2)/7),YEAR(R3620)*4+ROUNDUP(MONTH(R3620)/3)))</f>
        <v/>
      </c>
      <c r="P3620">
        <f>IF($R3620="","",IF($R3621="",1,IF(O3620&lt;&gt;O3621,1,0)))</f>
        <v/>
      </c>
      <c r="Q3620">
        <f>IF(P3620=1,SUM($P$7:P3620),"")</f>
        <v/>
      </c>
      <c r="R3620">
        <f>IF($A3620="","",IF(ISNUMBER($A3620),$A3620,IFERROR(DATEVALUE($A3620),NA())))</f>
        <v/>
      </c>
    </row>
    <row r="3621">
      <c r="O3621">
        <f>IF($R3621="","",CHOOSE($Q$2,YEAR(R3621)*12+MONTH(R3621),INT((R3621-2)/7),YEAR(R3621)*4+ROUNDUP(MONTH(R3621)/3)))</f>
        <v/>
      </c>
      <c r="P3621">
        <f>IF($R3621="","",IF($R3622="",1,IF(O3621&lt;&gt;O3622,1,0)))</f>
        <v/>
      </c>
      <c r="Q3621">
        <f>IF(P3621=1,SUM($P$7:P3621),"")</f>
        <v/>
      </c>
      <c r="R3621">
        <f>IF($A3621="","",IF(ISNUMBER($A3621),$A3621,IFERROR(DATEVALUE($A3621),NA())))</f>
        <v/>
      </c>
    </row>
    <row r="3622">
      <c r="O3622">
        <f>IF($R3622="","",CHOOSE($Q$2,YEAR(R3622)*12+MONTH(R3622),INT((R3622-2)/7),YEAR(R3622)*4+ROUNDUP(MONTH(R3622)/3)))</f>
        <v/>
      </c>
      <c r="P3622">
        <f>IF($R3622="","",IF($R3623="",1,IF(O3622&lt;&gt;O3623,1,0)))</f>
        <v/>
      </c>
      <c r="Q3622">
        <f>IF(P3622=1,SUM($P$7:P3622),"")</f>
        <v/>
      </c>
      <c r="R3622">
        <f>IF($A3622="","",IF(ISNUMBER($A3622),$A3622,IFERROR(DATEVALUE($A3622),NA())))</f>
        <v/>
      </c>
    </row>
    <row r="3623">
      <c r="O3623">
        <f>IF($R3623="","",CHOOSE($Q$2,YEAR(R3623)*12+MONTH(R3623),INT((R3623-2)/7),YEAR(R3623)*4+ROUNDUP(MONTH(R3623)/3)))</f>
        <v/>
      </c>
      <c r="P3623">
        <f>IF($R3623="","",IF($R3624="",1,IF(O3623&lt;&gt;O3624,1,0)))</f>
        <v/>
      </c>
      <c r="Q3623">
        <f>IF(P3623=1,SUM($P$7:P3623),"")</f>
        <v/>
      </c>
      <c r="R3623">
        <f>IF($A3623="","",IF(ISNUMBER($A3623),$A3623,IFERROR(DATEVALUE($A3623),NA())))</f>
        <v/>
      </c>
    </row>
    <row r="3624">
      <c r="O3624">
        <f>IF($R3624="","",CHOOSE($Q$2,YEAR(R3624)*12+MONTH(R3624),INT((R3624-2)/7),YEAR(R3624)*4+ROUNDUP(MONTH(R3624)/3)))</f>
        <v/>
      </c>
      <c r="P3624">
        <f>IF($R3624="","",IF($R3625="",1,IF(O3624&lt;&gt;O3625,1,0)))</f>
        <v/>
      </c>
      <c r="Q3624">
        <f>IF(P3624=1,SUM($P$7:P3624),"")</f>
        <v/>
      </c>
      <c r="R3624">
        <f>IF($A3624="","",IF(ISNUMBER($A3624),$A3624,IFERROR(DATEVALUE($A3624),NA())))</f>
        <v/>
      </c>
    </row>
    <row r="3625">
      <c r="O3625">
        <f>IF($R3625="","",CHOOSE($Q$2,YEAR(R3625)*12+MONTH(R3625),INT((R3625-2)/7),YEAR(R3625)*4+ROUNDUP(MONTH(R3625)/3)))</f>
        <v/>
      </c>
      <c r="P3625">
        <f>IF($R3625="","",IF($R3626="",1,IF(O3625&lt;&gt;O3626,1,0)))</f>
        <v/>
      </c>
      <c r="Q3625">
        <f>IF(P3625=1,SUM($P$7:P3625),"")</f>
        <v/>
      </c>
      <c r="R3625">
        <f>IF($A3625="","",IF(ISNUMBER($A3625),$A3625,IFERROR(DATEVALUE($A3625),NA())))</f>
        <v/>
      </c>
    </row>
    <row r="3626">
      <c r="O3626">
        <f>IF($R3626="","",CHOOSE($Q$2,YEAR(R3626)*12+MONTH(R3626),INT((R3626-2)/7),YEAR(R3626)*4+ROUNDUP(MONTH(R3626)/3)))</f>
        <v/>
      </c>
      <c r="P3626">
        <f>IF($R3626="","",IF($R3627="",1,IF(O3626&lt;&gt;O3627,1,0)))</f>
        <v/>
      </c>
      <c r="Q3626">
        <f>IF(P3626=1,SUM($P$7:P3626),"")</f>
        <v/>
      </c>
      <c r="R3626">
        <f>IF($A3626="","",IF(ISNUMBER($A3626),$A3626,IFERROR(DATEVALUE($A3626),NA())))</f>
        <v/>
      </c>
    </row>
    <row r="3627">
      <c r="O3627">
        <f>IF($R3627="","",CHOOSE($Q$2,YEAR(R3627)*12+MONTH(R3627),INT((R3627-2)/7),YEAR(R3627)*4+ROUNDUP(MONTH(R3627)/3)))</f>
        <v/>
      </c>
      <c r="P3627">
        <f>IF($R3627="","",IF($R3628="",1,IF(O3627&lt;&gt;O3628,1,0)))</f>
        <v/>
      </c>
      <c r="Q3627">
        <f>IF(P3627=1,SUM($P$7:P3627),"")</f>
        <v/>
      </c>
      <c r="R3627">
        <f>IF($A3627="","",IF(ISNUMBER($A3627),$A3627,IFERROR(DATEVALUE($A3627),NA())))</f>
        <v/>
      </c>
    </row>
    <row r="3628">
      <c r="O3628">
        <f>IF($R3628="","",CHOOSE($Q$2,YEAR(R3628)*12+MONTH(R3628),INT((R3628-2)/7),YEAR(R3628)*4+ROUNDUP(MONTH(R3628)/3)))</f>
        <v/>
      </c>
      <c r="P3628">
        <f>IF($R3628="","",IF($R3629="",1,IF(O3628&lt;&gt;O3629,1,0)))</f>
        <v/>
      </c>
      <c r="Q3628">
        <f>IF(P3628=1,SUM($P$7:P3628),"")</f>
        <v/>
      </c>
      <c r="R3628">
        <f>IF($A3628="","",IF(ISNUMBER($A3628),$A3628,IFERROR(DATEVALUE($A3628),NA())))</f>
        <v/>
      </c>
    </row>
    <row r="3629">
      <c r="O3629">
        <f>IF($R3629="","",CHOOSE($Q$2,YEAR(R3629)*12+MONTH(R3629),INT((R3629-2)/7),YEAR(R3629)*4+ROUNDUP(MONTH(R3629)/3)))</f>
        <v/>
      </c>
      <c r="P3629">
        <f>IF($R3629="","",IF($R3630="",1,IF(O3629&lt;&gt;O3630,1,0)))</f>
        <v/>
      </c>
      <c r="Q3629">
        <f>IF(P3629=1,SUM($P$7:P3629),"")</f>
        <v/>
      </c>
      <c r="R3629">
        <f>IF($A3629="","",IF(ISNUMBER($A3629),$A3629,IFERROR(DATEVALUE($A3629),NA())))</f>
        <v/>
      </c>
    </row>
    <row r="3630">
      <c r="O3630">
        <f>IF($R3630="","",CHOOSE($Q$2,YEAR(R3630)*12+MONTH(R3630),INT((R3630-2)/7),YEAR(R3630)*4+ROUNDUP(MONTH(R3630)/3)))</f>
        <v/>
      </c>
      <c r="P3630">
        <f>IF($R3630="","",IF($R3631="",1,IF(O3630&lt;&gt;O3631,1,0)))</f>
        <v/>
      </c>
      <c r="Q3630">
        <f>IF(P3630=1,SUM($P$7:P3630),"")</f>
        <v/>
      </c>
      <c r="R3630">
        <f>IF($A3630="","",IF(ISNUMBER($A3630),$A3630,IFERROR(DATEVALUE($A3630),NA())))</f>
        <v/>
      </c>
    </row>
    <row r="3631">
      <c r="O3631">
        <f>IF($R3631="","",CHOOSE($Q$2,YEAR(R3631)*12+MONTH(R3631),INT((R3631-2)/7),YEAR(R3631)*4+ROUNDUP(MONTH(R3631)/3)))</f>
        <v/>
      </c>
      <c r="P3631">
        <f>IF($R3631="","",IF($R3632="",1,IF(O3631&lt;&gt;O3632,1,0)))</f>
        <v/>
      </c>
      <c r="Q3631">
        <f>IF(P3631=1,SUM($P$7:P3631),"")</f>
        <v/>
      </c>
      <c r="R3631">
        <f>IF($A3631="","",IF(ISNUMBER($A3631),$A3631,IFERROR(DATEVALUE($A3631),NA())))</f>
        <v/>
      </c>
    </row>
    <row r="3632">
      <c r="O3632">
        <f>IF($R3632="","",CHOOSE($Q$2,YEAR(R3632)*12+MONTH(R3632),INT((R3632-2)/7),YEAR(R3632)*4+ROUNDUP(MONTH(R3632)/3)))</f>
        <v/>
      </c>
      <c r="P3632">
        <f>IF($R3632="","",IF($R3633="",1,IF(O3632&lt;&gt;O3633,1,0)))</f>
        <v/>
      </c>
      <c r="Q3632">
        <f>IF(P3632=1,SUM($P$7:P3632),"")</f>
        <v/>
      </c>
      <c r="R3632">
        <f>IF($A3632="","",IF(ISNUMBER($A3632),$A3632,IFERROR(DATEVALUE($A3632),NA())))</f>
        <v/>
      </c>
    </row>
    <row r="3633">
      <c r="O3633">
        <f>IF($R3633="","",CHOOSE($Q$2,YEAR(R3633)*12+MONTH(R3633),INT((R3633-2)/7),YEAR(R3633)*4+ROUNDUP(MONTH(R3633)/3)))</f>
        <v/>
      </c>
      <c r="P3633">
        <f>IF($R3633="","",IF($R3634="",1,IF(O3633&lt;&gt;O3634,1,0)))</f>
        <v/>
      </c>
      <c r="Q3633">
        <f>IF(P3633=1,SUM($P$7:P3633),"")</f>
        <v/>
      </c>
      <c r="R3633">
        <f>IF($A3633="","",IF(ISNUMBER($A3633),$A3633,IFERROR(DATEVALUE($A3633),NA())))</f>
        <v/>
      </c>
    </row>
    <row r="3634">
      <c r="O3634">
        <f>IF($R3634="","",CHOOSE($Q$2,YEAR(R3634)*12+MONTH(R3634),INT((R3634-2)/7),YEAR(R3634)*4+ROUNDUP(MONTH(R3634)/3)))</f>
        <v/>
      </c>
      <c r="P3634">
        <f>IF($R3634="","",IF($R3635="",1,IF(O3634&lt;&gt;O3635,1,0)))</f>
        <v/>
      </c>
      <c r="Q3634">
        <f>IF(P3634=1,SUM($P$7:P3634),"")</f>
        <v/>
      </c>
      <c r="R3634">
        <f>IF($A3634="","",IF(ISNUMBER($A3634),$A3634,IFERROR(DATEVALUE($A3634),NA())))</f>
        <v/>
      </c>
    </row>
    <row r="3635">
      <c r="O3635">
        <f>IF($R3635="","",CHOOSE($Q$2,YEAR(R3635)*12+MONTH(R3635),INT((R3635-2)/7),YEAR(R3635)*4+ROUNDUP(MONTH(R3635)/3)))</f>
        <v/>
      </c>
      <c r="P3635">
        <f>IF($R3635="","",IF($R3636="",1,IF(O3635&lt;&gt;O3636,1,0)))</f>
        <v/>
      </c>
      <c r="Q3635">
        <f>IF(P3635=1,SUM($P$7:P3635),"")</f>
        <v/>
      </c>
      <c r="R3635">
        <f>IF($A3635="","",IF(ISNUMBER($A3635),$A3635,IFERROR(DATEVALUE($A3635),NA())))</f>
        <v/>
      </c>
    </row>
    <row r="3636">
      <c r="O3636">
        <f>IF($R3636="","",CHOOSE($Q$2,YEAR(R3636)*12+MONTH(R3636),INT((R3636-2)/7),YEAR(R3636)*4+ROUNDUP(MONTH(R3636)/3)))</f>
        <v/>
      </c>
      <c r="P3636">
        <f>IF($R3636="","",IF($R3637="",1,IF(O3636&lt;&gt;O3637,1,0)))</f>
        <v/>
      </c>
      <c r="Q3636">
        <f>IF(P3636=1,SUM($P$7:P3636),"")</f>
        <v/>
      </c>
      <c r="R3636">
        <f>IF($A3636="","",IF(ISNUMBER($A3636),$A3636,IFERROR(DATEVALUE($A3636),NA())))</f>
        <v/>
      </c>
    </row>
    <row r="3637">
      <c r="O3637">
        <f>IF($R3637="","",CHOOSE($Q$2,YEAR(R3637)*12+MONTH(R3637),INT((R3637-2)/7),YEAR(R3637)*4+ROUNDUP(MONTH(R3637)/3)))</f>
        <v/>
      </c>
      <c r="P3637">
        <f>IF($R3637="","",IF($R3638="",1,IF(O3637&lt;&gt;O3638,1,0)))</f>
        <v/>
      </c>
      <c r="Q3637">
        <f>IF(P3637=1,SUM($P$7:P3637),"")</f>
        <v/>
      </c>
      <c r="R3637">
        <f>IF($A3637="","",IF(ISNUMBER($A3637),$A3637,IFERROR(DATEVALUE($A3637),NA())))</f>
        <v/>
      </c>
    </row>
    <row r="3638">
      <c r="O3638">
        <f>IF($R3638="","",CHOOSE($Q$2,YEAR(R3638)*12+MONTH(R3638),INT((R3638-2)/7),YEAR(R3638)*4+ROUNDUP(MONTH(R3638)/3)))</f>
        <v/>
      </c>
      <c r="P3638">
        <f>IF($R3638="","",IF($R3639="",1,IF(O3638&lt;&gt;O3639,1,0)))</f>
        <v/>
      </c>
      <c r="Q3638">
        <f>IF(P3638=1,SUM($P$7:P3638),"")</f>
        <v/>
      </c>
      <c r="R3638">
        <f>IF($A3638="","",IF(ISNUMBER($A3638),$A3638,IFERROR(DATEVALUE($A3638),NA())))</f>
        <v/>
      </c>
    </row>
    <row r="3639">
      <c r="O3639">
        <f>IF($R3639="","",CHOOSE($Q$2,YEAR(R3639)*12+MONTH(R3639),INT((R3639-2)/7),YEAR(R3639)*4+ROUNDUP(MONTH(R3639)/3)))</f>
        <v/>
      </c>
      <c r="P3639">
        <f>IF($R3639="","",IF($R3640="",1,IF(O3639&lt;&gt;O3640,1,0)))</f>
        <v/>
      </c>
      <c r="Q3639">
        <f>IF(P3639=1,SUM($P$7:P3639),"")</f>
        <v/>
      </c>
      <c r="R3639">
        <f>IF($A3639="","",IF(ISNUMBER($A3639),$A3639,IFERROR(DATEVALUE($A3639),NA())))</f>
        <v/>
      </c>
    </row>
    <row r="3640">
      <c r="O3640">
        <f>IF($R3640="","",CHOOSE($Q$2,YEAR(R3640)*12+MONTH(R3640),INT((R3640-2)/7),YEAR(R3640)*4+ROUNDUP(MONTH(R3640)/3)))</f>
        <v/>
      </c>
      <c r="P3640">
        <f>IF($R3640="","",IF($R3641="",1,IF(O3640&lt;&gt;O3641,1,0)))</f>
        <v/>
      </c>
      <c r="Q3640">
        <f>IF(P3640=1,SUM($P$7:P3640),"")</f>
        <v/>
      </c>
      <c r="R3640">
        <f>IF($A3640="","",IF(ISNUMBER($A3640),$A3640,IFERROR(DATEVALUE($A3640),NA())))</f>
        <v/>
      </c>
    </row>
    <row r="3641">
      <c r="O3641">
        <f>IF($R3641="","",CHOOSE($Q$2,YEAR(R3641)*12+MONTH(R3641),INT((R3641-2)/7),YEAR(R3641)*4+ROUNDUP(MONTH(R3641)/3)))</f>
        <v/>
      </c>
      <c r="P3641">
        <f>IF($R3641="","",IF($R3642="",1,IF(O3641&lt;&gt;O3642,1,0)))</f>
        <v/>
      </c>
      <c r="Q3641">
        <f>IF(P3641=1,SUM($P$7:P3641),"")</f>
        <v/>
      </c>
      <c r="R3641">
        <f>IF($A3641="","",IF(ISNUMBER($A3641),$A3641,IFERROR(DATEVALUE($A3641),NA())))</f>
        <v/>
      </c>
    </row>
    <row r="3642">
      <c r="O3642">
        <f>IF($R3642="","",CHOOSE($Q$2,YEAR(R3642)*12+MONTH(R3642),INT((R3642-2)/7),YEAR(R3642)*4+ROUNDUP(MONTH(R3642)/3)))</f>
        <v/>
      </c>
      <c r="P3642">
        <f>IF($R3642="","",IF($R3643="",1,IF(O3642&lt;&gt;O3643,1,0)))</f>
        <v/>
      </c>
      <c r="Q3642">
        <f>IF(P3642=1,SUM($P$7:P3642),"")</f>
        <v/>
      </c>
      <c r="R3642">
        <f>IF($A3642="","",IF(ISNUMBER($A3642),$A3642,IFERROR(DATEVALUE($A3642),NA())))</f>
        <v/>
      </c>
    </row>
    <row r="3643">
      <c r="O3643">
        <f>IF($R3643="","",CHOOSE($Q$2,YEAR(R3643)*12+MONTH(R3643),INT((R3643-2)/7),YEAR(R3643)*4+ROUNDUP(MONTH(R3643)/3)))</f>
        <v/>
      </c>
      <c r="P3643">
        <f>IF($R3643="","",IF($R3644="",1,IF(O3643&lt;&gt;O3644,1,0)))</f>
        <v/>
      </c>
      <c r="Q3643">
        <f>IF(P3643=1,SUM($P$7:P3643),"")</f>
        <v/>
      </c>
      <c r="R3643">
        <f>IF($A3643="","",IF(ISNUMBER($A3643),$A3643,IFERROR(DATEVALUE($A3643),NA())))</f>
        <v/>
      </c>
    </row>
    <row r="3644">
      <c r="O3644">
        <f>IF($R3644="","",CHOOSE($Q$2,YEAR(R3644)*12+MONTH(R3644),INT((R3644-2)/7),YEAR(R3644)*4+ROUNDUP(MONTH(R3644)/3)))</f>
        <v/>
      </c>
      <c r="P3644">
        <f>IF($R3644="","",IF($R3645="",1,IF(O3644&lt;&gt;O3645,1,0)))</f>
        <v/>
      </c>
      <c r="Q3644">
        <f>IF(P3644=1,SUM($P$7:P3644),"")</f>
        <v/>
      </c>
      <c r="R3644">
        <f>IF($A3644="","",IF(ISNUMBER($A3644),$A3644,IFERROR(DATEVALUE($A3644),NA())))</f>
        <v/>
      </c>
    </row>
    <row r="3645">
      <c r="O3645">
        <f>IF($R3645="","",CHOOSE($Q$2,YEAR(R3645)*12+MONTH(R3645),INT((R3645-2)/7),YEAR(R3645)*4+ROUNDUP(MONTH(R3645)/3)))</f>
        <v/>
      </c>
      <c r="P3645">
        <f>IF($R3645="","",IF($R3646="",1,IF(O3645&lt;&gt;O3646,1,0)))</f>
        <v/>
      </c>
      <c r="Q3645">
        <f>IF(P3645=1,SUM($P$7:P3645),"")</f>
        <v/>
      </c>
      <c r="R3645">
        <f>IF($A3645="","",IF(ISNUMBER($A3645),$A3645,IFERROR(DATEVALUE($A3645),NA())))</f>
        <v/>
      </c>
    </row>
    <row r="3646">
      <c r="O3646">
        <f>IF($R3646="","",CHOOSE($Q$2,YEAR(R3646)*12+MONTH(R3646),INT((R3646-2)/7),YEAR(R3646)*4+ROUNDUP(MONTH(R3646)/3)))</f>
        <v/>
      </c>
      <c r="P3646">
        <f>IF($R3646="","",IF($R3647="",1,IF(O3646&lt;&gt;O3647,1,0)))</f>
        <v/>
      </c>
      <c r="Q3646">
        <f>IF(P3646=1,SUM($P$7:P3646),"")</f>
        <v/>
      </c>
      <c r="R3646">
        <f>IF($A3646="","",IF(ISNUMBER($A3646),$A3646,IFERROR(DATEVALUE($A3646),NA())))</f>
        <v/>
      </c>
    </row>
    <row r="3647">
      <c r="O3647">
        <f>IF($R3647="","",CHOOSE($Q$2,YEAR(R3647)*12+MONTH(R3647),INT((R3647-2)/7),YEAR(R3647)*4+ROUNDUP(MONTH(R3647)/3)))</f>
        <v/>
      </c>
      <c r="P3647">
        <f>IF($R3647="","",IF($R3648="",1,IF(O3647&lt;&gt;O3648,1,0)))</f>
        <v/>
      </c>
      <c r="Q3647">
        <f>IF(P3647=1,SUM($P$7:P3647),"")</f>
        <v/>
      </c>
      <c r="R3647">
        <f>IF($A3647="","",IF(ISNUMBER($A3647),$A3647,IFERROR(DATEVALUE($A3647),NA())))</f>
        <v/>
      </c>
    </row>
    <row r="3648">
      <c r="O3648">
        <f>IF($R3648="","",CHOOSE($Q$2,YEAR(R3648)*12+MONTH(R3648),INT((R3648-2)/7),YEAR(R3648)*4+ROUNDUP(MONTH(R3648)/3)))</f>
        <v/>
      </c>
      <c r="P3648">
        <f>IF($R3648="","",IF($R3649="",1,IF(O3648&lt;&gt;O3649,1,0)))</f>
        <v/>
      </c>
      <c r="Q3648">
        <f>IF(P3648=1,SUM($P$7:P3648),"")</f>
        <v/>
      </c>
      <c r="R3648">
        <f>IF($A3648="","",IF(ISNUMBER($A3648),$A3648,IFERROR(DATEVALUE($A3648),NA())))</f>
        <v/>
      </c>
    </row>
    <row r="3649">
      <c r="O3649">
        <f>IF($R3649="","",CHOOSE($Q$2,YEAR(R3649)*12+MONTH(R3649),INT((R3649-2)/7),YEAR(R3649)*4+ROUNDUP(MONTH(R3649)/3)))</f>
        <v/>
      </c>
      <c r="P3649">
        <f>IF($R3649="","",IF($R3650="",1,IF(O3649&lt;&gt;O3650,1,0)))</f>
        <v/>
      </c>
      <c r="Q3649">
        <f>IF(P3649=1,SUM($P$7:P3649),"")</f>
        <v/>
      </c>
      <c r="R3649">
        <f>IF($A3649="","",IF(ISNUMBER($A3649),$A3649,IFERROR(DATEVALUE($A3649),NA())))</f>
        <v/>
      </c>
    </row>
    <row r="3650">
      <c r="O3650">
        <f>IF($R3650="","",CHOOSE($Q$2,YEAR(R3650)*12+MONTH(R3650),INT((R3650-2)/7),YEAR(R3650)*4+ROUNDUP(MONTH(R3650)/3)))</f>
        <v/>
      </c>
      <c r="P3650">
        <f>IF($R3650="","",IF($R3651="",1,IF(O3650&lt;&gt;O3651,1,0)))</f>
        <v/>
      </c>
      <c r="Q3650">
        <f>IF(P3650=1,SUM($P$7:P3650),"")</f>
        <v/>
      </c>
      <c r="R3650">
        <f>IF($A3650="","",IF(ISNUMBER($A3650),$A3650,IFERROR(DATEVALUE($A3650),NA())))</f>
        <v/>
      </c>
    </row>
    <row r="3651">
      <c r="O3651">
        <f>IF($R3651="","",CHOOSE($Q$2,YEAR(R3651)*12+MONTH(R3651),INT((R3651-2)/7),YEAR(R3651)*4+ROUNDUP(MONTH(R3651)/3)))</f>
        <v/>
      </c>
      <c r="P3651">
        <f>IF($R3651="","",IF($R3652="",1,IF(O3651&lt;&gt;O3652,1,0)))</f>
        <v/>
      </c>
      <c r="Q3651">
        <f>IF(P3651=1,SUM($P$7:P3651),"")</f>
        <v/>
      </c>
      <c r="R3651">
        <f>IF($A3651="","",IF(ISNUMBER($A3651),$A3651,IFERROR(DATEVALUE($A3651),NA())))</f>
        <v/>
      </c>
    </row>
    <row r="3652">
      <c r="O3652">
        <f>IF($R3652="","",CHOOSE($Q$2,YEAR(R3652)*12+MONTH(R3652),INT((R3652-2)/7),YEAR(R3652)*4+ROUNDUP(MONTH(R3652)/3)))</f>
        <v/>
      </c>
      <c r="P3652">
        <f>IF($R3652="","",IF($R3653="",1,IF(O3652&lt;&gt;O3653,1,0)))</f>
        <v/>
      </c>
      <c r="Q3652">
        <f>IF(P3652=1,SUM($P$7:P3652),"")</f>
        <v/>
      </c>
      <c r="R3652">
        <f>IF($A3652="","",IF(ISNUMBER($A3652),$A3652,IFERROR(DATEVALUE($A3652),NA())))</f>
        <v/>
      </c>
    </row>
    <row r="3653">
      <c r="O3653">
        <f>IF($R3653="","",CHOOSE($Q$2,YEAR(R3653)*12+MONTH(R3653),INT((R3653-2)/7),YEAR(R3653)*4+ROUNDUP(MONTH(R3653)/3)))</f>
        <v/>
      </c>
      <c r="P3653">
        <f>IF($R3653="","",IF($R3654="",1,IF(O3653&lt;&gt;O3654,1,0)))</f>
        <v/>
      </c>
      <c r="Q3653">
        <f>IF(P3653=1,SUM($P$7:P3653),"")</f>
        <v/>
      </c>
      <c r="R3653">
        <f>IF($A3653="","",IF(ISNUMBER($A3653),$A3653,IFERROR(DATEVALUE($A3653),NA())))</f>
        <v/>
      </c>
    </row>
    <row r="3654">
      <c r="O3654">
        <f>IF($R3654="","",CHOOSE($Q$2,YEAR(R3654)*12+MONTH(R3654),INT((R3654-2)/7),YEAR(R3654)*4+ROUNDUP(MONTH(R3654)/3)))</f>
        <v/>
      </c>
      <c r="P3654">
        <f>IF($R3654="","",IF($R3655="",1,IF(O3654&lt;&gt;O3655,1,0)))</f>
        <v/>
      </c>
      <c r="Q3654">
        <f>IF(P3654=1,SUM($P$7:P3654),"")</f>
        <v/>
      </c>
      <c r="R3654">
        <f>IF($A3654="","",IF(ISNUMBER($A3654),$A3654,IFERROR(DATEVALUE($A3654),NA())))</f>
        <v/>
      </c>
    </row>
    <row r="3655">
      <c r="O3655">
        <f>IF($R3655="","",CHOOSE($Q$2,YEAR(R3655)*12+MONTH(R3655),INT((R3655-2)/7),YEAR(R3655)*4+ROUNDUP(MONTH(R3655)/3)))</f>
        <v/>
      </c>
      <c r="P3655">
        <f>IF($R3655="","",IF($R3656="",1,IF(O3655&lt;&gt;O3656,1,0)))</f>
        <v/>
      </c>
      <c r="Q3655">
        <f>IF(P3655=1,SUM($P$7:P3655),"")</f>
        <v/>
      </c>
      <c r="R3655">
        <f>IF($A3655="","",IF(ISNUMBER($A3655),$A3655,IFERROR(DATEVALUE($A3655),NA())))</f>
        <v/>
      </c>
    </row>
    <row r="3656">
      <c r="O3656">
        <f>IF($R3656="","",CHOOSE($Q$2,YEAR(R3656)*12+MONTH(R3656),INT((R3656-2)/7),YEAR(R3656)*4+ROUNDUP(MONTH(R3656)/3)))</f>
        <v/>
      </c>
      <c r="P3656">
        <f>IF($R3656="","",IF($R3657="",1,IF(O3656&lt;&gt;O3657,1,0)))</f>
        <v/>
      </c>
      <c r="Q3656">
        <f>IF(P3656=1,SUM($P$7:P3656),"")</f>
        <v/>
      </c>
      <c r="R3656">
        <f>IF($A3656="","",IF(ISNUMBER($A3656),$A3656,IFERROR(DATEVALUE($A3656),NA())))</f>
        <v/>
      </c>
    </row>
    <row r="3657">
      <c r="O3657">
        <f>IF($R3657="","",CHOOSE($Q$2,YEAR(R3657)*12+MONTH(R3657),INT((R3657-2)/7),YEAR(R3657)*4+ROUNDUP(MONTH(R3657)/3)))</f>
        <v/>
      </c>
      <c r="P3657">
        <f>IF($R3657="","",IF($R3658="",1,IF(O3657&lt;&gt;O3658,1,0)))</f>
        <v/>
      </c>
      <c r="Q3657">
        <f>IF(P3657=1,SUM($P$7:P3657),"")</f>
        <v/>
      </c>
      <c r="R3657">
        <f>IF($A3657="","",IF(ISNUMBER($A3657),$A3657,IFERROR(DATEVALUE($A3657),NA())))</f>
        <v/>
      </c>
    </row>
    <row r="3658">
      <c r="O3658">
        <f>IF($R3658="","",CHOOSE($Q$2,YEAR(R3658)*12+MONTH(R3658),INT((R3658-2)/7),YEAR(R3658)*4+ROUNDUP(MONTH(R3658)/3)))</f>
        <v/>
      </c>
      <c r="P3658">
        <f>IF($R3658="","",IF($R3659="",1,IF(O3658&lt;&gt;O3659,1,0)))</f>
        <v/>
      </c>
      <c r="Q3658">
        <f>IF(P3658=1,SUM($P$7:P3658),"")</f>
        <v/>
      </c>
      <c r="R3658">
        <f>IF($A3658="","",IF(ISNUMBER($A3658),$A3658,IFERROR(DATEVALUE($A3658),NA())))</f>
        <v/>
      </c>
    </row>
    <row r="3659">
      <c r="O3659">
        <f>IF($R3659="","",CHOOSE($Q$2,YEAR(R3659)*12+MONTH(R3659),INT((R3659-2)/7),YEAR(R3659)*4+ROUNDUP(MONTH(R3659)/3)))</f>
        <v/>
      </c>
      <c r="P3659">
        <f>IF($R3659="","",IF($R3660="",1,IF(O3659&lt;&gt;O3660,1,0)))</f>
        <v/>
      </c>
      <c r="Q3659">
        <f>IF(P3659=1,SUM($P$7:P3659),"")</f>
        <v/>
      </c>
      <c r="R3659">
        <f>IF($A3659="","",IF(ISNUMBER($A3659),$A3659,IFERROR(DATEVALUE($A3659),NA())))</f>
        <v/>
      </c>
    </row>
    <row r="3660">
      <c r="O3660">
        <f>IF($R3660="","",CHOOSE($Q$2,YEAR(R3660)*12+MONTH(R3660),INT((R3660-2)/7),YEAR(R3660)*4+ROUNDUP(MONTH(R3660)/3)))</f>
        <v/>
      </c>
      <c r="P3660">
        <f>IF($R3660="","",IF($R3661="",1,IF(O3660&lt;&gt;O3661,1,0)))</f>
        <v/>
      </c>
      <c r="Q3660">
        <f>IF(P3660=1,SUM($P$7:P3660),"")</f>
        <v/>
      </c>
      <c r="R3660">
        <f>IF($A3660="","",IF(ISNUMBER($A3660),$A3660,IFERROR(DATEVALUE($A3660),NA())))</f>
        <v/>
      </c>
    </row>
    <row r="3661">
      <c r="O3661">
        <f>IF($R3661="","",CHOOSE($Q$2,YEAR(R3661)*12+MONTH(R3661),INT((R3661-2)/7),YEAR(R3661)*4+ROUNDUP(MONTH(R3661)/3)))</f>
        <v/>
      </c>
      <c r="P3661">
        <f>IF($R3661="","",IF($R3662="",1,IF(O3661&lt;&gt;O3662,1,0)))</f>
        <v/>
      </c>
      <c r="Q3661">
        <f>IF(P3661=1,SUM($P$7:P3661),"")</f>
        <v/>
      </c>
      <c r="R3661">
        <f>IF($A3661="","",IF(ISNUMBER($A3661),$A3661,IFERROR(DATEVALUE($A3661),NA())))</f>
        <v/>
      </c>
    </row>
    <row r="3662">
      <c r="O3662">
        <f>IF($R3662="","",CHOOSE($Q$2,YEAR(R3662)*12+MONTH(R3662),INT((R3662-2)/7),YEAR(R3662)*4+ROUNDUP(MONTH(R3662)/3)))</f>
        <v/>
      </c>
      <c r="P3662">
        <f>IF($R3662="","",IF($R3663="",1,IF(O3662&lt;&gt;O3663,1,0)))</f>
        <v/>
      </c>
      <c r="Q3662">
        <f>IF(P3662=1,SUM($P$7:P3662),"")</f>
        <v/>
      </c>
      <c r="R3662">
        <f>IF($A3662="","",IF(ISNUMBER($A3662),$A3662,IFERROR(DATEVALUE($A3662),NA())))</f>
        <v/>
      </c>
    </row>
    <row r="3663">
      <c r="O3663">
        <f>IF($R3663="","",CHOOSE($Q$2,YEAR(R3663)*12+MONTH(R3663),INT((R3663-2)/7),YEAR(R3663)*4+ROUNDUP(MONTH(R3663)/3)))</f>
        <v/>
      </c>
      <c r="P3663">
        <f>IF($R3663="","",IF($R3664="",1,IF(O3663&lt;&gt;O3664,1,0)))</f>
        <v/>
      </c>
      <c r="Q3663">
        <f>IF(P3663=1,SUM($P$7:P3663),"")</f>
        <v/>
      </c>
      <c r="R3663">
        <f>IF($A3663="","",IF(ISNUMBER($A3663),$A3663,IFERROR(DATEVALUE($A3663),NA())))</f>
        <v/>
      </c>
    </row>
    <row r="3664">
      <c r="O3664">
        <f>IF($R3664="","",CHOOSE($Q$2,YEAR(R3664)*12+MONTH(R3664),INT((R3664-2)/7),YEAR(R3664)*4+ROUNDUP(MONTH(R3664)/3)))</f>
        <v/>
      </c>
      <c r="P3664">
        <f>IF($R3664="","",IF($R3665="",1,IF(O3664&lt;&gt;O3665,1,0)))</f>
        <v/>
      </c>
      <c r="Q3664">
        <f>IF(P3664=1,SUM($P$7:P3664),"")</f>
        <v/>
      </c>
      <c r="R3664">
        <f>IF($A3664="","",IF(ISNUMBER($A3664),$A3664,IFERROR(DATEVALUE($A3664),NA())))</f>
        <v/>
      </c>
    </row>
    <row r="3665">
      <c r="O3665">
        <f>IF($R3665="","",CHOOSE($Q$2,YEAR(R3665)*12+MONTH(R3665),INT((R3665-2)/7),YEAR(R3665)*4+ROUNDUP(MONTH(R3665)/3)))</f>
        <v/>
      </c>
      <c r="P3665">
        <f>IF($R3665="","",IF($R3666="",1,IF(O3665&lt;&gt;O3666,1,0)))</f>
        <v/>
      </c>
      <c r="Q3665">
        <f>IF(P3665=1,SUM($P$7:P3665),"")</f>
        <v/>
      </c>
      <c r="R3665">
        <f>IF($A3665="","",IF(ISNUMBER($A3665),$A3665,IFERROR(DATEVALUE($A3665),NA())))</f>
        <v/>
      </c>
    </row>
    <row r="3666">
      <c r="O3666">
        <f>IF($R3666="","",CHOOSE($Q$2,YEAR(R3666)*12+MONTH(R3666),INT((R3666-2)/7),YEAR(R3666)*4+ROUNDUP(MONTH(R3666)/3)))</f>
        <v/>
      </c>
      <c r="P3666">
        <f>IF($R3666="","",IF($R3667="",1,IF(O3666&lt;&gt;O3667,1,0)))</f>
        <v/>
      </c>
      <c r="Q3666">
        <f>IF(P3666=1,SUM($P$7:P3666),"")</f>
        <v/>
      </c>
      <c r="R3666">
        <f>IF($A3666="","",IF(ISNUMBER($A3666),$A3666,IFERROR(DATEVALUE($A3666),NA())))</f>
        <v/>
      </c>
    </row>
    <row r="3667">
      <c r="O3667">
        <f>IF($R3667="","",CHOOSE($Q$2,YEAR(R3667)*12+MONTH(R3667),INT((R3667-2)/7),YEAR(R3667)*4+ROUNDUP(MONTH(R3667)/3)))</f>
        <v/>
      </c>
      <c r="P3667">
        <f>IF($R3667="","",IF($R3668="",1,IF(O3667&lt;&gt;O3668,1,0)))</f>
        <v/>
      </c>
      <c r="Q3667">
        <f>IF(P3667=1,SUM($P$7:P3667),"")</f>
        <v/>
      </c>
      <c r="R3667">
        <f>IF($A3667="","",IF(ISNUMBER($A3667),$A3667,IFERROR(DATEVALUE($A3667),NA())))</f>
        <v/>
      </c>
    </row>
    <row r="3668">
      <c r="O3668">
        <f>IF($R3668="","",CHOOSE($Q$2,YEAR(R3668)*12+MONTH(R3668),INT((R3668-2)/7),YEAR(R3668)*4+ROUNDUP(MONTH(R3668)/3)))</f>
        <v/>
      </c>
      <c r="P3668">
        <f>IF($R3668="","",IF($R3669="",1,IF(O3668&lt;&gt;O3669,1,0)))</f>
        <v/>
      </c>
      <c r="Q3668">
        <f>IF(P3668=1,SUM($P$7:P3668),"")</f>
        <v/>
      </c>
      <c r="R3668">
        <f>IF($A3668="","",IF(ISNUMBER($A3668),$A3668,IFERROR(DATEVALUE($A3668),NA())))</f>
        <v/>
      </c>
    </row>
    <row r="3669">
      <c r="O3669">
        <f>IF($R3669="","",CHOOSE($Q$2,YEAR(R3669)*12+MONTH(R3669),INT((R3669-2)/7),YEAR(R3669)*4+ROUNDUP(MONTH(R3669)/3)))</f>
        <v/>
      </c>
      <c r="P3669">
        <f>IF($R3669="","",IF($R3670="",1,IF(O3669&lt;&gt;O3670,1,0)))</f>
        <v/>
      </c>
      <c r="Q3669">
        <f>IF(P3669=1,SUM($P$7:P3669),"")</f>
        <v/>
      </c>
      <c r="R3669">
        <f>IF($A3669="","",IF(ISNUMBER($A3669),$A3669,IFERROR(DATEVALUE($A3669),NA())))</f>
        <v/>
      </c>
    </row>
    <row r="3670">
      <c r="O3670">
        <f>IF($R3670="","",CHOOSE($Q$2,YEAR(R3670)*12+MONTH(R3670),INT((R3670-2)/7),YEAR(R3670)*4+ROUNDUP(MONTH(R3670)/3)))</f>
        <v/>
      </c>
      <c r="P3670">
        <f>IF($R3670="","",IF($R3671="",1,IF(O3670&lt;&gt;O3671,1,0)))</f>
        <v/>
      </c>
      <c r="Q3670">
        <f>IF(P3670=1,SUM($P$7:P3670),"")</f>
        <v/>
      </c>
      <c r="R3670">
        <f>IF($A3670="","",IF(ISNUMBER($A3670),$A3670,IFERROR(DATEVALUE($A3670),NA())))</f>
        <v/>
      </c>
    </row>
    <row r="3671">
      <c r="O3671">
        <f>IF($R3671="","",CHOOSE($Q$2,YEAR(R3671)*12+MONTH(R3671),INT((R3671-2)/7),YEAR(R3671)*4+ROUNDUP(MONTH(R3671)/3)))</f>
        <v/>
      </c>
      <c r="P3671">
        <f>IF($R3671="","",IF($R3672="",1,IF(O3671&lt;&gt;O3672,1,0)))</f>
        <v/>
      </c>
      <c r="Q3671">
        <f>IF(P3671=1,SUM($P$7:P3671),"")</f>
        <v/>
      </c>
      <c r="R3671">
        <f>IF($A3671="","",IF(ISNUMBER($A3671),$A3671,IFERROR(DATEVALUE($A3671),NA())))</f>
        <v/>
      </c>
    </row>
    <row r="3672">
      <c r="O3672">
        <f>IF($R3672="","",CHOOSE($Q$2,YEAR(R3672)*12+MONTH(R3672),INT((R3672-2)/7),YEAR(R3672)*4+ROUNDUP(MONTH(R3672)/3)))</f>
        <v/>
      </c>
      <c r="P3672">
        <f>IF($R3672="","",IF($R3673="",1,IF(O3672&lt;&gt;O3673,1,0)))</f>
        <v/>
      </c>
      <c r="Q3672">
        <f>IF(P3672=1,SUM($P$7:P3672),"")</f>
        <v/>
      </c>
      <c r="R3672">
        <f>IF($A3672="","",IF(ISNUMBER($A3672),$A3672,IFERROR(DATEVALUE($A3672),NA())))</f>
        <v/>
      </c>
    </row>
    <row r="3673">
      <c r="O3673">
        <f>IF($R3673="","",CHOOSE($Q$2,YEAR(R3673)*12+MONTH(R3673),INT((R3673-2)/7),YEAR(R3673)*4+ROUNDUP(MONTH(R3673)/3)))</f>
        <v/>
      </c>
      <c r="P3673">
        <f>IF($R3673="","",IF($R3674="",1,IF(O3673&lt;&gt;O3674,1,0)))</f>
        <v/>
      </c>
      <c r="Q3673">
        <f>IF(P3673=1,SUM($P$7:P3673),"")</f>
        <v/>
      </c>
      <c r="R3673">
        <f>IF($A3673="","",IF(ISNUMBER($A3673),$A3673,IFERROR(DATEVALUE($A3673),NA())))</f>
        <v/>
      </c>
    </row>
    <row r="3674">
      <c r="O3674">
        <f>IF($R3674="","",CHOOSE($Q$2,YEAR(R3674)*12+MONTH(R3674),INT((R3674-2)/7),YEAR(R3674)*4+ROUNDUP(MONTH(R3674)/3)))</f>
        <v/>
      </c>
      <c r="P3674">
        <f>IF($R3674="","",IF($R3675="",1,IF(O3674&lt;&gt;O3675,1,0)))</f>
        <v/>
      </c>
      <c r="Q3674">
        <f>IF(P3674=1,SUM($P$7:P3674),"")</f>
        <v/>
      </c>
      <c r="R3674">
        <f>IF($A3674="","",IF(ISNUMBER($A3674),$A3674,IFERROR(DATEVALUE($A3674),NA())))</f>
        <v/>
      </c>
    </row>
    <row r="3675">
      <c r="O3675">
        <f>IF($R3675="","",CHOOSE($Q$2,YEAR(R3675)*12+MONTH(R3675),INT((R3675-2)/7),YEAR(R3675)*4+ROUNDUP(MONTH(R3675)/3)))</f>
        <v/>
      </c>
      <c r="P3675">
        <f>IF($R3675="","",IF($R3676="",1,IF(O3675&lt;&gt;O3676,1,0)))</f>
        <v/>
      </c>
      <c r="Q3675">
        <f>IF(P3675=1,SUM($P$7:P3675),"")</f>
        <v/>
      </c>
      <c r="R3675">
        <f>IF($A3675="","",IF(ISNUMBER($A3675),$A3675,IFERROR(DATEVALUE($A3675),NA())))</f>
        <v/>
      </c>
    </row>
    <row r="3676">
      <c r="O3676">
        <f>IF($R3676="","",CHOOSE($Q$2,YEAR(R3676)*12+MONTH(R3676),INT((R3676-2)/7),YEAR(R3676)*4+ROUNDUP(MONTH(R3676)/3)))</f>
        <v/>
      </c>
      <c r="P3676">
        <f>IF($R3676="","",IF($R3677="",1,IF(O3676&lt;&gt;O3677,1,0)))</f>
        <v/>
      </c>
      <c r="Q3676">
        <f>IF(P3676=1,SUM($P$7:P3676),"")</f>
        <v/>
      </c>
      <c r="R3676">
        <f>IF($A3676="","",IF(ISNUMBER($A3676),$A3676,IFERROR(DATEVALUE($A3676),NA())))</f>
        <v/>
      </c>
    </row>
    <row r="3677">
      <c r="O3677">
        <f>IF($R3677="","",CHOOSE($Q$2,YEAR(R3677)*12+MONTH(R3677),INT((R3677-2)/7),YEAR(R3677)*4+ROUNDUP(MONTH(R3677)/3)))</f>
        <v/>
      </c>
      <c r="P3677">
        <f>IF($R3677="","",IF($R3678="",1,IF(O3677&lt;&gt;O3678,1,0)))</f>
        <v/>
      </c>
      <c r="Q3677">
        <f>IF(P3677=1,SUM($P$7:P3677),"")</f>
        <v/>
      </c>
      <c r="R3677">
        <f>IF($A3677="","",IF(ISNUMBER($A3677),$A3677,IFERROR(DATEVALUE($A3677),NA())))</f>
        <v/>
      </c>
    </row>
    <row r="3678">
      <c r="O3678">
        <f>IF($R3678="","",CHOOSE($Q$2,YEAR(R3678)*12+MONTH(R3678),INT((R3678-2)/7),YEAR(R3678)*4+ROUNDUP(MONTH(R3678)/3)))</f>
        <v/>
      </c>
      <c r="P3678">
        <f>IF($R3678="","",IF($R3679="",1,IF(O3678&lt;&gt;O3679,1,0)))</f>
        <v/>
      </c>
      <c r="Q3678">
        <f>IF(P3678=1,SUM($P$7:P3678),"")</f>
        <v/>
      </c>
      <c r="R3678">
        <f>IF($A3678="","",IF(ISNUMBER($A3678),$A3678,IFERROR(DATEVALUE($A3678),NA())))</f>
        <v/>
      </c>
    </row>
    <row r="3679">
      <c r="O3679">
        <f>IF($R3679="","",CHOOSE($Q$2,YEAR(R3679)*12+MONTH(R3679),INT((R3679-2)/7),YEAR(R3679)*4+ROUNDUP(MONTH(R3679)/3)))</f>
        <v/>
      </c>
      <c r="P3679">
        <f>IF($R3679="","",IF($R3680="",1,IF(O3679&lt;&gt;O3680,1,0)))</f>
        <v/>
      </c>
      <c r="Q3679">
        <f>IF(P3679=1,SUM($P$7:P3679),"")</f>
        <v/>
      </c>
      <c r="R3679">
        <f>IF($A3679="","",IF(ISNUMBER($A3679),$A3679,IFERROR(DATEVALUE($A3679),NA())))</f>
        <v/>
      </c>
    </row>
    <row r="3680">
      <c r="O3680">
        <f>IF($R3680="","",CHOOSE($Q$2,YEAR(R3680)*12+MONTH(R3680),INT((R3680-2)/7),YEAR(R3680)*4+ROUNDUP(MONTH(R3680)/3)))</f>
        <v/>
      </c>
      <c r="P3680">
        <f>IF($R3680="","",IF($R3681="",1,IF(O3680&lt;&gt;O3681,1,0)))</f>
        <v/>
      </c>
      <c r="Q3680">
        <f>IF(P3680=1,SUM($P$7:P3680),"")</f>
        <v/>
      </c>
      <c r="R3680">
        <f>IF($A3680="","",IF(ISNUMBER($A3680),$A3680,IFERROR(DATEVALUE($A3680),NA())))</f>
        <v/>
      </c>
    </row>
    <row r="3681">
      <c r="O3681">
        <f>IF($R3681="","",CHOOSE($Q$2,YEAR(R3681)*12+MONTH(R3681),INT((R3681-2)/7),YEAR(R3681)*4+ROUNDUP(MONTH(R3681)/3)))</f>
        <v/>
      </c>
      <c r="P3681">
        <f>IF($R3681="","",IF($R3682="",1,IF(O3681&lt;&gt;O3682,1,0)))</f>
        <v/>
      </c>
      <c r="Q3681">
        <f>IF(P3681=1,SUM($P$7:P3681),"")</f>
        <v/>
      </c>
      <c r="R3681">
        <f>IF($A3681="","",IF(ISNUMBER($A3681),$A3681,IFERROR(DATEVALUE($A3681),NA())))</f>
        <v/>
      </c>
    </row>
    <row r="3682">
      <c r="O3682">
        <f>IF($R3682="","",CHOOSE($Q$2,YEAR(R3682)*12+MONTH(R3682),INT((R3682-2)/7),YEAR(R3682)*4+ROUNDUP(MONTH(R3682)/3)))</f>
        <v/>
      </c>
      <c r="P3682">
        <f>IF($R3682="","",IF($R3683="",1,IF(O3682&lt;&gt;O3683,1,0)))</f>
        <v/>
      </c>
      <c r="Q3682">
        <f>IF(P3682=1,SUM($P$7:P3682),"")</f>
        <v/>
      </c>
      <c r="R3682">
        <f>IF($A3682="","",IF(ISNUMBER($A3682),$A3682,IFERROR(DATEVALUE($A3682),NA())))</f>
        <v/>
      </c>
    </row>
    <row r="3683">
      <c r="O3683">
        <f>IF($R3683="","",CHOOSE($Q$2,YEAR(R3683)*12+MONTH(R3683),INT((R3683-2)/7),YEAR(R3683)*4+ROUNDUP(MONTH(R3683)/3)))</f>
        <v/>
      </c>
      <c r="P3683">
        <f>IF($R3683="","",IF($R3684="",1,IF(O3683&lt;&gt;O3684,1,0)))</f>
        <v/>
      </c>
      <c r="Q3683">
        <f>IF(P3683=1,SUM($P$7:P3683),"")</f>
        <v/>
      </c>
      <c r="R3683">
        <f>IF($A3683="","",IF(ISNUMBER($A3683),$A3683,IFERROR(DATEVALUE($A3683),NA())))</f>
        <v/>
      </c>
    </row>
    <row r="3684">
      <c r="O3684">
        <f>IF($R3684="","",CHOOSE($Q$2,YEAR(R3684)*12+MONTH(R3684),INT((R3684-2)/7),YEAR(R3684)*4+ROUNDUP(MONTH(R3684)/3)))</f>
        <v/>
      </c>
      <c r="P3684">
        <f>IF($R3684="","",IF($R3685="",1,IF(O3684&lt;&gt;O3685,1,0)))</f>
        <v/>
      </c>
      <c r="Q3684">
        <f>IF(P3684=1,SUM($P$7:P3684),"")</f>
        <v/>
      </c>
      <c r="R3684">
        <f>IF($A3684="","",IF(ISNUMBER($A3684),$A3684,IFERROR(DATEVALUE($A3684),NA())))</f>
        <v/>
      </c>
    </row>
    <row r="3685">
      <c r="O3685">
        <f>IF($R3685="","",CHOOSE($Q$2,YEAR(R3685)*12+MONTH(R3685),INT((R3685-2)/7),YEAR(R3685)*4+ROUNDUP(MONTH(R3685)/3)))</f>
        <v/>
      </c>
      <c r="P3685">
        <f>IF($R3685="","",IF($R3686="",1,IF(O3685&lt;&gt;O3686,1,0)))</f>
        <v/>
      </c>
      <c r="Q3685">
        <f>IF(P3685=1,SUM($P$7:P3685),"")</f>
        <v/>
      </c>
      <c r="R3685">
        <f>IF($A3685="","",IF(ISNUMBER($A3685),$A3685,IFERROR(DATEVALUE($A3685),NA())))</f>
        <v/>
      </c>
    </row>
    <row r="3686">
      <c r="O3686">
        <f>IF($R3686="","",CHOOSE($Q$2,YEAR(R3686)*12+MONTH(R3686),INT((R3686-2)/7),YEAR(R3686)*4+ROUNDUP(MONTH(R3686)/3)))</f>
        <v/>
      </c>
      <c r="P3686">
        <f>IF($R3686="","",IF($R3687="",1,IF(O3686&lt;&gt;O3687,1,0)))</f>
        <v/>
      </c>
      <c r="Q3686">
        <f>IF(P3686=1,SUM($P$7:P3686),"")</f>
        <v/>
      </c>
      <c r="R3686">
        <f>IF($A3686="","",IF(ISNUMBER($A3686),$A3686,IFERROR(DATEVALUE($A3686),NA())))</f>
        <v/>
      </c>
    </row>
    <row r="3687">
      <c r="O3687">
        <f>IF($R3687="","",CHOOSE($Q$2,YEAR(R3687)*12+MONTH(R3687),INT((R3687-2)/7),YEAR(R3687)*4+ROUNDUP(MONTH(R3687)/3)))</f>
        <v/>
      </c>
      <c r="P3687">
        <f>IF($R3687="","",IF($R3688="",1,IF(O3687&lt;&gt;O3688,1,0)))</f>
        <v/>
      </c>
      <c r="Q3687">
        <f>IF(P3687=1,SUM($P$7:P3687),"")</f>
        <v/>
      </c>
      <c r="R3687">
        <f>IF($A3687="","",IF(ISNUMBER($A3687),$A3687,IFERROR(DATEVALUE($A3687),NA())))</f>
        <v/>
      </c>
    </row>
    <row r="3688">
      <c r="O3688">
        <f>IF($R3688="","",CHOOSE($Q$2,YEAR(R3688)*12+MONTH(R3688),INT((R3688-2)/7),YEAR(R3688)*4+ROUNDUP(MONTH(R3688)/3)))</f>
        <v/>
      </c>
      <c r="P3688">
        <f>IF($R3688="","",IF($R3689="",1,IF(O3688&lt;&gt;O3689,1,0)))</f>
        <v/>
      </c>
      <c r="Q3688">
        <f>IF(P3688=1,SUM($P$7:P3688),"")</f>
        <v/>
      </c>
      <c r="R3688">
        <f>IF($A3688="","",IF(ISNUMBER($A3688),$A3688,IFERROR(DATEVALUE($A3688),NA())))</f>
        <v/>
      </c>
    </row>
    <row r="3689">
      <c r="O3689">
        <f>IF($R3689="","",CHOOSE($Q$2,YEAR(R3689)*12+MONTH(R3689),INT((R3689-2)/7),YEAR(R3689)*4+ROUNDUP(MONTH(R3689)/3)))</f>
        <v/>
      </c>
      <c r="P3689">
        <f>IF($R3689="","",IF($R3690="",1,IF(O3689&lt;&gt;O3690,1,0)))</f>
        <v/>
      </c>
      <c r="Q3689">
        <f>IF(P3689=1,SUM($P$7:P3689),"")</f>
        <v/>
      </c>
      <c r="R3689">
        <f>IF($A3689="","",IF(ISNUMBER($A3689),$A3689,IFERROR(DATEVALUE($A3689),NA())))</f>
        <v/>
      </c>
    </row>
    <row r="3690">
      <c r="O3690">
        <f>IF($R3690="","",CHOOSE($Q$2,YEAR(R3690)*12+MONTH(R3690),INT((R3690-2)/7),YEAR(R3690)*4+ROUNDUP(MONTH(R3690)/3)))</f>
        <v/>
      </c>
      <c r="P3690">
        <f>IF($R3690="","",IF($R3691="",1,IF(O3690&lt;&gt;O3691,1,0)))</f>
        <v/>
      </c>
      <c r="Q3690">
        <f>IF(P3690=1,SUM($P$7:P3690),"")</f>
        <v/>
      </c>
      <c r="R3690">
        <f>IF($A3690="","",IF(ISNUMBER($A3690),$A3690,IFERROR(DATEVALUE($A3690),NA())))</f>
        <v/>
      </c>
    </row>
    <row r="3691">
      <c r="O3691">
        <f>IF($R3691="","",CHOOSE($Q$2,YEAR(R3691)*12+MONTH(R3691),INT((R3691-2)/7),YEAR(R3691)*4+ROUNDUP(MONTH(R3691)/3)))</f>
        <v/>
      </c>
      <c r="P3691">
        <f>IF($R3691="","",IF($R3692="",1,IF(O3691&lt;&gt;O3692,1,0)))</f>
        <v/>
      </c>
      <c r="Q3691">
        <f>IF(P3691=1,SUM($P$7:P3691),"")</f>
        <v/>
      </c>
      <c r="R3691">
        <f>IF($A3691="","",IF(ISNUMBER($A3691),$A3691,IFERROR(DATEVALUE($A3691),NA())))</f>
        <v/>
      </c>
    </row>
    <row r="3692">
      <c r="O3692">
        <f>IF($R3692="","",CHOOSE($Q$2,YEAR(R3692)*12+MONTH(R3692),INT((R3692-2)/7),YEAR(R3692)*4+ROUNDUP(MONTH(R3692)/3)))</f>
        <v/>
      </c>
      <c r="P3692">
        <f>IF($R3692="","",IF($R3693="",1,IF(O3692&lt;&gt;O3693,1,0)))</f>
        <v/>
      </c>
      <c r="Q3692">
        <f>IF(P3692=1,SUM($P$7:P3692),"")</f>
        <v/>
      </c>
      <c r="R3692">
        <f>IF($A3692="","",IF(ISNUMBER($A3692),$A3692,IFERROR(DATEVALUE($A3692),NA())))</f>
        <v/>
      </c>
    </row>
    <row r="3693">
      <c r="O3693">
        <f>IF($R3693="","",CHOOSE($Q$2,YEAR(R3693)*12+MONTH(R3693),INT((R3693-2)/7),YEAR(R3693)*4+ROUNDUP(MONTH(R3693)/3)))</f>
        <v/>
      </c>
      <c r="P3693">
        <f>IF($R3693="","",IF($R3694="",1,IF(O3693&lt;&gt;O3694,1,0)))</f>
        <v/>
      </c>
      <c r="Q3693">
        <f>IF(P3693=1,SUM($P$7:P3693),"")</f>
        <v/>
      </c>
      <c r="R3693">
        <f>IF($A3693="","",IF(ISNUMBER($A3693),$A3693,IFERROR(DATEVALUE($A3693),NA())))</f>
        <v/>
      </c>
    </row>
    <row r="3694">
      <c r="O3694">
        <f>IF($R3694="","",CHOOSE($Q$2,YEAR(R3694)*12+MONTH(R3694),INT((R3694-2)/7),YEAR(R3694)*4+ROUNDUP(MONTH(R3694)/3)))</f>
        <v/>
      </c>
      <c r="P3694">
        <f>IF($R3694="","",IF($R3695="",1,IF(O3694&lt;&gt;O3695,1,0)))</f>
        <v/>
      </c>
      <c r="Q3694">
        <f>IF(P3694=1,SUM($P$7:P3694),"")</f>
        <v/>
      </c>
      <c r="R3694">
        <f>IF($A3694="","",IF(ISNUMBER($A3694),$A3694,IFERROR(DATEVALUE($A3694),NA())))</f>
        <v/>
      </c>
    </row>
    <row r="3695">
      <c r="O3695">
        <f>IF($R3695="","",CHOOSE($Q$2,YEAR(R3695)*12+MONTH(R3695),INT((R3695-2)/7),YEAR(R3695)*4+ROUNDUP(MONTH(R3695)/3)))</f>
        <v/>
      </c>
      <c r="P3695">
        <f>IF($R3695="","",IF($R3696="",1,IF(O3695&lt;&gt;O3696,1,0)))</f>
        <v/>
      </c>
      <c r="Q3695">
        <f>IF(P3695=1,SUM($P$7:P3695),"")</f>
        <v/>
      </c>
      <c r="R3695">
        <f>IF($A3695="","",IF(ISNUMBER($A3695),$A3695,IFERROR(DATEVALUE($A3695),NA())))</f>
        <v/>
      </c>
    </row>
    <row r="3696">
      <c r="O3696">
        <f>IF($R3696="","",CHOOSE($Q$2,YEAR(R3696)*12+MONTH(R3696),INT((R3696-2)/7),YEAR(R3696)*4+ROUNDUP(MONTH(R3696)/3)))</f>
        <v/>
      </c>
      <c r="P3696">
        <f>IF($R3696="","",IF($R3697="",1,IF(O3696&lt;&gt;O3697,1,0)))</f>
        <v/>
      </c>
      <c r="Q3696">
        <f>IF(P3696=1,SUM($P$7:P3696),"")</f>
        <v/>
      </c>
      <c r="R3696">
        <f>IF($A3696="","",IF(ISNUMBER($A3696),$A3696,IFERROR(DATEVALUE($A3696),NA())))</f>
        <v/>
      </c>
    </row>
    <row r="3697">
      <c r="O3697">
        <f>IF($R3697="","",CHOOSE($Q$2,YEAR(R3697)*12+MONTH(R3697),INT((R3697-2)/7),YEAR(R3697)*4+ROUNDUP(MONTH(R3697)/3)))</f>
        <v/>
      </c>
      <c r="P3697">
        <f>IF($R3697="","",IF($R3698="",1,IF(O3697&lt;&gt;O3698,1,0)))</f>
        <v/>
      </c>
      <c r="Q3697">
        <f>IF(P3697=1,SUM($P$7:P3697),"")</f>
        <v/>
      </c>
      <c r="R3697">
        <f>IF($A3697="","",IF(ISNUMBER($A3697),$A3697,IFERROR(DATEVALUE($A3697),NA())))</f>
        <v/>
      </c>
    </row>
    <row r="3698">
      <c r="O3698">
        <f>IF($R3698="","",CHOOSE($Q$2,YEAR(R3698)*12+MONTH(R3698),INT((R3698-2)/7),YEAR(R3698)*4+ROUNDUP(MONTH(R3698)/3)))</f>
        <v/>
      </c>
      <c r="P3698">
        <f>IF($R3698="","",IF($R3699="",1,IF(O3698&lt;&gt;O3699,1,0)))</f>
        <v/>
      </c>
      <c r="Q3698">
        <f>IF(P3698=1,SUM($P$7:P3698),"")</f>
        <v/>
      </c>
      <c r="R3698">
        <f>IF($A3698="","",IF(ISNUMBER($A3698),$A3698,IFERROR(DATEVALUE($A3698),NA())))</f>
        <v/>
      </c>
    </row>
    <row r="3699">
      <c r="O3699">
        <f>IF($R3699="","",CHOOSE($Q$2,YEAR(R3699)*12+MONTH(R3699),INT((R3699-2)/7),YEAR(R3699)*4+ROUNDUP(MONTH(R3699)/3)))</f>
        <v/>
      </c>
      <c r="P3699">
        <f>IF($R3699="","",IF($R3700="",1,IF(O3699&lt;&gt;O3700,1,0)))</f>
        <v/>
      </c>
      <c r="Q3699">
        <f>IF(P3699=1,SUM($P$7:P3699),"")</f>
        <v/>
      </c>
      <c r="R3699">
        <f>IF($A3699="","",IF(ISNUMBER($A3699),$A3699,IFERROR(DATEVALUE($A3699),NA())))</f>
        <v/>
      </c>
    </row>
    <row r="3700">
      <c r="O3700">
        <f>IF($R3700="","",CHOOSE($Q$2,YEAR(R3700)*12+MONTH(R3700),INT((R3700-2)/7),YEAR(R3700)*4+ROUNDUP(MONTH(R3700)/3)))</f>
        <v/>
      </c>
      <c r="P3700">
        <f>IF($R3700="","",IF($R3701="",1,IF(O3700&lt;&gt;O3701,1,0)))</f>
        <v/>
      </c>
      <c r="Q3700">
        <f>IF(P3700=1,SUM($P$7:P3700),"")</f>
        <v/>
      </c>
      <c r="R3700">
        <f>IF($A3700="","",IF(ISNUMBER($A3700),$A3700,IFERROR(DATEVALUE($A3700),NA())))</f>
        <v/>
      </c>
    </row>
    <row r="3701">
      <c r="O3701">
        <f>IF($R3701="","",CHOOSE($Q$2,YEAR(R3701)*12+MONTH(R3701),INT((R3701-2)/7),YEAR(R3701)*4+ROUNDUP(MONTH(R3701)/3)))</f>
        <v/>
      </c>
      <c r="P3701">
        <f>IF($R3701="","",IF($R3702="",1,IF(O3701&lt;&gt;O3702,1,0)))</f>
        <v/>
      </c>
      <c r="Q3701">
        <f>IF(P3701=1,SUM($P$7:P3701),"")</f>
        <v/>
      </c>
      <c r="R3701">
        <f>IF($A3701="","",IF(ISNUMBER($A3701),$A3701,IFERROR(DATEVALUE($A3701),NA())))</f>
        <v/>
      </c>
    </row>
    <row r="3702">
      <c r="O3702">
        <f>IF($R3702="","",CHOOSE($Q$2,YEAR(R3702)*12+MONTH(R3702),INT((R3702-2)/7),YEAR(R3702)*4+ROUNDUP(MONTH(R3702)/3)))</f>
        <v/>
      </c>
      <c r="P3702">
        <f>IF($R3702="","",IF($R3703="",1,IF(O3702&lt;&gt;O3703,1,0)))</f>
        <v/>
      </c>
      <c r="Q3702">
        <f>IF(P3702=1,SUM($P$7:P3702),"")</f>
        <v/>
      </c>
      <c r="R3702">
        <f>IF($A3702="","",IF(ISNUMBER($A3702),$A3702,IFERROR(DATEVALUE($A3702),NA())))</f>
        <v/>
      </c>
    </row>
    <row r="3703">
      <c r="O3703">
        <f>IF($R3703="","",CHOOSE($Q$2,YEAR(R3703)*12+MONTH(R3703),INT((R3703-2)/7),YEAR(R3703)*4+ROUNDUP(MONTH(R3703)/3)))</f>
        <v/>
      </c>
      <c r="P3703">
        <f>IF($R3703="","",IF($R3704="",1,IF(O3703&lt;&gt;O3704,1,0)))</f>
        <v/>
      </c>
      <c r="Q3703">
        <f>IF(P3703=1,SUM($P$7:P3703),"")</f>
        <v/>
      </c>
      <c r="R3703">
        <f>IF($A3703="","",IF(ISNUMBER($A3703),$A3703,IFERROR(DATEVALUE($A3703),NA())))</f>
        <v/>
      </c>
    </row>
    <row r="3704">
      <c r="O3704">
        <f>IF($R3704="","",CHOOSE($Q$2,YEAR(R3704)*12+MONTH(R3704),INT((R3704-2)/7),YEAR(R3704)*4+ROUNDUP(MONTH(R3704)/3)))</f>
        <v/>
      </c>
      <c r="P3704">
        <f>IF($R3704="","",IF($R3705="",1,IF(O3704&lt;&gt;O3705,1,0)))</f>
        <v/>
      </c>
      <c r="Q3704">
        <f>IF(P3704=1,SUM($P$7:P3704),"")</f>
        <v/>
      </c>
      <c r="R3704">
        <f>IF($A3704="","",IF(ISNUMBER($A3704),$A3704,IFERROR(DATEVALUE($A3704),NA())))</f>
        <v/>
      </c>
    </row>
    <row r="3705">
      <c r="O3705">
        <f>IF($R3705="","",CHOOSE($Q$2,YEAR(R3705)*12+MONTH(R3705),INT((R3705-2)/7),YEAR(R3705)*4+ROUNDUP(MONTH(R3705)/3)))</f>
        <v/>
      </c>
      <c r="P3705">
        <f>IF($R3705="","",IF($R3706="",1,IF(O3705&lt;&gt;O3706,1,0)))</f>
        <v/>
      </c>
      <c r="Q3705">
        <f>IF(P3705=1,SUM($P$7:P3705),"")</f>
        <v/>
      </c>
      <c r="R3705">
        <f>IF($A3705="","",IF(ISNUMBER($A3705),$A3705,IFERROR(DATEVALUE($A3705),NA())))</f>
        <v/>
      </c>
    </row>
    <row r="3706">
      <c r="O3706">
        <f>IF($R3706="","",CHOOSE($Q$2,YEAR(R3706)*12+MONTH(R3706),INT((R3706-2)/7),YEAR(R3706)*4+ROUNDUP(MONTH(R3706)/3)))</f>
        <v/>
      </c>
      <c r="P3706">
        <f>IF($R3706="","",IF($R3707="",1,IF(O3706&lt;&gt;O3707,1,0)))</f>
        <v/>
      </c>
      <c r="Q3706">
        <f>IF(P3706=1,SUM($P$7:P3706),"")</f>
        <v/>
      </c>
      <c r="R3706">
        <f>IF($A3706="","",IF(ISNUMBER($A3706),$A3706,IFERROR(DATEVALUE($A3706),NA())))</f>
        <v/>
      </c>
    </row>
    <row r="3707">
      <c r="O3707">
        <f>IF($R3707="","",CHOOSE($Q$2,YEAR(R3707)*12+MONTH(R3707),INT((R3707-2)/7),YEAR(R3707)*4+ROUNDUP(MONTH(R3707)/3)))</f>
        <v/>
      </c>
      <c r="P3707">
        <f>IF($R3707="","",IF($R3708="",1,IF(O3707&lt;&gt;O3708,1,0)))</f>
        <v/>
      </c>
      <c r="Q3707">
        <f>IF(P3707=1,SUM($P$7:P3707),"")</f>
        <v/>
      </c>
      <c r="R3707">
        <f>IF($A3707="","",IF(ISNUMBER($A3707),$A3707,IFERROR(DATEVALUE($A3707),NA())))</f>
        <v/>
      </c>
    </row>
    <row r="3708">
      <c r="O3708">
        <f>IF($R3708="","",CHOOSE($Q$2,YEAR(R3708)*12+MONTH(R3708),INT((R3708-2)/7),YEAR(R3708)*4+ROUNDUP(MONTH(R3708)/3)))</f>
        <v/>
      </c>
      <c r="P3708">
        <f>IF($R3708="","",IF($R3709="",1,IF(O3708&lt;&gt;O3709,1,0)))</f>
        <v/>
      </c>
      <c r="Q3708">
        <f>IF(P3708=1,SUM($P$7:P3708),"")</f>
        <v/>
      </c>
      <c r="R3708">
        <f>IF($A3708="","",IF(ISNUMBER($A3708),$A3708,IFERROR(DATEVALUE($A3708),NA())))</f>
        <v/>
      </c>
    </row>
    <row r="3709">
      <c r="O3709">
        <f>IF($R3709="","",CHOOSE($Q$2,YEAR(R3709)*12+MONTH(R3709),INT((R3709-2)/7),YEAR(R3709)*4+ROUNDUP(MONTH(R3709)/3)))</f>
        <v/>
      </c>
      <c r="P3709">
        <f>IF($R3709="","",IF($R3710="",1,IF(O3709&lt;&gt;O3710,1,0)))</f>
        <v/>
      </c>
      <c r="Q3709">
        <f>IF(P3709=1,SUM($P$7:P3709),"")</f>
        <v/>
      </c>
      <c r="R3709">
        <f>IF($A3709="","",IF(ISNUMBER($A3709),$A3709,IFERROR(DATEVALUE($A3709),NA())))</f>
        <v/>
      </c>
    </row>
    <row r="3710">
      <c r="O3710">
        <f>IF($R3710="","",CHOOSE($Q$2,YEAR(R3710)*12+MONTH(R3710),INT((R3710-2)/7),YEAR(R3710)*4+ROUNDUP(MONTH(R3710)/3)))</f>
        <v/>
      </c>
      <c r="P3710">
        <f>IF($R3710="","",IF($R3711="",1,IF(O3710&lt;&gt;O3711,1,0)))</f>
        <v/>
      </c>
      <c r="Q3710">
        <f>IF(P3710=1,SUM($P$7:P3710),"")</f>
        <v/>
      </c>
      <c r="R3710">
        <f>IF($A3710="","",IF(ISNUMBER($A3710),$A3710,IFERROR(DATEVALUE($A3710),NA())))</f>
        <v/>
      </c>
    </row>
    <row r="3711">
      <c r="O3711">
        <f>IF($R3711="","",CHOOSE($Q$2,YEAR(R3711)*12+MONTH(R3711),INT((R3711-2)/7),YEAR(R3711)*4+ROUNDUP(MONTH(R3711)/3)))</f>
        <v/>
      </c>
      <c r="P3711">
        <f>IF($R3711="","",IF($R3712="",1,IF(O3711&lt;&gt;O3712,1,0)))</f>
        <v/>
      </c>
      <c r="Q3711">
        <f>IF(P3711=1,SUM($P$7:P3711),"")</f>
        <v/>
      </c>
      <c r="R3711">
        <f>IF($A3711="","",IF(ISNUMBER($A3711),$A3711,IFERROR(DATEVALUE($A3711),NA())))</f>
        <v/>
      </c>
    </row>
    <row r="3712">
      <c r="O3712">
        <f>IF($R3712="","",CHOOSE($Q$2,YEAR(R3712)*12+MONTH(R3712),INT((R3712-2)/7),YEAR(R3712)*4+ROUNDUP(MONTH(R3712)/3)))</f>
        <v/>
      </c>
      <c r="P3712">
        <f>IF($R3712="","",IF($R3713="",1,IF(O3712&lt;&gt;O3713,1,0)))</f>
        <v/>
      </c>
      <c r="Q3712">
        <f>IF(P3712=1,SUM($P$7:P3712),"")</f>
        <v/>
      </c>
      <c r="R3712">
        <f>IF($A3712="","",IF(ISNUMBER($A3712),$A3712,IFERROR(DATEVALUE($A3712),NA())))</f>
        <v/>
      </c>
    </row>
    <row r="3713">
      <c r="O3713">
        <f>IF($R3713="","",CHOOSE($Q$2,YEAR(R3713)*12+MONTH(R3713),INT((R3713-2)/7),YEAR(R3713)*4+ROUNDUP(MONTH(R3713)/3)))</f>
        <v/>
      </c>
      <c r="P3713">
        <f>IF($R3713="","",IF($R3714="",1,IF(O3713&lt;&gt;O3714,1,0)))</f>
        <v/>
      </c>
      <c r="Q3713">
        <f>IF(P3713=1,SUM($P$7:P3713),"")</f>
        <v/>
      </c>
      <c r="R3713">
        <f>IF($A3713="","",IF(ISNUMBER($A3713),$A3713,IFERROR(DATEVALUE($A3713),NA())))</f>
        <v/>
      </c>
    </row>
    <row r="3714">
      <c r="O3714">
        <f>IF($R3714="","",CHOOSE($Q$2,YEAR(R3714)*12+MONTH(R3714),INT((R3714-2)/7),YEAR(R3714)*4+ROUNDUP(MONTH(R3714)/3)))</f>
        <v/>
      </c>
      <c r="P3714">
        <f>IF($R3714="","",IF($R3715="",1,IF(O3714&lt;&gt;O3715,1,0)))</f>
        <v/>
      </c>
      <c r="Q3714">
        <f>IF(P3714=1,SUM($P$7:P3714),"")</f>
        <v/>
      </c>
      <c r="R3714">
        <f>IF($A3714="","",IF(ISNUMBER($A3714),$A3714,IFERROR(DATEVALUE($A3714),NA())))</f>
        <v/>
      </c>
    </row>
    <row r="3715">
      <c r="O3715">
        <f>IF($R3715="","",CHOOSE($Q$2,YEAR(R3715)*12+MONTH(R3715),INT((R3715-2)/7),YEAR(R3715)*4+ROUNDUP(MONTH(R3715)/3)))</f>
        <v/>
      </c>
      <c r="P3715">
        <f>IF($R3715="","",IF($R3716="",1,IF(O3715&lt;&gt;O3716,1,0)))</f>
        <v/>
      </c>
      <c r="Q3715">
        <f>IF(P3715=1,SUM($P$7:P3715),"")</f>
        <v/>
      </c>
      <c r="R3715">
        <f>IF($A3715="","",IF(ISNUMBER($A3715),$A3715,IFERROR(DATEVALUE($A3715),NA())))</f>
        <v/>
      </c>
    </row>
    <row r="3716">
      <c r="O3716">
        <f>IF($R3716="","",CHOOSE($Q$2,YEAR(R3716)*12+MONTH(R3716),INT((R3716-2)/7),YEAR(R3716)*4+ROUNDUP(MONTH(R3716)/3)))</f>
        <v/>
      </c>
      <c r="P3716">
        <f>IF($R3716="","",IF($R3717="",1,IF(O3716&lt;&gt;O3717,1,0)))</f>
        <v/>
      </c>
      <c r="Q3716">
        <f>IF(P3716=1,SUM($P$7:P3716),"")</f>
        <v/>
      </c>
      <c r="R3716">
        <f>IF($A3716="","",IF(ISNUMBER($A3716),$A3716,IFERROR(DATEVALUE($A3716),NA())))</f>
        <v/>
      </c>
    </row>
    <row r="3717">
      <c r="O3717">
        <f>IF($R3717="","",CHOOSE($Q$2,YEAR(R3717)*12+MONTH(R3717),INT((R3717-2)/7),YEAR(R3717)*4+ROUNDUP(MONTH(R3717)/3)))</f>
        <v/>
      </c>
      <c r="P3717">
        <f>IF($R3717="","",IF($R3718="",1,IF(O3717&lt;&gt;O3718,1,0)))</f>
        <v/>
      </c>
      <c r="Q3717">
        <f>IF(P3717=1,SUM($P$7:P3717),"")</f>
        <v/>
      </c>
      <c r="R3717">
        <f>IF($A3717="","",IF(ISNUMBER($A3717),$A3717,IFERROR(DATEVALUE($A3717),NA())))</f>
        <v/>
      </c>
    </row>
    <row r="3718">
      <c r="O3718">
        <f>IF($R3718="","",CHOOSE($Q$2,YEAR(R3718)*12+MONTH(R3718),INT((R3718-2)/7),YEAR(R3718)*4+ROUNDUP(MONTH(R3718)/3)))</f>
        <v/>
      </c>
      <c r="P3718">
        <f>IF($R3718="","",IF($R3719="",1,IF(O3718&lt;&gt;O3719,1,0)))</f>
        <v/>
      </c>
      <c r="Q3718">
        <f>IF(P3718=1,SUM($P$7:P3718),"")</f>
        <v/>
      </c>
      <c r="R3718">
        <f>IF($A3718="","",IF(ISNUMBER($A3718),$A3718,IFERROR(DATEVALUE($A3718),NA())))</f>
        <v/>
      </c>
    </row>
    <row r="3719">
      <c r="O3719">
        <f>IF($R3719="","",CHOOSE($Q$2,YEAR(R3719)*12+MONTH(R3719),INT((R3719-2)/7),YEAR(R3719)*4+ROUNDUP(MONTH(R3719)/3)))</f>
        <v/>
      </c>
      <c r="P3719">
        <f>IF($R3719="","",IF($R3720="",1,IF(O3719&lt;&gt;O3720,1,0)))</f>
        <v/>
      </c>
      <c r="Q3719">
        <f>IF(P3719=1,SUM($P$7:P3719),"")</f>
        <v/>
      </c>
      <c r="R3719">
        <f>IF($A3719="","",IF(ISNUMBER($A3719),$A3719,IFERROR(DATEVALUE($A3719),NA())))</f>
        <v/>
      </c>
    </row>
    <row r="3720">
      <c r="O3720">
        <f>IF($R3720="","",CHOOSE($Q$2,YEAR(R3720)*12+MONTH(R3720),INT((R3720-2)/7),YEAR(R3720)*4+ROUNDUP(MONTH(R3720)/3)))</f>
        <v/>
      </c>
      <c r="P3720">
        <f>IF($R3720="","",IF($R3721="",1,IF(O3720&lt;&gt;O3721,1,0)))</f>
        <v/>
      </c>
      <c r="Q3720">
        <f>IF(P3720=1,SUM($P$7:P3720),"")</f>
        <v/>
      </c>
      <c r="R3720">
        <f>IF($A3720="","",IF(ISNUMBER($A3720),$A3720,IFERROR(DATEVALUE($A3720),NA())))</f>
        <v/>
      </c>
    </row>
    <row r="3721">
      <c r="O3721">
        <f>IF($R3721="","",CHOOSE($Q$2,YEAR(R3721)*12+MONTH(R3721),INT((R3721-2)/7),YEAR(R3721)*4+ROUNDUP(MONTH(R3721)/3)))</f>
        <v/>
      </c>
      <c r="P3721">
        <f>IF($R3721="","",IF($R3722="",1,IF(O3721&lt;&gt;O3722,1,0)))</f>
        <v/>
      </c>
      <c r="Q3721">
        <f>IF(P3721=1,SUM($P$7:P3721),"")</f>
        <v/>
      </c>
      <c r="R3721">
        <f>IF($A3721="","",IF(ISNUMBER($A3721),$A3721,IFERROR(DATEVALUE($A3721),NA())))</f>
        <v/>
      </c>
    </row>
    <row r="3722">
      <c r="O3722">
        <f>IF($R3722="","",CHOOSE($Q$2,YEAR(R3722)*12+MONTH(R3722),INT((R3722-2)/7),YEAR(R3722)*4+ROUNDUP(MONTH(R3722)/3)))</f>
        <v/>
      </c>
      <c r="P3722">
        <f>IF($R3722="","",IF($R3723="",1,IF(O3722&lt;&gt;O3723,1,0)))</f>
        <v/>
      </c>
      <c r="Q3722">
        <f>IF(P3722=1,SUM($P$7:P3722),"")</f>
        <v/>
      </c>
      <c r="R3722">
        <f>IF($A3722="","",IF(ISNUMBER($A3722),$A3722,IFERROR(DATEVALUE($A3722),NA())))</f>
        <v/>
      </c>
    </row>
    <row r="3723">
      <c r="O3723">
        <f>IF($R3723="","",CHOOSE($Q$2,YEAR(R3723)*12+MONTH(R3723),INT((R3723-2)/7),YEAR(R3723)*4+ROUNDUP(MONTH(R3723)/3)))</f>
        <v/>
      </c>
      <c r="P3723">
        <f>IF($R3723="","",IF($R3724="",1,IF(O3723&lt;&gt;O3724,1,0)))</f>
        <v/>
      </c>
      <c r="Q3723">
        <f>IF(P3723=1,SUM($P$7:P3723),"")</f>
        <v/>
      </c>
      <c r="R3723">
        <f>IF($A3723="","",IF(ISNUMBER($A3723),$A3723,IFERROR(DATEVALUE($A3723),NA())))</f>
        <v/>
      </c>
    </row>
    <row r="3724">
      <c r="O3724">
        <f>IF($R3724="","",CHOOSE($Q$2,YEAR(R3724)*12+MONTH(R3724),INT((R3724-2)/7),YEAR(R3724)*4+ROUNDUP(MONTH(R3724)/3)))</f>
        <v/>
      </c>
      <c r="P3724">
        <f>IF($R3724="","",IF($R3725="",1,IF(O3724&lt;&gt;O3725,1,0)))</f>
        <v/>
      </c>
      <c r="Q3724">
        <f>IF(P3724=1,SUM($P$7:P3724),"")</f>
        <v/>
      </c>
      <c r="R3724">
        <f>IF($A3724="","",IF(ISNUMBER($A3724),$A3724,IFERROR(DATEVALUE($A3724),NA())))</f>
        <v/>
      </c>
    </row>
    <row r="3725">
      <c r="O3725">
        <f>IF($R3725="","",CHOOSE($Q$2,YEAR(R3725)*12+MONTH(R3725),INT((R3725-2)/7),YEAR(R3725)*4+ROUNDUP(MONTH(R3725)/3)))</f>
        <v/>
      </c>
      <c r="P3725">
        <f>IF($R3725="","",IF($R3726="",1,IF(O3725&lt;&gt;O3726,1,0)))</f>
        <v/>
      </c>
      <c r="Q3725">
        <f>IF(P3725=1,SUM($P$7:P3725),"")</f>
        <v/>
      </c>
      <c r="R3725">
        <f>IF($A3725="","",IF(ISNUMBER($A3725),$A3725,IFERROR(DATEVALUE($A3725),NA())))</f>
        <v/>
      </c>
    </row>
    <row r="3726">
      <c r="O3726">
        <f>IF($R3726="","",CHOOSE($Q$2,YEAR(R3726)*12+MONTH(R3726),INT((R3726-2)/7),YEAR(R3726)*4+ROUNDUP(MONTH(R3726)/3)))</f>
        <v/>
      </c>
      <c r="P3726">
        <f>IF($R3726="","",IF($R3727="",1,IF(O3726&lt;&gt;O3727,1,0)))</f>
        <v/>
      </c>
      <c r="Q3726">
        <f>IF(P3726=1,SUM($P$7:P3726),"")</f>
        <v/>
      </c>
      <c r="R3726">
        <f>IF($A3726="","",IF(ISNUMBER($A3726),$A3726,IFERROR(DATEVALUE($A3726),NA())))</f>
        <v/>
      </c>
    </row>
    <row r="3727">
      <c r="O3727">
        <f>IF($R3727="","",CHOOSE($Q$2,YEAR(R3727)*12+MONTH(R3727),INT((R3727-2)/7),YEAR(R3727)*4+ROUNDUP(MONTH(R3727)/3)))</f>
        <v/>
      </c>
      <c r="P3727">
        <f>IF($R3727="","",IF($R3728="",1,IF(O3727&lt;&gt;O3728,1,0)))</f>
        <v/>
      </c>
      <c r="Q3727">
        <f>IF(P3727=1,SUM($P$7:P3727),"")</f>
        <v/>
      </c>
      <c r="R3727">
        <f>IF($A3727="","",IF(ISNUMBER($A3727),$A3727,IFERROR(DATEVALUE($A3727),NA())))</f>
        <v/>
      </c>
    </row>
    <row r="3728">
      <c r="O3728">
        <f>IF($R3728="","",CHOOSE($Q$2,YEAR(R3728)*12+MONTH(R3728),INT((R3728-2)/7),YEAR(R3728)*4+ROUNDUP(MONTH(R3728)/3)))</f>
        <v/>
      </c>
      <c r="P3728">
        <f>IF($R3728="","",IF($R3729="",1,IF(O3728&lt;&gt;O3729,1,0)))</f>
        <v/>
      </c>
      <c r="Q3728">
        <f>IF(P3728=1,SUM($P$7:P3728),"")</f>
        <v/>
      </c>
      <c r="R3728">
        <f>IF($A3728="","",IF(ISNUMBER($A3728),$A3728,IFERROR(DATEVALUE($A3728),NA())))</f>
        <v/>
      </c>
    </row>
    <row r="3729">
      <c r="O3729">
        <f>IF($R3729="","",CHOOSE($Q$2,YEAR(R3729)*12+MONTH(R3729),INT((R3729-2)/7),YEAR(R3729)*4+ROUNDUP(MONTH(R3729)/3)))</f>
        <v/>
      </c>
      <c r="P3729">
        <f>IF($R3729="","",IF($R3730="",1,IF(O3729&lt;&gt;O3730,1,0)))</f>
        <v/>
      </c>
      <c r="Q3729">
        <f>IF(P3729=1,SUM($P$7:P3729),"")</f>
        <v/>
      </c>
      <c r="R3729">
        <f>IF($A3729="","",IF(ISNUMBER($A3729),$A3729,IFERROR(DATEVALUE($A3729),NA())))</f>
        <v/>
      </c>
    </row>
    <row r="3730">
      <c r="O3730">
        <f>IF($R3730="","",CHOOSE($Q$2,YEAR(R3730)*12+MONTH(R3730),INT((R3730-2)/7),YEAR(R3730)*4+ROUNDUP(MONTH(R3730)/3)))</f>
        <v/>
      </c>
      <c r="P3730">
        <f>IF($R3730="","",IF($R3731="",1,IF(O3730&lt;&gt;O3731,1,0)))</f>
        <v/>
      </c>
      <c r="Q3730">
        <f>IF(P3730=1,SUM($P$7:P3730),"")</f>
        <v/>
      </c>
      <c r="R3730">
        <f>IF($A3730="","",IF(ISNUMBER($A3730),$A3730,IFERROR(DATEVALUE($A3730),NA())))</f>
        <v/>
      </c>
    </row>
    <row r="3731">
      <c r="O3731">
        <f>IF($R3731="","",CHOOSE($Q$2,YEAR(R3731)*12+MONTH(R3731),INT((R3731-2)/7),YEAR(R3731)*4+ROUNDUP(MONTH(R3731)/3)))</f>
        <v/>
      </c>
      <c r="P3731">
        <f>IF($R3731="","",IF($R3732="",1,IF(O3731&lt;&gt;O3732,1,0)))</f>
        <v/>
      </c>
      <c r="Q3731">
        <f>IF(P3731=1,SUM($P$7:P3731),"")</f>
        <v/>
      </c>
      <c r="R3731">
        <f>IF($A3731="","",IF(ISNUMBER($A3731),$A3731,IFERROR(DATEVALUE($A3731),NA())))</f>
        <v/>
      </c>
    </row>
    <row r="3732">
      <c r="O3732">
        <f>IF($R3732="","",CHOOSE($Q$2,YEAR(R3732)*12+MONTH(R3732),INT((R3732-2)/7),YEAR(R3732)*4+ROUNDUP(MONTH(R3732)/3)))</f>
        <v/>
      </c>
      <c r="P3732">
        <f>IF($R3732="","",IF($R3733="",1,IF(O3732&lt;&gt;O3733,1,0)))</f>
        <v/>
      </c>
      <c r="Q3732">
        <f>IF(P3732=1,SUM($P$7:P3732),"")</f>
        <v/>
      </c>
      <c r="R3732">
        <f>IF($A3732="","",IF(ISNUMBER($A3732),$A3732,IFERROR(DATEVALUE($A3732),NA())))</f>
        <v/>
      </c>
    </row>
    <row r="3733">
      <c r="O3733">
        <f>IF($R3733="","",CHOOSE($Q$2,YEAR(R3733)*12+MONTH(R3733),INT((R3733-2)/7),YEAR(R3733)*4+ROUNDUP(MONTH(R3733)/3)))</f>
        <v/>
      </c>
      <c r="P3733">
        <f>IF($R3733="","",IF($R3734="",1,IF(O3733&lt;&gt;O3734,1,0)))</f>
        <v/>
      </c>
      <c r="Q3733">
        <f>IF(P3733=1,SUM($P$7:P3733),"")</f>
        <v/>
      </c>
      <c r="R3733">
        <f>IF($A3733="","",IF(ISNUMBER($A3733),$A3733,IFERROR(DATEVALUE($A3733),NA())))</f>
        <v/>
      </c>
    </row>
    <row r="3734">
      <c r="O3734">
        <f>IF($R3734="","",CHOOSE($Q$2,YEAR(R3734)*12+MONTH(R3734),INT((R3734-2)/7),YEAR(R3734)*4+ROUNDUP(MONTH(R3734)/3)))</f>
        <v/>
      </c>
      <c r="P3734">
        <f>IF($R3734="","",IF($R3735="",1,IF(O3734&lt;&gt;O3735,1,0)))</f>
        <v/>
      </c>
      <c r="Q3734">
        <f>IF(P3734=1,SUM($P$7:P3734),"")</f>
        <v/>
      </c>
      <c r="R3734">
        <f>IF($A3734="","",IF(ISNUMBER($A3734),$A3734,IFERROR(DATEVALUE($A3734),NA())))</f>
        <v/>
      </c>
    </row>
    <row r="3735">
      <c r="O3735">
        <f>IF($R3735="","",CHOOSE($Q$2,YEAR(R3735)*12+MONTH(R3735),INT((R3735-2)/7),YEAR(R3735)*4+ROUNDUP(MONTH(R3735)/3)))</f>
        <v/>
      </c>
      <c r="P3735">
        <f>IF($R3735="","",IF($R3736="",1,IF(O3735&lt;&gt;O3736,1,0)))</f>
        <v/>
      </c>
      <c r="Q3735">
        <f>IF(P3735=1,SUM($P$7:P3735),"")</f>
        <v/>
      </c>
      <c r="R3735">
        <f>IF($A3735="","",IF(ISNUMBER($A3735),$A3735,IFERROR(DATEVALUE($A3735),NA())))</f>
        <v/>
      </c>
    </row>
    <row r="3736">
      <c r="O3736">
        <f>IF($R3736="","",CHOOSE($Q$2,YEAR(R3736)*12+MONTH(R3736),INT((R3736-2)/7),YEAR(R3736)*4+ROUNDUP(MONTH(R3736)/3)))</f>
        <v/>
      </c>
      <c r="P3736">
        <f>IF($R3736="","",IF($R3737="",1,IF(O3736&lt;&gt;O3737,1,0)))</f>
        <v/>
      </c>
      <c r="Q3736">
        <f>IF(P3736=1,SUM($P$7:P3736),"")</f>
        <v/>
      </c>
      <c r="R3736">
        <f>IF($A3736="","",IF(ISNUMBER($A3736),$A3736,IFERROR(DATEVALUE($A3736),NA())))</f>
        <v/>
      </c>
    </row>
    <row r="3737">
      <c r="O3737">
        <f>IF($R3737="","",CHOOSE($Q$2,YEAR(R3737)*12+MONTH(R3737),INT((R3737-2)/7),YEAR(R3737)*4+ROUNDUP(MONTH(R3737)/3)))</f>
        <v/>
      </c>
      <c r="P3737">
        <f>IF($R3737="","",IF($R3738="",1,IF(O3737&lt;&gt;O3738,1,0)))</f>
        <v/>
      </c>
      <c r="Q3737">
        <f>IF(P3737=1,SUM($P$7:P3737),"")</f>
        <v/>
      </c>
      <c r="R3737">
        <f>IF($A3737="","",IF(ISNUMBER($A3737),$A3737,IFERROR(DATEVALUE($A3737),NA())))</f>
        <v/>
      </c>
    </row>
    <row r="3738">
      <c r="O3738">
        <f>IF($R3738="","",CHOOSE($Q$2,YEAR(R3738)*12+MONTH(R3738),INT((R3738-2)/7),YEAR(R3738)*4+ROUNDUP(MONTH(R3738)/3)))</f>
        <v/>
      </c>
      <c r="P3738">
        <f>IF($R3738="","",IF($R3739="",1,IF(O3738&lt;&gt;O3739,1,0)))</f>
        <v/>
      </c>
      <c r="Q3738">
        <f>IF(P3738=1,SUM($P$7:P3738),"")</f>
        <v/>
      </c>
      <c r="R3738">
        <f>IF($A3738="","",IF(ISNUMBER($A3738),$A3738,IFERROR(DATEVALUE($A3738),NA())))</f>
        <v/>
      </c>
    </row>
    <row r="3739">
      <c r="O3739">
        <f>IF($R3739="","",CHOOSE($Q$2,YEAR(R3739)*12+MONTH(R3739),INT((R3739-2)/7),YEAR(R3739)*4+ROUNDUP(MONTH(R3739)/3)))</f>
        <v/>
      </c>
      <c r="P3739">
        <f>IF($R3739="","",IF($R3740="",1,IF(O3739&lt;&gt;O3740,1,0)))</f>
        <v/>
      </c>
      <c r="Q3739">
        <f>IF(P3739=1,SUM($P$7:P3739),"")</f>
        <v/>
      </c>
      <c r="R3739">
        <f>IF($A3739="","",IF(ISNUMBER($A3739),$A3739,IFERROR(DATEVALUE($A3739),NA())))</f>
        <v/>
      </c>
    </row>
    <row r="3740">
      <c r="O3740">
        <f>IF($R3740="","",CHOOSE($Q$2,YEAR(R3740)*12+MONTH(R3740),INT((R3740-2)/7),YEAR(R3740)*4+ROUNDUP(MONTH(R3740)/3)))</f>
        <v/>
      </c>
      <c r="P3740">
        <f>IF($R3740="","",IF($R3741="",1,IF(O3740&lt;&gt;O3741,1,0)))</f>
        <v/>
      </c>
      <c r="Q3740">
        <f>IF(P3740=1,SUM($P$7:P3740),"")</f>
        <v/>
      </c>
      <c r="R3740">
        <f>IF($A3740="","",IF(ISNUMBER($A3740),$A3740,IFERROR(DATEVALUE($A3740),NA())))</f>
        <v/>
      </c>
    </row>
    <row r="3741">
      <c r="O3741">
        <f>IF($R3741="","",CHOOSE($Q$2,YEAR(R3741)*12+MONTH(R3741),INT((R3741-2)/7),YEAR(R3741)*4+ROUNDUP(MONTH(R3741)/3)))</f>
        <v/>
      </c>
      <c r="P3741">
        <f>IF($R3741="","",IF($R3742="",1,IF(O3741&lt;&gt;O3742,1,0)))</f>
        <v/>
      </c>
      <c r="Q3741">
        <f>IF(P3741=1,SUM($P$7:P3741),"")</f>
        <v/>
      </c>
      <c r="R3741">
        <f>IF($A3741="","",IF(ISNUMBER($A3741),$A3741,IFERROR(DATEVALUE($A3741),NA())))</f>
        <v/>
      </c>
    </row>
    <row r="3742">
      <c r="O3742">
        <f>IF($R3742="","",CHOOSE($Q$2,YEAR(R3742)*12+MONTH(R3742),INT((R3742-2)/7),YEAR(R3742)*4+ROUNDUP(MONTH(R3742)/3)))</f>
        <v/>
      </c>
      <c r="P3742">
        <f>IF($R3742="","",IF($R3743="",1,IF(O3742&lt;&gt;O3743,1,0)))</f>
        <v/>
      </c>
      <c r="Q3742">
        <f>IF(P3742=1,SUM($P$7:P3742),"")</f>
        <v/>
      </c>
      <c r="R3742">
        <f>IF($A3742="","",IF(ISNUMBER($A3742),$A3742,IFERROR(DATEVALUE($A3742),NA())))</f>
        <v/>
      </c>
    </row>
    <row r="3743">
      <c r="O3743">
        <f>IF($R3743="","",CHOOSE($Q$2,YEAR(R3743)*12+MONTH(R3743),INT((R3743-2)/7),YEAR(R3743)*4+ROUNDUP(MONTH(R3743)/3)))</f>
        <v/>
      </c>
      <c r="P3743">
        <f>IF($R3743="","",IF($R3744="",1,IF(O3743&lt;&gt;O3744,1,0)))</f>
        <v/>
      </c>
      <c r="Q3743">
        <f>IF(P3743=1,SUM($P$7:P3743),"")</f>
        <v/>
      </c>
      <c r="R3743">
        <f>IF($A3743="","",IF(ISNUMBER($A3743),$A3743,IFERROR(DATEVALUE($A3743),NA())))</f>
        <v/>
      </c>
    </row>
    <row r="3744">
      <c r="O3744">
        <f>IF($R3744="","",CHOOSE($Q$2,YEAR(R3744)*12+MONTH(R3744),INT((R3744-2)/7),YEAR(R3744)*4+ROUNDUP(MONTH(R3744)/3)))</f>
        <v/>
      </c>
      <c r="P3744">
        <f>IF($R3744="","",IF($R3745="",1,IF(O3744&lt;&gt;O3745,1,0)))</f>
        <v/>
      </c>
      <c r="Q3744">
        <f>IF(P3744=1,SUM($P$7:P3744),"")</f>
        <v/>
      </c>
      <c r="R3744">
        <f>IF($A3744="","",IF(ISNUMBER($A3744),$A3744,IFERROR(DATEVALUE($A3744),NA())))</f>
        <v/>
      </c>
    </row>
    <row r="3745">
      <c r="O3745">
        <f>IF($R3745="","",CHOOSE($Q$2,YEAR(R3745)*12+MONTH(R3745),INT((R3745-2)/7),YEAR(R3745)*4+ROUNDUP(MONTH(R3745)/3)))</f>
        <v/>
      </c>
      <c r="P3745">
        <f>IF($R3745="","",IF($R3746="",1,IF(O3745&lt;&gt;O3746,1,0)))</f>
        <v/>
      </c>
      <c r="Q3745">
        <f>IF(P3745=1,SUM($P$7:P3745),"")</f>
        <v/>
      </c>
      <c r="R3745">
        <f>IF($A3745="","",IF(ISNUMBER($A3745),$A3745,IFERROR(DATEVALUE($A3745),NA())))</f>
        <v/>
      </c>
    </row>
    <row r="3746">
      <c r="O3746">
        <f>IF($R3746="","",CHOOSE($Q$2,YEAR(R3746)*12+MONTH(R3746),INT((R3746-2)/7),YEAR(R3746)*4+ROUNDUP(MONTH(R3746)/3)))</f>
        <v/>
      </c>
      <c r="P3746">
        <f>IF($R3746="","",IF($R3747="",1,IF(O3746&lt;&gt;O3747,1,0)))</f>
        <v/>
      </c>
      <c r="Q3746">
        <f>IF(P3746=1,SUM($P$7:P3746),"")</f>
        <v/>
      </c>
      <c r="R3746">
        <f>IF($A3746="","",IF(ISNUMBER($A3746),$A3746,IFERROR(DATEVALUE($A3746),NA())))</f>
        <v/>
      </c>
    </row>
    <row r="3747">
      <c r="O3747">
        <f>IF($R3747="","",CHOOSE($Q$2,YEAR(R3747)*12+MONTH(R3747),INT((R3747-2)/7),YEAR(R3747)*4+ROUNDUP(MONTH(R3747)/3)))</f>
        <v/>
      </c>
      <c r="P3747">
        <f>IF($R3747="","",IF($R3748="",1,IF(O3747&lt;&gt;O3748,1,0)))</f>
        <v/>
      </c>
      <c r="Q3747">
        <f>IF(P3747=1,SUM($P$7:P3747),"")</f>
        <v/>
      </c>
      <c r="R3747">
        <f>IF($A3747="","",IF(ISNUMBER($A3747),$A3747,IFERROR(DATEVALUE($A3747),NA())))</f>
        <v/>
      </c>
    </row>
    <row r="3748">
      <c r="O3748">
        <f>IF($R3748="","",CHOOSE($Q$2,YEAR(R3748)*12+MONTH(R3748),INT((R3748-2)/7),YEAR(R3748)*4+ROUNDUP(MONTH(R3748)/3)))</f>
        <v/>
      </c>
      <c r="P3748">
        <f>IF($R3748="","",IF($R3749="",1,IF(O3748&lt;&gt;O3749,1,0)))</f>
        <v/>
      </c>
      <c r="Q3748">
        <f>IF(P3748=1,SUM($P$7:P3748),"")</f>
        <v/>
      </c>
      <c r="R3748">
        <f>IF($A3748="","",IF(ISNUMBER($A3748),$A3748,IFERROR(DATEVALUE($A3748),NA())))</f>
        <v/>
      </c>
    </row>
    <row r="3749">
      <c r="O3749">
        <f>IF($R3749="","",CHOOSE($Q$2,YEAR(R3749)*12+MONTH(R3749),INT((R3749-2)/7),YEAR(R3749)*4+ROUNDUP(MONTH(R3749)/3)))</f>
        <v/>
      </c>
      <c r="P3749">
        <f>IF($R3749="","",IF($R3750="",1,IF(O3749&lt;&gt;O3750,1,0)))</f>
        <v/>
      </c>
      <c r="Q3749">
        <f>IF(P3749=1,SUM($P$7:P3749),"")</f>
        <v/>
      </c>
      <c r="R3749">
        <f>IF($A3749="","",IF(ISNUMBER($A3749),$A3749,IFERROR(DATEVALUE($A3749),NA())))</f>
        <v/>
      </c>
    </row>
    <row r="3750">
      <c r="O3750">
        <f>IF($R3750="","",CHOOSE($Q$2,YEAR(R3750)*12+MONTH(R3750),INT((R3750-2)/7),YEAR(R3750)*4+ROUNDUP(MONTH(R3750)/3)))</f>
        <v/>
      </c>
      <c r="P3750">
        <f>IF($R3750="","",IF($R3751="",1,IF(O3750&lt;&gt;O3751,1,0)))</f>
        <v/>
      </c>
      <c r="Q3750">
        <f>IF(P3750=1,SUM($P$7:P3750),"")</f>
        <v/>
      </c>
      <c r="R3750">
        <f>IF($A3750="","",IF(ISNUMBER($A3750),$A3750,IFERROR(DATEVALUE($A3750),NA())))</f>
        <v/>
      </c>
    </row>
    <row r="3751">
      <c r="O3751">
        <f>IF($R3751="","",CHOOSE($Q$2,YEAR(R3751)*12+MONTH(R3751),INT((R3751-2)/7),YEAR(R3751)*4+ROUNDUP(MONTH(R3751)/3)))</f>
        <v/>
      </c>
      <c r="P3751">
        <f>IF($R3751="","",IF($R3752="",1,IF(O3751&lt;&gt;O3752,1,0)))</f>
        <v/>
      </c>
      <c r="Q3751">
        <f>IF(P3751=1,SUM($P$7:P3751),"")</f>
        <v/>
      </c>
      <c r="R3751">
        <f>IF($A3751="","",IF(ISNUMBER($A3751),$A3751,IFERROR(DATEVALUE($A3751),NA())))</f>
        <v/>
      </c>
    </row>
    <row r="3752">
      <c r="O3752">
        <f>IF($R3752="","",CHOOSE($Q$2,YEAR(R3752)*12+MONTH(R3752),INT((R3752-2)/7),YEAR(R3752)*4+ROUNDUP(MONTH(R3752)/3)))</f>
        <v/>
      </c>
      <c r="P3752">
        <f>IF($R3752="","",IF($R3753="",1,IF(O3752&lt;&gt;O3753,1,0)))</f>
        <v/>
      </c>
      <c r="Q3752">
        <f>IF(P3752=1,SUM($P$7:P3752),"")</f>
        <v/>
      </c>
      <c r="R3752">
        <f>IF($A3752="","",IF(ISNUMBER($A3752),$A3752,IFERROR(DATEVALUE($A3752),NA())))</f>
        <v/>
      </c>
    </row>
    <row r="3753">
      <c r="O3753">
        <f>IF($R3753="","",CHOOSE($Q$2,YEAR(R3753)*12+MONTH(R3753),INT((R3753-2)/7),YEAR(R3753)*4+ROUNDUP(MONTH(R3753)/3)))</f>
        <v/>
      </c>
      <c r="P3753">
        <f>IF($R3753="","",IF($R3754="",1,IF(O3753&lt;&gt;O3754,1,0)))</f>
        <v/>
      </c>
      <c r="Q3753">
        <f>IF(P3753=1,SUM($P$7:P3753),"")</f>
        <v/>
      </c>
      <c r="R3753">
        <f>IF($A3753="","",IF(ISNUMBER($A3753),$A3753,IFERROR(DATEVALUE($A3753),NA())))</f>
        <v/>
      </c>
    </row>
    <row r="3754">
      <c r="O3754">
        <f>IF($R3754="","",CHOOSE($Q$2,YEAR(R3754)*12+MONTH(R3754),INT((R3754-2)/7),YEAR(R3754)*4+ROUNDUP(MONTH(R3754)/3)))</f>
        <v/>
      </c>
      <c r="P3754">
        <f>IF($R3754="","",IF($R3755="",1,IF(O3754&lt;&gt;O3755,1,0)))</f>
        <v/>
      </c>
      <c r="Q3754">
        <f>IF(P3754=1,SUM($P$7:P3754),"")</f>
        <v/>
      </c>
      <c r="R3754">
        <f>IF($A3754="","",IF(ISNUMBER($A3754),$A3754,IFERROR(DATEVALUE($A3754),NA())))</f>
        <v/>
      </c>
    </row>
    <row r="3755">
      <c r="O3755">
        <f>IF($R3755="","",CHOOSE($Q$2,YEAR(R3755)*12+MONTH(R3755),INT((R3755-2)/7),YEAR(R3755)*4+ROUNDUP(MONTH(R3755)/3)))</f>
        <v/>
      </c>
      <c r="P3755">
        <f>IF($R3755="","",IF($R3756="",1,IF(O3755&lt;&gt;O3756,1,0)))</f>
        <v/>
      </c>
      <c r="Q3755">
        <f>IF(P3755=1,SUM($P$7:P3755),"")</f>
        <v/>
      </c>
      <c r="R3755">
        <f>IF($A3755="","",IF(ISNUMBER($A3755),$A3755,IFERROR(DATEVALUE($A3755),NA())))</f>
        <v/>
      </c>
    </row>
    <row r="3756">
      <c r="O3756">
        <f>IF($R3756="","",CHOOSE($Q$2,YEAR(R3756)*12+MONTH(R3756),INT((R3756-2)/7),YEAR(R3756)*4+ROUNDUP(MONTH(R3756)/3)))</f>
        <v/>
      </c>
      <c r="P3756">
        <f>IF($R3756="","",IF($R3757="",1,IF(O3756&lt;&gt;O3757,1,0)))</f>
        <v/>
      </c>
      <c r="Q3756">
        <f>IF(P3756=1,SUM($P$7:P3756),"")</f>
        <v/>
      </c>
      <c r="R3756">
        <f>IF($A3756="","",IF(ISNUMBER($A3756),$A3756,IFERROR(DATEVALUE($A3756),NA())))</f>
        <v/>
      </c>
    </row>
    <row r="3757">
      <c r="O3757">
        <f>IF($R3757="","",CHOOSE($Q$2,YEAR(R3757)*12+MONTH(R3757),INT((R3757-2)/7),YEAR(R3757)*4+ROUNDUP(MONTH(R3757)/3)))</f>
        <v/>
      </c>
      <c r="P3757">
        <f>IF($R3757="","",IF($R3758="",1,IF(O3757&lt;&gt;O3758,1,0)))</f>
        <v/>
      </c>
      <c r="Q3757">
        <f>IF(P3757=1,SUM($P$7:P3757),"")</f>
        <v/>
      </c>
      <c r="R3757">
        <f>IF($A3757="","",IF(ISNUMBER($A3757),$A3757,IFERROR(DATEVALUE($A3757),NA())))</f>
        <v/>
      </c>
    </row>
    <row r="3758">
      <c r="O3758">
        <f>IF($R3758="","",CHOOSE($Q$2,YEAR(R3758)*12+MONTH(R3758),INT((R3758-2)/7),YEAR(R3758)*4+ROUNDUP(MONTH(R3758)/3)))</f>
        <v/>
      </c>
      <c r="P3758">
        <f>IF($R3758="","",IF($R3759="",1,IF(O3758&lt;&gt;O3759,1,0)))</f>
        <v/>
      </c>
      <c r="Q3758">
        <f>IF(P3758=1,SUM($P$7:P3758),"")</f>
        <v/>
      </c>
      <c r="R3758">
        <f>IF($A3758="","",IF(ISNUMBER($A3758),$A3758,IFERROR(DATEVALUE($A3758),NA())))</f>
        <v/>
      </c>
    </row>
    <row r="3759">
      <c r="O3759">
        <f>IF($R3759="","",CHOOSE($Q$2,YEAR(R3759)*12+MONTH(R3759),INT((R3759-2)/7),YEAR(R3759)*4+ROUNDUP(MONTH(R3759)/3)))</f>
        <v/>
      </c>
      <c r="P3759">
        <f>IF($R3759="","",IF($R3760="",1,IF(O3759&lt;&gt;O3760,1,0)))</f>
        <v/>
      </c>
      <c r="Q3759">
        <f>IF(P3759=1,SUM($P$7:P3759),"")</f>
        <v/>
      </c>
      <c r="R3759">
        <f>IF($A3759="","",IF(ISNUMBER($A3759),$A3759,IFERROR(DATEVALUE($A3759),NA())))</f>
        <v/>
      </c>
    </row>
    <row r="3760">
      <c r="O3760">
        <f>IF($R3760="","",CHOOSE($Q$2,YEAR(R3760)*12+MONTH(R3760),INT((R3760-2)/7),YEAR(R3760)*4+ROUNDUP(MONTH(R3760)/3)))</f>
        <v/>
      </c>
      <c r="P3760">
        <f>IF($R3760="","",IF($R3761="",1,IF(O3760&lt;&gt;O3761,1,0)))</f>
        <v/>
      </c>
      <c r="Q3760">
        <f>IF(P3760=1,SUM($P$7:P3760),"")</f>
        <v/>
      </c>
      <c r="R3760">
        <f>IF($A3760="","",IF(ISNUMBER($A3760),$A3760,IFERROR(DATEVALUE($A3760),NA())))</f>
        <v/>
      </c>
    </row>
    <row r="3761">
      <c r="O3761">
        <f>IF($R3761="","",CHOOSE($Q$2,YEAR(R3761)*12+MONTH(R3761),INT((R3761-2)/7),YEAR(R3761)*4+ROUNDUP(MONTH(R3761)/3)))</f>
        <v/>
      </c>
      <c r="P3761">
        <f>IF($R3761="","",IF($R3762="",1,IF(O3761&lt;&gt;O3762,1,0)))</f>
        <v/>
      </c>
      <c r="Q3761">
        <f>IF(P3761=1,SUM($P$7:P3761),"")</f>
        <v/>
      </c>
      <c r="R3761">
        <f>IF($A3761="","",IF(ISNUMBER($A3761),$A3761,IFERROR(DATEVALUE($A3761),NA())))</f>
        <v/>
      </c>
    </row>
    <row r="3762">
      <c r="O3762">
        <f>IF($R3762="","",CHOOSE($Q$2,YEAR(R3762)*12+MONTH(R3762),INT((R3762-2)/7),YEAR(R3762)*4+ROUNDUP(MONTH(R3762)/3)))</f>
        <v/>
      </c>
      <c r="P3762">
        <f>IF($R3762="","",IF($R3763="",1,IF(O3762&lt;&gt;O3763,1,0)))</f>
        <v/>
      </c>
      <c r="Q3762">
        <f>IF(P3762=1,SUM($P$7:P3762),"")</f>
        <v/>
      </c>
      <c r="R3762">
        <f>IF($A3762="","",IF(ISNUMBER($A3762),$A3762,IFERROR(DATEVALUE($A3762),NA())))</f>
        <v/>
      </c>
    </row>
    <row r="3763">
      <c r="O3763">
        <f>IF($R3763="","",CHOOSE($Q$2,YEAR(R3763)*12+MONTH(R3763),INT((R3763-2)/7),YEAR(R3763)*4+ROUNDUP(MONTH(R3763)/3)))</f>
        <v/>
      </c>
      <c r="P3763">
        <f>IF($R3763="","",IF($R3764="",1,IF(O3763&lt;&gt;O3764,1,0)))</f>
        <v/>
      </c>
      <c r="Q3763">
        <f>IF(P3763=1,SUM($P$7:P3763),"")</f>
        <v/>
      </c>
      <c r="R3763">
        <f>IF($A3763="","",IF(ISNUMBER($A3763),$A3763,IFERROR(DATEVALUE($A3763),NA())))</f>
        <v/>
      </c>
    </row>
    <row r="3764">
      <c r="O3764">
        <f>IF($R3764="","",CHOOSE($Q$2,YEAR(R3764)*12+MONTH(R3764),INT((R3764-2)/7),YEAR(R3764)*4+ROUNDUP(MONTH(R3764)/3)))</f>
        <v/>
      </c>
      <c r="P3764">
        <f>IF($R3764="","",IF($R3765="",1,IF(O3764&lt;&gt;O3765,1,0)))</f>
        <v/>
      </c>
      <c r="Q3764">
        <f>IF(P3764=1,SUM($P$7:P3764),"")</f>
        <v/>
      </c>
      <c r="R3764">
        <f>IF($A3764="","",IF(ISNUMBER($A3764),$A3764,IFERROR(DATEVALUE($A3764),NA())))</f>
        <v/>
      </c>
    </row>
    <row r="3765">
      <c r="O3765">
        <f>IF($R3765="","",CHOOSE($Q$2,YEAR(R3765)*12+MONTH(R3765),INT((R3765-2)/7),YEAR(R3765)*4+ROUNDUP(MONTH(R3765)/3)))</f>
        <v/>
      </c>
      <c r="P3765">
        <f>IF($R3765="","",IF($R3766="",1,IF(O3765&lt;&gt;O3766,1,0)))</f>
        <v/>
      </c>
      <c r="Q3765">
        <f>IF(P3765=1,SUM($P$7:P3765),"")</f>
        <v/>
      </c>
      <c r="R3765">
        <f>IF($A3765="","",IF(ISNUMBER($A3765),$A3765,IFERROR(DATEVALUE($A3765),NA())))</f>
        <v/>
      </c>
    </row>
    <row r="3766">
      <c r="O3766">
        <f>IF($R3766="","",CHOOSE($Q$2,YEAR(R3766)*12+MONTH(R3766),INT((R3766-2)/7),YEAR(R3766)*4+ROUNDUP(MONTH(R3766)/3)))</f>
        <v/>
      </c>
      <c r="P3766">
        <f>IF($R3766="","",IF($R3767="",1,IF(O3766&lt;&gt;O3767,1,0)))</f>
        <v/>
      </c>
      <c r="Q3766">
        <f>IF(P3766=1,SUM($P$7:P3766),"")</f>
        <v/>
      </c>
      <c r="R3766">
        <f>IF($A3766="","",IF(ISNUMBER($A3766),$A3766,IFERROR(DATEVALUE($A3766),NA())))</f>
        <v/>
      </c>
    </row>
    <row r="3767">
      <c r="O3767">
        <f>IF($R3767="","",CHOOSE($Q$2,YEAR(R3767)*12+MONTH(R3767),INT((R3767-2)/7),YEAR(R3767)*4+ROUNDUP(MONTH(R3767)/3)))</f>
        <v/>
      </c>
      <c r="P3767">
        <f>IF($R3767="","",IF($R3768="",1,IF(O3767&lt;&gt;O3768,1,0)))</f>
        <v/>
      </c>
      <c r="Q3767">
        <f>IF(P3767=1,SUM($P$7:P3767),"")</f>
        <v/>
      </c>
      <c r="R3767">
        <f>IF($A3767="","",IF(ISNUMBER($A3767),$A3767,IFERROR(DATEVALUE($A3767),NA())))</f>
        <v/>
      </c>
    </row>
    <row r="3768">
      <c r="O3768">
        <f>IF($R3768="","",CHOOSE($Q$2,YEAR(R3768)*12+MONTH(R3768),INT((R3768-2)/7),YEAR(R3768)*4+ROUNDUP(MONTH(R3768)/3)))</f>
        <v/>
      </c>
      <c r="P3768">
        <f>IF($R3768="","",IF($R3769="",1,IF(O3768&lt;&gt;O3769,1,0)))</f>
        <v/>
      </c>
      <c r="Q3768">
        <f>IF(P3768=1,SUM($P$7:P3768),"")</f>
        <v/>
      </c>
      <c r="R3768">
        <f>IF($A3768="","",IF(ISNUMBER($A3768),$A3768,IFERROR(DATEVALUE($A3768),NA())))</f>
        <v/>
      </c>
    </row>
    <row r="3769">
      <c r="O3769">
        <f>IF($R3769="","",CHOOSE($Q$2,YEAR(R3769)*12+MONTH(R3769),INT((R3769-2)/7),YEAR(R3769)*4+ROUNDUP(MONTH(R3769)/3)))</f>
        <v/>
      </c>
      <c r="P3769">
        <f>IF($R3769="","",IF($R3770="",1,IF(O3769&lt;&gt;O3770,1,0)))</f>
        <v/>
      </c>
      <c r="Q3769">
        <f>IF(P3769=1,SUM($P$7:P3769),"")</f>
        <v/>
      </c>
      <c r="R3769">
        <f>IF($A3769="","",IF(ISNUMBER($A3769),$A3769,IFERROR(DATEVALUE($A3769),NA())))</f>
        <v/>
      </c>
    </row>
    <row r="3770">
      <c r="O3770">
        <f>IF($R3770="","",CHOOSE($Q$2,YEAR(R3770)*12+MONTH(R3770),INT((R3770-2)/7),YEAR(R3770)*4+ROUNDUP(MONTH(R3770)/3)))</f>
        <v/>
      </c>
      <c r="P3770">
        <f>IF($R3770="","",IF($R3771="",1,IF(O3770&lt;&gt;O3771,1,0)))</f>
        <v/>
      </c>
      <c r="Q3770">
        <f>IF(P3770=1,SUM($P$7:P3770),"")</f>
        <v/>
      </c>
      <c r="R3770">
        <f>IF($A3770="","",IF(ISNUMBER($A3770),$A3770,IFERROR(DATEVALUE($A3770),NA())))</f>
        <v/>
      </c>
    </row>
    <row r="3771">
      <c r="O3771">
        <f>IF($R3771="","",CHOOSE($Q$2,YEAR(R3771)*12+MONTH(R3771),INT((R3771-2)/7),YEAR(R3771)*4+ROUNDUP(MONTH(R3771)/3)))</f>
        <v/>
      </c>
      <c r="P3771">
        <f>IF($R3771="","",IF($R3772="",1,IF(O3771&lt;&gt;O3772,1,0)))</f>
        <v/>
      </c>
      <c r="Q3771">
        <f>IF(P3771=1,SUM($P$7:P3771),"")</f>
        <v/>
      </c>
      <c r="R3771">
        <f>IF($A3771="","",IF(ISNUMBER($A3771),$A3771,IFERROR(DATEVALUE($A3771),NA())))</f>
        <v/>
      </c>
    </row>
    <row r="3772">
      <c r="O3772">
        <f>IF($R3772="","",CHOOSE($Q$2,YEAR(R3772)*12+MONTH(R3772),INT((R3772-2)/7),YEAR(R3772)*4+ROUNDUP(MONTH(R3772)/3)))</f>
        <v/>
      </c>
      <c r="P3772">
        <f>IF($R3772="","",IF($R3773="",1,IF(O3772&lt;&gt;O3773,1,0)))</f>
        <v/>
      </c>
      <c r="Q3772">
        <f>IF(P3772=1,SUM($P$7:P3772),"")</f>
        <v/>
      </c>
      <c r="R3772">
        <f>IF($A3772="","",IF(ISNUMBER($A3772),$A3772,IFERROR(DATEVALUE($A3772),NA())))</f>
        <v/>
      </c>
    </row>
    <row r="3773">
      <c r="O3773">
        <f>IF($R3773="","",CHOOSE($Q$2,YEAR(R3773)*12+MONTH(R3773),INT((R3773-2)/7),YEAR(R3773)*4+ROUNDUP(MONTH(R3773)/3)))</f>
        <v/>
      </c>
      <c r="P3773">
        <f>IF($R3773="","",IF($R3774="",1,IF(O3773&lt;&gt;O3774,1,0)))</f>
        <v/>
      </c>
      <c r="Q3773">
        <f>IF(P3773=1,SUM($P$7:P3773),"")</f>
        <v/>
      </c>
      <c r="R3773">
        <f>IF($A3773="","",IF(ISNUMBER($A3773),$A3773,IFERROR(DATEVALUE($A3773),NA())))</f>
        <v/>
      </c>
    </row>
    <row r="3774">
      <c r="O3774">
        <f>IF($R3774="","",CHOOSE($Q$2,YEAR(R3774)*12+MONTH(R3774),INT((R3774-2)/7),YEAR(R3774)*4+ROUNDUP(MONTH(R3774)/3)))</f>
        <v/>
      </c>
      <c r="P3774">
        <f>IF($R3774="","",IF($R3775="",1,IF(O3774&lt;&gt;O3775,1,0)))</f>
        <v/>
      </c>
      <c r="Q3774">
        <f>IF(P3774=1,SUM($P$7:P3774),"")</f>
        <v/>
      </c>
      <c r="R3774">
        <f>IF($A3774="","",IF(ISNUMBER($A3774),$A3774,IFERROR(DATEVALUE($A3774),NA())))</f>
        <v/>
      </c>
    </row>
    <row r="3775">
      <c r="O3775">
        <f>IF($R3775="","",CHOOSE($Q$2,YEAR(R3775)*12+MONTH(R3775),INT((R3775-2)/7),YEAR(R3775)*4+ROUNDUP(MONTH(R3775)/3)))</f>
        <v/>
      </c>
      <c r="P3775">
        <f>IF($R3775="","",IF($R3776="",1,IF(O3775&lt;&gt;O3776,1,0)))</f>
        <v/>
      </c>
      <c r="Q3775">
        <f>IF(P3775=1,SUM($P$7:P3775),"")</f>
        <v/>
      </c>
      <c r="R3775">
        <f>IF($A3775="","",IF(ISNUMBER($A3775),$A3775,IFERROR(DATEVALUE($A3775),NA())))</f>
        <v/>
      </c>
    </row>
    <row r="3776">
      <c r="O3776">
        <f>IF($R3776="","",CHOOSE($Q$2,YEAR(R3776)*12+MONTH(R3776),INT((R3776-2)/7),YEAR(R3776)*4+ROUNDUP(MONTH(R3776)/3)))</f>
        <v/>
      </c>
      <c r="P3776">
        <f>IF($R3776="","",IF($R3777="",1,IF(O3776&lt;&gt;O3777,1,0)))</f>
        <v/>
      </c>
      <c r="Q3776">
        <f>IF(P3776=1,SUM($P$7:P3776),"")</f>
        <v/>
      </c>
      <c r="R3776">
        <f>IF($A3776="","",IF(ISNUMBER($A3776),$A3776,IFERROR(DATEVALUE($A3776),NA())))</f>
        <v/>
      </c>
    </row>
    <row r="3777">
      <c r="O3777">
        <f>IF($R3777="","",CHOOSE($Q$2,YEAR(R3777)*12+MONTH(R3777),INT((R3777-2)/7),YEAR(R3777)*4+ROUNDUP(MONTH(R3777)/3)))</f>
        <v/>
      </c>
      <c r="P3777">
        <f>IF($R3777="","",IF($R3778="",1,IF(O3777&lt;&gt;O3778,1,0)))</f>
        <v/>
      </c>
      <c r="Q3777">
        <f>IF(P3777=1,SUM($P$7:P3777),"")</f>
        <v/>
      </c>
      <c r="R3777">
        <f>IF($A3777="","",IF(ISNUMBER($A3777),$A3777,IFERROR(DATEVALUE($A3777),NA())))</f>
        <v/>
      </c>
    </row>
    <row r="3778">
      <c r="O3778">
        <f>IF($R3778="","",CHOOSE($Q$2,YEAR(R3778)*12+MONTH(R3778),INT((R3778-2)/7),YEAR(R3778)*4+ROUNDUP(MONTH(R3778)/3)))</f>
        <v/>
      </c>
      <c r="P3778">
        <f>IF($R3778="","",IF($R3779="",1,IF(O3778&lt;&gt;O3779,1,0)))</f>
        <v/>
      </c>
      <c r="Q3778">
        <f>IF(P3778=1,SUM($P$7:P3778),"")</f>
        <v/>
      </c>
      <c r="R3778">
        <f>IF($A3778="","",IF(ISNUMBER($A3778),$A3778,IFERROR(DATEVALUE($A3778),NA())))</f>
        <v/>
      </c>
    </row>
    <row r="3779">
      <c r="O3779">
        <f>IF($R3779="","",CHOOSE($Q$2,YEAR(R3779)*12+MONTH(R3779),INT((R3779-2)/7),YEAR(R3779)*4+ROUNDUP(MONTH(R3779)/3)))</f>
        <v/>
      </c>
      <c r="P3779">
        <f>IF($R3779="","",IF($R3780="",1,IF(O3779&lt;&gt;O3780,1,0)))</f>
        <v/>
      </c>
      <c r="Q3779">
        <f>IF(P3779=1,SUM($P$7:P3779),"")</f>
        <v/>
      </c>
      <c r="R3779">
        <f>IF($A3779="","",IF(ISNUMBER($A3779),$A3779,IFERROR(DATEVALUE($A3779),NA())))</f>
        <v/>
      </c>
    </row>
    <row r="3780">
      <c r="O3780">
        <f>IF($R3780="","",CHOOSE($Q$2,YEAR(R3780)*12+MONTH(R3780),INT((R3780-2)/7),YEAR(R3780)*4+ROUNDUP(MONTH(R3780)/3)))</f>
        <v/>
      </c>
      <c r="P3780">
        <f>IF($R3780="","",IF($R3781="",1,IF(O3780&lt;&gt;O3781,1,0)))</f>
        <v/>
      </c>
      <c r="Q3780">
        <f>IF(P3780=1,SUM($P$7:P3780),"")</f>
        <v/>
      </c>
      <c r="R3780">
        <f>IF($A3780="","",IF(ISNUMBER($A3780),$A3780,IFERROR(DATEVALUE($A3780),NA())))</f>
        <v/>
      </c>
    </row>
    <row r="3781">
      <c r="O3781">
        <f>IF($R3781="","",CHOOSE($Q$2,YEAR(R3781)*12+MONTH(R3781),INT((R3781-2)/7),YEAR(R3781)*4+ROUNDUP(MONTH(R3781)/3)))</f>
        <v/>
      </c>
      <c r="P3781">
        <f>IF($R3781="","",IF($R3782="",1,IF(O3781&lt;&gt;O3782,1,0)))</f>
        <v/>
      </c>
      <c r="Q3781">
        <f>IF(P3781=1,SUM($P$7:P3781),"")</f>
        <v/>
      </c>
      <c r="R3781">
        <f>IF($A3781="","",IF(ISNUMBER($A3781),$A3781,IFERROR(DATEVALUE($A3781),NA())))</f>
        <v/>
      </c>
    </row>
    <row r="3782">
      <c r="O3782">
        <f>IF($R3782="","",CHOOSE($Q$2,YEAR(R3782)*12+MONTH(R3782),INT((R3782-2)/7),YEAR(R3782)*4+ROUNDUP(MONTH(R3782)/3)))</f>
        <v/>
      </c>
      <c r="P3782">
        <f>IF($R3782="","",IF($R3783="",1,IF(O3782&lt;&gt;O3783,1,0)))</f>
        <v/>
      </c>
      <c r="Q3782">
        <f>IF(P3782=1,SUM($P$7:P3782),"")</f>
        <v/>
      </c>
      <c r="R3782">
        <f>IF($A3782="","",IF(ISNUMBER($A3782),$A3782,IFERROR(DATEVALUE($A3782),NA())))</f>
        <v/>
      </c>
    </row>
    <row r="3783">
      <c r="O3783">
        <f>IF($R3783="","",CHOOSE($Q$2,YEAR(R3783)*12+MONTH(R3783),INT((R3783-2)/7),YEAR(R3783)*4+ROUNDUP(MONTH(R3783)/3)))</f>
        <v/>
      </c>
      <c r="P3783">
        <f>IF($R3783="","",IF($R3784="",1,IF(O3783&lt;&gt;O3784,1,0)))</f>
        <v/>
      </c>
      <c r="Q3783">
        <f>IF(P3783=1,SUM($P$7:P3783),"")</f>
        <v/>
      </c>
      <c r="R3783">
        <f>IF($A3783="","",IF(ISNUMBER($A3783),$A3783,IFERROR(DATEVALUE($A3783),NA())))</f>
        <v/>
      </c>
    </row>
    <row r="3784">
      <c r="O3784">
        <f>IF($R3784="","",CHOOSE($Q$2,YEAR(R3784)*12+MONTH(R3784),INT((R3784-2)/7),YEAR(R3784)*4+ROUNDUP(MONTH(R3784)/3)))</f>
        <v/>
      </c>
      <c r="P3784">
        <f>IF($R3784="","",IF($R3785="",1,IF(O3784&lt;&gt;O3785,1,0)))</f>
        <v/>
      </c>
      <c r="Q3784">
        <f>IF(P3784=1,SUM($P$7:P3784),"")</f>
        <v/>
      </c>
      <c r="R3784">
        <f>IF($A3784="","",IF(ISNUMBER($A3784),$A3784,IFERROR(DATEVALUE($A3784),NA())))</f>
        <v/>
      </c>
    </row>
    <row r="3785">
      <c r="O3785">
        <f>IF($R3785="","",CHOOSE($Q$2,YEAR(R3785)*12+MONTH(R3785),INT((R3785-2)/7),YEAR(R3785)*4+ROUNDUP(MONTH(R3785)/3)))</f>
        <v/>
      </c>
      <c r="P3785">
        <f>IF($R3785="","",IF($R3786="",1,IF(O3785&lt;&gt;O3786,1,0)))</f>
        <v/>
      </c>
      <c r="Q3785">
        <f>IF(P3785=1,SUM($P$7:P3785),"")</f>
        <v/>
      </c>
      <c r="R3785">
        <f>IF($A3785="","",IF(ISNUMBER($A3785),$A3785,IFERROR(DATEVALUE($A3785),NA())))</f>
        <v/>
      </c>
    </row>
    <row r="3786">
      <c r="O3786">
        <f>IF($R3786="","",CHOOSE($Q$2,YEAR(R3786)*12+MONTH(R3786),INT((R3786-2)/7),YEAR(R3786)*4+ROUNDUP(MONTH(R3786)/3)))</f>
        <v/>
      </c>
      <c r="P3786">
        <f>IF($R3786="","",IF($R3787="",1,IF(O3786&lt;&gt;O3787,1,0)))</f>
        <v/>
      </c>
      <c r="Q3786">
        <f>IF(P3786=1,SUM($P$7:P3786),"")</f>
        <v/>
      </c>
      <c r="R3786">
        <f>IF($A3786="","",IF(ISNUMBER($A3786),$A3786,IFERROR(DATEVALUE($A3786),NA())))</f>
        <v/>
      </c>
    </row>
    <row r="3787">
      <c r="O3787">
        <f>IF($R3787="","",CHOOSE($Q$2,YEAR(R3787)*12+MONTH(R3787),INT((R3787-2)/7),YEAR(R3787)*4+ROUNDUP(MONTH(R3787)/3)))</f>
        <v/>
      </c>
      <c r="P3787">
        <f>IF($R3787="","",IF($R3788="",1,IF(O3787&lt;&gt;O3788,1,0)))</f>
        <v/>
      </c>
      <c r="Q3787">
        <f>IF(P3787=1,SUM($P$7:P3787),"")</f>
        <v/>
      </c>
      <c r="R3787">
        <f>IF($A3787="","",IF(ISNUMBER($A3787),$A3787,IFERROR(DATEVALUE($A3787),NA())))</f>
        <v/>
      </c>
    </row>
    <row r="3788">
      <c r="O3788">
        <f>IF($R3788="","",CHOOSE($Q$2,YEAR(R3788)*12+MONTH(R3788),INT((R3788-2)/7),YEAR(R3788)*4+ROUNDUP(MONTH(R3788)/3)))</f>
        <v/>
      </c>
      <c r="P3788">
        <f>IF($R3788="","",IF($R3789="",1,IF(O3788&lt;&gt;O3789,1,0)))</f>
        <v/>
      </c>
      <c r="Q3788">
        <f>IF(P3788=1,SUM($P$7:P3788),"")</f>
        <v/>
      </c>
      <c r="R3788">
        <f>IF($A3788="","",IF(ISNUMBER($A3788),$A3788,IFERROR(DATEVALUE($A3788),NA())))</f>
        <v/>
      </c>
    </row>
    <row r="3789">
      <c r="O3789">
        <f>IF($R3789="","",CHOOSE($Q$2,YEAR(R3789)*12+MONTH(R3789),INT((R3789-2)/7),YEAR(R3789)*4+ROUNDUP(MONTH(R3789)/3)))</f>
        <v/>
      </c>
      <c r="P3789">
        <f>IF($R3789="","",IF($R3790="",1,IF(O3789&lt;&gt;O3790,1,0)))</f>
        <v/>
      </c>
      <c r="Q3789">
        <f>IF(P3789=1,SUM($P$7:P3789),"")</f>
        <v/>
      </c>
      <c r="R3789">
        <f>IF($A3789="","",IF(ISNUMBER($A3789),$A3789,IFERROR(DATEVALUE($A3789),NA())))</f>
        <v/>
      </c>
    </row>
    <row r="3790">
      <c r="O3790">
        <f>IF($R3790="","",CHOOSE($Q$2,YEAR(R3790)*12+MONTH(R3790),INT((R3790-2)/7),YEAR(R3790)*4+ROUNDUP(MONTH(R3790)/3)))</f>
        <v/>
      </c>
      <c r="P3790">
        <f>IF($R3790="","",IF($R3791="",1,IF(O3790&lt;&gt;O3791,1,0)))</f>
        <v/>
      </c>
      <c r="Q3790">
        <f>IF(P3790=1,SUM($P$7:P3790),"")</f>
        <v/>
      </c>
      <c r="R3790">
        <f>IF($A3790="","",IF(ISNUMBER($A3790),$A3790,IFERROR(DATEVALUE($A3790),NA())))</f>
        <v/>
      </c>
    </row>
    <row r="3791">
      <c r="O3791">
        <f>IF($R3791="","",CHOOSE($Q$2,YEAR(R3791)*12+MONTH(R3791),INT((R3791-2)/7),YEAR(R3791)*4+ROUNDUP(MONTH(R3791)/3)))</f>
        <v/>
      </c>
      <c r="P3791">
        <f>IF($R3791="","",IF($R3792="",1,IF(O3791&lt;&gt;O3792,1,0)))</f>
        <v/>
      </c>
      <c r="Q3791">
        <f>IF(P3791=1,SUM($P$7:P3791),"")</f>
        <v/>
      </c>
      <c r="R3791">
        <f>IF($A3791="","",IF(ISNUMBER($A3791),$A3791,IFERROR(DATEVALUE($A3791),NA())))</f>
        <v/>
      </c>
    </row>
    <row r="3792">
      <c r="O3792">
        <f>IF($R3792="","",CHOOSE($Q$2,YEAR(R3792)*12+MONTH(R3792),INT((R3792-2)/7),YEAR(R3792)*4+ROUNDUP(MONTH(R3792)/3)))</f>
        <v/>
      </c>
      <c r="P3792">
        <f>IF($R3792="","",IF($R3793="",1,IF(O3792&lt;&gt;O3793,1,0)))</f>
        <v/>
      </c>
      <c r="Q3792">
        <f>IF(P3792=1,SUM($P$7:P3792),"")</f>
        <v/>
      </c>
      <c r="R3792">
        <f>IF($A3792="","",IF(ISNUMBER($A3792),$A3792,IFERROR(DATEVALUE($A3792),NA())))</f>
        <v/>
      </c>
    </row>
    <row r="3793">
      <c r="O3793">
        <f>IF($R3793="","",CHOOSE($Q$2,YEAR(R3793)*12+MONTH(R3793),INT((R3793-2)/7),YEAR(R3793)*4+ROUNDUP(MONTH(R3793)/3)))</f>
        <v/>
      </c>
      <c r="P3793">
        <f>IF($R3793="","",IF($R3794="",1,IF(O3793&lt;&gt;O3794,1,0)))</f>
        <v/>
      </c>
      <c r="Q3793">
        <f>IF(P3793=1,SUM($P$7:P3793),"")</f>
        <v/>
      </c>
      <c r="R3793">
        <f>IF($A3793="","",IF(ISNUMBER($A3793),$A3793,IFERROR(DATEVALUE($A3793),NA())))</f>
        <v/>
      </c>
    </row>
    <row r="3794">
      <c r="O3794">
        <f>IF($R3794="","",CHOOSE($Q$2,YEAR(R3794)*12+MONTH(R3794),INT((R3794-2)/7),YEAR(R3794)*4+ROUNDUP(MONTH(R3794)/3)))</f>
        <v/>
      </c>
      <c r="P3794">
        <f>IF($R3794="","",IF($R3795="",1,IF(O3794&lt;&gt;O3795,1,0)))</f>
        <v/>
      </c>
      <c r="Q3794">
        <f>IF(P3794=1,SUM($P$7:P3794),"")</f>
        <v/>
      </c>
      <c r="R3794">
        <f>IF($A3794="","",IF(ISNUMBER($A3794),$A3794,IFERROR(DATEVALUE($A3794),NA())))</f>
        <v/>
      </c>
    </row>
    <row r="3795">
      <c r="O3795">
        <f>IF($R3795="","",CHOOSE($Q$2,YEAR(R3795)*12+MONTH(R3795),INT((R3795-2)/7),YEAR(R3795)*4+ROUNDUP(MONTH(R3795)/3)))</f>
        <v/>
      </c>
      <c r="P3795">
        <f>IF($R3795="","",IF($R3796="",1,IF(O3795&lt;&gt;O3796,1,0)))</f>
        <v/>
      </c>
      <c r="Q3795">
        <f>IF(P3795=1,SUM($P$7:P3795),"")</f>
        <v/>
      </c>
      <c r="R3795">
        <f>IF($A3795="","",IF(ISNUMBER($A3795),$A3795,IFERROR(DATEVALUE($A3795),NA())))</f>
        <v/>
      </c>
    </row>
    <row r="3796">
      <c r="O3796">
        <f>IF($R3796="","",CHOOSE($Q$2,YEAR(R3796)*12+MONTH(R3796),INT((R3796-2)/7),YEAR(R3796)*4+ROUNDUP(MONTH(R3796)/3)))</f>
        <v/>
      </c>
      <c r="P3796">
        <f>IF($R3796="","",IF($R3797="",1,IF(O3796&lt;&gt;O3797,1,0)))</f>
        <v/>
      </c>
      <c r="Q3796">
        <f>IF(P3796=1,SUM($P$7:P3796),"")</f>
        <v/>
      </c>
      <c r="R3796">
        <f>IF($A3796="","",IF(ISNUMBER($A3796),$A3796,IFERROR(DATEVALUE($A3796),NA())))</f>
        <v/>
      </c>
    </row>
    <row r="3797">
      <c r="O3797">
        <f>IF($R3797="","",CHOOSE($Q$2,YEAR(R3797)*12+MONTH(R3797),INT((R3797-2)/7),YEAR(R3797)*4+ROUNDUP(MONTH(R3797)/3)))</f>
        <v/>
      </c>
      <c r="P3797">
        <f>IF($R3797="","",IF($R3798="",1,IF(O3797&lt;&gt;O3798,1,0)))</f>
        <v/>
      </c>
      <c r="Q3797">
        <f>IF(P3797=1,SUM($P$7:P3797),"")</f>
        <v/>
      </c>
      <c r="R3797">
        <f>IF($A3797="","",IF(ISNUMBER($A3797),$A3797,IFERROR(DATEVALUE($A3797),NA())))</f>
        <v/>
      </c>
    </row>
    <row r="3798">
      <c r="O3798">
        <f>IF($R3798="","",CHOOSE($Q$2,YEAR(R3798)*12+MONTH(R3798),INT((R3798-2)/7),YEAR(R3798)*4+ROUNDUP(MONTH(R3798)/3)))</f>
        <v/>
      </c>
      <c r="P3798">
        <f>IF($R3798="","",IF($R3799="",1,IF(O3798&lt;&gt;O3799,1,0)))</f>
        <v/>
      </c>
      <c r="Q3798">
        <f>IF(P3798=1,SUM($P$7:P3798),"")</f>
        <v/>
      </c>
      <c r="R3798">
        <f>IF($A3798="","",IF(ISNUMBER($A3798),$A3798,IFERROR(DATEVALUE($A3798),NA())))</f>
        <v/>
      </c>
    </row>
    <row r="3799">
      <c r="O3799">
        <f>IF($R3799="","",CHOOSE($Q$2,YEAR(R3799)*12+MONTH(R3799),INT((R3799-2)/7),YEAR(R3799)*4+ROUNDUP(MONTH(R3799)/3)))</f>
        <v/>
      </c>
      <c r="P3799">
        <f>IF($R3799="","",IF($R3800="",1,IF(O3799&lt;&gt;O3800,1,0)))</f>
        <v/>
      </c>
      <c r="Q3799">
        <f>IF(P3799=1,SUM($P$7:P3799),"")</f>
        <v/>
      </c>
      <c r="R3799">
        <f>IF($A3799="","",IF(ISNUMBER($A3799),$A3799,IFERROR(DATEVALUE($A3799),NA())))</f>
        <v/>
      </c>
    </row>
    <row r="3800">
      <c r="O3800">
        <f>IF($R3800="","",CHOOSE($Q$2,YEAR(R3800)*12+MONTH(R3800),INT((R3800-2)/7),YEAR(R3800)*4+ROUNDUP(MONTH(R3800)/3)))</f>
        <v/>
      </c>
      <c r="P3800">
        <f>IF($R3800="","",IF($R3801="",1,IF(O3800&lt;&gt;O3801,1,0)))</f>
        <v/>
      </c>
      <c r="Q3800">
        <f>IF(P3800=1,SUM($P$7:P3800),"")</f>
        <v/>
      </c>
      <c r="R3800">
        <f>IF($A3800="","",IF(ISNUMBER($A3800),$A3800,IFERROR(DATEVALUE($A3800),NA())))</f>
        <v/>
      </c>
    </row>
    <row r="3801">
      <c r="O3801">
        <f>IF($R3801="","",CHOOSE($Q$2,YEAR(R3801)*12+MONTH(R3801),INT((R3801-2)/7),YEAR(R3801)*4+ROUNDUP(MONTH(R3801)/3)))</f>
        <v/>
      </c>
      <c r="P3801">
        <f>IF($R3801="","",IF($R3802="",1,IF(O3801&lt;&gt;O3802,1,0)))</f>
        <v/>
      </c>
      <c r="Q3801">
        <f>IF(P3801=1,SUM($P$7:P3801),"")</f>
        <v/>
      </c>
      <c r="R3801">
        <f>IF($A3801="","",IF(ISNUMBER($A3801),$A3801,IFERROR(DATEVALUE($A3801),NA())))</f>
        <v/>
      </c>
    </row>
    <row r="3802">
      <c r="O3802">
        <f>IF($R3802="","",CHOOSE($Q$2,YEAR(R3802)*12+MONTH(R3802),INT((R3802-2)/7),YEAR(R3802)*4+ROUNDUP(MONTH(R3802)/3)))</f>
        <v/>
      </c>
      <c r="P3802">
        <f>IF($R3802="","",IF($R3803="",1,IF(O3802&lt;&gt;O3803,1,0)))</f>
        <v/>
      </c>
      <c r="Q3802">
        <f>IF(P3802=1,SUM($P$7:P3802),"")</f>
        <v/>
      </c>
      <c r="R3802">
        <f>IF($A3802="","",IF(ISNUMBER($A3802),$A3802,IFERROR(DATEVALUE($A3802),NA())))</f>
        <v/>
      </c>
    </row>
    <row r="3803">
      <c r="O3803">
        <f>IF($R3803="","",CHOOSE($Q$2,YEAR(R3803)*12+MONTH(R3803),INT((R3803-2)/7),YEAR(R3803)*4+ROUNDUP(MONTH(R3803)/3)))</f>
        <v/>
      </c>
      <c r="P3803">
        <f>IF($R3803="","",IF($R3804="",1,IF(O3803&lt;&gt;O3804,1,0)))</f>
        <v/>
      </c>
      <c r="Q3803">
        <f>IF(P3803=1,SUM($P$7:P3803),"")</f>
        <v/>
      </c>
      <c r="R3803">
        <f>IF($A3803="","",IF(ISNUMBER($A3803),$A3803,IFERROR(DATEVALUE($A3803),NA())))</f>
        <v/>
      </c>
    </row>
    <row r="3804">
      <c r="O3804">
        <f>IF($R3804="","",CHOOSE($Q$2,YEAR(R3804)*12+MONTH(R3804),INT((R3804-2)/7),YEAR(R3804)*4+ROUNDUP(MONTH(R3804)/3)))</f>
        <v/>
      </c>
      <c r="P3804">
        <f>IF($R3804="","",IF($R3805="",1,IF(O3804&lt;&gt;O3805,1,0)))</f>
        <v/>
      </c>
      <c r="Q3804">
        <f>IF(P3804=1,SUM($P$7:P3804),"")</f>
        <v/>
      </c>
      <c r="R3804">
        <f>IF($A3804="","",IF(ISNUMBER($A3804),$A3804,IFERROR(DATEVALUE($A3804),NA())))</f>
        <v/>
      </c>
    </row>
    <row r="3805">
      <c r="O3805">
        <f>IF($R3805="","",CHOOSE($Q$2,YEAR(R3805)*12+MONTH(R3805),INT((R3805-2)/7),YEAR(R3805)*4+ROUNDUP(MONTH(R3805)/3)))</f>
        <v/>
      </c>
      <c r="P3805">
        <f>IF($R3805="","",IF($R3806="",1,IF(O3805&lt;&gt;O3806,1,0)))</f>
        <v/>
      </c>
      <c r="Q3805">
        <f>IF(P3805=1,SUM($P$7:P3805),"")</f>
        <v/>
      </c>
      <c r="R3805">
        <f>IF($A3805="","",IF(ISNUMBER($A3805),$A3805,IFERROR(DATEVALUE($A3805),NA())))</f>
        <v/>
      </c>
    </row>
    <row r="3806">
      <c r="O3806">
        <f>IF($R3806="","",CHOOSE($Q$2,YEAR(R3806)*12+MONTH(R3806),INT((R3806-2)/7),YEAR(R3806)*4+ROUNDUP(MONTH(R3806)/3)))</f>
        <v/>
      </c>
      <c r="P3806">
        <f>IF($R3806="","",IF($R3807="",1,IF(O3806&lt;&gt;O3807,1,0)))</f>
        <v/>
      </c>
      <c r="Q3806">
        <f>IF(P3806=1,SUM($P$7:P3806),"")</f>
        <v/>
      </c>
      <c r="R3806">
        <f>IF($A3806="","",IF(ISNUMBER($A3806),$A3806,IFERROR(DATEVALUE($A3806),NA())))</f>
        <v/>
      </c>
    </row>
    <row r="3807">
      <c r="O3807">
        <f>IF($R3807="","",CHOOSE($Q$2,YEAR(R3807)*12+MONTH(R3807),INT((R3807-2)/7),YEAR(R3807)*4+ROUNDUP(MONTH(R3807)/3)))</f>
        <v/>
      </c>
      <c r="P3807">
        <f>IF($R3807="","",IF($R3808="",1,IF(O3807&lt;&gt;O3808,1,0)))</f>
        <v/>
      </c>
      <c r="Q3807">
        <f>IF(P3807=1,SUM($P$7:P3807),"")</f>
        <v/>
      </c>
      <c r="R3807">
        <f>IF($A3807="","",IF(ISNUMBER($A3807),$A3807,IFERROR(DATEVALUE($A3807),NA())))</f>
        <v/>
      </c>
    </row>
    <row r="3808">
      <c r="O3808">
        <f>IF($R3808="","",CHOOSE($Q$2,YEAR(R3808)*12+MONTH(R3808),INT((R3808-2)/7),YEAR(R3808)*4+ROUNDUP(MONTH(R3808)/3)))</f>
        <v/>
      </c>
      <c r="P3808">
        <f>IF($R3808="","",IF($R3809="",1,IF(O3808&lt;&gt;O3809,1,0)))</f>
        <v/>
      </c>
      <c r="Q3808">
        <f>IF(P3808=1,SUM($P$7:P3808),"")</f>
        <v/>
      </c>
      <c r="R3808">
        <f>IF($A3808="","",IF(ISNUMBER($A3808),$A3808,IFERROR(DATEVALUE($A3808),NA())))</f>
        <v/>
      </c>
    </row>
    <row r="3809">
      <c r="O3809">
        <f>IF($R3809="","",CHOOSE($Q$2,YEAR(R3809)*12+MONTH(R3809),INT((R3809-2)/7),YEAR(R3809)*4+ROUNDUP(MONTH(R3809)/3)))</f>
        <v/>
      </c>
      <c r="P3809">
        <f>IF($R3809="","",IF($R3810="",1,IF(O3809&lt;&gt;O3810,1,0)))</f>
        <v/>
      </c>
      <c r="Q3809">
        <f>IF(P3809=1,SUM($P$7:P3809),"")</f>
        <v/>
      </c>
      <c r="R3809">
        <f>IF($A3809="","",IF(ISNUMBER($A3809),$A3809,IFERROR(DATEVALUE($A3809),NA())))</f>
        <v/>
      </c>
    </row>
    <row r="3810">
      <c r="O3810">
        <f>IF($R3810="","",CHOOSE($Q$2,YEAR(R3810)*12+MONTH(R3810),INT((R3810-2)/7),YEAR(R3810)*4+ROUNDUP(MONTH(R3810)/3)))</f>
        <v/>
      </c>
      <c r="P3810">
        <f>IF($R3810="","",IF($R3811="",1,IF(O3810&lt;&gt;O3811,1,0)))</f>
        <v/>
      </c>
      <c r="Q3810">
        <f>IF(P3810=1,SUM($P$7:P3810),"")</f>
        <v/>
      </c>
      <c r="R3810">
        <f>IF($A3810="","",IF(ISNUMBER($A3810),$A3810,IFERROR(DATEVALUE($A3810),NA())))</f>
        <v/>
      </c>
    </row>
    <row r="3811">
      <c r="O3811">
        <f>IF($R3811="","",CHOOSE($Q$2,YEAR(R3811)*12+MONTH(R3811),INT((R3811-2)/7),YEAR(R3811)*4+ROUNDUP(MONTH(R3811)/3)))</f>
        <v/>
      </c>
      <c r="P3811">
        <f>IF($R3811="","",IF($R3812="",1,IF(O3811&lt;&gt;O3812,1,0)))</f>
        <v/>
      </c>
      <c r="Q3811">
        <f>IF(P3811=1,SUM($P$7:P3811),"")</f>
        <v/>
      </c>
      <c r="R3811">
        <f>IF($A3811="","",IF(ISNUMBER($A3811),$A3811,IFERROR(DATEVALUE($A3811),NA())))</f>
        <v/>
      </c>
    </row>
    <row r="3812">
      <c r="O3812">
        <f>IF($R3812="","",CHOOSE($Q$2,YEAR(R3812)*12+MONTH(R3812),INT((R3812-2)/7),YEAR(R3812)*4+ROUNDUP(MONTH(R3812)/3)))</f>
        <v/>
      </c>
      <c r="P3812">
        <f>IF($R3812="","",IF($R3813="",1,IF(O3812&lt;&gt;O3813,1,0)))</f>
        <v/>
      </c>
      <c r="Q3812">
        <f>IF(P3812=1,SUM($P$7:P3812),"")</f>
        <v/>
      </c>
      <c r="R3812">
        <f>IF($A3812="","",IF(ISNUMBER($A3812),$A3812,IFERROR(DATEVALUE($A3812),NA())))</f>
        <v/>
      </c>
    </row>
    <row r="3813">
      <c r="O3813">
        <f>IF($R3813="","",CHOOSE($Q$2,YEAR(R3813)*12+MONTH(R3813),INT((R3813-2)/7),YEAR(R3813)*4+ROUNDUP(MONTH(R3813)/3)))</f>
        <v/>
      </c>
      <c r="P3813">
        <f>IF($R3813="","",IF($R3814="",1,IF(O3813&lt;&gt;O3814,1,0)))</f>
        <v/>
      </c>
      <c r="Q3813">
        <f>IF(P3813=1,SUM($P$7:P3813),"")</f>
        <v/>
      </c>
      <c r="R3813">
        <f>IF($A3813="","",IF(ISNUMBER($A3813),$A3813,IFERROR(DATEVALUE($A3813),NA())))</f>
        <v/>
      </c>
    </row>
    <row r="3814">
      <c r="O3814">
        <f>IF($R3814="","",CHOOSE($Q$2,YEAR(R3814)*12+MONTH(R3814),INT((R3814-2)/7),YEAR(R3814)*4+ROUNDUP(MONTH(R3814)/3)))</f>
        <v/>
      </c>
      <c r="P3814">
        <f>IF($R3814="","",IF($R3815="",1,IF(O3814&lt;&gt;O3815,1,0)))</f>
        <v/>
      </c>
      <c r="Q3814">
        <f>IF(P3814=1,SUM($P$7:P3814),"")</f>
        <v/>
      </c>
      <c r="R3814">
        <f>IF($A3814="","",IF(ISNUMBER($A3814),$A3814,IFERROR(DATEVALUE($A3814),NA())))</f>
        <v/>
      </c>
    </row>
    <row r="3815">
      <c r="O3815">
        <f>IF($R3815="","",CHOOSE($Q$2,YEAR(R3815)*12+MONTH(R3815),INT((R3815-2)/7),YEAR(R3815)*4+ROUNDUP(MONTH(R3815)/3)))</f>
        <v/>
      </c>
      <c r="P3815">
        <f>IF($R3815="","",IF($R3816="",1,IF(O3815&lt;&gt;O3816,1,0)))</f>
        <v/>
      </c>
      <c r="Q3815">
        <f>IF(P3815=1,SUM($P$7:P3815),"")</f>
        <v/>
      </c>
      <c r="R3815">
        <f>IF($A3815="","",IF(ISNUMBER($A3815),$A3815,IFERROR(DATEVALUE($A3815),NA())))</f>
        <v/>
      </c>
    </row>
    <row r="3816">
      <c r="O3816">
        <f>IF($R3816="","",CHOOSE($Q$2,YEAR(R3816)*12+MONTH(R3816),INT((R3816-2)/7),YEAR(R3816)*4+ROUNDUP(MONTH(R3816)/3)))</f>
        <v/>
      </c>
      <c r="P3816">
        <f>IF($R3816="","",IF($R3817="",1,IF(O3816&lt;&gt;O3817,1,0)))</f>
        <v/>
      </c>
      <c r="Q3816">
        <f>IF(P3816=1,SUM($P$7:P3816),"")</f>
        <v/>
      </c>
      <c r="R3816">
        <f>IF($A3816="","",IF(ISNUMBER($A3816),$A3816,IFERROR(DATEVALUE($A3816),NA())))</f>
        <v/>
      </c>
    </row>
    <row r="3817">
      <c r="O3817">
        <f>IF($R3817="","",CHOOSE($Q$2,YEAR(R3817)*12+MONTH(R3817),INT((R3817-2)/7),YEAR(R3817)*4+ROUNDUP(MONTH(R3817)/3)))</f>
        <v/>
      </c>
      <c r="P3817">
        <f>IF($R3817="","",IF($R3818="",1,IF(O3817&lt;&gt;O3818,1,0)))</f>
        <v/>
      </c>
      <c r="Q3817">
        <f>IF(P3817=1,SUM($P$7:P3817),"")</f>
        <v/>
      </c>
      <c r="R3817">
        <f>IF($A3817="","",IF(ISNUMBER($A3817),$A3817,IFERROR(DATEVALUE($A3817),NA())))</f>
        <v/>
      </c>
    </row>
    <row r="3818">
      <c r="O3818">
        <f>IF($R3818="","",CHOOSE($Q$2,YEAR(R3818)*12+MONTH(R3818),INT((R3818-2)/7),YEAR(R3818)*4+ROUNDUP(MONTH(R3818)/3)))</f>
        <v/>
      </c>
      <c r="P3818">
        <f>IF($R3818="","",IF($R3819="",1,IF(O3818&lt;&gt;O3819,1,0)))</f>
        <v/>
      </c>
      <c r="Q3818">
        <f>IF(P3818=1,SUM($P$7:P3818),"")</f>
        <v/>
      </c>
      <c r="R3818">
        <f>IF($A3818="","",IF(ISNUMBER($A3818),$A3818,IFERROR(DATEVALUE($A3818),NA())))</f>
        <v/>
      </c>
    </row>
    <row r="3819">
      <c r="O3819">
        <f>IF($R3819="","",CHOOSE($Q$2,YEAR(R3819)*12+MONTH(R3819),INT((R3819-2)/7),YEAR(R3819)*4+ROUNDUP(MONTH(R3819)/3)))</f>
        <v/>
      </c>
      <c r="P3819">
        <f>IF($R3819="","",IF($R3820="",1,IF(O3819&lt;&gt;O3820,1,0)))</f>
        <v/>
      </c>
      <c r="Q3819">
        <f>IF(P3819=1,SUM($P$7:P3819),"")</f>
        <v/>
      </c>
      <c r="R3819">
        <f>IF($A3819="","",IF(ISNUMBER($A3819),$A3819,IFERROR(DATEVALUE($A3819),NA())))</f>
        <v/>
      </c>
    </row>
    <row r="3820">
      <c r="O3820">
        <f>IF($R3820="","",CHOOSE($Q$2,YEAR(R3820)*12+MONTH(R3820),INT((R3820-2)/7),YEAR(R3820)*4+ROUNDUP(MONTH(R3820)/3)))</f>
        <v/>
      </c>
      <c r="P3820">
        <f>IF($R3820="","",IF($R3821="",1,IF(O3820&lt;&gt;O3821,1,0)))</f>
        <v/>
      </c>
      <c r="Q3820">
        <f>IF(P3820=1,SUM($P$7:P3820),"")</f>
        <v/>
      </c>
      <c r="R3820">
        <f>IF($A3820="","",IF(ISNUMBER($A3820),$A3820,IFERROR(DATEVALUE($A3820),NA())))</f>
        <v/>
      </c>
    </row>
    <row r="3821">
      <c r="O3821">
        <f>IF($R3821="","",CHOOSE($Q$2,YEAR(R3821)*12+MONTH(R3821),INT((R3821-2)/7),YEAR(R3821)*4+ROUNDUP(MONTH(R3821)/3)))</f>
        <v/>
      </c>
      <c r="P3821">
        <f>IF($R3821="","",IF($R3822="",1,IF(O3821&lt;&gt;O3822,1,0)))</f>
        <v/>
      </c>
      <c r="Q3821">
        <f>IF(P3821=1,SUM($P$7:P3821),"")</f>
        <v/>
      </c>
      <c r="R3821">
        <f>IF($A3821="","",IF(ISNUMBER($A3821),$A3821,IFERROR(DATEVALUE($A3821),NA())))</f>
        <v/>
      </c>
    </row>
    <row r="3822">
      <c r="O3822">
        <f>IF($R3822="","",CHOOSE($Q$2,YEAR(R3822)*12+MONTH(R3822),INT((R3822-2)/7),YEAR(R3822)*4+ROUNDUP(MONTH(R3822)/3)))</f>
        <v/>
      </c>
      <c r="P3822">
        <f>IF($R3822="","",IF($R3823="",1,IF(O3822&lt;&gt;O3823,1,0)))</f>
        <v/>
      </c>
      <c r="Q3822">
        <f>IF(P3822=1,SUM($P$7:P3822),"")</f>
        <v/>
      </c>
      <c r="R3822">
        <f>IF($A3822="","",IF(ISNUMBER($A3822),$A3822,IFERROR(DATEVALUE($A3822),NA())))</f>
        <v/>
      </c>
    </row>
    <row r="3823">
      <c r="O3823">
        <f>IF($R3823="","",CHOOSE($Q$2,YEAR(R3823)*12+MONTH(R3823),INT((R3823-2)/7),YEAR(R3823)*4+ROUNDUP(MONTH(R3823)/3)))</f>
        <v/>
      </c>
      <c r="P3823">
        <f>IF($R3823="","",IF($R3824="",1,IF(O3823&lt;&gt;O3824,1,0)))</f>
        <v/>
      </c>
      <c r="Q3823">
        <f>IF(P3823=1,SUM($P$7:P3823),"")</f>
        <v/>
      </c>
      <c r="R3823">
        <f>IF($A3823="","",IF(ISNUMBER($A3823),$A3823,IFERROR(DATEVALUE($A3823),NA())))</f>
        <v/>
      </c>
    </row>
    <row r="3824">
      <c r="O3824">
        <f>IF($R3824="","",CHOOSE($Q$2,YEAR(R3824)*12+MONTH(R3824),INT((R3824-2)/7),YEAR(R3824)*4+ROUNDUP(MONTH(R3824)/3)))</f>
        <v/>
      </c>
      <c r="P3824">
        <f>IF($R3824="","",IF($R3825="",1,IF(O3824&lt;&gt;O3825,1,0)))</f>
        <v/>
      </c>
      <c r="Q3824">
        <f>IF(P3824=1,SUM($P$7:P3824),"")</f>
        <v/>
      </c>
      <c r="R3824">
        <f>IF($A3824="","",IF(ISNUMBER($A3824),$A3824,IFERROR(DATEVALUE($A3824),NA())))</f>
        <v/>
      </c>
    </row>
    <row r="3825">
      <c r="O3825">
        <f>IF($R3825="","",CHOOSE($Q$2,YEAR(R3825)*12+MONTH(R3825),INT((R3825-2)/7),YEAR(R3825)*4+ROUNDUP(MONTH(R3825)/3)))</f>
        <v/>
      </c>
      <c r="P3825">
        <f>IF($R3825="","",IF($R3826="",1,IF(O3825&lt;&gt;O3826,1,0)))</f>
        <v/>
      </c>
      <c r="Q3825">
        <f>IF(P3825=1,SUM($P$7:P3825),"")</f>
        <v/>
      </c>
      <c r="R3825">
        <f>IF($A3825="","",IF(ISNUMBER($A3825),$A3825,IFERROR(DATEVALUE($A3825),NA())))</f>
        <v/>
      </c>
    </row>
    <row r="3826">
      <c r="O3826">
        <f>IF($R3826="","",CHOOSE($Q$2,YEAR(R3826)*12+MONTH(R3826),INT((R3826-2)/7),YEAR(R3826)*4+ROUNDUP(MONTH(R3826)/3)))</f>
        <v/>
      </c>
      <c r="P3826">
        <f>IF($R3826="","",IF($R3827="",1,IF(O3826&lt;&gt;O3827,1,0)))</f>
        <v/>
      </c>
      <c r="Q3826">
        <f>IF(P3826=1,SUM($P$7:P3826),"")</f>
        <v/>
      </c>
      <c r="R3826">
        <f>IF($A3826="","",IF(ISNUMBER($A3826),$A3826,IFERROR(DATEVALUE($A3826),NA())))</f>
        <v/>
      </c>
    </row>
    <row r="3827">
      <c r="O3827">
        <f>IF($R3827="","",CHOOSE($Q$2,YEAR(R3827)*12+MONTH(R3827),INT((R3827-2)/7),YEAR(R3827)*4+ROUNDUP(MONTH(R3827)/3)))</f>
        <v/>
      </c>
      <c r="P3827">
        <f>IF($R3827="","",IF($R3828="",1,IF(O3827&lt;&gt;O3828,1,0)))</f>
        <v/>
      </c>
      <c r="Q3827">
        <f>IF(P3827=1,SUM($P$7:P3827),"")</f>
        <v/>
      </c>
      <c r="R3827">
        <f>IF($A3827="","",IF(ISNUMBER($A3827),$A3827,IFERROR(DATEVALUE($A3827),NA())))</f>
        <v/>
      </c>
    </row>
    <row r="3828">
      <c r="O3828">
        <f>IF($R3828="","",CHOOSE($Q$2,YEAR(R3828)*12+MONTH(R3828),INT((R3828-2)/7),YEAR(R3828)*4+ROUNDUP(MONTH(R3828)/3)))</f>
        <v/>
      </c>
      <c r="P3828">
        <f>IF($R3828="","",IF($R3829="",1,IF(O3828&lt;&gt;O3829,1,0)))</f>
        <v/>
      </c>
      <c r="Q3828">
        <f>IF(P3828=1,SUM($P$7:P3828),"")</f>
        <v/>
      </c>
      <c r="R3828">
        <f>IF($A3828="","",IF(ISNUMBER($A3828),$A3828,IFERROR(DATEVALUE($A3828),NA())))</f>
        <v/>
      </c>
    </row>
    <row r="3829">
      <c r="O3829">
        <f>IF($R3829="","",CHOOSE($Q$2,YEAR(R3829)*12+MONTH(R3829),INT((R3829-2)/7),YEAR(R3829)*4+ROUNDUP(MONTH(R3829)/3)))</f>
        <v/>
      </c>
      <c r="P3829">
        <f>IF($R3829="","",IF($R3830="",1,IF(O3829&lt;&gt;O3830,1,0)))</f>
        <v/>
      </c>
      <c r="Q3829">
        <f>IF(P3829=1,SUM($P$7:P3829),"")</f>
        <v/>
      </c>
      <c r="R3829">
        <f>IF($A3829="","",IF(ISNUMBER($A3829),$A3829,IFERROR(DATEVALUE($A3829),NA())))</f>
        <v/>
      </c>
    </row>
    <row r="3830">
      <c r="O3830">
        <f>IF($R3830="","",CHOOSE($Q$2,YEAR(R3830)*12+MONTH(R3830),INT((R3830-2)/7),YEAR(R3830)*4+ROUNDUP(MONTH(R3830)/3)))</f>
        <v/>
      </c>
      <c r="P3830">
        <f>IF($R3830="","",IF($R3831="",1,IF(O3830&lt;&gt;O3831,1,0)))</f>
        <v/>
      </c>
      <c r="Q3830">
        <f>IF(P3830=1,SUM($P$7:P3830),"")</f>
        <v/>
      </c>
      <c r="R3830">
        <f>IF($A3830="","",IF(ISNUMBER($A3830),$A3830,IFERROR(DATEVALUE($A3830),NA())))</f>
        <v/>
      </c>
    </row>
    <row r="3831">
      <c r="O3831">
        <f>IF($R3831="","",CHOOSE($Q$2,YEAR(R3831)*12+MONTH(R3831),INT((R3831-2)/7),YEAR(R3831)*4+ROUNDUP(MONTH(R3831)/3)))</f>
        <v/>
      </c>
      <c r="P3831">
        <f>IF($R3831="","",IF($R3832="",1,IF(O3831&lt;&gt;O3832,1,0)))</f>
        <v/>
      </c>
      <c r="Q3831">
        <f>IF(P3831=1,SUM($P$7:P3831),"")</f>
        <v/>
      </c>
      <c r="R3831">
        <f>IF($A3831="","",IF(ISNUMBER($A3831),$A3831,IFERROR(DATEVALUE($A3831),NA())))</f>
        <v/>
      </c>
    </row>
    <row r="3832">
      <c r="O3832">
        <f>IF($R3832="","",CHOOSE($Q$2,YEAR(R3832)*12+MONTH(R3832),INT((R3832-2)/7),YEAR(R3832)*4+ROUNDUP(MONTH(R3832)/3)))</f>
        <v/>
      </c>
      <c r="P3832">
        <f>IF($R3832="","",IF($R3833="",1,IF(O3832&lt;&gt;O3833,1,0)))</f>
        <v/>
      </c>
      <c r="Q3832">
        <f>IF(P3832=1,SUM($P$7:P3832),"")</f>
        <v/>
      </c>
      <c r="R3832">
        <f>IF($A3832="","",IF(ISNUMBER($A3832),$A3832,IFERROR(DATEVALUE($A3832),NA())))</f>
        <v/>
      </c>
    </row>
    <row r="3833">
      <c r="O3833">
        <f>IF($R3833="","",CHOOSE($Q$2,YEAR(R3833)*12+MONTH(R3833),INT((R3833-2)/7),YEAR(R3833)*4+ROUNDUP(MONTH(R3833)/3)))</f>
        <v/>
      </c>
      <c r="P3833">
        <f>IF($R3833="","",IF($R3834="",1,IF(O3833&lt;&gt;O3834,1,0)))</f>
        <v/>
      </c>
      <c r="Q3833">
        <f>IF(P3833=1,SUM($P$7:P3833),"")</f>
        <v/>
      </c>
      <c r="R3833">
        <f>IF($A3833="","",IF(ISNUMBER($A3833),$A3833,IFERROR(DATEVALUE($A3833),NA())))</f>
        <v/>
      </c>
    </row>
    <row r="3834">
      <c r="O3834">
        <f>IF($R3834="","",CHOOSE($Q$2,YEAR(R3834)*12+MONTH(R3834),INT((R3834-2)/7),YEAR(R3834)*4+ROUNDUP(MONTH(R3834)/3)))</f>
        <v/>
      </c>
      <c r="P3834">
        <f>IF($R3834="","",IF($R3835="",1,IF(O3834&lt;&gt;O3835,1,0)))</f>
        <v/>
      </c>
      <c r="Q3834">
        <f>IF(P3834=1,SUM($P$7:P3834),"")</f>
        <v/>
      </c>
      <c r="R3834">
        <f>IF($A3834="","",IF(ISNUMBER($A3834),$A3834,IFERROR(DATEVALUE($A3834),NA())))</f>
        <v/>
      </c>
    </row>
    <row r="3835">
      <c r="O3835">
        <f>IF($R3835="","",CHOOSE($Q$2,YEAR(R3835)*12+MONTH(R3835),INT((R3835-2)/7),YEAR(R3835)*4+ROUNDUP(MONTH(R3835)/3)))</f>
        <v/>
      </c>
      <c r="P3835">
        <f>IF($R3835="","",IF($R3836="",1,IF(O3835&lt;&gt;O3836,1,0)))</f>
        <v/>
      </c>
      <c r="Q3835">
        <f>IF(P3835=1,SUM($P$7:P3835),"")</f>
        <v/>
      </c>
      <c r="R3835">
        <f>IF($A3835="","",IF(ISNUMBER($A3835),$A3835,IFERROR(DATEVALUE($A3835),NA())))</f>
        <v/>
      </c>
    </row>
    <row r="3836">
      <c r="O3836">
        <f>IF($R3836="","",CHOOSE($Q$2,YEAR(R3836)*12+MONTH(R3836),INT((R3836-2)/7),YEAR(R3836)*4+ROUNDUP(MONTH(R3836)/3)))</f>
        <v/>
      </c>
      <c r="P3836">
        <f>IF($R3836="","",IF($R3837="",1,IF(O3836&lt;&gt;O3837,1,0)))</f>
        <v/>
      </c>
      <c r="Q3836">
        <f>IF(P3836=1,SUM($P$7:P3836),"")</f>
        <v/>
      </c>
      <c r="R3836">
        <f>IF($A3836="","",IF(ISNUMBER($A3836),$A3836,IFERROR(DATEVALUE($A3836),NA())))</f>
        <v/>
      </c>
    </row>
    <row r="3837">
      <c r="O3837">
        <f>IF($R3837="","",CHOOSE($Q$2,YEAR(R3837)*12+MONTH(R3837),INT((R3837-2)/7),YEAR(R3837)*4+ROUNDUP(MONTH(R3837)/3)))</f>
        <v/>
      </c>
      <c r="P3837">
        <f>IF($R3837="","",IF($R3838="",1,IF(O3837&lt;&gt;O3838,1,0)))</f>
        <v/>
      </c>
      <c r="Q3837">
        <f>IF(P3837=1,SUM($P$7:P3837),"")</f>
        <v/>
      </c>
      <c r="R3837">
        <f>IF($A3837="","",IF(ISNUMBER($A3837),$A3837,IFERROR(DATEVALUE($A3837),NA())))</f>
        <v/>
      </c>
    </row>
    <row r="3838">
      <c r="O3838">
        <f>IF($R3838="","",CHOOSE($Q$2,YEAR(R3838)*12+MONTH(R3838),INT((R3838-2)/7),YEAR(R3838)*4+ROUNDUP(MONTH(R3838)/3)))</f>
        <v/>
      </c>
      <c r="P3838">
        <f>IF($R3838="","",IF($R3839="",1,IF(O3838&lt;&gt;O3839,1,0)))</f>
        <v/>
      </c>
      <c r="Q3838">
        <f>IF(P3838=1,SUM($P$7:P3838),"")</f>
        <v/>
      </c>
      <c r="R3838">
        <f>IF($A3838="","",IF(ISNUMBER($A3838),$A3838,IFERROR(DATEVALUE($A3838),NA())))</f>
        <v/>
      </c>
    </row>
    <row r="3839">
      <c r="O3839">
        <f>IF($R3839="","",CHOOSE($Q$2,YEAR(R3839)*12+MONTH(R3839),INT((R3839-2)/7),YEAR(R3839)*4+ROUNDUP(MONTH(R3839)/3)))</f>
        <v/>
      </c>
      <c r="P3839">
        <f>IF($R3839="","",IF($R3840="",1,IF(O3839&lt;&gt;O3840,1,0)))</f>
        <v/>
      </c>
      <c r="Q3839">
        <f>IF(P3839=1,SUM($P$7:P3839),"")</f>
        <v/>
      </c>
      <c r="R3839">
        <f>IF($A3839="","",IF(ISNUMBER($A3839),$A3839,IFERROR(DATEVALUE($A3839),NA())))</f>
        <v/>
      </c>
    </row>
    <row r="3840">
      <c r="O3840">
        <f>IF($R3840="","",CHOOSE($Q$2,YEAR(R3840)*12+MONTH(R3840),INT((R3840-2)/7),YEAR(R3840)*4+ROUNDUP(MONTH(R3840)/3)))</f>
        <v/>
      </c>
      <c r="P3840">
        <f>IF($R3840="","",IF($R3841="",1,IF(O3840&lt;&gt;O3841,1,0)))</f>
        <v/>
      </c>
      <c r="Q3840">
        <f>IF(P3840=1,SUM($P$7:P3840),"")</f>
        <v/>
      </c>
      <c r="R3840">
        <f>IF($A3840="","",IF(ISNUMBER($A3840),$A3840,IFERROR(DATEVALUE($A3840),NA())))</f>
        <v/>
      </c>
    </row>
    <row r="3841">
      <c r="O3841">
        <f>IF($R3841="","",CHOOSE($Q$2,YEAR(R3841)*12+MONTH(R3841),INT((R3841-2)/7),YEAR(R3841)*4+ROUNDUP(MONTH(R3841)/3)))</f>
        <v/>
      </c>
      <c r="P3841">
        <f>IF($R3841="","",IF($R3842="",1,IF(O3841&lt;&gt;O3842,1,0)))</f>
        <v/>
      </c>
      <c r="Q3841">
        <f>IF(P3841=1,SUM($P$7:P3841),"")</f>
        <v/>
      </c>
      <c r="R3841">
        <f>IF($A3841="","",IF(ISNUMBER($A3841),$A3841,IFERROR(DATEVALUE($A3841),NA())))</f>
        <v/>
      </c>
    </row>
    <row r="3842">
      <c r="O3842">
        <f>IF($R3842="","",CHOOSE($Q$2,YEAR(R3842)*12+MONTH(R3842),INT((R3842-2)/7),YEAR(R3842)*4+ROUNDUP(MONTH(R3842)/3)))</f>
        <v/>
      </c>
      <c r="P3842">
        <f>IF($R3842="","",IF($R3843="",1,IF(O3842&lt;&gt;O3843,1,0)))</f>
        <v/>
      </c>
      <c r="Q3842">
        <f>IF(P3842=1,SUM($P$7:P3842),"")</f>
        <v/>
      </c>
      <c r="R3842">
        <f>IF($A3842="","",IF(ISNUMBER($A3842),$A3842,IFERROR(DATEVALUE($A3842),NA())))</f>
        <v/>
      </c>
    </row>
    <row r="3843">
      <c r="O3843">
        <f>IF($R3843="","",CHOOSE($Q$2,YEAR(R3843)*12+MONTH(R3843),INT((R3843-2)/7),YEAR(R3843)*4+ROUNDUP(MONTH(R3843)/3)))</f>
        <v/>
      </c>
      <c r="P3843">
        <f>IF($R3843="","",IF($R3844="",1,IF(O3843&lt;&gt;O3844,1,0)))</f>
        <v/>
      </c>
      <c r="Q3843">
        <f>IF(P3843=1,SUM($P$7:P3843),"")</f>
        <v/>
      </c>
      <c r="R3843">
        <f>IF($A3843="","",IF(ISNUMBER($A3843),$A3843,IFERROR(DATEVALUE($A3843),NA())))</f>
        <v/>
      </c>
    </row>
    <row r="3844">
      <c r="O3844">
        <f>IF($R3844="","",CHOOSE($Q$2,YEAR(R3844)*12+MONTH(R3844),INT((R3844-2)/7),YEAR(R3844)*4+ROUNDUP(MONTH(R3844)/3)))</f>
        <v/>
      </c>
      <c r="P3844">
        <f>IF($R3844="","",IF($R3845="",1,IF(O3844&lt;&gt;O3845,1,0)))</f>
        <v/>
      </c>
      <c r="Q3844">
        <f>IF(P3844=1,SUM($P$7:P3844),"")</f>
        <v/>
      </c>
      <c r="R3844">
        <f>IF($A3844="","",IF(ISNUMBER($A3844),$A3844,IFERROR(DATEVALUE($A3844),NA())))</f>
        <v/>
      </c>
    </row>
    <row r="3845">
      <c r="O3845">
        <f>IF($R3845="","",CHOOSE($Q$2,YEAR(R3845)*12+MONTH(R3845),INT((R3845-2)/7),YEAR(R3845)*4+ROUNDUP(MONTH(R3845)/3)))</f>
        <v/>
      </c>
      <c r="P3845">
        <f>IF($R3845="","",IF($R3846="",1,IF(O3845&lt;&gt;O3846,1,0)))</f>
        <v/>
      </c>
      <c r="Q3845">
        <f>IF(P3845=1,SUM($P$7:P3845),"")</f>
        <v/>
      </c>
      <c r="R3845">
        <f>IF($A3845="","",IF(ISNUMBER($A3845),$A3845,IFERROR(DATEVALUE($A3845),NA())))</f>
        <v/>
      </c>
    </row>
    <row r="3846">
      <c r="O3846">
        <f>IF($R3846="","",CHOOSE($Q$2,YEAR(R3846)*12+MONTH(R3846),INT((R3846-2)/7),YEAR(R3846)*4+ROUNDUP(MONTH(R3846)/3)))</f>
        <v/>
      </c>
      <c r="P3846">
        <f>IF($R3846="","",IF($R3847="",1,IF(O3846&lt;&gt;O3847,1,0)))</f>
        <v/>
      </c>
      <c r="Q3846">
        <f>IF(P3846=1,SUM($P$7:P3846),"")</f>
        <v/>
      </c>
      <c r="R3846">
        <f>IF($A3846="","",IF(ISNUMBER($A3846),$A3846,IFERROR(DATEVALUE($A3846),NA())))</f>
        <v/>
      </c>
    </row>
    <row r="3847">
      <c r="O3847">
        <f>IF($R3847="","",CHOOSE($Q$2,YEAR(R3847)*12+MONTH(R3847),INT((R3847-2)/7),YEAR(R3847)*4+ROUNDUP(MONTH(R3847)/3)))</f>
        <v/>
      </c>
      <c r="P3847">
        <f>IF($R3847="","",IF($R3848="",1,IF(O3847&lt;&gt;O3848,1,0)))</f>
        <v/>
      </c>
      <c r="Q3847">
        <f>IF(P3847=1,SUM($P$7:P3847),"")</f>
        <v/>
      </c>
      <c r="R3847">
        <f>IF($A3847="","",IF(ISNUMBER($A3847),$A3847,IFERROR(DATEVALUE($A3847),NA())))</f>
        <v/>
      </c>
    </row>
    <row r="3848">
      <c r="O3848">
        <f>IF($R3848="","",CHOOSE($Q$2,YEAR(R3848)*12+MONTH(R3848),INT((R3848-2)/7),YEAR(R3848)*4+ROUNDUP(MONTH(R3848)/3)))</f>
        <v/>
      </c>
      <c r="P3848">
        <f>IF($R3848="","",IF($R3849="",1,IF(O3848&lt;&gt;O3849,1,0)))</f>
        <v/>
      </c>
      <c r="Q3848">
        <f>IF(P3848=1,SUM($P$7:P3848),"")</f>
        <v/>
      </c>
      <c r="R3848">
        <f>IF($A3848="","",IF(ISNUMBER($A3848),$A3848,IFERROR(DATEVALUE($A3848),NA())))</f>
        <v/>
      </c>
    </row>
    <row r="3849">
      <c r="O3849">
        <f>IF($R3849="","",CHOOSE($Q$2,YEAR(R3849)*12+MONTH(R3849),INT((R3849-2)/7),YEAR(R3849)*4+ROUNDUP(MONTH(R3849)/3)))</f>
        <v/>
      </c>
      <c r="P3849">
        <f>IF($R3849="","",IF($R3850="",1,IF(O3849&lt;&gt;O3850,1,0)))</f>
        <v/>
      </c>
      <c r="Q3849">
        <f>IF(P3849=1,SUM($P$7:P3849),"")</f>
        <v/>
      </c>
      <c r="R3849">
        <f>IF($A3849="","",IF(ISNUMBER($A3849),$A3849,IFERROR(DATEVALUE($A3849),NA())))</f>
        <v/>
      </c>
    </row>
    <row r="3850">
      <c r="O3850">
        <f>IF($R3850="","",CHOOSE($Q$2,YEAR(R3850)*12+MONTH(R3850),INT((R3850-2)/7),YEAR(R3850)*4+ROUNDUP(MONTH(R3850)/3)))</f>
        <v/>
      </c>
      <c r="P3850">
        <f>IF($R3850="","",IF($R3851="",1,IF(O3850&lt;&gt;O3851,1,0)))</f>
        <v/>
      </c>
      <c r="Q3850">
        <f>IF(P3850=1,SUM($P$7:P3850),"")</f>
        <v/>
      </c>
      <c r="R3850">
        <f>IF($A3850="","",IF(ISNUMBER($A3850),$A3850,IFERROR(DATEVALUE($A3850),NA())))</f>
        <v/>
      </c>
    </row>
    <row r="3851">
      <c r="O3851">
        <f>IF($R3851="","",CHOOSE($Q$2,YEAR(R3851)*12+MONTH(R3851),INT((R3851-2)/7),YEAR(R3851)*4+ROUNDUP(MONTH(R3851)/3)))</f>
        <v/>
      </c>
      <c r="P3851">
        <f>IF($R3851="","",IF($R3852="",1,IF(O3851&lt;&gt;O3852,1,0)))</f>
        <v/>
      </c>
      <c r="Q3851">
        <f>IF(P3851=1,SUM($P$7:P3851),"")</f>
        <v/>
      </c>
      <c r="R3851">
        <f>IF($A3851="","",IF(ISNUMBER($A3851),$A3851,IFERROR(DATEVALUE($A3851),NA())))</f>
        <v/>
      </c>
    </row>
    <row r="3852">
      <c r="O3852">
        <f>IF($R3852="","",CHOOSE($Q$2,YEAR(R3852)*12+MONTH(R3852),INT((R3852-2)/7),YEAR(R3852)*4+ROUNDUP(MONTH(R3852)/3)))</f>
        <v/>
      </c>
      <c r="P3852">
        <f>IF($R3852="","",IF($R3853="",1,IF(O3852&lt;&gt;O3853,1,0)))</f>
        <v/>
      </c>
      <c r="Q3852">
        <f>IF(P3852=1,SUM($P$7:P3852),"")</f>
        <v/>
      </c>
      <c r="R3852">
        <f>IF($A3852="","",IF(ISNUMBER($A3852),$A3852,IFERROR(DATEVALUE($A3852),NA())))</f>
        <v/>
      </c>
    </row>
    <row r="3853">
      <c r="O3853">
        <f>IF($R3853="","",CHOOSE($Q$2,YEAR(R3853)*12+MONTH(R3853),INT((R3853-2)/7),YEAR(R3853)*4+ROUNDUP(MONTH(R3853)/3)))</f>
        <v/>
      </c>
      <c r="P3853">
        <f>IF($R3853="","",IF($R3854="",1,IF(O3853&lt;&gt;O3854,1,0)))</f>
        <v/>
      </c>
      <c r="Q3853">
        <f>IF(P3853=1,SUM($P$7:P3853),"")</f>
        <v/>
      </c>
      <c r="R3853">
        <f>IF($A3853="","",IF(ISNUMBER($A3853),$A3853,IFERROR(DATEVALUE($A3853),NA())))</f>
        <v/>
      </c>
    </row>
    <row r="3854">
      <c r="O3854">
        <f>IF($R3854="","",CHOOSE($Q$2,YEAR(R3854)*12+MONTH(R3854),INT((R3854-2)/7),YEAR(R3854)*4+ROUNDUP(MONTH(R3854)/3)))</f>
        <v/>
      </c>
      <c r="P3854">
        <f>IF($R3854="","",IF($R3855="",1,IF(O3854&lt;&gt;O3855,1,0)))</f>
        <v/>
      </c>
      <c r="Q3854">
        <f>IF(P3854=1,SUM($P$7:P3854),"")</f>
        <v/>
      </c>
      <c r="R3854">
        <f>IF($A3854="","",IF(ISNUMBER($A3854),$A3854,IFERROR(DATEVALUE($A3854),NA())))</f>
        <v/>
      </c>
    </row>
    <row r="3855">
      <c r="O3855">
        <f>IF($R3855="","",CHOOSE($Q$2,YEAR(R3855)*12+MONTH(R3855),INT((R3855-2)/7),YEAR(R3855)*4+ROUNDUP(MONTH(R3855)/3)))</f>
        <v/>
      </c>
      <c r="P3855">
        <f>IF($R3855="","",IF($R3856="",1,IF(O3855&lt;&gt;O3856,1,0)))</f>
        <v/>
      </c>
      <c r="Q3855">
        <f>IF(P3855=1,SUM($P$7:P3855),"")</f>
        <v/>
      </c>
      <c r="R3855">
        <f>IF($A3855="","",IF(ISNUMBER($A3855),$A3855,IFERROR(DATEVALUE($A3855),NA())))</f>
        <v/>
      </c>
    </row>
    <row r="3856">
      <c r="O3856">
        <f>IF($R3856="","",CHOOSE($Q$2,YEAR(R3856)*12+MONTH(R3856),INT((R3856-2)/7),YEAR(R3856)*4+ROUNDUP(MONTH(R3856)/3)))</f>
        <v/>
      </c>
      <c r="P3856">
        <f>IF($R3856="","",IF($R3857="",1,IF(O3856&lt;&gt;O3857,1,0)))</f>
        <v/>
      </c>
      <c r="Q3856">
        <f>IF(P3856=1,SUM($P$7:P3856),"")</f>
        <v/>
      </c>
      <c r="R3856">
        <f>IF($A3856="","",IF(ISNUMBER($A3856),$A3856,IFERROR(DATEVALUE($A3856),NA())))</f>
        <v/>
      </c>
    </row>
    <row r="3857">
      <c r="O3857">
        <f>IF($R3857="","",CHOOSE($Q$2,YEAR(R3857)*12+MONTH(R3857),INT((R3857-2)/7),YEAR(R3857)*4+ROUNDUP(MONTH(R3857)/3)))</f>
        <v/>
      </c>
      <c r="P3857">
        <f>IF($R3857="","",IF($R3858="",1,IF(O3857&lt;&gt;O3858,1,0)))</f>
        <v/>
      </c>
      <c r="Q3857">
        <f>IF(P3857=1,SUM($P$7:P3857),"")</f>
        <v/>
      </c>
      <c r="R3857">
        <f>IF($A3857="","",IF(ISNUMBER($A3857),$A3857,IFERROR(DATEVALUE($A3857),NA())))</f>
        <v/>
      </c>
    </row>
    <row r="3858">
      <c r="O3858">
        <f>IF($R3858="","",CHOOSE($Q$2,YEAR(R3858)*12+MONTH(R3858),INT((R3858-2)/7),YEAR(R3858)*4+ROUNDUP(MONTH(R3858)/3)))</f>
        <v/>
      </c>
      <c r="P3858">
        <f>IF($R3858="","",IF($R3859="",1,IF(O3858&lt;&gt;O3859,1,0)))</f>
        <v/>
      </c>
      <c r="Q3858">
        <f>IF(P3858=1,SUM($P$7:P3858),"")</f>
        <v/>
      </c>
      <c r="R3858">
        <f>IF($A3858="","",IF(ISNUMBER($A3858),$A3858,IFERROR(DATEVALUE($A3858),NA())))</f>
        <v/>
      </c>
    </row>
    <row r="3859">
      <c r="O3859">
        <f>IF($R3859="","",CHOOSE($Q$2,YEAR(R3859)*12+MONTH(R3859),INT((R3859-2)/7),YEAR(R3859)*4+ROUNDUP(MONTH(R3859)/3)))</f>
        <v/>
      </c>
      <c r="P3859">
        <f>IF($R3859="","",IF($R3860="",1,IF(O3859&lt;&gt;O3860,1,0)))</f>
        <v/>
      </c>
      <c r="Q3859">
        <f>IF(P3859=1,SUM($P$7:P3859),"")</f>
        <v/>
      </c>
      <c r="R3859">
        <f>IF($A3859="","",IF(ISNUMBER($A3859),$A3859,IFERROR(DATEVALUE($A3859),NA())))</f>
        <v/>
      </c>
    </row>
    <row r="3860">
      <c r="O3860">
        <f>IF($R3860="","",CHOOSE($Q$2,YEAR(R3860)*12+MONTH(R3860),INT((R3860-2)/7),YEAR(R3860)*4+ROUNDUP(MONTH(R3860)/3)))</f>
        <v/>
      </c>
      <c r="P3860">
        <f>IF($R3860="","",IF($R3861="",1,IF(O3860&lt;&gt;O3861,1,0)))</f>
        <v/>
      </c>
      <c r="Q3860">
        <f>IF(P3860=1,SUM($P$7:P3860),"")</f>
        <v/>
      </c>
      <c r="R3860">
        <f>IF($A3860="","",IF(ISNUMBER($A3860),$A3860,IFERROR(DATEVALUE($A3860),NA())))</f>
        <v/>
      </c>
    </row>
    <row r="3861">
      <c r="O3861">
        <f>IF($R3861="","",CHOOSE($Q$2,YEAR(R3861)*12+MONTH(R3861),INT((R3861-2)/7),YEAR(R3861)*4+ROUNDUP(MONTH(R3861)/3)))</f>
        <v/>
      </c>
      <c r="P3861">
        <f>IF($R3861="","",IF($R3862="",1,IF(O3861&lt;&gt;O3862,1,0)))</f>
        <v/>
      </c>
      <c r="Q3861">
        <f>IF(P3861=1,SUM($P$7:P3861),"")</f>
        <v/>
      </c>
      <c r="R3861">
        <f>IF($A3861="","",IF(ISNUMBER($A3861),$A3861,IFERROR(DATEVALUE($A3861),NA())))</f>
        <v/>
      </c>
    </row>
    <row r="3862">
      <c r="O3862">
        <f>IF($R3862="","",CHOOSE($Q$2,YEAR(R3862)*12+MONTH(R3862),INT((R3862-2)/7),YEAR(R3862)*4+ROUNDUP(MONTH(R3862)/3)))</f>
        <v/>
      </c>
      <c r="P3862">
        <f>IF($R3862="","",IF($R3863="",1,IF(O3862&lt;&gt;O3863,1,0)))</f>
        <v/>
      </c>
      <c r="Q3862">
        <f>IF(P3862=1,SUM($P$7:P3862),"")</f>
        <v/>
      </c>
      <c r="R3862">
        <f>IF($A3862="","",IF(ISNUMBER($A3862),$A3862,IFERROR(DATEVALUE($A3862),NA())))</f>
        <v/>
      </c>
    </row>
    <row r="3863">
      <c r="O3863">
        <f>IF($R3863="","",CHOOSE($Q$2,YEAR(R3863)*12+MONTH(R3863),INT((R3863-2)/7),YEAR(R3863)*4+ROUNDUP(MONTH(R3863)/3)))</f>
        <v/>
      </c>
      <c r="P3863">
        <f>IF($R3863="","",IF($R3864="",1,IF(O3863&lt;&gt;O3864,1,0)))</f>
        <v/>
      </c>
      <c r="Q3863">
        <f>IF(P3863=1,SUM($P$7:P3863),"")</f>
        <v/>
      </c>
      <c r="R3863">
        <f>IF($A3863="","",IF(ISNUMBER($A3863),$A3863,IFERROR(DATEVALUE($A3863),NA())))</f>
        <v/>
      </c>
    </row>
    <row r="3864">
      <c r="O3864">
        <f>IF($R3864="","",CHOOSE($Q$2,YEAR(R3864)*12+MONTH(R3864),INT((R3864-2)/7),YEAR(R3864)*4+ROUNDUP(MONTH(R3864)/3)))</f>
        <v/>
      </c>
      <c r="P3864">
        <f>IF($R3864="","",IF($R3865="",1,IF(O3864&lt;&gt;O3865,1,0)))</f>
        <v/>
      </c>
      <c r="Q3864">
        <f>IF(P3864=1,SUM($P$7:P3864),"")</f>
        <v/>
      </c>
      <c r="R3864">
        <f>IF($A3864="","",IF(ISNUMBER($A3864),$A3864,IFERROR(DATEVALUE($A3864),NA())))</f>
        <v/>
      </c>
    </row>
    <row r="3865">
      <c r="O3865">
        <f>IF($R3865="","",CHOOSE($Q$2,YEAR(R3865)*12+MONTH(R3865),INT((R3865-2)/7),YEAR(R3865)*4+ROUNDUP(MONTH(R3865)/3)))</f>
        <v/>
      </c>
      <c r="P3865">
        <f>IF($R3865="","",IF($R3866="",1,IF(O3865&lt;&gt;O3866,1,0)))</f>
        <v/>
      </c>
      <c r="Q3865">
        <f>IF(P3865=1,SUM($P$7:P3865),"")</f>
        <v/>
      </c>
      <c r="R3865">
        <f>IF($A3865="","",IF(ISNUMBER($A3865),$A3865,IFERROR(DATEVALUE($A3865),NA())))</f>
        <v/>
      </c>
    </row>
    <row r="3866">
      <c r="O3866">
        <f>IF($R3866="","",CHOOSE($Q$2,YEAR(R3866)*12+MONTH(R3866),INT((R3866-2)/7),YEAR(R3866)*4+ROUNDUP(MONTH(R3866)/3)))</f>
        <v/>
      </c>
      <c r="P3866">
        <f>IF($R3866="","",IF($R3867="",1,IF(O3866&lt;&gt;O3867,1,0)))</f>
        <v/>
      </c>
      <c r="Q3866">
        <f>IF(P3866=1,SUM($P$7:P3866),"")</f>
        <v/>
      </c>
      <c r="R3866">
        <f>IF($A3866="","",IF(ISNUMBER($A3866),$A3866,IFERROR(DATEVALUE($A3866),NA())))</f>
        <v/>
      </c>
    </row>
    <row r="3867">
      <c r="O3867">
        <f>IF($R3867="","",CHOOSE($Q$2,YEAR(R3867)*12+MONTH(R3867),INT((R3867-2)/7),YEAR(R3867)*4+ROUNDUP(MONTH(R3867)/3)))</f>
        <v/>
      </c>
      <c r="P3867">
        <f>IF($R3867="","",IF($R3868="",1,IF(O3867&lt;&gt;O3868,1,0)))</f>
        <v/>
      </c>
      <c r="Q3867">
        <f>IF(P3867=1,SUM($P$7:P3867),"")</f>
        <v/>
      </c>
      <c r="R3867">
        <f>IF($A3867="","",IF(ISNUMBER($A3867),$A3867,IFERROR(DATEVALUE($A3867),NA())))</f>
        <v/>
      </c>
    </row>
    <row r="3868">
      <c r="O3868">
        <f>IF($R3868="","",CHOOSE($Q$2,YEAR(R3868)*12+MONTH(R3868),INT((R3868-2)/7),YEAR(R3868)*4+ROUNDUP(MONTH(R3868)/3)))</f>
        <v/>
      </c>
      <c r="P3868">
        <f>IF($R3868="","",IF($R3869="",1,IF(O3868&lt;&gt;O3869,1,0)))</f>
        <v/>
      </c>
      <c r="Q3868">
        <f>IF(P3868=1,SUM($P$7:P3868),"")</f>
        <v/>
      </c>
      <c r="R3868">
        <f>IF($A3868="","",IF(ISNUMBER($A3868),$A3868,IFERROR(DATEVALUE($A3868),NA())))</f>
        <v/>
      </c>
    </row>
    <row r="3869">
      <c r="O3869">
        <f>IF($R3869="","",CHOOSE($Q$2,YEAR(R3869)*12+MONTH(R3869),INT((R3869-2)/7),YEAR(R3869)*4+ROUNDUP(MONTH(R3869)/3)))</f>
        <v/>
      </c>
      <c r="P3869">
        <f>IF($R3869="","",IF($R3870="",1,IF(O3869&lt;&gt;O3870,1,0)))</f>
        <v/>
      </c>
      <c r="Q3869">
        <f>IF(P3869=1,SUM($P$7:P3869),"")</f>
        <v/>
      </c>
      <c r="R3869">
        <f>IF($A3869="","",IF(ISNUMBER($A3869),$A3869,IFERROR(DATEVALUE($A3869),NA())))</f>
        <v/>
      </c>
    </row>
    <row r="3870">
      <c r="O3870">
        <f>IF($R3870="","",CHOOSE($Q$2,YEAR(R3870)*12+MONTH(R3870),INT((R3870-2)/7),YEAR(R3870)*4+ROUNDUP(MONTH(R3870)/3)))</f>
        <v/>
      </c>
      <c r="P3870">
        <f>IF($R3870="","",IF($R3871="",1,IF(O3870&lt;&gt;O3871,1,0)))</f>
        <v/>
      </c>
      <c r="Q3870">
        <f>IF(P3870=1,SUM($P$7:P3870),"")</f>
        <v/>
      </c>
      <c r="R3870">
        <f>IF($A3870="","",IF(ISNUMBER($A3870),$A3870,IFERROR(DATEVALUE($A3870),NA())))</f>
        <v/>
      </c>
    </row>
    <row r="3871">
      <c r="O3871">
        <f>IF($R3871="","",CHOOSE($Q$2,YEAR(R3871)*12+MONTH(R3871),INT((R3871-2)/7),YEAR(R3871)*4+ROUNDUP(MONTH(R3871)/3)))</f>
        <v/>
      </c>
      <c r="P3871">
        <f>IF($R3871="","",IF($R3872="",1,IF(O3871&lt;&gt;O3872,1,0)))</f>
        <v/>
      </c>
      <c r="Q3871">
        <f>IF(P3871=1,SUM($P$7:P3871),"")</f>
        <v/>
      </c>
      <c r="R3871">
        <f>IF($A3871="","",IF(ISNUMBER($A3871),$A3871,IFERROR(DATEVALUE($A3871),NA())))</f>
        <v/>
      </c>
    </row>
    <row r="3872">
      <c r="O3872">
        <f>IF($R3872="","",CHOOSE($Q$2,YEAR(R3872)*12+MONTH(R3872),INT((R3872-2)/7),YEAR(R3872)*4+ROUNDUP(MONTH(R3872)/3)))</f>
        <v/>
      </c>
      <c r="P3872">
        <f>IF($R3872="","",IF($R3873="",1,IF(O3872&lt;&gt;O3873,1,0)))</f>
        <v/>
      </c>
      <c r="Q3872">
        <f>IF(P3872=1,SUM($P$7:P3872),"")</f>
        <v/>
      </c>
      <c r="R3872">
        <f>IF($A3872="","",IF(ISNUMBER($A3872),$A3872,IFERROR(DATEVALUE($A3872),NA())))</f>
        <v/>
      </c>
    </row>
    <row r="3873">
      <c r="O3873">
        <f>IF($R3873="","",CHOOSE($Q$2,YEAR(R3873)*12+MONTH(R3873),INT((R3873-2)/7),YEAR(R3873)*4+ROUNDUP(MONTH(R3873)/3)))</f>
        <v/>
      </c>
      <c r="P3873">
        <f>IF($R3873="","",IF($R3874="",1,IF(O3873&lt;&gt;O3874,1,0)))</f>
        <v/>
      </c>
      <c r="Q3873">
        <f>IF(P3873=1,SUM($P$7:P3873),"")</f>
        <v/>
      </c>
      <c r="R3873">
        <f>IF($A3873="","",IF(ISNUMBER($A3873),$A3873,IFERROR(DATEVALUE($A3873),NA())))</f>
        <v/>
      </c>
    </row>
    <row r="3874">
      <c r="O3874">
        <f>IF($R3874="","",CHOOSE($Q$2,YEAR(R3874)*12+MONTH(R3874),INT((R3874-2)/7),YEAR(R3874)*4+ROUNDUP(MONTH(R3874)/3)))</f>
        <v/>
      </c>
      <c r="P3874">
        <f>IF($R3874="","",IF($R3875="",1,IF(O3874&lt;&gt;O3875,1,0)))</f>
        <v/>
      </c>
      <c r="Q3874">
        <f>IF(P3874=1,SUM($P$7:P3874),"")</f>
        <v/>
      </c>
      <c r="R3874">
        <f>IF($A3874="","",IF(ISNUMBER($A3874),$A3874,IFERROR(DATEVALUE($A3874),NA())))</f>
        <v/>
      </c>
    </row>
    <row r="3875">
      <c r="O3875">
        <f>IF($R3875="","",CHOOSE($Q$2,YEAR(R3875)*12+MONTH(R3875),INT((R3875-2)/7),YEAR(R3875)*4+ROUNDUP(MONTH(R3875)/3)))</f>
        <v/>
      </c>
      <c r="P3875">
        <f>IF($R3875="","",IF($R3876="",1,IF(O3875&lt;&gt;O3876,1,0)))</f>
        <v/>
      </c>
      <c r="Q3875">
        <f>IF(P3875=1,SUM($P$7:P3875),"")</f>
        <v/>
      </c>
      <c r="R3875">
        <f>IF($A3875="","",IF(ISNUMBER($A3875),$A3875,IFERROR(DATEVALUE($A3875),NA())))</f>
        <v/>
      </c>
    </row>
    <row r="3876">
      <c r="O3876">
        <f>IF($R3876="","",CHOOSE($Q$2,YEAR(R3876)*12+MONTH(R3876),INT((R3876-2)/7),YEAR(R3876)*4+ROUNDUP(MONTH(R3876)/3)))</f>
        <v/>
      </c>
      <c r="P3876">
        <f>IF($R3876="","",IF($R3877="",1,IF(O3876&lt;&gt;O3877,1,0)))</f>
        <v/>
      </c>
      <c r="Q3876">
        <f>IF(P3876=1,SUM($P$7:P3876),"")</f>
        <v/>
      </c>
      <c r="R3876">
        <f>IF($A3876="","",IF(ISNUMBER($A3876),$A3876,IFERROR(DATEVALUE($A3876),NA())))</f>
        <v/>
      </c>
    </row>
    <row r="3877">
      <c r="O3877">
        <f>IF($R3877="","",CHOOSE($Q$2,YEAR(R3877)*12+MONTH(R3877),INT((R3877-2)/7),YEAR(R3877)*4+ROUNDUP(MONTH(R3877)/3)))</f>
        <v/>
      </c>
      <c r="P3877">
        <f>IF($R3877="","",IF($R3878="",1,IF(O3877&lt;&gt;O3878,1,0)))</f>
        <v/>
      </c>
      <c r="Q3877">
        <f>IF(P3877=1,SUM($P$7:P3877),"")</f>
        <v/>
      </c>
      <c r="R3877">
        <f>IF($A3877="","",IF(ISNUMBER($A3877),$A3877,IFERROR(DATEVALUE($A3877),NA())))</f>
        <v/>
      </c>
    </row>
    <row r="3878">
      <c r="O3878">
        <f>IF($R3878="","",CHOOSE($Q$2,YEAR(R3878)*12+MONTH(R3878),INT((R3878-2)/7),YEAR(R3878)*4+ROUNDUP(MONTH(R3878)/3)))</f>
        <v/>
      </c>
      <c r="P3878">
        <f>IF($R3878="","",IF($R3879="",1,IF(O3878&lt;&gt;O3879,1,0)))</f>
        <v/>
      </c>
      <c r="Q3878">
        <f>IF(P3878=1,SUM($P$7:P3878),"")</f>
        <v/>
      </c>
      <c r="R3878">
        <f>IF($A3878="","",IF(ISNUMBER($A3878),$A3878,IFERROR(DATEVALUE($A3878),NA())))</f>
        <v/>
      </c>
    </row>
    <row r="3879">
      <c r="O3879">
        <f>IF($R3879="","",CHOOSE($Q$2,YEAR(R3879)*12+MONTH(R3879),INT((R3879-2)/7),YEAR(R3879)*4+ROUNDUP(MONTH(R3879)/3)))</f>
        <v/>
      </c>
      <c r="P3879">
        <f>IF($R3879="","",IF($R3880="",1,IF(O3879&lt;&gt;O3880,1,0)))</f>
        <v/>
      </c>
      <c r="Q3879">
        <f>IF(P3879=1,SUM($P$7:P3879),"")</f>
        <v/>
      </c>
      <c r="R3879">
        <f>IF($A3879="","",IF(ISNUMBER($A3879),$A3879,IFERROR(DATEVALUE($A3879),NA())))</f>
        <v/>
      </c>
    </row>
    <row r="3880">
      <c r="O3880">
        <f>IF($R3880="","",CHOOSE($Q$2,YEAR(R3880)*12+MONTH(R3880),INT((R3880-2)/7),YEAR(R3880)*4+ROUNDUP(MONTH(R3880)/3)))</f>
        <v/>
      </c>
      <c r="P3880">
        <f>IF($R3880="","",IF($R3881="",1,IF(O3880&lt;&gt;O3881,1,0)))</f>
        <v/>
      </c>
      <c r="Q3880">
        <f>IF(P3880=1,SUM($P$7:P3880),"")</f>
        <v/>
      </c>
      <c r="R3880">
        <f>IF($A3880="","",IF(ISNUMBER($A3880),$A3880,IFERROR(DATEVALUE($A3880),NA())))</f>
        <v/>
      </c>
    </row>
    <row r="3881">
      <c r="O3881">
        <f>IF($R3881="","",CHOOSE($Q$2,YEAR(R3881)*12+MONTH(R3881),INT((R3881-2)/7),YEAR(R3881)*4+ROUNDUP(MONTH(R3881)/3)))</f>
        <v/>
      </c>
      <c r="P3881">
        <f>IF($R3881="","",IF($R3882="",1,IF(O3881&lt;&gt;O3882,1,0)))</f>
        <v/>
      </c>
      <c r="Q3881">
        <f>IF(P3881=1,SUM($P$7:P3881),"")</f>
        <v/>
      </c>
      <c r="R3881">
        <f>IF($A3881="","",IF(ISNUMBER($A3881),$A3881,IFERROR(DATEVALUE($A3881),NA())))</f>
        <v/>
      </c>
    </row>
    <row r="3882">
      <c r="O3882">
        <f>IF($R3882="","",CHOOSE($Q$2,YEAR(R3882)*12+MONTH(R3882),INT((R3882-2)/7),YEAR(R3882)*4+ROUNDUP(MONTH(R3882)/3)))</f>
        <v/>
      </c>
      <c r="P3882">
        <f>IF($R3882="","",IF($R3883="",1,IF(O3882&lt;&gt;O3883,1,0)))</f>
        <v/>
      </c>
      <c r="Q3882">
        <f>IF(P3882=1,SUM($P$7:P3882),"")</f>
        <v/>
      </c>
      <c r="R3882">
        <f>IF($A3882="","",IF(ISNUMBER($A3882),$A3882,IFERROR(DATEVALUE($A3882),NA())))</f>
        <v/>
      </c>
    </row>
    <row r="3883">
      <c r="O3883">
        <f>IF($R3883="","",CHOOSE($Q$2,YEAR(R3883)*12+MONTH(R3883),INT((R3883-2)/7),YEAR(R3883)*4+ROUNDUP(MONTH(R3883)/3)))</f>
        <v/>
      </c>
      <c r="P3883">
        <f>IF($R3883="","",IF($R3884="",1,IF(O3883&lt;&gt;O3884,1,0)))</f>
        <v/>
      </c>
      <c r="Q3883">
        <f>IF(P3883=1,SUM($P$7:P3883),"")</f>
        <v/>
      </c>
      <c r="R3883">
        <f>IF($A3883="","",IF(ISNUMBER($A3883),$A3883,IFERROR(DATEVALUE($A3883),NA())))</f>
        <v/>
      </c>
    </row>
    <row r="3884">
      <c r="O3884">
        <f>IF($R3884="","",CHOOSE($Q$2,YEAR(R3884)*12+MONTH(R3884),INT((R3884-2)/7),YEAR(R3884)*4+ROUNDUP(MONTH(R3884)/3)))</f>
        <v/>
      </c>
      <c r="P3884">
        <f>IF($R3884="","",IF($R3885="",1,IF(O3884&lt;&gt;O3885,1,0)))</f>
        <v/>
      </c>
      <c r="Q3884">
        <f>IF(P3884=1,SUM($P$7:P3884),"")</f>
        <v/>
      </c>
      <c r="R3884">
        <f>IF($A3884="","",IF(ISNUMBER($A3884),$A3884,IFERROR(DATEVALUE($A3884),NA())))</f>
        <v/>
      </c>
    </row>
    <row r="3885">
      <c r="O3885">
        <f>IF($R3885="","",CHOOSE($Q$2,YEAR(R3885)*12+MONTH(R3885),INT((R3885-2)/7),YEAR(R3885)*4+ROUNDUP(MONTH(R3885)/3)))</f>
        <v/>
      </c>
      <c r="P3885">
        <f>IF($R3885="","",IF($R3886="",1,IF(O3885&lt;&gt;O3886,1,0)))</f>
        <v/>
      </c>
      <c r="Q3885">
        <f>IF(P3885=1,SUM($P$7:P3885),"")</f>
        <v/>
      </c>
      <c r="R3885">
        <f>IF($A3885="","",IF(ISNUMBER($A3885),$A3885,IFERROR(DATEVALUE($A3885),NA())))</f>
        <v/>
      </c>
    </row>
    <row r="3886">
      <c r="O3886">
        <f>IF($R3886="","",CHOOSE($Q$2,YEAR(R3886)*12+MONTH(R3886),INT((R3886-2)/7),YEAR(R3886)*4+ROUNDUP(MONTH(R3886)/3)))</f>
        <v/>
      </c>
      <c r="P3886">
        <f>IF($R3886="","",IF($R3887="",1,IF(O3886&lt;&gt;O3887,1,0)))</f>
        <v/>
      </c>
      <c r="Q3886">
        <f>IF(P3886=1,SUM($P$7:P3886),"")</f>
        <v/>
      </c>
      <c r="R3886">
        <f>IF($A3886="","",IF(ISNUMBER($A3886),$A3886,IFERROR(DATEVALUE($A3886),NA())))</f>
        <v/>
      </c>
    </row>
    <row r="3887">
      <c r="O3887">
        <f>IF($R3887="","",CHOOSE($Q$2,YEAR(R3887)*12+MONTH(R3887),INT((R3887-2)/7),YEAR(R3887)*4+ROUNDUP(MONTH(R3887)/3)))</f>
        <v/>
      </c>
      <c r="P3887">
        <f>IF($R3887="","",IF($R3888="",1,IF(O3887&lt;&gt;O3888,1,0)))</f>
        <v/>
      </c>
      <c r="Q3887">
        <f>IF(P3887=1,SUM($P$7:P3887),"")</f>
        <v/>
      </c>
      <c r="R3887">
        <f>IF($A3887="","",IF(ISNUMBER($A3887),$A3887,IFERROR(DATEVALUE($A3887),NA())))</f>
        <v/>
      </c>
    </row>
    <row r="3888">
      <c r="O3888">
        <f>IF($R3888="","",CHOOSE($Q$2,YEAR(R3888)*12+MONTH(R3888),INT((R3888-2)/7),YEAR(R3888)*4+ROUNDUP(MONTH(R3888)/3)))</f>
        <v/>
      </c>
      <c r="P3888">
        <f>IF($R3888="","",IF($R3889="",1,IF(O3888&lt;&gt;O3889,1,0)))</f>
        <v/>
      </c>
      <c r="Q3888">
        <f>IF(P3888=1,SUM($P$7:P3888),"")</f>
        <v/>
      </c>
      <c r="R3888">
        <f>IF($A3888="","",IF(ISNUMBER($A3888),$A3888,IFERROR(DATEVALUE($A3888),NA())))</f>
        <v/>
      </c>
    </row>
    <row r="3889">
      <c r="O3889">
        <f>IF($R3889="","",CHOOSE($Q$2,YEAR(R3889)*12+MONTH(R3889),INT((R3889-2)/7),YEAR(R3889)*4+ROUNDUP(MONTH(R3889)/3)))</f>
        <v/>
      </c>
      <c r="P3889">
        <f>IF($R3889="","",IF($R3890="",1,IF(O3889&lt;&gt;O3890,1,0)))</f>
        <v/>
      </c>
      <c r="Q3889">
        <f>IF(P3889=1,SUM($P$7:P3889),"")</f>
        <v/>
      </c>
      <c r="R3889">
        <f>IF($A3889="","",IF(ISNUMBER($A3889),$A3889,IFERROR(DATEVALUE($A3889),NA())))</f>
        <v/>
      </c>
    </row>
    <row r="3890">
      <c r="O3890">
        <f>IF($R3890="","",CHOOSE($Q$2,YEAR(R3890)*12+MONTH(R3890),INT((R3890-2)/7),YEAR(R3890)*4+ROUNDUP(MONTH(R3890)/3)))</f>
        <v/>
      </c>
      <c r="P3890">
        <f>IF($R3890="","",IF($R3891="",1,IF(O3890&lt;&gt;O3891,1,0)))</f>
        <v/>
      </c>
      <c r="Q3890">
        <f>IF(P3890=1,SUM($P$7:P3890),"")</f>
        <v/>
      </c>
      <c r="R3890">
        <f>IF($A3890="","",IF(ISNUMBER($A3890),$A3890,IFERROR(DATEVALUE($A3890),NA())))</f>
        <v/>
      </c>
    </row>
    <row r="3891">
      <c r="O3891">
        <f>IF($R3891="","",CHOOSE($Q$2,YEAR(R3891)*12+MONTH(R3891),INT((R3891-2)/7),YEAR(R3891)*4+ROUNDUP(MONTH(R3891)/3)))</f>
        <v/>
      </c>
      <c r="P3891">
        <f>IF($R3891="","",IF($R3892="",1,IF(O3891&lt;&gt;O3892,1,0)))</f>
        <v/>
      </c>
      <c r="Q3891">
        <f>IF(P3891=1,SUM($P$7:P3891),"")</f>
        <v/>
      </c>
      <c r="R3891">
        <f>IF($A3891="","",IF(ISNUMBER($A3891),$A3891,IFERROR(DATEVALUE($A3891),NA())))</f>
        <v/>
      </c>
    </row>
    <row r="3892">
      <c r="O3892">
        <f>IF($R3892="","",CHOOSE($Q$2,YEAR(R3892)*12+MONTH(R3892),INT((R3892-2)/7),YEAR(R3892)*4+ROUNDUP(MONTH(R3892)/3)))</f>
        <v/>
      </c>
      <c r="P3892">
        <f>IF($R3892="","",IF($R3893="",1,IF(O3892&lt;&gt;O3893,1,0)))</f>
        <v/>
      </c>
      <c r="Q3892">
        <f>IF(P3892=1,SUM($P$7:P3892),"")</f>
        <v/>
      </c>
      <c r="R3892">
        <f>IF($A3892="","",IF(ISNUMBER($A3892),$A3892,IFERROR(DATEVALUE($A3892),NA())))</f>
        <v/>
      </c>
    </row>
    <row r="3893">
      <c r="O3893">
        <f>IF($R3893="","",CHOOSE($Q$2,YEAR(R3893)*12+MONTH(R3893),INT((R3893-2)/7),YEAR(R3893)*4+ROUNDUP(MONTH(R3893)/3)))</f>
        <v/>
      </c>
      <c r="P3893">
        <f>IF($R3893="","",IF($R3894="",1,IF(O3893&lt;&gt;O3894,1,0)))</f>
        <v/>
      </c>
      <c r="Q3893">
        <f>IF(P3893=1,SUM($P$7:P3893),"")</f>
        <v/>
      </c>
      <c r="R3893">
        <f>IF($A3893="","",IF(ISNUMBER($A3893),$A3893,IFERROR(DATEVALUE($A3893),NA())))</f>
        <v/>
      </c>
    </row>
    <row r="3894">
      <c r="O3894">
        <f>IF($R3894="","",CHOOSE($Q$2,YEAR(R3894)*12+MONTH(R3894),INT((R3894-2)/7),YEAR(R3894)*4+ROUNDUP(MONTH(R3894)/3)))</f>
        <v/>
      </c>
      <c r="P3894">
        <f>IF($R3894="","",IF($R3895="",1,IF(O3894&lt;&gt;O3895,1,0)))</f>
        <v/>
      </c>
      <c r="Q3894">
        <f>IF(P3894=1,SUM($P$7:P3894),"")</f>
        <v/>
      </c>
      <c r="R3894">
        <f>IF($A3894="","",IF(ISNUMBER($A3894),$A3894,IFERROR(DATEVALUE($A3894),NA())))</f>
        <v/>
      </c>
    </row>
    <row r="3895">
      <c r="O3895">
        <f>IF($R3895="","",CHOOSE($Q$2,YEAR(R3895)*12+MONTH(R3895),INT((R3895-2)/7),YEAR(R3895)*4+ROUNDUP(MONTH(R3895)/3)))</f>
        <v/>
      </c>
      <c r="P3895">
        <f>IF($R3895="","",IF($R3896="",1,IF(O3895&lt;&gt;O3896,1,0)))</f>
        <v/>
      </c>
      <c r="Q3895">
        <f>IF(P3895=1,SUM($P$7:P3895),"")</f>
        <v/>
      </c>
      <c r="R3895">
        <f>IF($A3895="","",IF(ISNUMBER($A3895),$A3895,IFERROR(DATEVALUE($A3895),NA())))</f>
        <v/>
      </c>
    </row>
    <row r="3896">
      <c r="O3896">
        <f>IF($R3896="","",CHOOSE($Q$2,YEAR(R3896)*12+MONTH(R3896),INT((R3896-2)/7),YEAR(R3896)*4+ROUNDUP(MONTH(R3896)/3)))</f>
        <v/>
      </c>
      <c r="P3896">
        <f>IF($R3896="","",IF($R3897="",1,IF(O3896&lt;&gt;O3897,1,0)))</f>
        <v/>
      </c>
      <c r="Q3896">
        <f>IF(P3896=1,SUM($P$7:P3896),"")</f>
        <v/>
      </c>
      <c r="R3896">
        <f>IF($A3896="","",IF(ISNUMBER($A3896),$A3896,IFERROR(DATEVALUE($A3896),NA())))</f>
        <v/>
      </c>
    </row>
    <row r="3897">
      <c r="O3897">
        <f>IF($R3897="","",CHOOSE($Q$2,YEAR(R3897)*12+MONTH(R3897),INT((R3897-2)/7),YEAR(R3897)*4+ROUNDUP(MONTH(R3897)/3)))</f>
        <v/>
      </c>
      <c r="P3897">
        <f>IF($R3897="","",IF($R3898="",1,IF(O3897&lt;&gt;O3898,1,0)))</f>
        <v/>
      </c>
      <c r="Q3897">
        <f>IF(P3897=1,SUM($P$7:P3897),"")</f>
        <v/>
      </c>
      <c r="R3897">
        <f>IF($A3897="","",IF(ISNUMBER($A3897),$A3897,IFERROR(DATEVALUE($A3897),NA())))</f>
        <v/>
      </c>
    </row>
    <row r="3898">
      <c r="O3898">
        <f>IF($R3898="","",CHOOSE($Q$2,YEAR(R3898)*12+MONTH(R3898),INT((R3898-2)/7),YEAR(R3898)*4+ROUNDUP(MONTH(R3898)/3)))</f>
        <v/>
      </c>
      <c r="P3898">
        <f>IF($R3898="","",IF($R3899="",1,IF(O3898&lt;&gt;O3899,1,0)))</f>
        <v/>
      </c>
      <c r="Q3898">
        <f>IF(P3898=1,SUM($P$7:P3898),"")</f>
        <v/>
      </c>
      <c r="R3898">
        <f>IF($A3898="","",IF(ISNUMBER($A3898),$A3898,IFERROR(DATEVALUE($A3898),NA())))</f>
        <v/>
      </c>
    </row>
    <row r="3899">
      <c r="O3899">
        <f>IF($R3899="","",CHOOSE($Q$2,YEAR(R3899)*12+MONTH(R3899),INT((R3899-2)/7),YEAR(R3899)*4+ROUNDUP(MONTH(R3899)/3)))</f>
        <v/>
      </c>
      <c r="P3899">
        <f>IF($R3899="","",IF($R3900="",1,IF(O3899&lt;&gt;O3900,1,0)))</f>
        <v/>
      </c>
      <c r="Q3899">
        <f>IF(P3899=1,SUM($P$7:P3899),"")</f>
        <v/>
      </c>
      <c r="R3899">
        <f>IF($A3899="","",IF(ISNUMBER($A3899),$A3899,IFERROR(DATEVALUE($A3899),NA())))</f>
        <v/>
      </c>
    </row>
    <row r="3900">
      <c r="O3900">
        <f>IF($R3900="","",CHOOSE($Q$2,YEAR(R3900)*12+MONTH(R3900),INT((R3900-2)/7),YEAR(R3900)*4+ROUNDUP(MONTH(R3900)/3)))</f>
        <v/>
      </c>
      <c r="P3900">
        <f>IF($R3900="","",IF($R3901="",1,IF(O3900&lt;&gt;O3901,1,0)))</f>
        <v/>
      </c>
      <c r="Q3900">
        <f>IF(P3900=1,SUM($P$7:P3900),"")</f>
        <v/>
      </c>
      <c r="R3900">
        <f>IF($A3900="","",IF(ISNUMBER($A3900),$A3900,IFERROR(DATEVALUE($A3900),NA())))</f>
        <v/>
      </c>
    </row>
    <row r="3901">
      <c r="O3901">
        <f>IF($R3901="","",CHOOSE($Q$2,YEAR(R3901)*12+MONTH(R3901),INT((R3901-2)/7),YEAR(R3901)*4+ROUNDUP(MONTH(R3901)/3)))</f>
        <v/>
      </c>
      <c r="P3901">
        <f>IF($R3901="","",IF($R3902="",1,IF(O3901&lt;&gt;O3902,1,0)))</f>
        <v/>
      </c>
      <c r="Q3901">
        <f>IF(P3901=1,SUM($P$7:P3901),"")</f>
        <v/>
      </c>
      <c r="R3901">
        <f>IF($A3901="","",IF(ISNUMBER($A3901),$A3901,IFERROR(DATEVALUE($A3901),NA())))</f>
        <v/>
      </c>
    </row>
    <row r="3902">
      <c r="O3902">
        <f>IF($R3902="","",CHOOSE($Q$2,YEAR(R3902)*12+MONTH(R3902),INT((R3902-2)/7),YEAR(R3902)*4+ROUNDUP(MONTH(R3902)/3)))</f>
        <v/>
      </c>
      <c r="P3902">
        <f>IF($R3902="","",IF($R3903="",1,IF(O3902&lt;&gt;O3903,1,0)))</f>
        <v/>
      </c>
      <c r="Q3902">
        <f>IF(P3902=1,SUM($P$7:P3902),"")</f>
        <v/>
      </c>
      <c r="R3902">
        <f>IF($A3902="","",IF(ISNUMBER($A3902),$A3902,IFERROR(DATEVALUE($A3902),NA())))</f>
        <v/>
      </c>
    </row>
    <row r="3903">
      <c r="O3903">
        <f>IF($R3903="","",CHOOSE($Q$2,YEAR(R3903)*12+MONTH(R3903),INT((R3903-2)/7),YEAR(R3903)*4+ROUNDUP(MONTH(R3903)/3)))</f>
        <v/>
      </c>
      <c r="P3903">
        <f>IF($R3903="","",IF($R3904="",1,IF(O3903&lt;&gt;O3904,1,0)))</f>
        <v/>
      </c>
      <c r="Q3903">
        <f>IF(P3903=1,SUM($P$7:P3903),"")</f>
        <v/>
      </c>
      <c r="R3903">
        <f>IF($A3903="","",IF(ISNUMBER($A3903),$A3903,IFERROR(DATEVALUE($A3903),NA())))</f>
        <v/>
      </c>
    </row>
    <row r="3904">
      <c r="O3904">
        <f>IF($R3904="","",CHOOSE($Q$2,YEAR(R3904)*12+MONTH(R3904),INT((R3904-2)/7),YEAR(R3904)*4+ROUNDUP(MONTH(R3904)/3)))</f>
        <v/>
      </c>
      <c r="P3904">
        <f>IF($R3904="","",IF($R3905="",1,IF(O3904&lt;&gt;O3905,1,0)))</f>
        <v/>
      </c>
      <c r="Q3904">
        <f>IF(P3904=1,SUM($P$7:P3904),"")</f>
        <v/>
      </c>
      <c r="R3904">
        <f>IF($A3904="","",IF(ISNUMBER($A3904),$A3904,IFERROR(DATEVALUE($A3904),NA())))</f>
        <v/>
      </c>
    </row>
    <row r="3905">
      <c r="O3905">
        <f>IF($R3905="","",CHOOSE($Q$2,YEAR(R3905)*12+MONTH(R3905),INT((R3905-2)/7),YEAR(R3905)*4+ROUNDUP(MONTH(R3905)/3)))</f>
        <v/>
      </c>
      <c r="P3905">
        <f>IF($R3905="","",IF($R3906="",1,IF(O3905&lt;&gt;O3906,1,0)))</f>
        <v/>
      </c>
      <c r="Q3905">
        <f>IF(P3905=1,SUM($P$7:P3905),"")</f>
        <v/>
      </c>
      <c r="R3905">
        <f>IF($A3905="","",IF(ISNUMBER($A3905),$A3905,IFERROR(DATEVALUE($A3905),NA())))</f>
        <v/>
      </c>
    </row>
    <row r="3906">
      <c r="O3906">
        <f>IF($R3906="","",CHOOSE($Q$2,YEAR(R3906)*12+MONTH(R3906),INT((R3906-2)/7),YEAR(R3906)*4+ROUNDUP(MONTH(R3906)/3)))</f>
        <v/>
      </c>
      <c r="P3906">
        <f>IF($R3906="","",IF($R3907="",1,IF(O3906&lt;&gt;O3907,1,0)))</f>
        <v/>
      </c>
      <c r="Q3906">
        <f>IF(P3906=1,SUM($P$7:P3906),"")</f>
        <v/>
      </c>
      <c r="R3906">
        <f>IF($A3906="","",IF(ISNUMBER($A3906),$A3906,IFERROR(DATEVALUE($A3906),NA())))</f>
        <v/>
      </c>
    </row>
    <row r="3907">
      <c r="O3907">
        <f>IF($R3907="","",CHOOSE($Q$2,YEAR(R3907)*12+MONTH(R3907),INT((R3907-2)/7),YEAR(R3907)*4+ROUNDUP(MONTH(R3907)/3)))</f>
        <v/>
      </c>
      <c r="P3907">
        <f>IF($R3907="","",IF($R3908="",1,IF(O3907&lt;&gt;O3908,1,0)))</f>
        <v/>
      </c>
      <c r="Q3907">
        <f>IF(P3907=1,SUM($P$7:P3907),"")</f>
        <v/>
      </c>
      <c r="R3907">
        <f>IF($A3907="","",IF(ISNUMBER($A3907),$A3907,IFERROR(DATEVALUE($A3907),NA())))</f>
        <v/>
      </c>
    </row>
    <row r="3908">
      <c r="O3908">
        <f>IF($R3908="","",CHOOSE($Q$2,YEAR(R3908)*12+MONTH(R3908),INT((R3908-2)/7),YEAR(R3908)*4+ROUNDUP(MONTH(R3908)/3)))</f>
        <v/>
      </c>
      <c r="P3908">
        <f>IF($R3908="","",IF($R3909="",1,IF(O3908&lt;&gt;O3909,1,0)))</f>
        <v/>
      </c>
      <c r="Q3908">
        <f>IF(P3908=1,SUM($P$7:P3908),"")</f>
        <v/>
      </c>
      <c r="R3908">
        <f>IF($A3908="","",IF(ISNUMBER($A3908),$A3908,IFERROR(DATEVALUE($A3908),NA())))</f>
        <v/>
      </c>
    </row>
    <row r="3909">
      <c r="O3909">
        <f>IF($R3909="","",CHOOSE($Q$2,YEAR(R3909)*12+MONTH(R3909),INT((R3909-2)/7),YEAR(R3909)*4+ROUNDUP(MONTH(R3909)/3)))</f>
        <v/>
      </c>
      <c r="P3909">
        <f>IF($R3909="","",IF($R3910="",1,IF(O3909&lt;&gt;O3910,1,0)))</f>
        <v/>
      </c>
      <c r="Q3909">
        <f>IF(P3909=1,SUM($P$7:P3909),"")</f>
        <v/>
      </c>
      <c r="R3909">
        <f>IF($A3909="","",IF(ISNUMBER($A3909),$A3909,IFERROR(DATEVALUE($A3909),NA())))</f>
        <v/>
      </c>
    </row>
    <row r="3910">
      <c r="O3910">
        <f>IF($R3910="","",CHOOSE($Q$2,YEAR(R3910)*12+MONTH(R3910),INT((R3910-2)/7),YEAR(R3910)*4+ROUNDUP(MONTH(R3910)/3)))</f>
        <v/>
      </c>
      <c r="P3910">
        <f>IF($R3910="","",IF($R3911="",1,IF(O3910&lt;&gt;O3911,1,0)))</f>
        <v/>
      </c>
      <c r="Q3910">
        <f>IF(P3910=1,SUM($P$7:P3910),"")</f>
        <v/>
      </c>
      <c r="R3910">
        <f>IF($A3910="","",IF(ISNUMBER($A3910),$A3910,IFERROR(DATEVALUE($A3910),NA())))</f>
        <v/>
      </c>
    </row>
    <row r="3911">
      <c r="O3911">
        <f>IF($R3911="","",CHOOSE($Q$2,YEAR(R3911)*12+MONTH(R3911),INT((R3911-2)/7),YEAR(R3911)*4+ROUNDUP(MONTH(R3911)/3)))</f>
        <v/>
      </c>
      <c r="P3911">
        <f>IF($R3911="","",IF($R3912="",1,IF(O3911&lt;&gt;O3912,1,0)))</f>
        <v/>
      </c>
      <c r="Q3911">
        <f>IF(P3911=1,SUM($P$7:P3911),"")</f>
        <v/>
      </c>
      <c r="R3911">
        <f>IF($A3911="","",IF(ISNUMBER($A3911),$A3911,IFERROR(DATEVALUE($A3911),NA())))</f>
        <v/>
      </c>
    </row>
    <row r="3912">
      <c r="O3912">
        <f>IF($R3912="","",CHOOSE($Q$2,YEAR(R3912)*12+MONTH(R3912),INT((R3912-2)/7),YEAR(R3912)*4+ROUNDUP(MONTH(R3912)/3)))</f>
        <v/>
      </c>
      <c r="P3912">
        <f>IF($R3912="","",IF($R3913="",1,IF(O3912&lt;&gt;O3913,1,0)))</f>
        <v/>
      </c>
      <c r="Q3912">
        <f>IF(P3912=1,SUM($P$7:P3912),"")</f>
        <v/>
      </c>
      <c r="R3912">
        <f>IF($A3912="","",IF(ISNUMBER($A3912),$A3912,IFERROR(DATEVALUE($A3912),NA())))</f>
        <v/>
      </c>
    </row>
    <row r="3913">
      <c r="O3913">
        <f>IF($R3913="","",CHOOSE($Q$2,YEAR(R3913)*12+MONTH(R3913),INT((R3913-2)/7),YEAR(R3913)*4+ROUNDUP(MONTH(R3913)/3)))</f>
        <v/>
      </c>
      <c r="P3913">
        <f>IF($R3913="","",IF($R3914="",1,IF(O3913&lt;&gt;O3914,1,0)))</f>
        <v/>
      </c>
      <c r="Q3913">
        <f>IF(P3913=1,SUM($P$7:P3913),"")</f>
        <v/>
      </c>
      <c r="R3913">
        <f>IF($A3913="","",IF(ISNUMBER($A3913),$A3913,IFERROR(DATEVALUE($A3913),NA())))</f>
        <v/>
      </c>
    </row>
    <row r="3914">
      <c r="O3914">
        <f>IF($R3914="","",CHOOSE($Q$2,YEAR(R3914)*12+MONTH(R3914),INT((R3914-2)/7),YEAR(R3914)*4+ROUNDUP(MONTH(R3914)/3)))</f>
        <v/>
      </c>
      <c r="P3914">
        <f>IF($R3914="","",IF($R3915="",1,IF(O3914&lt;&gt;O3915,1,0)))</f>
        <v/>
      </c>
      <c r="Q3914">
        <f>IF(P3914=1,SUM($P$7:P3914),"")</f>
        <v/>
      </c>
      <c r="R3914">
        <f>IF($A3914="","",IF(ISNUMBER($A3914),$A3914,IFERROR(DATEVALUE($A3914),NA())))</f>
        <v/>
      </c>
    </row>
    <row r="3915">
      <c r="O3915">
        <f>IF($R3915="","",CHOOSE($Q$2,YEAR(R3915)*12+MONTH(R3915),INT((R3915-2)/7),YEAR(R3915)*4+ROUNDUP(MONTH(R3915)/3)))</f>
        <v/>
      </c>
      <c r="P3915">
        <f>IF($R3915="","",IF($R3916="",1,IF(O3915&lt;&gt;O3916,1,0)))</f>
        <v/>
      </c>
      <c r="Q3915">
        <f>IF(P3915=1,SUM($P$7:P3915),"")</f>
        <v/>
      </c>
      <c r="R3915">
        <f>IF($A3915="","",IF(ISNUMBER($A3915),$A3915,IFERROR(DATEVALUE($A3915),NA())))</f>
        <v/>
      </c>
    </row>
    <row r="3916">
      <c r="O3916">
        <f>IF($R3916="","",CHOOSE($Q$2,YEAR(R3916)*12+MONTH(R3916),INT((R3916-2)/7),YEAR(R3916)*4+ROUNDUP(MONTH(R3916)/3)))</f>
        <v/>
      </c>
      <c r="P3916">
        <f>IF($R3916="","",IF($R3917="",1,IF(O3916&lt;&gt;O3917,1,0)))</f>
        <v/>
      </c>
      <c r="Q3916">
        <f>IF(P3916=1,SUM($P$7:P3916),"")</f>
        <v/>
      </c>
      <c r="R3916">
        <f>IF($A3916="","",IF(ISNUMBER($A3916),$A3916,IFERROR(DATEVALUE($A3916),NA())))</f>
        <v/>
      </c>
    </row>
    <row r="3917">
      <c r="O3917">
        <f>IF($R3917="","",CHOOSE($Q$2,YEAR(R3917)*12+MONTH(R3917),INT((R3917-2)/7),YEAR(R3917)*4+ROUNDUP(MONTH(R3917)/3)))</f>
        <v/>
      </c>
      <c r="P3917">
        <f>IF($R3917="","",IF($R3918="",1,IF(O3917&lt;&gt;O3918,1,0)))</f>
        <v/>
      </c>
      <c r="Q3917">
        <f>IF(P3917=1,SUM($P$7:P3917),"")</f>
        <v/>
      </c>
      <c r="R3917">
        <f>IF($A3917="","",IF(ISNUMBER($A3917),$A3917,IFERROR(DATEVALUE($A3917),NA())))</f>
        <v/>
      </c>
    </row>
    <row r="3918">
      <c r="O3918">
        <f>IF($R3918="","",CHOOSE($Q$2,YEAR(R3918)*12+MONTH(R3918),INT((R3918-2)/7),YEAR(R3918)*4+ROUNDUP(MONTH(R3918)/3)))</f>
        <v/>
      </c>
      <c r="P3918">
        <f>IF($R3918="","",IF($R3919="",1,IF(O3918&lt;&gt;O3919,1,0)))</f>
        <v/>
      </c>
      <c r="Q3918">
        <f>IF(P3918=1,SUM($P$7:P3918),"")</f>
        <v/>
      </c>
      <c r="R3918">
        <f>IF($A3918="","",IF(ISNUMBER($A3918),$A3918,IFERROR(DATEVALUE($A3918),NA())))</f>
        <v/>
      </c>
    </row>
    <row r="3919">
      <c r="O3919">
        <f>IF($R3919="","",CHOOSE($Q$2,YEAR(R3919)*12+MONTH(R3919),INT((R3919-2)/7),YEAR(R3919)*4+ROUNDUP(MONTH(R3919)/3)))</f>
        <v/>
      </c>
      <c r="P3919">
        <f>IF($R3919="","",IF($R3920="",1,IF(O3919&lt;&gt;O3920,1,0)))</f>
        <v/>
      </c>
      <c r="Q3919">
        <f>IF(P3919=1,SUM($P$7:P3919),"")</f>
        <v/>
      </c>
      <c r="R3919">
        <f>IF($A3919="","",IF(ISNUMBER($A3919),$A3919,IFERROR(DATEVALUE($A3919),NA())))</f>
        <v/>
      </c>
    </row>
    <row r="3920">
      <c r="O3920">
        <f>IF($R3920="","",CHOOSE($Q$2,YEAR(R3920)*12+MONTH(R3920),INT((R3920-2)/7),YEAR(R3920)*4+ROUNDUP(MONTH(R3920)/3)))</f>
        <v/>
      </c>
      <c r="P3920">
        <f>IF($R3920="","",IF($R3921="",1,IF(O3920&lt;&gt;O3921,1,0)))</f>
        <v/>
      </c>
      <c r="Q3920">
        <f>IF(P3920=1,SUM($P$7:P3920),"")</f>
        <v/>
      </c>
      <c r="R3920">
        <f>IF($A3920="","",IF(ISNUMBER($A3920),$A3920,IFERROR(DATEVALUE($A3920),NA())))</f>
        <v/>
      </c>
    </row>
    <row r="3921">
      <c r="O3921">
        <f>IF($R3921="","",CHOOSE($Q$2,YEAR(R3921)*12+MONTH(R3921),INT((R3921-2)/7),YEAR(R3921)*4+ROUNDUP(MONTH(R3921)/3)))</f>
        <v/>
      </c>
      <c r="P3921">
        <f>IF($R3921="","",IF($R3922="",1,IF(O3921&lt;&gt;O3922,1,0)))</f>
        <v/>
      </c>
      <c r="Q3921">
        <f>IF(P3921=1,SUM($P$7:P3921),"")</f>
        <v/>
      </c>
      <c r="R3921">
        <f>IF($A3921="","",IF(ISNUMBER($A3921),$A3921,IFERROR(DATEVALUE($A3921),NA())))</f>
        <v/>
      </c>
    </row>
    <row r="3922">
      <c r="O3922">
        <f>IF($R3922="","",CHOOSE($Q$2,YEAR(R3922)*12+MONTH(R3922),INT((R3922-2)/7),YEAR(R3922)*4+ROUNDUP(MONTH(R3922)/3)))</f>
        <v/>
      </c>
      <c r="P3922">
        <f>IF($R3922="","",IF($R3923="",1,IF(O3922&lt;&gt;O3923,1,0)))</f>
        <v/>
      </c>
      <c r="Q3922">
        <f>IF(P3922=1,SUM($P$7:P3922),"")</f>
        <v/>
      </c>
      <c r="R3922">
        <f>IF($A3922="","",IF(ISNUMBER($A3922),$A3922,IFERROR(DATEVALUE($A3922),NA())))</f>
        <v/>
      </c>
    </row>
    <row r="3923">
      <c r="O3923">
        <f>IF($R3923="","",CHOOSE($Q$2,YEAR(R3923)*12+MONTH(R3923),INT((R3923-2)/7),YEAR(R3923)*4+ROUNDUP(MONTH(R3923)/3)))</f>
        <v/>
      </c>
      <c r="P3923">
        <f>IF($R3923="","",IF($R3924="",1,IF(O3923&lt;&gt;O3924,1,0)))</f>
        <v/>
      </c>
      <c r="Q3923">
        <f>IF(P3923=1,SUM($P$7:P3923),"")</f>
        <v/>
      </c>
      <c r="R3923">
        <f>IF($A3923="","",IF(ISNUMBER($A3923),$A3923,IFERROR(DATEVALUE($A3923),NA())))</f>
        <v/>
      </c>
    </row>
    <row r="3924">
      <c r="O3924">
        <f>IF($R3924="","",CHOOSE($Q$2,YEAR(R3924)*12+MONTH(R3924),INT((R3924-2)/7),YEAR(R3924)*4+ROUNDUP(MONTH(R3924)/3)))</f>
        <v/>
      </c>
      <c r="P3924">
        <f>IF($R3924="","",IF($R3925="",1,IF(O3924&lt;&gt;O3925,1,0)))</f>
        <v/>
      </c>
      <c r="Q3924">
        <f>IF(P3924=1,SUM($P$7:P3924),"")</f>
        <v/>
      </c>
      <c r="R3924">
        <f>IF($A3924="","",IF(ISNUMBER($A3924),$A3924,IFERROR(DATEVALUE($A3924),NA())))</f>
        <v/>
      </c>
    </row>
    <row r="3925">
      <c r="O3925">
        <f>IF($R3925="","",CHOOSE($Q$2,YEAR(R3925)*12+MONTH(R3925),INT((R3925-2)/7),YEAR(R3925)*4+ROUNDUP(MONTH(R3925)/3)))</f>
        <v/>
      </c>
      <c r="P3925">
        <f>IF($R3925="","",IF($R3926="",1,IF(O3925&lt;&gt;O3926,1,0)))</f>
        <v/>
      </c>
      <c r="Q3925">
        <f>IF(P3925=1,SUM($P$7:P3925),"")</f>
        <v/>
      </c>
      <c r="R3925">
        <f>IF($A3925="","",IF(ISNUMBER($A3925),$A3925,IFERROR(DATEVALUE($A3925),NA())))</f>
        <v/>
      </c>
    </row>
    <row r="3926">
      <c r="O3926">
        <f>IF($R3926="","",CHOOSE($Q$2,YEAR(R3926)*12+MONTH(R3926),INT((R3926-2)/7),YEAR(R3926)*4+ROUNDUP(MONTH(R3926)/3)))</f>
        <v/>
      </c>
      <c r="P3926">
        <f>IF($R3926="","",IF($R3927="",1,IF(O3926&lt;&gt;O3927,1,0)))</f>
        <v/>
      </c>
      <c r="Q3926">
        <f>IF(P3926=1,SUM($P$7:P3926),"")</f>
        <v/>
      </c>
      <c r="R3926">
        <f>IF($A3926="","",IF(ISNUMBER($A3926),$A3926,IFERROR(DATEVALUE($A3926),NA())))</f>
        <v/>
      </c>
    </row>
    <row r="3927">
      <c r="O3927">
        <f>IF($R3927="","",CHOOSE($Q$2,YEAR(R3927)*12+MONTH(R3927),INT((R3927-2)/7),YEAR(R3927)*4+ROUNDUP(MONTH(R3927)/3)))</f>
        <v/>
      </c>
      <c r="P3927">
        <f>IF($R3927="","",IF($R3928="",1,IF(O3927&lt;&gt;O3928,1,0)))</f>
        <v/>
      </c>
      <c r="Q3927">
        <f>IF(P3927=1,SUM($P$7:P3927),"")</f>
        <v/>
      </c>
      <c r="R3927">
        <f>IF($A3927="","",IF(ISNUMBER($A3927),$A3927,IFERROR(DATEVALUE($A3927),NA())))</f>
        <v/>
      </c>
    </row>
    <row r="3928">
      <c r="O3928">
        <f>IF($R3928="","",CHOOSE($Q$2,YEAR(R3928)*12+MONTH(R3928),INT((R3928-2)/7),YEAR(R3928)*4+ROUNDUP(MONTH(R3928)/3)))</f>
        <v/>
      </c>
      <c r="P3928">
        <f>IF($R3928="","",IF($R3929="",1,IF(O3928&lt;&gt;O3929,1,0)))</f>
        <v/>
      </c>
      <c r="Q3928">
        <f>IF(P3928=1,SUM($P$7:P3928),"")</f>
        <v/>
      </c>
      <c r="R3928">
        <f>IF($A3928="","",IF(ISNUMBER($A3928),$A3928,IFERROR(DATEVALUE($A3928),NA())))</f>
        <v/>
      </c>
    </row>
    <row r="3929">
      <c r="O3929">
        <f>IF($R3929="","",CHOOSE($Q$2,YEAR(R3929)*12+MONTH(R3929),INT((R3929-2)/7),YEAR(R3929)*4+ROUNDUP(MONTH(R3929)/3)))</f>
        <v/>
      </c>
      <c r="P3929">
        <f>IF($R3929="","",IF($R3930="",1,IF(O3929&lt;&gt;O3930,1,0)))</f>
        <v/>
      </c>
      <c r="Q3929">
        <f>IF(P3929=1,SUM($P$7:P3929),"")</f>
        <v/>
      </c>
      <c r="R3929">
        <f>IF($A3929="","",IF(ISNUMBER($A3929),$A3929,IFERROR(DATEVALUE($A3929),NA())))</f>
        <v/>
      </c>
    </row>
    <row r="3930">
      <c r="O3930">
        <f>IF($R3930="","",CHOOSE($Q$2,YEAR(R3930)*12+MONTH(R3930),INT((R3930-2)/7),YEAR(R3930)*4+ROUNDUP(MONTH(R3930)/3)))</f>
        <v/>
      </c>
      <c r="P3930">
        <f>IF($R3930="","",IF($R3931="",1,IF(O3930&lt;&gt;O3931,1,0)))</f>
        <v/>
      </c>
      <c r="Q3930">
        <f>IF(P3930=1,SUM($P$7:P3930),"")</f>
        <v/>
      </c>
      <c r="R3930">
        <f>IF($A3930="","",IF(ISNUMBER($A3930),$A3930,IFERROR(DATEVALUE($A3930),NA())))</f>
        <v/>
      </c>
    </row>
    <row r="3931">
      <c r="O3931">
        <f>IF($R3931="","",CHOOSE($Q$2,YEAR(R3931)*12+MONTH(R3931),INT((R3931-2)/7),YEAR(R3931)*4+ROUNDUP(MONTH(R3931)/3)))</f>
        <v/>
      </c>
      <c r="P3931">
        <f>IF($R3931="","",IF($R3932="",1,IF(O3931&lt;&gt;O3932,1,0)))</f>
        <v/>
      </c>
      <c r="Q3931">
        <f>IF(P3931=1,SUM($P$7:P3931),"")</f>
        <v/>
      </c>
      <c r="R3931">
        <f>IF($A3931="","",IF(ISNUMBER($A3931),$A3931,IFERROR(DATEVALUE($A3931),NA())))</f>
        <v/>
      </c>
    </row>
    <row r="3932">
      <c r="O3932">
        <f>IF($R3932="","",CHOOSE($Q$2,YEAR(R3932)*12+MONTH(R3932),INT((R3932-2)/7),YEAR(R3932)*4+ROUNDUP(MONTH(R3932)/3)))</f>
        <v/>
      </c>
      <c r="P3932">
        <f>IF($R3932="","",IF($R3933="",1,IF(O3932&lt;&gt;O3933,1,0)))</f>
        <v/>
      </c>
      <c r="Q3932">
        <f>IF(P3932=1,SUM($P$7:P3932),"")</f>
        <v/>
      </c>
      <c r="R3932">
        <f>IF($A3932="","",IF(ISNUMBER($A3932),$A3932,IFERROR(DATEVALUE($A3932),NA())))</f>
        <v/>
      </c>
    </row>
    <row r="3933">
      <c r="O3933">
        <f>IF($R3933="","",CHOOSE($Q$2,YEAR(R3933)*12+MONTH(R3933),INT((R3933-2)/7),YEAR(R3933)*4+ROUNDUP(MONTH(R3933)/3)))</f>
        <v/>
      </c>
      <c r="P3933">
        <f>IF($R3933="","",IF($R3934="",1,IF(O3933&lt;&gt;O3934,1,0)))</f>
        <v/>
      </c>
      <c r="Q3933">
        <f>IF(P3933=1,SUM($P$7:P3933),"")</f>
        <v/>
      </c>
      <c r="R3933">
        <f>IF($A3933="","",IF(ISNUMBER($A3933),$A3933,IFERROR(DATEVALUE($A3933),NA())))</f>
        <v/>
      </c>
    </row>
    <row r="3934">
      <c r="O3934">
        <f>IF($R3934="","",CHOOSE($Q$2,YEAR(R3934)*12+MONTH(R3934),INT((R3934-2)/7),YEAR(R3934)*4+ROUNDUP(MONTH(R3934)/3)))</f>
        <v/>
      </c>
      <c r="P3934">
        <f>IF($R3934="","",IF($R3935="",1,IF(O3934&lt;&gt;O3935,1,0)))</f>
        <v/>
      </c>
      <c r="Q3934">
        <f>IF(P3934=1,SUM($P$7:P3934),"")</f>
        <v/>
      </c>
      <c r="R3934">
        <f>IF($A3934="","",IF(ISNUMBER($A3934),$A3934,IFERROR(DATEVALUE($A3934),NA())))</f>
        <v/>
      </c>
    </row>
    <row r="3935">
      <c r="O3935">
        <f>IF($R3935="","",CHOOSE($Q$2,YEAR(R3935)*12+MONTH(R3935),INT((R3935-2)/7),YEAR(R3935)*4+ROUNDUP(MONTH(R3935)/3)))</f>
        <v/>
      </c>
      <c r="P3935">
        <f>IF($R3935="","",IF($R3936="",1,IF(O3935&lt;&gt;O3936,1,0)))</f>
        <v/>
      </c>
      <c r="Q3935">
        <f>IF(P3935=1,SUM($P$7:P3935),"")</f>
        <v/>
      </c>
      <c r="R3935">
        <f>IF($A3935="","",IF(ISNUMBER($A3935),$A3935,IFERROR(DATEVALUE($A3935),NA())))</f>
        <v/>
      </c>
    </row>
    <row r="3936">
      <c r="O3936">
        <f>IF($R3936="","",CHOOSE($Q$2,YEAR(R3936)*12+MONTH(R3936),INT((R3936-2)/7),YEAR(R3936)*4+ROUNDUP(MONTH(R3936)/3)))</f>
        <v/>
      </c>
      <c r="P3936">
        <f>IF($R3936="","",IF($R3937="",1,IF(O3936&lt;&gt;O3937,1,0)))</f>
        <v/>
      </c>
      <c r="Q3936">
        <f>IF(P3936=1,SUM($P$7:P3936),"")</f>
        <v/>
      </c>
      <c r="R3936">
        <f>IF($A3936="","",IF(ISNUMBER($A3936),$A3936,IFERROR(DATEVALUE($A3936),NA())))</f>
        <v/>
      </c>
    </row>
    <row r="3937">
      <c r="O3937">
        <f>IF($R3937="","",CHOOSE($Q$2,YEAR(R3937)*12+MONTH(R3937),INT((R3937-2)/7),YEAR(R3937)*4+ROUNDUP(MONTH(R3937)/3)))</f>
        <v/>
      </c>
      <c r="P3937">
        <f>IF($R3937="","",IF($R3938="",1,IF(O3937&lt;&gt;O3938,1,0)))</f>
        <v/>
      </c>
      <c r="Q3937">
        <f>IF(P3937=1,SUM($P$7:P3937),"")</f>
        <v/>
      </c>
      <c r="R3937">
        <f>IF($A3937="","",IF(ISNUMBER($A3937),$A3937,IFERROR(DATEVALUE($A3937),NA())))</f>
        <v/>
      </c>
    </row>
    <row r="3938">
      <c r="O3938">
        <f>IF($R3938="","",CHOOSE($Q$2,YEAR(R3938)*12+MONTH(R3938),INT((R3938-2)/7),YEAR(R3938)*4+ROUNDUP(MONTH(R3938)/3)))</f>
        <v/>
      </c>
      <c r="P3938">
        <f>IF($R3938="","",IF($R3939="",1,IF(O3938&lt;&gt;O3939,1,0)))</f>
        <v/>
      </c>
      <c r="Q3938">
        <f>IF(P3938=1,SUM($P$7:P3938),"")</f>
        <v/>
      </c>
      <c r="R3938">
        <f>IF($A3938="","",IF(ISNUMBER($A3938),$A3938,IFERROR(DATEVALUE($A3938),NA())))</f>
        <v/>
      </c>
    </row>
    <row r="3939">
      <c r="O3939">
        <f>IF($R3939="","",CHOOSE($Q$2,YEAR(R3939)*12+MONTH(R3939),INT((R3939-2)/7),YEAR(R3939)*4+ROUNDUP(MONTH(R3939)/3)))</f>
        <v/>
      </c>
      <c r="P3939">
        <f>IF($R3939="","",IF($R3940="",1,IF(O3939&lt;&gt;O3940,1,0)))</f>
        <v/>
      </c>
      <c r="Q3939">
        <f>IF(P3939=1,SUM($P$7:P3939),"")</f>
        <v/>
      </c>
      <c r="R3939">
        <f>IF($A3939="","",IF(ISNUMBER($A3939),$A3939,IFERROR(DATEVALUE($A3939),NA())))</f>
        <v/>
      </c>
    </row>
    <row r="3940">
      <c r="O3940">
        <f>IF($R3940="","",CHOOSE($Q$2,YEAR(R3940)*12+MONTH(R3940),INT((R3940-2)/7),YEAR(R3940)*4+ROUNDUP(MONTH(R3940)/3)))</f>
        <v/>
      </c>
      <c r="P3940">
        <f>IF($R3940="","",IF($R3941="",1,IF(O3940&lt;&gt;O3941,1,0)))</f>
        <v/>
      </c>
      <c r="Q3940">
        <f>IF(P3940=1,SUM($P$7:P3940),"")</f>
        <v/>
      </c>
      <c r="R3940">
        <f>IF($A3940="","",IF(ISNUMBER($A3940),$A3940,IFERROR(DATEVALUE($A3940),NA())))</f>
        <v/>
      </c>
    </row>
    <row r="3941">
      <c r="O3941">
        <f>IF($R3941="","",CHOOSE($Q$2,YEAR(R3941)*12+MONTH(R3941),INT((R3941-2)/7),YEAR(R3941)*4+ROUNDUP(MONTH(R3941)/3)))</f>
        <v/>
      </c>
      <c r="P3941">
        <f>IF($R3941="","",IF($R3942="",1,IF(O3941&lt;&gt;O3942,1,0)))</f>
        <v/>
      </c>
      <c r="Q3941">
        <f>IF(P3941=1,SUM($P$7:P3941),"")</f>
        <v/>
      </c>
      <c r="R3941">
        <f>IF($A3941="","",IF(ISNUMBER($A3941),$A3941,IFERROR(DATEVALUE($A3941),NA())))</f>
        <v/>
      </c>
    </row>
    <row r="3942">
      <c r="O3942">
        <f>IF($R3942="","",CHOOSE($Q$2,YEAR(R3942)*12+MONTH(R3942),INT((R3942-2)/7),YEAR(R3942)*4+ROUNDUP(MONTH(R3942)/3)))</f>
        <v/>
      </c>
      <c r="P3942">
        <f>IF($R3942="","",IF($R3943="",1,IF(O3942&lt;&gt;O3943,1,0)))</f>
        <v/>
      </c>
      <c r="Q3942">
        <f>IF(P3942=1,SUM($P$7:P3942),"")</f>
        <v/>
      </c>
      <c r="R3942">
        <f>IF($A3942="","",IF(ISNUMBER($A3942),$A3942,IFERROR(DATEVALUE($A3942),NA())))</f>
        <v/>
      </c>
    </row>
    <row r="3943">
      <c r="O3943">
        <f>IF($R3943="","",CHOOSE($Q$2,YEAR(R3943)*12+MONTH(R3943),INT((R3943-2)/7),YEAR(R3943)*4+ROUNDUP(MONTH(R3943)/3)))</f>
        <v/>
      </c>
      <c r="P3943">
        <f>IF($R3943="","",IF($R3944="",1,IF(O3943&lt;&gt;O3944,1,0)))</f>
        <v/>
      </c>
      <c r="Q3943">
        <f>IF(P3943=1,SUM($P$7:P3943),"")</f>
        <v/>
      </c>
      <c r="R3943">
        <f>IF($A3943="","",IF(ISNUMBER($A3943),$A3943,IFERROR(DATEVALUE($A3943),NA())))</f>
        <v/>
      </c>
    </row>
    <row r="3944">
      <c r="O3944">
        <f>IF($R3944="","",CHOOSE($Q$2,YEAR(R3944)*12+MONTH(R3944),INT((R3944-2)/7),YEAR(R3944)*4+ROUNDUP(MONTH(R3944)/3)))</f>
        <v/>
      </c>
      <c r="P3944">
        <f>IF($R3944="","",IF($R3945="",1,IF(O3944&lt;&gt;O3945,1,0)))</f>
        <v/>
      </c>
      <c r="Q3944">
        <f>IF(P3944=1,SUM($P$7:P3944),"")</f>
        <v/>
      </c>
      <c r="R3944">
        <f>IF($A3944="","",IF(ISNUMBER($A3944),$A3944,IFERROR(DATEVALUE($A3944),NA())))</f>
        <v/>
      </c>
    </row>
    <row r="3945">
      <c r="O3945">
        <f>IF($R3945="","",CHOOSE($Q$2,YEAR(R3945)*12+MONTH(R3945),INT((R3945-2)/7),YEAR(R3945)*4+ROUNDUP(MONTH(R3945)/3)))</f>
        <v/>
      </c>
      <c r="P3945">
        <f>IF($R3945="","",IF($R3946="",1,IF(O3945&lt;&gt;O3946,1,0)))</f>
        <v/>
      </c>
      <c r="Q3945">
        <f>IF(P3945=1,SUM($P$7:P3945),"")</f>
        <v/>
      </c>
      <c r="R3945">
        <f>IF($A3945="","",IF(ISNUMBER($A3945),$A3945,IFERROR(DATEVALUE($A3945),NA())))</f>
        <v/>
      </c>
    </row>
    <row r="3946">
      <c r="O3946">
        <f>IF($R3946="","",CHOOSE($Q$2,YEAR(R3946)*12+MONTH(R3946),INT((R3946-2)/7),YEAR(R3946)*4+ROUNDUP(MONTH(R3946)/3)))</f>
        <v/>
      </c>
      <c r="P3946">
        <f>IF($R3946="","",IF($R3947="",1,IF(O3946&lt;&gt;O3947,1,0)))</f>
        <v/>
      </c>
      <c r="Q3946">
        <f>IF(P3946=1,SUM($P$7:P3946),"")</f>
        <v/>
      </c>
      <c r="R3946">
        <f>IF($A3946="","",IF(ISNUMBER($A3946),$A3946,IFERROR(DATEVALUE($A3946),NA())))</f>
        <v/>
      </c>
    </row>
    <row r="3947">
      <c r="O3947">
        <f>IF($R3947="","",CHOOSE($Q$2,YEAR(R3947)*12+MONTH(R3947),INT((R3947-2)/7),YEAR(R3947)*4+ROUNDUP(MONTH(R3947)/3)))</f>
        <v/>
      </c>
      <c r="P3947">
        <f>IF($R3947="","",IF($R3948="",1,IF(O3947&lt;&gt;O3948,1,0)))</f>
        <v/>
      </c>
      <c r="Q3947">
        <f>IF(P3947=1,SUM($P$7:P3947),"")</f>
        <v/>
      </c>
      <c r="R3947">
        <f>IF($A3947="","",IF(ISNUMBER($A3947),$A3947,IFERROR(DATEVALUE($A3947),NA())))</f>
        <v/>
      </c>
    </row>
    <row r="3948">
      <c r="O3948">
        <f>IF($R3948="","",CHOOSE($Q$2,YEAR(R3948)*12+MONTH(R3948),INT((R3948-2)/7),YEAR(R3948)*4+ROUNDUP(MONTH(R3948)/3)))</f>
        <v/>
      </c>
      <c r="P3948">
        <f>IF($R3948="","",IF($R3949="",1,IF(O3948&lt;&gt;O3949,1,0)))</f>
        <v/>
      </c>
      <c r="Q3948">
        <f>IF(P3948=1,SUM($P$7:P3948),"")</f>
        <v/>
      </c>
      <c r="R3948">
        <f>IF($A3948="","",IF(ISNUMBER($A3948),$A3948,IFERROR(DATEVALUE($A3948),NA())))</f>
        <v/>
      </c>
    </row>
    <row r="3949">
      <c r="O3949">
        <f>IF($R3949="","",CHOOSE($Q$2,YEAR(R3949)*12+MONTH(R3949),INT((R3949-2)/7),YEAR(R3949)*4+ROUNDUP(MONTH(R3949)/3)))</f>
        <v/>
      </c>
      <c r="P3949">
        <f>IF($R3949="","",IF($R3950="",1,IF(O3949&lt;&gt;O3950,1,0)))</f>
        <v/>
      </c>
      <c r="Q3949">
        <f>IF(P3949=1,SUM($P$7:P3949),"")</f>
        <v/>
      </c>
      <c r="R3949">
        <f>IF($A3949="","",IF(ISNUMBER($A3949),$A3949,IFERROR(DATEVALUE($A3949),NA())))</f>
        <v/>
      </c>
    </row>
    <row r="3950">
      <c r="O3950">
        <f>IF($R3950="","",CHOOSE($Q$2,YEAR(R3950)*12+MONTH(R3950),INT((R3950-2)/7),YEAR(R3950)*4+ROUNDUP(MONTH(R3950)/3)))</f>
        <v/>
      </c>
      <c r="P3950">
        <f>IF($R3950="","",IF($R3951="",1,IF(O3950&lt;&gt;O3951,1,0)))</f>
        <v/>
      </c>
      <c r="Q3950">
        <f>IF(P3950=1,SUM($P$7:P3950),"")</f>
        <v/>
      </c>
      <c r="R3950">
        <f>IF($A3950="","",IF(ISNUMBER($A3950),$A3950,IFERROR(DATEVALUE($A3950),NA())))</f>
        <v/>
      </c>
    </row>
    <row r="3951">
      <c r="O3951">
        <f>IF($R3951="","",CHOOSE($Q$2,YEAR(R3951)*12+MONTH(R3951),INT((R3951-2)/7),YEAR(R3951)*4+ROUNDUP(MONTH(R3951)/3)))</f>
        <v/>
      </c>
      <c r="P3951">
        <f>IF($R3951="","",IF($R3952="",1,IF(O3951&lt;&gt;O3952,1,0)))</f>
        <v/>
      </c>
      <c r="Q3951">
        <f>IF(P3951=1,SUM($P$7:P3951),"")</f>
        <v/>
      </c>
      <c r="R3951">
        <f>IF($A3951="","",IF(ISNUMBER($A3951),$A3951,IFERROR(DATEVALUE($A3951),NA())))</f>
        <v/>
      </c>
    </row>
    <row r="3952">
      <c r="O3952">
        <f>IF($R3952="","",CHOOSE($Q$2,YEAR(R3952)*12+MONTH(R3952),INT((R3952-2)/7),YEAR(R3952)*4+ROUNDUP(MONTH(R3952)/3)))</f>
        <v/>
      </c>
      <c r="P3952">
        <f>IF($R3952="","",IF($R3953="",1,IF(O3952&lt;&gt;O3953,1,0)))</f>
        <v/>
      </c>
      <c r="Q3952">
        <f>IF(P3952=1,SUM($P$7:P3952),"")</f>
        <v/>
      </c>
      <c r="R3952">
        <f>IF($A3952="","",IF(ISNUMBER($A3952),$A3952,IFERROR(DATEVALUE($A3952),NA())))</f>
        <v/>
      </c>
    </row>
    <row r="3953">
      <c r="O3953">
        <f>IF($R3953="","",CHOOSE($Q$2,YEAR(R3953)*12+MONTH(R3953),INT((R3953-2)/7),YEAR(R3953)*4+ROUNDUP(MONTH(R3953)/3)))</f>
        <v/>
      </c>
      <c r="P3953">
        <f>IF($R3953="","",IF($R3954="",1,IF(O3953&lt;&gt;O3954,1,0)))</f>
        <v/>
      </c>
      <c r="Q3953">
        <f>IF(P3953=1,SUM($P$7:P3953),"")</f>
        <v/>
      </c>
      <c r="R3953">
        <f>IF($A3953="","",IF(ISNUMBER($A3953),$A3953,IFERROR(DATEVALUE($A3953),NA())))</f>
        <v/>
      </c>
    </row>
    <row r="3954">
      <c r="O3954">
        <f>IF($R3954="","",CHOOSE($Q$2,YEAR(R3954)*12+MONTH(R3954),INT((R3954-2)/7),YEAR(R3954)*4+ROUNDUP(MONTH(R3954)/3)))</f>
        <v/>
      </c>
      <c r="P3954">
        <f>IF($R3954="","",IF($R3955="",1,IF(O3954&lt;&gt;O3955,1,0)))</f>
        <v/>
      </c>
      <c r="Q3954">
        <f>IF(P3954=1,SUM($P$7:P3954),"")</f>
        <v/>
      </c>
      <c r="R3954">
        <f>IF($A3954="","",IF(ISNUMBER($A3954),$A3954,IFERROR(DATEVALUE($A3954),NA())))</f>
        <v/>
      </c>
    </row>
    <row r="3955">
      <c r="O3955">
        <f>IF($R3955="","",CHOOSE($Q$2,YEAR(R3955)*12+MONTH(R3955),INT((R3955-2)/7),YEAR(R3955)*4+ROUNDUP(MONTH(R3955)/3)))</f>
        <v/>
      </c>
      <c r="P3955">
        <f>IF($R3955="","",IF($R3956="",1,IF(O3955&lt;&gt;O3956,1,0)))</f>
        <v/>
      </c>
      <c r="Q3955">
        <f>IF(P3955=1,SUM($P$7:P3955),"")</f>
        <v/>
      </c>
      <c r="R3955">
        <f>IF($A3955="","",IF(ISNUMBER($A3955),$A3955,IFERROR(DATEVALUE($A3955),NA())))</f>
        <v/>
      </c>
    </row>
    <row r="3956">
      <c r="O3956">
        <f>IF($R3956="","",CHOOSE($Q$2,YEAR(R3956)*12+MONTH(R3956),INT((R3956-2)/7),YEAR(R3956)*4+ROUNDUP(MONTH(R3956)/3)))</f>
        <v/>
      </c>
      <c r="P3956">
        <f>IF($R3956="","",IF($R3957="",1,IF(O3956&lt;&gt;O3957,1,0)))</f>
        <v/>
      </c>
      <c r="Q3956">
        <f>IF(P3956=1,SUM($P$7:P3956),"")</f>
        <v/>
      </c>
      <c r="R3956">
        <f>IF($A3956="","",IF(ISNUMBER($A3956),$A3956,IFERROR(DATEVALUE($A3956),NA())))</f>
        <v/>
      </c>
    </row>
    <row r="3957">
      <c r="O3957">
        <f>IF($R3957="","",CHOOSE($Q$2,YEAR(R3957)*12+MONTH(R3957),INT((R3957-2)/7),YEAR(R3957)*4+ROUNDUP(MONTH(R3957)/3)))</f>
        <v/>
      </c>
      <c r="P3957">
        <f>IF($R3957="","",IF($R3958="",1,IF(O3957&lt;&gt;O3958,1,0)))</f>
        <v/>
      </c>
      <c r="Q3957">
        <f>IF(P3957=1,SUM($P$7:P3957),"")</f>
        <v/>
      </c>
      <c r="R3957">
        <f>IF($A3957="","",IF(ISNUMBER($A3957),$A3957,IFERROR(DATEVALUE($A3957),NA())))</f>
        <v/>
      </c>
    </row>
    <row r="3958">
      <c r="O3958">
        <f>IF($R3958="","",CHOOSE($Q$2,YEAR(R3958)*12+MONTH(R3958),INT((R3958-2)/7),YEAR(R3958)*4+ROUNDUP(MONTH(R3958)/3)))</f>
        <v/>
      </c>
      <c r="P3958">
        <f>IF($R3958="","",IF($R3959="",1,IF(O3958&lt;&gt;O3959,1,0)))</f>
        <v/>
      </c>
      <c r="Q3958">
        <f>IF(P3958=1,SUM($P$7:P3958),"")</f>
        <v/>
      </c>
      <c r="R3958">
        <f>IF($A3958="","",IF(ISNUMBER($A3958),$A3958,IFERROR(DATEVALUE($A3958),NA())))</f>
        <v/>
      </c>
    </row>
    <row r="3959">
      <c r="O3959">
        <f>IF($R3959="","",CHOOSE($Q$2,YEAR(R3959)*12+MONTH(R3959),INT((R3959-2)/7),YEAR(R3959)*4+ROUNDUP(MONTH(R3959)/3)))</f>
        <v/>
      </c>
      <c r="P3959">
        <f>IF($R3959="","",IF($R3960="",1,IF(O3959&lt;&gt;O3960,1,0)))</f>
        <v/>
      </c>
      <c r="Q3959">
        <f>IF(P3959=1,SUM($P$7:P3959),"")</f>
        <v/>
      </c>
      <c r="R3959">
        <f>IF($A3959="","",IF(ISNUMBER($A3959),$A3959,IFERROR(DATEVALUE($A3959),NA())))</f>
        <v/>
      </c>
    </row>
    <row r="3960">
      <c r="O3960">
        <f>IF($R3960="","",CHOOSE($Q$2,YEAR(R3960)*12+MONTH(R3960),INT((R3960-2)/7),YEAR(R3960)*4+ROUNDUP(MONTH(R3960)/3)))</f>
        <v/>
      </c>
      <c r="P3960">
        <f>IF($R3960="","",IF($R3961="",1,IF(O3960&lt;&gt;O3961,1,0)))</f>
        <v/>
      </c>
      <c r="Q3960">
        <f>IF(P3960=1,SUM($P$7:P3960),"")</f>
        <v/>
      </c>
      <c r="R3960">
        <f>IF($A3960="","",IF(ISNUMBER($A3960),$A3960,IFERROR(DATEVALUE($A3960),NA())))</f>
        <v/>
      </c>
    </row>
    <row r="3961">
      <c r="O3961">
        <f>IF($R3961="","",CHOOSE($Q$2,YEAR(R3961)*12+MONTH(R3961),INT((R3961-2)/7),YEAR(R3961)*4+ROUNDUP(MONTH(R3961)/3)))</f>
        <v/>
      </c>
      <c r="P3961">
        <f>IF($R3961="","",IF($R3962="",1,IF(O3961&lt;&gt;O3962,1,0)))</f>
        <v/>
      </c>
      <c r="Q3961">
        <f>IF(P3961=1,SUM($P$7:P3961),"")</f>
        <v/>
      </c>
      <c r="R3961">
        <f>IF($A3961="","",IF(ISNUMBER($A3961),$A3961,IFERROR(DATEVALUE($A3961),NA())))</f>
        <v/>
      </c>
    </row>
    <row r="3962">
      <c r="O3962">
        <f>IF($R3962="","",CHOOSE($Q$2,YEAR(R3962)*12+MONTH(R3962),INT((R3962-2)/7),YEAR(R3962)*4+ROUNDUP(MONTH(R3962)/3)))</f>
        <v/>
      </c>
      <c r="P3962">
        <f>IF($R3962="","",IF($R3963="",1,IF(O3962&lt;&gt;O3963,1,0)))</f>
        <v/>
      </c>
      <c r="Q3962">
        <f>IF(P3962=1,SUM($P$7:P3962),"")</f>
        <v/>
      </c>
      <c r="R3962">
        <f>IF($A3962="","",IF(ISNUMBER($A3962),$A3962,IFERROR(DATEVALUE($A3962),NA())))</f>
        <v/>
      </c>
    </row>
    <row r="3963">
      <c r="O3963">
        <f>IF($R3963="","",CHOOSE($Q$2,YEAR(R3963)*12+MONTH(R3963),INT((R3963-2)/7),YEAR(R3963)*4+ROUNDUP(MONTH(R3963)/3)))</f>
        <v/>
      </c>
      <c r="P3963">
        <f>IF($R3963="","",IF($R3964="",1,IF(O3963&lt;&gt;O3964,1,0)))</f>
        <v/>
      </c>
      <c r="Q3963">
        <f>IF(P3963=1,SUM($P$7:P3963),"")</f>
        <v/>
      </c>
      <c r="R3963">
        <f>IF($A3963="","",IF(ISNUMBER($A3963),$A3963,IFERROR(DATEVALUE($A3963),NA())))</f>
        <v/>
      </c>
    </row>
    <row r="3964">
      <c r="O3964">
        <f>IF($R3964="","",CHOOSE($Q$2,YEAR(R3964)*12+MONTH(R3964),INT((R3964-2)/7),YEAR(R3964)*4+ROUNDUP(MONTH(R3964)/3)))</f>
        <v/>
      </c>
      <c r="P3964">
        <f>IF($R3964="","",IF($R3965="",1,IF(O3964&lt;&gt;O3965,1,0)))</f>
        <v/>
      </c>
      <c r="Q3964">
        <f>IF(P3964=1,SUM($P$7:P3964),"")</f>
        <v/>
      </c>
      <c r="R3964">
        <f>IF($A3964="","",IF(ISNUMBER($A3964),$A3964,IFERROR(DATEVALUE($A3964),NA())))</f>
        <v/>
      </c>
    </row>
    <row r="3965">
      <c r="O3965">
        <f>IF($R3965="","",CHOOSE($Q$2,YEAR(R3965)*12+MONTH(R3965),INT((R3965-2)/7),YEAR(R3965)*4+ROUNDUP(MONTH(R3965)/3)))</f>
        <v/>
      </c>
      <c r="P3965">
        <f>IF($R3965="","",IF($R3966="",1,IF(O3965&lt;&gt;O3966,1,0)))</f>
        <v/>
      </c>
      <c r="Q3965">
        <f>IF(P3965=1,SUM($P$7:P3965),"")</f>
        <v/>
      </c>
      <c r="R3965">
        <f>IF($A3965="","",IF(ISNUMBER($A3965),$A3965,IFERROR(DATEVALUE($A3965),NA())))</f>
        <v/>
      </c>
    </row>
    <row r="3966">
      <c r="O3966">
        <f>IF($R3966="","",CHOOSE($Q$2,YEAR(R3966)*12+MONTH(R3966),INT((R3966-2)/7),YEAR(R3966)*4+ROUNDUP(MONTH(R3966)/3)))</f>
        <v/>
      </c>
      <c r="P3966">
        <f>IF($R3966="","",IF($R3967="",1,IF(O3966&lt;&gt;O3967,1,0)))</f>
        <v/>
      </c>
      <c r="Q3966">
        <f>IF(P3966=1,SUM($P$7:P3966),"")</f>
        <v/>
      </c>
      <c r="R3966">
        <f>IF($A3966="","",IF(ISNUMBER($A3966),$A3966,IFERROR(DATEVALUE($A3966),NA())))</f>
        <v/>
      </c>
    </row>
    <row r="3967">
      <c r="O3967">
        <f>IF($R3967="","",CHOOSE($Q$2,YEAR(R3967)*12+MONTH(R3967),INT((R3967-2)/7),YEAR(R3967)*4+ROUNDUP(MONTH(R3967)/3)))</f>
        <v/>
      </c>
      <c r="P3967">
        <f>IF($R3967="","",IF($R3968="",1,IF(O3967&lt;&gt;O3968,1,0)))</f>
        <v/>
      </c>
      <c r="Q3967">
        <f>IF(P3967=1,SUM($P$7:P3967),"")</f>
        <v/>
      </c>
      <c r="R3967">
        <f>IF($A3967="","",IF(ISNUMBER($A3967),$A3967,IFERROR(DATEVALUE($A3967),NA())))</f>
        <v/>
      </c>
    </row>
    <row r="3968">
      <c r="O3968">
        <f>IF($R3968="","",CHOOSE($Q$2,YEAR(R3968)*12+MONTH(R3968),INT((R3968-2)/7),YEAR(R3968)*4+ROUNDUP(MONTH(R3968)/3)))</f>
        <v/>
      </c>
      <c r="P3968">
        <f>IF($R3968="","",IF($R3969="",1,IF(O3968&lt;&gt;O3969,1,0)))</f>
        <v/>
      </c>
      <c r="Q3968">
        <f>IF(P3968=1,SUM($P$7:P3968),"")</f>
        <v/>
      </c>
      <c r="R3968">
        <f>IF($A3968="","",IF(ISNUMBER($A3968),$A3968,IFERROR(DATEVALUE($A3968),NA())))</f>
        <v/>
      </c>
    </row>
    <row r="3969">
      <c r="O3969">
        <f>IF($R3969="","",CHOOSE($Q$2,YEAR(R3969)*12+MONTH(R3969),INT((R3969-2)/7),YEAR(R3969)*4+ROUNDUP(MONTH(R3969)/3)))</f>
        <v/>
      </c>
      <c r="P3969">
        <f>IF($R3969="","",IF($R3970="",1,IF(O3969&lt;&gt;O3970,1,0)))</f>
        <v/>
      </c>
      <c r="Q3969">
        <f>IF(P3969=1,SUM($P$7:P3969),"")</f>
        <v/>
      </c>
      <c r="R3969">
        <f>IF($A3969="","",IF(ISNUMBER($A3969),$A3969,IFERROR(DATEVALUE($A3969),NA())))</f>
        <v/>
      </c>
    </row>
    <row r="3970">
      <c r="O3970">
        <f>IF($R3970="","",CHOOSE($Q$2,YEAR(R3970)*12+MONTH(R3970),INT((R3970-2)/7),YEAR(R3970)*4+ROUNDUP(MONTH(R3970)/3)))</f>
        <v/>
      </c>
      <c r="P3970">
        <f>IF($R3970="","",IF($R3971="",1,IF(O3970&lt;&gt;O3971,1,0)))</f>
        <v/>
      </c>
      <c r="Q3970">
        <f>IF(P3970=1,SUM($P$7:P3970),"")</f>
        <v/>
      </c>
      <c r="R3970">
        <f>IF($A3970="","",IF(ISNUMBER($A3970),$A3970,IFERROR(DATEVALUE($A3970),NA())))</f>
        <v/>
      </c>
    </row>
    <row r="3971">
      <c r="O3971">
        <f>IF($R3971="","",CHOOSE($Q$2,YEAR(R3971)*12+MONTH(R3971),INT((R3971-2)/7),YEAR(R3971)*4+ROUNDUP(MONTH(R3971)/3)))</f>
        <v/>
      </c>
      <c r="P3971">
        <f>IF($R3971="","",IF($R3972="",1,IF(O3971&lt;&gt;O3972,1,0)))</f>
        <v/>
      </c>
      <c r="Q3971">
        <f>IF(P3971=1,SUM($P$7:P3971),"")</f>
        <v/>
      </c>
      <c r="R3971">
        <f>IF($A3971="","",IF(ISNUMBER($A3971),$A3971,IFERROR(DATEVALUE($A3971),NA())))</f>
        <v/>
      </c>
    </row>
    <row r="3972">
      <c r="O3972">
        <f>IF($R3972="","",CHOOSE($Q$2,YEAR(R3972)*12+MONTH(R3972),INT((R3972-2)/7),YEAR(R3972)*4+ROUNDUP(MONTH(R3972)/3)))</f>
        <v/>
      </c>
      <c r="P3972">
        <f>IF($R3972="","",IF($R3973="",1,IF(O3972&lt;&gt;O3973,1,0)))</f>
        <v/>
      </c>
      <c r="Q3972">
        <f>IF(P3972=1,SUM($P$7:P3972),"")</f>
        <v/>
      </c>
      <c r="R3972">
        <f>IF($A3972="","",IF(ISNUMBER($A3972),$A3972,IFERROR(DATEVALUE($A3972),NA())))</f>
        <v/>
      </c>
    </row>
    <row r="3973">
      <c r="O3973">
        <f>IF($R3973="","",CHOOSE($Q$2,YEAR(R3973)*12+MONTH(R3973),INT((R3973-2)/7),YEAR(R3973)*4+ROUNDUP(MONTH(R3973)/3)))</f>
        <v/>
      </c>
      <c r="P3973">
        <f>IF($R3973="","",IF($R3974="",1,IF(O3973&lt;&gt;O3974,1,0)))</f>
        <v/>
      </c>
      <c r="Q3973">
        <f>IF(P3973=1,SUM($P$7:P3973),"")</f>
        <v/>
      </c>
      <c r="R3973">
        <f>IF($A3973="","",IF(ISNUMBER($A3973),$A3973,IFERROR(DATEVALUE($A3973),NA())))</f>
        <v/>
      </c>
    </row>
    <row r="3974">
      <c r="O3974">
        <f>IF($R3974="","",CHOOSE($Q$2,YEAR(R3974)*12+MONTH(R3974),INT((R3974-2)/7),YEAR(R3974)*4+ROUNDUP(MONTH(R3974)/3)))</f>
        <v/>
      </c>
      <c r="P3974">
        <f>IF($R3974="","",IF($R3975="",1,IF(O3974&lt;&gt;O3975,1,0)))</f>
        <v/>
      </c>
      <c r="Q3974">
        <f>IF(P3974=1,SUM($P$7:P3974),"")</f>
        <v/>
      </c>
      <c r="R3974">
        <f>IF($A3974="","",IF(ISNUMBER($A3974),$A3974,IFERROR(DATEVALUE($A3974),NA())))</f>
        <v/>
      </c>
    </row>
    <row r="3975">
      <c r="O3975">
        <f>IF($R3975="","",CHOOSE($Q$2,YEAR(R3975)*12+MONTH(R3975),INT((R3975-2)/7),YEAR(R3975)*4+ROUNDUP(MONTH(R3975)/3)))</f>
        <v/>
      </c>
      <c r="P3975">
        <f>IF($R3975="","",IF($R3976="",1,IF(O3975&lt;&gt;O3976,1,0)))</f>
        <v/>
      </c>
      <c r="Q3975">
        <f>IF(P3975=1,SUM($P$7:P3975),"")</f>
        <v/>
      </c>
      <c r="R3975">
        <f>IF($A3975="","",IF(ISNUMBER($A3975),$A3975,IFERROR(DATEVALUE($A3975),NA())))</f>
        <v/>
      </c>
    </row>
    <row r="3976">
      <c r="O3976">
        <f>IF($R3976="","",CHOOSE($Q$2,YEAR(R3976)*12+MONTH(R3976),INT((R3976-2)/7),YEAR(R3976)*4+ROUNDUP(MONTH(R3976)/3)))</f>
        <v/>
      </c>
      <c r="P3976">
        <f>IF($R3976="","",IF($R3977="",1,IF(O3976&lt;&gt;O3977,1,0)))</f>
        <v/>
      </c>
      <c r="Q3976">
        <f>IF(P3976=1,SUM($P$7:P3976),"")</f>
        <v/>
      </c>
      <c r="R3976">
        <f>IF($A3976="","",IF(ISNUMBER($A3976),$A3976,IFERROR(DATEVALUE($A3976),NA())))</f>
        <v/>
      </c>
    </row>
    <row r="3977">
      <c r="O3977">
        <f>IF($R3977="","",CHOOSE($Q$2,YEAR(R3977)*12+MONTH(R3977),INT((R3977-2)/7),YEAR(R3977)*4+ROUNDUP(MONTH(R3977)/3)))</f>
        <v/>
      </c>
      <c r="P3977">
        <f>IF($R3977="","",IF($R3978="",1,IF(O3977&lt;&gt;O3978,1,0)))</f>
        <v/>
      </c>
      <c r="Q3977">
        <f>IF(P3977=1,SUM($P$7:P3977),"")</f>
        <v/>
      </c>
      <c r="R3977">
        <f>IF($A3977="","",IF(ISNUMBER($A3977),$A3977,IFERROR(DATEVALUE($A3977),NA())))</f>
        <v/>
      </c>
    </row>
    <row r="3978">
      <c r="O3978">
        <f>IF($R3978="","",CHOOSE($Q$2,YEAR(R3978)*12+MONTH(R3978),INT((R3978-2)/7),YEAR(R3978)*4+ROUNDUP(MONTH(R3978)/3)))</f>
        <v/>
      </c>
      <c r="P3978">
        <f>IF($R3978="","",IF($R3979="",1,IF(O3978&lt;&gt;O3979,1,0)))</f>
        <v/>
      </c>
      <c r="Q3978">
        <f>IF(P3978=1,SUM($P$7:P3978),"")</f>
        <v/>
      </c>
      <c r="R3978">
        <f>IF($A3978="","",IF(ISNUMBER($A3978),$A3978,IFERROR(DATEVALUE($A3978),NA())))</f>
        <v/>
      </c>
    </row>
    <row r="3979">
      <c r="O3979">
        <f>IF($R3979="","",CHOOSE($Q$2,YEAR(R3979)*12+MONTH(R3979),INT((R3979-2)/7),YEAR(R3979)*4+ROUNDUP(MONTH(R3979)/3)))</f>
        <v/>
      </c>
      <c r="P3979">
        <f>IF($R3979="","",IF($R3980="",1,IF(O3979&lt;&gt;O3980,1,0)))</f>
        <v/>
      </c>
      <c r="Q3979">
        <f>IF(P3979=1,SUM($P$7:P3979),"")</f>
        <v/>
      </c>
      <c r="R3979">
        <f>IF($A3979="","",IF(ISNUMBER($A3979),$A3979,IFERROR(DATEVALUE($A3979),NA())))</f>
        <v/>
      </c>
    </row>
    <row r="3980">
      <c r="O3980">
        <f>IF($R3980="","",CHOOSE($Q$2,YEAR(R3980)*12+MONTH(R3980),INT((R3980-2)/7),YEAR(R3980)*4+ROUNDUP(MONTH(R3980)/3)))</f>
        <v/>
      </c>
      <c r="P3980">
        <f>IF($R3980="","",IF($R3981="",1,IF(O3980&lt;&gt;O3981,1,0)))</f>
        <v/>
      </c>
      <c r="Q3980">
        <f>IF(P3980=1,SUM($P$7:P3980),"")</f>
        <v/>
      </c>
      <c r="R3980">
        <f>IF($A3980="","",IF(ISNUMBER($A3980),$A3980,IFERROR(DATEVALUE($A3980),NA())))</f>
        <v/>
      </c>
    </row>
    <row r="3981">
      <c r="O3981">
        <f>IF($R3981="","",CHOOSE($Q$2,YEAR(R3981)*12+MONTH(R3981),INT((R3981-2)/7),YEAR(R3981)*4+ROUNDUP(MONTH(R3981)/3)))</f>
        <v/>
      </c>
      <c r="P3981">
        <f>IF($R3981="","",IF($R3982="",1,IF(O3981&lt;&gt;O3982,1,0)))</f>
        <v/>
      </c>
      <c r="Q3981">
        <f>IF(P3981=1,SUM($P$7:P3981),"")</f>
        <v/>
      </c>
      <c r="R3981">
        <f>IF($A3981="","",IF(ISNUMBER($A3981),$A3981,IFERROR(DATEVALUE($A3981),NA())))</f>
        <v/>
      </c>
    </row>
    <row r="3982">
      <c r="O3982">
        <f>IF($R3982="","",CHOOSE($Q$2,YEAR(R3982)*12+MONTH(R3982),INT((R3982-2)/7),YEAR(R3982)*4+ROUNDUP(MONTH(R3982)/3)))</f>
        <v/>
      </c>
      <c r="P3982">
        <f>IF($R3982="","",IF($R3983="",1,IF(O3982&lt;&gt;O3983,1,0)))</f>
        <v/>
      </c>
      <c r="Q3982">
        <f>IF(P3982=1,SUM($P$7:P3982),"")</f>
        <v/>
      </c>
      <c r="R3982">
        <f>IF($A3982="","",IF(ISNUMBER($A3982),$A3982,IFERROR(DATEVALUE($A3982),NA())))</f>
        <v/>
      </c>
    </row>
    <row r="3983">
      <c r="O3983">
        <f>IF($R3983="","",CHOOSE($Q$2,YEAR(R3983)*12+MONTH(R3983),INT((R3983-2)/7),YEAR(R3983)*4+ROUNDUP(MONTH(R3983)/3)))</f>
        <v/>
      </c>
      <c r="P3983">
        <f>IF($R3983="","",IF($R3984="",1,IF(O3983&lt;&gt;O3984,1,0)))</f>
        <v/>
      </c>
      <c r="Q3983">
        <f>IF(P3983=1,SUM($P$7:P3983),"")</f>
        <v/>
      </c>
      <c r="R3983">
        <f>IF($A3983="","",IF(ISNUMBER($A3983),$A3983,IFERROR(DATEVALUE($A3983),NA())))</f>
        <v/>
      </c>
    </row>
    <row r="3984">
      <c r="O3984">
        <f>IF($R3984="","",CHOOSE($Q$2,YEAR(R3984)*12+MONTH(R3984),INT((R3984-2)/7),YEAR(R3984)*4+ROUNDUP(MONTH(R3984)/3)))</f>
        <v/>
      </c>
      <c r="P3984">
        <f>IF($R3984="","",IF($R3985="",1,IF(O3984&lt;&gt;O3985,1,0)))</f>
        <v/>
      </c>
      <c r="Q3984">
        <f>IF(P3984=1,SUM($P$7:P3984),"")</f>
        <v/>
      </c>
      <c r="R3984">
        <f>IF($A3984="","",IF(ISNUMBER($A3984),$A3984,IFERROR(DATEVALUE($A3984),NA())))</f>
        <v/>
      </c>
    </row>
    <row r="3985">
      <c r="O3985">
        <f>IF($R3985="","",CHOOSE($Q$2,YEAR(R3985)*12+MONTH(R3985),INT((R3985-2)/7),YEAR(R3985)*4+ROUNDUP(MONTH(R3985)/3)))</f>
        <v/>
      </c>
      <c r="P3985">
        <f>IF($R3985="","",IF($R3986="",1,IF(O3985&lt;&gt;O3986,1,0)))</f>
        <v/>
      </c>
      <c r="Q3985">
        <f>IF(P3985=1,SUM($P$7:P3985),"")</f>
        <v/>
      </c>
      <c r="R3985">
        <f>IF($A3985="","",IF(ISNUMBER($A3985),$A3985,IFERROR(DATEVALUE($A3985),NA())))</f>
        <v/>
      </c>
    </row>
    <row r="3986">
      <c r="O3986">
        <f>IF($R3986="","",CHOOSE($Q$2,YEAR(R3986)*12+MONTH(R3986),INT((R3986-2)/7),YEAR(R3986)*4+ROUNDUP(MONTH(R3986)/3)))</f>
        <v/>
      </c>
      <c r="P3986">
        <f>IF($R3986="","",IF($R3987="",1,IF(O3986&lt;&gt;O3987,1,0)))</f>
        <v/>
      </c>
      <c r="Q3986">
        <f>IF(P3986=1,SUM($P$7:P3986),"")</f>
        <v/>
      </c>
      <c r="R3986">
        <f>IF($A3986="","",IF(ISNUMBER($A3986),$A3986,IFERROR(DATEVALUE($A3986),NA())))</f>
        <v/>
      </c>
    </row>
    <row r="3987">
      <c r="O3987">
        <f>IF($R3987="","",CHOOSE($Q$2,YEAR(R3987)*12+MONTH(R3987),INT((R3987-2)/7),YEAR(R3987)*4+ROUNDUP(MONTH(R3987)/3)))</f>
        <v/>
      </c>
      <c r="P3987">
        <f>IF($R3987="","",IF($R3988="",1,IF(O3987&lt;&gt;O3988,1,0)))</f>
        <v/>
      </c>
      <c r="Q3987">
        <f>IF(P3987=1,SUM($P$7:P3987),"")</f>
        <v/>
      </c>
      <c r="R3987">
        <f>IF($A3987="","",IF(ISNUMBER($A3987),$A3987,IFERROR(DATEVALUE($A3987),NA())))</f>
        <v/>
      </c>
    </row>
    <row r="3988">
      <c r="O3988">
        <f>IF($R3988="","",CHOOSE($Q$2,YEAR(R3988)*12+MONTH(R3988),INT((R3988-2)/7),YEAR(R3988)*4+ROUNDUP(MONTH(R3988)/3)))</f>
        <v/>
      </c>
      <c r="P3988">
        <f>IF($R3988="","",IF($R3989="",1,IF(O3988&lt;&gt;O3989,1,0)))</f>
        <v/>
      </c>
      <c r="Q3988">
        <f>IF(P3988=1,SUM($P$7:P3988),"")</f>
        <v/>
      </c>
      <c r="R3988">
        <f>IF($A3988="","",IF(ISNUMBER($A3988),$A3988,IFERROR(DATEVALUE($A3988),NA())))</f>
        <v/>
      </c>
    </row>
    <row r="3989">
      <c r="O3989">
        <f>IF($R3989="","",CHOOSE($Q$2,YEAR(R3989)*12+MONTH(R3989),INT((R3989-2)/7),YEAR(R3989)*4+ROUNDUP(MONTH(R3989)/3)))</f>
        <v/>
      </c>
      <c r="P3989">
        <f>IF($R3989="","",IF($R3990="",1,IF(O3989&lt;&gt;O3990,1,0)))</f>
        <v/>
      </c>
      <c r="Q3989">
        <f>IF(P3989=1,SUM($P$7:P3989),"")</f>
        <v/>
      </c>
      <c r="R3989">
        <f>IF($A3989="","",IF(ISNUMBER($A3989),$A3989,IFERROR(DATEVALUE($A3989),NA())))</f>
        <v/>
      </c>
    </row>
    <row r="3990">
      <c r="O3990">
        <f>IF($R3990="","",CHOOSE($Q$2,YEAR(R3990)*12+MONTH(R3990),INT((R3990-2)/7),YEAR(R3990)*4+ROUNDUP(MONTH(R3990)/3)))</f>
        <v/>
      </c>
      <c r="P3990">
        <f>IF($R3990="","",IF($R3991="",1,IF(O3990&lt;&gt;O3991,1,0)))</f>
        <v/>
      </c>
      <c r="Q3990">
        <f>IF(P3990=1,SUM($P$7:P3990),"")</f>
        <v/>
      </c>
      <c r="R3990">
        <f>IF($A3990="","",IF(ISNUMBER($A3990),$A3990,IFERROR(DATEVALUE($A3990),NA())))</f>
        <v/>
      </c>
    </row>
    <row r="3991">
      <c r="O3991">
        <f>IF($R3991="","",CHOOSE($Q$2,YEAR(R3991)*12+MONTH(R3991),INT((R3991-2)/7),YEAR(R3991)*4+ROUNDUP(MONTH(R3991)/3)))</f>
        <v/>
      </c>
      <c r="P3991">
        <f>IF($R3991="","",IF($R3992="",1,IF(O3991&lt;&gt;O3992,1,0)))</f>
        <v/>
      </c>
      <c r="Q3991">
        <f>IF(P3991=1,SUM($P$7:P3991),"")</f>
        <v/>
      </c>
      <c r="R3991">
        <f>IF($A3991="","",IF(ISNUMBER($A3991),$A3991,IFERROR(DATEVALUE($A3991),NA())))</f>
        <v/>
      </c>
    </row>
    <row r="3992">
      <c r="O3992">
        <f>IF($R3992="","",CHOOSE($Q$2,YEAR(R3992)*12+MONTH(R3992),INT((R3992-2)/7),YEAR(R3992)*4+ROUNDUP(MONTH(R3992)/3)))</f>
        <v/>
      </c>
      <c r="P3992">
        <f>IF($R3992="","",IF($R3993="",1,IF(O3992&lt;&gt;O3993,1,0)))</f>
        <v/>
      </c>
      <c r="Q3992">
        <f>IF(P3992=1,SUM($P$7:P3992),"")</f>
        <v/>
      </c>
      <c r="R3992">
        <f>IF($A3992="","",IF(ISNUMBER($A3992),$A3992,IFERROR(DATEVALUE($A3992),NA())))</f>
        <v/>
      </c>
    </row>
    <row r="3993">
      <c r="O3993">
        <f>IF($R3993="","",CHOOSE($Q$2,YEAR(R3993)*12+MONTH(R3993),INT((R3993-2)/7),YEAR(R3993)*4+ROUNDUP(MONTH(R3993)/3)))</f>
        <v/>
      </c>
      <c r="P3993">
        <f>IF($R3993="","",IF($R3994="",1,IF(O3993&lt;&gt;O3994,1,0)))</f>
        <v/>
      </c>
      <c r="Q3993">
        <f>IF(P3993=1,SUM($P$7:P3993),"")</f>
        <v/>
      </c>
      <c r="R3993">
        <f>IF($A3993="","",IF(ISNUMBER($A3993),$A3993,IFERROR(DATEVALUE($A3993),NA())))</f>
        <v/>
      </c>
    </row>
    <row r="3994">
      <c r="O3994">
        <f>IF($R3994="","",CHOOSE($Q$2,YEAR(R3994)*12+MONTH(R3994),INT((R3994-2)/7),YEAR(R3994)*4+ROUNDUP(MONTH(R3994)/3)))</f>
        <v/>
      </c>
      <c r="P3994">
        <f>IF($R3994="","",IF($R3995="",1,IF(O3994&lt;&gt;O3995,1,0)))</f>
        <v/>
      </c>
      <c r="Q3994">
        <f>IF(P3994=1,SUM($P$7:P3994),"")</f>
        <v/>
      </c>
      <c r="R3994">
        <f>IF($A3994="","",IF(ISNUMBER($A3994),$A3994,IFERROR(DATEVALUE($A3994),NA())))</f>
        <v/>
      </c>
    </row>
    <row r="3995">
      <c r="O3995">
        <f>IF($R3995="","",CHOOSE($Q$2,YEAR(R3995)*12+MONTH(R3995),INT((R3995-2)/7),YEAR(R3995)*4+ROUNDUP(MONTH(R3995)/3)))</f>
        <v/>
      </c>
      <c r="P3995">
        <f>IF($R3995="","",IF($R3996="",1,IF(O3995&lt;&gt;O3996,1,0)))</f>
        <v/>
      </c>
      <c r="Q3995">
        <f>IF(P3995=1,SUM($P$7:P3995),"")</f>
        <v/>
      </c>
      <c r="R3995">
        <f>IF($A3995="","",IF(ISNUMBER($A3995),$A3995,IFERROR(DATEVALUE($A3995),NA())))</f>
        <v/>
      </c>
    </row>
    <row r="3996">
      <c r="O3996">
        <f>IF($R3996="","",CHOOSE($Q$2,YEAR(R3996)*12+MONTH(R3996),INT((R3996-2)/7),YEAR(R3996)*4+ROUNDUP(MONTH(R3996)/3)))</f>
        <v/>
      </c>
      <c r="P3996">
        <f>IF($R3996="","",IF($R3997="",1,IF(O3996&lt;&gt;O3997,1,0)))</f>
        <v/>
      </c>
      <c r="Q3996">
        <f>IF(P3996=1,SUM($P$7:P3996),"")</f>
        <v/>
      </c>
      <c r="R3996">
        <f>IF($A3996="","",IF(ISNUMBER($A3996),$A3996,IFERROR(DATEVALUE($A3996),NA())))</f>
        <v/>
      </c>
    </row>
    <row r="3997">
      <c r="O3997">
        <f>IF($R3997="","",CHOOSE($Q$2,YEAR(R3997)*12+MONTH(R3997),INT((R3997-2)/7),YEAR(R3997)*4+ROUNDUP(MONTH(R3997)/3)))</f>
        <v/>
      </c>
      <c r="P3997">
        <f>IF($R3997="","",IF($R3998="",1,IF(O3997&lt;&gt;O3998,1,0)))</f>
        <v/>
      </c>
      <c r="Q3997">
        <f>IF(P3997=1,SUM($P$7:P3997),"")</f>
        <v/>
      </c>
      <c r="R3997">
        <f>IF($A3997="","",IF(ISNUMBER($A3997),$A3997,IFERROR(DATEVALUE($A3997),NA())))</f>
        <v/>
      </c>
    </row>
    <row r="3998">
      <c r="O3998">
        <f>IF($R3998="","",CHOOSE($Q$2,YEAR(R3998)*12+MONTH(R3998),INT((R3998-2)/7),YEAR(R3998)*4+ROUNDUP(MONTH(R3998)/3)))</f>
        <v/>
      </c>
      <c r="P3998">
        <f>IF($R3998="","",IF($R3999="",1,IF(O3998&lt;&gt;O3999,1,0)))</f>
        <v/>
      </c>
      <c r="Q3998">
        <f>IF(P3998=1,SUM($P$7:P3998),"")</f>
        <v/>
      </c>
      <c r="R3998">
        <f>IF($A3998="","",IF(ISNUMBER($A3998),$A3998,IFERROR(DATEVALUE($A3998),NA())))</f>
        <v/>
      </c>
    </row>
    <row r="3999">
      <c r="O3999">
        <f>IF($R3999="","",CHOOSE($Q$2,YEAR(R3999)*12+MONTH(R3999),INT((R3999-2)/7),YEAR(R3999)*4+ROUNDUP(MONTH(R3999)/3)))</f>
        <v/>
      </c>
      <c r="P3999">
        <f>IF($R3999="","",IF($R4000="",1,IF(O3999&lt;&gt;O4000,1,0)))</f>
        <v/>
      </c>
      <c r="Q3999">
        <f>IF(P3999=1,SUM($P$7:P3999),"")</f>
        <v/>
      </c>
      <c r="R3999">
        <f>IF($A3999="","",IF(ISNUMBER($A3999),$A3999,IFERROR(DATEVALUE($A3999),NA())))</f>
        <v/>
      </c>
    </row>
    <row r="4000">
      <c r="O4000">
        <f>IF($R4000="","",CHOOSE($Q$2,YEAR(R4000)*12+MONTH(R4000),INT((R4000-2)/7),YEAR(R4000)*4+ROUNDUP(MONTH(R4000)/3)))</f>
        <v/>
      </c>
      <c r="P4000">
        <f>IF($R4000="","",IF($R4001="",1,IF(O4000&lt;&gt;O4001,1,0)))</f>
        <v/>
      </c>
      <c r="Q4000">
        <f>IF(P4000=1,SUM($P$7:P4000),"")</f>
        <v/>
      </c>
      <c r="R4000">
        <f>IF($A4000="","",IF(ISNUMBER($A4000),$A4000,IFERROR(DATEVALUE($A4000),NA())))</f>
        <v/>
      </c>
    </row>
    <row r="4001">
      <c r="O4001">
        <f>IF($R4001="","",CHOOSE($Q$2,YEAR(R4001)*12+MONTH(R4001),INT((R4001-2)/7),YEAR(R4001)*4+ROUNDUP(MONTH(R4001)/3)))</f>
        <v/>
      </c>
      <c r="P4001">
        <f>IF($R4001="","",IF($R4002="",1,IF(O4001&lt;&gt;O4002,1,0)))</f>
        <v/>
      </c>
      <c r="Q4001">
        <f>IF(P4001=1,SUM($P$7:P4001),"")</f>
        <v/>
      </c>
      <c r="R4001">
        <f>IF($A4001="","",IF(ISNUMBER($A4001),$A4001,IFERROR(DATEVALUE($A4001),NA())))</f>
        <v/>
      </c>
    </row>
    <row r="4002">
      <c r="O4002">
        <f>IF($R4002="","",CHOOSE($Q$2,YEAR(R4002)*12+MONTH(R4002),INT((R4002-2)/7),YEAR(R4002)*4+ROUNDUP(MONTH(R4002)/3)))</f>
        <v/>
      </c>
      <c r="P4002">
        <f>IF($R4002="","",IF($R4003="",1,IF(O4002&lt;&gt;O4003,1,0)))</f>
        <v/>
      </c>
      <c r="Q4002">
        <f>IF(P4002=1,SUM($P$7:P4002),"")</f>
        <v/>
      </c>
      <c r="R4002">
        <f>IF($A4002="","",IF(ISNUMBER($A4002),$A4002,IFERROR(DATEVALUE($A4002),NA())))</f>
        <v/>
      </c>
    </row>
    <row r="4003">
      <c r="O4003">
        <f>IF($R4003="","",CHOOSE($Q$2,YEAR(R4003)*12+MONTH(R4003),INT((R4003-2)/7),YEAR(R4003)*4+ROUNDUP(MONTH(R4003)/3)))</f>
        <v/>
      </c>
      <c r="P4003">
        <f>IF($R4003="","",IF($R4004="",1,IF(O4003&lt;&gt;O4004,1,0)))</f>
        <v/>
      </c>
      <c r="Q4003">
        <f>IF(P4003=1,SUM($P$7:P4003),"")</f>
        <v/>
      </c>
      <c r="R4003">
        <f>IF($A4003="","",IF(ISNUMBER($A4003),$A4003,IFERROR(DATEVALUE($A4003),NA())))</f>
        <v/>
      </c>
    </row>
    <row r="4004">
      <c r="O4004">
        <f>IF($R4004="","",CHOOSE($Q$2,YEAR(R4004)*12+MONTH(R4004),INT((R4004-2)/7),YEAR(R4004)*4+ROUNDUP(MONTH(R4004)/3)))</f>
        <v/>
      </c>
      <c r="P4004">
        <f>IF($R4004="","",IF($R4005="",1,IF(O4004&lt;&gt;O4005,1,0)))</f>
        <v/>
      </c>
      <c r="Q4004">
        <f>IF(P4004=1,SUM($P$7:P4004),"")</f>
        <v/>
      </c>
      <c r="R4004">
        <f>IF($A4004="","",IF(ISNUMBER($A4004),$A4004,IFERROR(DATEVALUE($A4004),NA())))</f>
        <v/>
      </c>
    </row>
    <row r="4005">
      <c r="O4005">
        <f>IF($R4005="","",CHOOSE($Q$2,YEAR(R4005)*12+MONTH(R4005),INT((R4005-2)/7),YEAR(R4005)*4+ROUNDUP(MONTH(R4005)/3)))</f>
        <v/>
      </c>
      <c r="P4005">
        <f>IF($R4005="","",IF($R4006="",1,IF(O4005&lt;&gt;O4006,1,0)))</f>
        <v/>
      </c>
      <c r="Q4005">
        <f>IF(P4005=1,SUM($P$7:P4005),"")</f>
        <v/>
      </c>
      <c r="R4005">
        <f>IF($A4005="","",IF(ISNUMBER($A4005),$A4005,IFERROR(DATEVALUE($A4005),NA())))</f>
        <v/>
      </c>
    </row>
    <row r="4006">
      <c r="O4006">
        <f>IF($R4006="","",CHOOSE($Q$2,YEAR(R4006)*12+MONTH(R4006),INT((R4006-2)/7),YEAR(R4006)*4+ROUNDUP(MONTH(R4006)/3)))</f>
        <v/>
      </c>
      <c r="P4006">
        <f>IF($R4006="","",IF($R4007="",1,IF(O4006&lt;&gt;O4007,1,0)))</f>
        <v/>
      </c>
      <c r="Q4006">
        <f>IF(P4006=1,SUM($P$7:P4006),"")</f>
        <v/>
      </c>
      <c r="R4006">
        <f>IF($A4006="","",IF(ISNUMBER($A4006),$A4006,IFERROR(DATEVALUE($A4006),NA())))</f>
        <v/>
      </c>
    </row>
    <row r="4007">
      <c r="O4007">
        <f>IF($R4007="","",CHOOSE($Q$2,YEAR(R4007)*12+MONTH(R4007),INT((R4007-2)/7),YEAR(R4007)*4+ROUNDUP(MONTH(R4007)/3)))</f>
        <v/>
      </c>
      <c r="P4007">
        <f>IF($R4007="","",IF($R4008="",1,IF(O4007&lt;&gt;O4008,1,0)))</f>
        <v/>
      </c>
      <c r="Q4007">
        <f>IF(P4007=1,SUM($P$7:P4007),"")</f>
        <v/>
      </c>
      <c r="R4007">
        <f>IF($A4007="","",IF(ISNUMBER($A4007),$A4007,IFERROR(DATEVALUE($A4007),NA())))</f>
        <v/>
      </c>
    </row>
    <row r="4008">
      <c r="O4008">
        <f>IF($R4008="","",CHOOSE($Q$2,YEAR(R4008)*12+MONTH(R4008),INT((R4008-2)/7),YEAR(R4008)*4+ROUNDUP(MONTH(R4008)/3)))</f>
        <v/>
      </c>
      <c r="P4008">
        <f>IF($R4008="","",IF($R4009="",1,IF(O4008&lt;&gt;O4009,1,0)))</f>
        <v/>
      </c>
      <c r="Q4008">
        <f>IF(P4008=1,SUM($P$7:P4008),"")</f>
        <v/>
      </c>
      <c r="R4008">
        <f>IF($A4008="","",IF(ISNUMBER($A4008),$A4008,IFERROR(DATEVALUE($A4008),NA())))</f>
        <v/>
      </c>
    </row>
    <row r="4009">
      <c r="O4009">
        <f>IF($R4009="","",CHOOSE($Q$2,YEAR(R4009)*12+MONTH(R4009),INT((R4009-2)/7),YEAR(R4009)*4+ROUNDUP(MONTH(R4009)/3)))</f>
        <v/>
      </c>
      <c r="P4009">
        <f>IF($R4009="","",IF($R4010="",1,IF(O4009&lt;&gt;O4010,1,0)))</f>
        <v/>
      </c>
      <c r="Q4009">
        <f>IF(P4009=1,SUM($P$7:P4009),"")</f>
        <v/>
      </c>
      <c r="R4009">
        <f>IF($A4009="","",IF(ISNUMBER($A4009),$A4009,IFERROR(DATEVALUE($A4009),NA())))</f>
        <v/>
      </c>
    </row>
    <row r="4010">
      <c r="O4010">
        <f>IF($R4010="","",CHOOSE($Q$2,YEAR(R4010)*12+MONTH(R4010),INT((R4010-2)/7),YEAR(R4010)*4+ROUNDUP(MONTH(R4010)/3)))</f>
        <v/>
      </c>
      <c r="P4010">
        <f>IF($R4010="","",IF($R4011="",1,IF(O4010&lt;&gt;O4011,1,0)))</f>
        <v/>
      </c>
      <c r="Q4010">
        <f>IF(P4010=1,SUM($P$7:P4010),"")</f>
        <v/>
      </c>
      <c r="R4010">
        <f>IF($A4010="","",IF(ISNUMBER($A4010),$A4010,IFERROR(DATEVALUE($A4010),NA())))</f>
        <v/>
      </c>
    </row>
    <row r="4011">
      <c r="O4011">
        <f>IF($R4011="","",CHOOSE($Q$2,YEAR(R4011)*12+MONTH(R4011),INT((R4011-2)/7),YEAR(R4011)*4+ROUNDUP(MONTH(R4011)/3)))</f>
        <v/>
      </c>
      <c r="P4011">
        <f>IF($R4011="","",IF($R4012="",1,IF(O4011&lt;&gt;O4012,1,0)))</f>
        <v/>
      </c>
      <c r="Q4011">
        <f>IF(P4011=1,SUM($P$7:P4011),"")</f>
        <v/>
      </c>
      <c r="R4011">
        <f>IF($A4011="","",IF(ISNUMBER($A4011),$A4011,IFERROR(DATEVALUE($A4011),NA())))</f>
        <v/>
      </c>
    </row>
    <row r="4012">
      <c r="O4012">
        <f>IF($R4012="","",CHOOSE($Q$2,YEAR(R4012)*12+MONTH(R4012),INT((R4012-2)/7),YEAR(R4012)*4+ROUNDUP(MONTH(R4012)/3)))</f>
        <v/>
      </c>
      <c r="P4012">
        <f>IF($R4012="","",IF($R4013="",1,IF(O4012&lt;&gt;O4013,1,0)))</f>
        <v/>
      </c>
      <c r="Q4012">
        <f>IF(P4012=1,SUM($P$7:P4012),"")</f>
        <v/>
      </c>
      <c r="R4012">
        <f>IF($A4012="","",IF(ISNUMBER($A4012),$A4012,IFERROR(DATEVALUE($A4012),NA())))</f>
        <v/>
      </c>
    </row>
    <row r="4013">
      <c r="O4013">
        <f>IF($R4013="","",CHOOSE($Q$2,YEAR(R4013)*12+MONTH(R4013),INT((R4013-2)/7),YEAR(R4013)*4+ROUNDUP(MONTH(R4013)/3)))</f>
        <v/>
      </c>
      <c r="P4013">
        <f>IF($R4013="","",IF($R4014="",1,IF(O4013&lt;&gt;O4014,1,0)))</f>
        <v/>
      </c>
      <c r="Q4013">
        <f>IF(P4013=1,SUM($P$7:P4013),"")</f>
        <v/>
      </c>
      <c r="R4013">
        <f>IF($A4013="","",IF(ISNUMBER($A4013),$A4013,IFERROR(DATEVALUE($A4013),NA())))</f>
        <v/>
      </c>
    </row>
    <row r="4014">
      <c r="O4014">
        <f>IF($R4014="","",CHOOSE($Q$2,YEAR(R4014)*12+MONTH(R4014),INT((R4014-2)/7),YEAR(R4014)*4+ROUNDUP(MONTH(R4014)/3)))</f>
        <v/>
      </c>
      <c r="P4014">
        <f>IF($R4014="","",IF($R4015="",1,IF(O4014&lt;&gt;O4015,1,0)))</f>
        <v/>
      </c>
      <c r="Q4014">
        <f>IF(P4014=1,SUM($P$7:P4014),"")</f>
        <v/>
      </c>
      <c r="R4014">
        <f>IF($A4014="","",IF(ISNUMBER($A4014),$A4014,IFERROR(DATEVALUE($A4014),NA())))</f>
        <v/>
      </c>
    </row>
    <row r="4015">
      <c r="O4015">
        <f>IF($R4015="","",CHOOSE($Q$2,YEAR(R4015)*12+MONTH(R4015),INT((R4015-2)/7),YEAR(R4015)*4+ROUNDUP(MONTH(R4015)/3)))</f>
        <v/>
      </c>
      <c r="P4015">
        <f>IF($R4015="","",IF($R4016="",1,IF(O4015&lt;&gt;O4016,1,0)))</f>
        <v/>
      </c>
      <c r="Q4015">
        <f>IF(P4015=1,SUM($P$7:P4015),"")</f>
        <v/>
      </c>
      <c r="R4015">
        <f>IF($A4015="","",IF(ISNUMBER($A4015),$A4015,IFERROR(DATEVALUE($A4015),NA())))</f>
        <v/>
      </c>
    </row>
    <row r="4016">
      <c r="O4016">
        <f>IF($R4016="","",CHOOSE($Q$2,YEAR(R4016)*12+MONTH(R4016),INT((R4016-2)/7),YEAR(R4016)*4+ROUNDUP(MONTH(R4016)/3)))</f>
        <v/>
      </c>
      <c r="P4016">
        <f>IF($R4016="","",IF($R4017="",1,IF(O4016&lt;&gt;O4017,1,0)))</f>
        <v/>
      </c>
      <c r="Q4016">
        <f>IF(P4016=1,SUM($P$7:P4016),"")</f>
        <v/>
      </c>
      <c r="R4016">
        <f>IF($A4016="","",IF(ISNUMBER($A4016),$A4016,IFERROR(DATEVALUE($A4016),NA())))</f>
        <v/>
      </c>
    </row>
    <row r="4017">
      <c r="O4017">
        <f>IF($R4017="","",CHOOSE($Q$2,YEAR(R4017)*12+MONTH(R4017),INT((R4017-2)/7),YEAR(R4017)*4+ROUNDUP(MONTH(R4017)/3)))</f>
        <v/>
      </c>
      <c r="P4017">
        <f>IF($R4017="","",IF($R4018="",1,IF(O4017&lt;&gt;O4018,1,0)))</f>
        <v/>
      </c>
      <c r="Q4017">
        <f>IF(P4017=1,SUM($P$7:P4017),"")</f>
        <v/>
      </c>
      <c r="R4017">
        <f>IF($A4017="","",IF(ISNUMBER($A4017),$A4017,IFERROR(DATEVALUE($A4017),NA())))</f>
        <v/>
      </c>
    </row>
    <row r="4018">
      <c r="O4018">
        <f>IF($R4018="","",CHOOSE($Q$2,YEAR(R4018)*12+MONTH(R4018),INT((R4018-2)/7),YEAR(R4018)*4+ROUNDUP(MONTH(R4018)/3)))</f>
        <v/>
      </c>
      <c r="P4018">
        <f>IF($R4018="","",IF($R4019="",1,IF(O4018&lt;&gt;O4019,1,0)))</f>
        <v/>
      </c>
      <c r="Q4018">
        <f>IF(P4018=1,SUM($P$7:P4018),"")</f>
        <v/>
      </c>
      <c r="R4018">
        <f>IF($A4018="","",IF(ISNUMBER($A4018),$A4018,IFERROR(DATEVALUE($A4018),NA())))</f>
        <v/>
      </c>
    </row>
    <row r="4019">
      <c r="O4019">
        <f>IF($R4019="","",CHOOSE($Q$2,YEAR(R4019)*12+MONTH(R4019),INT((R4019-2)/7),YEAR(R4019)*4+ROUNDUP(MONTH(R4019)/3)))</f>
        <v/>
      </c>
      <c r="P4019">
        <f>IF($R4019="","",IF($R4020="",1,IF(O4019&lt;&gt;O4020,1,0)))</f>
        <v/>
      </c>
      <c r="Q4019">
        <f>IF(P4019=1,SUM($P$7:P4019),"")</f>
        <v/>
      </c>
      <c r="R4019">
        <f>IF($A4019="","",IF(ISNUMBER($A4019),$A4019,IFERROR(DATEVALUE($A4019),NA())))</f>
        <v/>
      </c>
    </row>
    <row r="4020">
      <c r="O4020">
        <f>IF($R4020="","",CHOOSE($Q$2,YEAR(R4020)*12+MONTH(R4020),INT((R4020-2)/7),YEAR(R4020)*4+ROUNDUP(MONTH(R4020)/3)))</f>
        <v/>
      </c>
      <c r="P4020">
        <f>IF($R4020="","",IF($R4021="",1,IF(O4020&lt;&gt;O4021,1,0)))</f>
        <v/>
      </c>
      <c r="Q4020">
        <f>IF(P4020=1,SUM($P$7:P4020),"")</f>
        <v/>
      </c>
      <c r="R4020">
        <f>IF($A4020="","",IF(ISNUMBER($A4020),$A4020,IFERROR(DATEVALUE($A4020),NA())))</f>
        <v/>
      </c>
    </row>
    <row r="4021">
      <c r="O4021">
        <f>IF($R4021="","",CHOOSE($Q$2,YEAR(R4021)*12+MONTH(R4021),INT((R4021-2)/7),YEAR(R4021)*4+ROUNDUP(MONTH(R4021)/3)))</f>
        <v/>
      </c>
      <c r="P4021">
        <f>IF($R4021="","",IF($R4022="",1,IF(O4021&lt;&gt;O4022,1,0)))</f>
        <v/>
      </c>
      <c r="Q4021">
        <f>IF(P4021=1,SUM($P$7:P4021),"")</f>
        <v/>
      </c>
      <c r="R4021">
        <f>IF($A4021="","",IF(ISNUMBER($A4021),$A4021,IFERROR(DATEVALUE($A4021),NA())))</f>
        <v/>
      </c>
    </row>
    <row r="4022">
      <c r="O4022">
        <f>IF($R4022="","",CHOOSE($Q$2,YEAR(R4022)*12+MONTH(R4022),INT((R4022-2)/7),YEAR(R4022)*4+ROUNDUP(MONTH(R4022)/3)))</f>
        <v/>
      </c>
      <c r="P4022">
        <f>IF($R4022="","",IF($R4023="",1,IF(O4022&lt;&gt;O4023,1,0)))</f>
        <v/>
      </c>
      <c r="Q4022">
        <f>IF(P4022=1,SUM($P$7:P4022),"")</f>
        <v/>
      </c>
      <c r="R4022">
        <f>IF($A4022="","",IF(ISNUMBER($A4022),$A4022,IFERROR(DATEVALUE($A4022),NA())))</f>
        <v/>
      </c>
    </row>
    <row r="4023">
      <c r="O4023">
        <f>IF($R4023="","",CHOOSE($Q$2,YEAR(R4023)*12+MONTH(R4023),INT((R4023-2)/7),YEAR(R4023)*4+ROUNDUP(MONTH(R4023)/3)))</f>
        <v/>
      </c>
      <c r="P4023">
        <f>IF($R4023="","",IF($R4024="",1,IF(O4023&lt;&gt;O4024,1,0)))</f>
        <v/>
      </c>
      <c r="Q4023">
        <f>IF(P4023=1,SUM($P$7:P4023),"")</f>
        <v/>
      </c>
      <c r="R4023">
        <f>IF($A4023="","",IF(ISNUMBER($A4023),$A4023,IFERROR(DATEVALUE($A4023),NA())))</f>
        <v/>
      </c>
    </row>
    <row r="4024">
      <c r="O4024">
        <f>IF($R4024="","",CHOOSE($Q$2,YEAR(R4024)*12+MONTH(R4024),INT((R4024-2)/7),YEAR(R4024)*4+ROUNDUP(MONTH(R4024)/3)))</f>
        <v/>
      </c>
      <c r="P4024">
        <f>IF($R4024="","",IF($R4025="",1,IF(O4024&lt;&gt;O4025,1,0)))</f>
        <v/>
      </c>
      <c r="Q4024">
        <f>IF(P4024=1,SUM($P$7:P4024),"")</f>
        <v/>
      </c>
      <c r="R4024">
        <f>IF($A4024="","",IF(ISNUMBER($A4024),$A4024,IFERROR(DATEVALUE($A4024),NA())))</f>
        <v/>
      </c>
    </row>
    <row r="4025">
      <c r="O4025">
        <f>IF($R4025="","",CHOOSE($Q$2,YEAR(R4025)*12+MONTH(R4025),INT((R4025-2)/7),YEAR(R4025)*4+ROUNDUP(MONTH(R4025)/3)))</f>
        <v/>
      </c>
      <c r="P4025">
        <f>IF($R4025="","",IF($R4026="",1,IF(O4025&lt;&gt;O4026,1,0)))</f>
        <v/>
      </c>
      <c r="Q4025">
        <f>IF(P4025=1,SUM($P$7:P4025),"")</f>
        <v/>
      </c>
      <c r="R4025">
        <f>IF($A4025="","",IF(ISNUMBER($A4025),$A4025,IFERROR(DATEVALUE($A4025),NA())))</f>
        <v/>
      </c>
    </row>
    <row r="4026">
      <c r="O4026">
        <f>IF($R4026="","",CHOOSE($Q$2,YEAR(R4026)*12+MONTH(R4026),INT((R4026-2)/7),YEAR(R4026)*4+ROUNDUP(MONTH(R4026)/3)))</f>
        <v/>
      </c>
      <c r="P4026">
        <f>IF($R4026="","",IF($R4027="",1,IF(O4026&lt;&gt;O4027,1,0)))</f>
        <v/>
      </c>
      <c r="Q4026">
        <f>IF(P4026=1,SUM($P$7:P4026),"")</f>
        <v/>
      </c>
      <c r="R4026">
        <f>IF($A4026="","",IF(ISNUMBER($A4026),$A4026,IFERROR(DATEVALUE($A4026),NA())))</f>
        <v/>
      </c>
    </row>
    <row r="4027">
      <c r="O4027">
        <f>IF($R4027="","",CHOOSE($Q$2,YEAR(R4027)*12+MONTH(R4027),INT((R4027-2)/7),YEAR(R4027)*4+ROUNDUP(MONTH(R4027)/3)))</f>
        <v/>
      </c>
      <c r="P4027">
        <f>IF($R4027="","",IF($R4028="",1,IF(O4027&lt;&gt;O4028,1,0)))</f>
        <v/>
      </c>
      <c r="Q4027">
        <f>IF(P4027=1,SUM($P$7:P4027),"")</f>
        <v/>
      </c>
      <c r="R4027">
        <f>IF($A4027="","",IF(ISNUMBER($A4027),$A4027,IFERROR(DATEVALUE($A4027),NA())))</f>
        <v/>
      </c>
    </row>
    <row r="4028">
      <c r="O4028">
        <f>IF($R4028="","",CHOOSE($Q$2,YEAR(R4028)*12+MONTH(R4028),INT((R4028-2)/7),YEAR(R4028)*4+ROUNDUP(MONTH(R4028)/3)))</f>
        <v/>
      </c>
      <c r="P4028">
        <f>IF($R4028="","",IF($R4029="",1,IF(O4028&lt;&gt;O4029,1,0)))</f>
        <v/>
      </c>
      <c r="Q4028">
        <f>IF(P4028=1,SUM($P$7:P4028),"")</f>
        <v/>
      </c>
      <c r="R4028">
        <f>IF($A4028="","",IF(ISNUMBER($A4028),$A4028,IFERROR(DATEVALUE($A4028),NA())))</f>
        <v/>
      </c>
    </row>
    <row r="4029">
      <c r="O4029">
        <f>IF($R4029="","",CHOOSE($Q$2,YEAR(R4029)*12+MONTH(R4029),INT((R4029-2)/7),YEAR(R4029)*4+ROUNDUP(MONTH(R4029)/3)))</f>
        <v/>
      </c>
      <c r="P4029">
        <f>IF($R4029="","",IF($R4030="",1,IF(O4029&lt;&gt;O4030,1,0)))</f>
        <v/>
      </c>
      <c r="Q4029">
        <f>IF(P4029=1,SUM($P$7:P4029),"")</f>
        <v/>
      </c>
      <c r="R4029">
        <f>IF($A4029="","",IF(ISNUMBER($A4029),$A4029,IFERROR(DATEVALUE($A4029),NA())))</f>
        <v/>
      </c>
    </row>
    <row r="4030">
      <c r="O4030">
        <f>IF($R4030="","",CHOOSE($Q$2,YEAR(R4030)*12+MONTH(R4030),INT((R4030-2)/7),YEAR(R4030)*4+ROUNDUP(MONTH(R4030)/3)))</f>
        <v/>
      </c>
      <c r="P4030">
        <f>IF($R4030="","",IF($R4031="",1,IF(O4030&lt;&gt;O4031,1,0)))</f>
        <v/>
      </c>
      <c r="Q4030">
        <f>IF(P4030=1,SUM($P$7:P4030),"")</f>
        <v/>
      </c>
      <c r="R4030">
        <f>IF($A4030="","",IF(ISNUMBER($A4030),$A4030,IFERROR(DATEVALUE($A4030),NA())))</f>
        <v/>
      </c>
    </row>
    <row r="4031">
      <c r="O4031">
        <f>IF($R4031="","",CHOOSE($Q$2,YEAR(R4031)*12+MONTH(R4031),INT((R4031-2)/7),YEAR(R4031)*4+ROUNDUP(MONTH(R4031)/3)))</f>
        <v/>
      </c>
      <c r="P4031">
        <f>IF($R4031="","",IF($R4032="",1,IF(O4031&lt;&gt;O4032,1,0)))</f>
        <v/>
      </c>
      <c r="Q4031">
        <f>IF(P4031=1,SUM($P$7:P4031),"")</f>
        <v/>
      </c>
      <c r="R4031">
        <f>IF($A4031="","",IF(ISNUMBER($A4031),$A4031,IFERROR(DATEVALUE($A4031),NA())))</f>
        <v/>
      </c>
    </row>
    <row r="4032">
      <c r="O4032">
        <f>IF($R4032="","",CHOOSE($Q$2,YEAR(R4032)*12+MONTH(R4032),INT((R4032-2)/7),YEAR(R4032)*4+ROUNDUP(MONTH(R4032)/3)))</f>
        <v/>
      </c>
      <c r="P4032">
        <f>IF($R4032="","",IF($R4033="",1,IF(O4032&lt;&gt;O4033,1,0)))</f>
        <v/>
      </c>
      <c r="Q4032">
        <f>IF(P4032=1,SUM($P$7:P4032),"")</f>
        <v/>
      </c>
      <c r="R4032">
        <f>IF($A4032="","",IF(ISNUMBER($A4032),$A4032,IFERROR(DATEVALUE($A4032),NA())))</f>
        <v/>
      </c>
    </row>
    <row r="4033">
      <c r="O4033">
        <f>IF($R4033="","",CHOOSE($Q$2,YEAR(R4033)*12+MONTH(R4033),INT((R4033-2)/7),YEAR(R4033)*4+ROUNDUP(MONTH(R4033)/3)))</f>
        <v/>
      </c>
      <c r="P4033">
        <f>IF($R4033="","",IF($R4034="",1,IF(O4033&lt;&gt;O4034,1,0)))</f>
        <v/>
      </c>
      <c r="Q4033">
        <f>IF(P4033=1,SUM($P$7:P4033),"")</f>
        <v/>
      </c>
      <c r="R4033">
        <f>IF($A4033="","",IF(ISNUMBER($A4033),$A4033,IFERROR(DATEVALUE($A4033),NA())))</f>
        <v/>
      </c>
    </row>
    <row r="4034">
      <c r="O4034">
        <f>IF($R4034="","",CHOOSE($Q$2,YEAR(R4034)*12+MONTH(R4034),INT((R4034-2)/7),YEAR(R4034)*4+ROUNDUP(MONTH(R4034)/3)))</f>
        <v/>
      </c>
      <c r="P4034">
        <f>IF($R4034="","",IF($R4035="",1,IF(O4034&lt;&gt;O4035,1,0)))</f>
        <v/>
      </c>
      <c r="Q4034">
        <f>IF(P4034=1,SUM($P$7:P4034),"")</f>
        <v/>
      </c>
      <c r="R4034">
        <f>IF($A4034="","",IF(ISNUMBER($A4034),$A4034,IFERROR(DATEVALUE($A4034),NA())))</f>
        <v/>
      </c>
    </row>
    <row r="4035">
      <c r="O4035">
        <f>IF($R4035="","",CHOOSE($Q$2,YEAR(R4035)*12+MONTH(R4035),INT((R4035-2)/7),YEAR(R4035)*4+ROUNDUP(MONTH(R4035)/3)))</f>
        <v/>
      </c>
      <c r="P4035">
        <f>IF($R4035="","",IF($R4036="",1,IF(O4035&lt;&gt;O4036,1,0)))</f>
        <v/>
      </c>
      <c r="Q4035">
        <f>IF(P4035=1,SUM($P$7:P4035),"")</f>
        <v/>
      </c>
      <c r="R4035">
        <f>IF($A4035="","",IF(ISNUMBER($A4035),$A4035,IFERROR(DATEVALUE($A4035),NA())))</f>
        <v/>
      </c>
    </row>
    <row r="4036">
      <c r="O4036">
        <f>IF($R4036="","",CHOOSE($Q$2,YEAR(R4036)*12+MONTH(R4036),INT((R4036-2)/7),YEAR(R4036)*4+ROUNDUP(MONTH(R4036)/3)))</f>
        <v/>
      </c>
      <c r="P4036">
        <f>IF($R4036="","",IF($R4037="",1,IF(O4036&lt;&gt;O4037,1,0)))</f>
        <v/>
      </c>
      <c r="Q4036">
        <f>IF(P4036=1,SUM($P$7:P4036),"")</f>
        <v/>
      </c>
      <c r="R4036">
        <f>IF($A4036="","",IF(ISNUMBER($A4036),$A4036,IFERROR(DATEVALUE($A4036),NA())))</f>
        <v/>
      </c>
    </row>
    <row r="4037">
      <c r="O4037">
        <f>IF($R4037="","",CHOOSE($Q$2,YEAR(R4037)*12+MONTH(R4037),INT((R4037-2)/7),YEAR(R4037)*4+ROUNDUP(MONTH(R4037)/3)))</f>
        <v/>
      </c>
      <c r="P4037">
        <f>IF($R4037="","",IF($R4038="",1,IF(O4037&lt;&gt;O4038,1,0)))</f>
        <v/>
      </c>
      <c r="Q4037">
        <f>IF(P4037=1,SUM($P$7:P4037),"")</f>
        <v/>
      </c>
      <c r="R4037">
        <f>IF($A4037="","",IF(ISNUMBER($A4037),$A4037,IFERROR(DATEVALUE($A4037),NA())))</f>
        <v/>
      </c>
    </row>
    <row r="4038">
      <c r="O4038">
        <f>IF($R4038="","",CHOOSE($Q$2,YEAR(R4038)*12+MONTH(R4038),INT((R4038-2)/7),YEAR(R4038)*4+ROUNDUP(MONTH(R4038)/3)))</f>
        <v/>
      </c>
      <c r="P4038">
        <f>IF($R4038="","",IF($R4039="",1,IF(O4038&lt;&gt;O4039,1,0)))</f>
        <v/>
      </c>
      <c r="Q4038">
        <f>IF(P4038=1,SUM($P$7:P4038),"")</f>
        <v/>
      </c>
      <c r="R4038">
        <f>IF($A4038="","",IF(ISNUMBER($A4038),$A4038,IFERROR(DATEVALUE($A4038),NA())))</f>
        <v/>
      </c>
    </row>
    <row r="4039">
      <c r="O4039">
        <f>IF($R4039="","",CHOOSE($Q$2,YEAR(R4039)*12+MONTH(R4039),INT((R4039-2)/7),YEAR(R4039)*4+ROUNDUP(MONTH(R4039)/3)))</f>
        <v/>
      </c>
      <c r="P4039">
        <f>IF($R4039="","",IF($R4040="",1,IF(O4039&lt;&gt;O4040,1,0)))</f>
        <v/>
      </c>
      <c r="Q4039">
        <f>IF(P4039=1,SUM($P$7:P4039),"")</f>
        <v/>
      </c>
      <c r="R4039">
        <f>IF($A4039="","",IF(ISNUMBER($A4039),$A4039,IFERROR(DATEVALUE($A4039),NA())))</f>
        <v/>
      </c>
    </row>
    <row r="4040">
      <c r="O4040">
        <f>IF($R4040="","",CHOOSE($Q$2,YEAR(R4040)*12+MONTH(R4040),INT((R4040-2)/7),YEAR(R4040)*4+ROUNDUP(MONTH(R4040)/3)))</f>
        <v/>
      </c>
      <c r="P4040">
        <f>IF($R4040="","",IF($R4041="",1,IF(O4040&lt;&gt;O4041,1,0)))</f>
        <v/>
      </c>
      <c r="Q4040">
        <f>IF(P4040=1,SUM($P$7:P4040),"")</f>
        <v/>
      </c>
      <c r="R4040">
        <f>IF($A4040="","",IF(ISNUMBER($A4040),$A4040,IFERROR(DATEVALUE($A4040),NA())))</f>
        <v/>
      </c>
    </row>
    <row r="4041">
      <c r="O4041">
        <f>IF($R4041="","",CHOOSE($Q$2,YEAR(R4041)*12+MONTH(R4041),INT((R4041-2)/7),YEAR(R4041)*4+ROUNDUP(MONTH(R4041)/3)))</f>
        <v/>
      </c>
      <c r="P4041">
        <f>IF($R4041="","",IF($R4042="",1,IF(O4041&lt;&gt;O4042,1,0)))</f>
        <v/>
      </c>
      <c r="Q4041">
        <f>IF(P4041=1,SUM($P$7:P4041),"")</f>
        <v/>
      </c>
      <c r="R4041">
        <f>IF($A4041="","",IF(ISNUMBER($A4041),$A4041,IFERROR(DATEVALUE($A4041),NA())))</f>
        <v/>
      </c>
    </row>
    <row r="4042">
      <c r="O4042">
        <f>IF($R4042="","",CHOOSE($Q$2,YEAR(R4042)*12+MONTH(R4042),INT((R4042-2)/7),YEAR(R4042)*4+ROUNDUP(MONTH(R4042)/3)))</f>
        <v/>
      </c>
      <c r="P4042">
        <f>IF($R4042="","",IF($R4043="",1,IF(O4042&lt;&gt;O4043,1,0)))</f>
        <v/>
      </c>
      <c r="Q4042">
        <f>IF(P4042=1,SUM($P$7:P4042),"")</f>
        <v/>
      </c>
      <c r="R4042">
        <f>IF($A4042="","",IF(ISNUMBER($A4042),$A4042,IFERROR(DATEVALUE($A4042),NA())))</f>
        <v/>
      </c>
    </row>
    <row r="4043">
      <c r="O4043">
        <f>IF($R4043="","",CHOOSE($Q$2,YEAR(R4043)*12+MONTH(R4043),INT((R4043-2)/7),YEAR(R4043)*4+ROUNDUP(MONTH(R4043)/3)))</f>
        <v/>
      </c>
      <c r="P4043">
        <f>IF($R4043="","",IF($R4044="",1,IF(O4043&lt;&gt;O4044,1,0)))</f>
        <v/>
      </c>
      <c r="Q4043">
        <f>IF(P4043=1,SUM($P$7:P4043),"")</f>
        <v/>
      </c>
      <c r="R4043">
        <f>IF($A4043="","",IF(ISNUMBER($A4043),$A4043,IFERROR(DATEVALUE($A4043),NA())))</f>
        <v/>
      </c>
    </row>
    <row r="4044">
      <c r="O4044">
        <f>IF($R4044="","",CHOOSE($Q$2,YEAR(R4044)*12+MONTH(R4044),INT((R4044-2)/7),YEAR(R4044)*4+ROUNDUP(MONTH(R4044)/3)))</f>
        <v/>
      </c>
      <c r="P4044">
        <f>IF($R4044="","",IF($R4045="",1,IF(O4044&lt;&gt;O4045,1,0)))</f>
        <v/>
      </c>
      <c r="Q4044">
        <f>IF(P4044=1,SUM($P$7:P4044),"")</f>
        <v/>
      </c>
      <c r="R4044">
        <f>IF($A4044="","",IF(ISNUMBER($A4044),$A4044,IFERROR(DATEVALUE($A4044),NA())))</f>
        <v/>
      </c>
    </row>
    <row r="4045">
      <c r="O4045">
        <f>IF($R4045="","",CHOOSE($Q$2,YEAR(R4045)*12+MONTH(R4045),INT((R4045-2)/7),YEAR(R4045)*4+ROUNDUP(MONTH(R4045)/3)))</f>
        <v/>
      </c>
      <c r="P4045">
        <f>IF($R4045="","",IF($R4046="",1,IF(O4045&lt;&gt;O4046,1,0)))</f>
        <v/>
      </c>
      <c r="Q4045">
        <f>IF(P4045=1,SUM($P$7:P4045),"")</f>
        <v/>
      </c>
      <c r="R4045">
        <f>IF($A4045="","",IF(ISNUMBER($A4045),$A4045,IFERROR(DATEVALUE($A4045),NA())))</f>
        <v/>
      </c>
    </row>
    <row r="4046">
      <c r="O4046">
        <f>IF($R4046="","",CHOOSE($Q$2,YEAR(R4046)*12+MONTH(R4046),INT((R4046-2)/7),YEAR(R4046)*4+ROUNDUP(MONTH(R4046)/3)))</f>
        <v/>
      </c>
      <c r="P4046">
        <f>IF($R4046="","",IF($R4047="",1,IF(O4046&lt;&gt;O4047,1,0)))</f>
        <v/>
      </c>
      <c r="Q4046">
        <f>IF(P4046=1,SUM($P$7:P4046),"")</f>
        <v/>
      </c>
      <c r="R4046">
        <f>IF($A4046="","",IF(ISNUMBER($A4046),$A4046,IFERROR(DATEVALUE($A4046),NA())))</f>
        <v/>
      </c>
    </row>
    <row r="4047">
      <c r="O4047">
        <f>IF($R4047="","",CHOOSE($Q$2,YEAR(R4047)*12+MONTH(R4047),INT((R4047-2)/7),YEAR(R4047)*4+ROUNDUP(MONTH(R4047)/3)))</f>
        <v/>
      </c>
      <c r="P4047">
        <f>IF($R4047="","",IF($R4048="",1,IF(O4047&lt;&gt;O4048,1,0)))</f>
        <v/>
      </c>
      <c r="Q4047">
        <f>IF(P4047=1,SUM($P$7:P4047),"")</f>
        <v/>
      </c>
      <c r="R4047">
        <f>IF($A4047="","",IF(ISNUMBER($A4047),$A4047,IFERROR(DATEVALUE($A4047),NA())))</f>
        <v/>
      </c>
    </row>
    <row r="4048">
      <c r="O4048">
        <f>IF($R4048="","",CHOOSE($Q$2,YEAR(R4048)*12+MONTH(R4048),INT((R4048-2)/7),YEAR(R4048)*4+ROUNDUP(MONTH(R4048)/3)))</f>
        <v/>
      </c>
      <c r="P4048">
        <f>IF($R4048="","",IF($R4049="",1,IF(O4048&lt;&gt;O4049,1,0)))</f>
        <v/>
      </c>
      <c r="Q4048">
        <f>IF(P4048=1,SUM($P$7:P4048),"")</f>
        <v/>
      </c>
      <c r="R4048">
        <f>IF($A4048="","",IF(ISNUMBER($A4048),$A4048,IFERROR(DATEVALUE($A4048),NA())))</f>
        <v/>
      </c>
    </row>
    <row r="4049">
      <c r="O4049">
        <f>IF($R4049="","",CHOOSE($Q$2,YEAR(R4049)*12+MONTH(R4049),INT((R4049-2)/7),YEAR(R4049)*4+ROUNDUP(MONTH(R4049)/3)))</f>
        <v/>
      </c>
      <c r="P4049">
        <f>IF($R4049="","",IF($R4050="",1,IF(O4049&lt;&gt;O4050,1,0)))</f>
        <v/>
      </c>
      <c r="Q4049">
        <f>IF(P4049=1,SUM($P$7:P4049),"")</f>
        <v/>
      </c>
      <c r="R4049">
        <f>IF($A4049="","",IF(ISNUMBER($A4049),$A4049,IFERROR(DATEVALUE($A4049),NA())))</f>
        <v/>
      </c>
    </row>
    <row r="4050">
      <c r="O4050">
        <f>IF($R4050="","",CHOOSE($Q$2,YEAR(R4050)*12+MONTH(R4050),INT((R4050-2)/7),YEAR(R4050)*4+ROUNDUP(MONTH(R4050)/3)))</f>
        <v/>
      </c>
      <c r="P4050">
        <f>IF($R4050="","",IF($R4051="",1,IF(O4050&lt;&gt;O4051,1,0)))</f>
        <v/>
      </c>
      <c r="Q4050">
        <f>IF(P4050=1,SUM($P$7:P4050),"")</f>
        <v/>
      </c>
      <c r="R4050">
        <f>IF($A4050="","",IF(ISNUMBER($A4050),$A4050,IFERROR(DATEVALUE($A4050),NA())))</f>
        <v/>
      </c>
    </row>
    <row r="4051">
      <c r="O4051">
        <f>IF($R4051="","",CHOOSE($Q$2,YEAR(R4051)*12+MONTH(R4051),INT((R4051-2)/7),YEAR(R4051)*4+ROUNDUP(MONTH(R4051)/3)))</f>
        <v/>
      </c>
      <c r="P4051">
        <f>IF($R4051="","",IF($R4052="",1,IF(O4051&lt;&gt;O4052,1,0)))</f>
        <v/>
      </c>
      <c r="Q4051">
        <f>IF(P4051=1,SUM($P$7:P4051),"")</f>
        <v/>
      </c>
      <c r="R4051">
        <f>IF($A4051="","",IF(ISNUMBER($A4051),$A4051,IFERROR(DATEVALUE($A4051),NA())))</f>
        <v/>
      </c>
    </row>
    <row r="4052">
      <c r="O4052">
        <f>IF($R4052="","",CHOOSE($Q$2,YEAR(R4052)*12+MONTH(R4052),INT((R4052-2)/7),YEAR(R4052)*4+ROUNDUP(MONTH(R4052)/3)))</f>
        <v/>
      </c>
      <c r="P4052">
        <f>IF($R4052="","",IF($R4053="",1,IF(O4052&lt;&gt;O4053,1,0)))</f>
        <v/>
      </c>
      <c r="Q4052">
        <f>IF(P4052=1,SUM($P$7:P4052),"")</f>
        <v/>
      </c>
      <c r="R4052">
        <f>IF($A4052="","",IF(ISNUMBER($A4052),$A4052,IFERROR(DATEVALUE($A4052),NA())))</f>
        <v/>
      </c>
    </row>
    <row r="4053">
      <c r="O4053">
        <f>IF($R4053="","",CHOOSE($Q$2,YEAR(R4053)*12+MONTH(R4053),INT((R4053-2)/7),YEAR(R4053)*4+ROUNDUP(MONTH(R4053)/3)))</f>
        <v/>
      </c>
      <c r="P4053">
        <f>IF($R4053="","",IF($R4054="",1,IF(O4053&lt;&gt;O4054,1,0)))</f>
        <v/>
      </c>
      <c r="Q4053">
        <f>IF(P4053=1,SUM($P$7:P4053),"")</f>
        <v/>
      </c>
      <c r="R4053">
        <f>IF($A4053="","",IF(ISNUMBER($A4053),$A4053,IFERROR(DATEVALUE($A4053),NA())))</f>
        <v/>
      </c>
    </row>
    <row r="4054">
      <c r="O4054">
        <f>IF($R4054="","",CHOOSE($Q$2,YEAR(R4054)*12+MONTH(R4054),INT((R4054-2)/7),YEAR(R4054)*4+ROUNDUP(MONTH(R4054)/3)))</f>
        <v/>
      </c>
      <c r="P4054">
        <f>IF($R4054="","",IF($R4055="",1,IF(O4054&lt;&gt;O4055,1,0)))</f>
        <v/>
      </c>
      <c r="Q4054">
        <f>IF(P4054=1,SUM($P$7:P4054),"")</f>
        <v/>
      </c>
      <c r="R4054">
        <f>IF($A4054="","",IF(ISNUMBER($A4054),$A4054,IFERROR(DATEVALUE($A4054),NA())))</f>
        <v/>
      </c>
    </row>
    <row r="4055">
      <c r="O4055">
        <f>IF($R4055="","",CHOOSE($Q$2,YEAR(R4055)*12+MONTH(R4055),INT((R4055-2)/7),YEAR(R4055)*4+ROUNDUP(MONTH(R4055)/3)))</f>
        <v/>
      </c>
      <c r="P4055">
        <f>IF($R4055="","",IF($R4056="",1,IF(O4055&lt;&gt;O4056,1,0)))</f>
        <v/>
      </c>
      <c r="Q4055">
        <f>IF(P4055=1,SUM($P$7:P4055),"")</f>
        <v/>
      </c>
      <c r="R4055">
        <f>IF($A4055="","",IF(ISNUMBER($A4055),$A4055,IFERROR(DATEVALUE($A4055),NA())))</f>
        <v/>
      </c>
    </row>
    <row r="4056">
      <c r="O4056">
        <f>IF($R4056="","",CHOOSE($Q$2,YEAR(R4056)*12+MONTH(R4056),INT((R4056-2)/7),YEAR(R4056)*4+ROUNDUP(MONTH(R4056)/3)))</f>
        <v/>
      </c>
      <c r="P4056">
        <f>IF($R4056="","",IF($R4057="",1,IF(O4056&lt;&gt;O4057,1,0)))</f>
        <v/>
      </c>
      <c r="Q4056">
        <f>IF(P4056=1,SUM($P$7:P4056),"")</f>
        <v/>
      </c>
      <c r="R4056">
        <f>IF($A4056="","",IF(ISNUMBER($A4056),$A4056,IFERROR(DATEVALUE($A4056),NA())))</f>
        <v/>
      </c>
    </row>
    <row r="4057">
      <c r="O4057">
        <f>IF($R4057="","",CHOOSE($Q$2,YEAR(R4057)*12+MONTH(R4057),INT((R4057-2)/7),YEAR(R4057)*4+ROUNDUP(MONTH(R4057)/3)))</f>
        <v/>
      </c>
      <c r="P4057">
        <f>IF($R4057="","",IF($R4058="",1,IF(O4057&lt;&gt;O4058,1,0)))</f>
        <v/>
      </c>
      <c r="Q4057">
        <f>IF(P4057=1,SUM($P$7:P4057),"")</f>
        <v/>
      </c>
      <c r="R4057">
        <f>IF($A4057="","",IF(ISNUMBER($A4057),$A4057,IFERROR(DATEVALUE($A4057),NA())))</f>
        <v/>
      </c>
    </row>
    <row r="4058">
      <c r="O4058">
        <f>IF($R4058="","",CHOOSE($Q$2,YEAR(R4058)*12+MONTH(R4058),INT((R4058-2)/7),YEAR(R4058)*4+ROUNDUP(MONTH(R4058)/3)))</f>
        <v/>
      </c>
      <c r="P4058">
        <f>IF($R4058="","",IF($R4059="",1,IF(O4058&lt;&gt;O4059,1,0)))</f>
        <v/>
      </c>
      <c r="Q4058">
        <f>IF(P4058=1,SUM($P$7:P4058),"")</f>
        <v/>
      </c>
      <c r="R4058">
        <f>IF($A4058="","",IF(ISNUMBER($A4058),$A4058,IFERROR(DATEVALUE($A4058),NA())))</f>
        <v/>
      </c>
    </row>
    <row r="4059">
      <c r="O4059">
        <f>IF($R4059="","",CHOOSE($Q$2,YEAR(R4059)*12+MONTH(R4059),INT((R4059-2)/7),YEAR(R4059)*4+ROUNDUP(MONTH(R4059)/3)))</f>
        <v/>
      </c>
      <c r="P4059">
        <f>IF($R4059="","",IF($R4060="",1,IF(O4059&lt;&gt;O4060,1,0)))</f>
        <v/>
      </c>
      <c r="Q4059">
        <f>IF(P4059=1,SUM($P$7:P4059),"")</f>
        <v/>
      </c>
      <c r="R4059">
        <f>IF($A4059="","",IF(ISNUMBER($A4059),$A4059,IFERROR(DATEVALUE($A4059),NA())))</f>
        <v/>
      </c>
    </row>
    <row r="4060">
      <c r="O4060">
        <f>IF($R4060="","",CHOOSE($Q$2,YEAR(R4060)*12+MONTH(R4060),INT((R4060-2)/7),YEAR(R4060)*4+ROUNDUP(MONTH(R4060)/3)))</f>
        <v/>
      </c>
      <c r="P4060">
        <f>IF($R4060="","",IF($R4061="",1,IF(O4060&lt;&gt;O4061,1,0)))</f>
        <v/>
      </c>
      <c r="Q4060">
        <f>IF(P4060=1,SUM($P$7:P4060),"")</f>
        <v/>
      </c>
      <c r="R4060">
        <f>IF($A4060="","",IF(ISNUMBER($A4060),$A4060,IFERROR(DATEVALUE($A4060),NA())))</f>
        <v/>
      </c>
    </row>
    <row r="4061">
      <c r="O4061">
        <f>IF($R4061="","",CHOOSE($Q$2,YEAR(R4061)*12+MONTH(R4061),INT((R4061-2)/7),YEAR(R4061)*4+ROUNDUP(MONTH(R4061)/3)))</f>
        <v/>
      </c>
      <c r="P4061">
        <f>IF($R4061="","",IF($R4062="",1,IF(O4061&lt;&gt;O4062,1,0)))</f>
        <v/>
      </c>
      <c r="Q4061">
        <f>IF(P4061=1,SUM($P$7:P4061),"")</f>
        <v/>
      </c>
      <c r="R4061">
        <f>IF($A4061="","",IF(ISNUMBER($A4061),$A4061,IFERROR(DATEVALUE($A4061),NA())))</f>
        <v/>
      </c>
    </row>
    <row r="4062">
      <c r="O4062">
        <f>IF($R4062="","",CHOOSE($Q$2,YEAR(R4062)*12+MONTH(R4062),INT((R4062-2)/7),YEAR(R4062)*4+ROUNDUP(MONTH(R4062)/3)))</f>
        <v/>
      </c>
      <c r="P4062">
        <f>IF($R4062="","",IF($R4063="",1,IF(O4062&lt;&gt;O4063,1,0)))</f>
        <v/>
      </c>
      <c r="Q4062">
        <f>IF(P4062=1,SUM($P$7:P4062),"")</f>
        <v/>
      </c>
      <c r="R4062">
        <f>IF($A4062="","",IF(ISNUMBER($A4062),$A4062,IFERROR(DATEVALUE($A4062),NA())))</f>
        <v/>
      </c>
    </row>
    <row r="4063">
      <c r="O4063">
        <f>IF($R4063="","",CHOOSE($Q$2,YEAR(R4063)*12+MONTH(R4063),INT((R4063-2)/7),YEAR(R4063)*4+ROUNDUP(MONTH(R4063)/3)))</f>
        <v/>
      </c>
      <c r="P4063">
        <f>IF($R4063="","",IF($R4064="",1,IF(O4063&lt;&gt;O4064,1,0)))</f>
        <v/>
      </c>
      <c r="Q4063">
        <f>IF(P4063=1,SUM($P$7:P4063),"")</f>
        <v/>
      </c>
      <c r="R4063">
        <f>IF($A4063="","",IF(ISNUMBER($A4063),$A4063,IFERROR(DATEVALUE($A4063),NA())))</f>
        <v/>
      </c>
    </row>
    <row r="4064">
      <c r="O4064">
        <f>IF($R4064="","",CHOOSE($Q$2,YEAR(R4064)*12+MONTH(R4064),INT((R4064-2)/7),YEAR(R4064)*4+ROUNDUP(MONTH(R4064)/3)))</f>
        <v/>
      </c>
      <c r="P4064">
        <f>IF($R4064="","",IF($R4065="",1,IF(O4064&lt;&gt;O4065,1,0)))</f>
        <v/>
      </c>
      <c r="Q4064">
        <f>IF(P4064=1,SUM($P$7:P4064),"")</f>
        <v/>
      </c>
      <c r="R4064">
        <f>IF($A4064="","",IF(ISNUMBER($A4064),$A4064,IFERROR(DATEVALUE($A4064),NA())))</f>
        <v/>
      </c>
    </row>
    <row r="4065">
      <c r="O4065">
        <f>IF($R4065="","",CHOOSE($Q$2,YEAR(R4065)*12+MONTH(R4065),INT((R4065-2)/7),YEAR(R4065)*4+ROUNDUP(MONTH(R4065)/3)))</f>
        <v/>
      </c>
      <c r="P4065">
        <f>IF($R4065="","",IF($R4066="",1,IF(O4065&lt;&gt;O4066,1,0)))</f>
        <v/>
      </c>
      <c r="Q4065">
        <f>IF(P4065=1,SUM($P$7:P4065),"")</f>
        <v/>
      </c>
      <c r="R4065">
        <f>IF($A4065="","",IF(ISNUMBER($A4065),$A4065,IFERROR(DATEVALUE($A4065),NA())))</f>
        <v/>
      </c>
    </row>
    <row r="4066">
      <c r="O4066">
        <f>IF($R4066="","",CHOOSE($Q$2,YEAR(R4066)*12+MONTH(R4066),INT((R4066-2)/7),YEAR(R4066)*4+ROUNDUP(MONTH(R4066)/3)))</f>
        <v/>
      </c>
      <c r="P4066">
        <f>IF($R4066="","",IF($R4067="",1,IF(O4066&lt;&gt;O4067,1,0)))</f>
        <v/>
      </c>
      <c r="Q4066">
        <f>IF(P4066=1,SUM($P$7:P4066),"")</f>
        <v/>
      </c>
      <c r="R4066">
        <f>IF($A4066="","",IF(ISNUMBER($A4066),$A4066,IFERROR(DATEVALUE($A4066),NA())))</f>
        <v/>
      </c>
    </row>
    <row r="4067">
      <c r="O4067">
        <f>IF($R4067="","",CHOOSE($Q$2,YEAR(R4067)*12+MONTH(R4067),INT((R4067-2)/7),YEAR(R4067)*4+ROUNDUP(MONTH(R4067)/3)))</f>
        <v/>
      </c>
      <c r="P4067">
        <f>IF($R4067="","",IF($R4068="",1,IF(O4067&lt;&gt;O4068,1,0)))</f>
        <v/>
      </c>
      <c r="Q4067">
        <f>IF(P4067=1,SUM($P$7:P4067),"")</f>
        <v/>
      </c>
      <c r="R4067">
        <f>IF($A4067="","",IF(ISNUMBER($A4067),$A4067,IFERROR(DATEVALUE($A4067),NA())))</f>
        <v/>
      </c>
    </row>
    <row r="4068">
      <c r="O4068">
        <f>IF($R4068="","",CHOOSE($Q$2,YEAR(R4068)*12+MONTH(R4068),INT((R4068-2)/7),YEAR(R4068)*4+ROUNDUP(MONTH(R4068)/3)))</f>
        <v/>
      </c>
      <c r="P4068">
        <f>IF($R4068="","",IF($R4069="",1,IF(O4068&lt;&gt;O4069,1,0)))</f>
        <v/>
      </c>
      <c r="Q4068">
        <f>IF(P4068=1,SUM($P$7:P4068),"")</f>
        <v/>
      </c>
      <c r="R4068">
        <f>IF($A4068="","",IF(ISNUMBER($A4068),$A4068,IFERROR(DATEVALUE($A4068),NA())))</f>
        <v/>
      </c>
    </row>
    <row r="4069">
      <c r="O4069">
        <f>IF($R4069="","",CHOOSE($Q$2,YEAR(R4069)*12+MONTH(R4069),INT((R4069-2)/7),YEAR(R4069)*4+ROUNDUP(MONTH(R4069)/3)))</f>
        <v/>
      </c>
      <c r="P4069">
        <f>IF($R4069="","",IF($R4070="",1,IF(O4069&lt;&gt;O4070,1,0)))</f>
        <v/>
      </c>
      <c r="Q4069">
        <f>IF(P4069=1,SUM($P$7:P4069),"")</f>
        <v/>
      </c>
      <c r="R4069">
        <f>IF($A4069="","",IF(ISNUMBER($A4069),$A4069,IFERROR(DATEVALUE($A4069),NA())))</f>
        <v/>
      </c>
    </row>
    <row r="4070">
      <c r="O4070">
        <f>IF($R4070="","",CHOOSE($Q$2,YEAR(R4070)*12+MONTH(R4070),INT((R4070-2)/7),YEAR(R4070)*4+ROUNDUP(MONTH(R4070)/3)))</f>
        <v/>
      </c>
      <c r="P4070">
        <f>IF($R4070="","",IF($R4071="",1,IF(O4070&lt;&gt;O4071,1,0)))</f>
        <v/>
      </c>
      <c r="Q4070">
        <f>IF(P4070=1,SUM($P$7:P4070),"")</f>
        <v/>
      </c>
      <c r="R4070">
        <f>IF($A4070="","",IF(ISNUMBER($A4070),$A4070,IFERROR(DATEVALUE($A4070),NA())))</f>
        <v/>
      </c>
    </row>
    <row r="4071">
      <c r="O4071">
        <f>IF($R4071="","",CHOOSE($Q$2,YEAR(R4071)*12+MONTH(R4071),INT((R4071-2)/7),YEAR(R4071)*4+ROUNDUP(MONTH(R4071)/3)))</f>
        <v/>
      </c>
      <c r="P4071">
        <f>IF($R4071="","",IF($R4072="",1,IF(O4071&lt;&gt;O4072,1,0)))</f>
        <v/>
      </c>
      <c r="Q4071">
        <f>IF(P4071=1,SUM($P$7:P4071),"")</f>
        <v/>
      </c>
      <c r="R4071">
        <f>IF($A4071="","",IF(ISNUMBER($A4071),$A4071,IFERROR(DATEVALUE($A4071),NA())))</f>
        <v/>
      </c>
    </row>
    <row r="4072">
      <c r="O4072">
        <f>IF($R4072="","",CHOOSE($Q$2,YEAR(R4072)*12+MONTH(R4072),INT((R4072-2)/7),YEAR(R4072)*4+ROUNDUP(MONTH(R4072)/3)))</f>
        <v/>
      </c>
      <c r="P4072">
        <f>IF($R4072="","",IF($R4073="",1,IF(O4072&lt;&gt;O4073,1,0)))</f>
        <v/>
      </c>
      <c r="Q4072">
        <f>IF(P4072=1,SUM($P$7:P4072),"")</f>
        <v/>
      </c>
      <c r="R4072">
        <f>IF($A4072="","",IF(ISNUMBER($A4072),$A4072,IFERROR(DATEVALUE($A4072),NA())))</f>
        <v/>
      </c>
    </row>
    <row r="4073">
      <c r="O4073">
        <f>IF($R4073="","",CHOOSE($Q$2,YEAR(R4073)*12+MONTH(R4073),INT((R4073-2)/7),YEAR(R4073)*4+ROUNDUP(MONTH(R4073)/3)))</f>
        <v/>
      </c>
      <c r="P4073">
        <f>IF($R4073="","",IF($R4074="",1,IF(O4073&lt;&gt;O4074,1,0)))</f>
        <v/>
      </c>
      <c r="Q4073">
        <f>IF(P4073=1,SUM($P$7:P4073),"")</f>
        <v/>
      </c>
      <c r="R4073">
        <f>IF($A4073="","",IF(ISNUMBER($A4073),$A4073,IFERROR(DATEVALUE($A4073),NA())))</f>
        <v/>
      </c>
    </row>
    <row r="4074">
      <c r="O4074">
        <f>IF($R4074="","",CHOOSE($Q$2,YEAR(R4074)*12+MONTH(R4074),INT((R4074-2)/7),YEAR(R4074)*4+ROUNDUP(MONTH(R4074)/3)))</f>
        <v/>
      </c>
      <c r="P4074">
        <f>IF($R4074="","",IF($R4075="",1,IF(O4074&lt;&gt;O4075,1,0)))</f>
        <v/>
      </c>
      <c r="Q4074">
        <f>IF(P4074=1,SUM($P$7:P4074),"")</f>
        <v/>
      </c>
      <c r="R4074">
        <f>IF($A4074="","",IF(ISNUMBER($A4074),$A4074,IFERROR(DATEVALUE($A4074),NA())))</f>
        <v/>
      </c>
    </row>
    <row r="4075">
      <c r="O4075">
        <f>IF($R4075="","",CHOOSE($Q$2,YEAR(R4075)*12+MONTH(R4075),INT((R4075-2)/7),YEAR(R4075)*4+ROUNDUP(MONTH(R4075)/3)))</f>
        <v/>
      </c>
      <c r="P4075">
        <f>IF($R4075="","",IF($R4076="",1,IF(O4075&lt;&gt;O4076,1,0)))</f>
        <v/>
      </c>
      <c r="Q4075">
        <f>IF(P4075=1,SUM($P$7:P4075),"")</f>
        <v/>
      </c>
      <c r="R4075">
        <f>IF($A4075="","",IF(ISNUMBER($A4075),$A4075,IFERROR(DATEVALUE($A4075),NA())))</f>
        <v/>
      </c>
    </row>
    <row r="4076">
      <c r="O4076">
        <f>IF($R4076="","",CHOOSE($Q$2,YEAR(R4076)*12+MONTH(R4076),INT((R4076-2)/7),YEAR(R4076)*4+ROUNDUP(MONTH(R4076)/3)))</f>
        <v/>
      </c>
      <c r="P4076">
        <f>IF($R4076="","",IF($R4077="",1,IF(O4076&lt;&gt;O4077,1,0)))</f>
        <v/>
      </c>
      <c r="Q4076">
        <f>IF(P4076=1,SUM($P$7:P4076),"")</f>
        <v/>
      </c>
      <c r="R4076">
        <f>IF($A4076="","",IF(ISNUMBER($A4076),$A4076,IFERROR(DATEVALUE($A4076),NA())))</f>
        <v/>
      </c>
    </row>
    <row r="4077">
      <c r="O4077">
        <f>IF($R4077="","",CHOOSE($Q$2,YEAR(R4077)*12+MONTH(R4077),INT((R4077-2)/7),YEAR(R4077)*4+ROUNDUP(MONTH(R4077)/3)))</f>
        <v/>
      </c>
      <c r="P4077">
        <f>IF($R4077="","",IF($R4078="",1,IF(O4077&lt;&gt;O4078,1,0)))</f>
        <v/>
      </c>
      <c r="Q4077">
        <f>IF(P4077=1,SUM($P$7:P4077),"")</f>
        <v/>
      </c>
      <c r="R4077">
        <f>IF($A4077="","",IF(ISNUMBER($A4077),$A4077,IFERROR(DATEVALUE($A4077),NA())))</f>
        <v/>
      </c>
    </row>
    <row r="4078">
      <c r="O4078">
        <f>IF($R4078="","",CHOOSE($Q$2,YEAR(R4078)*12+MONTH(R4078),INT((R4078-2)/7),YEAR(R4078)*4+ROUNDUP(MONTH(R4078)/3)))</f>
        <v/>
      </c>
      <c r="P4078">
        <f>IF($R4078="","",IF($R4079="",1,IF(O4078&lt;&gt;O4079,1,0)))</f>
        <v/>
      </c>
      <c r="Q4078">
        <f>IF(P4078=1,SUM($P$7:P4078),"")</f>
        <v/>
      </c>
      <c r="R4078">
        <f>IF($A4078="","",IF(ISNUMBER($A4078),$A4078,IFERROR(DATEVALUE($A4078),NA())))</f>
        <v/>
      </c>
    </row>
    <row r="4079">
      <c r="O4079">
        <f>IF($R4079="","",CHOOSE($Q$2,YEAR(R4079)*12+MONTH(R4079),INT((R4079-2)/7),YEAR(R4079)*4+ROUNDUP(MONTH(R4079)/3)))</f>
        <v/>
      </c>
      <c r="P4079">
        <f>IF($R4079="","",IF($R4080="",1,IF(O4079&lt;&gt;O4080,1,0)))</f>
        <v/>
      </c>
      <c r="Q4079">
        <f>IF(P4079=1,SUM($P$7:P4079),"")</f>
        <v/>
      </c>
      <c r="R4079">
        <f>IF($A4079="","",IF(ISNUMBER($A4079),$A4079,IFERROR(DATEVALUE($A4079),NA())))</f>
        <v/>
      </c>
    </row>
    <row r="4080">
      <c r="O4080">
        <f>IF($R4080="","",CHOOSE($Q$2,YEAR(R4080)*12+MONTH(R4080),INT((R4080-2)/7),YEAR(R4080)*4+ROUNDUP(MONTH(R4080)/3)))</f>
        <v/>
      </c>
      <c r="P4080">
        <f>IF($R4080="","",IF($R4081="",1,IF(O4080&lt;&gt;O4081,1,0)))</f>
        <v/>
      </c>
      <c r="Q4080">
        <f>IF(P4080=1,SUM($P$7:P4080),"")</f>
        <v/>
      </c>
      <c r="R4080">
        <f>IF($A4080="","",IF(ISNUMBER($A4080),$A4080,IFERROR(DATEVALUE($A4080),NA())))</f>
        <v/>
      </c>
    </row>
    <row r="4081">
      <c r="O4081">
        <f>IF($R4081="","",CHOOSE($Q$2,YEAR(R4081)*12+MONTH(R4081),INT((R4081-2)/7),YEAR(R4081)*4+ROUNDUP(MONTH(R4081)/3)))</f>
        <v/>
      </c>
      <c r="P4081">
        <f>IF($R4081="","",IF($R4082="",1,IF(O4081&lt;&gt;O4082,1,0)))</f>
        <v/>
      </c>
      <c r="Q4081">
        <f>IF(P4081=1,SUM($P$7:P4081),"")</f>
        <v/>
      </c>
      <c r="R4081">
        <f>IF($A4081="","",IF(ISNUMBER($A4081),$A4081,IFERROR(DATEVALUE($A4081),NA())))</f>
        <v/>
      </c>
    </row>
    <row r="4082">
      <c r="O4082">
        <f>IF($R4082="","",CHOOSE($Q$2,YEAR(R4082)*12+MONTH(R4082),INT((R4082-2)/7),YEAR(R4082)*4+ROUNDUP(MONTH(R4082)/3)))</f>
        <v/>
      </c>
      <c r="P4082">
        <f>IF($R4082="","",IF($R4083="",1,IF(O4082&lt;&gt;O4083,1,0)))</f>
        <v/>
      </c>
      <c r="Q4082">
        <f>IF(P4082=1,SUM($P$7:P4082),"")</f>
        <v/>
      </c>
      <c r="R4082">
        <f>IF($A4082="","",IF(ISNUMBER($A4082),$A4082,IFERROR(DATEVALUE($A4082),NA())))</f>
        <v/>
      </c>
    </row>
    <row r="4083">
      <c r="O4083">
        <f>IF($R4083="","",CHOOSE($Q$2,YEAR(R4083)*12+MONTH(R4083),INT((R4083-2)/7),YEAR(R4083)*4+ROUNDUP(MONTH(R4083)/3)))</f>
        <v/>
      </c>
      <c r="P4083">
        <f>IF($R4083="","",IF($R4084="",1,IF(O4083&lt;&gt;O4084,1,0)))</f>
        <v/>
      </c>
      <c r="Q4083">
        <f>IF(P4083=1,SUM($P$7:P4083),"")</f>
        <v/>
      </c>
      <c r="R4083">
        <f>IF($A4083="","",IF(ISNUMBER($A4083),$A4083,IFERROR(DATEVALUE($A4083),NA())))</f>
        <v/>
      </c>
    </row>
    <row r="4084">
      <c r="O4084">
        <f>IF($R4084="","",CHOOSE($Q$2,YEAR(R4084)*12+MONTH(R4084),INT((R4084-2)/7),YEAR(R4084)*4+ROUNDUP(MONTH(R4084)/3)))</f>
        <v/>
      </c>
      <c r="P4084">
        <f>IF($R4084="","",IF($R4085="",1,IF(O4084&lt;&gt;O4085,1,0)))</f>
        <v/>
      </c>
      <c r="Q4084">
        <f>IF(P4084=1,SUM($P$7:P4084),"")</f>
        <v/>
      </c>
      <c r="R4084">
        <f>IF($A4084="","",IF(ISNUMBER($A4084),$A4084,IFERROR(DATEVALUE($A4084),NA())))</f>
        <v/>
      </c>
    </row>
    <row r="4085">
      <c r="O4085">
        <f>IF($R4085="","",CHOOSE($Q$2,YEAR(R4085)*12+MONTH(R4085),INT((R4085-2)/7),YEAR(R4085)*4+ROUNDUP(MONTH(R4085)/3)))</f>
        <v/>
      </c>
      <c r="P4085">
        <f>IF($R4085="","",IF($R4086="",1,IF(O4085&lt;&gt;O4086,1,0)))</f>
        <v/>
      </c>
      <c r="Q4085">
        <f>IF(P4085=1,SUM($P$7:P4085),"")</f>
        <v/>
      </c>
      <c r="R4085">
        <f>IF($A4085="","",IF(ISNUMBER($A4085),$A4085,IFERROR(DATEVALUE($A4085),NA())))</f>
        <v/>
      </c>
    </row>
    <row r="4086">
      <c r="O4086">
        <f>IF($R4086="","",CHOOSE($Q$2,YEAR(R4086)*12+MONTH(R4086),INT((R4086-2)/7),YEAR(R4086)*4+ROUNDUP(MONTH(R4086)/3)))</f>
        <v/>
      </c>
      <c r="P4086">
        <f>IF($R4086="","",IF($R4087="",1,IF(O4086&lt;&gt;O4087,1,0)))</f>
        <v/>
      </c>
      <c r="Q4086">
        <f>IF(P4086=1,SUM($P$7:P4086),"")</f>
        <v/>
      </c>
      <c r="R4086">
        <f>IF($A4086="","",IF(ISNUMBER($A4086),$A4086,IFERROR(DATEVALUE($A4086),NA())))</f>
        <v/>
      </c>
    </row>
    <row r="4087">
      <c r="O4087">
        <f>IF($R4087="","",CHOOSE($Q$2,YEAR(R4087)*12+MONTH(R4087),INT((R4087-2)/7),YEAR(R4087)*4+ROUNDUP(MONTH(R4087)/3)))</f>
        <v/>
      </c>
      <c r="P4087">
        <f>IF($R4087="","",IF($R4088="",1,IF(O4087&lt;&gt;O4088,1,0)))</f>
        <v/>
      </c>
      <c r="Q4087">
        <f>IF(P4087=1,SUM($P$7:P4087),"")</f>
        <v/>
      </c>
      <c r="R4087">
        <f>IF($A4087="","",IF(ISNUMBER($A4087),$A4087,IFERROR(DATEVALUE($A4087),NA())))</f>
        <v/>
      </c>
    </row>
    <row r="4088">
      <c r="O4088">
        <f>IF($R4088="","",CHOOSE($Q$2,YEAR(R4088)*12+MONTH(R4088),INT((R4088-2)/7),YEAR(R4088)*4+ROUNDUP(MONTH(R4088)/3)))</f>
        <v/>
      </c>
      <c r="P4088">
        <f>IF($R4088="","",IF($R4089="",1,IF(O4088&lt;&gt;O4089,1,0)))</f>
        <v/>
      </c>
      <c r="Q4088">
        <f>IF(P4088=1,SUM($P$7:P4088),"")</f>
        <v/>
      </c>
      <c r="R4088">
        <f>IF($A4088="","",IF(ISNUMBER($A4088),$A4088,IFERROR(DATEVALUE($A4088),NA())))</f>
        <v/>
      </c>
    </row>
    <row r="4089">
      <c r="O4089">
        <f>IF($R4089="","",CHOOSE($Q$2,YEAR(R4089)*12+MONTH(R4089),INT((R4089-2)/7),YEAR(R4089)*4+ROUNDUP(MONTH(R4089)/3)))</f>
        <v/>
      </c>
      <c r="P4089">
        <f>IF($R4089="","",IF($R4090="",1,IF(O4089&lt;&gt;O4090,1,0)))</f>
        <v/>
      </c>
      <c r="Q4089">
        <f>IF(P4089=1,SUM($P$7:P4089),"")</f>
        <v/>
      </c>
      <c r="R4089">
        <f>IF($A4089="","",IF(ISNUMBER($A4089),$A4089,IFERROR(DATEVALUE($A4089),NA())))</f>
        <v/>
      </c>
    </row>
    <row r="4090">
      <c r="O4090">
        <f>IF($R4090="","",CHOOSE($Q$2,YEAR(R4090)*12+MONTH(R4090),INT((R4090-2)/7),YEAR(R4090)*4+ROUNDUP(MONTH(R4090)/3)))</f>
        <v/>
      </c>
      <c r="P4090">
        <f>IF($R4090="","",IF($R4091="",1,IF(O4090&lt;&gt;O4091,1,0)))</f>
        <v/>
      </c>
      <c r="Q4090">
        <f>IF(P4090=1,SUM($P$7:P4090),"")</f>
        <v/>
      </c>
      <c r="R4090">
        <f>IF($A4090="","",IF(ISNUMBER($A4090),$A4090,IFERROR(DATEVALUE($A4090),NA())))</f>
        <v/>
      </c>
    </row>
    <row r="4091">
      <c r="O4091">
        <f>IF($R4091="","",CHOOSE($Q$2,YEAR(R4091)*12+MONTH(R4091),INT((R4091-2)/7),YEAR(R4091)*4+ROUNDUP(MONTH(R4091)/3)))</f>
        <v/>
      </c>
      <c r="P4091">
        <f>IF($R4091="","",IF($R4092="",1,IF(O4091&lt;&gt;O4092,1,0)))</f>
        <v/>
      </c>
      <c r="Q4091">
        <f>IF(P4091=1,SUM($P$7:P4091),"")</f>
        <v/>
      </c>
      <c r="R4091">
        <f>IF($A4091="","",IF(ISNUMBER($A4091),$A4091,IFERROR(DATEVALUE($A4091),NA())))</f>
        <v/>
      </c>
    </row>
    <row r="4092">
      <c r="O4092">
        <f>IF($R4092="","",CHOOSE($Q$2,YEAR(R4092)*12+MONTH(R4092),INT((R4092-2)/7),YEAR(R4092)*4+ROUNDUP(MONTH(R4092)/3)))</f>
        <v/>
      </c>
      <c r="P4092">
        <f>IF($R4092="","",IF($R4093="",1,IF(O4092&lt;&gt;O4093,1,0)))</f>
        <v/>
      </c>
      <c r="Q4092">
        <f>IF(P4092=1,SUM($P$7:P4092),"")</f>
        <v/>
      </c>
      <c r="R4092">
        <f>IF($A4092="","",IF(ISNUMBER($A4092),$A4092,IFERROR(DATEVALUE($A4092),NA())))</f>
        <v/>
      </c>
    </row>
    <row r="4093">
      <c r="O4093">
        <f>IF($R4093="","",CHOOSE($Q$2,YEAR(R4093)*12+MONTH(R4093),INT((R4093-2)/7),YEAR(R4093)*4+ROUNDUP(MONTH(R4093)/3)))</f>
        <v/>
      </c>
      <c r="P4093">
        <f>IF($R4093="","",IF($R4094="",1,IF(O4093&lt;&gt;O4094,1,0)))</f>
        <v/>
      </c>
      <c r="Q4093">
        <f>IF(P4093=1,SUM($P$7:P4093),"")</f>
        <v/>
      </c>
      <c r="R4093">
        <f>IF($A4093="","",IF(ISNUMBER($A4093),$A4093,IFERROR(DATEVALUE($A4093),NA())))</f>
        <v/>
      </c>
    </row>
    <row r="4094">
      <c r="O4094">
        <f>IF($R4094="","",CHOOSE($Q$2,YEAR(R4094)*12+MONTH(R4094),INT((R4094-2)/7),YEAR(R4094)*4+ROUNDUP(MONTH(R4094)/3)))</f>
        <v/>
      </c>
      <c r="P4094">
        <f>IF($R4094="","",IF($R4095="",1,IF(O4094&lt;&gt;O4095,1,0)))</f>
        <v/>
      </c>
      <c r="Q4094">
        <f>IF(P4094=1,SUM($P$7:P4094),"")</f>
        <v/>
      </c>
      <c r="R4094">
        <f>IF($A4094="","",IF(ISNUMBER($A4094),$A4094,IFERROR(DATEVALUE($A4094),NA())))</f>
        <v/>
      </c>
    </row>
    <row r="4095">
      <c r="O4095">
        <f>IF($R4095="","",CHOOSE($Q$2,YEAR(R4095)*12+MONTH(R4095),INT((R4095-2)/7),YEAR(R4095)*4+ROUNDUP(MONTH(R4095)/3)))</f>
        <v/>
      </c>
      <c r="P4095">
        <f>IF($R4095="","",IF($R4096="",1,IF(O4095&lt;&gt;O4096,1,0)))</f>
        <v/>
      </c>
      <c r="Q4095">
        <f>IF(P4095=1,SUM($P$7:P4095),"")</f>
        <v/>
      </c>
      <c r="R4095">
        <f>IF($A4095="","",IF(ISNUMBER($A4095),$A4095,IFERROR(DATEVALUE($A4095),NA())))</f>
        <v/>
      </c>
    </row>
    <row r="4096">
      <c r="O4096">
        <f>IF($R4096="","",CHOOSE($Q$2,YEAR(R4096)*12+MONTH(R4096),INT((R4096-2)/7),YEAR(R4096)*4+ROUNDUP(MONTH(R4096)/3)))</f>
        <v/>
      </c>
      <c r="P4096">
        <f>IF($R4096="","",IF($R4097="",1,IF(O4096&lt;&gt;O4097,1,0)))</f>
        <v/>
      </c>
      <c r="Q4096">
        <f>IF(P4096=1,SUM($P$7:P4096),"")</f>
        <v/>
      </c>
      <c r="R4096">
        <f>IF($A4096="","",IF(ISNUMBER($A4096),$A4096,IFERROR(DATEVALUE($A4096),NA())))</f>
        <v/>
      </c>
    </row>
    <row r="4097">
      <c r="O4097">
        <f>IF($R4097="","",CHOOSE($Q$2,YEAR(R4097)*12+MONTH(R4097),INT((R4097-2)/7),YEAR(R4097)*4+ROUNDUP(MONTH(R4097)/3)))</f>
        <v/>
      </c>
      <c r="P4097">
        <f>IF($R4097="","",IF($R4098="",1,IF(O4097&lt;&gt;O4098,1,0)))</f>
        <v/>
      </c>
      <c r="Q4097">
        <f>IF(P4097=1,SUM($P$7:P4097),"")</f>
        <v/>
      </c>
      <c r="R4097">
        <f>IF($A4097="","",IF(ISNUMBER($A4097),$A4097,IFERROR(DATEVALUE($A4097),NA())))</f>
        <v/>
      </c>
    </row>
    <row r="4098">
      <c r="O4098">
        <f>IF($R4098="","",CHOOSE($Q$2,YEAR(R4098)*12+MONTH(R4098),INT((R4098-2)/7),YEAR(R4098)*4+ROUNDUP(MONTH(R4098)/3)))</f>
        <v/>
      </c>
      <c r="P4098">
        <f>IF($R4098="","",IF($R4099="",1,IF(O4098&lt;&gt;O4099,1,0)))</f>
        <v/>
      </c>
      <c r="Q4098">
        <f>IF(P4098=1,SUM($P$7:P4098),"")</f>
        <v/>
      </c>
      <c r="R4098">
        <f>IF($A4098="","",IF(ISNUMBER($A4098),$A4098,IFERROR(DATEVALUE($A4098),NA())))</f>
        <v/>
      </c>
    </row>
    <row r="4099">
      <c r="O4099">
        <f>IF($R4099="","",CHOOSE($Q$2,YEAR(R4099)*12+MONTH(R4099),INT((R4099-2)/7),YEAR(R4099)*4+ROUNDUP(MONTH(R4099)/3)))</f>
        <v/>
      </c>
      <c r="P4099">
        <f>IF($R4099="","",IF($R4100="",1,IF(O4099&lt;&gt;O4100,1,0)))</f>
        <v/>
      </c>
      <c r="Q4099">
        <f>IF(P4099=1,SUM($P$7:P4099),"")</f>
        <v/>
      </c>
      <c r="R4099">
        <f>IF($A4099="","",IF(ISNUMBER($A4099),$A4099,IFERROR(DATEVALUE($A4099),NA())))</f>
        <v/>
      </c>
    </row>
    <row r="4100">
      <c r="O4100">
        <f>IF($R4100="","",CHOOSE($Q$2,YEAR(R4100)*12+MONTH(R4100),INT((R4100-2)/7),YEAR(R4100)*4+ROUNDUP(MONTH(R4100)/3)))</f>
        <v/>
      </c>
      <c r="P4100">
        <f>IF($R4100="","",IF($R4101="",1,IF(O4100&lt;&gt;O4101,1,0)))</f>
        <v/>
      </c>
      <c r="Q4100">
        <f>IF(P4100=1,SUM($P$7:P4100),"")</f>
        <v/>
      </c>
      <c r="R4100">
        <f>IF($A4100="","",IF(ISNUMBER($A4100),$A4100,IFERROR(DATEVALUE($A4100),NA())))</f>
        <v/>
      </c>
    </row>
    <row r="4101">
      <c r="O4101">
        <f>IF($R4101="","",CHOOSE($Q$2,YEAR(R4101)*12+MONTH(R4101),INT((R4101-2)/7),YEAR(R4101)*4+ROUNDUP(MONTH(R4101)/3)))</f>
        <v/>
      </c>
      <c r="P4101">
        <f>IF($R4101="","",IF($R4102="",1,IF(O4101&lt;&gt;O4102,1,0)))</f>
        <v/>
      </c>
      <c r="Q4101">
        <f>IF(P4101=1,SUM($P$7:P4101),"")</f>
        <v/>
      </c>
      <c r="R4101">
        <f>IF($A4101="","",IF(ISNUMBER($A4101),$A4101,IFERROR(DATEVALUE($A4101),NA())))</f>
        <v/>
      </c>
    </row>
    <row r="4102">
      <c r="O4102">
        <f>IF($R4102="","",CHOOSE($Q$2,YEAR(R4102)*12+MONTH(R4102),INT((R4102-2)/7),YEAR(R4102)*4+ROUNDUP(MONTH(R4102)/3)))</f>
        <v/>
      </c>
      <c r="P4102">
        <f>IF($R4102="","",IF($R4103="",1,IF(O4102&lt;&gt;O4103,1,0)))</f>
        <v/>
      </c>
      <c r="Q4102">
        <f>IF(P4102=1,SUM($P$7:P4102),"")</f>
        <v/>
      </c>
      <c r="R4102">
        <f>IF($A4102="","",IF(ISNUMBER($A4102),$A4102,IFERROR(DATEVALUE($A4102),NA())))</f>
        <v/>
      </c>
    </row>
    <row r="4103">
      <c r="O4103">
        <f>IF($R4103="","",CHOOSE($Q$2,YEAR(R4103)*12+MONTH(R4103),INT((R4103-2)/7),YEAR(R4103)*4+ROUNDUP(MONTH(R4103)/3)))</f>
        <v/>
      </c>
      <c r="P4103">
        <f>IF($R4103="","",IF($R4104="",1,IF(O4103&lt;&gt;O4104,1,0)))</f>
        <v/>
      </c>
      <c r="Q4103">
        <f>IF(P4103=1,SUM($P$7:P4103),"")</f>
        <v/>
      </c>
      <c r="R4103">
        <f>IF($A4103="","",IF(ISNUMBER($A4103),$A4103,IFERROR(DATEVALUE($A4103),NA())))</f>
        <v/>
      </c>
    </row>
    <row r="4104">
      <c r="O4104">
        <f>IF($R4104="","",CHOOSE($Q$2,YEAR(R4104)*12+MONTH(R4104),INT((R4104-2)/7),YEAR(R4104)*4+ROUNDUP(MONTH(R4104)/3)))</f>
        <v/>
      </c>
      <c r="P4104">
        <f>IF($R4104="","",IF($R4105="",1,IF(O4104&lt;&gt;O4105,1,0)))</f>
        <v/>
      </c>
      <c r="Q4104">
        <f>IF(P4104=1,SUM($P$7:P4104),"")</f>
        <v/>
      </c>
      <c r="R4104">
        <f>IF($A4104="","",IF(ISNUMBER($A4104),$A4104,IFERROR(DATEVALUE($A4104),NA())))</f>
        <v/>
      </c>
    </row>
    <row r="4105">
      <c r="O4105">
        <f>IF($R4105="","",CHOOSE($Q$2,YEAR(R4105)*12+MONTH(R4105),INT((R4105-2)/7),YEAR(R4105)*4+ROUNDUP(MONTH(R4105)/3)))</f>
        <v/>
      </c>
      <c r="P4105">
        <f>IF($R4105="","",IF($R4106="",1,IF(O4105&lt;&gt;O4106,1,0)))</f>
        <v/>
      </c>
      <c r="Q4105">
        <f>IF(P4105=1,SUM($P$7:P4105),"")</f>
        <v/>
      </c>
      <c r="R4105">
        <f>IF($A4105="","",IF(ISNUMBER($A4105),$A4105,IFERROR(DATEVALUE($A4105),NA())))</f>
        <v/>
      </c>
    </row>
    <row r="4106">
      <c r="O4106">
        <f>IF($R4106="","",CHOOSE($Q$2,YEAR(R4106)*12+MONTH(R4106),INT((R4106-2)/7),YEAR(R4106)*4+ROUNDUP(MONTH(R4106)/3)))</f>
        <v/>
      </c>
      <c r="P4106">
        <f>IF($R4106="","",IF($R4107="",1,IF(O4106&lt;&gt;O4107,1,0)))</f>
        <v/>
      </c>
      <c r="Q4106">
        <f>IF(P4106=1,SUM($P$7:P4106),"")</f>
        <v/>
      </c>
      <c r="R4106">
        <f>IF($A4106="","",IF(ISNUMBER($A4106),$A4106,IFERROR(DATEVALUE($A4106),NA())))</f>
        <v/>
      </c>
    </row>
    <row r="4107">
      <c r="O4107">
        <f>IF($R4107="","",CHOOSE($Q$2,YEAR(R4107)*12+MONTH(R4107),INT((R4107-2)/7),YEAR(R4107)*4+ROUNDUP(MONTH(R4107)/3)))</f>
        <v/>
      </c>
      <c r="P4107">
        <f>IF($R4107="","",IF($R4108="",1,IF(O4107&lt;&gt;O4108,1,0)))</f>
        <v/>
      </c>
      <c r="Q4107">
        <f>IF(P4107=1,SUM($P$7:P4107),"")</f>
        <v/>
      </c>
      <c r="R4107">
        <f>IF($A4107="","",IF(ISNUMBER($A4107),$A4107,IFERROR(DATEVALUE($A4107),NA())))</f>
        <v/>
      </c>
    </row>
    <row r="4108">
      <c r="O4108">
        <f>IF($R4108="","",CHOOSE($Q$2,YEAR(R4108)*12+MONTH(R4108),INT((R4108-2)/7),YEAR(R4108)*4+ROUNDUP(MONTH(R4108)/3)))</f>
        <v/>
      </c>
      <c r="P4108">
        <f>IF($R4108="","",IF($R4109="",1,IF(O4108&lt;&gt;O4109,1,0)))</f>
        <v/>
      </c>
      <c r="Q4108">
        <f>IF(P4108=1,SUM($P$7:P4108),"")</f>
        <v/>
      </c>
      <c r="R4108">
        <f>IF($A4108="","",IF(ISNUMBER($A4108),$A4108,IFERROR(DATEVALUE($A4108),NA())))</f>
        <v/>
      </c>
    </row>
    <row r="4109">
      <c r="O4109">
        <f>IF($R4109="","",CHOOSE($Q$2,YEAR(R4109)*12+MONTH(R4109),INT((R4109-2)/7),YEAR(R4109)*4+ROUNDUP(MONTH(R4109)/3)))</f>
        <v/>
      </c>
      <c r="P4109">
        <f>IF($R4109="","",IF($R4110="",1,IF(O4109&lt;&gt;O4110,1,0)))</f>
        <v/>
      </c>
      <c r="Q4109">
        <f>IF(P4109=1,SUM($P$7:P4109),"")</f>
        <v/>
      </c>
      <c r="R4109">
        <f>IF($A4109="","",IF(ISNUMBER($A4109),$A4109,IFERROR(DATEVALUE($A4109),NA())))</f>
        <v/>
      </c>
    </row>
    <row r="4110">
      <c r="O4110">
        <f>IF($R4110="","",CHOOSE($Q$2,YEAR(R4110)*12+MONTH(R4110),INT((R4110-2)/7),YEAR(R4110)*4+ROUNDUP(MONTH(R4110)/3)))</f>
        <v/>
      </c>
      <c r="P4110">
        <f>IF($R4110="","",IF($R4111="",1,IF(O4110&lt;&gt;O4111,1,0)))</f>
        <v/>
      </c>
      <c r="Q4110">
        <f>IF(P4110=1,SUM($P$7:P4110),"")</f>
        <v/>
      </c>
      <c r="R4110">
        <f>IF($A4110="","",IF(ISNUMBER($A4110),$A4110,IFERROR(DATEVALUE($A4110),NA())))</f>
        <v/>
      </c>
    </row>
    <row r="4111">
      <c r="O4111">
        <f>IF($R4111="","",CHOOSE($Q$2,YEAR(R4111)*12+MONTH(R4111),INT((R4111-2)/7),YEAR(R4111)*4+ROUNDUP(MONTH(R4111)/3)))</f>
        <v/>
      </c>
      <c r="P4111">
        <f>IF($R4111="","",IF($R4112="",1,IF(O4111&lt;&gt;O4112,1,0)))</f>
        <v/>
      </c>
      <c r="Q4111">
        <f>IF(P4111=1,SUM($P$7:P4111),"")</f>
        <v/>
      </c>
      <c r="R4111">
        <f>IF($A4111="","",IF(ISNUMBER($A4111),$A4111,IFERROR(DATEVALUE($A4111),NA())))</f>
        <v/>
      </c>
    </row>
    <row r="4112">
      <c r="O4112">
        <f>IF($R4112="","",CHOOSE($Q$2,YEAR(R4112)*12+MONTH(R4112),INT((R4112-2)/7),YEAR(R4112)*4+ROUNDUP(MONTH(R4112)/3)))</f>
        <v/>
      </c>
      <c r="P4112">
        <f>IF($R4112="","",IF($R4113="",1,IF(O4112&lt;&gt;O4113,1,0)))</f>
        <v/>
      </c>
      <c r="Q4112">
        <f>IF(P4112=1,SUM($P$7:P4112),"")</f>
        <v/>
      </c>
      <c r="R4112">
        <f>IF($A4112="","",IF(ISNUMBER($A4112),$A4112,IFERROR(DATEVALUE($A4112),NA())))</f>
        <v/>
      </c>
    </row>
    <row r="4113">
      <c r="O4113">
        <f>IF($R4113="","",CHOOSE($Q$2,YEAR(R4113)*12+MONTH(R4113),INT((R4113-2)/7),YEAR(R4113)*4+ROUNDUP(MONTH(R4113)/3)))</f>
        <v/>
      </c>
      <c r="P4113">
        <f>IF($R4113="","",IF($R4114="",1,IF(O4113&lt;&gt;O4114,1,0)))</f>
        <v/>
      </c>
      <c r="Q4113">
        <f>IF(P4113=1,SUM($P$7:P4113),"")</f>
        <v/>
      </c>
      <c r="R4113">
        <f>IF($A4113="","",IF(ISNUMBER($A4113),$A4113,IFERROR(DATEVALUE($A4113),NA())))</f>
        <v/>
      </c>
    </row>
    <row r="4114">
      <c r="O4114">
        <f>IF($R4114="","",CHOOSE($Q$2,YEAR(R4114)*12+MONTH(R4114),INT((R4114-2)/7),YEAR(R4114)*4+ROUNDUP(MONTH(R4114)/3)))</f>
        <v/>
      </c>
      <c r="P4114">
        <f>IF($R4114="","",IF($R4115="",1,IF(O4114&lt;&gt;O4115,1,0)))</f>
        <v/>
      </c>
      <c r="Q4114">
        <f>IF(P4114=1,SUM($P$7:P4114),"")</f>
        <v/>
      </c>
      <c r="R4114">
        <f>IF($A4114="","",IF(ISNUMBER($A4114),$A4114,IFERROR(DATEVALUE($A4114),NA())))</f>
        <v/>
      </c>
    </row>
    <row r="4115">
      <c r="O4115">
        <f>IF($R4115="","",CHOOSE($Q$2,YEAR(R4115)*12+MONTH(R4115),INT((R4115-2)/7),YEAR(R4115)*4+ROUNDUP(MONTH(R4115)/3)))</f>
        <v/>
      </c>
      <c r="P4115">
        <f>IF($R4115="","",IF($R4116="",1,IF(O4115&lt;&gt;O4116,1,0)))</f>
        <v/>
      </c>
      <c r="Q4115">
        <f>IF(P4115=1,SUM($P$7:P4115),"")</f>
        <v/>
      </c>
      <c r="R4115">
        <f>IF($A4115="","",IF(ISNUMBER($A4115),$A4115,IFERROR(DATEVALUE($A4115),NA())))</f>
        <v/>
      </c>
    </row>
    <row r="4116">
      <c r="O4116">
        <f>IF($R4116="","",CHOOSE($Q$2,YEAR(R4116)*12+MONTH(R4116),INT((R4116-2)/7),YEAR(R4116)*4+ROUNDUP(MONTH(R4116)/3)))</f>
        <v/>
      </c>
      <c r="P4116">
        <f>IF($R4116="","",IF($R4117="",1,IF(O4116&lt;&gt;O4117,1,0)))</f>
        <v/>
      </c>
      <c r="Q4116">
        <f>IF(P4116=1,SUM($P$7:P4116),"")</f>
        <v/>
      </c>
      <c r="R4116">
        <f>IF($A4116="","",IF(ISNUMBER($A4116),$A4116,IFERROR(DATEVALUE($A4116),NA())))</f>
        <v/>
      </c>
    </row>
    <row r="4117">
      <c r="O4117">
        <f>IF($R4117="","",CHOOSE($Q$2,YEAR(R4117)*12+MONTH(R4117),INT((R4117-2)/7),YEAR(R4117)*4+ROUNDUP(MONTH(R4117)/3)))</f>
        <v/>
      </c>
      <c r="P4117">
        <f>IF($R4117="","",IF($R4118="",1,IF(O4117&lt;&gt;O4118,1,0)))</f>
        <v/>
      </c>
      <c r="Q4117">
        <f>IF(P4117=1,SUM($P$7:P4117),"")</f>
        <v/>
      </c>
      <c r="R4117">
        <f>IF($A4117="","",IF(ISNUMBER($A4117),$A4117,IFERROR(DATEVALUE($A4117),NA())))</f>
        <v/>
      </c>
    </row>
    <row r="4118">
      <c r="O4118">
        <f>IF($R4118="","",CHOOSE($Q$2,YEAR(R4118)*12+MONTH(R4118),INT((R4118-2)/7),YEAR(R4118)*4+ROUNDUP(MONTH(R4118)/3)))</f>
        <v/>
      </c>
      <c r="P4118">
        <f>IF($R4118="","",IF($R4119="",1,IF(O4118&lt;&gt;O4119,1,0)))</f>
        <v/>
      </c>
      <c r="Q4118">
        <f>IF(P4118=1,SUM($P$7:P4118),"")</f>
        <v/>
      </c>
      <c r="R4118">
        <f>IF($A4118="","",IF(ISNUMBER($A4118),$A4118,IFERROR(DATEVALUE($A4118),NA())))</f>
        <v/>
      </c>
    </row>
    <row r="4119">
      <c r="O4119">
        <f>IF($R4119="","",CHOOSE($Q$2,YEAR(R4119)*12+MONTH(R4119),INT((R4119-2)/7),YEAR(R4119)*4+ROUNDUP(MONTH(R4119)/3)))</f>
        <v/>
      </c>
      <c r="P4119">
        <f>IF($R4119="","",IF($R4120="",1,IF(O4119&lt;&gt;O4120,1,0)))</f>
        <v/>
      </c>
      <c r="Q4119">
        <f>IF(P4119=1,SUM($P$7:P4119),"")</f>
        <v/>
      </c>
      <c r="R4119">
        <f>IF($A4119="","",IF(ISNUMBER($A4119),$A4119,IFERROR(DATEVALUE($A4119),NA())))</f>
        <v/>
      </c>
    </row>
    <row r="4120">
      <c r="O4120">
        <f>IF($R4120="","",CHOOSE($Q$2,YEAR(R4120)*12+MONTH(R4120),INT((R4120-2)/7),YEAR(R4120)*4+ROUNDUP(MONTH(R4120)/3)))</f>
        <v/>
      </c>
      <c r="P4120">
        <f>IF($R4120="","",IF($R4121="",1,IF(O4120&lt;&gt;O4121,1,0)))</f>
        <v/>
      </c>
      <c r="Q4120">
        <f>IF(P4120=1,SUM($P$7:P4120),"")</f>
        <v/>
      </c>
      <c r="R4120">
        <f>IF($A4120="","",IF(ISNUMBER($A4120),$A4120,IFERROR(DATEVALUE($A4120),NA())))</f>
        <v/>
      </c>
    </row>
    <row r="4121">
      <c r="O4121">
        <f>IF($R4121="","",CHOOSE($Q$2,YEAR(R4121)*12+MONTH(R4121),INT((R4121-2)/7),YEAR(R4121)*4+ROUNDUP(MONTH(R4121)/3)))</f>
        <v/>
      </c>
      <c r="P4121">
        <f>IF($R4121="","",IF($R4122="",1,IF(O4121&lt;&gt;O4122,1,0)))</f>
        <v/>
      </c>
      <c r="Q4121">
        <f>IF(P4121=1,SUM($P$7:P4121),"")</f>
        <v/>
      </c>
      <c r="R4121">
        <f>IF($A4121="","",IF(ISNUMBER($A4121),$A4121,IFERROR(DATEVALUE($A4121),NA())))</f>
        <v/>
      </c>
    </row>
    <row r="4122">
      <c r="O4122">
        <f>IF($R4122="","",CHOOSE($Q$2,YEAR(R4122)*12+MONTH(R4122),INT((R4122-2)/7),YEAR(R4122)*4+ROUNDUP(MONTH(R4122)/3)))</f>
        <v/>
      </c>
      <c r="P4122">
        <f>IF($R4122="","",IF($R4123="",1,IF(O4122&lt;&gt;O4123,1,0)))</f>
        <v/>
      </c>
      <c r="Q4122">
        <f>IF(P4122=1,SUM($P$7:P4122),"")</f>
        <v/>
      </c>
      <c r="R4122">
        <f>IF($A4122="","",IF(ISNUMBER($A4122),$A4122,IFERROR(DATEVALUE($A4122),NA())))</f>
        <v/>
      </c>
    </row>
    <row r="4123">
      <c r="O4123">
        <f>IF($R4123="","",CHOOSE($Q$2,YEAR(R4123)*12+MONTH(R4123),INT((R4123-2)/7),YEAR(R4123)*4+ROUNDUP(MONTH(R4123)/3)))</f>
        <v/>
      </c>
      <c r="P4123">
        <f>IF($R4123="","",IF($R4124="",1,IF(O4123&lt;&gt;O4124,1,0)))</f>
        <v/>
      </c>
      <c r="Q4123">
        <f>IF(P4123=1,SUM($P$7:P4123),"")</f>
        <v/>
      </c>
      <c r="R4123">
        <f>IF($A4123="","",IF(ISNUMBER($A4123),$A4123,IFERROR(DATEVALUE($A4123),NA())))</f>
        <v/>
      </c>
    </row>
    <row r="4124">
      <c r="O4124">
        <f>IF($R4124="","",CHOOSE($Q$2,YEAR(R4124)*12+MONTH(R4124),INT((R4124-2)/7),YEAR(R4124)*4+ROUNDUP(MONTH(R4124)/3)))</f>
        <v/>
      </c>
      <c r="P4124">
        <f>IF($R4124="","",IF($R4125="",1,IF(O4124&lt;&gt;O4125,1,0)))</f>
        <v/>
      </c>
      <c r="Q4124">
        <f>IF(P4124=1,SUM($P$7:P4124),"")</f>
        <v/>
      </c>
      <c r="R4124">
        <f>IF($A4124="","",IF(ISNUMBER($A4124),$A4124,IFERROR(DATEVALUE($A4124),NA())))</f>
        <v/>
      </c>
    </row>
    <row r="4125">
      <c r="O4125">
        <f>IF($R4125="","",CHOOSE($Q$2,YEAR(R4125)*12+MONTH(R4125),INT((R4125-2)/7),YEAR(R4125)*4+ROUNDUP(MONTH(R4125)/3)))</f>
        <v/>
      </c>
      <c r="P4125">
        <f>IF($R4125="","",IF($R4126="",1,IF(O4125&lt;&gt;O4126,1,0)))</f>
        <v/>
      </c>
      <c r="Q4125">
        <f>IF(P4125=1,SUM($P$7:P4125),"")</f>
        <v/>
      </c>
      <c r="R4125">
        <f>IF($A4125="","",IF(ISNUMBER($A4125),$A4125,IFERROR(DATEVALUE($A4125),NA())))</f>
        <v/>
      </c>
    </row>
    <row r="4126">
      <c r="O4126">
        <f>IF($R4126="","",CHOOSE($Q$2,YEAR(R4126)*12+MONTH(R4126),INT((R4126-2)/7),YEAR(R4126)*4+ROUNDUP(MONTH(R4126)/3)))</f>
        <v/>
      </c>
      <c r="P4126">
        <f>IF($R4126="","",IF($R4127="",1,IF(O4126&lt;&gt;O4127,1,0)))</f>
        <v/>
      </c>
      <c r="Q4126">
        <f>IF(P4126=1,SUM($P$7:P4126),"")</f>
        <v/>
      </c>
      <c r="R4126">
        <f>IF($A4126="","",IF(ISNUMBER($A4126),$A4126,IFERROR(DATEVALUE($A4126),NA())))</f>
        <v/>
      </c>
    </row>
    <row r="4127">
      <c r="O4127">
        <f>IF($R4127="","",CHOOSE($Q$2,YEAR(R4127)*12+MONTH(R4127),INT((R4127-2)/7),YEAR(R4127)*4+ROUNDUP(MONTH(R4127)/3)))</f>
        <v/>
      </c>
      <c r="P4127">
        <f>IF($R4127="","",IF($R4128="",1,IF(O4127&lt;&gt;O4128,1,0)))</f>
        <v/>
      </c>
      <c r="Q4127">
        <f>IF(P4127=1,SUM($P$7:P4127),"")</f>
        <v/>
      </c>
      <c r="R4127">
        <f>IF($A4127="","",IF(ISNUMBER($A4127),$A4127,IFERROR(DATEVALUE($A4127),NA())))</f>
        <v/>
      </c>
    </row>
    <row r="4128">
      <c r="O4128">
        <f>IF($R4128="","",CHOOSE($Q$2,YEAR(R4128)*12+MONTH(R4128),INT((R4128-2)/7),YEAR(R4128)*4+ROUNDUP(MONTH(R4128)/3)))</f>
        <v/>
      </c>
      <c r="P4128">
        <f>IF($R4128="","",IF($R4129="",1,IF(O4128&lt;&gt;O4129,1,0)))</f>
        <v/>
      </c>
      <c r="Q4128">
        <f>IF(P4128=1,SUM($P$7:P4128),"")</f>
        <v/>
      </c>
      <c r="R4128">
        <f>IF($A4128="","",IF(ISNUMBER($A4128),$A4128,IFERROR(DATEVALUE($A4128),NA())))</f>
        <v/>
      </c>
    </row>
    <row r="4129">
      <c r="O4129">
        <f>IF($R4129="","",CHOOSE($Q$2,YEAR(R4129)*12+MONTH(R4129),INT((R4129-2)/7),YEAR(R4129)*4+ROUNDUP(MONTH(R4129)/3)))</f>
        <v/>
      </c>
      <c r="P4129">
        <f>IF($R4129="","",IF($R4130="",1,IF(O4129&lt;&gt;O4130,1,0)))</f>
        <v/>
      </c>
      <c r="Q4129">
        <f>IF(P4129=1,SUM($P$7:P4129),"")</f>
        <v/>
      </c>
      <c r="R4129">
        <f>IF($A4129="","",IF(ISNUMBER($A4129),$A4129,IFERROR(DATEVALUE($A4129),NA())))</f>
        <v/>
      </c>
    </row>
    <row r="4130">
      <c r="O4130">
        <f>IF($R4130="","",CHOOSE($Q$2,YEAR(R4130)*12+MONTH(R4130),INT((R4130-2)/7),YEAR(R4130)*4+ROUNDUP(MONTH(R4130)/3)))</f>
        <v/>
      </c>
      <c r="P4130">
        <f>IF($R4130="","",IF($R4131="",1,IF(O4130&lt;&gt;O4131,1,0)))</f>
        <v/>
      </c>
      <c r="Q4130">
        <f>IF(P4130=1,SUM($P$7:P4130),"")</f>
        <v/>
      </c>
      <c r="R4130">
        <f>IF($A4130="","",IF(ISNUMBER($A4130),$A4130,IFERROR(DATEVALUE($A4130),NA())))</f>
        <v/>
      </c>
    </row>
    <row r="4131">
      <c r="O4131">
        <f>IF($R4131="","",CHOOSE($Q$2,YEAR(R4131)*12+MONTH(R4131),INT((R4131-2)/7),YEAR(R4131)*4+ROUNDUP(MONTH(R4131)/3)))</f>
        <v/>
      </c>
      <c r="P4131">
        <f>IF($R4131="","",IF($R4132="",1,IF(O4131&lt;&gt;O4132,1,0)))</f>
        <v/>
      </c>
      <c r="Q4131">
        <f>IF(P4131=1,SUM($P$7:P4131),"")</f>
        <v/>
      </c>
      <c r="R4131">
        <f>IF($A4131="","",IF(ISNUMBER($A4131),$A4131,IFERROR(DATEVALUE($A4131),NA())))</f>
        <v/>
      </c>
    </row>
    <row r="4132">
      <c r="O4132">
        <f>IF($R4132="","",CHOOSE($Q$2,YEAR(R4132)*12+MONTH(R4132),INT((R4132-2)/7),YEAR(R4132)*4+ROUNDUP(MONTH(R4132)/3)))</f>
        <v/>
      </c>
      <c r="P4132">
        <f>IF($R4132="","",IF($R4133="",1,IF(O4132&lt;&gt;O4133,1,0)))</f>
        <v/>
      </c>
      <c r="Q4132">
        <f>IF(P4132=1,SUM($P$7:P4132),"")</f>
        <v/>
      </c>
      <c r="R4132">
        <f>IF($A4132="","",IF(ISNUMBER($A4132),$A4132,IFERROR(DATEVALUE($A4132),NA())))</f>
        <v/>
      </c>
    </row>
    <row r="4133">
      <c r="O4133">
        <f>IF($R4133="","",CHOOSE($Q$2,YEAR(R4133)*12+MONTH(R4133),INT((R4133-2)/7),YEAR(R4133)*4+ROUNDUP(MONTH(R4133)/3)))</f>
        <v/>
      </c>
      <c r="P4133">
        <f>IF($R4133="","",IF($R4134="",1,IF(O4133&lt;&gt;O4134,1,0)))</f>
        <v/>
      </c>
      <c r="Q4133">
        <f>IF(P4133=1,SUM($P$7:P4133),"")</f>
        <v/>
      </c>
      <c r="R4133">
        <f>IF($A4133="","",IF(ISNUMBER($A4133),$A4133,IFERROR(DATEVALUE($A4133),NA())))</f>
        <v/>
      </c>
    </row>
    <row r="4134">
      <c r="O4134">
        <f>IF($R4134="","",CHOOSE($Q$2,YEAR(R4134)*12+MONTH(R4134),INT((R4134-2)/7),YEAR(R4134)*4+ROUNDUP(MONTH(R4134)/3)))</f>
        <v/>
      </c>
      <c r="P4134">
        <f>IF($R4134="","",IF($R4135="",1,IF(O4134&lt;&gt;O4135,1,0)))</f>
        <v/>
      </c>
      <c r="Q4134">
        <f>IF(P4134=1,SUM($P$7:P4134),"")</f>
        <v/>
      </c>
      <c r="R4134">
        <f>IF($A4134="","",IF(ISNUMBER($A4134),$A4134,IFERROR(DATEVALUE($A4134),NA())))</f>
        <v/>
      </c>
    </row>
    <row r="4135">
      <c r="O4135">
        <f>IF($R4135="","",CHOOSE($Q$2,YEAR(R4135)*12+MONTH(R4135),INT((R4135-2)/7),YEAR(R4135)*4+ROUNDUP(MONTH(R4135)/3)))</f>
        <v/>
      </c>
      <c r="P4135">
        <f>IF($R4135="","",IF($R4136="",1,IF(O4135&lt;&gt;O4136,1,0)))</f>
        <v/>
      </c>
      <c r="Q4135">
        <f>IF(P4135=1,SUM($P$7:P4135),"")</f>
        <v/>
      </c>
      <c r="R4135">
        <f>IF($A4135="","",IF(ISNUMBER($A4135),$A4135,IFERROR(DATEVALUE($A4135),NA())))</f>
        <v/>
      </c>
    </row>
    <row r="4136">
      <c r="O4136">
        <f>IF($R4136="","",CHOOSE($Q$2,YEAR(R4136)*12+MONTH(R4136),INT((R4136-2)/7),YEAR(R4136)*4+ROUNDUP(MONTH(R4136)/3)))</f>
        <v/>
      </c>
      <c r="P4136">
        <f>IF($R4136="","",IF($R4137="",1,IF(O4136&lt;&gt;O4137,1,0)))</f>
        <v/>
      </c>
      <c r="Q4136">
        <f>IF(P4136=1,SUM($P$7:P4136),"")</f>
        <v/>
      </c>
      <c r="R4136">
        <f>IF($A4136="","",IF(ISNUMBER($A4136),$A4136,IFERROR(DATEVALUE($A4136),NA())))</f>
        <v/>
      </c>
    </row>
    <row r="4137">
      <c r="O4137">
        <f>IF($R4137="","",CHOOSE($Q$2,YEAR(R4137)*12+MONTH(R4137),INT((R4137-2)/7),YEAR(R4137)*4+ROUNDUP(MONTH(R4137)/3)))</f>
        <v/>
      </c>
      <c r="P4137">
        <f>IF($R4137="","",IF($R4138="",1,IF(O4137&lt;&gt;O4138,1,0)))</f>
        <v/>
      </c>
      <c r="Q4137">
        <f>IF(P4137=1,SUM($P$7:P4137),"")</f>
        <v/>
      </c>
      <c r="R4137">
        <f>IF($A4137="","",IF(ISNUMBER($A4137),$A4137,IFERROR(DATEVALUE($A4137),NA())))</f>
        <v/>
      </c>
    </row>
    <row r="4138">
      <c r="O4138">
        <f>IF($R4138="","",CHOOSE($Q$2,YEAR(R4138)*12+MONTH(R4138),INT((R4138-2)/7),YEAR(R4138)*4+ROUNDUP(MONTH(R4138)/3)))</f>
        <v/>
      </c>
      <c r="P4138">
        <f>IF($R4138="","",IF($R4139="",1,IF(O4138&lt;&gt;O4139,1,0)))</f>
        <v/>
      </c>
      <c r="Q4138">
        <f>IF(P4138=1,SUM($P$7:P4138),"")</f>
        <v/>
      </c>
      <c r="R4138">
        <f>IF($A4138="","",IF(ISNUMBER($A4138),$A4138,IFERROR(DATEVALUE($A4138),NA())))</f>
        <v/>
      </c>
    </row>
    <row r="4139">
      <c r="O4139">
        <f>IF($R4139="","",CHOOSE($Q$2,YEAR(R4139)*12+MONTH(R4139),INT((R4139-2)/7),YEAR(R4139)*4+ROUNDUP(MONTH(R4139)/3)))</f>
        <v/>
      </c>
      <c r="P4139">
        <f>IF($R4139="","",IF($R4140="",1,IF(O4139&lt;&gt;O4140,1,0)))</f>
        <v/>
      </c>
      <c r="Q4139">
        <f>IF(P4139=1,SUM($P$7:P4139),"")</f>
        <v/>
      </c>
      <c r="R4139">
        <f>IF($A4139="","",IF(ISNUMBER($A4139),$A4139,IFERROR(DATEVALUE($A4139),NA())))</f>
        <v/>
      </c>
    </row>
    <row r="4140">
      <c r="O4140">
        <f>IF($R4140="","",CHOOSE($Q$2,YEAR(R4140)*12+MONTH(R4140),INT((R4140-2)/7),YEAR(R4140)*4+ROUNDUP(MONTH(R4140)/3)))</f>
        <v/>
      </c>
      <c r="P4140">
        <f>IF($R4140="","",IF($R4141="",1,IF(O4140&lt;&gt;O4141,1,0)))</f>
        <v/>
      </c>
      <c r="Q4140">
        <f>IF(P4140=1,SUM($P$7:P4140),"")</f>
        <v/>
      </c>
      <c r="R4140">
        <f>IF($A4140="","",IF(ISNUMBER($A4140),$A4140,IFERROR(DATEVALUE($A4140),NA())))</f>
        <v/>
      </c>
    </row>
    <row r="4141">
      <c r="O4141">
        <f>IF($R4141="","",CHOOSE($Q$2,YEAR(R4141)*12+MONTH(R4141),INT((R4141-2)/7),YEAR(R4141)*4+ROUNDUP(MONTH(R4141)/3)))</f>
        <v/>
      </c>
      <c r="P4141">
        <f>IF($R4141="","",IF($R4142="",1,IF(O4141&lt;&gt;O4142,1,0)))</f>
        <v/>
      </c>
      <c r="Q4141">
        <f>IF(P4141=1,SUM($P$7:P4141),"")</f>
        <v/>
      </c>
      <c r="R4141">
        <f>IF($A4141="","",IF(ISNUMBER($A4141),$A4141,IFERROR(DATEVALUE($A4141),NA())))</f>
        <v/>
      </c>
    </row>
    <row r="4142">
      <c r="O4142">
        <f>IF($R4142="","",CHOOSE($Q$2,YEAR(R4142)*12+MONTH(R4142),INT((R4142-2)/7),YEAR(R4142)*4+ROUNDUP(MONTH(R4142)/3)))</f>
        <v/>
      </c>
      <c r="P4142">
        <f>IF($R4142="","",IF($R4143="",1,IF(O4142&lt;&gt;O4143,1,0)))</f>
        <v/>
      </c>
      <c r="Q4142">
        <f>IF(P4142=1,SUM($P$7:P4142),"")</f>
        <v/>
      </c>
      <c r="R4142">
        <f>IF($A4142="","",IF(ISNUMBER($A4142),$A4142,IFERROR(DATEVALUE($A4142),NA())))</f>
        <v/>
      </c>
    </row>
    <row r="4143">
      <c r="O4143">
        <f>IF($R4143="","",CHOOSE($Q$2,YEAR(R4143)*12+MONTH(R4143),INT((R4143-2)/7),YEAR(R4143)*4+ROUNDUP(MONTH(R4143)/3)))</f>
        <v/>
      </c>
      <c r="P4143">
        <f>IF($R4143="","",IF($R4144="",1,IF(O4143&lt;&gt;O4144,1,0)))</f>
        <v/>
      </c>
      <c r="Q4143">
        <f>IF(P4143=1,SUM($P$7:P4143),"")</f>
        <v/>
      </c>
      <c r="R4143">
        <f>IF($A4143="","",IF(ISNUMBER($A4143),$A4143,IFERROR(DATEVALUE($A4143),NA())))</f>
        <v/>
      </c>
    </row>
    <row r="4144">
      <c r="O4144">
        <f>IF($R4144="","",CHOOSE($Q$2,YEAR(R4144)*12+MONTH(R4144),INT((R4144-2)/7),YEAR(R4144)*4+ROUNDUP(MONTH(R4144)/3)))</f>
        <v/>
      </c>
      <c r="P4144">
        <f>IF($R4144="","",IF($R4145="",1,IF(O4144&lt;&gt;O4145,1,0)))</f>
        <v/>
      </c>
      <c r="Q4144">
        <f>IF(P4144=1,SUM($P$7:P4144),"")</f>
        <v/>
      </c>
      <c r="R4144">
        <f>IF($A4144="","",IF(ISNUMBER($A4144),$A4144,IFERROR(DATEVALUE($A4144),NA())))</f>
        <v/>
      </c>
    </row>
    <row r="4145">
      <c r="O4145">
        <f>IF($R4145="","",CHOOSE($Q$2,YEAR(R4145)*12+MONTH(R4145),INT((R4145-2)/7),YEAR(R4145)*4+ROUNDUP(MONTH(R4145)/3)))</f>
        <v/>
      </c>
      <c r="P4145">
        <f>IF($R4145="","",IF($R4146="",1,IF(O4145&lt;&gt;O4146,1,0)))</f>
        <v/>
      </c>
      <c r="Q4145">
        <f>IF(P4145=1,SUM($P$7:P4145),"")</f>
        <v/>
      </c>
      <c r="R4145">
        <f>IF($A4145="","",IF(ISNUMBER($A4145),$A4145,IFERROR(DATEVALUE($A4145),NA())))</f>
        <v/>
      </c>
    </row>
    <row r="4146">
      <c r="O4146">
        <f>IF($R4146="","",CHOOSE($Q$2,YEAR(R4146)*12+MONTH(R4146),INT((R4146-2)/7),YEAR(R4146)*4+ROUNDUP(MONTH(R4146)/3)))</f>
        <v/>
      </c>
      <c r="P4146">
        <f>IF($R4146="","",IF($R4147="",1,IF(O4146&lt;&gt;O4147,1,0)))</f>
        <v/>
      </c>
      <c r="Q4146">
        <f>IF(P4146=1,SUM($P$7:P4146),"")</f>
        <v/>
      </c>
      <c r="R4146">
        <f>IF($A4146="","",IF(ISNUMBER($A4146),$A4146,IFERROR(DATEVALUE($A4146),NA())))</f>
        <v/>
      </c>
    </row>
    <row r="4147">
      <c r="O4147">
        <f>IF($R4147="","",CHOOSE($Q$2,YEAR(R4147)*12+MONTH(R4147),INT((R4147-2)/7),YEAR(R4147)*4+ROUNDUP(MONTH(R4147)/3)))</f>
        <v/>
      </c>
      <c r="P4147">
        <f>IF($R4147="","",IF($R4148="",1,IF(O4147&lt;&gt;O4148,1,0)))</f>
        <v/>
      </c>
      <c r="Q4147">
        <f>IF(P4147=1,SUM($P$7:P4147),"")</f>
        <v/>
      </c>
      <c r="R4147">
        <f>IF($A4147="","",IF(ISNUMBER($A4147),$A4147,IFERROR(DATEVALUE($A4147),NA())))</f>
        <v/>
      </c>
    </row>
    <row r="4148">
      <c r="O4148">
        <f>IF($R4148="","",CHOOSE($Q$2,YEAR(R4148)*12+MONTH(R4148),INT((R4148-2)/7),YEAR(R4148)*4+ROUNDUP(MONTH(R4148)/3)))</f>
        <v/>
      </c>
      <c r="P4148">
        <f>IF($R4148="","",IF($R4149="",1,IF(O4148&lt;&gt;O4149,1,0)))</f>
        <v/>
      </c>
      <c r="Q4148">
        <f>IF(P4148=1,SUM($P$7:P4148),"")</f>
        <v/>
      </c>
      <c r="R4148">
        <f>IF($A4148="","",IF(ISNUMBER($A4148),$A4148,IFERROR(DATEVALUE($A4148),NA())))</f>
        <v/>
      </c>
    </row>
    <row r="4149">
      <c r="O4149">
        <f>IF($R4149="","",CHOOSE($Q$2,YEAR(R4149)*12+MONTH(R4149),INT((R4149-2)/7),YEAR(R4149)*4+ROUNDUP(MONTH(R4149)/3)))</f>
        <v/>
      </c>
      <c r="P4149">
        <f>IF($R4149="","",IF($R4150="",1,IF(O4149&lt;&gt;O4150,1,0)))</f>
        <v/>
      </c>
      <c r="Q4149">
        <f>IF(P4149=1,SUM($P$7:P4149),"")</f>
        <v/>
      </c>
      <c r="R4149">
        <f>IF($A4149="","",IF(ISNUMBER($A4149),$A4149,IFERROR(DATEVALUE($A4149),NA())))</f>
        <v/>
      </c>
    </row>
    <row r="4150">
      <c r="O4150">
        <f>IF($R4150="","",CHOOSE($Q$2,YEAR(R4150)*12+MONTH(R4150),INT((R4150-2)/7),YEAR(R4150)*4+ROUNDUP(MONTH(R4150)/3)))</f>
        <v/>
      </c>
      <c r="P4150">
        <f>IF($R4150="","",IF($R4151="",1,IF(O4150&lt;&gt;O4151,1,0)))</f>
        <v/>
      </c>
      <c r="Q4150">
        <f>IF(P4150=1,SUM($P$7:P4150),"")</f>
        <v/>
      </c>
      <c r="R4150">
        <f>IF($A4150="","",IF(ISNUMBER($A4150),$A4150,IFERROR(DATEVALUE($A4150),NA())))</f>
        <v/>
      </c>
    </row>
    <row r="4151">
      <c r="O4151">
        <f>IF($R4151="","",CHOOSE($Q$2,YEAR(R4151)*12+MONTH(R4151),INT((R4151-2)/7),YEAR(R4151)*4+ROUNDUP(MONTH(R4151)/3)))</f>
        <v/>
      </c>
      <c r="P4151">
        <f>IF($R4151="","",IF($R4152="",1,IF(O4151&lt;&gt;O4152,1,0)))</f>
        <v/>
      </c>
      <c r="Q4151">
        <f>IF(P4151=1,SUM($P$7:P4151),"")</f>
        <v/>
      </c>
      <c r="R4151">
        <f>IF($A4151="","",IF(ISNUMBER($A4151),$A4151,IFERROR(DATEVALUE($A4151),NA())))</f>
        <v/>
      </c>
    </row>
    <row r="4152">
      <c r="O4152">
        <f>IF($R4152="","",CHOOSE($Q$2,YEAR(R4152)*12+MONTH(R4152),INT((R4152-2)/7),YEAR(R4152)*4+ROUNDUP(MONTH(R4152)/3)))</f>
        <v/>
      </c>
      <c r="P4152">
        <f>IF($R4152="","",IF($R4153="",1,IF(O4152&lt;&gt;O4153,1,0)))</f>
        <v/>
      </c>
      <c r="Q4152">
        <f>IF(P4152=1,SUM($P$7:P4152),"")</f>
        <v/>
      </c>
      <c r="R4152">
        <f>IF($A4152="","",IF(ISNUMBER($A4152),$A4152,IFERROR(DATEVALUE($A4152),NA())))</f>
        <v/>
      </c>
    </row>
    <row r="4153">
      <c r="O4153">
        <f>IF($R4153="","",CHOOSE($Q$2,YEAR(R4153)*12+MONTH(R4153),INT((R4153-2)/7),YEAR(R4153)*4+ROUNDUP(MONTH(R4153)/3)))</f>
        <v/>
      </c>
      <c r="P4153">
        <f>IF($R4153="","",IF($R4154="",1,IF(O4153&lt;&gt;O4154,1,0)))</f>
        <v/>
      </c>
      <c r="Q4153">
        <f>IF(P4153=1,SUM($P$7:P4153),"")</f>
        <v/>
      </c>
      <c r="R4153">
        <f>IF($A4153="","",IF(ISNUMBER($A4153),$A4153,IFERROR(DATEVALUE($A4153),NA())))</f>
        <v/>
      </c>
    </row>
    <row r="4154">
      <c r="O4154">
        <f>IF($R4154="","",CHOOSE($Q$2,YEAR(R4154)*12+MONTH(R4154),INT((R4154-2)/7),YEAR(R4154)*4+ROUNDUP(MONTH(R4154)/3)))</f>
        <v/>
      </c>
      <c r="P4154">
        <f>IF($R4154="","",IF($R4155="",1,IF(O4154&lt;&gt;O4155,1,0)))</f>
        <v/>
      </c>
      <c r="Q4154">
        <f>IF(P4154=1,SUM($P$7:P4154),"")</f>
        <v/>
      </c>
      <c r="R4154">
        <f>IF($A4154="","",IF(ISNUMBER($A4154),$A4154,IFERROR(DATEVALUE($A4154),NA())))</f>
        <v/>
      </c>
    </row>
    <row r="4155">
      <c r="O4155">
        <f>IF($R4155="","",CHOOSE($Q$2,YEAR(R4155)*12+MONTH(R4155),INT((R4155-2)/7),YEAR(R4155)*4+ROUNDUP(MONTH(R4155)/3)))</f>
        <v/>
      </c>
      <c r="P4155">
        <f>IF($R4155="","",IF($R4156="",1,IF(O4155&lt;&gt;O4156,1,0)))</f>
        <v/>
      </c>
      <c r="Q4155">
        <f>IF(P4155=1,SUM($P$7:P4155),"")</f>
        <v/>
      </c>
      <c r="R4155">
        <f>IF($A4155="","",IF(ISNUMBER($A4155),$A4155,IFERROR(DATEVALUE($A4155),NA())))</f>
        <v/>
      </c>
    </row>
    <row r="4156">
      <c r="O4156">
        <f>IF($R4156="","",CHOOSE($Q$2,YEAR(R4156)*12+MONTH(R4156),INT((R4156-2)/7),YEAR(R4156)*4+ROUNDUP(MONTH(R4156)/3)))</f>
        <v/>
      </c>
      <c r="P4156">
        <f>IF($R4156="","",IF($R4157="",1,IF(O4156&lt;&gt;O4157,1,0)))</f>
        <v/>
      </c>
      <c r="Q4156">
        <f>IF(P4156=1,SUM($P$7:P4156),"")</f>
        <v/>
      </c>
      <c r="R4156">
        <f>IF($A4156="","",IF(ISNUMBER($A4156),$A4156,IFERROR(DATEVALUE($A4156),NA())))</f>
        <v/>
      </c>
    </row>
    <row r="4157">
      <c r="O4157">
        <f>IF($R4157="","",CHOOSE($Q$2,YEAR(R4157)*12+MONTH(R4157),INT((R4157-2)/7),YEAR(R4157)*4+ROUNDUP(MONTH(R4157)/3)))</f>
        <v/>
      </c>
      <c r="P4157">
        <f>IF($R4157="","",IF($R4158="",1,IF(O4157&lt;&gt;O4158,1,0)))</f>
        <v/>
      </c>
      <c r="Q4157">
        <f>IF(P4157=1,SUM($P$7:P4157),"")</f>
        <v/>
      </c>
      <c r="R4157">
        <f>IF($A4157="","",IF(ISNUMBER($A4157),$A4157,IFERROR(DATEVALUE($A4157),NA())))</f>
        <v/>
      </c>
    </row>
    <row r="4158">
      <c r="O4158">
        <f>IF($R4158="","",CHOOSE($Q$2,YEAR(R4158)*12+MONTH(R4158),INT((R4158-2)/7),YEAR(R4158)*4+ROUNDUP(MONTH(R4158)/3)))</f>
        <v/>
      </c>
      <c r="P4158">
        <f>IF($R4158="","",IF($R4159="",1,IF(O4158&lt;&gt;O4159,1,0)))</f>
        <v/>
      </c>
      <c r="Q4158">
        <f>IF(P4158=1,SUM($P$7:P4158),"")</f>
        <v/>
      </c>
      <c r="R4158">
        <f>IF($A4158="","",IF(ISNUMBER($A4158),$A4158,IFERROR(DATEVALUE($A4158),NA())))</f>
        <v/>
      </c>
    </row>
    <row r="4159">
      <c r="O4159">
        <f>IF($R4159="","",CHOOSE($Q$2,YEAR(R4159)*12+MONTH(R4159),INT((R4159-2)/7),YEAR(R4159)*4+ROUNDUP(MONTH(R4159)/3)))</f>
        <v/>
      </c>
      <c r="P4159">
        <f>IF($R4159="","",IF($R4160="",1,IF(O4159&lt;&gt;O4160,1,0)))</f>
        <v/>
      </c>
      <c r="Q4159">
        <f>IF(P4159=1,SUM($P$7:P4159),"")</f>
        <v/>
      </c>
      <c r="R4159">
        <f>IF($A4159="","",IF(ISNUMBER($A4159),$A4159,IFERROR(DATEVALUE($A4159),NA())))</f>
        <v/>
      </c>
    </row>
    <row r="4160">
      <c r="O4160">
        <f>IF($R4160="","",CHOOSE($Q$2,YEAR(R4160)*12+MONTH(R4160),INT((R4160-2)/7),YEAR(R4160)*4+ROUNDUP(MONTH(R4160)/3)))</f>
        <v/>
      </c>
      <c r="P4160">
        <f>IF($R4160="","",IF($R4161="",1,IF(O4160&lt;&gt;O4161,1,0)))</f>
        <v/>
      </c>
      <c r="Q4160">
        <f>IF(P4160=1,SUM($P$7:P4160),"")</f>
        <v/>
      </c>
      <c r="R4160">
        <f>IF($A4160="","",IF(ISNUMBER($A4160),$A4160,IFERROR(DATEVALUE($A4160),NA())))</f>
        <v/>
      </c>
    </row>
    <row r="4161">
      <c r="O4161">
        <f>IF($R4161="","",CHOOSE($Q$2,YEAR(R4161)*12+MONTH(R4161),INT((R4161-2)/7),YEAR(R4161)*4+ROUNDUP(MONTH(R4161)/3)))</f>
        <v/>
      </c>
      <c r="P4161">
        <f>IF($R4161="","",IF($R4162="",1,IF(O4161&lt;&gt;O4162,1,0)))</f>
        <v/>
      </c>
      <c r="Q4161">
        <f>IF(P4161=1,SUM($P$7:P4161),"")</f>
        <v/>
      </c>
      <c r="R4161">
        <f>IF($A4161="","",IF(ISNUMBER($A4161),$A4161,IFERROR(DATEVALUE($A4161),NA())))</f>
        <v/>
      </c>
    </row>
    <row r="4162">
      <c r="O4162">
        <f>IF($R4162="","",CHOOSE($Q$2,YEAR(R4162)*12+MONTH(R4162),INT((R4162-2)/7),YEAR(R4162)*4+ROUNDUP(MONTH(R4162)/3)))</f>
        <v/>
      </c>
      <c r="P4162">
        <f>IF($R4162="","",IF($R4163="",1,IF(O4162&lt;&gt;O4163,1,0)))</f>
        <v/>
      </c>
      <c r="Q4162">
        <f>IF(P4162=1,SUM($P$7:P4162),"")</f>
        <v/>
      </c>
      <c r="R4162">
        <f>IF($A4162="","",IF(ISNUMBER($A4162),$A4162,IFERROR(DATEVALUE($A4162),NA())))</f>
        <v/>
      </c>
    </row>
    <row r="4163">
      <c r="O4163">
        <f>IF($R4163="","",CHOOSE($Q$2,YEAR(R4163)*12+MONTH(R4163),INT((R4163-2)/7),YEAR(R4163)*4+ROUNDUP(MONTH(R4163)/3)))</f>
        <v/>
      </c>
      <c r="P4163">
        <f>IF($R4163="","",IF($R4164="",1,IF(O4163&lt;&gt;O4164,1,0)))</f>
        <v/>
      </c>
      <c r="Q4163">
        <f>IF(P4163=1,SUM($P$7:P4163),"")</f>
        <v/>
      </c>
      <c r="R4163">
        <f>IF($A4163="","",IF(ISNUMBER($A4163),$A4163,IFERROR(DATEVALUE($A4163),NA())))</f>
        <v/>
      </c>
    </row>
    <row r="4164">
      <c r="O4164">
        <f>IF($R4164="","",CHOOSE($Q$2,YEAR(R4164)*12+MONTH(R4164),INT((R4164-2)/7),YEAR(R4164)*4+ROUNDUP(MONTH(R4164)/3)))</f>
        <v/>
      </c>
      <c r="P4164">
        <f>IF($R4164="","",IF($R4165="",1,IF(O4164&lt;&gt;O4165,1,0)))</f>
        <v/>
      </c>
      <c r="Q4164">
        <f>IF(P4164=1,SUM($P$7:P4164),"")</f>
        <v/>
      </c>
      <c r="R4164">
        <f>IF($A4164="","",IF(ISNUMBER($A4164),$A4164,IFERROR(DATEVALUE($A4164),NA())))</f>
        <v/>
      </c>
    </row>
    <row r="4165">
      <c r="O4165">
        <f>IF($R4165="","",CHOOSE($Q$2,YEAR(R4165)*12+MONTH(R4165),INT((R4165-2)/7),YEAR(R4165)*4+ROUNDUP(MONTH(R4165)/3)))</f>
        <v/>
      </c>
      <c r="P4165">
        <f>IF($R4165="","",IF($R4166="",1,IF(O4165&lt;&gt;O4166,1,0)))</f>
        <v/>
      </c>
      <c r="Q4165">
        <f>IF(P4165=1,SUM($P$7:P4165),"")</f>
        <v/>
      </c>
      <c r="R4165">
        <f>IF($A4165="","",IF(ISNUMBER($A4165),$A4165,IFERROR(DATEVALUE($A4165),NA())))</f>
        <v/>
      </c>
    </row>
    <row r="4166">
      <c r="O4166">
        <f>IF($R4166="","",CHOOSE($Q$2,YEAR(R4166)*12+MONTH(R4166),INT((R4166-2)/7),YEAR(R4166)*4+ROUNDUP(MONTH(R4166)/3)))</f>
        <v/>
      </c>
      <c r="P4166">
        <f>IF($R4166="","",IF($R4167="",1,IF(O4166&lt;&gt;O4167,1,0)))</f>
        <v/>
      </c>
      <c r="Q4166">
        <f>IF(P4166=1,SUM($P$7:P4166),"")</f>
        <v/>
      </c>
      <c r="R4166">
        <f>IF($A4166="","",IF(ISNUMBER($A4166),$A4166,IFERROR(DATEVALUE($A4166),NA())))</f>
        <v/>
      </c>
    </row>
    <row r="4167">
      <c r="O4167">
        <f>IF($R4167="","",CHOOSE($Q$2,YEAR(R4167)*12+MONTH(R4167),INT((R4167-2)/7),YEAR(R4167)*4+ROUNDUP(MONTH(R4167)/3)))</f>
        <v/>
      </c>
      <c r="P4167">
        <f>IF($R4167="","",IF($R4168="",1,IF(O4167&lt;&gt;O4168,1,0)))</f>
        <v/>
      </c>
      <c r="Q4167">
        <f>IF(P4167=1,SUM($P$7:P4167),"")</f>
        <v/>
      </c>
      <c r="R4167">
        <f>IF($A4167="","",IF(ISNUMBER($A4167),$A4167,IFERROR(DATEVALUE($A4167),NA())))</f>
        <v/>
      </c>
    </row>
    <row r="4168">
      <c r="O4168">
        <f>IF($R4168="","",CHOOSE($Q$2,YEAR(R4168)*12+MONTH(R4168),INT((R4168-2)/7),YEAR(R4168)*4+ROUNDUP(MONTH(R4168)/3)))</f>
        <v/>
      </c>
      <c r="P4168">
        <f>IF($R4168="","",IF($R4169="",1,IF(O4168&lt;&gt;O4169,1,0)))</f>
        <v/>
      </c>
      <c r="Q4168">
        <f>IF(P4168=1,SUM($P$7:P4168),"")</f>
        <v/>
      </c>
      <c r="R4168">
        <f>IF($A4168="","",IF(ISNUMBER($A4168),$A4168,IFERROR(DATEVALUE($A4168),NA())))</f>
        <v/>
      </c>
    </row>
    <row r="4169">
      <c r="O4169">
        <f>IF($R4169="","",CHOOSE($Q$2,YEAR(R4169)*12+MONTH(R4169),INT((R4169-2)/7),YEAR(R4169)*4+ROUNDUP(MONTH(R4169)/3)))</f>
        <v/>
      </c>
      <c r="P4169">
        <f>IF($R4169="","",IF($R4170="",1,IF(O4169&lt;&gt;O4170,1,0)))</f>
        <v/>
      </c>
      <c r="Q4169">
        <f>IF(P4169=1,SUM($P$7:P4169),"")</f>
        <v/>
      </c>
      <c r="R4169">
        <f>IF($A4169="","",IF(ISNUMBER($A4169),$A4169,IFERROR(DATEVALUE($A4169),NA())))</f>
        <v/>
      </c>
    </row>
    <row r="4170">
      <c r="O4170">
        <f>IF($R4170="","",CHOOSE($Q$2,YEAR(R4170)*12+MONTH(R4170),INT((R4170-2)/7),YEAR(R4170)*4+ROUNDUP(MONTH(R4170)/3)))</f>
        <v/>
      </c>
      <c r="P4170">
        <f>IF($R4170="","",IF($R4171="",1,IF(O4170&lt;&gt;O4171,1,0)))</f>
        <v/>
      </c>
      <c r="Q4170">
        <f>IF(P4170=1,SUM($P$7:P4170),"")</f>
        <v/>
      </c>
      <c r="R4170">
        <f>IF($A4170="","",IF(ISNUMBER($A4170),$A4170,IFERROR(DATEVALUE($A4170),NA())))</f>
        <v/>
      </c>
    </row>
    <row r="4171">
      <c r="O4171">
        <f>IF($R4171="","",CHOOSE($Q$2,YEAR(R4171)*12+MONTH(R4171),INT((R4171-2)/7),YEAR(R4171)*4+ROUNDUP(MONTH(R4171)/3)))</f>
        <v/>
      </c>
      <c r="P4171">
        <f>IF($R4171="","",IF($R4172="",1,IF(O4171&lt;&gt;O4172,1,0)))</f>
        <v/>
      </c>
      <c r="Q4171">
        <f>IF(P4171=1,SUM($P$7:P4171),"")</f>
        <v/>
      </c>
      <c r="R4171">
        <f>IF($A4171="","",IF(ISNUMBER($A4171),$A4171,IFERROR(DATEVALUE($A4171),NA())))</f>
        <v/>
      </c>
    </row>
    <row r="4172">
      <c r="O4172">
        <f>IF($R4172="","",CHOOSE($Q$2,YEAR(R4172)*12+MONTH(R4172),INT((R4172-2)/7),YEAR(R4172)*4+ROUNDUP(MONTH(R4172)/3)))</f>
        <v/>
      </c>
      <c r="P4172">
        <f>IF($R4172="","",IF($R4173="",1,IF(O4172&lt;&gt;O4173,1,0)))</f>
        <v/>
      </c>
      <c r="Q4172">
        <f>IF(P4172=1,SUM($P$7:P4172),"")</f>
        <v/>
      </c>
      <c r="R4172">
        <f>IF($A4172="","",IF(ISNUMBER($A4172),$A4172,IFERROR(DATEVALUE($A4172),NA())))</f>
        <v/>
      </c>
    </row>
    <row r="4173">
      <c r="O4173">
        <f>IF($R4173="","",CHOOSE($Q$2,YEAR(R4173)*12+MONTH(R4173),INT((R4173-2)/7),YEAR(R4173)*4+ROUNDUP(MONTH(R4173)/3)))</f>
        <v/>
      </c>
      <c r="P4173">
        <f>IF($R4173="","",IF($R4174="",1,IF(O4173&lt;&gt;O4174,1,0)))</f>
        <v/>
      </c>
      <c r="Q4173">
        <f>IF(P4173=1,SUM($P$7:P4173),"")</f>
        <v/>
      </c>
      <c r="R4173">
        <f>IF($A4173="","",IF(ISNUMBER($A4173),$A4173,IFERROR(DATEVALUE($A4173),NA())))</f>
        <v/>
      </c>
    </row>
    <row r="4174">
      <c r="O4174">
        <f>IF($R4174="","",CHOOSE($Q$2,YEAR(R4174)*12+MONTH(R4174),INT((R4174-2)/7),YEAR(R4174)*4+ROUNDUP(MONTH(R4174)/3)))</f>
        <v/>
      </c>
      <c r="P4174">
        <f>IF($R4174="","",IF($R4175="",1,IF(O4174&lt;&gt;O4175,1,0)))</f>
        <v/>
      </c>
      <c r="Q4174">
        <f>IF(P4174=1,SUM($P$7:P4174),"")</f>
        <v/>
      </c>
      <c r="R4174">
        <f>IF($A4174="","",IF(ISNUMBER($A4174),$A4174,IFERROR(DATEVALUE($A4174),NA())))</f>
        <v/>
      </c>
    </row>
    <row r="4175">
      <c r="O4175">
        <f>IF($R4175="","",CHOOSE($Q$2,YEAR(R4175)*12+MONTH(R4175),INT((R4175-2)/7),YEAR(R4175)*4+ROUNDUP(MONTH(R4175)/3)))</f>
        <v/>
      </c>
      <c r="P4175">
        <f>IF($R4175="","",IF($R4176="",1,IF(O4175&lt;&gt;O4176,1,0)))</f>
        <v/>
      </c>
      <c r="Q4175">
        <f>IF(P4175=1,SUM($P$7:P4175),"")</f>
        <v/>
      </c>
      <c r="R4175">
        <f>IF($A4175="","",IF(ISNUMBER($A4175),$A4175,IFERROR(DATEVALUE($A4175),NA())))</f>
        <v/>
      </c>
    </row>
    <row r="4176">
      <c r="O4176">
        <f>IF($R4176="","",CHOOSE($Q$2,YEAR(R4176)*12+MONTH(R4176),INT((R4176-2)/7),YEAR(R4176)*4+ROUNDUP(MONTH(R4176)/3)))</f>
        <v/>
      </c>
      <c r="P4176">
        <f>IF($R4176="","",IF($R4177="",1,IF(O4176&lt;&gt;O4177,1,0)))</f>
        <v/>
      </c>
      <c r="Q4176">
        <f>IF(P4176=1,SUM($P$7:P4176),"")</f>
        <v/>
      </c>
      <c r="R4176">
        <f>IF($A4176="","",IF(ISNUMBER($A4176),$A4176,IFERROR(DATEVALUE($A4176),NA())))</f>
        <v/>
      </c>
    </row>
    <row r="4177">
      <c r="O4177">
        <f>IF($R4177="","",CHOOSE($Q$2,YEAR(R4177)*12+MONTH(R4177),INT((R4177-2)/7),YEAR(R4177)*4+ROUNDUP(MONTH(R4177)/3)))</f>
        <v/>
      </c>
      <c r="P4177">
        <f>IF($R4177="","",IF($R4178="",1,IF(O4177&lt;&gt;O4178,1,0)))</f>
        <v/>
      </c>
      <c r="Q4177">
        <f>IF(P4177=1,SUM($P$7:P4177),"")</f>
        <v/>
      </c>
      <c r="R4177">
        <f>IF($A4177="","",IF(ISNUMBER($A4177),$A4177,IFERROR(DATEVALUE($A4177),NA())))</f>
        <v/>
      </c>
    </row>
    <row r="4178">
      <c r="O4178">
        <f>IF($R4178="","",CHOOSE($Q$2,YEAR(R4178)*12+MONTH(R4178),INT((R4178-2)/7),YEAR(R4178)*4+ROUNDUP(MONTH(R4178)/3)))</f>
        <v/>
      </c>
      <c r="P4178">
        <f>IF($R4178="","",IF($R4179="",1,IF(O4178&lt;&gt;O4179,1,0)))</f>
        <v/>
      </c>
      <c r="Q4178">
        <f>IF(P4178=1,SUM($P$7:P4178),"")</f>
        <v/>
      </c>
      <c r="R4178">
        <f>IF($A4178="","",IF(ISNUMBER($A4178),$A4178,IFERROR(DATEVALUE($A4178),NA())))</f>
        <v/>
      </c>
    </row>
    <row r="4179">
      <c r="O4179">
        <f>IF($R4179="","",CHOOSE($Q$2,YEAR(R4179)*12+MONTH(R4179),INT((R4179-2)/7),YEAR(R4179)*4+ROUNDUP(MONTH(R4179)/3)))</f>
        <v/>
      </c>
      <c r="P4179">
        <f>IF($R4179="","",IF($R4180="",1,IF(O4179&lt;&gt;O4180,1,0)))</f>
        <v/>
      </c>
      <c r="Q4179">
        <f>IF(P4179=1,SUM($P$7:P4179),"")</f>
        <v/>
      </c>
      <c r="R4179">
        <f>IF($A4179="","",IF(ISNUMBER($A4179),$A4179,IFERROR(DATEVALUE($A4179),NA())))</f>
        <v/>
      </c>
    </row>
    <row r="4180">
      <c r="O4180">
        <f>IF($R4180="","",CHOOSE($Q$2,YEAR(R4180)*12+MONTH(R4180),INT((R4180-2)/7),YEAR(R4180)*4+ROUNDUP(MONTH(R4180)/3)))</f>
        <v/>
      </c>
      <c r="P4180">
        <f>IF($R4180="","",IF($R4181="",1,IF(O4180&lt;&gt;O4181,1,0)))</f>
        <v/>
      </c>
      <c r="Q4180">
        <f>IF(P4180=1,SUM($P$7:P4180),"")</f>
        <v/>
      </c>
      <c r="R4180">
        <f>IF($A4180="","",IF(ISNUMBER($A4180),$A4180,IFERROR(DATEVALUE($A4180),NA())))</f>
        <v/>
      </c>
    </row>
    <row r="4181">
      <c r="O4181">
        <f>IF($R4181="","",CHOOSE($Q$2,YEAR(R4181)*12+MONTH(R4181),INT((R4181-2)/7),YEAR(R4181)*4+ROUNDUP(MONTH(R4181)/3)))</f>
        <v/>
      </c>
      <c r="P4181">
        <f>IF($R4181="","",IF($R4182="",1,IF(O4181&lt;&gt;O4182,1,0)))</f>
        <v/>
      </c>
      <c r="Q4181">
        <f>IF(P4181=1,SUM($P$7:P4181),"")</f>
        <v/>
      </c>
      <c r="R4181">
        <f>IF($A4181="","",IF(ISNUMBER($A4181),$A4181,IFERROR(DATEVALUE($A4181),NA())))</f>
        <v/>
      </c>
    </row>
    <row r="4182">
      <c r="O4182">
        <f>IF($R4182="","",CHOOSE($Q$2,YEAR(R4182)*12+MONTH(R4182),INT((R4182-2)/7),YEAR(R4182)*4+ROUNDUP(MONTH(R4182)/3)))</f>
        <v/>
      </c>
      <c r="P4182">
        <f>IF($R4182="","",IF($R4183="",1,IF(O4182&lt;&gt;O4183,1,0)))</f>
        <v/>
      </c>
      <c r="Q4182">
        <f>IF(P4182=1,SUM($P$7:P4182),"")</f>
        <v/>
      </c>
      <c r="R4182">
        <f>IF($A4182="","",IF(ISNUMBER($A4182),$A4182,IFERROR(DATEVALUE($A4182),NA())))</f>
        <v/>
      </c>
    </row>
    <row r="4183">
      <c r="O4183">
        <f>IF($R4183="","",CHOOSE($Q$2,YEAR(R4183)*12+MONTH(R4183),INT((R4183-2)/7),YEAR(R4183)*4+ROUNDUP(MONTH(R4183)/3)))</f>
        <v/>
      </c>
      <c r="P4183">
        <f>IF($R4183="","",IF($R4184="",1,IF(O4183&lt;&gt;O4184,1,0)))</f>
        <v/>
      </c>
      <c r="Q4183">
        <f>IF(P4183=1,SUM($P$7:P4183),"")</f>
        <v/>
      </c>
      <c r="R4183">
        <f>IF($A4183="","",IF(ISNUMBER($A4183),$A4183,IFERROR(DATEVALUE($A4183),NA())))</f>
        <v/>
      </c>
    </row>
    <row r="4184">
      <c r="O4184">
        <f>IF($R4184="","",CHOOSE($Q$2,YEAR(R4184)*12+MONTH(R4184),INT((R4184-2)/7),YEAR(R4184)*4+ROUNDUP(MONTH(R4184)/3)))</f>
        <v/>
      </c>
      <c r="P4184">
        <f>IF($R4184="","",IF($R4185="",1,IF(O4184&lt;&gt;O4185,1,0)))</f>
        <v/>
      </c>
      <c r="Q4184">
        <f>IF(P4184=1,SUM($P$7:P4184),"")</f>
        <v/>
      </c>
      <c r="R4184">
        <f>IF($A4184="","",IF(ISNUMBER($A4184),$A4184,IFERROR(DATEVALUE($A4184),NA())))</f>
        <v/>
      </c>
    </row>
    <row r="4185">
      <c r="O4185">
        <f>IF($R4185="","",CHOOSE($Q$2,YEAR(R4185)*12+MONTH(R4185),INT((R4185-2)/7),YEAR(R4185)*4+ROUNDUP(MONTH(R4185)/3)))</f>
        <v/>
      </c>
      <c r="P4185">
        <f>IF($R4185="","",IF($R4186="",1,IF(O4185&lt;&gt;O4186,1,0)))</f>
        <v/>
      </c>
      <c r="Q4185">
        <f>IF(P4185=1,SUM($P$7:P4185),"")</f>
        <v/>
      </c>
      <c r="R4185">
        <f>IF($A4185="","",IF(ISNUMBER($A4185),$A4185,IFERROR(DATEVALUE($A4185),NA())))</f>
        <v/>
      </c>
    </row>
    <row r="4186">
      <c r="O4186">
        <f>IF($R4186="","",CHOOSE($Q$2,YEAR(R4186)*12+MONTH(R4186),INT((R4186-2)/7),YEAR(R4186)*4+ROUNDUP(MONTH(R4186)/3)))</f>
        <v/>
      </c>
      <c r="P4186">
        <f>IF($R4186="","",IF($R4187="",1,IF(O4186&lt;&gt;O4187,1,0)))</f>
        <v/>
      </c>
      <c r="Q4186">
        <f>IF(P4186=1,SUM($P$7:P4186),"")</f>
        <v/>
      </c>
      <c r="R4186">
        <f>IF($A4186="","",IF(ISNUMBER($A4186),$A4186,IFERROR(DATEVALUE($A4186),NA())))</f>
        <v/>
      </c>
    </row>
    <row r="4187">
      <c r="O4187">
        <f>IF($R4187="","",CHOOSE($Q$2,YEAR(R4187)*12+MONTH(R4187),INT((R4187-2)/7),YEAR(R4187)*4+ROUNDUP(MONTH(R4187)/3)))</f>
        <v/>
      </c>
      <c r="P4187">
        <f>IF($R4187="","",IF($R4188="",1,IF(O4187&lt;&gt;O4188,1,0)))</f>
        <v/>
      </c>
      <c r="Q4187">
        <f>IF(P4187=1,SUM($P$7:P4187),"")</f>
        <v/>
      </c>
      <c r="R4187">
        <f>IF($A4187="","",IF(ISNUMBER($A4187),$A4187,IFERROR(DATEVALUE($A4187),NA())))</f>
        <v/>
      </c>
    </row>
    <row r="4188">
      <c r="O4188">
        <f>IF($R4188="","",CHOOSE($Q$2,YEAR(R4188)*12+MONTH(R4188),INT((R4188-2)/7),YEAR(R4188)*4+ROUNDUP(MONTH(R4188)/3)))</f>
        <v/>
      </c>
      <c r="P4188">
        <f>IF($R4188="","",IF($R4189="",1,IF(O4188&lt;&gt;O4189,1,0)))</f>
        <v/>
      </c>
      <c r="Q4188">
        <f>IF(P4188=1,SUM($P$7:P4188),"")</f>
        <v/>
      </c>
      <c r="R4188">
        <f>IF($A4188="","",IF(ISNUMBER($A4188),$A4188,IFERROR(DATEVALUE($A4188),NA())))</f>
        <v/>
      </c>
    </row>
    <row r="4189">
      <c r="O4189">
        <f>IF($R4189="","",CHOOSE($Q$2,YEAR(R4189)*12+MONTH(R4189),INT((R4189-2)/7),YEAR(R4189)*4+ROUNDUP(MONTH(R4189)/3)))</f>
        <v/>
      </c>
      <c r="P4189">
        <f>IF($R4189="","",IF($R4190="",1,IF(O4189&lt;&gt;O4190,1,0)))</f>
        <v/>
      </c>
      <c r="Q4189">
        <f>IF(P4189=1,SUM($P$7:P4189),"")</f>
        <v/>
      </c>
      <c r="R4189">
        <f>IF($A4189="","",IF(ISNUMBER($A4189),$A4189,IFERROR(DATEVALUE($A4189),NA())))</f>
        <v/>
      </c>
    </row>
    <row r="4190">
      <c r="O4190">
        <f>IF($R4190="","",CHOOSE($Q$2,YEAR(R4190)*12+MONTH(R4190),INT((R4190-2)/7),YEAR(R4190)*4+ROUNDUP(MONTH(R4190)/3)))</f>
        <v/>
      </c>
      <c r="P4190">
        <f>IF($R4190="","",IF($R4191="",1,IF(O4190&lt;&gt;O4191,1,0)))</f>
        <v/>
      </c>
      <c r="Q4190">
        <f>IF(P4190=1,SUM($P$7:P4190),"")</f>
        <v/>
      </c>
      <c r="R4190">
        <f>IF($A4190="","",IF(ISNUMBER($A4190),$A4190,IFERROR(DATEVALUE($A4190),NA())))</f>
        <v/>
      </c>
    </row>
    <row r="4191">
      <c r="O4191">
        <f>IF($R4191="","",CHOOSE($Q$2,YEAR(R4191)*12+MONTH(R4191),INT((R4191-2)/7),YEAR(R4191)*4+ROUNDUP(MONTH(R4191)/3)))</f>
        <v/>
      </c>
      <c r="P4191">
        <f>IF($R4191="","",IF($R4192="",1,IF(O4191&lt;&gt;O4192,1,0)))</f>
        <v/>
      </c>
      <c r="Q4191">
        <f>IF(P4191=1,SUM($P$7:P4191),"")</f>
        <v/>
      </c>
      <c r="R4191">
        <f>IF($A4191="","",IF(ISNUMBER($A4191),$A4191,IFERROR(DATEVALUE($A4191),NA())))</f>
        <v/>
      </c>
    </row>
    <row r="4192">
      <c r="O4192">
        <f>IF($R4192="","",CHOOSE($Q$2,YEAR(R4192)*12+MONTH(R4192),INT((R4192-2)/7),YEAR(R4192)*4+ROUNDUP(MONTH(R4192)/3)))</f>
        <v/>
      </c>
      <c r="P4192">
        <f>IF($R4192="","",IF($R4193="",1,IF(O4192&lt;&gt;O4193,1,0)))</f>
        <v/>
      </c>
      <c r="Q4192">
        <f>IF(P4192=1,SUM($P$7:P4192),"")</f>
        <v/>
      </c>
      <c r="R4192">
        <f>IF($A4192="","",IF(ISNUMBER($A4192),$A4192,IFERROR(DATEVALUE($A4192),NA())))</f>
        <v/>
      </c>
    </row>
    <row r="4193">
      <c r="O4193">
        <f>IF($R4193="","",CHOOSE($Q$2,YEAR(R4193)*12+MONTH(R4193),INT((R4193-2)/7),YEAR(R4193)*4+ROUNDUP(MONTH(R4193)/3)))</f>
        <v/>
      </c>
      <c r="P4193">
        <f>IF($R4193="","",IF($R4194="",1,IF(O4193&lt;&gt;O4194,1,0)))</f>
        <v/>
      </c>
      <c r="Q4193">
        <f>IF(P4193=1,SUM($P$7:P4193),"")</f>
        <v/>
      </c>
      <c r="R4193">
        <f>IF($A4193="","",IF(ISNUMBER($A4193),$A4193,IFERROR(DATEVALUE($A4193),NA())))</f>
        <v/>
      </c>
    </row>
    <row r="4194">
      <c r="O4194">
        <f>IF($R4194="","",CHOOSE($Q$2,YEAR(R4194)*12+MONTH(R4194),INT((R4194-2)/7),YEAR(R4194)*4+ROUNDUP(MONTH(R4194)/3)))</f>
        <v/>
      </c>
      <c r="P4194">
        <f>IF($R4194="","",IF($R4195="",1,IF(O4194&lt;&gt;O4195,1,0)))</f>
        <v/>
      </c>
      <c r="Q4194">
        <f>IF(P4194=1,SUM($P$7:P4194),"")</f>
        <v/>
      </c>
      <c r="R4194">
        <f>IF($A4194="","",IF(ISNUMBER($A4194),$A4194,IFERROR(DATEVALUE($A4194),NA())))</f>
        <v/>
      </c>
    </row>
    <row r="4195">
      <c r="O4195">
        <f>IF($R4195="","",CHOOSE($Q$2,YEAR(R4195)*12+MONTH(R4195),INT((R4195-2)/7),YEAR(R4195)*4+ROUNDUP(MONTH(R4195)/3)))</f>
        <v/>
      </c>
      <c r="P4195">
        <f>IF($R4195="","",IF($R4196="",1,IF(O4195&lt;&gt;O4196,1,0)))</f>
        <v/>
      </c>
      <c r="Q4195">
        <f>IF(P4195=1,SUM($P$7:P4195),"")</f>
        <v/>
      </c>
      <c r="R4195">
        <f>IF($A4195="","",IF(ISNUMBER($A4195),$A4195,IFERROR(DATEVALUE($A4195),NA())))</f>
        <v/>
      </c>
    </row>
    <row r="4196">
      <c r="O4196">
        <f>IF($R4196="","",CHOOSE($Q$2,YEAR(R4196)*12+MONTH(R4196),INT((R4196-2)/7),YEAR(R4196)*4+ROUNDUP(MONTH(R4196)/3)))</f>
        <v/>
      </c>
      <c r="P4196">
        <f>IF($R4196="","",IF($R4197="",1,IF(O4196&lt;&gt;O4197,1,0)))</f>
        <v/>
      </c>
      <c r="Q4196">
        <f>IF(P4196=1,SUM($P$7:P4196),"")</f>
        <v/>
      </c>
      <c r="R4196">
        <f>IF($A4196="","",IF(ISNUMBER($A4196),$A4196,IFERROR(DATEVALUE($A4196),NA())))</f>
        <v/>
      </c>
    </row>
    <row r="4197">
      <c r="O4197">
        <f>IF($R4197="","",CHOOSE($Q$2,YEAR(R4197)*12+MONTH(R4197),INT((R4197-2)/7),YEAR(R4197)*4+ROUNDUP(MONTH(R4197)/3)))</f>
        <v/>
      </c>
      <c r="P4197">
        <f>IF($R4197="","",IF($R4198="",1,IF(O4197&lt;&gt;O4198,1,0)))</f>
        <v/>
      </c>
      <c r="Q4197">
        <f>IF(P4197=1,SUM($P$7:P4197),"")</f>
        <v/>
      </c>
      <c r="R4197">
        <f>IF($A4197="","",IF(ISNUMBER($A4197),$A4197,IFERROR(DATEVALUE($A4197),NA())))</f>
        <v/>
      </c>
    </row>
    <row r="4198">
      <c r="O4198">
        <f>IF($R4198="","",CHOOSE($Q$2,YEAR(R4198)*12+MONTH(R4198),INT((R4198-2)/7),YEAR(R4198)*4+ROUNDUP(MONTH(R4198)/3)))</f>
        <v/>
      </c>
      <c r="P4198">
        <f>IF($R4198="","",IF($R4199="",1,IF(O4198&lt;&gt;O4199,1,0)))</f>
        <v/>
      </c>
      <c r="Q4198">
        <f>IF(P4198=1,SUM($P$7:P4198),"")</f>
        <v/>
      </c>
      <c r="R4198">
        <f>IF($A4198="","",IF(ISNUMBER($A4198),$A4198,IFERROR(DATEVALUE($A4198),NA())))</f>
        <v/>
      </c>
    </row>
    <row r="4199">
      <c r="O4199">
        <f>IF($R4199="","",CHOOSE($Q$2,YEAR(R4199)*12+MONTH(R4199),INT((R4199-2)/7),YEAR(R4199)*4+ROUNDUP(MONTH(R4199)/3)))</f>
        <v/>
      </c>
      <c r="P4199">
        <f>IF($R4199="","",IF($R4200="",1,IF(O4199&lt;&gt;O4200,1,0)))</f>
        <v/>
      </c>
      <c r="Q4199">
        <f>IF(P4199=1,SUM($P$7:P4199),"")</f>
        <v/>
      </c>
      <c r="R4199">
        <f>IF($A4199="","",IF(ISNUMBER($A4199),$A4199,IFERROR(DATEVALUE($A4199),NA())))</f>
        <v/>
      </c>
    </row>
    <row r="4200">
      <c r="O4200">
        <f>IF($R4200="","",CHOOSE($Q$2,YEAR(R4200)*12+MONTH(R4200),INT((R4200-2)/7),YEAR(R4200)*4+ROUNDUP(MONTH(R4200)/3)))</f>
        <v/>
      </c>
      <c r="P4200">
        <f>IF($R4200="","",IF($R4201="",1,IF(O4200&lt;&gt;O4201,1,0)))</f>
        <v/>
      </c>
      <c r="Q4200">
        <f>IF(P4200=1,SUM($P$7:P4200),"")</f>
        <v/>
      </c>
      <c r="R4200">
        <f>IF($A4200="","",IF(ISNUMBER($A4200),$A4200,IFERROR(DATEVALUE($A4200),NA())))</f>
        <v/>
      </c>
    </row>
    <row r="4201">
      <c r="O4201">
        <f>IF($R4201="","",CHOOSE($Q$2,YEAR(R4201)*12+MONTH(R4201),INT((R4201-2)/7),YEAR(R4201)*4+ROUNDUP(MONTH(R4201)/3)))</f>
        <v/>
      </c>
      <c r="P4201">
        <f>IF($R4201="","",IF($R4202="",1,IF(O4201&lt;&gt;O4202,1,0)))</f>
        <v/>
      </c>
      <c r="Q4201">
        <f>IF(P4201=1,SUM($P$7:P4201),"")</f>
        <v/>
      </c>
      <c r="R4201">
        <f>IF($A4201="","",IF(ISNUMBER($A4201),$A4201,IFERROR(DATEVALUE($A4201),NA())))</f>
        <v/>
      </c>
    </row>
    <row r="4202">
      <c r="O4202">
        <f>IF($R4202="","",CHOOSE($Q$2,YEAR(R4202)*12+MONTH(R4202),INT((R4202-2)/7),YEAR(R4202)*4+ROUNDUP(MONTH(R4202)/3)))</f>
        <v/>
      </c>
      <c r="P4202">
        <f>IF($R4202="","",IF($R4203="",1,IF(O4202&lt;&gt;O4203,1,0)))</f>
        <v/>
      </c>
      <c r="Q4202">
        <f>IF(P4202=1,SUM($P$7:P4202),"")</f>
        <v/>
      </c>
      <c r="R4202">
        <f>IF($A4202="","",IF(ISNUMBER($A4202),$A4202,IFERROR(DATEVALUE($A4202),NA())))</f>
        <v/>
      </c>
    </row>
    <row r="4203">
      <c r="O4203">
        <f>IF($R4203="","",CHOOSE($Q$2,YEAR(R4203)*12+MONTH(R4203),INT((R4203-2)/7),YEAR(R4203)*4+ROUNDUP(MONTH(R4203)/3)))</f>
        <v/>
      </c>
      <c r="P4203">
        <f>IF($R4203="","",IF($R4204="",1,IF(O4203&lt;&gt;O4204,1,0)))</f>
        <v/>
      </c>
      <c r="Q4203">
        <f>IF(P4203=1,SUM($P$7:P4203),"")</f>
        <v/>
      </c>
      <c r="R4203">
        <f>IF($A4203="","",IF(ISNUMBER($A4203),$A4203,IFERROR(DATEVALUE($A4203),NA())))</f>
        <v/>
      </c>
    </row>
    <row r="4204">
      <c r="O4204">
        <f>IF($R4204="","",CHOOSE($Q$2,YEAR(R4204)*12+MONTH(R4204),INT((R4204-2)/7),YEAR(R4204)*4+ROUNDUP(MONTH(R4204)/3)))</f>
        <v/>
      </c>
      <c r="P4204">
        <f>IF($R4204="","",IF($R4205="",1,IF(O4204&lt;&gt;O4205,1,0)))</f>
        <v/>
      </c>
      <c r="Q4204">
        <f>IF(P4204=1,SUM($P$7:P4204),"")</f>
        <v/>
      </c>
      <c r="R4204">
        <f>IF($A4204="","",IF(ISNUMBER($A4204),$A4204,IFERROR(DATEVALUE($A4204),NA())))</f>
        <v/>
      </c>
    </row>
    <row r="4205">
      <c r="O4205">
        <f>IF($R4205="","",CHOOSE($Q$2,YEAR(R4205)*12+MONTH(R4205),INT((R4205-2)/7),YEAR(R4205)*4+ROUNDUP(MONTH(R4205)/3)))</f>
        <v/>
      </c>
      <c r="P4205">
        <f>IF($R4205="","",IF($R4206="",1,IF(O4205&lt;&gt;O4206,1,0)))</f>
        <v/>
      </c>
      <c r="Q4205">
        <f>IF(P4205=1,SUM($P$7:P4205),"")</f>
        <v/>
      </c>
      <c r="R4205">
        <f>IF($A4205="","",IF(ISNUMBER($A4205),$A4205,IFERROR(DATEVALUE($A4205),NA())))</f>
        <v/>
      </c>
    </row>
    <row r="4206">
      <c r="O4206">
        <f>IF($R4206="","",CHOOSE($Q$2,YEAR(R4206)*12+MONTH(R4206),INT((R4206-2)/7),YEAR(R4206)*4+ROUNDUP(MONTH(R4206)/3)))</f>
        <v/>
      </c>
      <c r="P4206">
        <f>IF($R4206="","",IF($R4207="",1,IF(O4206&lt;&gt;O4207,1,0)))</f>
        <v/>
      </c>
      <c r="Q4206">
        <f>IF(P4206=1,SUM($P$7:P4206),"")</f>
        <v/>
      </c>
      <c r="R4206">
        <f>IF($A4206="","",IF(ISNUMBER($A4206),$A4206,IFERROR(DATEVALUE($A4206),NA())))</f>
        <v/>
      </c>
    </row>
    <row r="4207">
      <c r="O4207">
        <f>IF($R4207="","",CHOOSE($Q$2,YEAR(R4207)*12+MONTH(R4207),INT((R4207-2)/7),YEAR(R4207)*4+ROUNDUP(MONTH(R4207)/3)))</f>
        <v/>
      </c>
      <c r="P4207">
        <f>IF($R4207="","",IF($R4208="",1,IF(O4207&lt;&gt;O4208,1,0)))</f>
        <v/>
      </c>
      <c r="Q4207">
        <f>IF(P4207=1,SUM($P$7:P4207),"")</f>
        <v/>
      </c>
      <c r="R4207">
        <f>IF($A4207="","",IF(ISNUMBER($A4207),$A4207,IFERROR(DATEVALUE($A4207),NA())))</f>
        <v/>
      </c>
    </row>
    <row r="4208">
      <c r="O4208">
        <f>IF($R4208="","",CHOOSE($Q$2,YEAR(R4208)*12+MONTH(R4208),INT((R4208-2)/7),YEAR(R4208)*4+ROUNDUP(MONTH(R4208)/3)))</f>
        <v/>
      </c>
      <c r="P4208">
        <f>IF($R4208="","",IF($R4209="",1,IF(O4208&lt;&gt;O4209,1,0)))</f>
        <v/>
      </c>
      <c r="Q4208">
        <f>IF(P4208=1,SUM($P$7:P4208),"")</f>
        <v/>
      </c>
      <c r="R4208">
        <f>IF($A4208="","",IF(ISNUMBER($A4208),$A4208,IFERROR(DATEVALUE($A4208),NA())))</f>
        <v/>
      </c>
    </row>
    <row r="4209">
      <c r="O4209">
        <f>IF($R4209="","",CHOOSE($Q$2,YEAR(R4209)*12+MONTH(R4209),INT((R4209-2)/7),YEAR(R4209)*4+ROUNDUP(MONTH(R4209)/3)))</f>
        <v/>
      </c>
      <c r="P4209">
        <f>IF($R4209="","",IF($R4210="",1,IF(O4209&lt;&gt;O4210,1,0)))</f>
        <v/>
      </c>
      <c r="Q4209">
        <f>IF(P4209=1,SUM($P$7:P4209),"")</f>
        <v/>
      </c>
      <c r="R4209">
        <f>IF($A4209="","",IF(ISNUMBER($A4209),$A4209,IFERROR(DATEVALUE($A4209),NA())))</f>
        <v/>
      </c>
    </row>
    <row r="4210">
      <c r="O4210">
        <f>IF($R4210="","",CHOOSE($Q$2,YEAR(R4210)*12+MONTH(R4210),INT((R4210-2)/7),YEAR(R4210)*4+ROUNDUP(MONTH(R4210)/3)))</f>
        <v/>
      </c>
      <c r="P4210">
        <f>IF($R4210="","",IF($R4211="",1,IF(O4210&lt;&gt;O4211,1,0)))</f>
        <v/>
      </c>
      <c r="Q4210">
        <f>IF(P4210=1,SUM($P$7:P4210),"")</f>
        <v/>
      </c>
      <c r="R4210">
        <f>IF($A4210="","",IF(ISNUMBER($A4210),$A4210,IFERROR(DATEVALUE($A4210),NA())))</f>
        <v/>
      </c>
    </row>
    <row r="4211">
      <c r="O4211">
        <f>IF($R4211="","",CHOOSE($Q$2,YEAR(R4211)*12+MONTH(R4211),INT((R4211-2)/7),YEAR(R4211)*4+ROUNDUP(MONTH(R4211)/3)))</f>
        <v/>
      </c>
      <c r="P4211">
        <f>IF($R4211="","",IF($R4212="",1,IF(O4211&lt;&gt;O4212,1,0)))</f>
        <v/>
      </c>
      <c r="Q4211">
        <f>IF(P4211=1,SUM($P$7:P4211),"")</f>
        <v/>
      </c>
      <c r="R4211">
        <f>IF($A4211="","",IF(ISNUMBER($A4211),$A4211,IFERROR(DATEVALUE($A4211),NA())))</f>
        <v/>
      </c>
    </row>
    <row r="4212">
      <c r="O4212">
        <f>IF($R4212="","",CHOOSE($Q$2,YEAR(R4212)*12+MONTH(R4212),INT((R4212-2)/7),YEAR(R4212)*4+ROUNDUP(MONTH(R4212)/3)))</f>
        <v/>
      </c>
      <c r="P4212">
        <f>IF($R4212="","",IF($R4213="",1,IF(O4212&lt;&gt;O4213,1,0)))</f>
        <v/>
      </c>
      <c r="Q4212">
        <f>IF(P4212=1,SUM($P$7:P4212),"")</f>
        <v/>
      </c>
      <c r="R4212">
        <f>IF($A4212="","",IF(ISNUMBER($A4212),$A4212,IFERROR(DATEVALUE($A4212),NA())))</f>
        <v/>
      </c>
    </row>
    <row r="4213">
      <c r="O4213">
        <f>IF($R4213="","",CHOOSE($Q$2,YEAR(R4213)*12+MONTH(R4213),INT((R4213-2)/7),YEAR(R4213)*4+ROUNDUP(MONTH(R4213)/3)))</f>
        <v/>
      </c>
      <c r="P4213">
        <f>IF($R4213="","",IF($R4214="",1,IF(O4213&lt;&gt;O4214,1,0)))</f>
        <v/>
      </c>
      <c r="Q4213">
        <f>IF(P4213=1,SUM($P$7:P4213),"")</f>
        <v/>
      </c>
      <c r="R4213">
        <f>IF($A4213="","",IF(ISNUMBER($A4213),$A4213,IFERROR(DATEVALUE($A4213),NA())))</f>
        <v/>
      </c>
    </row>
    <row r="4214">
      <c r="O4214">
        <f>IF($R4214="","",CHOOSE($Q$2,YEAR(R4214)*12+MONTH(R4214),INT((R4214-2)/7),YEAR(R4214)*4+ROUNDUP(MONTH(R4214)/3)))</f>
        <v/>
      </c>
      <c r="P4214">
        <f>IF($R4214="","",IF($R4215="",1,IF(O4214&lt;&gt;O4215,1,0)))</f>
        <v/>
      </c>
      <c r="Q4214">
        <f>IF(P4214=1,SUM($P$7:P4214),"")</f>
        <v/>
      </c>
      <c r="R4214">
        <f>IF($A4214="","",IF(ISNUMBER($A4214),$A4214,IFERROR(DATEVALUE($A4214),NA())))</f>
        <v/>
      </c>
    </row>
    <row r="4215">
      <c r="O4215">
        <f>IF($R4215="","",CHOOSE($Q$2,YEAR(R4215)*12+MONTH(R4215),INT((R4215-2)/7),YEAR(R4215)*4+ROUNDUP(MONTH(R4215)/3)))</f>
        <v/>
      </c>
      <c r="P4215">
        <f>IF($R4215="","",IF($R4216="",1,IF(O4215&lt;&gt;O4216,1,0)))</f>
        <v/>
      </c>
      <c r="Q4215">
        <f>IF(P4215=1,SUM($P$7:P4215),"")</f>
        <v/>
      </c>
      <c r="R4215">
        <f>IF($A4215="","",IF(ISNUMBER($A4215),$A4215,IFERROR(DATEVALUE($A4215),NA())))</f>
        <v/>
      </c>
    </row>
    <row r="4216">
      <c r="O4216">
        <f>IF($R4216="","",CHOOSE($Q$2,YEAR(R4216)*12+MONTH(R4216),INT((R4216-2)/7),YEAR(R4216)*4+ROUNDUP(MONTH(R4216)/3)))</f>
        <v/>
      </c>
      <c r="P4216">
        <f>IF($R4216="","",IF($R4217="",1,IF(O4216&lt;&gt;O4217,1,0)))</f>
        <v/>
      </c>
      <c r="Q4216">
        <f>IF(P4216=1,SUM($P$7:P4216),"")</f>
        <v/>
      </c>
      <c r="R4216">
        <f>IF($A4216="","",IF(ISNUMBER($A4216),$A4216,IFERROR(DATEVALUE($A4216),NA())))</f>
        <v/>
      </c>
    </row>
    <row r="4217">
      <c r="O4217">
        <f>IF($R4217="","",CHOOSE($Q$2,YEAR(R4217)*12+MONTH(R4217),INT((R4217-2)/7),YEAR(R4217)*4+ROUNDUP(MONTH(R4217)/3)))</f>
        <v/>
      </c>
      <c r="P4217">
        <f>IF($R4217="","",IF($R4218="",1,IF(O4217&lt;&gt;O4218,1,0)))</f>
        <v/>
      </c>
      <c r="Q4217">
        <f>IF(P4217=1,SUM($P$7:P4217),"")</f>
        <v/>
      </c>
      <c r="R4217">
        <f>IF($A4217="","",IF(ISNUMBER($A4217),$A4217,IFERROR(DATEVALUE($A4217),NA())))</f>
        <v/>
      </c>
    </row>
    <row r="4218">
      <c r="O4218">
        <f>IF($R4218="","",CHOOSE($Q$2,YEAR(R4218)*12+MONTH(R4218),INT((R4218-2)/7),YEAR(R4218)*4+ROUNDUP(MONTH(R4218)/3)))</f>
        <v/>
      </c>
      <c r="P4218">
        <f>IF($R4218="","",IF($R4219="",1,IF(O4218&lt;&gt;O4219,1,0)))</f>
        <v/>
      </c>
      <c r="Q4218">
        <f>IF(P4218=1,SUM($P$7:P4218),"")</f>
        <v/>
      </c>
      <c r="R4218">
        <f>IF($A4218="","",IF(ISNUMBER($A4218),$A4218,IFERROR(DATEVALUE($A4218),NA())))</f>
        <v/>
      </c>
    </row>
    <row r="4219">
      <c r="O4219">
        <f>IF($R4219="","",CHOOSE($Q$2,YEAR(R4219)*12+MONTH(R4219),INT((R4219-2)/7),YEAR(R4219)*4+ROUNDUP(MONTH(R4219)/3)))</f>
        <v/>
      </c>
      <c r="P4219">
        <f>IF($R4219="","",IF($R4220="",1,IF(O4219&lt;&gt;O4220,1,0)))</f>
        <v/>
      </c>
      <c r="Q4219">
        <f>IF(P4219=1,SUM($P$7:P4219),"")</f>
        <v/>
      </c>
      <c r="R4219">
        <f>IF($A4219="","",IF(ISNUMBER($A4219),$A4219,IFERROR(DATEVALUE($A4219),NA())))</f>
        <v/>
      </c>
    </row>
    <row r="4220">
      <c r="O4220">
        <f>IF($R4220="","",CHOOSE($Q$2,YEAR(R4220)*12+MONTH(R4220),INT((R4220-2)/7),YEAR(R4220)*4+ROUNDUP(MONTH(R4220)/3)))</f>
        <v/>
      </c>
      <c r="P4220">
        <f>IF($R4220="","",IF($R4221="",1,IF(O4220&lt;&gt;O4221,1,0)))</f>
        <v/>
      </c>
      <c r="Q4220">
        <f>IF(P4220=1,SUM($P$7:P4220),"")</f>
        <v/>
      </c>
      <c r="R4220">
        <f>IF($A4220="","",IF(ISNUMBER($A4220),$A4220,IFERROR(DATEVALUE($A4220),NA())))</f>
        <v/>
      </c>
    </row>
    <row r="4221">
      <c r="O4221">
        <f>IF($R4221="","",CHOOSE($Q$2,YEAR(R4221)*12+MONTH(R4221),INT((R4221-2)/7),YEAR(R4221)*4+ROUNDUP(MONTH(R4221)/3)))</f>
        <v/>
      </c>
      <c r="P4221">
        <f>IF($R4221="","",IF($R4222="",1,IF(O4221&lt;&gt;O4222,1,0)))</f>
        <v/>
      </c>
      <c r="Q4221">
        <f>IF(P4221=1,SUM($P$7:P4221),"")</f>
        <v/>
      </c>
      <c r="R4221">
        <f>IF($A4221="","",IF(ISNUMBER($A4221),$A4221,IFERROR(DATEVALUE($A4221),NA())))</f>
        <v/>
      </c>
    </row>
    <row r="4222">
      <c r="O4222">
        <f>IF($R4222="","",CHOOSE($Q$2,YEAR(R4222)*12+MONTH(R4222),INT((R4222-2)/7),YEAR(R4222)*4+ROUNDUP(MONTH(R4222)/3)))</f>
        <v/>
      </c>
      <c r="P4222">
        <f>IF($R4222="","",IF($R4223="",1,IF(O4222&lt;&gt;O4223,1,0)))</f>
        <v/>
      </c>
      <c r="Q4222">
        <f>IF(P4222=1,SUM($P$7:P4222),"")</f>
        <v/>
      </c>
      <c r="R4222">
        <f>IF($A4222="","",IF(ISNUMBER($A4222),$A4222,IFERROR(DATEVALUE($A4222),NA())))</f>
        <v/>
      </c>
    </row>
    <row r="4223">
      <c r="O4223">
        <f>IF($R4223="","",CHOOSE($Q$2,YEAR(R4223)*12+MONTH(R4223),INT((R4223-2)/7),YEAR(R4223)*4+ROUNDUP(MONTH(R4223)/3)))</f>
        <v/>
      </c>
      <c r="P4223">
        <f>IF($R4223="","",IF($R4224="",1,IF(O4223&lt;&gt;O4224,1,0)))</f>
        <v/>
      </c>
      <c r="Q4223">
        <f>IF(P4223=1,SUM($P$7:P4223),"")</f>
        <v/>
      </c>
      <c r="R4223">
        <f>IF($A4223="","",IF(ISNUMBER($A4223),$A4223,IFERROR(DATEVALUE($A4223),NA())))</f>
        <v/>
      </c>
    </row>
    <row r="4224">
      <c r="O4224">
        <f>IF($R4224="","",CHOOSE($Q$2,YEAR(R4224)*12+MONTH(R4224),INT((R4224-2)/7),YEAR(R4224)*4+ROUNDUP(MONTH(R4224)/3)))</f>
        <v/>
      </c>
      <c r="P4224">
        <f>IF($R4224="","",IF($R4225="",1,IF(O4224&lt;&gt;O4225,1,0)))</f>
        <v/>
      </c>
      <c r="Q4224">
        <f>IF(P4224=1,SUM($P$7:P4224),"")</f>
        <v/>
      </c>
      <c r="R4224">
        <f>IF($A4224="","",IF(ISNUMBER($A4224),$A4224,IFERROR(DATEVALUE($A4224),NA())))</f>
        <v/>
      </c>
    </row>
    <row r="4225">
      <c r="O4225">
        <f>IF($R4225="","",CHOOSE($Q$2,YEAR(R4225)*12+MONTH(R4225),INT((R4225-2)/7),YEAR(R4225)*4+ROUNDUP(MONTH(R4225)/3)))</f>
        <v/>
      </c>
      <c r="P4225">
        <f>IF($R4225="","",IF($R4226="",1,IF(O4225&lt;&gt;O4226,1,0)))</f>
        <v/>
      </c>
      <c r="Q4225">
        <f>IF(P4225=1,SUM($P$7:P4225),"")</f>
        <v/>
      </c>
      <c r="R4225">
        <f>IF($A4225="","",IF(ISNUMBER($A4225),$A4225,IFERROR(DATEVALUE($A4225),NA())))</f>
        <v/>
      </c>
    </row>
    <row r="4226">
      <c r="O4226">
        <f>IF($R4226="","",CHOOSE($Q$2,YEAR(R4226)*12+MONTH(R4226),INT((R4226-2)/7),YEAR(R4226)*4+ROUNDUP(MONTH(R4226)/3)))</f>
        <v/>
      </c>
      <c r="P4226">
        <f>IF($R4226="","",IF($R4227="",1,IF(O4226&lt;&gt;O4227,1,0)))</f>
        <v/>
      </c>
      <c r="Q4226">
        <f>IF(P4226=1,SUM($P$7:P4226),"")</f>
        <v/>
      </c>
      <c r="R4226">
        <f>IF($A4226="","",IF(ISNUMBER($A4226),$A4226,IFERROR(DATEVALUE($A4226),NA())))</f>
        <v/>
      </c>
    </row>
    <row r="4227">
      <c r="O4227">
        <f>IF($R4227="","",CHOOSE($Q$2,YEAR(R4227)*12+MONTH(R4227),INT((R4227-2)/7),YEAR(R4227)*4+ROUNDUP(MONTH(R4227)/3)))</f>
        <v/>
      </c>
      <c r="P4227">
        <f>IF($R4227="","",IF($R4228="",1,IF(O4227&lt;&gt;O4228,1,0)))</f>
        <v/>
      </c>
      <c r="Q4227">
        <f>IF(P4227=1,SUM($P$7:P4227),"")</f>
        <v/>
      </c>
      <c r="R4227">
        <f>IF($A4227="","",IF(ISNUMBER($A4227),$A4227,IFERROR(DATEVALUE($A4227),NA())))</f>
        <v/>
      </c>
    </row>
    <row r="4228">
      <c r="O4228">
        <f>IF($R4228="","",CHOOSE($Q$2,YEAR(R4228)*12+MONTH(R4228),INT((R4228-2)/7),YEAR(R4228)*4+ROUNDUP(MONTH(R4228)/3)))</f>
        <v/>
      </c>
      <c r="P4228">
        <f>IF($R4228="","",IF($R4229="",1,IF(O4228&lt;&gt;O4229,1,0)))</f>
        <v/>
      </c>
      <c r="Q4228">
        <f>IF(P4228=1,SUM($P$7:P4228),"")</f>
        <v/>
      </c>
      <c r="R4228">
        <f>IF($A4228="","",IF(ISNUMBER($A4228),$A4228,IFERROR(DATEVALUE($A4228),NA())))</f>
        <v/>
      </c>
    </row>
    <row r="4229">
      <c r="O4229">
        <f>IF($R4229="","",CHOOSE($Q$2,YEAR(R4229)*12+MONTH(R4229),INT((R4229-2)/7),YEAR(R4229)*4+ROUNDUP(MONTH(R4229)/3)))</f>
        <v/>
      </c>
      <c r="P4229">
        <f>IF($R4229="","",IF($R4230="",1,IF(O4229&lt;&gt;O4230,1,0)))</f>
        <v/>
      </c>
      <c r="Q4229">
        <f>IF(P4229=1,SUM($P$7:P4229),"")</f>
        <v/>
      </c>
      <c r="R4229">
        <f>IF($A4229="","",IF(ISNUMBER($A4229),$A4229,IFERROR(DATEVALUE($A4229),NA())))</f>
        <v/>
      </c>
    </row>
    <row r="4230">
      <c r="O4230">
        <f>IF($R4230="","",CHOOSE($Q$2,YEAR(R4230)*12+MONTH(R4230),INT((R4230-2)/7),YEAR(R4230)*4+ROUNDUP(MONTH(R4230)/3)))</f>
        <v/>
      </c>
      <c r="P4230">
        <f>IF($R4230="","",IF($R4231="",1,IF(O4230&lt;&gt;O4231,1,0)))</f>
        <v/>
      </c>
      <c r="Q4230">
        <f>IF(P4230=1,SUM($P$7:P4230),"")</f>
        <v/>
      </c>
      <c r="R4230">
        <f>IF($A4230="","",IF(ISNUMBER($A4230),$A4230,IFERROR(DATEVALUE($A4230),NA())))</f>
        <v/>
      </c>
    </row>
    <row r="4231">
      <c r="O4231">
        <f>IF($R4231="","",CHOOSE($Q$2,YEAR(R4231)*12+MONTH(R4231),INT((R4231-2)/7),YEAR(R4231)*4+ROUNDUP(MONTH(R4231)/3)))</f>
        <v/>
      </c>
      <c r="P4231">
        <f>IF($R4231="","",IF($R4232="",1,IF(O4231&lt;&gt;O4232,1,0)))</f>
        <v/>
      </c>
      <c r="Q4231">
        <f>IF(P4231=1,SUM($P$7:P4231),"")</f>
        <v/>
      </c>
      <c r="R4231">
        <f>IF($A4231="","",IF(ISNUMBER($A4231),$A4231,IFERROR(DATEVALUE($A4231),NA())))</f>
        <v/>
      </c>
    </row>
    <row r="4232">
      <c r="O4232">
        <f>IF($R4232="","",CHOOSE($Q$2,YEAR(R4232)*12+MONTH(R4232),INT((R4232-2)/7),YEAR(R4232)*4+ROUNDUP(MONTH(R4232)/3)))</f>
        <v/>
      </c>
      <c r="P4232">
        <f>IF($R4232="","",IF($R4233="",1,IF(O4232&lt;&gt;O4233,1,0)))</f>
        <v/>
      </c>
      <c r="Q4232">
        <f>IF(P4232=1,SUM($P$7:P4232),"")</f>
        <v/>
      </c>
      <c r="R4232">
        <f>IF($A4232="","",IF(ISNUMBER($A4232),$A4232,IFERROR(DATEVALUE($A4232),NA())))</f>
        <v/>
      </c>
    </row>
    <row r="4233">
      <c r="O4233">
        <f>IF($R4233="","",CHOOSE($Q$2,YEAR(R4233)*12+MONTH(R4233),INT((R4233-2)/7),YEAR(R4233)*4+ROUNDUP(MONTH(R4233)/3)))</f>
        <v/>
      </c>
      <c r="P4233">
        <f>IF($R4233="","",IF($R4234="",1,IF(O4233&lt;&gt;O4234,1,0)))</f>
        <v/>
      </c>
      <c r="Q4233">
        <f>IF(P4233=1,SUM($P$7:P4233),"")</f>
        <v/>
      </c>
      <c r="R4233">
        <f>IF($A4233="","",IF(ISNUMBER($A4233),$A4233,IFERROR(DATEVALUE($A4233),NA())))</f>
        <v/>
      </c>
    </row>
    <row r="4234">
      <c r="O4234">
        <f>IF($R4234="","",CHOOSE($Q$2,YEAR(R4234)*12+MONTH(R4234),INT((R4234-2)/7),YEAR(R4234)*4+ROUNDUP(MONTH(R4234)/3)))</f>
        <v/>
      </c>
      <c r="P4234">
        <f>IF($R4234="","",IF($R4235="",1,IF(O4234&lt;&gt;O4235,1,0)))</f>
        <v/>
      </c>
      <c r="Q4234">
        <f>IF(P4234=1,SUM($P$7:P4234),"")</f>
        <v/>
      </c>
      <c r="R4234">
        <f>IF($A4234="","",IF(ISNUMBER($A4234),$A4234,IFERROR(DATEVALUE($A4234),NA())))</f>
        <v/>
      </c>
    </row>
    <row r="4235">
      <c r="O4235">
        <f>IF($R4235="","",CHOOSE($Q$2,YEAR(R4235)*12+MONTH(R4235),INT((R4235-2)/7),YEAR(R4235)*4+ROUNDUP(MONTH(R4235)/3)))</f>
        <v/>
      </c>
      <c r="P4235">
        <f>IF($R4235="","",IF($R4236="",1,IF(O4235&lt;&gt;O4236,1,0)))</f>
        <v/>
      </c>
      <c r="Q4235">
        <f>IF(P4235=1,SUM($P$7:P4235),"")</f>
        <v/>
      </c>
      <c r="R4235">
        <f>IF($A4235="","",IF(ISNUMBER($A4235),$A4235,IFERROR(DATEVALUE($A4235),NA())))</f>
        <v/>
      </c>
    </row>
    <row r="4236">
      <c r="O4236">
        <f>IF($R4236="","",CHOOSE($Q$2,YEAR(R4236)*12+MONTH(R4236),INT((R4236-2)/7),YEAR(R4236)*4+ROUNDUP(MONTH(R4236)/3)))</f>
        <v/>
      </c>
      <c r="P4236">
        <f>IF($R4236="","",IF($R4237="",1,IF(O4236&lt;&gt;O4237,1,0)))</f>
        <v/>
      </c>
      <c r="Q4236">
        <f>IF(P4236=1,SUM($P$7:P4236),"")</f>
        <v/>
      </c>
      <c r="R4236">
        <f>IF($A4236="","",IF(ISNUMBER($A4236),$A4236,IFERROR(DATEVALUE($A4236),NA())))</f>
        <v/>
      </c>
    </row>
    <row r="4237">
      <c r="O4237">
        <f>IF($R4237="","",CHOOSE($Q$2,YEAR(R4237)*12+MONTH(R4237),INT((R4237-2)/7),YEAR(R4237)*4+ROUNDUP(MONTH(R4237)/3)))</f>
        <v/>
      </c>
      <c r="P4237">
        <f>IF($R4237="","",IF($R4238="",1,IF(O4237&lt;&gt;O4238,1,0)))</f>
        <v/>
      </c>
      <c r="Q4237">
        <f>IF(P4237=1,SUM($P$7:P4237),"")</f>
        <v/>
      </c>
      <c r="R4237">
        <f>IF($A4237="","",IF(ISNUMBER($A4237),$A4237,IFERROR(DATEVALUE($A4237),NA())))</f>
        <v/>
      </c>
    </row>
    <row r="4238">
      <c r="O4238">
        <f>IF($R4238="","",CHOOSE($Q$2,YEAR(R4238)*12+MONTH(R4238),INT((R4238-2)/7),YEAR(R4238)*4+ROUNDUP(MONTH(R4238)/3)))</f>
        <v/>
      </c>
      <c r="P4238">
        <f>IF($R4238="","",IF($R4239="",1,IF(O4238&lt;&gt;O4239,1,0)))</f>
        <v/>
      </c>
      <c r="Q4238">
        <f>IF(P4238=1,SUM($P$7:P4238),"")</f>
        <v/>
      </c>
      <c r="R4238">
        <f>IF($A4238="","",IF(ISNUMBER($A4238),$A4238,IFERROR(DATEVALUE($A4238),NA())))</f>
        <v/>
      </c>
    </row>
    <row r="4239">
      <c r="O4239">
        <f>IF($R4239="","",CHOOSE($Q$2,YEAR(R4239)*12+MONTH(R4239),INT((R4239-2)/7),YEAR(R4239)*4+ROUNDUP(MONTH(R4239)/3)))</f>
        <v/>
      </c>
      <c r="P4239">
        <f>IF($R4239="","",IF($R4240="",1,IF(O4239&lt;&gt;O4240,1,0)))</f>
        <v/>
      </c>
      <c r="Q4239">
        <f>IF(P4239=1,SUM($P$7:P4239),"")</f>
        <v/>
      </c>
      <c r="R4239">
        <f>IF($A4239="","",IF(ISNUMBER($A4239),$A4239,IFERROR(DATEVALUE($A4239),NA())))</f>
        <v/>
      </c>
    </row>
    <row r="4240">
      <c r="O4240">
        <f>IF($R4240="","",CHOOSE($Q$2,YEAR(R4240)*12+MONTH(R4240),INT((R4240-2)/7),YEAR(R4240)*4+ROUNDUP(MONTH(R4240)/3)))</f>
        <v/>
      </c>
      <c r="P4240">
        <f>IF($R4240="","",IF($R4241="",1,IF(O4240&lt;&gt;O4241,1,0)))</f>
        <v/>
      </c>
      <c r="Q4240">
        <f>IF(P4240=1,SUM($P$7:P4240),"")</f>
        <v/>
      </c>
      <c r="R4240">
        <f>IF($A4240="","",IF(ISNUMBER($A4240),$A4240,IFERROR(DATEVALUE($A4240),NA())))</f>
        <v/>
      </c>
    </row>
    <row r="4241">
      <c r="O4241">
        <f>IF($R4241="","",CHOOSE($Q$2,YEAR(R4241)*12+MONTH(R4241),INT((R4241-2)/7),YEAR(R4241)*4+ROUNDUP(MONTH(R4241)/3)))</f>
        <v/>
      </c>
      <c r="P4241">
        <f>IF($R4241="","",IF($R4242="",1,IF(O4241&lt;&gt;O4242,1,0)))</f>
        <v/>
      </c>
      <c r="Q4241">
        <f>IF(P4241=1,SUM($P$7:P4241),"")</f>
        <v/>
      </c>
      <c r="R4241">
        <f>IF($A4241="","",IF(ISNUMBER($A4241),$A4241,IFERROR(DATEVALUE($A4241),NA())))</f>
        <v/>
      </c>
    </row>
    <row r="4242">
      <c r="O4242">
        <f>IF($R4242="","",CHOOSE($Q$2,YEAR(R4242)*12+MONTH(R4242),INT((R4242-2)/7),YEAR(R4242)*4+ROUNDUP(MONTH(R4242)/3)))</f>
        <v/>
      </c>
      <c r="P4242">
        <f>IF($R4242="","",IF($R4243="",1,IF(O4242&lt;&gt;O4243,1,0)))</f>
        <v/>
      </c>
      <c r="Q4242">
        <f>IF(P4242=1,SUM($P$7:P4242),"")</f>
        <v/>
      </c>
      <c r="R4242">
        <f>IF($A4242="","",IF(ISNUMBER($A4242),$A4242,IFERROR(DATEVALUE($A4242),NA())))</f>
        <v/>
      </c>
    </row>
    <row r="4243">
      <c r="O4243">
        <f>IF($R4243="","",CHOOSE($Q$2,YEAR(R4243)*12+MONTH(R4243),INT((R4243-2)/7),YEAR(R4243)*4+ROUNDUP(MONTH(R4243)/3)))</f>
        <v/>
      </c>
      <c r="P4243">
        <f>IF($R4243="","",IF($R4244="",1,IF(O4243&lt;&gt;O4244,1,0)))</f>
        <v/>
      </c>
      <c r="Q4243">
        <f>IF(P4243=1,SUM($P$7:P4243),"")</f>
        <v/>
      </c>
      <c r="R4243">
        <f>IF($A4243="","",IF(ISNUMBER($A4243),$A4243,IFERROR(DATEVALUE($A4243),NA())))</f>
        <v/>
      </c>
    </row>
    <row r="4244">
      <c r="O4244">
        <f>IF($R4244="","",CHOOSE($Q$2,YEAR(R4244)*12+MONTH(R4244),INT((R4244-2)/7),YEAR(R4244)*4+ROUNDUP(MONTH(R4244)/3)))</f>
        <v/>
      </c>
      <c r="P4244">
        <f>IF($R4244="","",IF($R4245="",1,IF(O4244&lt;&gt;O4245,1,0)))</f>
        <v/>
      </c>
      <c r="Q4244">
        <f>IF(P4244=1,SUM($P$7:P4244),"")</f>
        <v/>
      </c>
      <c r="R4244">
        <f>IF($A4244="","",IF(ISNUMBER($A4244),$A4244,IFERROR(DATEVALUE($A4244),NA())))</f>
        <v/>
      </c>
    </row>
    <row r="4245">
      <c r="O4245">
        <f>IF($R4245="","",CHOOSE($Q$2,YEAR(R4245)*12+MONTH(R4245),INT((R4245-2)/7),YEAR(R4245)*4+ROUNDUP(MONTH(R4245)/3)))</f>
        <v/>
      </c>
      <c r="P4245">
        <f>IF($R4245="","",IF($R4246="",1,IF(O4245&lt;&gt;O4246,1,0)))</f>
        <v/>
      </c>
      <c r="Q4245">
        <f>IF(P4245=1,SUM($P$7:P4245),"")</f>
        <v/>
      </c>
      <c r="R4245">
        <f>IF($A4245="","",IF(ISNUMBER($A4245),$A4245,IFERROR(DATEVALUE($A4245),NA())))</f>
        <v/>
      </c>
    </row>
    <row r="4246">
      <c r="O4246">
        <f>IF($R4246="","",CHOOSE($Q$2,YEAR(R4246)*12+MONTH(R4246),INT((R4246-2)/7),YEAR(R4246)*4+ROUNDUP(MONTH(R4246)/3)))</f>
        <v/>
      </c>
      <c r="P4246">
        <f>IF($R4246="","",IF($R4247="",1,IF(O4246&lt;&gt;O4247,1,0)))</f>
        <v/>
      </c>
      <c r="Q4246">
        <f>IF(P4246=1,SUM($P$7:P4246),"")</f>
        <v/>
      </c>
      <c r="R4246">
        <f>IF($A4246="","",IF(ISNUMBER($A4246),$A4246,IFERROR(DATEVALUE($A4246),NA())))</f>
        <v/>
      </c>
    </row>
    <row r="4247">
      <c r="O4247">
        <f>IF($R4247="","",CHOOSE($Q$2,YEAR(R4247)*12+MONTH(R4247),INT((R4247-2)/7),YEAR(R4247)*4+ROUNDUP(MONTH(R4247)/3)))</f>
        <v/>
      </c>
      <c r="P4247">
        <f>IF($R4247="","",IF($R4248="",1,IF(O4247&lt;&gt;O4248,1,0)))</f>
        <v/>
      </c>
      <c r="Q4247">
        <f>IF(P4247=1,SUM($P$7:P4247),"")</f>
        <v/>
      </c>
      <c r="R4247">
        <f>IF($A4247="","",IF(ISNUMBER($A4247),$A4247,IFERROR(DATEVALUE($A4247),NA())))</f>
        <v/>
      </c>
    </row>
    <row r="4248">
      <c r="O4248">
        <f>IF($R4248="","",CHOOSE($Q$2,YEAR(R4248)*12+MONTH(R4248),INT((R4248-2)/7),YEAR(R4248)*4+ROUNDUP(MONTH(R4248)/3)))</f>
        <v/>
      </c>
      <c r="P4248">
        <f>IF($R4248="","",IF($R4249="",1,IF(O4248&lt;&gt;O4249,1,0)))</f>
        <v/>
      </c>
      <c r="Q4248">
        <f>IF(P4248=1,SUM($P$7:P4248),"")</f>
        <v/>
      </c>
      <c r="R4248">
        <f>IF($A4248="","",IF(ISNUMBER($A4248),$A4248,IFERROR(DATEVALUE($A4248),NA())))</f>
        <v/>
      </c>
    </row>
    <row r="4249">
      <c r="O4249">
        <f>IF($R4249="","",CHOOSE($Q$2,YEAR(R4249)*12+MONTH(R4249),INT((R4249-2)/7),YEAR(R4249)*4+ROUNDUP(MONTH(R4249)/3)))</f>
        <v/>
      </c>
      <c r="P4249">
        <f>IF($R4249="","",IF($R4250="",1,IF(O4249&lt;&gt;O4250,1,0)))</f>
        <v/>
      </c>
      <c r="Q4249">
        <f>IF(P4249=1,SUM($P$7:P4249),"")</f>
        <v/>
      </c>
      <c r="R4249">
        <f>IF($A4249="","",IF(ISNUMBER($A4249),$A4249,IFERROR(DATEVALUE($A4249),NA())))</f>
        <v/>
      </c>
    </row>
    <row r="4250">
      <c r="O4250">
        <f>IF($R4250="","",CHOOSE($Q$2,YEAR(R4250)*12+MONTH(R4250),INT((R4250-2)/7),YEAR(R4250)*4+ROUNDUP(MONTH(R4250)/3)))</f>
        <v/>
      </c>
      <c r="P4250">
        <f>IF($R4250="","",IF($R4251="",1,IF(O4250&lt;&gt;O4251,1,0)))</f>
        <v/>
      </c>
      <c r="Q4250">
        <f>IF(P4250=1,SUM($P$7:P4250),"")</f>
        <v/>
      </c>
      <c r="R4250">
        <f>IF($A4250="","",IF(ISNUMBER($A4250),$A4250,IFERROR(DATEVALUE($A4250),NA())))</f>
        <v/>
      </c>
    </row>
    <row r="4251">
      <c r="O4251">
        <f>IF($R4251="","",CHOOSE($Q$2,YEAR(R4251)*12+MONTH(R4251),INT((R4251-2)/7),YEAR(R4251)*4+ROUNDUP(MONTH(R4251)/3)))</f>
        <v/>
      </c>
      <c r="P4251">
        <f>IF($R4251="","",IF($R4252="",1,IF(O4251&lt;&gt;O4252,1,0)))</f>
        <v/>
      </c>
      <c r="Q4251">
        <f>IF(P4251=1,SUM($P$7:P4251),"")</f>
        <v/>
      </c>
      <c r="R4251">
        <f>IF($A4251="","",IF(ISNUMBER($A4251),$A4251,IFERROR(DATEVALUE($A4251),NA())))</f>
        <v/>
      </c>
    </row>
    <row r="4252">
      <c r="O4252">
        <f>IF($R4252="","",CHOOSE($Q$2,YEAR(R4252)*12+MONTH(R4252),INT((R4252-2)/7),YEAR(R4252)*4+ROUNDUP(MONTH(R4252)/3)))</f>
        <v/>
      </c>
      <c r="P4252">
        <f>IF($R4252="","",IF($R4253="",1,IF(O4252&lt;&gt;O4253,1,0)))</f>
        <v/>
      </c>
      <c r="Q4252">
        <f>IF(P4252=1,SUM($P$7:P4252),"")</f>
        <v/>
      </c>
      <c r="R4252">
        <f>IF($A4252="","",IF(ISNUMBER($A4252),$A4252,IFERROR(DATEVALUE($A4252),NA())))</f>
        <v/>
      </c>
    </row>
    <row r="4253">
      <c r="O4253">
        <f>IF($R4253="","",CHOOSE($Q$2,YEAR(R4253)*12+MONTH(R4253),INT((R4253-2)/7),YEAR(R4253)*4+ROUNDUP(MONTH(R4253)/3)))</f>
        <v/>
      </c>
      <c r="P4253">
        <f>IF($R4253="","",IF($R4254="",1,IF(O4253&lt;&gt;O4254,1,0)))</f>
        <v/>
      </c>
      <c r="Q4253">
        <f>IF(P4253=1,SUM($P$7:P4253),"")</f>
        <v/>
      </c>
      <c r="R4253">
        <f>IF($A4253="","",IF(ISNUMBER($A4253),$A4253,IFERROR(DATEVALUE($A4253),NA())))</f>
        <v/>
      </c>
    </row>
    <row r="4254">
      <c r="O4254">
        <f>IF($R4254="","",CHOOSE($Q$2,YEAR(R4254)*12+MONTH(R4254),INT((R4254-2)/7),YEAR(R4254)*4+ROUNDUP(MONTH(R4254)/3)))</f>
        <v/>
      </c>
      <c r="P4254">
        <f>IF($R4254="","",IF($R4255="",1,IF(O4254&lt;&gt;O4255,1,0)))</f>
        <v/>
      </c>
      <c r="Q4254">
        <f>IF(P4254=1,SUM($P$7:P4254),"")</f>
        <v/>
      </c>
      <c r="R4254">
        <f>IF($A4254="","",IF(ISNUMBER($A4254),$A4254,IFERROR(DATEVALUE($A4254),NA())))</f>
        <v/>
      </c>
    </row>
    <row r="4255">
      <c r="O4255">
        <f>IF($R4255="","",CHOOSE($Q$2,YEAR(R4255)*12+MONTH(R4255),INT((R4255-2)/7),YEAR(R4255)*4+ROUNDUP(MONTH(R4255)/3)))</f>
        <v/>
      </c>
      <c r="P4255">
        <f>IF($R4255="","",IF($R4256="",1,IF(O4255&lt;&gt;O4256,1,0)))</f>
        <v/>
      </c>
      <c r="Q4255">
        <f>IF(P4255=1,SUM($P$7:P4255),"")</f>
        <v/>
      </c>
      <c r="R4255">
        <f>IF($A4255="","",IF(ISNUMBER($A4255),$A4255,IFERROR(DATEVALUE($A4255),NA())))</f>
        <v/>
      </c>
    </row>
    <row r="4256">
      <c r="O4256">
        <f>IF($R4256="","",CHOOSE($Q$2,YEAR(R4256)*12+MONTH(R4256),INT((R4256-2)/7),YEAR(R4256)*4+ROUNDUP(MONTH(R4256)/3)))</f>
        <v/>
      </c>
      <c r="P4256">
        <f>IF($R4256="","",IF($R4257="",1,IF(O4256&lt;&gt;O4257,1,0)))</f>
        <v/>
      </c>
      <c r="Q4256">
        <f>IF(P4256=1,SUM($P$7:P4256),"")</f>
        <v/>
      </c>
      <c r="R4256">
        <f>IF($A4256="","",IF(ISNUMBER($A4256),$A4256,IFERROR(DATEVALUE($A4256),NA())))</f>
        <v/>
      </c>
    </row>
    <row r="4257">
      <c r="O4257">
        <f>IF($R4257="","",CHOOSE($Q$2,YEAR(R4257)*12+MONTH(R4257),INT((R4257-2)/7),YEAR(R4257)*4+ROUNDUP(MONTH(R4257)/3)))</f>
        <v/>
      </c>
      <c r="P4257">
        <f>IF($R4257="","",IF($R4258="",1,IF(O4257&lt;&gt;O4258,1,0)))</f>
        <v/>
      </c>
      <c r="Q4257">
        <f>IF(P4257=1,SUM($P$7:P4257),"")</f>
        <v/>
      </c>
      <c r="R4257">
        <f>IF($A4257="","",IF(ISNUMBER($A4257),$A4257,IFERROR(DATEVALUE($A4257),NA())))</f>
        <v/>
      </c>
    </row>
    <row r="4258">
      <c r="O4258">
        <f>IF($R4258="","",CHOOSE($Q$2,YEAR(R4258)*12+MONTH(R4258),INT((R4258-2)/7),YEAR(R4258)*4+ROUNDUP(MONTH(R4258)/3)))</f>
        <v/>
      </c>
      <c r="P4258">
        <f>IF($R4258="","",IF($R4259="",1,IF(O4258&lt;&gt;O4259,1,0)))</f>
        <v/>
      </c>
      <c r="Q4258">
        <f>IF(P4258=1,SUM($P$7:P4258),"")</f>
        <v/>
      </c>
      <c r="R4258">
        <f>IF($A4258="","",IF(ISNUMBER($A4258),$A4258,IFERROR(DATEVALUE($A4258),NA())))</f>
        <v/>
      </c>
    </row>
    <row r="4259">
      <c r="O4259">
        <f>IF($R4259="","",CHOOSE($Q$2,YEAR(R4259)*12+MONTH(R4259),INT((R4259-2)/7),YEAR(R4259)*4+ROUNDUP(MONTH(R4259)/3)))</f>
        <v/>
      </c>
      <c r="P4259">
        <f>IF($R4259="","",IF($R4260="",1,IF(O4259&lt;&gt;O4260,1,0)))</f>
        <v/>
      </c>
      <c r="Q4259">
        <f>IF(P4259=1,SUM($P$7:P4259),"")</f>
        <v/>
      </c>
      <c r="R4259">
        <f>IF($A4259="","",IF(ISNUMBER($A4259),$A4259,IFERROR(DATEVALUE($A4259),NA())))</f>
        <v/>
      </c>
    </row>
    <row r="4260">
      <c r="O4260">
        <f>IF($R4260="","",CHOOSE($Q$2,YEAR(R4260)*12+MONTH(R4260),INT((R4260-2)/7),YEAR(R4260)*4+ROUNDUP(MONTH(R4260)/3)))</f>
        <v/>
      </c>
      <c r="P4260">
        <f>IF($R4260="","",IF($R4261="",1,IF(O4260&lt;&gt;O4261,1,0)))</f>
        <v/>
      </c>
      <c r="Q4260">
        <f>IF(P4260=1,SUM($P$7:P4260),"")</f>
        <v/>
      </c>
      <c r="R4260">
        <f>IF($A4260="","",IF(ISNUMBER($A4260),$A4260,IFERROR(DATEVALUE($A4260),NA())))</f>
        <v/>
      </c>
    </row>
    <row r="4261">
      <c r="O4261">
        <f>IF($R4261="","",CHOOSE($Q$2,YEAR(R4261)*12+MONTH(R4261),INT((R4261-2)/7),YEAR(R4261)*4+ROUNDUP(MONTH(R4261)/3)))</f>
        <v/>
      </c>
      <c r="P4261">
        <f>IF($R4261="","",IF($R4262="",1,IF(O4261&lt;&gt;O4262,1,0)))</f>
        <v/>
      </c>
      <c r="Q4261">
        <f>IF(P4261=1,SUM($P$7:P4261),"")</f>
        <v/>
      </c>
      <c r="R4261">
        <f>IF($A4261="","",IF(ISNUMBER($A4261),$A4261,IFERROR(DATEVALUE($A4261),NA())))</f>
        <v/>
      </c>
    </row>
    <row r="4262">
      <c r="O4262">
        <f>IF($R4262="","",CHOOSE($Q$2,YEAR(R4262)*12+MONTH(R4262),INT((R4262-2)/7),YEAR(R4262)*4+ROUNDUP(MONTH(R4262)/3)))</f>
        <v/>
      </c>
      <c r="P4262">
        <f>IF($R4262="","",IF($R4263="",1,IF(O4262&lt;&gt;O4263,1,0)))</f>
        <v/>
      </c>
      <c r="Q4262">
        <f>IF(P4262=1,SUM($P$7:P4262),"")</f>
        <v/>
      </c>
      <c r="R4262">
        <f>IF($A4262="","",IF(ISNUMBER($A4262),$A4262,IFERROR(DATEVALUE($A4262),NA())))</f>
        <v/>
      </c>
    </row>
    <row r="4263">
      <c r="O4263">
        <f>IF($R4263="","",CHOOSE($Q$2,YEAR(R4263)*12+MONTH(R4263),INT((R4263-2)/7),YEAR(R4263)*4+ROUNDUP(MONTH(R4263)/3)))</f>
        <v/>
      </c>
      <c r="P4263">
        <f>IF($R4263="","",IF($R4264="",1,IF(O4263&lt;&gt;O4264,1,0)))</f>
        <v/>
      </c>
      <c r="Q4263">
        <f>IF(P4263=1,SUM($P$7:P4263),"")</f>
        <v/>
      </c>
      <c r="R4263">
        <f>IF($A4263="","",IF(ISNUMBER($A4263),$A4263,IFERROR(DATEVALUE($A4263),NA())))</f>
        <v/>
      </c>
    </row>
    <row r="4264">
      <c r="O4264">
        <f>IF($R4264="","",CHOOSE($Q$2,YEAR(R4264)*12+MONTH(R4264),INT((R4264-2)/7),YEAR(R4264)*4+ROUNDUP(MONTH(R4264)/3)))</f>
        <v/>
      </c>
      <c r="P4264">
        <f>IF($R4264="","",IF($R4265="",1,IF(O4264&lt;&gt;O4265,1,0)))</f>
        <v/>
      </c>
      <c r="Q4264">
        <f>IF(P4264=1,SUM($P$7:P4264),"")</f>
        <v/>
      </c>
      <c r="R4264">
        <f>IF($A4264="","",IF(ISNUMBER($A4264),$A4264,IFERROR(DATEVALUE($A4264),NA())))</f>
        <v/>
      </c>
    </row>
    <row r="4265">
      <c r="O4265">
        <f>IF($R4265="","",CHOOSE($Q$2,YEAR(R4265)*12+MONTH(R4265),INT((R4265-2)/7),YEAR(R4265)*4+ROUNDUP(MONTH(R4265)/3)))</f>
        <v/>
      </c>
      <c r="P4265">
        <f>IF($R4265="","",IF($R4266="",1,IF(O4265&lt;&gt;O4266,1,0)))</f>
        <v/>
      </c>
      <c r="Q4265">
        <f>IF(P4265=1,SUM($P$7:P4265),"")</f>
        <v/>
      </c>
      <c r="R4265">
        <f>IF($A4265="","",IF(ISNUMBER($A4265),$A4265,IFERROR(DATEVALUE($A4265),NA())))</f>
        <v/>
      </c>
    </row>
    <row r="4266">
      <c r="O4266">
        <f>IF($R4266="","",CHOOSE($Q$2,YEAR(R4266)*12+MONTH(R4266),INT((R4266-2)/7),YEAR(R4266)*4+ROUNDUP(MONTH(R4266)/3)))</f>
        <v/>
      </c>
      <c r="P4266">
        <f>IF($R4266="","",IF($R4267="",1,IF(O4266&lt;&gt;O4267,1,0)))</f>
        <v/>
      </c>
      <c r="Q4266">
        <f>IF(P4266=1,SUM($P$7:P4266),"")</f>
        <v/>
      </c>
      <c r="R4266">
        <f>IF($A4266="","",IF(ISNUMBER($A4266),$A4266,IFERROR(DATEVALUE($A4266),NA())))</f>
        <v/>
      </c>
    </row>
    <row r="4267">
      <c r="O4267">
        <f>IF($R4267="","",CHOOSE($Q$2,YEAR(R4267)*12+MONTH(R4267),INT((R4267-2)/7),YEAR(R4267)*4+ROUNDUP(MONTH(R4267)/3)))</f>
        <v/>
      </c>
      <c r="P4267">
        <f>IF($R4267="","",IF($R4268="",1,IF(O4267&lt;&gt;O4268,1,0)))</f>
        <v/>
      </c>
      <c r="Q4267">
        <f>IF(P4267=1,SUM($P$7:P4267),"")</f>
        <v/>
      </c>
      <c r="R4267">
        <f>IF($A4267="","",IF(ISNUMBER($A4267),$A4267,IFERROR(DATEVALUE($A4267),NA())))</f>
        <v/>
      </c>
    </row>
    <row r="4268">
      <c r="O4268">
        <f>IF($R4268="","",CHOOSE($Q$2,YEAR(R4268)*12+MONTH(R4268),INT((R4268-2)/7),YEAR(R4268)*4+ROUNDUP(MONTH(R4268)/3)))</f>
        <v/>
      </c>
      <c r="P4268">
        <f>IF($R4268="","",IF($R4269="",1,IF(O4268&lt;&gt;O4269,1,0)))</f>
        <v/>
      </c>
      <c r="Q4268">
        <f>IF(P4268=1,SUM($P$7:P4268),"")</f>
        <v/>
      </c>
      <c r="R4268">
        <f>IF($A4268="","",IF(ISNUMBER($A4268),$A4268,IFERROR(DATEVALUE($A4268),NA())))</f>
        <v/>
      </c>
    </row>
    <row r="4269">
      <c r="O4269">
        <f>IF($R4269="","",CHOOSE($Q$2,YEAR(R4269)*12+MONTH(R4269),INT((R4269-2)/7),YEAR(R4269)*4+ROUNDUP(MONTH(R4269)/3)))</f>
        <v/>
      </c>
      <c r="P4269">
        <f>IF($R4269="","",IF($R4270="",1,IF(O4269&lt;&gt;O4270,1,0)))</f>
        <v/>
      </c>
      <c r="Q4269">
        <f>IF(P4269=1,SUM($P$7:P4269),"")</f>
        <v/>
      </c>
      <c r="R4269">
        <f>IF($A4269="","",IF(ISNUMBER($A4269),$A4269,IFERROR(DATEVALUE($A4269),NA())))</f>
        <v/>
      </c>
    </row>
    <row r="4270">
      <c r="O4270">
        <f>IF($R4270="","",CHOOSE($Q$2,YEAR(R4270)*12+MONTH(R4270),INT((R4270-2)/7),YEAR(R4270)*4+ROUNDUP(MONTH(R4270)/3)))</f>
        <v/>
      </c>
      <c r="P4270">
        <f>IF($R4270="","",IF($R4271="",1,IF(O4270&lt;&gt;O4271,1,0)))</f>
        <v/>
      </c>
      <c r="Q4270">
        <f>IF(P4270=1,SUM($P$7:P4270),"")</f>
        <v/>
      </c>
      <c r="R4270">
        <f>IF($A4270="","",IF(ISNUMBER($A4270),$A4270,IFERROR(DATEVALUE($A4270),NA())))</f>
        <v/>
      </c>
    </row>
    <row r="4271">
      <c r="O4271">
        <f>IF($R4271="","",CHOOSE($Q$2,YEAR(R4271)*12+MONTH(R4271),INT((R4271-2)/7),YEAR(R4271)*4+ROUNDUP(MONTH(R4271)/3)))</f>
        <v/>
      </c>
      <c r="P4271">
        <f>IF($R4271="","",IF($R4272="",1,IF(O4271&lt;&gt;O4272,1,0)))</f>
        <v/>
      </c>
      <c r="Q4271">
        <f>IF(P4271=1,SUM($P$7:P4271),"")</f>
        <v/>
      </c>
      <c r="R4271">
        <f>IF($A4271="","",IF(ISNUMBER($A4271),$A4271,IFERROR(DATEVALUE($A4271),NA())))</f>
        <v/>
      </c>
    </row>
    <row r="4272">
      <c r="O4272">
        <f>IF($R4272="","",CHOOSE($Q$2,YEAR(R4272)*12+MONTH(R4272),INT((R4272-2)/7),YEAR(R4272)*4+ROUNDUP(MONTH(R4272)/3)))</f>
        <v/>
      </c>
      <c r="P4272">
        <f>IF($R4272="","",IF($R4273="",1,IF(O4272&lt;&gt;O4273,1,0)))</f>
        <v/>
      </c>
      <c r="Q4272">
        <f>IF(P4272=1,SUM($P$7:P4272),"")</f>
        <v/>
      </c>
      <c r="R4272">
        <f>IF($A4272="","",IF(ISNUMBER($A4272),$A4272,IFERROR(DATEVALUE($A4272),NA())))</f>
        <v/>
      </c>
    </row>
    <row r="4273">
      <c r="O4273">
        <f>IF($R4273="","",CHOOSE($Q$2,YEAR(R4273)*12+MONTH(R4273),INT((R4273-2)/7),YEAR(R4273)*4+ROUNDUP(MONTH(R4273)/3)))</f>
        <v/>
      </c>
      <c r="P4273">
        <f>IF($R4273="","",IF($R4274="",1,IF(O4273&lt;&gt;O4274,1,0)))</f>
        <v/>
      </c>
      <c r="Q4273">
        <f>IF(P4273=1,SUM($P$7:P4273),"")</f>
        <v/>
      </c>
      <c r="R4273">
        <f>IF($A4273="","",IF(ISNUMBER($A4273),$A4273,IFERROR(DATEVALUE($A4273),NA())))</f>
        <v/>
      </c>
    </row>
    <row r="4274">
      <c r="O4274">
        <f>IF($R4274="","",CHOOSE($Q$2,YEAR(R4274)*12+MONTH(R4274),INT((R4274-2)/7),YEAR(R4274)*4+ROUNDUP(MONTH(R4274)/3)))</f>
        <v/>
      </c>
      <c r="P4274">
        <f>IF($R4274="","",IF($R4275="",1,IF(O4274&lt;&gt;O4275,1,0)))</f>
        <v/>
      </c>
      <c r="Q4274">
        <f>IF(P4274=1,SUM($P$7:P4274),"")</f>
        <v/>
      </c>
      <c r="R4274">
        <f>IF($A4274="","",IF(ISNUMBER($A4274),$A4274,IFERROR(DATEVALUE($A4274),NA())))</f>
        <v/>
      </c>
    </row>
    <row r="4275">
      <c r="O4275">
        <f>IF($R4275="","",CHOOSE($Q$2,YEAR(R4275)*12+MONTH(R4275),INT((R4275-2)/7),YEAR(R4275)*4+ROUNDUP(MONTH(R4275)/3)))</f>
        <v/>
      </c>
      <c r="P4275">
        <f>IF($R4275="","",IF($R4276="",1,IF(O4275&lt;&gt;O4276,1,0)))</f>
        <v/>
      </c>
      <c r="Q4275">
        <f>IF(P4275=1,SUM($P$7:P4275),"")</f>
        <v/>
      </c>
      <c r="R4275">
        <f>IF($A4275="","",IF(ISNUMBER($A4275),$A4275,IFERROR(DATEVALUE($A4275),NA())))</f>
        <v/>
      </c>
    </row>
    <row r="4276">
      <c r="O4276">
        <f>IF($R4276="","",CHOOSE($Q$2,YEAR(R4276)*12+MONTH(R4276),INT((R4276-2)/7),YEAR(R4276)*4+ROUNDUP(MONTH(R4276)/3)))</f>
        <v/>
      </c>
      <c r="P4276">
        <f>IF($R4276="","",IF($R4277="",1,IF(O4276&lt;&gt;O4277,1,0)))</f>
        <v/>
      </c>
      <c r="Q4276">
        <f>IF(P4276=1,SUM($P$7:P4276),"")</f>
        <v/>
      </c>
      <c r="R4276">
        <f>IF($A4276="","",IF(ISNUMBER($A4276),$A4276,IFERROR(DATEVALUE($A4276),NA())))</f>
        <v/>
      </c>
    </row>
    <row r="4277">
      <c r="O4277">
        <f>IF($R4277="","",CHOOSE($Q$2,YEAR(R4277)*12+MONTH(R4277),INT((R4277-2)/7),YEAR(R4277)*4+ROUNDUP(MONTH(R4277)/3)))</f>
        <v/>
      </c>
      <c r="P4277">
        <f>IF($R4277="","",IF($R4278="",1,IF(O4277&lt;&gt;O4278,1,0)))</f>
        <v/>
      </c>
      <c r="Q4277">
        <f>IF(P4277=1,SUM($P$7:P4277),"")</f>
        <v/>
      </c>
      <c r="R4277">
        <f>IF($A4277="","",IF(ISNUMBER($A4277),$A4277,IFERROR(DATEVALUE($A4277),NA())))</f>
        <v/>
      </c>
    </row>
    <row r="4278">
      <c r="O4278">
        <f>IF($R4278="","",CHOOSE($Q$2,YEAR(R4278)*12+MONTH(R4278),INT((R4278-2)/7),YEAR(R4278)*4+ROUNDUP(MONTH(R4278)/3)))</f>
        <v/>
      </c>
      <c r="P4278">
        <f>IF($R4278="","",IF($R4279="",1,IF(O4278&lt;&gt;O4279,1,0)))</f>
        <v/>
      </c>
      <c r="Q4278">
        <f>IF(P4278=1,SUM($P$7:P4278),"")</f>
        <v/>
      </c>
      <c r="R4278">
        <f>IF($A4278="","",IF(ISNUMBER($A4278),$A4278,IFERROR(DATEVALUE($A4278),NA())))</f>
        <v/>
      </c>
    </row>
    <row r="4279">
      <c r="O4279">
        <f>IF($R4279="","",CHOOSE($Q$2,YEAR(R4279)*12+MONTH(R4279),INT((R4279-2)/7),YEAR(R4279)*4+ROUNDUP(MONTH(R4279)/3)))</f>
        <v/>
      </c>
      <c r="P4279">
        <f>IF($R4279="","",IF($R4280="",1,IF(O4279&lt;&gt;O4280,1,0)))</f>
        <v/>
      </c>
      <c r="Q4279">
        <f>IF(P4279=1,SUM($P$7:P4279),"")</f>
        <v/>
      </c>
      <c r="R4279">
        <f>IF($A4279="","",IF(ISNUMBER($A4279),$A4279,IFERROR(DATEVALUE($A4279),NA())))</f>
        <v/>
      </c>
    </row>
    <row r="4280">
      <c r="O4280">
        <f>IF($R4280="","",CHOOSE($Q$2,YEAR(R4280)*12+MONTH(R4280),INT((R4280-2)/7),YEAR(R4280)*4+ROUNDUP(MONTH(R4280)/3)))</f>
        <v/>
      </c>
      <c r="P4280">
        <f>IF($R4280="","",IF($R4281="",1,IF(O4280&lt;&gt;O4281,1,0)))</f>
        <v/>
      </c>
      <c r="Q4280">
        <f>IF(P4280=1,SUM($P$7:P4280),"")</f>
        <v/>
      </c>
      <c r="R4280">
        <f>IF($A4280="","",IF(ISNUMBER($A4280),$A4280,IFERROR(DATEVALUE($A4280),NA())))</f>
        <v/>
      </c>
    </row>
    <row r="4281">
      <c r="O4281">
        <f>IF($R4281="","",CHOOSE($Q$2,YEAR(R4281)*12+MONTH(R4281),INT((R4281-2)/7),YEAR(R4281)*4+ROUNDUP(MONTH(R4281)/3)))</f>
        <v/>
      </c>
      <c r="P4281">
        <f>IF($R4281="","",IF($R4282="",1,IF(O4281&lt;&gt;O4282,1,0)))</f>
        <v/>
      </c>
      <c r="Q4281">
        <f>IF(P4281=1,SUM($P$7:P4281),"")</f>
        <v/>
      </c>
      <c r="R4281">
        <f>IF($A4281="","",IF(ISNUMBER($A4281),$A4281,IFERROR(DATEVALUE($A4281),NA())))</f>
        <v/>
      </c>
    </row>
    <row r="4282">
      <c r="O4282">
        <f>IF($R4282="","",CHOOSE($Q$2,YEAR(R4282)*12+MONTH(R4282),INT((R4282-2)/7),YEAR(R4282)*4+ROUNDUP(MONTH(R4282)/3)))</f>
        <v/>
      </c>
      <c r="P4282">
        <f>IF($R4282="","",IF($R4283="",1,IF(O4282&lt;&gt;O4283,1,0)))</f>
        <v/>
      </c>
      <c r="Q4282">
        <f>IF(P4282=1,SUM($P$7:P4282),"")</f>
        <v/>
      </c>
      <c r="R4282">
        <f>IF($A4282="","",IF(ISNUMBER($A4282),$A4282,IFERROR(DATEVALUE($A4282),NA())))</f>
        <v/>
      </c>
    </row>
    <row r="4283">
      <c r="O4283">
        <f>IF($R4283="","",CHOOSE($Q$2,YEAR(R4283)*12+MONTH(R4283),INT((R4283-2)/7),YEAR(R4283)*4+ROUNDUP(MONTH(R4283)/3)))</f>
        <v/>
      </c>
      <c r="P4283">
        <f>IF($R4283="","",IF($R4284="",1,IF(O4283&lt;&gt;O4284,1,0)))</f>
        <v/>
      </c>
      <c r="Q4283">
        <f>IF(P4283=1,SUM($P$7:P4283),"")</f>
        <v/>
      </c>
      <c r="R4283">
        <f>IF($A4283="","",IF(ISNUMBER($A4283),$A4283,IFERROR(DATEVALUE($A4283),NA())))</f>
        <v/>
      </c>
    </row>
    <row r="4284">
      <c r="O4284">
        <f>IF($R4284="","",CHOOSE($Q$2,YEAR(R4284)*12+MONTH(R4284),INT((R4284-2)/7),YEAR(R4284)*4+ROUNDUP(MONTH(R4284)/3)))</f>
        <v/>
      </c>
      <c r="P4284">
        <f>IF($R4284="","",IF($R4285="",1,IF(O4284&lt;&gt;O4285,1,0)))</f>
        <v/>
      </c>
      <c r="Q4284">
        <f>IF(P4284=1,SUM($P$7:P4284),"")</f>
        <v/>
      </c>
      <c r="R4284">
        <f>IF($A4284="","",IF(ISNUMBER($A4284),$A4284,IFERROR(DATEVALUE($A4284),NA())))</f>
        <v/>
      </c>
    </row>
    <row r="4285">
      <c r="O4285">
        <f>IF($R4285="","",CHOOSE($Q$2,YEAR(R4285)*12+MONTH(R4285),INT((R4285-2)/7),YEAR(R4285)*4+ROUNDUP(MONTH(R4285)/3)))</f>
        <v/>
      </c>
      <c r="P4285">
        <f>IF($R4285="","",IF($R4286="",1,IF(O4285&lt;&gt;O4286,1,0)))</f>
        <v/>
      </c>
      <c r="Q4285">
        <f>IF(P4285=1,SUM($P$7:P4285),"")</f>
        <v/>
      </c>
      <c r="R4285">
        <f>IF($A4285="","",IF(ISNUMBER($A4285),$A4285,IFERROR(DATEVALUE($A4285),NA())))</f>
        <v/>
      </c>
    </row>
    <row r="4286">
      <c r="O4286">
        <f>IF($R4286="","",CHOOSE($Q$2,YEAR(R4286)*12+MONTH(R4286),INT((R4286-2)/7),YEAR(R4286)*4+ROUNDUP(MONTH(R4286)/3)))</f>
        <v/>
      </c>
      <c r="P4286">
        <f>IF($R4286="","",IF($R4287="",1,IF(O4286&lt;&gt;O4287,1,0)))</f>
        <v/>
      </c>
      <c r="Q4286">
        <f>IF(P4286=1,SUM($P$7:P4286),"")</f>
        <v/>
      </c>
      <c r="R4286">
        <f>IF($A4286="","",IF(ISNUMBER($A4286),$A4286,IFERROR(DATEVALUE($A4286),NA())))</f>
        <v/>
      </c>
    </row>
    <row r="4287">
      <c r="O4287">
        <f>IF($R4287="","",CHOOSE($Q$2,YEAR(R4287)*12+MONTH(R4287),INT((R4287-2)/7),YEAR(R4287)*4+ROUNDUP(MONTH(R4287)/3)))</f>
        <v/>
      </c>
      <c r="P4287">
        <f>IF($R4287="","",IF($R4288="",1,IF(O4287&lt;&gt;O4288,1,0)))</f>
        <v/>
      </c>
      <c r="Q4287">
        <f>IF(P4287=1,SUM($P$7:P4287),"")</f>
        <v/>
      </c>
      <c r="R4287">
        <f>IF($A4287="","",IF(ISNUMBER($A4287),$A4287,IFERROR(DATEVALUE($A4287),NA())))</f>
        <v/>
      </c>
    </row>
    <row r="4288">
      <c r="O4288">
        <f>IF($R4288="","",CHOOSE($Q$2,YEAR(R4288)*12+MONTH(R4288),INT((R4288-2)/7),YEAR(R4288)*4+ROUNDUP(MONTH(R4288)/3)))</f>
        <v/>
      </c>
      <c r="P4288">
        <f>IF($R4288="","",IF($R4289="",1,IF(O4288&lt;&gt;O4289,1,0)))</f>
        <v/>
      </c>
      <c r="Q4288">
        <f>IF(P4288=1,SUM($P$7:P4288),"")</f>
        <v/>
      </c>
      <c r="R4288">
        <f>IF($A4288="","",IF(ISNUMBER($A4288),$A4288,IFERROR(DATEVALUE($A4288),NA())))</f>
        <v/>
      </c>
    </row>
    <row r="4289">
      <c r="O4289">
        <f>IF($R4289="","",CHOOSE($Q$2,YEAR(R4289)*12+MONTH(R4289),INT((R4289-2)/7),YEAR(R4289)*4+ROUNDUP(MONTH(R4289)/3)))</f>
        <v/>
      </c>
      <c r="P4289">
        <f>IF($R4289="","",IF($R4290="",1,IF(O4289&lt;&gt;O4290,1,0)))</f>
        <v/>
      </c>
      <c r="Q4289">
        <f>IF(P4289=1,SUM($P$7:P4289),"")</f>
        <v/>
      </c>
      <c r="R4289">
        <f>IF($A4289="","",IF(ISNUMBER($A4289),$A4289,IFERROR(DATEVALUE($A4289),NA())))</f>
        <v/>
      </c>
    </row>
    <row r="4290">
      <c r="O4290">
        <f>IF($R4290="","",CHOOSE($Q$2,YEAR(R4290)*12+MONTH(R4290),INT((R4290-2)/7),YEAR(R4290)*4+ROUNDUP(MONTH(R4290)/3)))</f>
        <v/>
      </c>
      <c r="P4290">
        <f>IF($R4290="","",IF($R4291="",1,IF(O4290&lt;&gt;O4291,1,0)))</f>
        <v/>
      </c>
      <c r="Q4290">
        <f>IF(P4290=1,SUM($P$7:P4290),"")</f>
        <v/>
      </c>
      <c r="R4290">
        <f>IF($A4290="","",IF(ISNUMBER($A4290),$A4290,IFERROR(DATEVALUE($A4290),NA())))</f>
        <v/>
      </c>
    </row>
    <row r="4291">
      <c r="O4291">
        <f>IF($R4291="","",CHOOSE($Q$2,YEAR(R4291)*12+MONTH(R4291),INT((R4291-2)/7),YEAR(R4291)*4+ROUNDUP(MONTH(R4291)/3)))</f>
        <v/>
      </c>
      <c r="P4291">
        <f>IF($R4291="","",IF($R4292="",1,IF(O4291&lt;&gt;O4292,1,0)))</f>
        <v/>
      </c>
      <c r="Q4291">
        <f>IF(P4291=1,SUM($P$7:P4291),"")</f>
        <v/>
      </c>
      <c r="R4291">
        <f>IF($A4291="","",IF(ISNUMBER($A4291),$A4291,IFERROR(DATEVALUE($A4291),NA())))</f>
        <v/>
      </c>
    </row>
    <row r="4292">
      <c r="O4292">
        <f>IF($R4292="","",CHOOSE($Q$2,YEAR(R4292)*12+MONTH(R4292),INT((R4292-2)/7),YEAR(R4292)*4+ROUNDUP(MONTH(R4292)/3)))</f>
        <v/>
      </c>
      <c r="P4292">
        <f>IF($R4292="","",IF($R4293="",1,IF(O4292&lt;&gt;O4293,1,0)))</f>
        <v/>
      </c>
      <c r="Q4292">
        <f>IF(P4292=1,SUM($P$7:P4292),"")</f>
        <v/>
      </c>
      <c r="R4292">
        <f>IF($A4292="","",IF(ISNUMBER($A4292),$A4292,IFERROR(DATEVALUE($A4292),NA())))</f>
        <v/>
      </c>
    </row>
    <row r="4293">
      <c r="O4293">
        <f>IF($R4293="","",CHOOSE($Q$2,YEAR(R4293)*12+MONTH(R4293),INT((R4293-2)/7),YEAR(R4293)*4+ROUNDUP(MONTH(R4293)/3)))</f>
        <v/>
      </c>
      <c r="P4293">
        <f>IF($R4293="","",IF($R4294="",1,IF(O4293&lt;&gt;O4294,1,0)))</f>
        <v/>
      </c>
      <c r="Q4293">
        <f>IF(P4293=1,SUM($P$7:P4293),"")</f>
        <v/>
      </c>
      <c r="R4293">
        <f>IF($A4293="","",IF(ISNUMBER($A4293),$A4293,IFERROR(DATEVALUE($A4293),NA())))</f>
        <v/>
      </c>
    </row>
    <row r="4294">
      <c r="O4294">
        <f>IF($R4294="","",CHOOSE($Q$2,YEAR(R4294)*12+MONTH(R4294),INT((R4294-2)/7),YEAR(R4294)*4+ROUNDUP(MONTH(R4294)/3)))</f>
        <v/>
      </c>
      <c r="P4294">
        <f>IF($R4294="","",IF($R4295="",1,IF(O4294&lt;&gt;O4295,1,0)))</f>
        <v/>
      </c>
      <c r="Q4294">
        <f>IF(P4294=1,SUM($P$7:P4294),"")</f>
        <v/>
      </c>
      <c r="R4294">
        <f>IF($A4294="","",IF(ISNUMBER($A4294),$A4294,IFERROR(DATEVALUE($A4294),NA())))</f>
        <v/>
      </c>
    </row>
    <row r="4295">
      <c r="O4295">
        <f>IF($R4295="","",CHOOSE($Q$2,YEAR(R4295)*12+MONTH(R4295),INT((R4295-2)/7),YEAR(R4295)*4+ROUNDUP(MONTH(R4295)/3)))</f>
        <v/>
      </c>
      <c r="P4295">
        <f>IF($R4295="","",IF($R4296="",1,IF(O4295&lt;&gt;O4296,1,0)))</f>
        <v/>
      </c>
      <c r="Q4295">
        <f>IF(P4295=1,SUM($P$7:P4295),"")</f>
        <v/>
      </c>
      <c r="R4295">
        <f>IF($A4295="","",IF(ISNUMBER($A4295),$A4295,IFERROR(DATEVALUE($A4295),NA())))</f>
        <v/>
      </c>
    </row>
    <row r="4296">
      <c r="O4296">
        <f>IF($R4296="","",CHOOSE($Q$2,YEAR(R4296)*12+MONTH(R4296),INT((R4296-2)/7),YEAR(R4296)*4+ROUNDUP(MONTH(R4296)/3)))</f>
        <v/>
      </c>
      <c r="P4296">
        <f>IF($R4296="","",IF($R4297="",1,IF(O4296&lt;&gt;O4297,1,0)))</f>
        <v/>
      </c>
      <c r="Q4296">
        <f>IF(P4296=1,SUM($P$7:P4296),"")</f>
        <v/>
      </c>
      <c r="R4296">
        <f>IF($A4296="","",IF(ISNUMBER($A4296),$A4296,IFERROR(DATEVALUE($A4296),NA())))</f>
        <v/>
      </c>
    </row>
    <row r="4297">
      <c r="O4297">
        <f>IF($R4297="","",CHOOSE($Q$2,YEAR(R4297)*12+MONTH(R4297),INT((R4297-2)/7),YEAR(R4297)*4+ROUNDUP(MONTH(R4297)/3)))</f>
        <v/>
      </c>
      <c r="P4297">
        <f>IF($R4297="","",IF($R4298="",1,IF(O4297&lt;&gt;O4298,1,0)))</f>
        <v/>
      </c>
      <c r="Q4297">
        <f>IF(P4297=1,SUM($P$7:P4297),"")</f>
        <v/>
      </c>
      <c r="R4297">
        <f>IF($A4297="","",IF(ISNUMBER($A4297),$A4297,IFERROR(DATEVALUE($A4297),NA())))</f>
        <v/>
      </c>
    </row>
    <row r="4298">
      <c r="O4298">
        <f>IF($R4298="","",CHOOSE($Q$2,YEAR(R4298)*12+MONTH(R4298),INT((R4298-2)/7),YEAR(R4298)*4+ROUNDUP(MONTH(R4298)/3)))</f>
        <v/>
      </c>
      <c r="P4298">
        <f>IF($R4298="","",IF($R4299="",1,IF(O4298&lt;&gt;O4299,1,0)))</f>
        <v/>
      </c>
      <c r="Q4298">
        <f>IF(P4298=1,SUM($P$7:P4298),"")</f>
        <v/>
      </c>
      <c r="R4298">
        <f>IF($A4298="","",IF(ISNUMBER($A4298),$A4298,IFERROR(DATEVALUE($A4298),NA())))</f>
        <v/>
      </c>
    </row>
    <row r="4299">
      <c r="O4299">
        <f>IF($R4299="","",CHOOSE($Q$2,YEAR(R4299)*12+MONTH(R4299),INT((R4299-2)/7),YEAR(R4299)*4+ROUNDUP(MONTH(R4299)/3)))</f>
        <v/>
      </c>
      <c r="P4299">
        <f>IF($R4299="","",IF($R4300="",1,IF(O4299&lt;&gt;O4300,1,0)))</f>
        <v/>
      </c>
      <c r="Q4299">
        <f>IF(P4299=1,SUM($P$7:P4299),"")</f>
        <v/>
      </c>
      <c r="R4299">
        <f>IF($A4299="","",IF(ISNUMBER($A4299),$A4299,IFERROR(DATEVALUE($A4299),NA())))</f>
        <v/>
      </c>
    </row>
    <row r="4300">
      <c r="O4300">
        <f>IF($R4300="","",CHOOSE($Q$2,YEAR(R4300)*12+MONTH(R4300),INT((R4300-2)/7),YEAR(R4300)*4+ROUNDUP(MONTH(R4300)/3)))</f>
        <v/>
      </c>
      <c r="P4300">
        <f>IF($R4300="","",IF($R4301="",1,IF(O4300&lt;&gt;O4301,1,0)))</f>
        <v/>
      </c>
      <c r="Q4300">
        <f>IF(P4300=1,SUM($P$7:P4300),"")</f>
        <v/>
      </c>
      <c r="R4300">
        <f>IF($A4300="","",IF(ISNUMBER($A4300),$A4300,IFERROR(DATEVALUE($A4300),NA())))</f>
        <v/>
      </c>
    </row>
    <row r="4301">
      <c r="O4301">
        <f>IF($R4301="","",CHOOSE($Q$2,YEAR(R4301)*12+MONTH(R4301),INT((R4301-2)/7),YEAR(R4301)*4+ROUNDUP(MONTH(R4301)/3)))</f>
        <v/>
      </c>
      <c r="P4301">
        <f>IF($R4301="","",IF($R4302="",1,IF(O4301&lt;&gt;O4302,1,0)))</f>
        <v/>
      </c>
      <c r="Q4301">
        <f>IF(P4301=1,SUM($P$7:P4301),"")</f>
        <v/>
      </c>
      <c r="R4301">
        <f>IF($A4301="","",IF(ISNUMBER($A4301),$A4301,IFERROR(DATEVALUE($A4301),NA())))</f>
        <v/>
      </c>
    </row>
    <row r="4302">
      <c r="O4302">
        <f>IF($R4302="","",CHOOSE($Q$2,YEAR(R4302)*12+MONTH(R4302),INT((R4302-2)/7),YEAR(R4302)*4+ROUNDUP(MONTH(R4302)/3)))</f>
        <v/>
      </c>
      <c r="P4302">
        <f>IF($R4302="","",IF($R4303="",1,IF(O4302&lt;&gt;O4303,1,0)))</f>
        <v/>
      </c>
      <c r="Q4302">
        <f>IF(P4302=1,SUM($P$7:P4302),"")</f>
        <v/>
      </c>
      <c r="R4302">
        <f>IF($A4302="","",IF(ISNUMBER($A4302),$A4302,IFERROR(DATEVALUE($A4302),NA())))</f>
        <v/>
      </c>
    </row>
    <row r="4303">
      <c r="O4303">
        <f>IF($R4303="","",CHOOSE($Q$2,YEAR(R4303)*12+MONTH(R4303),INT((R4303-2)/7),YEAR(R4303)*4+ROUNDUP(MONTH(R4303)/3)))</f>
        <v/>
      </c>
      <c r="P4303">
        <f>IF($R4303="","",IF($R4304="",1,IF(O4303&lt;&gt;O4304,1,0)))</f>
        <v/>
      </c>
      <c r="Q4303">
        <f>IF(P4303=1,SUM($P$7:P4303),"")</f>
        <v/>
      </c>
      <c r="R4303">
        <f>IF($A4303="","",IF(ISNUMBER($A4303),$A4303,IFERROR(DATEVALUE($A4303),NA())))</f>
        <v/>
      </c>
    </row>
    <row r="4304">
      <c r="O4304">
        <f>IF($R4304="","",CHOOSE($Q$2,YEAR(R4304)*12+MONTH(R4304),INT((R4304-2)/7),YEAR(R4304)*4+ROUNDUP(MONTH(R4304)/3)))</f>
        <v/>
      </c>
      <c r="P4304">
        <f>IF($R4304="","",IF($R4305="",1,IF(O4304&lt;&gt;O4305,1,0)))</f>
        <v/>
      </c>
      <c r="Q4304">
        <f>IF(P4304=1,SUM($P$7:P4304),"")</f>
        <v/>
      </c>
      <c r="R4304">
        <f>IF($A4304="","",IF(ISNUMBER($A4304),$A4304,IFERROR(DATEVALUE($A4304),NA())))</f>
        <v/>
      </c>
    </row>
    <row r="4305">
      <c r="O4305">
        <f>IF($R4305="","",CHOOSE($Q$2,YEAR(R4305)*12+MONTH(R4305),INT((R4305-2)/7),YEAR(R4305)*4+ROUNDUP(MONTH(R4305)/3)))</f>
        <v/>
      </c>
      <c r="P4305">
        <f>IF($R4305="","",IF($R4306="",1,IF(O4305&lt;&gt;O4306,1,0)))</f>
        <v/>
      </c>
      <c r="Q4305">
        <f>IF(P4305=1,SUM($P$7:P4305),"")</f>
        <v/>
      </c>
      <c r="R4305">
        <f>IF($A4305="","",IF(ISNUMBER($A4305),$A4305,IFERROR(DATEVALUE($A4305),NA())))</f>
        <v/>
      </c>
    </row>
    <row r="4306">
      <c r="O4306">
        <f>IF($R4306="","",CHOOSE($Q$2,YEAR(R4306)*12+MONTH(R4306),INT((R4306-2)/7),YEAR(R4306)*4+ROUNDUP(MONTH(R4306)/3)))</f>
        <v/>
      </c>
      <c r="P4306">
        <f>IF($R4306="","",IF($R4307="",1,IF(O4306&lt;&gt;O4307,1,0)))</f>
        <v/>
      </c>
      <c r="Q4306">
        <f>IF(P4306=1,SUM($P$7:P4306),"")</f>
        <v/>
      </c>
      <c r="R4306">
        <f>IF($A4306="","",IF(ISNUMBER($A4306),$A4306,IFERROR(DATEVALUE($A4306),NA())))</f>
        <v/>
      </c>
    </row>
    <row r="4307">
      <c r="O4307">
        <f>IF($R4307="","",CHOOSE($Q$2,YEAR(R4307)*12+MONTH(R4307),INT((R4307-2)/7),YEAR(R4307)*4+ROUNDUP(MONTH(R4307)/3)))</f>
        <v/>
      </c>
      <c r="P4307">
        <f>IF($R4307="","",IF($R4308="",1,IF(O4307&lt;&gt;O4308,1,0)))</f>
        <v/>
      </c>
      <c r="Q4307">
        <f>IF(P4307=1,SUM($P$7:P4307),"")</f>
        <v/>
      </c>
      <c r="R4307">
        <f>IF($A4307="","",IF(ISNUMBER($A4307),$A4307,IFERROR(DATEVALUE($A4307),NA())))</f>
        <v/>
      </c>
    </row>
    <row r="4308">
      <c r="O4308">
        <f>IF($R4308="","",CHOOSE($Q$2,YEAR(R4308)*12+MONTH(R4308),INT((R4308-2)/7),YEAR(R4308)*4+ROUNDUP(MONTH(R4308)/3)))</f>
        <v/>
      </c>
      <c r="P4308">
        <f>IF($R4308="","",IF($R4309="",1,IF(O4308&lt;&gt;O4309,1,0)))</f>
        <v/>
      </c>
      <c r="Q4308">
        <f>IF(P4308=1,SUM($P$7:P4308),"")</f>
        <v/>
      </c>
      <c r="R4308">
        <f>IF($A4308="","",IF(ISNUMBER($A4308),$A4308,IFERROR(DATEVALUE($A4308),NA())))</f>
        <v/>
      </c>
    </row>
    <row r="4309">
      <c r="O4309">
        <f>IF($R4309="","",CHOOSE($Q$2,YEAR(R4309)*12+MONTH(R4309),INT((R4309-2)/7),YEAR(R4309)*4+ROUNDUP(MONTH(R4309)/3)))</f>
        <v/>
      </c>
      <c r="P4309">
        <f>IF($R4309="","",IF($R4310="",1,IF(O4309&lt;&gt;O4310,1,0)))</f>
        <v/>
      </c>
      <c r="Q4309">
        <f>IF(P4309=1,SUM($P$7:P4309),"")</f>
        <v/>
      </c>
      <c r="R4309">
        <f>IF($A4309="","",IF(ISNUMBER($A4309),$A4309,IFERROR(DATEVALUE($A4309),NA())))</f>
        <v/>
      </c>
    </row>
    <row r="4310">
      <c r="O4310">
        <f>IF($R4310="","",CHOOSE($Q$2,YEAR(R4310)*12+MONTH(R4310),INT((R4310-2)/7),YEAR(R4310)*4+ROUNDUP(MONTH(R4310)/3)))</f>
        <v/>
      </c>
      <c r="P4310">
        <f>IF($R4310="","",IF($R4311="",1,IF(O4310&lt;&gt;O4311,1,0)))</f>
        <v/>
      </c>
      <c r="Q4310">
        <f>IF(P4310=1,SUM($P$7:P4310),"")</f>
        <v/>
      </c>
      <c r="R4310">
        <f>IF($A4310="","",IF(ISNUMBER($A4310),$A4310,IFERROR(DATEVALUE($A4310),NA())))</f>
        <v/>
      </c>
    </row>
    <row r="4311">
      <c r="O4311">
        <f>IF($R4311="","",CHOOSE($Q$2,YEAR(R4311)*12+MONTH(R4311),INT((R4311-2)/7),YEAR(R4311)*4+ROUNDUP(MONTH(R4311)/3)))</f>
        <v/>
      </c>
      <c r="P4311">
        <f>IF($R4311="","",IF($R4312="",1,IF(O4311&lt;&gt;O4312,1,0)))</f>
        <v/>
      </c>
      <c r="Q4311">
        <f>IF(P4311=1,SUM($P$7:P4311),"")</f>
        <v/>
      </c>
      <c r="R4311">
        <f>IF($A4311="","",IF(ISNUMBER($A4311),$A4311,IFERROR(DATEVALUE($A4311),NA())))</f>
        <v/>
      </c>
    </row>
    <row r="4312">
      <c r="O4312">
        <f>IF($R4312="","",CHOOSE($Q$2,YEAR(R4312)*12+MONTH(R4312),INT((R4312-2)/7),YEAR(R4312)*4+ROUNDUP(MONTH(R4312)/3)))</f>
        <v/>
      </c>
      <c r="P4312">
        <f>IF($R4312="","",IF($R4313="",1,IF(O4312&lt;&gt;O4313,1,0)))</f>
        <v/>
      </c>
      <c r="Q4312">
        <f>IF(P4312=1,SUM($P$7:P4312),"")</f>
        <v/>
      </c>
      <c r="R4312">
        <f>IF($A4312="","",IF(ISNUMBER($A4312),$A4312,IFERROR(DATEVALUE($A4312),NA())))</f>
        <v/>
      </c>
    </row>
    <row r="4313">
      <c r="O4313">
        <f>IF($R4313="","",CHOOSE($Q$2,YEAR(R4313)*12+MONTH(R4313),INT((R4313-2)/7),YEAR(R4313)*4+ROUNDUP(MONTH(R4313)/3)))</f>
        <v/>
      </c>
      <c r="P4313">
        <f>IF($R4313="","",IF($R4314="",1,IF(O4313&lt;&gt;O4314,1,0)))</f>
        <v/>
      </c>
      <c r="Q4313">
        <f>IF(P4313=1,SUM($P$7:P4313),"")</f>
        <v/>
      </c>
      <c r="R4313">
        <f>IF($A4313="","",IF(ISNUMBER($A4313),$A4313,IFERROR(DATEVALUE($A4313),NA())))</f>
        <v/>
      </c>
    </row>
    <row r="4314">
      <c r="O4314">
        <f>IF($R4314="","",CHOOSE($Q$2,YEAR(R4314)*12+MONTH(R4314),INT((R4314-2)/7),YEAR(R4314)*4+ROUNDUP(MONTH(R4314)/3)))</f>
        <v/>
      </c>
      <c r="P4314">
        <f>IF($R4314="","",IF($R4315="",1,IF(O4314&lt;&gt;O4315,1,0)))</f>
        <v/>
      </c>
      <c r="Q4314">
        <f>IF(P4314=1,SUM($P$7:P4314),"")</f>
        <v/>
      </c>
      <c r="R4314">
        <f>IF($A4314="","",IF(ISNUMBER($A4314),$A4314,IFERROR(DATEVALUE($A4314),NA())))</f>
        <v/>
      </c>
    </row>
    <row r="4315">
      <c r="O4315">
        <f>IF($R4315="","",CHOOSE($Q$2,YEAR(R4315)*12+MONTH(R4315),INT((R4315-2)/7),YEAR(R4315)*4+ROUNDUP(MONTH(R4315)/3)))</f>
        <v/>
      </c>
      <c r="P4315">
        <f>IF($R4315="","",IF($R4316="",1,IF(O4315&lt;&gt;O4316,1,0)))</f>
        <v/>
      </c>
      <c r="Q4315">
        <f>IF(P4315=1,SUM($P$7:P4315),"")</f>
        <v/>
      </c>
      <c r="R4315">
        <f>IF($A4315="","",IF(ISNUMBER($A4315),$A4315,IFERROR(DATEVALUE($A4315),NA())))</f>
        <v/>
      </c>
    </row>
    <row r="4316">
      <c r="O4316">
        <f>IF($R4316="","",CHOOSE($Q$2,YEAR(R4316)*12+MONTH(R4316),INT((R4316-2)/7),YEAR(R4316)*4+ROUNDUP(MONTH(R4316)/3)))</f>
        <v/>
      </c>
      <c r="P4316">
        <f>IF($R4316="","",IF($R4317="",1,IF(O4316&lt;&gt;O4317,1,0)))</f>
        <v/>
      </c>
      <c r="Q4316">
        <f>IF(P4316=1,SUM($P$7:P4316),"")</f>
        <v/>
      </c>
      <c r="R4316">
        <f>IF($A4316="","",IF(ISNUMBER($A4316),$A4316,IFERROR(DATEVALUE($A4316),NA())))</f>
        <v/>
      </c>
    </row>
    <row r="4317">
      <c r="O4317">
        <f>IF($R4317="","",CHOOSE($Q$2,YEAR(R4317)*12+MONTH(R4317),INT((R4317-2)/7),YEAR(R4317)*4+ROUNDUP(MONTH(R4317)/3)))</f>
        <v/>
      </c>
      <c r="P4317">
        <f>IF($R4317="","",IF($R4318="",1,IF(O4317&lt;&gt;O4318,1,0)))</f>
        <v/>
      </c>
      <c r="Q4317">
        <f>IF(P4317=1,SUM($P$7:P4317),"")</f>
        <v/>
      </c>
      <c r="R4317">
        <f>IF($A4317="","",IF(ISNUMBER($A4317),$A4317,IFERROR(DATEVALUE($A4317),NA())))</f>
        <v/>
      </c>
    </row>
    <row r="4318">
      <c r="O4318">
        <f>IF($R4318="","",CHOOSE($Q$2,YEAR(R4318)*12+MONTH(R4318),INT((R4318-2)/7),YEAR(R4318)*4+ROUNDUP(MONTH(R4318)/3)))</f>
        <v/>
      </c>
      <c r="P4318">
        <f>IF($R4318="","",IF($R4319="",1,IF(O4318&lt;&gt;O4319,1,0)))</f>
        <v/>
      </c>
      <c r="Q4318">
        <f>IF(P4318=1,SUM($P$7:P4318),"")</f>
        <v/>
      </c>
      <c r="R4318">
        <f>IF($A4318="","",IF(ISNUMBER($A4318),$A4318,IFERROR(DATEVALUE($A4318),NA())))</f>
        <v/>
      </c>
    </row>
    <row r="4319">
      <c r="O4319">
        <f>IF($R4319="","",CHOOSE($Q$2,YEAR(R4319)*12+MONTH(R4319),INT((R4319-2)/7),YEAR(R4319)*4+ROUNDUP(MONTH(R4319)/3)))</f>
        <v/>
      </c>
      <c r="P4319">
        <f>IF($R4319="","",IF($R4320="",1,IF(O4319&lt;&gt;O4320,1,0)))</f>
        <v/>
      </c>
      <c r="Q4319">
        <f>IF(P4319=1,SUM($P$7:P4319),"")</f>
        <v/>
      </c>
      <c r="R4319">
        <f>IF($A4319="","",IF(ISNUMBER($A4319),$A4319,IFERROR(DATEVALUE($A4319),NA())))</f>
        <v/>
      </c>
    </row>
    <row r="4320">
      <c r="O4320">
        <f>IF($R4320="","",CHOOSE($Q$2,YEAR(R4320)*12+MONTH(R4320),INT((R4320-2)/7),YEAR(R4320)*4+ROUNDUP(MONTH(R4320)/3)))</f>
        <v/>
      </c>
      <c r="P4320">
        <f>IF($R4320="","",IF($R4321="",1,IF(O4320&lt;&gt;O4321,1,0)))</f>
        <v/>
      </c>
      <c r="Q4320">
        <f>IF(P4320=1,SUM($P$7:P4320),"")</f>
        <v/>
      </c>
      <c r="R4320">
        <f>IF($A4320="","",IF(ISNUMBER($A4320),$A4320,IFERROR(DATEVALUE($A4320),NA())))</f>
        <v/>
      </c>
    </row>
    <row r="4321">
      <c r="O4321">
        <f>IF($R4321="","",CHOOSE($Q$2,YEAR(R4321)*12+MONTH(R4321),INT((R4321-2)/7),YEAR(R4321)*4+ROUNDUP(MONTH(R4321)/3)))</f>
        <v/>
      </c>
      <c r="P4321">
        <f>IF($R4321="","",IF($R4322="",1,IF(O4321&lt;&gt;O4322,1,0)))</f>
        <v/>
      </c>
      <c r="Q4321">
        <f>IF(P4321=1,SUM($P$7:P4321),"")</f>
        <v/>
      </c>
      <c r="R4321">
        <f>IF($A4321="","",IF(ISNUMBER($A4321),$A4321,IFERROR(DATEVALUE($A4321),NA())))</f>
        <v/>
      </c>
    </row>
    <row r="4322">
      <c r="O4322">
        <f>IF($R4322="","",CHOOSE($Q$2,YEAR(R4322)*12+MONTH(R4322),INT((R4322-2)/7),YEAR(R4322)*4+ROUNDUP(MONTH(R4322)/3)))</f>
        <v/>
      </c>
      <c r="P4322">
        <f>IF($R4322="","",IF($R4323="",1,IF(O4322&lt;&gt;O4323,1,0)))</f>
        <v/>
      </c>
      <c r="Q4322">
        <f>IF(P4322=1,SUM($P$7:P4322),"")</f>
        <v/>
      </c>
      <c r="R4322">
        <f>IF($A4322="","",IF(ISNUMBER($A4322),$A4322,IFERROR(DATEVALUE($A4322),NA())))</f>
        <v/>
      </c>
    </row>
    <row r="4323">
      <c r="O4323">
        <f>IF($R4323="","",CHOOSE($Q$2,YEAR(R4323)*12+MONTH(R4323),INT((R4323-2)/7),YEAR(R4323)*4+ROUNDUP(MONTH(R4323)/3)))</f>
        <v/>
      </c>
      <c r="P4323">
        <f>IF($R4323="","",IF($R4324="",1,IF(O4323&lt;&gt;O4324,1,0)))</f>
        <v/>
      </c>
      <c r="Q4323">
        <f>IF(P4323=1,SUM($P$7:P4323),"")</f>
        <v/>
      </c>
      <c r="R4323">
        <f>IF($A4323="","",IF(ISNUMBER($A4323),$A4323,IFERROR(DATEVALUE($A4323),NA())))</f>
        <v/>
      </c>
    </row>
    <row r="4324">
      <c r="O4324">
        <f>IF($R4324="","",CHOOSE($Q$2,YEAR(R4324)*12+MONTH(R4324),INT((R4324-2)/7),YEAR(R4324)*4+ROUNDUP(MONTH(R4324)/3)))</f>
        <v/>
      </c>
      <c r="P4324">
        <f>IF($R4324="","",IF($R4325="",1,IF(O4324&lt;&gt;O4325,1,0)))</f>
        <v/>
      </c>
      <c r="Q4324">
        <f>IF(P4324=1,SUM($P$7:P4324),"")</f>
        <v/>
      </c>
      <c r="R4324">
        <f>IF($A4324="","",IF(ISNUMBER($A4324),$A4324,IFERROR(DATEVALUE($A4324),NA())))</f>
        <v/>
      </c>
    </row>
    <row r="4325">
      <c r="O4325">
        <f>IF($R4325="","",CHOOSE($Q$2,YEAR(R4325)*12+MONTH(R4325),INT((R4325-2)/7),YEAR(R4325)*4+ROUNDUP(MONTH(R4325)/3)))</f>
        <v/>
      </c>
      <c r="P4325">
        <f>IF($R4325="","",IF($R4326="",1,IF(O4325&lt;&gt;O4326,1,0)))</f>
        <v/>
      </c>
      <c r="Q4325">
        <f>IF(P4325=1,SUM($P$7:P4325),"")</f>
        <v/>
      </c>
      <c r="R4325">
        <f>IF($A4325="","",IF(ISNUMBER($A4325),$A4325,IFERROR(DATEVALUE($A4325),NA())))</f>
        <v/>
      </c>
    </row>
    <row r="4326">
      <c r="O4326">
        <f>IF($R4326="","",CHOOSE($Q$2,YEAR(R4326)*12+MONTH(R4326),INT((R4326-2)/7),YEAR(R4326)*4+ROUNDUP(MONTH(R4326)/3)))</f>
        <v/>
      </c>
      <c r="P4326">
        <f>IF($R4326="","",IF($R4327="",1,IF(O4326&lt;&gt;O4327,1,0)))</f>
        <v/>
      </c>
      <c r="Q4326">
        <f>IF(P4326=1,SUM($P$7:P4326),"")</f>
        <v/>
      </c>
      <c r="R4326">
        <f>IF($A4326="","",IF(ISNUMBER($A4326),$A4326,IFERROR(DATEVALUE($A4326),NA())))</f>
        <v/>
      </c>
    </row>
    <row r="4327">
      <c r="O4327">
        <f>IF($R4327="","",CHOOSE($Q$2,YEAR(R4327)*12+MONTH(R4327),INT((R4327-2)/7),YEAR(R4327)*4+ROUNDUP(MONTH(R4327)/3)))</f>
        <v/>
      </c>
      <c r="P4327">
        <f>IF($R4327="","",IF($R4328="",1,IF(O4327&lt;&gt;O4328,1,0)))</f>
        <v/>
      </c>
      <c r="Q4327">
        <f>IF(P4327=1,SUM($P$7:P4327),"")</f>
        <v/>
      </c>
      <c r="R4327">
        <f>IF($A4327="","",IF(ISNUMBER($A4327),$A4327,IFERROR(DATEVALUE($A4327),NA())))</f>
        <v/>
      </c>
    </row>
    <row r="4328">
      <c r="O4328">
        <f>IF($R4328="","",CHOOSE($Q$2,YEAR(R4328)*12+MONTH(R4328),INT((R4328-2)/7),YEAR(R4328)*4+ROUNDUP(MONTH(R4328)/3)))</f>
        <v/>
      </c>
      <c r="P4328">
        <f>IF($R4328="","",IF($R4329="",1,IF(O4328&lt;&gt;O4329,1,0)))</f>
        <v/>
      </c>
      <c r="Q4328">
        <f>IF(P4328=1,SUM($P$7:P4328),"")</f>
        <v/>
      </c>
      <c r="R4328">
        <f>IF($A4328="","",IF(ISNUMBER($A4328),$A4328,IFERROR(DATEVALUE($A4328),NA())))</f>
        <v/>
      </c>
    </row>
    <row r="4329">
      <c r="O4329">
        <f>IF($R4329="","",CHOOSE($Q$2,YEAR(R4329)*12+MONTH(R4329),INT((R4329-2)/7),YEAR(R4329)*4+ROUNDUP(MONTH(R4329)/3)))</f>
        <v/>
      </c>
      <c r="P4329">
        <f>IF($R4329="","",IF($R4330="",1,IF(O4329&lt;&gt;O4330,1,0)))</f>
        <v/>
      </c>
      <c r="Q4329">
        <f>IF(P4329=1,SUM($P$7:P4329),"")</f>
        <v/>
      </c>
      <c r="R4329">
        <f>IF($A4329="","",IF(ISNUMBER($A4329),$A4329,IFERROR(DATEVALUE($A4329),NA())))</f>
        <v/>
      </c>
    </row>
    <row r="4330">
      <c r="O4330">
        <f>IF($R4330="","",CHOOSE($Q$2,YEAR(R4330)*12+MONTH(R4330),INT((R4330-2)/7),YEAR(R4330)*4+ROUNDUP(MONTH(R4330)/3)))</f>
        <v/>
      </c>
      <c r="P4330">
        <f>IF($R4330="","",IF($R4331="",1,IF(O4330&lt;&gt;O4331,1,0)))</f>
        <v/>
      </c>
      <c r="Q4330">
        <f>IF(P4330=1,SUM($P$7:P4330),"")</f>
        <v/>
      </c>
      <c r="R4330">
        <f>IF($A4330="","",IF(ISNUMBER($A4330),$A4330,IFERROR(DATEVALUE($A4330),NA())))</f>
        <v/>
      </c>
    </row>
    <row r="4331">
      <c r="O4331">
        <f>IF($R4331="","",CHOOSE($Q$2,YEAR(R4331)*12+MONTH(R4331),INT((R4331-2)/7),YEAR(R4331)*4+ROUNDUP(MONTH(R4331)/3)))</f>
        <v/>
      </c>
      <c r="P4331">
        <f>IF($R4331="","",IF($R4332="",1,IF(O4331&lt;&gt;O4332,1,0)))</f>
        <v/>
      </c>
      <c r="Q4331">
        <f>IF(P4331=1,SUM($P$7:P4331),"")</f>
        <v/>
      </c>
      <c r="R4331">
        <f>IF($A4331="","",IF(ISNUMBER($A4331),$A4331,IFERROR(DATEVALUE($A4331),NA())))</f>
        <v/>
      </c>
    </row>
    <row r="4332">
      <c r="O4332">
        <f>IF($R4332="","",CHOOSE($Q$2,YEAR(R4332)*12+MONTH(R4332),INT((R4332-2)/7),YEAR(R4332)*4+ROUNDUP(MONTH(R4332)/3)))</f>
        <v/>
      </c>
      <c r="P4332">
        <f>IF($R4332="","",IF($R4333="",1,IF(O4332&lt;&gt;O4333,1,0)))</f>
        <v/>
      </c>
      <c r="Q4332">
        <f>IF(P4332=1,SUM($P$7:P4332),"")</f>
        <v/>
      </c>
      <c r="R4332">
        <f>IF($A4332="","",IF(ISNUMBER($A4332),$A4332,IFERROR(DATEVALUE($A4332),NA())))</f>
        <v/>
      </c>
    </row>
    <row r="4333">
      <c r="O4333">
        <f>IF($R4333="","",CHOOSE($Q$2,YEAR(R4333)*12+MONTH(R4333),INT((R4333-2)/7),YEAR(R4333)*4+ROUNDUP(MONTH(R4333)/3)))</f>
        <v/>
      </c>
      <c r="P4333">
        <f>IF($R4333="","",IF($R4334="",1,IF(O4333&lt;&gt;O4334,1,0)))</f>
        <v/>
      </c>
      <c r="Q4333">
        <f>IF(P4333=1,SUM($P$7:P4333),"")</f>
        <v/>
      </c>
      <c r="R4333">
        <f>IF($A4333="","",IF(ISNUMBER($A4333),$A4333,IFERROR(DATEVALUE($A4333),NA())))</f>
        <v/>
      </c>
    </row>
    <row r="4334">
      <c r="O4334">
        <f>IF($R4334="","",CHOOSE($Q$2,YEAR(R4334)*12+MONTH(R4334),INT((R4334-2)/7),YEAR(R4334)*4+ROUNDUP(MONTH(R4334)/3)))</f>
        <v/>
      </c>
      <c r="P4334">
        <f>IF($R4334="","",IF($R4335="",1,IF(O4334&lt;&gt;O4335,1,0)))</f>
        <v/>
      </c>
      <c r="Q4334">
        <f>IF(P4334=1,SUM($P$7:P4334),"")</f>
        <v/>
      </c>
      <c r="R4334">
        <f>IF($A4334="","",IF(ISNUMBER($A4334),$A4334,IFERROR(DATEVALUE($A4334),NA())))</f>
        <v/>
      </c>
    </row>
    <row r="4335">
      <c r="O4335">
        <f>IF($R4335="","",CHOOSE($Q$2,YEAR(R4335)*12+MONTH(R4335),INT((R4335-2)/7),YEAR(R4335)*4+ROUNDUP(MONTH(R4335)/3)))</f>
        <v/>
      </c>
      <c r="P4335">
        <f>IF($R4335="","",IF($R4336="",1,IF(O4335&lt;&gt;O4336,1,0)))</f>
        <v/>
      </c>
      <c r="Q4335">
        <f>IF(P4335=1,SUM($P$7:P4335),"")</f>
        <v/>
      </c>
      <c r="R4335">
        <f>IF($A4335="","",IF(ISNUMBER($A4335),$A4335,IFERROR(DATEVALUE($A4335),NA())))</f>
        <v/>
      </c>
    </row>
    <row r="4336">
      <c r="O4336">
        <f>IF($R4336="","",CHOOSE($Q$2,YEAR(R4336)*12+MONTH(R4336),INT((R4336-2)/7),YEAR(R4336)*4+ROUNDUP(MONTH(R4336)/3)))</f>
        <v/>
      </c>
      <c r="P4336">
        <f>IF($R4336="","",IF($R4337="",1,IF(O4336&lt;&gt;O4337,1,0)))</f>
        <v/>
      </c>
      <c r="Q4336">
        <f>IF(P4336=1,SUM($P$7:P4336),"")</f>
        <v/>
      </c>
      <c r="R4336">
        <f>IF($A4336="","",IF(ISNUMBER($A4336),$A4336,IFERROR(DATEVALUE($A4336),NA())))</f>
        <v/>
      </c>
    </row>
    <row r="4337">
      <c r="O4337">
        <f>IF($R4337="","",CHOOSE($Q$2,YEAR(R4337)*12+MONTH(R4337),INT((R4337-2)/7),YEAR(R4337)*4+ROUNDUP(MONTH(R4337)/3)))</f>
        <v/>
      </c>
      <c r="P4337">
        <f>IF($R4337="","",IF($R4338="",1,IF(O4337&lt;&gt;O4338,1,0)))</f>
        <v/>
      </c>
      <c r="Q4337">
        <f>IF(P4337=1,SUM($P$7:P4337),"")</f>
        <v/>
      </c>
      <c r="R4337">
        <f>IF($A4337="","",IF(ISNUMBER($A4337),$A4337,IFERROR(DATEVALUE($A4337),NA())))</f>
        <v/>
      </c>
    </row>
    <row r="4338">
      <c r="O4338">
        <f>IF($R4338="","",CHOOSE($Q$2,YEAR(R4338)*12+MONTH(R4338),INT((R4338-2)/7),YEAR(R4338)*4+ROUNDUP(MONTH(R4338)/3)))</f>
        <v/>
      </c>
      <c r="P4338">
        <f>IF($R4338="","",IF($R4339="",1,IF(O4338&lt;&gt;O4339,1,0)))</f>
        <v/>
      </c>
      <c r="Q4338">
        <f>IF(P4338=1,SUM($P$7:P4338),"")</f>
        <v/>
      </c>
      <c r="R4338">
        <f>IF($A4338="","",IF(ISNUMBER($A4338),$A4338,IFERROR(DATEVALUE($A4338),NA())))</f>
        <v/>
      </c>
    </row>
    <row r="4339">
      <c r="O4339">
        <f>IF($R4339="","",CHOOSE($Q$2,YEAR(R4339)*12+MONTH(R4339),INT((R4339-2)/7),YEAR(R4339)*4+ROUNDUP(MONTH(R4339)/3)))</f>
        <v/>
      </c>
      <c r="P4339">
        <f>IF($R4339="","",IF($R4340="",1,IF(O4339&lt;&gt;O4340,1,0)))</f>
        <v/>
      </c>
      <c r="Q4339">
        <f>IF(P4339=1,SUM($P$7:P4339),"")</f>
        <v/>
      </c>
      <c r="R4339">
        <f>IF($A4339="","",IF(ISNUMBER($A4339),$A4339,IFERROR(DATEVALUE($A4339),NA())))</f>
        <v/>
      </c>
    </row>
    <row r="4340">
      <c r="O4340">
        <f>IF($R4340="","",CHOOSE($Q$2,YEAR(R4340)*12+MONTH(R4340),INT((R4340-2)/7),YEAR(R4340)*4+ROUNDUP(MONTH(R4340)/3)))</f>
        <v/>
      </c>
      <c r="P4340">
        <f>IF($R4340="","",IF($R4341="",1,IF(O4340&lt;&gt;O4341,1,0)))</f>
        <v/>
      </c>
      <c r="Q4340">
        <f>IF(P4340=1,SUM($P$7:P4340),"")</f>
        <v/>
      </c>
      <c r="R4340">
        <f>IF($A4340="","",IF(ISNUMBER($A4340),$A4340,IFERROR(DATEVALUE($A4340),NA())))</f>
        <v/>
      </c>
    </row>
    <row r="4341">
      <c r="O4341">
        <f>IF($R4341="","",CHOOSE($Q$2,YEAR(R4341)*12+MONTH(R4341),INT((R4341-2)/7),YEAR(R4341)*4+ROUNDUP(MONTH(R4341)/3)))</f>
        <v/>
      </c>
      <c r="P4341">
        <f>IF($R4341="","",IF($R4342="",1,IF(O4341&lt;&gt;O4342,1,0)))</f>
        <v/>
      </c>
      <c r="Q4341">
        <f>IF(P4341=1,SUM($P$7:P4341),"")</f>
        <v/>
      </c>
      <c r="R4341">
        <f>IF($A4341="","",IF(ISNUMBER($A4341),$A4341,IFERROR(DATEVALUE($A4341),NA())))</f>
        <v/>
      </c>
    </row>
    <row r="4342">
      <c r="O4342">
        <f>IF($R4342="","",CHOOSE($Q$2,YEAR(R4342)*12+MONTH(R4342),INT((R4342-2)/7),YEAR(R4342)*4+ROUNDUP(MONTH(R4342)/3)))</f>
        <v/>
      </c>
      <c r="P4342">
        <f>IF($R4342="","",IF($R4343="",1,IF(O4342&lt;&gt;O4343,1,0)))</f>
        <v/>
      </c>
      <c r="Q4342">
        <f>IF(P4342=1,SUM($P$7:P4342),"")</f>
        <v/>
      </c>
      <c r="R4342">
        <f>IF($A4342="","",IF(ISNUMBER($A4342),$A4342,IFERROR(DATEVALUE($A4342),NA())))</f>
        <v/>
      </c>
    </row>
    <row r="4343">
      <c r="O4343">
        <f>IF($R4343="","",CHOOSE($Q$2,YEAR(R4343)*12+MONTH(R4343),INT((R4343-2)/7),YEAR(R4343)*4+ROUNDUP(MONTH(R4343)/3)))</f>
        <v/>
      </c>
      <c r="P4343">
        <f>IF($R4343="","",IF($R4344="",1,IF(O4343&lt;&gt;O4344,1,0)))</f>
        <v/>
      </c>
      <c r="Q4343">
        <f>IF(P4343=1,SUM($P$7:P4343),"")</f>
        <v/>
      </c>
      <c r="R4343">
        <f>IF($A4343="","",IF(ISNUMBER($A4343),$A4343,IFERROR(DATEVALUE($A4343),NA())))</f>
        <v/>
      </c>
    </row>
    <row r="4344">
      <c r="O4344">
        <f>IF($R4344="","",CHOOSE($Q$2,YEAR(R4344)*12+MONTH(R4344),INT((R4344-2)/7),YEAR(R4344)*4+ROUNDUP(MONTH(R4344)/3)))</f>
        <v/>
      </c>
      <c r="P4344">
        <f>IF($R4344="","",IF($R4345="",1,IF(O4344&lt;&gt;O4345,1,0)))</f>
        <v/>
      </c>
      <c r="Q4344">
        <f>IF(P4344=1,SUM($P$7:P4344),"")</f>
        <v/>
      </c>
      <c r="R4344">
        <f>IF($A4344="","",IF(ISNUMBER($A4344),$A4344,IFERROR(DATEVALUE($A4344),NA())))</f>
        <v/>
      </c>
    </row>
    <row r="4345">
      <c r="O4345">
        <f>IF($R4345="","",CHOOSE($Q$2,YEAR(R4345)*12+MONTH(R4345),INT((R4345-2)/7),YEAR(R4345)*4+ROUNDUP(MONTH(R4345)/3)))</f>
        <v/>
      </c>
      <c r="P4345">
        <f>IF($R4345="","",IF($R4346="",1,IF(O4345&lt;&gt;O4346,1,0)))</f>
        <v/>
      </c>
      <c r="Q4345">
        <f>IF(P4345=1,SUM($P$7:P4345),"")</f>
        <v/>
      </c>
      <c r="R4345">
        <f>IF($A4345="","",IF(ISNUMBER($A4345),$A4345,IFERROR(DATEVALUE($A4345),NA())))</f>
        <v/>
      </c>
    </row>
    <row r="4346">
      <c r="O4346">
        <f>IF($R4346="","",CHOOSE($Q$2,YEAR(R4346)*12+MONTH(R4346),INT((R4346-2)/7),YEAR(R4346)*4+ROUNDUP(MONTH(R4346)/3)))</f>
        <v/>
      </c>
      <c r="P4346">
        <f>IF($R4346="","",IF($R4347="",1,IF(O4346&lt;&gt;O4347,1,0)))</f>
        <v/>
      </c>
      <c r="Q4346">
        <f>IF(P4346=1,SUM($P$7:P4346),"")</f>
        <v/>
      </c>
      <c r="R4346">
        <f>IF($A4346="","",IF(ISNUMBER($A4346),$A4346,IFERROR(DATEVALUE($A4346),NA())))</f>
        <v/>
      </c>
    </row>
    <row r="4347">
      <c r="O4347">
        <f>IF($R4347="","",CHOOSE($Q$2,YEAR(R4347)*12+MONTH(R4347),INT((R4347-2)/7),YEAR(R4347)*4+ROUNDUP(MONTH(R4347)/3)))</f>
        <v/>
      </c>
      <c r="P4347">
        <f>IF($R4347="","",IF($R4348="",1,IF(O4347&lt;&gt;O4348,1,0)))</f>
        <v/>
      </c>
      <c r="Q4347">
        <f>IF(P4347=1,SUM($P$7:P4347),"")</f>
        <v/>
      </c>
      <c r="R4347">
        <f>IF($A4347="","",IF(ISNUMBER($A4347),$A4347,IFERROR(DATEVALUE($A4347),NA())))</f>
        <v/>
      </c>
    </row>
    <row r="4348">
      <c r="O4348">
        <f>IF($R4348="","",CHOOSE($Q$2,YEAR(R4348)*12+MONTH(R4348),INT((R4348-2)/7),YEAR(R4348)*4+ROUNDUP(MONTH(R4348)/3)))</f>
        <v/>
      </c>
      <c r="P4348">
        <f>IF($R4348="","",IF($R4349="",1,IF(O4348&lt;&gt;O4349,1,0)))</f>
        <v/>
      </c>
      <c r="Q4348">
        <f>IF(P4348=1,SUM($P$7:P4348),"")</f>
        <v/>
      </c>
      <c r="R4348">
        <f>IF($A4348="","",IF(ISNUMBER($A4348),$A4348,IFERROR(DATEVALUE($A4348),NA())))</f>
        <v/>
      </c>
    </row>
    <row r="4349">
      <c r="O4349">
        <f>IF($R4349="","",CHOOSE($Q$2,YEAR(R4349)*12+MONTH(R4349),INT((R4349-2)/7),YEAR(R4349)*4+ROUNDUP(MONTH(R4349)/3)))</f>
        <v/>
      </c>
      <c r="P4349">
        <f>IF($R4349="","",IF($R4350="",1,IF(O4349&lt;&gt;O4350,1,0)))</f>
        <v/>
      </c>
      <c r="Q4349">
        <f>IF(P4349=1,SUM($P$7:P4349),"")</f>
        <v/>
      </c>
      <c r="R4349">
        <f>IF($A4349="","",IF(ISNUMBER($A4349),$A4349,IFERROR(DATEVALUE($A4349),NA())))</f>
        <v/>
      </c>
    </row>
    <row r="4350">
      <c r="O4350">
        <f>IF($R4350="","",CHOOSE($Q$2,YEAR(R4350)*12+MONTH(R4350),INT((R4350-2)/7),YEAR(R4350)*4+ROUNDUP(MONTH(R4350)/3)))</f>
        <v/>
      </c>
      <c r="P4350">
        <f>IF($R4350="","",IF($R4351="",1,IF(O4350&lt;&gt;O4351,1,0)))</f>
        <v/>
      </c>
      <c r="Q4350">
        <f>IF(P4350=1,SUM($P$7:P4350),"")</f>
        <v/>
      </c>
      <c r="R4350">
        <f>IF($A4350="","",IF(ISNUMBER($A4350),$A4350,IFERROR(DATEVALUE($A4350),NA())))</f>
        <v/>
      </c>
    </row>
    <row r="4351">
      <c r="O4351">
        <f>IF($R4351="","",CHOOSE($Q$2,YEAR(R4351)*12+MONTH(R4351),INT((R4351-2)/7),YEAR(R4351)*4+ROUNDUP(MONTH(R4351)/3)))</f>
        <v/>
      </c>
      <c r="P4351">
        <f>IF($R4351="","",IF($R4352="",1,IF(O4351&lt;&gt;O4352,1,0)))</f>
        <v/>
      </c>
      <c r="Q4351">
        <f>IF(P4351=1,SUM($P$7:P4351),"")</f>
        <v/>
      </c>
      <c r="R4351">
        <f>IF($A4351="","",IF(ISNUMBER($A4351),$A4351,IFERROR(DATEVALUE($A4351),NA())))</f>
        <v/>
      </c>
    </row>
    <row r="4352">
      <c r="O4352">
        <f>IF($R4352="","",CHOOSE($Q$2,YEAR(R4352)*12+MONTH(R4352),INT((R4352-2)/7),YEAR(R4352)*4+ROUNDUP(MONTH(R4352)/3)))</f>
        <v/>
      </c>
      <c r="P4352">
        <f>IF($R4352="","",IF($R4353="",1,IF(O4352&lt;&gt;O4353,1,0)))</f>
        <v/>
      </c>
      <c r="Q4352">
        <f>IF(P4352=1,SUM($P$7:P4352),"")</f>
        <v/>
      </c>
      <c r="R4352">
        <f>IF($A4352="","",IF(ISNUMBER($A4352),$A4352,IFERROR(DATEVALUE($A4352),NA())))</f>
        <v/>
      </c>
    </row>
    <row r="4353">
      <c r="O4353">
        <f>IF($R4353="","",CHOOSE($Q$2,YEAR(R4353)*12+MONTH(R4353),INT((R4353-2)/7),YEAR(R4353)*4+ROUNDUP(MONTH(R4353)/3)))</f>
        <v/>
      </c>
      <c r="P4353">
        <f>IF($R4353="","",IF($R4354="",1,IF(O4353&lt;&gt;O4354,1,0)))</f>
        <v/>
      </c>
      <c r="Q4353">
        <f>IF(P4353=1,SUM($P$7:P4353),"")</f>
        <v/>
      </c>
      <c r="R4353">
        <f>IF($A4353="","",IF(ISNUMBER($A4353),$A4353,IFERROR(DATEVALUE($A4353),NA())))</f>
        <v/>
      </c>
    </row>
    <row r="4354">
      <c r="O4354">
        <f>IF($R4354="","",CHOOSE($Q$2,YEAR(R4354)*12+MONTH(R4354),INT((R4354-2)/7),YEAR(R4354)*4+ROUNDUP(MONTH(R4354)/3)))</f>
        <v/>
      </c>
      <c r="P4354">
        <f>IF($R4354="","",IF($R4355="",1,IF(O4354&lt;&gt;O4355,1,0)))</f>
        <v/>
      </c>
      <c r="Q4354">
        <f>IF(P4354=1,SUM($P$7:P4354),"")</f>
        <v/>
      </c>
      <c r="R4354">
        <f>IF($A4354="","",IF(ISNUMBER($A4354),$A4354,IFERROR(DATEVALUE($A4354),NA())))</f>
        <v/>
      </c>
    </row>
    <row r="4355">
      <c r="O4355">
        <f>IF($R4355="","",CHOOSE($Q$2,YEAR(R4355)*12+MONTH(R4355),INT((R4355-2)/7),YEAR(R4355)*4+ROUNDUP(MONTH(R4355)/3)))</f>
        <v/>
      </c>
      <c r="P4355">
        <f>IF($R4355="","",IF($R4356="",1,IF(O4355&lt;&gt;O4356,1,0)))</f>
        <v/>
      </c>
      <c r="Q4355">
        <f>IF(P4355=1,SUM($P$7:P4355),"")</f>
        <v/>
      </c>
      <c r="R4355">
        <f>IF($A4355="","",IF(ISNUMBER($A4355),$A4355,IFERROR(DATEVALUE($A4355),NA())))</f>
        <v/>
      </c>
    </row>
    <row r="4356">
      <c r="O4356">
        <f>IF($R4356="","",CHOOSE($Q$2,YEAR(R4356)*12+MONTH(R4356),INT((R4356-2)/7),YEAR(R4356)*4+ROUNDUP(MONTH(R4356)/3)))</f>
        <v/>
      </c>
      <c r="P4356">
        <f>IF($R4356="","",IF($R4357="",1,IF(O4356&lt;&gt;O4357,1,0)))</f>
        <v/>
      </c>
      <c r="Q4356">
        <f>IF(P4356=1,SUM($P$7:P4356),"")</f>
        <v/>
      </c>
      <c r="R4356">
        <f>IF($A4356="","",IF(ISNUMBER($A4356),$A4356,IFERROR(DATEVALUE($A4356),NA())))</f>
        <v/>
      </c>
    </row>
    <row r="4357">
      <c r="O4357">
        <f>IF($R4357="","",CHOOSE($Q$2,YEAR(R4357)*12+MONTH(R4357),INT((R4357-2)/7),YEAR(R4357)*4+ROUNDUP(MONTH(R4357)/3)))</f>
        <v/>
      </c>
      <c r="P4357">
        <f>IF($R4357="","",IF($R4358="",1,IF(O4357&lt;&gt;O4358,1,0)))</f>
        <v/>
      </c>
      <c r="Q4357">
        <f>IF(P4357=1,SUM($P$7:P4357),"")</f>
        <v/>
      </c>
      <c r="R4357">
        <f>IF($A4357="","",IF(ISNUMBER($A4357),$A4357,IFERROR(DATEVALUE($A4357),NA())))</f>
        <v/>
      </c>
    </row>
    <row r="4358">
      <c r="O4358">
        <f>IF($R4358="","",CHOOSE($Q$2,YEAR(R4358)*12+MONTH(R4358),INT((R4358-2)/7),YEAR(R4358)*4+ROUNDUP(MONTH(R4358)/3)))</f>
        <v/>
      </c>
      <c r="P4358">
        <f>IF($R4358="","",IF($R4359="",1,IF(O4358&lt;&gt;O4359,1,0)))</f>
        <v/>
      </c>
      <c r="Q4358">
        <f>IF(P4358=1,SUM($P$7:P4358),"")</f>
        <v/>
      </c>
      <c r="R4358">
        <f>IF($A4358="","",IF(ISNUMBER($A4358),$A4358,IFERROR(DATEVALUE($A4358),NA())))</f>
        <v/>
      </c>
    </row>
    <row r="4359">
      <c r="O4359">
        <f>IF($R4359="","",CHOOSE($Q$2,YEAR(R4359)*12+MONTH(R4359),INT((R4359-2)/7),YEAR(R4359)*4+ROUNDUP(MONTH(R4359)/3)))</f>
        <v/>
      </c>
      <c r="P4359">
        <f>IF($R4359="","",IF($R4360="",1,IF(O4359&lt;&gt;O4360,1,0)))</f>
        <v/>
      </c>
      <c r="Q4359">
        <f>IF(P4359=1,SUM($P$7:P4359),"")</f>
        <v/>
      </c>
      <c r="R4359">
        <f>IF($A4359="","",IF(ISNUMBER($A4359),$A4359,IFERROR(DATEVALUE($A4359),NA())))</f>
        <v/>
      </c>
    </row>
    <row r="4360">
      <c r="O4360">
        <f>IF($R4360="","",CHOOSE($Q$2,YEAR(R4360)*12+MONTH(R4360),INT((R4360-2)/7),YEAR(R4360)*4+ROUNDUP(MONTH(R4360)/3)))</f>
        <v/>
      </c>
      <c r="P4360">
        <f>IF($R4360="","",IF($R4361="",1,IF(O4360&lt;&gt;O4361,1,0)))</f>
        <v/>
      </c>
      <c r="Q4360">
        <f>IF(P4360=1,SUM($P$7:P4360),"")</f>
        <v/>
      </c>
      <c r="R4360">
        <f>IF($A4360="","",IF(ISNUMBER($A4360),$A4360,IFERROR(DATEVALUE($A4360),NA())))</f>
        <v/>
      </c>
    </row>
    <row r="4361">
      <c r="O4361">
        <f>IF($R4361="","",CHOOSE($Q$2,YEAR(R4361)*12+MONTH(R4361),INT((R4361-2)/7),YEAR(R4361)*4+ROUNDUP(MONTH(R4361)/3)))</f>
        <v/>
      </c>
      <c r="P4361">
        <f>IF($R4361="","",IF($R4362="",1,IF(O4361&lt;&gt;O4362,1,0)))</f>
        <v/>
      </c>
      <c r="Q4361">
        <f>IF(P4361=1,SUM($P$7:P4361),"")</f>
        <v/>
      </c>
      <c r="R4361">
        <f>IF($A4361="","",IF(ISNUMBER($A4361),$A4361,IFERROR(DATEVALUE($A4361),NA())))</f>
        <v/>
      </c>
    </row>
    <row r="4362">
      <c r="O4362">
        <f>IF($R4362="","",CHOOSE($Q$2,YEAR(R4362)*12+MONTH(R4362),INT((R4362-2)/7),YEAR(R4362)*4+ROUNDUP(MONTH(R4362)/3)))</f>
        <v/>
      </c>
      <c r="P4362">
        <f>IF($R4362="","",IF($R4363="",1,IF(O4362&lt;&gt;O4363,1,0)))</f>
        <v/>
      </c>
      <c r="Q4362">
        <f>IF(P4362=1,SUM($P$7:P4362),"")</f>
        <v/>
      </c>
      <c r="R4362">
        <f>IF($A4362="","",IF(ISNUMBER($A4362),$A4362,IFERROR(DATEVALUE($A4362),NA())))</f>
        <v/>
      </c>
    </row>
    <row r="4363">
      <c r="O4363">
        <f>IF($R4363="","",CHOOSE($Q$2,YEAR(R4363)*12+MONTH(R4363),INT((R4363-2)/7),YEAR(R4363)*4+ROUNDUP(MONTH(R4363)/3)))</f>
        <v/>
      </c>
      <c r="P4363">
        <f>IF($R4363="","",IF($R4364="",1,IF(O4363&lt;&gt;O4364,1,0)))</f>
        <v/>
      </c>
      <c r="Q4363">
        <f>IF(P4363=1,SUM($P$7:P4363),"")</f>
        <v/>
      </c>
      <c r="R4363">
        <f>IF($A4363="","",IF(ISNUMBER($A4363),$A4363,IFERROR(DATEVALUE($A4363),NA())))</f>
        <v/>
      </c>
    </row>
    <row r="4364">
      <c r="O4364">
        <f>IF($R4364="","",CHOOSE($Q$2,YEAR(R4364)*12+MONTH(R4364),INT((R4364-2)/7),YEAR(R4364)*4+ROUNDUP(MONTH(R4364)/3)))</f>
        <v/>
      </c>
      <c r="P4364">
        <f>IF($R4364="","",IF($R4365="",1,IF(O4364&lt;&gt;O4365,1,0)))</f>
        <v/>
      </c>
      <c r="Q4364">
        <f>IF(P4364=1,SUM($P$7:P4364),"")</f>
        <v/>
      </c>
      <c r="R4364">
        <f>IF($A4364="","",IF(ISNUMBER($A4364),$A4364,IFERROR(DATEVALUE($A4364),NA())))</f>
        <v/>
      </c>
    </row>
    <row r="4365">
      <c r="O4365">
        <f>IF($R4365="","",CHOOSE($Q$2,YEAR(R4365)*12+MONTH(R4365),INT((R4365-2)/7),YEAR(R4365)*4+ROUNDUP(MONTH(R4365)/3)))</f>
        <v/>
      </c>
      <c r="P4365">
        <f>IF($R4365="","",IF($R4366="",1,IF(O4365&lt;&gt;O4366,1,0)))</f>
        <v/>
      </c>
      <c r="Q4365">
        <f>IF(P4365=1,SUM($P$7:P4365),"")</f>
        <v/>
      </c>
      <c r="R4365">
        <f>IF($A4365="","",IF(ISNUMBER($A4365),$A4365,IFERROR(DATEVALUE($A4365),NA())))</f>
        <v/>
      </c>
    </row>
    <row r="4366">
      <c r="O4366">
        <f>IF($R4366="","",CHOOSE($Q$2,YEAR(R4366)*12+MONTH(R4366),INT((R4366-2)/7),YEAR(R4366)*4+ROUNDUP(MONTH(R4366)/3)))</f>
        <v/>
      </c>
      <c r="P4366">
        <f>IF($R4366="","",IF($R4367="",1,IF(O4366&lt;&gt;O4367,1,0)))</f>
        <v/>
      </c>
      <c r="Q4366">
        <f>IF(P4366=1,SUM($P$7:P4366),"")</f>
        <v/>
      </c>
      <c r="R4366">
        <f>IF($A4366="","",IF(ISNUMBER($A4366),$A4366,IFERROR(DATEVALUE($A4366),NA())))</f>
        <v/>
      </c>
    </row>
    <row r="4367">
      <c r="O4367">
        <f>IF($R4367="","",CHOOSE($Q$2,YEAR(R4367)*12+MONTH(R4367),INT((R4367-2)/7),YEAR(R4367)*4+ROUNDUP(MONTH(R4367)/3)))</f>
        <v/>
      </c>
      <c r="P4367">
        <f>IF($R4367="","",IF($R4368="",1,IF(O4367&lt;&gt;O4368,1,0)))</f>
        <v/>
      </c>
      <c r="Q4367">
        <f>IF(P4367=1,SUM($P$7:P4367),"")</f>
        <v/>
      </c>
      <c r="R4367">
        <f>IF($A4367="","",IF(ISNUMBER($A4367),$A4367,IFERROR(DATEVALUE($A4367),NA())))</f>
        <v/>
      </c>
    </row>
    <row r="4368">
      <c r="O4368">
        <f>IF($R4368="","",CHOOSE($Q$2,YEAR(R4368)*12+MONTH(R4368),INT((R4368-2)/7),YEAR(R4368)*4+ROUNDUP(MONTH(R4368)/3)))</f>
        <v/>
      </c>
      <c r="P4368">
        <f>IF($R4368="","",IF($R4369="",1,IF(O4368&lt;&gt;O4369,1,0)))</f>
        <v/>
      </c>
      <c r="Q4368">
        <f>IF(P4368=1,SUM($P$7:P4368),"")</f>
        <v/>
      </c>
      <c r="R4368">
        <f>IF($A4368="","",IF(ISNUMBER($A4368),$A4368,IFERROR(DATEVALUE($A4368),NA())))</f>
        <v/>
      </c>
    </row>
    <row r="4369">
      <c r="O4369">
        <f>IF($R4369="","",CHOOSE($Q$2,YEAR(R4369)*12+MONTH(R4369),INT((R4369-2)/7),YEAR(R4369)*4+ROUNDUP(MONTH(R4369)/3)))</f>
        <v/>
      </c>
      <c r="P4369">
        <f>IF($R4369="","",IF($R4370="",1,IF(O4369&lt;&gt;O4370,1,0)))</f>
        <v/>
      </c>
      <c r="Q4369">
        <f>IF(P4369=1,SUM($P$7:P4369),"")</f>
        <v/>
      </c>
      <c r="R4369">
        <f>IF($A4369="","",IF(ISNUMBER($A4369),$A4369,IFERROR(DATEVALUE($A4369),NA())))</f>
        <v/>
      </c>
    </row>
    <row r="4370">
      <c r="O4370">
        <f>IF($R4370="","",CHOOSE($Q$2,YEAR(R4370)*12+MONTH(R4370),INT((R4370-2)/7),YEAR(R4370)*4+ROUNDUP(MONTH(R4370)/3)))</f>
        <v/>
      </c>
      <c r="P4370">
        <f>IF($R4370="","",IF($R4371="",1,IF(O4370&lt;&gt;O4371,1,0)))</f>
        <v/>
      </c>
      <c r="Q4370">
        <f>IF(P4370=1,SUM($P$7:P4370),"")</f>
        <v/>
      </c>
      <c r="R4370">
        <f>IF($A4370="","",IF(ISNUMBER($A4370),$A4370,IFERROR(DATEVALUE($A4370),NA())))</f>
        <v/>
      </c>
    </row>
    <row r="4371">
      <c r="O4371">
        <f>IF($R4371="","",CHOOSE($Q$2,YEAR(R4371)*12+MONTH(R4371),INT((R4371-2)/7),YEAR(R4371)*4+ROUNDUP(MONTH(R4371)/3)))</f>
        <v/>
      </c>
      <c r="P4371">
        <f>IF($R4371="","",IF($R4372="",1,IF(O4371&lt;&gt;O4372,1,0)))</f>
        <v/>
      </c>
      <c r="Q4371">
        <f>IF(P4371=1,SUM($P$7:P4371),"")</f>
        <v/>
      </c>
      <c r="R4371">
        <f>IF($A4371="","",IF(ISNUMBER($A4371),$A4371,IFERROR(DATEVALUE($A4371),NA())))</f>
        <v/>
      </c>
    </row>
    <row r="4372">
      <c r="O4372">
        <f>IF($R4372="","",CHOOSE($Q$2,YEAR(R4372)*12+MONTH(R4372),INT((R4372-2)/7),YEAR(R4372)*4+ROUNDUP(MONTH(R4372)/3)))</f>
        <v/>
      </c>
      <c r="P4372">
        <f>IF($R4372="","",IF($R4373="",1,IF(O4372&lt;&gt;O4373,1,0)))</f>
        <v/>
      </c>
      <c r="Q4372">
        <f>IF(P4372=1,SUM($P$7:P4372),"")</f>
        <v/>
      </c>
      <c r="R4372">
        <f>IF($A4372="","",IF(ISNUMBER($A4372),$A4372,IFERROR(DATEVALUE($A4372),NA())))</f>
        <v/>
      </c>
    </row>
    <row r="4373">
      <c r="O4373">
        <f>IF($R4373="","",CHOOSE($Q$2,YEAR(R4373)*12+MONTH(R4373),INT((R4373-2)/7),YEAR(R4373)*4+ROUNDUP(MONTH(R4373)/3)))</f>
        <v/>
      </c>
      <c r="P4373">
        <f>IF($R4373="","",IF($R4374="",1,IF(O4373&lt;&gt;O4374,1,0)))</f>
        <v/>
      </c>
      <c r="Q4373">
        <f>IF(P4373=1,SUM($P$7:P4373),"")</f>
        <v/>
      </c>
      <c r="R4373">
        <f>IF($A4373="","",IF(ISNUMBER($A4373),$A4373,IFERROR(DATEVALUE($A4373),NA())))</f>
        <v/>
      </c>
    </row>
    <row r="4374">
      <c r="O4374">
        <f>IF($R4374="","",CHOOSE($Q$2,YEAR(R4374)*12+MONTH(R4374),INT((R4374-2)/7),YEAR(R4374)*4+ROUNDUP(MONTH(R4374)/3)))</f>
        <v/>
      </c>
      <c r="P4374">
        <f>IF($R4374="","",IF($R4375="",1,IF(O4374&lt;&gt;O4375,1,0)))</f>
        <v/>
      </c>
      <c r="Q4374">
        <f>IF(P4374=1,SUM($P$7:P4374),"")</f>
        <v/>
      </c>
      <c r="R4374">
        <f>IF($A4374="","",IF(ISNUMBER($A4374),$A4374,IFERROR(DATEVALUE($A4374),NA())))</f>
        <v/>
      </c>
    </row>
    <row r="4375">
      <c r="O4375">
        <f>IF($R4375="","",CHOOSE($Q$2,YEAR(R4375)*12+MONTH(R4375),INT((R4375-2)/7),YEAR(R4375)*4+ROUNDUP(MONTH(R4375)/3)))</f>
        <v/>
      </c>
      <c r="P4375">
        <f>IF($R4375="","",IF($R4376="",1,IF(O4375&lt;&gt;O4376,1,0)))</f>
        <v/>
      </c>
      <c r="Q4375">
        <f>IF(P4375=1,SUM($P$7:P4375),"")</f>
        <v/>
      </c>
      <c r="R4375">
        <f>IF($A4375="","",IF(ISNUMBER($A4375),$A4375,IFERROR(DATEVALUE($A4375),NA())))</f>
        <v/>
      </c>
    </row>
    <row r="4376">
      <c r="O4376">
        <f>IF($R4376="","",CHOOSE($Q$2,YEAR(R4376)*12+MONTH(R4376),INT((R4376-2)/7),YEAR(R4376)*4+ROUNDUP(MONTH(R4376)/3)))</f>
        <v/>
      </c>
      <c r="P4376">
        <f>IF($R4376="","",IF($R4377="",1,IF(O4376&lt;&gt;O4377,1,0)))</f>
        <v/>
      </c>
      <c r="Q4376">
        <f>IF(P4376=1,SUM($P$7:P4376),"")</f>
        <v/>
      </c>
      <c r="R4376">
        <f>IF($A4376="","",IF(ISNUMBER($A4376),$A4376,IFERROR(DATEVALUE($A4376),NA())))</f>
        <v/>
      </c>
    </row>
    <row r="4377">
      <c r="O4377">
        <f>IF($R4377="","",CHOOSE($Q$2,YEAR(R4377)*12+MONTH(R4377),INT((R4377-2)/7),YEAR(R4377)*4+ROUNDUP(MONTH(R4377)/3)))</f>
        <v/>
      </c>
      <c r="P4377">
        <f>IF($R4377="","",IF($R4378="",1,IF(O4377&lt;&gt;O4378,1,0)))</f>
        <v/>
      </c>
      <c r="Q4377">
        <f>IF(P4377=1,SUM($P$7:P4377),"")</f>
        <v/>
      </c>
      <c r="R4377">
        <f>IF($A4377="","",IF(ISNUMBER($A4377),$A4377,IFERROR(DATEVALUE($A4377),NA())))</f>
        <v/>
      </c>
    </row>
    <row r="4378">
      <c r="O4378">
        <f>IF($R4378="","",CHOOSE($Q$2,YEAR(R4378)*12+MONTH(R4378),INT((R4378-2)/7),YEAR(R4378)*4+ROUNDUP(MONTH(R4378)/3)))</f>
        <v/>
      </c>
      <c r="P4378">
        <f>IF($R4378="","",IF($R4379="",1,IF(O4378&lt;&gt;O4379,1,0)))</f>
        <v/>
      </c>
      <c r="Q4378">
        <f>IF(P4378=1,SUM($P$7:P4378),"")</f>
        <v/>
      </c>
      <c r="R4378">
        <f>IF($A4378="","",IF(ISNUMBER($A4378),$A4378,IFERROR(DATEVALUE($A4378),NA())))</f>
        <v/>
      </c>
    </row>
    <row r="4379">
      <c r="O4379">
        <f>IF($R4379="","",CHOOSE($Q$2,YEAR(R4379)*12+MONTH(R4379),INT((R4379-2)/7),YEAR(R4379)*4+ROUNDUP(MONTH(R4379)/3)))</f>
        <v/>
      </c>
      <c r="P4379">
        <f>IF($R4379="","",IF($R4380="",1,IF(O4379&lt;&gt;O4380,1,0)))</f>
        <v/>
      </c>
      <c r="Q4379">
        <f>IF(P4379=1,SUM($P$7:P4379),"")</f>
        <v/>
      </c>
      <c r="R4379">
        <f>IF($A4379="","",IF(ISNUMBER($A4379),$A4379,IFERROR(DATEVALUE($A4379),NA())))</f>
        <v/>
      </c>
    </row>
    <row r="4380">
      <c r="O4380">
        <f>IF($R4380="","",CHOOSE($Q$2,YEAR(R4380)*12+MONTH(R4380),INT((R4380-2)/7),YEAR(R4380)*4+ROUNDUP(MONTH(R4380)/3)))</f>
        <v/>
      </c>
      <c r="P4380">
        <f>IF($R4380="","",IF($R4381="",1,IF(O4380&lt;&gt;O4381,1,0)))</f>
        <v/>
      </c>
      <c r="Q4380">
        <f>IF(P4380=1,SUM($P$7:P4380),"")</f>
        <v/>
      </c>
      <c r="R4380">
        <f>IF($A4380="","",IF(ISNUMBER($A4380),$A4380,IFERROR(DATEVALUE($A4380),NA())))</f>
        <v/>
      </c>
    </row>
    <row r="4381">
      <c r="O4381">
        <f>IF($R4381="","",CHOOSE($Q$2,YEAR(R4381)*12+MONTH(R4381),INT((R4381-2)/7),YEAR(R4381)*4+ROUNDUP(MONTH(R4381)/3)))</f>
        <v/>
      </c>
      <c r="P4381">
        <f>IF($R4381="","",IF($R4382="",1,IF(O4381&lt;&gt;O4382,1,0)))</f>
        <v/>
      </c>
      <c r="Q4381">
        <f>IF(P4381=1,SUM($P$7:P4381),"")</f>
        <v/>
      </c>
      <c r="R4381">
        <f>IF($A4381="","",IF(ISNUMBER($A4381),$A4381,IFERROR(DATEVALUE($A4381),NA())))</f>
        <v/>
      </c>
    </row>
    <row r="4382">
      <c r="O4382">
        <f>IF($R4382="","",CHOOSE($Q$2,YEAR(R4382)*12+MONTH(R4382),INT((R4382-2)/7),YEAR(R4382)*4+ROUNDUP(MONTH(R4382)/3)))</f>
        <v/>
      </c>
      <c r="P4382">
        <f>IF($R4382="","",IF($R4383="",1,IF(O4382&lt;&gt;O4383,1,0)))</f>
        <v/>
      </c>
      <c r="Q4382">
        <f>IF(P4382=1,SUM($P$7:P4382),"")</f>
        <v/>
      </c>
      <c r="R4382">
        <f>IF($A4382="","",IF(ISNUMBER($A4382),$A4382,IFERROR(DATEVALUE($A4382),NA())))</f>
        <v/>
      </c>
    </row>
    <row r="4383">
      <c r="O4383">
        <f>IF($R4383="","",CHOOSE($Q$2,YEAR(R4383)*12+MONTH(R4383),INT((R4383-2)/7),YEAR(R4383)*4+ROUNDUP(MONTH(R4383)/3)))</f>
        <v/>
      </c>
      <c r="P4383">
        <f>IF($R4383="","",IF($R4384="",1,IF(O4383&lt;&gt;O4384,1,0)))</f>
        <v/>
      </c>
      <c r="Q4383">
        <f>IF(P4383=1,SUM($P$7:P4383),"")</f>
        <v/>
      </c>
      <c r="R4383">
        <f>IF($A4383="","",IF(ISNUMBER($A4383),$A4383,IFERROR(DATEVALUE($A4383),NA())))</f>
        <v/>
      </c>
    </row>
    <row r="4384">
      <c r="O4384">
        <f>IF($R4384="","",CHOOSE($Q$2,YEAR(R4384)*12+MONTH(R4384),INT((R4384-2)/7),YEAR(R4384)*4+ROUNDUP(MONTH(R4384)/3)))</f>
        <v/>
      </c>
      <c r="P4384">
        <f>IF($R4384="","",IF($R4385="",1,IF(O4384&lt;&gt;O4385,1,0)))</f>
        <v/>
      </c>
      <c r="Q4384">
        <f>IF(P4384=1,SUM($P$7:P4384),"")</f>
        <v/>
      </c>
      <c r="R4384">
        <f>IF($A4384="","",IF(ISNUMBER($A4384),$A4384,IFERROR(DATEVALUE($A4384),NA())))</f>
        <v/>
      </c>
    </row>
    <row r="4385">
      <c r="O4385">
        <f>IF($R4385="","",CHOOSE($Q$2,YEAR(R4385)*12+MONTH(R4385),INT((R4385-2)/7),YEAR(R4385)*4+ROUNDUP(MONTH(R4385)/3)))</f>
        <v/>
      </c>
      <c r="P4385">
        <f>IF($R4385="","",IF($R4386="",1,IF(O4385&lt;&gt;O4386,1,0)))</f>
        <v/>
      </c>
      <c r="Q4385">
        <f>IF(P4385=1,SUM($P$7:P4385),"")</f>
        <v/>
      </c>
      <c r="R4385">
        <f>IF($A4385="","",IF(ISNUMBER($A4385),$A4385,IFERROR(DATEVALUE($A4385),NA())))</f>
        <v/>
      </c>
    </row>
    <row r="4386">
      <c r="O4386">
        <f>IF($R4386="","",CHOOSE($Q$2,YEAR(R4386)*12+MONTH(R4386),INT((R4386-2)/7),YEAR(R4386)*4+ROUNDUP(MONTH(R4386)/3)))</f>
        <v/>
      </c>
      <c r="P4386">
        <f>IF($R4386="","",IF($R4387="",1,IF(O4386&lt;&gt;O4387,1,0)))</f>
        <v/>
      </c>
      <c r="Q4386">
        <f>IF(P4386=1,SUM($P$7:P4386),"")</f>
        <v/>
      </c>
      <c r="R4386">
        <f>IF($A4386="","",IF(ISNUMBER($A4386),$A4386,IFERROR(DATEVALUE($A4386),NA())))</f>
        <v/>
      </c>
    </row>
    <row r="4387">
      <c r="O4387">
        <f>IF($R4387="","",CHOOSE($Q$2,YEAR(R4387)*12+MONTH(R4387),INT((R4387-2)/7),YEAR(R4387)*4+ROUNDUP(MONTH(R4387)/3)))</f>
        <v/>
      </c>
      <c r="P4387">
        <f>IF($R4387="","",IF($R4388="",1,IF(O4387&lt;&gt;O4388,1,0)))</f>
        <v/>
      </c>
      <c r="Q4387">
        <f>IF(P4387=1,SUM($P$7:P4387),"")</f>
        <v/>
      </c>
      <c r="R4387">
        <f>IF($A4387="","",IF(ISNUMBER($A4387),$A4387,IFERROR(DATEVALUE($A4387),NA())))</f>
        <v/>
      </c>
    </row>
    <row r="4388">
      <c r="O4388">
        <f>IF($R4388="","",CHOOSE($Q$2,YEAR(R4388)*12+MONTH(R4388),INT((R4388-2)/7),YEAR(R4388)*4+ROUNDUP(MONTH(R4388)/3)))</f>
        <v/>
      </c>
      <c r="P4388">
        <f>IF($R4388="","",IF($R4389="",1,IF(O4388&lt;&gt;O4389,1,0)))</f>
        <v/>
      </c>
      <c r="Q4388">
        <f>IF(P4388=1,SUM($P$7:P4388),"")</f>
        <v/>
      </c>
      <c r="R4388">
        <f>IF($A4388="","",IF(ISNUMBER($A4388),$A4388,IFERROR(DATEVALUE($A4388),NA())))</f>
        <v/>
      </c>
    </row>
    <row r="4389">
      <c r="O4389">
        <f>IF($R4389="","",CHOOSE($Q$2,YEAR(R4389)*12+MONTH(R4389),INT((R4389-2)/7),YEAR(R4389)*4+ROUNDUP(MONTH(R4389)/3)))</f>
        <v/>
      </c>
      <c r="P4389">
        <f>IF($R4389="","",IF($R4390="",1,IF(O4389&lt;&gt;O4390,1,0)))</f>
        <v/>
      </c>
      <c r="Q4389">
        <f>IF(P4389=1,SUM($P$7:P4389),"")</f>
        <v/>
      </c>
      <c r="R4389">
        <f>IF($A4389="","",IF(ISNUMBER($A4389),$A4389,IFERROR(DATEVALUE($A4389),NA())))</f>
        <v/>
      </c>
    </row>
    <row r="4390">
      <c r="O4390">
        <f>IF($R4390="","",CHOOSE($Q$2,YEAR(R4390)*12+MONTH(R4390),INT((R4390-2)/7),YEAR(R4390)*4+ROUNDUP(MONTH(R4390)/3)))</f>
        <v/>
      </c>
      <c r="P4390">
        <f>IF($R4390="","",IF($R4391="",1,IF(O4390&lt;&gt;O4391,1,0)))</f>
        <v/>
      </c>
      <c r="Q4390">
        <f>IF(P4390=1,SUM($P$7:P4390),"")</f>
        <v/>
      </c>
      <c r="R4390">
        <f>IF($A4390="","",IF(ISNUMBER($A4390),$A4390,IFERROR(DATEVALUE($A4390),NA())))</f>
        <v/>
      </c>
    </row>
    <row r="4391">
      <c r="O4391">
        <f>IF($R4391="","",CHOOSE($Q$2,YEAR(R4391)*12+MONTH(R4391),INT((R4391-2)/7),YEAR(R4391)*4+ROUNDUP(MONTH(R4391)/3)))</f>
        <v/>
      </c>
      <c r="P4391">
        <f>IF($R4391="","",IF($R4392="",1,IF(O4391&lt;&gt;O4392,1,0)))</f>
        <v/>
      </c>
      <c r="Q4391">
        <f>IF(P4391=1,SUM($P$7:P4391),"")</f>
        <v/>
      </c>
      <c r="R4391">
        <f>IF($A4391="","",IF(ISNUMBER($A4391),$A4391,IFERROR(DATEVALUE($A4391),NA())))</f>
        <v/>
      </c>
    </row>
    <row r="4392">
      <c r="O4392">
        <f>IF($R4392="","",CHOOSE($Q$2,YEAR(R4392)*12+MONTH(R4392),INT((R4392-2)/7),YEAR(R4392)*4+ROUNDUP(MONTH(R4392)/3)))</f>
        <v/>
      </c>
      <c r="P4392">
        <f>IF($R4392="","",IF($R4393="",1,IF(O4392&lt;&gt;O4393,1,0)))</f>
        <v/>
      </c>
      <c r="Q4392">
        <f>IF(P4392=1,SUM($P$7:P4392),"")</f>
        <v/>
      </c>
      <c r="R4392">
        <f>IF($A4392="","",IF(ISNUMBER($A4392),$A4392,IFERROR(DATEVALUE($A4392),NA())))</f>
        <v/>
      </c>
    </row>
    <row r="4393">
      <c r="O4393">
        <f>IF($R4393="","",CHOOSE($Q$2,YEAR(R4393)*12+MONTH(R4393),INT((R4393-2)/7),YEAR(R4393)*4+ROUNDUP(MONTH(R4393)/3)))</f>
        <v/>
      </c>
      <c r="P4393">
        <f>IF($R4393="","",IF($R4394="",1,IF(O4393&lt;&gt;O4394,1,0)))</f>
        <v/>
      </c>
      <c r="Q4393">
        <f>IF(P4393=1,SUM($P$7:P4393),"")</f>
        <v/>
      </c>
      <c r="R4393">
        <f>IF($A4393="","",IF(ISNUMBER($A4393),$A4393,IFERROR(DATEVALUE($A4393),NA())))</f>
        <v/>
      </c>
    </row>
    <row r="4394">
      <c r="O4394">
        <f>IF($R4394="","",CHOOSE($Q$2,YEAR(R4394)*12+MONTH(R4394),INT((R4394-2)/7),YEAR(R4394)*4+ROUNDUP(MONTH(R4394)/3)))</f>
        <v/>
      </c>
      <c r="P4394">
        <f>IF($R4394="","",IF($R4395="",1,IF(O4394&lt;&gt;O4395,1,0)))</f>
        <v/>
      </c>
      <c r="Q4394">
        <f>IF(P4394=1,SUM($P$7:P4394),"")</f>
        <v/>
      </c>
      <c r="R4394">
        <f>IF($A4394="","",IF(ISNUMBER($A4394),$A4394,IFERROR(DATEVALUE($A4394),NA())))</f>
        <v/>
      </c>
    </row>
    <row r="4395">
      <c r="O4395">
        <f>IF($R4395="","",CHOOSE($Q$2,YEAR(R4395)*12+MONTH(R4395),INT((R4395-2)/7),YEAR(R4395)*4+ROUNDUP(MONTH(R4395)/3)))</f>
        <v/>
      </c>
      <c r="P4395">
        <f>IF($R4395="","",IF($R4396="",1,IF(O4395&lt;&gt;O4396,1,0)))</f>
        <v/>
      </c>
      <c r="Q4395">
        <f>IF(P4395=1,SUM($P$7:P4395),"")</f>
        <v/>
      </c>
      <c r="R4395">
        <f>IF($A4395="","",IF(ISNUMBER($A4395),$A4395,IFERROR(DATEVALUE($A4395),NA())))</f>
        <v/>
      </c>
    </row>
    <row r="4396">
      <c r="O4396">
        <f>IF($R4396="","",CHOOSE($Q$2,YEAR(R4396)*12+MONTH(R4396),INT((R4396-2)/7),YEAR(R4396)*4+ROUNDUP(MONTH(R4396)/3)))</f>
        <v/>
      </c>
      <c r="P4396">
        <f>IF($R4396="","",IF($R4397="",1,IF(O4396&lt;&gt;O4397,1,0)))</f>
        <v/>
      </c>
      <c r="Q4396">
        <f>IF(P4396=1,SUM($P$7:P4396),"")</f>
        <v/>
      </c>
      <c r="R4396">
        <f>IF($A4396="","",IF(ISNUMBER($A4396),$A4396,IFERROR(DATEVALUE($A4396),NA())))</f>
        <v/>
      </c>
    </row>
    <row r="4397">
      <c r="O4397">
        <f>IF($R4397="","",CHOOSE($Q$2,YEAR(R4397)*12+MONTH(R4397),INT((R4397-2)/7),YEAR(R4397)*4+ROUNDUP(MONTH(R4397)/3)))</f>
        <v/>
      </c>
      <c r="P4397">
        <f>IF($R4397="","",IF($R4398="",1,IF(O4397&lt;&gt;O4398,1,0)))</f>
        <v/>
      </c>
      <c r="Q4397">
        <f>IF(P4397=1,SUM($P$7:P4397),"")</f>
        <v/>
      </c>
      <c r="R4397">
        <f>IF($A4397="","",IF(ISNUMBER($A4397),$A4397,IFERROR(DATEVALUE($A4397),NA())))</f>
        <v/>
      </c>
    </row>
    <row r="4398">
      <c r="O4398">
        <f>IF($R4398="","",CHOOSE($Q$2,YEAR(R4398)*12+MONTH(R4398),INT((R4398-2)/7),YEAR(R4398)*4+ROUNDUP(MONTH(R4398)/3)))</f>
        <v/>
      </c>
      <c r="P4398">
        <f>IF($R4398="","",IF($R4399="",1,IF(O4398&lt;&gt;O4399,1,0)))</f>
        <v/>
      </c>
      <c r="Q4398">
        <f>IF(P4398=1,SUM($P$7:P4398),"")</f>
        <v/>
      </c>
      <c r="R4398">
        <f>IF($A4398="","",IF(ISNUMBER($A4398),$A4398,IFERROR(DATEVALUE($A4398),NA())))</f>
        <v/>
      </c>
    </row>
    <row r="4399">
      <c r="O4399">
        <f>IF($R4399="","",CHOOSE($Q$2,YEAR(R4399)*12+MONTH(R4399),INT((R4399-2)/7),YEAR(R4399)*4+ROUNDUP(MONTH(R4399)/3)))</f>
        <v/>
      </c>
      <c r="P4399">
        <f>IF($R4399="","",IF($R4400="",1,IF(O4399&lt;&gt;O4400,1,0)))</f>
        <v/>
      </c>
      <c r="Q4399">
        <f>IF(P4399=1,SUM($P$7:P4399),"")</f>
        <v/>
      </c>
      <c r="R4399">
        <f>IF($A4399="","",IF(ISNUMBER($A4399),$A4399,IFERROR(DATEVALUE($A4399),NA())))</f>
        <v/>
      </c>
    </row>
    <row r="4400">
      <c r="O4400">
        <f>IF($R4400="","",CHOOSE($Q$2,YEAR(R4400)*12+MONTH(R4400),INT((R4400-2)/7),YEAR(R4400)*4+ROUNDUP(MONTH(R4400)/3)))</f>
        <v/>
      </c>
      <c r="P4400">
        <f>IF($R4400="","",IF($R4401="",1,IF(O4400&lt;&gt;O4401,1,0)))</f>
        <v/>
      </c>
      <c r="Q4400">
        <f>IF(P4400=1,SUM($P$7:P4400),"")</f>
        <v/>
      </c>
      <c r="R4400">
        <f>IF($A4400="","",IF(ISNUMBER($A4400),$A4400,IFERROR(DATEVALUE($A4400),NA())))</f>
        <v/>
      </c>
    </row>
    <row r="4401">
      <c r="O4401">
        <f>IF($R4401="","",CHOOSE($Q$2,YEAR(R4401)*12+MONTH(R4401),INT((R4401-2)/7),YEAR(R4401)*4+ROUNDUP(MONTH(R4401)/3)))</f>
        <v/>
      </c>
      <c r="P4401">
        <f>IF($R4401="","",IF($R4402="",1,IF(O4401&lt;&gt;O4402,1,0)))</f>
        <v/>
      </c>
      <c r="Q4401">
        <f>IF(P4401=1,SUM($P$7:P4401),"")</f>
        <v/>
      </c>
      <c r="R4401">
        <f>IF($A4401="","",IF(ISNUMBER($A4401),$A4401,IFERROR(DATEVALUE($A4401),NA())))</f>
        <v/>
      </c>
    </row>
    <row r="4402">
      <c r="O4402">
        <f>IF($R4402="","",CHOOSE($Q$2,YEAR(R4402)*12+MONTH(R4402),INT((R4402-2)/7),YEAR(R4402)*4+ROUNDUP(MONTH(R4402)/3)))</f>
        <v/>
      </c>
      <c r="P4402">
        <f>IF($R4402="","",IF($R4403="",1,IF(O4402&lt;&gt;O4403,1,0)))</f>
        <v/>
      </c>
      <c r="Q4402">
        <f>IF(P4402=1,SUM($P$7:P4402),"")</f>
        <v/>
      </c>
      <c r="R4402">
        <f>IF($A4402="","",IF(ISNUMBER($A4402),$A4402,IFERROR(DATEVALUE($A4402),NA())))</f>
        <v/>
      </c>
    </row>
    <row r="4403">
      <c r="O4403">
        <f>IF($R4403="","",CHOOSE($Q$2,YEAR(R4403)*12+MONTH(R4403),INT((R4403-2)/7),YEAR(R4403)*4+ROUNDUP(MONTH(R4403)/3)))</f>
        <v/>
      </c>
      <c r="P4403">
        <f>IF($R4403="","",IF($R4404="",1,IF(O4403&lt;&gt;O4404,1,0)))</f>
        <v/>
      </c>
      <c r="Q4403">
        <f>IF(P4403=1,SUM($P$7:P4403),"")</f>
        <v/>
      </c>
      <c r="R4403">
        <f>IF($A4403="","",IF(ISNUMBER($A4403),$A4403,IFERROR(DATEVALUE($A4403),NA())))</f>
        <v/>
      </c>
    </row>
    <row r="4404">
      <c r="O4404">
        <f>IF($R4404="","",CHOOSE($Q$2,YEAR(R4404)*12+MONTH(R4404),INT((R4404-2)/7),YEAR(R4404)*4+ROUNDUP(MONTH(R4404)/3)))</f>
        <v/>
      </c>
      <c r="P4404">
        <f>IF($R4404="","",IF($R4405="",1,IF(O4404&lt;&gt;O4405,1,0)))</f>
        <v/>
      </c>
      <c r="Q4404">
        <f>IF(P4404=1,SUM($P$7:P4404),"")</f>
        <v/>
      </c>
      <c r="R4404">
        <f>IF($A4404="","",IF(ISNUMBER($A4404),$A4404,IFERROR(DATEVALUE($A4404),NA())))</f>
        <v/>
      </c>
    </row>
    <row r="4405">
      <c r="O4405">
        <f>IF($R4405="","",CHOOSE($Q$2,YEAR(R4405)*12+MONTH(R4405),INT((R4405-2)/7),YEAR(R4405)*4+ROUNDUP(MONTH(R4405)/3)))</f>
        <v/>
      </c>
      <c r="P4405">
        <f>IF($R4405="","",IF($R4406="",1,IF(O4405&lt;&gt;O4406,1,0)))</f>
        <v/>
      </c>
      <c r="Q4405">
        <f>IF(P4405=1,SUM($P$7:P4405),"")</f>
        <v/>
      </c>
      <c r="R4405">
        <f>IF($A4405="","",IF(ISNUMBER($A4405),$A4405,IFERROR(DATEVALUE($A4405),NA())))</f>
        <v/>
      </c>
    </row>
    <row r="4406">
      <c r="O4406">
        <f>IF($R4406="","",CHOOSE($Q$2,YEAR(R4406)*12+MONTH(R4406),INT((R4406-2)/7),YEAR(R4406)*4+ROUNDUP(MONTH(R4406)/3)))</f>
        <v/>
      </c>
      <c r="P4406">
        <f>IF($R4406="","",IF($R4407="",1,IF(O4406&lt;&gt;O4407,1,0)))</f>
        <v/>
      </c>
      <c r="Q4406">
        <f>IF(P4406=1,SUM($P$7:P4406),"")</f>
        <v/>
      </c>
      <c r="R4406">
        <f>IF($A4406="","",IF(ISNUMBER($A4406),$A4406,IFERROR(DATEVALUE($A4406),NA())))</f>
        <v/>
      </c>
    </row>
    <row r="4407">
      <c r="O4407">
        <f>IF($R4407="","",CHOOSE($Q$2,YEAR(R4407)*12+MONTH(R4407),INT((R4407-2)/7),YEAR(R4407)*4+ROUNDUP(MONTH(R4407)/3)))</f>
        <v/>
      </c>
      <c r="P4407">
        <f>IF($R4407="","",IF($R4408="",1,IF(O4407&lt;&gt;O4408,1,0)))</f>
        <v/>
      </c>
      <c r="Q4407">
        <f>IF(P4407=1,SUM($P$7:P4407),"")</f>
        <v/>
      </c>
      <c r="R4407">
        <f>IF($A4407="","",IF(ISNUMBER($A4407),$A4407,IFERROR(DATEVALUE($A4407),NA())))</f>
        <v/>
      </c>
    </row>
    <row r="4408">
      <c r="O4408">
        <f>IF($R4408="","",CHOOSE($Q$2,YEAR(R4408)*12+MONTH(R4408),INT((R4408-2)/7),YEAR(R4408)*4+ROUNDUP(MONTH(R4408)/3)))</f>
        <v/>
      </c>
      <c r="P4408">
        <f>IF($R4408="","",IF($R4409="",1,IF(O4408&lt;&gt;O4409,1,0)))</f>
        <v/>
      </c>
      <c r="Q4408">
        <f>IF(P4408=1,SUM($P$7:P4408),"")</f>
        <v/>
      </c>
      <c r="R4408">
        <f>IF($A4408="","",IF(ISNUMBER($A4408),$A4408,IFERROR(DATEVALUE($A4408),NA())))</f>
        <v/>
      </c>
    </row>
    <row r="4409">
      <c r="O4409">
        <f>IF($R4409="","",CHOOSE($Q$2,YEAR(R4409)*12+MONTH(R4409),INT((R4409-2)/7),YEAR(R4409)*4+ROUNDUP(MONTH(R4409)/3)))</f>
        <v/>
      </c>
      <c r="P4409">
        <f>IF($R4409="","",IF($R4410="",1,IF(O4409&lt;&gt;O4410,1,0)))</f>
        <v/>
      </c>
      <c r="Q4409">
        <f>IF(P4409=1,SUM($P$7:P4409),"")</f>
        <v/>
      </c>
      <c r="R4409">
        <f>IF($A4409="","",IF(ISNUMBER($A4409),$A4409,IFERROR(DATEVALUE($A4409),NA())))</f>
        <v/>
      </c>
    </row>
    <row r="4410">
      <c r="O4410">
        <f>IF($R4410="","",CHOOSE($Q$2,YEAR(R4410)*12+MONTH(R4410),INT((R4410-2)/7),YEAR(R4410)*4+ROUNDUP(MONTH(R4410)/3)))</f>
        <v/>
      </c>
      <c r="P4410">
        <f>IF($R4410="","",IF($R4411="",1,IF(O4410&lt;&gt;O4411,1,0)))</f>
        <v/>
      </c>
      <c r="Q4410">
        <f>IF(P4410=1,SUM($P$7:P4410),"")</f>
        <v/>
      </c>
      <c r="R4410">
        <f>IF($A4410="","",IF(ISNUMBER($A4410),$A4410,IFERROR(DATEVALUE($A4410),NA())))</f>
        <v/>
      </c>
    </row>
    <row r="4411">
      <c r="O4411">
        <f>IF($R4411="","",CHOOSE($Q$2,YEAR(R4411)*12+MONTH(R4411),INT((R4411-2)/7),YEAR(R4411)*4+ROUNDUP(MONTH(R4411)/3)))</f>
        <v/>
      </c>
      <c r="P4411">
        <f>IF($R4411="","",IF($R4412="",1,IF(O4411&lt;&gt;O4412,1,0)))</f>
        <v/>
      </c>
      <c r="Q4411">
        <f>IF(P4411=1,SUM($P$7:P4411),"")</f>
        <v/>
      </c>
      <c r="R4411">
        <f>IF($A4411="","",IF(ISNUMBER($A4411),$A4411,IFERROR(DATEVALUE($A4411),NA())))</f>
        <v/>
      </c>
    </row>
    <row r="4412">
      <c r="O4412">
        <f>IF($R4412="","",CHOOSE($Q$2,YEAR(R4412)*12+MONTH(R4412),INT((R4412-2)/7),YEAR(R4412)*4+ROUNDUP(MONTH(R4412)/3)))</f>
        <v/>
      </c>
      <c r="P4412">
        <f>IF($R4412="","",IF($R4413="",1,IF(O4412&lt;&gt;O4413,1,0)))</f>
        <v/>
      </c>
      <c r="Q4412">
        <f>IF(P4412=1,SUM($P$7:P4412),"")</f>
        <v/>
      </c>
      <c r="R4412">
        <f>IF($A4412="","",IF(ISNUMBER($A4412),$A4412,IFERROR(DATEVALUE($A4412),NA())))</f>
        <v/>
      </c>
    </row>
    <row r="4413">
      <c r="O4413">
        <f>IF($R4413="","",CHOOSE($Q$2,YEAR(R4413)*12+MONTH(R4413),INT((R4413-2)/7),YEAR(R4413)*4+ROUNDUP(MONTH(R4413)/3)))</f>
        <v/>
      </c>
      <c r="P4413">
        <f>IF($R4413="","",IF($R4414="",1,IF(O4413&lt;&gt;O4414,1,0)))</f>
        <v/>
      </c>
      <c r="Q4413">
        <f>IF(P4413=1,SUM($P$7:P4413),"")</f>
        <v/>
      </c>
      <c r="R4413">
        <f>IF($A4413="","",IF(ISNUMBER($A4413),$A4413,IFERROR(DATEVALUE($A4413),NA())))</f>
        <v/>
      </c>
    </row>
    <row r="4414">
      <c r="O4414">
        <f>IF($R4414="","",CHOOSE($Q$2,YEAR(R4414)*12+MONTH(R4414),INT((R4414-2)/7),YEAR(R4414)*4+ROUNDUP(MONTH(R4414)/3)))</f>
        <v/>
      </c>
      <c r="P4414">
        <f>IF($R4414="","",IF($R4415="",1,IF(O4414&lt;&gt;O4415,1,0)))</f>
        <v/>
      </c>
      <c r="Q4414">
        <f>IF(P4414=1,SUM($P$7:P4414),"")</f>
        <v/>
      </c>
      <c r="R4414">
        <f>IF($A4414="","",IF(ISNUMBER($A4414),$A4414,IFERROR(DATEVALUE($A4414),NA())))</f>
        <v/>
      </c>
    </row>
    <row r="4415">
      <c r="O4415">
        <f>IF($R4415="","",CHOOSE($Q$2,YEAR(R4415)*12+MONTH(R4415),INT((R4415-2)/7),YEAR(R4415)*4+ROUNDUP(MONTH(R4415)/3)))</f>
        <v/>
      </c>
      <c r="P4415">
        <f>IF($R4415="","",IF($R4416="",1,IF(O4415&lt;&gt;O4416,1,0)))</f>
        <v/>
      </c>
      <c r="Q4415">
        <f>IF(P4415=1,SUM($P$7:P4415),"")</f>
        <v/>
      </c>
      <c r="R4415">
        <f>IF($A4415="","",IF(ISNUMBER($A4415),$A4415,IFERROR(DATEVALUE($A4415),NA())))</f>
        <v/>
      </c>
    </row>
    <row r="4416">
      <c r="O4416">
        <f>IF($R4416="","",CHOOSE($Q$2,YEAR(R4416)*12+MONTH(R4416),INT((R4416-2)/7),YEAR(R4416)*4+ROUNDUP(MONTH(R4416)/3)))</f>
        <v/>
      </c>
      <c r="P4416">
        <f>IF($R4416="","",IF($R4417="",1,IF(O4416&lt;&gt;O4417,1,0)))</f>
        <v/>
      </c>
      <c r="Q4416">
        <f>IF(P4416=1,SUM($P$7:P4416),"")</f>
        <v/>
      </c>
      <c r="R4416">
        <f>IF($A4416="","",IF(ISNUMBER($A4416),$A4416,IFERROR(DATEVALUE($A4416),NA())))</f>
        <v/>
      </c>
    </row>
    <row r="4417">
      <c r="O4417">
        <f>IF($R4417="","",CHOOSE($Q$2,YEAR(R4417)*12+MONTH(R4417),INT((R4417-2)/7),YEAR(R4417)*4+ROUNDUP(MONTH(R4417)/3)))</f>
        <v/>
      </c>
      <c r="P4417">
        <f>IF($R4417="","",IF($R4418="",1,IF(O4417&lt;&gt;O4418,1,0)))</f>
        <v/>
      </c>
      <c r="Q4417">
        <f>IF(P4417=1,SUM($P$7:P4417),"")</f>
        <v/>
      </c>
      <c r="R4417">
        <f>IF($A4417="","",IF(ISNUMBER($A4417),$A4417,IFERROR(DATEVALUE($A4417),NA())))</f>
        <v/>
      </c>
    </row>
    <row r="4418">
      <c r="O4418">
        <f>IF($R4418="","",CHOOSE($Q$2,YEAR(R4418)*12+MONTH(R4418),INT((R4418-2)/7),YEAR(R4418)*4+ROUNDUP(MONTH(R4418)/3)))</f>
        <v/>
      </c>
      <c r="P4418">
        <f>IF($R4418="","",IF($R4419="",1,IF(O4418&lt;&gt;O4419,1,0)))</f>
        <v/>
      </c>
      <c r="Q4418">
        <f>IF(P4418=1,SUM($P$7:P4418),"")</f>
        <v/>
      </c>
      <c r="R4418">
        <f>IF($A4418="","",IF(ISNUMBER($A4418),$A4418,IFERROR(DATEVALUE($A4418),NA())))</f>
        <v/>
      </c>
    </row>
    <row r="4419">
      <c r="O4419">
        <f>IF($R4419="","",CHOOSE($Q$2,YEAR(R4419)*12+MONTH(R4419),INT((R4419-2)/7),YEAR(R4419)*4+ROUNDUP(MONTH(R4419)/3)))</f>
        <v/>
      </c>
      <c r="P4419">
        <f>IF($R4419="","",IF($R4420="",1,IF(O4419&lt;&gt;O4420,1,0)))</f>
        <v/>
      </c>
      <c r="Q4419">
        <f>IF(P4419=1,SUM($P$7:P4419),"")</f>
        <v/>
      </c>
      <c r="R4419">
        <f>IF($A4419="","",IF(ISNUMBER($A4419),$A4419,IFERROR(DATEVALUE($A4419),NA())))</f>
        <v/>
      </c>
    </row>
    <row r="4420">
      <c r="O4420">
        <f>IF($R4420="","",CHOOSE($Q$2,YEAR(R4420)*12+MONTH(R4420),INT((R4420-2)/7),YEAR(R4420)*4+ROUNDUP(MONTH(R4420)/3)))</f>
        <v/>
      </c>
      <c r="P4420">
        <f>IF($R4420="","",IF($R4421="",1,IF(O4420&lt;&gt;O4421,1,0)))</f>
        <v/>
      </c>
      <c r="Q4420">
        <f>IF(P4420=1,SUM($P$7:P4420),"")</f>
        <v/>
      </c>
      <c r="R4420">
        <f>IF($A4420="","",IF(ISNUMBER($A4420),$A4420,IFERROR(DATEVALUE($A4420),NA())))</f>
        <v/>
      </c>
    </row>
    <row r="4421">
      <c r="O4421">
        <f>IF($R4421="","",CHOOSE($Q$2,YEAR(R4421)*12+MONTH(R4421),INT((R4421-2)/7),YEAR(R4421)*4+ROUNDUP(MONTH(R4421)/3)))</f>
        <v/>
      </c>
      <c r="P4421">
        <f>IF($R4421="","",IF($R4422="",1,IF(O4421&lt;&gt;O4422,1,0)))</f>
        <v/>
      </c>
      <c r="Q4421">
        <f>IF(P4421=1,SUM($P$7:P4421),"")</f>
        <v/>
      </c>
      <c r="R4421">
        <f>IF($A4421="","",IF(ISNUMBER($A4421),$A4421,IFERROR(DATEVALUE($A4421),NA())))</f>
        <v/>
      </c>
    </row>
    <row r="4422">
      <c r="O4422">
        <f>IF($R4422="","",CHOOSE($Q$2,YEAR(R4422)*12+MONTH(R4422),INT((R4422-2)/7),YEAR(R4422)*4+ROUNDUP(MONTH(R4422)/3)))</f>
        <v/>
      </c>
      <c r="P4422">
        <f>IF($R4422="","",IF($R4423="",1,IF(O4422&lt;&gt;O4423,1,0)))</f>
        <v/>
      </c>
      <c r="Q4422">
        <f>IF(P4422=1,SUM($P$7:P4422),"")</f>
        <v/>
      </c>
      <c r="R4422">
        <f>IF($A4422="","",IF(ISNUMBER($A4422),$A4422,IFERROR(DATEVALUE($A4422),NA())))</f>
        <v/>
      </c>
    </row>
    <row r="4423">
      <c r="O4423">
        <f>IF($R4423="","",CHOOSE($Q$2,YEAR(R4423)*12+MONTH(R4423),INT((R4423-2)/7),YEAR(R4423)*4+ROUNDUP(MONTH(R4423)/3)))</f>
        <v/>
      </c>
      <c r="P4423">
        <f>IF($R4423="","",IF($R4424="",1,IF(O4423&lt;&gt;O4424,1,0)))</f>
        <v/>
      </c>
      <c r="Q4423">
        <f>IF(P4423=1,SUM($P$7:P4423),"")</f>
        <v/>
      </c>
      <c r="R4423">
        <f>IF($A4423="","",IF(ISNUMBER($A4423),$A4423,IFERROR(DATEVALUE($A4423),NA())))</f>
        <v/>
      </c>
    </row>
    <row r="4424">
      <c r="O4424">
        <f>IF($R4424="","",CHOOSE($Q$2,YEAR(R4424)*12+MONTH(R4424),INT((R4424-2)/7),YEAR(R4424)*4+ROUNDUP(MONTH(R4424)/3)))</f>
        <v/>
      </c>
      <c r="P4424">
        <f>IF($R4424="","",IF($R4425="",1,IF(O4424&lt;&gt;O4425,1,0)))</f>
        <v/>
      </c>
      <c r="Q4424">
        <f>IF(P4424=1,SUM($P$7:P4424),"")</f>
        <v/>
      </c>
      <c r="R4424">
        <f>IF($A4424="","",IF(ISNUMBER($A4424),$A4424,IFERROR(DATEVALUE($A4424),NA())))</f>
        <v/>
      </c>
    </row>
    <row r="4425">
      <c r="O4425">
        <f>IF($R4425="","",CHOOSE($Q$2,YEAR(R4425)*12+MONTH(R4425),INT((R4425-2)/7),YEAR(R4425)*4+ROUNDUP(MONTH(R4425)/3)))</f>
        <v/>
      </c>
      <c r="P4425">
        <f>IF($R4425="","",IF($R4426="",1,IF(O4425&lt;&gt;O4426,1,0)))</f>
        <v/>
      </c>
      <c r="Q4425">
        <f>IF(P4425=1,SUM($P$7:P4425),"")</f>
        <v/>
      </c>
      <c r="R4425">
        <f>IF($A4425="","",IF(ISNUMBER($A4425),$A4425,IFERROR(DATEVALUE($A4425),NA())))</f>
        <v/>
      </c>
    </row>
    <row r="4426">
      <c r="O4426">
        <f>IF($R4426="","",CHOOSE($Q$2,YEAR(R4426)*12+MONTH(R4426),INT((R4426-2)/7),YEAR(R4426)*4+ROUNDUP(MONTH(R4426)/3)))</f>
        <v/>
      </c>
      <c r="P4426">
        <f>IF($R4426="","",IF($R4427="",1,IF(O4426&lt;&gt;O4427,1,0)))</f>
        <v/>
      </c>
      <c r="Q4426">
        <f>IF(P4426=1,SUM($P$7:P4426),"")</f>
        <v/>
      </c>
      <c r="R4426">
        <f>IF($A4426="","",IF(ISNUMBER($A4426),$A4426,IFERROR(DATEVALUE($A4426),NA())))</f>
        <v/>
      </c>
    </row>
    <row r="4427">
      <c r="O4427">
        <f>IF($R4427="","",CHOOSE($Q$2,YEAR(R4427)*12+MONTH(R4427),INT((R4427-2)/7),YEAR(R4427)*4+ROUNDUP(MONTH(R4427)/3)))</f>
        <v/>
      </c>
      <c r="P4427">
        <f>IF($R4427="","",IF($R4428="",1,IF(O4427&lt;&gt;O4428,1,0)))</f>
        <v/>
      </c>
      <c r="Q4427">
        <f>IF(P4427=1,SUM($P$7:P4427),"")</f>
        <v/>
      </c>
      <c r="R4427">
        <f>IF($A4427="","",IF(ISNUMBER($A4427),$A4427,IFERROR(DATEVALUE($A4427),NA())))</f>
        <v/>
      </c>
    </row>
    <row r="4428">
      <c r="O4428">
        <f>IF($R4428="","",CHOOSE($Q$2,YEAR(R4428)*12+MONTH(R4428),INT((R4428-2)/7),YEAR(R4428)*4+ROUNDUP(MONTH(R4428)/3)))</f>
        <v/>
      </c>
      <c r="P4428">
        <f>IF($R4428="","",IF($R4429="",1,IF(O4428&lt;&gt;O4429,1,0)))</f>
        <v/>
      </c>
      <c r="Q4428">
        <f>IF(P4428=1,SUM($P$7:P4428),"")</f>
        <v/>
      </c>
      <c r="R4428">
        <f>IF($A4428="","",IF(ISNUMBER($A4428),$A4428,IFERROR(DATEVALUE($A4428),NA())))</f>
        <v/>
      </c>
    </row>
    <row r="4429">
      <c r="O4429">
        <f>IF($R4429="","",CHOOSE($Q$2,YEAR(R4429)*12+MONTH(R4429),INT((R4429-2)/7),YEAR(R4429)*4+ROUNDUP(MONTH(R4429)/3)))</f>
        <v/>
      </c>
      <c r="P4429">
        <f>IF($R4429="","",IF($R4430="",1,IF(O4429&lt;&gt;O4430,1,0)))</f>
        <v/>
      </c>
      <c r="Q4429">
        <f>IF(P4429=1,SUM($P$7:P4429),"")</f>
        <v/>
      </c>
      <c r="R4429">
        <f>IF($A4429="","",IF(ISNUMBER($A4429),$A4429,IFERROR(DATEVALUE($A4429),NA())))</f>
        <v/>
      </c>
    </row>
    <row r="4430">
      <c r="O4430">
        <f>IF($R4430="","",CHOOSE($Q$2,YEAR(R4430)*12+MONTH(R4430),INT((R4430-2)/7),YEAR(R4430)*4+ROUNDUP(MONTH(R4430)/3)))</f>
        <v/>
      </c>
      <c r="P4430">
        <f>IF($R4430="","",IF($R4431="",1,IF(O4430&lt;&gt;O4431,1,0)))</f>
        <v/>
      </c>
      <c r="Q4430">
        <f>IF(P4430=1,SUM($P$7:P4430),"")</f>
        <v/>
      </c>
      <c r="R4430">
        <f>IF($A4430="","",IF(ISNUMBER($A4430),$A4430,IFERROR(DATEVALUE($A4430),NA())))</f>
        <v/>
      </c>
    </row>
    <row r="4431">
      <c r="O4431">
        <f>IF($R4431="","",CHOOSE($Q$2,YEAR(R4431)*12+MONTH(R4431),INT((R4431-2)/7),YEAR(R4431)*4+ROUNDUP(MONTH(R4431)/3)))</f>
        <v/>
      </c>
      <c r="P4431">
        <f>IF($R4431="","",IF($R4432="",1,IF(O4431&lt;&gt;O4432,1,0)))</f>
        <v/>
      </c>
      <c r="Q4431">
        <f>IF(P4431=1,SUM($P$7:P4431),"")</f>
        <v/>
      </c>
      <c r="R4431">
        <f>IF($A4431="","",IF(ISNUMBER($A4431),$A4431,IFERROR(DATEVALUE($A4431),NA())))</f>
        <v/>
      </c>
    </row>
    <row r="4432">
      <c r="O4432">
        <f>IF($R4432="","",CHOOSE($Q$2,YEAR(R4432)*12+MONTH(R4432),INT((R4432-2)/7),YEAR(R4432)*4+ROUNDUP(MONTH(R4432)/3)))</f>
        <v/>
      </c>
      <c r="P4432">
        <f>IF($R4432="","",IF($R4433="",1,IF(O4432&lt;&gt;O4433,1,0)))</f>
        <v/>
      </c>
      <c r="Q4432">
        <f>IF(P4432=1,SUM($P$7:P4432),"")</f>
        <v/>
      </c>
      <c r="R4432">
        <f>IF($A4432="","",IF(ISNUMBER($A4432),$A4432,IFERROR(DATEVALUE($A4432),NA())))</f>
        <v/>
      </c>
    </row>
    <row r="4433">
      <c r="O4433">
        <f>IF($R4433="","",CHOOSE($Q$2,YEAR(R4433)*12+MONTH(R4433),INT((R4433-2)/7),YEAR(R4433)*4+ROUNDUP(MONTH(R4433)/3)))</f>
        <v/>
      </c>
      <c r="P4433">
        <f>IF($R4433="","",IF($R4434="",1,IF(O4433&lt;&gt;O4434,1,0)))</f>
        <v/>
      </c>
      <c r="Q4433">
        <f>IF(P4433=1,SUM($P$7:P4433),"")</f>
        <v/>
      </c>
      <c r="R4433">
        <f>IF($A4433="","",IF(ISNUMBER($A4433),$A4433,IFERROR(DATEVALUE($A4433),NA())))</f>
        <v/>
      </c>
    </row>
    <row r="4434">
      <c r="O4434">
        <f>IF($R4434="","",CHOOSE($Q$2,YEAR(R4434)*12+MONTH(R4434),INT((R4434-2)/7),YEAR(R4434)*4+ROUNDUP(MONTH(R4434)/3)))</f>
        <v/>
      </c>
      <c r="P4434">
        <f>IF($R4434="","",IF($R4435="",1,IF(O4434&lt;&gt;O4435,1,0)))</f>
        <v/>
      </c>
      <c r="Q4434">
        <f>IF(P4434=1,SUM($P$7:P4434),"")</f>
        <v/>
      </c>
      <c r="R4434">
        <f>IF($A4434="","",IF(ISNUMBER($A4434),$A4434,IFERROR(DATEVALUE($A4434),NA())))</f>
        <v/>
      </c>
    </row>
    <row r="4435">
      <c r="O4435">
        <f>IF($R4435="","",CHOOSE($Q$2,YEAR(R4435)*12+MONTH(R4435),INT((R4435-2)/7),YEAR(R4435)*4+ROUNDUP(MONTH(R4435)/3)))</f>
        <v/>
      </c>
      <c r="P4435">
        <f>IF($R4435="","",IF($R4436="",1,IF(O4435&lt;&gt;O4436,1,0)))</f>
        <v/>
      </c>
      <c r="Q4435">
        <f>IF(P4435=1,SUM($P$7:P4435),"")</f>
        <v/>
      </c>
      <c r="R4435">
        <f>IF($A4435="","",IF(ISNUMBER($A4435),$A4435,IFERROR(DATEVALUE($A4435),NA())))</f>
        <v/>
      </c>
    </row>
    <row r="4436">
      <c r="O4436">
        <f>IF($R4436="","",CHOOSE($Q$2,YEAR(R4436)*12+MONTH(R4436),INT((R4436-2)/7),YEAR(R4436)*4+ROUNDUP(MONTH(R4436)/3)))</f>
        <v/>
      </c>
      <c r="P4436">
        <f>IF($R4436="","",IF($R4437="",1,IF(O4436&lt;&gt;O4437,1,0)))</f>
        <v/>
      </c>
      <c r="Q4436">
        <f>IF(P4436=1,SUM($P$7:P4436),"")</f>
        <v/>
      </c>
      <c r="R4436">
        <f>IF($A4436="","",IF(ISNUMBER($A4436),$A4436,IFERROR(DATEVALUE($A4436),NA())))</f>
        <v/>
      </c>
    </row>
    <row r="4437">
      <c r="O4437">
        <f>IF($R4437="","",CHOOSE($Q$2,YEAR(R4437)*12+MONTH(R4437),INT((R4437-2)/7),YEAR(R4437)*4+ROUNDUP(MONTH(R4437)/3)))</f>
        <v/>
      </c>
      <c r="P4437">
        <f>IF($R4437="","",IF($R4438="",1,IF(O4437&lt;&gt;O4438,1,0)))</f>
        <v/>
      </c>
      <c r="Q4437">
        <f>IF(P4437=1,SUM($P$7:P4437),"")</f>
        <v/>
      </c>
      <c r="R4437">
        <f>IF($A4437="","",IF(ISNUMBER($A4437),$A4437,IFERROR(DATEVALUE($A4437),NA())))</f>
        <v/>
      </c>
    </row>
    <row r="4438">
      <c r="O4438">
        <f>IF($R4438="","",CHOOSE($Q$2,YEAR(R4438)*12+MONTH(R4438),INT((R4438-2)/7),YEAR(R4438)*4+ROUNDUP(MONTH(R4438)/3)))</f>
        <v/>
      </c>
      <c r="P4438">
        <f>IF($R4438="","",IF($R4439="",1,IF(O4438&lt;&gt;O4439,1,0)))</f>
        <v/>
      </c>
      <c r="Q4438">
        <f>IF(P4438=1,SUM($P$7:P4438),"")</f>
        <v/>
      </c>
      <c r="R4438">
        <f>IF($A4438="","",IF(ISNUMBER($A4438),$A4438,IFERROR(DATEVALUE($A4438),NA())))</f>
        <v/>
      </c>
    </row>
    <row r="4439">
      <c r="O4439">
        <f>IF($R4439="","",CHOOSE($Q$2,YEAR(R4439)*12+MONTH(R4439),INT((R4439-2)/7),YEAR(R4439)*4+ROUNDUP(MONTH(R4439)/3)))</f>
        <v/>
      </c>
      <c r="P4439">
        <f>IF($R4439="","",IF($R4440="",1,IF(O4439&lt;&gt;O4440,1,0)))</f>
        <v/>
      </c>
      <c r="Q4439">
        <f>IF(P4439=1,SUM($P$7:P4439),"")</f>
        <v/>
      </c>
      <c r="R4439">
        <f>IF($A4439="","",IF(ISNUMBER($A4439),$A4439,IFERROR(DATEVALUE($A4439),NA())))</f>
        <v/>
      </c>
    </row>
    <row r="4440">
      <c r="O4440">
        <f>IF($R4440="","",CHOOSE($Q$2,YEAR(R4440)*12+MONTH(R4440),INT((R4440-2)/7),YEAR(R4440)*4+ROUNDUP(MONTH(R4440)/3)))</f>
        <v/>
      </c>
      <c r="P4440">
        <f>IF($R4440="","",IF($R4441="",1,IF(O4440&lt;&gt;O4441,1,0)))</f>
        <v/>
      </c>
      <c r="Q4440">
        <f>IF(P4440=1,SUM($P$7:P4440),"")</f>
        <v/>
      </c>
      <c r="R4440">
        <f>IF($A4440="","",IF(ISNUMBER($A4440),$A4440,IFERROR(DATEVALUE($A4440),NA())))</f>
        <v/>
      </c>
    </row>
    <row r="4441">
      <c r="O4441">
        <f>IF($R4441="","",CHOOSE($Q$2,YEAR(R4441)*12+MONTH(R4441),INT((R4441-2)/7),YEAR(R4441)*4+ROUNDUP(MONTH(R4441)/3)))</f>
        <v/>
      </c>
      <c r="P4441">
        <f>IF($R4441="","",IF($R4442="",1,IF(O4441&lt;&gt;O4442,1,0)))</f>
        <v/>
      </c>
      <c r="Q4441">
        <f>IF(P4441=1,SUM($P$7:P4441),"")</f>
        <v/>
      </c>
      <c r="R4441">
        <f>IF($A4441="","",IF(ISNUMBER($A4441),$A4441,IFERROR(DATEVALUE($A4441),NA())))</f>
        <v/>
      </c>
    </row>
    <row r="4442">
      <c r="O4442">
        <f>IF($R4442="","",CHOOSE($Q$2,YEAR(R4442)*12+MONTH(R4442),INT((R4442-2)/7),YEAR(R4442)*4+ROUNDUP(MONTH(R4442)/3)))</f>
        <v/>
      </c>
      <c r="P4442">
        <f>IF($R4442="","",IF($R4443="",1,IF(O4442&lt;&gt;O4443,1,0)))</f>
        <v/>
      </c>
      <c r="Q4442">
        <f>IF(P4442=1,SUM($P$7:P4442),"")</f>
        <v/>
      </c>
      <c r="R4442">
        <f>IF($A4442="","",IF(ISNUMBER($A4442),$A4442,IFERROR(DATEVALUE($A4442),NA())))</f>
        <v/>
      </c>
    </row>
    <row r="4443">
      <c r="O4443">
        <f>IF($R4443="","",CHOOSE($Q$2,YEAR(R4443)*12+MONTH(R4443),INT((R4443-2)/7),YEAR(R4443)*4+ROUNDUP(MONTH(R4443)/3)))</f>
        <v/>
      </c>
      <c r="P4443">
        <f>IF($R4443="","",IF($R4444="",1,IF(O4443&lt;&gt;O4444,1,0)))</f>
        <v/>
      </c>
      <c r="Q4443">
        <f>IF(P4443=1,SUM($P$7:P4443),"")</f>
        <v/>
      </c>
      <c r="R4443">
        <f>IF($A4443="","",IF(ISNUMBER($A4443),$A4443,IFERROR(DATEVALUE($A4443),NA())))</f>
        <v/>
      </c>
    </row>
    <row r="4444">
      <c r="O4444">
        <f>IF($R4444="","",CHOOSE($Q$2,YEAR(R4444)*12+MONTH(R4444),INT((R4444-2)/7),YEAR(R4444)*4+ROUNDUP(MONTH(R4444)/3)))</f>
        <v/>
      </c>
      <c r="P4444">
        <f>IF($R4444="","",IF($R4445="",1,IF(O4444&lt;&gt;O4445,1,0)))</f>
        <v/>
      </c>
      <c r="Q4444">
        <f>IF(P4444=1,SUM($P$7:P4444),"")</f>
        <v/>
      </c>
      <c r="R4444">
        <f>IF($A4444="","",IF(ISNUMBER($A4444),$A4444,IFERROR(DATEVALUE($A4444),NA())))</f>
        <v/>
      </c>
    </row>
    <row r="4445">
      <c r="O4445">
        <f>IF($R4445="","",CHOOSE($Q$2,YEAR(R4445)*12+MONTH(R4445),INT((R4445-2)/7),YEAR(R4445)*4+ROUNDUP(MONTH(R4445)/3)))</f>
        <v/>
      </c>
      <c r="P4445">
        <f>IF($R4445="","",IF($R4446="",1,IF(O4445&lt;&gt;O4446,1,0)))</f>
        <v/>
      </c>
      <c r="Q4445">
        <f>IF(P4445=1,SUM($P$7:P4445),"")</f>
        <v/>
      </c>
      <c r="R4445">
        <f>IF($A4445="","",IF(ISNUMBER($A4445),$A4445,IFERROR(DATEVALUE($A4445),NA())))</f>
        <v/>
      </c>
    </row>
    <row r="4446">
      <c r="O4446">
        <f>IF($R4446="","",CHOOSE($Q$2,YEAR(R4446)*12+MONTH(R4446),INT((R4446-2)/7),YEAR(R4446)*4+ROUNDUP(MONTH(R4446)/3)))</f>
        <v/>
      </c>
      <c r="P4446">
        <f>IF($R4446="","",IF($R4447="",1,IF(O4446&lt;&gt;O4447,1,0)))</f>
        <v/>
      </c>
      <c r="Q4446">
        <f>IF(P4446=1,SUM($P$7:P4446),"")</f>
        <v/>
      </c>
      <c r="R4446">
        <f>IF($A4446="","",IF(ISNUMBER($A4446),$A4446,IFERROR(DATEVALUE($A4446),NA())))</f>
        <v/>
      </c>
    </row>
    <row r="4447">
      <c r="O4447">
        <f>IF($R4447="","",CHOOSE($Q$2,YEAR(R4447)*12+MONTH(R4447),INT((R4447-2)/7),YEAR(R4447)*4+ROUNDUP(MONTH(R4447)/3)))</f>
        <v/>
      </c>
      <c r="P4447">
        <f>IF($R4447="","",IF($R4448="",1,IF(O4447&lt;&gt;O4448,1,0)))</f>
        <v/>
      </c>
      <c r="Q4447">
        <f>IF(P4447=1,SUM($P$7:P4447),"")</f>
        <v/>
      </c>
      <c r="R4447">
        <f>IF($A4447="","",IF(ISNUMBER($A4447),$A4447,IFERROR(DATEVALUE($A4447),NA())))</f>
        <v/>
      </c>
    </row>
    <row r="4448">
      <c r="O4448">
        <f>IF($R4448="","",CHOOSE($Q$2,YEAR(R4448)*12+MONTH(R4448),INT((R4448-2)/7),YEAR(R4448)*4+ROUNDUP(MONTH(R4448)/3)))</f>
        <v/>
      </c>
      <c r="P4448">
        <f>IF($R4448="","",IF($R4449="",1,IF(O4448&lt;&gt;O4449,1,0)))</f>
        <v/>
      </c>
      <c r="Q4448">
        <f>IF(P4448=1,SUM($P$7:P4448),"")</f>
        <v/>
      </c>
      <c r="R4448">
        <f>IF($A4448="","",IF(ISNUMBER($A4448),$A4448,IFERROR(DATEVALUE($A4448),NA())))</f>
        <v/>
      </c>
    </row>
    <row r="4449">
      <c r="O4449">
        <f>IF($R4449="","",CHOOSE($Q$2,YEAR(R4449)*12+MONTH(R4449),INT((R4449-2)/7),YEAR(R4449)*4+ROUNDUP(MONTH(R4449)/3)))</f>
        <v/>
      </c>
      <c r="P4449">
        <f>IF($R4449="","",IF($R4450="",1,IF(O4449&lt;&gt;O4450,1,0)))</f>
        <v/>
      </c>
      <c r="Q4449">
        <f>IF(P4449=1,SUM($P$7:P4449),"")</f>
        <v/>
      </c>
      <c r="R4449">
        <f>IF($A4449="","",IF(ISNUMBER($A4449),$A4449,IFERROR(DATEVALUE($A4449),NA())))</f>
        <v/>
      </c>
    </row>
    <row r="4450">
      <c r="O4450">
        <f>IF($R4450="","",CHOOSE($Q$2,YEAR(R4450)*12+MONTH(R4450),INT((R4450-2)/7),YEAR(R4450)*4+ROUNDUP(MONTH(R4450)/3)))</f>
        <v/>
      </c>
      <c r="P4450">
        <f>IF($R4450="","",IF($R4451="",1,IF(O4450&lt;&gt;O4451,1,0)))</f>
        <v/>
      </c>
      <c r="Q4450">
        <f>IF(P4450=1,SUM($P$7:P4450),"")</f>
        <v/>
      </c>
      <c r="R4450">
        <f>IF($A4450="","",IF(ISNUMBER($A4450),$A4450,IFERROR(DATEVALUE($A4450),NA())))</f>
        <v/>
      </c>
    </row>
    <row r="4451">
      <c r="O4451">
        <f>IF($R4451="","",CHOOSE($Q$2,YEAR(R4451)*12+MONTH(R4451),INT((R4451-2)/7),YEAR(R4451)*4+ROUNDUP(MONTH(R4451)/3)))</f>
        <v/>
      </c>
      <c r="P4451">
        <f>IF($R4451="","",IF($R4452="",1,IF(O4451&lt;&gt;O4452,1,0)))</f>
        <v/>
      </c>
      <c r="Q4451">
        <f>IF(P4451=1,SUM($P$7:P4451),"")</f>
        <v/>
      </c>
      <c r="R4451">
        <f>IF($A4451="","",IF(ISNUMBER($A4451),$A4451,IFERROR(DATEVALUE($A4451),NA())))</f>
        <v/>
      </c>
    </row>
    <row r="4452">
      <c r="O4452">
        <f>IF($R4452="","",CHOOSE($Q$2,YEAR(R4452)*12+MONTH(R4452),INT((R4452-2)/7),YEAR(R4452)*4+ROUNDUP(MONTH(R4452)/3)))</f>
        <v/>
      </c>
      <c r="P4452">
        <f>IF($R4452="","",IF($R4453="",1,IF(O4452&lt;&gt;O4453,1,0)))</f>
        <v/>
      </c>
      <c r="Q4452">
        <f>IF(P4452=1,SUM($P$7:P4452),"")</f>
        <v/>
      </c>
      <c r="R4452">
        <f>IF($A4452="","",IF(ISNUMBER($A4452),$A4452,IFERROR(DATEVALUE($A4452),NA())))</f>
        <v/>
      </c>
    </row>
    <row r="4453">
      <c r="O4453">
        <f>IF($R4453="","",CHOOSE($Q$2,YEAR(R4453)*12+MONTH(R4453),INT((R4453-2)/7),YEAR(R4453)*4+ROUNDUP(MONTH(R4453)/3)))</f>
        <v/>
      </c>
      <c r="P4453">
        <f>IF($R4453="","",IF($R4454="",1,IF(O4453&lt;&gt;O4454,1,0)))</f>
        <v/>
      </c>
      <c r="Q4453">
        <f>IF(P4453=1,SUM($P$7:P4453),"")</f>
        <v/>
      </c>
      <c r="R4453">
        <f>IF($A4453="","",IF(ISNUMBER($A4453),$A4453,IFERROR(DATEVALUE($A4453),NA())))</f>
        <v/>
      </c>
    </row>
    <row r="4454">
      <c r="O4454">
        <f>IF($R4454="","",CHOOSE($Q$2,YEAR(R4454)*12+MONTH(R4454),INT((R4454-2)/7),YEAR(R4454)*4+ROUNDUP(MONTH(R4454)/3)))</f>
        <v/>
      </c>
      <c r="P4454">
        <f>IF($R4454="","",IF($R4455="",1,IF(O4454&lt;&gt;O4455,1,0)))</f>
        <v/>
      </c>
      <c r="Q4454">
        <f>IF(P4454=1,SUM($P$7:P4454),"")</f>
        <v/>
      </c>
      <c r="R4454">
        <f>IF($A4454="","",IF(ISNUMBER($A4454),$A4454,IFERROR(DATEVALUE($A4454),NA())))</f>
        <v/>
      </c>
    </row>
    <row r="4455">
      <c r="O4455">
        <f>IF($R4455="","",CHOOSE($Q$2,YEAR(R4455)*12+MONTH(R4455),INT((R4455-2)/7),YEAR(R4455)*4+ROUNDUP(MONTH(R4455)/3)))</f>
        <v/>
      </c>
      <c r="P4455">
        <f>IF($R4455="","",IF($R4456="",1,IF(O4455&lt;&gt;O4456,1,0)))</f>
        <v/>
      </c>
      <c r="Q4455">
        <f>IF(P4455=1,SUM($P$7:P4455),"")</f>
        <v/>
      </c>
      <c r="R4455">
        <f>IF($A4455="","",IF(ISNUMBER($A4455),$A4455,IFERROR(DATEVALUE($A4455),NA())))</f>
        <v/>
      </c>
    </row>
    <row r="4456">
      <c r="O4456">
        <f>IF($R4456="","",CHOOSE($Q$2,YEAR(R4456)*12+MONTH(R4456),INT((R4456-2)/7),YEAR(R4456)*4+ROUNDUP(MONTH(R4456)/3)))</f>
        <v/>
      </c>
      <c r="P4456">
        <f>IF($R4456="","",IF($R4457="",1,IF(O4456&lt;&gt;O4457,1,0)))</f>
        <v/>
      </c>
      <c r="Q4456">
        <f>IF(P4456=1,SUM($P$7:P4456),"")</f>
        <v/>
      </c>
      <c r="R4456">
        <f>IF($A4456="","",IF(ISNUMBER($A4456),$A4456,IFERROR(DATEVALUE($A4456),NA())))</f>
        <v/>
      </c>
    </row>
    <row r="4457">
      <c r="O4457">
        <f>IF($R4457="","",CHOOSE($Q$2,YEAR(R4457)*12+MONTH(R4457),INT((R4457-2)/7),YEAR(R4457)*4+ROUNDUP(MONTH(R4457)/3)))</f>
        <v/>
      </c>
      <c r="P4457">
        <f>IF($R4457="","",IF($R4458="",1,IF(O4457&lt;&gt;O4458,1,0)))</f>
        <v/>
      </c>
      <c r="Q4457">
        <f>IF(P4457=1,SUM($P$7:P4457),"")</f>
        <v/>
      </c>
      <c r="R4457">
        <f>IF($A4457="","",IF(ISNUMBER($A4457),$A4457,IFERROR(DATEVALUE($A4457),NA())))</f>
        <v/>
      </c>
    </row>
    <row r="4458">
      <c r="O4458">
        <f>IF($R4458="","",CHOOSE($Q$2,YEAR(R4458)*12+MONTH(R4458),INT((R4458-2)/7),YEAR(R4458)*4+ROUNDUP(MONTH(R4458)/3)))</f>
        <v/>
      </c>
      <c r="P4458">
        <f>IF($R4458="","",IF($R4459="",1,IF(O4458&lt;&gt;O4459,1,0)))</f>
        <v/>
      </c>
      <c r="Q4458">
        <f>IF(P4458=1,SUM($P$7:P4458),"")</f>
        <v/>
      </c>
      <c r="R4458">
        <f>IF($A4458="","",IF(ISNUMBER($A4458),$A4458,IFERROR(DATEVALUE($A4458),NA())))</f>
        <v/>
      </c>
    </row>
    <row r="4459">
      <c r="O4459">
        <f>IF($R4459="","",CHOOSE($Q$2,YEAR(R4459)*12+MONTH(R4459),INT((R4459-2)/7),YEAR(R4459)*4+ROUNDUP(MONTH(R4459)/3)))</f>
        <v/>
      </c>
      <c r="P4459">
        <f>IF($R4459="","",IF($R4460="",1,IF(O4459&lt;&gt;O4460,1,0)))</f>
        <v/>
      </c>
      <c r="Q4459">
        <f>IF(P4459=1,SUM($P$7:P4459),"")</f>
        <v/>
      </c>
      <c r="R4459">
        <f>IF($A4459="","",IF(ISNUMBER($A4459),$A4459,IFERROR(DATEVALUE($A4459),NA())))</f>
        <v/>
      </c>
    </row>
    <row r="4460">
      <c r="O4460">
        <f>IF($R4460="","",CHOOSE($Q$2,YEAR(R4460)*12+MONTH(R4460),INT((R4460-2)/7),YEAR(R4460)*4+ROUNDUP(MONTH(R4460)/3)))</f>
        <v/>
      </c>
      <c r="P4460">
        <f>IF($R4460="","",IF($R4461="",1,IF(O4460&lt;&gt;O4461,1,0)))</f>
        <v/>
      </c>
      <c r="Q4460">
        <f>IF(P4460=1,SUM($P$7:P4460),"")</f>
        <v/>
      </c>
      <c r="R4460">
        <f>IF($A4460="","",IF(ISNUMBER($A4460),$A4460,IFERROR(DATEVALUE($A4460),NA())))</f>
        <v/>
      </c>
    </row>
    <row r="4461">
      <c r="O4461">
        <f>IF($R4461="","",CHOOSE($Q$2,YEAR(R4461)*12+MONTH(R4461),INT((R4461-2)/7),YEAR(R4461)*4+ROUNDUP(MONTH(R4461)/3)))</f>
        <v/>
      </c>
      <c r="P4461">
        <f>IF($R4461="","",IF($R4462="",1,IF(O4461&lt;&gt;O4462,1,0)))</f>
        <v/>
      </c>
      <c r="Q4461">
        <f>IF(P4461=1,SUM($P$7:P4461),"")</f>
        <v/>
      </c>
      <c r="R4461">
        <f>IF($A4461="","",IF(ISNUMBER($A4461),$A4461,IFERROR(DATEVALUE($A4461),NA())))</f>
        <v/>
      </c>
    </row>
    <row r="4462">
      <c r="O4462">
        <f>IF($R4462="","",CHOOSE($Q$2,YEAR(R4462)*12+MONTH(R4462),INT((R4462-2)/7),YEAR(R4462)*4+ROUNDUP(MONTH(R4462)/3)))</f>
        <v/>
      </c>
      <c r="P4462">
        <f>IF($R4462="","",IF($R4463="",1,IF(O4462&lt;&gt;O4463,1,0)))</f>
        <v/>
      </c>
      <c r="Q4462">
        <f>IF(P4462=1,SUM($P$7:P4462),"")</f>
        <v/>
      </c>
      <c r="R4462">
        <f>IF($A4462="","",IF(ISNUMBER($A4462),$A4462,IFERROR(DATEVALUE($A4462),NA())))</f>
        <v/>
      </c>
    </row>
    <row r="4463">
      <c r="O4463">
        <f>IF($R4463="","",CHOOSE($Q$2,YEAR(R4463)*12+MONTH(R4463),INT((R4463-2)/7),YEAR(R4463)*4+ROUNDUP(MONTH(R4463)/3)))</f>
        <v/>
      </c>
      <c r="P4463">
        <f>IF($R4463="","",IF($R4464="",1,IF(O4463&lt;&gt;O4464,1,0)))</f>
        <v/>
      </c>
      <c r="Q4463">
        <f>IF(P4463=1,SUM($P$7:P4463),"")</f>
        <v/>
      </c>
      <c r="R4463">
        <f>IF($A4463="","",IF(ISNUMBER($A4463),$A4463,IFERROR(DATEVALUE($A4463),NA())))</f>
        <v/>
      </c>
    </row>
    <row r="4464">
      <c r="O4464">
        <f>IF($R4464="","",CHOOSE($Q$2,YEAR(R4464)*12+MONTH(R4464),INT((R4464-2)/7),YEAR(R4464)*4+ROUNDUP(MONTH(R4464)/3)))</f>
        <v/>
      </c>
      <c r="P4464">
        <f>IF($R4464="","",IF($R4465="",1,IF(O4464&lt;&gt;O4465,1,0)))</f>
        <v/>
      </c>
      <c r="Q4464">
        <f>IF(P4464=1,SUM($P$7:P4464),"")</f>
        <v/>
      </c>
      <c r="R4464">
        <f>IF($A4464="","",IF(ISNUMBER($A4464),$A4464,IFERROR(DATEVALUE($A4464),NA())))</f>
        <v/>
      </c>
    </row>
    <row r="4465">
      <c r="O4465">
        <f>IF($R4465="","",CHOOSE($Q$2,YEAR(R4465)*12+MONTH(R4465),INT((R4465-2)/7),YEAR(R4465)*4+ROUNDUP(MONTH(R4465)/3)))</f>
        <v/>
      </c>
      <c r="P4465">
        <f>IF($R4465="","",IF($R4466="",1,IF(O4465&lt;&gt;O4466,1,0)))</f>
        <v/>
      </c>
      <c r="Q4465">
        <f>IF(P4465=1,SUM($P$7:P4465),"")</f>
        <v/>
      </c>
      <c r="R4465">
        <f>IF($A4465="","",IF(ISNUMBER($A4465),$A4465,IFERROR(DATEVALUE($A4465),NA())))</f>
        <v/>
      </c>
    </row>
    <row r="4466">
      <c r="O4466">
        <f>IF($R4466="","",CHOOSE($Q$2,YEAR(R4466)*12+MONTH(R4466),INT((R4466-2)/7),YEAR(R4466)*4+ROUNDUP(MONTH(R4466)/3)))</f>
        <v/>
      </c>
      <c r="P4466">
        <f>IF($R4466="","",IF($R4467="",1,IF(O4466&lt;&gt;O4467,1,0)))</f>
        <v/>
      </c>
      <c r="Q4466">
        <f>IF(P4466=1,SUM($P$7:P4466),"")</f>
        <v/>
      </c>
      <c r="R4466">
        <f>IF($A4466="","",IF(ISNUMBER($A4466),$A4466,IFERROR(DATEVALUE($A4466),NA())))</f>
        <v/>
      </c>
    </row>
    <row r="4467">
      <c r="O4467">
        <f>IF($R4467="","",CHOOSE($Q$2,YEAR(R4467)*12+MONTH(R4467),INT((R4467-2)/7),YEAR(R4467)*4+ROUNDUP(MONTH(R4467)/3)))</f>
        <v/>
      </c>
      <c r="P4467">
        <f>IF($R4467="","",IF($R4468="",1,IF(O4467&lt;&gt;O4468,1,0)))</f>
        <v/>
      </c>
      <c r="Q4467">
        <f>IF(P4467=1,SUM($P$7:P4467),"")</f>
        <v/>
      </c>
      <c r="R4467">
        <f>IF($A4467="","",IF(ISNUMBER($A4467),$A4467,IFERROR(DATEVALUE($A4467),NA())))</f>
        <v/>
      </c>
    </row>
    <row r="4468">
      <c r="O4468">
        <f>IF($R4468="","",CHOOSE($Q$2,YEAR(R4468)*12+MONTH(R4468),INT((R4468-2)/7),YEAR(R4468)*4+ROUNDUP(MONTH(R4468)/3)))</f>
        <v/>
      </c>
      <c r="P4468">
        <f>IF($R4468="","",IF($R4469="",1,IF(O4468&lt;&gt;O4469,1,0)))</f>
        <v/>
      </c>
      <c r="Q4468">
        <f>IF(P4468=1,SUM($P$7:P4468),"")</f>
        <v/>
      </c>
      <c r="R4468">
        <f>IF($A4468="","",IF(ISNUMBER($A4468),$A4468,IFERROR(DATEVALUE($A4468),NA())))</f>
        <v/>
      </c>
    </row>
    <row r="4469">
      <c r="O4469">
        <f>IF($R4469="","",CHOOSE($Q$2,YEAR(R4469)*12+MONTH(R4469),INT((R4469-2)/7),YEAR(R4469)*4+ROUNDUP(MONTH(R4469)/3)))</f>
        <v/>
      </c>
      <c r="P4469">
        <f>IF($R4469="","",IF($R4470="",1,IF(O4469&lt;&gt;O4470,1,0)))</f>
        <v/>
      </c>
      <c r="Q4469">
        <f>IF(P4469=1,SUM($P$7:P4469),"")</f>
        <v/>
      </c>
      <c r="R4469">
        <f>IF($A4469="","",IF(ISNUMBER($A4469),$A4469,IFERROR(DATEVALUE($A4469),NA())))</f>
        <v/>
      </c>
    </row>
    <row r="4470">
      <c r="O4470">
        <f>IF($R4470="","",CHOOSE($Q$2,YEAR(R4470)*12+MONTH(R4470),INT((R4470-2)/7),YEAR(R4470)*4+ROUNDUP(MONTH(R4470)/3)))</f>
        <v/>
      </c>
      <c r="P4470">
        <f>IF($R4470="","",IF($R4471="",1,IF(O4470&lt;&gt;O4471,1,0)))</f>
        <v/>
      </c>
      <c r="Q4470">
        <f>IF(P4470=1,SUM($P$7:P4470),"")</f>
        <v/>
      </c>
      <c r="R4470">
        <f>IF($A4470="","",IF(ISNUMBER($A4470),$A4470,IFERROR(DATEVALUE($A4470),NA())))</f>
        <v/>
      </c>
    </row>
    <row r="4471">
      <c r="O4471">
        <f>IF($R4471="","",CHOOSE($Q$2,YEAR(R4471)*12+MONTH(R4471),INT((R4471-2)/7),YEAR(R4471)*4+ROUNDUP(MONTH(R4471)/3)))</f>
        <v/>
      </c>
      <c r="P4471">
        <f>IF($R4471="","",IF($R4472="",1,IF(O4471&lt;&gt;O4472,1,0)))</f>
        <v/>
      </c>
      <c r="Q4471">
        <f>IF(P4471=1,SUM($P$7:P4471),"")</f>
        <v/>
      </c>
      <c r="R4471">
        <f>IF($A4471="","",IF(ISNUMBER($A4471),$A4471,IFERROR(DATEVALUE($A4471),NA())))</f>
        <v/>
      </c>
    </row>
    <row r="4472">
      <c r="O4472">
        <f>IF($R4472="","",CHOOSE($Q$2,YEAR(R4472)*12+MONTH(R4472),INT((R4472-2)/7),YEAR(R4472)*4+ROUNDUP(MONTH(R4472)/3)))</f>
        <v/>
      </c>
      <c r="P4472">
        <f>IF($R4472="","",IF($R4473="",1,IF(O4472&lt;&gt;O4473,1,0)))</f>
        <v/>
      </c>
      <c r="Q4472">
        <f>IF(P4472=1,SUM($P$7:P4472),"")</f>
        <v/>
      </c>
      <c r="R4472">
        <f>IF($A4472="","",IF(ISNUMBER($A4472),$A4472,IFERROR(DATEVALUE($A4472),NA())))</f>
        <v/>
      </c>
    </row>
    <row r="4473">
      <c r="O4473">
        <f>IF($R4473="","",CHOOSE($Q$2,YEAR(R4473)*12+MONTH(R4473),INT((R4473-2)/7),YEAR(R4473)*4+ROUNDUP(MONTH(R4473)/3)))</f>
        <v/>
      </c>
      <c r="P4473">
        <f>IF($R4473="","",IF($R4474="",1,IF(O4473&lt;&gt;O4474,1,0)))</f>
        <v/>
      </c>
      <c r="Q4473">
        <f>IF(P4473=1,SUM($P$7:P4473),"")</f>
        <v/>
      </c>
      <c r="R4473">
        <f>IF($A4473="","",IF(ISNUMBER($A4473),$A4473,IFERROR(DATEVALUE($A4473),NA())))</f>
        <v/>
      </c>
    </row>
    <row r="4474">
      <c r="O4474">
        <f>IF($R4474="","",CHOOSE($Q$2,YEAR(R4474)*12+MONTH(R4474),INT((R4474-2)/7),YEAR(R4474)*4+ROUNDUP(MONTH(R4474)/3)))</f>
        <v/>
      </c>
      <c r="P4474">
        <f>IF($R4474="","",IF($R4475="",1,IF(O4474&lt;&gt;O4475,1,0)))</f>
        <v/>
      </c>
      <c r="Q4474">
        <f>IF(P4474=1,SUM($P$7:P4474),"")</f>
        <v/>
      </c>
      <c r="R4474">
        <f>IF($A4474="","",IF(ISNUMBER($A4474),$A4474,IFERROR(DATEVALUE($A4474),NA())))</f>
        <v/>
      </c>
    </row>
    <row r="4475">
      <c r="O4475">
        <f>IF($R4475="","",CHOOSE($Q$2,YEAR(R4475)*12+MONTH(R4475),INT((R4475-2)/7),YEAR(R4475)*4+ROUNDUP(MONTH(R4475)/3)))</f>
        <v/>
      </c>
      <c r="P4475">
        <f>IF($R4475="","",IF($R4476="",1,IF(O4475&lt;&gt;O4476,1,0)))</f>
        <v/>
      </c>
      <c r="Q4475">
        <f>IF(P4475=1,SUM($P$7:P4475),"")</f>
        <v/>
      </c>
      <c r="R4475">
        <f>IF($A4475="","",IF(ISNUMBER($A4475),$A4475,IFERROR(DATEVALUE($A4475),NA())))</f>
        <v/>
      </c>
    </row>
    <row r="4476">
      <c r="O4476">
        <f>IF($R4476="","",CHOOSE($Q$2,YEAR(R4476)*12+MONTH(R4476),INT((R4476-2)/7),YEAR(R4476)*4+ROUNDUP(MONTH(R4476)/3)))</f>
        <v/>
      </c>
      <c r="P4476">
        <f>IF($R4476="","",IF($R4477="",1,IF(O4476&lt;&gt;O4477,1,0)))</f>
        <v/>
      </c>
      <c r="Q4476">
        <f>IF(P4476=1,SUM($P$7:P4476),"")</f>
        <v/>
      </c>
      <c r="R4476">
        <f>IF($A4476="","",IF(ISNUMBER($A4476),$A4476,IFERROR(DATEVALUE($A4476),NA())))</f>
        <v/>
      </c>
    </row>
    <row r="4477">
      <c r="O4477">
        <f>IF($R4477="","",CHOOSE($Q$2,YEAR(R4477)*12+MONTH(R4477),INT((R4477-2)/7),YEAR(R4477)*4+ROUNDUP(MONTH(R4477)/3)))</f>
        <v/>
      </c>
      <c r="P4477">
        <f>IF($R4477="","",IF($R4478="",1,IF(O4477&lt;&gt;O4478,1,0)))</f>
        <v/>
      </c>
      <c r="Q4477">
        <f>IF(P4477=1,SUM($P$7:P4477),"")</f>
        <v/>
      </c>
      <c r="R4477">
        <f>IF($A4477="","",IF(ISNUMBER($A4477),$A4477,IFERROR(DATEVALUE($A4477),NA())))</f>
        <v/>
      </c>
    </row>
    <row r="4478">
      <c r="O4478">
        <f>IF($R4478="","",CHOOSE($Q$2,YEAR(R4478)*12+MONTH(R4478),INT((R4478-2)/7),YEAR(R4478)*4+ROUNDUP(MONTH(R4478)/3)))</f>
        <v/>
      </c>
      <c r="P4478">
        <f>IF($R4478="","",IF($R4479="",1,IF(O4478&lt;&gt;O4479,1,0)))</f>
        <v/>
      </c>
      <c r="Q4478">
        <f>IF(P4478=1,SUM($P$7:P4478),"")</f>
        <v/>
      </c>
      <c r="R4478">
        <f>IF($A4478="","",IF(ISNUMBER($A4478),$A4478,IFERROR(DATEVALUE($A4478),NA())))</f>
        <v/>
      </c>
    </row>
    <row r="4479">
      <c r="O4479">
        <f>IF($R4479="","",CHOOSE($Q$2,YEAR(R4479)*12+MONTH(R4479),INT((R4479-2)/7),YEAR(R4479)*4+ROUNDUP(MONTH(R4479)/3)))</f>
        <v/>
      </c>
      <c r="P4479">
        <f>IF($R4479="","",IF($R4480="",1,IF(O4479&lt;&gt;O4480,1,0)))</f>
        <v/>
      </c>
      <c r="Q4479">
        <f>IF(P4479=1,SUM($P$7:P4479),"")</f>
        <v/>
      </c>
      <c r="R4479">
        <f>IF($A4479="","",IF(ISNUMBER($A4479),$A4479,IFERROR(DATEVALUE($A4479),NA())))</f>
        <v/>
      </c>
    </row>
    <row r="4480">
      <c r="O4480">
        <f>IF($R4480="","",CHOOSE($Q$2,YEAR(R4480)*12+MONTH(R4480),INT((R4480-2)/7),YEAR(R4480)*4+ROUNDUP(MONTH(R4480)/3)))</f>
        <v/>
      </c>
      <c r="P4480">
        <f>IF($R4480="","",IF($R4481="",1,IF(O4480&lt;&gt;O4481,1,0)))</f>
        <v/>
      </c>
      <c r="Q4480">
        <f>IF(P4480=1,SUM($P$7:P4480),"")</f>
        <v/>
      </c>
      <c r="R4480">
        <f>IF($A4480="","",IF(ISNUMBER($A4480),$A4480,IFERROR(DATEVALUE($A4480),NA())))</f>
        <v/>
      </c>
    </row>
    <row r="4481">
      <c r="O4481">
        <f>IF($R4481="","",CHOOSE($Q$2,YEAR(R4481)*12+MONTH(R4481),INT((R4481-2)/7),YEAR(R4481)*4+ROUNDUP(MONTH(R4481)/3)))</f>
        <v/>
      </c>
      <c r="P4481">
        <f>IF($R4481="","",IF($R4482="",1,IF(O4481&lt;&gt;O4482,1,0)))</f>
        <v/>
      </c>
      <c r="Q4481">
        <f>IF(P4481=1,SUM($P$7:P4481),"")</f>
        <v/>
      </c>
      <c r="R4481">
        <f>IF($A4481="","",IF(ISNUMBER($A4481),$A4481,IFERROR(DATEVALUE($A4481),NA())))</f>
        <v/>
      </c>
    </row>
    <row r="4482">
      <c r="O4482">
        <f>IF($R4482="","",CHOOSE($Q$2,YEAR(R4482)*12+MONTH(R4482),INT((R4482-2)/7),YEAR(R4482)*4+ROUNDUP(MONTH(R4482)/3)))</f>
        <v/>
      </c>
      <c r="P4482">
        <f>IF($R4482="","",IF($R4483="",1,IF(O4482&lt;&gt;O4483,1,0)))</f>
        <v/>
      </c>
      <c r="Q4482">
        <f>IF(P4482=1,SUM($P$7:P4482),"")</f>
        <v/>
      </c>
      <c r="R4482">
        <f>IF($A4482="","",IF(ISNUMBER($A4482),$A4482,IFERROR(DATEVALUE($A4482),NA())))</f>
        <v/>
      </c>
    </row>
    <row r="4483">
      <c r="O4483">
        <f>IF($R4483="","",CHOOSE($Q$2,YEAR(R4483)*12+MONTH(R4483),INT((R4483-2)/7),YEAR(R4483)*4+ROUNDUP(MONTH(R4483)/3)))</f>
        <v/>
      </c>
      <c r="P4483">
        <f>IF($R4483="","",IF($R4484="",1,IF(O4483&lt;&gt;O4484,1,0)))</f>
        <v/>
      </c>
      <c r="Q4483">
        <f>IF(P4483=1,SUM($P$7:P4483),"")</f>
        <v/>
      </c>
      <c r="R4483">
        <f>IF($A4483="","",IF(ISNUMBER($A4483),$A4483,IFERROR(DATEVALUE($A4483),NA())))</f>
        <v/>
      </c>
    </row>
    <row r="4484">
      <c r="O4484">
        <f>IF($R4484="","",CHOOSE($Q$2,YEAR(R4484)*12+MONTH(R4484),INT((R4484-2)/7),YEAR(R4484)*4+ROUNDUP(MONTH(R4484)/3)))</f>
        <v/>
      </c>
      <c r="P4484">
        <f>IF($R4484="","",IF($R4485="",1,IF(O4484&lt;&gt;O4485,1,0)))</f>
        <v/>
      </c>
      <c r="Q4484">
        <f>IF(P4484=1,SUM($P$7:P4484),"")</f>
        <v/>
      </c>
      <c r="R4484">
        <f>IF($A4484="","",IF(ISNUMBER($A4484),$A4484,IFERROR(DATEVALUE($A4484),NA())))</f>
        <v/>
      </c>
    </row>
    <row r="4485">
      <c r="O4485">
        <f>IF($R4485="","",CHOOSE($Q$2,YEAR(R4485)*12+MONTH(R4485),INT((R4485-2)/7),YEAR(R4485)*4+ROUNDUP(MONTH(R4485)/3)))</f>
        <v/>
      </c>
      <c r="P4485">
        <f>IF($R4485="","",IF($R4486="",1,IF(O4485&lt;&gt;O4486,1,0)))</f>
        <v/>
      </c>
      <c r="Q4485">
        <f>IF(P4485=1,SUM($P$7:P4485),"")</f>
        <v/>
      </c>
      <c r="R4485">
        <f>IF($A4485="","",IF(ISNUMBER($A4485),$A4485,IFERROR(DATEVALUE($A4485),NA())))</f>
        <v/>
      </c>
    </row>
    <row r="4486">
      <c r="O4486">
        <f>IF($R4486="","",CHOOSE($Q$2,YEAR(R4486)*12+MONTH(R4486),INT((R4486-2)/7),YEAR(R4486)*4+ROUNDUP(MONTH(R4486)/3)))</f>
        <v/>
      </c>
      <c r="P4486">
        <f>IF($R4486="","",IF($R4487="",1,IF(O4486&lt;&gt;O4487,1,0)))</f>
        <v/>
      </c>
      <c r="Q4486">
        <f>IF(P4486=1,SUM($P$7:P4486),"")</f>
        <v/>
      </c>
      <c r="R4486">
        <f>IF($A4486="","",IF(ISNUMBER($A4486),$A4486,IFERROR(DATEVALUE($A4486),NA())))</f>
        <v/>
      </c>
    </row>
    <row r="4487">
      <c r="O4487">
        <f>IF($R4487="","",CHOOSE($Q$2,YEAR(R4487)*12+MONTH(R4487),INT((R4487-2)/7),YEAR(R4487)*4+ROUNDUP(MONTH(R4487)/3)))</f>
        <v/>
      </c>
      <c r="P4487">
        <f>IF($R4487="","",IF($R4488="",1,IF(O4487&lt;&gt;O4488,1,0)))</f>
        <v/>
      </c>
      <c r="Q4487">
        <f>IF(P4487=1,SUM($P$7:P4487),"")</f>
        <v/>
      </c>
      <c r="R4487">
        <f>IF($A4487="","",IF(ISNUMBER($A4487),$A4487,IFERROR(DATEVALUE($A4487),NA())))</f>
        <v/>
      </c>
    </row>
    <row r="4488">
      <c r="O4488">
        <f>IF($R4488="","",CHOOSE($Q$2,YEAR(R4488)*12+MONTH(R4488),INT((R4488-2)/7),YEAR(R4488)*4+ROUNDUP(MONTH(R4488)/3)))</f>
        <v/>
      </c>
      <c r="P4488">
        <f>IF($R4488="","",IF($R4489="",1,IF(O4488&lt;&gt;O4489,1,0)))</f>
        <v/>
      </c>
      <c r="Q4488">
        <f>IF(P4488=1,SUM($P$7:P4488),"")</f>
        <v/>
      </c>
      <c r="R4488">
        <f>IF($A4488="","",IF(ISNUMBER($A4488),$A4488,IFERROR(DATEVALUE($A4488),NA())))</f>
        <v/>
      </c>
    </row>
    <row r="4489">
      <c r="O4489">
        <f>IF($R4489="","",CHOOSE($Q$2,YEAR(R4489)*12+MONTH(R4489),INT((R4489-2)/7),YEAR(R4489)*4+ROUNDUP(MONTH(R4489)/3)))</f>
        <v/>
      </c>
      <c r="P4489">
        <f>IF($R4489="","",IF($R4490="",1,IF(O4489&lt;&gt;O4490,1,0)))</f>
        <v/>
      </c>
      <c r="Q4489">
        <f>IF(P4489=1,SUM($P$7:P4489),"")</f>
        <v/>
      </c>
      <c r="R4489">
        <f>IF($A4489="","",IF(ISNUMBER($A4489),$A4489,IFERROR(DATEVALUE($A4489),NA())))</f>
        <v/>
      </c>
    </row>
    <row r="4490">
      <c r="O4490">
        <f>IF($R4490="","",CHOOSE($Q$2,YEAR(R4490)*12+MONTH(R4490),INT((R4490-2)/7),YEAR(R4490)*4+ROUNDUP(MONTH(R4490)/3)))</f>
        <v/>
      </c>
      <c r="P4490">
        <f>IF($R4490="","",IF($R4491="",1,IF(O4490&lt;&gt;O4491,1,0)))</f>
        <v/>
      </c>
      <c r="Q4490">
        <f>IF(P4490=1,SUM($P$7:P4490),"")</f>
        <v/>
      </c>
      <c r="R4490">
        <f>IF($A4490="","",IF(ISNUMBER($A4490),$A4490,IFERROR(DATEVALUE($A4490),NA())))</f>
        <v/>
      </c>
    </row>
    <row r="4491">
      <c r="O4491">
        <f>IF($R4491="","",CHOOSE($Q$2,YEAR(R4491)*12+MONTH(R4491),INT((R4491-2)/7),YEAR(R4491)*4+ROUNDUP(MONTH(R4491)/3)))</f>
        <v/>
      </c>
      <c r="P4491">
        <f>IF($R4491="","",IF($R4492="",1,IF(O4491&lt;&gt;O4492,1,0)))</f>
        <v/>
      </c>
      <c r="Q4491">
        <f>IF(P4491=1,SUM($P$7:P4491),"")</f>
        <v/>
      </c>
      <c r="R4491">
        <f>IF($A4491="","",IF(ISNUMBER($A4491),$A4491,IFERROR(DATEVALUE($A4491),NA())))</f>
        <v/>
      </c>
    </row>
    <row r="4492">
      <c r="O4492">
        <f>IF($R4492="","",CHOOSE($Q$2,YEAR(R4492)*12+MONTH(R4492),INT((R4492-2)/7),YEAR(R4492)*4+ROUNDUP(MONTH(R4492)/3)))</f>
        <v/>
      </c>
      <c r="P4492">
        <f>IF($R4492="","",IF($R4493="",1,IF(O4492&lt;&gt;O4493,1,0)))</f>
        <v/>
      </c>
      <c r="Q4492">
        <f>IF(P4492=1,SUM($P$7:P4492),"")</f>
        <v/>
      </c>
      <c r="R4492">
        <f>IF($A4492="","",IF(ISNUMBER($A4492),$A4492,IFERROR(DATEVALUE($A4492),NA())))</f>
        <v/>
      </c>
    </row>
    <row r="4493">
      <c r="O4493">
        <f>IF($R4493="","",CHOOSE($Q$2,YEAR(R4493)*12+MONTH(R4493),INT((R4493-2)/7),YEAR(R4493)*4+ROUNDUP(MONTH(R4493)/3)))</f>
        <v/>
      </c>
      <c r="P4493">
        <f>IF($R4493="","",IF($R4494="",1,IF(O4493&lt;&gt;O4494,1,0)))</f>
        <v/>
      </c>
      <c r="Q4493">
        <f>IF(P4493=1,SUM($P$7:P4493),"")</f>
        <v/>
      </c>
      <c r="R4493">
        <f>IF($A4493="","",IF(ISNUMBER($A4493),$A4493,IFERROR(DATEVALUE($A4493),NA())))</f>
        <v/>
      </c>
    </row>
    <row r="4494">
      <c r="O4494">
        <f>IF($R4494="","",CHOOSE($Q$2,YEAR(R4494)*12+MONTH(R4494),INT((R4494-2)/7),YEAR(R4494)*4+ROUNDUP(MONTH(R4494)/3)))</f>
        <v/>
      </c>
      <c r="P4494">
        <f>IF($R4494="","",IF($R4495="",1,IF(O4494&lt;&gt;O4495,1,0)))</f>
        <v/>
      </c>
      <c r="Q4494">
        <f>IF(P4494=1,SUM($P$7:P4494),"")</f>
        <v/>
      </c>
      <c r="R4494">
        <f>IF($A4494="","",IF(ISNUMBER($A4494),$A4494,IFERROR(DATEVALUE($A4494),NA())))</f>
        <v/>
      </c>
    </row>
    <row r="4495">
      <c r="O4495">
        <f>IF($R4495="","",CHOOSE($Q$2,YEAR(R4495)*12+MONTH(R4495),INT((R4495-2)/7),YEAR(R4495)*4+ROUNDUP(MONTH(R4495)/3)))</f>
        <v/>
      </c>
      <c r="P4495">
        <f>IF($R4495="","",IF($R4496="",1,IF(O4495&lt;&gt;O4496,1,0)))</f>
        <v/>
      </c>
      <c r="Q4495">
        <f>IF(P4495=1,SUM($P$7:P4495),"")</f>
        <v/>
      </c>
      <c r="R4495">
        <f>IF($A4495="","",IF(ISNUMBER($A4495),$A4495,IFERROR(DATEVALUE($A4495),NA())))</f>
        <v/>
      </c>
    </row>
    <row r="4496">
      <c r="O4496">
        <f>IF($R4496="","",CHOOSE($Q$2,YEAR(R4496)*12+MONTH(R4496),INT((R4496-2)/7),YEAR(R4496)*4+ROUNDUP(MONTH(R4496)/3)))</f>
        <v/>
      </c>
      <c r="P4496">
        <f>IF($R4496="","",IF($R4497="",1,IF(O4496&lt;&gt;O4497,1,0)))</f>
        <v/>
      </c>
      <c r="Q4496">
        <f>IF(P4496=1,SUM($P$7:P4496),"")</f>
        <v/>
      </c>
      <c r="R4496">
        <f>IF($A4496="","",IF(ISNUMBER($A4496),$A4496,IFERROR(DATEVALUE($A4496),NA())))</f>
        <v/>
      </c>
    </row>
    <row r="4497">
      <c r="O4497">
        <f>IF($R4497="","",CHOOSE($Q$2,YEAR(R4497)*12+MONTH(R4497),INT((R4497-2)/7),YEAR(R4497)*4+ROUNDUP(MONTH(R4497)/3)))</f>
        <v/>
      </c>
      <c r="P4497">
        <f>IF($R4497="","",IF($R4498="",1,IF(O4497&lt;&gt;O4498,1,0)))</f>
        <v/>
      </c>
      <c r="Q4497">
        <f>IF(P4497=1,SUM($P$7:P4497),"")</f>
        <v/>
      </c>
      <c r="R4497">
        <f>IF($A4497="","",IF(ISNUMBER($A4497),$A4497,IFERROR(DATEVALUE($A4497),NA())))</f>
        <v/>
      </c>
    </row>
    <row r="4498">
      <c r="O4498">
        <f>IF($R4498="","",CHOOSE($Q$2,YEAR(R4498)*12+MONTH(R4498),INT((R4498-2)/7),YEAR(R4498)*4+ROUNDUP(MONTH(R4498)/3)))</f>
        <v/>
      </c>
      <c r="P4498">
        <f>IF($R4498="","",IF($R4499="",1,IF(O4498&lt;&gt;O4499,1,0)))</f>
        <v/>
      </c>
      <c r="Q4498">
        <f>IF(P4498=1,SUM($P$7:P4498),"")</f>
        <v/>
      </c>
      <c r="R4498">
        <f>IF($A4498="","",IF(ISNUMBER($A4498),$A4498,IFERROR(DATEVALUE($A4498),NA())))</f>
        <v/>
      </c>
    </row>
    <row r="4499">
      <c r="O4499">
        <f>IF($R4499="","",CHOOSE($Q$2,YEAR(R4499)*12+MONTH(R4499),INT((R4499-2)/7),YEAR(R4499)*4+ROUNDUP(MONTH(R4499)/3)))</f>
        <v/>
      </c>
      <c r="P4499">
        <f>IF($R4499="","",IF($R4500="",1,IF(O4499&lt;&gt;O4500,1,0)))</f>
        <v/>
      </c>
      <c r="Q4499">
        <f>IF(P4499=1,SUM($P$7:P4499),"")</f>
        <v/>
      </c>
      <c r="R4499">
        <f>IF($A4499="","",IF(ISNUMBER($A4499),$A4499,IFERROR(DATEVALUE($A4499),NA())))</f>
        <v/>
      </c>
    </row>
    <row r="4500">
      <c r="O4500">
        <f>IF($R4500="","",CHOOSE($Q$2,YEAR(R4500)*12+MONTH(R4500),INT((R4500-2)/7),YEAR(R4500)*4+ROUNDUP(MONTH(R4500)/3)))</f>
        <v/>
      </c>
      <c r="P4500">
        <f>IF($R4500="","",IF($R4501="",1,IF(O4500&lt;&gt;O4501,1,0)))</f>
        <v/>
      </c>
      <c r="Q4500">
        <f>IF(P4500=1,SUM($P$7:P4500),"")</f>
        <v/>
      </c>
      <c r="R4500">
        <f>IF($A4500="","",IF(ISNUMBER($A4500),$A4500,IFERROR(DATEVALUE($A4500),NA())))</f>
        <v/>
      </c>
    </row>
    <row r="4501">
      <c r="O4501">
        <f>IF($R4501="","",CHOOSE($Q$2,YEAR(R4501)*12+MONTH(R4501),INT((R4501-2)/7),YEAR(R4501)*4+ROUNDUP(MONTH(R4501)/3)))</f>
        <v/>
      </c>
      <c r="P4501">
        <f>IF($R4501="","",IF($R4502="",1,IF(O4501&lt;&gt;O4502,1,0)))</f>
        <v/>
      </c>
      <c r="Q4501">
        <f>IF(P4501=1,SUM($P$7:P4501),"")</f>
        <v/>
      </c>
      <c r="R4501">
        <f>IF($A4501="","",IF(ISNUMBER($A4501),$A4501,IFERROR(DATEVALUE($A4501),NA())))</f>
        <v/>
      </c>
    </row>
    <row r="4502">
      <c r="O4502">
        <f>IF($R4502="","",CHOOSE($Q$2,YEAR(R4502)*12+MONTH(R4502),INT((R4502-2)/7),YEAR(R4502)*4+ROUNDUP(MONTH(R4502)/3)))</f>
        <v/>
      </c>
      <c r="P4502">
        <f>IF($R4502="","",IF($R4503="",1,IF(O4502&lt;&gt;O4503,1,0)))</f>
        <v/>
      </c>
      <c r="Q4502">
        <f>IF(P4502=1,SUM($P$7:P4502),"")</f>
        <v/>
      </c>
      <c r="R4502">
        <f>IF($A4502="","",IF(ISNUMBER($A4502),$A4502,IFERROR(DATEVALUE($A4502),NA())))</f>
        <v/>
      </c>
    </row>
    <row r="4503">
      <c r="O4503">
        <f>IF($R4503="","",CHOOSE($Q$2,YEAR(R4503)*12+MONTH(R4503),INT((R4503-2)/7),YEAR(R4503)*4+ROUNDUP(MONTH(R4503)/3)))</f>
        <v/>
      </c>
      <c r="P4503">
        <f>IF($R4503="","",IF($R4504="",1,IF(O4503&lt;&gt;O4504,1,0)))</f>
        <v/>
      </c>
      <c r="Q4503">
        <f>IF(P4503=1,SUM($P$7:P4503),"")</f>
        <v/>
      </c>
      <c r="R4503">
        <f>IF($A4503="","",IF(ISNUMBER($A4503),$A4503,IFERROR(DATEVALUE($A4503),NA())))</f>
        <v/>
      </c>
    </row>
    <row r="4504">
      <c r="O4504">
        <f>IF($R4504="","",CHOOSE($Q$2,YEAR(R4504)*12+MONTH(R4504),INT((R4504-2)/7),YEAR(R4504)*4+ROUNDUP(MONTH(R4504)/3)))</f>
        <v/>
      </c>
      <c r="P4504">
        <f>IF($R4504="","",IF($R4505="",1,IF(O4504&lt;&gt;O4505,1,0)))</f>
        <v/>
      </c>
      <c r="Q4504">
        <f>IF(P4504=1,SUM($P$7:P4504),"")</f>
        <v/>
      </c>
      <c r="R4504">
        <f>IF($A4504="","",IF(ISNUMBER($A4504),$A4504,IFERROR(DATEVALUE($A4504),NA())))</f>
        <v/>
      </c>
    </row>
    <row r="4505">
      <c r="O4505">
        <f>IF($R4505="","",CHOOSE($Q$2,YEAR(R4505)*12+MONTH(R4505),INT((R4505-2)/7),YEAR(R4505)*4+ROUNDUP(MONTH(R4505)/3)))</f>
        <v/>
      </c>
      <c r="P4505">
        <f>IF($R4505="","",IF($R4506="",1,IF(O4505&lt;&gt;O4506,1,0)))</f>
        <v/>
      </c>
      <c r="Q4505">
        <f>IF(P4505=1,SUM($P$7:P4505),"")</f>
        <v/>
      </c>
      <c r="R4505">
        <f>IF($A4505="","",IF(ISNUMBER($A4505),$A4505,IFERROR(DATEVALUE($A4505),NA())))</f>
        <v/>
      </c>
    </row>
    <row r="4506">
      <c r="O4506">
        <f>IF($R4506="","",CHOOSE($Q$2,YEAR(R4506)*12+MONTH(R4506),INT((R4506-2)/7),YEAR(R4506)*4+ROUNDUP(MONTH(R4506)/3)))</f>
        <v/>
      </c>
      <c r="P4506">
        <f>IF($R4506="","",IF($R4507="",1,IF(O4506&lt;&gt;O4507,1,0)))</f>
        <v/>
      </c>
      <c r="Q4506">
        <f>IF(P4506=1,SUM($P$7:P4506),"")</f>
        <v/>
      </c>
      <c r="R4506">
        <f>IF($A4506="","",IF(ISNUMBER($A4506),$A4506,IFERROR(DATEVALUE($A4506),NA())))</f>
        <v/>
      </c>
    </row>
    <row r="4507">
      <c r="O4507">
        <f>IF($R4507="","",CHOOSE($Q$2,YEAR(R4507)*12+MONTH(R4507),INT((R4507-2)/7),YEAR(R4507)*4+ROUNDUP(MONTH(R4507)/3)))</f>
        <v/>
      </c>
      <c r="P4507">
        <f>IF($R4507="","",IF($R4508="",1,IF(O4507&lt;&gt;O4508,1,0)))</f>
        <v/>
      </c>
      <c r="Q4507">
        <f>IF(P4507=1,SUM($P$7:P4507),"")</f>
        <v/>
      </c>
      <c r="R4507">
        <f>IF($A4507="","",IF(ISNUMBER($A4507),$A4507,IFERROR(DATEVALUE($A4507),NA())))</f>
        <v/>
      </c>
    </row>
    <row r="4508">
      <c r="O4508">
        <f>IF($R4508="","",CHOOSE($Q$2,YEAR(R4508)*12+MONTH(R4508),INT((R4508-2)/7),YEAR(R4508)*4+ROUNDUP(MONTH(R4508)/3)))</f>
        <v/>
      </c>
      <c r="P4508">
        <f>IF($R4508="","",IF($R4509="",1,IF(O4508&lt;&gt;O4509,1,0)))</f>
        <v/>
      </c>
      <c r="Q4508">
        <f>IF(P4508=1,SUM($P$7:P4508),"")</f>
        <v/>
      </c>
      <c r="R4508">
        <f>IF($A4508="","",IF(ISNUMBER($A4508),$A4508,IFERROR(DATEVALUE($A4508),NA())))</f>
        <v/>
      </c>
    </row>
    <row r="4509">
      <c r="O4509">
        <f>IF($R4509="","",CHOOSE($Q$2,YEAR(R4509)*12+MONTH(R4509),INT((R4509-2)/7),YEAR(R4509)*4+ROUNDUP(MONTH(R4509)/3)))</f>
        <v/>
      </c>
      <c r="P4509">
        <f>IF($R4509="","",IF($R4510="",1,IF(O4509&lt;&gt;O4510,1,0)))</f>
        <v/>
      </c>
      <c r="Q4509">
        <f>IF(P4509=1,SUM($P$7:P4509),"")</f>
        <v/>
      </c>
      <c r="R4509">
        <f>IF($A4509="","",IF(ISNUMBER($A4509),$A4509,IFERROR(DATEVALUE($A4509),NA())))</f>
        <v/>
      </c>
    </row>
    <row r="4510">
      <c r="O4510">
        <f>IF($R4510="","",CHOOSE($Q$2,YEAR(R4510)*12+MONTH(R4510),INT((R4510-2)/7),YEAR(R4510)*4+ROUNDUP(MONTH(R4510)/3)))</f>
        <v/>
      </c>
      <c r="P4510">
        <f>IF($R4510="","",IF($R4511="",1,IF(O4510&lt;&gt;O4511,1,0)))</f>
        <v/>
      </c>
      <c r="Q4510">
        <f>IF(P4510=1,SUM($P$7:P4510),"")</f>
        <v/>
      </c>
      <c r="R4510">
        <f>IF($A4510="","",IF(ISNUMBER($A4510),$A4510,IFERROR(DATEVALUE($A4510),NA())))</f>
        <v/>
      </c>
    </row>
    <row r="4511">
      <c r="O4511">
        <f>IF($R4511="","",CHOOSE($Q$2,YEAR(R4511)*12+MONTH(R4511),INT((R4511-2)/7),YEAR(R4511)*4+ROUNDUP(MONTH(R4511)/3)))</f>
        <v/>
      </c>
      <c r="P4511">
        <f>IF($R4511="","",IF($R4512="",1,IF(O4511&lt;&gt;O4512,1,0)))</f>
        <v/>
      </c>
      <c r="Q4511">
        <f>IF(P4511=1,SUM($P$7:P4511),"")</f>
        <v/>
      </c>
      <c r="R4511">
        <f>IF($A4511="","",IF(ISNUMBER($A4511),$A4511,IFERROR(DATEVALUE($A4511),NA())))</f>
        <v/>
      </c>
    </row>
    <row r="4512">
      <c r="O4512">
        <f>IF($R4512="","",CHOOSE($Q$2,YEAR(R4512)*12+MONTH(R4512),INT((R4512-2)/7),YEAR(R4512)*4+ROUNDUP(MONTH(R4512)/3)))</f>
        <v/>
      </c>
      <c r="P4512">
        <f>IF($R4512="","",IF($R4513="",1,IF(O4512&lt;&gt;O4513,1,0)))</f>
        <v/>
      </c>
      <c r="Q4512">
        <f>IF(P4512=1,SUM($P$7:P4512),"")</f>
        <v/>
      </c>
      <c r="R4512">
        <f>IF($A4512="","",IF(ISNUMBER($A4512),$A4512,IFERROR(DATEVALUE($A4512),NA())))</f>
        <v/>
      </c>
    </row>
    <row r="4513">
      <c r="O4513">
        <f>IF($R4513="","",CHOOSE($Q$2,YEAR(R4513)*12+MONTH(R4513),INT((R4513-2)/7),YEAR(R4513)*4+ROUNDUP(MONTH(R4513)/3)))</f>
        <v/>
      </c>
      <c r="P4513">
        <f>IF($R4513="","",IF($R4514="",1,IF(O4513&lt;&gt;O4514,1,0)))</f>
        <v/>
      </c>
      <c r="Q4513">
        <f>IF(P4513=1,SUM($P$7:P4513),"")</f>
        <v/>
      </c>
      <c r="R4513">
        <f>IF($A4513="","",IF(ISNUMBER($A4513),$A4513,IFERROR(DATEVALUE($A4513),NA())))</f>
        <v/>
      </c>
    </row>
    <row r="4514">
      <c r="O4514">
        <f>IF($R4514="","",CHOOSE($Q$2,YEAR(R4514)*12+MONTH(R4514),INT((R4514-2)/7),YEAR(R4514)*4+ROUNDUP(MONTH(R4514)/3)))</f>
        <v/>
      </c>
      <c r="P4514">
        <f>IF($R4514="","",IF($R4515="",1,IF(O4514&lt;&gt;O4515,1,0)))</f>
        <v/>
      </c>
      <c r="Q4514">
        <f>IF(P4514=1,SUM($P$7:P4514),"")</f>
        <v/>
      </c>
      <c r="R4514">
        <f>IF($A4514="","",IF(ISNUMBER($A4514),$A4514,IFERROR(DATEVALUE($A4514),NA())))</f>
        <v/>
      </c>
    </row>
    <row r="4515">
      <c r="O4515">
        <f>IF($R4515="","",CHOOSE($Q$2,YEAR(R4515)*12+MONTH(R4515),INT((R4515-2)/7),YEAR(R4515)*4+ROUNDUP(MONTH(R4515)/3)))</f>
        <v/>
      </c>
      <c r="P4515">
        <f>IF($R4515="","",IF($R4516="",1,IF(O4515&lt;&gt;O4516,1,0)))</f>
        <v/>
      </c>
      <c r="Q4515">
        <f>IF(P4515=1,SUM($P$7:P4515),"")</f>
        <v/>
      </c>
      <c r="R4515">
        <f>IF($A4515="","",IF(ISNUMBER($A4515),$A4515,IFERROR(DATEVALUE($A4515),NA())))</f>
        <v/>
      </c>
    </row>
    <row r="4516">
      <c r="O4516">
        <f>IF($R4516="","",CHOOSE($Q$2,YEAR(R4516)*12+MONTH(R4516),INT((R4516-2)/7),YEAR(R4516)*4+ROUNDUP(MONTH(R4516)/3)))</f>
        <v/>
      </c>
      <c r="P4516">
        <f>IF($R4516="","",IF($R4517="",1,IF(O4516&lt;&gt;O4517,1,0)))</f>
        <v/>
      </c>
      <c r="Q4516">
        <f>IF(P4516=1,SUM($P$7:P4516),"")</f>
        <v/>
      </c>
      <c r="R4516">
        <f>IF($A4516="","",IF(ISNUMBER($A4516),$A4516,IFERROR(DATEVALUE($A4516),NA())))</f>
        <v/>
      </c>
    </row>
    <row r="4517">
      <c r="O4517">
        <f>IF($R4517="","",CHOOSE($Q$2,YEAR(R4517)*12+MONTH(R4517),INT((R4517-2)/7),YEAR(R4517)*4+ROUNDUP(MONTH(R4517)/3)))</f>
        <v/>
      </c>
      <c r="P4517">
        <f>IF($R4517="","",IF($R4518="",1,IF(O4517&lt;&gt;O4518,1,0)))</f>
        <v/>
      </c>
      <c r="Q4517">
        <f>IF(P4517=1,SUM($P$7:P4517),"")</f>
        <v/>
      </c>
      <c r="R4517">
        <f>IF($A4517="","",IF(ISNUMBER($A4517),$A4517,IFERROR(DATEVALUE($A4517),NA())))</f>
        <v/>
      </c>
    </row>
    <row r="4518">
      <c r="O4518">
        <f>IF($R4518="","",CHOOSE($Q$2,YEAR(R4518)*12+MONTH(R4518),INT((R4518-2)/7),YEAR(R4518)*4+ROUNDUP(MONTH(R4518)/3)))</f>
        <v/>
      </c>
      <c r="P4518">
        <f>IF($R4518="","",IF($R4519="",1,IF(O4518&lt;&gt;O4519,1,0)))</f>
        <v/>
      </c>
      <c r="Q4518">
        <f>IF(P4518=1,SUM($P$7:P4518),"")</f>
        <v/>
      </c>
      <c r="R4518">
        <f>IF($A4518="","",IF(ISNUMBER($A4518),$A4518,IFERROR(DATEVALUE($A4518),NA())))</f>
        <v/>
      </c>
    </row>
    <row r="4519">
      <c r="O4519">
        <f>IF($R4519="","",CHOOSE($Q$2,YEAR(R4519)*12+MONTH(R4519),INT((R4519-2)/7),YEAR(R4519)*4+ROUNDUP(MONTH(R4519)/3)))</f>
        <v/>
      </c>
      <c r="P4519">
        <f>IF($R4519="","",IF($R4520="",1,IF(O4519&lt;&gt;O4520,1,0)))</f>
        <v/>
      </c>
      <c r="Q4519">
        <f>IF(P4519=1,SUM($P$7:P4519),"")</f>
        <v/>
      </c>
      <c r="R4519">
        <f>IF($A4519="","",IF(ISNUMBER($A4519),$A4519,IFERROR(DATEVALUE($A4519),NA())))</f>
        <v/>
      </c>
    </row>
    <row r="4520">
      <c r="O4520">
        <f>IF($R4520="","",CHOOSE($Q$2,YEAR(R4520)*12+MONTH(R4520),INT((R4520-2)/7),YEAR(R4520)*4+ROUNDUP(MONTH(R4520)/3)))</f>
        <v/>
      </c>
      <c r="P4520">
        <f>IF($R4520="","",IF($R4521="",1,IF(O4520&lt;&gt;O4521,1,0)))</f>
        <v/>
      </c>
      <c r="Q4520">
        <f>IF(P4520=1,SUM($P$7:P4520),"")</f>
        <v/>
      </c>
      <c r="R4520">
        <f>IF($A4520="","",IF(ISNUMBER($A4520),$A4520,IFERROR(DATEVALUE($A4520),NA())))</f>
        <v/>
      </c>
    </row>
    <row r="4521">
      <c r="O4521">
        <f>IF($R4521="","",CHOOSE($Q$2,YEAR(R4521)*12+MONTH(R4521),INT((R4521-2)/7),YEAR(R4521)*4+ROUNDUP(MONTH(R4521)/3)))</f>
        <v/>
      </c>
      <c r="P4521">
        <f>IF($R4521="","",IF($R4522="",1,IF(O4521&lt;&gt;O4522,1,0)))</f>
        <v/>
      </c>
      <c r="Q4521">
        <f>IF(P4521=1,SUM($P$7:P4521),"")</f>
        <v/>
      </c>
      <c r="R4521">
        <f>IF($A4521="","",IF(ISNUMBER($A4521),$A4521,IFERROR(DATEVALUE($A4521),NA())))</f>
        <v/>
      </c>
    </row>
    <row r="4522">
      <c r="O4522">
        <f>IF($R4522="","",CHOOSE($Q$2,YEAR(R4522)*12+MONTH(R4522),INT((R4522-2)/7),YEAR(R4522)*4+ROUNDUP(MONTH(R4522)/3)))</f>
        <v/>
      </c>
      <c r="P4522">
        <f>IF($R4522="","",IF($R4523="",1,IF(O4522&lt;&gt;O4523,1,0)))</f>
        <v/>
      </c>
      <c r="Q4522">
        <f>IF(P4522=1,SUM($P$7:P4522),"")</f>
        <v/>
      </c>
      <c r="R4522">
        <f>IF($A4522="","",IF(ISNUMBER($A4522),$A4522,IFERROR(DATEVALUE($A4522),NA())))</f>
        <v/>
      </c>
    </row>
    <row r="4523">
      <c r="O4523">
        <f>IF($R4523="","",CHOOSE($Q$2,YEAR(R4523)*12+MONTH(R4523),INT((R4523-2)/7),YEAR(R4523)*4+ROUNDUP(MONTH(R4523)/3)))</f>
        <v/>
      </c>
      <c r="P4523">
        <f>IF($R4523="","",IF($R4524="",1,IF(O4523&lt;&gt;O4524,1,0)))</f>
        <v/>
      </c>
      <c r="Q4523">
        <f>IF(P4523=1,SUM($P$7:P4523),"")</f>
        <v/>
      </c>
      <c r="R4523">
        <f>IF($A4523="","",IF(ISNUMBER($A4523),$A4523,IFERROR(DATEVALUE($A4523),NA())))</f>
        <v/>
      </c>
    </row>
    <row r="4524">
      <c r="O4524">
        <f>IF($R4524="","",CHOOSE($Q$2,YEAR(R4524)*12+MONTH(R4524),INT((R4524-2)/7),YEAR(R4524)*4+ROUNDUP(MONTH(R4524)/3)))</f>
        <v/>
      </c>
      <c r="P4524">
        <f>IF($R4524="","",IF($R4525="",1,IF(O4524&lt;&gt;O4525,1,0)))</f>
        <v/>
      </c>
      <c r="Q4524">
        <f>IF(P4524=1,SUM($P$7:P4524),"")</f>
        <v/>
      </c>
      <c r="R4524">
        <f>IF($A4524="","",IF(ISNUMBER($A4524),$A4524,IFERROR(DATEVALUE($A4524),NA())))</f>
        <v/>
      </c>
    </row>
    <row r="4525">
      <c r="O4525">
        <f>IF($R4525="","",CHOOSE($Q$2,YEAR(R4525)*12+MONTH(R4525),INT((R4525-2)/7),YEAR(R4525)*4+ROUNDUP(MONTH(R4525)/3)))</f>
        <v/>
      </c>
      <c r="P4525">
        <f>IF($R4525="","",IF($R4526="",1,IF(O4525&lt;&gt;O4526,1,0)))</f>
        <v/>
      </c>
      <c r="Q4525">
        <f>IF(P4525=1,SUM($P$7:P4525),"")</f>
        <v/>
      </c>
      <c r="R4525">
        <f>IF($A4525="","",IF(ISNUMBER($A4525),$A4525,IFERROR(DATEVALUE($A4525),NA())))</f>
        <v/>
      </c>
    </row>
    <row r="4526">
      <c r="O4526">
        <f>IF($R4526="","",CHOOSE($Q$2,YEAR(R4526)*12+MONTH(R4526),INT((R4526-2)/7),YEAR(R4526)*4+ROUNDUP(MONTH(R4526)/3)))</f>
        <v/>
      </c>
      <c r="P4526">
        <f>IF($R4526="","",IF($R4527="",1,IF(O4526&lt;&gt;O4527,1,0)))</f>
        <v/>
      </c>
      <c r="Q4526">
        <f>IF(P4526=1,SUM($P$7:P4526),"")</f>
        <v/>
      </c>
      <c r="R4526">
        <f>IF($A4526="","",IF(ISNUMBER($A4526),$A4526,IFERROR(DATEVALUE($A4526),NA())))</f>
        <v/>
      </c>
    </row>
    <row r="4527">
      <c r="O4527">
        <f>IF($R4527="","",CHOOSE($Q$2,YEAR(R4527)*12+MONTH(R4527),INT((R4527-2)/7),YEAR(R4527)*4+ROUNDUP(MONTH(R4527)/3)))</f>
        <v/>
      </c>
      <c r="P4527">
        <f>IF($R4527="","",IF($R4528="",1,IF(O4527&lt;&gt;O4528,1,0)))</f>
        <v/>
      </c>
      <c r="Q4527">
        <f>IF(P4527=1,SUM($P$7:P4527),"")</f>
        <v/>
      </c>
      <c r="R4527">
        <f>IF($A4527="","",IF(ISNUMBER($A4527),$A4527,IFERROR(DATEVALUE($A4527),NA())))</f>
        <v/>
      </c>
    </row>
    <row r="4528">
      <c r="O4528">
        <f>IF($R4528="","",CHOOSE($Q$2,YEAR(R4528)*12+MONTH(R4528),INT((R4528-2)/7),YEAR(R4528)*4+ROUNDUP(MONTH(R4528)/3)))</f>
        <v/>
      </c>
      <c r="P4528">
        <f>IF($R4528="","",IF($R4529="",1,IF(O4528&lt;&gt;O4529,1,0)))</f>
        <v/>
      </c>
      <c r="Q4528">
        <f>IF(P4528=1,SUM($P$7:P4528),"")</f>
        <v/>
      </c>
      <c r="R4528">
        <f>IF($A4528="","",IF(ISNUMBER($A4528),$A4528,IFERROR(DATEVALUE($A4528),NA())))</f>
        <v/>
      </c>
    </row>
    <row r="4529">
      <c r="O4529">
        <f>IF($R4529="","",CHOOSE($Q$2,YEAR(R4529)*12+MONTH(R4529),INT((R4529-2)/7),YEAR(R4529)*4+ROUNDUP(MONTH(R4529)/3)))</f>
        <v/>
      </c>
      <c r="P4529">
        <f>IF($R4529="","",IF($R4530="",1,IF(O4529&lt;&gt;O4530,1,0)))</f>
        <v/>
      </c>
      <c r="Q4529">
        <f>IF(P4529=1,SUM($P$7:P4529),"")</f>
        <v/>
      </c>
      <c r="R4529">
        <f>IF($A4529="","",IF(ISNUMBER($A4529),$A4529,IFERROR(DATEVALUE($A4529),NA())))</f>
        <v/>
      </c>
    </row>
    <row r="4530">
      <c r="O4530">
        <f>IF($R4530="","",CHOOSE($Q$2,YEAR(R4530)*12+MONTH(R4530),INT((R4530-2)/7),YEAR(R4530)*4+ROUNDUP(MONTH(R4530)/3)))</f>
        <v/>
      </c>
      <c r="P4530">
        <f>IF($R4530="","",IF($R4531="",1,IF(O4530&lt;&gt;O4531,1,0)))</f>
        <v/>
      </c>
      <c r="Q4530">
        <f>IF(P4530=1,SUM($P$7:P4530),"")</f>
        <v/>
      </c>
      <c r="R4530">
        <f>IF($A4530="","",IF(ISNUMBER($A4530),$A4530,IFERROR(DATEVALUE($A4530),NA())))</f>
        <v/>
      </c>
    </row>
    <row r="4531">
      <c r="O4531">
        <f>IF($R4531="","",CHOOSE($Q$2,YEAR(R4531)*12+MONTH(R4531),INT((R4531-2)/7),YEAR(R4531)*4+ROUNDUP(MONTH(R4531)/3)))</f>
        <v/>
      </c>
      <c r="P4531">
        <f>IF($R4531="","",IF($R4532="",1,IF(O4531&lt;&gt;O4532,1,0)))</f>
        <v/>
      </c>
      <c r="Q4531">
        <f>IF(P4531=1,SUM($P$7:P4531),"")</f>
        <v/>
      </c>
      <c r="R4531">
        <f>IF($A4531="","",IF(ISNUMBER($A4531),$A4531,IFERROR(DATEVALUE($A4531),NA())))</f>
        <v/>
      </c>
    </row>
    <row r="4532">
      <c r="O4532">
        <f>IF($R4532="","",CHOOSE($Q$2,YEAR(R4532)*12+MONTH(R4532),INT((R4532-2)/7),YEAR(R4532)*4+ROUNDUP(MONTH(R4532)/3)))</f>
        <v/>
      </c>
      <c r="P4532">
        <f>IF($R4532="","",IF($R4533="",1,IF(O4532&lt;&gt;O4533,1,0)))</f>
        <v/>
      </c>
      <c r="Q4532">
        <f>IF(P4532=1,SUM($P$7:P4532),"")</f>
        <v/>
      </c>
      <c r="R4532">
        <f>IF($A4532="","",IF(ISNUMBER($A4532),$A4532,IFERROR(DATEVALUE($A4532),NA())))</f>
        <v/>
      </c>
    </row>
    <row r="4533">
      <c r="O4533">
        <f>IF($R4533="","",CHOOSE($Q$2,YEAR(R4533)*12+MONTH(R4533),INT((R4533-2)/7),YEAR(R4533)*4+ROUNDUP(MONTH(R4533)/3)))</f>
        <v/>
      </c>
      <c r="P4533">
        <f>IF($R4533="","",IF($R4534="",1,IF(O4533&lt;&gt;O4534,1,0)))</f>
        <v/>
      </c>
      <c r="Q4533">
        <f>IF(P4533=1,SUM($P$7:P4533),"")</f>
        <v/>
      </c>
      <c r="R4533">
        <f>IF($A4533="","",IF(ISNUMBER($A4533),$A4533,IFERROR(DATEVALUE($A4533),NA())))</f>
        <v/>
      </c>
    </row>
    <row r="4534">
      <c r="O4534">
        <f>IF($R4534="","",CHOOSE($Q$2,YEAR(R4534)*12+MONTH(R4534),INT((R4534-2)/7),YEAR(R4534)*4+ROUNDUP(MONTH(R4534)/3)))</f>
        <v/>
      </c>
      <c r="P4534">
        <f>IF($R4534="","",IF($R4535="",1,IF(O4534&lt;&gt;O4535,1,0)))</f>
        <v/>
      </c>
      <c r="Q4534">
        <f>IF(P4534=1,SUM($P$7:P4534),"")</f>
        <v/>
      </c>
      <c r="R4534">
        <f>IF($A4534="","",IF(ISNUMBER($A4534),$A4534,IFERROR(DATEVALUE($A4534),NA())))</f>
        <v/>
      </c>
    </row>
    <row r="4535">
      <c r="O4535">
        <f>IF($R4535="","",CHOOSE($Q$2,YEAR(R4535)*12+MONTH(R4535),INT((R4535-2)/7),YEAR(R4535)*4+ROUNDUP(MONTH(R4535)/3)))</f>
        <v/>
      </c>
      <c r="P4535">
        <f>IF($R4535="","",IF($R4536="",1,IF(O4535&lt;&gt;O4536,1,0)))</f>
        <v/>
      </c>
      <c r="Q4535">
        <f>IF(P4535=1,SUM($P$7:P4535),"")</f>
        <v/>
      </c>
      <c r="R4535">
        <f>IF($A4535="","",IF(ISNUMBER($A4535),$A4535,IFERROR(DATEVALUE($A4535),NA())))</f>
        <v/>
      </c>
    </row>
    <row r="4536">
      <c r="O4536">
        <f>IF($R4536="","",CHOOSE($Q$2,YEAR(R4536)*12+MONTH(R4536),INT((R4536-2)/7),YEAR(R4536)*4+ROUNDUP(MONTH(R4536)/3)))</f>
        <v/>
      </c>
      <c r="P4536">
        <f>IF($R4536="","",IF($R4537="",1,IF(O4536&lt;&gt;O4537,1,0)))</f>
        <v/>
      </c>
      <c r="Q4536">
        <f>IF(P4536=1,SUM($P$7:P4536),"")</f>
        <v/>
      </c>
      <c r="R4536">
        <f>IF($A4536="","",IF(ISNUMBER($A4536),$A4536,IFERROR(DATEVALUE($A4536),NA())))</f>
        <v/>
      </c>
    </row>
    <row r="4537">
      <c r="O4537">
        <f>IF($R4537="","",CHOOSE($Q$2,YEAR(R4537)*12+MONTH(R4537),INT((R4537-2)/7),YEAR(R4537)*4+ROUNDUP(MONTH(R4537)/3)))</f>
        <v/>
      </c>
      <c r="P4537">
        <f>IF($R4537="","",IF($R4538="",1,IF(O4537&lt;&gt;O4538,1,0)))</f>
        <v/>
      </c>
      <c r="Q4537">
        <f>IF(P4537=1,SUM($P$7:P4537),"")</f>
        <v/>
      </c>
      <c r="R4537">
        <f>IF($A4537="","",IF(ISNUMBER($A4537),$A4537,IFERROR(DATEVALUE($A4537),NA())))</f>
        <v/>
      </c>
    </row>
    <row r="4538">
      <c r="O4538">
        <f>IF($R4538="","",CHOOSE($Q$2,YEAR(R4538)*12+MONTH(R4538),INT((R4538-2)/7),YEAR(R4538)*4+ROUNDUP(MONTH(R4538)/3)))</f>
        <v/>
      </c>
      <c r="P4538">
        <f>IF($R4538="","",IF($R4539="",1,IF(O4538&lt;&gt;O4539,1,0)))</f>
        <v/>
      </c>
      <c r="Q4538">
        <f>IF(P4538=1,SUM($P$7:P4538),"")</f>
        <v/>
      </c>
      <c r="R4538">
        <f>IF($A4538="","",IF(ISNUMBER($A4538),$A4538,IFERROR(DATEVALUE($A4538),NA())))</f>
        <v/>
      </c>
    </row>
    <row r="4539">
      <c r="O4539">
        <f>IF($R4539="","",CHOOSE($Q$2,YEAR(R4539)*12+MONTH(R4539),INT((R4539-2)/7),YEAR(R4539)*4+ROUNDUP(MONTH(R4539)/3)))</f>
        <v/>
      </c>
      <c r="P4539">
        <f>IF($R4539="","",IF($R4540="",1,IF(O4539&lt;&gt;O4540,1,0)))</f>
        <v/>
      </c>
      <c r="Q4539">
        <f>IF(P4539=1,SUM($P$7:P4539),"")</f>
        <v/>
      </c>
      <c r="R4539">
        <f>IF($A4539="","",IF(ISNUMBER($A4539),$A4539,IFERROR(DATEVALUE($A4539),NA())))</f>
        <v/>
      </c>
    </row>
    <row r="4540">
      <c r="O4540">
        <f>IF($R4540="","",CHOOSE($Q$2,YEAR(R4540)*12+MONTH(R4540),INT((R4540-2)/7),YEAR(R4540)*4+ROUNDUP(MONTH(R4540)/3)))</f>
        <v/>
      </c>
      <c r="P4540">
        <f>IF($R4540="","",IF($R4541="",1,IF(O4540&lt;&gt;O4541,1,0)))</f>
        <v/>
      </c>
      <c r="Q4540">
        <f>IF(P4540=1,SUM($P$7:P4540),"")</f>
        <v/>
      </c>
      <c r="R4540">
        <f>IF($A4540="","",IF(ISNUMBER($A4540),$A4540,IFERROR(DATEVALUE($A4540),NA())))</f>
        <v/>
      </c>
    </row>
    <row r="4541">
      <c r="O4541">
        <f>IF($R4541="","",CHOOSE($Q$2,YEAR(R4541)*12+MONTH(R4541),INT((R4541-2)/7),YEAR(R4541)*4+ROUNDUP(MONTH(R4541)/3)))</f>
        <v/>
      </c>
      <c r="P4541">
        <f>IF($R4541="","",IF($R4542="",1,IF(O4541&lt;&gt;O4542,1,0)))</f>
        <v/>
      </c>
      <c r="Q4541">
        <f>IF(P4541=1,SUM($P$7:P4541),"")</f>
        <v/>
      </c>
      <c r="R4541">
        <f>IF($A4541="","",IF(ISNUMBER($A4541),$A4541,IFERROR(DATEVALUE($A4541),NA())))</f>
        <v/>
      </c>
    </row>
    <row r="4542">
      <c r="O4542">
        <f>IF($R4542="","",CHOOSE($Q$2,YEAR(R4542)*12+MONTH(R4542),INT((R4542-2)/7),YEAR(R4542)*4+ROUNDUP(MONTH(R4542)/3)))</f>
        <v/>
      </c>
      <c r="P4542">
        <f>IF($R4542="","",IF($R4543="",1,IF(O4542&lt;&gt;O4543,1,0)))</f>
        <v/>
      </c>
      <c r="Q4542">
        <f>IF(P4542=1,SUM($P$7:P4542),"")</f>
        <v/>
      </c>
      <c r="R4542">
        <f>IF($A4542="","",IF(ISNUMBER($A4542),$A4542,IFERROR(DATEVALUE($A4542),NA())))</f>
        <v/>
      </c>
    </row>
    <row r="4543">
      <c r="O4543">
        <f>IF($R4543="","",CHOOSE($Q$2,YEAR(R4543)*12+MONTH(R4543),INT((R4543-2)/7),YEAR(R4543)*4+ROUNDUP(MONTH(R4543)/3)))</f>
        <v/>
      </c>
      <c r="P4543">
        <f>IF($R4543="","",IF($R4544="",1,IF(O4543&lt;&gt;O4544,1,0)))</f>
        <v/>
      </c>
      <c r="Q4543">
        <f>IF(P4543=1,SUM($P$7:P4543),"")</f>
        <v/>
      </c>
      <c r="R4543">
        <f>IF($A4543="","",IF(ISNUMBER($A4543),$A4543,IFERROR(DATEVALUE($A4543),NA())))</f>
        <v/>
      </c>
    </row>
    <row r="4544">
      <c r="O4544">
        <f>IF($R4544="","",CHOOSE($Q$2,YEAR(R4544)*12+MONTH(R4544),INT((R4544-2)/7),YEAR(R4544)*4+ROUNDUP(MONTH(R4544)/3)))</f>
        <v/>
      </c>
      <c r="P4544">
        <f>IF($R4544="","",IF($R4545="",1,IF(O4544&lt;&gt;O4545,1,0)))</f>
        <v/>
      </c>
      <c r="Q4544">
        <f>IF(P4544=1,SUM($P$7:P4544),"")</f>
        <v/>
      </c>
      <c r="R4544">
        <f>IF($A4544="","",IF(ISNUMBER($A4544),$A4544,IFERROR(DATEVALUE($A4544),NA())))</f>
        <v/>
      </c>
    </row>
    <row r="4545">
      <c r="O4545">
        <f>IF($R4545="","",CHOOSE($Q$2,YEAR(R4545)*12+MONTH(R4545),INT((R4545-2)/7),YEAR(R4545)*4+ROUNDUP(MONTH(R4545)/3)))</f>
        <v/>
      </c>
      <c r="P4545">
        <f>IF($R4545="","",IF($R4546="",1,IF(O4545&lt;&gt;O4546,1,0)))</f>
        <v/>
      </c>
      <c r="Q4545">
        <f>IF(P4545=1,SUM($P$7:P4545),"")</f>
        <v/>
      </c>
      <c r="R4545">
        <f>IF($A4545="","",IF(ISNUMBER($A4545),$A4545,IFERROR(DATEVALUE($A4545),NA())))</f>
        <v/>
      </c>
    </row>
    <row r="4546">
      <c r="O4546">
        <f>IF($R4546="","",CHOOSE($Q$2,YEAR(R4546)*12+MONTH(R4546),INT((R4546-2)/7),YEAR(R4546)*4+ROUNDUP(MONTH(R4546)/3)))</f>
        <v/>
      </c>
      <c r="P4546">
        <f>IF($R4546="","",IF($R4547="",1,IF(O4546&lt;&gt;O4547,1,0)))</f>
        <v/>
      </c>
      <c r="Q4546">
        <f>IF(P4546=1,SUM($P$7:P4546),"")</f>
        <v/>
      </c>
      <c r="R4546">
        <f>IF($A4546="","",IF(ISNUMBER($A4546),$A4546,IFERROR(DATEVALUE($A4546),NA())))</f>
        <v/>
      </c>
    </row>
    <row r="4547">
      <c r="O4547">
        <f>IF($R4547="","",CHOOSE($Q$2,YEAR(R4547)*12+MONTH(R4547),INT((R4547-2)/7),YEAR(R4547)*4+ROUNDUP(MONTH(R4547)/3)))</f>
        <v/>
      </c>
      <c r="P4547">
        <f>IF($R4547="","",IF($R4548="",1,IF(O4547&lt;&gt;O4548,1,0)))</f>
        <v/>
      </c>
      <c r="Q4547">
        <f>IF(P4547=1,SUM($P$7:P4547),"")</f>
        <v/>
      </c>
      <c r="R4547">
        <f>IF($A4547="","",IF(ISNUMBER($A4547),$A4547,IFERROR(DATEVALUE($A4547),NA())))</f>
        <v/>
      </c>
    </row>
    <row r="4548">
      <c r="O4548">
        <f>IF($R4548="","",CHOOSE($Q$2,YEAR(R4548)*12+MONTH(R4548),INT((R4548-2)/7),YEAR(R4548)*4+ROUNDUP(MONTH(R4548)/3)))</f>
        <v/>
      </c>
      <c r="P4548">
        <f>IF($R4548="","",IF($R4549="",1,IF(O4548&lt;&gt;O4549,1,0)))</f>
        <v/>
      </c>
      <c r="Q4548">
        <f>IF(P4548=1,SUM($P$7:P4548),"")</f>
        <v/>
      </c>
      <c r="R4548">
        <f>IF($A4548="","",IF(ISNUMBER($A4548),$A4548,IFERROR(DATEVALUE($A4548),NA())))</f>
        <v/>
      </c>
    </row>
    <row r="4549">
      <c r="O4549">
        <f>IF($R4549="","",CHOOSE($Q$2,YEAR(R4549)*12+MONTH(R4549),INT((R4549-2)/7),YEAR(R4549)*4+ROUNDUP(MONTH(R4549)/3)))</f>
        <v/>
      </c>
      <c r="P4549">
        <f>IF($R4549="","",IF($R4550="",1,IF(O4549&lt;&gt;O4550,1,0)))</f>
        <v/>
      </c>
      <c r="Q4549">
        <f>IF(P4549=1,SUM($P$7:P4549),"")</f>
        <v/>
      </c>
      <c r="R4549">
        <f>IF($A4549="","",IF(ISNUMBER($A4549),$A4549,IFERROR(DATEVALUE($A4549),NA())))</f>
        <v/>
      </c>
    </row>
    <row r="4550">
      <c r="O4550">
        <f>IF($R4550="","",CHOOSE($Q$2,YEAR(R4550)*12+MONTH(R4550),INT((R4550-2)/7),YEAR(R4550)*4+ROUNDUP(MONTH(R4550)/3)))</f>
        <v/>
      </c>
      <c r="P4550">
        <f>IF($R4550="","",IF($R4551="",1,IF(O4550&lt;&gt;O4551,1,0)))</f>
        <v/>
      </c>
      <c r="Q4550">
        <f>IF(P4550=1,SUM($P$7:P4550),"")</f>
        <v/>
      </c>
      <c r="R4550">
        <f>IF($A4550="","",IF(ISNUMBER($A4550),$A4550,IFERROR(DATEVALUE($A4550),NA())))</f>
        <v/>
      </c>
    </row>
    <row r="4551">
      <c r="O4551">
        <f>IF($R4551="","",CHOOSE($Q$2,YEAR(R4551)*12+MONTH(R4551),INT((R4551-2)/7),YEAR(R4551)*4+ROUNDUP(MONTH(R4551)/3)))</f>
        <v/>
      </c>
      <c r="P4551">
        <f>IF($R4551="","",IF($R4552="",1,IF(O4551&lt;&gt;O4552,1,0)))</f>
        <v/>
      </c>
      <c r="Q4551">
        <f>IF(P4551=1,SUM($P$7:P4551),"")</f>
        <v/>
      </c>
      <c r="R4551">
        <f>IF($A4551="","",IF(ISNUMBER($A4551),$A4551,IFERROR(DATEVALUE($A4551),NA())))</f>
        <v/>
      </c>
    </row>
    <row r="4552">
      <c r="O4552">
        <f>IF($R4552="","",CHOOSE($Q$2,YEAR(R4552)*12+MONTH(R4552),INT((R4552-2)/7),YEAR(R4552)*4+ROUNDUP(MONTH(R4552)/3)))</f>
        <v/>
      </c>
      <c r="P4552">
        <f>IF($R4552="","",IF($R4553="",1,IF(O4552&lt;&gt;O4553,1,0)))</f>
        <v/>
      </c>
      <c r="Q4552">
        <f>IF(P4552=1,SUM($P$7:P4552),"")</f>
        <v/>
      </c>
      <c r="R4552">
        <f>IF($A4552="","",IF(ISNUMBER($A4552),$A4552,IFERROR(DATEVALUE($A4552),NA())))</f>
        <v/>
      </c>
    </row>
    <row r="4553">
      <c r="O4553">
        <f>IF($R4553="","",CHOOSE($Q$2,YEAR(R4553)*12+MONTH(R4553),INT((R4553-2)/7),YEAR(R4553)*4+ROUNDUP(MONTH(R4553)/3)))</f>
        <v/>
      </c>
      <c r="P4553">
        <f>IF($R4553="","",IF($R4554="",1,IF(O4553&lt;&gt;O4554,1,0)))</f>
        <v/>
      </c>
      <c r="Q4553">
        <f>IF(P4553=1,SUM($P$7:P4553),"")</f>
        <v/>
      </c>
      <c r="R4553">
        <f>IF($A4553="","",IF(ISNUMBER($A4553),$A4553,IFERROR(DATEVALUE($A4553),NA())))</f>
        <v/>
      </c>
    </row>
    <row r="4554">
      <c r="O4554">
        <f>IF($R4554="","",CHOOSE($Q$2,YEAR(R4554)*12+MONTH(R4554),INT((R4554-2)/7),YEAR(R4554)*4+ROUNDUP(MONTH(R4554)/3)))</f>
        <v/>
      </c>
      <c r="P4554">
        <f>IF($R4554="","",IF($R4555="",1,IF(O4554&lt;&gt;O4555,1,0)))</f>
        <v/>
      </c>
      <c r="Q4554">
        <f>IF(P4554=1,SUM($P$7:P4554),"")</f>
        <v/>
      </c>
      <c r="R4554">
        <f>IF($A4554="","",IF(ISNUMBER($A4554),$A4554,IFERROR(DATEVALUE($A4554),NA())))</f>
        <v/>
      </c>
    </row>
    <row r="4555">
      <c r="O4555">
        <f>IF($R4555="","",CHOOSE($Q$2,YEAR(R4555)*12+MONTH(R4555),INT((R4555-2)/7),YEAR(R4555)*4+ROUNDUP(MONTH(R4555)/3)))</f>
        <v/>
      </c>
      <c r="P4555">
        <f>IF($R4555="","",IF($R4556="",1,IF(O4555&lt;&gt;O4556,1,0)))</f>
        <v/>
      </c>
      <c r="Q4555">
        <f>IF(P4555=1,SUM($P$7:P4555),"")</f>
        <v/>
      </c>
      <c r="R4555">
        <f>IF($A4555="","",IF(ISNUMBER($A4555),$A4555,IFERROR(DATEVALUE($A4555),NA())))</f>
        <v/>
      </c>
    </row>
    <row r="4556">
      <c r="O4556">
        <f>IF($R4556="","",CHOOSE($Q$2,YEAR(R4556)*12+MONTH(R4556),INT((R4556-2)/7),YEAR(R4556)*4+ROUNDUP(MONTH(R4556)/3)))</f>
        <v/>
      </c>
      <c r="P4556">
        <f>IF($R4556="","",IF($R4557="",1,IF(O4556&lt;&gt;O4557,1,0)))</f>
        <v/>
      </c>
      <c r="Q4556">
        <f>IF(P4556=1,SUM($P$7:P4556),"")</f>
        <v/>
      </c>
      <c r="R4556">
        <f>IF($A4556="","",IF(ISNUMBER($A4556),$A4556,IFERROR(DATEVALUE($A4556),NA())))</f>
        <v/>
      </c>
    </row>
    <row r="4557">
      <c r="O4557">
        <f>IF($R4557="","",CHOOSE($Q$2,YEAR(R4557)*12+MONTH(R4557),INT((R4557-2)/7),YEAR(R4557)*4+ROUNDUP(MONTH(R4557)/3)))</f>
        <v/>
      </c>
      <c r="P4557">
        <f>IF($R4557="","",IF($R4558="",1,IF(O4557&lt;&gt;O4558,1,0)))</f>
        <v/>
      </c>
      <c r="Q4557">
        <f>IF(P4557=1,SUM($P$7:P4557),"")</f>
        <v/>
      </c>
      <c r="R4557">
        <f>IF($A4557="","",IF(ISNUMBER($A4557),$A4557,IFERROR(DATEVALUE($A4557),NA())))</f>
        <v/>
      </c>
    </row>
    <row r="4558">
      <c r="O4558">
        <f>IF($R4558="","",CHOOSE($Q$2,YEAR(R4558)*12+MONTH(R4558),INT((R4558-2)/7),YEAR(R4558)*4+ROUNDUP(MONTH(R4558)/3)))</f>
        <v/>
      </c>
      <c r="P4558">
        <f>IF($R4558="","",IF($R4559="",1,IF(O4558&lt;&gt;O4559,1,0)))</f>
        <v/>
      </c>
      <c r="Q4558">
        <f>IF(P4558=1,SUM($P$7:P4558),"")</f>
        <v/>
      </c>
      <c r="R4558">
        <f>IF($A4558="","",IF(ISNUMBER($A4558),$A4558,IFERROR(DATEVALUE($A4558),NA())))</f>
        <v/>
      </c>
    </row>
    <row r="4559">
      <c r="O4559">
        <f>IF($R4559="","",CHOOSE($Q$2,YEAR(R4559)*12+MONTH(R4559),INT((R4559-2)/7),YEAR(R4559)*4+ROUNDUP(MONTH(R4559)/3)))</f>
        <v/>
      </c>
      <c r="P4559">
        <f>IF($R4559="","",IF($R4560="",1,IF(O4559&lt;&gt;O4560,1,0)))</f>
        <v/>
      </c>
      <c r="Q4559">
        <f>IF(P4559=1,SUM($P$7:P4559),"")</f>
        <v/>
      </c>
      <c r="R4559">
        <f>IF($A4559="","",IF(ISNUMBER($A4559),$A4559,IFERROR(DATEVALUE($A4559),NA())))</f>
        <v/>
      </c>
    </row>
    <row r="4560">
      <c r="O4560">
        <f>IF($R4560="","",CHOOSE($Q$2,YEAR(R4560)*12+MONTH(R4560),INT((R4560-2)/7),YEAR(R4560)*4+ROUNDUP(MONTH(R4560)/3)))</f>
        <v/>
      </c>
      <c r="P4560">
        <f>IF($R4560="","",IF($R4561="",1,IF(O4560&lt;&gt;O4561,1,0)))</f>
        <v/>
      </c>
      <c r="Q4560">
        <f>IF(P4560=1,SUM($P$7:P4560),"")</f>
        <v/>
      </c>
      <c r="R4560">
        <f>IF($A4560="","",IF(ISNUMBER($A4560),$A4560,IFERROR(DATEVALUE($A4560),NA())))</f>
        <v/>
      </c>
    </row>
    <row r="4561">
      <c r="O4561">
        <f>IF($R4561="","",CHOOSE($Q$2,YEAR(R4561)*12+MONTH(R4561),INT((R4561-2)/7),YEAR(R4561)*4+ROUNDUP(MONTH(R4561)/3)))</f>
        <v/>
      </c>
      <c r="P4561">
        <f>IF($R4561="","",IF($R4562="",1,IF(O4561&lt;&gt;O4562,1,0)))</f>
        <v/>
      </c>
      <c r="Q4561">
        <f>IF(P4561=1,SUM($P$7:P4561),"")</f>
        <v/>
      </c>
      <c r="R4561">
        <f>IF($A4561="","",IF(ISNUMBER($A4561),$A4561,IFERROR(DATEVALUE($A4561),NA())))</f>
        <v/>
      </c>
    </row>
    <row r="4562">
      <c r="O4562">
        <f>IF($R4562="","",CHOOSE($Q$2,YEAR(R4562)*12+MONTH(R4562),INT((R4562-2)/7),YEAR(R4562)*4+ROUNDUP(MONTH(R4562)/3)))</f>
        <v/>
      </c>
      <c r="P4562">
        <f>IF($R4562="","",IF($R4563="",1,IF(O4562&lt;&gt;O4563,1,0)))</f>
        <v/>
      </c>
      <c r="Q4562">
        <f>IF(P4562=1,SUM($P$7:P4562),"")</f>
        <v/>
      </c>
      <c r="R4562">
        <f>IF($A4562="","",IF(ISNUMBER($A4562),$A4562,IFERROR(DATEVALUE($A4562),NA())))</f>
        <v/>
      </c>
    </row>
    <row r="4563">
      <c r="O4563">
        <f>IF($R4563="","",CHOOSE($Q$2,YEAR(R4563)*12+MONTH(R4563),INT((R4563-2)/7),YEAR(R4563)*4+ROUNDUP(MONTH(R4563)/3)))</f>
        <v/>
      </c>
      <c r="P4563">
        <f>IF($R4563="","",IF($R4564="",1,IF(O4563&lt;&gt;O4564,1,0)))</f>
        <v/>
      </c>
      <c r="Q4563">
        <f>IF(P4563=1,SUM($P$7:P4563),"")</f>
        <v/>
      </c>
      <c r="R4563">
        <f>IF($A4563="","",IF(ISNUMBER($A4563),$A4563,IFERROR(DATEVALUE($A4563),NA())))</f>
        <v/>
      </c>
    </row>
    <row r="4564">
      <c r="O4564">
        <f>IF($R4564="","",CHOOSE($Q$2,YEAR(R4564)*12+MONTH(R4564),INT((R4564-2)/7),YEAR(R4564)*4+ROUNDUP(MONTH(R4564)/3)))</f>
        <v/>
      </c>
      <c r="P4564">
        <f>IF($R4564="","",IF($R4565="",1,IF(O4564&lt;&gt;O4565,1,0)))</f>
        <v/>
      </c>
      <c r="Q4564">
        <f>IF(P4564=1,SUM($P$7:P4564),"")</f>
        <v/>
      </c>
      <c r="R4564">
        <f>IF($A4564="","",IF(ISNUMBER($A4564),$A4564,IFERROR(DATEVALUE($A4564),NA())))</f>
        <v/>
      </c>
    </row>
    <row r="4565">
      <c r="O4565">
        <f>IF($R4565="","",CHOOSE($Q$2,YEAR(R4565)*12+MONTH(R4565),INT((R4565-2)/7),YEAR(R4565)*4+ROUNDUP(MONTH(R4565)/3)))</f>
        <v/>
      </c>
      <c r="P4565">
        <f>IF($R4565="","",IF($R4566="",1,IF(O4565&lt;&gt;O4566,1,0)))</f>
        <v/>
      </c>
      <c r="Q4565">
        <f>IF(P4565=1,SUM($P$7:P4565),"")</f>
        <v/>
      </c>
      <c r="R4565">
        <f>IF($A4565="","",IF(ISNUMBER($A4565),$A4565,IFERROR(DATEVALUE($A4565),NA())))</f>
        <v/>
      </c>
    </row>
    <row r="4566">
      <c r="O4566">
        <f>IF($R4566="","",CHOOSE($Q$2,YEAR(R4566)*12+MONTH(R4566),INT((R4566-2)/7),YEAR(R4566)*4+ROUNDUP(MONTH(R4566)/3)))</f>
        <v/>
      </c>
      <c r="P4566">
        <f>IF($R4566="","",IF($R4567="",1,IF(O4566&lt;&gt;O4567,1,0)))</f>
        <v/>
      </c>
      <c r="Q4566">
        <f>IF(P4566=1,SUM($P$7:P4566),"")</f>
        <v/>
      </c>
      <c r="R4566">
        <f>IF($A4566="","",IF(ISNUMBER($A4566),$A4566,IFERROR(DATEVALUE($A4566),NA())))</f>
        <v/>
      </c>
    </row>
    <row r="4567">
      <c r="O4567">
        <f>IF($R4567="","",CHOOSE($Q$2,YEAR(R4567)*12+MONTH(R4567),INT((R4567-2)/7),YEAR(R4567)*4+ROUNDUP(MONTH(R4567)/3)))</f>
        <v/>
      </c>
      <c r="P4567">
        <f>IF($R4567="","",IF($R4568="",1,IF(O4567&lt;&gt;O4568,1,0)))</f>
        <v/>
      </c>
      <c r="Q4567">
        <f>IF(P4567=1,SUM($P$7:P4567),"")</f>
        <v/>
      </c>
      <c r="R4567">
        <f>IF($A4567="","",IF(ISNUMBER($A4567),$A4567,IFERROR(DATEVALUE($A4567),NA())))</f>
        <v/>
      </c>
    </row>
    <row r="4568">
      <c r="O4568">
        <f>IF($R4568="","",CHOOSE($Q$2,YEAR(R4568)*12+MONTH(R4568),INT((R4568-2)/7),YEAR(R4568)*4+ROUNDUP(MONTH(R4568)/3)))</f>
        <v/>
      </c>
      <c r="P4568">
        <f>IF($R4568="","",IF($R4569="",1,IF(O4568&lt;&gt;O4569,1,0)))</f>
        <v/>
      </c>
      <c r="Q4568">
        <f>IF(P4568=1,SUM($P$7:P4568),"")</f>
        <v/>
      </c>
      <c r="R4568">
        <f>IF($A4568="","",IF(ISNUMBER($A4568),$A4568,IFERROR(DATEVALUE($A4568),NA())))</f>
        <v/>
      </c>
    </row>
    <row r="4569">
      <c r="O4569">
        <f>IF($R4569="","",CHOOSE($Q$2,YEAR(R4569)*12+MONTH(R4569),INT((R4569-2)/7),YEAR(R4569)*4+ROUNDUP(MONTH(R4569)/3)))</f>
        <v/>
      </c>
      <c r="P4569">
        <f>IF($R4569="","",IF($R4570="",1,IF(O4569&lt;&gt;O4570,1,0)))</f>
        <v/>
      </c>
      <c r="Q4569">
        <f>IF(P4569=1,SUM($P$7:P4569),"")</f>
        <v/>
      </c>
      <c r="R4569">
        <f>IF($A4569="","",IF(ISNUMBER($A4569),$A4569,IFERROR(DATEVALUE($A4569),NA())))</f>
        <v/>
      </c>
    </row>
    <row r="4570">
      <c r="O4570">
        <f>IF($R4570="","",CHOOSE($Q$2,YEAR(R4570)*12+MONTH(R4570),INT((R4570-2)/7),YEAR(R4570)*4+ROUNDUP(MONTH(R4570)/3)))</f>
        <v/>
      </c>
      <c r="P4570">
        <f>IF($R4570="","",IF($R4571="",1,IF(O4570&lt;&gt;O4571,1,0)))</f>
        <v/>
      </c>
      <c r="Q4570">
        <f>IF(P4570=1,SUM($P$7:P4570),"")</f>
        <v/>
      </c>
      <c r="R4570">
        <f>IF($A4570="","",IF(ISNUMBER($A4570),$A4570,IFERROR(DATEVALUE($A4570),NA())))</f>
        <v/>
      </c>
    </row>
    <row r="4571">
      <c r="O4571">
        <f>IF($R4571="","",CHOOSE($Q$2,YEAR(R4571)*12+MONTH(R4571),INT((R4571-2)/7),YEAR(R4571)*4+ROUNDUP(MONTH(R4571)/3)))</f>
        <v/>
      </c>
      <c r="P4571">
        <f>IF($R4571="","",IF($R4572="",1,IF(O4571&lt;&gt;O4572,1,0)))</f>
        <v/>
      </c>
      <c r="Q4571">
        <f>IF(P4571=1,SUM($P$7:P4571),"")</f>
        <v/>
      </c>
      <c r="R4571">
        <f>IF($A4571="","",IF(ISNUMBER($A4571),$A4571,IFERROR(DATEVALUE($A4571),NA())))</f>
        <v/>
      </c>
    </row>
    <row r="4572">
      <c r="O4572">
        <f>IF($R4572="","",CHOOSE($Q$2,YEAR(R4572)*12+MONTH(R4572),INT((R4572-2)/7),YEAR(R4572)*4+ROUNDUP(MONTH(R4572)/3)))</f>
        <v/>
      </c>
      <c r="P4572">
        <f>IF($R4572="","",IF($R4573="",1,IF(O4572&lt;&gt;O4573,1,0)))</f>
        <v/>
      </c>
      <c r="Q4572">
        <f>IF(P4572=1,SUM($P$7:P4572),"")</f>
        <v/>
      </c>
      <c r="R4572">
        <f>IF($A4572="","",IF(ISNUMBER($A4572),$A4572,IFERROR(DATEVALUE($A4572),NA())))</f>
        <v/>
      </c>
    </row>
    <row r="4573">
      <c r="O4573">
        <f>IF($R4573="","",CHOOSE($Q$2,YEAR(R4573)*12+MONTH(R4573),INT((R4573-2)/7),YEAR(R4573)*4+ROUNDUP(MONTH(R4573)/3)))</f>
        <v/>
      </c>
      <c r="P4573">
        <f>IF($R4573="","",IF($R4574="",1,IF(O4573&lt;&gt;O4574,1,0)))</f>
        <v/>
      </c>
      <c r="Q4573">
        <f>IF(P4573=1,SUM($P$7:P4573),"")</f>
        <v/>
      </c>
      <c r="R4573">
        <f>IF($A4573="","",IF(ISNUMBER($A4573),$A4573,IFERROR(DATEVALUE($A4573),NA())))</f>
        <v/>
      </c>
    </row>
    <row r="4574">
      <c r="O4574">
        <f>IF($R4574="","",CHOOSE($Q$2,YEAR(R4574)*12+MONTH(R4574),INT((R4574-2)/7),YEAR(R4574)*4+ROUNDUP(MONTH(R4574)/3)))</f>
        <v/>
      </c>
      <c r="P4574">
        <f>IF($R4574="","",IF($R4575="",1,IF(O4574&lt;&gt;O4575,1,0)))</f>
        <v/>
      </c>
      <c r="Q4574">
        <f>IF(P4574=1,SUM($P$7:P4574),"")</f>
        <v/>
      </c>
      <c r="R4574">
        <f>IF($A4574="","",IF(ISNUMBER($A4574),$A4574,IFERROR(DATEVALUE($A4574),NA())))</f>
        <v/>
      </c>
    </row>
    <row r="4575">
      <c r="O4575">
        <f>IF($R4575="","",CHOOSE($Q$2,YEAR(R4575)*12+MONTH(R4575),INT((R4575-2)/7),YEAR(R4575)*4+ROUNDUP(MONTH(R4575)/3)))</f>
        <v/>
      </c>
      <c r="P4575">
        <f>IF($R4575="","",IF($R4576="",1,IF(O4575&lt;&gt;O4576,1,0)))</f>
        <v/>
      </c>
      <c r="Q4575">
        <f>IF(P4575=1,SUM($P$7:P4575),"")</f>
        <v/>
      </c>
      <c r="R4575">
        <f>IF($A4575="","",IF(ISNUMBER($A4575),$A4575,IFERROR(DATEVALUE($A4575),NA())))</f>
        <v/>
      </c>
    </row>
    <row r="4576">
      <c r="O4576">
        <f>IF($R4576="","",CHOOSE($Q$2,YEAR(R4576)*12+MONTH(R4576),INT((R4576-2)/7),YEAR(R4576)*4+ROUNDUP(MONTH(R4576)/3)))</f>
        <v/>
      </c>
      <c r="P4576">
        <f>IF($R4576="","",IF($R4577="",1,IF(O4576&lt;&gt;O4577,1,0)))</f>
        <v/>
      </c>
      <c r="Q4576">
        <f>IF(P4576=1,SUM($P$7:P4576),"")</f>
        <v/>
      </c>
      <c r="R4576">
        <f>IF($A4576="","",IF(ISNUMBER($A4576),$A4576,IFERROR(DATEVALUE($A4576),NA())))</f>
        <v/>
      </c>
    </row>
    <row r="4577">
      <c r="O4577">
        <f>IF($R4577="","",CHOOSE($Q$2,YEAR(R4577)*12+MONTH(R4577),INT((R4577-2)/7),YEAR(R4577)*4+ROUNDUP(MONTH(R4577)/3)))</f>
        <v/>
      </c>
      <c r="P4577">
        <f>IF($R4577="","",IF($R4578="",1,IF(O4577&lt;&gt;O4578,1,0)))</f>
        <v/>
      </c>
      <c r="Q4577">
        <f>IF(P4577=1,SUM($P$7:P4577),"")</f>
        <v/>
      </c>
      <c r="R4577">
        <f>IF($A4577="","",IF(ISNUMBER($A4577),$A4577,IFERROR(DATEVALUE($A4577),NA())))</f>
        <v/>
      </c>
    </row>
    <row r="4578">
      <c r="O4578">
        <f>IF($R4578="","",CHOOSE($Q$2,YEAR(R4578)*12+MONTH(R4578),INT((R4578-2)/7),YEAR(R4578)*4+ROUNDUP(MONTH(R4578)/3)))</f>
        <v/>
      </c>
      <c r="P4578">
        <f>IF($R4578="","",IF($R4579="",1,IF(O4578&lt;&gt;O4579,1,0)))</f>
        <v/>
      </c>
      <c r="Q4578">
        <f>IF(P4578=1,SUM($P$7:P4578),"")</f>
        <v/>
      </c>
      <c r="R4578">
        <f>IF($A4578="","",IF(ISNUMBER($A4578),$A4578,IFERROR(DATEVALUE($A4578),NA())))</f>
        <v/>
      </c>
    </row>
    <row r="4579">
      <c r="O4579">
        <f>IF($R4579="","",CHOOSE($Q$2,YEAR(R4579)*12+MONTH(R4579),INT((R4579-2)/7),YEAR(R4579)*4+ROUNDUP(MONTH(R4579)/3)))</f>
        <v/>
      </c>
      <c r="P4579">
        <f>IF($R4579="","",IF($R4580="",1,IF(O4579&lt;&gt;O4580,1,0)))</f>
        <v/>
      </c>
      <c r="Q4579">
        <f>IF(P4579=1,SUM($P$7:P4579),"")</f>
        <v/>
      </c>
      <c r="R4579">
        <f>IF($A4579="","",IF(ISNUMBER($A4579),$A4579,IFERROR(DATEVALUE($A4579),NA())))</f>
        <v/>
      </c>
    </row>
    <row r="4580">
      <c r="O4580">
        <f>IF($R4580="","",CHOOSE($Q$2,YEAR(R4580)*12+MONTH(R4580),INT((R4580-2)/7),YEAR(R4580)*4+ROUNDUP(MONTH(R4580)/3)))</f>
        <v/>
      </c>
      <c r="P4580">
        <f>IF($R4580="","",IF($R4581="",1,IF(O4580&lt;&gt;O4581,1,0)))</f>
        <v/>
      </c>
      <c r="Q4580">
        <f>IF(P4580=1,SUM($P$7:P4580),"")</f>
        <v/>
      </c>
      <c r="R4580">
        <f>IF($A4580="","",IF(ISNUMBER($A4580),$A4580,IFERROR(DATEVALUE($A4580),NA())))</f>
        <v/>
      </c>
    </row>
    <row r="4581">
      <c r="O4581">
        <f>IF($R4581="","",CHOOSE($Q$2,YEAR(R4581)*12+MONTH(R4581),INT((R4581-2)/7),YEAR(R4581)*4+ROUNDUP(MONTH(R4581)/3)))</f>
        <v/>
      </c>
      <c r="P4581">
        <f>IF($R4581="","",IF($R4582="",1,IF(O4581&lt;&gt;O4582,1,0)))</f>
        <v/>
      </c>
      <c r="Q4581">
        <f>IF(P4581=1,SUM($P$7:P4581),"")</f>
        <v/>
      </c>
      <c r="R4581">
        <f>IF($A4581="","",IF(ISNUMBER($A4581),$A4581,IFERROR(DATEVALUE($A4581),NA())))</f>
        <v/>
      </c>
    </row>
    <row r="4582">
      <c r="O4582">
        <f>IF($R4582="","",CHOOSE($Q$2,YEAR(R4582)*12+MONTH(R4582),INT((R4582-2)/7),YEAR(R4582)*4+ROUNDUP(MONTH(R4582)/3)))</f>
        <v/>
      </c>
      <c r="P4582">
        <f>IF($R4582="","",IF($R4583="",1,IF(O4582&lt;&gt;O4583,1,0)))</f>
        <v/>
      </c>
      <c r="Q4582">
        <f>IF(P4582=1,SUM($P$7:P4582),"")</f>
        <v/>
      </c>
      <c r="R4582">
        <f>IF($A4582="","",IF(ISNUMBER($A4582),$A4582,IFERROR(DATEVALUE($A4582),NA())))</f>
        <v/>
      </c>
    </row>
    <row r="4583">
      <c r="O4583">
        <f>IF($R4583="","",CHOOSE($Q$2,YEAR(R4583)*12+MONTH(R4583),INT((R4583-2)/7),YEAR(R4583)*4+ROUNDUP(MONTH(R4583)/3)))</f>
        <v/>
      </c>
      <c r="P4583">
        <f>IF($R4583="","",IF($R4584="",1,IF(O4583&lt;&gt;O4584,1,0)))</f>
        <v/>
      </c>
      <c r="Q4583">
        <f>IF(P4583=1,SUM($P$7:P4583),"")</f>
        <v/>
      </c>
      <c r="R4583">
        <f>IF($A4583="","",IF(ISNUMBER($A4583),$A4583,IFERROR(DATEVALUE($A4583),NA())))</f>
        <v/>
      </c>
    </row>
    <row r="4584">
      <c r="O4584">
        <f>IF($R4584="","",CHOOSE($Q$2,YEAR(R4584)*12+MONTH(R4584),INT((R4584-2)/7),YEAR(R4584)*4+ROUNDUP(MONTH(R4584)/3)))</f>
        <v/>
      </c>
      <c r="P4584">
        <f>IF($R4584="","",IF($R4585="",1,IF(O4584&lt;&gt;O4585,1,0)))</f>
        <v/>
      </c>
      <c r="Q4584">
        <f>IF(P4584=1,SUM($P$7:P4584),"")</f>
        <v/>
      </c>
      <c r="R4584">
        <f>IF($A4584="","",IF(ISNUMBER($A4584),$A4584,IFERROR(DATEVALUE($A4584),NA())))</f>
        <v/>
      </c>
    </row>
    <row r="4585">
      <c r="O4585">
        <f>IF($R4585="","",CHOOSE($Q$2,YEAR(R4585)*12+MONTH(R4585),INT((R4585-2)/7),YEAR(R4585)*4+ROUNDUP(MONTH(R4585)/3)))</f>
        <v/>
      </c>
      <c r="P4585">
        <f>IF($R4585="","",IF($R4586="",1,IF(O4585&lt;&gt;O4586,1,0)))</f>
        <v/>
      </c>
      <c r="Q4585">
        <f>IF(P4585=1,SUM($P$7:P4585),"")</f>
        <v/>
      </c>
      <c r="R4585">
        <f>IF($A4585="","",IF(ISNUMBER($A4585),$A4585,IFERROR(DATEVALUE($A4585),NA())))</f>
        <v/>
      </c>
    </row>
    <row r="4586">
      <c r="O4586">
        <f>IF($R4586="","",CHOOSE($Q$2,YEAR(R4586)*12+MONTH(R4586),INT((R4586-2)/7),YEAR(R4586)*4+ROUNDUP(MONTH(R4586)/3)))</f>
        <v/>
      </c>
      <c r="P4586">
        <f>IF($R4586="","",IF($R4587="",1,IF(O4586&lt;&gt;O4587,1,0)))</f>
        <v/>
      </c>
      <c r="Q4586">
        <f>IF(P4586=1,SUM($P$7:P4586),"")</f>
        <v/>
      </c>
      <c r="R4586">
        <f>IF($A4586="","",IF(ISNUMBER($A4586),$A4586,IFERROR(DATEVALUE($A4586),NA())))</f>
        <v/>
      </c>
    </row>
    <row r="4587">
      <c r="O4587">
        <f>IF($R4587="","",CHOOSE($Q$2,YEAR(R4587)*12+MONTH(R4587),INT((R4587-2)/7),YEAR(R4587)*4+ROUNDUP(MONTH(R4587)/3)))</f>
        <v/>
      </c>
      <c r="P4587">
        <f>IF($R4587="","",IF($R4588="",1,IF(O4587&lt;&gt;O4588,1,0)))</f>
        <v/>
      </c>
      <c r="Q4587">
        <f>IF(P4587=1,SUM($P$7:P4587),"")</f>
        <v/>
      </c>
      <c r="R4587">
        <f>IF($A4587="","",IF(ISNUMBER($A4587),$A4587,IFERROR(DATEVALUE($A4587),NA())))</f>
        <v/>
      </c>
    </row>
    <row r="4588">
      <c r="O4588">
        <f>IF($R4588="","",CHOOSE($Q$2,YEAR(R4588)*12+MONTH(R4588),INT((R4588-2)/7),YEAR(R4588)*4+ROUNDUP(MONTH(R4588)/3)))</f>
        <v/>
      </c>
      <c r="P4588">
        <f>IF($R4588="","",IF($R4589="",1,IF(O4588&lt;&gt;O4589,1,0)))</f>
        <v/>
      </c>
      <c r="Q4588">
        <f>IF(P4588=1,SUM($P$7:P4588),"")</f>
        <v/>
      </c>
      <c r="R4588">
        <f>IF($A4588="","",IF(ISNUMBER($A4588),$A4588,IFERROR(DATEVALUE($A4588),NA())))</f>
        <v/>
      </c>
    </row>
    <row r="4589">
      <c r="O4589">
        <f>IF($R4589="","",CHOOSE($Q$2,YEAR(R4589)*12+MONTH(R4589),INT((R4589-2)/7),YEAR(R4589)*4+ROUNDUP(MONTH(R4589)/3)))</f>
        <v/>
      </c>
      <c r="P4589">
        <f>IF($R4589="","",IF($R4590="",1,IF(O4589&lt;&gt;O4590,1,0)))</f>
        <v/>
      </c>
      <c r="Q4589">
        <f>IF(P4589=1,SUM($P$7:P4589),"")</f>
        <v/>
      </c>
      <c r="R4589">
        <f>IF($A4589="","",IF(ISNUMBER($A4589),$A4589,IFERROR(DATEVALUE($A4589),NA())))</f>
        <v/>
      </c>
    </row>
    <row r="4590">
      <c r="O4590">
        <f>IF($R4590="","",CHOOSE($Q$2,YEAR(R4590)*12+MONTH(R4590),INT((R4590-2)/7),YEAR(R4590)*4+ROUNDUP(MONTH(R4590)/3)))</f>
        <v/>
      </c>
      <c r="P4590">
        <f>IF($R4590="","",IF($R4591="",1,IF(O4590&lt;&gt;O4591,1,0)))</f>
        <v/>
      </c>
      <c r="Q4590">
        <f>IF(P4590=1,SUM($P$7:P4590),"")</f>
        <v/>
      </c>
      <c r="R4590">
        <f>IF($A4590="","",IF(ISNUMBER($A4590),$A4590,IFERROR(DATEVALUE($A4590),NA())))</f>
        <v/>
      </c>
    </row>
    <row r="4591">
      <c r="O4591">
        <f>IF($R4591="","",CHOOSE($Q$2,YEAR(R4591)*12+MONTH(R4591),INT((R4591-2)/7),YEAR(R4591)*4+ROUNDUP(MONTH(R4591)/3)))</f>
        <v/>
      </c>
      <c r="P4591">
        <f>IF($R4591="","",IF($R4592="",1,IF(O4591&lt;&gt;O4592,1,0)))</f>
        <v/>
      </c>
      <c r="Q4591">
        <f>IF(P4591=1,SUM($P$7:P4591),"")</f>
        <v/>
      </c>
      <c r="R4591">
        <f>IF($A4591="","",IF(ISNUMBER($A4591),$A4591,IFERROR(DATEVALUE($A4591),NA())))</f>
        <v/>
      </c>
    </row>
    <row r="4592">
      <c r="O4592">
        <f>IF($R4592="","",CHOOSE($Q$2,YEAR(R4592)*12+MONTH(R4592),INT((R4592-2)/7),YEAR(R4592)*4+ROUNDUP(MONTH(R4592)/3)))</f>
        <v/>
      </c>
      <c r="P4592">
        <f>IF($R4592="","",IF($R4593="",1,IF(O4592&lt;&gt;O4593,1,0)))</f>
        <v/>
      </c>
      <c r="Q4592">
        <f>IF(P4592=1,SUM($P$7:P4592),"")</f>
        <v/>
      </c>
      <c r="R4592">
        <f>IF($A4592="","",IF(ISNUMBER($A4592),$A4592,IFERROR(DATEVALUE($A4592),NA())))</f>
        <v/>
      </c>
    </row>
    <row r="4593">
      <c r="O4593">
        <f>IF($R4593="","",CHOOSE($Q$2,YEAR(R4593)*12+MONTH(R4593),INT((R4593-2)/7),YEAR(R4593)*4+ROUNDUP(MONTH(R4593)/3)))</f>
        <v/>
      </c>
      <c r="P4593">
        <f>IF($R4593="","",IF($R4594="",1,IF(O4593&lt;&gt;O4594,1,0)))</f>
        <v/>
      </c>
      <c r="Q4593">
        <f>IF(P4593=1,SUM($P$7:P4593),"")</f>
        <v/>
      </c>
      <c r="R4593">
        <f>IF($A4593="","",IF(ISNUMBER($A4593),$A4593,IFERROR(DATEVALUE($A4593),NA())))</f>
        <v/>
      </c>
    </row>
    <row r="4594">
      <c r="O4594">
        <f>IF($R4594="","",CHOOSE($Q$2,YEAR(R4594)*12+MONTH(R4594),INT((R4594-2)/7),YEAR(R4594)*4+ROUNDUP(MONTH(R4594)/3)))</f>
        <v/>
      </c>
      <c r="P4594">
        <f>IF($R4594="","",IF($R4595="",1,IF(O4594&lt;&gt;O4595,1,0)))</f>
        <v/>
      </c>
      <c r="Q4594">
        <f>IF(P4594=1,SUM($P$7:P4594),"")</f>
        <v/>
      </c>
      <c r="R4594">
        <f>IF($A4594="","",IF(ISNUMBER($A4594),$A4594,IFERROR(DATEVALUE($A4594),NA())))</f>
        <v/>
      </c>
    </row>
    <row r="4595">
      <c r="O4595">
        <f>IF($R4595="","",CHOOSE($Q$2,YEAR(R4595)*12+MONTH(R4595),INT((R4595-2)/7),YEAR(R4595)*4+ROUNDUP(MONTH(R4595)/3)))</f>
        <v/>
      </c>
      <c r="P4595">
        <f>IF($R4595="","",IF($R4596="",1,IF(O4595&lt;&gt;O4596,1,0)))</f>
        <v/>
      </c>
      <c r="Q4595">
        <f>IF(P4595=1,SUM($P$7:P4595),"")</f>
        <v/>
      </c>
      <c r="R4595">
        <f>IF($A4595="","",IF(ISNUMBER($A4595),$A4595,IFERROR(DATEVALUE($A4595),NA())))</f>
        <v/>
      </c>
    </row>
    <row r="4596">
      <c r="O4596">
        <f>IF($R4596="","",CHOOSE($Q$2,YEAR(R4596)*12+MONTH(R4596),INT((R4596-2)/7),YEAR(R4596)*4+ROUNDUP(MONTH(R4596)/3)))</f>
        <v/>
      </c>
      <c r="P4596">
        <f>IF($R4596="","",IF($R4597="",1,IF(O4596&lt;&gt;O4597,1,0)))</f>
        <v/>
      </c>
      <c r="Q4596">
        <f>IF(P4596=1,SUM($P$7:P4596),"")</f>
        <v/>
      </c>
      <c r="R4596">
        <f>IF($A4596="","",IF(ISNUMBER($A4596),$A4596,IFERROR(DATEVALUE($A4596),NA())))</f>
        <v/>
      </c>
    </row>
    <row r="4597">
      <c r="O4597">
        <f>IF($R4597="","",CHOOSE($Q$2,YEAR(R4597)*12+MONTH(R4597),INT((R4597-2)/7),YEAR(R4597)*4+ROUNDUP(MONTH(R4597)/3)))</f>
        <v/>
      </c>
      <c r="P4597">
        <f>IF($R4597="","",IF($R4598="",1,IF(O4597&lt;&gt;O4598,1,0)))</f>
        <v/>
      </c>
      <c r="Q4597">
        <f>IF(P4597=1,SUM($P$7:P4597),"")</f>
        <v/>
      </c>
      <c r="R4597">
        <f>IF($A4597="","",IF(ISNUMBER($A4597),$A4597,IFERROR(DATEVALUE($A4597),NA())))</f>
        <v/>
      </c>
    </row>
    <row r="4598">
      <c r="O4598">
        <f>IF($R4598="","",CHOOSE($Q$2,YEAR(R4598)*12+MONTH(R4598),INT((R4598-2)/7),YEAR(R4598)*4+ROUNDUP(MONTH(R4598)/3)))</f>
        <v/>
      </c>
      <c r="P4598">
        <f>IF($R4598="","",IF($R4599="",1,IF(O4598&lt;&gt;O4599,1,0)))</f>
        <v/>
      </c>
      <c r="Q4598">
        <f>IF(P4598=1,SUM($P$7:P4598),"")</f>
        <v/>
      </c>
      <c r="R4598">
        <f>IF($A4598="","",IF(ISNUMBER($A4598),$A4598,IFERROR(DATEVALUE($A4598),NA())))</f>
        <v/>
      </c>
    </row>
    <row r="4599">
      <c r="O4599">
        <f>IF($R4599="","",CHOOSE($Q$2,YEAR(R4599)*12+MONTH(R4599),INT((R4599-2)/7),YEAR(R4599)*4+ROUNDUP(MONTH(R4599)/3)))</f>
        <v/>
      </c>
      <c r="P4599">
        <f>IF($R4599="","",IF($R4600="",1,IF(O4599&lt;&gt;O4600,1,0)))</f>
        <v/>
      </c>
      <c r="Q4599">
        <f>IF(P4599=1,SUM($P$7:P4599),"")</f>
        <v/>
      </c>
      <c r="R4599">
        <f>IF($A4599="","",IF(ISNUMBER($A4599),$A4599,IFERROR(DATEVALUE($A4599),NA())))</f>
        <v/>
      </c>
    </row>
    <row r="4600">
      <c r="O4600">
        <f>IF($R4600="","",CHOOSE($Q$2,YEAR(R4600)*12+MONTH(R4600),INT((R4600-2)/7),YEAR(R4600)*4+ROUNDUP(MONTH(R4600)/3)))</f>
        <v/>
      </c>
      <c r="P4600">
        <f>IF($R4600="","",IF($R4601="",1,IF(O4600&lt;&gt;O4601,1,0)))</f>
        <v/>
      </c>
      <c r="Q4600">
        <f>IF(P4600=1,SUM($P$7:P4600),"")</f>
        <v/>
      </c>
      <c r="R4600">
        <f>IF($A4600="","",IF(ISNUMBER($A4600),$A4600,IFERROR(DATEVALUE($A4600),NA())))</f>
        <v/>
      </c>
    </row>
    <row r="4601">
      <c r="O4601">
        <f>IF($R4601="","",CHOOSE($Q$2,YEAR(R4601)*12+MONTH(R4601),INT((R4601-2)/7),YEAR(R4601)*4+ROUNDUP(MONTH(R4601)/3)))</f>
        <v/>
      </c>
      <c r="P4601">
        <f>IF($R4601="","",IF($R4602="",1,IF(O4601&lt;&gt;O4602,1,0)))</f>
        <v/>
      </c>
      <c r="Q4601">
        <f>IF(P4601=1,SUM($P$7:P4601),"")</f>
        <v/>
      </c>
      <c r="R4601">
        <f>IF($A4601="","",IF(ISNUMBER($A4601),$A4601,IFERROR(DATEVALUE($A4601),NA())))</f>
        <v/>
      </c>
    </row>
    <row r="4602">
      <c r="O4602">
        <f>IF($R4602="","",CHOOSE($Q$2,YEAR(R4602)*12+MONTH(R4602),INT((R4602-2)/7),YEAR(R4602)*4+ROUNDUP(MONTH(R4602)/3)))</f>
        <v/>
      </c>
      <c r="P4602">
        <f>IF($R4602="","",IF($R4603="",1,IF(O4602&lt;&gt;O4603,1,0)))</f>
        <v/>
      </c>
      <c r="Q4602">
        <f>IF(P4602=1,SUM($P$7:P4602),"")</f>
        <v/>
      </c>
      <c r="R4602">
        <f>IF($A4602="","",IF(ISNUMBER($A4602),$A4602,IFERROR(DATEVALUE($A4602),NA())))</f>
        <v/>
      </c>
    </row>
    <row r="4603">
      <c r="O4603">
        <f>IF($R4603="","",CHOOSE($Q$2,YEAR(R4603)*12+MONTH(R4603),INT((R4603-2)/7),YEAR(R4603)*4+ROUNDUP(MONTH(R4603)/3)))</f>
        <v/>
      </c>
      <c r="P4603">
        <f>IF($R4603="","",IF($R4604="",1,IF(O4603&lt;&gt;O4604,1,0)))</f>
        <v/>
      </c>
      <c r="Q4603">
        <f>IF(P4603=1,SUM($P$7:P4603),"")</f>
        <v/>
      </c>
      <c r="R4603">
        <f>IF($A4603="","",IF(ISNUMBER($A4603),$A4603,IFERROR(DATEVALUE($A4603),NA())))</f>
        <v/>
      </c>
    </row>
    <row r="4604">
      <c r="O4604">
        <f>IF($R4604="","",CHOOSE($Q$2,YEAR(R4604)*12+MONTH(R4604),INT((R4604-2)/7),YEAR(R4604)*4+ROUNDUP(MONTH(R4604)/3)))</f>
        <v/>
      </c>
      <c r="P4604">
        <f>IF($R4604="","",IF($R4605="",1,IF(O4604&lt;&gt;O4605,1,0)))</f>
        <v/>
      </c>
      <c r="Q4604">
        <f>IF(P4604=1,SUM($P$7:P4604),"")</f>
        <v/>
      </c>
      <c r="R4604">
        <f>IF($A4604="","",IF(ISNUMBER($A4604),$A4604,IFERROR(DATEVALUE($A4604),NA())))</f>
        <v/>
      </c>
    </row>
    <row r="4605">
      <c r="O4605">
        <f>IF($R4605="","",CHOOSE($Q$2,YEAR(R4605)*12+MONTH(R4605),INT((R4605-2)/7),YEAR(R4605)*4+ROUNDUP(MONTH(R4605)/3)))</f>
        <v/>
      </c>
      <c r="P4605">
        <f>IF($R4605="","",IF($R4606="",1,IF(O4605&lt;&gt;O4606,1,0)))</f>
        <v/>
      </c>
      <c r="Q4605">
        <f>IF(P4605=1,SUM($P$7:P4605),"")</f>
        <v/>
      </c>
      <c r="R4605">
        <f>IF($A4605="","",IF(ISNUMBER($A4605),$A4605,IFERROR(DATEVALUE($A4605),NA())))</f>
        <v/>
      </c>
    </row>
    <row r="4606">
      <c r="O4606">
        <f>IF($R4606="","",CHOOSE($Q$2,YEAR(R4606)*12+MONTH(R4606),INT((R4606-2)/7),YEAR(R4606)*4+ROUNDUP(MONTH(R4606)/3)))</f>
        <v/>
      </c>
      <c r="P4606">
        <f>IF($R4606="","",IF($R4607="",1,IF(O4606&lt;&gt;O4607,1,0)))</f>
        <v/>
      </c>
      <c r="Q4606">
        <f>IF(P4606=1,SUM($P$7:P4606),"")</f>
        <v/>
      </c>
      <c r="R4606">
        <f>IF($A4606="","",IF(ISNUMBER($A4606),$A4606,IFERROR(DATEVALUE($A4606),NA())))</f>
        <v/>
      </c>
    </row>
    <row r="4607">
      <c r="O4607">
        <f>IF($R4607="","",CHOOSE($Q$2,YEAR(R4607)*12+MONTH(R4607),INT((R4607-2)/7),YEAR(R4607)*4+ROUNDUP(MONTH(R4607)/3)))</f>
        <v/>
      </c>
      <c r="P4607">
        <f>IF($R4607="","",IF($R4608="",1,IF(O4607&lt;&gt;O4608,1,0)))</f>
        <v/>
      </c>
      <c r="Q4607">
        <f>IF(P4607=1,SUM($P$7:P4607),"")</f>
        <v/>
      </c>
      <c r="R4607">
        <f>IF($A4607="","",IF(ISNUMBER($A4607),$A4607,IFERROR(DATEVALUE($A4607),NA())))</f>
        <v/>
      </c>
    </row>
    <row r="4608">
      <c r="O4608">
        <f>IF($R4608="","",CHOOSE($Q$2,YEAR(R4608)*12+MONTH(R4608),INT((R4608-2)/7),YEAR(R4608)*4+ROUNDUP(MONTH(R4608)/3)))</f>
        <v/>
      </c>
      <c r="P4608">
        <f>IF($R4608="","",IF($R4609="",1,IF(O4608&lt;&gt;O4609,1,0)))</f>
        <v/>
      </c>
      <c r="Q4608">
        <f>IF(P4608=1,SUM($P$7:P4608),"")</f>
        <v/>
      </c>
      <c r="R4608">
        <f>IF($A4608="","",IF(ISNUMBER($A4608),$A4608,IFERROR(DATEVALUE($A4608),NA())))</f>
        <v/>
      </c>
    </row>
    <row r="4609">
      <c r="O4609">
        <f>IF($R4609="","",CHOOSE($Q$2,YEAR(R4609)*12+MONTH(R4609),INT((R4609-2)/7),YEAR(R4609)*4+ROUNDUP(MONTH(R4609)/3)))</f>
        <v/>
      </c>
      <c r="P4609">
        <f>IF($R4609="","",IF($R4610="",1,IF(O4609&lt;&gt;O4610,1,0)))</f>
        <v/>
      </c>
      <c r="Q4609">
        <f>IF(P4609=1,SUM($P$7:P4609),"")</f>
        <v/>
      </c>
      <c r="R4609">
        <f>IF($A4609="","",IF(ISNUMBER($A4609),$A4609,IFERROR(DATEVALUE($A4609),NA())))</f>
        <v/>
      </c>
    </row>
    <row r="4610">
      <c r="O4610">
        <f>IF($R4610="","",CHOOSE($Q$2,YEAR(R4610)*12+MONTH(R4610),INT((R4610-2)/7),YEAR(R4610)*4+ROUNDUP(MONTH(R4610)/3)))</f>
        <v/>
      </c>
      <c r="P4610">
        <f>IF($R4610="","",IF($R4611="",1,IF(O4610&lt;&gt;O4611,1,0)))</f>
        <v/>
      </c>
      <c r="Q4610">
        <f>IF(P4610=1,SUM($P$7:P4610),"")</f>
        <v/>
      </c>
      <c r="R4610">
        <f>IF($A4610="","",IF(ISNUMBER($A4610),$A4610,IFERROR(DATEVALUE($A4610),NA())))</f>
        <v/>
      </c>
    </row>
    <row r="4611">
      <c r="O4611">
        <f>IF($R4611="","",CHOOSE($Q$2,YEAR(R4611)*12+MONTH(R4611),INT((R4611-2)/7),YEAR(R4611)*4+ROUNDUP(MONTH(R4611)/3)))</f>
        <v/>
      </c>
      <c r="P4611">
        <f>IF($R4611="","",IF($R4612="",1,IF(O4611&lt;&gt;O4612,1,0)))</f>
        <v/>
      </c>
      <c r="Q4611">
        <f>IF(P4611=1,SUM($P$7:P4611),"")</f>
        <v/>
      </c>
      <c r="R4611">
        <f>IF($A4611="","",IF(ISNUMBER($A4611),$A4611,IFERROR(DATEVALUE($A4611),NA())))</f>
        <v/>
      </c>
    </row>
    <row r="4612">
      <c r="O4612">
        <f>IF($R4612="","",CHOOSE($Q$2,YEAR(R4612)*12+MONTH(R4612),INT((R4612-2)/7),YEAR(R4612)*4+ROUNDUP(MONTH(R4612)/3)))</f>
        <v/>
      </c>
      <c r="P4612">
        <f>IF($R4612="","",IF($R4613="",1,IF(O4612&lt;&gt;O4613,1,0)))</f>
        <v/>
      </c>
      <c r="Q4612">
        <f>IF(P4612=1,SUM($P$7:P4612),"")</f>
        <v/>
      </c>
      <c r="R4612">
        <f>IF($A4612="","",IF(ISNUMBER($A4612),$A4612,IFERROR(DATEVALUE($A4612),NA())))</f>
        <v/>
      </c>
    </row>
    <row r="4613">
      <c r="O4613">
        <f>IF($R4613="","",CHOOSE($Q$2,YEAR(R4613)*12+MONTH(R4613),INT((R4613-2)/7),YEAR(R4613)*4+ROUNDUP(MONTH(R4613)/3)))</f>
        <v/>
      </c>
      <c r="P4613">
        <f>IF($R4613="","",IF($R4614="",1,IF(O4613&lt;&gt;O4614,1,0)))</f>
        <v/>
      </c>
      <c r="Q4613">
        <f>IF(P4613=1,SUM($P$7:P4613),"")</f>
        <v/>
      </c>
      <c r="R4613">
        <f>IF($A4613="","",IF(ISNUMBER($A4613),$A4613,IFERROR(DATEVALUE($A4613),NA())))</f>
        <v/>
      </c>
    </row>
    <row r="4614">
      <c r="O4614">
        <f>IF($R4614="","",CHOOSE($Q$2,YEAR(R4614)*12+MONTH(R4614),INT((R4614-2)/7),YEAR(R4614)*4+ROUNDUP(MONTH(R4614)/3)))</f>
        <v/>
      </c>
      <c r="P4614">
        <f>IF($R4614="","",IF($R4615="",1,IF(O4614&lt;&gt;O4615,1,0)))</f>
        <v/>
      </c>
      <c r="Q4614">
        <f>IF(P4614=1,SUM($P$7:P4614),"")</f>
        <v/>
      </c>
      <c r="R4614">
        <f>IF($A4614="","",IF(ISNUMBER($A4614),$A4614,IFERROR(DATEVALUE($A4614),NA())))</f>
        <v/>
      </c>
    </row>
    <row r="4615">
      <c r="O4615">
        <f>IF($R4615="","",CHOOSE($Q$2,YEAR(R4615)*12+MONTH(R4615),INT((R4615-2)/7),YEAR(R4615)*4+ROUNDUP(MONTH(R4615)/3)))</f>
        <v/>
      </c>
      <c r="P4615">
        <f>IF($R4615="","",IF($R4616="",1,IF(O4615&lt;&gt;O4616,1,0)))</f>
        <v/>
      </c>
      <c r="Q4615">
        <f>IF(P4615=1,SUM($P$7:P4615),"")</f>
        <v/>
      </c>
      <c r="R4615">
        <f>IF($A4615="","",IF(ISNUMBER($A4615),$A4615,IFERROR(DATEVALUE($A4615),NA())))</f>
        <v/>
      </c>
    </row>
    <row r="4616">
      <c r="O4616">
        <f>IF($R4616="","",CHOOSE($Q$2,YEAR(R4616)*12+MONTH(R4616),INT((R4616-2)/7),YEAR(R4616)*4+ROUNDUP(MONTH(R4616)/3)))</f>
        <v/>
      </c>
      <c r="P4616">
        <f>IF($R4616="","",IF($R4617="",1,IF(O4616&lt;&gt;O4617,1,0)))</f>
        <v/>
      </c>
      <c r="Q4616">
        <f>IF(P4616=1,SUM($P$7:P4616),"")</f>
        <v/>
      </c>
      <c r="R4616">
        <f>IF($A4616="","",IF(ISNUMBER($A4616),$A4616,IFERROR(DATEVALUE($A4616),NA())))</f>
        <v/>
      </c>
    </row>
    <row r="4617">
      <c r="O4617">
        <f>IF($R4617="","",CHOOSE($Q$2,YEAR(R4617)*12+MONTH(R4617),INT((R4617-2)/7),YEAR(R4617)*4+ROUNDUP(MONTH(R4617)/3)))</f>
        <v/>
      </c>
      <c r="P4617">
        <f>IF($R4617="","",IF($R4618="",1,IF(O4617&lt;&gt;O4618,1,0)))</f>
        <v/>
      </c>
      <c r="Q4617">
        <f>IF(P4617=1,SUM($P$7:P4617),"")</f>
        <v/>
      </c>
      <c r="R4617">
        <f>IF($A4617="","",IF(ISNUMBER($A4617),$A4617,IFERROR(DATEVALUE($A4617),NA())))</f>
        <v/>
      </c>
    </row>
    <row r="4618">
      <c r="O4618">
        <f>IF($R4618="","",CHOOSE($Q$2,YEAR(R4618)*12+MONTH(R4618),INT((R4618-2)/7),YEAR(R4618)*4+ROUNDUP(MONTH(R4618)/3)))</f>
        <v/>
      </c>
      <c r="P4618">
        <f>IF($R4618="","",IF($R4619="",1,IF(O4618&lt;&gt;O4619,1,0)))</f>
        <v/>
      </c>
      <c r="Q4618">
        <f>IF(P4618=1,SUM($P$7:P4618),"")</f>
        <v/>
      </c>
      <c r="R4618">
        <f>IF($A4618="","",IF(ISNUMBER($A4618),$A4618,IFERROR(DATEVALUE($A4618),NA())))</f>
        <v/>
      </c>
    </row>
    <row r="4619">
      <c r="O4619">
        <f>IF($R4619="","",CHOOSE($Q$2,YEAR(R4619)*12+MONTH(R4619),INT((R4619-2)/7),YEAR(R4619)*4+ROUNDUP(MONTH(R4619)/3)))</f>
        <v/>
      </c>
      <c r="P4619">
        <f>IF($R4619="","",IF($R4620="",1,IF(O4619&lt;&gt;O4620,1,0)))</f>
        <v/>
      </c>
      <c r="Q4619">
        <f>IF(P4619=1,SUM($P$7:P4619),"")</f>
        <v/>
      </c>
      <c r="R4619">
        <f>IF($A4619="","",IF(ISNUMBER($A4619),$A4619,IFERROR(DATEVALUE($A4619),NA())))</f>
        <v/>
      </c>
    </row>
    <row r="4620">
      <c r="O4620">
        <f>IF($R4620="","",CHOOSE($Q$2,YEAR(R4620)*12+MONTH(R4620),INT((R4620-2)/7),YEAR(R4620)*4+ROUNDUP(MONTH(R4620)/3)))</f>
        <v/>
      </c>
      <c r="P4620">
        <f>IF($R4620="","",IF($R4621="",1,IF(O4620&lt;&gt;O4621,1,0)))</f>
        <v/>
      </c>
      <c r="Q4620">
        <f>IF(P4620=1,SUM($P$7:P4620),"")</f>
        <v/>
      </c>
      <c r="R4620">
        <f>IF($A4620="","",IF(ISNUMBER($A4620),$A4620,IFERROR(DATEVALUE($A4620),NA())))</f>
        <v/>
      </c>
    </row>
    <row r="4621">
      <c r="O4621">
        <f>IF($R4621="","",CHOOSE($Q$2,YEAR(R4621)*12+MONTH(R4621),INT((R4621-2)/7),YEAR(R4621)*4+ROUNDUP(MONTH(R4621)/3)))</f>
        <v/>
      </c>
      <c r="P4621">
        <f>IF($R4621="","",IF($R4622="",1,IF(O4621&lt;&gt;O4622,1,0)))</f>
        <v/>
      </c>
      <c r="Q4621">
        <f>IF(P4621=1,SUM($P$7:P4621),"")</f>
        <v/>
      </c>
      <c r="R4621">
        <f>IF($A4621="","",IF(ISNUMBER($A4621),$A4621,IFERROR(DATEVALUE($A4621),NA())))</f>
        <v/>
      </c>
    </row>
    <row r="4622">
      <c r="O4622">
        <f>IF($R4622="","",CHOOSE($Q$2,YEAR(R4622)*12+MONTH(R4622),INT((R4622-2)/7),YEAR(R4622)*4+ROUNDUP(MONTH(R4622)/3)))</f>
        <v/>
      </c>
      <c r="P4622">
        <f>IF($R4622="","",IF($R4623="",1,IF(O4622&lt;&gt;O4623,1,0)))</f>
        <v/>
      </c>
      <c r="Q4622">
        <f>IF(P4622=1,SUM($P$7:P4622),"")</f>
        <v/>
      </c>
      <c r="R4622">
        <f>IF($A4622="","",IF(ISNUMBER($A4622),$A4622,IFERROR(DATEVALUE($A4622),NA())))</f>
        <v/>
      </c>
    </row>
    <row r="4623">
      <c r="O4623">
        <f>IF($R4623="","",CHOOSE($Q$2,YEAR(R4623)*12+MONTH(R4623),INT((R4623-2)/7),YEAR(R4623)*4+ROUNDUP(MONTH(R4623)/3)))</f>
        <v/>
      </c>
      <c r="P4623">
        <f>IF($R4623="","",IF($R4624="",1,IF(O4623&lt;&gt;O4624,1,0)))</f>
        <v/>
      </c>
      <c r="Q4623">
        <f>IF(P4623=1,SUM($P$7:P4623),"")</f>
        <v/>
      </c>
      <c r="R4623">
        <f>IF($A4623="","",IF(ISNUMBER($A4623),$A4623,IFERROR(DATEVALUE($A4623),NA())))</f>
        <v/>
      </c>
    </row>
    <row r="4624">
      <c r="O4624">
        <f>IF($R4624="","",CHOOSE($Q$2,YEAR(R4624)*12+MONTH(R4624),INT((R4624-2)/7),YEAR(R4624)*4+ROUNDUP(MONTH(R4624)/3)))</f>
        <v/>
      </c>
      <c r="P4624">
        <f>IF($R4624="","",IF($R4625="",1,IF(O4624&lt;&gt;O4625,1,0)))</f>
        <v/>
      </c>
      <c r="Q4624">
        <f>IF(P4624=1,SUM($P$7:P4624),"")</f>
        <v/>
      </c>
      <c r="R4624">
        <f>IF($A4624="","",IF(ISNUMBER($A4624),$A4624,IFERROR(DATEVALUE($A4624),NA())))</f>
        <v/>
      </c>
    </row>
    <row r="4625">
      <c r="O4625">
        <f>IF($R4625="","",CHOOSE($Q$2,YEAR(R4625)*12+MONTH(R4625),INT((R4625-2)/7),YEAR(R4625)*4+ROUNDUP(MONTH(R4625)/3)))</f>
        <v/>
      </c>
      <c r="P4625">
        <f>IF($R4625="","",IF($R4626="",1,IF(O4625&lt;&gt;O4626,1,0)))</f>
        <v/>
      </c>
      <c r="Q4625">
        <f>IF(P4625=1,SUM($P$7:P4625),"")</f>
        <v/>
      </c>
      <c r="R4625">
        <f>IF($A4625="","",IF(ISNUMBER($A4625),$A4625,IFERROR(DATEVALUE($A4625),NA())))</f>
        <v/>
      </c>
    </row>
    <row r="4626">
      <c r="O4626">
        <f>IF($R4626="","",CHOOSE($Q$2,YEAR(R4626)*12+MONTH(R4626),INT((R4626-2)/7),YEAR(R4626)*4+ROUNDUP(MONTH(R4626)/3)))</f>
        <v/>
      </c>
      <c r="P4626">
        <f>IF($R4626="","",IF($R4627="",1,IF(O4626&lt;&gt;O4627,1,0)))</f>
        <v/>
      </c>
      <c r="Q4626">
        <f>IF(P4626=1,SUM($P$7:P4626),"")</f>
        <v/>
      </c>
      <c r="R4626">
        <f>IF($A4626="","",IF(ISNUMBER($A4626),$A4626,IFERROR(DATEVALUE($A4626),NA())))</f>
        <v/>
      </c>
    </row>
    <row r="4627">
      <c r="O4627">
        <f>IF($R4627="","",CHOOSE($Q$2,YEAR(R4627)*12+MONTH(R4627),INT((R4627-2)/7),YEAR(R4627)*4+ROUNDUP(MONTH(R4627)/3)))</f>
        <v/>
      </c>
      <c r="P4627">
        <f>IF($R4627="","",IF($R4628="",1,IF(O4627&lt;&gt;O4628,1,0)))</f>
        <v/>
      </c>
      <c r="Q4627">
        <f>IF(P4627=1,SUM($P$7:P4627),"")</f>
        <v/>
      </c>
      <c r="R4627">
        <f>IF($A4627="","",IF(ISNUMBER($A4627),$A4627,IFERROR(DATEVALUE($A4627),NA())))</f>
        <v/>
      </c>
    </row>
    <row r="4628">
      <c r="O4628">
        <f>IF($R4628="","",CHOOSE($Q$2,YEAR(R4628)*12+MONTH(R4628),INT((R4628-2)/7),YEAR(R4628)*4+ROUNDUP(MONTH(R4628)/3)))</f>
        <v/>
      </c>
      <c r="P4628">
        <f>IF($R4628="","",IF($R4629="",1,IF(O4628&lt;&gt;O4629,1,0)))</f>
        <v/>
      </c>
      <c r="Q4628">
        <f>IF(P4628=1,SUM($P$7:P4628),"")</f>
        <v/>
      </c>
      <c r="R4628">
        <f>IF($A4628="","",IF(ISNUMBER($A4628),$A4628,IFERROR(DATEVALUE($A4628),NA())))</f>
        <v/>
      </c>
    </row>
    <row r="4629">
      <c r="O4629">
        <f>IF($R4629="","",CHOOSE($Q$2,YEAR(R4629)*12+MONTH(R4629),INT((R4629-2)/7),YEAR(R4629)*4+ROUNDUP(MONTH(R4629)/3)))</f>
        <v/>
      </c>
      <c r="P4629">
        <f>IF($R4629="","",IF($R4630="",1,IF(O4629&lt;&gt;O4630,1,0)))</f>
        <v/>
      </c>
      <c r="Q4629">
        <f>IF(P4629=1,SUM($P$7:P4629),"")</f>
        <v/>
      </c>
      <c r="R4629">
        <f>IF($A4629="","",IF(ISNUMBER($A4629),$A4629,IFERROR(DATEVALUE($A4629),NA())))</f>
        <v/>
      </c>
    </row>
    <row r="4630">
      <c r="O4630">
        <f>IF($R4630="","",CHOOSE($Q$2,YEAR(R4630)*12+MONTH(R4630),INT((R4630-2)/7),YEAR(R4630)*4+ROUNDUP(MONTH(R4630)/3)))</f>
        <v/>
      </c>
      <c r="P4630">
        <f>IF($R4630="","",IF($R4631="",1,IF(O4630&lt;&gt;O4631,1,0)))</f>
        <v/>
      </c>
      <c r="Q4630">
        <f>IF(P4630=1,SUM($P$7:P4630),"")</f>
        <v/>
      </c>
      <c r="R4630">
        <f>IF($A4630="","",IF(ISNUMBER($A4630),$A4630,IFERROR(DATEVALUE($A4630),NA())))</f>
        <v/>
      </c>
    </row>
    <row r="4631">
      <c r="O4631">
        <f>IF($R4631="","",CHOOSE($Q$2,YEAR(R4631)*12+MONTH(R4631),INT((R4631-2)/7),YEAR(R4631)*4+ROUNDUP(MONTH(R4631)/3)))</f>
        <v/>
      </c>
      <c r="P4631">
        <f>IF($R4631="","",IF($R4632="",1,IF(O4631&lt;&gt;O4632,1,0)))</f>
        <v/>
      </c>
      <c r="Q4631">
        <f>IF(P4631=1,SUM($P$7:P4631),"")</f>
        <v/>
      </c>
      <c r="R4631">
        <f>IF($A4631="","",IF(ISNUMBER($A4631),$A4631,IFERROR(DATEVALUE($A4631),NA())))</f>
        <v/>
      </c>
    </row>
    <row r="4632">
      <c r="O4632">
        <f>IF($R4632="","",CHOOSE($Q$2,YEAR(R4632)*12+MONTH(R4632),INT((R4632-2)/7),YEAR(R4632)*4+ROUNDUP(MONTH(R4632)/3)))</f>
        <v/>
      </c>
      <c r="P4632">
        <f>IF($R4632="","",IF($R4633="",1,IF(O4632&lt;&gt;O4633,1,0)))</f>
        <v/>
      </c>
      <c r="Q4632">
        <f>IF(P4632=1,SUM($P$7:P4632),"")</f>
        <v/>
      </c>
      <c r="R4632">
        <f>IF($A4632="","",IF(ISNUMBER($A4632),$A4632,IFERROR(DATEVALUE($A4632),NA())))</f>
        <v/>
      </c>
    </row>
    <row r="4633">
      <c r="O4633">
        <f>IF($R4633="","",CHOOSE($Q$2,YEAR(R4633)*12+MONTH(R4633),INT((R4633-2)/7),YEAR(R4633)*4+ROUNDUP(MONTH(R4633)/3)))</f>
        <v/>
      </c>
      <c r="P4633">
        <f>IF($R4633="","",IF($R4634="",1,IF(O4633&lt;&gt;O4634,1,0)))</f>
        <v/>
      </c>
      <c r="Q4633">
        <f>IF(P4633=1,SUM($P$7:P4633),"")</f>
        <v/>
      </c>
      <c r="R4633">
        <f>IF($A4633="","",IF(ISNUMBER($A4633),$A4633,IFERROR(DATEVALUE($A4633),NA())))</f>
        <v/>
      </c>
    </row>
    <row r="4634">
      <c r="O4634">
        <f>IF($R4634="","",CHOOSE($Q$2,YEAR(R4634)*12+MONTH(R4634),INT((R4634-2)/7),YEAR(R4634)*4+ROUNDUP(MONTH(R4634)/3)))</f>
        <v/>
      </c>
      <c r="P4634">
        <f>IF($R4634="","",IF($R4635="",1,IF(O4634&lt;&gt;O4635,1,0)))</f>
        <v/>
      </c>
      <c r="Q4634">
        <f>IF(P4634=1,SUM($P$7:P4634),"")</f>
        <v/>
      </c>
      <c r="R4634">
        <f>IF($A4634="","",IF(ISNUMBER($A4634),$A4634,IFERROR(DATEVALUE($A4634),NA())))</f>
        <v/>
      </c>
    </row>
    <row r="4635">
      <c r="O4635">
        <f>IF($R4635="","",CHOOSE($Q$2,YEAR(R4635)*12+MONTH(R4635),INT((R4635-2)/7),YEAR(R4635)*4+ROUNDUP(MONTH(R4635)/3)))</f>
        <v/>
      </c>
      <c r="P4635">
        <f>IF($R4635="","",IF($R4636="",1,IF(O4635&lt;&gt;O4636,1,0)))</f>
        <v/>
      </c>
      <c r="Q4635">
        <f>IF(P4635=1,SUM($P$7:P4635),"")</f>
        <v/>
      </c>
      <c r="R4635">
        <f>IF($A4635="","",IF(ISNUMBER($A4635),$A4635,IFERROR(DATEVALUE($A4635),NA())))</f>
        <v/>
      </c>
    </row>
    <row r="4636">
      <c r="O4636">
        <f>IF($R4636="","",CHOOSE($Q$2,YEAR(R4636)*12+MONTH(R4636),INT((R4636-2)/7),YEAR(R4636)*4+ROUNDUP(MONTH(R4636)/3)))</f>
        <v/>
      </c>
      <c r="P4636">
        <f>IF($R4636="","",IF($R4637="",1,IF(O4636&lt;&gt;O4637,1,0)))</f>
        <v/>
      </c>
      <c r="Q4636">
        <f>IF(P4636=1,SUM($P$7:P4636),"")</f>
        <v/>
      </c>
      <c r="R4636">
        <f>IF($A4636="","",IF(ISNUMBER($A4636),$A4636,IFERROR(DATEVALUE($A4636),NA())))</f>
        <v/>
      </c>
    </row>
    <row r="4637">
      <c r="O4637">
        <f>IF($R4637="","",CHOOSE($Q$2,YEAR(R4637)*12+MONTH(R4637),INT((R4637-2)/7),YEAR(R4637)*4+ROUNDUP(MONTH(R4637)/3)))</f>
        <v/>
      </c>
      <c r="P4637">
        <f>IF($R4637="","",IF($R4638="",1,IF(O4637&lt;&gt;O4638,1,0)))</f>
        <v/>
      </c>
      <c r="Q4637">
        <f>IF(P4637=1,SUM($P$7:P4637),"")</f>
        <v/>
      </c>
      <c r="R4637">
        <f>IF($A4637="","",IF(ISNUMBER($A4637),$A4637,IFERROR(DATEVALUE($A4637),NA())))</f>
        <v/>
      </c>
    </row>
    <row r="4638">
      <c r="O4638">
        <f>IF($R4638="","",CHOOSE($Q$2,YEAR(R4638)*12+MONTH(R4638),INT((R4638-2)/7),YEAR(R4638)*4+ROUNDUP(MONTH(R4638)/3)))</f>
        <v/>
      </c>
      <c r="P4638">
        <f>IF($R4638="","",IF($R4639="",1,IF(O4638&lt;&gt;O4639,1,0)))</f>
        <v/>
      </c>
      <c r="Q4638">
        <f>IF(P4638=1,SUM($P$7:P4638),"")</f>
        <v/>
      </c>
      <c r="R4638">
        <f>IF($A4638="","",IF(ISNUMBER($A4638),$A4638,IFERROR(DATEVALUE($A4638),NA())))</f>
        <v/>
      </c>
    </row>
    <row r="4639">
      <c r="O4639">
        <f>IF($R4639="","",CHOOSE($Q$2,YEAR(R4639)*12+MONTH(R4639),INT((R4639-2)/7),YEAR(R4639)*4+ROUNDUP(MONTH(R4639)/3)))</f>
        <v/>
      </c>
      <c r="P4639">
        <f>IF($R4639="","",IF($R4640="",1,IF(O4639&lt;&gt;O4640,1,0)))</f>
        <v/>
      </c>
      <c r="Q4639">
        <f>IF(P4639=1,SUM($P$7:P4639),"")</f>
        <v/>
      </c>
      <c r="R4639">
        <f>IF($A4639="","",IF(ISNUMBER($A4639),$A4639,IFERROR(DATEVALUE($A4639),NA())))</f>
        <v/>
      </c>
    </row>
    <row r="4640">
      <c r="O4640">
        <f>IF($R4640="","",CHOOSE($Q$2,YEAR(R4640)*12+MONTH(R4640),INT((R4640-2)/7),YEAR(R4640)*4+ROUNDUP(MONTH(R4640)/3)))</f>
        <v/>
      </c>
      <c r="P4640">
        <f>IF($R4640="","",IF($R4641="",1,IF(O4640&lt;&gt;O4641,1,0)))</f>
        <v/>
      </c>
      <c r="Q4640">
        <f>IF(P4640=1,SUM($P$7:P4640),"")</f>
        <v/>
      </c>
      <c r="R4640">
        <f>IF($A4640="","",IF(ISNUMBER($A4640),$A4640,IFERROR(DATEVALUE($A4640),NA())))</f>
        <v/>
      </c>
    </row>
    <row r="4641">
      <c r="O4641">
        <f>IF($R4641="","",CHOOSE($Q$2,YEAR(R4641)*12+MONTH(R4641),INT((R4641-2)/7),YEAR(R4641)*4+ROUNDUP(MONTH(R4641)/3)))</f>
        <v/>
      </c>
      <c r="P4641">
        <f>IF($R4641="","",IF($R4642="",1,IF(O4641&lt;&gt;O4642,1,0)))</f>
        <v/>
      </c>
      <c r="Q4641">
        <f>IF(P4641=1,SUM($P$7:P4641),"")</f>
        <v/>
      </c>
      <c r="R4641">
        <f>IF($A4641="","",IF(ISNUMBER($A4641),$A4641,IFERROR(DATEVALUE($A4641),NA())))</f>
        <v/>
      </c>
    </row>
    <row r="4642">
      <c r="O4642">
        <f>IF($R4642="","",CHOOSE($Q$2,YEAR(R4642)*12+MONTH(R4642),INT((R4642-2)/7),YEAR(R4642)*4+ROUNDUP(MONTH(R4642)/3)))</f>
        <v/>
      </c>
      <c r="P4642">
        <f>IF($R4642="","",IF($R4643="",1,IF(O4642&lt;&gt;O4643,1,0)))</f>
        <v/>
      </c>
      <c r="Q4642">
        <f>IF(P4642=1,SUM($P$7:P4642),"")</f>
        <v/>
      </c>
      <c r="R4642">
        <f>IF($A4642="","",IF(ISNUMBER($A4642),$A4642,IFERROR(DATEVALUE($A4642),NA())))</f>
        <v/>
      </c>
    </row>
    <row r="4643">
      <c r="O4643">
        <f>IF($R4643="","",CHOOSE($Q$2,YEAR(R4643)*12+MONTH(R4643),INT((R4643-2)/7),YEAR(R4643)*4+ROUNDUP(MONTH(R4643)/3)))</f>
        <v/>
      </c>
      <c r="P4643">
        <f>IF($R4643="","",IF($R4644="",1,IF(O4643&lt;&gt;O4644,1,0)))</f>
        <v/>
      </c>
      <c r="Q4643">
        <f>IF(P4643=1,SUM($P$7:P4643),"")</f>
        <v/>
      </c>
      <c r="R4643">
        <f>IF($A4643="","",IF(ISNUMBER($A4643),$A4643,IFERROR(DATEVALUE($A4643),NA())))</f>
        <v/>
      </c>
    </row>
    <row r="4644">
      <c r="O4644">
        <f>IF($R4644="","",CHOOSE($Q$2,YEAR(R4644)*12+MONTH(R4644),INT((R4644-2)/7),YEAR(R4644)*4+ROUNDUP(MONTH(R4644)/3)))</f>
        <v/>
      </c>
      <c r="P4644">
        <f>IF($R4644="","",IF($R4645="",1,IF(O4644&lt;&gt;O4645,1,0)))</f>
        <v/>
      </c>
      <c r="Q4644">
        <f>IF(P4644=1,SUM($P$7:P4644),"")</f>
        <v/>
      </c>
      <c r="R4644">
        <f>IF($A4644="","",IF(ISNUMBER($A4644),$A4644,IFERROR(DATEVALUE($A4644),NA())))</f>
        <v/>
      </c>
    </row>
    <row r="4645">
      <c r="O4645">
        <f>IF($R4645="","",CHOOSE($Q$2,YEAR(R4645)*12+MONTH(R4645),INT((R4645-2)/7),YEAR(R4645)*4+ROUNDUP(MONTH(R4645)/3)))</f>
        <v/>
      </c>
      <c r="P4645">
        <f>IF($R4645="","",IF($R4646="",1,IF(O4645&lt;&gt;O4646,1,0)))</f>
        <v/>
      </c>
      <c r="Q4645">
        <f>IF(P4645=1,SUM($P$7:P4645),"")</f>
        <v/>
      </c>
      <c r="R4645">
        <f>IF($A4645="","",IF(ISNUMBER($A4645),$A4645,IFERROR(DATEVALUE($A4645),NA())))</f>
        <v/>
      </c>
    </row>
    <row r="4646">
      <c r="O4646">
        <f>IF($R4646="","",CHOOSE($Q$2,YEAR(R4646)*12+MONTH(R4646),INT((R4646-2)/7),YEAR(R4646)*4+ROUNDUP(MONTH(R4646)/3)))</f>
        <v/>
      </c>
      <c r="P4646">
        <f>IF($R4646="","",IF($R4647="",1,IF(O4646&lt;&gt;O4647,1,0)))</f>
        <v/>
      </c>
      <c r="Q4646">
        <f>IF(P4646=1,SUM($P$7:P4646),"")</f>
        <v/>
      </c>
      <c r="R4646">
        <f>IF($A4646="","",IF(ISNUMBER($A4646),$A4646,IFERROR(DATEVALUE($A4646),NA())))</f>
        <v/>
      </c>
    </row>
    <row r="4647">
      <c r="O4647">
        <f>IF($R4647="","",CHOOSE($Q$2,YEAR(R4647)*12+MONTH(R4647),INT((R4647-2)/7),YEAR(R4647)*4+ROUNDUP(MONTH(R4647)/3)))</f>
        <v/>
      </c>
      <c r="P4647">
        <f>IF($R4647="","",IF($R4648="",1,IF(O4647&lt;&gt;O4648,1,0)))</f>
        <v/>
      </c>
      <c r="Q4647">
        <f>IF(P4647=1,SUM($P$7:P4647),"")</f>
        <v/>
      </c>
      <c r="R4647">
        <f>IF($A4647="","",IF(ISNUMBER($A4647),$A4647,IFERROR(DATEVALUE($A4647),NA())))</f>
        <v/>
      </c>
    </row>
    <row r="4648">
      <c r="O4648">
        <f>IF($R4648="","",CHOOSE($Q$2,YEAR(R4648)*12+MONTH(R4648),INT((R4648-2)/7),YEAR(R4648)*4+ROUNDUP(MONTH(R4648)/3)))</f>
        <v/>
      </c>
      <c r="P4648">
        <f>IF($R4648="","",IF($R4649="",1,IF(O4648&lt;&gt;O4649,1,0)))</f>
        <v/>
      </c>
      <c r="Q4648">
        <f>IF(P4648=1,SUM($P$7:P4648),"")</f>
        <v/>
      </c>
      <c r="R4648">
        <f>IF($A4648="","",IF(ISNUMBER($A4648),$A4648,IFERROR(DATEVALUE($A4648),NA())))</f>
        <v/>
      </c>
    </row>
    <row r="4649">
      <c r="O4649">
        <f>IF($R4649="","",CHOOSE($Q$2,YEAR(R4649)*12+MONTH(R4649),INT((R4649-2)/7),YEAR(R4649)*4+ROUNDUP(MONTH(R4649)/3)))</f>
        <v/>
      </c>
      <c r="P4649">
        <f>IF($R4649="","",IF($R4650="",1,IF(O4649&lt;&gt;O4650,1,0)))</f>
        <v/>
      </c>
      <c r="Q4649">
        <f>IF(P4649=1,SUM($P$7:P4649),"")</f>
        <v/>
      </c>
      <c r="R4649">
        <f>IF($A4649="","",IF(ISNUMBER($A4649),$A4649,IFERROR(DATEVALUE($A4649),NA())))</f>
        <v/>
      </c>
    </row>
    <row r="4650">
      <c r="O4650">
        <f>IF($R4650="","",CHOOSE($Q$2,YEAR(R4650)*12+MONTH(R4650),INT((R4650-2)/7),YEAR(R4650)*4+ROUNDUP(MONTH(R4650)/3)))</f>
        <v/>
      </c>
      <c r="P4650">
        <f>IF($R4650="","",IF($R4651="",1,IF(O4650&lt;&gt;O4651,1,0)))</f>
        <v/>
      </c>
      <c r="Q4650">
        <f>IF(P4650=1,SUM($P$7:P4650),"")</f>
        <v/>
      </c>
      <c r="R4650">
        <f>IF($A4650="","",IF(ISNUMBER($A4650),$A4650,IFERROR(DATEVALUE($A4650),NA())))</f>
        <v/>
      </c>
    </row>
    <row r="4651">
      <c r="O4651">
        <f>IF($R4651="","",CHOOSE($Q$2,YEAR(R4651)*12+MONTH(R4651),INT((R4651-2)/7),YEAR(R4651)*4+ROUNDUP(MONTH(R4651)/3)))</f>
        <v/>
      </c>
      <c r="P4651">
        <f>IF($R4651="","",IF($R4652="",1,IF(O4651&lt;&gt;O4652,1,0)))</f>
        <v/>
      </c>
      <c r="Q4651">
        <f>IF(P4651=1,SUM($P$7:P4651),"")</f>
        <v/>
      </c>
      <c r="R4651">
        <f>IF($A4651="","",IF(ISNUMBER($A4651),$A4651,IFERROR(DATEVALUE($A4651),NA())))</f>
        <v/>
      </c>
    </row>
    <row r="4652">
      <c r="O4652">
        <f>IF($R4652="","",CHOOSE($Q$2,YEAR(R4652)*12+MONTH(R4652),INT((R4652-2)/7),YEAR(R4652)*4+ROUNDUP(MONTH(R4652)/3)))</f>
        <v/>
      </c>
      <c r="P4652">
        <f>IF($R4652="","",IF($R4653="",1,IF(O4652&lt;&gt;O4653,1,0)))</f>
        <v/>
      </c>
      <c r="Q4652">
        <f>IF(P4652=1,SUM($P$7:P4652),"")</f>
        <v/>
      </c>
      <c r="R4652">
        <f>IF($A4652="","",IF(ISNUMBER($A4652),$A4652,IFERROR(DATEVALUE($A4652),NA())))</f>
        <v/>
      </c>
    </row>
    <row r="4653">
      <c r="O4653">
        <f>IF($R4653="","",CHOOSE($Q$2,YEAR(R4653)*12+MONTH(R4653),INT((R4653-2)/7),YEAR(R4653)*4+ROUNDUP(MONTH(R4653)/3)))</f>
        <v/>
      </c>
      <c r="P4653">
        <f>IF($R4653="","",IF($R4654="",1,IF(O4653&lt;&gt;O4654,1,0)))</f>
        <v/>
      </c>
      <c r="Q4653">
        <f>IF(P4653=1,SUM($P$7:P4653),"")</f>
        <v/>
      </c>
      <c r="R4653">
        <f>IF($A4653="","",IF(ISNUMBER($A4653),$A4653,IFERROR(DATEVALUE($A4653),NA())))</f>
        <v/>
      </c>
    </row>
    <row r="4654">
      <c r="O4654">
        <f>IF($R4654="","",CHOOSE($Q$2,YEAR(R4654)*12+MONTH(R4654),INT((R4654-2)/7),YEAR(R4654)*4+ROUNDUP(MONTH(R4654)/3)))</f>
        <v/>
      </c>
      <c r="P4654">
        <f>IF($R4654="","",IF($R4655="",1,IF(O4654&lt;&gt;O4655,1,0)))</f>
        <v/>
      </c>
      <c r="Q4654">
        <f>IF(P4654=1,SUM($P$7:P4654),"")</f>
        <v/>
      </c>
      <c r="R4654">
        <f>IF($A4654="","",IF(ISNUMBER($A4654),$A4654,IFERROR(DATEVALUE($A4654),NA())))</f>
        <v/>
      </c>
    </row>
    <row r="4655">
      <c r="O4655">
        <f>IF($R4655="","",CHOOSE($Q$2,YEAR(R4655)*12+MONTH(R4655),INT((R4655-2)/7),YEAR(R4655)*4+ROUNDUP(MONTH(R4655)/3)))</f>
        <v/>
      </c>
      <c r="P4655">
        <f>IF($R4655="","",IF($R4656="",1,IF(O4655&lt;&gt;O4656,1,0)))</f>
        <v/>
      </c>
      <c r="Q4655">
        <f>IF(P4655=1,SUM($P$7:P4655),"")</f>
        <v/>
      </c>
      <c r="R4655">
        <f>IF($A4655="","",IF(ISNUMBER($A4655),$A4655,IFERROR(DATEVALUE($A4655),NA())))</f>
        <v/>
      </c>
    </row>
    <row r="4656">
      <c r="O4656">
        <f>IF($R4656="","",CHOOSE($Q$2,YEAR(R4656)*12+MONTH(R4656),INT((R4656-2)/7),YEAR(R4656)*4+ROUNDUP(MONTH(R4656)/3)))</f>
        <v/>
      </c>
      <c r="P4656">
        <f>IF($R4656="","",IF($R4657="",1,IF(O4656&lt;&gt;O4657,1,0)))</f>
        <v/>
      </c>
      <c r="Q4656">
        <f>IF(P4656=1,SUM($P$7:P4656),"")</f>
        <v/>
      </c>
      <c r="R4656">
        <f>IF($A4656="","",IF(ISNUMBER($A4656),$A4656,IFERROR(DATEVALUE($A4656),NA())))</f>
        <v/>
      </c>
    </row>
    <row r="4657">
      <c r="O4657">
        <f>IF($R4657="","",CHOOSE($Q$2,YEAR(R4657)*12+MONTH(R4657),INT((R4657-2)/7),YEAR(R4657)*4+ROUNDUP(MONTH(R4657)/3)))</f>
        <v/>
      </c>
      <c r="P4657">
        <f>IF($R4657="","",IF($R4658="",1,IF(O4657&lt;&gt;O4658,1,0)))</f>
        <v/>
      </c>
      <c r="Q4657">
        <f>IF(P4657=1,SUM($P$7:P4657),"")</f>
        <v/>
      </c>
      <c r="R4657">
        <f>IF($A4657="","",IF(ISNUMBER($A4657),$A4657,IFERROR(DATEVALUE($A4657),NA())))</f>
        <v/>
      </c>
    </row>
    <row r="4658">
      <c r="O4658">
        <f>IF($R4658="","",CHOOSE($Q$2,YEAR(R4658)*12+MONTH(R4658),INT((R4658-2)/7),YEAR(R4658)*4+ROUNDUP(MONTH(R4658)/3)))</f>
        <v/>
      </c>
      <c r="P4658">
        <f>IF($R4658="","",IF($R4659="",1,IF(O4658&lt;&gt;O4659,1,0)))</f>
        <v/>
      </c>
      <c r="Q4658">
        <f>IF(P4658=1,SUM($P$7:P4658),"")</f>
        <v/>
      </c>
      <c r="R4658">
        <f>IF($A4658="","",IF(ISNUMBER($A4658),$A4658,IFERROR(DATEVALUE($A4658),NA())))</f>
        <v/>
      </c>
    </row>
    <row r="4659">
      <c r="O4659">
        <f>IF($R4659="","",CHOOSE($Q$2,YEAR(R4659)*12+MONTH(R4659),INT((R4659-2)/7),YEAR(R4659)*4+ROUNDUP(MONTH(R4659)/3)))</f>
        <v/>
      </c>
      <c r="P4659">
        <f>IF($R4659="","",IF($R4660="",1,IF(O4659&lt;&gt;O4660,1,0)))</f>
        <v/>
      </c>
      <c r="Q4659">
        <f>IF(P4659=1,SUM($P$7:P4659),"")</f>
        <v/>
      </c>
      <c r="R4659">
        <f>IF($A4659="","",IF(ISNUMBER($A4659),$A4659,IFERROR(DATEVALUE($A4659),NA())))</f>
        <v/>
      </c>
    </row>
    <row r="4660">
      <c r="O4660">
        <f>IF($R4660="","",CHOOSE($Q$2,YEAR(R4660)*12+MONTH(R4660),INT((R4660-2)/7),YEAR(R4660)*4+ROUNDUP(MONTH(R4660)/3)))</f>
        <v/>
      </c>
      <c r="P4660">
        <f>IF($R4660="","",IF($R4661="",1,IF(O4660&lt;&gt;O4661,1,0)))</f>
        <v/>
      </c>
      <c r="Q4660">
        <f>IF(P4660=1,SUM($P$7:P4660),"")</f>
        <v/>
      </c>
      <c r="R4660">
        <f>IF($A4660="","",IF(ISNUMBER($A4660),$A4660,IFERROR(DATEVALUE($A4660),NA())))</f>
        <v/>
      </c>
    </row>
    <row r="4661">
      <c r="O4661">
        <f>IF($R4661="","",CHOOSE($Q$2,YEAR(R4661)*12+MONTH(R4661),INT((R4661-2)/7),YEAR(R4661)*4+ROUNDUP(MONTH(R4661)/3)))</f>
        <v/>
      </c>
      <c r="P4661">
        <f>IF($R4661="","",IF($R4662="",1,IF(O4661&lt;&gt;O4662,1,0)))</f>
        <v/>
      </c>
      <c r="Q4661">
        <f>IF(P4661=1,SUM($P$7:P4661),"")</f>
        <v/>
      </c>
      <c r="R4661">
        <f>IF($A4661="","",IF(ISNUMBER($A4661),$A4661,IFERROR(DATEVALUE($A4661),NA())))</f>
        <v/>
      </c>
    </row>
    <row r="4662">
      <c r="O4662">
        <f>IF($R4662="","",CHOOSE($Q$2,YEAR(R4662)*12+MONTH(R4662),INT((R4662-2)/7),YEAR(R4662)*4+ROUNDUP(MONTH(R4662)/3)))</f>
        <v/>
      </c>
      <c r="P4662">
        <f>IF($R4662="","",IF($R4663="",1,IF(O4662&lt;&gt;O4663,1,0)))</f>
        <v/>
      </c>
      <c r="Q4662">
        <f>IF(P4662=1,SUM($P$7:P4662),"")</f>
        <v/>
      </c>
      <c r="R4662">
        <f>IF($A4662="","",IF(ISNUMBER($A4662),$A4662,IFERROR(DATEVALUE($A4662),NA())))</f>
        <v/>
      </c>
    </row>
    <row r="4663">
      <c r="O4663">
        <f>IF($R4663="","",CHOOSE($Q$2,YEAR(R4663)*12+MONTH(R4663),INT((R4663-2)/7),YEAR(R4663)*4+ROUNDUP(MONTH(R4663)/3)))</f>
        <v/>
      </c>
      <c r="P4663">
        <f>IF($R4663="","",IF($R4664="",1,IF(O4663&lt;&gt;O4664,1,0)))</f>
        <v/>
      </c>
      <c r="Q4663">
        <f>IF(P4663=1,SUM($P$7:P4663),"")</f>
        <v/>
      </c>
      <c r="R4663">
        <f>IF($A4663="","",IF(ISNUMBER($A4663),$A4663,IFERROR(DATEVALUE($A4663),NA())))</f>
        <v/>
      </c>
    </row>
    <row r="4664">
      <c r="O4664">
        <f>IF($R4664="","",CHOOSE($Q$2,YEAR(R4664)*12+MONTH(R4664),INT((R4664-2)/7),YEAR(R4664)*4+ROUNDUP(MONTH(R4664)/3)))</f>
        <v/>
      </c>
      <c r="P4664">
        <f>IF($R4664="","",IF($R4665="",1,IF(O4664&lt;&gt;O4665,1,0)))</f>
        <v/>
      </c>
      <c r="Q4664">
        <f>IF(P4664=1,SUM($P$7:P4664),"")</f>
        <v/>
      </c>
      <c r="R4664">
        <f>IF($A4664="","",IF(ISNUMBER($A4664),$A4664,IFERROR(DATEVALUE($A4664),NA())))</f>
        <v/>
      </c>
    </row>
    <row r="4665">
      <c r="O4665">
        <f>IF($R4665="","",CHOOSE($Q$2,YEAR(R4665)*12+MONTH(R4665),INT((R4665-2)/7),YEAR(R4665)*4+ROUNDUP(MONTH(R4665)/3)))</f>
        <v/>
      </c>
      <c r="P4665">
        <f>IF($R4665="","",IF($R4666="",1,IF(O4665&lt;&gt;O4666,1,0)))</f>
        <v/>
      </c>
      <c r="Q4665">
        <f>IF(P4665=1,SUM($P$7:P4665),"")</f>
        <v/>
      </c>
      <c r="R4665">
        <f>IF($A4665="","",IF(ISNUMBER($A4665),$A4665,IFERROR(DATEVALUE($A4665),NA())))</f>
        <v/>
      </c>
    </row>
    <row r="4666">
      <c r="O4666">
        <f>IF($R4666="","",CHOOSE($Q$2,YEAR(R4666)*12+MONTH(R4666),INT((R4666-2)/7),YEAR(R4666)*4+ROUNDUP(MONTH(R4666)/3)))</f>
        <v/>
      </c>
      <c r="P4666">
        <f>IF($R4666="","",IF($R4667="",1,IF(O4666&lt;&gt;O4667,1,0)))</f>
        <v/>
      </c>
      <c r="Q4666">
        <f>IF(P4666=1,SUM($P$7:P4666),"")</f>
        <v/>
      </c>
      <c r="R4666">
        <f>IF($A4666="","",IF(ISNUMBER($A4666),$A4666,IFERROR(DATEVALUE($A4666),NA())))</f>
        <v/>
      </c>
    </row>
    <row r="4667">
      <c r="O4667">
        <f>IF($R4667="","",CHOOSE($Q$2,YEAR(R4667)*12+MONTH(R4667),INT((R4667-2)/7),YEAR(R4667)*4+ROUNDUP(MONTH(R4667)/3)))</f>
        <v/>
      </c>
      <c r="P4667">
        <f>IF($R4667="","",IF($R4668="",1,IF(O4667&lt;&gt;O4668,1,0)))</f>
        <v/>
      </c>
      <c r="Q4667">
        <f>IF(P4667=1,SUM($P$7:P4667),"")</f>
        <v/>
      </c>
      <c r="R4667">
        <f>IF($A4667="","",IF(ISNUMBER($A4667),$A4667,IFERROR(DATEVALUE($A4667),NA())))</f>
        <v/>
      </c>
    </row>
    <row r="4668">
      <c r="O4668">
        <f>IF($R4668="","",CHOOSE($Q$2,YEAR(R4668)*12+MONTH(R4668),INT((R4668-2)/7),YEAR(R4668)*4+ROUNDUP(MONTH(R4668)/3)))</f>
        <v/>
      </c>
      <c r="P4668">
        <f>IF($R4668="","",IF($R4669="",1,IF(O4668&lt;&gt;O4669,1,0)))</f>
        <v/>
      </c>
      <c r="Q4668">
        <f>IF(P4668=1,SUM($P$7:P4668),"")</f>
        <v/>
      </c>
      <c r="R4668">
        <f>IF($A4668="","",IF(ISNUMBER($A4668),$A4668,IFERROR(DATEVALUE($A4668),NA())))</f>
        <v/>
      </c>
    </row>
    <row r="4669">
      <c r="O4669">
        <f>IF($R4669="","",CHOOSE($Q$2,YEAR(R4669)*12+MONTH(R4669),INT((R4669-2)/7),YEAR(R4669)*4+ROUNDUP(MONTH(R4669)/3)))</f>
        <v/>
      </c>
      <c r="P4669">
        <f>IF($R4669="","",IF($R4670="",1,IF(O4669&lt;&gt;O4670,1,0)))</f>
        <v/>
      </c>
      <c r="Q4669">
        <f>IF(P4669=1,SUM($P$7:P4669),"")</f>
        <v/>
      </c>
      <c r="R4669">
        <f>IF($A4669="","",IF(ISNUMBER($A4669),$A4669,IFERROR(DATEVALUE($A4669),NA())))</f>
        <v/>
      </c>
    </row>
    <row r="4670">
      <c r="O4670">
        <f>IF($R4670="","",CHOOSE($Q$2,YEAR(R4670)*12+MONTH(R4670),INT((R4670-2)/7),YEAR(R4670)*4+ROUNDUP(MONTH(R4670)/3)))</f>
        <v/>
      </c>
      <c r="P4670">
        <f>IF($R4670="","",IF($R4671="",1,IF(O4670&lt;&gt;O4671,1,0)))</f>
        <v/>
      </c>
      <c r="Q4670">
        <f>IF(P4670=1,SUM($P$7:P4670),"")</f>
        <v/>
      </c>
      <c r="R4670">
        <f>IF($A4670="","",IF(ISNUMBER($A4670),$A4670,IFERROR(DATEVALUE($A4670),NA())))</f>
        <v/>
      </c>
    </row>
    <row r="4671">
      <c r="O4671">
        <f>IF($R4671="","",CHOOSE($Q$2,YEAR(R4671)*12+MONTH(R4671),INT((R4671-2)/7),YEAR(R4671)*4+ROUNDUP(MONTH(R4671)/3)))</f>
        <v/>
      </c>
      <c r="P4671">
        <f>IF($R4671="","",IF($R4672="",1,IF(O4671&lt;&gt;O4672,1,0)))</f>
        <v/>
      </c>
      <c r="Q4671">
        <f>IF(P4671=1,SUM($P$7:P4671),"")</f>
        <v/>
      </c>
      <c r="R4671">
        <f>IF($A4671="","",IF(ISNUMBER($A4671),$A4671,IFERROR(DATEVALUE($A4671),NA())))</f>
        <v/>
      </c>
    </row>
    <row r="4672">
      <c r="O4672">
        <f>IF($R4672="","",CHOOSE($Q$2,YEAR(R4672)*12+MONTH(R4672),INT((R4672-2)/7),YEAR(R4672)*4+ROUNDUP(MONTH(R4672)/3)))</f>
        <v/>
      </c>
      <c r="P4672">
        <f>IF($R4672="","",IF($R4673="",1,IF(O4672&lt;&gt;O4673,1,0)))</f>
        <v/>
      </c>
      <c r="Q4672">
        <f>IF(P4672=1,SUM($P$7:P4672),"")</f>
        <v/>
      </c>
      <c r="R4672">
        <f>IF($A4672="","",IF(ISNUMBER($A4672),$A4672,IFERROR(DATEVALUE($A4672),NA())))</f>
        <v/>
      </c>
    </row>
    <row r="4673">
      <c r="O4673">
        <f>IF($R4673="","",CHOOSE($Q$2,YEAR(R4673)*12+MONTH(R4673),INT((R4673-2)/7),YEAR(R4673)*4+ROUNDUP(MONTH(R4673)/3)))</f>
        <v/>
      </c>
      <c r="P4673">
        <f>IF($R4673="","",IF($R4674="",1,IF(O4673&lt;&gt;O4674,1,0)))</f>
        <v/>
      </c>
      <c r="Q4673">
        <f>IF(P4673=1,SUM($P$7:P4673),"")</f>
        <v/>
      </c>
      <c r="R4673">
        <f>IF($A4673="","",IF(ISNUMBER($A4673),$A4673,IFERROR(DATEVALUE($A4673),NA())))</f>
        <v/>
      </c>
    </row>
    <row r="4674">
      <c r="O4674">
        <f>IF($R4674="","",CHOOSE($Q$2,YEAR(R4674)*12+MONTH(R4674),INT((R4674-2)/7),YEAR(R4674)*4+ROUNDUP(MONTH(R4674)/3)))</f>
        <v/>
      </c>
      <c r="P4674">
        <f>IF($R4674="","",IF($R4675="",1,IF(O4674&lt;&gt;O4675,1,0)))</f>
        <v/>
      </c>
      <c r="Q4674">
        <f>IF(P4674=1,SUM($P$7:P4674),"")</f>
        <v/>
      </c>
      <c r="R4674">
        <f>IF($A4674="","",IF(ISNUMBER($A4674),$A4674,IFERROR(DATEVALUE($A4674),NA())))</f>
        <v/>
      </c>
    </row>
    <row r="4675">
      <c r="O4675">
        <f>IF($R4675="","",CHOOSE($Q$2,YEAR(R4675)*12+MONTH(R4675),INT((R4675-2)/7),YEAR(R4675)*4+ROUNDUP(MONTH(R4675)/3)))</f>
        <v/>
      </c>
      <c r="P4675">
        <f>IF($R4675="","",IF($R4676="",1,IF(O4675&lt;&gt;O4676,1,0)))</f>
        <v/>
      </c>
      <c r="Q4675">
        <f>IF(P4675=1,SUM($P$7:P4675),"")</f>
        <v/>
      </c>
      <c r="R4675">
        <f>IF($A4675="","",IF(ISNUMBER($A4675),$A4675,IFERROR(DATEVALUE($A4675),NA())))</f>
        <v/>
      </c>
    </row>
    <row r="4676">
      <c r="O4676">
        <f>IF($R4676="","",CHOOSE($Q$2,YEAR(R4676)*12+MONTH(R4676),INT((R4676-2)/7),YEAR(R4676)*4+ROUNDUP(MONTH(R4676)/3)))</f>
        <v/>
      </c>
      <c r="P4676">
        <f>IF($R4676="","",IF($R4677="",1,IF(O4676&lt;&gt;O4677,1,0)))</f>
        <v/>
      </c>
      <c r="Q4676">
        <f>IF(P4676=1,SUM($P$7:P4676),"")</f>
        <v/>
      </c>
      <c r="R4676">
        <f>IF($A4676="","",IF(ISNUMBER($A4676),$A4676,IFERROR(DATEVALUE($A4676),NA())))</f>
        <v/>
      </c>
    </row>
    <row r="4677">
      <c r="O4677">
        <f>IF($R4677="","",CHOOSE($Q$2,YEAR(R4677)*12+MONTH(R4677),INT((R4677-2)/7),YEAR(R4677)*4+ROUNDUP(MONTH(R4677)/3)))</f>
        <v/>
      </c>
      <c r="P4677">
        <f>IF($R4677="","",IF($R4678="",1,IF(O4677&lt;&gt;O4678,1,0)))</f>
        <v/>
      </c>
      <c r="Q4677">
        <f>IF(P4677=1,SUM($P$7:P4677),"")</f>
        <v/>
      </c>
      <c r="R4677">
        <f>IF($A4677="","",IF(ISNUMBER($A4677),$A4677,IFERROR(DATEVALUE($A4677),NA())))</f>
        <v/>
      </c>
    </row>
    <row r="4678">
      <c r="O4678">
        <f>IF($R4678="","",CHOOSE($Q$2,YEAR(R4678)*12+MONTH(R4678),INT((R4678-2)/7),YEAR(R4678)*4+ROUNDUP(MONTH(R4678)/3)))</f>
        <v/>
      </c>
      <c r="P4678">
        <f>IF($R4678="","",IF($R4679="",1,IF(O4678&lt;&gt;O4679,1,0)))</f>
        <v/>
      </c>
      <c r="Q4678">
        <f>IF(P4678=1,SUM($P$7:P4678),"")</f>
        <v/>
      </c>
      <c r="R4678">
        <f>IF($A4678="","",IF(ISNUMBER($A4678),$A4678,IFERROR(DATEVALUE($A4678),NA())))</f>
        <v/>
      </c>
    </row>
    <row r="4679">
      <c r="O4679">
        <f>IF($R4679="","",CHOOSE($Q$2,YEAR(R4679)*12+MONTH(R4679),INT((R4679-2)/7),YEAR(R4679)*4+ROUNDUP(MONTH(R4679)/3)))</f>
        <v/>
      </c>
      <c r="P4679">
        <f>IF($R4679="","",IF($R4680="",1,IF(O4679&lt;&gt;O4680,1,0)))</f>
        <v/>
      </c>
      <c r="Q4679">
        <f>IF(P4679=1,SUM($P$7:P4679),"")</f>
        <v/>
      </c>
      <c r="R4679">
        <f>IF($A4679="","",IF(ISNUMBER($A4679),$A4679,IFERROR(DATEVALUE($A4679),NA())))</f>
        <v/>
      </c>
    </row>
    <row r="4680">
      <c r="O4680">
        <f>IF($R4680="","",CHOOSE($Q$2,YEAR(R4680)*12+MONTH(R4680),INT((R4680-2)/7),YEAR(R4680)*4+ROUNDUP(MONTH(R4680)/3)))</f>
        <v/>
      </c>
      <c r="P4680">
        <f>IF($R4680="","",IF($R4681="",1,IF(O4680&lt;&gt;O4681,1,0)))</f>
        <v/>
      </c>
      <c r="Q4680">
        <f>IF(P4680=1,SUM($P$7:P4680),"")</f>
        <v/>
      </c>
      <c r="R4680">
        <f>IF($A4680="","",IF(ISNUMBER($A4680),$A4680,IFERROR(DATEVALUE($A4680),NA())))</f>
        <v/>
      </c>
    </row>
    <row r="4681">
      <c r="O4681">
        <f>IF($R4681="","",CHOOSE($Q$2,YEAR(R4681)*12+MONTH(R4681),INT((R4681-2)/7),YEAR(R4681)*4+ROUNDUP(MONTH(R4681)/3)))</f>
        <v/>
      </c>
      <c r="P4681">
        <f>IF($R4681="","",IF($R4682="",1,IF(O4681&lt;&gt;O4682,1,0)))</f>
        <v/>
      </c>
      <c r="Q4681">
        <f>IF(P4681=1,SUM($P$7:P4681),"")</f>
        <v/>
      </c>
      <c r="R4681">
        <f>IF($A4681="","",IF(ISNUMBER($A4681),$A4681,IFERROR(DATEVALUE($A4681),NA())))</f>
        <v/>
      </c>
    </row>
    <row r="4682">
      <c r="O4682">
        <f>IF($R4682="","",CHOOSE($Q$2,YEAR(R4682)*12+MONTH(R4682),INT((R4682-2)/7),YEAR(R4682)*4+ROUNDUP(MONTH(R4682)/3)))</f>
        <v/>
      </c>
      <c r="P4682">
        <f>IF($R4682="","",IF($R4683="",1,IF(O4682&lt;&gt;O4683,1,0)))</f>
        <v/>
      </c>
      <c r="Q4682">
        <f>IF(P4682=1,SUM($P$7:P4682),"")</f>
        <v/>
      </c>
      <c r="R4682">
        <f>IF($A4682="","",IF(ISNUMBER($A4682),$A4682,IFERROR(DATEVALUE($A4682),NA())))</f>
        <v/>
      </c>
    </row>
    <row r="4683">
      <c r="O4683">
        <f>IF($R4683="","",CHOOSE($Q$2,YEAR(R4683)*12+MONTH(R4683),INT((R4683-2)/7),YEAR(R4683)*4+ROUNDUP(MONTH(R4683)/3)))</f>
        <v/>
      </c>
      <c r="P4683">
        <f>IF($R4683="","",IF($R4684="",1,IF(O4683&lt;&gt;O4684,1,0)))</f>
        <v/>
      </c>
      <c r="Q4683">
        <f>IF(P4683=1,SUM($P$7:P4683),"")</f>
        <v/>
      </c>
      <c r="R4683">
        <f>IF($A4683="","",IF(ISNUMBER($A4683),$A4683,IFERROR(DATEVALUE($A4683),NA())))</f>
        <v/>
      </c>
    </row>
    <row r="4684">
      <c r="O4684">
        <f>IF($R4684="","",CHOOSE($Q$2,YEAR(R4684)*12+MONTH(R4684),INT((R4684-2)/7),YEAR(R4684)*4+ROUNDUP(MONTH(R4684)/3)))</f>
        <v/>
      </c>
      <c r="P4684">
        <f>IF($R4684="","",IF($R4685="",1,IF(O4684&lt;&gt;O4685,1,0)))</f>
        <v/>
      </c>
      <c r="Q4684">
        <f>IF(P4684=1,SUM($P$7:P4684),"")</f>
        <v/>
      </c>
      <c r="R4684">
        <f>IF($A4684="","",IF(ISNUMBER($A4684),$A4684,IFERROR(DATEVALUE($A4684),NA())))</f>
        <v/>
      </c>
    </row>
    <row r="4685">
      <c r="O4685">
        <f>IF($R4685="","",CHOOSE($Q$2,YEAR(R4685)*12+MONTH(R4685),INT((R4685-2)/7),YEAR(R4685)*4+ROUNDUP(MONTH(R4685)/3)))</f>
        <v/>
      </c>
      <c r="P4685">
        <f>IF($R4685="","",IF($R4686="",1,IF(O4685&lt;&gt;O4686,1,0)))</f>
        <v/>
      </c>
      <c r="Q4685">
        <f>IF(P4685=1,SUM($P$7:P4685),"")</f>
        <v/>
      </c>
      <c r="R4685">
        <f>IF($A4685="","",IF(ISNUMBER($A4685),$A4685,IFERROR(DATEVALUE($A4685),NA())))</f>
        <v/>
      </c>
    </row>
    <row r="4686">
      <c r="O4686">
        <f>IF($R4686="","",CHOOSE($Q$2,YEAR(R4686)*12+MONTH(R4686),INT((R4686-2)/7),YEAR(R4686)*4+ROUNDUP(MONTH(R4686)/3)))</f>
        <v/>
      </c>
      <c r="P4686">
        <f>IF($R4686="","",IF($R4687="",1,IF(O4686&lt;&gt;O4687,1,0)))</f>
        <v/>
      </c>
      <c r="Q4686">
        <f>IF(P4686=1,SUM($P$7:P4686),"")</f>
        <v/>
      </c>
      <c r="R4686">
        <f>IF($A4686="","",IF(ISNUMBER($A4686),$A4686,IFERROR(DATEVALUE($A4686),NA())))</f>
        <v/>
      </c>
    </row>
    <row r="4687">
      <c r="O4687">
        <f>IF($R4687="","",CHOOSE($Q$2,YEAR(R4687)*12+MONTH(R4687),INT((R4687-2)/7),YEAR(R4687)*4+ROUNDUP(MONTH(R4687)/3)))</f>
        <v/>
      </c>
      <c r="P4687">
        <f>IF($R4687="","",IF($R4688="",1,IF(O4687&lt;&gt;O4688,1,0)))</f>
        <v/>
      </c>
      <c r="Q4687">
        <f>IF(P4687=1,SUM($P$7:P4687),"")</f>
        <v/>
      </c>
      <c r="R4687">
        <f>IF($A4687="","",IF(ISNUMBER($A4687),$A4687,IFERROR(DATEVALUE($A4687),NA())))</f>
        <v/>
      </c>
    </row>
    <row r="4688">
      <c r="O4688">
        <f>IF($R4688="","",CHOOSE($Q$2,YEAR(R4688)*12+MONTH(R4688),INT((R4688-2)/7),YEAR(R4688)*4+ROUNDUP(MONTH(R4688)/3)))</f>
        <v/>
      </c>
      <c r="P4688">
        <f>IF($R4688="","",IF($R4689="",1,IF(O4688&lt;&gt;O4689,1,0)))</f>
        <v/>
      </c>
      <c r="Q4688">
        <f>IF(P4688=1,SUM($P$7:P4688),"")</f>
        <v/>
      </c>
      <c r="R4688">
        <f>IF($A4688="","",IF(ISNUMBER($A4688),$A4688,IFERROR(DATEVALUE($A4688),NA())))</f>
        <v/>
      </c>
    </row>
    <row r="4689">
      <c r="O4689">
        <f>IF($R4689="","",CHOOSE($Q$2,YEAR(R4689)*12+MONTH(R4689),INT((R4689-2)/7),YEAR(R4689)*4+ROUNDUP(MONTH(R4689)/3)))</f>
        <v/>
      </c>
      <c r="P4689">
        <f>IF($R4689="","",IF($R4690="",1,IF(O4689&lt;&gt;O4690,1,0)))</f>
        <v/>
      </c>
      <c r="Q4689">
        <f>IF(P4689=1,SUM($P$7:P4689),"")</f>
        <v/>
      </c>
      <c r="R4689">
        <f>IF($A4689="","",IF(ISNUMBER($A4689),$A4689,IFERROR(DATEVALUE($A4689),NA())))</f>
        <v/>
      </c>
    </row>
    <row r="4690">
      <c r="O4690">
        <f>IF($R4690="","",CHOOSE($Q$2,YEAR(R4690)*12+MONTH(R4690),INT((R4690-2)/7),YEAR(R4690)*4+ROUNDUP(MONTH(R4690)/3)))</f>
        <v/>
      </c>
      <c r="P4690">
        <f>IF($R4690="","",IF($R4691="",1,IF(O4690&lt;&gt;O4691,1,0)))</f>
        <v/>
      </c>
      <c r="Q4690">
        <f>IF(P4690=1,SUM($P$7:P4690),"")</f>
        <v/>
      </c>
      <c r="R4690">
        <f>IF($A4690="","",IF(ISNUMBER($A4690),$A4690,IFERROR(DATEVALUE($A4690),NA())))</f>
        <v/>
      </c>
    </row>
    <row r="4691">
      <c r="O4691">
        <f>IF($R4691="","",CHOOSE($Q$2,YEAR(R4691)*12+MONTH(R4691),INT((R4691-2)/7),YEAR(R4691)*4+ROUNDUP(MONTH(R4691)/3)))</f>
        <v/>
      </c>
      <c r="P4691">
        <f>IF($R4691="","",IF($R4692="",1,IF(O4691&lt;&gt;O4692,1,0)))</f>
        <v/>
      </c>
      <c r="Q4691">
        <f>IF(P4691=1,SUM($P$7:P4691),"")</f>
        <v/>
      </c>
      <c r="R4691">
        <f>IF($A4691="","",IF(ISNUMBER($A4691),$A4691,IFERROR(DATEVALUE($A4691),NA())))</f>
        <v/>
      </c>
    </row>
    <row r="4692">
      <c r="O4692">
        <f>IF($R4692="","",CHOOSE($Q$2,YEAR(R4692)*12+MONTH(R4692),INT((R4692-2)/7),YEAR(R4692)*4+ROUNDUP(MONTH(R4692)/3)))</f>
        <v/>
      </c>
      <c r="P4692">
        <f>IF($R4692="","",IF($R4693="",1,IF(O4692&lt;&gt;O4693,1,0)))</f>
        <v/>
      </c>
      <c r="Q4692">
        <f>IF(P4692=1,SUM($P$7:P4692),"")</f>
        <v/>
      </c>
      <c r="R4692">
        <f>IF($A4692="","",IF(ISNUMBER($A4692),$A4692,IFERROR(DATEVALUE($A4692),NA())))</f>
        <v/>
      </c>
    </row>
    <row r="4693">
      <c r="O4693">
        <f>IF($R4693="","",CHOOSE($Q$2,YEAR(R4693)*12+MONTH(R4693),INT((R4693-2)/7),YEAR(R4693)*4+ROUNDUP(MONTH(R4693)/3)))</f>
        <v/>
      </c>
      <c r="P4693">
        <f>IF($R4693="","",IF($R4694="",1,IF(O4693&lt;&gt;O4694,1,0)))</f>
        <v/>
      </c>
      <c r="Q4693">
        <f>IF(P4693=1,SUM($P$7:P4693),"")</f>
        <v/>
      </c>
      <c r="R4693">
        <f>IF($A4693="","",IF(ISNUMBER($A4693),$A4693,IFERROR(DATEVALUE($A4693),NA())))</f>
        <v/>
      </c>
    </row>
    <row r="4694">
      <c r="O4694">
        <f>IF($R4694="","",CHOOSE($Q$2,YEAR(R4694)*12+MONTH(R4694),INT((R4694-2)/7),YEAR(R4694)*4+ROUNDUP(MONTH(R4694)/3)))</f>
        <v/>
      </c>
      <c r="P4694">
        <f>IF($R4694="","",IF($R4695="",1,IF(O4694&lt;&gt;O4695,1,0)))</f>
        <v/>
      </c>
      <c r="Q4694">
        <f>IF(P4694=1,SUM($P$7:P4694),"")</f>
        <v/>
      </c>
      <c r="R4694">
        <f>IF($A4694="","",IF(ISNUMBER($A4694),$A4694,IFERROR(DATEVALUE($A4694),NA())))</f>
        <v/>
      </c>
    </row>
    <row r="4695">
      <c r="O4695">
        <f>IF($R4695="","",CHOOSE($Q$2,YEAR(R4695)*12+MONTH(R4695),INT((R4695-2)/7),YEAR(R4695)*4+ROUNDUP(MONTH(R4695)/3)))</f>
        <v/>
      </c>
      <c r="P4695">
        <f>IF($R4695="","",IF($R4696="",1,IF(O4695&lt;&gt;O4696,1,0)))</f>
        <v/>
      </c>
      <c r="Q4695">
        <f>IF(P4695=1,SUM($P$7:P4695),"")</f>
        <v/>
      </c>
      <c r="R4695">
        <f>IF($A4695="","",IF(ISNUMBER($A4695),$A4695,IFERROR(DATEVALUE($A4695),NA())))</f>
        <v/>
      </c>
    </row>
    <row r="4696">
      <c r="O4696">
        <f>IF($R4696="","",CHOOSE($Q$2,YEAR(R4696)*12+MONTH(R4696),INT((R4696-2)/7),YEAR(R4696)*4+ROUNDUP(MONTH(R4696)/3)))</f>
        <v/>
      </c>
      <c r="P4696">
        <f>IF($R4696="","",IF($R4697="",1,IF(O4696&lt;&gt;O4697,1,0)))</f>
        <v/>
      </c>
      <c r="Q4696">
        <f>IF(P4696=1,SUM($P$7:P4696),"")</f>
        <v/>
      </c>
      <c r="R4696">
        <f>IF($A4696="","",IF(ISNUMBER($A4696),$A4696,IFERROR(DATEVALUE($A4696),NA())))</f>
        <v/>
      </c>
    </row>
    <row r="4697">
      <c r="O4697">
        <f>IF($R4697="","",CHOOSE($Q$2,YEAR(R4697)*12+MONTH(R4697),INT((R4697-2)/7),YEAR(R4697)*4+ROUNDUP(MONTH(R4697)/3)))</f>
        <v/>
      </c>
      <c r="P4697">
        <f>IF($R4697="","",IF($R4698="",1,IF(O4697&lt;&gt;O4698,1,0)))</f>
        <v/>
      </c>
      <c r="Q4697">
        <f>IF(P4697=1,SUM($P$7:P4697),"")</f>
        <v/>
      </c>
      <c r="R4697">
        <f>IF($A4697="","",IF(ISNUMBER($A4697),$A4697,IFERROR(DATEVALUE($A4697),NA())))</f>
        <v/>
      </c>
    </row>
    <row r="4698">
      <c r="O4698">
        <f>IF($R4698="","",CHOOSE($Q$2,YEAR(R4698)*12+MONTH(R4698),INT((R4698-2)/7),YEAR(R4698)*4+ROUNDUP(MONTH(R4698)/3)))</f>
        <v/>
      </c>
      <c r="P4698">
        <f>IF($R4698="","",IF($R4699="",1,IF(O4698&lt;&gt;O4699,1,0)))</f>
        <v/>
      </c>
      <c r="Q4698">
        <f>IF(P4698=1,SUM($P$7:P4698),"")</f>
        <v/>
      </c>
      <c r="R4698">
        <f>IF($A4698="","",IF(ISNUMBER($A4698),$A4698,IFERROR(DATEVALUE($A4698),NA())))</f>
        <v/>
      </c>
    </row>
    <row r="4699">
      <c r="O4699">
        <f>IF($R4699="","",CHOOSE($Q$2,YEAR(R4699)*12+MONTH(R4699),INT((R4699-2)/7),YEAR(R4699)*4+ROUNDUP(MONTH(R4699)/3)))</f>
        <v/>
      </c>
      <c r="P4699">
        <f>IF($R4699="","",IF($R4700="",1,IF(O4699&lt;&gt;O4700,1,0)))</f>
        <v/>
      </c>
      <c r="Q4699">
        <f>IF(P4699=1,SUM($P$7:P4699),"")</f>
        <v/>
      </c>
      <c r="R4699">
        <f>IF($A4699="","",IF(ISNUMBER($A4699),$A4699,IFERROR(DATEVALUE($A4699),NA())))</f>
        <v/>
      </c>
    </row>
    <row r="4700">
      <c r="O4700">
        <f>IF($R4700="","",CHOOSE($Q$2,YEAR(R4700)*12+MONTH(R4700),INT((R4700-2)/7),YEAR(R4700)*4+ROUNDUP(MONTH(R4700)/3)))</f>
        <v/>
      </c>
      <c r="P4700">
        <f>IF($R4700="","",IF($R4701="",1,IF(O4700&lt;&gt;O4701,1,0)))</f>
        <v/>
      </c>
      <c r="Q4700">
        <f>IF(P4700=1,SUM($P$7:P4700),"")</f>
        <v/>
      </c>
      <c r="R4700">
        <f>IF($A4700="","",IF(ISNUMBER($A4700),$A4700,IFERROR(DATEVALUE($A4700),NA())))</f>
        <v/>
      </c>
    </row>
    <row r="4701">
      <c r="O4701">
        <f>IF($R4701="","",CHOOSE($Q$2,YEAR(R4701)*12+MONTH(R4701),INT((R4701-2)/7),YEAR(R4701)*4+ROUNDUP(MONTH(R4701)/3)))</f>
        <v/>
      </c>
      <c r="P4701">
        <f>IF($R4701="","",IF($R4702="",1,IF(O4701&lt;&gt;O4702,1,0)))</f>
        <v/>
      </c>
      <c r="Q4701">
        <f>IF(P4701=1,SUM($P$7:P4701),"")</f>
        <v/>
      </c>
      <c r="R4701">
        <f>IF($A4701="","",IF(ISNUMBER($A4701),$A4701,IFERROR(DATEVALUE($A4701),NA())))</f>
        <v/>
      </c>
    </row>
    <row r="4702">
      <c r="O4702">
        <f>IF($R4702="","",CHOOSE($Q$2,YEAR(R4702)*12+MONTH(R4702),INT((R4702-2)/7),YEAR(R4702)*4+ROUNDUP(MONTH(R4702)/3)))</f>
        <v/>
      </c>
      <c r="P4702">
        <f>IF($R4702="","",IF($R4703="",1,IF(O4702&lt;&gt;O4703,1,0)))</f>
        <v/>
      </c>
      <c r="Q4702">
        <f>IF(P4702=1,SUM($P$7:P4702),"")</f>
        <v/>
      </c>
      <c r="R4702">
        <f>IF($A4702="","",IF(ISNUMBER($A4702),$A4702,IFERROR(DATEVALUE($A4702),NA())))</f>
        <v/>
      </c>
    </row>
    <row r="4703">
      <c r="O4703">
        <f>IF($R4703="","",CHOOSE($Q$2,YEAR(R4703)*12+MONTH(R4703),INT((R4703-2)/7),YEAR(R4703)*4+ROUNDUP(MONTH(R4703)/3)))</f>
        <v/>
      </c>
      <c r="P4703">
        <f>IF($R4703="","",IF($R4704="",1,IF(O4703&lt;&gt;O4704,1,0)))</f>
        <v/>
      </c>
      <c r="Q4703">
        <f>IF(P4703=1,SUM($P$7:P4703),"")</f>
        <v/>
      </c>
      <c r="R4703">
        <f>IF($A4703="","",IF(ISNUMBER($A4703),$A4703,IFERROR(DATEVALUE($A4703),NA())))</f>
        <v/>
      </c>
    </row>
    <row r="4704">
      <c r="O4704">
        <f>IF($R4704="","",CHOOSE($Q$2,YEAR(R4704)*12+MONTH(R4704),INT((R4704-2)/7),YEAR(R4704)*4+ROUNDUP(MONTH(R4704)/3)))</f>
        <v/>
      </c>
      <c r="P4704">
        <f>IF($R4704="","",IF($R4705="",1,IF(O4704&lt;&gt;O4705,1,0)))</f>
        <v/>
      </c>
      <c r="Q4704">
        <f>IF(P4704=1,SUM($P$7:P4704),"")</f>
        <v/>
      </c>
      <c r="R4704">
        <f>IF($A4704="","",IF(ISNUMBER($A4704),$A4704,IFERROR(DATEVALUE($A4704),NA())))</f>
        <v/>
      </c>
    </row>
    <row r="4705">
      <c r="O4705">
        <f>IF($R4705="","",CHOOSE($Q$2,YEAR(R4705)*12+MONTH(R4705),INT((R4705-2)/7),YEAR(R4705)*4+ROUNDUP(MONTH(R4705)/3)))</f>
        <v/>
      </c>
      <c r="P4705">
        <f>IF($R4705="","",IF($R4706="",1,IF(O4705&lt;&gt;O4706,1,0)))</f>
        <v/>
      </c>
      <c r="Q4705">
        <f>IF(P4705=1,SUM($P$7:P4705),"")</f>
        <v/>
      </c>
      <c r="R4705">
        <f>IF($A4705="","",IF(ISNUMBER($A4705),$A4705,IFERROR(DATEVALUE($A4705),NA())))</f>
        <v/>
      </c>
    </row>
    <row r="4706">
      <c r="O4706">
        <f>IF($R4706="","",CHOOSE($Q$2,YEAR(R4706)*12+MONTH(R4706),INT((R4706-2)/7),YEAR(R4706)*4+ROUNDUP(MONTH(R4706)/3)))</f>
        <v/>
      </c>
      <c r="P4706">
        <f>IF($R4706="","",IF($R4707="",1,IF(O4706&lt;&gt;O4707,1,0)))</f>
        <v/>
      </c>
      <c r="Q4706">
        <f>IF(P4706=1,SUM($P$7:P4706),"")</f>
        <v/>
      </c>
      <c r="R4706">
        <f>IF($A4706="","",IF(ISNUMBER($A4706),$A4706,IFERROR(DATEVALUE($A4706),NA())))</f>
        <v/>
      </c>
    </row>
    <row r="4707">
      <c r="O4707">
        <f>IF($R4707="","",CHOOSE($Q$2,YEAR(R4707)*12+MONTH(R4707),INT((R4707-2)/7),YEAR(R4707)*4+ROUNDUP(MONTH(R4707)/3)))</f>
        <v/>
      </c>
      <c r="P4707">
        <f>IF($R4707="","",IF($R4708="",1,IF(O4707&lt;&gt;O4708,1,0)))</f>
        <v/>
      </c>
      <c r="Q4707">
        <f>IF(P4707=1,SUM($P$7:P4707),"")</f>
        <v/>
      </c>
      <c r="R4707">
        <f>IF($A4707="","",IF(ISNUMBER($A4707),$A4707,IFERROR(DATEVALUE($A4707),NA())))</f>
        <v/>
      </c>
    </row>
    <row r="4708">
      <c r="O4708">
        <f>IF($R4708="","",CHOOSE($Q$2,YEAR(R4708)*12+MONTH(R4708),INT((R4708-2)/7),YEAR(R4708)*4+ROUNDUP(MONTH(R4708)/3)))</f>
        <v/>
      </c>
      <c r="P4708">
        <f>IF($R4708="","",IF($R4709="",1,IF(O4708&lt;&gt;O4709,1,0)))</f>
        <v/>
      </c>
      <c r="Q4708">
        <f>IF(P4708=1,SUM($P$7:P4708),"")</f>
        <v/>
      </c>
      <c r="R4708">
        <f>IF($A4708="","",IF(ISNUMBER($A4708),$A4708,IFERROR(DATEVALUE($A4708),NA())))</f>
        <v/>
      </c>
    </row>
    <row r="4709">
      <c r="O4709">
        <f>IF($R4709="","",CHOOSE($Q$2,YEAR(R4709)*12+MONTH(R4709),INT((R4709-2)/7),YEAR(R4709)*4+ROUNDUP(MONTH(R4709)/3)))</f>
        <v/>
      </c>
      <c r="P4709">
        <f>IF($R4709="","",IF($R4710="",1,IF(O4709&lt;&gt;O4710,1,0)))</f>
        <v/>
      </c>
      <c r="Q4709">
        <f>IF(P4709=1,SUM($P$7:P4709),"")</f>
        <v/>
      </c>
      <c r="R4709">
        <f>IF($A4709="","",IF(ISNUMBER($A4709),$A4709,IFERROR(DATEVALUE($A4709),NA())))</f>
        <v/>
      </c>
    </row>
    <row r="4710">
      <c r="O4710">
        <f>IF($R4710="","",CHOOSE($Q$2,YEAR(R4710)*12+MONTH(R4710),INT((R4710-2)/7),YEAR(R4710)*4+ROUNDUP(MONTH(R4710)/3)))</f>
        <v/>
      </c>
      <c r="P4710">
        <f>IF($R4710="","",IF($R4711="",1,IF(O4710&lt;&gt;O4711,1,0)))</f>
        <v/>
      </c>
      <c r="Q4710">
        <f>IF(P4710=1,SUM($P$7:P4710),"")</f>
        <v/>
      </c>
      <c r="R4710">
        <f>IF($A4710="","",IF(ISNUMBER($A4710),$A4710,IFERROR(DATEVALUE($A4710),NA())))</f>
        <v/>
      </c>
    </row>
    <row r="4711">
      <c r="O4711">
        <f>IF($R4711="","",CHOOSE($Q$2,YEAR(R4711)*12+MONTH(R4711),INT((R4711-2)/7),YEAR(R4711)*4+ROUNDUP(MONTH(R4711)/3)))</f>
        <v/>
      </c>
      <c r="P4711">
        <f>IF($R4711="","",IF($R4712="",1,IF(O4711&lt;&gt;O4712,1,0)))</f>
        <v/>
      </c>
      <c r="Q4711">
        <f>IF(P4711=1,SUM($P$7:P4711),"")</f>
        <v/>
      </c>
      <c r="R4711">
        <f>IF($A4711="","",IF(ISNUMBER($A4711),$A4711,IFERROR(DATEVALUE($A4711),NA())))</f>
        <v/>
      </c>
    </row>
    <row r="4712">
      <c r="O4712">
        <f>IF($R4712="","",CHOOSE($Q$2,YEAR(R4712)*12+MONTH(R4712),INT((R4712-2)/7),YEAR(R4712)*4+ROUNDUP(MONTH(R4712)/3)))</f>
        <v/>
      </c>
      <c r="P4712">
        <f>IF($R4712="","",IF($R4713="",1,IF(O4712&lt;&gt;O4713,1,0)))</f>
        <v/>
      </c>
      <c r="Q4712">
        <f>IF(P4712=1,SUM($P$7:P4712),"")</f>
        <v/>
      </c>
      <c r="R4712">
        <f>IF($A4712="","",IF(ISNUMBER($A4712),$A4712,IFERROR(DATEVALUE($A4712),NA())))</f>
        <v/>
      </c>
    </row>
    <row r="4713">
      <c r="O4713">
        <f>IF($R4713="","",CHOOSE($Q$2,YEAR(R4713)*12+MONTH(R4713),INT((R4713-2)/7),YEAR(R4713)*4+ROUNDUP(MONTH(R4713)/3)))</f>
        <v/>
      </c>
      <c r="P4713">
        <f>IF($R4713="","",IF($R4714="",1,IF(O4713&lt;&gt;O4714,1,0)))</f>
        <v/>
      </c>
      <c r="Q4713">
        <f>IF(P4713=1,SUM($P$7:P4713),"")</f>
        <v/>
      </c>
      <c r="R4713">
        <f>IF($A4713="","",IF(ISNUMBER($A4713),$A4713,IFERROR(DATEVALUE($A4713),NA())))</f>
        <v/>
      </c>
    </row>
    <row r="4714">
      <c r="O4714">
        <f>IF($R4714="","",CHOOSE($Q$2,YEAR(R4714)*12+MONTH(R4714),INT((R4714-2)/7),YEAR(R4714)*4+ROUNDUP(MONTH(R4714)/3)))</f>
        <v/>
      </c>
      <c r="P4714">
        <f>IF($R4714="","",IF($R4715="",1,IF(O4714&lt;&gt;O4715,1,0)))</f>
        <v/>
      </c>
      <c r="Q4714">
        <f>IF(P4714=1,SUM($P$7:P4714),"")</f>
        <v/>
      </c>
      <c r="R4714">
        <f>IF($A4714="","",IF(ISNUMBER($A4714),$A4714,IFERROR(DATEVALUE($A4714),NA())))</f>
        <v/>
      </c>
    </row>
    <row r="4715">
      <c r="O4715">
        <f>IF($R4715="","",CHOOSE($Q$2,YEAR(R4715)*12+MONTH(R4715),INT((R4715-2)/7),YEAR(R4715)*4+ROUNDUP(MONTH(R4715)/3)))</f>
        <v/>
      </c>
      <c r="P4715">
        <f>IF($R4715="","",IF($R4716="",1,IF(O4715&lt;&gt;O4716,1,0)))</f>
        <v/>
      </c>
      <c r="Q4715">
        <f>IF(P4715=1,SUM($P$7:P4715),"")</f>
        <v/>
      </c>
      <c r="R4715">
        <f>IF($A4715="","",IF(ISNUMBER($A4715),$A4715,IFERROR(DATEVALUE($A4715),NA())))</f>
        <v/>
      </c>
    </row>
    <row r="4716">
      <c r="O4716">
        <f>IF($R4716="","",CHOOSE($Q$2,YEAR(R4716)*12+MONTH(R4716),INT((R4716-2)/7),YEAR(R4716)*4+ROUNDUP(MONTH(R4716)/3)))</f>
        <v/>
      </c>
      <c r="P4716">
        <f>IF($R4716="","",IF($R4717="",1,IF(O4716&lt;&gt;O4717,1,0)))</f>
        <v/>
      </c>
      <c r="Q4716">
        <f>IF(P4716=1,SUM($P$7:P4716),"")</f>
        <v/>
      </c>
      <c r="R4716">
        <f>IF($A4716="","",IF(ISNUMBER($A4716),$A4716,IFERROR(DATEVALUE($A4716),NA())))</f>
        <v/>
      </c>
    </row>
    <row r="4717">
      <c r="O4717">
        <f>IF($R4717="","",CHOOSE($Q$2,YEAR(R4717)*12+MONTH(R4717),INT((R4717-2)/7),YEAR(R4717)*4+ROUNDUP(MONTH(R4717)/3)))</f>
        <v/>
      </c>
      <c r="P4717">
        <f>IF($R4717="","",IF($R4718="",1,IF(O4717&lt;&gt;O4718,1,0)))</f>
        <v/>
      </c>
      <c r="Q4717">
        <f>IF(P4717=1,SUM($P$7:P4717),"")</f>
        <v/>
      </c>
      <c r="R4717">
        <f>IF($A4717="","",IF(ISNUMBER($A4717),$A4717,IFERROR(DATEVALUE($A4717),NA())))</f>
        <v/>
      </c>
    </row>
    <row r="4718">
      <c r="O4718">
        <f>IF($R4718="","",CHOOSE($Q$2,YEAR(R4718)*12+MONTH(R4718),INT((R4718-2)/7),YEAR(R4718)*4+ROUNDUP(MONTH(R4718)/3)))</f>
        <v/>
      </c>
      <c r="P4718">
        <f>IF($R4718="","",IF($R4719="",1,IF(O4718&lt;&gt;O4719,1,0)))</f>
        <v/>
      </c>
      <c r="Q4718">
        <f>IF(P4718=1,SUM($P$7:P4718),"")</f>
        <v/>
      </c>
      <c r="R4718">
        <f>IF($A4718="","",IF(ISNUMBER($A4718),$A4718,IFERROR(DATEVALUE($A4718),NA())))</f>
        <v/>
      </c>
    </row>
    <row r="4719">
      <c r="O4719">
        <f>IF($R4719="","",CHOOSE($Q$2,YEAR(R4719)*12+MONTH(R4719),INT((R4719-2)/7),YEAR(R4719)*4+ROUNDUP(MONTH(R4719)/3)))</f>
        <v/>
      </c>
      <c r="P4719">
        <f>IF($R4719="","",IF($R4720="",1,IF(O4719&lt;&gt;O4720,1,0)))</f>
        <v/>
      </c>
      <c r="Q4719">
        <f>IF(P4719=1,SUM($P$7:P4719),"")</f>
        <v/>
      </c>
      <c r="R4719">
        <f>IF($A4719="","",IF(ISNUMBER($A4719),$A4719,IFERROR(DATEVALUE($A4719),NA())))</f>
        <v/>
      </c>
    </row>
    <row r="4720">
      <c r="O4720">
        <f>IF($R4720="","",CHOOSE($Q$2,YEAR(R4720)*12+MONTH(R4720),INT((R4720-2)/7),YEAR(R4720)*4+ROUNDUP(MONTH(R4720)/3)))</f>
        <v/>
      </c>
      <c r="P4720">
        <f>IF($R4720="","",IF($R4721="",1,IF(O4720&lt;&gt;O4721,1,0)))</f>
        <v/>
      </c>
      <c r="Q4720">
        <f>IF(P4720=1,SUM($P$7:P4720),"")</f>
        <v/>
      </c>
      <c r="R4720">
        <f>IF($A4720="","",IF(ISNUMBER($A4720),$A4720,IFERROR(DATEVALUE($A4720),NA())))</f>
        <v/>
      </c>
    </row>
    <row r="4721">
      <c r="O4721">
        <f>IF($R4721="","",CHOOSE($Q$2,YEAR(R4721)*12+MONTH(R4721),INT((R4721-2)/7),YEAR(R4721)*4+ROUNDUP(MONTH(R4721)/3)))</f>
        <v/>
      </c>
      <c r="P4721">
        <f>IF($R4721="","",IF($R4722="",1,IF(O4721&lt;&gt;O4722,1,0)))</f>
        <v/>
      </c>
      <c r="Q4721">
        <f>IF(P4721=1,SUM($P$7:P4721),"")</f>
        <v/>
      </c>
      <c r="R4721">
        <f>IF($A4721="","",IF(ISNUMBER($A4721),$A4721,IFERROR(DATEVALUE($A4721),NA())))</f>
        <v/>
      </c>
    </row>
    <row r="4722">
      <c r="O4722">
        <f>IF($R4722="","",CHOOSE($Q$2,YEAR(R4722)*12+MONTH(R4722),INT((R4722-2)/7),YEAR(R4722)*4+ROUNDUP(MONTH(R4722)/3)))</f>
        <v/>
      </c>
      <c r="P4722">
        <f>IF($R4722="","",IF($R4723="",1,IF(O4722&lt;&gt;O4723,1,0)))</f>
        <v/>
      </c>
      <c r="Q4722">
        <f>IF(P4722=1,SUM($P$7:P4722),"")</f>
        <v/>
      </c>
      <c r="R4722">
        <f>IF($A4722="","",IF(ISNUMBER($A4722),$A4722,IFERROR(DATEVALUE($A4722),NA())))</f>
        <v/>
      </c>
    </row>
    <row r="4723">
      <c r="O4723">
        <f>IF($R4723="","",CHOOSE($Q$2,YEAR(R4723)*12+MONTH(R4723),INT((R4723-2)/7),YEAR(R4723)*4+ROUNDUP(MONTH(R4723)/3)))</f>
        <v/>
      </c>
      <c r="P4723">
        <f>IF($R4723="","",IF($R4724="",1,IF(O4723&lt;&gt;O4724,1,0)))</f>
        <v/>
      </c>
      <c r="Q4723">
        <f>IF(P4723=1,SUM($P$7:P4723),"")</f>
        <v/>
      </c>
      <c r="R4723">
        <f>IF($A4723="","",IF(ISNUMBER($A4723),$A4723,IFERROR(DATEVALUE($A4723),NA())))</f>
        <v/>
      </c>
    </row>
    <row r="4724">
      <c r="O4724">
        <f>IF($R4724="","",CHOOSE($Q$2,YEAR(R4724)*12+MONTH(R4724),INT((R4724-2)/7),YEAR(R4724)*4+ROUNDUP(MONTH(R4724)/3)))</f>
        <v/>
      </c>
      <c r="P4724">
        <f>IF($R4724="","",IF($R4725="",1,IF(O4724&lt;&gt;O4725,1,0)))</f>
        <v/>
      </c>
      <c r="Q4724">
        <f>IF(P4724=1,SUM($P$7:P4724),"")</f>
        <v/>
      </c>
      <c r="R4724">
        <f>IF($A4724="","",IF(ISNUMBER($A4724),$A4724,IFERROR(DATEVALUE($A4724),NA())))</f>
        <v/>
      </c>
    </row>
    <row r="4725">
      <c r="O4725">
        <f>IF($R4725="","",CHOOSE($Q$2,YEAR(R4725)*12+MONTH(R4725),INT((R4725-2)/7),YEAR(R4725)*4+ROUNDUP(MONTH(R4725)/3)))</f>
        <v/>
      </c>
      <c r="P4725">
        <f>IF($R4725="","",IF($R4726="",1,IF(O4725&lt;&gt;O4726,1,0)))</f>
        <v/>
      </c>
      <c r="Q4725">
        <f>IF(P4725=1,SUM($P$7:P4725),"")</f>
        <v/>
      </c>
      <c r="R4725">
        <f>IF($A4725="","",IF(ISNUMBER($A4725),$A4725,IFERROR(DATEVALUE($A4725),NA())))</f>
        <v/>
      </c>
    </row>
    <row r="4726">
      <c r="O4726">
        <f>IF($R4726="","",CHOOSE($Q$2,YEAR(R4726)*12+MONTH(R4726),INT((R4726-2)/7),YEAR(R4726)*4+ROUNDUP(MONTH(R4726)/3)))</f>
        <v/>
      </c>
      <c r="P4726">
        <f>IF($R4726="","",IF($R4727="",1,IF(O4726&lt;&gt;O4727,1,0)))</f>
        <v/>
      </c>
      <c r="Q4726">
        <f>IF(P4726=1,SUM($P$7:P4726),"")</f>
        <v/>
      </c>
      <c r="R4726">
        <f>IF($A4726="","",IF(ISNUMBER($A4726),$A4726,IFERROR(DATEVALUE($A4726),NA())))</f>
        <v/>
      </c>
    </row>
    <row r="4727">
      <c r="O4727">
        <f>IF($R4727="","",CHOOSE($Q$2,YEAR(R4727)*12+MONTH(R4727),INT((R4727-2)/7),YEAR(R4727)*4+ROUNDUP(MONTH(R4727)/3)))</f>
        <v/>
      </c>
      <c r="P4727">
        <f>IF($R4727="","",IF($R4728="",1,IF(O4727&lt;&gt;O4728,1,0)))</f>
        <v/>
      </c>
      <c r="Q4727">
        <f>IF(P4727=1,SUM($P$7:P4727),"")</f>
        <v/>
      </c>
      <c r="R4727">
        <f>IF($A4727="","",IF(ISNUMBER($A4727),$A4727,IFERROR(DATEVALUE($A4727),NA())))</f>
        <v/>
      </c>
    </row>
    <row r="4728">
      <c r="O4728">
        <f>IF($R4728="","",CHOOSE($Q$2,YEAR(R4728)*12+MONTH(R4728),INT((R4728-2)/7),YEAR(R4728)*4+ROUNDUP(MONTH(R4728)/3)))</f>
        <v/>
      </c>
      <c r="P4728">
        <f>IF($R4728="","",IF($R4729="",1,IF(O4728&lt;&gt;O4729,1,0)))</f>
        <v/>
      </c>
      <c r="Q4728">
        <f>IF(P4728=1,SUM($P$7:P4728),"")</f>
        <v/>
      </c>
      <c r="R4728">
        <f>IF($A4728="","",IF(ISNUMBER($A4728),$A4728,IFERROR(DATEVALUE($A4728),NA())))</f>
        <v/>
      </c>
    </row>
    <row r="4729">
      <c r="O4729">
        <f>IF($R4729="","",CHOOSE($Q$2,YEAR(R4729)*12+MONTH(R4729),INT((R4729-2)/7),YEAR(R4729)*4+ROUNDUP(MONTH(R4729)/3)))</f>
        <v/>
      </c>
      <c r="P4729">
        <f>IF($R4729="","",IF($R4730="",1,IF(O4729&lt;&gt;O4730,1,0)))</f>
        <v/>
      </c>
      <c r="Q4729">
        <f>IF(P4729=1,SUM($P$7:P4729),"")</f>
        <v/>
      </c>
      <c r="R4729">
        <f>IF($A4729="","",IF(ISNUMBER($A4729),$A4729,IFERROR(DATEVALUE($A4729),NA())))</f>
        <v/>
      </c>
    </row>
    <row r="4730">
      <c r="O4730">
        <f>IF($R4730="","",CHOOSE($Q$2,YEAR(R4730)*12+MONTH(R4730),INT((R4730-2)/7),YEAR(R4730)*4+ROUNDUP(MONTH(R4730)/3)))</f>
        <v/>
      </c>
      <c r="P4730">
        <f>IF($R4730="","",IF($R4731="",1,IF(O4730&lt;&gt;O4731,1,0)))</f>
        <v/>
      </c>
      <c r="Q4730">
        <f>IF(P4730=1,SUM($P$7:P4730),"")</f>
        <v/>
      </c>
      <c r="R4730">
        <f>IF($A4730="","",IF(ISNUMBER($A4730),$A4730,IFERROR(DATEVALUE($A4730),NA())))</f>
        <v/>
      </c>
    </row>
    <row r="4731">
      <c r="O4731">
        <f>IF($R4731="","",CHOOSE($Q$2,YEAR(R4731)*12+MONTH(R4731),INT((R4731-2)/7),YEAR(R4731)*4+ROUNDUP(MONTH(R4731)/3)))</f>
        <v/>
      </c>
      <c r="P4731">
        <f>IF($R4731="","",IF($R4732="",1,IF(O4731&lt;&gt;O4732,1,0)))</f>
        <v/>
      </c>
      <c r="Q4731">
        <f>IF(P4731=1,SUM($P$7:P4731),"")</f>
        <v/>
      </c>
      <c r="R4731">
        <f>IF($A4731="","",IF(ISNUMBER($A4731),$A4731,IFERROR(DATEVALUE($A4731),NA())))</f>
        <v/>
      </c>
    </row>
    <row r="4732">
      <c r="O4732">
        <f>IF($R4732="","",CHOOSE($Q$2,YEAR(R4732)*12+MONTH(R4732),INT((R4732-2)/7),YEAR(R4732)*4+ROUNDUP(MONTH(R4732)/3)))</f>
        <v/>
      </c>
      <c r="P4732">
        <f>IF($R4732="","",IF($R4733="",1,IF(O4732&lt;&gt;O4733,1,0)))</f>
        <v/>
      </c>
      <c r="Q4732">
        <f>IF(P4732=1,SUM($P$7:P4732),"")</f>
        <v/>
      </c>
      <c r="R4732">
        <f>IF($A4732="","",IF(ISNUMBER($A4732),$A4732,IFERROR(DATEVALUE($A4732),NA())))</f>
        <v/>
      </c>
    </row>
    <row r="4733">
      <c r="O4733">
        <f>IF($R4733="","",CHOOSE($Q$2,YEAR(R4733)*12+MONTH(R4733),INT((R4733-2)/7),YEAR(R4733)*4+ROUNDUP(MONTH(R4733)/3)))</f>
        <v/>
      </c>
      <c r="P4733">
        <f>IF($R4733="","",IF($R4734="",1,IF(O4733&lt;&gt;O4734,1,0)))</f>
        <v/>
      </c>
      <c r="Q4733">
        <f>IF(P4733=1,SUM($P$7:P4733),"")</f>
        <v/>
      </c>
      <c r="R4733">
        <f>IF($A4733="","",IF(ISNUMBER($A4733),$A4733,IFERROR(DATEVALUE($A4733),NA())))</f>
        <v/>
      </c>
    </row>
    <row r="4734">
      <c r="O4734">
        <f>IF($R4734="","",CHOOSE($Q$2,YEAR(R4734)*12+MONTH(R4734),INT((R4734-2)/7),YEAR(R4734)*4+ROUNDUP(MONTH(R4734)/3)))</f>
        <v/>
      </c>
      <c r="P4734">
        <f>IF($R4734="","",IF($R4735="",1,IF(O4734&lt;&gt;O4735,1,0)))</f>
        <v/>
      </c>
      <c r="Q4734">
        <f>IF(P4734=1,SUM($P$7:P4734),"")</f>
        <v/>
      </c>
      <c r="R4734">
        <f>IF($A4734="","",IF(ISNUMBER($A4734),$A4734,IFERROR(DATEVALUE($A4734),NA())))</f>
        <v/>
      </c>
    </row>
    <row r="4735">
      <c r="O4735">
        <f>IF($R4735="","",CHOOSE($Q$2,YEAR(R4735)*12+MONTH(R4735),INT((R4735-2)/7),YEAR(R4735)*4+ROUNDUP(MONTH(R4735)/3)))</f>
        <v/>
      </c>
      <c r="P4735">
        <f>IF($R4735="","",IF($R4736="",1,IF(O4735&lt;&gt;O4736,1,0)))</f>
        <v/>
      </c>
      <c r="Q4735">
        <f>IF(P4735=1,SUM($P$7:P4735),"")</f>
        <v/>
      </c>
      <c r="R4735">
        <f>IF($A4735="","",IF(ISNUMBER($A4735),$A4735,IFERROR(DATEVALUE($A4735),NA())))</f>
        <v/>
      </c>
    </row>
    <row r="4736">
      <c r="O4736">
        <f>IF($R4736="","",CHOOSE($Q$2,YEAR(R4736)*12+MONTH(R4736),INT((R4736-2)/7),YEAR(R4736)*4+ROUNDUP(MONTH(R4736)/3)))</f>
        <v/>
      </c>
      <c r="P4736">
        <f>IF($R4736="","",IF($R4737="",1,IF(O4736&lt;&gt;O4737,1,0)))</f>
        <v/>
      </c>
      <c r="Q4736">
        <f>IF(P4736=1,SUM($P$7:P4736),"")</f>
        <v/>
      </c>
      <c r="R4736">
        <f>IF($A4736="","",IF(ISNUMBER($A4736),$A4736,IFERROR(DATEVALUE($A4736),NA())))</f>
        <v/>
      </c>
    </row>
    <row r="4737">
      <c r="O4737">
        <f>IF($R4737="","",CHOOSE($Q$2,YEAR(R4737)*12+MONTH(R4737),INT((R4737-2)/7),YEAR(R4737)*4+ROUNDUP(MONTH(R4737)/3)))</f>
        <v/>
      </c>
      <c r="P4737">
        <f>IF($R4737="","",IF($R4738="",1,IF(O4737&lt;&gt;O4738,1,0)))</f>
        <v/>
      </c>
      <c r="Q4737">
        <f>IF(P4737=1,SUM($P$7:P4737),"")</f>
        <v/>
      </c>
      <c r="R4737">
        <f>IF($A4737="","",IF(ISNUMBER($A4737),$A4737,IFERROR(DATEVALUE($A4737),NA())))</f>
        <v/>
      </c>
    </row>
    <row r="4738">
      <c r="O4738">
        <f>IF($R4738="","",CHOOSE($Q$2,YEAR(R4738)*12+MONTH(R4738),INT((R4738-2)/7),YEAR(R4738)*4+ROUNDUP(MONTH(R4738)/3)))</f>
        <v/>
      </c>
      <c r="P4738">
        <f>IF($R4738="","",IF($R4739="",1,IF(O4738&lt;&gt;O4739,1,0)))</f>
        <v/>
      </c>
      <c r="Q4738">
        <f>IF(P4738=1,SUM($P$7:P4738),"")</f>
        <v/>
      </c>
      <c r="R4738">
        <f>IF($A4738="","",IF(ISNUMBER($A4738),$A4738,IFERROR(DATEVALUE($A4738),NA())))</f>
        <v/>
      </c>
    </row>
    <row r="4739">
      <c r="O4739">
        <f>IF($R4739="","",CHOOSE($Q$2,YEAR(R4739)*12+MONTH(R4739),INT((R4739-2)/7),YEAR(R4739)*4+ROUNDUP(MONTH(R4739)/3)))</f>
        <v/>
      </c>
      <c r="P4739">
        <f>IF($R4739="","",IF($R4740="",1,IF(O4739&lt;&gt;O4740,1,0)))</f>
        <v/>
      </c>
      <c r="Q4739">
        <f>IF(P4739=1,SUM($P$7:P4739),"")</f>
        <v/>
      </c>
      <c r="R4739">
        <f>IF($A4739="","",IF(ISNUMBER($A4739),$A4739,IFERROR(DATEVALUE($A4739),NA())))</f>
        <v/>
      </c>
    </row>
    <row r="4740">
      <c r="O4740">
        <f>IF($R4740="","",CHOOSE($Q$2,YEAR(R4740)*12+MONTH(R4740),INT((R4740-2)/7),YEAR(R4740)*4+ROUNDUP(MONTH(R4740)/3)))</f>
        <v/>
      </c>
      <c r="P4740">
        <f>IF($R4740="","",IF($R4741="",1,IF(O4740&lt;&gt;O4741,1,0)))</f>
        <v/>
      </c>
      <c r="Q4740">
        <f>IF(P4740=1,SUM($P$7:P4740),"")</f>
        <v/>
      </c>
      <c r="R4740">
        <f>IF($A4740="","",IF(ISNUMBER($A4740),$A4740,IFERROR(DATEVALUE($A4740),NA())))</f>
        <v/>
      </c>
    </row>
    <row r="4741">
      <c r="O4741">
        <f>IF($R4741="","",CHOOSE($Q$2,YEAR(R4741)*12+MONTH(R4741),INT((R4741-2)/7),YEAR(R4741)*4+ROUNDUP(MONTH(R4741)/3)))</f>
        <v/>
      </c>
      <c r="P4741">
        <f>IF($R4741="","",IF($R4742="",1,IF(O4741&lt;&gt;O4742,1,0)))</f>
        <v/>
      </c>
      <c r="Q4741">
        <f>IF(P4741=1,SUM($P$7:P4741),"")</f>
        <v/>
      </c>
      <c r="R4741">
        <f>IF($A4741="","",IF(ISNUMBER($A4741),$A4741,IFERROR(DATEVALUE($A4741),NA())))</f>
        <v/>
      </c>
    </row>
    <row r="4742">
      <c r="O4742">
        <f>IF($R4742="","",CHOOSE($Q$2,YEAR(R4742)*12+MONTH(R4742),INT((R4742-2)/7),YEAR(R4742)*4+ROUNDUP(MONTH(R4742)/3)))</f>
        <v/>
      </c>
      <c r="P4742">
        <f>IF($R4742="","",IF($R4743="",1,IF(O4742&lt;&gt;O4743,1,0)))</f>
        <v/>
      </c>
      <c r="Q4742">
        <f>IF(P4742=1,SUM($P$7:P4742),"")</f>
        <v/>
      </c>
      <c r="R4742">
        <f>IF($A4742="","",IF(ISNUMBER($A4742),$A4742,IFERROR(DATEVALUE($A4742),NA())))</f>
        <v/>
      </c>
    </row>
    <row r="4743">
      <c r="O4743">
        <f>IF($R4743="","",CHOOSE($Q$2,YEAR(R4743)*12+MONTH(R4743),INT((R4743-2)/7),YEAR(R4743)*4+ROUNDUP(MONTH(R4743)/3)))</f>
        <v/>
      </c>
      <c r="P4743">
        <f>IF($R4743="","",IF($R4744="",1,IF(O4743&lt;&gt;O4744,1,0)))</f>
        <v/>
      </c>
      <c r="Q4743">
        <f>IF(P4743=1,SUM($P$7:P4743),"")</f>
        <v/>
      </c>
      <c r="R4743">
        <f>IF($A4743="","",IF(ISNUMBER($A4743),$A4743,IFERROR(DATEVALUE($A4743),NA())))</f>
        <v/>
      </c>
    </row>
    <row r="4744">
      <c r="O4744">
        <f>IF($R4744="","",CHOOSE($Q$2,YEAR(R4744)*12+MONTH(R4744),INT((R4744-2)/7),YEAR(R4744)*4+ROUNDUP(MONTH(R4744)/3)))</f>
        <v/>
      </c>
      <c r="P4744">
        <f>IF($R4744="","",IF($R4745="",1,IF(O4744&lt;&gt;O4745,1,0)))</f>
        <v/>
      </c>
      <c r="Q4744">
        <f>IF(P4744=1,SUM($P$7:P4744),"")</f>
        <v/>
      </c>
      <c r="R4744">
        <f>IF($A4744="","",IF(ISNUMBER($A4744),$A4744,IFERROR(DATEVALUE($A4744),NA())))</f>
        <v/>
      </c>
    </row>
    <row r="4745">
      <c r="O4745">
        <f>IF($R4745="","",CHOOSE($Q$2,YEAR(R4745)*12+MONTH(R4745),INT((R4745-2)/7),YEAR(R4745)*4+ROUNDUP(MONTH(R4745)/3)))</f>
        <v/>
      </c>
      <c r="P4745">
        <f>IF($R4745="","",IF($R4746="",1,IF(O4745&lt;&gt;O4746,1,0)))</f>
        <v/>
      </c>
      <c r="Q4745">
        <f>IF(P4745=1,SUM($P$7:P4745),"")</f>
        <v/>
      </c>
      <c r="R4745">
        <f>IF($A4745="","",IF(ISNUMBER($A4745),$A4745,IFERROR(DATEVALUE($A4745),NA())))</f>
        <v/>
      </c>
    </row>
    <row r="4746">
      <c r="O4746">
        <f>IF($R4746="","",CHOOSE($Q$2,YEAR(R4746)*12+MONTH(R4746),INT((R4746-2)/7),YEAR(R4746)*4+ROUNDUP(MONTH(R4746)/3)))</f>
        <v/>
      </c>
      <c r="P4746">
        <f>IF($R4746="","",IF($R4747="",1,IF(O4746&lt;&gt;O4747,1,0)))</f>
        <v/>
      </c>
      <c r="Q4746">
        <f>IF(P4746=1,SUM($P$7:P4746),"")</f>
        <v/>
      </c>
      <c r="R4746">
        <f>IF($A4746="","",IF(ISNUMBER($A4746),$A4746,IFERROR(DATEVALUE($A4746),NA())))</f>
        <v/>
      </c>
    </row>
    <row r="4747">
      <c r="O4747">
        <f>IF($R4747="","",CHOOSE($Q$2,YEAR(R4747)*12+MONTH(R4747),INT((R4747-2)/7),YEAR(R4747)*4+ROUNDUP(MONTH(R4747)/3)))</f>
        <v/>
      </c>
      <c r="P4747">
        <f>IF($R4747="","",IF($R4748="",1,IF(O4747&lt;&gt;O4748,1,0)))</f>
        <v/>
      </c>
      <c r="Q4747">
        <f>IF(P4747=1,SUM($P$7:P4747),"")</f>
        <v/>
      </c>
      <c r="R4747">
        <f>IF($A4747="","",IF(ISNUMBER($A4747),$A4747,IFERROR(DATEVALUE($A4747),NA())))</f>
        <v/>
      </c>
    </row>
    <row r="4748">
      <c r="O4748">
        <f>IF($R4748="","",CHOOSE($Q$2,YEAR(R4748)*12+MONTH(R4748),INT((R4748-2)/7),YEAR(R4748)*4+ROUNDUP(MONTH(R4748)/3)))</f>
        <v/>
      </c>
      <c r="P4748">
        <f>IF($R4748="","",IF($R4749="",1,IF(O4748&lt;&gt;O4749,1,0)))</f>
        <v/>
      </c>
      <c r="Q4748">
        <f>IF(P4748=1,SUM($P$7:P4748),"")</f>
        <v/>
      </c>
      <c r="R4748">
        <f>IF($A4748="","",IF(ISNUMBER($A4748),$A4748,IFERROR(DATEVALUE($A4748),NA())))</f>
        <v/>
      </c>
    </row>
    <row r="4749">
      <c r="O4749">
        <f>IF($R4749="","",CHOOSE($Q$2,YEAR(R4749)*12+MONTH(R4749),INT((R4749-2)/7),YEAR(R4749)*4+ROUNDUP(MONTH(R4749)/3)))</f>
        <v/>
      </c>
      <c r="P4749">
        <f>IF($R4749="","",IF($R4750="",1,IF(O4749&lt;&gt;O4750,1,0)))</f>
        <v/>
      </c>
      <c r="Q4749">
        <f>IF(P4749=1,SUM($P$7:P4749),"")</f>
        <v/>
      </c>
      <c r="R4749">
        <f>IF($A4749="","",IF(ISNUMBER($A4749),$A4749,IFERROR(DATEVALUE($A4749),NA())))</f>
        <v/>
      </c>
    </row>
    <row r="4750">
      <c r="O4750">
        <f>IF($R4750="","",CHOOSE($Q$2,YEAR(R4750)*12+MONTH(R4750),INT((R4750-2)/7),YEAR(R4750)*4+ROUNDUP(MONTH(R4750)/3)))</f>
        <v/>
      </c>
      <c r="P4750">
        <f>IF($R4750="","",IF($R4751="",1,IF(O4750&lt;&gt;O4751,1,0)))</f>
        <v/>
      </c>
      <c r="Q4750">
        <f>IF(P4750=1,SUM($P$7:P4750),"")</f>
        <v/>
      </c>
      <c r="R4750">
        <f>IF($A4750="","",IF(ISNUMBER($A4750),$A4750,IFERROR(DATEVALUE($A4750),NA())))</f>
        <v/>
      </c>
    </row>
    <row r="4751">
      <c r="O4751">
        <f>IF($R4751="","",CHOOSE($Q$2,YEAR(R4751)*12+MONTH(R4751),INT((R4751-2)/7),YEAR(R4751)*4+ROUNDUP(MONTH(R4751)/3)))</f>
        <v/>
      </c>
      <c r="P4751">
        <f>IF($R4751="","",IF($R4752="",1,IF(O4751&lt;&gt;O4752,1,0)))</f>
        <v/>
      </c>
      <c r="Q4751">
        <f>IF(P4751=1,SUM($P$7:P4751),"")</f>
        <v/>
      </c>
      <c r="R4751">
        <f>IF($A4751="","",IF(ISNUMBER($A4751),$A4751,IFERROR(DATEVALUE($A4751),NA())))</f>
        <v/>
      </c>
    </row>
    <row r="4752">
      <c r="O4752">
        <f>IF($R4752="","",CHOOSE($Q$2,YEAR(R4752)*12+MONTH(R4752),INT((R4752-2)/7),YEAR(R4752)*4+ROUNDUP(MONTH(R4752)/3)))</f>
        <v/>
      </c>
      <c r="P4752">
        <f>IF($R4752="","",IF($R4753="",1,IF(O4752&lt;&gt;O4753,1,0)))</f>
        <v/>
      </c>
      <c r="Q4752">
        <f>IF(P4752=1,SUM($P$7:P4752),"")</f>
        <v/>
      </c>
      <c r="R4752">
        <f>IF($A4752="","",IF(ISNUMBER($A4752),$A4752,IFERROR(DATEVALUE($A4752),NA())))</f>
        <v/>
      </c>
    </row>
    <row r="4753">
      <c r="O4753">
        <f>IF($R4753="","",CHOOSE($Q$2,YEAR(R4753)*12+MONTH(R4753),INT((R4753-2)/7),YEAR(R4753)*4+ROUNDUP(MONTH(R4753)/3)))</f>
        <v/>
      </c>
      <c r="P4753">
        <f>IF($R4753="","",IF($R4754="",1,IF(O4753&lt;&gt;O4754,1,0)))</f>
        <v/>
      </c>
      <c r="Q4753">
        <f>IF(P4753=1,SUM($P$7:P4753),"")</f>
        <v/>
      </c>
      <c r="R4753">
        <f>IF($A4753="","",IF(ISNUMBER($A4753),$A4753,IFERROR(DATEVALUE($A4753),NA())))</f>
        <v/>
      </c>
    </row>
    <row r="4754">
      <c r="O4754">
        <f>IF($R4754="","",CHOOSE($Q$2,YEAR(R4754)*12+MONTH(R4754),INT((R4754-2)/7),YEAR(R4754)*4+ROUNDUP(MONTH(R4754)/3)))</f>
        <v/>
      </c>
      <c r="P4754">
        <f>IF($R4754="","",IF($R4755="",1,IF(O4754&lt;&gt;O4755,1,0)))</f>
        <v/>
      </c>
      <c r="Q4754">
        <f>IF(P4754=1,SUM($P$7:P4754),"")</f>
        <v/>
      </c>
      <c r="R4754">
        <f>IF($A4754="","",IF(ISNUMBER($A4754),$A4754,IFERROR(DATEVALUE($A4754),NA())))</f>
        <v/>
      </c>
    </row>
    <row r="4755">
      <c r="O4755">
        <f>IF($R4755="","",CHOOSE($Q$2,YEAR(R4755)*12+MONTH(R4755),INT((R4755-2)/7),YEAR(R4755)*4+ROUNDUP(MONTH(R4755)/3)))</f>
        <v/>
      </c>
      <c r="P4755">
        <f>IF($R4755="","",IF($R4756="",1,IF(O4755&lt;&gt;O4756,1,0)))</f>
        <v/>
      </c>
      <c r="Q4755">
        <f>IF(P4755=1,SUM($P$7:P4755),"")</f>
        <v/>
      </c>
      <c r="R4755">
        <f>IF($A4755="","",IF(ISNUMBER($A4755),$A4755,IFERROR(DATEVALUE($A4755),NA())))</f>
        <v/>
      </c>
    </row>
    <row r="4756">
      <c r="O4756">
        <f>IF($R4756="","",CHOOSE($Q$2,YEAR(R4756)*12+MONTH(R4756),INT((R4756-2)/7),YEAR(R4756)*4+ROUNDUP(MONTH(R4756)/3)))</f>
        <v/>
      </c>
      <c r="P4756">
        <f>IF($R4756="","",IF($R4757="",1,IF(O4756&lt;&gt;O4757,1,0)))</f>
        <v/>
      </c>
      <c r="Q4756">
        <f>IF(P4756=1,SUM($P$7:P4756),"")</f>
        <v/>
      </c>
      <c r="R4756">
        <f>IF($A4756="","",IF(ISNUMBER($A4756),$A4756,IFERROR(DATEVALUE($A4756),NA())))</f>
        <v/>
      </c>
    </row>
    <row r="4757">
      <c r="O4757">
        <f>IF($R4757="","",CHOOSE($Q$2,YEAR(R4757)*12+MONTH(R4757),INT((R4757-2)/7),YEAR(R4757)*4+ROUNDUP(MONTH(R4757)/3)))</f>
        <v/>
      </c>
      <c r="P4757">
        <f>IF($R4757="","",IF($R4758="",1,IF(O4757&lt;&gt;O4758,1,0)))</f>
        <v/>
      </c>
      <c r="Q4757">
        <f>IF(P4757=1,SUM($P$7:P4757),"")</f>
        <v/>
      </c>
      <c r="R4757">
        <f>IF($A4757="","",IF(ISNUMBER($A4757),$A4757,IFERROR(DATEVALUE($A4757),NA())))</f>
        <v/>
      </c>
    </row>
    <row r="4758">
      <c r="O4758">
        <f>IF($R4758="","",CHOOSE($Q$2,YEAR(R4758)*12+MONTH(R4758),INT((R4758-2)/7),YEAR(R4758)*4+ROUNDUP(MONTH(R4758)/3)))</f>
        <v/>
      </c>
      <c r="P4758">
        <f>IF($R4758="","",IF($R4759="",1,IF(O4758&lt;&gt;O4759,1,0)))</f>
        <v/>
      </c>
      <c r="Q4758">
        <f>IF(P4758=1,SUM($P$7:P4758),"")</f>
        <v/>
      </c>
      <c r="R4758">
        <f>IF($A4758="","",IF(ISNUMBER($A4758),$A4758,IFERROR(DATEVALUE($A4758),NA())))</f>
        <v/>
      </c>
    </row>
    <row r="4759">
      <c r="O4759">
        <f>IF($R4759="","",CHOOSE($Q$2,YEAR(R4759)*12+MONTH(R4759),INT((R4759-2)/7),YEAR(R4759)*4+ROUNDUP(MONTH(R4759)/3)))</f>
        <v/>
      </c>
      <c r="P4759">
        <f>IF($R4759="","",IF($R4760="",1,IF(O4759&lt;&gt;O4760,1,0)))</f>
        <v/>
      </c>
      <c r="Q4759">
        <f>IF(P4759=1,SUM($P$7:P4759),"")</f>
        <v/>
      </c>
      <c r="R4759">
        <f>IF($A4759="","",IF(ISNUMBER($A4759),$A4759,IFERROR(DATEVALUE($A4759),NA())))</f>
        <v/>
      </c>
    </row>
    <row r="4760">
      <c r="O4760">
        <f>IF($R4760="","",CHOOSE($Q$2,YEAR(R4760)*12+MONTH(R4760),INT((R4760-2)/7),YEAR(R4760)*4+ROUNDUP(MONTH(R4760)/3)))</f>
        <v/>
      </c>
      <c r="P4760">
        <f>IF($R4760="","",IF($R4761="",1,IF(O4760&lt;&gt;O4761,1,0)))</f>
        <v/>
      </c>
      <c r="Q4760">
        <f>IF(P4760=1,SUM($P$7:P4760),"")</f>
        <v/>
      </c>
      <c r="R4760">
        <f>IF($A4760="","",IF(ISNUMBER($A4760),$A4760,IFERROR(DATEVALUE($A4760),NA())))</f>
        <v/>
      </c>
    </row>
    <row r="4761">
      <c r="O4761">
        <f>IF($R4761="","",CHOOSE($Q$2,YEAR(R4761)*12+MONTH(R4761),INT((R4761-2)/7),YEAR(R4761)*4+ROUNDUP(MONTH(R4761)/3)))</f>
        <v/>
      </c>
      <c r="P4761">
        <f>IF($R4761="","",IF($R4762="",1,IF(O4761&lt;&gt;O4762,1,0)))</f>
        <v/>
      </c>
      <c r="Q4761">
        <f>IF(P4761=1,SUM($P$7:P4761),"")</f>
        <v/>
      </c>
      <c r="R4761">
        <f>IF($A4761="","",IF(ISNUMBER($A4761),$A4761,IFERROR(DATEVALUE($A4761),NA())))</f>
        <v/>
      </c>
    </row>
    <row r="4762">
      <c r="O4762">
        <f>IF($R4762="","",CHOOSE($Q$2,YEAR(R4762)*12+MONTH(R4762),INT((R4762-2)/7),YEAR(R4762)*4+ROUNDUP(MONTH(R4762)/3)))</f>
        <v/>
      </c>
      <c r="P4762">
        <f>IF($R4762="","",IF($R4763="",1,IF(O4762&lt;&gt;O4763,1,0)))</f>
        <v/>
      </c>
      <c r="Q4762">
        <f>IF(P4762=1,SUM($P$7:P4762),"")</f>
        <v/>
      </c>
      <c r="R4762">
        <f>IF($A4762="","",IF(ISNUMBER($A4762),$A4762,IFERROR(DATEVALUE($A4762),NA())))</f>
        <v/>
      </c>
    </row>
    <row r="4763">
      <c r="O4763">
        <f>IF($R4763="","",CHOOSE($Q$2,YEAR(R4763)*12+MONTH(R4763),INT((R4763-2)/7),YEAR(R4763)*4+ROUNDUP(MONTH(R4763)/3)))</f>
        <v/>
      </c>
      <c r="P4763">
        <f>IF($R4763="","",IF($R4764="",1,IF(O4763&lt;&gt;O4764,1,0)))</f>
        <v/>
      </c>
      <c r="Q4763">
        <f>IF(P4763=1,SUM($P$7:P4763),"")</f>
        <v/>
      </c>
      <c r="R4763">
        <f>IF($A4763="","",IF(ISNUMBER($A4763),$A4763,IFERROR(DATEVALUE($A4763),NA())))</f>
        <v/>
      </c>
    </row>
    <row r="4764">
      <c r="O4764">
        <f>IF($R4764="","",CHOOSE($Q$2,YEAR(R4764)*12+MONTH(R4764),INT((R4764-2)/7),YEAR(R4764)*4+ROUNDUP(MONTH(R4764)/3)))</f>
        <v/>
      </c>
      <c r="P4764">
        <f>IF($R4764="","",IF($R4765="",1,IF(O4764&lt;&gt;O4765,1,0)))</f>
        <v/>
      </c>
      <c r="Q4764">
        <f>IF(P4764=1,SUM($P$7:P4764),"")</f>
        <v/>
      </c>
      <c r="R4764">
        <f>IF($A4764="","",IF(ISNUMBER($A4764),$A4764,IFERROR(DATEVALUE($A4764),NA())))</f>
        <v/>
      </c>
    </row>
    <row r="4765">
      <c r="O4765">
        <f>IF($R4765="","",CHOOSE($Q$2,YEAR(R4765)*12+MONTH(R4765),INT((R4765-2)/7),YEAR(R4765)*4+ROUNDUP(MONTH(R4765)/3)))</f>
        <v/>
      </c>
      <c r="P4765">
        <f>IF($R4765="","",IF($R4766="",1,IF(O4765&lt;&gt;O4766,1,0)))</f>
        <v/>
      </c>
      <c r="Q4765">
        <f>IF(P4765=1,SUM($P$7:P4765),"")</f>
        <v/>
      </c>
      <c r="R4765">
        <f>IF($A4765="","",IF(ISNUMBER($A4765),$A4765,IFERROR(DATEVALUE($A4765),NA())))</f>
        <v/>
      </c>
    </row>
    <row r="4766">
      <c r="O4766">
        <f>IF($R4766="","",CHOOSE($Q$2,YEAR(R4766)*12+MONTH(R4766),INT((R4766-2)/7),YEAR(R4766)*4+ROUNDUP(MONTH(R4766)/3)))</f>
        <v/>
      </c>
      <c r="P4766">
        <f>IF($R4766="","",IF($R4767="",1,IF(O4766&lt;&gt;O4767,1,0)))</f>
        <v/>
      </c>
      <c r="Q4766">
        <f>IF(P4766=1,SUM($P$7:P4766),"")</f>
        <v/>
      </c>
      <c r="R4766">
        <f>IF($A4766="","",IF(ISNUMBER($A4766),$A4766,IFERROR(DATEVALUE($A4766),NA())))</f>
        <v/>
      </c>
    </row>
    <row r="4767">
      <c r="O4767">
        <f>IF($R4767="","",CHOOSE($Q$2,YEAR(R4767)*12+MONTH(R4767),INT((R4767-2)/7),YEAR(R4767)*4+ROUNDUP(MONTH(R4767)/3)))</f>
        <v/>
      </c>
      <c r="P4767">
        <f>IF($R4767="","",IF($R4768="",1,IF(O4767&lt;&gt;O4768,1,0)))</f>
        <v/>
      </c>
      <c r="Q4767">
        <f>IF(P4767=1,SUM($P$7:P4767),"")</f>
        <v/>
      </c>
      <c r="R4767">
        <f>IF($A4767="","",IF(ISNUMBER($A4767),$A4767,IFERROR(DATEVALUE($A4767),NA())))</f>
        <v/>
      </c>
    </row>
    <row r="4768">
      <c r="O4768">
        <f>IF($R4768="","",CHOOSE($Q$2,YEAR(R4768)*12+MONTH(R4768),INT((R4768-2)/7),YEAR(R4768)*4+ROUNDUP(MONTH(R4768)/3)))</f>
        <v/>
      </c>
      <c r="P4768">
        <f>IF($R4768="","",IF($R4769="",1,IF(O4768&lt;&gt;O4769,1,0)))</f>
        <v/>
      </c>
      <c r="Q4768">
        <f>IF(P4768=1,SUM($P$7:P4768),"")</f>
        <v/>
      </c>
      <c r="R4768">
        <f>IF($A4768="","",IF(ISNUMBER($A4768),$A4768,IFERROR(DATEVALUE($A4768),NA())))</f>
        <v/>
      </c>
    </row>
    <row r="4769">
      <c r="O4769">
        <f>IF($R4769="","",CHOOSE($Q$2,YEAR(R4769)*12+MONTH(R4769),INT((R4769-2)/7),YEAR(R4769)*4+ROUNDUP(MONTH(R4769)/3)))</f>
        <v/>
      </c>
      <c r="P4769">
        <f>IF($R4769="","",IF($R4770="",1,IF(O4769&lt;&gt;O4770,1,0)))</f>
        <v/>
      </c>
      <c r="Q4769">
        <f>IF(P4769=1,SUM($P$7:P4769),"")</f>
        <v/>
      </c>
      <c r="R4769">
        <f>IF($A4769="","",IF(ISNUMBER($A4769),$A4769,IFERROR(DATEVALUE($A4769),NA())))</f>
        <v/>
      </c>
    </row>
    <row r="4770">
      <c r="O4770">
        <f>IF($R4770="","",CHOOSE($Q$2,YEAR(R4770)*12+MONTH(R4770),INT((R4770-2)/7),YEAR(R4770)*4+ROUNDUP(MONTH(R4770)/3)))</f>
        <v/>
      </c>
      <c r="P4770">
        <f>IF($R4770="","",IF($R4771="",1,IF(O4770&lt;&gt;O4771,1,0)))</f>
        <v/>
      </c>
      <c r="Q4770">
        <f>IF(P4770=1,SUM($P$7:P4770),"")</f>
        <v/>
      </c>
      <c r="R4770">
        <f>IF($A4770="","",IF(ISNUMBER($A4770),$A4770,IFERROR(DATEVALUE($A4770),NA())))</f>
        <v/>
      </c>
    </row>
    <row r="4771">
      <c r="O4771">
        <f>IF($R4771="","",CHOOSE($Q$2,YEAR(R4771)*12+MONTH(R4771),INT((R4771-2)/7),YEAR(R4771)*4+ROUNDUP(MONTH(R4771)/3)))</f>
        <v/>
      </c>
      <c r="P4771">
        <f>IF($R4771="","",IF($R4772="",1,IF(O4771&lt;&gt;O4772,1,0)))</f>
        <v/>
      </c>
      <c r="Q4771">
        <f>IF(P4771=1,SUM($P$7:P4771),"")</f>
        <v/>
      </c>
      <c r="R4771">
        <f>IF($A4771="","",IF(ISNUMBER($A4771),$A4771,IFERROR(DATEVALUE($A4771),NA())))</f>
        <v/>
      </c>
    </row>
    <row r="4772">
      <c r="O4772">
        <f>IF($R4772="","",CHOOSE($Q$2,YEAR(R4772)*12+MONTH(R4772),INT((R4772-2)/7),YEAR(R4772)*4+ROUNDUP(MONTH(R4772)/3)))</f>
        <v/>
      </c>
      <c r="P4772">
        <f>IF($R4772="","",IF($R4773="",1,IF(O4772&lt;&gt;O4773,1,0)))</f>
        <v/>
      </c>
      <c r="Q4772">
        <f>IF(P4772=1,SUM($P$7:P4772),"")</f>
        <v/>
      </c>
      <c r="R4772">
        <f>IF($A4772="","",IF(ISNUMBER($A4772),$A4772,IFERROR(DATEVALUE($A4772),NA())))</f>
        <v/>
      </c>
    </row>
    <row r="4773">
      <c r="O4773">
        <f>IF($R4773="","",CHOOSE($Q$2,YEAR(R4773)*12+MONTH(R4773),INT((R4773-2)/7),YEAR(R4773)*4+ROUNDUP(MONTH(R4773)/3)))</f>
        <v/>
      </c>
      <c r="P4773">
        <f>IF($R4773="","",IF($R4774="",1,IF(O4773&lt;&gt;O4774,1,0)))</f>
        <v/>
      </c>
      <c r="Q4773">
        <f>IF(P4773=1,SUM($P$7:P4773),"")</f>
        <v/>
      </c>
      <c r="R4773">
        <f>IF($A4773="","",IF(ISNUMBER($A4773),$A4773,IFERROR(DATEVALUE($A4773),NA())))</f>
        <v/>
      </c>
    </row>
    <row r="4774">
      <c r="O4774">
        <f>IF($R4774="","",CHOOSE($Q$2,YEAR(R4774)*12+MONTH(R4774),INT((R4774-2)/7),YEAR(R4774)*4+ROUNDUP(MONTH(R4774)/3)))</f>
        <v/>
      </c>
      <c r="P4774">
        <f>IF($R4774="","",IF($R4775="",1,IF(O4774&lt;&gt;O4775,1,0)))</f>
        <v/>
      </c>
      <c r="Q4774">
        <f>IF(P4774=1,SUM($P$7:P4774),"")</f>
        <v/>
      </c>
      <c r="R4774">
        <f>IF($A4774="","",IF(ISNUMBER($A4774),$A4774,IFERROR(DATEVALUE($A4774),NA())))</f>
        <v/>
      </c>
    </row>
    <row r="4775">
      <c r="O4775">
        <f>IF($R4775="","",CHOOSE($Q$2,YEAR(R4775)*12+MONTH(R4775),INT((R4775-2)/7),YEAR(R4775)*4+ROUNDUP(MONTH(R4775)/3)))</f>
        <v/>
      </c>
      <c r="P4775">
        <f>IF($R4775="","",IF($R4776="",1,IF(O4775&lt;&gt;O4776,1,0)))</f>
        <v/>
      </c>
      <c r="Q4775">
        <f>IF(P4775=1,SUM($P$7:P4775),"")</f>
        <v/>
      </c>
      <c r="R4775">
        <f>IF($A4775="","",IF(ISNUMBER($A4775),$A4775,IFERROR(DATEVALUE($A4775),NA())))</f>
        <v/>
      </c>
    </row>
    <row r="4776">
      <c r="O4776">
        <f>IF($R4776="","",CHOOSE($Q$2,YEAR(R4776)*12+MONTH(R4776),INT((R4776-2)/7),YEAR(R4776)*4+ROUNDUP(MONTH(R4776)/3)))</f>
        <v/>
      </c>
      <c r="P4776">
        <f>IF($R4776="","",IF($R4777="",1,IF(O4776&lt;&gt;O4777,1,0)))</f>
        <v/>
      </c>
      <c r="Q4776">
        <f>IF(P4776=1,SUM($P$7:P4776),"")</f>
        <v/>
      </c>
      <c r="R4776">
        <f>IF($A4776="","",IF(ISNUMBER($A4776),$A4776,IFERROR(DATEVALUE($A4776),NA())))</f>
        <v/>
      </c>
    </row>
    <row r="4777">
      <c r="O4777">
        <f>IF($R4777="","",CHOOSE($Q$2,YEAR(R4777)*12+MONTH(R4777),INT((R4777-2)/7),YEAR(R4777)*4+ROUNDUP(MONTH(R4777)/3)))</f>
        <v/>
      </c>
      <c r="P4777">
        <f>IF($R4777="","",IF($R4778="",1,IF(O4777&lt;&gt;O4778,1,0)))</f>
        <v/>
      </c>
      <c r="Q4777">
        <f>IF(P4777=1,SUM($P$7:P4777),"")</f>
        <v/>
      </c>
      <c r="R4777">
        <f>IF($A4777="","",IF(ISNUMBER($A4777),$A4777,IFERROR(DATEVALUE($A4777),NA())))</f>
        <v/>
      </c>
    </row>
    <row r="4778">
      <c r="O4778">
        <f>IF($R4778="","",CHOOSE($Q$2,YEAR(R4778)*12+MONTH(R4778),INT((R4778-2)/7),YEAR(R4778)*4+ROUNDUP(MONTH(R4778)/3)))</f>
        <v/>
      </c>
      <c r="P4778">
        <f>IF($R4778="","",IF($R4779="",1,IF(O4778&lt;&gt;O4779,1,0)))</f>
        <v/>
      </c>
      <c r="Q4778">
        <f>IF(P4778=1,SUM($P$7:P4778),"")</f>
        <v/>
      </c>
      <c r="R4778">
        <f>IF($A4778="","",IF(ISNUMBER($A4778),$A4778,IFERROR(DATEVALUE($A4778),NA())))</f>
        <v/>
      </c>
    </row>
    <row r="4779">
      <c r="O4779">
        <f>IF($R4779="","",CHOOSE($Q$2,YEAR(R4779)*12+MONTH(R4779),INT((R4779-2)/7),YEAR(R4779)*4+ROUNDUP(MONTH(R4779)/3)))</f>
        <v/>
      </c>
      <c r="P4779">
        <f>IF($R4779="","",IF($R4780="",1,IF(O4779&lt;&gt;O4780,1,0)))</f>
        <v/>
      </c>
      <c r="Q4779">
        <f>IF(P4779=1,SUM($P$7:P4779),"")</f>
        <v/>
      </c>
      <c r="R4779">
        <f>IF($A4779="","",IF(ISNUMBER($A4779),$A4779,IFERROR(DATEVALUE($A4779),NA())))</f>
        <v/>
      </c>
    </row>
    <row r="4780">
      <c r="O4780">
        <f>IF($R4780="","",CHOOSE($Q$2,YEAR(R4780)*12+MONTH(R4780),INT((R4780-2)/7),YEAR(R4780)*4+ROUNDUP(MONTH(R4780)/3)))</f>
        <v/>
      </c>
      <c r="P4780">
        <f>IF($R4780="","",IF($R4781="",1,IF(O4780&lt;&gt;O4781,1,0)))</f>
        <v/>
      </c>
      <c r="Q4780">
        <f>IF(P4780=1,SUM($P$7:P4780),"")</f>
        <v/>
      </c>
      <c r="R4780">
        <f>IF($A4780="","",IF(ISNUMBER($A4780),$A4780,IFERROR(DATEVALUE($A4780),NA())))</f>
        <v/>
      </c>
    </row>
    <row r="4781">
      <c r="O4781">
        <f>IF($R4781="","",CHOOSE($Q$2,YEAR(R4781)*12+MONTH(R4781),INT((R4781-2)/7),YEAR(R4781)*4+ROUNDUP(MONTH(R4781)/3)))</f>
        <v/>
      </c>
      <c r="P4781">
        <f>IF($R4781="","",IF($R4782="",1,IF(O4781&lt;&gt;O4782,1,0)))</f>
        <v/>
      </c>
      <c r="Q4781">
        <f>IF(P4781=1,SUM($P$7:P4781),"")</f>
        <v/>
      </c>
      <c r="R4781">
        <f>IF($A4781="","",IF(ISNUMBER($A4781),$A4781,IFERROR(DATEVALUE($A4781),NA())))</f>
        <v/>
      </c>
    </row>
    <row r="4782">
      <c r="O4782">
        <f>IF($R4782="","",CHOOSE($Q$2,YEAR(R4782)*12+MONTH(R4782),INT((R4782-2)/7),YEAR(R4782)*4+ROUNDUP(MONTH(R4782)/3)))</f>
        <v/>
      </c>
      <c r="P4782">
        <f>IF($R4782="","",IF($R4783="",1,IF(O4782&lt;&gt;O4783,1,0)))</f>
        <v/>
      </c>
      <c r="Q4782">
        <f>IF(P4782=1,SUM($P$7:P4782),"")</f>
        <v/>
      </c>
      <c r="R4782">
        <f>IF($A4782="","",IF(ISNUMBER($A4782),$A4782,IFERROR(DATEVALUE($A4782),NA())))</f>
        <v/>
      </c>
    </row>
    <row r="4783">
      <c r="O4783">
        <f>IF($R4783="","",CHOOSE($Q$2,YEAR(R4783)*12+MONTH(R4783),INT((R4783-2)/7),YEAR(R4783)*4+ROUNDUP(MONTH(R4783)/3)))</f>
        <v/>
      </c>
      <c r="P4783">
        <f>IF($R4783="","",IF($R4784="",1,IF(O4783&lt;&gt;O4784,1,0)))</f>
        <v/>
      </c>
      <c r="Q4783">
        <f>IF(P4783=1,SUM($P$7:P4783),"")</f>
        <v/>
      </c>
      <c r="R4783">
        <f>IF($A4783="","",IF(ISNUMBER($A4783),$A4783,IFERROR(DATEVALUE($A4783),NA())))</f>
        <v/>
      </c>
    </row>
    <row r="4784">
      <c r="O4784">
        <f>IF($R4784="","",CHOOSE($Q$2,YEAR(R4784)*12+MONTH(R4784),INT((R4784-2)/7),YEAR(R4784)*4+ROUNDUP(MONTH(R4784)/3)))</f>
        <v/>
      </c>
      <c r="P4784">
        <f>IF($R4784="","",IF($R4785="",1,IF(O4784&lt;&gt;O4785,1,0)))</f>
        <v/>
      </c>
      <c r="Q4784">
        <f>IF(P4784=1,SUM($P$7:P4784),"")</f>
        <v/>
      </c>
      <c r="R4784">
        <f>IF($A4784="","",IF(ISNUMBER($A4784),$A4784,IFERROR(DATEVALUE($A4784),NA())))</f>
        <v/>
      </c>
    </row>
    <row r="4785">
      <c r="O4785">
        <f>IF($R4785="","",CHOOSE($Q$2,YEAR(R4785)*12+MONTH(R4785),INT((R4785-2)/7),YEAR(R4785)*4+ROUNDUP(MONTH(R4785)/3)))</f>
        <v/>
      </c>
      <c r="P4785">
        <f>IF($R4785="","",IF($R4786="",1,IF(O4785&lt;&gt;O4786,1,0)))</f>
        <v/>
      </c>
      <c r="Q4785">
        <f>IF(P4785=1,SUM($P$7:P4785),"")</f>
        <v/>
      </c>
      <c r="R4785">
        <f>IF($A4785="","",IF(ISNUMBER($A4785),$A4785,IFERROR(DATEVALUE($A4785),NA())))</f>
        <v/>
      </c>
    </row>
    <row r="4786">
      <c r="O4786">
        <f>IF($R4786="","",CHOOSE($Q$2,YEAR(R4786)*12+MONTH(R4786),INT((R4786-2)/7),YEAR(R4786)*4+ROUNDUP(MONTH(R4786)/3)))</f>
        <v/>
      </c>
      <c r="P4786">
        <f>IF($R4786="","",IF($R4787="",1,IF(O4786&lt;&gt;O4787,1,0)))</f>
        <v/>
      </c>
      <c r="Q4786">
        <f>IF(P4786=1,SUM($P$7:P4786),"")</f>
        <v/>
      </c>
      <c r="R4786">
        <f>IF($A4786="","",IF(ISNUMBER($A4786),$A4786,IFERROR(DATEVALUE($A4786),NA())))</f>
        <v/>
      </c>
    </row>
    <row r="4787">
      <c r="O4787">
        <f>IF($R4787="","",CHOOSE($Q$2,YEAR(R4787)*12+MONTH(R4787),INT((R4787-2)/7),YEAR(R4787)*4+ROUNDUP(MONTH(R4787)/3)))</f>
        <v/>
      </c>
      <c r="P4787">
        <f>IF($R4787="","",IF($R4788="",1,IF(O4787&lt;&gt;O4788,1,0)))</f>
        <v/>
      </c>
      <c r="Q4787">
        <f>IF(P4787=1,SUM($P$7:P4787),"")</f>
        <v/>
      </c>
      <c r="R4787">
        <f>IF($A4787="","",IF(ISNUMBER($A4787),$A4787,IFERROR(DATEVALUE($A4787),NA())))</f>
        <v/>
      </c>
    </row>
    <row r="4788">
      <c r="O4788">
        <f>IF($R4788="","",CHOOSE($Q$2,YEAR(R4788)*12+MONTH(R4788),INT((R4788-2)/7),YEAR(R4788)*4+ROUNDUP(MONTH(R4788)/3)))</f>
        <v/>
      </c>
      <c r="P4788">
        <f>IF($R4788="","",IF($R4789="",1,IF(O4788&lt;&gt;O4789,1,0)))</f>
        <v/>
      </c>
      <c r="Q4788">
        <f>IF(P4788=1,SUM($P$7:P4788),"")</f>
        <v/>
      </c>
      <c r="R4788">
        <f>IF($A4788="","",IF(ISNUMBER($A4788),$A4788,IFERROR(DATEVALUE($A4788),NA())))</f>
        <v/>
      </c>
    </row>
    <row r="4789">
      <c r="O4789">
        <f>IF($R4789="","",CHOOSE($Q$2,YEAR(R4789)*12+MONTH(R4789),INT((R4789-2)/7),YEAR(R4789)*4+ROUNDUP(MONTH(R4789)/3)))</f>
        <v/>
      </c>
      <c r="P4789">
        <f>IF($R4789="","",IF($R4790="",1,IF(O4789&lt;&gt;O4790,1,0)))</f>
        <v/>
      </c>
      <c r="Q4789">
        <f>IF(P4789=1,SUM($P$7:P4789),"")</f>
        <v/>
      </c>
      <c r="R4789">
        <f>IF($A4789="","",IF(ISNUMBER($A4789),$A4789,IFERROR(DATEVALUE($A4789),NA())))</f>
        <v/>
      </c>
    </row>
    <row r="4790">
      <c r="O4790">
        <f>IF($R4790="","",CHOOSE($Q$2,YEAR(R4790)*12+MONTH(R4790),INT((R4790-2)/7),YEAR(R4790)*4+ROUNDUP(MONTH(R4790)/3)))</f>
        <v/>
      </c>
      <c r="P4790">
        <f>IF($R4790="","",IF($R4791="",1,IF(O4790&lt;&gt;O4791,1,0)))</f>
        <v/>
      </c>
      <c r="Q4790">
        <f>IF(P4790=1,SUM($P$7:P4790),"")</f>
        <v/>
      </c>
      <c r="R4790">
        <f>IF($A4790="","",IF(ISNUMBER($A4790),$A4790,IFERROR(DATEVALUE($A4790),NA())))</f>
        <v/>
      </c>
    </row>
    <row r="4791">
      <c r="O4791">
        <f>IF($R4791="","",CHOOSE($Q$2,YEAR(R4791)*12+MONTH(R4791),INT((R4791-2)/7),YEAR(R4791)*4+ROUNDUP(MONTH(R4791)/3)))</f>
        <v/>
      </c>
      <c r="P4791">
        <f>IF($R4791="","",IF($R4792="",1,IF(O4791&lt;&gt;O4792,1,0)))</f>
        <v/>
      </c>
      <c r="Q4791">
        <f>IF(P4791=1,SUM($P$7:P4791),"")</f>
        <v/>
      </c>
      <c r="R4791">
        <f>IF($A4791="","",IF(ISNUMBER($A4791),$A4791,IFERROR(DATEVALUE($A4791),NA())))</f>
        <v/>
      </c>
    </row>
    <row r="4792">
      <c r="O4792">
        <f>IF($R4792="","",CHOOSE($Q$2,YEAR(R4792)*12+MONTH(R4792),INT((R4792-2)/7),YEAR(R4792)*4+ROUNDUP(MONTH(R4792)/3)))</f>
        <v/>
      </c>
      <c r="P4792">
        <f>IF($R4792="","",IF($R4793="",1,IF(O4792&lt;&gt;O4793,1,0)))</f>
        <v/>
      </c>
      <c r="Q4792">
        <f>IF(P4792=1,SUM($P$7:P4792),"")</f>
        <v/>
      </c>
      <c r="R4792">
        <f>IF($A4792="","",IF(ISNUMBER($A4792),$A4792,IFERROR(DATEVALUE($A4792),NA())))</f>
        <v/>
      </c>
    </row>
    <row r="4793">
      <c r="O4793">
        <f>IF($R4793="","",CHOOSE($Q$2,YEAR(R4793)*12+MONTH(R4793),INT((R4793-2)/7),YEAR(R4793)*4+ROUNDUP(MONTH(R4793)/3)))</f>
        <v/>
      </c>
      <c r="P4793">
        <f>IF($R4793="","",IF($R4794="",1,IF(O4793&lt;&gt;O4794,1,0)))</f>
        <v/>
      </c>
      <c r="Q4793">
        <f>IF(P4793=1,SUM($P$7:P4793),"")</f>
        <v/>
      </c>
      <c r="R4793">
        <f>IF($A4793="","",IF(ISNUMBER($A4793),$A4793,IFERROR(DATEVALUE($A4793),NA())))</f>
        <v/>
      </c>
    </row>
    <row r="4794">
      <c r="O4794">
        <f>IF($R4794="","",CHOOSE($Q$2,YEAR(R4794)*12+MONTH(R4794),INT((R4794-2)/7),YEAR(R4794)*4+ROUNDUP(MONTH(R4794)/3)))</f>
        <v/>
      </c>
      <c r="P4794">
        <f>IF($R4794="","",IF($R4795="",1,IF(O4794&lt;&gt;O4795,1,0)))</f>
        <v/>
      </c>
      <c r="Q4794">
        <f>IF(P4794=1,SUM($P$7:P4794),"")</f>
        <v/>
      </c>
      <c r="R4794">
        <f>IF($A4794="","",IF(ISNUMBER($A4794),$A4794,IFERROR(DATEVALUE($A4794),NA())))</f>
        <v/>
      </c>
    </row>
    <row r="4795">
      <c r="O4795">
        <f>IF($R4795="","",CHOOSE($Q$2,YEAR(R4795)*12+MONTH(R4795),INT((R4795-2)/7),YEAR(R4795)*4+ROUNDUP(MONTH(R4795)/3)))</f>
        <v/>
      </c>
      <c r="P4795">
        <f>IF($R4795="","",IF($R4796="",1,IF(O4795&lt;&gt;O4796,1,0)))</f>
        <v/>
      </c>
      <c r="Q4795">
        <f>IF(P4795=1,SUM($P$7:P4795),"")</f>
        <v/>
      </c>
      <c r="R4795">
        <f>IF($A4795="","",IF(ISNUMBER($A4795),$A4795,IFERROR(DATEVALUE($A4795),NA())))</f>
        <v/>
      </c>
    </row>
    <row r="4796">
      <c r="O4796">
        <f>IF($R4796="","",CHOOSE($Q$2,YEAR(R4796)*12+MONTH(R4796),INT((R4796-2)/7),YEAR(R4796)*4+ROUNDUP(MONTH(R4796)/3)))</f>
        <v/>
      </c>
      <c r="P4796">
        <f>IF($R4796="","",IF($R4797="",1,IF(O4796&lt;&gt;O4797,1,0)))</f>
        <v/>
      </c>
      <c r="Q4796">
        <f>IF(P4796=1,SUM($P$7:P4796),"")</f>
        <v/>
      </c>
      <c r="R4796">
        <f>IF($A4796="","",IF(ISNUMBER($A4796),$A4796,IFERROR(DATEVALUE($A4796),NA())))</f>
        <v/>
      </c>
    </row>
    <row r="4797">
      <c r="O4797">
        <f>IF($R4797="","",CHOOSE($Q$2,YEAR(R4797)*12+MONTH(R4797),INT((R4797-2)/7),YEAR(R4797)*4+ROUNDUP(MONTH(R4797)/3)))</f>
        <v/>
      </c>
      <c r="P4797">
        <f>IF($R4797="","",IF($R4798="",1,IF(O4797&lt;&gt;O4798,1,0)))</f>
        <v/>
      </c>
      <c r="Q4797">
        <f>IF(P4797=1,SUM($P$7:P4797),"")</f>
        <v/>
      </c>
      <c r="R4797">
        <f>IF($A4797="","",IF(ISNUMBER($A4797),$A4797,IFERROR(DATEVALUE($A4797),NA())))</f>
        <v/>
      </c>
    </row>
    <row r="4798">
      <c r="O4798">
        <f>IF($R4798="","",CHOOSE($Q$2,YEAR(R4798)*12+MONTH(R4798),INT((R4798-2)/7),YEAR(R4798)*4+ROUNDUP(MONTH(R4798)/3)))</f>
        <v/>
      </c>
      <c r="P4798">
        <f>IF($R4798="","",IF($R4799="",1,IF(O4798&lt;&gt;O4799,1,0)))</f>
        <v/>
      </c>
      <c r="Q4798">
        <f>IF(P4798=1,SUM($P$7:P4798),"")</f>
        <v/>
      </c>
      <c r="R4798">
        <f>IF($A4798="","",IF(ISNUMBER($A4798),$A4798,IFERROR(DATEVALUE($A4798),NA())))</f>
        <v/>
      </c>
    </row>
    <row r="4799">
      <c r="O4799">
        <f>IF($R4799="","",CHOOSE($Q$2,YEAR(R4799)*12+MONTH(R4799),INT((R4799-2)/7),YEAR(R4799)*4+ROUNDUP(MONTH(R4799)/3)))</f>
        <v/>
      </c>
      <c r="P4799">
        <f>IF($R4799="","",IF($R4800="",1,IF(O4799&lt;&gt;O4800,1,0)))</f>
        <v/>
      </c>
      <c r="Q4799">
        <f>IF(P4799=1,SUM($P$7:P4799),"")</f>
        <v/>
      </c>
      <c r="R4799">
        <f>IF($A4799="","",IF(ISNUMBER($A4799),$A4799,IFERROR(DATEVALUE($A4799),NA())))</f>
        <v/>
      </c>
    </row>
    <row r="4800">
      <c r="O4800">
        <f>IF($R4800="","",CHOOSE($Q$2,YEAR(R4800)*12+MONTH(R4800),INT((R4800-2)/7),YEAR(R4800)*4+ROUNDUP(MONTH(R4800)/3)))</f>
        <v/>
      </c>
      <c r="P4800">
        <f>IF($R4800="","",IF($R4801="",1,IF(O4800&lt;&gt;O4801,1,0)))</f>
        <v/>
      </c>
      <c r="Q4800">
        <f>IF(P4800=1,SUM($P$7:P4800),"")</f>
        <v/>
      </c>
      <c r="R4800">
        <f>IF($A4800="","",IF(ISNUMBER($A4800),$A4800,IFERROR(DATEVALUE($A4800),NA())))</f>
        <v/>
      </c>
    </row>
    <row r="4801">
      <c r="O4801">
        <f>IF($R4801="","",CHOOSE($Q$2,YEAR(R4801)*12+MONTH(R4801),INT((R4801-2)/7),YEAR(R4801)*4+ROUNDUP(MONTH(R4801)/3)))</f>
        <v/>
      </c>
      <c r="P4801">
        <f>IF($R4801="","",IF($R4802="",1,IF(O4801&lt;&gt;O4802,1,0)))</f>
        <v/>
      </c>
      <c r="Q4801">
        <f>IF(P4801=1,SUM($P$7:P4801),"")</f>
        <v/>
      </c>
      <c r="R4801">
        <f>IF($A4801="","",IF(ISNUMBER($A4801),$A4801,IFERROR(DATEVALUE($A4801),NA())))</f>
        <v/>
      </c>
    </row>
    <row r="4802">
      <c r="O4802">
        <f>IF($R4802="","",CHOOSE($Q$2,YEAR(R4802)*12+MONTH(R4802),INT((R4802-2)/7),YEAR(R4802)*4+ROUNDUP(MONTH(R4802)/3)))</f>
        <v/>
      </c>
      <c r="P4802">
        <f>IF($R4802="","",IF($R4803="",1,IF(O4802&lt;&gt;O4803,1,0)))</f>
        <v/>
      </c>
      <c r="Q4802">
        <f>IF(P4802=1,SUM($P$7:P4802),"")</f>
        <v/>
      </c>
      <c r="R4802">
        <f>IF($A4802="","",IF(ISNUMBER($A4802),$A4802,IFERROR(DATEVALUE($A4802),NA())))</f>
        <v/>
      </c>
    </row>
    <row r="4803">
      <c r="O4803">
        <f>IF($R4803="","",CHOOSE($Q$2,YEAR(R4803)*12+MONTH(R4803),INT((R4803-2)/7),YEAR(R4803)*4+ROUNDUP(MONTH(R4803)/3)))</f>
        <v/>
      </c>
      <c r="P4803">
        <f>IF($R4803="","",IF($R4804="",1,IF(O4803&lt;&gt;O4804,1,0)))</f>
        <v/>
      </c>
      <c r="Q4803">
        <f>IF(P4803=1,SUM($P$7:P4803),"")</f>
        <v/>
      </c>
      <c r="R4803">
        <f>IF($A4803="","",IF(ISNUMBER($A4803),$A4803,IFERROR(DATEVALUE($A4803),NA())))</f>
        <v/>
      </c>
    </row>
    <row r="4804">
      <c r="O4804">
        <f>IF($R4804="","",CHOOSE($Q$2,YEAR(R4804)*12+MONTH(R4804),INT((R4804-2)/7),YEAR(R4804)*4+ROUNDUP(MONTH(R4804)/3)))</f>
        <v/>
      </c>
      <c r="P4804">
        <f>IF($R4804="","",IF($R4805="",1,IF(O4804&lt;&gt;O4805,1,0)))</f>
        <v/>
      </c>
      <c r="Q4804">
        <f>IF(P4804=1,SUM($P$7:P4804),"")</f>
        <v/>
      </c>
      <c r="R4804">
        <f>IF($A4804="","",IF(ISNUMBER($A4804),$A4804,IFERROR(DATEVALUE($A4804),NA())))</f>
        <v/>
      </c>
    </row>
    <row r="4805">
      <c r="O4805">
        <f>IF($R4805="","",CHOOSE($Q$2,YEAR(R4805)*12+MONTH(R4805),INT((R4805-2)/7),YEAR(R4805)*4+ROUNDUP(MONTH(R4805)/3)))</f>
        <v/>
      </c>
      <c r="P4805">
        <f>IF($R4805="","",IF($R4806="",1,IF(O4805&lt;&gt;O4806,1,0)))</f>
        <v/>
      </c>
      <c r="Q4805">
        <f>IF(P4805=1,SUM($P$7:P4805),"")</f>
        <v/>
      </c>
      <c r="R4805">
        <f>IF($A4805="","",IF(ISNUMBER($A4805),$A4805,IFERROR(DATEVALUE($A4805),NA())))</f>
        <v/>
      </c>
    </row>
    <row r="4806">
      <c r="O4806">
        <f>IF($R4806="","",CHOOSE($Q$2,YEAR(R4806)*12+MONTH(R4806),INT((R4806-2)/7),YEAR(R4806)*4+ROUNDUP(MONTH(R4806)/3)))</f>
        <v/>
      </c>
      <c r="P4806">
        <f>IF($R4806="","",IF($R4807="",1,IF(O4806&lt;&gt;O4807,1,0)))</f>
        <v/>
      </c>
      <c r="Q4806">
        <f>IF(P4806=1,SUM($P$7:P4806),"")</f>
        <v/>
      </c>
      <c r="R4806">
        <f>IF($A4806="","",IF(ISNUMBER($A4806),$A4806,IFERROR(DATEVALUE($A4806),NA())))</f>
        <v/>
      </c>
    </row>
    <row r="4807">
      <c r="O4807">
        <f>IF($R4807="","",CHOOSE($Q$2,YEAR(R4807)*12+MONTH(R4807),INT((R4807-2)/7),YEAR(R4807)*4+ROUNDUP(MONTH(R4807)/3)))</f>
        <v/>
      </c>
      <c r="P4807">
        <f>IF($R4807="","",IF($R4808="",1,IF(O4807&lt;&gt;O4808,1,0)))</f>
        <v/>
      </c>
      <c r="Q4807">
        <f>IF(P4807=1,SUM($P$7:P4807),"")</f>
        <v/>
      </c>
      <c r="R4807">
        <f>IF($A4807="","",IF(ISNUMBER($A4807),$A4807,IFERROR(DATEVALUE($A4807),NA())))</f>
        <v/>
      </c>
    </row>
    <row r="4808">
      <c r="O4808">
        <f>IF($R4808="","",CHOOSE($Q$2,YEAR(R4808)*12+MONTH(R4808),INT((R4808-2)/7),YEAR(R4808)*4+ROUNDUP(MONTH(R4808)/3)))</f>
        <v/>
      </c>
      <c r="P4808">
        <f>IF($R4808="","",IF($R4809="",1,IF(O4808&lt;&gt;O4809,1,0)))</f>
        <v/>
      </c>
      <c r="Q4808">
        <f>IF(P4808=1,SUM($P$7:P4808),"")</f>
        <v/>
      </c>
      <c r="R4808">
        <f>IF($A4808="","",IF(ISNUMBER($A4808),$A4808,IFERROR(DATEVALUE($A4808),NA())))</f>
        <v/>
      </c>
    </row>
    <row r="4809">
      <c r="O4809">
        <f>IF($R4809="","",CHOOSE($Q$2,YEAR(R4809)*12+MONTH(R4809),INT((R4809-2)/7),YEAR(R4809)*4+ROUNDUP(MONTH(R4809)/3)))</f>
        <v/>
      </c>
      <c r="P4809">
        <f>IF($R4809="","",IF($R4810="",1,IF(O4809&lt;&gt;O4810,1,0)))</f>
        <v/>
      </c>
      <c r="Q4809">
        <f>IF(P4809=1,SUM($P$7:P4809),"")</f>
        <v/>
      </c>
      <c r="R4809">
        <f>IF($A4809="","",IF(ISNUMBER($A4809),$A4809,IFERROR(DATEVALUE($A4809),NA())))</f>
        <v/>
      </c>
    </row>
    <row r="4810">
      <c r="O4810">
        <f>IF($R4810="","",CHOOSE($Q$2,YEAR(R4810)*12+MONTH(R4810),INT((R4810-2)/7),YEAR(R4810)*4+ROUNDUP(MONTH(R4810)/3)))</f>
        <v/>
      </c>
      <c r="P4810">
        <f>IF($R4810="","",IF($R4811="",1,IF(O4810&lt;&gt;O4811,1,0)))</f>
        <v/>
      </c>
      <c r="Q4810">
        <f>IF(P4810=1,SUM($P$7:P4810),"")</f>
        <v/>
      </c>
      <c r="R4810">
        <f>IF($A4810="","",IF(ISNUMBER($A4810),$A4810,IFERROR(DATEVALUE($A4810),NA())))</f>
        <v/>
      </c>
    </row>
    <row r="4811">
      <c r="O4811">
        <f>IF($R4811="","",CHOOSE($Q$2,YEAR(R4811)*12+MONTH(R4811),INT((R4811-2)/7),YEAR(R4811)*4+ROUNDUP(MONTH(R4811)/3)))</f>
        <v/>
      </c>
      <c r="P4811">
        <f>IF($R4811="","",IF($R4812="",1,IF(O4811&lt;&gt;O4812,1,0)))</f>
        <v/>
      </c>
      <c r="Q4811">
        <f>IF(P4811=1,SUM($P$7:P4811),"")</f>
        <v/>
      </c>
      <c r="R4811">
        <f>IF($A4811="","",IF(ISNUMBER($A4811),$A4811,IFERROR(DATEVALUE($A4811),NA())))</f>
        <v/>
      </c>
    </row>
    <row r="4812">
      <c r="O4812">
        <f>IF($R4812="","",CHOOSE($Q$2,YEAR(R4812)*12+MONTH(R4812),INT((R4812-2)/7),YEAR(R4812)*4+ROUNDUP(MONTH(R4812)/3)))</f>
        <v/>
      </c>
      <c r="P4812">
        <f>IF($R4812="","",IF($R4813="",1,IF(O4812&lt;&gt;O4813,1,0)))</f>
        <v/>
      </c>
      <c r="Q4812">
        <f>IF(P4812=1,SUM($P$7:P4812),"")</f>
        <v/>
      </c>
      <c r="R4812">
        <f>IF($A4812="","",IF(ISNUMBER($A4812),$A4812,IFERROR(DATEVALUE($A4812),NA())))</f>
        <v/>
      </c>
    </row>
    <row r="4813">
      <c r="O4813">
        <f>IF($R4813="","",CHOOSE($Q$2,YEAR(R4813)*12+MONTH(R4813),INT((R4813-2)/7),YEAR(R4813)*4+ROUNDUP(MONTH(R4813)/3)))</f>
        <v/>
      </c>
      <c r="P4813">
        <f>IF($R4813="","",IF($R4814="",1,IF(O4813&lt;&gt;O4814,1,0)))</f>
        <v/>
      </c>
      <c r="Q4813">
        <f>IF(P4813=1,SUM($P$7:P4813),"")</f>
        <v/>
      </c>
      <c r="R4813">
        <f>IF($A4813="","",IF(ISNUMBER($A4813),$A4813,IFERROR(DATEVALUE($A4813),NA())))</f>
        <v/>
      </c>
    </row>
    <row r="4814">
      <c r="O4814">
        <f>IF($R4814="","",CHOOSE($Q$2,YEAR(R4814)*12+MONTH(R4814),INT((R4814-2)/7),YEAR(R4814)*4+ROUNDUP(MONTH(R4814)/3)))</f>
        <v/>
      </c>
      <c r="P4814">
        <f>IF($R4814="","",IF($R4815="",1,IF(O4814&lt;&gt;O4815,1,0)))</f>
        <v/>
      </c>
      <c r="Q4814">
        <f>IF(P4814=1,SUM($P$7:P4814),"")</f>
        <v/>
      </c>
      <c r="R4814">
        <f>IF($A4814="","",IF(ISNUMBER($A4814),$A4814,IFERROR(DATEVALUE($A4814),NA())))</f>
        <v/>
      </c>
    </row>
    <row r="4815">
      <c r="O4815">
        <f>IF($R4815="","",CHOOSE($Q$2,YEAR(R4815)*12+MONTH(R4815),INT((R4815-2)/7),YEAR(R4815)*4+ROUNDUP(MONTH(R4815)/3)))</f>
        <v/>
      </c>
      <c r="P4815">
        <f>IF($R4815="","",IF($R4816="",1,IF(O4815&lt;&gt;O4816,1,0)))</f>
        <v/>
      </c>
      <c r="Q4815">
        <f>IF(P4815=1,SUM($P$7:P4815),"")</f>
        <v/>
      </c>
      <c r="R4815">
        <f>IF($A4815="","",IF(ISNUMBER($A4815),$A4815,IFERROR(DATEVALUE($A4815),NA())))</f>
        <v/>
      </c>
    </row>
    <row r="4816">
      <c r="O4816">
        <f>IF($R4816="","",CHOOSE($Q$2,YEAR(R4816)*12+MONTH(R4816),INT((R4816-2)/7),YEAR(R4816)*4+ROUNDUP(MONTH(R4816)/3)))</f>
        <v/>
      </c>
      <c r="P4816">
        <f>IF($R4816="","",IF($R4817="",1,IF(O4816&lt;&gt;O4817,1,0)))</f>
        <v/>
      </c>
      <c r="Q4816">
        <f>IF(P4816=1,SUM($P$7:P4816),"")</f>
        <v/>
      </c>
      <c r="R4816">
        <f>IF($A4816="","",IF(ISNUMBER($A4816),$A4816,IFERROR(DATEVALUE($A4816),NA())))</f>
        <v/>
      </c>
    </row>
    <row r="4817">
      <c r="O4817">
        <f>IF($R4817="","",CHOOSE($Q$2,YEAR(R4817)*12+MONTH(R4817),INT((R4817-2)/7),YEAR(R4817)*4+ROUNDUP(MONTH(R4817)/3)))</f>
        <v/>
      </c>
      <c r="P4817">
        <f>IF($R4817="","",IF($R4818="",1,IF(O4817&lt;&gt;O4818,1,0)))</f>
        <v/>
      </c>
      <c r="Q4817">
        <f>IF(P4817=1,SUM($P$7:P4817),"")</f>
        <v/>
      </c>
      <c r="R4817">
        <f>IF($A4817="","",IF(ISNUMBER($A4817),$A4817,IFERROR(DATEVALUE($A4817),NA())))</f>
        <v/>
      </c>
    </row>
    <row r="4818">
      <c r="O4818">
        <f>IF($R4818="","",CHOOSE($Q$2,YEAR(R4818)*12+MONTH(R4818),INT((R4818-2)/7),YEAR(R4818)*4+ROUNDUP(MONTH(R4818)/3)))</f>
        <v/>
      </c>
      <c r="P4818">
        <f>IF($R4818="","",IF($R4819="",1,IF(O4818&lt;&gt;O4819,1,0)))</f>
        <v/>
      </c>
      <c r="Q4818">
        <f>IF(P4818=1,SUM($P$7:P4818),"")</f>
        <v/>
      </c>
      <c r="R4818">
        <f>IF($A4818="","",IF(ISNUMBER($A4818),$A4818,IFERROR(DATEVALUE($A4818),NA())))</f>
        <v/>
      </c>
    </row>
    <row r="4819">
      <c r="O4819">
        <f>IF($R4819="","",CHOOSE($Q$2,YEAR(R4819)*12+MONTH(R4819),INT((R4819-2)/7),YEAR(R4819)*4+ROUNDUP(MONTH(R4819)/3)))</f>
        <v/>
      </c>
      <c r="P4819">
        <f>IF($R4819="","",IF($R4820="",1,IF(O4819&lt;&gt;O4820,1,0)))</f>
        <v/>
      </c>
      <c r="Q4819">
        <f>IF(P4819=1,SUM($P$7:P4819),"")</f>
        <v/>
      </c>
      <c r="R4819">
        <f>IF($A4819="","",IF(ISNUMBER($A4819),$A4819,IFERROR(DATEVALUE($A4819),NA())))</f>
        <v/>
      </c>
    </row>
    <row r="4820">
      <c r="O4820">
        <f>IF($R4820="","",CHOOSE($Q$2,YEAR(R4820)*12+MONTH(R4820),INT((R4820-2)/7),YEAR(R4820)*4+ROUNDUP(MONTH(R4820)/3)))</f>
        <v/>
      </c>
      <c r="P4820">
        <f>IF($R4820="","",IF($R4821="",1,IF(O4820&lt;&gt;O4821,1,0)))</f>
        <v/>
      </c>
      <c r="Q4820">
        <f>IF(P4820=1,SUM($P$7:P4820),"")</f>
        <v/>
      </c>
      <c r="R4820">
        <f>IF($A4820="","",IF(ISNUMBER($A4820),$A4820,IFERROR(DATEVALUE($A4820),NA())))</f>
        <v/>
      </c>
    </row>
    <row r="4821">
      <c r="O4821">
        <f>IF($R4821="","",CHOOSE($Q$2,YEAR(R4821)*12+MONTH(R4821),INT((R4821-2)/7),YEAR(R4821)*4+ROUNDUP(MONTH(R4821)/3)))</f>
        <v/>
      </c>
      <c r="P4821">
        <f>IF($R4821="","",IF($R4822="",1,IF(O4821&lt;&gt;O4822,1,0)))</f>
        <v/>
      </c>
      <c r="Q4821">
        <f>IF(P4821=1,SUM($P$7:P4821),"")</f>
        <v/>
      </c>
      <c r="R4821">
        <f>IF($A4821="","",IF(ISNUMBER($A4821),$A4821,IFERROR(DATEVALUE($A4821),NA())))</f>
        <v/>
      </c>
    </row>
    <row r="4822">
      <c r="O4822">
        <f>IF($R4822="","",CHOOSE($Q$2,YEAR(R4822)*12+MONTH(R4822),INT((R4822-2)/7),YEAR(R4822)*4+ROUNDUP(MONTH(R4822)/3)))</f>
        <v/>
      </c>
      <c r="P4822">
        <f>IF($R4822="","",IF($R4823="",1,IF(O4822&lt;&gt;O4823,1,0)))</f>
        <v/>
      </c>
      <c r="Q4822">
        <f>IF(P4822=1,SUM($P$7:P4822),"")</f>
        <v/>
      </c>
      <c r="R4822">
        <f>IF($A4822="","",IF(ISNUMBER($A4822),$A4822,IFERROR(DATEVALUE($A4822),NA())))</f>
        <v/>
      </c>
    </row>
    <row r="4823">
      <c r="O4823">
        <f>IF($R4823="","",CHOOSE($Q$2,YEAR(R4823)*12+MONTH(R4823),INT((R4823-2)/7),YEAR(R4823)*4+ROUNDUP(MONTH(R4823)/3)))</f>
        <v/>
      </c>
      <c r="P4823">
        <f>IF($R4823="","",IF($R4824="",1,IF(O4823&lt;&gt;O4824,1,0)))</f>
        <v/>
      </c>
      <c r="Q4823">
        <f>IF(P4823=1,SUM($P$7:P4823),"")</f>
        <v/>
      </c>
      <c r="R4823">
        <f>IF($A4823="","",IF(ISNUMBER($A4823),$A4823,IFERROR(DATEVALUE($A4823),NA())))</f>
        <v/>
      </c>
    </row>
    <row r="4824">
      <c r="O4824">
        <f>IF($R4824="","",CHOOSE($Q$2,YEAR(R4824)*12+MONTH(R4824),INT((R4824-2)/7),YEAR(R4824)*4+ROUNDUP(MONTH(R4824)/3)))</f>
        <v/>
      </c>
      <c r="P4824">
        <f>IF($R4824="","",IF($R4825="",1,IF(O4824&lt;&gt;O4825,1,0)))</f>
        <v/>
      </c>
      <c r="Q4824">
        <f>IF(P4824=1,SUM($P$7:P4824),"")</f>
        <v/>
      </c>
      <c r="R4824">
        <f>IF($A4824="","",IF(ISNUMBER($A4824),$A4824,IFERROR(DATEVALUE($A4824),NA())))</f>
        <v/>
      </c>
    </row>
    <row r="4825">
      <c r="O4825">
        <f>IF($R4825="","",CHOOSE($Q$2,YEAR(R4825)*12+MONTH(R4825),INT((R4825-2)/7),YEAR(R4825)*4+ROUNDUP(MONTH(R4825)/3)))</f>
        <v/>
      </c>
      <c r="P4825">
        <f>IF($R4825="","",IF($R4826="",1,IF(O4825&lt;&gt;O4826,1,0)))</f>
        <v/>
      </c>
      <c r="Q4825">
        <f>IF(P4825=1,SUM($P$7:P4825),"")</f>
        <v/>
      </c>
      <c r="R4825">
        <f>IF($A4825="","",IF(ISNUMBER($A4825),$A4825,IFERROR(DATEVALUE($A4825),NA())))</f>
        <v/>
      </c>
    </row>
    <row r="4826">
      <c r="O4826">
        <f>IF($R4826="","",CHOOSE($Q$2,YEAR(R4826)*12+MONTH(R4826),INT((R4826-2)/7),YEAR(R4826)*4+ROUNDUP(MONTH(R4826)/3)))</f>
        <v/>
      </c>
      <c r="P4826">
        <f>IF($R4826="","",IF($R4827="",1,IF(O4826&lt;&gt;O4827,1,0)))</f>
        <v/>
      </c>
      <c r="Q4826">
        <f>IF(P4826=1,SUM($P$7:P4826),"")</f>
        <v/>
      </c>
      <c r="R4826">
        <f>IF($A4826="","",IF(ISNUMBER($A4826),$A4826,IFERROR(DATEVALUE($A4826),NA())))</f>
        <v/>
      </c>
    </row>
    <row r="4827">
      <c r="O4827">
        <f>IF($R4827="","",CHOOSE($Q$2,YEAR(R4827)*12+MONTH(R4827),INT((R4827-2)/7),YEAR(R4827)*4+ROUNDUP(MONTH(R4827)/3)))</f>
        <v/>
      </c>
      <c r="P4827">
        <f>IF($R4827="","",IF($R4828="",1,IF(O4827&lt;&gt;O4828,1,0)))</f>
        <v/>
      </c>
      <c r="Q4827">
        <f>IF(P4827=1,SUM($P$7:P4827),"")</f>
        <v/>
      </c>
      <c r="R4827">
        <f>IF($A4827="","",IF(ISNUMBER($A4827),$A4827,IFERROR(DATEVALUE($A4827),NA())))</f>
        <v/>
      </c>
    </row>
    <row r="4828">
      <c r="O4828">
        <f>IF($R4828="","",CHOOSE($Q$2,YEAR(R4828)*12+MONTH(R4828),INT((R4828-2)/7),YEAR(R4828)*4+ROUNDUP(MONTH(R4828)/3)))</f>
        <v/>
      </c>
      <c r="P4828">
        <f>IF($R4828="","",IF($R4829="",1,IF(O4828&lt;&gt;O4829,1,0)))</f>
        <v/>
      </c>
      <c r="Q4828">
        <f>IF(P4828=1,SUM($P$7:P4828),"")</f>
        <v/>
      </c>
      <c r="R4828">
        <f>IF($A4828="","",IF(ISNUMBER($A4828),$A4828,IFERROR(DATEVALUE($A4828),NA())))</f>
        <v/>
      </c>
    </row>
    <row r="4829">
      <c r="O4829">
        <f>IF($R4829="","",CHOOSE($Q$2,YEAR(R4829)*12+MONTH(R4829),INT((R4829-2)/7),YEAR(R4829)*4+ROUNDUP(MONTH(R4829)/3)))</f>
        <v/>
      </c>
      <c r="P4829">
        <f>IF($R4829="","",IF($R4830="",1,IF(O4829&lt;&gt;O4830,1,0)))</f>
        <v/>
      </c>
      <c r="Q4829">
        <f>IF(P4829=1,SUM($P$7:P4829),"")</f>
        <v/>
      </c>
      <c r="R4829">
        <f>IF($A4829="","",IF(ISNUMBER($A4829),$A4829,IFERROR(DATEVALUE($A4829),NA())))</f>
        <v/>
      </c>
    </row>
    <row r="4830">
      <c r="O4830">
        <f>IF($R4830="","",CHOOSE($Q$2,YEAR(R4830)*12+MONTH(R4830),INT((R4830-2)/7),YEAR(R4830)*4+ROUNDUP(MONTH(R4830)/3)))</f>
        <v/>
      </c>
      <c r="P4830">
        <f>IF($R4830="","",IF($R4831="",1,IF(O4830&lt;&gt;O4831,1,0)))</f>
        <v/>
      </c>
      <c r="Q4830">
        <f>IF(P4830=1,SUM($P$7:P4830),"")</f>
        <v/>
      </c>
      <c r="R4830">
        <f>IF($A4830="","",IF(ISNUMBER($A4830),$A4830,IFERROR(DATEVALUE($A4830),NA())))</f>
        <v/>
      </c>
    </row>
    <row r="4831">
      <c r="O4831">
        <f>IF($R4831="","",CHOOSE($Q$2,YEAR(R4831)*12+MONTH(R4831),INT((R4831-2)/7),YEAR(R4831)*4+ROUNDUP(MONTH(R4831)/3)))</f>
        <v/>
      </c>
      <c r="P4831">
        <f>IF($R4831="","",IF($R4832="",1,IF(O4831&lt;&gt;O4832,1,0)))</f>
        <v/>
      </c>
      <c r="Q4831">
        <f>IF(P4831=1,SUM($P$7:P4831),"")</f>
        <v/>
      </c>
      <c r="R4831">
        <f>IF($A4831="","",IF(ISNUMBER($A4831),$A4831,IFERROR(DATEVALUE($A4831),NA())))</f>
        <v/>
      </c>
    </row>
    <row r="4832">
      <c r="O4832">
        <f>IF($R4832="","",CHOOSE($Q$2,YEAR(R4832)*12+MONTH(R4832),INT((R4832-2)/7),YEAR(R4832)*4+ROUNDUP(MONTH(R4832)/3)))</f>
        <v/>
      </c>
      <c r="P4832">
        <f>IF($R4832="","",IF($R4833="",1,IF(O4832&lt;&gt;O4833,1,0)))</f>
        <v/>
      </c>
      <c r="Q4832">
        <f>IF(P4832=1,SUM($P$7:P4832),"")</f>
        <v/>
      </c>
      <c r="R4832">
        <f>IF($A4832="","",IF(ISNUMBER($A4832),$A4832,IFERROR(DATEVALUE($A4832),NA())))</f>
        <v/>
      </c>
    </row>
    <row r="4833">
      <c r="O4833">
        <f>IF($R4833="","",CHOOSE($Q$2,YEAR(R4833)*12+MONTH(R4833),INT((R4833-2)/7),YEAR(R4833)*4+ROUNDUP(MONTH(R4833)/3)))</f>
        <v/>
      </c>
      <c r="P4833">
        <f>IF($R4833="","",IF($R4834="",1,IF(O4833&lt;&gt;O4834,1,0)))</f>
        <v/>
      </c>
      <c r="Q4833">
        <f>IF(P4833=1,SUM($P$7:P4833),"")</f>
        <v/>
      </c>
      <c r="R4833">
        <f>IF($A4833="","",IF(ISNUMBER($A4833),$A4833,IFERROR(DATEVALUE($A4833),NA())))</f>
        <v/>
      </c>
    </row>
    <row r="4834">
      <c r="O4834">
        <f>IF($R4834="","",CHOOSE($Q$2,YEAR(R4834)*12+MONTH(R4834),INT((R4834-2)/7),YEAR(R4834)*4+ROUNDUP(MONTH(R4834)/3)))</f>
        <v/>
      </c>
      <c r="P4834">
        <f>IF($R4834="","",IF($R4835="",1,IF(O4834&lt;&gt;O4835,1,0)))</f>
        <v/>
      </c>
      <c r="Q4834">
        <f>IF(P4834=1,SUM($P$7:P4834),"")</f>
        <v/>
      </c>
      <c r="R4834">
        <f>IF($A4834="","",IF(ISNUMBER($A4834),$A4834,IFERROR(DATEVALUE($A4834),NA())))</f>
        <v/>
      </c>
    </row>
    <row r="4835">
      <c r="O4835">
        <f>IF($R4835="","",CHOOSE($Q$2,YEAR(R4835)*12+MONTH(R4835),INT((R4835-2)/7),YEAR(R4835)*4+ROUNDUP(MONTH(R4835)/3)))</f>
        <v/>
      </c>
      <c r="P4835">
        <f>IF($R4835="","",IF($R4836="",1,IF(O4835&lt;&gt;O4836,1,0)))</f>
        <v/>
      </c>
      <c r="Q4835">
        <f>IF(P4835=1,SUM($P$7:P4835),"")</f>
        <v/>
      </c>
      <c r="R4835">
        <f>IF($A4835="","",IF(ISNUMBER($A4835),$A4835,IFERROR(DATEVALUE($A4835),NA())))</f>
        <v/>
      </c>
    </row>
    <row r="4836">
      <c r="O4836">
        <f>IF($R4836="","",CHOOSE($Q$2,YEAR(R4836)*12+MONTH(R4836),INT((R4836-2)/7),YEAR(R4836)*4+ROUNDUP(MONTH(R4836)/3)))</f>
        <v/>
      </c>
      <c r="P4836">
        <f>IF($R4836="","",IF($R4837="",1,IF(O4836&lt;&gt;O4837,1,0)))</f>
        <v/>
      </c>
      <c r="Q4836">
        <f>IF(P4836=1,SUM($P$7:P4836),"")</f>
        <v/>
      </c>
      <c r="R4836">
        <f>IF($A4836="","",IF(ISNUMBER($A4836),$A4836,IFERROR(DATEVALUE($A4836),NA())))</f>
        <v/>
      </c>
    </row>
    <row r="4837">
      <c r="O4837">
        <f>IF($R4837="","",CHOOSE($Q$2,YEAR(R4837)*12+MONTH(R4837),INT((R4837-2)/7),YEAR(R4837)*4+ROUNDUP(MONTH(R4837)/3)))</f>
        <v/>
      </c>
      <c r="P4837">
        <f>IF($R4837="","",IF($R4838="",1,IF(O4837&lt;&gt;O4838,1,0)))</f>
        <v/>
      </c>
      <c r="Q4837">
        <f>IF(P4837=1,SUM($P$7:P4837),"")</f>
        <v/>
      </c>
      <c r="R4837">
        <f>IF($A4837="","",IF(ISNUMBER($A4837),$A4837,IFERROR(DATEVALUE($A4837),NA())))</f>
        <v/>
      </c>
    </row>
    <row r="4838">
      <c r="O4838">
        <f>IF($R4838="","",CHOOSE($Q$2,YEAR(R4838)*12+MONTH(R4838),INT((R4838-2)/7),YEAR(R4838)*4+ROUNDUP(MONTH(R4838)/3)))</f>
        <v/>
      </c>
      <c r="P4838">
        <f>IF($R4838="","",IF($R4839="",1,IF(O4838&lt;&gt;O4839,1,0)))</f>
        <v/>
      </c>
      <c r="Q4838">
        <f>IF(P4838=1,SUM($P$7:P4838),"")</f>
        <v/>
      </c>
      <c r="R4838">
        <f>IF($A4838="","",IF(ISNUMBER($A4838),$A4838,IFERROR(DATEVALUE($A4838),NA())))</f>
        <v/>
      </c>
    </row>
    <row r="4839">
      <c r="O4839">
        <f>IF($R4839="","",CHOOSE($Q$2,YEAR(R4839)*12+MONTH(R4839),INT((R4839-2)/7),YEAR(R4839)*4+ROUNDUP(MONTH(R4839)/3)))</f>
        <v/>
      </c>
      <c r="P4839">
        <f>IF($R4839="","",IF($R4840="",1,IF(O4839&lt;&gt;O4840,1,0)))</f>
        <v/>
      </c>
      <c r="Q4839">
        <f>IF(P4839=1,SUM($P$7:P4839),"")</f>
        <v/>
      </c>
      <c r="R4839">
        <f>IF($A4839="","",IF(ISNUMBER($A4839),$A4839,IFERROR(DATEVALUE($A4839),NA())))</f>
        <v/>
      </c>
    </row>
    <row r="4840">
      <c r="O4840">
        <f>IF($R4840="","",CHOOSE($Q$2,YEAR(R4840)*12+MONTH(R4840),INT((R4840-2)/7),YEAR(R4840)*4+ROUNDUP(MONTH(R4840)/3)))</f>
        <v/>
      </c>
      <c r="P4840">
        <f>IF($R4840="","",IF($R4841="",1,IF(O4840&lt;&gt;O4841,1,0)))</f>
        <v/>
      </c>
      <c r="Q4840">
        <f>IF(P4840=1,SUM($P$7:P4840),"")</f>
        <v/>
      </c>
      <c r="R4840">
        <f>IF($A4840="","",IF(ISNUMBER($A4840),$A4840,IFERROR(DATEVALUE($A4840),NA())))</f>
        <v/>
      </c>
    </row>
    <row r="4841">
      <c r="O4841">
        <f>IF($R4841="","",CHOOSE($Q$2,YEAR(R4841)*12+MONTH(R4841),INT((R4841-2)/7),YEAR(R4841)*4+ROUNDUP(MONTH(R4841)/3)))</f>
        <v/>
      </c>
      <c r="P4841">
        <f>IF($R4841="","",IF($R4842="",1,IF(O4841&lt;&gt;O4842,1,0)))</f>
        <v/>
      </c>
      <c r="Q4841">
        <f>IF(P4841=1,SUM($P$7:P4841),"")</f>
        <v/>
      </c>
      <c r="R4841">
        <f>IF($A4841="","",IF(ISNUMBER($A4841),$A4841,IFERROR(DATEVALUE($A4841),NA())))</f>
        <v/>
      </c>
    </row>
    <row r="4842">
      <c r="O4842">
        <f>IF($R4842="","",CHOOSE($Q$2,YEAR(R4842)*12+MONTH(R4842),INT((R4842-2)/7),YEAR(R4842)*4+ROUNDUP(MONTH(R4842)/3)))</f>
        <v/>
      </c>
      <c r="P4842">
        <f>IF($R4842="","",IF($R4843="",1,IF(O4842&lt;&gt;O4843,1,0)))</f>
        <v/>
      </c>
      <c r="Q4842">
        <f>IF(P4842=1,SUM($P$7:P4842),"")</f>
        <v/>
      </c>
      <c r="R4842">
        <f>IF($A4842="","",IF(ISNUMBER($A4842),$A4842,IFERROR(DATEVALUE($A4842),NA())))</f>
        <v/>
      </c>
    </row>
    <row r="4843">
      <c r="O4843">
        <f>IF($R4843="","",CHOOSE($Q$2,YEAR(R4843)*12+MONTH(R4843),INT((R4843-2)/7),YEAR(R4843)*4+ROUNDUP(MONTH(R4843)/3)))</f>
        <v/>
      </c>
      <c r="P4843">
        <f>IF($R4843="","",IF($R4844="",1,IF(O4843&lt;&gt;O4844,1,0)))</f>
        <v/>
      </c>
      <c r="Q4843">
        <f>IF(P4843=1,SUM($P$7:P4843),"")</f>
        <v/>
      </c>
      <c r="R4843">
        <f>IF($A4843="","",IF(ISNUMBER($A4843),$A4843,IFERROR(DATEVALUE($A4843),NA())))</f>
        <v/>
      </c>
    </row>
    <row r="4844">
      <c r="O4844">
        <f>IF($R4844="","",CHOOSE($Q$2,YEAR(R4844)*12+MONTH(R4844),INT((R4844-2)/7),YEAR(R4844)*4+ROUNDUP(MONTH(R4844)/3)))</f>
        <v/>
      </c>
      <c r="P4844">
        <f>IF($R4844="","",IF($R4845="",1,IF(O4844&lt;&gt;O4845,1,0)))</f>
        <v/>
      </c>
      <c r="Q4844">
        <f>IF(P4844=1,SUM($P$7:P4844),"")</f>
        <v/>
      </c>
      <c r="R4844">
        <f>IF($A4844="","",IF(ISNUMBER($A4844),$A4844,IFERROR(DATEVALUE($A4844),NA())))</f>
        <v/>
      </c>
    </row>
    <row r="4845">
      <c r="O4845">
        <f>IF($R4845="","",CHOOSE($Q$2,YEAR(R4845)*12+MONTH(R4845),INT((R4845-2)/7),YEAR(R4845)*4+ROUNDUP(MONTH(R4845)/3)))</f>
        <v/>
      </c>
      <c r="P4845">
        <f>IF($R4845="","",IF($R4846="",1,IF(O4845&lt;&gt;O4846,1,0)))</f>
        <v/>
      </c>
      <c r="Q4845">
        <f>IF(P4845=1,SUM($P$7:P4845),"")</f>
        <v/>
      </c>
      <c r="R4845">
        <f>IF($A4845="","",IF(ISNUMBER($A4845),$A4845,IFERROR(DATEVALUE($A4845),NA())))</f>
        <v/>
      </c>
    </row>
    <row r="4846">
      <c r="O4846">
        <f>IF($R4846="","",CHOOSE($Q$2,YEAR(R4846)*12+MONTH(R4846),INT((R4846-2)/7),YEAR(R4846)*4+ROUNDUP(MONTH(R4846)/3)))</f>
        <v/>
      </c>
      <c r="P4846">
        <f>IF($R4846="","",IF($R4847="",1,IF(O4846&lt;&gt;O4847,1,0)))</f>
        <v/>
      </c>
      <c r="Q4846">
        <f>IF(P4846=1,SUM($P$7:P4846),"")</f>
        <v/>
      </c>
      <c r="R4846">
        <f>IF($A4846="","",IF(ISNUMBER($A4846),$A4846,IFERROR(DATEVALUE($A4846),NA())))</f>
        <v/>
      </c>
    </row>
    <row r="4847">
      <c r="O4847">
        <f>IF($R4847="","",CHOOSE($Q$2,YEAR(R4847)*12+MONTH(R4847),INT((R4847-2)/7),YEAR(R4847)*4+ROUNDUP(MONTH(R4847)/3)))</f>
        <v/>
      </c>
      <c r="P4847">
        <f>IF($R4847="","",IF($R4848="",1,IF(O4847&lt;&gt;O4848,1,0)))</f>
        <v/>
      </c>
      <c r="Q4847">
        <f>IF(P4847=1,SUM($P$7:P4847),"")</f>
        <v/>
      </c>
      <c r="R4847">
        <f>IF($A4847="","",IF(ISNUMBER($A4847),$A4847,IFERROR(DATEVALUE($A4847),NA())))</f>
        <v/>
      </c>
    </row>
    <row r="4848">
      <c r="O4848">
        <f>IF($R4848="","",CHOOSE($Q$2,YEAR(R4848)*12+MONTH(R4848),INT((R4848-2)/7),YEAR(R4848)*4+ROUNDUP(MONTH(R4848)/3)))</f>
        <v/>
      </c>
      <c r="P4848">
        <f>IF($R4848="","",IF($R4849="",1,IF(O4848&lt;&gt;O4849,1,0)))</f>
        <v/>
      </c>
      <c r="Q4848">
        <f>IF(P4848=1,SUM($P$7:P4848),"")</f>
        <v/>
      </c>
      <c r="R4848">
        <f>IF($A4848="","",IF(ISNUMBER($A4848),$A4848,IFERROR(DATEVALUE($A4848),NA())))</f>
        <v/>
      </c>
    </row>
    <row r="4849">
      <c r="O4849">
        <f>IF($R4849="","",CHOOSE($Q$2,YEAR(R4849)*12+MONTH(R4849),INT((R4849-2)/7),YEAR(R4849)*4+ROUNDUP(MONTH(R4849)/3)))</f>
        <v/>
      </c>
      <c r="P4849">
        <f>IF($R4849="","",IF($R4850="",1,IF(O4849&lt;&gt;O4850,1,0)))</f>
        <v/>
      </c>
      <c r="Q4849">
        <f>IF(P4849=1,SUM($P$7:P4849),"")</f>
        <v/>
      </c>
      <c r="R4849">
        <f>IF($A4849="","",IF(ISNUMBER($A4849),$A4849,IFERROR(DATEVALUE($A4849),NA())))</f>
        <v/>
      </c>
    </row>
    <row r="4850">
      <c r="O4850">
        <f>IF($R4850="","",CHOOSE($Q$2,YEAR(R4850)*12+MONTH(R4850),INT((R4850-2)/7),YEAR(R4850)*4+ROUNDUP(MONTH(R4850)/3)))</f>
        <v/>
      </c>
      <c r="P4850">
        <f>IF($R4850="","",IF($R4851="",1,IF(O4850&lt;&gt;O4851,1,0)))</f>
        <v/>
      </c>
      <c r="Q4850">
        <f>IF(P4850=1,SUM($P$7:P4850),"")</f>
        <v/>
      </c>
      <c r="R4850">
        <f>IF($A4850="","",IF(ISNUMBER($A4850),$A4850,IFERROR(DATEVALUE($A4850),NA())))</f>
        <v/>
      </c>
    </row>
    <row r="4851">
      <c r="O4851">
        <f>IF($R4851="","",CHOOSE($Q$2,YEAR(R4851)*12+MONTH(R4851),INT((R4851-2)/7),YEAR(R4851)*4+ROUNDUP(MONTH(R4851)/3)))</f>
        <v/>
      </c>
      <c r="P4851">
        <f>IF($R4851="","",IF($R4852="",1,IF(O4851&lt;&gt;O4852,1,0)))</f>
        <v/>
      </c>
      <c r="Q4851">
        <f>IF(P4851=1,SUM($P$7:P4851),"")</f>
        <v/>
      </c>
      <c r="R4851">
        <f>IF($A4851="","",IF(ISNUMBER($A4851),$A4851,IFERROR(DATEVALUE($A4851),NA())))</f>
        <v/>
      </c>
    </row>
    <row r="4852">
      <c r="O4852">
        <f>IF($R4852="","",CHOOSE($Q$2,YEAR(R4852)*12+MONTH(R4852),INT((R4852-2)/7),YEAR(R4852)*4+ROUNDUP(MONTH(R4852)/3)))</f>
        <v/>
      </c>
      <c r="P4852">
        <f>IF($R4852="","",IF($R4853="",1,IF(O4852&lt;&gt;O4853,1,0)))</f>
        <v/>
      </c>
      <c r="Q4852">
        <f>IF(P4852=1,SUM($P$7:P4852),"")</f>
        <v/>
      </c>
      <c r="R4852">
        <f>IF($A4852="","",IF(ISNUMBER($A4852),$A4852,IFERROR(DATEVALUE($A4852),NA())))</f>
        <v/>
      </c>
    </row>
    <row r="4853">
      <c r="O4853">
        <f>IF($R4853="","",CHOOSE($Q$2,YEAR(R4853)*12+MONTH(R4853),INT((R4853-2)/7),YEAR(R4853)*4+ROUNDUP(MONTH(R4853)/3)))</f>
        <v/>
      </c>
      <c r="P4853">
        <f>IF($R4853="","",IF($R4854="",1,IF(O4853&lt;&gt;O4854,1,0)))</f>
        <v/>
      </c>
      <c r="Q4853">
        <f>IF(P4853=1,SUM($P$7:P4853),"")</f>
        <v/>
      </c>
      <c r="R4853">
        <f>IF($A4853="","",IF(ISNUMBER($A4853),$A4853,IFERROR(DATEVALUE($A4853),NA())))</f>
        <v/>
      </c>
    </row>
    <row r="4854">
      <c r="O4854">
        <f>IF($R4854="","",CHOOSE($Q$2,YEAR(R4854)*12+MONTH(R4854),INT((R4854-2)/7),YEAR(R4854)*4+ROUNDUP(MONTH(R4854)/3)))</f>
        <v/>
      </c>
      <c r="P4854">
        <f>IF($R4854="","",IF($R4855="",1,IF(O4854&lt;&gt;O4855,1,0)))</f>
        <v/>
      </c>
      <c r="Q4854">
        <f>IF(P4854=1,SUM($P$7:P4854),"")</f>
        <v/>
      </c>
      <c r="R4854">
        <f>IF($A4854="","",IF(ISNUMBER($A4854),$A4854,IFERROR(DATEVALUE($A4854),NA())))</f>
        <v/>
      </c>
    </row>
    <row r="4855">
      <c r="O4855">
        <f>IF($R4855="","",CHOOSE($Q$2,YEAR(R4855)*12+MONTH(R4855),INT((R4855-2)/7),YEAR(R4855)*4+ROUNDUP(MONTH(R4855)/3)))</f>
        <v/>
      </c>
      <c r="P4855">
        <f>IF($R4855="","",IF($R4856="",1,IF(O4855&lt;&gt;O4856,1,0)))</f>
        <v/>
      </c>
      <c r="Q4855">
        <f>IF(P4855=1,SUM($P$7:P4855),"")</f>
        <v/>
      </c>
      <c r="R4855">
        <f>IF($A4855="","",IF(ISNUMBER($A4855),$A4855,IFERROR(DATEVALUE($A4855),NA())))</f>
        <v/>
      </c>
    </row>
    <row r="4856">
      <c r="O4856">
        <f>IF($R4856="","",CHOOSE($Q$2,YEAR(R4856)*12+MONTH(R4856),INT((R4856-2)/7),YEAR(R4856)*4+ROUNDUP(MONTH(R4856)/3)))</f>
        <v/>
      </c>
      <c r="P4856">
        <f>IF($R4856="","",IF($R4857="",1,IF(O4856&lt;&gt;O4857,1,0)))</f>
        <v/>
      </c>
      <c r="Q4856">
        <f>IF(P4856=1,SUM($P$7:P4856),"")</f>
        <v/>
      </c>
      <c r="R4856">
        <f>IF($A4856="","",IF(ISNUMBER($A4856),$A4856,IFERROR(DATEVALUE($A4856),NA())))</f>
        <v/>
      </c>
    </row>
    <row r="4857">
      <c r="O4857">
        <f>IF($R4857="","",CHOOSE($Q$2,YEAR(R4857)*12+MONTH(R4857),INT((R4857-2)/7),YEAR(R4857)*4+ROUNDUP(MONTH(R4857)/3)))</f>
        <v/>
      </c>
      <c r="P4857">
        <f>IF($R4857="","",IF($R4858="",1,IF(O4857&lt;&gt;O4858,1,0)))</f>
        <v/>
      </c>
      <c r="Q4857">
        <f>IF(P4857=1,SUM($P$7:P4857),"")</f>
        <v/>
      </c>
      <c r="R4857">
        <f>IF($A4857="","",IF(ISNUMBER($A4857),$A4857,IFERROR(DATEVALUE($A4857),NA())))</f>
        <v/>
      </c>
    </row>
    <row r="4858">
      <c r="O4858">
        <f>IF($R4858="","",CHOOSE($Q$2,YEAR(R4858)*12+MONTH(R4858),INT((R4858-2)/7),YEAR(R4858)*4+ROUNDUP(MONTH(R4858)/3)))</f>
        <v/>
      </c>
      <c r="P4858">
        <f>IF($R4858="","",IF($R4859="",1,IF(O4858&lt;&gt;O4859,1,0)))</f>
        <v/>
      </c>
      <c r="Q4858">
        <f>IF(P4858=1,SUM($P$7:P4858),"")</f>
        <v/>
      </c>
      <c r="R4858">
        <f>IF($A4858="","",IF(ISNUMBER($A4858),$A4858,IFERROR(DATEVALUE($A4858),NA())))</f>
        <v/>
      </c>
    </row>
    <row r="4859">
      <c r="O4859">
        <f>IF($R4859="","",CHOOSE($Q$2,YEAR(R4859)*12+MONTH(R4859),INT((R4859-2)/7),YEAR(R4859)*4+ROUNDUP(MONTH(R4859)/3)))</f>
        <v/>
      </c>
      <c r="P4859">
        <f>IF($R4859="","",IF($R4860="",1,IF(O4859&lt;&gt;O4860,1,0)))</f>
        <v/>
      </c>
      <c r="Q4859">
        <f>IF(P4859=1,SUM($P$7:P4859),"")</f>
        <v/>
      </c>
      <c r="R4859">
        <f>IF($A4859="","",IF(ISNUMBER($A4859),$A4859,IFERROR(DATEVALUE($A4859),NA())))</f>
        <v/>
      </c>
    </row>
    <row r="4860">
      <c r="O4860">
        <f>IF($R4860="","",CHOOSE($Q$2,YEAR(R4860)*12+MONTH(R4860),INT((R4860-2)/7),YEAR(R4860)*4+ROUNDUP(MONTH(R4860)/3)))</f>
        <v/>
      </c>
      <c r="P4860">
        <f>IF($R4860="","",IF($R4861="",1,IF(O4860&lt;&gt;O4861,1,0)))</f>
        <v/>
      </c>
      <c r="Q4860">
        <f>IF(P4860=1,SUM($P$7:P4860),"")</f>
        <v/>
      </c>
      <c r="R4860">
        <f>IF($A4860="","",IF(ISNUMBER($A4860),$A4860,IFERROR(DATEVALUE($A4860),NA())))</f>
        <v/>
      </c>
    </row>
    <row r="4861">
      <c r="O4861">
        <f>IF($R4861="","",CHOOSE($Q$2,YEAR(R4861)*12+MONTH(R4861),INT((R4861-2)/7),YEAR(R4861)*4+ROUNDUP(MONTH(R4861)/3)))</f>
        <v/>
      </c>
      <c r="P4861">
        <f>IF($R4861="","",IF($R4862="",1,IF(O4861&lt;&gt;O4862,1,0)))</f>
        <v/>
      </c>
      <c r="Q4861">
        <f>IF(P4861=1,SUM($P$7:P4861),"")</f>
        <v/>
      </c>
      <c r="R4861">
        <f>IF($A4861="","",IF(ISNUMBER($A4861),$A4861,IFERROR(DATEVALUE($A4861),NA())))</f>
        <v/>
      </c>
    </row>
    <row r="4862">
      <c r="O4862">
        <f>IF($R4862="","",CHOOSE($Q$2,YEAR(R4862)*12+MONTH(R4862),INT((R4862-2)/7),YEAR(R4862)*4+ROUNDUP(MONTH(R4862)/3)))</f>
        <v/>
      </c>
      <c r="P4862">
        <f>IF($R4862="","",IF($R4863="",1,IF(O4862&lt;&gt;O4863,1,0)))</f>
        <v/>
      </c>
      <c r="Q4862">
        <f>IF(P4862=1,SUM($P$7:P4862),"")</f>
        <v/>
      </c>
      <c r="R4862">
        <f>IF($A4862="","",IF(ISNUMBER($A4862),$A4862,IFERROR(DATEVALUE($A4862),NA())))</f>
        <v/>
      </c>
    </row>
    <row r="4863">
      <c r="O4863">
        <f>IF($R4863="","",CHOOSE($Q$2,YEAR(R4863)*12+MONTH(R4863),INT((R4863-2)/7),YEAR(R4863)*4+ROUNDUP(MONTH(R4863)/3)))</f>
        <v/>
      </c>
      <c r="P4863">
        <f>IF($R4863="","",IF($R4864="",1,IF(O4863&lt;&gt;O4864,1,0)))</f>
        <v/>
      </c>
      <c r="Q4863">
        <f>IF(P4863=1,SUM($P$7:P4863),"")</f>
        <v/>
      </c>
      <c r="R4863">
        <f>IF($A4863="","",IF(ISNUMBER($A4863),$A4863,IFERROR(DATEVALUE($A4863),NA())))</f>
        <v/>
      </c>
    </row>
    <row r="4864">
      <c r="O4864">
        <f>IF($R4864="","",CHOOSE($Q$2,YEAR(R4864)*12+MONTH(R4864),INT((R4864-2)/7),YEAR(R4864)*4+ROUNDUP(MONTH(R4864)/3)))</f>
        <v/>
      </c>
      <c r="P4864">
        <f>IF($R4864="","",IF($R4865="",1,IF(O4864&lt;&gt;O4865,1,0)))</f>
        <v/>
      </c>
      <c r="Q4864">
        <f>IF(P4864=1,SUM($P$7:P4864),"")</f>
        <v/>
      </c>
      <c r="R4864">
        <f>IF($A4864="","",IF(ISNUMBER($A4864),$A4864,IFERROR(DATEVALUE($A4864),NA())))</f>
        <v/>
      </c>
    </row>
    <row r="4865">
      <c r="O4865">
        <f>IF($R4865="","",CHOOSE($Q$2,YEAR(R4865)*12+MONTH(R4865),INT((R4865-2)/7),YEAR(R4865)*4+ROUNDUP(MONTH(R4865)/3)))</f>
        <v/>
      </c>
      <c r="P4865">
        <f>IF($R4865="","",IF($R4866="",1,IF(O4865&lt;&gt;O4866,1,0)))</f>
        <v/>
      </c>
      <c r="Q4865">
        <f>IF(P4865=1,SUM($P$7:P4865),"")</f>
        <v/>
      </c>
      <c r="R4865">
        <f>IF($A4865="","",IF(ISNUMBER($A4865),$A4865,IFERROR(DATEVALUE($A4865),NA())))</f>
        <v/>
      </c>
    </row>
    <row r="4866">
      <c r="O4866">
        <f>IF($R4866="","",CHOOSE($Q$2,YEAR(R4866)*12+MONTH(R4866),INT((R4866-2)/7),YEAR(R4866)*4+ROUNDUP(MONTH(R4866)/3)))</f>
        <v/>
      </c>
      <c r="P4866">
        <f>IF($R4866="","",IF($R4867="",1,IF(O4866&lt;&gt;O4867,1,0)))</f>
        <v/>
      </c>
      <c r="Q4866">
        <f>IF(P4866=1,SUM($P$7:P4866),"")</f>
        <v/>
      </c>
      <c r="R4866">
        <f>IF($A4866="","",IF(ISNUMBER($A4866),$A4866,IFERROR(DATEVALUE($A4866),NA())))</f>
        <v/>
      </c>
    </row>
    <row r="4867">
      <c r="O4867">
        <f>IF($R4867="","",CHOOSE($Q$2,YEAR(R4867)*12+MONTH(R4867),INT((R4867-2)/7),YEAR(R4867)*4+ROUNDUP(MONTH(R4867)/3)))</f>
        <v/>
      </c>
      <c r="P4867">
        <f>IF($R4867="","",IF($R4868="",1,IF(O4867&lt;&gt;O4868,1,0)))</f>
        <v/>
      </c>
      <c r="Q4867">
        <f>IF(P4867=1,SUM($P$7:P4867),"")</f>
        <v/>
      </c>
      <c r="R4867">
        <f>IF($A4867="","",IF(ISNUMBER($A4867),$A4867,IFERROR(DATEVALUE($A4867),NA())))</f>
        <v/>
      </c>
    </row>
    <row r="4868">
      <c r="O4868">
        <f>IF($R4868="","",CHOOSE($Q$2,YEAR(R4868)*12+MONTH(R4868),INT((R4868-2)/7),YEAR(R4868)*4+ROUNDUP(MONTH(R4868)/3)))</f>
        <v/>
      </c>
      <c r="P4868">
        <f>IF($R4868="","",IF($R4869="",1,IF(O4868&lt;&gt;O4869,1,0)))</f>
        <v/>
      </c>
      <c r="Q4868">
        <f>IF(P4868=1,SUM($P$7:P4868),"")</f>
        <v/>
      </c>
      <c r="R4868">
        <f>IF($A4868="","",IF(ISNUMBER($A4868),$A4868,IFERROR(DATEVALUE($A4868),NA())))</f>
        <v/>
      </c>
    </row>
    <row r="4869">
      <c r="O4869">
        <f>IF($R4869="","",CHOOSE($Q$2,YEAR(R4869)*12+MONTH(R4869),INT((R4869-2)/7),YEAR(R4869)*4+ROUNDUP(MONTH(R4869)/3)))</f>
        <v/>
      </c>
      <c r="P4869">
        <f>IF($R4869="","",IF($R4870="",1,IF(O4869&lt;&gt;O4870,1,0)))</f>
        <v/>
      </c>
      <c r="Q4869">
        <f>IF(P4869=1,SUM($P$7:P4869),"")</f>
        <v/>
      </c>
      <c r="R4869">
        <f>IF($A4869="","",IF(ISNUMBER($A4869),$A4869,IFERROR(DATEVALUE($A4869),NA())))</f>
        <v/>
      </c>
    </row>
    <row r="4870">
      <c r="O4870">
        <f>IF($R4870="","",CHOOSE($Q$2,YEAR(R4870)*12+MONTH(R4870),INT((R4870-2)/7),YEAR(R4870)*4+ROUNDUP(MONTH(R4870)/3)))</f>
        <v/>
      </c>
      <c r="P4870">
        <f>IF($R4870="","",IF($R4871="",1,IF(O4870&lt;&gt;O4871,1,0)))</f>
        <v/>
      </c>
      <c r="Q4870">
        <f>IF(P4870=1,SUM($P$7:P4870),"")</f>
        <v/>
      </c>
      <c r="R4870">
        <f>IF($A4870="","",IF(ISNUMBER($A4870),$A4870,IFERROR(DATEVALUE($A4870),NA())))</f>
        <v/>
      </c>
    </row>
    <row r="4871">
      <c r="O4871">
        <f>IF($R4871="","",CHOOSE($Q$2,YEAR(R4871)*12+MONTH(R4871),INT((R4871-2)/7),YEAR(R4871)*4+ROUNDUP(MONTH(R4871)/3)))</f>
        <v/>
      </c>
      <c r="P4871">
        <f>IF($R4871="","",IF($R4872="",1,IF(O4871&lt;&gt;O4872,1,0)))</f>
        <v/>
      </c>
      <c r="Q4871">
        <f>IF(P4871=1,SUM($P$7:P4871),"")</f>
        <v/>
      </c>
      <c r="R4871">
        <f>IF($A4871="","",IF(ISNUMBER($A4871),$A4871,IFERROR(DATEVALUE($A4871),NA())))</f>
        <v/>
      </c>
    </row>
    <row r="4872">
      <c r="O4872">
        <f>IF($R4872="","",CHOOSE($Q$2,YEAR(R4872)*12+MONTH(R4872),INT((R4872-2)/7),YEAR(R4872)*4+ROUNDUP(MONTH(R4872)/3)))</f>
        <v/>
      </c>
      <c r="P4872">
        <f>IF($R4872="","",IF($R4873="",1,IF(O4872&lt;&gt;O4873,1,0)))</f>
        <v/>
      </c>
      <c r="Q4872">
        <f>IF(P4872=1,SUM($P$7:P4872),"")</f>
        <v/>
      </c>
      <c r="R4872">
        <f>IF($A4872="","",IF(ISNUMBER($A4872),$A4872,IFERROR(DATEVALUE($A4872),NA())))</f>
        <v/>
      </c>
    </row>
    <row r="4873">
      <c r="O4873">
        <f>IF($R4873="","",CHOOSE($Q$2,YEAR(R4873)*12+MONTH(R4873),INT((R4873-2)/7),YEAR(R4873)*4+ROUNDUP(MONTH(R4873)/3)))</f>
        <v/>
      </c>
      <c r="P4873">
        <f>IF($R4873="","",IF($R4874="",1,IF(O4873&lt;&gt;O4874,1,0)))</f>
        <v/>
      </c>
      <c r="Q4873">
        <f>IF(P4873=1,SUM($P$7:P4873),"")</f>
        <v/>
      </c>
      <c r="R4873">
        <f>IF($A4873="","",IF(ISNUMBER($A4873),$A4873,IFERROR(DATEVALUE($A4873),NA())))</f>
        <v/>
      </c>
    </row>
    <row r="4874">
      <c r="O4874">
        <f>IF($R4874="","",CHOOSE($Q$2,YEAR(R4874)*12+MONTH(R4874),INT((R4874-2)/7),YEAR(R4874)*4+ROUNDUP(MONTH(R4874)/3)))</f>
        <v/>
      </c>
      <c r="P4874">
        <f>IF($R4874="","",IF($R4875="",1,IF(O4874&lt;&gt;O4875,1,0)))</f>
        <v/>
      </c>
      <c r="Q4874">
        <f>IF(P4874=1,SUM($P$7:P4874),"")</f>
        <v/>
      </c>
      <c r="R4874">
        <f>IF($A4874="","",IF(ISNUMBER($A4874),$A4874,IFERROR(DATEVALUE($A4874),NA())))</f>
        <v/>
      </c>
    </row>
    <row r="4875">
      <c r="O4875">
        <f>IF($R4875="","",CHOOSE($Q$2,YEAR(R4875)*12+MONTH(R4875),INT((R4875-2)/7),YEAR(R4875)*4+ROUNDUP(MONTH(R4875)/3)))</f>
        <v/>
      </c>
      <c r="P4875">
        <f>IF($R4875="","",IF($R4876="",1,IF(O4875&lt;&gt;O4876,1,0)))</f>
        <v/>
      </c>
      <c r="Q4875">
        <f>IF(P4875=1,SUM($P$7:P4875),"")</f>
        <v/>
      </c>
      <c r="R4875">
        <f>IF($A4875="","",IF(ISNUMBER($A4875),$A4875,IFERROR(DATEVALUE($A4875),NA())))</f>
        <v/>
      </c>
    </row>
    <row r="4876">
      <c r="O4876">
        <f>IF($R4876="","",CHOOSE($Q$2,YEAR(R4876)*12+MONTH(R4876),INT((R4876-2)/7),YEAR(R4876)*4+ROUNDUP(MONTH(R4876)/3)))</f>
        <v/>
      </c>
      <c r="P4876">
        <f>IF($R4876="","",IF($R4877="",1,IF(O4876&lt;&gt;O4877,1,0)))</f>
        <v/>
      </c>
      <c r="Q4876">
        <f>IF(P4876=1,SUM($P$7:P4876),"")</f>
        <v/>
      </c>
      <c r="R4876">
        <f>IF($A4876="","",IF(ISNUMBER($A4876),$A4876,IFERROR(DATEVALUE($A4876),NA())))</f>
        <v/>
      </c>
    </row>
    <row r="4877">
      <c r="O4877">
        <f>IF($R4877="","",CHOOSE($Q$2,YEAR(R4877)*12+MONTH(R4877),INT((R4877-2)/7),YEAR(R4877)*4+ROUNDUP(MONTH(R4877)/3)))</f>
        <v/>
      </c>
      <c r="P4877">
        <f>IF($R4877="","",IF($R4878="",1,IF(O4877&lt;&gt;O4878,1,0)))</f>
        <v/>
      </c>
      <c r="Q4877">
        <f>IF(P4877=1,SUM($P$7:P4877),"")</f>
        <v/>
      </c>
      <c r="R4877">
        <f>IF($A4877="","",IF(ISNUMBER($A4877),$A4877,IFERROR(DATEVALUE($A4877),NA())))</f>
        <v/>
      </c>
    </row>
    <row r="4878">
      <c r="O4878">
        <f>IF($R4878="","",CHOOSE($Q$2,YEAR(R4878)*12+MONTH(R4878),INT((R4878-2)/7),YEAR(R4878)*4+ROUNDUP(MONTH(R4878)/3)))</f>
        <v/>
      </c>
      <c r="P4878">
        <f>IF($R4878="","",IF($R4879="",1,IF(O4878&lt;&gt;O4879,1,0)))</f>
        <v/>
      </c>
      <c r="Q4878">
        <f>IF(P4878=1,SUM($P$7:P4878),"")</f>
        <v/>
      </c>
      <c r="R4878">
        <f>IF($A4878="","",IF(ISNUMBER($A4878),$A4878,IFERROR(DATEVALUE($A4878),NA())))</f>
        <v/>
      </c>
    </row>
    <row r="4879">
      <c r="O4879">
        <f>IF($R4879="","",CHOOSE($Q$2,YEAR(R4879)*12+MONTH(R4879),INT((R4879-2)/7),YEAR(R4879)*4+ROUNDUP(MONTH(R4879)/3)))</f>
        <v/>
      </c>
      <c r="P4879">
        <f>IF($R4879="","",IF($R4880="",1,IF(O4879&lt;&gt;O4880,1,0)))</f>
        <v/>
      </c>
      <c r="Q4879">
        <f>IF(P4879=1,SUM($P$7:P4879),"")</f>
        <v/>
      </c>
      <c r="R4879">
        <f>IF($A4879="","",IF(ISNUMBER($A4879),$A4879,IFERROR(DATEVALUE($A4879),NA())))</f>
        <v/>
      </c>
    </row>
    <row r="4880">
      <c r="O4880">
        <f>IF($R4880="","",CHOOSE($Q$2,YEAR(R4880)*12+MONTH(R4880),INT((R4880-2)/7),YEAR(R4880)*4+ROUNDUP(MONTH(R4880)/3)))</f>
        <v/>
      </c>
      <c r="P4880">
        <f>IF($R4880="","",IF($R4881="",1,IF(O4880&lt;&gt;O4881,1,0)))</f>
        <v/>
      </c>
      <c r="Q4880">
        <f>IF(P4880=1,SUM($P$7:P4880),"")</f>
        <v/>
      </c>
      <c r="R4880">
        <f>IF($A4880="","",IF(ISNUMBER($A4880),$A4880,IFERROR(DATEVALUE($A4880),NA())))</f>
        <v/>
      </c>
    </row>
    <row r="4881">
      <c r="O4881">
        <f>IF($R4881="","",CHOOSE($Q$2,YEAR(R4881)*12+MONTH(R4881),INT((R4881-2)/7),YEAR(R4881)*4+ROUNDUP(MONTH(R4881)/3)))</f>
        <v/>
      </c>
      <c r="P4881">
        <f>IF($R4881="","",IF($R4882="",1,IF(O4881&lt;&gt;O4882,1,0)))</f>
        <v/>
      </c>
      <c r="Q4881">
        <f>IF(P4881=1,SUM($P$7:P4881),"")</f>
        <v/>
      </c>
      <c r="R4881">
        <f>IF($A4881="","",IF(ISNUMBER($A4881),$A4881,IFERROR(DATEVALUE($A4881),NA())))</f>
        <v/>
      </c>
    </row>
    <row r="4882">
      <c r="O4882">
        <f>IF($R4882="","",CHOOSE($Q$2,YEAR(R4882)*12+MONTH(R4882),INT((R4882-2)/7),YEAR(R4882)*4+ROUNDUP(MONTH(R4882)/3)))</f>
        <v/>
      </c>
      <c r="P4882">
        <f>IF($R4882="","",IF($R4883="",1,IF(O4882&lt;&gt;O4883,1,0)))</f>
        <v/>
      </c>
      <c r="Q4882">
        <f>IF(P4882=1,SUM($P$7:P4882),"")</f>
        <v/>
      </c>
      <c r="R4882">
        <f>IF($A4882="","",IF(ISNUMBER($A4882),$A4882,IFERROR(DATEVALUE($A4882),NA())))</f>
        <v/>
      </c>
    </row>
    <row r="4883">
      <c r="O4883">
        <f>IF($R4883="","",CHOOSE($Q$2,YEAR(R4883)*12+MONTH(R4883),INT((R4883-2)/7),YEAR(R4883)*4+ROUNDUP(MONTH(R4883)/3)))</f>
        <v/>
      </c>
      <c r="P4883">
        <f>IF($R4883="","",IF($R4884="",1,IF(O4883&lt;&gt;O4884,1,0)))</f>
        <v/>
      </c>
      <c r="Q4883">
        <f>IF(P4883=1,SUM($P$7:P4883),"")</f>
        <v/>
      </c>
      <c r="R4883">
        <f>IF($A4883="","",IF(ISNUMBER($A4883),$A4883,IFERROR(DATEVALUE($A4883),NA())))</f>
        <v/>
      </c>
    </row>
    <row r="4884">
      <c r="O4884">
        <f>IF($R4884="","",CHOOSE($Q$2,YEAR(R4884)*12+MONTH(R4884),INT((R4884-2)/7),YEAR(R4884)*4+ROUNDUP(MONTH(R4884)/3)))</f>
        <v/>
      </c>
      <c r="P4884">
        <f>IF($R4884="","",IF($R4885="",1,IF(O4884&lt;&gt;O4885,1,0)))</f>
        <v/>
      </c>
      <c r="Q4884">
        <f>IF(P4884=1,SUM($P$7:P4884),"")</f>
        <v/>
      </c>
      <c r="R4884">
        <f>IF($A4884="","",IF(ISNUMBER($A4884),$A4884,IFERROR(DATEVALUE($A4884),NA())))</f>
        <v/>
      </c>
    </row>
    <row r="4885">
      <c r="O4885">
        <f>IF($R4885="","",CHOOSE($Q$2,YEAR(R4885)*12+MONTH(R4885),INT((R4885-2)/7),YEAR(R4885)*4+ROUNDUP(MONTH(R4885)/3)))</f>
        <v/>
      </c>
      <c r="P4885">
        <f>IF($R4885="","",IF($R4886="",1,IF(O4885&lt;&gt;O4886,1,0)))</f>
        <v/>
      </c>
      <c r="Q4885">
        <f>IF(P4885=1,SUM($P$7:P4885),"")</f>
        <v/>
      </c>
      <c r="R4885">
        <f>IF($A4885="","",IF(ISNUMBER($A4885),$A4885,IFERROR(DATEVALUE($A4885),NA())))</f>
        <v/>
      </c>
    </row>
    <row r="4886">
      <c r="O4886">
        <f>IF($R4886="","",CHOOSE($Q$2,YEAR(R4886)*12+MONTH(R4886),INT((R4886-2)/7),YEAR(R4886)*4+ROUNDUP(MONTH(R4886)/3)))</f>
        <v/>
      </c>
      <c r="P4886">
        <f>IF($R4886="","",IF($R4887="",1,IF(O4886&lt;&gt;O4887,1,0)))</f>
        <v/>
      </c>
      <c r="Q4886">
        <f>IF(P4886=1,SUM($P$7:P4886),"")</f>
        <v/>
      </c>
      <c r="R4886">
        <f>IF($A4886="","",IF(ISNUMBER($A4886),$A4886,IFERROR(DATEVALUE($A4886),NA())))</f>
        <v/>
      </c>
    </row>
    <row r="4887">
      <c r="O4887">
        <f>IF($R4887="","",CHOOSE($Q$2,YEAR(R4887)*12+MONTH(R4887),INT((R4887-2)/7),YEAR(R4887)*4+ROUNDUP(MONTH(R4887)/3)))</f>
        <v/>
      </c>
      <c r="P4887">
        <f>IF($R4887="","",IF($R4888="",1,IF(O4887&lt;&gt;O4888,1,0)))</f>
        <v/>
      </c>
      <c r="Q4887">
        <f>IF(P4887=1,SUM($P$7:P4887),"")</f>
        <v/>
      </c>
      <c r="R4887">
        <f>IF($A4887="","",IF(ISNUMBER($A4887),$A4887,IFERROR(DATEVALUE($A4887),NA())))</f>
        <v/>
      </c>
    </row>
    <row r="4888">
      <c r="O4888">
        <f>IF($R4888="","",CHOOSE($Q$2,YEAR(R4888)*12+MONTH(R4888),INT((R4888-2)/7),YEAR(R4888)*4+ROUNDUP(MONTH(R4888)/3)))</f>
        <v/>
      </c>
      <c r="P4888">
        <f>IF($R4888="","",IF($R4889="",1,IF(O4888&lt;&gt;O4889,1,0)))</f>
        <v/>
      </c>
      <c r="Q4888">
        <f>IF(P4888=1,SUM($P$7:P4888),"")</f>
        <v/>
      </c>
      <c r="R4888">
        <f>IF($A4888="","",IF(ISNUMBER($A4888),$A4888,IFERROR(DATEVALUE($A4888),NA())))</f>
        <v/>
      </c>
    </row>
    <row r="4889">
      <c r="O4889">
        <f>IF($R4889="","",CHOOSE($Q$2,YEAR(R4889)*12+MONTH(R4889),INT((R4889-2)/7),YEAR(R4889)*4+ROUNDUP(MONTH(R4889)/3)))</f>
        <v/>
      </c>
      <c r="P4889">
        <f>IF($R4889="","",IF($R4890="",1,IF(O4889&lt;&gt;O4890,1,0)))</f>
        <v/>
      </c>
      <c r="Q4889">
        <f>IF(P4889=1,SUM($P$7:P4889),"")</f>
        <v/>
      </c>
      <c r="R4889">
        <f>IF($A4889="","",IF(ISNUMBER($A4889),$A4889,IFERROR(DATEVALUE($A4889),NA())))</f>
        <v/>
      </c>
    </row>
    <row r="4890">
      <c r="O4890">
        <f>IF($R4890="","",CHOOSE($Q$2,YEAR(R4890)*12+MONTH(R4890),INT((R4890-2)/7),YEAR(R4890)*4+ROUNDUP(MONTH(R4890)/3)))</f>
        <v/>
      </c>
      <c r="P4890">
        <f>IF($R4890="","",IF($R4891="",1,IF(O4890&lt;&gt;O4891,1,0)))</f>
        <v/>
      </c>
      <c r="Q4890">
        <f>IF(P4890=1,SUM($P$7:P4890),"")</f>
        <v/>
      </c>
      <c r="R4890">
        <f>IF($A4890="","",IF(ISNUMBER($A4890),$A4890,IFERROR(DATEVALUE($A4890),NA())))</f>
        <v/>
      </c>
    </row>
    <row r="4891">
      <c r="O4891">
        <f>IF($R4891="","",CHOOSE($Q$2,YEAR(R4891)*12+MONTH(R4891),INT((R4891-2)/7),YEAR(R4891)*4+ROUNDUP(MONTH(R4891)/3)))</f>
        <v/>
      </c>
      <c r="P4891">
        <f>IF($R4891="","",IF($R4892="",1,IF(O4891&lt;&gt;O4892,1,0)))</f>
        <v/>
      </c>
      <c r="Q4891">
        <f>IF(P4891=1,SUM($P$7:P4891),"")</f>
        <v/>
      </c>
      <c r="R4891">
        <f>IF($A4891="","",IF(ISNUMBER($A4891),$A4891,IFERROR(DATEVALUE($A4891),NA())))</f>
        <v/>
      </c>
    </row>
    <row r="4892">
      <c r="O4892">
        <f>IF($R4892="","",CHOOSE($Q$2,YEAR(R4892)*12+MONTH(R4892),INT((R4892-2)/7),YEAR(R4892)*4+ROUNDUP(MONTH(R4892)/3)))</f>
        <v/>
      </c>
      <c r="P4892">
        <f>IF($R4892="","",IF($R4893="",1,IF(O4892&lt;&gt;O4893,1,0)))</f>
        <v/>
      </c>
      <c r="Q4892">
        <f>IF(P4892=1,SUM($P$7:P4892),"")</f>
        <v/>
      </c>
      <c r="R4892">
        <f>IF($A4892="","",IF(ISNUMBER($A4892),$A4892,IFERROR(DATEVALUE($A4892),NA())))</f>
        <v/>
      </c>
    </row>
    <row r="4893">
      <c r="O4893">
        <f>IF($R4893="","",CHOOSE($Q$2,YEAR(R4893)*12+MONTH(R4893),INT((R4893-2)/7),YEAR(R4893)*4+ROUNDUP(MONTH(R4893)/3)))</f>
        <v/>
      </c>
      <c r="P4893">
        <f>IF($R4893="","",IF($R4894="",1,IF(O4893&lt;&gt;O4894,1,0)))</f>
        <v/>
      </c>
      <c r="Q4893">
        <f>IF(P4893=1,SUM($P$7:P4893),"")</f>
        <v/>
      </c>
      <c r="R4893">
        <f>IF($A4893="","",IF(ISNUMBER($A4893),$A4893,IFERROR(DATEVALUE($A4893),NA())))</f>
        <v/>
      </c>
    </row>
    <row r="4894">
      <c r="O4894">
        <f>IF($R4894="","",CHOOSE($Q$2,YEAR(R4894)*12+MONTH(R4894),INT((R4894-2)/7),YEAR(R4894)*4+ROUNDUP(MONTH(R4894)/3)))</f>
        <v/>
      </c>
      <c r="P4894">
        <f>IF($R4894="","",IF($R4895="",1,IF(O4894&lt;&gt;O4895,1,0)))</f>
        <v/>
      </c>
      <c r="Q4894">
        <f>IF(P4894=1,SUM($P$7:P4894),"")</f>
        <v/>
      </c>
      <c r="R4894">
        <f>IF($A4894="","",IF(ISNUMBER($A4894),$A4894,IFERROR(DATEVALUE($A4894),NA())))</f>
        <v/>
      </c>
    </row>
    <row r="4895">
      <c r="O4895">
        <f>IF($R4895="","",CHOOSE($Q$2,YEAR(R4895)*12+MONTH(R4895),INT((R4895-2)/7),YEAR(R4895)*4+ROUNDUP(MONTH(R4895)/3)))</f>
        <v/>
      </c>
      <c r="P4895">
        <f>IF($R4895="","",IF($R4896="",1,IF(O4895&lt;&gt;O4896,1,0)))</f>
        <v/>
      </c>
      <c r="Q4895">
        <f>IF(P4895=1,SUM($P$7:P4895),"")</f>
        <v/>
      </c>
      <c r="R4895">
        <f>IF($A4895="","",IF(ISNUMBER($A4895),$A4895,IFERROR(DATEVALUE($A4895),NA())))</f>
        <v/>
      </c>
    </row>
    <row r="4896">
      <c r="O4896">
        <f>IF($R4896="","",CHOOSE($Q$2,YEAR(R4896)*12+MONTH(R4896),INT((R4896-2)/7),YEAR(R4896)*4+ROUNDUP(MONTH(R4896)/3)))</f>
        <v/>
      </c>
      <c r="P4896">
        <f>IF($R4896="","",IF($R4897="",1,IF(O4896&lt;&gt;O4897,1,0)))</f>
        <v/>
      </c>
      <c r="Q4896">
        <f>IF(P4896=1,SUM($P$7:P4896),"")</f>
        <v/>
      </c>
      <c r="R4896">
        <f>IF($A4896="","",IF(ISNUMBER($A4896),$A4896,IFERROR(DATEVALUE($A4896),NA())))</f>
        <v/>
      </c>
    </row>
    <row r="4897">
      <c r="O4897">
        <f>IF($R4897="","",CHOOSE($Q$2,YEAR(R4897)*12+MONTH(R4897),INT((R4897-2)/7),YEAR(R4897)*4+ROUNDUP(MONTH(R4897)/3)))</f>
        <v/>
      </c>
      <c r="P4897">
        <f>IF($R4897="","",IF($R4898="",1,IF(O4897&lt;&gt;O4898,1,0)))</f>
        <v/>
      </c>
      <c r="Q4897">
        <f>IF(P4897=1,SUM($P$7:P4897),"")</f>
        <v/>
      </c>
      <c r="R4897">
        <f>IF($A4897="","",IF(ISNUMBER($A4897),$A4897,IFERROR(DATEVALUE($A4897),NA())))</f>
        <v/>
      </c>
    </row>
    <row r="4898">
      <c r="O4898">
        <f>IF($R4898="","",CHOOSE($Q$2,YEAR(R4898)*12+MONTH(R4898),INT((R4898-2)/7),YEAR(R4898)*4+ROUNDUP(MONTH(R4898)/3)))</f>
        <v/>
      </c>
      <c r="P4898">
        <f>IF($R4898="","",IF($R4899="",1,IF(O4898&lt;&gt;O4899,1,0)))</f>
        <v/>
      </c>
      <c r="Q4898">
        <f>IF(P4898=1,SUM($P$7:P4898),"")</f>
        <v/>
      </c>
      <c r="R4898">
        <f>IF($A4898="","",IF(ISNUMBER($A4898),$A4898,IFERROR(DATEVALUE($A4898),NA())))</f>
        <v/>
      </c>
    </row>
    <row r="4899">
      <c r="O4899">
        <f>IF($R4899="","",CHOOSE($Q$2,YEAR(R4899)*12+MONTH(R4899),INT((R4899-2)/7),YEAR(R4899)*4+ROUNDUP(MONTH(R4899)/3)))</f>
        <v/>
      </c>
      <c r="P4899">
        <f>IF($R4899="","",IF($R4900="",1,IF(O4899&lt;&gt;O4900,1,0)))</f>
        <v/>
      </c>
      <c r="Q4899">
        <f>IF(P4899=1,SUM($P$7:P4899),"")</f>
        <v/>
      </c>
      <c r="R4899">
        <f>IF($A4899="","",IF(ISNUMBER($A4899),$A4899,IFERROR(DATEVALUE($A4899),NA())))</f>
        <v/>
      </c>
    </row>
    <row r="4900">
      <c r="O4900">
        <f>IF($R4900="","",CHOOSE($Q$2,YEAR(R4900)*12+MONTH(R4900),INT((R4900-2)/7),YEAR(R4900)*4+ROUNDUP(MONTH(R4900)/3)))</f>
        <v/>
      </c>
      <c r="P4900">
        <f>IF($R4900="","",IF($R4901="",1,IF(O4900&lt;&gt;O4901,1,0)))</f>
        <v/>
      </c>
      <c r="Q4900">
        <f>IF(P4900=1,SUM($P$7:P4900),"")</f>
        <v/>
      </c>
      <c r="R4900">
        <f>IF($A4900="","",IF(ISNUMBER($A4900),$A4900,IFERROR(DATEVALUE($A4900),NA())))</f>
        <v/>
      </c>
    </row>
    <row r="4901">
      <c r="O4901">
        <f>IF($R4901="","",CHOOSE($Q$2,YEAR(R4901)*12+MONTH(R4901),INT((R4901-2)/7),YEAR(R4901)*4+ROUNDUP(MONTH(R4901)/3)))</f>
        <v/>
      </c>
      <c r="P4901">
        <f>IF($R4901="","",IF($R4902="",1,IF(O4901&lt;&gt;O4902,1,0)))</f>
        <v/>
      </c>
      <c r="Q4901">
        <f>IF(P4901=1,SUM($P$7:P4901),"")</f>
        <v/>
      </c>
      <c r="R4901">
        <f>IF($A4901="","",IF(ISNUMBER($A4901),$A4901,IFERROR(DATEVALUE($A4901),NA())))</f>
        <v/>
      </c>
    </row>
    <row r="4902">
      <c r="O4902">
        <f>IF($R4902="","",CHOOSE($Q$2,YEAR(R4902)*12+MONTH(R4902),INT((R4902-2)/7),YEAR(R4902)*4+ROUNDUP(MONTH(R4902)/3)))</f>
        <v/>
      </c>
      <c r="P4902">
        <f>IF($R4902="","",IF($R4903="",1,IF(O4902&lt;&gt;O4903,1,0)))</f>
        <v/>
      </c>
      <c r="Q4902">
        <f>IF(P4902=1,SUM($P$7:P4902),"")</f>
        <v/>
      </c>
      <c r="R4902">
        <f>IF($A4902="","",IF(ISNUMBER($A4902),$A4902,IFERROR(DATEVALUE($A4902),NA())))</f>
        <v/>
      </c>
    </row>
    <row r="4903">
      <c r="O4903">
        <f>IF($R4903="","",CHOOSE($Q$2,YEAR(R4903)*12+MONTH(R4903),INT((R4903-2)/7),YEAR(R4903)*4+ROUNDUP(MONTH(R4903)/3)))</f>
        <v/>
      </c>
      <c r="P4903">
        <f>IF($R4903="","",IF($R4904="",1,IF(O4903&lt;&gt;O4904,1,0)))</f>
        <v/>
      </c>
      <c r="Q4903">
        <f>IF(P4903=1,SUM($P$7:P4903),"")</f>
        <v/>
      </c>
      <c r="R4903">
        <f>IF($A4903="","",IF(ISNUMBER($A4903),$A4903,IFERROR(DATEVALUE($A4903),NA())))</f>
        <v/>
      </c>
    </row>
    <row r="4904">
      <c r="O4904">
        <f>IF($R4904="","",CHOOSE($Q$2,YEAR(R4904)*12+MONTH(R4904),INT((R4904-2)/7),YEAR(R4904)*4+ROUNDUP(MONTH(R4904)/3)))</f>
        <v/>
      </c>
      <c r="P4904">
        <f>IF($R4904="","",IF($R4905="",1,IF(O4904&lt;&gt;O4905,1,0)))</f>
        <v/>
      </c>
      <c r="Q4904">
        <f>IF(P4904=1,SUM($P$7:P4904),"")</f>
        <v/>
      </c>
      <c r="R4904">
        <f>IF($A4904="","",IF(ISNUMBER($A4904),$A4904,IFERROR(DATEVALUE($A4904),NA())))</f>
        <v/>
      </c>
    </row>
    <row r="4905">
      <c r="O4905">
        <f>IF($R4905="","",CHOOSE($Q$2,YEAR(R4905)*12+MONTH(R4905),INT((R4905-2)/7),YEAR(R4905)*4+ROUNDUP(MONTH(R4905)/3)))</f>
        <v/>
      </c>
      <c r="P4905">
        <f>IF($R4905="","",IF($R4906="",1,IF(O4905&lt;&gt;O4906,1,0)))</f>
        <v/>
      </c>
      <c r="Q4905">
        <f>IF(P4905=1,SUM($P$7:P4905),"")</f>
        <v/>
      </c>
      <c r="R4905">
        <f>IF($A4905="","",IF(ISNUMBER($A4905),$A4905,IFERROR(DATEVALUE($A4905),NA())))</f>
        <v/>
      </c>
    </row>
    <row r="4906">
      <c r="O4906">
        <f>IF($R4906="","",CHOOSE($Q$2,YEAR(R4906)*12+MONTH(R4906),INT((R4906-2)/7),YEAR(R4906)*4+ROUNDUP(MONTH(R4906)/3)))</f>
        <v/>
      </c>
      <c r="P4906">
        <f>IF($R4906="","",IF($R4907="",1,IF(O4906&lt;&gt;O4907,1,0)))</f>
        <v/>
      </c>
      <c r="Q4906">
        <f>IF(P4906=1,SUM($P$7:P4906),"")</f>
        <v/>
      </c>
      <c r="R4906">
        <f>IF($A4906="","",IF(ISNUMBER($A4906),$A4906,IFERROR(DATEVALUE($A4906),NA())))</f>
        <v/>
      </c>
    </row>
    <row r="4907">
      <c r="O4907">
        <f>IF($R4907="","",CHOOSE($Q$2,YEAR(R4907)*12+MONTH(R4907),INT((R4907-2)/7),YEAR(R4907)*4+ROUNDUP(MONTH(R4907)/3)))</f>
        <v/>
      </c>
      <c r="P4907">
        <f>IF($R4907="","",IF($R4908="",1,IF(O4907&lt;&gt;O4908,1,0)))</f>
        <v/>
      </c>
      <c r="Q4907">
        <f>IF(P4907=1,SUM($P$7:P4907),"")</f>
        <v/>
      </c>
      <c r="R4907">
        <f>IF($A4907="","",IF(ISNUMBER($A4907),$A4907,IFERROR(DATEVALUE($A4907),NA())))</f>
        <v/>
      </c>
    </row>
    <row r="4908">
      <c r="O4908">
        <f>IF($R4908="","",CHOOSE($Q$2,YEAR(R4908)*12+MONTH(R4908),INT((R4908-2)/7),YEAR(R4908)*4+ROUNDUP(MONTH(R4908)/3)))</f>
        <v/>
      </c>
      <c r="P4908">
        <f>IF($R4908="","",IF($R4909="",1,IF(O4908&lt;&gt;O4909,1,0)))</f>
        <v/>
      </c>
      <c r="Q4908">
        <f>IF(P4908=1,SUM($P$7:P4908),"")</f>
        <v/>
      </c>
      <c r="R4908">
        <f>IF($A4908="","",IF(ISNUMBER($A4908),$A4908,IFERROR(DATEVALUE($A4908),NA())))</f>
        <v/>
      </c>
    </row>
    <row r="4909">
      <c r="O4909">
        <f>IF($R4909="","",CHOOSE($Q$2,YEAR(R4909)*12+MONTH(R4909),INT((R4909-2)/7),YEAR(R4909)*4+ROUNDUP(MONTH(R4909)/3)))</f>
        <v/>
      </c>
      <c r="P4909">
        <f>IF($R4909="","",IF($R4910="",1,IF(O4909&lt;&gt;O4910,1,0)))</f>
        <v/>
      </c>
      <c r="Q4909">
        <f>IF(P4909=1,SUM($P$7:P4909),"")</f>
        <v/>
      </c>
      <c r="R4909">
        <f>IF($A4909="","",IF(ISNUMBER($A4909),$A4909,IFERROR(DATEVALUE($A4909),NA())))</f>
        <v/>
      </c>
    </row>
    <row r="4910">
      <c r="O4910">
        <f>IF($R4910="","",CHOOSE($Q$2,YEAR(R4910)*12+MONTH(R4910),INT((R4910-2)/7),YEAR(R4910)*4+ROUNDUP(MONTH(R4910)/3)))</f>
        <v/>
      </c>
      <c r="P4910">
        <f>IF($R4910="","",IF($R4911="",1,IF(O4910&lt;&gt;O4911,1,0)))</f>
        <v/>
      </c>
      <c r="Q4910">
        <f>IF(P4910=1,SUM($P$7:P4910),"")</f>
        <v/>
      </c>
      <c r="R4910">
        <f>IF($A4910="","",IF(ISNUMBER($A4910),$A4910,IFERROR(DATEVALUE($A4910),NA())))</f>
        <v/>
      </c>
    </row>
    <row r="4911">
      <c r="O4911">
        <f>IF($R4911="","",CHOOSE($Q$2,YEAR(R4911)*12+MONTH(R4911),INT((R4911-2)/7),YEAR(R4911)*4+ROUNDUP(MONTH(R4911)/3)))</f>
        <v/>
      </c>
      <c r="P4911">
        <f>IF($R4911="","",IF($R4912="",1,IF(O4911&lt;&gt;O4912,1,0)))</f>
        <v/>
      </c>
      <c r="Q4911">
        <f>IF(P4911=1,SUM($P$7:P4911),"")</f>
        <v/>
      </c>
      <c r="R4911">
        <f>IF($A4911="","",IF(ISNUMBER($A4911),$A4911,IFERROR(DATEVALUE($A4911),NA())))</f>
        <v/>
      </c>
    </row>
    <row r="4912">
      <c r="O4912">
        <f>IF($R4912="","",CHOOSE($Q$2,YEAR(R4912)*12+MONTH(R4912),INT((R4912-2)/7),YEAR(R4912)*4+ROUNDUP(MONTH(R4912)/3)))</f>
        <v/>
      </c>
      <c r="P4912">
        <f>IF($R4912="","",IF($R4913="",1,IF(O4912&lt;&gt;O4913,1,0)))</f>
        <v/>
      </c>
      <c r="Q4912">
        <f>IF(P4912=1,SUM($P$7:P4912),"")</f>
        <v/>
      </c>
      <c r="R4912">
        <f>IF($A4912="","",IF(ISNUMBER($A4912),$A4912,IFERROR(DATEVALUE($A4912),NA())))</f>
        <v/>
      </c>
    </row>
    <row r="4913">
      <c r="O4913">
        <f>IF($R4913="","",CHOOSE($Q$2,YEAR(R4913)*12+MONTH(R4913),INT((R4913-2)/7),YEAR(R4913)*4+ROUNDUP(MONTH(R4913)/3)))</f>
        <v/>
      </c>
      <c r="P4913">
        <f>IF($R4913="","",IF($R4914="",1,IF(O4913&lt;&gt;O4914,1,0)))</f>
        <v/>
      </c>
      <c r="Q4913">
        <f>IF(P4913=1,SUM($P$7:P4913),"")</f>
        <v/>
      </c>
      <c r="R4913">
        <f>IF($A4913="","",IF(ISNUMBER($A4913),$A4913,IFERROR(DATEVALUE($A4913),NA())))</f>
        <v/>
      </c>
    </row>
    <row r="4914">
      <c r="O4914">
        <f>IF($R4914="","",CHOOSE($Q$2,YEAR(R4914)*12+MONTH(R4914),INT((R4914-2)/7),YEAR(R4914)*4+ROUNDUP(MONTH(R4914)/3)))</f>
        <v/>
      </c>
      <c r="P4914">
        <f>IF($R4914="","",IF($R4915="",1,IF(O4914&lt;&gt;O4915,1,0)))</f>
        <v/>
      </c>
      <c r="Q4914">
        <f>IF(P4914=1,SUM($P$7:P4914),"")</f>
        <v/>
      </c>
      <c r="R4914">
        <f>IF($A4914="","",IF(ISNUMBER($A4914),$A4914,IFERROR(DATEVALUE($A4914),NA())))</f>
        <v/>
      </c>
    </row>
    <row r="4915">
      <c r="O4915">
        <f>IF($R4915="","",CHOOSE($Q$2,YEAR(R4915)*12+MONTH(R4915),INT((R4915-2)/7),YEAR(R4915)*4+ROUNDUP(MONTH(R4915)/3)))</f>
        <v/>
      </c>
      <c r="P4915">
        <f>IF($R4915="","",IF($R4916="",1,IF(O4915&lt;&gt;O4916,1,0)))</f>
        <v/>
      </c>
      <c r="Q4915">
        <f>IF(P4915=1,SUM($P$7:P4915),"")</f>
        <v/>
      </c>
      <c r="R4915">
        <f>IF($A4915="","",IF(ISNUMBER($A4915),$A4915,IFERROR(DATEVALUE($A4915),NA())))</f>
        <v/>
      </c>
    </row>
    <row r="4916">
      <c r="O4916">
        <f>IF($R4916="","",CHOOSE($Q$2,YEAR(R4916)*12+MONTH(R4916),INT((R4916-2)/7),YEAR(R4916)*4+ROUNDUP(MONTH(R4916)/3)))</f>
        <v/>
      </c>
      <c r="P4916">
        <f>IF($R4916="","",IF($R4917="",1,IF(O4916&lt;&gt;O4917,1,0)))</f>
        <v/>
      </c>
      <c r="Q4916">
        <f>IF(P4916=1,SUM($P$7:P4916),"")</f>
        <v/>
      </c>
      <c r="R4916">
        <f>IF($A4916="","",IF(ISNUMBER($A4916),$A4916,IFERROR(DATEVALUE($A4916),NA())))</f>
        <v/>
      </c>
    </row>
    <row r="4917">
      <c r="O4917">
        <f>IF($R4917="","",CHOOSE($Q$2,YEAR(R4917)*12+MONTH(R4917),INT((R4917-2)/7),YEAR(R4917)*4+ROUNDUP(MONTH(R4917)/3)))</f>
        <v/>
      </c>
      <c r="P4917">
        <f>IF($R4917="","",IF($R4918="",1,IF(O4917&lt;&gt;O4918,1,0)))</f>
        <v/>
      </c>
      <c r="Q4917">
        <f>IF(P4917=1,SUM($P$7:P4917),"")</f>
        <v/>
      </c>
      <c r="R4917">
        <f>IF($A4917="","",IF(ISNUMBER($A4917),$A4917,IFERROR(DATEVALUE($A4917),NA())))</f>
        <v/>
      </c>
    </row>
    <row r="4918">
      <c r="O4918">
        <f>IF($R4918="","",CHOOSE($Q$2,YEAR(R4918)*12+MONTH(R4918),INT((R4918-2)/7),YEAR(R4918)*4+ROUNDUP(MONTH(R4918)/3)))</f>
        <v/>
      </c>
      <c r="P4918">
        <f>IF($R4918="","",IF($R4919="",1,IF(O4918&lt;&gt;O4919,1,0)))</f>
        <v/>
      </c>
      <c r="Q4918">
        <f>IF(P4918=1,SUM($P$7:P4918),"")</f>
        <v/>
      </c>
      <c r="R4918">
        <f>IF($A4918="","",IF(ISNUMBER($A4918),$A4918,IFERROR(DATEVALUE($A4918),NA())))</f>
        <v/>
      </c>
    </row>
    <row r="4919">
      <c r="O4919">
        <f>IF($R4919="","",CHOOSE($Q$2,YEAR(R4919)*12+MONTH(R4919),INT((R4919-2)/7),YEAR(R4919)*4+ROUNDUP(MONTH(R4919)/3)))</f>
        <v/>
      </c>
      <c r="P4919">
        <f>IF($R4919="","",IF($R4920="",1,IF(O4919&lt;&gt;O4920,1,0)))</f>
        <v/>
      </c>
      <c r="Q4919">
        <f>IF(P4919=1,SUM($P$7:P4919),"")</f>
        <v/>
      </c>
      <c r="R4919">
        <f>IF($A4919="","",IF(ISNUMBER($A4919),$A4919,IFERROR(DATEVALUE($A4919),NA())))</f>
        <v/>
      </c>
    </row>
    <row r="4920">
      <c r="O4920">
        <f>IF($R4920="","",CHOOSE($Q$2,YEAR(R4920)*12+MONTH(R4920),INT((R4920-2)/7),YEAR(R4920)*4+ROUNDUP(MONTH(R4920)/3)))</f>
        <v/>
      </c>
      <c r="P4920">
        <f>IF($R4920="","",IF($R4921="",1,IF(O4920&lt;&gt;O4921,1,0)))</f>
        <v/>
      </c>
      <c r="Q4920">
        <f>IF(P4920=1,SUM($P$7:P4920),"")</f>
        <v/>
      </c>
      <c r="R4920">
        <f>IF($A4920="","",IF(ISNUMBER($A4920),$A4920,IFERROR(DATEVALUE($A4920),NA())))</f>
        <v/>
      </c>
    </row>
    <row r="4921">
      <c r="O4921">
        <f>IF($R4921="","",CHOOSE($Q$2,YEAR(R4921)*12+MONTH(R4921),INT((R4921-2)/7),YEAR(R4921)*4+ROUNDUP(MONTH(R4921)/3)))</f>
        <v/>
      </c>
      <c r="P4921">
        <f>IF($R4921="","",IF($R4922="",1,IF(O4921&lt;&gt;O4922,1,0)))</f>
        <v/>
      </c>
      <c r="Q4921">
        <f>IF(P4921=1,SUM($P$7:P4921),"")</f>
        <v/>
      </c>
      <c r="R4921">
        <f>IF($A4921="","",IF(ISNUMBER($A4921),$A4921,IFERROR(DATEVALUE($A4921),NA())))</f>
        <v/>
      </c>
    </row>
    <row r="4922">
      <c r="O4922">
        <f>IF($R4922="","",CHOOSE($Q$2,YEAR(R4922)*12+MONTH(R4922),INT((R4922-2)/7),YEAR(R4922)*4+ROUNDUP(MONTH(R4922)/3)))</f>
        <v/>
      </c>
      <c r="P4922">
        <f>IF($R4922="","",IF($R4923="",1,IF(O4922&lt;&gt;O4923,1,0)))</f>
        <v/>
      </c>
      <c r="Q4922">
        <f>IF(P4922=1,SUM($P$7:P4922),"")</f>
        <v/>
      </c>
      <c r="R4922">
        <f>IF($A4922="","",IF(ISNUMBER($A4922),$A4922,IFERROR(DATEVALUE($A4922),NA())))</f>
        <v/>
      </c>
    </row>
    <row r="4923">
      <c r="O4923">
        <f>IF($R4923="","",CHOOSE($Q$2,YEAR(R4923)*12+MONTH(R4923),INT((R4923-2)/7),YEAR(R4923)*4+ROUNDUP(MONTH(R4923)/3)))</f>
        <v/>
      </c>
      <c r="P4923">
        <f>IF($R4923="","",IF($R4924="",1,IF(O4923&lt;&gt;O4924,1,0)))</f>
        <v/>
      </c>
      <c r="Q4923">
        <f>IF(P4923=1,SUM($P$7:P4923),"")</f>
        <v/>
      </c>
      <c r="R4923">
        <f>IF($A4923="","",IF(ISNUMBER($A4923),$A4923,IFERROR(DATEVALUE($A4923),NA())))</f>
        <v/>
      </c>
    </row>
    <row r="4924">
      <c r="O4924">
        <f>IF($R4924="","",CHOOSE($Q$2,YEAR(R4924)*12+MONTH(R4924),INT((R4924-2)/7),YEAR(R4924)*4+ROUNDUP(MONTH(R4924)/3)))</f>
        <v/>
      </c>
      <c r="P4924">
        <f>IF($R4924="","",IF($R4925="",1,IF(O4924&lt;&gt;O4925,1,0)))</f>
        <v/>
      </c>
      <c r="Q4924">
        <f>IF(P4924=1,SUM($P$7:P4924),"")</f>
        <v/>
      </c>
      <c r="R4924">
        <f>IF($A4924="","",IF(ISNUMBER($A4924),$A4924,IFERROR(DATEVALUE($A4924),NA())))</f>
        <v/>
      </c>
    </row>
    <row r="4925">
      <c r="O4925">
        <f>IF($R4925="","",CHOOSE($Q$2,YEAR(R4925)*12+MONTH(R4925),INT((R4925-2)/7),YEAR(R4925)*4+ROUNDUP(MONTH(R4925)/3)))</f>
        <v/>
      </c>
      <c r="P4925">
        <f>IF($R4925="","",IF($R4926="",1,IF(O4925&lt;&gt;O4926,1,0)))</f>
        <v/>
      </c>
      <c r="Q4925">
        <f>IF(P4925=1,SUM($P$7:P4925),"")</f>
        <v/>
      </c>
      <c r="R4925">
        <f>IF($A4925="","",IF(ISNUMBER($A4925),$A4925,IFERROR(DATEVALUE($A4925),NA())))</f>
        <v/>
      </c>
    </row>
    <row r="4926">
      <c r="O4926">
        <f>IF($R4926="","",CHOOSE($Q$2,YEAR(R4926)*12+MONTH(R4926),INT((R4926-2)/7),YEAR(R4926)*4+ROUNDUP(MONTH(R4926)/3)))</f>
        <v/>
      </c>
      <c r="P4926">
        <f>IF($R4926="","",IF($R4927="",1,IF(O4926&lt;&gt;O4927,1,0)))</f>
        <v/>
      </c>
      <c r="Q4926">
        <f>IF(P4926=1,SUM($P$7:P4926),"")</f>
        <v/>
      </c>
      <c r="R4926">
        <f>IF($A4926="","",IF(ISNUMBER($A4926),$A4926,IFERROR(DATEVALUE($A4926),NA())))</f>
        <v/>
      </c>
    </row>
    <row r="4927">
      <c r="O4927">
        <f>IF($R4927="","",CHOOSE($Q$2,YEAR(R4927)*12+MONTH(R4927),INT((R4927-2)/7),YEAR(R4927)*4+ROUNDUP(MONTH(R4927)/3)))</f>
        <v/>
      </c>
      <c r="P4927">
        <f>IF($R4927="","",IF($R4928="",1,IF(O4927&lt;&gt;O4928,1,0)))</f>
        <v/>
      </c>
      <c r="Q4927">
        <f>IF(P4927=1,SUM($P$7:P4927),"")</f>
        <v/>
      </c>
      <c r="R4927">
        <f>IF($A4927="","",IF(ISNUMBER($A4927),$A4927,IFERROR(DATEVALUE($A4927),NA())))</f>
        <v/>
      </c>
    </row>
    <row r="4928">
      <c r="O4928">
        <f>IF($R4928="","",CHOOSE($Q$2,YEAR(R4928)*12+MONTH(R4928),INT((R4928-2)/7),YEAR(R4928)*4+ROUNDUP(MONTH(R4928)/3)))</f>
        <v/>
      </c>
      <c r="P4928">
        <f>IF($R4928="","",IF($R4929="",1,IF(O4928&lt;&gt;O4929,1,0)))</f>
        <v/>
      </c>
      <c r="Q4928">
        <f>IF(P4928=1,SUM($P$7:P4928),"")</f>
        <v/>
      </c>
      <c r="R4928">
        <f>IF($A4928="","",IF(ISNUMBER($A4928),$A4928,IFERROR(DATEVALUE($A4928),NA())))</f>
        <v/>
      </c>
    </row>
    <row r="4929">
      <c r="O4929">
        <f>IF($R4929="","",CHOOSE($Q$2,YEAR(R4929)*12+MONTH(R4929),INT((R4929-2)/7),YEAR(R4929)*4+ROUNDUP(MONTH(R4929)/3)))</f>
        <v/>
      </c>
      <c r="P4929">
        <f>IF($R4929="","",IF($R4930="",1,IF(O4929&lt;&gt;O4930,1,0)))</f>
        <v/>
      </c>
      <c r="Q4929">
        <f>IF(P4929=1,SUM($P$7:P4929),"")</f>
        <v/>
      </c>
      <c r="R4929">
        <f>IF($A4929="","",IF(ISNUMBER($A4929),$A4929,IFERROR(DATEVALUE($A4929),NA())))</f>
        <v/>
      </c>
    </row>
    <row r="4930">
      <c r="O4930">
        <f>IF($R4930="","",CHOOSE($Q$2,YEAR(R4930)*12+MONTH(R4930),INT((R4930-2)/7),YEAR(R4930)*4+ROUNDUP(MONTH(R4930)/3)))</f>
        <v/>
      </c>
      <c r="P4930">
        <f>IF($R4930="","",IF($R4931="",1,IF(O4930&lt;&gt;O4931,1,0)))</f>
        <v/>
      </c>
      <c r="Q4930">
        <f>IF(P4930=1,SUM($P$7:P4930),"")</f>
        <v/>
      </c>
      <c r="R4930">
        <f>IF($A4930="","",IF(ISNUMBER($A4930),$A4930,IFERROR(DATEVALUE($A4930),NA())))</f>
        <v/>
      </c>
    </row>
    <row r="4931">
      <c r="O4931">
        <f>IF($R4931="","",CHOOSE($Q$2,YEAR(R4931)*12+MONTH(R4931),INT((R4931-2)/7),YEAR(R4931)*4+ROUNDUP(MONTH(R4931)/3)))</f>
        <v/>
      </c>
      <c r="P4931">
        <f>IF($R4931="","",IF($R4932="",1,IF(O4931&lt;&gt;O4932,1,0)))</f>
        <v/>
      </c>
      <c r="Q4931">
        <f>IF(P4931=1,SUM($P$7:P4931),"")</f>
        <v/>
      </c>
      <c r="R4931">
        <f>IF($A4931="","",IF(ISNUMBER($A4931),$A4931,IFERROR(DATEVALUE($A4931),NA())))</f>
        <v/>
      </c>
    </row>
    <row r="4932">
      <c r="O4932">
        <f>IF($R4932="","",CHOOSE($Q$2,YEAR(R4932)*12+MONTH(R4932),INT((R4932-2)/7),YEAR(R4932)*4+ROUNDUP(MONTH(R4932)/3)))</f>
        <v/>
      </c>
      <c r="P4932">
        <f>IF($R4932="","",IF($R4933="",1,IF(O4932&lt;&gt;O4933,1,0)))</f>
        <v/>
      </c>
      <c r="Q4932">
        <f>IF(P4932=1,SUM($P$7:P4932),"")</f>
        <v/>
      </c>
      <c r="R4932">
        <f>IF($A4932="","",IF(ISNUMBER($A4932),$A4932,IFERROR(DATEVALUE($A4932),NA())))</f>
        <v/>
      </c>
    </row>
    <row r="4933">
      <c r="O4933">
        <f>IF($R4933="","",CHOOSE($Q$2,YEAR(R4933)*12+MONTH(R4933),INT((R4933-2)/7),YEAR(R4933)*4+ROUNDUP(MONTH(R4933)/3)))</f>
        <v/>
      </c>
      <c r="P4933">
        <f>IF($R4933="","",IF($R4934="",1,IF(O4933&lt;&gt;O4934,1,0)))</f>
        <v/>
      </c>
      <c r="Q4933">
        <f>IF(P4933=1,SUM($P$7:P4933),"")</f>
        <v/>
      </c>
      <c r="R4933">
        <f>IF($A4933="","",IF(ISNUMBER($A4933),$A4933,IFERROR(DATEVALUE($A4933),NA())))</f>
        <v/>
      </c>
    </row>
    <row r="4934">
      <c r="O4934">
        <f>IF($R4934="","",CHOOSE($Q$2,YEAR(R4934)*12+MONTH(R4934),INT((R4934-2)/7),YEAR(R4934)*4+ROUNDUP(MONTH(R4934)/3)))</f>
        <v/>
      </c>
      <c r="P4934">
        <f>IF($R4934="","",IF($R4935="",1,IF(O4934&lt;&gt;O4935,1,0)))</f>
        <v/>
      </c>
      <c r="Q4934">
        <f>IF(P4934=1,SUM($P$7:P4934),"")</f>
        <v/>
      </c>
      <c r="R4934">
        <f>IF($A4934="","",IF(ISNUMBER($A4934),$A4934,IFERROR(DATEVALUE($A4934),NA())))</f>
        <v/>
      </c>
    </row>
    <row r="4935">
      <c r="O4935">
        <f>IF($R4935="","",CHOOSE($Q$2,YEAR(R4935)*12+MONTH(R4935),INT((R4935-2)/7),YEAR(R4935)*4+ROUNDUP(MONTH(R4935)/3)))</f>
        <v/>
      </c>
      <c r="P4935">
        <f>IF($R4935="","",IF($R4936="",1,IF(O4935&lt;&gt;O4936,1,0)))</f>
        <v/>
      </c>
      <c r="Q4935">
        <f>IF(P4935=1,SUM($P$7:P4935),"")</f>
        <v/>
      </c>
      <c r="R4935">
        <f>IF($A4935="","",IF(ISNUMBER($A4935),$A4935,IFERROR(DATEVALUE($A4935),NA())))</f>
        <v/>
      </c>
    </row>
    <row r="4936">
      <c r="O4936">
        <f>IF($R4936="","",CHOOSE($Q$2,YEAR(R4936)*12+MONTH(R4936),INT((R4936-2)/7),YEAR(R4936)*4+ROUNDUP(MONTH(R4936)/3)))</f>
        <v/>
      </c>
      <c r="P4936">
        <f>IF($R4936="","",IF($R4937="",1,IF(O4936&lt;&gt;O4937,1,0)))</f>
        <v/>
      </c>
      <c r="Q4936">
        <f>IF(P4936=1,SUM($P$7:P4936),"")</f>
        <v/>
      </c>
      <c r="R4936">
        <f>IF($A4936="","",IF(ISNUMBER($A4936),$A4936,IFERROR(DATEVALUE($A4936),NA())))</f>
        <v/>
      </c>
    </row>
    <row r="4937">
      <c r="O4937">
        <f>IF($R4937="","",CHOOSE($Q$2,YEAR(R4937)*12+MONTH(R4937),INT((R4937-2)/7),YEAR(R4937)*4+ROUNDUP(MONTH(R4937)/3)))</f>
        <v/>
      </c>
      <c r="P4937">
        <f>IF($R4937="","",IF($R4938="",1,IF(O4937&lt;&gt;O4938,1,0)))</f>
        <v/>
      </c>
      <c r="Q4937">
        <f>IF(P4937=1,SUM($P$7:P4937),"")</f>
        <v/>
      </c>
      <c r="R4937">
        <f>IF($A4937="","",IF(ISNUMBER($A4937),$A4937,IFERROR(DATEVALUE($A4937),NA())))</f>
        <v/>
      </c>
    </row>
    <row r="4938">
      <c r="O4938">
        <f>IF($R4938="","",CHOOSE($Q$2,YEAR(R4938)*12+MONTH(R4938),INT((R4938-2)/7),YEAR(R4938)*4+ROUNDUP(MONTH(R4938)/3)))</f>
        <v/>
      </c>
      <c r="P4938">
        <f>IF($R4938="","",IF($R4939="",1,IF(O4938&lt;&gt;O4939,1,0)))</f>
        <v/>
      </c>
      <c r="Q4938">
        <f>IF(P4938=1,SUM($P$7:P4938),"")</f>
        <v/>
      </c>
      <c r="R4938">
        <f>IF($A4938="","",IF(ISNUMBER($A4938),$A4938,IFERROR(DATEVALUE($A4938),NA())))</f>
        <v/>
      </c>
    </row>
    <row r="4939">
      <c r="O4939">
        <f>IF($R4939="","",CHOOSE($Q$2,YEAR(R4939)*12+MONTH(R4939),INT((R4939-2)/7),YEAR(R4939)*4+ROUNDUP(MONTH(R4939)/3)))</f>
        <v/>
      </c>
      <c r="P4939">
        <f>IF($R4939="","",IF($R4940="",1,IF(O4939&lt;&gt;O4940,1,0)))</f>
        <v/>
      </c>
      <c r="Q4939">
        <f>IF(P4939=1,SUM($P$7:P4939),"")</f>
        <v/>
      </c>
      <c r="R4939">
        <f>IF($A4939="","",IF(ISNUMBER($A4939),$A4939,IFERROR(DATEVALUE($A4939),NA())))</f>
        <v/>
      </c>
    </row>
    <row r="4940">
      <c r="O4940">
        <f>IF($R4940="","",CHOOSE($Q$2,YEAR(R4940)*12+MONTH(R4940),INT((R4940-2)/7),YEAR(R4940)*4+ROUNDUP(MONTH(R4940)/3)))</f>
        <v/>
      </c>
      <c r="P4940">
        <f>IF($R4940="","",IF($R4941="",1,IF(O4940&lt;&gt;O4941,1,0)))</f>
        <v/>
      </c>
      <c r="Q4940">
        <f>IF(P4940=1,SUM($P$7:P4940),"")</f>
        <v/>
      </c>
      <c r="R4940">
        <f>IF($A4940="","",IF(ISNUMBER($A4940),$A4940,IFERROR(DATEVALUE($A4940),NA())))</f>
        <v/>
      </c>
    </row>
    <row r="4941">
      <c r="O4941">
        <f>IF($R4941="","",CHOOSE($Q$2,YEAR(R4941)*12+MONTH(R4941),INT((R4941-2)/7),YEAR(R4941)*4+ROUNDUP(MONTH(R4941)/3)))</f>
        <v/>
      </c>
      <c r="P4941">
        <f>IF($R4941="","",IF($R4942="",1,IF(O4941&lt;&gt;O4942,1,0)))</f>
        <v/>
      </c>
      <c r="Q4941">
        <f>IF(P4941=1,SUM($P$7:P4941),"")</f>
        <v/>
      </c>
      <c r="R4941">
        <f>IF($A4941="","",IF(ISNUMBER($A4941),$A4941,IFERROR(DATEVALUE($A4941),NA())))</f>
        <v/>
      </c>
    </row>
    <row r="4942">
      <c r="O4942">
        <f>IF($R4942="","",CHOOSE($Q$2,YEAR(R4942)*12+MONTH(R4942),INT((R4942-2)/7),YEAR(R4942)*4+ROUNDUP(MONTH(R4942)/3)))</f>
        <v/>
      </c>
      <c r="P4942">
        <f>IF($R4942="","",IF($R4943="",1,IF(O4942&lt;&gt;O4943,1,0)))</f>
        <v/>
      </c>
      <c r="Q4942">
        <f>IF(P4942=1,SUM($P$7:P4942),"")</f>
        <v/>
      </c>
      <c r="R4942">
        <f>IF($A4942="","",IF(ISNUMBER($A4942),$A4942,IFERROR(DATEVALUE($A4942),NA())))</f>
        <v/>
      </c>
    </row>
    <row r="4943">
      <c r="O4943">
        <f>IF($R4943="","",CHOOSE($Q$2,YEAR(R4943)*12+MONTH(R4943),INT((R4943-2)/7),YEAR(R4943)*4+ROUNDUP(MONTH(R4943)/3)))</f>
        <v/>
      </c>
      <c r="P4943">
        <f>IF($R4943="","",IF($R4944="",1,IF(O4943&lt;&gt;O4944,1,0)))</f>
        <v/>
      </c>
      <c r="Q4943">
        <f>IF(P4943=1,SUM($P$7:P4943),"")</f>
        <v/>
      </c>
      <c r="R4943">
        <f>IF($A4943="","",IF(ISNUMBER($A4943),$A4943,IFERROR(DATEVALUE($A4943),NA())))</f>
        <v/>
      </c>
    </row>
    <row r="4944">
      <c r="O4944">
        <f>IF($R4944="","",CHOOSE($Q$2,YEAR(R4944)*12+MONTH(R4944),INT((R4944-2)/7),YEAR(R4944)*4+ROUNDUP(MONTH(R4944)/3)))</f>
        <v/>
      </c>
      <c r="P4944">
        <f>IF($R4944="","",IF($R4945="",1,IF(O4944&lt;&gt;O4945,1,0)))</f>
        <v/>
      </c>
      <c r="Q4944">
        <f>IF(P4944=1,SUM($P$7:P4944),"")</f>
        <v/>
      </c>
      <c r="R4944">
        <f>IF($A4944="","",IF(ISNUMBER($A4944),$A4944,IFERROR(DATEVALUE($A4944),NA())))</f>
        <v/>
      </c>
    </row>
    <row r="4945">
      <c r="O4945">
        <f>IF($R4945="","",CHOOSE($Q$2,YEAR(R4945)*12+MONTH(R4945),INT((R4945-2)/7),YEAR(R4945)*4+ROUNDUP(MONTH(R4945)/3)))</f>
        <v/>
      </c>
      <c r="P4945">
        <f>IF($R4945="","",IF($R4946="",1,IF(O4945&lt;&gt;O4946,1,0)))</f>
        <v/>
      </c>
      <c r="Q4945">
        <f>IF(P4945=1,SUM($P$7:P4945),"")</f>
        <v/>
      </c>
      <c r="R4945">
        <f>IF($A4945="","",IF(ISNUMBER($A4945),$A4945,IFERROR(DATEVALUE($A4945),NA())))</f>
        <v/>
      </c>
    </row>
    <row r="4946">
      <c r="O4946">
        <f>IF($R4946="","",CHOOSE($Q$2,YEAR(R4946)*12+MONTH(R4946),INT((R4946-2)/7),YEAR(R4946)*4+ROUNDUP(MONTH(R4946)/3)))</f>
        <v/>
      </c>
      <c r="P4946">
        <f>IF($R4946="","",IF($R4947="",1,IF(O4946&lt;&gt;O4947,1,0)))</f>
        <v/>
      </c>
      <c r="Q4946">
        <f>IF(P4946=1,SUM($P$7:P4946),"")</f>
        <v/>
      </c>
      <c r="R4946">
        <f>IF($A4946="","",IF(ISNUMBER($A4946),$A4946,IFERROR(DATEVALUE($A4946),NA())))</f>
        <v/>
      </c>
    </row>
    <row r="4947">
      <c r="O4947">
        <f>IF($R4947="","",CHOOSE($Q$2,YEAR(R4947)*12+MONTH(R4947),INT((R4947-2)/7),YEAR(R4947)*4+ROUNDUP(MONTH(R4947)/3)))</f>
        <v/>
      </c>
      <c r="P4947">
        <f>IF($R4947="","",IF($R4948="",1,IF(O4947&lt;&gt;O4948,1,0)))</f>
        <v/>
      </c>
      <c r="Q4947">
        <f>IF(P4947=1,SUM($P$7:P4947),"")</f>
        <v/>
      </c>
      <c r="R4947">
        <f>IF($A4947="","",IF(ISNUMBER($A4947),$A4947,IFERROR(DATEVALUE($A4947),NA())))</f>
        <v/>
      </c>
    </row>
    <row r="4948">
      <c r="O4948">
        <f>IF($R4948="","",CHOOSE($Q$2,YEAR(R4948)*12+MONTH(R4948),INT((R4948-2)/7),YEAR(R4948)*4+ROUNDUP(MONTH(R4948)/3)))</f>
        <v/>
      </c>
      <c r="P4948">
        <f>IF($R4948="","",IF($R4949="",1,IF(O4948&lt;&gt;O4949,1,0)))</f>
        <v/>
      </c>
      <c r="Q4948">
        <f>IF(P4948=1,SUM($P$7:P4948),"")</f>
        <v/>
      </c>
      <c r="R4948">
        <f>IF($A4948="","",IF(ISNUMBER($A4948),$A4948,IFERROR(DATEVALUE($A4948),NA())))</f>
        <v/>
      </c>
    </row>
    <row r="4949">
      <c r="O4949">
        <f>IF($R4949="","",CHOOSE($Q$2,YEAR(R4949)*12+MONTH(R4949),INT((R4949-2)/7),YEAR(R4949)*4+ROUNDUP(MONTH(R4949)/3)))</f>
        <v/>
      </c>
      <c r="P4949">
        <f>IF($R4949="","",IF($R4950="",1,IF(O4949&lt;&gt;O4950,1,0)))</f>
        <v/>
      </c>
      <c r="Q4949">
        <f>IF(P4949=1,SUM($P$7:P4949),"")</f>
        <v/>
      </c>
      <c r="R4949">
        <f>IF($A4949="","",IF(ISNUMBER($A4949),$A4949,IFERROR(DATEVALUE($A4949),NA())))</f>
        <v/>
      </c>
    </row>
    <row r="4950">
      <c r="O4950">
        <f>IF($R4950="","",CHOOSE($Q$2,YEAR(R4950)*12+MONTH(R4950),INT((R4950-2)/7),YEAR(R4950)*4+ROUNDUP(MONTH(R4950)/3)))</f>
        <v/>
      </c>
      <c r="P4950">
        <f>IF($R4950="","",IF($R4951="",1,IF(O4950&lt;&gt;O4951,1,0)))</f>
        <v/>
      </c>
      <c r="Q4950">
        <f>IF(P4950=1,SUM($P$7:P4950),"")</f>
        <v/>
      </c>
      <c r="R4950">
        <f>IF($A4950="","",IF(ISNUMBER($A4950),$A4950,IFERROR(DATEVALUE($A4950),NA())))</f>
        <v/>
      </c>
    </row>
    <row r="4951">
      <c r="O4951">
        <f>IF($R4951="","",CHOOSE($Q$2,YEAR(R4951)*12+MONTH(R4951),INT((R4951-2)/7),YEAR(R4951)*4+ROUNDUP(MONTH(R4951)/3)))</f>
        <v/>
      </c>
      <c r="P4951">
        <f>IF($R4951="","",IF($R4952="",1,IF(O4951&lt;&gt;O4952,1,0)))</f>
        <v/>
      </c>
      <c r="Q4951">
        <f>IF(P4951=1,SUM($P$7:P4951),"")</f>
        <v/>
      </c>
      <c r="R4951">
        <f>IF($A4951="","",IF(ISNUMBER($A4951),$A4951,IFERROR(DATEVALUE($A4951),NA())))</f>
        <v/>
      </c>
    </row>
    <row r="4952">
      <c r="O4952">
        <f>IF($R4952="","",CHOOSE($Q$2,YEAR(R4952)*12+MONTH(R4952),INT((R4952-2)/7),YEAR(R4952)*4+ROUNDUP(MONTH(R4952)/3)))</f>
        <v/>
      </c>
      <c r="P4952">
        <f>IF($R4952="","",IF($R4953="",1,IF(O4952&lt;&gt;O4953,1,0)))</f>
        <v/>
      </c>
      <c r="Q4952">
        <f>IF(P4952=1,SUM($P$7:P4952),"")</f>
        <v/>
      </c>
      <c r="R4952">
        <f>IF($A4952="","",IF(ISNUMBER($A4952),$A4952,IFERROR(DATEVALUE($A4952),NA())))</f>
        <v/>
      </c>
    </row>
    <row r="4953">
      <c r="O4953">
        <f>IF($R4953="","",CHOOSE($Q$2,YEAR(R4953)*12+MONTH(R4953),INT((R4953-2)/7),YEAR(R4953)*4+ROUNDUP(MONTH(R4953)/3)))</f>
        <v/>
      </c>
      <c r="P4953">
        <f>IF($R4953="","",IF($R4954="",1,IF(O4953&lt;&gt;O4954,1,0)))</f>
        <v/>
      </c>
      <c r="Q4953">
        <f>IF(P4953=1,SUM($P$7:P4953),"")</f>
        <v/>
      </c>
      <c r="R4953">
        <f>IF($A4953="","",IF(ISNUMBER($A4953),$A4953,IFERROR(DATEVALUE($A4953),NA())))</f>
        <v/>
      </c>
    </row>
    <row r="4954">
      <c r="O4954">
        <f>IF($R4954="","",CHOOSE($Q$2,YEAR(R4954)*12+MONTH(R4954),INT((R4954-2)/7),YEAR(R4954)*4+ROUNDUP(MONTH(R4954)/3)))</f>
        <v/>
      </c>
      <c r="P4954">
        <f>IF($R4954="","",IF($R4955="",1,IF(O4954&lt;&gt;O4955,1,0)))</f>
        <v/>
      </c>
      <c r="Q4954">
        <f>IF(P4954=1,SUM($P$7:P4954),"")</f>
        <v/>
      </c>
      <c r="R4954">
        <f>IF($A4954="","",IF(ISNUMBER($A4954),$A4954,IFERROR(DATEVALUE($A4954),NA())))</f>
        <v/>
      </c>
    </row>
    <row r="4955">
      <c r="O4955">
        <f>IF($R4955="","",CHOOSE($Q$2,YEAR(R4955)*12+MONTH(R4955),INT((R4955-2)/7),YEAR(R4955)*4+ROUNDUP(MONTH(R4955)/3)))</f>
        <v/>
      </c>
      <c r="P4955">
        <f>IF($R4955="","",IF($R4956="",1,IF(O4955&lt;&gt;O4956,1,0)))</f>
        <v/>
      </c>
      <c r="Q4955">
        <f>IF(P4955=1,SUM($P$7:P4955),"")</f>
        <v/>
      </c>
      <c r="R4955">
        <f>IF($A4955="","",IF(ISNUMBER($A4955),$A4955,IFERROR(DATEVALUE($A4955),NA())))</f>
        <v/>
      </c>
    </row>
    <row r="4956">
      <c r="O4956">
        <f>IF($R4956="","",CHOOSE($Q$2,YEAR(R4956)*12+MONTH(R4956),INT((R4956-2)/7),YEAR(R4956)*4+ROUNDUP(MONTH(R4956)/3)))</f>
        <v/>
      </c>
      <c r="P4956">
        <f>IF($R4956="","",IF($R4957="",1,IF(O4956&lt;&gt;O4957,1,0)))</f>
        <v/>
      </c>
      <c r="Q4956">
        <f>IF(P4956=1,SUM($P$7:P4956),"")</f>
        <v/>
      </c>
      <c r="R4956">
        <f>IF($A4956="","",IF(ISNUMBER($A4956),$A4956,IFERROR(DATEVALUE($A4956),NA())))</f>
        <v/>
      </c>
    </row>
    <row r="4957">
      <c r="O4957">
        <f>IF($R4957="","",CHOOSE($Q$2,YEAR(R4957)*12+MONTH(R4957),INT((R4957-2)/7),YEAR(R4957)*4+ROUNDUP(MONTH(R4957)/3)))</f>
        <v/>
      </c>
      <c r="P4957">
        <f>IF($R4957="","",IF($R4958="",1,IF(O4957&lt;&gt;O4958,1,0)))</f>
        <v/>
      </c>
      <c r="Q4957">
        <f>IF(P4957=1,SUM($P$7:P4957),"")</f>
        <v/>
      </c>
      <c r="R4957">
        <f>IF($A4957="","",IF(ISNUMBER($A4957),$A4957,IFERROR(DATEVALUE($A4957),NA())))</f>
        <v/>
      </c>
    </row>
    <row r="4958">
      <c r="O4958">
        <f>IF($R4958="","",CHOOSE($Q$2,YEAR(R4958)*12+MONTH(R4958),INT((R4958-2)/7),YEAR(R4958)*4+ROUNDUP(MONTH(R4958)/3)))</f>
        <v/>
      </c>
      <c r="P4958">
        <f>IF($R4958="","",IF($R4959="",1,IF(O4958&lt;&gt;O4959,1,0)))</f>
        <v/>
      </c>
      <c r="Q4958">
        <f>IF(P4958=1,SUM($P$7:P4958),"")</f>
        <v/>
      </c>
      <c r="R4958">
        <f>IF($A4958="","",IF(ISNUMBER($A4958),$A4958,IFERROR(DATEVALUE($A4958),NA())))</f>
        <v/>
      </c>
    </row>
    <row r="4959">
      <c r="O4959">
        <f>IF($R4959="","",CHOOSE($Q$2,YEAR(R4959)*12+MONTH(R4959),INT((R4959-2)/7),YEAR(R4959)*4+ROUNDUP(MONTH(R4959)/3)))</f>
        <v/>
      </c>
      <c r="P4959">
        <f>IF($R4959="","",IF($R4960="",1,IF(O4959&lt;&gt;O4960,1,0)))</f>
        <v/>
      </c>
      <c r="Q4959">
        <f>IF(P4959=1,SUM($P$7:P4959),"")</f>
        <v/>
      </c>
      <c r="R4959">
        <f>IF($A4959="","",IF(ISNUMBER($A4959),$A4959,IFERROR(DATEVALUE($A4959),NA())))</f>
        <v/>
      </c>
    </row>
    <row r="4960">
      <c r="O4960">
        <f>IF($R4960="","",CHOOSE($Q$2,YEAR(R4960)*12+MONTH(R4960),INT((R4960-2)/7),YEAR(R4960)*4+ROUNDUP(MONTH(R4960)/3)))</f>
        <v/>
      </c>
      <c r="P4960">
        <f>IF($R4960="","",IF($R4961="",1,IF(O4960&lt;&gt;O4961,1,0)))</f>
        <v/>
      </c>
      <c r="Q4960">
        <f>IF(P4960=1,SUM($P$7:P4960),"")</f>
        <v/>
      </c>
      <c r="R4960">
        <f>IF($A4960="","",IF(ISNUMBER($A4960),$A4960,IFERROR(DATEVALUE($A4960),NA())))</f>
        <v/>
      </c>
    </row>
    <row r="4961">
      <c r="O4961">
        <f>IF($R4961="","",CHOOSE($Q$2,YEAR(R4961)*12+MONTH(R4961),INT((R4961-2)/7),YEAR(R4961)*4+ROUNDUP(MONTH(R4961)/3)))</f>
        <v/>
      </c>
      <c r="P4961">
        <f>IF($R4961="","",IF($R4962="",1,IF(O4961&lt;&gt;O4962,1,0)))</f>
        <v/>
      </c>
      <c r="Q4961">
        <f>IF(P4961=1,SUM($P$7:P4961),"")</f>
        <v/>
      </c>
      <c r="R4961">
        <f>IF($A4961="","",IF(ISNUMBER($A4961),$A4961,IFERROR(DATEVALUE($A4961),NA())))</f>
        <v/>
      </c>
    </row>
    <row r="4962">
      <c r="O4962">
        <f>IF($R4962="","",CHOOSE($Q$2,YEAR(R4962)*12+MONTH(R4962),INT((R4962-2)/7),YEAR(R4962)*4+ROUNDUP(MONTH(R4962)/3)))</f>
        <v/>
      </c>
      <c r="P4962">
        <f>IF($R4962="","",IF($R4963="",1,IF(O4962&lt;&gt;O4963,1,0)))</f>
        <v/>
      </c>
      <c r="Q4962">
        <f>IF(P4962=1,SUM($P$7:P4962),"")</f>
        <v/>
      </c>
      <c r="R4962">
        <f>IF($A4962="","",IF(ISNUMBER($A4962),$A4962,IFERROR(DATEVALUE($A4962),NA())))</f>
        <v/>
      </c>
    </row>
    <row r="4963">
      <c r="O4963">
        <f>IF($R4963="","",CHOOSE($Q$2,YEAR(R4963)*12+MONTH(R4963),INT((R4963-2)/7),YEAR(R4963)*4+ROUNDUP(MONTH(R4963)/3)))</f>
        <v/>
      </c>
      <c r="P4963">
        <f>IF($R4963="","",IF($R4964="",1,IF(O4963&lt;&gt;O4964,1,0)))</f>
        <v/>
      </c>
      <c r="Q4963">
        <f>IF(P4963=1,SUM($P$7:P4963),"")</f>
        <v/>
      </c>
      <c r="R4963">
        <f>IF($A4963="","",IF(ISNUMBER($A4963),$A4963,IFERROR(DATEVALUE($A4963),NA())))</f>
        <v/>
      </c>
    </row>
    <row r="4964">
      <c r="O4964">
        <f>IF($R4964="","",CHOOSE($Q$2,YEAR(R4964)*12+MONTH(R4964),INT((R4964-2)/7),YEAR(R4964)*4+ROUNDUP(MONTH(R4964)/3)))</f>
        <v/>
      </c>
      <c r="P4964">
        <f>IF($R4964="","",IF($R4965="",1,IF(O4964&lt;&gt;O4965,1,0)))</f>
        <v/>
      </c>
      <c r="Q4964">
        <f>IF(P4964=1,SUM($P$7:P4964),"")</f>
        <v/>
      </c>
      <c r="R4964">
        <f>IF($A4964="","",IF(ISNUMBER($A4964),$A4964,IFERROR(DATEVALUE($A4964),NA())))</f>
        <v/>
      </c>
    </row>
    <row r="4965">
      <c r="O4965">
        <f>IF($R4965="","",CHOOSE($Q$2,YEAR(R4965)*12+MONTH(R4965),INT((R4965-2)/7),YEAR(R4965)*4+ROUNDUP(MONTH(R4965)/3)))</f>
        <v/>
      </c>
      <c r="P4965">
        <f>IF($R4965="","",IF($R4966="",1,IF(O4965&lt;&gt;O4966,1,0)))</f>
        <v/>
      </c>
      <c r="Q4965">
        <f>IF(P4965=1,SUM($P$7:P4965),"")</f>
        <v/>
      </c>
      <c r="R4965">
        <f>IF($A4965="","",IF(ISNUMBER($A4965),$A4965,IFERROR(DATEVALUE($A4965),NA())))</f>
        <v/>
      </c>
    </row>
    <row r="4966">
      <c r="O4966">
        <f>IF($R4966="","",CHOOSE($Q$2,YEAR(R4966)*12+MONTH(R4966),INT((R4966-2)/7),YEAR(R4966)*4+ROUNDUP(MONTH(R4966)/3)))</f>
        <v/>
      </c>
      <c r="P4966">
        <f>IF($R4966="","",IF($R4967="",1,IF(O4966&lt;&gt;O4967,1,0)))</f>
        <v/>
      </c>
      <c r="Q4966">
        <f>IF(P4966=1,SUM($P$7:P4966),"")</f>
        <v/>
      </c>
      <c r="R4966">
        <f>IF($A4966="","",IF(ISNUMBER($A4966),$A4966,IFERROR(DATEVALUE($A4966),NA())))</f>
        <v/>
      </c>
    </row>
    <row r="4967">
      <c r="O4967">
        <f>IF($R4967="","",CHOOSE($Q$2,YEAR(R4967)*12+MONTH(R4967),INT((R4967-2)/7),YEAR(R4967)*4+ROUNDUP(MONTH(R4967)/3)))</f>
        <v/>
      </c>
      <c r="P4967">
        <f>IF($R4967="","",IF($R4968="",1,IF(O4967&lt;&gt;O4968,1,0)))</f>
        <v/>
      </c>
      <c r="Q4967">
        <f>IF(P4967=1,SUM($P$7:P4967),"")</f>
        <v/>
      </c>
      <c r="R4967">
        <f>IF($A4967="","",IF(ISNUMBER($A4967),$A4967,IFERROR(DATEVALUE($A4967),NA())))</f>
        <v/>
      </c>
    </row>
    <row r="4968">
      <c r="O4968">
        <f>IF($R4968="","",CHOOSE($Q$2,YEAR(R4968)*12+MONTH(R4968),INT((R4968-2)/7),YEAR(R4968)*4+ROUNDUP(MONTH(R4968)/3)))</f>
        <v/>
      </c>
      <c r="P4968">
        <f>IF($R4968="","",IF($R4969="",1,IF(O4968&lt;&gt;O4969,1,0)))</f>
        <v/>
      </c>
      <c r="Q4968">
        <f>IF(P4968=1,SUM($P$7:P4968),"")</f>
        <v/>
      </c>
      <c r="R4968">
        <f>IF($A4968="","",IF(ISNUMBER($A4968),$A4968,IFERROR(DATEVALUE($A4968),NA())))</f>
        <v/>
      </c>
    </row>
    <row r="4969">
      <c r="O4969">
        <f>IF($R4969="","",CHOOSE($Q$2,YEAR(R4969)*12+MONTH(R4969),INT((R4969-2)/7),YEAR(R4969)*4+ROUNDUP(MONTH(R4969)/3)))</f>
        <v/>
      </c>
      <c r="P4969">
        <f>IF($R4969="","",IF($R4970="",1,IF(O4969&lt;&gt;O4970,1,0)))</f>
        <v/>
      </c>
      <c r="Q4969">
        <f>IF(P4969=1,SUM($P$7:P4969),"")</f>
        <v/>
      </c>
      <c r="R4969">
        <f>IF($A4969="","",IF(ISNUMBER($A4969),$A4969,IFERROR(DATEVALUE($A4969),NA())))</f>
        <v/>
      </c>
    </row>
    <row r="4970">
      <c r="O4970">
        <f>IF($R4970="","",CHOOSE($Q$2,YEAR(R4970)*12+MONTH(R4970),INT((R4970-2)/7),YEAR(R4970)*4+ROUNDUP(MONTH(R4970)/3)))</f>
        <v/>
      </c>
      <c r="P4970">
        <f>IF($R4970="","",IF($R4971="",1,IF(O4970&lt;&gt;O4971,1,0)))</f>
        <v/>
      </c>
      <c r="Q4970">
        <f>IF(P4970=1,SUM($P$7:P4970),"")</f>
        <v/>
      </c>
      <c r="R4970">
        <f>IF($A4970="","",IF(ISNUMBER($A4970),$A4970,IFERROR(DATEVALUE($A4970),NA())))</f>
        <v/>
      </c>
    </row>
    <row r="4971">
      <c r="O4971">
        <f>IF($R4971="","",CHOOSE($Q$2,YEAR(R4971)*12+MONTH(R4971),INT((R4971-2)/7),YEAR(R4971)*4+ROUNDUP(MONTH(R4971)/3)))</f>
        <v/>
      </c>
      <c r="P4971">
        <f>IF($R4971="","",IF($R4972="",1,IF(O4971&lt;&gt;O4972,1,0)))</f>
        <v/>
      </c>
      <c r="Q4971">
        <f>IF(P4971=1,SUM($P$7:P4971),"")</f>
        <v/>
      </c>
      <c r="R4971">
        <f>IF($A4971="","",IF(ISNUMBER($A4971),$A4971,IFERROR(DATEVALUE($A4971),NA())))</f>
        <v/>
      </c>
    </row>
    <row r="4972">
      <c r="O4972">
        <f>IF($R4972="","",CHOOSE($Q$2,YEAR(R4972)*12+MONTH(R4972),INT((R4972-2)/7),YEAR(R4972)*4+ROUNDUP(MONTH(R4972)/3)))</f>
        <v/>
      </c>
      <c r="P4972">
        <f>IF($R4972="","",IF($R4973="",1,IF(O4972&lt;&gt;O4973,1,0)))</f>
        <v/>
      </c>
      <c r="Q4972">
        <f>IF(P4972=1,SUM($P$7:P4972),"")</f>
        <v/>
      </c>
      <c r="R4972">
        <f>IF($A4972="","",IF(ISNUMBER($A4972),$A4972,IFERROR(DATEVALUE($A4972),NA())))</f>
        <v/>
      </c>
    </row>
    <row r="4973">
      <c r="O4973">
        <f>IF($R4973="","",CHOOSE($Q$2,YEAR(R4973)*12+MONTH(R4973),INT((R4973-2)/7),YEAR(R4973)*4+ROUNDUP(MONTH(R4973)/3)))</f>
        <v/>
      </c>
      <c r="P4973">
        <f>IF($R4973="","",IF($R4974="",1,IF(O4973&lt;&gt;O4974,1,0)))</f>
        <v/>
      </c>
      <c r="Q4973">
        <f>IF(P4973=1,SUM($P$7:P4973),"")</f>
        <v/>
      </c>
      <c r="R4973">
        <f>IF($A4973="","",IF(ISNUMBER($A4973),$A4973,IFERROR(DATEVALUE($A4973),NA())))</f>
        <v/>
      </c>
    </row>
    <row r="4974">
      <c r="O4974">
        <f>IF($R4974="","",CHOOSE($Q$2,YEAR(R4974)*12+MONTH(R4974),INT((R4974-2)/7),YEAR(R4974)*4+ROUNDUP(MONTH(R4974)/3)))</f>
        <v/>
      </c>
      <c r="P4974">
        <f>IF($R4974="","",IF($R4975="",1,IF(O4974&lt;&gt;O4975,1,0)))</f>
        <v/>
      </c>
      <c r="Q4974">
        <f>IF(P4974=1,SUM($P$7:P4974),"")</f>
        <v/>
      </c>
      <c r="R4974">
        <f>IF($A4974="","",IF(ISNUMBER($A4974),$A4974,IFERROR(DATEVALUE($A4974),NA())))</f>
        <v/>
      </c>
    </row>
    <row r="4975">
      <c r="O4975">
        <f>IF($R4975="","",CHOOSE($Q$2,YEAR(R4975)*12+MONTH(R4975),INT((R4975-2)/7),YEAR(R4975)*4+ROUNDUP(MONTH(R4975)/3)))</f>
        <v/>
      </c>
      <c r="P4975">
        <f>IF($R4975="","",IF($R4976="",1,IF(O4975&lt;&gt;O4976,1,0)))</f>
        <v/>
      </c>
      <c r="Q4975">
        <f>IF(P4975=1,SUM($P$7:P4975),"")</f>
        <v/>
      </c>
      <c r="R4975">
        <f>IF($A4975="","",IF(ISNUMBER($A4975),$A4975,IFERROR(DATEVALUE($A4975),NA())))</f>
        <v/>
      </c>
    </row>
    <row r="4976">
      <c r="O4976">
        <f>IF($R4976="","",CHOOSE($Q$2,YEAR(R4976)*12+MONTH(R4976),INT((R4976-2)/7),YEAR(R4976)*4+ROUNDUP(MONTH(R4976)/3)))</f>
        <v/>
      </c>
      <c r="P4976">
        <f>IF($R4976="","",IF($R4977="",1,IF(O4976&lt;&gt;O4977,1,0)))</f>
        <v/>
      </c>
      <c r="Q4976">
        <f>IF(P4976=1,SUM($P$7:P4976),"")</f>
        <v/>
      </c>
      <c r="R4976">
        <f>IF($A4976="","",IF(ISNUMBER($A4976),$A4976,IFERROR(DATEVALUE($A4976),NA())))</f>
        <v/>
      </c>
    </row>
    <row r="4977">
      <c r="O4977">
        <f>IF($R4977="","",CHOOSE($Q$2,YEAR(R4977)*12+MONTH(R4977),INT((R4977-2)/7),YEAR(R4977)*4+ROUNDUP(MONTH(R4977)/3)))</f>
        <v/>
      </c>
      <c r="P4977">
        <f>IF($R4977="","",IF($R4978="",1,IF(O4977&lt;&gt;O4978,1,0)))</f>
        <v/>
      </c>
      <c r="Q4977">
        <f>IF(P4977=1,SUM($P$7:P4977),"")</f>
        <v/>
      </c>
      <c r="R4977">
        <f>IF($A4977="","",IF(ISNUMBER($A4977),$A4977,IFERROR(DATEVALUE($A4977),NA())))</f>
        <v/>
      </c>
    </row>
    <row r="4978">
      <c r="O4978">
        <f>IF($R4978="","",CHOOSE($Q$2,YEAR(R4978)*12+MONTH(R4978),INT((R4978-2)/7),YEAR(R4978)*4+ROUNDUP(MONTH(R4978)/3)))</f>
        <v/>
      </c>
      <c r="P4978">
        <f>IF($R4978="","",IF($R4979="",1,IF(O4978&lt;&gt;O4979,1,0)))</f>
        <v/>
      </c>
      <c r="Q4978">
        <f>IF(P4978=1,SUM($P$7:P4978),"")</f>
        <v/>
      </c>
      <c r="R4978">
        <f>IF($A4978="","",IF(ISNUMBER($A4978),$A4978,IFERROR(DATEVALUE($A4978),NA())))</f>
        <v/>
      </c>
    </row>
    <row r="4979">
      <c r="O4979">
        <f>IF($R4979="","",CHOOSE($Q$2,YEAR(R4979)*12+MONTH(R4979),INT((R4979-2)/7),YEAR(R4979)*4+ROUNDUP(MONTH(R4979)/3)))</f>
        <v/>
      </c>
      <c r="P4979">
        <f>IF($R4979="","",IF($R4980="",1,IF(O4979&lt;&gt;O4980,1,0)))</f>
        <v/>
      </c>
      <c r="Q4979">
        <f>IF(P4979=1,SUM($P$7:P4979),"")</f>
        <v/>
      </c>
      <c r="R4979">
        <f>IF($A4979="","",IF(ISNUMBER($A4979),$A4979,IFERROR(DATEVALUE($A4979),NA())))</f>
        <v/>
      </c>
    </row>
    <row r="4980">
      <c r="O4980">
        <f>IF($R4980="","",CHOOSE($Q$2,YEAR(R4980)*12+MONTH(R4980),INT((R4980-2)/7),YEAR(R4980)*4+ROUNDUP(MONTH(R4980)/3)))</f>
        <v/>
      </c>
      <c r="P4980">
        <f>IF($R4980="","",IF($R4981="",1,IF(O4980&lt;&gt;O4981,1,0)))</f>
        <v/>
      </c>
      <c r="Q4980">
        <f>IF(P4980=1,SUM($P$7:P4980),"")</f>
        <v/>
      </c>
      <c r="R4980">
        <f>IF($A4980="","",IF(ISNUMBER($A4980),$A4980,IFERROR(DATEVALUE($A4980),NA())))</f>
        <v/>
      </c>
    </row>
    <row r="4981">
      <c r="O4981">
        <f>IF($R4981="","",CHOOSE($Q$2,YEAR(R4981)*12+MONTH(R4981),INT((R4981-2)/7),YEAR(R4981)*4+ROUNDUP(MONTH(R4981)/3)))</f>
        <v/>
      </c>
      <c r="P4981">
        <f>IF($R4981="","",IF($R4982="",1,IF(O4981&lt;&gt;O4982,1,0)))</f>
        <v/>
      </c>
      <c r="Q4981">
        <f>IF(P4981=1,SUM($P$7:P4981),"")</f>
        <v/>
      </c>
      <c r="R4981">
        <f>IF($A4981="","",IF(ISNUMBER($A4981),$A4981,IFERROR(DATEVALUE($A4981),NA())))</f>
        <v/>
      </c>
    </row>
    <row r="4982">
      <c r="O4982">
        <f>IF($R4982="","",CHOOSE($Q$2,YEAR(R4982)*12+MONTH(R4982),INT((R4982-2)/7),YEAR(R4982)*4+ROUNDUP(MONTH(R4982)/3)))</f>
        <v/>
      </c>
      <c r="P4982">
        <f>IF($R4982="","",IF($R4983="",1,IF(O4982&lt;&gt;O4983,1,0)))</f>
        <v/>
      </c>
      <c r="Q4982">
        <f>IF(P4982=1,SUM($P$7:P4982),"")</f>
        <v/>
      </c>
      <c r="R4982">
        <f>IF($A4982="","",IF(ISNUMBER($A4982),$A4982,IFERROR(DATEVALUE($A4982),NA())))</f>
        <v/>
      </c>
    </row>
    <row r="4983">
      <c r="O4983">
        <f>IF($R4983="","",CHOOSE($Q$2,YEAR(R4983)*12+MONTH(R4983),INT((R4983-2)/7),YEAR(R4983)*4+ROUNDUP(MONTH(R4983)/3)))</f>
        <v/>
      </c>
      <c r="P4983">
        <f>IF($R4983="","",IF($R4984="",1,IF(O4983&lt;&gt;O4984,1,0)))</f>
        <v/>
      </c>
      <c r="Q4983">
        <f>IF(P4983=1,SUM($P$7:P4983),"")</f>
        <v/>
      </c>
      <c r="R4983">
        <f>IF($A4983="","",IF(ISNUMBER($A4983),$A4983,IFERROR(DATEVALUE($A4983),NA())))</f>
        <v/>
      </c>
    </row>
    <row r="4984">
      <c r="O4984">
        <f>IF($R4984="","",CHOOSE($Q$2,YEAR(R4984)*12+MONTH(R4984),INT((R4984-2)/7),YEAR(R4984)*4+ROUNDUP(MONTH(R4984)/3)))</f>
        <v/>
      </c>
      <c r="P4984">
        <f>IF($R4984="","",IF($R4985="",1,IF(O4984&lt;&gt;O4985,1,0)))</f>
        <v/>
      </c>
      <c r="Q4984">
        <f>IF(P4984=1,SUM($P$7:P4984),"")</f>
        <v/>
      </c>
      <c r="R4984">
        <f>IF($A4984="","",IF(ISNUMBER($A4984),$A4984,IFERROR(DATEVALUE($A4984),NA())))</f>
        <v/>
      </c>
    </row>
    <row r="4985">
      <c r="O4985">
        <f>IF($R4985="","",CHOOSE($Q$2,YEAR(R4985)*12+MONTH(R4985),INT((R4985-2)/7),YEAR(R4985)*4+ROUNDUP(MONTH(R4985)/3)))</f>
        <v/>
      </c>
      <c r="P4985">
        <f>IF($R4985="","",IF($R4986="",1,IF(O4985&lt;&gt;O4986,1,0)))</f>
        <v/>
      </c>
      <c r="Q4985">
        <f>IF(P4985=1,SUM($P$7:P4985),"")</f>
        <v/>
      </c>
      <c r="R4985">
        <f>IF($A4985="","",IF(ISNUMBER($A4985),$A4985,IFERROR(DATEVALUE($A4985),NA())))</f>
        <v/>
      </c>
    </row>
    <row r="4986">
      <c r="O4986">
        <f>IF($R4986="","",CHOOSE($Q$2,YEAR(R4986)*12+MONTH(R4986),INT((R4986-2)/7),YEAR(R4986)*4+ROUNDUP(MONTH(R4986)/3)))</f>
        <v/>
      </c>
      <c r="P4986">
        <f>IF($R4986="","",IF($R4987="",1,IF(O4986&lt;&gt;O4987,1,0)))</f>
        <v/>
      </c>
      <c r="Q4986">
        <f>IF(P4986=1,SUM($P$7:P4986),"")</f>
        <v/>
      </c>
      <c r="R4986">
        <f>IF($A4986="","",IF(ISNUMBER($A4986),$A4986,IFERROR(DATEVALUE($A4986),NA())))</f>
        <v/>
      </c>
    </row>
    <row r="4987">
      <c r="O4987">
        <f>IF($R4987="","",CHOOSE($Q$2,YEAR(R4987)*12+MONTH(R4987),INT((R4987-2)/7),YEAR(R4987)*4+ROUNDUP(MONTH(R4987)/3)))</f>
        <v/>
      </c>
      <c r="P4987">
        <f>IF($R4987="","",IF($R4988="",1,IF(O4987&lt;&gt;O4988,1,0)))</f>
        <v/>
      </c>
      <c r="Q4987">
        <f>IF(P4987=1,SUM($P$7:P4987),"")</f>
        <v/>
      </c>
      <c r="R4987">
        <f>IF($A4987="","",IF(ISNUMBER($A4987),$A4987,IFERROR(DATEVALUE($A4987),NA())))</f>
        <v/>
      </c>
    </row>
    <row r="4988">
      <c r="O4988">
        <f>IF($R4988="","",CHOOSE($Q$2,YEAR(R4988)*12+MONTH(R4988),INT((R4988-2)/7),YEAR(R4988)*4+ROUNDUP(MONTH(R4988)/3)))</f>
        <v/>
      </c>
      <c r="P4988">
        <f>IF($R4988="","",IF($R4989="",1,IF(O4988&lt;&gt;O4989,1,0)))</f>
        <v/>
      </c>
      <c r="Q4988">
        <f>IF(P4988=1,SUM($P$7:P4988),"")</f>
        <v/>
      </c>
      <c r="R4988">
        <f>IF($A4988="","",IF(ISNUMBER($A4988),$A4988,IFERROR(DATEVALUE($A4988),NA())))</f>
        <v/>
      </c>
    </row>
    <row r="4989">
      <c r="O4989">
        <f>IF($R4989="","",CHOOSE($Q$2,YEAR(R4989)*12+MONTH(R4989),INT((R4989-2)/7),YEAR(R4989)*4+ROUNDUP(MONTH(R4989)/3)))</f>
        <v/>
      </c>
      <c r="P4989">
        <f>IF($R4989="","",IF($R4990="",1,IF(O4989&lt;&gt;O4990,1,0)))</f>
        <v/>
      </c>
      <c r="Q4989">
        <f>IF(P4989=1,SUM($P$7:P4989),"")</f>
        <v/>
      </c>
      <c r="R4989">
        <f>IF($A4989="","",IF(ISNUMBER($A4989),$A4989,IFERROR(DATEVALUE($A4989),NA())))</f>
        <v/>
      </c>
    </row>
    <row r="4990">
      <c r="O4990">
        <f>IF($R4990="","",CHOOSE($Q$2,YEAR(R4990)*12+MONTH(R4990),INT((R4990-2)/7),YEAR(R4990)*4+ROUNDUP(MONTH(R4990)/3)))</f>
        <v/>
      </c>
      <c r="P4990">
        <f>IF($R4990="","",IF($R4991="",1,IF(O4990&lt;&gt;O4991,1,0)))</f>
        <v/>
      </c>
      <c r="Q4990">
        <f>IF(P4990=1,SUM($P$7:P4990),"")</f>
        <v/>
      </c>
      <c r="R4990">
        <f>IF($A4990="","",IF(ISNUMBER($A4990),$A4990,IFERROR(DATEVALUE($A4990),NA())))</f>
        <v/>
      </c>
    </row>
    <row r="4991">
      <c r="O4991">
        <f>IF($R4991="","",CHOOSE($Q$2,YEAR(R4991)*12+MONTH(R4991),INT((R4991-2)/7),YEAR(R4991)*4+ROUNDUP(MONTH(R4991)/3)))</f>
        <v/>
      </c>
      <c r="P4991">
        <f>IF($R4991="","",IF($R4992="",1,IF(O4991&lt;&gt;O4992,1,0)))</f>
        <v/>
      </c>
      <c r="Q4991">
        <f>IF(P4991=1,SUM($P$7:P4991),"")</f>
        <v/>
      </c>
      <c r="R4991">
        <f>IF($A4991="","",IF(ISNUMBER($A4991),$A4991,IFERROR(DATEVALUE($A4991),NA())))</f>
        <v/>
      </c>
    </row>
    <row r="4992">
      <c r="O4992">
        <f>IF($R4992="","",CHOOSE($Q$2,YEAR(R4992)*12+MONTH(R4992),INT((R4992-2)/7),YEAR(R4992)*4+ROUNDUP(MONTH(R4992)/3)))</f>
        <v/>
      </c>
      <c r="P4992">
        <f>IF($R4992="","",IF($R4993="",1,IF(O4992&lt;&gt;O4993,1,0)))</f>
        <v/>
      </c>
      <c r="Q4992">
        <f>IF(P4992=1,SUM($P$7:P4992),"")</f>
        <v/>
      </c>
      <c r="R4992">
        <f>IF($A4992="","",IF(ISNUMBER($A4992),$A4992,IFERROR(DATEVALUE($A4992),NA())))</f>
        <v/>
      </c>
    </row>
    <row r="4993">
      <c r="O4993">
        <f>IF($R4993="","",CHOOSE($Q$2,YEAR(R4993)*12+MONTH(R4993),INT((R4993-2)/7),YEAR(R4993)*4+ROUNDUP(MONTH(R4993)/3)))</f>
        <v/>
      </c>
      <c r="P4993">
        <f>IF($R4993="","",IF($R4994="",1,IF(O4993&lt;&gt;O4994,1,0)))</f>
        <v/>
      </c>
      <c r="Q4993">
        <f>IF(P4993=1,SUM($P$7:P4993),"")</f>
        <v/>
      </c>
      <c r="R4993">
        <f>IF($A4993="","",IF(ISNUMBER($A4993),$A4993,IFERROR(DATEVALUE($A4993),NA())))</f>
        <v/>
      </c>
    </row>
    <row r="4994">
      <c r="O4994">
        <f>IF($R4994="","",CHOOSE($Q$2,YEAR(R4994)*12+MONTH(R4994),INT((R4994-2)/7),YEAR(R4994)*4+ROUNDUP(MONTH(R4994)/3)))</f>
        <v/>
      </c>
      <c r="P4994">
        <f>IF($R4994="","",IF($R4995="",1,IF(O4994&lt;&gt;O4995,1,0)))</f>
        <v/>
      </c>
      <c r="Q4994">
        <f>IF(P4994=1,SUM($P$7:P4994),"")</f>
        <v/>
      </c>
      <c r="R4994">
        <f>IF($A4994="","",IF(ISNUMBER($A4994),$A4994,IFERROR(DATEVALUE($A4994),NA())))</f>
        <v/>
      </c>
    </row>
    <row r="4995">
      <c r="O4995">
        <f>IF($R4995="","",CHOOSE($Q$2,YEAR(R4995)*12+MONTH(R4995),INT((R4995-2)/7),YEAR(R4995)*4+ROUNDUP(MONTH(R4995)/3)))</f>
        <v/>
      </c>
      <c r="P4995">
        <f>IF($R4995="","",IF($R4996="",1,IF(O4995&lt;&gt;O4996,1,0)))</f>
        <v/>
      </c>
      <c r="Q4995">
        <f>IF(P4995=1,SUM($P$7:P4995),"")</f>
        <v/>
      </c>
      <c r="R4995">
        <f>IF($A4995="","",IF(ISNUMBER($A4995),$A4995,IFERROR(DATEVALUE($A4995),NA())))</f>
        <v/>
      </c>
    </row>
    <row r="4996">
      <c r="O4996">
        <f>IF($R4996="","",CHOOSE($Q$2,YEAR(R4996)*12+MONTH(R4996),INT((R4996-2)/7),YEAR(R4996)*4+ROUNDUP(MONTH(R4996)/3)))</f>
        <v/>
      </c>
      <c r="P4996">
        <f>IF($R4996="","",IF($R4997="",1,IF(O4996&lt;&gt;O4997,1,0)))</f>
        <v/>
      </c>
      <c r="Q4996">
        <f>IF(P4996=1,SUM($P$7:P4996),"")</f>
        <v/>
      </c>
      <c r="R4996">
        <f>IF($A4996="","",IF(ISNUMBER($A4996),$A4996,IFERROR(DATEVALUE($A4996),NA())))</f>
        <v/>
      </c>
    </row>
    <row r="4997">
      <c r="O4997">
        <f>IF($R4997="","",CHOOSE($Q$2,YEAR(R4997)*12+MONTH(R4997),INT((R4997-2)/7),YEAR(R4997)*4+ROUNDUP(MONTH(R4997)/3)))</f>
        <v/>
      </c>
      <c r="P4997">
        <f>IF($R4997="","",IF($R4998="",1,IF(O4997&lt;&gt;O4998,1,0)))</f>
        <v/>
      </c>
      <c r="Q4997">
        <f>IF(P4997=1,SUM($P$7:P4997),"")</f>
        <v/>
      </c>
      <c r="R4997">
        <f>IF($A4997="","",IF(ISNUMBER($A4997),$A4997,IFERROR(DATEVALUE($A4997),NA())))</f>
        <v/>
      </c>
    </row>
    <row r="4998">
      <c r="O4998">
        <f>IF($R4998="","",CHOOSE($Q$2,YEAR(R4998)*12+MONTH(R4998),INT((R4998-2)/7),YEAR(R4998)*4+ROUNDUP(MONTH(R4998)/3)))</f>
        <v/>
      </c>
      <c r="P4998">
        <f>IF($R4998="","",IF($R4999="",1,IF(O4998&lt;&gt;O4999,1,0)))</f>
        <v/>
      </c>
      <c r="Q4998">
        <f>IF(P4998=1,SUM($P$7:P4998),"")</f>
        <v/>
      </c>
      <c r="R4998">
        <f>IF($A4998="","",IF(ISNUMBER($A4998),$A4998,IFERROR(DATEVALUE($A4998),NA())))</f>
        <v/>
      </c>
    </row>
    <row r="4999">
      <c r="O4999">
        <f>IF($R4999="","",CHOOSE($Q$2,YEAR(R4999)*12+MONTH(R4999),INT((R4999-2)/7),YEAR(R4999)*4+ROUNDUP(MONTH(R4999)/3)))</f>
        <v/>
      </c>
      <c r="P4999">
        <f>IF($R4999="","",IF($R5000="",1,IF(O4999&lt;&gt;O5000,1,0)))</f>
        <v/>
      </c>
      <c r="Q4999">
        <f>IF(P4999=1,SUM($P$7:P4999),"")</f>
        <v/>
      </c>
      <c r="R4999">
        <f>IF($A4999="","",IF(ISNUMBER($A4999),$A4999,IFERROR(DATEVALUE($A4999),NA())))</f>
        <v/>
      </c>
    </row>
    <row r="5000">
      <c r="O5000">
        <f>IF($R5000="","",CHOOSE($Q$2,YEAR(R5000)*12+MONTH(R5000),INT((R5000-2)/7),YEAR(R5000)*4+ROUNDUP(MONTH(R5000)/3)))</f>
        <v/>
      </c>
      <c r="P5000">
        <f>IF($R5000="","",IF($R5001="",1,IF(O5000&lt;&gt;O5001,1,0)))</f>
        <v/>
      </c>
      <c r="Q5000">
        <f>IF(P5000=1,SUM($P$7:P5000),"")</f>
        <v/>
      </c>
      <c r="R5000">
        <f>IF($A5000="","",IF(ISNUMBER($A5000),$A5000,IFERROR(DATEVALUE($A5000),NA())))</f>
        <v/>
      </c>
    </row>
    <row r="5001">
      <c r="O5001">
        <f>IF($R5001="","",CHOOSE($Q$2,YEAR(R5001)*12+MONTH(R5001),INT((R5001-2)/7),YEAR(R5001)*4+ROUNDUP(MONTH(R5001)/3)))</f>
        <v/>
      </c>
      <c r="P5001">
        <f>IF($R5001="","",IF($R5002="",1,IF(O5001&lt;&gt;O5002,1,0)))</f>
        <v/>
      </c>
      <c r="Q5001">
        <f>IF(P5001=1,SUM($P$7:P5001),"")</f>
        <v/>
      </c>
      <c r="R5001">
        <f>IF($A5001="","",IF(ISNUMBER($A5001),$A5001,IFERROR(DATEVALUE($A5001),NA())))</f>
        <v/>
      </c>
    </row>
    <row r="5002">
      <c r="O5002">
        <f>IF($R5002="","",CHOOSE($Q$2,YEAR(R5002)*12+MONTH(R5002),INT((R5002-2)/7),YEAR(R5002)*4+ROUNDUP(MONTH(R5002)/3)))</f>
        <v/>
      </c>
      <c r="P5002">
        <f>IF($R5002="","",IF($R5003="",1,IF(O5002&lt;&gt;O5003,1,0)))</f>
        <v/>
      </c>
      <c r="Q5002">
        <f>IF(P5002=1,SUM($P$7:P5002),"")</f>
        <v/>
      </c>
      <c r="R5002">
        <f>IF($A5002="","",IF(ISNUMBER($A5002),$A5002,IFERROR(DATEVALUE($A5002),NA())))</f>
        <v/>
      </c>
    </row>
    <row r="5003">
      <c r="O5003">
        <f>IF($R5003="","",CHOOSE($Q$2,YEAR(R5003)*12+MONTH(R5003),INT((R5003-2)/7),YEAR(R5003)*4+ROUNDUP(MONTH(R5003)/3)))</f>
        <v/>
      </c>
      <c r="P5003">
        <f>IF($R5003="","",IF($R5004="",1,IF(O5003&lt;&gt;O5004,1,0)))</f>
        <v/>
      </c>
      <c r="Q5003">
        <f>IF(P5003=1,SUM($P$7:P5003),"")</f>
        <v/>
      </c>
      <c r="R5003">
        <f>IF($A5003="","",IF(ISNUMBER($A5003),$A5003,IFERROR(DATEVALUE($A5003),NA())))</f>
        <v/>
      </c>
    </row>
    <row r="5004">
      <c r="O5004">
        <f>IF($R5004="","",CHOOSE($Q$2,YEAR(R5004)*12+MONTH(R5004),INT((R5004-2)/7),YEAR(R5004)*4+ROUNDUP(MONTH(R5004)/3)))</f>
        <v/>
      </c>
      <c r="P5004">
        <f>IF($R5004="","",IF($R5005="",1,IF(O5004&lt;&gt;O5005,1,0)))</f>
        <v/>
      </c>
      <c r="Q5004">
        <f>IF(P5004=1,SUM($P$7:P5004),"")</f>
        <v/>
      </c>
      <c r="R5004">
        <f>IF($A5004="","",IF(ISNUMBER($A5004),$A5004,IFERROR(DATEVALUE($A5004),NA())))</f>
        <v/>
      </c>
    </row>
    <row r="5005">
      <c r="O5005">
        <f>IF($R5005="","",CHOOSE($Q$2,YEAR(R5005)*12+MONTH(R5005),INT((R5005-2)/7),YEAR(R5005)*4+ROUNDUP(MONTH(R5005)/3)))</f>
        <v/>
      </c>
      <c r="P5005">
        <f>IF($R5005="","",IF($R5006="",1,IF(O5005&lt;&gt;O5006,1,0)))</f>
        <v/>
      </c>
      <c r="Q5005">
        <f>IF(P5005=1,SUM($P$7:P5005),"")</f>
        <v/>
      </c>
      <c r="R5005">
        <f>IF($A5005="","",IF(ISNUMBER($A5005),$A5005,IFERROR(DATEVALUE($A5005),NA())))</f>
        <v/>
      </c>
    </row>
    <row r="5006">
      <c r="O5006">
        <f>IF($R5006="","",CHOOSE($Q$2,YEAR(R5006)*12+MONTH(R5006),INT((R5006-2)/7),YEAR(R5006)*4+ROUNDUP(MONTH(R5006)/3)))</f>
        <v/>
      </c>
      <c r="P5006">
        <f>IF($R5006="","",IF($R5007="",1,IF(O5006&lt;&gt;O5007,1,0)))</f>
        <v/>
      </c>
      <c r="Q5006">
        <f>IF(P5006=1,SUM($P$7:P5006),"")</f>
        <v/>
      </c>
      <c r="R5006">
        <f>IF($A5006="","",IF(ISNUMBER($A5006),$A5006,IFERROR(DATEVALUE($A5006),NA())))</f>
        <v/>
      </c>
    </row>
    <row r="5007">
      <c r="O5007">
        <f>IF($R5007="","",CHOOSE($Q$2,YEAR(R5007)*12+MONTH(R5007),INT((R5007-2)/7),YEAR(R5007)*4+ROUNDUP(MONTH(R5007)/3)))</f>
        <v/>
      </c>
      <c r="P5007">
        <f>IF($R5007="","",IF($R5008="",1,IF(O5007&lt;&gt;O5008,1,0)))</f>
        <v/>
      </c>
      <c r="Q5007">
        <f>IF(P5007=1,SUM($P$7:P5007),"")</f>
        <v/>
      </c>
      <c r="R5007">
        <f>IF($A5007="","",IF(ISNUMBER($A5007),$A5007,IFERROR(DATEVALUE($A5007),NA())))</f>
        <v/>
      </c>
    </row>
    <row r="5008">
      <c r="O5008">
        <f>IF($R5008="","",CHOOSE($Q$2,YEAR(R5008)*12+MONTH(R5008),INT((R5008-2)/7),YEAR(R5008)*4+ROUNDUP(MONTH(R5008)/3)))</f>
        <v/>
      </c>
      <c r="P5008">
        <f>IF($R5008="","",IF($R5009="",1,IF(O5008&lt;&gt;O5009,1,0)))</f>
        <v/>
      </c>
      <c r="Q5008">
        <f>IF(P5008=1,SUM($P$7:P5008),"")</f>
        <v/>
      </c>
      <c r="R5008">
        <f>IF($A5008="","",IF(ISNUMBER($A5008),$A5008,IFERROR(DATEVALUE($A5008),NA())))</f>
        <v/>
      </c>
    </row>
    <row r="5009">
      <c r="O5009">
        <f>IF($R5009="","",CHOOSE($Q$2,YEAR(R5009)*12+MONTH(R5009),INT((R5009-2)/7),YEAR(R5009)*4+ROUNDUP(MONTH(R5009)/3)))</f>
        <v/>
      </c>
      <c r="P5009">
        <f>IF($R5009="","",IF($R5010="",1,IF(O5009&lt;&gt;O5010,1,0)))</f>
        <v/>
      </c>
      <c r="Q5009">
        <f>IF(P5009=1,SUM($P$7:P5009),"")</f>
        <v/>
      </c>
      <c r="R5009">
        <f>IF($A5009="","",IF(ISNUMBER($A5009),$A5009,IFERROR(DATEVALUE($A5009),NA())))</f>
        <v/>
      </c>
    </row>
    <row r="5010">
      <c r="O5010">
        <f>IF($R5010="","",CHOOSE($Q$2,YEAR(R5010)*12+MONTH(R5010),INT((R5010-2)/7),YEAR(R5010)*4+ROUNDUP(MONTH(R5010)/3)))</f>
        <v/>
      </c>
      <c r="P5010">
        <f>IF($R5010="","",IF($R5011="",1,IF(O5010&lt;&gt;O5011,1,0)))</f>
        <v/>
      </c>
      <c r="Q5010">
        <f>IF(P5010=1,SUM($P$7:P5010),"")</f>
        <v/>
      </c>
      <c r="R5010">
        <f>IF($A5010="","",IF(ISNUMBER($A5010),$A5010,IFERROR(DATEVALUE($A5010),NA())))</f>
        <v/>
      </c>
    </row>
    <row r="5011">
      <c r="O5011">
        <f>IF($R5011="","",CHOOSE($Q$2,YEAR(R5011)*12+MONTH(R5011),INT((R5011-2)/7),YEAR(R5011)*4+ROUNDUP(MONTH(R5011)/3)))</f>
        <v/>
      </c>
      <c r="P5011">
        <f>IF($R5011="","",IF($R5012="",1,IF(O5011&lt;&gt;O5012,1,0)))</f>
        <v/>
      </c>
      <c r="Q5011">
        <f>IF(P5011=1,SUM($P$7:P5011),"")</f>
        <v/>
      </c>
      <c r="R5011">
        <f>IF($A5011="","",IF(ISNUMBER($A5011),$A5011,IFERROR(DATEVALUE($A5011),NA())))</f>
        <v/>
      </c>
    </row>
    <row r="5012">
      <c r="O5012">
        <f>IF($R5012="","",CHOOSE($Q$2,YEAR(R5012)*12+MONTH(R5012),INT((R5012-2)/7),YEAR(R5012)*4+ROUNDUP(MONTH(R5012)/3)))</f>
        <v/>
      </c>
      <c r="P5012">
        <f>IF($R5012="","",IF($R5013="",1,IF(O5012&lt;&gt;O5013,1,0)))</f>
        <v/>
      </c>
      <c r="Q5012">
        <f>IF(P5012=1,SUM($P$7:P5012),"")</f>
        <v/>
      </c>
      <c r="R5012">
        <f>IF($A5012="","",IF(ISNUMBER($A5012),$A5012,IFERROR(DATEVALUE($A5012),NA())))</f>
        <v/>
      </c>
    </row>
    <row r="5013">
      <c r="O5013">
        <f>IF($R5013="","",CHOOSE($Q$2,YEAR(R5013)*12+MONTH(R5013),INT((R5013-2)/7),YEAR(R5013)*4+ROUNDUP(MONTH(R5013)/3)))</f>
        <v/>
      </c>
      <c r="P5013">
        <f>IF($R5013="","",IF($R5014="",1,IF(O5013&lt;&gt;O5014,1,0)))</f>
        <v/>
      </c>
      <c r="Q5013">
        <f>IF(P5013=1,SUM($P$7:P5013),"")</f>
        <v/>
      </c>
      <c r="R5013">
        <f>IF($A5013="","",IF(ISNUMBER($A5013),$A5013,IFERROR(DATEVALUE($A5013),NA())))</f>
        <v/>
      </c>
    </row>
    <row r="5014">
      <c r="O5014">
        <f>IF($R5014="","",CHOOSE($Q$2,YEAR(R5014)*12+MONTH(R5014),INT((R5014-2)/7),YEAR(R5014)*4+ROUNDUP(MONTH(R5014)/3)))</f>
        <v/>
      </c>
      <c r="P5014">
        <f>IF($R5014="","",IF($R5015="",1,IF(O5014&lt;&gt;O5015,1,0)))</f>
        <v/>
      </c>
      <c r="Q5014">
        <f>IF(P5014=1,SUM($P$7:P5014),"")</f>
        <v/>
      </c>
      <c r="R5014">
        <f>IF($A5014="","",IF(ISNUMBER($A5014),$A5014,IFERROR(DATEVALUE($A5014),NA())))</f>
        <v/>
      </c>
    </row>
    <row r="5015">
      <c r="O5015">
        <f>IF($R5015="","",CHOOSE($Q$2,YEAR(R5015)*12+MONTH(R5015),INT((R5015-2)/7),YEAR(R5015)*4+ROUNDUP(MONTH(R5015)/3)))</f>
        <v/>
      </c>
      <c r="P5015">
        <f>IF($R5015="","",IF($R5016="",1,IF(O5015&lt;&gt;O5016,1,0)))</f>
        <v/>
      </c>
      <c r="Q5015">
        <f>IF(P5015=1,SUM($P$7:P5015),"")</f>
        <v/>
      </c>
      <c r="R5015">
        <f>IF($A5015="","",IF(ISNUMBER($A5015),$A5015,IFERROR(DATEVALUE($A5015),NA())))</f>
        <v/>
      </c>
    </row>
    <row r="5016">
      <c r="O5016">
        <f>IF($R5016="","",CHOOSE($Q$2,YEAR(R5016)*12+MONTH(R5016),INT((R5016-2)/7),YEAR(R5016)*4+ROUNDUP(MONTH(R5016)/3)))</f>
        <v/>
      </c>
      <c r="P5016">
        <f>IF($R5016="","",IF($R5017="",1,IF(O5016&lt;&gt;O5017,1,0)))</f>
        <v/>
      </c>
      <c r="Q5016">
        <f>IF(P5016=1,SUM($P$7:P5016),"")</f>
        <v/>
      </c>
      <c r="R5016">
        <f>IF($A5016="","",IF(ISNUMBER($A5016),$A5016,IFERROR(DATEVALUE($A5016),NA())))</f>
        <v/>
      </c>
    </row>
    <row r="5017">
      <c r="O5017">
        <f>IF($R5017="","",CHOOSE($Q$2,YEAR(R5017)*12+MONTH(R5017),INT((R5017-2)/7),YEAR(R5017)*4+ROUNDUP(MONTH(R5017)/3)))</f>
        <v/>
      </c>
      <c r="P5017">
        <f>IF($R5017="","",IF($R5018="",1,IF(O5017&lt;&gt;O5018,1,0)))</f>
        <v/>
      </c>
      <c r="Q5017">
        <f>IF(P5017=1,SUM($P$7:P5017),"")</f>
        <v/>
      </c>
      <c r="R5017">
        <f>IF($A5017="","",IF(ISNUMBER($A5017),$A5017,IFERROR(DATEVALUE($A5017),NA())))</f>
        <v/>
      </c>
    </row>
    <row r="5018">
      <c r="O5018">
        <f>IF($R5018="","",CHOOSE($Q$2,YEAR(R5018)*12+MONTH(R5018),INT((R5018-2)/7),YEAR(R5018)*4+ROUNDUP(MONTH(R5018)/3)))</f>
        <v/>
      </c>
      <c r="P5018">
        <f>IF($R5018="","",IF($R5019="",1,IF(O5018&lt;&gt;O5019,1,0)))</f>
        <v/>
      </c>
      <c r="Q5018">
        <f>IF(P5018=1,SUM($P$7:P5018),"")</f>
        <v/>
      </c>
      <c r="R5018">
        <f>IF($A5018="","",IF(ISNUMBER($A5018),$A5018,IFERROR(DATEVALUE($A5018),NA())))</f>
        <v/>
      </c>
    </row>
    <row r="5019">
      <c r="O5019">
        <f>IF($R5019="","",CHOOSE($Q$2,YEAR(R5019)*12+MONTH(R5019),INT((R5019-2)/7),YEAR(R5019)*4+ROUNDUP(MONTH(R5019)/3)))</f>
        <v/>
      </c>
      <c r="P5019">
        <f>IF($R5019="","",IF($R5020="",1,IF(O5019&lt;&gt;O5020,1,0)))</f>
        <v/>
      </c>
      <c r="Q5019">
        <f>IF(P5019=1,SUM($P$7:P5019),"")</f>
        <v/>
      </c>
      <c r="R5019">
        <f>IF($A5019="","",IF(ISNUMBER($A5019),$A5019,IFERROR(DATEVALUE($A5019),NA())))</f>
        <v/>
      </c>
    </row>
    <row r="5020">
      <c r="O5020">
        <f>IF($R5020="","",CHOOSE($Q$2,YEAR(R5020)*12+MONTH(R5020),INT((R5020-2)/7),YEAR(R5020)*4+ROUNDUP(MONTH(R5020)/3)))</f>
        <v/>
      </c>
      <c r="P5020">
        <f>IF($R5020="","",IF($R5021="",1,IF(O5020&lt;&gt;O5021,1,0)))</f>
        <v/>
      </c>
      <c r="Q5020">
        <f>IF(P5020=1,SUM($P$7:P5020),"")</f>
        <v/>
      </c>
      <c r="R5020">
        <f>IF($A5020="","",IF(ISNUMBER($A5020),$A5020,IFERROR(DATEVALUE($A5020),NA())))</f>
        <v/>
      </c>
    </row>
    <row r="5021">
      <c r="O5021">
        <f>IF($R5021="","",CHOOSE($Q$2,YEAR(R5021)*12+MONTH(R5021),INT((R5021-2)/7),YEAR(R5021)*4+ROUNDUP(MONTH(R5021)/3)))</f>
        <v/>
      </c>
      <c r="P5021">
        <f>IF($R5021="","",IF($R5022="",1,IF(O5021&lt;&gt;O5022,1,0)))</f>
        <v/>
      </c>
      <c r="Q5021">
        <f>IF(P5021=1,SUM($P$7:P5021),"")</f>
        <v/>
      </c>
      <c r="R5021">
        <f>IF($A5021="","",IF(ISNUMBER($A5021),$A5021,IFERROR(DATEVALUE($A5021),NA())))</f>
        <v/>
      </c>
    </row>
    <row r="5022">
      <c r="O5022">
        <f>IF($R5022="","",CHOOSE($Q$2,YEAR(R5022)*12+MONTH(R5022),INT((R5022-2)/7),YEAR(R5022)*4+ROUNDUP(MONTH(R5022)/3)))</f>
        <v/>
      </c>
      <c r="P5022">
        <f>IF($R5022="","",IF($R5023="",1,IF(O5022&lt;&gt;O5023,1,0)))</f>
        <v/>
      </c>
      <c r="Q5022">
        <f>IF(P5022=1,SUM($P$7:P5022),"")</f>
        <v/>
      </c>
      <c r="R5022">
        <f>IF($A5022="","",IF(ISNUMBER($A5022),$A5022,IFERROR(DATEVALUE($A5022),NA())))</f>
        <v/>
      </c>
    </row>
    <row r="5023">
      <c r="O5023">
        <f>IF($R5023="","",CHOOSE($Q$2,YEAR(R5023)*12+MONTH(R5023),INT((R5023-2)/7),YEAR(R5023)*4+ROUNDUP(MONTH(R5023)/3)))</f>
        <v/>
      </c>
      <c r="P5023">
        <f>IF($R5023="","",IF($R5024="",1,IF(O5023&lt;&gt;O5024,1,0)))</f>
        <v/>
      </c>
      <c r="Q5023">
        <f>IF(P5023=1,SUM($P$7:P5023),"")</f>
        <v/>
      </c>
      <c r="R5023">
        <f>IF($A5023="","",IF(ISNUMBER($A5023),$A5023,IFERROR(DATEVALUE($A5023),NA())))</f>
        <v/>
      </c>
    </row>
    <row r="5024">
      <c r="O5024">
        <f>IF($R5024="","",CHOOSE($Q$2,YEAR(R5024)*12+MONTH(R5024),INT((R5024-2)/7),YEAR(R5024)*4+ROUNDUP(MONTH(R5024)/3)))</f>
        <v/>
      </c>
      <c r="P5024">
        <f>IF($R5024="","",IF($R5025="",1,IF(O5024&lt;&gt;O5025,1,0)))</f>
        <v/>
      </c>
      <c r="Q5024">
        <f>IF(P5024=1,SUM($P$7:P5024),"")</f>
        <v/>
      </c>
      <c r="R5024">
        <f>IF($A5024="","",IF(ISNUMBER($A5024),$A5024,IFERROR(DATEVALUE($A5024),NA())))</f>
        <v/>
      </c>
    </row>
    <row r="5025">
      <c r="O5025">
        <f>IF($R5025="","",CHOOSE($Q$2,YEAR(R5025)*12+MONTH(R5025),INT((R5025-2)/7),YEAR(R5025)*4+ROUNDUP(MONTH(R5025)/3)))</f>
        <v/>
      </c>
      <c r="P5025">
        <f>IF($R5025="","",IF($R5026="",1,IF(O5025&lt;&gt;O5026,1,0)))</f>
        <v/>
      </c>
      <c r="Q5025">
        <f>IF(P5025=1,SUM($P$7:P5025),"")</f>
        <v/>
      </c>
      <c r="R5025">
        <f>IF($A5025="","",IF(ISNUMBER($A5025),$A5025,IFERROR(DATEVALUE($A5025),NA())))</f>
        <v/>
      </c>
    </row>
    <row r="5026">
      <c r="O5026">
        <f>IF($R5026="","",CHOOSE($Q$2,YEAR(R5026)*12+MONTH(R5026),INT((R5026-2)/7),YEAR(R5026)*4+ROUNDUP(MONTH(R5026)/3)))</f>
        <v/>
      </c>
      <c r="P5026">
        <f>IF($R5026="","",IF($R5027="",1,IF(O5026&lt;&gt;O5027,1,0)))</f>
        <v/>
      </c>
      <c r="Q5026">
        <f>IF(P5026=1,SUM($P$7:P5026),"")</f>
        <v/>
      </c>
      <c r="R5026">
        <f>IF($A5026="","",IF(ISNUMBER($A5026),$A5026,IFERROR(DATEVALUE($A5026),NA())))</f>
        <v/>
      </c>
    </row>
    <row r="5027">
      <c r="O5027">
        <f>IF($R5027="","",CHOOSE($Q$2,YEAR(R5027)*12+MONTH(R5027),INT((R5027-2)/7),YEAR(R5027)*4+ROUNDUP(MONTH(R5027)/3)))</f>
        <v/>
      </c>
      <c r="P5027">
        <f>IF($R5027="","",IF($R5028="",1,IF(O5027&lt;&gt;O5028,1,0)))</f>
        <v/>
      </c>
      <c r="Q5027">
        <f>IF(P5027=1,SUM($P$7:P5027),"")</f>
        <v/>
      </c>
      <c r="R5027">
        <f>IF($A5027="","",IF(ISNUMBER($A5027),$A5027,IFERROR(DATEVALUE($A5027),NA())))</f>
        <v/>
      </c>
    </row>
    <row r="5028">
      <c r="O5028">
        <f>IF($R5028="","",CHOOSE($Q$2,YEAR(R5028)*12+MONTH(R5028),INT((R5028-2)/7),YEAR(R5028)*4+ROUNDUP(MONTH(R5028)/3)))</f>
        <v/>
      </c>
      <c r="P5028">
        <f>IF($R5028="","",IF($R5029="",1,IF(O5028&lt;&gt;O5029,1,0)))</f>
        <v/>
      </c>
      <c r="Q5028">
        <f>IF(P5028=1,SUM($P$7:P5028),"")</f>
        <v/>
      </c>
      <c r="R5028">
        <f>IF($A5028="","",IF(ISNUMBER($A5028),$A5028,IFERROR(DATEVALUE($A5028),NA())))</f>
        <v/>
      </c>
    </row>
    <row r="5029">
      <c r="O5029">
        <f>IF($R5029="","",CHOOSE($Q$2,YEAR(R5029)*12+MONTH(R5029),INT((R5029-2)/7),YEAR(R5029)*4+ROUNDUP(MONTH(R5029)/3)))</f>
        <v/>
      </c>
      <c r="P5029">
        <f>IF($R5029="","",IF($R5030="",1,IF(O5029&lt;&gt;O5030,1,0)))</f>
        <v/>
      </c>
      <c r="Q5029">
        <f>IF(P5029=1,SUM($P$7:P5029),"")</f>
        <v/>
      </c>
      <c r="R5029">
        <f>IF($A5029="","",IF(ISNUMBER($A5029),$A5029,IFERROR(DATEVALUE($A5029),NA())))</f>
        <v/>
      </c>
    </row>
    <row r="5030">
      <c r="O5030">
        <f>IF($R5030="","",CHOOSE($Q$2,YEAR(R5030)*12+MONTH(R5030),INT((R5030-2)/7),YEAR(R5030)*4+ROUNDUP(MONTH(R5030)/3)))</f>
        <v/>
      </c>
      <c r="P5030">
        <f>IF($R5030="","",IF($R5031="",1,IF(O5030&lt;&gt;O5031,1,0)))</f>
        <v/>
      </c>
      <c r="Q5030">
        <f>IF(P5030=1,SUM($P$7:P5030),"")</f>
        <v/>
      </c>
      <c r="R5030">
        <f>IF($A5030="","",IF(ISNUMBER($A5030),$A5030,IFERROR(DATEVALUE($A5030),NA())))</f>
        <v/>
      </c>
    </row>
    <row r="5031">
      <c r="O5031">
        <f>IF($R5031="","",CHOOSE($Q$2,YEAR(R5031)*12+MONTH(R5031),INT((R5031-2)/7),YEAR(R5031)*4+ROUNDUP(MONTH(R5031)/3)))</f>
        <v/>
      </c>
      <c r="P5031">
        <f>IF($R5031="","",IF($R5032="",1,IF(O5031&lt;&gt;O5032,1,0)))</f>
        <v/>
      </c>
      <c r="Q5031">
        <f>IF(P5031=1,SUM($P$7:P5031),"")</f>
        <v/>
      </c>
      <c r="R5031">
        <f>IF($A5031="","",IF(ISNUMBER($A5031),$A5031,IFERROR(DATEVALUE($A5031),NA())))</f>
        <v/>
      </c>
    </row>
    <row r="5032">
      <c r="O5032">
        <f>IF($R5032="","",CHOOSE($Q$2,YEAR(R5032)*12+MONTH(R5032),INT((R5032-2)/7),YEAR(R5032)*4+ROUNDUP(MONTH(R5032)/3)))</f>
        <v/>
      </c>
      <c r="P5032">
        <f>IF($R5032="","",IF($R5033="",1,IF(O5032&lt;&gt;O5033,1,0)))</f>
        <v/>
      </c>
      <c r="Q5032">
        <f>IF(P5032=1,SUM($P$7:P5032),"")</f>
        <v/>
      </c>
      <c r="R5032">
        <f>IF($A5032="","",IF(ISNUMBER($A5032),$A5032,IFERROR(DATEVALUE($A5032),NA())))</f>
        <v/>
      </c>
    </row>
    <row r="5033">
      <c r="O5033">
        <f>IF($R5033="","",CHOOSE($Q$2,YEAR(R5033)*12+MONTH(R5033),INT((R5033-2)/7),YEAR(R5033)*4+ROUNDUP(MONTH(R5033)/3)))</f>
        <v/>
      </c>
      <c r="P5033">
        <f>IF($R5033="","",IF($R5034="",1,IF(O5033&lt;&gt;O5034,1,0)))</f>
        <v/>
      </c>
      <c r="Q5033">
        <f>IF(P5033=1,SUM($P$7:P5033),"")</f>
        <v/>
      </c>
      <c r="R5033">
        <f>IF($A5033="","",IF(ISNUMBER($A5033),$A5033,IFERROR(DATEVALUE($A5033),NA())))</f>
        <v/>
      </c>
    </row>
    <row r="5034">
      <c r="O5034">
        <f>IF($R5034="","",CHOOSE($Q$2,YEAR(R5034)*12+MONTH(R5034),INT((R5034-2)/7),YEAR(R5034)*4+ROUNDUP(MONTH(R5034)/3)))</f>
        <v/>
      </c>
      <c r="P5034">
        <f>IF($R5034="","",IF($R5035="",1,IF(O5034&lt;&gt;O5035,1,0)))</f>
        <v/>
      </c>
      <c r="Q5034">
        <f>IF(P5034=1,SUM($P$7:P5034),"")</f>
        <v/>
      </c>
      <c r="R5034">
        <f>IF($A5034="","",IF(ISNUMBER($A5034),$A5034,IFERROR(DATEVALUE($A5034),NA())))</f>
        <v/>
      </c>
    </row>
    <row r="5035">
      <c r="O5035">
        <f>IF($R5035="","",CHOOSE($Q$2,YEAR(R5035)*12+MONTH(R5035),INT((R5035-2)/7),YEAR(R5035)*4+ROUNDUP(MONTH(R5035)/3)))</f>
        <v/>
      </c>
      <c r="P5035">
        <f>IF($R5035="","",IF($R5036="",1,IF(O5035&lt;&gt;O5036,1,0)))</f>
        <v/>
      </c>
      <c r="Q5035">
        <f>IF(P5035=1,SUM($P$7:P5035),"")</f>
        <v/>
      </c>
      <c r="R5035">
        <f>IF($A5035="","",IF(ISNUMBER($A5035),$A5035,IFERROR(DATEVALUE($A5035),NA())))</f>
        <v/>
      </c>
    </row>
    <row r="5036">
      <c r="O5036">
        <f>IF($R5036="","",CHOOSE($Q$2,YEAR(R5036)*12+MONTH(R5036),INT((R5036-2)/7),YEAR(R5036)*4+ROUNDUP(MONTH(R5036)/3)))</f>
        <v/>
      </c>
      <c r="P5036">
        <f>IF($R5036="","",IF($R5037="",1,IF(O5036&lt;&gt;O5037,1,0)))</f>
        <v/>
      </c>
      <c r="Q5036">
        <f>IF(P5036=1,SUM($P$7:P5036),"")</f>
        <v/>
      </c>
      <c r="R5036">
        <f>IF($A5036="","",IF(ISNUMBER($A5036),$A5036,IFERROR(DATEVALUE($A5036),NA())))</f>
        <v/>
      </c>
    </row>
    <row r="5037">
      <c r="O5037">
        <f>IF($R5037="","",CHOOSE($Q$2,YEAR(R5037)*12+MONTH(R5037),INT((R5037-2)/7),YEAR(R5037)*4+ROUNDUP(MONTH(R5037)/3)))</f>
        <v/>
      </c>
      <c r="P5037">
        <f>IF($R5037="","",IF($R5038="",1,IF(O5037&lt;&gt;O5038,1,0)))</f>
        <v/>
      </c>
      <c r="Q5037">
        <f>IF(P5037=1,SUM($P$7:P5037),"")</f>
        <v/>
      </c>
      <c r="R5037">
        <f>IF($A5037="","",IF(ISNUMBER($A5037),$A5037,IFERROR(DATEVALUE($A5037),NA())))</f>
        <v/>
      </c>
    </row>
    <row r="5038">
      <c r="O5038">
        <f>IF($R5038="","",CHOOSE($Q$2,YEAR(R5038)*12+MONTH(R5038),INT((R5038-2)/7),YEAR(R5038)*4+ROUNDUP(MONTH(R5038)/3)))</f>
        <v/>
      </c>
      <c r="P5038">
        <f>IF($R5038="","",IF($R5039="",1,IF(O5038&lt;&gt;O5039,1,0)))</f>
        <v/>
      </c>
      <c r="Q5038">
        <f>IF(P5038=1,SUM($P$7:P5038),"")</f>
        <v/>
      </c>
      <c r="R5038">
        <f>IF($A5038="","",IF(ISNUMBER($A5038),$A5038,IFERROR(DATEVALUE($A5038),NA())))</f>
        <v/>
      </c>
    </row>
    <row r="5039">
      <c r="O5039">
        <f>IF($R5039="","",CHOOSE($Q$2,YEAR(R5039)*12+MONTH(R5039),INT((R5039-2)/7),YEAR(R5039)*4+ROUNDUP(MONTH(R5039)/3)))</f>
        <v/>
      </c>
      <c r="P5039">
        <f>IF($R5039="","",IF($R5040="",1,IF(O5039&lt;&gt;O5040,1,0)))</f>
        <v/>
      </c>
      <c r="Q5039">
        <f>IF(P5039=1,SUM($P$7:P5039),"")</f>
        <v/>
      </c>
      <c r="R5039">
        <f>IF($A5039="","",IF(ISNUMBER($A5039),$A5039,IFERROR(DATEVALUE($A5039),NA())))</f>
        <v/>
      </c>
    </row>
    <row r="5040">
      <c r="O5040">
        <f>IF($R5040="","",CHOOSE($Q$2,YEAR(R5040)*12+MONTH(R5040),INT((R5040-2)/7),YEAR(R5040)*4+ROUNDUP(MONTH(R5040)/3)))</f>
        <v/>
      </c>
      <c r="P5040">
        <f>IF($R5040="","",IF($R5041="",1,IF(O5040&lt;&gt;O5041,1,0)))</f>
        <v/>
      </c>
      <c r="Q5040">
        <f>IF(P5040=1,SUM($P$7:P5040),"")</f>
        <v/>
      </c>
      <c r="R5040">
        <f>IF($A5040="","",IF(ISNUMBER($A5040),$A5040,IFERROR(DATEVALUE($A5040),NA())))</f>
        <v/>
      </c>
    </row>
    <row r="5041">
      <c r="O5041">
        <f>IF($R5041="","",CHOOSE($Q$2,YEAR(R5041)*12+MONTH(R5041),INT((R5041-2)/7),YEAR(R5041)*4+ROUNDUP(MONTH(R5041)/3)))</f>
        <v/>
      </c>
      <c r="P5041">
        <f>IF($R5041="","",IF($R5042="",1,IF(O5041&lt;&gt;O5042,1,0)))</f>
        <v/>
      </c>
      <c r="Q5041">
        <f>IF(P5041=1,SUM($P$7:P5041),"")</f>
        <v/>
      </c>
      <c r="R5041">
        <f>IF($A5041="","",IF(ISNUMBER($A5041),$A5041,IFERROR(DATEVALUE($A5041),NA())))</f>
        <v/>
      </c>
    </row>
    <row r="5042">
      <c r="O5042">
        <f>IF($R5042="","",CHOOSE($Q$2,YEAR(R5042)*12+MONTH(R5042),INT((R5042-2)/7),YEAR(R5042)*4+ROUNDUP(MONTH(R5042)/3)))</f>
        <v/>
      </c>
      <c r="P5042">
        <f>IF($R5042="","",IF($R5043="",1,IF(O5042&lt;&gt;O5043,1,0)))</f>
        <v/>
      </c>
      <c r="Q5042">
        <f>IF(P5042=1,SUM($P$7:P5042),"")</f>
        <v/>
      </c>
      <c r="R5042">
        <f>IF($A5042="","",IF(ISNUMBER($A5042),$A5042,IFERROR(DATEVALUE($A5042),NA())))</f>
        <v/>
      </c>
    </row>
    <row r="5043">
      <c r="O5043">
        <f>IF($R5043="","",CHOOSE($Q$2,YEAR(R5043)*12+MONTH(R5043),INT((R5043-2)/7),YEAR(R5043)*4+ROUNDUP(MONTH(R5043)/3)))</f>
        <v/>
      </c>
      <c r="P5043">
        <f>IF($R5043="","",IF($R5044="",1,IF(O5043&lt;&gt;O5044,1,0)))</f>
        <v/>
      </c>
      <c r="Q5043">
        <f>IF(P5043=1,SUM($P$7:P5043),"")</f>
        <v/>
      </c>
      <c r="R5043">
        <f>IF($A5043="","",IF(ISNUMBER($A5043),$A5043,IFERROR(DATEVALUE($A5043),NA())))</f>
        <v/>
      </c>
    </row>
    <row r="5044">
      <c r="O5044">
        <f>IF($R5044="","",CHOOSE($Q$2,YEAR(R5044)*12+MONTH(R5044),INT((R5044-2)/7),YEAR(R5044)*4+ROUNDUP(MONTH(R5044)/3)))</f>
        <v/>
      </c>
      <c r="P5044">
        <f>IF($R5044="","",IF($R5045="",1,IF(O5044&lt;&gt;O5045,1,0)))</f>
        <v/>
      </c>
      <c r="Q5044">
        <f>IF(P5044=1,SUM($P$7:P5044),"")</f>
        <v/>
      </c>
      <c r="R5044">
        <f>IF($A5044="","",IF(ISNUMBER($A5044),$A5044,IFERROR(DATEVALUE($A5044),NA())))</f>
        <v/>
      </c>
    </row>
    <row r="5045">
      <c r="O5045">
        <f>IF($R5045="","",CHOOSE($Q$2,YEAR(R5045)*12+MONTH(R5045),INT((R5045-2)/7),YEAR(R5045)*4+ROUNDUP(MONTH(R5045)/3)))</f>
        <v/>
      </c>
      <c r="P5045">
        <f>IF($R5045="","",IF($R5046="",1,IF(O5045&lt;&gt;O5046,1,0)))</f>
        <v/>
      </c>
      <c r="Q5045">
        <f>IF(P5045=1,SUM($P$7:P5045),"")</f>
        <v/>
      </c>
      <c r="R5045">
        <f>IF($A5045="","",IF(ISNUMBER($A5045),$A5045,IFERROR(DATEVALUE($A5045),NA())))</f>
        <v/>
      </c>
    </row>
    <row r="5046">
      <c r="O5046">
        <f>IF($R5046="","",CHOOSE($Q$2,YEAR(R5046)*12+MONTH(R5046),INT((R5046-2)/7),YEAR(R5046)*4+ROUNDUP(MONTH(R5046)/3)))</f>
        <v/>
      </c>
      <c r="P5046">
        <f>IF($R5046="","",IF($R5047="",1,IF(O5046&lt;&gt;O5047,1,0)))</f>
        <v/>
      </c>
      <c r="Q5046">
        <f>IF(P5046=1,SUM($P$7:P5046),"")</f>
        <v/>
      </c>
      <c r="R5046">
        <f>IF($A5046="","",IF(ISNUMBER($A5046),$A5046,IFERROR(DATEVALUE($A5046),NA())))</f>
        <v/>
      </c>
    </row>
    <row r="5047">
      <c r="O5047">
        <f>IF($R5047="","",CHOOSE($Q$2,YEAR(R5047)*12+MONTH(R5047),INT((R5047-2)/7),YEAR(R5047)*4+ROUNDUP(MONTH(R5047)/3)))</f>
        <v/>
      </c>
      <c r="P5047">
        <f>IF($R5047="","",IF($R5048="",1,IF(O5047&lt;&gt;O5048,1,0)))</f>
        <v/>
      </c>
      <c r="Q5047">
        <f>IF(P5047=1,SUM($P$7:P5047),"")</f>
        <v/>
      </c>
      <c r="R5047">
        <f>IF($A5047="","",IF(ISNUMBER($A5047),$A5047,IFERROR(DATEVALUE($A5047),NA())))</f>
        <v/>
      </c>
    </row>
    <row r="5048">
      <c r="O5048">
        <f>IF($R5048="","",CHOOSE($Q$2,YEAR(R5048)*12+MONTH(R5048),INT((R5048-2)/7),YEAR(R5048)*4+ROUNDUP(MONTH(R5048)/3)))</f>
        <v/>
      </c>
      <c r="P5048">
        <f>IF($R5048="","",IF($R5049="",1,IF(O5048&lt;&gt;O5049,1,0)))</f>
        <v/>
      </c>
      <c r="Q5048">
        <f>IF(P5048=1,SUM($P$7:P5048),"")</f>
        <v/>
      </c>
      <c r="R5048">
        <f>IF($A5048="","",IF(ISNUMBER($A5048),$A5048,IFERROR(DATEVALUE($A5048),NA())))</f>
        <v/>
      </c>
    </row>
    <row r="5049">
      <c r="O5049">
        <f>IF($R5049="","",CHOOSE($Q$2,YEAR(R5049)*12+MONTH(R5049),INT((R5049-2)/7),YEAR(R5049)*4+ROUNDUP(MONTH(R5049)/3)))</f>
        <v/>
      </c>
      <c r="P5049">
        <f>IF($R5049="","",IF($R5050="",1,IF(O5049&lt;&gt;O5050,1,0)))</f>
        <v/>
      </c>
      <c r="Q5049">
        <f>IF(P5049=1,SUM($P$7:P5049),"")</f>
        <v/>
      </c>
      <c r="R5049">
        <f>IF($A5049="","",IF(ISNUMBER($A5049),$A5049,IFERROR(DATEVALUE($A5049),NA())))</f>
        <v/>
      </c>
    </row>
    <row r="5050">
      <c r="O5050">
        <f>IF($R5050="","",CHOOSE($Q$2,YEAR(R5050)*12+MONTH(R5050),INT((R5050-2)/7),YEAR(R5050)*4+ROUNDUP(MONTH(R5050)/3)))</f>
        <v/>
      </c>
      <c r="P5050">
        <f>IF($R5050="","",IF($R5051="",1,IF(O5050&lt;&gt;O5051,1,0)))</f>
        <v/>
      </c>
      <c r="Q5050">
        <f>IF(P5050=1,SUM($P$7:P5050),"")</f>
        <v/>
      </c>
      <c r="R5050">
        <f>IF($A5050="","",IF(ISNUMBER($A5050),$A5050,IFERROR(DATEVALUE($A5050),NA())))</f>
        <v/>
      </c>
    </row>
    <row r="5051">
      <c r="O5051">
        <f>IF($R5051="","",CHOOSE($Q$2,YEAR(R5051)*12+MONTH(R5051),INT((R5051-2)/7),YEAR(R5051)*4+ROUNDUP(MONTH(R5051)/3)))</f>
        <v/>
      </c>
      <c r="P5051">
        <f>IF($R5051="","",IF($R5052="",1,IF(O5051&lt;&gt;O5052,1,0)))</f>
        <v/>
      </c>
      <c r="Q5051">
        <f>IF(P5051=1,SUM($P$7:P5051),"")</f>
        <v/>
      </c>
      <c r="R5051">
        <f>IF($A5051="","",IF(ISNUMBER($A5051),$A5051,IFERROR(DATEVALUE($A5051),NA())))</f>
        <v/>
      </c>
    </row>
    <row r="5052">
      <c r="O5052">
        <f>IF($R5052="","",CHOOSE($Q$2,YEAR(R5052)*12+MONTH(R5052),INT((R5052-2)/7),YEAR(R5052)*4+ROUNDUP(MONTH(R5052)/3)))</f>
        <v/>
      </c>
      <c r="P5052">
        <f>IF($R5052="","",IF($R5053="",1,IF(O5052&lt;&gt;O5053,1,0)))</f>
        <v/>
      </c>
      <c r="Q5052">
        <f>IF(P5052=1,SUM($P$7:P5052),"")</f>
        <v/>
      </c>
      <c r="R5052">
        <f>IF($A5052="","",IF(ISNUMBER($A5052),$A5052,IFERROR(DATEVALUE($A5052),NA())))</f>
        <v/>
      </c>
    </row>
    <row r="5053">
      <c r="O5053">
        <f>IF($R5053="","",CHOOSE($Q$2,YEAR(R5053)*12+MONTH(R5053),INT((R5053-2)/7),YEAR(R5053)*4+ROUNDUP(MONTH(R5053)/3)))</f>
        <v/>
      </c>
      <c r="P5053">
        <f>IF($R5053="","",IF($R5054="",1,IF(O5053&lt;&gt;O5054,1,0)))</f>
        <v/>
      </c>
      <c r="Q5053">
        <f>IF(P5053=1,SUM($P$7:P5053),"")</f>
        <v/>
      </c>
      <c r="R5053">
        <f>IF($A5053="","",IF(ISNUMBER($A5053),$A5053,IFERROR(DATEVALUE($A5053),NA())))</f>
        <v/>
      </c>
    </row>
    <row r="5054">
      <c r="O5054">
        <f>IF($R5054="","",CHOOSE($Q$2,YEAR(R5054)*12+MONTH(R5054),INT((R5054-2)/7),YEAR(R5054)*4+ROUNDUP(MONTH(R5054)/3)))</f>
        <v/>
      </c>
      <c r="P5054">
        <f>IF($R5054="","",IF($R5055="",1,IF(O5054&lt;&gt;O5055,1,0)))</f>
        <v/>
      </c>
      <c r="Q5054">
        <f>IF(P5054=1,SUM($P$7:P5054),"")</f>
        <v/>
      </c>
      <c r="R5054">
        <f>IF($A5054="","",IF(ISNUMBER($A5054),$A5054,IFERROR(DATEVALUE($A5054),NA())))</f>
        <v/>
      </c>
    </row>
    <row r="5055">
      <c r="O5055">
        <f>IF($R5055="","",CHOOSE($Q$2,YEAR(R5055)*12+MONTH(R5055),INT((R5055-2)/7),YEAR(R5055)*4+ROUNDUP(MONTH(R5055)/3)))</f>
        <v/>
      </c>
      <c r="P5055">
        <f>IF($R5055="","",IF($R5056="",1,IF(O5055&lt;&gt;O5056,1,0)))</f>
        <v/>
      </c>
      <c r="Q5055">
        <f>IF(P5055=1,SUM($P$7:P5055),"")</f>
        <v/>
      </c>
      <c r="R5055">
        <f>IF($A5055="","",IF(ISNUMBER($A5055),$A5055,IFERROR(DATEVALUE($A5055),NA())))</f>
        <v/>
      </c>
    </row>
    <row r="5056">
      <c r="O5056">
        <f>IF($R5056="","",CHOOSE($Q$2,YEAR(R5056)*12+MONTH(R5056),INT((R5056-2)/7),YEAR(R5056)*4+ROUNDUP(MONTH(R5056)/3)))</f>
        <v/>
      </c>
      <c r="P5056">
        <f>IF($R5056="","",IF($R5057="",1,IF(O5056&lt;&gt;O5057,1,0)))</f>
        <v/>
      </c>
      <c r="Q5056">
        <f>IF(P5056=1,SUM($P$7:P5056),"")</f>
        <v/>
      </c>
      <c r="R5056">
        <f>IF($A5056="","",IF(ISNUMBER($A5056),$A5056,IFERROR(DATEVALUE($A5056),NA())))</f>
        <v/>
      </c>
    </row>
    <row r="5057">
      <c r="O5057">
        <f>IF($R5057="","",CHOOSE($Q$2,YEAR(R5057)*12+MONTH(R5057),INT((R5057-2)/7),YEAR(R5057)*4+ROUNDUP(MONTH(R5057)/3)))</f>
        <v/>
      </c>
      <c r="P5057">
        <f>IF($R5057="","",IF($R5058="",1,IF(O5057&lt;&gt;O5058,1,0)))</f>
        <v/>
      </c>
      <c r="Q5057">
        <f>IF(P5057=1,SUM($P$7:P5057),"")</f>
        <v/>
      </c>
      <c r="R5057">
        <f>IF($A5057="","",IF(ISNUMBER($A5057),$A5057,IFERROR(DATEVALUE($A5057),NA())))</f>
        <v/>
      </c>
    </row>
    <row r="5058">
      <c r="O5058">
        <f>IF($R5058="","",CHOOSE($Q$2,YEAR(R5058)*12+MONTH(R5058),INT((R5058-2)/7),YEAR(R5058)*4+ROUNDUP(MONTH(R5058)/3)))</f>
        <v/>
      </c>
      <c r="P5058">
        <f>IF($R5058="","",IF($R5059="",1,IF(O5058&lt;&gt;O5059,1,0)))</f>
        <v/>
      </c>
      <c r="Q5058">
        <f>IF(P5058=1,SUM($P$7:P5058),"")</f>
        <v/>
      </c>
      <c r="R5058">
        <f>IF($A5058="","",IF(ISNUMBER($A5058),$A5058,IFERROR(DATEVALUE($A5058),NA())))</f>
        <v/>
      </c>
    </row>
    <row r="5059">
      <c r="O5059">
        <f>IF($R5059="","",CHOOSE($Q$2,YEAR(R5059)*12+MONTH(R5059),INT((R5059-2)/7),YEAR(R5059)*4+ROUNDUP(MONTH(R5059)/3)))</f>
        <v/>
      </c>
      <c r="P5059">
        <f>IF($R5059="","",IF($R5060="",1,IF(O5059&lt;&gt;O5060,1,0)))</f>
        <v/>
      </c>
      <c r="Q5059">
        <f>IF(P5059=1,SUM($P$7:P5059),"")</f>
        <v/>
      </c>
      <c r="R5059">
        <f>IF($A5059="","",IF(ISNUMBER($A5059),$A5059,IFERROR(DATEVALUE($A5059),NA())))</f>
        <v/>
      </c>
    </row>
    <row r="5060">
      <c r="O5060">
        <f>IF($R5060="","",CHOOSE($Q$2,YEAR(R5060)*12+MONTH(R5060),INT((R5060-2)/7),YEAR(R5060)*4+ROUNDUP(MONTH(R5060)/3)))</f>
        <v/>
      </c>
      <c r="P5060">
        <f>IF($R5060="","",IF($R5061="",1,IF(O5060&lt;&gt;O5061,1,0)))</f>
        <v/>
      </c>
      <c r="Q5060">
        <f>IF(P5060=1,SUM($P$7:P5060),"")</f>
        <v/>
      </c>
      <c r="R5060">
        <f>IF($A5060="","",IF(ISNUMBER($A5060),$A5060,IFERROR(DATEVALUE($A5060),NA())))</f>
        <v/>
      </c>
    </row>
    <row r="5061">
      <c r="O5061">
        <f>IF($R5061="","",CHOOSE($Q$2,YEAR(R5061)*12+MONTH(R5061),INT((R5061-2)/7),YEAR(R5061)*4+ROUNDUP(MONTH(R5061)/3)))</f>
        <v/>
      </c>
      <c r="P5061">
        <f>IF($R5061="","",IF($R5062="",1,IF(O5061&lt;&gt;O5062,1,0)))</f>
        <v/>
      </c>
      <c r="Q5061">
        <f>IF(P5061=1,SUM($P$7:P5061),"")</f>
        <v/>
      </c>
      <c r="R5061">
        <f>IF($A5061="","",IF(ISNUMBER($A5061),$A5061,IFERROR(DATEVALUE($A5061),NA())))</f>
        <v/>
      </c>
    </row>
    <row r="5062">
      <c r="O5062">
        <f>IF($R5062="","",CHOOSE($Q$2,YEAR(R5062)*12+MONTH(R5062),INT((R5062-2)/7),YEAR(R5062)*4+ROUNDUP(MONTH(R5062)/3)))</f>
        <v/>
      </c>
      <c r="P5062">
        <f>IF($R5062="","",IF($R5063="",1,IF(O5062&lt;&gt;O5063,1,0)))</f>
        <v/>
      </c>
      <c r="Q5062">
        <f>IF(P5062=1,SUM($P$7:P5062),"")</f>
        <v/>
      </c>
      <c r="R5062">
        <f>IF($A5062="","",IF(ISNUMBER($A5062),$A5062,IFERROR(DATEVALUE($A5062),NA())))</f>
        <v/>
      </c>
    </row>
    <row r="5063">
      <c r="O5063">
        <f>IF($R5063="","",CHOOSE($Q$2,YEAR(R5063)*12+MONTH(R5063),INT((R5063-2)/7),YEAR(R5063)*4+ROUNDUP(MONTH(R5063)/3)))</f>
        <v/>
      </c>
      <c r="P5063">
        <f>IF($R5063="","",IF($R5064="",1,IF(O5063&lt;&gt;O5064,1,0)))</f>
        <v/>
      </c>
      <c r="Q5063">
        <f>IF(P5063=1,SUM($P$7:P5063),"")</f>
        <v/>
      </c>
      <c r="R5063">
        <f>IF($A5063="","",IF(ISNUMBER($A5063),$A5063,IFERROR(DATEVALUE($A5063),NA())))</f>
        <v/>
      </c>
    </row>
    <row r="5064">
      <c r="O5064">
        <f>IF($R5064="","",CHOOSE($Q$2,YEAR(R5064)*12+MONTH(R5064),INT((R5064-2)/7),YEAR(R5064)*4+ROUNDUP(MONTH(R5064)/3)))</f>
        <v/>
      </c>
      <c r="P5064">
        <f>IF($R5064="","",IF($R5065="",1,IF(O5064&lt;&gt;O5065,1,0)))</f>
        <v/>
      </c>
      <c r="Q5064">
        <f>IF(P5064=1,SUM($P$7:P5064),"")</f>
        <v/>
      </c>
      <c r="R5064">
        <f>IF($A5064="","",IF(ISNUMBER($A5064),$A5064,IFERROR(DATEVALUE($A5064),NA())))</f>
        <v/>
      </c>
    </row>
    <row r="5065">
      <c r="O5065">
        <f>IF($R5065="","",CHOOSE($Q$2,YEAR(R5065)*12+MONTH(R5065),INT((R5065-2)/7),YEAR(R5065)*4+ROUNDUP(MONTH(R5065)/3)))</f>
        <v/>
      </c>
      <c r="P5065">
        <f>IF($R5065="","",IF($R5066="",1,IF(O5065&lt;&gt;O5066,1,0)))</f>
        <v/>
      </c>
      <c r="Q5065">
        <f>IF(P5065=1,SUM($P$7:P5065),"")</f>
        <v/>
      </c>
      <c r="R5065">
        <f>IF($A5065="","",IF(ISNUMBER($A5065),$A5065,IFERROR(DATEVALUE($A5065),NA())))</f>
        <v/>
      </c>
    </row>
    <row r="5066">
      <c r="O5066">
        <f>IF($R5066="","",CHOOSE($Q$2,YEAR(R5066)*12+MONTH(R5066),INT((R5066-2)/7),YEAR(R5066)*4+ROUNDUP(MONTH(R5066)/3)))</f>
        <v/>
      </c>
      <c r="P5066">
        <f>IF($R5066="","",IF($R5067="",1,IF(O5066&lt;&gt;O5067,1,0)))</f>
        <v/>
      </c>
      <c r="Q5066">
        <f>IF(P5066=1,SUM($P$7:P5066),"")</f>
        <v/>
      </c>
      <c r="R5066">
        <f>IF($A5066="","",IF(ISNUMBER($A5066),$A5066,IFERROR(DATEVALUE($A5066),NA())))</f>
        <v/>
      </c>
    </row>
    <row r="5067">
      <c r="O5067">
        <f>IF($R5067="","",CHOOSE($Q$2,YEAR(R5067)*12+MONTH(R5067),INT((R5067-2)/7),YEAR(R5067)*4+ROUNDUP(MONTH(R5067)/3)))</f>
        <v/>
      </c>
      <c r="P5067">
        <f>IF($R5067="","",IF($R5068="",1,IF(O5067&lt;&gt;O5068,1,0)))</f>
        <v/>
      </c>
      <c r="Q5067">
        <f>IF(P5067=1,SUM($P$7:P5067),"")</f>
        <v/>
      </c>
      <c r="R5067">
        <f>IF($A5067="","",IF(ISNUMBER($A5067),$A5067,IFERROR(DATEVALUE($A5067),NA())))</f>
        <v/>
      </c>
    </row>
    <row r="5068">
      <c r="O5068">
        <f>IF($R5068="","",CHOOSE($Q$2,YEAR(R5068)*12+MONTH(R5068),INT((R5068-2)/7),YEAR(R5068)*4+ROUNDUP(MONTH(R5068)/3)))</f>
        <v/>
      </c>
      <c r="P5068">
        <f>IF($R5068="","",IF($R5069="",1,IF(O5068&lt;&gt;O5069,1,0)))</f>
        <v/>
      </c>
      <c r="Q5068">
        <f>IF(P5068=1,SUM($P$7:P5068),"")</f>
        <v/>
      </c>
      <c r="R5068">
        <f>IF($A5068="","",IF(ISNUMBER($A5068),$A5068,IFERROR(DATEVALUE($A5068),NA())))</f>
        <v/>
      </c>
    </row>
    <row r="5069">
      <c r="O5069">
        <f>IF($R5069="","",CHOOSE($Q$2,YEAR(R5069)*12+MONTH(R5069),INT((R5069-2)/7),YEAR(R5069)*4+ROUNDUP(MONTH(R5069)/3)))</f>
        <v/>
      </c>
      <c r="P5069">
        <f>IF($R5069="","",IF($R5070="",1,IF(O5069&lt;&gt;O5070,1,0)))</f>
        <v/>
      </c>
      <c r="Q5069">
        <f>IF(P5069=1,SUM($P$7:P5069),"")</f>
        <v/>
      </c>
      <c r="R5069">
        <f>IF($A5069="","",IF(ISNUMBER($A5069),$A5069,IFERROR(DATEVALUE($A5069),NA())))</f>
        <v/>
      </c>
    </row>
    <row r="5070">
      <c r="O5070">
        <f>IF($R5070="","",CHOOSE($Q$2,YEAR(R5070)*12+MONTH(R5070),INT((R5070-2)/7),YEAR(R5070)*4+ROUNDUP(MONTH(R5070)/3)))</f>
        <v/>
      </c>
      <c r="P5070">
        <f>IF($R5070="","",IF($R5071="",1,IF(O5070&lt;&gt;O5071,1,0)))</f>
        <v/>
      </c>
      <c r="Q5070">
        <f>IF(P5070=1,SUM($P$7:P5070),"")</f>
        <v/>
      </c>
      <c r="R5070">
        <f>IF($A5070="","",IF(ISNUMBER($A5070),$A5070,IFERROR(DATEVALUE($A5070),NA())))</f>
        <v/>
      </c>
    </row>
    <row r="5071">
      <c r="O5071">
        <f>IF($R5071="","",CHOOSE($Q$2,YEAR(R5071)*12+MONTH(R5071),INT((R5071-2)/7),YEAR(R5071)*4+ROUNDUP(MONTH(R5071)/3)))</f>
        <v/>
      </c>
      <c r="P5071">
        <f>IF($R5071="","",IF($R5072="",1,IF(O5071&lt;&gt;O5072,1,0)))</f>
        <v/>
      </c>
      <c r="Q5071">
        <f>IF(P5071=1,SUM($P$7:P5071),"")</f>
        <v/>
      </c>
      <c r="R5071">
        <f>IF($A5071="","",IF(ISNUMBER($A5071),$A5071,IFERROR(DATEVALUE($A5071),NA())))</f>
        <v/>
      </c>
    </row>
    <row r="5072">
      <c r="O5072">
        <f>IF($R5072="","",CHOOSE($Q$2,YEAR(R5072)*12+MONTH(R5072),INT((R5072-2)/7),YEAR(R5072)*4+ROUNDUP(MONTH(R5072)/3)))</f>
        <v/>
      </c>
      <c r="P5072">
        <f>IF($R5072="","",IF($R5073="",1,IF(O5072&lt;&gt;O5073,1,0)))</f>
        <v/>
      </c>
      <c r="Q5072">
        <f>IF(P5072=1,SUM($P$7:P5072),"")</f>
        <v/>
      </c>
      <c r="R5072">
        <f>IF($A5072="","",IF(ISNUMBER($A5072),$A5072,IFERROR(DATEVALUE($A5072),NA())))</f>
        <v/>
      </c>
    </row>
    <row r="5073">
      <c r="O5073">
        <f>IF($R5073="","",CHOOSE($Q$2,YEAR(R5073)*12+MONTH(R5073),INT((R5073-2)/7),YEAR(R5073)*4+ROUNDUP(MONTH(R5073)/3)))</f>
        <v/>
      </c>
      <c r="P5073">
        <f>IF($R5073="","",IF($R5074="",1,IF(O5073&lt;&gt;O5074,1,0)))</f>
        <v/>
      </c>
      <c r="Q5073">
        <f>IF(P5073=1,SUM($P$7:P5073),"")</f>
        <v/>
      </c>
      <c r="R5073">
        <f>IF($A5073="","",IF(ISNUMBER($A5073),$A5073,IFERROR(DATEVALUE($A5073),NA())))</f>
        <v/>
      </c>
    </row>
    <row r="5074">
      <c r="O5074">
        <f>IF($R5074="","",CHOOSE($Q$2,YEAR(R5074)*12+MONTH(R5074),INT((R5074-2)/7),YEAR(R5074)*4+ROUNDUP(MONTH(R5074)/3)))</f>
        <v/>
      </c>
      <c r="P5074">
        <f>IF($R5074="","",IF($R5075="",1,IF(O5074&lt;&gt;O5075,1,0)))</f>
        <v/>
      </c>
      <c r="Q5074">
        <f>IF(P5074=1,SUM($P$7:P5074),"")</f>
        <v/>
      </c>
      <c r="R5074">
        <f>IF($A5074="","",IF(ISNUMBER($A5074),$A5074,IFERROR(DATEVALUE($A5074),NA())))</f>
        <v/>
      </c>
    </row>
    <row r="5075">
      <c r="O5075">
        <f>IF($R5075="","",CHOOSE($Q$2,YEAR(R5075)*12+MONTH(R5075),INT((R5075-2)/7),YEAR(R5075)*4+ROUNDUP(MONTH(R5075)/3)))</f>
        <v/>
      </c>
      <c r="P5075">
        <f>IF($R5075="","",IF($R5076="",1,IF(O5075&lt;&gt;O5076,1,0)))</f>
        <v/>
      </c>
      <c r="Q5075">
        <f>IF(P5075=1,SUM($P$7:P5075),"")</f>
        <v/>
      </c>
      <c r="R5075">
        <f>IF($A5075="","",IF(ISNUMBER($A5075),$A5075,IFERROR(DATEVALUE($A5075),NA())))</f>
        <v/>
      </c>
    </row>
    <row r="5076">
      <c r="O5076">
        <f>IF($R5076="","",CHOOSE($Q$2,YEAR(R5076)*12+MONTH(R5076),INT((R5076-2)/7),YEAR(R5076)*4+ROUNDUP(MONTH(R5076)/3)))</f>
        <v/>
      </c>
      <c r="P5076">
        <f>IF($R5076="","",IF($R5077="",1,IF(O5076&lt;&gt;O5077,1,0)))</f>
        <v/>
      </c>
      <c r="Q5076">
        <f>IF(P5076=1,SUM($P$7:P5076),"")</f>
        <v/>
      </c>
      <c r="R5076">
        <f>IF($A5076="","",IF(ISNUMBER($A5076),$A5076,IFERROR(DATEVALUE($A5076),NA())))</f>
        <v/>
      </c>
    </row>
    <row r="5077">
      <c r="O5077">
        <f>IF($R5077="","",CHOOSE($Q$2,YEAR(R5077)*12+MONTH(R5077),INT((R5077-2)/7),YEAR(R5077)*4+ROUNDUP(MONTH(R5077)/3)))</f>
        <v/>
      </c>
      <c r="P5077">
        <f>IF($R5077="","",IF($R5078="",1,IF(O5077&lt;&gt;O5078,1,0)))</f>
        <v/>
      </c>
      <c r="Q5077">
        <f>IF(P5077=1,SUM($P$7:P5077),"")</f>
        <v/>
      </c>
      <c r="R5077">
        <f>IF($A5077="","",IF(ISNUMBER($A5077),$A5077,IFERROR(DATEVALUE($A5077),NA())))</f>
        <v/>
      </c>
    </row>
    <row r="5078">
      <c r="O5078">
        <f>IF($R5078="","",CHOOSE($Q$2,YEAR(R5078)*12+MONTH(R5078),INT((R5078-2)/7),YEAR(R5078)*4+ROUNDUP(MONTH(R5078)/3)))</f>
        <v/>
      </c>
      <c r="P5078">
        <f>IF($R5078="","",IF($R5079="",1,IF(O5078&lt;&gt;O5079,1,0)))</f>
        <v/>
      </c>
      <c r="Q5078">
        <f>IF(P5078=1,SUM($P$7:P5078),"")</f>
        <v/>
      </c>
      <c r="R5078">
        <f>IF($A5078="","",IF(ISNUMBER($A5078),$A5078,IFERROR(DATEVALUE($A5078),NA())))</f>
        <v/>
      </c>
    </row>
    <row r="5079">
      <c r="O5079">
        <f>IF($R5079="","",CHOOSE($Q$2,YEAR(R5079)*12+MONTH(R5079),INT((R5079-2)/7),YEAR(R5079)*4+ROUNDUP(MONTH(R5079)/3)))</f>
        <v/>
      </c>
      <c r="P5079">
        <f>IF($R5079="","",IF($R5080="",1,IF(O5079&lt;&gt;O5080,1,0)))</f>
        <v/>
      </c>
      <c r="Q5079">
        <f>IF(P5079=1,SUM($P$7:P5079),"")</f>
        <v/>
      </c>
      <c r="R5079">
        <f>IF($A5079="","",IF(ISNUMBER($A5079),$A5079,IFERROR(DATEVALUE($A5079),NA())))</f>
        <v/>
      </c>
    </row>
    <row r="5080">
      <c r="O5080">
        <f>IF($R5080="","",CHOOSE($Q$2,YEAR(R5080)*12+MONTH(R5080),INT((R5080-2)/7),YEAR(R5080)*4+ROUNDUP(MONTH(R5080)/3)))</f>
        <v/>
      </c>
      <c r="P5080">
        <f>IF($R5080="","",IF($R5081="",1,IF(O5080&lt;&gt;O5081,1,0)))</f>
        <v/>
      </c>
      <c r="Q5080">
        <f>IF(P5080=1,SUM($P$7:P5080),"")</f>
        <v/>
      </c>
      <c r="R5080">
        <f>IF($A5080="","",IF(ISNUMBER($A5080),$A5080,IFERROR(DATEVALUE($A5080),NA())))</f>
        <v/>
      </c>
    </row>
    <row r="5081">
      <c r="O5081">
        <f>IF($R5081="","",CHOOSE($Q$2,YEAR(R5081)*12+MONTH(R5081),INT((R5081-2)/7),YEAR(R5081)*4+ROUNDUP(MONTH(R5081)/3)))</f>
        <v/>
      </c>
      <c r="P5081">
        <f>IF($R5081="","",IF($R5082="",1,IF(O5081&lt;&gt;O5082,1,0)))</f>
        <v/>
      </c>
      <c r="Q5081">
        <f>IF(P5081=1,SUM($P$7:P5081),"")</f>
        <v/>
      </c>
      <c r="R5081">
        <f>IF($A5081="","",IF(ISNUMBER($A5081),$A5081,IFERROR(DATEVALUE($A5081),NA())))</f>
        <v/>
      </c>
    </row>
    <row r="5082">
      <c r="O5082">
        <f>IF($R5082="","",CHOOSE($Q$2,YEAR(R5082)*12+MONTH(R5082),INT((R5082-2)/7),YEAR(R5082)*4+ROUNDUP(MONTH(R5082)/3)))</f>
        <v/>
      </c>
      <c r="P5082">
        <f>IF($R5082="","",IF($R5083="",1,IF(O5082&lt;&gt;O5083,1,0)))</f>
        <v/>
      </c>
      <c r="Q5082">
        <f>IF(P5082=1,SUM($P$7:P5082),"")</f>
        <v/>
      </c>
      <c r="R5082">
        <f>IF($A5082="","",IF(ISNUMBER($A5082),$A5082,IFERROR(DATEVALUE($A5082),NA())))</f>
        <v/>
      </c>
    </row>
    <row r="5083">
      <c r="O5083">
        <f>IF($R5083="","",CHOOSE($Q$2,YEAR(R5083)*12+MONTH(R5083),INT((R5083-2)/7),YEAR(R5083)*4+ROUNDUP(MONTH(R5083)/3)))</f>
        <v/>
      </c>
      <c r="P5083">
        <f>IF($R5083="","",IF($R5084="",1,IF(O5083&lt;&gt;O5084,1,0)))</f>
        <v/>
      </c>
      <c r="Q5083">
        <f>IF(P5083=1,SUM($P$7:P5083),"")</f>
        <v/>
      </c>
      <c r="R5083">
        <f>IF($A5083="","",IF(ISNUMBER($A5083),$A5083,IFERROR(DATEVALUE($A5083),NA())))</f>
        <v/>
      </c>
    </row>
    <row r="5084">
      <c r="O5084">
        <f>IF($R5084="","",CHOOSE($Q$2,YEAR(R5084)*12+MONTH(R5084),INT((R5084-2)/7),YEAR(R5084)*4+ROUNDUP(MONTH(R5084)/3)))</f>
        <v/>
      </c>
      <c r="P5084">
        <f>IF($R5084="","",IF($R5085="",1,IF(O5084&lt;&gt;O5085,1,0)))</f>
        <v/>
      </c>
      <c r="Q5084">
        <f>IF(P5084=1,SUM($P$7:P5084),"")</f>
        <v/>
      </c>
      <c r="R5084">
        <f>IF($A5084="","",IF(ISNUMBER($A5084),$A5084,IFERROR(DATEVALUE($A5084),NA())))</f>
        <v/>
      </c>
    </row>
    <row r="5085">
      <c r="O5085">
        <f>IF($R5085="","",CHOOSE($Q$2,YEAR(R5085)*12+MONTH(R5085),INT((R5085-2)/7),YEAR(R5085)*4+ROUNDUP(MONTH(R5085)/3)))</f>
        <v/>
      </c>
      <c r="P5085">
        <f>IF($R5085="","",IF($R5086="",1,IF(O5085&lt;&gt;O5086,1,0)))</f>
        <v/>
      </c>
      <c r="Q5085">
        <f>IF(P5085=1,SUM($P$7:P5085),"")</f>
        <v/>
      </c>
      <c r="R5085">
        <f>IF($A5085="","",IF(ISNUMBER($A5085),$A5085,IFERROR(DATEVALUE($A5085),NA())))</f>
        <v/>
      </c>
    </row>
    <row r="5086">
      <c r="O5086">
        <f>IF($R5086="","",CHOOSE($Q$2,YEAR(R5086)*12+MONTH(R5086),INT((R5086-2)/7),YEAR(R5086)*4+ROUNDUP(MONTH(R5086)/3)))</f>
        <v/>
      </c>
      <c r="P5086">
        <f>IF($R5086="","",IF($R5087="",1,IF(O5086&lt;&gt;O5087,1,0)))</f>
        <v/>
      </c>
      <c r="Q5086">
        <f>IF(P5086=1,SUM($P$7:P5086),"")</f>
        <v/>
      </c>
      <c r="R5086">
        <f>IF($A5086="","",IF(ISNUMBER($A5086),$A5086,IFERROR(DATEVALUE($A5086),NA())))</f>
        <v/>
      </c>
    </row>
    <row r="5087">
      <c r="O5087">
        <f>IF($R5087="","",CHOOSE($Q$2,YEAR(R5087)*12+MONTH(R5087),INT((R5087-2)/7),YEAR(R5087)*4+ROUNDUP(MONTH(R5087)/3)))</f>
        <v/>
      </c>
      <c r="P5087">
        <f>IF($R5087="","",IF($R5088="",1,IF(O5087&lt;&gt;O5088,1,0)))</f>
        <v/>
      </c>
      <c r="Q5087">
        <f>IF(P5087=1,SUM($P$7:P5087),"")</f>
        <v/>
      </c>
      <c r="R5087">
        <f>IF($A5087="","",IF(ISNUMBER($A5087),$A5087,IFERROR(DATEVALUE($A5087),NA())))</f>
        <v/>
      </c>
    </row>
    <row r="5088">
      <c r="O5088">
        <f>IF($R5088="","",CHOOSE($Q$2,YEAR(R5088)*12+MONTH(R5088),INT((R5088-2)/7),YEAR(R5088)*4+ROUNDUP(MONTH(R5088)/3)))</f>
        <v/>
      </c>
      <c r="P5088">
        <f>IF($R5088="","",IF($R5089="",1,IF(O5088&lt;&gt;O5089,1,0)))</f>
        <v/>
      </c>
      <c r="Q5088">
        <f>IF(P5088=1,SUM($P$7:P5088),"")</f>
        <v/>
      </c>
      <c r="R5088">
        <f>IF($A5088="","",IF(ISNUMBER($A5088),$A5088,IFERROR(DATEVALUE($A5088),NA())))</f>
        <v/>
      </c>
    </row>
    <row r="5089">
      <c r="O5089">
        <f>IF($R5089="","",CHOOSE($Q$2,YEAR(R5089)*12+MONTH(R5089),INT((R5089-2)/7),YEAR(R5089)*4+ROUNDUP(MONTH(R5089)/3)))</f>
        <v/>
      </c>
      <c r="P5089">
        <f>IF($R5089="","",IF($R5090="",1,IF(O5089&lt;&gt;O5090,1,0)))</f>
        <v/>
      </c>
      <c r="Q5089">
        <f>IF(P5089=1,SUM($P$7:P5089),"")</f>
        <v/>
      </c>
      <c r="R5089">
        <f>IF($A5089="","",IF(ISNUMBER($A5089),$A5089,IFERROR(DATEVALUE($A5089),NA())))</f>
        <v/>
      </c>
    </row>
    <row r="5090">
      <c r="O5090">
        <f>IF($R5090="","",CHOOSE($Q$2,YEAR(R5090)*12+MONTH(R5090),INT((R5090-2)/7),YEAR(R5090)*4+ROUNDUP(MONTH(R5090)/3)))</f>
        <v/>
      </c>
      <c r="P5090">
        <f>IF($R5090="","",IF($R5091="",1,IF(O5090&lt;&gt;O5091,1,0)))</f>
        <v/>
      </c>
      <c r="Q5090">
        <f>IF(P5090=1,SUM($P$7:P5090),"")</f>
        <v/>
      </c>
      <c r="R5090">
        <f>IF($A5090="","",IF(ISNUMBER($A5090),$A5090,IFERROR(DATEVALUE($A5090),NA())))</f>
        <v/>
      </c>
    </row>
    <row r="5091">
      <c r="O5091">
        <f>IF($R5091="","",CHOOSE($Q$2,YEAR(R5091)*12+MONTH(R5091),INT((R5091-2)/7),YEAR(R5091)*4+ROUNDUP(MONTH(R5091)/3)))</f>
        <v/>
      </c>
      <c r="P5091">
        <f>IF($R5091="","",IF($R5092="",1,IF(O5091&lt;&gt;O5092,1,0)))</f>
        <v/>
      </c>
      <c r="Q5091">
        <f>IF(P5091=1,SUM($P$7:P5091),"")</f>
        <v/>
      </c>
      <c r="R5091">
        <f>IF($A5091="","",IF(ISNUMBER($A5091),$A5091,IFERROR(DATEVALUE($A5091),NA())))</f>
        <v/>
      </c>
    </row>
    <row r="5092">
      <c r="O5092">
        <f>IF($R5092="","",CHOOSE($Q$2,YEAR(R5092)*12+MONTH(R5092),INT((R5092-2)/7),YEAR(R5092)*4+ROUNDUP(MONTH(R5092)/3)))</f>
        <v/>
      </c>
      <c r="P5092">
        <f>IF($R5092="","",IF($R5093="",1,IF(O5092&lt;&gt;O5093,1,0)))</f>
        <v/>
      </c>
      <c r="Q5092">
        <f>IF(P5092=1,SUM($P$7:P5092),"")</f>
        <v/>
      </c>
      <c r="R5092">
        <f>IF($A5092="","",IF(ISNUMBER($A5092),$A5092,IFERROR(DATEVALUE($A5092),NA())))</f>
        <v/>
      </c>
    </row>
    <row r="5093">
      <c r="O5093">
        <f>IF($R5093="","",CHOOSE($Q$2,YEAR(R5093)*12+MONTH(R5093),INT((R5093-2)/7),YEAR(R5093)*4+ROUNDUP(MONTH(R5093)/3)))</f>
        <v/>
      </c>
      <c r="P5093">
        <f>IF($R5093="","",IF($R5094="",1,IF(O5093&lt;&gt;O5094,1,0)))</f>
        <v/>
      </c>
      <c r="Q5093">
        <f>IF(P5093=1,SUM($P$7:P5093),"")</f>
        <v/>
      </c>
      <c r="R5093">
        <f>IF($A5093="","",IF(ISNUMBER($A5093),$A5093,IFERROR(DATEVALUE($A5093),NA())))</f>
        <v/>
      </c>
    </row>
    <row r="5094">
      <c r="O5094">
        <f>IF($R5094="","",CHOOSE($Q$2,YEAR(R5094)*12+MONTH(R5094),INT((R5094-2)/7),YEAR(R5094)*4+ROUNDUP(MONTH(R5094)/3)))</f>
        <v/>
      </c>
      <c r="P5094">
        <f>IF($R5094="","",IF($R5095="",1,IF(O5094&lt;&gt;O5095,1,0)))</f>
        <v/>
      </c>
      <c r="Q5094">
        <f>IF(P5094=1,SUM($P$7:P5094),"")</f>
        <v/>
      </c>
      <c r="R5094">
        <f>IF($A5094="","",IF(ISNUMBER($A5094),$A5094,IFERROR(DATEVALUE($A5094),NA())))</f>
        <v/>
      </c>
    </row>
    <row r="5095">
      <c r="O5095">
        <f>IF($R5095="","",CHOOSE($Q$2,YEAR(R5095)*12+MONTH(R5095),INT((R5095-2)/7),YEAR(R5095)*4+ROUNDUP(MONTH(R5095)/3)))</f>
        <v/>
      </c>
      <c r="P5095">
        <f>IF($R5095="","",IF($R5096="",1,IF(O5095&lt;&gt;O5096,1,0)))</f>
        <v/>
      </c>
      <c r="Q5095">
        <f>IF(P5095=1,SUM($P$7:P5095),"")</f>
        <v/>
      </c>
      <c r="R5095">
        <f>IF($A5095="","",IF(ISNUMBER($A5095),$A5095,IFERROR(DATEVALUE($A5095),NA())))</f>
        <v/>
      </c>
    </row>
    <row r="5096">
      <c r="O5096">
        <f>IF($R5096="","",CHOOSE($Q$2,YEAR(R5096)*12+MONTH(R5096),INT((R5096-2)/7),YEAR(R5096)*4+ROUNDUP(MONTH(R5096)/3)))</f>
        <v/>
      </c>
      <c r="P5096">
        <f>IF($R5096="","",IF($R5097="",1,IF(O5096&lt;&gt;O5097,1,0)))</f>
        <v/>
      </c>
      <c r="Q5096">
        <f>IF(P5096=1,SUM($P$7:P5096),"")</f>
        <v/>
      </c>
      <c r="R5096">
        <f>IF($A5096="","",IF(ISNUMBER($A5096),$A5096,IFERROR(DATEVALUE($A5096),NA())))</f>
        <v/>
      </c>
    </row>
    <row r="5097">
      <c r="O5097">
        <f>IF($R5097="","",CHOOSE($Q$2,YEAR(R5097)*12+MONTH(R5097),INT((R5097-2)/7),YEAR(R5097)*4+ROUNDUP(MONTH(R5097)/3)))</f>
        <v/>
      </c>
      <c r="P5097">
        <f>IF($R5097="","",IF($R5098="",1,IF(O5097&lt;&gt;O5098,1,0)))</f>
        <v/>
      </c>
      <c r="Q5097">
        <f>IF(P5097=1,SUM($P$7:P5097),"")</f>
        <v/>
      </c>
      <c r="R5097">
        <f>IF($A5097="","",IF(ISNUMBER($A5097),$A5097,IFERROR(DATEVALUE($A5097),NA())))</f>
        <v/>
      </c>
    </row>
    <row r="5098">
      <c r="O5098">
        <f>IF($R5098="","",CHOOSE($Q$2,YEAR(R5098)*12+MONTH(R5098),INT((R5098-2)/7),YEAR(R5098)*4+ROUNDUP(MONTH(R5098)/3)))</f>
        <v/>
      </c>
      <c r="P5098">
        <f>IF($R5098="","",IF($R5099="",1,IF(O5098&lt;&gt;O5099,1,0)))</f>
        <v/>
      </c>
      <c r="Q5098">
        <f>IF(P5098=1,SUM($P$7:P5098),"")</f>
        <v/>
      </c>
      <c r="R5098">
        <f>IF($A5098="","",IF(ISNUMBER($A5098),$A5098,IFERROR(DATEVALUE($A5098),NA())))</f>
        <v/>
      </c>
    </row>
    <row r="5099">
      <c r="O5099">
        <f>IF($R5099="","",CHOOSE($Q$2,YEAR(R5099)*12+MONTH(R5099),INT((R5099-2)/7),YEAR(R5099)*4+ROUNDUP(MONTH(R5099)/3)))</f>
        <v/>
      </c>
      <c r="P5099">
        <f>IF($R5099="","",IF($R5100="",1,IF(O5099&lt;&gt;O5100,1,0)))</f>
        <v/>
      </c>
      <c r="Q5099">
        <f>IF(P5099=1,SUM($P$7:P5099),"")</f>
        <v/>
      </c>
      <c r="R5099">
        <f>IF($A5099="","",IF(ISNUMBER($A5099),$A5099,IFERROR(DATEVALUE($A5099),NA())))</f>
        <v/>
      </c>
    </row>
    <row r="5100">
      <c r="O5100">
        <f>IF($R5100="","",CHOOSE($Q$2,YEAR(R5100)*12+MONTH(R5100),INT((R5100-2)/7),YEAR(R5100)*4+ROUNDUP(MONTH(R5100)/3)))</f>
        <v/>
      </c>
      <c r="P5100">
        <f>IF($R5100="","",IF($R5101="",1,IF(O5100&lt;&gt;O5101,1,0)))</f>
        <v/>
      </c>
      <c r="Q5100">
        <f>IF(P5100=1,SUM($P$7:P5100),"")</f>
        <v/>
      </c>
      <c r="R5100">
        <f>IF($A5100="","",IF(ISNUMBER($A5100),$A5100,IFERROR(DATEVALUE($A5100),NA())))</f>
        <v/>
      </c>
    </row>
    <row r="5101">
      <c r="O5101">
        <f>IF($R5101="","",CHOOSE($Q$2,YEAR(R5101)*12+MONTH(R5101),INT((R5101-2)/7),YEAR(R5101)*4+ROUNDUP(MONTH(R5101)/3)))</f>
        <v/>
      </c>
      <c r="P5101">
        <f>IF($R5101="","",IF($R5102="",1,IF(O5101&lt;&gt;O5102,1,0)))</f>
        <v/>
      </c>
      <c r="Q5101">
        <f>IF(P5101=1,SUM($P$7:P5101),"")</f>
        <v/>
      </c>
      <c r="R5101">
        <f>IF($A5101="","",IF(ISNUMBER($A5101),$A5101,IFERROR(DATEVALUE($A5101),NA())))</f>
        <v/>
      </c>
    </row>
    <row r="5102">
      <c r="O5102">
        <f>IF($R5102="","",CHOOSE($Q$2,YEAR(R5102)*12+MONTH(R5102),INT((R5102-2)/7),YEAR(R5102)*4+ROUNDUP(MONTH(R5102)/3)))</f>
        <v/>
      </c>
      <c r="P5102">
        <f>IF($R5102="","",IF($R5103="",1,IF(O5102&lt;&gt;O5103,1,0)))</f>
        <v/>
      </c>
      <c r="Q5102">
        <f>IF(P5102=1,SUM($P$7:P5102),"")</f>
        <v/>
      </c>
      <c r="R5102">
        <f>IF($A5102="","",IF(ISNUMBER($A5102),$A5102,IFERROR(DATEVALUE($A5102),NA())))</f>
        <v/>
      </c>
    </row>
    <row r="5103">
      <c r="O5103">
        <f>IF($R5103="","",CHOOSE($Q$2,YEAR(R5103)*12+MONTH(R5103),INT((R5103-2)/7),YEAR(R5103)*4+ROUNDUP(MONTH(R5103)/3)))</f>
        <v/>
      </c>
      <c r="P5103">
        <f>IF($R5103="","",IF($R5104="",1,IF(O5103&lt;&gt;O5104,1,0)))</f>
        <v/>
      </c>
      <c r="Q5103">
        <f>IF(P5103=1,SUM($P$7:P5103),"")</f>
        <v/>
      </c>
      <c r="R5103">
        <f>IF($A5103="","",IF(ISNUMBER($A5103),$A5103,IFERROR(DATEVALUE($A5103),NA())))</f>
        <v/>
      </c>
    </row>
    <row r="5104">
      <c r="O5104">
        <f>IF($R5104="","",CHOOSE($Q$2,YEAR(R5104)*12+MONTH(R5104),INT((R5104-2)/7),YEAR(R5104)*4+ROUNDUP(MONTH(R5104)/3)))</f>
        <v/>
      </c>
      <c r="P5104">
        <f>IF($R5104="","",IF($R5105="",1,IF(O5104&lt;&gt;O5105,1,0)))</f>
        <v/>
      </c>
      <c r="Q5104">
        <f>IF(P5104=1,SUM($P$7:P5104),"")</f>
        <v/>
      </c>
      <c r="R5104">
        <f>IF($A5104="","",IF(ISNUMBER($A5104),$A5104,IFERROR(DATEVALUE($A5104),NA())))</f>
        <v/>
      </c>
    </row>
    <row r="5105">
      <c r="O5105">
        <f>IF($R5105="","",CHOOSE($Q$2,YEAR(R5105)*12+MONTH(R5105),INT((R5105-2)/7),YEAR(R5105)*4+ROUNDUP(MONTH(R5105)/3)))</f>
        <v/>
      </c>
      <c r="P5105">
        <f>IF($R5105="","",IF($R5106="",1,IF(O5105&lt;&gt;O5106,1,0)))</f>
        <v/>
      </c>
      <c r="Q5105">
        <f>IF(P5105=1,SUM($P$7:P5105),"")</f>
        <v/>
      </c>
      <c r="R5105">
        <f>IF($A5105="","",IF(ISNUMBER($A5105),$A5105,IFERROR(DATEVALUE($A5105),NA())))</f>
        <v/>
      </c>
    </row>
    <row r="5106">
      <c r="O5106">
        <f>IF($R5106="","",CHOOSE($Q$2,YEAR(R5106)*12+MONTH(R5106),INT((R5106-2)/7),YEAR(R5106)*4+ROUNDUP(MONTH(R5106)/3)))</f>
        <v/>
      </c>
      <c r="P5106">
        <f>IF($R5106="","",IF($R5107="",1,IF(O5106&lt;&gt;O5107,1,0)))</f>
        <v/>
      </c>
      <c r="Q5106">
        <f>IF(P5106=1,SUM($P$7:P5106),"")</f>
        <v/>
      </c>
      <c r="R5106">
        <f>IF($A5106="","",IF(ISNUMBER($A5106),$A5106,IFERROR(DATEVALUE($A5106),NA())))</f>
        <v/>
      </c>
    </row>
    <row r="5107">
      <c r="O5107">
        <f>IF($R5107="","",CHOOSE($Q$2,YEAR(R5107)*12+MONTH(R5107),INT((R5107-2)/7),YEAR(R5107)*4+ROUNDUP(MONTH(R5107)/3)))</f>
        <v/>
      </c>
      <c r="P5107">
        <f>IF($R5107="","",IF($R5108="",1,IF(O5107&lt;&gt;O5108,1,0)))</f>
        <v/>
      </c>
      <c r="Q5107">
        <f>IF(P5107=1,SUM($P$7:P5107),"")</f>
        <v/>
      </c>
      <c r="R5107">
        <f>IF($A5107="","",IF(ISNUMBER($A5107),$A5107,IFERROR(DATEVALUE($A5107),NA())))</f>
        <v/>
      </c>
    </row>
    <row r="5108">
      <c r="O5108">
        <f>IF($R5108="","",CHOOSE($Q$2,YEAR(R5108)*12+MONTH(R5108),INT((R5108-2)/7),YEAR(R5108)*4+ROUNDUP(MONTH(R5108)/3)))</f>
        <v/>
      </c>
      <c r="P5108">
        <f>IF($R5108="","",IF($R5109="",1,IF(O5108&lt;&gt;O5109,1,0)))</f>
        <v/>
      </c>
      <c r="Q5108">
        <f>IF(P5108=1,SUM($P$7:P5108),"")</f>
        <v/>
      </c>
      <c r="R5108">
        <f>IF($A5108="","",IF(ISNUMBER($A5108),$A5108,IFERROR(DATEVALUE($A5108),NA())))</f>
        <v/>
      </c>
    </row>
    <row r="5109">
      <c r="O5109">
        <f>IF($R5109="","",CHOOSE($Q$2,YEAR(R5109)*12+MONTH(R5109),INT((R5109-2)/7),YEAR(R5109)*4+ROUNDUP(MONTH(R5109)/3)))</f>
        <v/>
      </c>
      <c r="P5109">
        <f>IF($R5109="","",IF($R5110="",1,IF(O5109&lt;&gt;O5110,1,0)))</f>
        <v/>
      </c>
      <c r="Q5109">
        <f>IF(P5109=1,SUM($P$7:P5109),"")</f>
        <v/>
      </c>
      <c r="R5109">
        <f>IF($A5109="","",IF(ISNUMBER($A5109),$A5109,IFERROR(DATEVALUE($A5109),NA())))</f>
        <v/>
      </c>
    </row>
    <row r="5110">
      <c r="O5110">
        <f>IF($R5110="","",CHOOSE($Q$2,YEAR(R5110)*12+MONTH(R5110),INT((R5110-2)/7),YEAR(R5110)*4+ROUNDUP(MONTH(R5110)/3)))</f>
        <v/>
      </c>
      <c r="P5110">
        <f>IF($R5110="","",IF($R5111="",1,IF(O5110&lt;&gt;O5111,1,0)))</f>
        <v/>
      </c>
      <c r="Q5110">
        <f>IF(P5110=1,SUM($P$7:P5110),"")</f>
        <v/>
      </c>
      <c r="R5110">
        <f>IF($A5110="","",IF(ISNUMBER($A5110),$A5110,IFERROR(DATEVALUE($A5110),NA())))</f>
        <v/>
      </c>
    </row>
    <row r="5111">
      <c r="O5111">
        <f>IF($R5111="","",CHOOSE($Q$2,YEAR(R5111)*12+MONTH(R5111),INT((R5111-2)/7),YEAR(R5111)*4+ROUNDUP(MONTH(R5111)/3)))</f>
        <v/>
      </c>
      <c r="P5111">
        <f>IF($R5111="","",IF($R5112="",1,IF(O5111&lt;&gt;O5112,1,0)))</f>
        <v/>
      </c>
      <c r="Q5111">
        <f>IF(P5111=1,SUM($P$7:P5111),"")</f>
        <v/>
      </c>
      <c r="R5111">
        <f>IF($A5111="","",IF(ISNUMBER($A5111),$A5111,IFERROR(DATEVALUE($A5111),NA())))</f>
        <v/>
      </c>
    </row>
    <row r="5112">
      <c r="O5112">
        <f>IF($R5112="","",CHOOSE($Q$2,YEAR(R5112)*12+MONTH(R5112),INT((R5112-2)/7),YEAR(R5112)*4+ROUNDUP(MONTH(R5112)/3)))</f>
        <v/>
      </c>
      <c r="P5112">
        <f>IF($R5112="","",IF($R5113="",1,IF(O5112&lt;&gt;O5113,1,0)))</f>
        <v/>
      </c>
      <c r="Q5112">
        <f>IF(P5112=1,SUM($P$7:P5112),"")</f>
        <v/>
      </c>
      <c r="R5112">
        <f>IF($A5112="","",IF(ISNUMBER($A5112),$A5112,IFERROR(DATEVALUE($A5112),NA())))</f>
        <v/>
      </c>
    </row>
    <row r="5113">
      <c r="O5113">
        <f>IF($R5113="","",CHOOSE($Q$2,YEAR(R5113)*12+MONTH(R5113),INT((R5113-2)/7),YEAR(R5113)*4+ROUNDUP(MONTH(R5113)/3)))</f>
        <v/>
      </c>
      <c r="P5113">
        <f>IF($R5113="","",IF($R5114="",1,IF(O5113&lt;&gt;O5114,1,0)))</f>
        <v/>
      </c>
      <c r="Q5113">
        <f>IF(P5113=1,SUM($P$7:P5113),"")</f>
        <v/>
      </c>
      <c r="R5113">
        <f>IF($A5113="","",IF(ISNUMBER($A5113),$A5113,IFERROR(DATEVALUE($A5113),NA())))</f>
        <v/>
      </c>
    </row>
    <row r="5114">
      <c r="O5114">
        <f>IF($R5114="","",CHOOSE($Q$2,YEAR(R5114)*12+MONTH(R5114),INT((R5114-2)/7),YEAR(R5114)*4+ROUNDUP(MONTH(R5114)/3)))</f>
        <v/>
      </c>
      <c r="P5114">
        <f>IF($R5114="","",IF($R5115="",1,IF(O5114&lt;&gt;O5115,1,0)))</f>
        <v/>
      </c>
      <c r="Q5114">
        <f>IF(P5114=1,SUM($P$7:P5114),"")</f>
        <v/>
      </c>
      <c r="R5114">
        <f>IF($A5114="","",IF(ISNUMBER($A5114),$A5114,IFERROR(DATEVALUE($A5114),NA())))</f>
        <v/>
      </c>
    </row>
    <row r="5115">
      <c r="O5115">
        <f>IF($R5115="","",CHOOSE($Q$2,YEAR(R5115)*12+MONTH(R5115),INT((R5115-2)/7),YEAR(R5115)*4+ROUNDUP(MONTH(R5115)/3)))</f>
        <v/>
      </c>
      <c r="P5115">
        <f>IF($R5115="","",IF($R5116="",1,IF(O5115&lt;&gt;O5116,1,0)))</f>
        <v/>
      </c>
      <c r="Q5115">
        <f>IF(P5115=1,SUM($P$7:P5115),"")</f>
        <v/>
      </c>
      <c r="R5115">
        <f>IF($A5115="","",IF(ISNUMBER($A5115),$A5115,IFERROR(DATEVALUE($A5115),NA())))</f>
        <v/>
      </c>
    </row>
    <row r="5116">
      <c r="O5116">
        <f>IF($R5116="","",CHOOSE($Q$2,YEAR(R5116)*12+MONTH(R5116),INT((R5116-2)/7),YEAR(R5116)*4+ROUNDUP(MONTH(R5116)/3)))</f>
        <v/>
      </c>
      <c r="P5116">
        <f>IF($R5116="","",IF($R5117="",1,IF(O5116&lt;&gt;O5117,1,0)))</f>
        <v/>
      </c>
      <c r="Q5116">
        <f>IF(P5116=1,SUM($P$7:P5116),"")</f>
        <v/>
      </c>
      <c r="R5116">
        <f>IF($A5116="","",IF(ISNUMBER($A5116),$A5116,IFERROR(DATEVALUE($A5116),NA())))</f>
        <v/>
      </c>
    </row>
    <row r="5117">
      <c r="O5117">
        <f>IF($R5117="","",CHOOSE($Q$2,YEAR(R5117)*12+MONTH(R5117),INT((R5117-2)/7),YEAR(R5117)*4+ROUNDUP(MONTH(R5117)/3)))</f>
        <v/>
      </c>
      <c r="P5117">
        <f>IF($R5117="","",IF($R5118="",1,IF(O5117&lt;&gt;O5118,1,0)))</f>
        <v/>
      </c>
      <c r="Q5117">
        <f>IF(P5117=1,SUM($P$7:P5117),"")</f>
        <v/>
      </c>
      <c r="R5117">
        <f>IF($A5117="","",IF(ISNUMBER($A5117),$A5117,IFERROR(DATEVALUE($A5117),NA())))</f>
        <v/>
      </c>
    </row>
    <row r="5118">
      <c r="O5118">
        <f>IF($R5118="","",CHOOSE($Q$2,YEAR(R5118)*12+MONTH(R5118),INT((R5118-2)/7),YEAR(R5118)*4+ROUNDUP(MONTH(R5118)/3)))</f>
        <v/>
      </c>
      <c r="P5118">
        <f>IF($R5118="","",IF($R5119="",1,IF(O5118&lt;&gt;O5119,1,0)))</f>
        <v/>
      </c>
      <c r="Q5118">
        <f>IF(P5118=1,SUM($P$7:P5118),"")</f>
        <v/>
      </c>
      <c r="R5118">
        <f>IF($A5118="","",IF(ISNUMBER($A5118),$A5118,IFERROR(DATEVALUE($A5118),NA())))</f>
        <v/>
      </c>
    </row>
    <row r="5119">
      <c r="O5119">
        <f>IF($R5119="","",CHOOSE($Q$2,YEAR(R5119)*12+MONTH(R5119),INT((R5119-2)/7),YEAR(R5119)*4+ROUNDUP(MONTH(R5119)/3)))</f>
        <v/>
      </c>
      <c r="P5119">
        <f>IF($R5119="","",IF($R5120="",1,IF(O5119&lt;&gt;O5120,1,0)))</f>
        <v/>
      </c>
      <c r="Q5119">
        <f>IF(P5119=1,SUM($P$7:P5119),"")</f>
        <v/>
      </c>
      <c r="R5119">
        <f>IF($A5119="","",IF(ISNUMBER($A5119),$A5119,IFERROR(DATEVALUE($A5119),NA())))</f>
        <v/>
      </c>
    </row>
    <row r="5120">
      <c r="O5120">
        <f>IF($R5120="","",CHOOSE($Q$2,YEAR(R5120)*12+MONTH(R5120),INT((R5120-2)/7),YEAR(R5120)*4+ROUNDUP(MONTH(R5120)/3)))</f>
        <v/>
      </c>
      <c r="P5120">
        <f>IF($R5120="","",IF($R5121="",1,IF(O5120&lt;&gt;O5121,1,0)))</f>
        <v/>
      </c>
      <c r="Q5120">
        <f>IF(P5120=1,SUM($P$7:P5120),"")</f>
        <v/>
      </c>
      <c r="R5120">
        <f>IF($A5120="","",IF(ISNUMBER($A5120),$A5120,IFERROR(DATEVALUE($A5120),NA())))</f>
        <v/>
      </c>
    </row>
    <row r="5121">
      <c r="O5121">
        <f>IF($R5121="","",CHOOSE($Q$2,YEAR(R5121)*12+MONTH(R5121),INT((R5121-2)/7),YEAR(R5121)*4+ROUNDUP(MONTH(R5121)/3)))</f>
        <v/>
      </c>
      <c r="P5121">
        <f>IF($R5121="","",IF($R5122="",1,IF(O5121&lt;&gt;O5122,1,0)))</f>
        <v/>
      </c>
      <c r="Q5121">
        <f>IF(P5121=1,SUM($P$7:P5121),"")</f>
        <v/>
      </c>
      <c r="R5121">
        <f>IF($A5121="","",IF(ISNUMBER($A5121),$A5121,IFERROR(DATEVALUE($A5121),NA())))</f>
        <v/>
      </c>
    </row>
    <row r="5122">
      <c r="O5122">
        <f>IF($R5122="","",CHOOSE($Q$2,YEAR(R5122)*12+MONTH(R5122),INT((R5122-2)/7),YEAR(R5122)*4+ROUNDUP(MONTH(R5122)/3)))</f>
        <v/>
      </c>
      <c r="P5122">
        <f>IF($R5122="","",IF($R5123="",1,IF(O5122&lt;&gt;O5123,1,0)))</f>
        <v/>
      </c>
      <c r="Q5122">
        <f>IF(P5122=1,SUM($P$7:P5122),"")</f>
        <v/>
      </c>
      <c r="R5122">
        <f>IF($A5122="","",IF(ISNUMBER($A5122),$A5122,IFERROR(DATEVALUE($A5122),NA())))</f>
        <v/>
      </c>
    </row>
    <row r="5123">
      <c r="O5123">
        <f>IF($R5123="","",CHOOSE($Q$2,YEAR(R5123)*12+MONTH(R5123),INT((R5123-2)/7),YEAR(R5123)*4+ROUNDUP(MONTH(R5123)/3)))</f>
        <v/>
      </c>
      <c r="P5123">
        <f>IF($R5123="","",IF($R5124="",1,IF(O5123&lt;&gt;O5124,1,0)))</f>
        <v/>
      </c>
      <c r="Q5123">
        <f>IF(P5123=1,SUM($P$7:P5123),"")</f>
        <v/>
      </c>
      <c r="R5123">
        <f>IF($A5123="","",IF(ISNUMBER($A5123),$A5123,IFERROR(DATEVALUE($A5123),NA())))</f>
        <v/>
      </c>
    </row>
    <row r="5124">
      <c r="O5124">
        <f>IF($R5124="","",CHOOSE($Q$2,YEAR(R5124)*12+MONTH(R5124),INT((R5124-2)/7),YEAR(R5124)*4+ROUNDUP(MONTH(R5124)/3)))</f>
        <v/>
      </c>
      <c r="P5124">
        <f>IF($R5124="","",IF($R5125="",1,IF(O5124&lt;&gt;O5125,1,0)))</f>
        <v/>
      </c>
      <c r="Q5124">
        <f>IF(P5124=1,SUM($P$7:P5124),"")</f>
        <v/>
      </c>
      <c r="R5124">
        <f>IF($A5124="","",IF(ISNUMBER($A5124),$A5124,IFERROR(DATEVALUE($A5124),NA())))</f>
        <v/>
      </c>
    </row>
    <row r="5125">
      <c r="O5125">
        <f>IF($R5125="","",CHOOSE($Q$2,YEAR(R5125)*12+MONTH(R5125),INT((R5125-2)/7),YEAR(R5125)*4+ROUNDUP(MONTH(R5125)/3)))</f>
        <v/>
      </c>
      <c r="P5125">
        <f>IF($R5125="","",IF($R5126="",1,IF(O5125&lt;&gt;O5126,1,0)))</f>
        <v/>
      </c>
      <c r="Q5125">
        <f>IF(P5125=1,SUM($P$7:P5125),"")</f>
        <v/>
      </c>
      <c r="R5125">
        <f>IF($A5125="","",IF(ISNUMBER($A5125),$A5125,IFERROR(DATEVALUE($A5125),NA())))</f>
        <v/>
      </c>
    </row>
    <row r="5126">
      <c r="O5126">
        <f>IF($R5126="","",CHOOSE($Q$2,YEAR(R5126)*12+MONTH(R5126),INT((R5126-2)/7),YEAR(R5126)*4+ROUNDUP(MONTH(R5126)/3)))</f>
        <v/>
      </c>
      <c r="P5126">
        <f>IF($R5126="","",IF($R5127="",1,IF(O5126&lt;&gt;O5127,1,0)))</f>
        <v/>
      </c>
      <c r="Q5126">
        <f>IF(P5126=1,SUM($P$7:P5126),"")</f>
        <v/>
      </c>
      <c r="R5126">
        <f>IF($A5126="","",IF(ISNUMBER($A5126),$A5126,IFERROR(DATEVALUE($A5126),NA())))</f>
        <v/>
      </c>
    </row>
    <row r="5127">
      <c r="O5127">
        <f>IF($R5127="","",CHOOSE($Q$2,YEAR(R5127)*12+MONTH(R5127),INT((R5127-2)/7),YEAR(R5127)*4+ROUNDUP(MONTH(R5127)/3)))</f>
        <v/>
      </c>
      <c r="P5127">
        <f>IF($R5127="","",IF($R5128="",1,IF(O5127&lt;&gt;O5128,1,0)))</f>
        <v/>
      </c>
      <c r="Q5127">
        <f>IF(P5127=1,SUM($P$7:P5127),"")</f>
        <v/>
      </c>
      <c r="R5127">
        <f>IF($A5127="","",IF(ISNUMBER($A5127),$A5127,IFERROR(DATEVALUE($A5127),NA())))</f>
        <v/>
      </c>
    </row>
    <row r="5128">
      <c r="O5128">
        <f>IF($R5128="","",CHOOSE($Q$2,YEAR(R5128)*12+MONTH(R5128),INT((R5128-2)/7),YEAR(R5128)*4+ROUNDUP(MONTH(R5128)/3)))</f>
        <v/>
      </c>
      <c r="P5128">
        <f>IF($R5128="","",IF($R5129="",1,IF(O5128&lt;&gt;O5129,1,0)))</f>
        <v/>
      </c>
      <c r="Q5128">
        <f>IF(P5128=1,SUM($P$7:P5128),"")</f>
        <v/>
      </c>
      <c r="R5128">
        <f>IF($A5128="","",IF(ISNUMBER($A5128),$A5128,IFERROR(DATEVALUE($A5128),NA())))</f>
        <v/>
      </c>
    </row>
    <row r="5129">
      <c r="O5129">
        <f>IF($R5129="","",CHOOSE($Q$2,YEAR(R5129)*12+MONTH(R5129),INT((R5129-2)/7),YEAR(R5129)*4+ROUNDUP(MONTH(R5129)/3)))</f>
        <v/>
      </c>
      <c r="P5129">
        <f>IF($R5129="","",IF($R5130="",1,IF(O5129&lt;&gt;O5130,1,0)))</f>
        <v/>
      </c>
      <c r="Q5129">
        <f>IF(P5129=1,SUM($P$7:P5129),"")</f>
        <v/>
      </c>
      <c r="R5129">
        <f>IF($A5129="","",IF(ISNUMBER($A5129),$A5129,IFERROR(DATEVALUE($A5129),NA())))</f>
        <v/>
      </c>
    </row>
    <row r="5130">
      <c r="O5130">
        <f>IF($R5130="","",CHOOSE($Q$2,YEAR(R5130)*12+MONTH(R5130),INT((R5130-2)/7),YEAR(R5130)*4+ROUNDUP(MONTH(R5130)/3)))</f>
        <v/>
      </c>
      <c r="P5130">
        <f>IF($R5130="","",IF($R5131="",1,IF(O5130&lt;&gt;O5131,1,0)))</f>
        <v/>
      </c>
      <c r="Q5130">
        <f>IF(P5130=1,SUM($P$7:P5130),"")</f>
        <v/>
      </c>
      <c r="R5130">
        <f>IF($A5130="","",IF(ISNUMBER($A5130),$A5130,IFERROR(DATEVALUE($A5130),NA())))</f>
        <v/>
      </c>
    </row>
    <row r="5131">
      <c r="O5131">
        <f>IF($R5131="","",CHOOSE($Q$2,YEAR(R5131)*12+MONTH(R5131),INT((R5131-2)/7),YEAR(R5131)*4+ROUNDUP(MONTH(R5131)/3)))</f>
        <v/>
      </c>
      <c r="P5131">
        <f>IF($R5131="","",IF($R5132="",1,IF(O5131&lt;&gt;O5132,1,0)))</f>
        <v/>
      </c>
      <c r="Q5131">
        <f>IF(P5131=1,SUM($P$7:P5131),"")</f>
        <v/>
      </c>
      <c r="R5131">
        <f>IF($A5131="","",IF(ISNUMBER($A5131),$A5131,IFERROR(DATEVALUE($A5131),NA())))</f>
        <v/>
      </c>
    </row>
    <row r="5132">
      <c r="O5132">
        <f>IF($R5132="","",CHOOSE($Q$2,YEAR(R5132)*12+MONTH(R5132),INT((R5132-2)/7),YEAR(R5132)*4+ROUNDUP(MONTH(R5132)/3)))</f>
        <v/>
      </c>
      <c r="P5132">
        <f>IF($R5132="","",IF($R5133="",1,IF(O5132&lt;&gt;O5133,1,0)))</f>
        <v/>
      </c>
      <c r="Q5132">
        <f>IF(P5132=1,SUM($P$7:P5132),"")</f>
        <v/>
      </c>
      <c r="R5132">
        <f>IF($A5132="","",IF(ISNUMBER($A5132),$A5132,IFERROR(DATEVALUE($A5132),NA())))</f>
        <v/>
      </c>
    </row>
    <row r="5133">
      <c r="O5133">
        <f>IF($R5133="","",CHOOSE($Q$2,YEAR(R5133)*12+MONTH(R5133),INT((R5133-2)/7),YEAR(R5133)*4+ROUNDUP(MONTH(R5133)/3)))</f>
        <v/>
      </c>
      <c r="P5133">
        <f>IF($R5133="","",IF($R5134="",1,IF(O5133&lt;&gt;O5134,1,0)))</f>
        <v/>
      </c>
      <c r="Q5133">
        <f>IF(P5133=1,SUM($P$7:P5133),"")</f>
        <v/>
      </c>
      <c r="R5133">
        <f>IF($A5133="","",IF(ISNUMBER($A5133),$A5133,IFERROR(DATEVALUE($A5133),NA())))</f>
        <v/>
      </c>
    </row>
    <row r="5134">
      <c r="O5134">
        <f>IF($R5134="","",CHOOSE($Q$2,YEAR(R5134)*12+MONTH(R5134),INT((R5134-2)/7),YEAR(R5134)*4+ROUNDUP(MONTH(R5134)/3)))</f>
        <v/>
      </c>
      <c r="P5134">
        <f>IF($R5134="","",IF($R5135="",1,IF(O5134&lt;&gt;O5135,1,0)))</f>
        <v/>
      </c>
      <c r="Q5134">
        <f>IF(P5134=1,SUM($P$7:P5134),"")</f>
        <v/>
      </c>
      <c r="R5134">
        <f>IF($A5134="","",IF(ISNUMBER($A5134),$A5134,IFERROR(DATEVALUE($A5134),NA())))</f>
        <v/>
      </c>
    </row>
    <row r="5135">
      <c r="O5135">
        <f>IF($R5135="","",CHOOSE($Q$2,YEAR(R5135)*12+MONTH(R5135),INT((R5135-2)/7),YEAR(R5135)*4+ROUNDUP(MONTH(R5135)/3)))</f>
        <v/>
      </c>
      <c r="P5135">
        <f>IF($R5135="","",IF($R5136="",1,IF(O5135&lt;&gt;O5136,1,0)))</f>
        <v/>
      </c>
      <c r="Q5135">
        <f>IF(P5135=1,SUM($P$7:P5135),"")</f>
        <v/>
      </c>
      <c r="R5135">
        <f>IF($A5135="","",IF(ISNUMBER($A5135),$A5135,IFERROR(DATEVALUE($A5135),NA())))</f>
        <v/>
      </c>
    </row>
    <row r="5136">
      <c r="O5136">
        <f>IF($R5136="","",CHOOSE($Q$2,YEAR(R5136)*12+MONTH(R5136),INT((R5136-2)/7),YEAR(R5136)*4+ROUNDUP(MONTH(R5136)/3)))</f>
        <v/>
      </c>
      <c r="P5136">
        <f>IF($R5136="","",IF($R5137="",1,IF(O5136&lt;&gt;O5137,1,0)))</f>
        <v/>
      </c>
      <c r="Q5136">
        <f>IF(P5136=1,SUM($P$7:P5136),"")</f>
        <v/>
      </c>
      <c r="R5136">
        <f>IF($A5136="","",IF(ISNUMBER($A5136),$A5136,IFERROR(DATEVALUE($A5136),NA())))</f>
        <v/>
      </c>
    </row>
    <row r="5137">
      <c r="O5137">
        <f>IF($R5137="","",CHOOSE($Q$2,YEAR(R5137)*12+MONTH(R5137),INT((R5137-2)/7),YEAR(R5137)*4+ROUNDUP(MONTH(R5137)/3)))</f>
        <v/>
      </c>
      <c r="P5137">
        <f>IF($R5137="","",IF($R5138="",1,IF(O5137&lt;&gt;O5138,1,0)))</f>
        <v/>
      </c>
      <c r="Q5137">
        <f>IF(P5137=1,SUM($P$7:P5137),"")</f>
        <v/>
      </c>
      <c r="R5137">
        <f>IF($A5137="","",IF(ISNUMBER($A5137),$A5137,IFERROR(DATEVALUE($A5137),NA())))</f>
        <v/>
      </c>
    </row>
    <row r="5138">
      <c r="O5138">
        <f>IF($R5138="","",CHOOSE($Q$2,YEAR(R5138)*12+MONTH(R5138),INT((R5138-2)/7),YEAR(R5138)*4+ROUNDUP(MONTH(R5138)/3)))</f>
        <v/>
      </c>
      <c r="P5138">
        <f>IF($R5138="","",IF($R5139="",1,IF(O5138&lt;&gt;O5139,1,0)))</f>
        <v/>
      </c>
      <c r="Q5138">
        <f>IF(P5138=1,SUM($P$7:P5138),"")</f>
        <v/>
      </c>
      <c r="R5138">
        <f>IF($A5138="","",IF(ISNUMBER($A5138),$A5138,IFERROR(DATEVALUE($A5138),NA())))</f>
        <v/>
      </c>
    </row>
    <row r="5139">
      <c r="O5139">
        <f>IF($R5139="","",CHOOSE($Q$2,YEAR(R5139)*12+MONTH(R5139),INT((R5139-2)/7),YEAR(R5139)*4+ROUNDUP(MONTH(R5139)/3)))</f>
        <v/>
      </c>
      <c r="P5139">
        <f>IF($R5139="","",IF($R5140="",1,IF(O5139&lt;&gt;O5140,1,0)))</f>
        <v/>
      </c>
      <c r="Q5139">
        <f>IF(P5139=1,SUM($P$7:P5139),"")</f>
        <v/>
      </c>
      <c r="R5139">
        <f>IF($A5139="","",IF(ISNUMBER($A5139),$A5139,IFERROR(DATEVALUE($A5139),NA())))</f>
        <v/>
      </c>
    </row>
    <row r="5140">
      <c r="O5140">
        <f>IF($R5140="","",CHOOSE($Q$2,YEAR(R5140)*12+MONTH(R5140),INT((R5140-2)/7),YEAR(R5140)*4+ROUNDUP(MONTH(R5140)/3)))</f>
        <v/>
      </c>
      <c r="P5140">
        <f>IF($R5140="","",IF($R5141="",1,IF(O5140&lt;&gt;O5141,1,0)))</f>
        <v/>
      </c>
      <c r="Q5140">
        <f>IF(P5140=1,SUM($P$7:P5140),"")</f>
        <v/>
      </c>
      <c r="R5140">
        <f>IF($A5140="","",IF(ISNUMBER($A5140),$A5140,IFERROR(DATEVALUE($A5140),NA())))</f>
        <v/>
      </c>
    </row>
    <row r="5141">
      <c r="O5141">
        <f>IF($R5141="","",CHOOSE($Q$2,YEAR(R5141)*12+MONTH(R5141),INT((R5141-2)/7),YEAR(R5141)*4+ROUNDUP(MONTH(R5141)/3)))</f>
        <v/>
      </c>
      <c r="P5141">
        <f>IF($R5141="","",IF($R5142="",1,IF(O5141&lt;&gt;O5142,1,0)))</f>
        <v/>
      </c>
      <c r="Q5141">
        <f>IF(P5141=1,SUM($P$7:P5141),"")</f>
        <v/>
      </c>
      <c r="R5141">
        <f>IF($A5141="","",IF(ISNUMBER($A5141),$A5141,IFERROR(DATEVALUE($A5141),NA())))</f>
        <v/>
      </c>
    </row>
    <row r="5142">
      <c r="O5142">
        <f>IF($R5142="","",CHOOSE($Q$2,YEAR(R5142)*12+MONTH(R5142),INT((R5142-2)/7),YEAR(R5142)*4+ROUNDUP(MONTH(R5142)/3)))</f>
        <v/>
      </c>
      <c r="P5142">
        <f>IF($R5142="","",IF($R5143="",1,IF(O5142&lt;&gt;O5143,1,0)))</f>
        <v/>
      </c>
      <c r="Q5142">
        <f>IF(P5142=1,SUM($P$7:P5142),"")</f>
        <v/>
      </c>
      <c r="R5142">
        <f>IF($A5142="","",IF(ISNUMBER($A5142),$A5142,IFERROR(DATEVALUE($A5142),NA())))</f>
        <v/>
      </c>
    </row>
    <row r="5143">
      <c r="O5143">
        <f>IF($R5143="","",CHOOSE($Q$2,YEAR(R5143)*12+MONTH(R5143),INT((R5143-2)/7),YEAR(R5143)*4+ROUNDUP(MONTH(R5143)/3)))</f>
        <v/>
      </c>
      <c r="P5143">
        <f>IF($R5143="","",IF($R5144="",1,IF(O5143&lt;&gt;O5144,1,0)))</f>
        <v/>
      </c>
      <c r="Q5143">
        <f>IF(P5143=1,SUM($P$7:P5143),"")</f>
        <v/>
      </c>
      <c r="R5143">
        <f>IF($A5143="","",IF(ISNUMBER($A5143),$A5143,IFERROR(DATEVALUE($A5143),NA())))</f>
        <v/>
      </c>
    </row>
    <row r="5144">
      <c r="O5144">
        <f>IF($R5144="","",CHOOSE($Q$2,YEAR(R5144)*12+MONTH(R5144),INT((R5144-2)/7),YEAR(R5144)*4+ROUNDUP(MONTH(R5144)/3)))</f>
        <v/>
      </c>
      <c r="P5144">
        <f>IF($R5144="","",IF($R5145="",1,IF(O5144&lt;&gt;O5145,1,0)))</f>
        <v/>
      </c>
      <c r="Q5144">
        <f>IF(P5144=1,SUM($P$7:P5144),"")</f>
        <v/>
      </c>
      <c r="R5144">
        <f>IF($A5144="","",IF(ISNUMBER($A5144),$A5144,IFERROR(DATEVALUE($A5144),NA())))</f>
        <v/>
      </c>
    </row>
    <row r="5145">
      <c r="O5145">
        <f>IF($R5145="","",CHOOSE($Q$2,YEAR(R5145)*12+MONTH(R5145),INT((R5145-2)/7),YEAR(R5145)*4+ROUNDUP(MONTH(R5145)/3)))</f>
        <v/>
      </c>
      <c r="P5145">
        <f>IF($R5145="","",IF($R5146="",1,IF(O5145&lt;&gt;O5146,1,0)))</f>
        <v/>
      </c>
      <c r="Q5145">
        <f>IF(P5145=1,SUM($P$7:P5145),"")</f>
        <v/>
      </c>
      <c r="R5145">
        <f>IF($A5145="","",IF(ISNUMBER($A5145),$A5145,IFERROR(DATEVALUE($A5145),NA())))</f>
        <v/>
      </c>
    </row>
    <row r="5146">
      <c r="O5146">
        <f>IF($R5146="","",CHOOSE($Q$2,YEAR(R5146)*12+MONTH(R5146),INT((R5146-2)/7),YEAR(R5146)*4+ROUNDUP(MONTH(R5146)/3)))</f>
        <v/>
      </c>
      <c r="P5146">
        <f>IF($R5146="","",IF($R5147="",1,IF(O5146&lt;&gt;O5147,1,0)))</f>
        <v/>
      </c>
      <c r="Q5146">
        <f>IF(P5146=1,SUM($P$7:P5146),"")</f>
        <v/>
      </c>
      <c r="R5146">
        <f>IF($A5146="","",IF(ISNUMBER($A5146),$A5146,IFERROR(DATEVALUE($A5146),NA())))</f>
        <v/>
      </c>
    </row>
    <row r="5147">
      <c r="O5147">
        <f>IF($R5147="","",CHOOSE($Q$2,YEAR(R5147)*12+MONTH(R5147),INT((R5147-2)/7),YEAR(R5147)*4+ROUNDUP(MONTH(R5147)/3)))</f>
        <v/>
      </c>
      <c r="P5147">
        <f>IF($R5147="","",IF($R5148="",1,IF(O5147&lt;&gt;O5148,1,0)))</f>
        <v/>
      </c>
      <c r="Q5147">
        <f>IF(P5147=1,SUM($P$7:P5147),"")</f>
        <v/>
      </c>
      <c r="R5147">
        <f>IF($A5147="","",IF(ISNUMBER($A5147),$A5147,IFERROR(DATEVALUE($A5147),NA())))</f>
        <v/>
      </c>
    </row>
    <row r="5148">
      <c r="O5148">
        <f>IF($R5148="","",CHOOSE($Q$2,YEAR(R5148)*12+MONTH(R5148),INT((R5148-2)/7),YEAR(R5148)*4+ROUNDUP(MONTH(R5148)/3)))</f>
        <v/>
      </c>
      <c r="P5148">
        <f>IF($R5148="","",IF($R5149="",1,IF(O5148&lt;&gt;O5149,1,0)))</f>
        <v/>
      </c>
      <c r="Q5148">
        <f>IF(P5148=1,SUM($P$7:P5148),"")</f>
        <v/>
      </c>
      <c r="R5148">
        <f>IF($A5148="","",IF(ISNUMBER($A5148),$A5148,IFERROR(DATEVALUE($A5148),NA())))</f>
        <v/>
      </c>
    </row>
    <row r="5149">
      <c r="O5149">
        <f>IF($R5149="","",CHOOSE($Q$2,YEAR(R5149)*12+MONTH(R5149),INT((R5149-2)/7),YEAR(R5149)*4+ROUNDUP(MONTH(R5149)/3)))</f>
        <v/>
      </c>
      <c r="P5149">
        <f>IF($R5149="","",IF($R5150="",1,IF(O5149&lt;&gt;O5150,1,0)))</f>
        <v/>
      </c>
      <c r="Q5149">
        <f>IF(P5149=1,SUM($P$7:P5149),"")</f>
        <v/>
      </c>
      <c r="R5149">
        <f>IF($A5149="","",IF(ISNUMBER($A5149),$A5149,IFERROR(DATEVALUE($A5149),NA())))</f>
        <v/>
      </c>
    </row>
    <row r="5150">
      <c r="O5150">
        <f>IF($R5150="","",CHOOSE($Q$2,YEAR(R5150)*12+MONTH(R5150),INT((R5150-2)/7),YEAR(R5150)*4+ROUNDUP(MONTH(R5150)/3)))</f>
        <v/>
      </c>
      <c r="P5150">
        <f>IF($R5150="","",IF($R5151="",1,IF(O5150&lt;&gt;O5151,1,0)))</f>
        <v/>
      </c>
      <c r="Q5150">
        <f>IF(P5150=1,SUM($P$7:P5150),"")</f>
        <v/>
      </c>
      <c r="R5150">
        <f>IF($A5150="","",IF(ISNUMBER($A5150),$A5150,IFERROR(DATEVALUE($A5150),NA())))</f>
        <v/>
      </c>
    </row>
    <row r="5151">
      <c r="O5151">
        <f>IF($R5151="","",CHOOSE($Q$2,YEAR(R5151)*12+MONTH(R5151),INT((R5151-2)/7),YEAR(R5151)*4+ROUNDUP(MONTH(R5151)/3)))</f>
        <v/>
      </c>
      <c r="P5151">
        <f>IF($R5151="","",IF($R5152="",1,IF(O5151&lt;&gt;O5152,1,0)))</f>
        <v/>
      </c>
      <c r="Q5151">
        <f>IF(P5151=1,SUM($P$7:P5151),"")</f>
        <v/>
      </c>
      <c r="R5151">
        <f>IF($A5151="","",IF(ISNUMBER($A5151),$A5151,IFERROR(DATEVALUE($A5151),NA())))</f>
        <v/>
      </c>
    </row>
    <row r="5152">
      <c r="O5152">
        <f>IF($R5152="","",CHOOSE($Q$2,YEAR(R5152)*12+MONTH(R5152),INT((R5152-2)/7),YEAR(R5152)*4+ROUNDUP(MONTH(R5152)/3)))</f>
        <v/>
      </c>
      <c r="P5152">
        <f>IF($R5152="","",IF($R5153="",1,IF(O5152&lt;&gt;O5153,1,0)))</f>
        <v/>
      </c>
      <c r="Q5152">
        <f>IF(P5152=1,SUM($P$7:P5152),"")</f>
        <v/>
      </c>
      <c r="R5152">
        <f>IF($A5152="","",IF(ISNUMBER($A5152),$A5152,IFERROR(DATEVALUE($A5152),NA())))</f>
        <v/>
      </c>
    </row>
    <row r="5153">
      <c r="O5153">
        <f>IF($R5153="","",CHOOSE($Q$2,YEAR(R5153)*12+MONTH(R5153),INT((R5153-2)/7),YEAR(R5153)*4+ROUNDUP(MONTH(R5153)/3)))</f>
        <v/>
      </c>
      <c r="P5153">
        <f>IF($R5153="","",IF($R5154="",1,IF(O5153&lt;&gt;O5154,1,0)))</f>
        <v/>
      </c>
      <c r="Q5153">
        <f>IF(P5153=1,SUM($P$7:P5153),"")</f>
        <v/>
      </c>
      <c r="R5153">
        <f>IF($A5153="","",IF(ISNUMBER($A5153),$A5153,IFERROR(DATEVALUE($A5153),NA())))</f>
        <v/>
      </c>
    </row>
    <row r="5154">
      <c r="O5154">
        <f>IF($R5154="","",CHOOSE($Q$2,YEAR(R5154)*12+MONTH(R5154),INT((R5154-2)/7),YEAR(R5154)*4+ROUNDUP(MONTH(R5154)/3)))</f>
        <v/>
      </c>
      <c r="P5154">
        <f>IF($R5154="","",IF($R5155="",1,IF(O5154&lt;&gt;O5155,1,0)))</f>
        <v/>
      </c>
      <c r="Q5154">
        <f>IF(P5154=1,SUM($P$7:P5154),"")</f>
        <v/>
      </c>
      <c r="R5154">
        <f>IF($A5154="","",IF(ISNUMBER($A5154),$A5154,IFERROR(DATEVALUE($A5154),NA())))</f>
        <v/>
      </c>
    </row>
    <row r="5155">
      <c r="O5155">
        <f>IF($R5155="","",CHOOSE($Q$2,YEAR(R5155)*12+MONTH(R5155),INT((R5155-2)/7),YEAR(R5155)*4+ROUNDUP(MONTH(R5155)/3)))</f>
        <v/>
      </c>
      <c r="P5155">
        <f>IF($R5155="","",IF($R5156="",1,IF(O5155&lt;&gt;O5156,1,0)))</f>
        <v/>
      </c>
      <c r="Q5155">
        <f>IF(P5155=1,SUM($P$7:P5155),"")</f>
        <v/>
      </c>
      <c r="R5155">
        <f>IF($A5155="","",IF(ISNUMBER($A5155),$A5155,IFERROR(DATEVALUE($A5155),NA())))</f>
        <v/>
      </c>
    </row>
    <row r="5156">
      <c r="O5156">
        <f>IF($R5156="","",CHOOSE($Q$2,YEAR(R5156)*12+MONTH(R5156),INT((R5156-2)/7),YEAR(R5156)*4+ROUNDUP(MONTH(R5156)/3)))</f>
        <v/>
      </c>
      <c r="P5156">
        <f>IF($R5156="","",IF($R5157="",1,IF(O5156&lt;&gt;O5157,1,0)))</f>
        <v/>
      </c>
      <c r="Q5156">
        <f>IF(P5156=1,SUM($P$7:P5156),"")</f>
        <v/>
      </c>
      <c r="R5156">
        <f>IF($A5156="","",IF(ISNUMBER($A5156),$A5156,IFERROR(DATEVALUE($A5156),NA())))</f>
        <v/>
      </c>
    </row>
    <row r="5157">
      <c r="O5157">
        <f>IF($R5157="","",CHOOSE($Q$2,YEAR(R5157)*12+MONTH(R5157),INT((R5157-2)/7),YEAR(R5157)*4+ROUNDUP(MONTH(R5157)/3)))</f>
        <v/>
      </c>
      <c r="P5157">
        <f>IF($R5157="","",IF($R5158="",1,IF(O5157&lt;&gt;O5158,1,0)))</f>
        <v/>
      </c>
      <c r="Q5157">
        <f>IF(P5157=1,SUM($P$7:P5157),"")</f>
        <v/>
      </c>
      <c r="R5157">
        <f>IF($A5157="","",IF(ISNUMBER($A5157),$A5157,IFERROR(DATEVALUE($A5157),NA())))</f>
        <v/>
      </c>
    </row>
    <row r="5158">
      <c r="O5158">
        <f>IF($R5158="","",CHOOSE($Q$2,YEAR(R5158)*12+MONTH(R5158),INT((R5158-2)/7),YEAR(R5158)*4+ROUNDUP(MONTH(R5158)/3)))</f>
        <v/>
      </c>
      <c r="P5158">
        <f>IF($R5158="","",IF($R5159="",1,IF(O5158&lt;&gt;O5159,1,0)))</f>
        <v/>
      </c>
      <c r="Q5158">
        <f>IF(P5158=1,SUM($P$7:P5158),"")</f>
        <v/>
      </c>
      <c r="R5158">
        <f>IF($A5158="","",IF(ISNUMBER($A5158),$A5158,IFERROR(DATEVALUE($A5158),NA())))</f>
        <v/>
      </c>
    </row>
    <row r="5159">
      <c r="O5159">
        <f>IF($R5159="","",CHOOSE($Q$2,YEAR(R5159)*12+MONTH(R5159),INT((R5159-2)/7),YEAR(R5159)*4+ROUNDUP(MONTH(R5159)/3)))</f>
        <v/>
      </c>
      <c r="P5159">
        <f>IF($R5159="","",IF($R5160="",1,IF(O5159&lt;&gt;O5160,1,0)))</f>
        <v/>
      </c>
      <c r="Q5159">
        <f>IF(P5159=1,SUM($P$7:P5159),"")</f>
        <v/>
      </c>
      <c r="R5159">
        <f>IF($A5159="","",IF(ISNUMBER($A5159),$A5159,IFERROR(DATEVALUE($A5159),NA())))</f>
        <v/>
      </c>
    </row>
    <row r="5160">
      <c r="O5160">
        <f>IF($R5160="","",CHOOSE($Q$2,YEAR(R5160)*12+MONTH(R5160),INT((R5160-2)/7),YEAR(R5160)*4+ROUNDUP(MONTH(R5160)/3)))</f>
        <v/>
      </c>
      <c r="P5160">
        <f>IF($R5160="","",IF($R5161="",1,IF(O5160&lt;&gt;O5161,1,0)))</f>
        <v/>
      </c>
      <c r="Q5160">
        <f>IF(P5160=1,SUM($P$7:P5160),"")</f>
        <v/>
      </c>
      <c r="R5160">
        <f>IF($A5160="","",IF(ISNUMBER($A5160),$A5160,IFERROR(DATEVALUE($A5160),NA())))</f>
        <v/>
      </c>
    </row>
    <row r="5161">
      <c r="O5161">
        <f>IF($R5161="","",CHOOSE($Q$2,YEAR(R5161)*12+MONTH(R5161),INT((R5161-2)/7),YEAR(R5161)*4+ROUNDUP(MONTH(R5161)/3)))</f>
        <v/>
      </c>
      <c r="P5161">
        <f>IF($R5161="","",IF($R5162="",1,IF(O5161&lt;&gt;O5162,1,0)))</f>
        <v/>
      </c>
      <c r="Q5161">
        <f>IF(P5161=1,SUM($P$7:P5161),"")</f>
        <v/>
      </c>
      <c r="R5161">
        <f>IF($A5161="","",IF(ISNUMBER($A5161),$A5161,IFERROR(DATEVALUE($A5161),NA())))</f>
        <v/>
      </c>
    </row>
    <row r="5162">
      <c r="O5162">
        <f>IF($R5162="","",CHOOSE($Q$2,YEAR(R5162)*12+MONTH(R5162),INT((R5162-2)/7),YEAR(R5162)*4+ROUNDUP(MONTH(R5162)/3)))</f>
        <v/>
      </c>
      <c r="P5162">
        <f>IF($R5162="","",IF($R5163="",1,IF(O5162&lt;&gt;O5163,1,0)))</f>
        <v/>
      </c>
      <c r="Q5162">
        <f>IF(P5162=1,SUM($P$7:P5162),"")</f>
        <v/>
      </c>
      <c r="R5162">
        <f>IF($A5162="","",IF(ISNUMBER($A5162),$A5162,IFERROR(DATEVALUE($A5162),NA())))</f>
        <v/>
      </c>
    </row>
    <row r="5163">
      <c r="O5163">
        <f>IF($R5163="","",CHOOSE($Q$2,YEAR(R5163)*12+MONTH(R5163),INT((R5163-2)/7),YEAR(R5163)*4+ROUNDUP(MONTH(R5163)/3)))</f>
        <v/>
      </c>
      <c r="P5163">
        <f>IF($R5163="","",IF($R5164="",1,IF(O5163&lt;&gt;O5164,1,0)))</f>
        <v/>
      </c>
      <c r="Q5163">
        <f>IF(P5163=1,SUM($P$7:P5163),"")</f>
        <v/>
      </c>
      <c r="R5163">
        <f>IF($A5163="","",IF(ISNUMBER($A5163),$A5163,IFERROR(DATEVALUE($A5163),NA())))</f>
        <v/>
      </c>
    </row>
    <row r="5164">
      <c r="O5164">
        <f>IF($R5164="","",CHOOSE($Q$2,YEAR(R5164)*12+MONTH(R5164),INT((R5164-2)/7),YEAR(R5164)*4+ROUNDUP(MONTH(R5164)/3)))</f>
        <v/>
      </c>
      <c r="P5164">
        <f>IF($R5164="","",IF($R5165="",1,IF(O5164&lt;&gt;O5165,1,0)))</f>
        <v/>
      </c>
      <c r="Q5164">
        <f>IF(P5164=1,SUM($P$7:P5164),"")</f>
        <v/>
      </c>
      <c r="R5164">
        <f>IF($A5164="","",IF(ISNUMBER($A5164),$A5164,IFERROR(DATEVALUE($A5164),NA())))</f>
        <v/>
      </c>
    </row>
    <row r="5165">
      <c r="O5165">
        <f>IF($R5165="","",CHOOSE($Q$2,YEAR(R5165)*12+MONTH(R5165),INT((R5165-2)/7),YEAR(R5165)*4+ROUNDUP(MONTH(R5165)/3)))</f>
        <v/>
      </c>
      <c r="P5165">
        <f>IF($R5165="","",IF($R5166="",1,IF(O5165&lt;&gt;O5166,1,0)))</f>
        <v/>
      </c>
      <c r="Q5165">
        <f>IF(P5165=1,SUM($P$7:P5165),"")</f>
        <v/>
      </c>
      <c r="R5165">
        <f>IF($A5165="","",IF(ISNUMBER($A5165),$A5165,IFERROR(DATEVALUE($A5165),NA())))</f>
        <v/>
      </c>
    </row>
    <row r="5166">
      <c r="O5166">
        <f>IF($R5166="","",CHOOSE($Q$2,YEAR(R5166)*12+MONTH(R5166),INT((R5166-2)/7),YEAR(R5166)*4+ROUNDUP(MONTH(R5166)/3)))</f>
        <v/>
      </c>
      <c r="P5166">
        <f>IF($R5166="","",IF($R5167="",1,IF(O5166&lt;&gt;O5167,1,0)))</f>
        <v/>
      </c>
      <c r="Q5166">
        <f>IF(P5166=1,SUM($P$7:P5166),"")</f>
        <v/>
      </c>
      <c r="R5166">
        <f>IF($A5166="","",IF(ISNUMBER($A5166),$A5166,IFERROR(DATEVALUE($A5166),NA())))</f>
        <v/>
      </c>
    </row>
    <row r="5167">
      <c r="O5167">
        <f>IF($R5167="","",CHOOSE($Q$2,YEAR(R5167)*12+MONTH(R5167),INT((R5167-2)/7),YEAR(R5167)*4+ROUNDUP(MONTH(R5167)/3)))</f>
        <v/>
      </c>
      <c r="P5167">
        <f>IF($R5167="","",IF($R5168="",1,IF(O5167&lt;&gt;O5168,1,0)))</f>
        <v/>
      </c>
      <c r="Q5167">
        <f>IF(P5167=1,SUM($P$7:P5167),"")</f>
        <v/>
      </c>
      <c r="R5167">
        <f>IF($A5167="","",IF(ISNUMBER($A5167),$A5167,IFERROR(DATEVALUE($A5167),NA())))</f>
        <v/>
      </c>
    </row>
    <row r="5168">
      <c r="O5168">
        <f>IF($R5168="","",CHOOSE($Q$2,YEAR(R5168)*12+MONTH(R5168),INT((R5168-2)/7),YEAR(R5168)*4+ROUNDUP(MONTH(R5168)/3)))</f>
        <v/>
      </c>
      <c r="P5168">
        <f>IF($R5168="","",IF($R5169="",1,IF(O5168&lt;&gt;O5169,1,0)))</f>
        <v/>
      </c>
      <c r="Q5168">
        <f>IF(P5168=1,SUM($P$7:P5168),"")</f>
        <v/>
      </c>
      <c r="R5168">
        <f>IF($A5168="","",IF(ISNUMBER($A5168),$A5168,IFERROR(DATEVALUE($A5168),NA())))</f>
        <v/>
      </c>
    </row>
    <row r="5169">
      <c r="O5169">
        <f>IF($R5169="","",CHOOSE($Q$2,YEAR(R5169)*12+MONTH(R5169),INT((R5169-2)/7),YEAR(R5169)*4+ROUNDUP(MONTH(R5169)/3)))</f>
        <v/>
      </c>
      <c r="P5169">
        <f>IF($R5169="","",IF($R5170="",1,IF(O5169&lt;&gt;O5170,1,0)))</f>
        <v/>
      </c>
      <c r="Q5169">
        <f>IF(P5169=1,SUM($P$7:P5169),"")</f>
        <v/>
      </c>
      <c r="R5169">
        <f>IF($A5169="","",IF(ISNUMBER($A5169),$A5169,IFERROR(DATEVALUE($A5169),NA())))</f>
        <v/>
      </c>
    </row>
    <row r="5170">
      <c r="O5170">
        <f>IF($R5170="","",CHOOSE($Q$2,YEAR(R5170)*12+MONTH(R5170),INT((R5170-2)/7),YEAR(R5170)*4+ROUNDUP(MONTH(R5170)/3)))</f>
        <v/>
      </c>
      <c r="P5170">
        <f>IF($R5170="","",IF($R5171="",1,IF(O5170&lt;&gt;O5171,1,0)))</f>
        <v/>
      </c>
      <c r="Q5170">
        <f>IF(P5170=1,SUM($P$7:P5170),"")</f>
        <v/>
      </c>
      <c r="R5170">
        <f>IF($A5170="","",IF(ISNUMBER($A5170),$A5170,IFERROR(DATEVALUE($A5170),NA())))</f>
        <v/>
      </c>
    </row>
    <row r="5171">
      <c r="O5171">
        <f>IF($R5171="","",CHOOSE($Q$2,YEAR(R5171)*12+MONTH(R5171),INT((R5171-2)/7),YEAR(R5171)*4+ROUNDUP(MONTH(R5171)/3)))</f>
        <v/>
      </c>
      <c r="P5171">
        <f>IF($R5171="","",IF($R5172="",1,IF(O5171&lt;&gt;O5172,1,0)))</f>
        <v/>
      </c>
      <c r="Q5171">
        <f>IF(P5171=1,SUM($P$7:P5171),"")</f>
        <v/>
      </c>
      <c r="R5171">
        <f>IF($A5171="","",IF(ISNUMBER($A5171),$A5171,IFERROR(DATEVALUE($A5171),NA())))</f>
        <v/>
      </c>
    </row>
    <row r="5172">
      <c r="O5172">
        <f>IF($R5172="","",CHOOSE($Q$2,YEAR(R5172)*12+MONTH(R5172),INT((R5172-2)/7),YEAR(R5172)*4+ROUNDUP(MONTH(R5172)/3)))</f>
        <v/>
      </c>
      <c r="P5172">
        <f>IF($R5172="","",IF($R5173="",1,IF(O5172&lt;&gt;O5173,1,0)))</f>
        <v/>
      </c>
      <c r="Q5172">
        <f>IF(P5172=1,SUM($P$7:P5172),"")</f>
        <v/>
      </c>
      <c r="R5172">
        <f>IF($A5172="","",IF(ISNUMBER($A5172),$A5172,IFERROR(DATEVALUE($A5172),NA())))</f>
        <v/>
      </c>
    </row>
    <row r="5173">
      <c r="O5173">
        <f>IF($R5173="","",CHOOSE($Q$2,YEAR(R5173)*12+MONTH(R5173),INT((R5173-2)/7),YEAR(R5173)*4+ROUNDUP(MONTH(R5173)/3)))</f>
        <v/>
      </c>
      <c r="P5173">
        <f>IF($R5173="","",IF($R5174="",1,IF(O5173&lt;&gt;O5174,1,0)))</f>
        <v/>
      </c>
      <c r="Q5173">
        <f>IF(P5173=1,SUM($P$7:P5173),"")</f>
        <v/>
      </c>
      <c r="R5173">
        <f>IF($A5173="","",IF(ISNUMBER($A5173),$A5173,IFERROR(DATEVALUE($A5173),NA())))</f>
        <v/>
      </c>
    </row>
    <row r="5174">
      <c r="O5174">
        <f>IF($R5174="","",CHOOSE($Q$2,YEAR(R5174)*12+MONTH(R5174),INT((R5174-2)/7),YEAR(R5174)*4+ROUNDUP(MONTH(R5174)/3)))</f>
        <v/>
      </c>
      <c r="P5174">
        <f>IF($R5174="","",IF($R5175="",1,IF(O5174&lt;&gt;O5175,1,0)))</f>
        <v/>
      </c>
      <c r="Q5174">
        <f>IF(P5174=1,SUM($P$7:P5174),"")</f>
        <v/>
      </c>
      <c r="R5174">
        <f>IF($A5174="","",IF(ISNUMBER($A5174),$A5174,IFERROR(DATEVALUE($A5174),NA())))</f>
        <v/>
      </c>
    </row>
    <row r="5175">
      <c r="O5175">
        <f>IF($R5175="","",CHOOSE($Q$2,YEAR(R5175)*12+MONTH(R5175),INT((R5175-2)/7),YEAR(R5175)*4+ROUNDUP(MONTH(R5175)/3)))</f>
        <v/>
      </c>
      <c r="P5175">
        <f>IF($R5175="","",IF($R5176="",1,IF(O5175&lt;&gt;O5176,1,0)))</f>
        <v/>
      </c>
      <c r="Q5175">
        <f>IF(P5175=1,SUM($P$7:P5175),"")</f>
        <v/>
      </c>
      <c r="R5175">
        <f>IF($A5175="","",IF(ISNUMBER($A5175),$A5175,IFERROR(DATEVALUE($A5175),NA())))</f>
        <v/>
      </c>
    </row>
    <row r="5176">
      <c r="O5176">
        <f>IF($R5176="","",CHOOSE($Q$2,YEAR(R5176)*12+MONTH(R5176),INT((R5176-2)/7),YEAR(R5176)*4+ROUNDUP(MONTH(R5176)/3)))</f>
        <v/>
      </c>
      <c r="P5176">
        <f>IF($R5176="","",IF($R5177="",1,IF(O5176&lt;&gt;O5177,1,0)))</f>
        <v/>
      </c>
      <c r="Q5176">
        <f>IF(P5176=1,SUM($P$7:P5176),"")</f>
        <v/>
      </c>
      <c r="R5176">
        <f>IF($A5176="","",IF(ISNUMBER($A5176),$A5176,IFERROR(DATEVALUE($A5176),NA())))</f>
        <v/>
      </c>
    </row>
    <row r="5177">
      <c r="O5177">
        <f>IF($R5177="","",CHOOSE($Q$2,YEAR(R5177)*12+MONTH(R5177),INT((R5177-2)/7),YEAR(R5177)*4+ROUNDUP(MONTH(R5177)/3)))</f>
        <v/>
      </c>
      <c r="P5177">
        <f>IF($R5177="","",IF($R5178="",1,IF(O5177&lt;&gt;O5178,1,0)))</f>
        <v/>
      </c>
      <c r="Q5177">
        <f>IF(P5177=1,SUM($P$7:P5177),"")</f>
        <v/>
      </c>
      <c r="R5177">
        <f>IF($A5177="","",IF(ISNUMBER($A5177),$A5177,IFERROR(DATEVALUE($A5177),NA())))</f>
        <v/>
      </c>
    </row>
    <row r="5178">
      <c r="O5178">
        <f>IF($R5178="","",CHOOSE($Q$2,YEAR(R5178)*12+MONTH(R5178),INT((R5178-2)/7),YEAR(R5178)*4+ROUNDUP(MONTH(R5178)/3)))</f>
        <v/>
      </c>
      <c r="P5178">
        <f>IF($R5178="","",IF($R5179="",1,IF(O5178&lt;&gt;O5179,1,0)))</f>
        <v/>
      </c>
      <c r="Q5178">
        <f>IF(P5178=1,SUM($P$7:P5178),"")</f>
        <v/>
      </c>
      <c r="R5178">
        <f>IF($A5178="","",IF(ISNUMBER($A5178),$A5178,IFERROR(DATEVALUE($A5178),NA())))</f>
        <v/>
      </c>
    </row>
    <row r="5179">
      <c r="O5179">
        <f>IF($R5179="","",CHOOSE($Q$2,YEAR(R5179)*12+MONTH(R5179),INT((R5179-2)/7),YEAR(R5179)*4+ROUNDUP(MONTH(R5179)/3)))</f>
        <v/>
      </c>
      <c r="P5179">
        <f>IF($R5179="","",IF($R5180="",1,IF(O5179&lt;&gt;O5180,1,0)))</f>
        <v/>
      </c>
      <c r="Q5179">
        <f>IF(P5179=1,SUM($P$7:P5179),"")</f>
        <v/>
      </c>
      <c r="R5179">
        <f>IF($A5179="","",IF(ISNUMBER($A5179),$A5179,IFERROR(DATEVALUE($A5179),NA())))</f>
        <v/>
      </c>
    </row>
    <row r="5180">
      <c r="O5180">
        <f>IF($R5180="","",CHOOSE($Q$2,YEAR(R5180)*12+MONTH(R5180),INT((R5180-2)/7),YEAR(R5180)*4+ROUNDUP(MONTH(R5180)/3)))</f>
        <v/>
      </c>
      <c r="P5180">
        <f>IF($R5180="","",IF($R5181="",1,IF(O5180&lt;&gt;O5181,1,0)))</f>
        <v/>
      </c>
      <c r="Q5180">
        <f>IF(P5180=1,SUM($P$7:P5180),"")</f>
        <v/>
      </c>
      <c r="R5180">
        <f>IF($A5180="","",IF(ISNUMBER($A5180),$A5180,IFERROR(DATEVALUE($A5180),NA())))</f>
        <v/>
      </c>
    </row>
    <row r="5181">
      <c r="O5181">
        <f>IF($R5181="","",CHOOSE($Q$2,YEAR(R5181)*12+MONTH(R5181),INT((R5181-2)/7),YEAR(R5181)*4+ROUNDUP(MONTH(R5181)/3)))</f>
        <v/>
      </c>
      <c r="P5181">
        <f>IF($R5181="","",IF($R5182="",1,IF(O5181&lt;&gt;O5182,1,0)))</f>
        <v/>
      </c>
      <c r="Q5181">
        <f>IF(P5181=1,SUM($P$7:P5181),"")</f>
        <v/>
      </c>
      <c r="R5181">
        <f>IF($A5181="","",IF(ISNUMBER($A5181),$A5181,IFERROR(DATEVALUE($A5181),NA())))</f>
        <v/>
      </c>
    </row>
    <row r="5182">
      <c r="O5182">
        <f>IF($R5182="","",CHOOSE($Q$2,YEAR(R5182)*12+MONTH(R5182),INT((R5182-2)/7),YEAR(R5182)*4+ROUNDUP(MONTH(R5182)/3)))</f>
        <v/>
      </c>
      <c r="P5182">
        <f>IF($R5182="","",IF($R5183="",1,IF(O5182&lt;&gt;O5183,1,0)))</f>
        <v/>
      </c>
      <c r="Q5182">
        <f>IF(P5182=1,SUM($P$7:P5182),"")</f>
        <v/>
      </c>
      <c r="R5182">
        <f>IF($A5182="","",IF(ISNUMBER($A5182),$A5182,IFERROR(DATEVALUE($A5182),NA())))</f>
        <v/>
      </c>
    </row>
    <row r="5183">
      <c r="O5183">
        <f>IF($R5183="","",CHOOSE($Q$2,YEAR(R5183)*12+MONTH(R5183),INT((R5183-2)/7),YEAR(R5183)*4+ROUNDUP(MONTH(R5183)/3)))</f>
        <v/>
      </c>
      <c r="P5183">
        <f>IF($R5183="","",IF($R5184="",1,IF(O5183&lt;&gt;O5184,1,0)))</f>
        <v/>
      </c>
      <c r="Q5183">
        <f>IF(P5183=1,SUM($P$7:P5183),"")</f>
        <v/>
      </c>
      <c r="R5183">
        <f>IF($A5183="","",IF(ISNUMBER($A5183),$A5183,IFERROR(DATEVALUE($A5183),NA())))</f>
        <v/>
      </c>
    </row>
    <row r="5184">
      <c r="O5184">
        <f>IF($R5184="","",CHOOSE($Q$2,YEAR(R5184)*12+MONTH(R5184),INT((R5184-2)/7),YEAR(R5184)*4+ROUNDUP(MONTH(R5184)/3)))</f>
        <v/>
      </c>
      <c r="P5184">
        <f>IF($R5184="","",IF($R5185="",1,IF(O5184&lt;&gt;O5185,1,0)))</f>
        <v/>
      </c>
      <c r="Q5184">
        <f>IF(P5184=1,SUM($P$7:P5184),"")</f>
        <v/>
      </c>
      <c r="R5184">
        <f>IF($A5184="","",IF(ISNUMBER($A5184),$A5184,IFERROR(DATEVALUE($A5184),NA())))</f>
        <v/>
      </c>
    </row>
    <row r="5185">
      <c r="O5185">
        <f>IF($R5185="","",CHOOSE($Q$2,YEAR(R5185)*12+MONTH(R5185),INT((R5185-2)/7),YEAR(R5185)*4+ROUNDUP(MONTH(R5185)/3)))</f>
        <v/>
      </c>
      <c r="P5185">
        <f>IF($R5185="","",IF($R5186="",1,IF(O5185&lt;&gt;O5186,1,0)))</f>
        <v/>
      </c>
      <c r="Q5185">
        <f>IF(P5185=1,SUM($P$7:P5185),"")</f>
        <v/>
      </c>
      <c r="R5185">
        <f>IF($A5185="","",IF(ISNUMBER($A5185),$A5185,IFERROR(DATEVALUE($A5185),NA())))</f>
        <v/>
      </c>
    </row>
    <row r="5186">
      <c r="O5186">
        <f>IF($R5186="","",CHOOSE($Q$2,YEAR(R5186)*12+MONTH(R5186),INT((R5186-2)/7),YEAR(R5186)*4+ROUNDUP(MONTH(R5186)/3)))</f>
        <v/>
      </c>
      <c r="P5186">
        <f>IF($R5186="","",IF($R5187="",1,IF(O5186&lt;&gt;O5187,1,0)))</f>
        <v/>
      </c>
      <c r="Q5186">
        <f>IF(P5186=1,SUM($P$7:P5186),"")</f>
        <v/>
      </c>
      <c r="R5186">
        <f>IF($A5186="","",IF(ISNUMBER($A5186),$A5186,IFERROR(DATEVALUE($A5186),NA())))</f>
        <v/>
      </c>
    </row>
    <row r="5187">
      <c r="O5187">
        <f>IF($R5187="","",CHOOSE($Q$2,YEAR(R5187)*12+MONTH(R5187),INT((R5187-2)/7),YEAR(R5187)*4+ROUNDUP(MONTH(R5187)/3)))</f>
        <v/>
      </c>
      <c r="P5187">
        <f>IF($R5187="","",IF($R5188="",1,IF(O5187&lt;&gt;O5188,1,0)))</f>
        <v/>
      </c>
      <c r="Q5187">
        <f>IF(P5187=1,SUM($P$7:P5187),"")</f>
        <v/>
      </c>
      <c r="R5187">
        <f>IF($A5187="","",IF(ISNUMBER($A5187),$A5187,IFERROR(DATEVALUE($A5187),NA())))</f>
        <v/>
      </c>
    </row>
    <row r="5188">
      <c r="O5188">
        <f>IF($R5188="","",CHOOSE($Q$2,YEAR(R5188)*12+MONTH(R5188),INT((R5188-2)/7),YEAR(R5188)*4+ROUNDUP(MONTH(R5188)/3)))</f>
        <v/>
      </c>
      <c r="P5188">
        <f>IF($R5188="","",IF($R5189="",1,IF(O5188&lt;&gt;O5189,1,0)))</f>
        <v/>
      </c>
      <c r="Q5188">
        <f>IF(P5188=1,SUM($P$7:P5188),"")</f>
        <v/>
      </c>
      <c r="R5188">
        <f>IF($A5188="","",IF(ISNUMBER($A5188),$A5188,IFERROR(DATEVALUE($A5188),NA())))</f>
        <v/>
      </c>
    </row>
    <row r="5189">
      <c r="O5189">
        <f>IF($R5189="","",CHOOSE($Q$2,YEAR(R5189)*12+MONTH(R5189),INT((R5189-2)/7),YEAR(R5189)*4+ROUNDUP(MONTH(R5189)/3)))</f>
        <v/>
      </c>
      <c r="P5189">
        <f>IF($R5189="","",IF($R5190="",1,IF(O5189&lt;&gt;O5190,1,0)))</f>
        <v/>
      </c>
      <c r="Q5189">
        <f>IF(P5189=1,SUM($P$7:P5189),"")</f>
        <v/>
      </c>
      <c r="R5189">
        <f>IF($A5189="","",IF(ISNUMBER($A5189),$A5189,IFERROR(DATEVALUE($A5189),NA())))</f>
        <v/>
      </c>
    </row>
    <row r="5190">
      <c r="O5190">
        <f>IF($R5190="","",CHOOSE($Q$2,YEAR(R5190)*12+MONTH(R5190),INT((R5190-2)/7),YEAR(R5190)*4+ROUNDUP(MONTH(R5190)/3)))</f>
        <v/>
      </c>
      <c r="P5190">
        <f>IF($R5190="","",IF($R5191="",1,IF(O5190&lt;&gt;O5191,1,0)))</f>
        <v/>
      </c>
      <c r="Q5190">
        <f>IF(P5190=1,SUM($P$7:P5190),"")</f>
        <v/>
      </c>
      <c r="R5190">
        <f>IF($A5190="","",IF(ISNUMBER($A5190),$A5190,IFERROR(DATEVALUE($A5190),NA())))</f>
        <v/>
      </c>
    </row>
    <row r="5191">
      <c r="O5191">
        <f>IF($R5191="","",CHOOSE($Q$2,YEAR(R5191)*12+MONTH(R5191),INT((R5191-2)/7),YEAR(R5191)*4+ROUNDUP(MONTH(R5191)/3)))</f>
        <v/>
      </c>
      <c r="P5191">
        <f>IF($R5191="","",IF($R5192="",1,IF(O5191&lt;&gt;O5192,1,0)))</f>
        <v/>
      </c>
      <c r="Q5191">
        <f>IF(P5191=1,SUM($P$7:P5191),"")</f>
        <v/>
      </c>
      <c r="R5191">
        <f>IF($A5191="","",IF(ISNUMBER($A5191),$A5191,IFERROR(DATEVALUE($A5191),NA())))</f>
        <v/>
      </c>
    </row>
    <row r="5192">
      <c r="O5192">
        <f>IF($R5192="","",CHOOSE($Q$2,YEAR(R5192)*12+MONTH(R5192),INT((R5192-2)/7),YEAR(R5192)*4+ROUNDUP(MONTH(R5192)/3)))</f>
        <v/>
      </c>
      <c r="P5192">
        <f>IF($R5192="","",IF($R5193="",1,IF(O5192&lt;&gt;O5193,1,0)))</f>
        <v/>
      </c>
      <c r="Q5192">
        <f>IF(P5192=1,SUM($P$7:P5192),"")</f>
        <v/>
      </c>
      <c r="R5192">
        <f>IF($A5192="","",IF(ISNUMBER($A5192),$A5192,IFERROR(DATEVALUE($A5192),NA())))</f>
        <v/>
      </c>
    </row>
    <row r="5193">
      <c r="O5193">
        <f>IF($R5193="","",CHOOSE($Q$2,YEAR(R5193)*12+MONTH(R5193),INT((R5193-2)/7),YEAR(R5193)*4+ROUNDUP(MONTH(R5193)/3)))</f>
        <v/>
      </c>
      <c r="P5193">
        <f>IF($R5193="","",IF($R5194="",1,IF(O5193&lt;&gt;O5194,1,0)))</f>
        <v/>
      </c>
      <c r="Q5193">
        <f>IF(P5193=1,SUM($P$7:P5193),"")</f>
        <v/>
      </c>
      <c r="R5193">
        <f>IF($A5193="","",IF(ISNUMBER($A5193),$A5193,IFERROR(DATEVALUE($A5193),NA())))</f>
        <v/>
      </c>
    </row>
    <row r="5194">
      <c r="O5194">
        <f>IF($R5194="","",CHOOSE($Q$2,YEAR(R5194)*12+MONTH(R5194),INT((R5194-2)/7),YEAR(R5194)*4+ROUNDUP(MONTH(R5194)/3)))</f>
        <v/>
      </c>
      <c r="P5194">
        <f>IF($R5194="","",IF($R5195="",1,IF(O5194&lt;&gt;O5195,1,0)))</f>
        <v/>
      </c>
      <c r="Q5194">
        <f>IF(P5194=1,SUM($P$7:P5194),"")</f>
        <v/>
      </c>
      <c r="R5194">
        <f>IF($A5194="","",IF(ISNUMBER($A5194),$A5194,IFERROR(DATEVALUE($A5194),NA())))</f>
        <v/>
      </c>
    </row>
    <row r="5195">
      <c r="O5195">
        <f>IF($R5195="","",CHOOSE($Q$2,YEAR(R5195)*12+MONTH(R5195),INT((R5195-2)/7),YEAR(R5195)*4+ROUNDUP(MONTH(R5195)/3)))</f>
        <v/>
      </c>
      <c r="P5195">
        <f>IF($R5195="","",IF($R5196="",1,IF(O5195&lt;&gt;O5196,1,0)))</f>
        <v/>
      </c>
      <c r="Q5195">
        <f>IF(P5195=1,SUM($P$7:P5195),"")</f>
        <v/>
      </c>
      <c r="R5195">
        <f>IF($A5195="","",IF(ISNUMBER($A5195),$A5195,IFERROR(DATEVALUE($A5195),NA())))</f>
        <v/>
      </c>
    </row>
    <row r="5196">
      <c r="O5196">
        <f>IF($R5196="","",CHOOSE($Q$2,YEAR(R5196)*12+MONTH(R5196),INT((R5196-2)/7),YEAR(R5196)*4+ROUNDUP(MONTH(R5196)/3)))</f>
        <v/>
      </c>
      <c r="P5196">
        <f>IF($R5196="","",IF($R5197="",1,IF(O5196&lt;&gt;O5197,1,0)))</f>
        <v/>
      </c>
      <c r="Q5196">
        <f>IF(P5196=1,SUM($P$7:P5196),"")</f>
        <v/>
      </c>
      <c r="R5196">
        <f>IF($A5196="","",IF(ISNUMBER($A5196),$A5196,IFERROR(DATEVALUE($A5196),NA())))</f>
        <v/>
      </c>
    </row>
    <row r="5197">
      <c r="O5197">
        <f>IF($R5197="","",CHOOSE($Q$2,YEAR(R5197)*12+MONTH(R5197),INT((R5197-2)/7),YEAR(R5197)*4+ROUNDUP(MONTH(R5197)/3)))</f>
        <v/>
      </c>
      <c r="P5197">
        <f>IF($R5197="","",IF($R5198="",1,IF(O5197&lt;&gt;O5198,1,0)))</f>
        <v/>
      </c>
      <c r="Q5197">
        <f>IF(P5197=1,SUM($P$7:P5197),"")</f>
        <v/>
      </c>
      <c r="R5197">
        <f>IF($A5197="","",IF(ISNUMBER($A5197),$A5197,IFERROR(DATEVALUE($A5197),NA())))</f>
        <v/>
      </c>
    </row>
    <row r="5198">
      <c r="O5198">
        <f>IF($R5198="","",CHOOSE($Q$2,YEAR(R5198)*12+MONTH(R5198),INT((R5198-2)/7),YEAR(R5198)*4+ROUNDUP(MONTH(R5198)/3)))</f>
        <v/>
      </c>
      <c r="P5198">
        <f>IF($R5198="","",IF($R5199="",1,IF(O5198&lt;&gt;O5199,1,0)))</f>
        <v/>
      </c>
      <c r="Q5198">
        <f>IF(P5198=1,SUM($P$7:P5198),"")</f>
        <v/>
      </c>
      <c r="R5198">
        <f>IF($A5198="","",IF(ISNUMBER($A5198),$A5198,IFERROR(DATEVALUE($A5198),NA())))</f>
        <v/>
      </c>
    </row>
    <row r="5199">
      <c r="O5199">
        <f>IF($R5199="","",CHOOSE($Q$2,YEAR(R5199)*12+MONTH(R5199),INT((R5199-2)/7),YEAR(R5199)*4+ROUNDUP(MONTH(R5199)/3)))</f>
        <v/>
      </c>
      <c r="P5199">
        <f>IF($R5199="","",IF($R5200="",1,IF(O5199&lt;&gt;O5200,1,0)))</f>
        <v/>
      </c>
      <c r="Q5199">
        <f>IF(P5199=1,SUM($P$7:P5199),"")</f>
        <v/>
      </c>
      <c r="R5199">
        <f>IF($A5199="","",IF(ISNUMBER($A5199),$A5199,IFERROR(DATEVALUE($A5199),NA())))</f>
        <v/>
      </c>
    </row>
    <row r="5200">
      <c r="O5200">
        <f>IF($R5200="","",CHOOSE($Q$2,YEAR(R5200)*12+MONTH(R5200),INT((R5200-2)/7),YEAR(R5200)*4+ROUNDUP(MONTH(R5200)/3)))</f>
        <v/>
      </c>
      <c r="P5200">
        <f>IF($R5200="","",IF($R5201="",1,IF(O5200&lt;&gt;O5201,1,0)))</f>
        <v/>
      </c>
      <c r="Q5200">
        <f>IF(P5200=1,SUM($P$7:P5200),"")</f>
        <v/>
      </c>
      <c r="R5200">
        <f>IF($A5200="","",IF(ISNUMBER($A5200),$A5200,IFERROR(DATEVALUE($A5200),NA())))</f>
        <v/>
      </c>
    </row>
    <row r="5201">
      <c r="O5201">
        <f>IF($R5201="","",CHOOSE($Q$2,YEAR(R5201)*12+MONTH(R5201),INT((R5201-2)/7),YEAR(R5201)*4+ROUNDUP(MONTH(R5201)/3)))</f>
        <v/>
      </c>
      <c r="P5201">
        <f>IF($R5201="","",IF($R5202="",1,IF(O5201&lt;&gt;O5202,1,0)))</f>
        <v/>
      </c>
      <c r="Q5201">
        <f>IF(P5201=1,SUM($P$7:P5201),"")</f>
        <v/>
      </c>
      <c r="R5201">
        <f>IF($A5201="","",IF(ISNUMBER($A5201),$A5201,IFERROR(DATEVALUE($A5201),NA())))</f>
        <v/>
      </c>
    </row>
    <row r="5202">
      <c r="O5202">
        <f>IF($R5202="","",CHOOSE($Q$2,YEAR(R5202)*12+MONTH(R5202),INT((R5202-2)/7),YEAR(R5202)*4+ROUNDUP(MONTH(R5202)/3)))</f>
        <v/>
      </c>
      <c r="P5202">
        <f>IF($R5202="","",IF($R5203="",1,IF(O5202&lt;&gt;O5203,1,0)))</f>
        <v/>
      </c>
      <c r="Q5202">
        <f>IF(P5202=1,SUM($P$7:P5202),"")</f>
        <v/>
      </c>
      <c r="R5202">
        <f>IF($A5202="","",IF(ISNUMBER($A5202),$A5202,IFERROR(DATEVALUE($A5202),NA())))</f>
        <v/>
      </c>
    </row>
    <row r="5203">
      <c r="O5203">
        <f>IF($R5203="","",CHOOSE($Q$2,YEAR(R5203)*12+MONTH(R5203),INT((R5203-2)/7),YEAR(R5203)*4+ROUNDUP(MONTH(R5203)/3)))</f>
        <v/>
      </c>
      <c r="P5203">
        <f>IF($R5203="","",IF($R5204="",1,IF(O5203&lt;&gt;O5204,1,0)))</f>
        <v/>
      </c>
      <c r="Q5203">
        <f>IF(P5203=1,SUM($P$7:P5203),"")</f>
        <v/>
      </c>
      <c r="R5203">
        <f>IF($A5203="","",IF(ISNUMBER($A5203),$A5203,IFERROR(DATEVALUE($A5203),NA())))</f>
        <v/>
      </c>
    </row>
    <row r="5204">
      <c r="O5204">
        <f>IF($R5204="","",CHOOSE($Q$2,YEAR(R5204)*12+MONTH(R5204),INT((R5204-2)/7),YEAR(R5204)*4+ROUNDUP(MONTH(R5204)/3)))</f>
        <v/>
      </c>
      <c r="P5204">
        <f>IF($R5204="","",IF($R5205="",1,IF(O5204&lt;&gt;O5205,1,0)))</f>
        <v/>
      </c>
      <c r="Q5204">
        <f>IF(P5204=1,SUM($P$7:P5204),"")</f>
        <v/>
      </c>
      <c r="R5204">
        <f>IF($A5204="","",IF(ISNUMBER($A5204),$A5204,IFERROR(DATEVALUE($A5204),NA())))</f>
        <v/>
      </c>
    </row>
    <row r="5205">
      <c r="O5205">
        <f>IF($R5205="","",CHOOSE($Q$2,YEAR(R5205)*12+MONTH(R5205),INT((R5205-2)/7),YEAR(R5205)*4+ROUNDUP(MONTH(R5205)/3)))</f>
        <v/>
      </c>
      <c r="P5205">
        <f>IF($R5205="","",IF($R5206="",1,IF(O5205&lt;&gt;O5206,1,0)))</f>
        <v/>
      </c>
      <c r="Q5205">
        <f>IF(P5205=1,SUM($P$7:P5205),"")</f>
        <v/>
      </c>
      <c r="R5205">
        <f>IF($A5205="","",IF(ISNUMBER($A5205),$A5205,IFERROR(DATEVALUE($A5205),NA())))</f>
        <v/>
      </c>
    </row>
    <row r="5206">
      <c r="O5206">
        <f>IF($R5206="","",CHOOSE($Q$2,YEAR(R5206)*12+MONTH(R5206),INT((R5206-2)/7),YEAR(R5206)*4+ROUNDUP(MONTH(R5206)/3)))</f>
        <v/>
      </c>
      <c r="P5206">
        <f>IF($R5206="","",IF($R5207="",1,IF(O5206&lt;&gt;O5207,1,0)))</f>
        <v/>
      </c>
      <c r="Q5206">
        <f>IF(P5206=1,SUM($P$7:P5206),"")</f>
        <v/>
      </c>
      <c r="R5206">
        <f>IF($A5206="","",IF(ISNUMBER($A5206),$A5206,IFERROR(DATEVALUE($A5206),NA())))</f>
        <v/>
      </c>
    </row>
    <row r="5207">
      <c r="O5207">
        <f>IF($R5207="","",CHOOSE($Q$2,YEAR(R5207)*12+MONTH(R5207),INT((R5207-2)/7),YEAR(R5207)*4+ROUNDUP(MONTH(R5207)/3)))</f>
        <v/>
      </c>
      <c r="P5207">
        <f>IF($R5207="","",IF($R5208="",1,IF(O5207&lt;&gt;O5208,1,0)))</f>
        <v/>
      </c>
      <c r="Q5207">
        <f>IF(P5207=1,SUM($P$7:P5207),"")</f>
        <v/>
      </c>
      <c r="R5207">
        <f>IF($A5207="","",IF(ISNUMBER($A5207),$A5207,IFERROR(DATEVALUE($A5207),NA())))</f>
        <v/>
      </c>
    </row>
    <row r="5208">
      <c r="O5208">
        <f>IF($R5208="","",CHOOSE($Q$2,YEAR(R5208)*12+MONTH(R5208),INT((R5208-2)/7),YEAR(R5208)*4+ROUNDUP(MONTH(R5208)/3)))</f>
        <v/>
      </c>
      <c r="P5208">
        <f>IF($R5208="","",IF($R5209="",1,IF(O5208&lt;&gt;O5209,1,0)))</f>
        <v/>
      </c>
      <c r="Q5208">
        <f>IF(P5208=1,SUM($P$7:P5208),"")</f>
        <v/>
      </c>
      <c r="R5208">
        <f>IF($A5208="","",IF(ISNUMBER($A5208),$A5208,IFERROR(DATEVALUE($A5208),NA())))</f>
        <v/>
      </c>
    </row>
    <row r="5209">
      <c r="O5209">
        <f>IF($R5209="","",CHOOSE($Q$2,YEAR(R5209)*12+MONTH(R5209),INT((R5209-2)/7),YEAR(R5209)*4+ROUNDUP(MONTH(R5209)/3)))</f>
        <v/>
      </c>
      <c r="P5209">
        <f>IF($R5209="","",IF($R5210="",1,IF(O5209&lt;&gt;O5210,1,0)))</f>
        <v/>
      </c>
      <c r="Q5209">
        <f>IF(P5209=1,SUM($P$7:P5209),"")</f>
        <v/>
      </c>
      <c r="R5209">
        <f>IF($A5209="","",IF(ISNUMBER($A5209),$A5209,IFERROR(DATEVALUE($A5209),NA())))</f>
        <v/>
      </c>
    </row>
    <row r="5210">
      <c r="O5210">
        <f>IF($R5210="","",CHOOSE($Q$2,YEAR(R5210)*12+MONTH(R5210),INT((R5210-2)/7),YEAR(R5210)*4+ROUNDUP(MONTH(R5210)/3)))</f>
        <v/>
      </c>
      <c r="P5210">
        <f>IF($R5210="","",IF($R5211="",1,IF(O5210&lt;&gt;O5211,1,0)))</f>
        <v/>
      </c>
      <c r="Q5210">
        <f>IF(P5210=1,SUM($P$7:P5210),"")</f>
        <v/>
      </c>
      <c r="R5210">
        <f>IF($A5210="","",IF(ISNUMBER($A5210),$A5210,IFERROR(DATEVALUE($A5210),NA())))</f>
        <v/>
      </c>
    </row>
    <row r="5211">
      <c r="O5211">
        <f>IF($R5211="","",CHOOSE($Q$2,YEAR(R5211)*12+MONTH(R5211),INT((R5211-2)/7),YEAR(R5211)*4+ROUNDUP(MONTH(R5211)/3)))</f>
        <v/>
      </c>
      <c r="P5211">
        <f>IF($R5211="","",IF($R5212="",1,IF(O5211&lt;&gt;O5212,1,0)))</f>
        <v/>
      </c>
      <c r="Q5211">
        <f>IF(P5211=1,SUM($P$7:P5211),"")</f>
        <v/>
      </c>
      <c r="R5211">
        <f>IF($A5211="","",IF(ISNUMBER($A5211),$A5211,IFERROR(DATEVALUE($A5211),NA())))</f>
        <v/>
      </c>
    </row>
    <row r="5212">
      <c r="O5212">
        <f>IF($R5212="","",CHOOSE($Q$2,YEAR(R5212)*12+MONTH(R5212),INT((R5212-2)/7),YEAR(R5212)*4+ROUNDUP(MONTH(R5212)/3)))</f>
        <v/>
      </c>
      <c r="P5212">
        <f>IF($R5212="","",IF($R5213="",1,IF(O5212&lt;&gt;O5213,1,0)))</f>
        <v/>
      </c>
      <c r="Q5212">
        <f>IF(P5212=1,SUM($P$7:P5212),"")</f>
        <v/>
      </c>
      <c r="R5212">
        <f>IF($A5212="","",IF(ISNUMBER($A5212),$A5212,IFERROR(DATEVALUE($A5212),NA())))</f>
        <v/>
      </c>
    </row>
    <row r="5213">
      <c r="O5213">
        <f>IF($R5213="","",CHOOSE($Q$2,YEAR(R5213)*12+MONTH(R5213),INT((R5213-2)/7),YEAR(R5213)*4+ROUNDUP(MONTH(R5213)/3)))</f>
        <v/>
      </c>
      <c r="P5213">
        <f>IF($R5213="","",IF($R5214="",1,IF(O5213&lt;&gt;O5214,1,0)))</f>
        <v/>
      </c>
      <c r="Q5213">
        <f>IF(P5213=1,SUM($P$7:P5213),"")</f>
        <v/>
      </c>
      <c r="R5213">
        <f>IF($A5213="","",IF(ISNUMBER($A5213),$A5213,IFERROR(DATEVALUE($A5213),NA())))</f>
        <v/>
      </c>
    </row>
    <row r="5214">
      <c r="O5214">
        <f>IF($R5214="","",CHOOSE($Q$2,YEAR(R5214)*12+MONTH(R5214),INT((R5214-2)/7),YEAR(R5214)*4+ROUNDUP(MONTH(R5214)/3)))</f>
        <v/>
      </c>
      <c r="P5214">
        <f>IF($R5214="","",IF($R5215="",1,IF(O5214&lt;&gt;O5215,1,0)))</f>
        <v/>
      </c>
      <c r="Q5214">
        <f>IF(P5214=1,SUM($P$7:P5214),"")</f>
        <v/>
      </c>
      <c r="R5214">
        <f>IF($A5214="","",IF(ISNUMBER($A5214),$A5214,IFERROR(DATEVALUE($A5214),NA())))</f>
        <v/>
      </c>
    </row>
    <row r="5215">
      <c r="O5215">
        <f>IF($R5215="","",CHOOSE($Q$2,YEAR(R5215)*12+MONTH(R5215),INT((R5215-2)/7),YEAR(R5215)*4+ROUNDUP(MONTH(R5215)/3)))</f>
        <v/>
      </c>
      <c r="P5215">
        <f>IF($R5215="","",IF($R5216="",1,IF(O5215&lt;&gt;O5216,1,0)))</f>
        <v/>
      </c>
      <c r="Q5215">
        <f>IF(P5215=1,SUM($P$7:P5215),"")</f>
        <v/>
      </c>
      <c r="R5215">
        <f>IF($A5215="","",IF(ISNUMBER($A5215),$A5215,IFERROR(DATEVALUE($A5215),NA())))</f>
        <v/>
      </c>
    </row>
    <row r="5216">
      <c r="O5216">
        <f>IF($R5216="","",CHOOSE($Q$2,YEAR(R5216)*12+MONTH(R5216),INT((R5216-2)/7),YEAR(R5216)*4+ROUNDUP(MONTH(R5216)/3)))</f>
        <v/>
      </c>
      <c r="P5216">
        <f>IF($R5216="","",IF($R5217="",1,IF(O5216&lt;&gt;O5217,1,0)))</f>
        <v/>
      </c>
      <c r="Q5216">
        <f>IF(P5216=1,SUM($P$7:P5216),"")</f>
        <v/>
      </c>
      <c r="R5216">
        <f>IF($A5216="","",IF(ISNUMBER($A5216),$A5216,IFERROR(DATEVALUE($A5216),NA())))</f>
        <v/>
      </c>
    </row>
    <row r="5217">
      <c r="O5217">
        <f>IF($R5217="","",CHOOSE($Q$2,YEAR(R5217)*12+MONTH(R5217),INT((R5217-2)/7),YEAR(R5217)*4+ROUNDUP(MONTH(R5217)/3)))</f>
        <v/>
      </c>
      <c r="P5217">
        <f>IF($R5217="","",IF($R5218="",1,IF(O5217&lt;&gt;O5218,1,0)))</f>
        <v/>
      </c>
      <c r="Q5217">
        <f>IF(P5217=1,SUM($P$7:P5217),"")</f>
        <v/>
      </c>
      <c r="R5217">
        <f>IF($A5217="","",IF(ISNUMBER($A5217),$A5217,IFERROR(DATEVALUE($A5217),NA())))</f>
        <v/>
      </c>
    </row>
    <row r="5218">
      <c r="O5218">
        <f>IF($R5218="","",CHOOSE($Q$2,YEAR(R5218)*12+MONTH(R5218),INT((R5218-2)/7),YEAR(R5218)*4+ROUNDUP(MONTH(R5218)/3)))</f>
        <v/>
      </c>
      <c r="P5218">
        <f>IF($R5218="","",IF($R5219="",1,IF(O5218&lt;&gt;O5219,1,0)))</f>
        <v/>
      </c>
      <c r="Q5218">
        <f>IF(P5218=1,SUM($P$7:P5218),"")</f>
        <v/>
      </c>
      <c r="R5218">
        <f>IF($A5218="","",IF(ISNUMBER($A5218),$A5218,IFERROR(DATEVALUE($A5218),NA())))</f>
        <v/>
      </c>
    </row>
    <row r="5219">
      <c r="O5219">
        <f>IF($R5219="","",CHOOSE($Q$2,YEAR(R5219)*12+MONTH(R5219),INT((R5219-2)/7),YEAR(R5219)*4+ROUNDUP(MONTH(R5219)/3)))</f>
        <v/>
      </c>
      <c r="P5219">
        <f>IF($R5219="","",IF($R5220="",1,IF(O5219&lt;&gt;O5220,1,0)))</f>
        <v/>
      </c>
      <c r="Q5219">
        <f>IF(P5219=1,SUM($P$7:P5219),"")</f>
        <v/>
      </c>
      <c r="R5219">
        <f>IF($A5219="","",IF(ISNUMBER($A5219),$A5219,IFERROR(DATEVALUE($A5219),NA())))</f>
        <v/>
      </c>
    </row>
    <row r="5220">
      <c r="O5220">
        <f>IF($R5220="","",CHOOSE($Q$2,YEAR(R5220)*12+MONTH(R5220),INT((R5220-2)/7),YEAR(R5220)*4+ROUNDUP(MONTH(R5220)/3)))</f>
        <v/>
      </c>
      <c r="P5220">
        <f>IF($R5220="","",IF($R5221="",1,IF(O5220&lt;&gt;O5221,1,0)))</f>
        <v/>
      </c>
      <c r="Q5220">
        <f>IF(P5220=1,SUM($P$7:P5220),"")</f>
        <v/>
      </c>
      <c r="R5220">
        <f>IF($A5220="","",IF(ISNUMBER($A5220),$A5220,IFERROR(DATEVALUE($A5220),NA())))</f>
        <v/>
      </c>
    </row>
    <row r="5221">
      <c r="O5221">
        <f>IF($R5221="","",CHOOSE($Q$2,YEAR(R5221)*12+MONTH(R5221),INT((R5221-2)/7),YEAR(R5221)*4+ROUNDUP(MONTH(R5221)/3)))</f>
        <v/>
      </c>
      <c r="P5221">
        <f>IF($R5221="","",IF($R5222="",1,IF(O5221&lt;&gt;O5222,1,0)))</f>
        <v/>
      </c>
      <c r="Q5221">
        <f>IF(P5221=1,SUM($P$7:P5221),"")</f>
        <v/>
      </c>
      <c r="R5221">
        <f>IF($A5221="","",IF(ISNUMBER($A5221),$A5221,IFERROR(DATEVALUE($A5221),NA())))</f>
        <v/>
      </c>
    </row>
    <row r="5222">
      <c r="O5222">
        <f>IF($R5222="","",CHOOSE($Q$2,YEAR(R5222)*12+MONTH(R5222),INT((R5222-2)/7),YEAR(R5222)*4+ROUNDUP(MONTH(R5222)/3)))</f>
        <v/>
      </c>
      <c r="P5222">
        <f>IF($R5222="","",IF($R5223="",1,IF(O5222&lt;&gt;O5223,1,0)))</f>
        <v/>
      </c>
      <c r="Q5222">
        <f>IF(P5222=1,SUM($P$7:P5222),"")</f>
        <v/>
      </c>
      <c r="R5222">
        <f>IF($A5222="","",IF(ISNUMBER($A5222),$A5222,IFERROR(DATEVALUE($A5222),NA())))</f>
        <v/>
      </c>
    </row>
    <row r="5223">
      <c r="O5223">
        <f>IF($R5223="","",CHOOSE($Q$2,YEAR(R5223)*12+MONTH(R5223),INT((R5223-2)/7),YEAR(R5223)*4+ROUNDUP(MONTH(R5223)/3)))</f>
        <v/>
      </c>
      <c r="P5223">
        <f>IF($R5223="","",IF($R5224="",1,IF(O5223&lt;&gt;O5224,1,0)))</f>
        <v/>
      </c>
      <c r="Q5223">
        <f>IF(P5223=1,SUM($P$7:P5223),"")</f>
        <v/>
      </c>
      <c r="R5223">
        <f>IF($A5223="","",IF(ISNUMBER($A5223),$A5223,IFERROR(DATEVALUE($A5223),NA())))</f>
        <v/>
      </c>
    </row>
    <row r="5224">
      <c r="O5224">
        <f>IF($R5224="","",CHOOSE($Q$2,YEAR(R5224)*12+MONTH(R5224),INT((R5224-2)/7),YEAR(R5224)*4+ROUNDUP(MONTH(R5224)/3)))</f>
        <v/>
      </c>
      <c r="P5224">
        <f>IF($R5224="","",IF($R5225="",1,IF(O5224&lt;&gt;O5225,1,0)))</f>
        <v/>
      </c>
      <c r="Q5224">
        <f>IF(P5224=1,SUM($P$7:P5224),"")</f>
        <v/>
      </c>
      <c r="R5224">
        <f>IF($A5224="","",IF(ISNUMBER($A5224),$A5224,IFERROR(DATEVALUE($A5224),NA())))</f>
        <v/>
      </c>
    </row>
    <row r="5225">
      <c r="O5225">
        <f>IF($R5225="","",CHOOSE($Q$2,YEAR(R5225)*12+MONTH(R5225),INT((R5225-2)/7),YEAR(R5225)*4+ROUNDUP(MONTH(R5225)/3)))</f>
        <v/>
      </c>
      <c r="P5225">
        <f>IF($R5225="","",IF($R5226="",1,IF(O5225&lt;&gt;O5226,1,0)))</f>
        <v/>
      </c>
      <c r="Q5225">
        <f>IF(P5225=1,SUM($P$7:P5225),"")</f>
        <v/>
      </c>
      <c r="R5225">
        <f>IF($A5225="","",IF(ISNUMBER($A5225),$A5225,IFERROR(DATEVALUE($A5225),NA())))</f>
        <v/>
      </c>
    </row>
    <row r="5226">
      <c r="O5226">
        <f>IF($R5226="","",CHOOSE($Q$2,YEAR(R5226)*12+MONTH(R5226),INT((R5226-2)/7),YEAR(R5226)*4+ROUNDUP(MONTH(R5226)/3)))</f>
        <v/>
      </c>
      <c r="P5226">
        <f>IF($R5226="","",IF($R5227="",1,IF(O5226&lt;&gt;O5227,1,0)))</f>
        <v/>
      </c>
      <c r="Q5226">
        <f>IF(P5226=1,SUM($P$7:P5226),"")</f>
        <v/>
      </c>
      <c r="R5226">
        <f>IF($A5226="","",IF(ISNUMBER($A5226),$A5226,IFERROR(DATEVALUE($A5226),NA())))</f>
        <v/>
      </c>
    </row>
    <row r="5227">
      <c r="O5227">
        <f>IF($R5227="","",CHOOSE($Q$2,YEAR(R5227)*12+MONTH(R5227),INT((R5227-2)/7),YEAR(R5227)*4+ROUNDUP(MONTH(R5227)/3)))</f>
        <v/>
      </c>
      <c r="P5227">
        <f>IF($R5227="","",IF($R5228="",1,IF(O5227&lt;&gt;O5228,1,0)))</f>
        <v/>
      </c>
      <c r="Q5227">
        <f>IF(P5227=1,SUM($P$7:P5227),"")</f>
        <v/>
      </c>
      <c r="R5227">
        <f>IF($A5227="","",IF(ISNUMBER($A5227),$A5227,IFERROR(DATEVALUE($A5227),NA())))</f>
        <v/>
      </c>
    </row>
    <row r="5228">
      <c r="O5228">
        <f>IF($R5228="","",CHOOSE($Q$2,YEAR(R5228)*12+MONTH(R5228),INT((R5228-2)/7),YEAR(R5228)*4+ROUNDUP(MONTH(R5228)/3)))</f>
        <v/>
      </c>
      <c r="P5228">
        <f>IF($R5228="","",IF($R5229="",1,IF(O5228&lt;&gt;O5229,1,0)))</f>
        <v/>
      </c>
      <c r="Q5228">
        <f>IF(P5228=1,SUM($P$7:P5228),"")</f>
        <v/>
      </c>
      <c r="R5228">
        <f>IF($A5228="","",IF(ISNUMBER($A5228),$A5228,IFERROR(DATEVALUE($A5228),NA())))</f>
        <v/>
      </c>
    </row>
    <row r="5229">
      <c r="O5229">
        <f>IF($R5229="","",CHOOSE($Q$2,YEAR(R5229)*12+MONTH(R5229),INT((R5229-2)/7),YEAR(R5229)*4+ROUNDUP(MONTH(R5229)/3)))</f>
        <v/>
      </c>
      <c r="P5229">
        <f>IF($R5229="","",IF($R5230="",1,IF(O5229&lt;&gt;O5230,1,0)))</f>
        <v/>
      </c>
      <c r="Q5229">
        <f>IF(P5229=1,SUM($P$7:P5229),"")</f>
        <v/>
      </c>
      <c r="R5229">
        <f>IF($A5229="","",IF(ISNUMBER($A5229),$A5229,IFERROR(DATEVALUE($A5229),NA())))</f>
        <v/>
      </c>
    </row>
    <row r="5230">
      <c r="O5230">
        <f>IF($R5230="","",CHOOSE($Q$2,YEAR(R5230)*12+MONTH(R5230),INT((R5230-2)/7),YEAR(R5230)*4+ROUNDUP(MONTH(R5230)/3)))</f>
        <v/>
      </c>
      <c r="P5230">
        <f>IF($R5230="","",IF($R5231="",1,IF(O5230&lt;&gt;O5231,1,0)))</f>
        <v/>
      </c>
      <c r="Q5230">
        <f>IF(P5230=1,SUM($P$7:P5230),"")</f>
        <v/>
      </c>
      <c r="R5230">
        <f>IF($A5230="","",IF(ISNUMBER($A5230),$A5230,IFERROR(DATEVALUE($A5230),NA())))</f>
        <v/>
      </c>
    </row>
    <row r="5231">
      <c r="O5231">
        <f>IF($R5231="","",CHOOSE($Q$2,YEAR(R5231)*12+MONTH(R5231),INT((R5231-2)/7),YEAR(R5231)*4+ROUNDUP(MONTH(R5231)/3)))</f>
        <v/>
      </c>
      <c r="P5231">
        <f>IF($R5231="","",IF($R5232="",1,IF(O5231&lt;&gt;O5232,1,0)))</f>
        <v/>
      </c>
      <c r="Q5231">
        <f>IF(P5231=1,SUM($P$7:P5231),"")</f>
        <v/>
      </c>
      <c r="R5231">
        <f>IF($A5231="","",IF(ISNUMBER($A5231),$A5231,IFERROR(DATEVALUE($A5231),NA())))</f>
        <v/>
      </c>
    </row>
    <row r="5232">
      <c r="O5232">
        <f>IF($R5232="","",CHOOSE($Q$2,YEAR(R5232)*12+MONTH(R5232),INT((R5232-2)/7),YEAR(R5232)*4+ROUNDUP(MONTH(R5232)/3)))</f>
        <v/>
      </c>
      <c r="P5232">
        <f>IF($R5232="","",IF($R5233="",1,IF(O5232&lt;&gt;O5233,1,0)))</f>
        <v/>
      </c>
      <c r="Q5232">
        <f>IF(P5232=1,SUM($P$7:P5232),"")</f>
        <v/>
      </c>
      <c r="R5232">
        <f>IF($A5232="","",IF(ISNUMBER($A5232),$A5232,IFERROR(DATEVALUE($A5232),NA())))</f>
        <v/>
      </c>
    </row>
    <row r="5233">
      <c r="O5233">
        <f>IF($R5233="","",CHOOSE($Q$2,YEAR(R5233)*12+MONTH(R5233),INT((R5233-2)/7),YEAR(R5233)*4+ROUNDUP(MONTH(R5233)/3)))</f>
        <v/>
      </c>
      <c r="P5233">
        <f>IF($R5233="","",IF($R5234="",1,IF(O5233&lt;&gt;O5234,1,0)))</f>
        <v/>
      </c>
      <c r="Q5233">
        <f>IF(P5233=1,SUM($P$7:P5233),"")</f>
        <v/>
      </c>
      <c r="R5233">
        <f>IF($A5233="","",IF(ISNUMBER($A5233),$A5233,IFERROR(DATEVALUE($A5233),NA())))</f>
        <v/>
      </c>
    </row>
    <row r="5234">
      <c r="O5234">
        <f>IF($R5234="","",CHOOSE($Q$2,YEAR(R5234)*12+MONTH(R5234),INT((R5234-2)/7),YEAR(R5234)*4+ROUNDUP(MONTH(R5234)/3)))</f>
        <v/>
      </c>
      <c r="P5234">
        <f>IF($R5234="","",IF($R5235="",1,IF(O5234&lt;&gt;O5235,1,0)))</f>
        <v/>
      </c>
      <c r="Q5234">
        <f>IF(P5234=1,SUM($P$7:P5234),"")</f>
        <v/>
      </c>
      <c r="R5234">
        <f>IF($A5234="","",IF(ISNUMBER($A5234),$A5234,IFERROR(DATEVALUE($A5234),NA())))</f>
        <v/>
      </c>
    </row>
    <row r="5235">
      <c r="O5235">
        <f>IF($R5235="","",CHOOSE($Q$2,YEAR(R5235)*12+MONTH(R5235),INT((R5235-2)/7),YEAR(R5235)*4+ROUNDUP(MONTH(R5235)/3)))</f>
        <v/>
      </c>
      <c r="P5235">
        <f>IF($R5235="","",IF($R5236="",1,IF(O5235&lt;&gt;O5236,1,0)))</f>
        <v/>
      </c>
      <c r="Q5235">
        <f>IF(P5235=1,SUM($P$7:P5235),"")</f>
        <v/>
      </c>
      <c r="R5235">
        <f>IF($A5235="","",IF(ISNUMBER($A5235),$A5235,IFERROR(DATEVALUE($A5235),NA())))</f>
        <v/>
      </c>
    </row>
    <row r="5236">
      <c r="O5236">
        <f>IF($R5236="","",CHOOSE($Q$2,YEAR(R5236)*12+MONTH(R5236),INT((R5236-2)/7),YEAR(R5236)*4+ROUNDUP(MONTH(R5236)/3)))</f>
        <v/>
      </c>
      <c r="P5236">
        <f>IF($R5236="","",IF($R5237="",1,IF(O5236&lt;&gt;O5237,1,0)))</f>
        <v/>
      </c>
      <c r="Q5236">
        <f>IF(P5236=1,SUM($P$7:P5236),"")</f>
        <v/>
      </c>
      <c r="R5236">
        <f>IF($A5236="","",IF(ISNUMBER($A5236),$A5236,IFERROR(DATEVALUE($A5236),NA())))</f>
        <v/>
      </c>
    </row>
    <row r="5237">
      <c r="O5237">
        <f>IF($R5237="","",CHOOSE($Q$2,YEAR(R5237)*12+MONTH(R5237),INT((R5237-2)/7),YEAR(R5237)*4+ROUNDUP(MONTH(R5237)/3)))</f>
        <v/>
      </c>
      <c r="P5237">
        <f>IF($R5237="","",IF($R5238="",1,IF(O5237&lt;&gt;O5238,1,0)))</f>
        <v/>
      </c>
      <c r="Q5237">
        <f>IF(P5237=1,SUM($P$7:P5237),"")</f>
        <v/>
      </c>
      <c r="R5237">
        <f>IF($A5237="","",IF(ISNUMBER($A5237),$A5237,IFERROR(DATEVALUE($A5237),NA())))</f>
        <v/>
      </c>
    </row>
    <row r="5238">
      <c r="O5238">
        <f>IF($R5238="","",CHOOSE($Q$2,YEAR(R5238)*12+MONTH(R5238),INT((R5238-2)/7),YEAR(R5238)*4+ROUNDUP(MONTH(R5238)/3)))</f>
        <v/>
      </c>
      <c r="P5238">
        <f>IF($R5238="","",IF($R5239="",1,IF(O5238&lt;&gt;O5239,1,0)))</f>
        <v/>
      </c>
      <c r="Q5238">
        <f>IF(P5238=1,SUM($P$7:P5238),"")</f>
        <v/>
      </c>
      <c r="R5238">
        <f>IF($A5238="","",IF(ISNUMBER($A5238),$A5238,IFERROR(DATEVALUE($A5238),NA())))</f>
        <v/>
      </c>
    </row>
    <row r="5239">
      <c r="O5239">
        <f>IF($R5239="","",CHOOSE($Q$2,YEAR(R5239)*12+MONTH(R5239),INT((R5239-2)/7),YEAR(R5239)*4+ROUNDUP(MONTH(R5239)/3)))</f>
        <v/>
      </c>
      <c r="P5239">
        <f>IF($R5239="","",IF($R5240="",1,IF(O5239&lt;&gt;O5240,1,0)))</f>
        <v/>
      </c>
      <c r="Q5239">
        <f>IF(P5239=1,SUM($P$7:P5239),"")</f>
        <v/>
      </c>
      <c r="R5239">
        <f>IF($A5239="","",IF(ISNUMBER($A5239),$A5239,IFERROR(DATEVALUE($A5239),NA())))</f>
        <v/>
      </c>
    </row>
    <row r="5240">
      <c r="O5240">
        <f>IF($R5240="","",CHOOSE($Q$2,YEAR(R5240)*12+MONTH(R5240),INT((R5240-2)/7),YEAR(R5240)*4+ROUNDUP(MONTH(R5240)/3)))</f>
        <v/>
      </c>
      <c r="P5240">
        <f>IF($R5240="","",IF($R5241="",1,IF(O5240&lt;&gt;O5241,1,0)))</f>
        <v/>
      </c>
      <c r="Q5240">
        <f>IF(P5240=1,SUM($P$7:P5240),"")</f>
        <v/>
      </c>
      <c r="R5240">
        <f>IF($A5240="","",IF(ISNUMBER($A5240),$A5240,IFERROR(DATEVALUE($A5240),NA())))</f>
        <v/>
      </c>
    </row>
    <row r="5241">
      <c r="O5241">
        <f>IF($R5241="","",CHOOSE($Q$2,YEAR(R5241)*12+MONTH(R5241),INT((R5241-2)/7),YEAR(R5241)*4+ROUNDUP(MONTH(R5241)/3)))</f>
        <v/>
      </c>
      <c r="P5241">
        <f>IF($R5241="","",IF($R5242="",1,IF(O5241&lt;&gt;O5242,1,0)))</f>
        <v/>
      </c>
      <c r="Q5241">
        <f>IF(P5241=1,SUM($P$7:P5241),"")</f>
        <v/>
      </c>
      <c r="R5241">
        <f>IF($A5241="","",IF(ISNUMBER($A5241),$A5241,IFERROR(DATEVALUE($A5241),NA())))</f>
        <v/>
      </c>
    </row>
    <row r="5242">
      <c r="O5242">
        <f>IF($R5242="","",CHOOSE($Q$2,YEAR(R5242)*12+MONTH(R5242),INT((R5242-2)/7),YEAR(R5242)*4+ROUNDUP(MONTH(R5242)/3)))</f>
        <v/>
      </c>
      <c r="P5242">
        <f>IF($R5242="","",IF($R5243="",1,IF(O5242&lt;&gt;O5243,1,0)))</f>
        <v/>
      </c>
      <c r="Q5242">
        <f>IF(P5242=1,SUM($P$7:P5242),"")</f>
        <v/>
      </c>
      <c r="R5242">
        <f>IF($A5242="","",IF(ISNUMBER($A5242),$A5242,IFERROR(DATEVALUE($A5242),NA())))</f>
        <v/>
      </c>
    </row>
    <row r="5243">
      <c r="O5243">
        <f>IF($R5243="","",CHOOSE($Q$2,YEAR(R5243)*12+MONTH(R5243),INT((R5243-2)/7),YEAR(R5243)*4+ROUNDUP(MONTH(R5243)/3)))</f>
        <v/>
      </c>
      <c r="P5243">
        <f>IF($R5243="","",IF($R5244="",1,IF(O5243&lt;&gt;O5244,1,0)))</f>
        <v/>
      </c>
      <c r="Q5243">
        <f>IF(P5243=1,SUM($P$7:P5243),"")</f>
        <v/>
      </c>
      <c r="R5243">
        <f>IF($A5243="","",IF(ISNUMBER($A5243),$A5243,IFERROR(DATEVALUE($A5243),NA())))</f>
        <v/>
      </c>
    </row>
    <row r="5244">
      <c r="O5244">
        <f>IF($R5244="","",CHOOSE($Q$2,YEAR(R5244)*12+MONTH(R5244),INT((R5244-2)/7),YEAR(R5244)*4+ROUNDUP(MONTH(R5244)/3)))</f>
        <v/>
      </c>
      <c r="P5244">
        <f>IF($R5244="","",IF($R5245="",1,IF(O5244&lt;&gt;O5245,1,0)))</f>
        <v/>
      </c>
      <c r="Q5244">
        <f>IF(P5244=1,SUM($P$7:P5244),"")</f>
        <v/>
      </c>
      <c r="R5244">
        <f>IF($A5244="","",IF(ISNUMBER($A5244),$A5244,IFERROR(DATEVALUE($A5244),NA())))</f>
        <v/>
      </c>
    </row>
    <row r="5245">
      <c r="O5245">
        <f>IF($R5245="","",CHOOSE($Q$2,YEAR(R5245)*12+MONTH(R5245),INT((R5245-2)/7),YEAR(R5245)*4+ROUNDUP(MONTH(R5245)/3)))</f>
        <v/>
      </c>
      <c r="P5245">
        <f>IF($R5245="","",IF($R5246="",1,IF(O5245&lt;&gt;O5246,1,0)))</f>
        <v/>
      </c>
      <c r="Q5245">
        <f>IF(P5245=1,SUM($P$7:P5245),"")</f>
        <v/>
      </c>
      <c r="R5245">
        <f>IF($A5245="","",IF(ISNUMBER($A5245),$A5245,IFERROR(DATEVALUE($A5245),NA())))</f>
        <v/>
      </c>
    </row>
    <row r="5246">
      <c r="O5246">
        <f>IF($R5246="","",CHOOSE($Q$2,YEAR(R5246)*12+MONTH(R5246),INT((R5246-2)/7),YEAR(R5246)*4+ROUNDUP(MONTH(R5246)/3)))</f>
        <v/>
      </c>
      <c r="P5246">
        <f>IF($R5246="","",IF($R5247="",1,IF(O5246&lt;&gt;O5247,1,0)))</f>
        <v/>
      </c>
      <c r="Q5246">
        <f>IF(P5246=1,SUM($P$7:P5246),"")</f>
        <v/>
      </c>
      <c r="R5246">
        <f>IF($A5246="","",IF(ISNUMBER($A5246),$A5246,IFERROR(DATEVALUE($A5246),NA())))</f>
        <v/>
      </c>
    </row>
    <row r="5247">
      <c r="O5247">
        <f>IF($R5247="","",CHOOSE($Q$2,YEAR(R5247)*12+MONTH(R5247),INT((R5247-2)/7),YEAR(R5247)*4+ROUNDUP(MONTH(R5247)/3)))</f>
        <v/>
      </c>
      <c r="P5247">
        <f>IF($R5247="","",IF($R5248="",1,IF(O5247&lt;&gt;O5248,1,0)))</f>
        <v/>
      </c>
      <c r="Q5247">
        <f>IF(P5247=1,SUM($P$7:P5247),"")</f>
        <v/>
      </c>
      <c r="R5247">
        <f>IF($A5247="","",IF(ISNUMBER($A5247),$A5247,IFERROR(DATEVALUE($A5247),NA())))</f>
        <v/>
      </c>
    </row>
    <row r="5248">
      <c r="O5248">
        <f>IF($R5248="","",CHOOSE($Q$2,YEAR(R5248)*12+MONTH(R5248),INT((R5248-2)/7),YEAR(R5248)*4+ROUNDUP(MONTH(R5248)/3)))</f>
        <v/>
      </c>
      <c r="P5248">
        <f>IF($R5248="","",IF($R5249="",1,IF(O5248&lt;&gt;O5249,1,0)))</f>
        <v/>
      </c>
      <c r="Q5248">
        <f>IF(P5248=1,SUM($P$7:P5248),"")</f>
        <v/>
      </c>
      <c r="R5248">
        <f>IF($A5248="","",IF(ISNUMBER($A5248),$A5248,IFERROR(DATEVALUE($A5248),NA())))</f>
        <v/>
      </c>
    </row>
    <row r="5249">
      <c r="O5249">
        <f>IF($R5249="","",CHOOSE($Q$2,YEAR(R5249)*12+MONTH(R5249),INT((R5249-2)/7),YEAR(R5249)*4+ROUNDUP(MONTH(R5249)/3)))</f>
        <v/>
      </c>
      <c r="P5249">
        <f>IF($R5249="","",IF($R5250="",1,IF(O5249&lt;&gt;O5250,1,0)))</f>
        <v/>
      </c>
      <c r="Q5249">
        <f>IF(P5249=1,SUM($P$7:P5249),"")</f>
        <v/>
      </c>
      <c r="R5249">
        <f>IF($A5249="","",IF(ISNUMBER($A5249),$A5249,IFERROR(DATEVALUE($A5249),NA())))</f>
        <v/>
      </c>
    </row>
    <row r="5250">
      <c r="O5250">
        <f>IF($R5250="","",CHOOSE($Q$2,YEAR(R5250)*12+MONTH(R5250),INT((R5250-2)/7),YEAR(R5250)*4+ROUNDUP(MONTH(R5250)/3)))</f>
        <v/>
      </c>
      <c r="P5250">
        <f>IF($R5250="","",IF($R5251="",1,IF(O5250&lt;&gt;O5251,1,0)))</f>
        <v/>
      </c>
      <c r="Q5250">
        <f>IF(P5250=1,SUM($P$7:P5250),"")</f>
        <v/>
      </c>
      <c r="R5250">
        <f>IF($A5250="","",IF(ISNUMBER($A5250),$A5250,IFERROR(DATEVALUE($A5250),NA())))</f>
        <v/>
      </c>
    </row>
    <row r="5251">
      <c r="O5251">
        <f>IF($R5251="","",CHOOSE($Q$2,YEAR(R5251)*12+MONTH(R5251),INT((R5251-2)/7),YEAR(R5251)*4+ROUNDUP(MONTH(R5251)/3)))</f>
        <v/>
      </c>
      <c r="P5251">
        <f>IF($R5251="","",IF($R5252="",1,IF(O5251&lt;&gt;O5252,1,0)))</f>
        <v/>
      </c>
      <c r="Q5251">
        <f>IF(P5251=1,SUM($P$7:P5251),"")</f>
        <v/>
      </c>
      <c r="R5251">
        <f>IF($A5251="","",IF(ISNUMBER($A5251),$A5251,IFERROR(DATEVALUE($A5251),NA())))</f>
        <v/>
      </c>
    </row>
    <row r="5252">
      <c r="O5252">
        <f>IF($R5252="","",CHOOSE($Q$2,YEAR(R5252)*12+MONTH(R5252),INT((R5252-2)/7),YEAR(R5252)*4+ROUNDUP(MONTH(R5252)/3)))</f>
        <v/>
      </c>
      <c r="P5252">
        <f>IF($R5252="","",IF($R5253="",1,IF(O5252&lt;&gt;O5253,1,0)))</f>
        <v/>
      </c>
      <c r="Q5252">
        <f>IF(P5252=1,SUM($P$7:P5252),"")</f>
        <v/>
      </c>
      <c r="R5252">
        <f>IF($A5252="","",IF(ISNUMBER($A5252),$A5252,IFERROR(DATEVALUE($A5252),NA())))</f>
        <v/>
      </c>
    </row>
    <row r="5253">
      <c r="O5253">
        <f>IF($R5253="","",CHOOSE($Q$2,YEAR(R5253)*12+MONTH(R5253),INT((R5253-2)/7),YEAR(R5253)*4+ROUNDUP(MONTH(R5253)/3)))</f>
        <v/>
      </c>
      <c r="P5253">
        <f>IF($R5253="","",IF($R5254="",1,IF(O5253&lt;&gt;O5254,1,0)))</f>
        <v/>
      </c>
      <c r="Q5253">
        <f>IF(P5253=1,SUM($P$7:P5253),"")</f>
        <v/>
      </c>
      <c r="R5253">
        <f>IF($A5253="","",IF(ISNUMBER($A5253),$A5253,IFERROR(DATEVALUE($A5253),NA())))</f>
        <v/>
      </c>
    </row>
    <row r="5254">
      <c r="O5254">
        <f>IF($R5254="","",CHOOSE($Q$2,YEAR(R5254)*12+MONTH(R5254),INT((R5254-2)/7),YEAR(R5254)*4+ROUNDUP(MONTH(R5254)/3)))</f>
        <v/>
      </c>
      <c r="P5254">
        <f>IF($R5254="","",IF($R5255="",1,IF(O5254&lt;&gt;O5255,1,0)))</f>
        <v/>
      </c>
      <c r="Q5254">
        <f>IF(P5254=1,SUM($P$7:P5254),"")</f>
        <v/>
      </c>
      <c r="R5254">
        <f>IF($A5254="","",IF(ISNUMBER($A5254),$A5254,IFERROR(DATEVALUE($A5254),NA())))</f>
        <v/>
      </c>
    </row>
    <row r="5255">
      <c r="O5255">
        <f>IF($R5255="","",CHOOSE($Q$2,YEAR(R5255)*12+MONTH(R5255),INT((R5255-2)/7),YEAR(R5255)*4+ROUNDUP(MONTH(R5255)/3)))</f>
        <v/>
      </c>
      <c r="P5255">
        <f>IF($R5255="","",IF($R5256="",1,IF(O5255&lt;&gt;O5256,1,0)))</f>
        <v/>
      </c>
      <c r="Q5255">
        <f>IF(P5255=1,SUM($P$7:P5255),"")</f>
        <v/>
      </c>
      <c r="R5255">
        <f>IF($A5255="","",IF(ISNUMBER($A5255),$A5255,IFERROR(DATEVALUE($A5255),NA())))</f>
        <v/>
      </c>
    </row>
    <row r="5256">
      <c r="O5256">
        <f>IF($R5256="","",CHOOSE($Q$2,YEAR(R5256)*12+MONTH(R5256),INT((R5256-2)/7),YEAR(R5256)*4+ROUNDUP(MONTH(R5256)/3)))</f>
        <v/>
      </c>
      <c r="P5256">
        <f>IF($R5256="","",IF($R5257="",1,IF(O5256&lt;&gt;O5257,1,0)))</f>
        <v/>
      </c>
      <c r="Q5256">
        <f>IF(P5256=1,SUM($P$7:P5256),"")</f>
        <v/>
      </c>
      <c r="R5256">
        <f>IF($A5256="","",IF(ISNUMBER($A5256),$A5256,IFERROR(DATEVALUE($A5256),NA())))</f>
        <v/>
      </c>
    </row>
    <row r="5257">
      <c r="O5257">
        <f>IF($R5257="","",CHOOSE($Q$2,YEAR(R5257)*12+MONTH(R5257),INT((R5257-2)/7),YEAR(R5257)*4+ROUNDUP(MONTH(R5257)/3)))</f>
        <v/>
      </c>
      <c r="P5257">
        <f>IF($R5257="","",IF($R5258="",1,IF(O5257&lt;&gt;O5258,1,0)))</f>
        <v/>
      </c>
      <c r="Q5257">
        <f>IF(P5257=1,SUM($P$7:P5257),"")</f>
        <v/>
      </c>
      <c r="R5257">
        <f>IF($A5257="","",IF(ISNUMBER($A5257),$A5257,IFERROR(DATEVALUE($A5257),NA())))</f>
        <v/>
      </c>
    </row>
    <row r="5258">
      <c r="O5258">
        <f>IF($R5258="","",CHOOSE($Q$2,YEAR(R5258)*12+MONTH(R5258),INT((R5258-2)/7),YEAR(R5258)*4+ROUNDUP(MONTH(R5258)/3)))</f>
        <v/>
      </c>
      <c r="P5258">
        <f>IF($R5258="","",IF($R5259="",1,IF(O5258&lt;&gt;O5259,1,0)))</f>
        <v/>
      </c>
      <c r="Q5258">
        <f>IF(P5258=1,SUM($P$7:P5258),"")</f>
        <v/>
      </c>
      <c r="R5258">
        <f>IF($A5258="","",IF(ISNUMBER($A5258),$A5258,IFERROR(DATEVALUE($A5258),NA())))</f>
        <v/>
      </c>
    </row>
    <row r="5259">
      <c r="O5259">
        <f>IF($R5259="","",CHOOSE($Q$2,YEAR(R5259)*12+MONTH(R5259),INT((R5259-2)/7),YEAR(R5259)*4+ROUNDUP(MONTH(R5259)/3)))</f>
        <v/>
      </c>
      <c r="P5259">
        <f>IF($R5259="","",IF($R5260="",1,IF(O5259&lt;&gt;O5260,1,0)))</f>
        <v/>
      </c>
      <c r="Q5259">
        <f>IF(P5259=1,SUM($P$7:P5259),"")</f>
        <v/>
      </c>
      <c r="R5259">
        <f>IF($A5259="","",IF(ISNUMBER($A5259),$A5259,IFERROR(DATEVALUE($A5259),NA())))</f>
        <v/>
      </c>
    </row>
    <row r="5260">
      <c r="O5260">
        <f>IF($R5260="","",CHOOSE($Q$2,YEAR(R5260)*12+MONTH(R5260),INT((R5260-2)/7),YEAR(R5260)*4+ROUNDUP(MONTH(R5260)/3)))</f>
        <v/>
      </c>
      <c r="P5260">
        <f>IF($R5260="","",IF($R5261="",1,IF(O5260&lt;&gt;O5261,1,0)))</f>
        <v/>
      </c>
      <c r="Q5260">
        <f>IF(P5260=1,SUM($P$7:P5260),"")</f>
        <v/>
      </c>
      <c r="R5260">
        <f>IF($A5260="","",IF(ISNUMBER($A5260),$A5260,IFERROR(DATEVALUE($A5260),NA())))</f>
        <v/>
      </c>
    </row>
    <row r="5261">
      <c r="O5261">
        <f>IF($R5261="","",CHOOSE($Q$2,YEAR(R5261)*12+MONTH(R5261),INT((R5261-2)/7),YEAR(R5261)*4+ROUNDUP(MONTH(R5261)/3)))</f>
        <v/>
      </c>
      <c r="P5261">
        <f>IF($R5261="","",IF($R5262="",1,IF(O5261&lt;&gt;O5262,1,0)))</f>
        <v/>
      </c>
      <c r="Q5261">
        <f>IF(P5261=1,SUM($P$7:P5261),"")</f>
        <v/>
      </c>
      <c r="R5261">
        <f>IF($A5261="","",IF(ISNUMBER($A5261),$A5261,IFERROR(DATEVALUE($A5261),NA())))</f>
        <v/>
      </c>
    </row>
    <row r="5262">
      <c r="O5262">
        <f>IF($R5262="","",CHOOSE($Q$2,YEAR(R5262)*12+MONTH(R5262),INT((R5262-2)/7),YEAR(R5262)*4+ROUNDUP(MONTH(R5262)/3)))</f>
        <v/>
      </c>
      <c r="P5262">
        <f>IF($R5262="","",IF($R5263="",1,IF(O5262&lt;&gt;O5263,1,0)))</f>
        <v/>
      </c>
      <c r="Q5262">
        <f>IF(P5262=1,SUM($P$7:P5262),"")</f>
        <v/>
      </c>
      <c r="R5262">
        <f>IF($A5262="","",IF(ISNUMBER($A5262),$A5262,IFERROR(DATEVALUE($A5262),NA())))</f>
        <v/>
      </c>
    </row>
    <row r="5263">
      <c r="O5263">
        <f>IF($R5263="","",CHOOSE($Q$2,YEAR(R5263)*12+MONTH(R5263),INT((R5263-2)/7),YEAR(R5263)*4+ROUNDUP(MONTH(R5263)/3)))</f>
        <v/>
      </c>
      <c r="P5263">
        <f>IF($R5263="","",IF($R5264="",1,IF(O5263&lt;&gt;O5264,1,0)))</f>
        <v/>
      </c>
      <c r="Q5263">
        <f>IF(P5263=1,SUM($P$7:P5263),"")</f>
        <v/>
      </c>
      <c r="R5263">
        <f>IF($A5263="","",IF(ISNUMBER($A5263),$A5263,IFERROR(DATEVALUE($A5263),NA())))</f>
        <v/>
      </c>
    </row>
    <row r="5264">
      <c r="O5264">
        <f>IF($R5264="","",CHOOSE($Q$2,YEAR(R5264)*12+MONTH(R5264),INT((R5264-2)/7),YEAR(R5264)*4+ROUNDUP(MONTH(R5264)/3)))</f>
        <v/>
      </c>
      <c r="P5264">
        <f>IF($R5264="","",IF($R5265="",1,IF(O5264&lt;&gt;O5265,1,0)))</f>
        <v/>
      </c>
      <c r="Q5264">
        <f>IF(P5264=1,SUM($P$7:P5264),"")</f>
        <v/>
      </c>
      <c r="R5264">
        <f>IF($A5264="","",IF(ISNUMBER($A5264),$A5264,IFERROR(DATEVALUE($A5264),NA())))</f>
        <v/>
      </c>
    </row>
    <row r="5265">
      <c r="O5265">
        <f>IF($R5265="","",CHOOSE($Q$2,YEAR(R5265)*12+MONTH(R5265),INT((R5265-2)/7),YEAR(R5265)*4+ROUNDUP(MONTH(R5265)/3)))</f>
        <v/>
      </c>
      <c r="P5265">
        <f>IF($R5265="","",IF($R5266="",1,IF(O5265&lt;&gt;O5266,1,0)))</f>
        <v/>
      </c>
      <c r="Q5265">
        <f>IF(P5265=1,SUM($P$7:P5265),"")</f>
        <v/>
      </c>
      <c r="R5265">
        <f>IF($A5265="","",IF(ISNUMBER($A5265),$A5265,IFERROR(DATEVALUE($A5265),NA())))</f>
        <v/>
      </c>
    </row>
    <row r="5266">
      <c r="O5266">
        <f>IF($R5266="","",CHOOSE($Q$2,YEAR(R5266)*12+MONTH(R5266),INT((R5266-2)/7),YEAR(R5266)*4+ROUNDUP(MONTH(R5266)/3)))</f>
        <v/>
      </c>
      <c r="P5266">
        <f>IF($R5266="","",IF($R5267="",1,IF(O5266&lt;&gt;O5267,1,0)))</f>
        <v/>
      </c>
      <c r="Q5266">
        <f>IF(P5266=1,SUM($P$7:P5266),"")</f>
        <v/>
      </c>
      <c r="R5266">
        <f>IF($A5266="","",IF(ISNUMBER($A5266),$A5266,IFERROR(DATEVALUE($A5266),NA())))</f>
        <v/>
      </c>
    </row>
    <row r="5267">
      <c r="O5267">
        <f>IF($R5267="","",CHOOSE($Q$2,YEAR(R5267)*12+MONTH(R5267),INT((R5267-2)/7),YEAR(R5267)*4+ROUNDUP(MONTH(R5267)/3)))</f>
        <v/>
      </c>
      <c r="P5267">
        <f>IF($R5267="","",IF($R5268="",1,IF(O5267&lt;&gt;O5268,1,0)))</f>
        <v/>
      </c>
      <c r="Q5267">
        <f>IF(P5267=1,SUM($P$7:P5267),"")</f>
        <v/>
      </c>
      <c r="R5267">
        <f>IF($A5267="","",IF(ISNUMBER($A5267),$A5267,IFERROR(DATEVALUE($A5267),NA())))</f>
        <v/>
      </c>
    </row>
    <row r="5268">
      <c r="O5268">
        <f>IF($R5268="","",CHOOSE($Q$2,YEAR(R5268)*12+MONTH(R5268),INT((R5268-2)/7),YEAR(R5268)*4+ROUNDUP(MONTH(R5268)/3)))</f>
        <v/>
      </c>
      <c r="P5268">
        <f>IF($R5268="","",IF($R5269="",1,IF(O5268&lt;&gt;O5269,1,0)))</f>
        <v/>
      </c>
      <c r="Q5268">
        <f>IF(P5268=1,SUM($P$7:P5268),"")</f>
        <v/>
      </c>
      <c r="R5268">
        <f>IF($A5268="","",IF(ISNUMBER($A5268),$A5268,IFERROR(DATEVALUE($A5268),NA())))</f>
        <v/>
      </c>
    </row>
    <row r="5269">
      <c r="O5269">
        <f>IF($R5269="","",CHOOSE($Q$2,YEAR(R5269)*12+MONTH(R5269),INT((R5269-2)/7),YEAR(R5269)*4+ROUNDUP(MONTH(R5269)/3)))</f>
        <v/>
      </c>
      <c r="P5269">
        <f>IF($R5269="","",IF($R5270="",1,IF(O5269&lt;&gt;O5270,1,0)))</f>
        <v/>
      </c>
      <c r="Q5269">
        <f>IF(P5269=1,SUM($P$7:P5269),"")</f>
        <v/>
      </c>
      <c r="R5269">
        <f>IF($A5269="","",IF(ISNUMBER($A5269),$A5269,IFERROR(DATEVALUE($A5269),NA())))</f>
        <v/>
      </c>
    </row>
    <row r="5270">
      <c r="O5270">
        <f>IF($R5270="","",CHOOSE($Q$2,YEAR(R5270)*12+MONTH(R5270),INT((R5270-2)/7),YEAR(R5270)*4+ROUNDUP(MONTH(R5270)/3)))</f>
        <v/>
      </c>
      <c r="P5270">
        <f>IF($R5270="","",IF($R5271="",1,IF(O5270&lt;&gt;O5271,1,0)))</f>
        <v/>
      </c>
      <c r="Q5270">
        <f>IF(P5270=1,SUM($P$7:P5270),"")</f>
        <v/>
      </c>
      <c r="R5270">
        <f>IF($A5270="","",IF(ISNUMBER($A5270),$A5270,IFERROR(DATEVALUE($A5270),NA())))</f>
        <v/>
      </c>
    </row>
    <row r="5271">
      <c r="O5271">
        <f>IF($R5271="","",CHOOSE($Q$2,YEAR(R5271)*12+MONTH(R5271),INT((R5271-2)/7),YEAR(R5271)*4+ROUNDUP(MONTH(R5271)/3)))</f>
        <v/>
      </c>
      <c r="P5271">
        <f>IF($R5271="","",IF($R5272="",1,IF(O5271&lt;&gt;O5272,1,0)))</f>
        <v/>
      </c>
      <c r="Q5271">
        <f>IF(P5271=1,SUM($P$7:P5271),"")</f>
        <v/>
      </c>
      <c r="R5271">
        <f>IF($A5271="","",IF(ISNUMBER($A5271),$A5271,IFERROR(DATEVALUE($A5271),NA())))</f>
        <v/>
      </c>
    </row>
    <row r="5272">
      <c r="O5272">
        <f>IF($R5272="","",CHOOSE($Q$2,YEAR(R5272)*12+MONTH(R5272),INT((R5272-2)/7),YEAR(R5272)*4+ROUNDUP(MONTH(R5272)/3)))</f>
        <v/>
      </c>
      <c r="P5272">
        <f>IF($R5272="","",IF($R5273="",1,IF(O5272&lt;&gt;O5273,1,0)))</f>
        <v/>
      </c>
      <c r="Q5272">
        <f>IF(P5272=1,SUM($P$7:P5272),"")</f>
        <v/>
      </c>
      <c r="R5272">
        <f>IF($A5272="","",IF(ISNUMBER($A5272),$A5272,IFERROR(DATEVALUE($A5272),NA())))</f>
        <v/>
      </c>
    </row>
    <row r="5273">
      <c r="O5273">
        <f>IF($R5273="","",CHOOSE($Q$2,YEAR(R5273)*12+MONTH(R5273),INT((R5273-2)/7),YEAR(R5273)*4+ROUNDUP(MONTH(R5273)/3)))</f>
        <v/>
      </c>
      <c r="P5273">
        <f>IF($R5273="","",IF($R5274="",1,IF(O5273&lt;&gt;O5274,1,0)))</f>
        <v/>
      </c>
      <c r="Q5273">
        <f>IF(P5273=1,SUM($P$7:P5273),"")</f>
        <v/>
      </c>
      <c r="R5273">
        <f>IF($A5273="","",IF(ISNUMBER($A5273),$A5273,IFERROR(DATEVALUE($A5273),NA())))</f>
        <v/>
      </c>
    </row>
    <row r="5274">
      <c r="O5274">
        <f>IF($R5274="","",CHOOSE($Q$2,YEAR(R5274)*12+MONTH(R5274),INT((R5274-2)/7),YEAR(R5274)*4+ROUNDUP(MONTH(R5274)/3)))</f>
        <v/>
      </c>
      <c r="P5274">
        <f>IF($R5274="","",IF($R5275="",1,IF(O5274&lt;&gt;O5275,1,0)))</f>
        <v/>
      </c>
      <c r="Q5274">
        <f>IF(P5274=1,SUM($P$7:P5274),"")</f>
        <v/>
      </c>
      <c r="R5274">
        <f>IF($A5274="","",IF(ISNUMBER($A5274),$A5274,IFERROR(DATEVALUE($A5274),NA())))</f>
        <v/>
      </c>
    </row>
    <row r="5275">
      <c r="O5275">
        <f>IF($R5275="","",CHOOSE($Q$2,YEAR(R5275)*12+MONTH(R5275),INT((R5275-2)/7),YEAR(R5275)*4+ROUNDUP(MONTH(R5275)/3)))</f>
        <v/>
      </c>
      <c r="P5275">
        <f>IF($R5275="","",IF($R5276="",1,IF(O5275&lt;&gt;O5276,1,0)))</f>
        <v/>
      </c>
      <c r="Q5275">
        <f>IF(P5275=1,SUM($P$7:P5275),"")</f>
        <v/>
      </c>
      <c r="R5275">
        <f>IF($A5275="","",IF(ISNUMBER($A5275),$A5275,IFERROR(DATEVALUE($A5275),NA())))</f>
        <v/>
      </c>
    </row>
    <row r="5276">
      <c r="O5276">
        <f>IF($R5276="","",CHOOSE($Q$2,YEAR(R5276)*12+MONTH(R5276),INT((R5276-2)/7),YEAR(R5276)*4+ROUNDUP(MONTH(R5276)/3)))</f>
        <v/>
      </c>
      <c r="P5276">
        <f>IF($R5276="","",IF($R5277="",1,IF(O5276&lt;&gt;O5277,1,0)))</f>
        <v/>
      </c>
      <c r="Q5276">
        <f>IF(P5276=1,SUM($P$7:P5276),"")</f>
        <v/>
      </c>
      <c r="R5276">
        <f>IF($A5276="","",IF(ISNUMBER($A5276),$A5276,IFERROR(DATEVALUE($A5276),NA())))</f>
        <v/>
      </c>
    </row>
    <row r="5277">
      <c r="O5277">
        <f>IF($R5277="","",CHOOSE($Q$2,YEAR(R5277)*12+MONTH(R5277),INT((R5277-2)/7),YEAR(R5277)*4+ROUNDUP(MONTH(R5277)/3)))</f>
        <v/>
      </c>
      <c r="P5277">
        <f>IF($R5277="","",IF($R5278="",1,IF(O5277&lt;&gt;O5278,1,0)))</f>
        <v/>
      </c>
      <c r="Q5277">
        <f>IF(P5277=1,SUM($P$7:P5277),"")</f>
        <v/>
      </c>
      <c r="R5277">
        <f>IF($A5277="","",IF(ISNUMBER($A5277),$A5277,IFERROR(DATEVALUE($A5277),NA())))</f>
        <v/>
      </c>
    </row>
    <row r="5278">
      <c r="O5278">
        <f>IF($R5278="","",CHOOSE($Q$2,YEAR(R5278)*12+MONTH(R5278),INT((R5278-2)/7),YEAR(R5278)*4+ROUNDUP(MONTH(R5278)/3)))</f>
        <v/>
      </c>
      <c r="P5278">
        <f>IF($R5278="","",IF($R5279="",1,IF(O5278&lt;&gt;O5279,1,0)))</f>
        <v/>
      </c>
      <c r="Q5278">
        <f>IF(P5278=1,SUM($P$7:P5278),"")</f>
        <v/>
      </c>
      <c r="R5278">
        <f>IF($A5278="","",IF(ISNUMBER($A5278),$A5278,IFERROR(DATEVALUE($A5278),NA())))</f>
        <v/>
      </c>
    </row>
    <row r="5279">
      <c r="O5279">
        <f>IF($R5279="","",CHOOSE($Q$2,YEAR(R5279)*12+MONTH(R5279),INT((R5279-2)/7),YEAR(R5279)*4+ROUNDUP(MONTH(R5279)/3)))</f>
        <v/>
      </c>
      <c r="P5279">
        <f>IF($R5279="","",IF($R5280="",1,IF(O5279&lt;&gt;O5280,1,0)))</f>
        <v/>
      </c>
      <c r="Q5279">
        <f>IF(P5279=1,SUM($P$7:P5279),"")</f>
        <v/>
      </c>
      <c r="R5279">
        <f>IF($A5279="","",IF(ISNUMBER($A5279),$A5279,IFERROR(DATEVALUE($A5279),NA())))</f>
        <v/>
      </c>
    </row>
    <row r="5280">
      <c r="O5280">
        <f>IF($R5280="","",CHOOSE($Q$2,YEAR(R5280)*12+MONTH(R5280),INT((R5280-2)/7),YEAR(R5280)*4+ROUNDUP(MONTH(R5280)/3)))</f>
        <v/>
      </c>
      <c r="P5280">
        <f>IF($R5280="","",IF($R5281="",1,IF(O5280&lt;&gt;O5281,1,0)))</f>
        <v/>
      </c>
      <c r="Q5280">
        <f>IF(P5280=1,SUM($P$7:P5280),"")</f>
        <v/>
      </c>
      <c r="R5280">
        <f>IF($A5280="","",IF(ISNUMBER($A5280),$A5280,IFERROR(DATEVALUE($A5280),NA())))</f>
        <v/>
      </c>
    </row>
    <row r="5281">
      <c r="O5281">
        <f>IF($R5281="","",CHOOSE($Q$2,YEAR(R5281)*12+MONTH(R5281),INT((R5281-2)/7),YEAR(R5281)*4+ROUNDUP(MONTH(R5281)/3)))</f>
        <v/>
      </c>
      <c r="P5281">
        <f>IF($R5281="","",IF($R5282="",1,IF(O5281&lt;&gt;O5282,1,0)))</f>
        <v/>
      </c>
      <c r="Q5281">
        <f>IF(P5281=1,SUM($P$7:P5281),"")</f>
        <v/>
      </c>
      <c r="R5281">
        <f>IF($A5281="","",IF(ISNUMBER($A5281),$A5281,IFERROR(DATEVALUE($A5281),NA())))</f>
        <v/>
      </c>
    </row>
    <row r="5282">
      <c r="O5282">
        <f>IF($R5282="","",CHOOSE($Q$2,YEAR(R5282)*12+MONTH(R5282),INT((R5282-2)/7),YEAR(R5282)*4+ROUNDUP(MONTH(R5282)/3)))</f>
        <v/>
      </c>
      <c r="P5282">
        <f>IF($R5282="","",IF($R5283="",1,IF(O5282&lt;&gt;O5283,1,0)))</f>
        <v/>
      </c>
      <c r="Q5282">
        <f>IF(P5282=1,SUM($P$7:P5282),"")</f>
        <v/>
      </c>
      <c r="R5282">
        <f>IF($A5282="","",IF(ISNUMBER($A5282),$A5282,IFERROR(DATEVALUE($A5282),NA())))</f>
        <v/>
      </c>
    </row>
    <row r="5283">
      <c r="O5283">
        <f>IF($R5283="","",CHOOSE($Q$2,YEAR(R5283)*12+MONTH(R5283),INT((R5283-2)/7),YEAR(R5283)*4+ROUNDUP(MONTH(R5283)/3)))</f>
        <v/>
      </c>
      <c r="P5283">
        <f>IF($R5283="","",IF($R5284="",1,IF(O5283&lt;&gt;O5284,1,0)))</f>
        <v/>
      </c>
      <c r="Q5283">
        <f>IF(P5283=1,SUM($P$7:P5283),"")</f>
        <v/>
      </c>
      <c r="R5283">
        <f>IF($A5283="","",IF(ISNUMBER($A5283),$A5283,IFERROR(DATEVALUE($A5283),NA())))</f>
        <v/>
      </c>
    </row>
    <row r="5284">
      <c r="O5284">
        <f>IF($R5284="","",CHOOSE($Q$2,YEAR(R5284)*12+MONTH(R5284),INT((R5284-2)/7),YEAR(R5284)*4+ROUNDUP(MONTH(R5284)/3)))</f>
        <v/>
      </c>
      <c r="P5284">
        <f>IF($R5284="","",IF($R5285="",1,IF(O5284&lt;&gt;O5285,1,0)))</f>
        <v/>
      </c>
      <c r="Q5284">
        <f>IF(P5284=1,SUM($P$7:P5284),"")</f>
        <v/>
      </c>
      <c r="R5284">
        <f>IF($A5284="","",IF(ISNUMBER($A5284),$A5284,IFERROR(DATEVALUE($A5284),NA())))</f>
        <v/>
      </c>
    </row>
    <row r="5285">
      <c r="O5285">
        <f>IF($R5285="","",CHOOSE($Q$2,YEAR(R5285)*12+MONTH(R5285),INT((R5285-2)/7),YEAR(R5285)*4+ROUNDUP(MONTH(R5285)/3)))</f>
        <v/>
      </c>
      <c r="P5285">
        <f>IF($R5285="","",IF($R5286="",1,IF(O5285&lt;&gt;O5286,1,0)))</f>
        <v/>
      </c>
      <c r="Q5285">
        <f>IF(P5285=1,SUM($P$7:P5285),"")</f>
        <v/>
      </c>
      <c r="R5285">
        <f>IF($A5285="","",IF(ISNUMBER($A5285),$A5285,IFERROR(DATEVALUE($A5285),NA())))</f>
        <v/>
      </c>
    </row>
    <row r="5286">
      <c r="O5286">
        <f>IF($R5286="","",CHOOSE($Q$2,YEAR(R5286)*12+MONTH(R5286),INT((R5286-2)/7),YEAR(R5286)*4+ROUNDUP(MONTH(R5286)/3)))</f>
        <v/>
      </c>
      <c r="P5286">
        <f>IF($R5286="","",IF($R5287="",1,IF(O5286&lt;&gt;O5287,1,0)))</f>
        <v/>
      </c>
      <c r="Q5286">
        <f>IF(P5286=1,SUM($P$7:P5286),"")</f>
        <v/>
      </c>
      <c r="R5286">
        <f>IF($A5286="","",IF(ISNUMBER($A5286),$A5286,IFERROR(DATEVALUE($A5286),NA())))</f>
        <v/>
      </c>
    </row>
    <row r="5287">
      <c r="O5287">
        <f>IF($R5287="","",CHOOSE($Q$2,YEAR(R5287)*12+MONTH(R5287),INT((R5287-2)/7),YEAR(R5287)*4+ROUNDUP(MONTH(R5287)/3)))</f>
        <v/>
      </c>
      <c r="P5287">
        <f>IF($R5287="","",IF($R5288="",1,IF(O5287&lt;&gt;O5288,1,0)))</f>
        <v/>
      </c>
      <c r="Q5287">
        <f>IF(P5287=1,SUM($P$7:P5287),"")</f>
        <v/>
      </c>
      <c r="R5287">
        <f>IF($A5287="","",IF(ISNUMBER($A5287),$A5287,IFERROR(DATEVALUE($A5287),NA())))</f>
        <v/>
      </c>
    </row>
    <row r="5288">
      <c r="O5288">
        <f>IF($R5288="","",CHOOSE($Q$2,YEAR(R5288)*12+MONTH(R5288),INT((R5288-2)/7),YEAR(R5288)*4+ROUNDUP(MONTH(R5288)/3)))</f>
        <v/>
      </c>
      <c r="P5288">
        <f>IF($R5288="","",IF($R5289="",1,IF(O5288&lt;&gt;O5289,1,0)))</f>
        <v/>
      </c>
      <c r="Q5288">
        <f>IF(P5288=1,SUM($P$7:P5288),"")</f>
        <v/>
      </c>
      <c r="R5288">
        <f>IF($A5288="","",IF(ISNUMBER($A5288),$A5288,IFERROR(DATEVALUE($A5288),NA())))</f>
        <v/>
      </c>
    </row>
    <row r="5289">
      <c r="O5289">
        <f>IF($R5289="","",CHOOSE($Q$2,YEAR(R5289)*12+MONTH(R5289),INT((R5289-2)/7),YEAR(R5289)*4+ROUNDUP(MONTH(R5289)/3)))</f>
        <v/>
      </c>
      <c r="P5289">
        <f>IF($R5289="","",IF($R5290="",1,IF(O5289&lt;&gt;O5290,1,0)))</f>
        <v/>
      </c>
      <c r="Q5289">
        <f>IF(P5289=1,SUM($P$7:P5289),"")</f>
        <v/>
      </c>
      <c r="R5289">
        <f>IF($A5289="","",IF(ISNUMBER($A5289),$A5289,IFERROR(DATEVALUE($A5289),NA())))</f>
        <v/>
      </c>
    </row>
    <row r="5290">
      <c r="O5290">
        <f>IF($R5290="","",CHOOSE($Q$2,YEAR(R5290)*12+MONTH(R5290),INT((R5290-2)/7),YEAR(R5290)*4+ROUNDUP(MONTH(R5290)/3)))</f>
        <v/>
      </c>
      <c r="P5290">
        <f>IF($R5290="","",IF($R5291="",1,IF(O5290&lt;&gt;O5291,1,0)))</f>
        <v/>
      </c>
      <c r="Q5290">
        <f>IF(P5290=1,SUM($P$7:P5290),"")</f>
        <v/>
      </c>
      <c r="R5290">
        <f>IF($A5290="","",IF(ISNUMBER($A5290),$A5290,IFERROR(DATEVALUE($A5290),NA())))</f>
        <v/>
      </c>
    </row>
    <row r="5291">
      <c r="O5291">
        <f>IF($R5291="","",CHOOSE($Q$2,YEAR(R5291)*12+MONTH(R5291),INT((R5291-2)/7),YEAR(R5291)*4+ROUNDUP(MONTH(R5291)/3)))</f>
        <v/>
      </c>
      <c r="P5291">
        <f>IF($R5291="","",IF($R5292="",1,IF(O5291&lt;&gt;O5292,1,0)))</f>
        <v/>
      </c>
      <c r="Q5291">
        <f>IF(P5291=1,SUM($P$7:P5291),"")</f>
        <v/>
      </c>
      <c r="R5291">
        <f>IF($A5291="","",IF(ISNUMBER($A5291),$A5291,IFERROR(DATEVALUE($A5291),NA())))</f>
        <v/>
      </c>
    </row>
    <row r="5292">
      <c r="O5292">
        <f>IF($R5292="","",CHOOSE($Q$2,YEAR(R5292)*12+MONTH(R5292),INT((R5292-2)/7),YEAR(R5292)*4+ROUNDUP(MONTH(R5292)/3)))</f>
        <v/>
      </c>
      <c r="P5292">
        <f>IF($R5292="","",IF($R5293="",1,IF(O5292&lt;&gt;O5293,1,0)))</f>
        <v/>
      </c>
      <c r="Q5292">
        <f>IF(P5292=1,SUM($P$7:P5292),"")</f>
        <v/>
      </c>
      <c r="R5292">
        <f>IF($A5292="","",IF(ISNUMBER($A5292),$A5292,IFERROR(DATEVALUE($A5292),NA())))</f>
        <v/>
      </c>
    </row>
    <row r="5293">
      <c r="O5293">
        <f>IF($R5293="","",CHOOSE($Q$2,YEAR(R5293)*12+MONTH(R5293),INT((R5293-2)/7),YEAR(R5293)*4+ROUNDUP(MONTH(R5293)/3)))</f>
        <v/>
      </c>
      <c r="P5293">
        <f>IF($R5293="","",IF($R5294="",1,IF(O5293&lt;&gt;O5294,1,0)))</f>
        <v/>
      </c>
      <c r="Q5293">
        <f>IF(P5293=1,SUM($P$7:P5293),"")</f>
        <v/>
      </c>
      <c r="R5293">
        <f>IF($A5293="","",IF(ISNUMBER($A5293),$A5293,IFERROR(DATEVALUE($A5293),NA())))</f>
        <v/>
      </c>
    </row>
    <row r="5294">
      <c r="O5294">
        <f>IF($R5294="","",CHOOSE($Q$2,YEAR(R5294)*12+MONTH(R5294),INT((R5294-2)/7),YEAR(R5294)*4+ROUNDUP(MONTH(R5294)/3)))</f>
        <v/>
      </c>
      <c r="P5294">
        <f>IF($R5294="","",IF($R5295="",1,IF(O5294&lt;&gt;O5295,1,0)))</f>
        <v/>
      </c>
      <c r="Q5294">
        <f>IF(P5294=1,SUM($P$7:P5294),"")</f>
        <v/>
      </c>
      <c r="R5294">
        <f>IF($A5294="","",IF(ISNUMBER($A5294),$A5294,IFERROR(DATEVALUE($A5294),NA())))</f>
        <v/>
      </c>
    </row>
    <row r="5295">
      <c r="O5295">
        <f>IF($R5295="","",CHOOSE($Q$2,YEAR(R5295)*12+MONTH(R5295),INT((R5295-2)/7),YEAR(R5295)*4+ROUNDUP(MONTH(R5295)/3)))</f>
        <v/>
      </c>
      <c r="P5295">
        <f>IF($R5295="","",IF($R5296="",1,IF(O5295&lt;&gt;O5296,1,0)))</f>
        <v/>
      </c>
      <c r="Q5295">
        <f>IF(P5295=1,SUM($P$7:P5295),"")</f>
        <v/>
      </c>
      <c r="R5295">
        <f>IF($A5295="","",IF(ISNUMBER($A5295),$A5295,IFERROR(DATEVALUE($A5295),NA())))</f>
        <v/>
      </c>
    </row>
    <row r="5296">
      <c r="O5296">
        <f>IF($R5296="","",CHOOSE($Q$2,YEAR(R5296)*12+MONTH(R5296),INT((R5296-2)/7),YEAR(R5296)*4+ROUNDUP(MONTH(R5296)/3)))</f>
        <v/>
      </c>
      <c r="P5296">
        <f>IF($R5296="","",IF($R5297="",1,IF(O5296&lt;&gt;O5297,1,0)))</f>
        <v/>
      </c>
      <c r="Q5296">
        <f>IF(P5296=1,SUM($P$7:P5296),"")</f>
        <v/>
      </c>
      <c r="R5296">
        <f>IF($A5296="","",IF(ISNUMBER($A5296),$A5296,IFERROR(DATEVALUE($A5296),NA())))</f>
        <v/>
      </c>
    </row>
    <row r="5297">
      <c r="O5297">
        <f>IF($R5297="","",CHOOSE($Q$2,YEAR(R5297)*12+MONTH(R5297),INT((R5297-2)/7),YEAR(R5297)*4+ROUNDUP(MONTH(R5297)/3)))</f>
        <v/>
      </c>
      <c r="P5297">
        <f>IF($R5297="","",IF($R5298="",1,IF(O5297&lt;&gt;O5298,1,0)))</f>
        <v/>
      </c>
      <c r="Q5297">
        <f>IF(P5297=1,SUM($P$7:P5297),"")</f>
        <v/>
      </c>
      <c r="R5297">
        <f>IF($A5297="","",IF(ISNUMBER($A5297),$A5297,IFERROR(DATEVALUE($A5297),NA())))</f>
        <v/>
      </c>
    </row>
    <row r="5298">
      <c r="O5298">
        <f>IF($R5298="","",CHOOSE($Q$2,YEAR(R5298)*12+MONTH(R5298),INT((R5298-2)/7),YEAR(R5298)*4+ROUNDUP(MONTH(R5298)/3)))</f>
        <v/>
      </c>
      <c r="P5298">
        <f>IF($R5298="","",IF($R5299="",1,IF(O5298&lt;&gt;O5299,1,0)))</f>
        <v/>
      </c>
      <c r="Q5298">
        <f>IF(P5298=1,SUM($P$7:P5298),"")</f>
        <v/>
      </c>
      <c r="R5298">
        <f>IF($A5298="","",IF(ISNUMBER($A5298),$A5298,IFERROR(DATEVALUE($A5298),NA())))</f>
        <v/>
      </c>
    </row>
    <row r="5299">
      <c r="O5299">
        <f>IF($R5299="","",CHOOSE($Q$2,YEAR(R5299)*12+MONTH(R5299),INT((R5299-2)/7),YEAR(R5299)*4+ROUNDUP(MONTH(R5299)/3)))</f>
        <v/>
      </c>
      <c r="P5299">
        <f>IF($R5299="","",IF($R5300="",1,IF(O5299&lt;&gt;O5300,1,0)))</f>
        <v/>
      </c>
      <c r="Q5299">
        <f>IF(P5299=1,SUM($P$7:P5299),"")</f>
        <v/>
      </c>
      <c r="R5299">
        <f>IF($A5299="","",IF(ISNUMBER($A5299),$A5299,IFERROR(DATEVALUE($A5299),NA())))</f>
        <v/>
      </c>
    </row>
    <row r="5300">
      <c r="O5300">
        <f>IF($R5300="","",CHOOSE($Q$2,YEAR(R5300)*12+MONTH(R5300),INT((R5300-2)/7),YEAR(R5300)*4+ROUNDUP(MONTH(R5300)/3)))</f>
        <v/>
      </c>
      <c r="P5300">
        <f>IF($R5300="","",IF($R5301="",1,IF(O5300&lt;&gt;O5301,1,0)))</f>
        <v/>
      </c>
      <c r="Q5300">
        <f>IF(P5300=1,SUM($P$7:P5300),"")</f>
        <v/>
      </c>
      <c r="R5300">
        <f>IF($A5300="","",IF(ISNUMBER($A5300),$A5300,IFERROR(DATEVALUE($A5300),NA())))</f>
        <v/>
      </c>
    </row>
    <row r="5301">
      <c r="O5301">
        <f>IF($R5301="","",CHOOSE($Q$2,YEAR(R5301)*12+MONTH(R5301),INT((R5301-2)/7),YEAR(R5301)*4+ROUNDUP(MONTH(R5301)/3)))</f>
        <v/>
      </c>
      <c r="P5301">
        <f>IF($R5301="","",IF($R5302="",1,IF(O5301&lt;&gt;O5302,1,0)))</f>
        <v/>
      </c>
      <c r="Q5301">
        <f>IF(P5301=1,SUM($P$7:P5301),"")</f>
        <v/>
      </c>
      <c r="R5301">
        <f>IF($A5301="","",IF(ISNUMBER($A5301),$A5301,IFERROR(DATEVALUE($A5301),NA())))</f>
        <v/>
      </c>
    </row>
    <row r="5302">
      <c r="O5302">
        <f>IF($R5302="","",CHOOSE($Q$2,YEAR(R5302)*12+MONTH(R5302),INT((R5302-2)/7),YEAR(R5302)*4+ROUNDUP(MONTH(R5302)/3)))</f>
        <v/>
      </c>
      <c r="P5302">
        <f>IF($R5302="","",IF($R5303="",1,IF(O5302&lt;&gt;O5303,1,0)))</f>
        <v/>
      </c>
      <c r="Q5302">
        <f>IF(P5302=1,SUM($P$7:P5302),"")</f>
        <v/>
      </c>
      <c r="R5302">
        <f>IF($A5302="","",IF(ISNUMBER($A5302),$A5302,IFERROR(DATEVALUE($A5302),NA())))</f>
        <v/>
      </c>
    </row>
    <row r="5303">
      <c r="O5303">
        <f>IF($R5303="","",CHOOSE($Q$2,YEAR(R5303)*12+MONTH(R5303),INT((R5303-2)/7),YEAR(R5303)*4+ROUNDUP(MONTH(R5303)/3)))</f>
        <v/>
      </c>
      <c r="P5303">
        <f>IF($R5303="","",IF($R5304="",1,IF(O5303&lt;&gt;O5304,1,0)))</f>
        <v/>
      </c>
      <c r="Q5303">
        <f>IF(P5303=1,SUM($P$7:P5303),"")</f>
        <v/>
      </c>
      <c r="R5303">
        <f>IF($A5303="","",IF(ISNUMBER($A5303),$A5303,IFERROR(DATEVALUE($A5303),NA())))</f>
        <v/>
      </c>
    </row>
    <row r="5304">
      <c r="O5304">
        <f>IF($R5304="","",CHOOSE($Q$2,YEAR(R5304)*12+MONTH(R5304),INT((R5304-2)/7),YEAR(R5304)*4+ROUNDUP(MONTH(R5304)/3)))</f>
        <v/>
      </c>
      <c r="P5304">
        <f>IF($R5304="","",IF($R5305="",1,IF(O5304&lt;&gt;O5305,1,0)))</f>
        <v/>
      </c>
      <c r="Q5304">
        <f>IF(P5304=1,SUM($P$7:P5304),"")</f>
        <v/>
      </c>
      <c r="R5304">
        <f>IF($A5304="","",IF(ISNUMBER($A5304),$A5304,IFERROR(DATEVALUE($A5304),NA())))</f>
        <v/>
      </c>
    </row>
    <row r="5305">
      <c r="O5305">
        <f>IF($R5305="","",CHOOSE($Q$2,YEAR(R5305)*12+MONTH(R5305),INT((R5305-2)/7),YEAR(R5305)*4+ROUNDUP(MONTH(R5305)/3)))</f>
        <v/>
      </c>
      <c r="P5305">
        <f>IF($R5305="","",IF($R5306="",1,IF(O5305&lt;&gt;O5306,1,0)))</f>
        <v/>
      </c>
      <c r="Q5305">
        <f>IF(P5305=1,SUM($P$7:P5305),"")</f>
        <v/>
      </c>
      <c r="R5305">
        <f>IF($A5305="","",IF(ISNUMBER($A5305),$A5305,IFERROR(DATEVALUE($A5305),NA())))</f>
        <v/>
      </c>
    </row>
    <row r="5306">
      <c r="O5306">
        <f>IF($R5306="","",CHOOSE($Q$2,YEAR(R5306)*12+MONTH(R5306),INT((R5306-2)/7),YEAR(R5306)*4+ROUNDUP(MONTH(R5306)/3)))</f>
        <v/>
      </c>
      <c r="P5306">
        <f>IF($R5306="","",IF($R5307="",1,IF(O5306&lt;&gt;O5307,1,0)))</f>
        <v/>
      </c>
      <c r="Q5306">
        <f>IF(P5306=1,SUM($P$7:P5306),"")</f>
        <v/>
      </c>
      <c r="R5306">
        <f>IF($A5306="","",IF(ISNUMBER($A5306),$A5306,IFERROR(DATEVALUE($A5306),NA())))</f>
        <v/>
      </c>
    </row>
    <row r="5307">
      <c r="O5307">
        <f>IF($R5307="","",CHOOSE($Q$2,YEAR(R5307)*12+MONTH(R5307),INT((R5307-2)/7),YEAR(R5307)*4+ROUNDUP(MONTH(R5307)/3)))</f>
        <v/>
      </c>
      <c r="P5307">
        <f>IF($R5307="","",IF($R5308="",1,IF(O5307&lt;&gt;O5308,1,0)))</f>
        <v/>
      </c>
      <c r="Q5307">
        <f>IF(P5307=1,SUM($P$7:P5307),"")</f>
        <v/>
      </c>
      <c r="R5307">
        <f>IF($A5307="","",IF(ISNUMBER($A5307),$A5307,IFERROR(DATEVALUE($A5307),NA())))</f>
        <v/>
      </c>
    </row>
    <row r="5308">
      <c r="O5308">
        <f>IF($R5308="","",CHOOSE($Q$2,YEAR(R5308)*12+MONTH(R5308),INT((R5308-2)/7),YEAR(R5308)*4+ROUNDUP(MONTH(R5308)/3)))</f>
        <v/>
      </c>
      <c r="P5308">
        <f>IF($R5308="","",IF($R5309="",1,IF(O5308&lt;&gt;O5309,1,0)))</f>
        <v/>
      </c>
      <c r="Q5308">
        <f>IF(P5308=1,SUM($P$7:P5308),"")</f>
        <v/>
      </c>
      <c r="R5308">
        <f>IF($A5308="","",IF(ISNUMBER($A5308),$A5308,IFERROR(DATEVALUE($A5308),NA())))</f>
        <v/>
      </c>
    </row>
    <row r="5309">
      <c r="O5309">
        <f>IF($R5309="","",CHOOSE($Q$2,YEAR(R5309)*12+MONTH(R5309),INT((R5309-2)/7),YEAR(R5309)*4+ROUNDUP(MONTH(R5309)/3)))</f>
        <v/>
      </c>
      <c r="P5309">
        <f>IF($R5309="","",IF($R5310="",1,IF(O5309&lt;&gt;O5310,1,0)))</f>
        <v/>
      </c>
      <c r="Q5309">
        <f>IF(P5309=1,SUM($P$7:P5309),"")</f>
        <v/>
      </c>
      <c r="R5309">
        <f>IF($A5309="","",IF(ISNUMBER($A5309),$A5309,IFERROR(DATEVALUE($A5309),NA())))</f>
        <v/>
      </c>
    </row>
    <row r="5310">
      <c r="O5310">
        <f>IF($R5310="","",CHOOSE($Q$2,YEAR(R5310)*12+MONTH(R5310),INT((R5310-2)/7),YEAR(R5310)*4+ROUNDUP(MONTH(R5310)/3)))</f>
        <v/>
      </c>
      <c r="P5310">
        <f>IF($R5310="","",IF($R5311="",1,IF(O5310&lt;&gt;O5311,1,0)))</f>
        <v/>
      </c>
      <c r="Q5310">
        <f>IF(P5310=1,SUM($P$7:P5310),"")</f>
        <v/>
      </c>
      <c r="R5310">
        <f>IF($A5310="","",IF(ISNUMBER($A5310),$A5310,IFERROR(DATEVALUE($A5310),NA())))</f>
        <v/>
      </c>
    </row>
    <row r="5311">
      <c r="O5311">
        <f>IF($R5311="","",CHOOSE($Q$2,YEAR(R5311)*12+MONTH(R5311),INT((R5311-2)/7),YEAR(R5311)*4+ROUNDUP(MONTH(R5311)/3)))</f>
        <v/>
      </c>
      <c r="P5311">
        <f>IF($R5311="","",IF($R5312="",1,IF(O5311&lt;&gt;O5312,1,0)))</f>
        <v/>
      </c>
      <c r="Q5311">
        <f>IF(P5311=1,SUM($P$7:P5311),"")</f>
        <v/>
      </c>
      <c r="R5311">
        <f>IF($A5311="","",IF(ISNUMBER($A5311),$A5311,IFERROR(DATEVALUE($A5311),NA())))</f>
        <v/>
      </c>
    </row>
    <row r="5312">
      <c r="O5312">
        <f>IF($R5312="","",CHOOSE($Q$2,YEAR(R5312)*12+MONTH(R5312),INT((R5312-2)/7),YEAR(R5312)*4+ROUNDUP(MONTH(R5312)/3)))</f>
        <v/>
      </c>
      <c r="P5312">
        <f>IF($R5312="","",IF($R5313="",1,IF(O5312&lt;&gt;O5313,1,0)))</f>
        <v/>
      </c>
      <c r="Q5312">
        <f>IF(P5312=1,SUM($P$7:P5312),"")</f>
        <v/>
      </c>
      <c r="R5312">
        <f>IF($A5312="","",IF(ISNUMBER($A5312),$A5312,IFERROR(DATEVALUE($A5312),NA())))</f>
        <v/>
      </c>
    </row>
    <row r="5313">
      <c r="O5313">
        <f>IF($R5313="","",CHOOSE($Q$2,YEAR(R5313)*12+MONTH(R5313),INT((R5313-2)/7),YEAR(R5313)*4+ROUNDUP(MONTH(R5313)/3)))</f>
        <v/>
      </c>
      <c r="P5313">
        <f>IF($R5313="","",IF($R5314="",1,IF(O5313&lt;&gt;O5314,1,0)))</f>
        <v/>
      </c>
      <c r="Q5313">
        <f>IF(P5313=1,SUM($P$7:P5313),"")</f>
        <v/>
      </c>
      <c r="R5313">
        <f>IF($A5313="","",IF(ISNUMBER($A5313),$A5313,IFERROR(DATEVALUE($A5313),NA())))</f>
        <v/>
      </c>
    </row>
    <row r="5314">
      <c r="O5314">
        <f>IF($R5314="","",CHOOSE($Q$2,YEAR(R5314)*12+MONTH(R5314),INT((R5314-2)/7),YEAR(R5314)*4+ROUNDUP(MONTH(R5314)/3)))</f>
        <v/>
      </c>
      <c r="P5314">
        <f>IF($R5314="","",IF($R5315="",1,IF(O5314&lt;&gt;O5315,1,0)))</f>
        <v/>
      </c>
      <c r="Q5314">
        <f>IF(P5314=1,SUM($P$7:P5314),"")</f>
        <v/>
      </c>
      <c r="R5314">
        <f>IF($A5314="","",IF(ISNUMBER($A5314),$A5314,IFERROR(DATEVALUE($A5314),NA())))</f>
        <v/>
      </c>
    </row>
    <row r="5315">
      <c r="O5315">
        <f>IF($R5315="","",CHOOSE($Q$2,YEAR(R5315)*12+MONTH(R5315),INT((R5315-2)/7),YEAR(R5315)*4+ROUNDUP(MONTH(R5315)/3)))</f>
        <v/>
      </c>
      <c r="P5315">
        <f>IF($R5315="","",IF($R5316="",1,IF(O5315&lt;&gt;O5316,1,0)))</f>
        <v/>
      </c>
      <c r="Q5315">
        <f>IF(P5315=1,SUM($P$7:P5315),"")</f>
        <v/>
      </c>
      <c r="R5315">
        <f>IF($A5315="","",IF(ISNUMBER($A5315),$A5315,IFERROR(DATEVALUE($A5315),NA())))</f>
        <v/>
      </c>
    </row>
    <row r="5316">
      <c r="O5316">
        <f>IF($R5316="","",CHOOSE($Q$2,YEAR(R5316)*12+MONTH(R5316),INT((R5316-2)/7),YEAR(R5316)*4+ROUNDUP(MONTH(R5316)/3)))</f>
        <v/>
      </c>
      <c r="P5316">
        <f>IF($R5316="","",IF($R5317="",1,IF(O5316&lt;&gt;O5317,1,0)))</f>
        <v/>
      </c>
      <c r="Q5316">
        <f>IF(P5316=1,SUM($P$7:P5316),"")</f>
        <v/>
      </c>
      <c r="R5316">
        <f>IF($A5316="","",IF(ISNUMBER($A5316),$A5316,IFERROR(DATEVALUE($A5316),NA())))</f>
        <v/>
      </c>
    </row>
    <row r="5317">
      <c r="O5317">
        <f>IF($R5317="","",CHOOSE($Q$2,YEAR(R5317)*12+MONTH(R5317),INT((R5317-2)/7),YEAR(R5317)*4+ROUNDUP(MONTH(R5317)/3)))</f>
        <v/>
      </c>
      <c r="P5317">
        <f>IF($R5317="","",IF($R5318="",1,IF(O5317&lt;&gt;O5318,1,0)))</f>
        <v/>
      </c>
      <c r="Q5317">
        <f>IF(P5317=1,SUM($P$7:P5317),"")</f>
        <v/>
      </c>
      <c r="R5317">
        <f>IF($A5317="","",IF(ISNUMBER($A5317),$A5317,IFERROR(DATEVALUE($A5317),NA())))</f>
        <v/>
      </c>
    </row>
    <row r="5318">
      <c r="O5318">
        <f>IF($R5318="","",CHOOSE($Q$2,YEAR(R5318)*12+MONTH(R5318),INT((R5318-2)/7),YEAR(R5318)*4+ROUNDUP(MONTH(R5318)/3)))</f>
        <v/>
      </c>
      <c r="P5318">
        <f>IF($R5318="","",IF($R5319="",1,IF(O5318&lt;&gt;O5319,1,0)))</f>
        <v/>
      </c>
      <c r="Q5318">
        <f>IF(P5318=1,SUM($P$7:P5318),"")</f>
        <v/>
      </c>
      <c r="R5318">
        <f>IF($A5318="","",IF(ISNUMBER($A5318),$A5318,IFERROR(DATEVALUE($A5318),NA())))</f>
        <v/>
      </c>
    </row>
    <row r="5319">
      <c r="O5319">
        <f>IF($R5319="","",CHOOSE($Q$2,YEAR(R5319)*12+MONTH(R5319),INT((R5319-2)/7),YEAR(R5319)*4+ROUNDUP(MONTH(R5319)/3)))</f>
        <v/>
      </c>
      <c r="P5319">
        <f>IF($R5319="","",IF($R5320="",1,IF(O5319&lt;&gt;O5320,1,0)))</f>
        <v/>
      </c>
      <c r="Q5319">
        <f>IF(P5319=1,SUM($P$7:P5319),"")</f>
        <v/>
      </c>
      <c r="R5319">
        <f>IF($A5319="","",IF(ISNUMBER($A5319),$A5319,IFERROR(DATEVALUE($A5319),NA())))</f>
        <v/>
      </c>
    </row>
    <row r="5320">
      <c r="O5320">
        <f>IF($R5320="","",CHOOSE($Q$2,YEAR(R5320)*12+MONTH(R5320),INT((R5320-2)/7),YEAR(R5320)*4+ROUNDUP(MONTH(R5320)/3)))</f>
        <v/>
      </c>
      <c r="P5320">
        <f>IF($R5320="","",IF($R5321="",1,IF(O5320&lt;&gt;O5321,1,0)))</f>
        <v/>
      </c>
      <c r="Q5320">
        <f>IF(P5320=1,SUM($P$7:P5320),"")</f>
        <v/>
      </c>
      <c r="R5320">
        <f>IF($A5320="","",IF(ISNUMBER($A5320),$A5320,IFERROR(DATEVALUE($A5320),NA())))</f>
        <v/>
      </c>
    </row>
    <row r="5321">
      <c r="O5321">
        <f>IF($R5321="","",CHOOSE($Q$2,YEAR(R5321)*12+MONTH(R5321),INT((R5321-2)/7),YEAR(R5321)*4+ROUNDUP(MONTH(R5321)/3)))</f>
        <v/>
      </c>
      <c r="P5321">
        <f>IF($R5321="","",IF($R5322="",1,IF(O5321&lt;&gt;O5322,1,0)))</f>
        <v/>
      </c>
      <c r="Q5321">
        <f>IF(P5321=1,SUM($P$7:P5321),"")</f>
        <v/>
      </c>
      <c r="R5321">
        <f>IF($A5321="","",IF(ISNUMBER($A5321),$A5321,IFERROR(DATEVALUE($A5321),NA())))</f>
        <v/>
      </c>
    </row>
    <row r="5322">
      <c r="O5322">
        <f>IF($R5322="","",CHOOSE($Q$2,YEAR(R5322)*12+MONTH(R5322),INT((R5322-2)/7),YEAR(R5322)*4+ROUNDUP(MONTH(R5322)/3)))</f>
        <v/>
      </c>
      <c r="P5322">
        <f>IF($R5322="","",IF($R5323="",1,IF(O5322&lt;&gt;O5323,1,0)))</f>
        <v/>
      </c>
      <c r="Q5322">
        <f>IF(P5322=1,SUM($P$7:P5322),"")</f>
        <v/>
      </c>
      <c r="R5322">
        <f>IF($A5322="","",IF(ISNUMBER($A5322),$A5322,IFERROR(DATEVALUE($A5322),NA())))</f>
        <v/>
      </c>
    </row>
    <row r="5323">
      <c r="O5323">
        <f>IF($R5323="","",CHOOSE($Q$2,YEAR(R5323)*12+MONTH(R5323),INT((R5323-2)/7),YEAR(R5323)*4+ROUNDUP(MONTH(R5323)/3)))</f>
        <v/>
      </c>
      <c r="P5323">
        <f>IF($R5323="","",IF($R5324="",1,IF(O5323&lt;&gt;O5324,1,0)))</f>
        <v/>
      </c>
      <c r="Q5323">
        <f>IF(P5323=1,SUM($P$7:P5323),"")</f>
        <v/>
      </c>
      <c r="R5323">
        <f>IF($A5323="","",IF(ISNUMBER($A5323),$A5323,IFERROR(DATEVALUE($A5323),NA())))</f>
        <v/>
      </c>
    </row>
    <row r="5324">
      <c r="O5324">
        <f>IF($R5324="","",CHOOSE($Q$2,YEAR(R5324)*12+MONTH(R5324),INT((R5324-2)/7),YEAR(R5324)*4+ROUNDUP(MONTH(R5324)/3)))</f>
        <v/>
      </c>
      <c r="P5324">
        <f>IF($R5324="","",IF($R5325="",1,IF(O5324&lt;&gt;O5325,1,0)))</f>
        <v/>
      </c>
      <c r="Q5324">
        <f>IF(P5324=1,SUM($P$7:P5324),"")</f>
        <v/>
      </c>
      <c r="R5324">
        <f>IF($A5324="","",IF(ISNUMBER($A5324),$A5324,IFERROR(DATEVALUE($A5324),NA())))</f>
        <v/>
      </c>
    </row>
    <row r="5325">
      <c r="O5325">
        <f>IF($R5325="","",CHOOSE($Q$2,YEAR(R5325)*12+MONTH(R5325),INT((R5325-2)/7),YEAR(R5325)*4+ROUNDUP(MONTH(R5325)/3)))</f>
        <v/>
      </c>
      <c r="P5325">
        <f>IF($R5325="","",IF($R5326="",1,IF(O5325&lt;&gt;O5326,1,0)))</f>
        <v/>
      </c>
      <c r="Q5325">
        <f>IF(P5325=1,SUM($P$7:P5325),"")</f>
        <v/>
      </c>
      <c r="R5325">
        <f>IF($A5325="","",IF(ISNUMBER($A5325),$A5325,IFERROR(DATEVALUE($A5325),NA())))</f>
        <v/>
      </c>
    </row>
    <row r="5326">
      <c r="O5326">
        <f>IF($R5326="","",CHOOSE($Q$2,YEAR(R5326)*12+MONTH(R5326),INT((R5326-2)/7),YEAR(R5326)*4+ROUNDUP(MONTH(R5326)/3)))</f>
        <v/>
      </c>
      <c r="P5326">
        <f>IF($R5326="","",IF($R5327="",1,IF(O5326&lt;&gt;O5327,1,0)))</f>
        <v/>
      </c>
      <c r="Q5326">
        <f>IF(P5326=1,SUM($P$7:P5326),"")</f>
        <v/>
      </c>
      <c r="R5326">
        <f>IF($A5326="","",IF(ISNUMBER($A5326),$A5326,IFERROR(DATEVALUE($A5326),NA())))</f>
        <v/>
      </c>
    </row>
    <row r="5327">
      <c r="O5327">
        <f>IF($R5327="","",CHOOSE($Q$2,YEAR(R5327)*12+MONTH(R5327),INT((R5327-2)/7),YEAR(R5327)*4+ROUNDUP(MONTH(R5327)/3)))</f>
        <v/>
      </c>
      <c r="P5327">
        <f>IF($R5327="","",IF($R5328="",1,IF(O5327&lt;&gt;O5328,1,0)))</f>
        <v/>
      </c>
      <c r="Q5327">
        <f>IF(P5327=1,SUM($P$7:P5327),"")</f>
        <v/>
      </c>
      <c r="R5327">
        <f>IF($A5327="","",IF(ISNUMBER($A5327),$A5327,IFERROR(DATEVALUE($A5327),NA())))</f>
        <v/>
      </c>
    </row>
    <row r="5328">
      <c r="O5328">
        <f>IF($R5328="","",CHOOSE($Q$2,YEAR(R5328)*12+MONTH(R5328),INT((R5328-2)/7),YEAR(R5328)*4+ROUNDUP(MONTH(R5328)/3)))</f>
        <v/>
      </c>
      <c r="P5328">
        <f>IF($R5328="","",IF($R5329="",1,IF(O5328&lt;&gt;O5329,1,0)))</f>
        <v/>
      </c>
      <c r="Q5328">
        <f>IF(P5328=1,SUM($P$7:P5328),"")</f>
        <v/>
      </c>
      <c r="R5328">
        <f>IF($A5328="","",IF(ISNUMBER($A5328),$A5328,IFERROR(DATEVALUE($A5328),NA())))</f>
        <v/>
      </c>
    </row>
    <row r="5329">
      <c r="O5329">
        <f>IF($R5329="","",CHOOSE($Q$2,YEAR(R5329)*12+MONTH(R5329),INT((R5329-2)/7),YEAR(R5329)*4+ROUNDUP(MONTH(R5329)/3)))</f>
        <v/>
      </c>
      <c r="P5329">
        <f>IF($R5329="","",IF($R5330="",1,IF(O5329&lt;&gt;O5330,1,0)))</f>
        <v/>
      </c>
      <c r="Q5329">
        <f>IF(P5329=1,SUM($P$7:P5329),"")</f>
        <v/>
      </c>
      <c r="R5329">
        <f>IF($A5329="","",IF(ISNUMBER($A5329),$A5329,IFERROR(DATEVALUE($A5329),NA())))</f>
        <v/>
      </c>
    </row>
    <row r="5330">
      <c r="O5330">
        <f>IF($R5330="","",CHOOSE($Q$2,YEAR(R5330)*12+MONTH(R5330),INT((R5330-2)/7),YEAR(R5330)*4+ROUNDUP(MONTH(R5330)/3)))</f>
        <v/>
      </c>
      <c r="P5330">
        <f>IF($R5330="","",IF($R5331="",1,IF(O5330&lt;&gt;O5331,1,0)))</f>
        <v/>
      </c>
      <c r="Q5330">
        <f>IF(P5330=1,SUM($P$7:P5330),"")</f>
        <v/>
      </c>
      <c r="R5330">
        <f>IF($A5330="","",IF(ISNUMBER($A5330),$A5330,IFERROR(DATEVALUE($A5330),NA())))</f>
        <v/>
      </c>
    </row>
    <row r="5331">
      <c r="O5331">
        <f>IF($R5331="","",CHOOSE($Q$2,YEAR(R5331)*12+MONTH(R5331),INT((R5331-2)/7),YEAR(R5331)*4+ROUNDUP(MONTH(R5331)/3)))</f>
        <v/>
      </c>
      <c r="P5331">
        <f>IF($R5331="","",IF($R5332="",1,IF(O5331&lt;&gt;O5332,1,0)))</f>
        <v/>
      </c>
      <c r="Q5331">
        <f>IF(P5331=1,SUM($P$7:P5331),"")</f>
        <v/>
      </c>
      <c r="R5331">
        <f>IF($A5331="","",IF(ISNUMBER($A5331),$A5331,IFERROR(DATEVALUE($A5331),NA())))</f>
        <v/>
      </c>
    </row>
    <row r="5332">
      <c r="O5332">
        <f>IF($R5332="","",CHOOSE($Q$2,YEAR(R5332)*12+MONTH(R5332),INT((R5332-2)/7),YEAR(R5332)*4+ROUNDUP(MONTH(R5332)/3)))</f>
        <v/>
      </c>
      <c r="P5332">
        <f>IF($R5332="","",IF($R5333="",1,IF(O5332&lt;&gt;O5333,1,0)))</f>
        <v/>
      </c>
      <c r="Q5332">
        <f>IF(P5332=1,SUM($P$7:P5332),"")</f>
        <v/>
      </c>
      <c r="R5332">
        <f>IF($A5332="","",IF(ISNUMBER($A5332),$A5332,IFERROR(DATEVALUE($A5332),NA())))</f>
        <v/>
      </c>
    </row>
    <row r="5333">
      <c r="O5333">
        <f>IF($R5333="","",CHOOSE($Q$2,YEAR(R5333)*12+MONTH(R5333),INT((R5333-2)/7),YEAR(R5333)*4+ROUNDUP(MONTH(R5333)/3)))</f>
        <v/>
      </c>
      <c r="P5333">
        <f>IF($R5333="","",IF($R5334="",1,IF(O5333&lt;&gt;O5334,1,0)))</f>
        <v/>
      </c>
      <c r="Q5333">
        <f>IF(P5333=1,SUM($P$7:P5333),"")</f>
        <v/>
      </c>
      <c r="R5333">
        <f>IF($A5333="","",IF(ISNUMBER($A5333),$A5333,IFERROR(DATEVALUE($A5333),NA())))</f>
        <v/>
      </c>
    </row>
    <row r="5334">
      <c r="O5334">
        <f>IF($R5334="","",CHOOSE($Q$2,YEAR(R5334)*12+MONTH(R5334),INT((R5334-2)/7),YEAR(R5334)*4+ROUNDUP(MONTH(R5334)/3)))</f>
        <v/>
      </c>
      <c r="P5334">
        <f>IF($R5334="","",IF($R5335="",1,IF(O5334&lt;&gt;O5335,1,0)))</f>
        <v/>
      </c>
      <c r="Q5334">
        <f>IF(P5334=1,SUM($P$7:P5334),"")</f>
        <v/>
      </c>
      <c r="R5334">
        <f>IF($A5334="","",IF(ISNUMBER($A5334),$A5334,IFERROR(DATEVALUE($A5334),NA())))</f>
        <v/>
      </c>
    </row>
    <row r="5335">
      <c r="O5335">
        <f>IF($R5335="","",CHOOSE($Q$2,YEAR(R5335)*12+MONTH(R5335),INT((R5335-2)/7),YEAR(R5335)*4+ROUNDUP(MONTH(R5335)/3)))</f>
        <v/>
      </c>
      <c r="P5335">
        <f>IF($R5335="","",IF($R5336="",1,IF(O5335&lt;&gt;O5336,1,0)))</f>
        <v/>
      </c>
      <c r="Q5335">
        <f>IF(P5335=1,SUM($P$7:P5335),"")</f>
        <v/>
      </c>
      <c r="R5335">
        <f>IF($A5335="","",IF(ISNUMBER($A5335),$A5335,IFERROR(DATEVALUE($A5335),NA())))</f>
        <v/>
      </c>
    </row>
    <row r="5336">
      <c r="O5336">
        <f>IF($R5336="","",CHOOSE($Q$2,YEAR(R5336)*12+MONTH(R5336),INT((R5336-2)/7),YEAR(R5336)*4+ROUNDUP(MONTH(R5336)/3)))</f>
        <v/>
      </c>
      <c r="P5336">
        <f>IF($R5336="","",IF($R5337="",1,IF(O5336&lt;&gt;O5337,1,0)))</f>
        <v/>
      </c>
      <c r="Q5336">
        <f>IF(P5336=1,SUM($P$7:P5336),"")</f>
        <v/>
      </c>
      <c r="R5336">
        <f>IF($A5336="","",IF(ISNUMBER($A5336),$A5336,IFERROR(DATEVALUE($A5336),NA())))</f>
        <v/>
      </c>
    </row>
    <row r="5337">
      <c r="O5337">
        <f>IF($R5337="","",CHOOSE($Q$2,YEAR(R5337)*12+MONTH(R5337),INT((R5337-2)/7),YEAR(R5337)*4+ROUNDUP(MONTH(R5337)/3)))</f>
        <v/>
      </c>
      <c r="P5337">
        <f>IF($R5337="","",IF($R5338="",1,IF(O5337&lt;&gt;O5338,1,0)))</f>
        <v/>
      </c>
      <c r="Q5337">
        <f>IF(P5337=1,SUM($P$7:P5337),"")</f>
        <v/>
      </c>
      <c r="R5337">
        <f>IF($A5337="","",IF(ISNUMBER($A5337),$A5337,IFERROR(DATEVALUE($A5337),NA())))</f>
        <v/>
      </c>
    </row>
    <row r="5338">
      <c r="O5338">
        <f>IF($R5338="","",CHOOSE($Q$2,YEAR(R5338)*12+MONTH(R5338),INT((R5338-2)/7),YEAR(R5338)*4+ROUNDUP(MONTH(R5338)/3)))</f>
        <v/>
      </c>
      <c r="P5338">
        <f>IF($R5338="","",IF($R5339="",1,IF(O5338&lt;&gt;O5339,1,0)))</f>
        <v/>
      </c>
      <c r="Q5338">
        <f>IF(P5338=1,SUM($P$7:P5338),"")</f>
        <v/>
      </c>
      <c r="R5338">
        <f>IF($A5338="","",IF(ISNUMBER($A5338),$A5338,IFERROR(DATEVALUE($A5338),NA())))</f>
        <v/>
      </c>
    </row>
    <row r="5339">
      <c r="O5339">
        <f>IF($R5339="","",CHOOSE($Q$2,YEAR(R5339)*12+MONTH(R5339),INT((R5339-2)/7),YEAR(R5339)*4+ROUNDUP(MONTH(R5339)/3)))</f>
        <v/>
      </c>
      <c r="P5339">
        <f>IF($R5339="","",IF($R5340="",1,IF(O5339&lt;&gt;O5340,1,0)))</f>
        <v/>
      </c>
      <c r="Q5339">
        <f>IF(P5339=1,SUM($P$7:P5339),"")</f>
        <v/>
      </c>
      <c r="R5339">
        <f>IF($A5339="","",IF(ISNUMBER($A5339),$A5339,IFERROR(DATEVALUE($A5339),NA())))</f>
        <v/>
      </c>
    </row>
    <row r="5340">
      <c r="O5340">
        <f>IF($R5340="","",CHOOSE($Q$2,YEAR(R5340)*12+MONTH(R5340),INT((R5340-2)/7),YEAR(R5340)*4+ROUNDUP(MONTH(R5340)/3)))</f>
        <v/>
      </c>
      <c r="P5340">
        <f>IF($R5340="","",IF($R5341="",1,IF(O5340&lt;&gt;O5341,1,0)))</f>
        <v/>
      </c>
      <c r="Q5340">
        <f>IF(P5340=1,SUM($P$7:P5340),"")</f>
        <v/>
      </c>
      <c r="R5340">
        <f>IF($A5340="","",IF(ISNUMBER($A5340),$A5340,IFERROR(DATEVALUE($A5340),NA())))</f>
        <v/>
      </c>
    </row>
    <row r="5341">
      <c r="O5341">
        <f>IF($R5341="","",CHOOSE($Q$2,YEAR(R5341)*12+MONTH(R5341),INT((R5341-2)/7),YEAR(R5341)*4+ROUNDUP(MONTH(R5341)/3)))</f>
        <v/>
      </c>
      <c r="P5341">
        <f>IF($R5341="","",IF($R5342="",1,IF(O5341&lt;&gt;O5342,1,0)))</f>
        <v/>
      </c>
      <c r="Q5341">
        <f>IF(P5341=1,SUM($P$7:P5341),"")</f>
        <v/>
      </c>
      <c r="R5341">
        <f>IF($A5341="","",IF(ISNUMBER($A5341),$A5341,IFERROR(DATEVALUE($A5341),NA())))</f>
        <v/>
      </c>
    </row>
    <row r="5342">
      <c r="O5342">
        <f>IF($R5342="","",CHOOSE($Q$2,YEAR(R5342)*12+MONTH(R5342),INT((R5342-2)/7),YEAR(R5342)*4+ROUNDUP(MONTH(R5342)/3)))</f>
        <v/>
      </c>
      <c r="P5342">
        <f>IF($R5342="","",IF($R5343="",1,IF(O5342&lt;&gt;O5343,1,0)))</f>
        <v/>
      </c>
      <c r="Q5342">
        <f>IF(P5342=1,SUM($P$7:P5342),"")</f>
        <v/>
      </c>
      <c r="R5342">
        <f>IF($A5342="","",IF(ISNUMBER($A5342),$A5342,IFERROR(DATEVALUE($A5342),NA())))</f>
        <v/>
      </c>
    </row>
    <row r="5343">
      <c r="O5343">
        <f>IF($R5343="","",CHOOSE($Q$2,YEAR(R5343)*12+MONTH(R5343),INT((R5343-2)/7),YEAR(R5343)*4+ROUNDUP(MONTH(R5343)/3)))</f>
        <v/>
      </c>
      <c r="P5343">
        <f>IF($R5343="","",IF($R5344="",1,IF(O5343&lt;&gt;O5344,1,0)))</f>
        <v/>
      </c>
      <c r="Q5343">
        <f>IF(P5343=1,SUM($P$7:P5343),"")</f>
        <v/>
      </c>
      <c r="R5343">
        <f>IF($A5343="","",IF(ISNUMBER($A5343),$A5343,IFERROR(DATEVALUE($A5343),NA())))</f>
        <v/>
      </c>
    </row>
    <row r="5344">
      <c r="O5344">
        <f>IF($R5344="","",CHOOSE($Q$2,YEAR(R5344)*12+MONTH(R5344),INT((R5344-2)/7),YEAR(R5344)*4+ROUNDUP(MONTH(R5344)/3)))</f>
        <v/>
      </c>
      <c r="P5344">
        <f>IF($R5344="","",IF($R5345="",1,IF(O5344&lt;&gt;O5345,1,0)))</f>
        <v/>
      </c>
      <c r="Q5344">
        <f>IF(P5344=1,SUM($P$7:P5344),"")</f>
        <v/>
      </c>
      <c r="R5344">
        <f>IF($A5344="","",IF(ISNUMBER($A5344),$A5344,IFERROR(DATEVALUE($A5344),NA())))</f>
        <v/>
      </c>
    </row>
    <row r="5345">
      <c r="O5345">
        <f>IF($R5345="","",CHOOSE($Q$2,YEAR(R5345)*12+MONTH(R5345),INT((R5345-2)/7),YEAR(R5345)*4+ROUNDUP(MONTH(R5345)/3)))</f>
        <v/>
      </c>
      <c r="P5345">
        <f>IF($R5345="","",IF($R5346="",1,IF(O5345&lt;&gt;O5346,1,0)))</f>
        <v/>
      </c>
      <c r="Q5345">
        <f>IF(P5345=1,SUM($P$7:P5345),"")</f>
        <v/>
      </c>
      <c r="R5345">
        <f>IF($A5345="","",IF(ISNUMBER($A5345),$A5345,IFERROR(DATEVALUE($A5345),NA())))</f>
        <v/>
      </c>
    </row>
    <row r="5346">
      <c r="O5346">
        <f>IF($R5346="","",CHOOSE($Q$2,YEAR(R5346)*12+MONTH(R5346),INT((R5346-2)/7),YEAR(R5346)*4+ROUNDUP(MONTH(R5346)/3)))</f>
        <v/>
      </c>
      <c r="P5346">
        <f>IF($R5346="","",IF($R5347="",1,IF(O5346&lt;&gt;O5347,1,0)))</f>
        <v/>
      </c>
      <c r="Q5346">
        <f>IF(P5346=1,SUM($P$7:P5346),"")</f>
        <v/>
      </c>
      <c r="R5346">
        <f>IF($A5346="","",IF(ISNUMBER($A5346),$A5346,IFERROR(DATEVALUE($A5346),NA())))</f>
        <v/>
      </c>
    </row>
    <row r="5347">
      <c r="O5347">
        <f>IF($R5347="","",CHOOSE($Q$2,YEAR(R5347)*12+MONTH(R5347),INT((R5347-2)/7),YEAR(R5347)*4+ROUNDUP(MONTH(R5347)/3)))</f>
        <v/>
      </c>
      <c r="P5347">
        <f>IF($R5347="","",IF($R5348="",1,IF(O5347&lt;&gt;O5348,1,0)))</f>
        <v/>
      </c>
      <c r="Q5347">
        <f>IF(P5347=1,SUM($P$7:P5347),"")</f>
        <v/>
      </c>
      <c r="R5347">
        <f>IF($A5347="","",IF(ISNUMBER($A5347),$A5347,IFERROR(DATEVALUE($A5347),NA())))</f>
        <v/>
      </c>
    </row>
    <row r="5348">
      <c r="O5348">
        <f>IF($R5348="","",CHOOSE($Q$2,YEAR(R5348)*12+MONTH(R5348),INT((R5348-2)/7),YEAR(R5348)*4+ROUNDUP(MONTH(R5348)/3)))</f>
        <v/>
      </c>
      <c r="P5348">
        <f>IF($R5348="","",IF($R5349="",1,IF(O5348&lt;&gt;O5349,1,0)))</f>
        <v/>
      </c>
      <c r="Q5348">
        <f>IF(P5348=1,SUM($P$7:P5348),"")</f>
        <v/>
      </c>
      <c r="R5348">
        <f>IF($A5348="","",IF(ISNUMBER($A5348),$A5348,IFERROR(DATEVALUE($A5348),NA())))</f>
        <v/>
      </c>
    </row>
    <row r="5349">
      <c r="O5349">
        <f>IF($R5349="","",CHOOSE($Q$2,YEAR(R5349)*12+MONTH(R5349),INT((R5349-2)/7),YEAR(R5349)*4+ROUNDUP(MONTH(R5349)/3)))</f>
        <v/>
      </c>
      <c r="P5349">
        <f>IF($R5349="","",IF($R5350="",1,IF(O5349&lt;&gt;O5350,1,0)))</f>
        <v/>
      </c>
      <c r="Q5349">
        <f>IF(P5349=1,SUM($P$7:P5349),"")</f>
        <v/>
      </c>
      <c r="R5349">
        <f>IF($A5349="","",IF(ISNUMBER($A5349),$A5349,IFERROR(DATEVALUE($A5349),NA())))</f>
        <v/>
      </c>
    </row>
    <row r="5350">
      <c r="O5350">
        <f>IF($R5350="","",CHOOSE($Q$2,YEAR(R5350)*12+MONTH(R5350),INT((R5350-2)/7),YEAR(R5350)*4+ROUNDUP(MONTH(R5350)/3)))</f>
        <v/>
      </c>
      <c r="P5350">
        <f>IF($R5350="","",IF($R5351="",1,IF(O5350&lt;&gt;O5351,1,0)))</f>
        <v/>
      </c>
      <c r="Q5350">
        <f>IF(P5350=1,SUM($P$7:P5350),"")</f>
        <v/>
      </c>
      <c r="R5350">
        <f>IF($A5350="","",IF(ISNUMBER($A5350),$A5350,IFERROR(DATEVALUE($A5350),NA())))</f>
        <v/>
      </c>
    </row>
    <row r="5351">
      <c r="O5351">
        <f>IF($R5351="","",CHOOSE($Q$2,YEAR(R5351)*12+MONTH(R5351),INT((R5351-2)/7),YEAR(R5351)*4+ROUNDUP(MONTH(R5351)/3)))</f>
        <v/>
      </c>
      <c r="P5351">
        <f>IF($R5351="","",IF($R5352="",1,IF(O5351&lt;&gt;O5352,1,0)))</f>
        <v/>
      </c>
      <c r="Q5351">
        <f>IF(P5351=1,SUM($P$7:P5351),"")</f>
        <v/>
      </c>
      <c r="R5351">
        <f>IF($A5351="","",IF(ISNUMBER($A5351),$A5351,IFERROR(DATEVALUE($A5351),NA())))</f>
        <v/>
      </c>
    </row>
    <row r="5352">
      <c r="O5352">
        <f>IF($R5352="","",CHOOSE($Q$2,YEAR(R5352)*12+MONTH(R5352),INT((R5352-2)/7),YEAR(R5352)*4+ROUNDUP(MONTH(R5352)/3)))</f>
        <v/>
      </c>
      <c r="P5352">
        <f>IF($R5352="","",IF($R5353="",1,IF(O5352&lt;&gt;O5353,1,0)))</f>
        <v/>
      </c>
      <c r="Q5352">
        <f>IF(P5352=1,SUM($P$7:P5352),"")</f>
        <v/>
      </c>
      <c r="R5352">
        <f>IF($A5352="","",IF(ISNUMBER($A5352),$A5352,IFERROR(DATEVALUE($A5352),NA())))</f>
        <v/>
      </c>
    </row>
    <row r="5353">
      <c r="O5353">
        <f>IF($R5353="","",CHOOSE($Q$2,YEAR(R5353)*12+MONTH(R5353),INT((R5353-2)/7),YEAR(R5353)*4+ROUNDUP(MONTH(R5353)/3)))</f>
        <v/>
      </c>
      <c r="P5353">
        <f>IF($R5353="","",IF($R5354="",1,IF(O5353&lt;&gt;O5354,1,0)))</f>
        <v/>
      </c>
      <c r="Q5353">
        <f>IF(P5353=1,SUM($P$7:P5353),"")</f>
        <v/>
      </c>
      <c r="R5353">
        <f>IF($A5353="","",IF(ISNUMBER($A5353),$A5353,IFERROR(DATEVALUE($A5353),NA())))</f>
        <v/>
      </c>
    </row>
    <row r="5354">
      <c r="O5354">
        <f>IF($R5354="","",CHOOSE($Q$2,YEAR(R5354)*12+MONTH(R5354),INT((R5354-2)/7),YEAR(R5354)*4+ROUNDUP(MONTH(R5354)/3)))</f>
        <v/>
      </c>
      <c r="P5354">
        <f>IF($R5354="","",IF($R5355="",1,IF(O5354&lt;&gt;O5355,1,0)))</f>
        <v/>
      </c>
      <c r="Q5354">
        <f>IF(P5354=1,SUM($P$7:P5354),"")</f>
        <v/>
      </c>
      <c r="R5354">
        <f>IF($A5354="","",IF(ISNUMBER($A5354),$A5354,IFERROR(DATEVALUE($A5354),NA())))</f>
        <v/>
      </c>
    </row>
    <row r="5355">
      <c r="O5355">
        <f>IF($R5355="","",CHOOSE($Q$2,YEAR(R5355)*12+MONTH(R5355),INT((R5355-2)/7),YEAR(R5355)*4+ROUNDUP(MONTH(R5355)/3)))</f>
        <v/>
      </c>
      <c r="P5355">
        <f>IF($R5355="","",IF($R5356="",1,IF(O5355&lt;&gt;O5356,1,0)))</f>
        <v/>
      </c>
      <c r="Q5355">
        <f>IF(P5355=1,SUM($P$7:P5355),"")</f>
        <v/>
      </c>
      <c r="R5355">
        <f>IF($A5355="","",IF(ISNUMBER($A5355),$A5355,IFERROR(DATEVALUE($A5355),NA())))</f>
        <v/>
      </c>
    </row>
    <row r="5356">
      <c r="O5356">
        <f>IF($R5356="","",CHOOSE($Q$2,YEAR(R5356)*12+MONTH(R5356),INT((R5356-2)/7),YEAR(R5356)*4+ROUNDUP(MONTH(R5356)/3)))</f>
        <v/>
      </c>
      <c r="P5356">
        <f>IF($R5356="","",IF($R5357="",1,IF(O5356&lt;&gt;O5357,1,0)))</f>
        <v/>
      </c>
      <c r="Q5356">
        <f>IF(P5356=1,SUM($P$7:P5356),"")</f>
        <v/>
      </c>
      <c r="R5356">
        <f>IF($A5356="","",IF(ISNUMBER($A5356),$A5356,IFERROR(DATEVALUE($A5356),NA())))</f>
        <v/>
      </c>
    </row>
    <row r="5357">
      <c r="O5357">
        <f>IF($R5357="","",CHOOSE($Q$2,YEAR(R5357)*12+MONTH(R5357),INT((R5357-2)/7),YEAR(R5357)*4+ROUNDUP(MONTH(R5357)/3)))</f>
        <v/>
      </c>
      <c r="P5357">
        <f>IF($R5357="","",IF($R5358="",1,IF(O5357&lt;&gt;O5358,1,0)))</f>
        <v/>
      </c>
      <c r="Q5357">
        <f>IF(P5357=1,SUM($P$7:P5357),"")</f>
        <v/>
      </c>
      <c r="R5357">
        <f>IF($A5357="","",IF(ISNUMBER($A5357),$A5357,IFERROR(DATEVALUE($A5357),NA())))</f>
        <v/>
      </c>
    </row>
    <row r="5358">
      <c r="O5358">
        <f>IF($R5358="","",CHOOSE($Q$2,YEAR(R5358)*12+MONTH(R5358),INT((R5358-2)/7),YEAR(R5358)*4+ROUNDUP(MONTH(R5358)/3)))</f>
        <v/>
      </c>
      <c r="P5358">
        <f>IF($R5358="","",IF($R5359="",1,IF(O5358&lt;&gt;O5359,1,0)))</f>
        <v/>
      </c>
      <c r="Q5358">
        <f>IF(P5358=1,SUM($P$7:P5358),"")</f>
        <v/>
      </c>
      <c r="R5358">
        <f>IF($A5358="","",IF(ISNUMBER($A5358),$A5358,IFERROR(DATEVALUE($A5358),NA())))</f>
        <v/>
      </c>
    </row>
    <row r="5359">
      <c r="O5359">
        <f>IF($R5359="","",CHOOSE($Q$2,YEAR(R5359)*12+MONTH(R5359),INT((R5359-2)/7),YEAR(R5359)*4+ROUNDUP(MONTH(R5359)/3)))</f>
        <v/>
      </c>
      <c r="P5359">
        <f>IF($R5359="","",IF($R5360="",1,IF(O5359&lt;&gt;O5360,1,0)))</f>
        <v/>
      </c>
      <c r="Q5359">
        <f>IF(P5359=1,SUM($P$7:P5359),"")</f>
        <v/>
      </c>
      <c r="R5359">
        <f>IF($A5359="","",IF(ISNUMBER($A5359),$A5359,IFERROR(DATEVALUE($A5359),NA())))</f>
        <v/>
      </c>
    </row>
    <row r="5360">
      <c r="O5360">
        <f>IF($R5360="","",CHOOSE($Q$2,YEAR(R5360)*12+MONTH(R5360),INT((R5360-2)/7),YEAR(R5360)*4+ROUNDUP(MONTH(R5360)/3)))</f>
        <v/>
      </c>
      <c r="P5360">
        <f>IF($R5360="","",IF($R5361="",1,IF(O5360&lt;&gt;O5361,1,0)))</f>
        <v/>
      </c>
      <c r="Q5360">
        <f>IF(P5360=1,SUM($P$7:P5360),"")</f>
        <v/>
      </c>
      <c r="R5360">
        <f>IF($A5360="","",IF(ISNUMBER($A5360),$A5360,IFERROR(DATEVALUE($A5360),NA())))</f>
        <v/>
      </c>
    </row>
    <row r="5361">
      <c r="O5361">
        <f>IF($R5361="","",CHOOSE($Q$2,YEAR(R5361)*12+MONTH(R5361),INT((R5361-2)/7),YEAR(R5361)*4+ROUNDUP(MONTH(R5361)/3)))</f>
        <v/>
      </c>
      <c r="P5361">
        <f>IF($R5361="","",IF($R5362="",1,IF(O5361&lt;&gt;O5362,1,0)))</f>
        <v/>
      </c>
      <c r="Q5361">
        <f>IF(P5361=1,SUM($P$7:P5361),"")</f>
        <v/>
      </c>
      <c r="R5361">
        <f>IF($A5361="","",IF(ISNUMBER($A5361),$A5361,IFERROR(DATEVALUE($A5361),NA())))</f>
        <v/>
      </c>
    </row>
    <row r="5362">
      <c r="O5362">
        <f>IF($R5362="","",CHOOSE($Q$2,YEAR(R5362)*12+MONTH(R5362),INT((R5362-2)/7),YEAR(R5362)*4+ROUNDUP(MONTH(R5362)/3)))</f>
        <v/>
      </c>
      <c r="P5362">
        <f>IF($R5362="","",IF($R5363="",1,IF(O5362&lt;&gt;O5363,1,0)))</f>
        <v/>
      </c>
      <c r="Q5362">
        <f>IF(P5362=1,SUM($P$7:P5362),"")</f>
        <v/>
      </c>
      <c r="R5362">
        <f>IF($A5362="","",IF(ISNUMBER($A5362),$A5362,IFERROR(DATEVALUE($A5362),NA())))</f>
        <v/>
      </c>
    </row>
    <row r="5363">
      <c r="O5363">
        <f>IF($R5363="","",CHOOSE($Q$2,YEAR(R5363)*12+MONTH(R5363),INT((R5363-2)/7),YEAR(R5363)*4+ROUNDUP(MONTH(R5363)/3)))</f>
        <v/>
      </c>
      <c r="P5363">
        <f>IF($R5363="","",IF($R5364="",1,IF(O5363&lt;&gt;O5364,1,0)))</f>
        <v/>
      </c>
      <c r="Q5363">
        <f>IF(P5363=1,SUM($P$7:P5363),"")</f>
        <v/>
      </c>
      <c r="R5363">
        <f>IF($A5363="","",IF(ISNUMBER($A5363),$A5363,IFERROR(DATEVALUE($A5363),NA())))</f>
        <v/>
      </c>
    </row>
    <row r="5364">
      <c r="O5364">
        <f>IF($R5364="","",CHOOSE($Q$2,YEAR(R5364)*12+MONTH(R5364),INT((R5364-2)/7),YEAR(R5364)*4+ROUNDUP(MONTH(R5364)/3)))</f>
        <v/>
      </c>
      <c r="P5364">
        <f>IF($R5364="","",IF($R5365="",1,IF(O5364&lt;&gt;O5365,1,0)))</f>
        <v/>
      </c>
      <c r="Q5364">
        <f>IF(P5364=1,SUM($P$7:P5364),"")</f>
        <v/>
      </c>
      <c r="R5364">
        <f>IF($A5364="","",IF(ISNUMBER($A5364),$A5364,IFERROR(DATEVALUE($A5364),NA())))</f>
        <v/>
      </c>
    </row>
    <row r="5365">
      <c r="O5365">
        <f>IF($R5365="","",CHOOSE($Q$2,YEAR(R5365)*12+MONTH(R5365),INT((R5365-2)/7),YEAR(R5365)*4+ROUNDUP(MONTH(R5365)/3)))</f>
        <v/>
      </c>
      <c r="P5365">
        <f>IF($R5365="","",IF($R5366="",1,IF(O5365&lt;&gt;O5366,1,0)))</f>
        <v/>
      </c>
      <c r="Q5365">
        <f>IF(P5365=1,SUM($P$7:P5365),"")</f>
        <v/>
      </c>
      <c r="R5365">
        <f>IF($A5365="","",IF(ISNUMBER($A5365),$A5365,IFERROR(DATEVALUE($A5365),NA())))</f>
        <v/>
      </c>
    </row>
    <row r="5366">
      <c r="O5366">
        <f>IF($R5366="","",CHOOSE($Q$2,YEAR(R5366)*12+MONTH(R5366),INT((R5366-2)/7),YEAR(R5366)*4+ROUNDUP(MONTH(R5366)/3)))</f>
        <v/>
      </c>
      <c r="P5366">
        <f>IF($R5366="","",IF($R5367="",1,IF(O5366&lt;&gt;O5367,1,0)))</f>
        <v/>
      </c>
      <c r="Q5366">
        <f>IF(P5366=1,SUM($P$7:P5366),"")</f>
        <v/>
      </c>
      <c r="R5366">
        <f>IF($A5366="","",IF(ISNUMBER($A5366),$A5366,IFERROR(DATEVALUE($A5366),NA())))</f>
        <v/>
      </c>
    </row>
    <row r="5367">
      <c r="O5367">
        <f>IF($R5367="","",CHOOSE($Q$2,YEAR(R5367)*12+MONTH(R5367),INT((R5367-2)/7),YEAR(R5367)*4+ROUNDUP(MONTH(R5367)/3)))</f>
        <v/>
      </c>
      <c r="P5367">
        <f>IF($R5367="","",IF($R5368="",1,IF(O5367&lt;&gt;O5368,1,0)))</f>
        <v/>
      </c>
      <c r="Q5367">
        <f>IF(P5367=1,SUM($P$7:P5367),"")</f>
        <v/>
      </c>
      <c r="R5367">
        <f>IF($A5367="","",IF(ISNUMBER($A5367),$A5367,IFERROR(DATEVALUE($A5367),NA())))</f>
        <v/>
      </c>
    </row>
    <row r="5368">
      <c r="O5368">
        <f>IF($R5368="","",CHOOSE($Q$2,YEAR(R5368)*12+MONTH(R5368),INT((R5368-2)/7),YEAR(R5368)*4+ROUNDUP(MONTH(R5368)/3)))</f>
        <v/>
      </c>
      <c r="P5368">
        <f>IF($R5368="","",IF($R5369="",1,IF(O5368&lt;&gt;O5369,1,0)))</f>
        <v/>
      </c>
      <c r="Q5368">
        <f>IF(P5368=1,SUM($P$7:P5368),"")</f>
        <v/>
      </c>
      <c r="R5368">
        <f>IF($A5368="","",IF(ISNUMBER($A5368),$A5368,IFERROR(DATEVALUE($A5368),NA())))</f>
        <v/>
      </c>
    </row>
    <row r="5369">
      <c r="O5369">
        <f>IF($R5369="","",CHOOSE($Q$2,YEAR(R5369)*12+MONTH(R5369),INT((R5369-2)/7),YEAR(R5369)*4+ROUNDUP(MONTH(R5369)/3)))</f>
        <v/>
      </c>
      <c r="P5369">
        <f>IF($R5369="","",IF($R5370="",1,IF(O5369&lt;&gt;O5370,1,0)))</f>
        <v/>
      </c>
      <c r="Q5369">
        <f>IF(P5369=1,SUM($P$7:P5369),"")</f>
        <v/>
      </c>
      <c r="R5369">
        <f>IF($A5369="","",IF(ISNUMBER($A5369),$A5369,IFERROR(DATEVALUE($A5369),NA())))</f>
        <v/>
      </c>
    </row>
    <row r="5370">
      <c r="O5370">
        <f>IF($R5370="","",CHOOSE($Q$2,YEAR(R5370)*12+MONTH(R5370),INT((R5370-2)/7),YEAR(R5370)*4+ROUNDUP(MONTH(R5370)/3)))</f>
        <v/>
      </c>
      <c r="P5370">
        <f>IF($R5370="","",IF($R5371="",1,IF(O5370&lt;&gt;O5371,1,0)))</f>
        <v/>
      </c>
      <c r="Q5370">
        <f>IF(P5370=1,SUM($P$7:P5370),"")</f>
        <v/>
      </c>
      <c r="R5370">
        <f>IF($A5370="","",IF(ISNUMBER($A5370),$A5370,IFERROR(DATEVALUE($A5370),NA())))</f>
        <v/>
      </c>
    </row>
    <row r="5371">
      <c r="O5371">
        <f>IF($R5371="","",CHOOSE($Q$2,YEAR(R5371)*12+MONTH(R5371),INT((R5371-2)/7),YEAR(R5371)*4+ROUNDUP(MONTH(R5371)/3)))</f>
        <v/>
      </c>
      <c r="P5371">
        <f>IF($R5371="","",IF($R5372="",1,IF(O5371&lt;&gt;O5372,1,0)))</f>
        <v/>
      </c>
      <c r="Q5371">
        <f>IF(P5371=1,SUM($P$7:P5371),"")</f>
        <v/>
      </c>
      <c r="R5371">
        <f>IF($A5371="","",IF(ISNUMBER($A5371),$A5371,IFERROR(DATEVALUE($A5371),NA())))</f>
        <v/>
      </c>
    </row>
    <row r="5372">
      <c r="O5372">
        <f>IF($R5372="","",CHOOSE($Q$2,YEAR(R5372)*12+MONTH(R5372),INT((R5372-2)/7),YEAR(R5372)*4+ROUNDUP(MONTH(R5372)/3)))</f>
        <v/>
      </c>
      <c r="P5372">
        <f>IF($R5372="","",IF($R5373="",1,IF(O5372&lt;&gt;O5373,1,0)))</f>
        <v/>
      </c>
      <c r="Q5372">
        <f>IF(P5372=1,SUM($P$7:P5372),"")</f>
        <v/>
      </c>
      <c r="R5372">
        <f>IF($A5372="","",IF(ISNUMBER($A5372),$A5372,IFERROR(DATEVALUE($A5372),NA())))</f>
        <v/>
      </c>
    </row>
    <row r="5373">
      <c r="O5373">
        <f>IF($R5373="","",CHOOSE($Q$2,YEAR(R5373)*12+MONTH(R5373),INT((R5373-2)/7),YEAR(R5373)*4+ROUNDUP(MONTH(R5373)/3)))</f>
        <v/>
      </c>
      <c r="P5373">
        <f>IF($R5373="","",IF($R5374="",1,IF(O5373&lt;&gt;O5374,1,0)))</f>
        <v/>
      </c>
      <c r="Q5373">
        <f>IF(P5373=1,SUM($P$7:P5373),"")</f>
        <v/>
      </c>
      <c r="R5373">
        <f>IF($A5373="","",IF(ISNUMBER($A5373),$A5373,IFERROR(DATEVALUE($A5373),NA())))</f>
        <v/>
      </c>
    </row>
    <row r="5374">
      <c r="O5374">
        <f>IF($R5374="","",CHOOSE($Q$2,YEAR(R5374)*12+MONTH(R5374),INT((R5374-2)/7),YEAR(R5374)*4+ROUNDUP(MONTH(R5374)/3)))</f>
        <v/>
      </c>
      <c r="P5374">
        <f>IF($R5374="","",IF($R5375="",1,IF(O5374&lt;&gt;O5375,1,0)))</f>
        <v/>
      </c>
      <c r="Q5374">
        <f>IF(P5374=1,SUM($P$7:P5374),"")</f>
        <v/>
      </c>
      <c r="R5374">
        <f>IF($A5374="","",IF(ISNUMBER($A5374),$A5374,IFERROR(DATEVALUE($A5374),NA())))</f>
        <v/>
      </c>
    </row>
    <row r="5375">
      <c r="O5375">
        <f>IF($R5375="","",CHOOSE($Q$2,YEAR(R5375)*12+MONTH(R5375),INT((R5375-2)/7),YEAR(R5375)*4+ROUNDUP(MONTH(R5375)/3)))</f>
        <v/>
      </c>
      <c r="P5375">
        <f>IF($R5375="","",IF($R5376="",1,IF(O5375&lt;&gt;O5376,1,0)))</f>
        <v/>
      </c>
      <c r="Q5375">
        <f>IF(P5375=1,SUM($P$7:P5375),"")</f>
        <v/>
      </c>
      <c r="R5375">
        <f>IF($A5375="","",IF(ISNUMBER($A5375),$A5375,IFERROR(DATEVALUE($A5375),NA())))</f>
        <v/>
      </c>
    </row>
    <row r="5376">
      <c r="O5376">
        <f>IF($R5376="","",CHOOSE($Q$2,YEAR(R5376)*12+MONTH(R5376),INT((R5376-2)/7),YEAR(R5376)*4+ROUNDUP(MONTH(R5376)/3)))</f>
        <v/>
      </c>
      <c r="P5376">
        <f>IF($R5376="","",IF($R5377="",1,IF(O5376&lt;&gt;O5377,1,0)))</f>
        <v/>
      </c>
      <c r="Q5376">
        <f>IF(P5376=1,SUM($P$7:P5376),"")</f>
        <v/>
      </c>
      <c r="R5376">
        <f>IF($A5376="","",IF(ISNUMBER($A5376),$A5376,IFERROR(DATEVALUE($A5376),NA())))</f>
        <v/>
      </c>
    </row>
    <row r="5377">
      <c r="O5377">
        <f>IF($R5377="","",CHOOSE($Q$2,YEAR(R5377)*12+MONTH(R5377),INT((R5377-2)/7),YEAR(R5377)*4+ROUNDUP(MONTH(R5377)/3)))</f>
        <v/>
      </c>
      <c r="P5377">
        <f>IF($R5377="","",IF($R5378="",1,IF(O5377&lt;&gt;O5378,1,0)))</f>
        <v/>
      </c>
      <c r="Q5377">
        <f>IF(P5377=1,SUM($P$7:P5377),"")</f>
        <v/>
      </c>
      <c r="R5377">
        <f>IF($A5377="","",IF(ISNUMBER($A5377),$A5377,IFERROR(DATEVALUE($A5377),NA())))</f>
        <v/>
      </c>
    </row>
    <row r="5378">
      <c r="O5378">
        <f>IF($R5378="","",CHOOSE($Q$2,YEAR(R5378)*12+MONTH(R5378),INT((R5378-2)/7),YEAR(R5378)*4+ROUNDUP(MONTH(R5378)/3)))</f>
        <v/>
      </c>
      <c r="P5378">
        <f>IF($R5378="","",IF($R5379="",1,IF(O5378&lt;&gt;O5379,1,0)))</f>
        <v/>
      </c>
      <c r="Q5378">
        <f>IF(P5378=1,SUM($P$7:P5378),"")</f>
        <v/>
      </c>
      <c r="R5378">
        <f>IF($A5378="","",IF(ISNUMBER($A5378),$A5378,IFERROR(DATEVALUE($A5378),NA())))</f>
        <v/>
      </c>
    </row>
    <row r="5379">
      <c r="O5379">
        <f>IF($R5379="","",CHOOSE($Q$2,YEAR(R5379)*12+MONTH(R5379),INT((R5379-2)/7),YEAR(R5379)*4+ROUNDUP(MONTH(R5379)/3)))</f>
        <v/>
      </c>
      <c r="P5379">
        <f>IF($R5379="","",IF($R5380="",1,IF(O5379&lt;&gt;O5380,1,0)))</f>
        <v/>
      </c>
      <c r="Q5379">
        <f>IF(P5379=1,SUM($P$7:P5379),"")</f>
        <v/>
      </c>
      <c r="R5379">
        <f>IF($A5379="","",IF(ISNUMBER($A5379),$A5379,IFERROR(DATEVALUE($A5379),NA())))</f>
        <v/>
      </c>
    </row>
    <row r="5380">
      <c r="O5380">
        <f>IF($R5380="","",CHOOSE($Q$2,YEAR(R5380)*12+MONTH(R5380),INT((R5380-2)/7),YEAR(R5380)*4+ROUNDUP(MONTH(R5380)/3)))</f>
        <v/>
      </c>
      <c r="P5380">
        <f>IF($R5380="","",IF($R5381="",1,IF(O5380&lt;&gt;O5381,1,0)))</f>
        <v/>
      </c>
      <c r="Q5380">
        <f>IF(P5380=1,SUM($P$7:P5380),"")</f>
        <v/>
      </c>
      <c r="R5380">
        <f>IF($A5380="","",IF(ISNUMBER($A5380),$A5380,IFERROR(DATEVALUE($A5380),NA())))</f>
        <v/>
      </c>
    </row>
    <row r="5381">
      <c r="O5381">
        <f>IF($R5381="","",CHOOSE($Q$2,YEAR(R5381)*12+MONTH(R5381),INT((R5381-2)/7),YEAR(R5381)*4+ROUNDUP(MONTH(R5381)/3)))</f>
        <v/>
      </c>
      <c r="P5381">
        <f>IF($R5381="","",IF($R5382="",1,IF(O5381&lt;&gt;O5382,1,0)))</f>
        <v/>
      </c>
      <c r="Q5381">
        <f>IF(P5381=1,SUM($P$7:P5381),"")</f>
        <v/>
      </c>
      <c r="R5381">
        <f>IF($A5381="","",IF(ISNUMBER($A5381),$A5381,IFERROR(DATEVALUE($A5381),NA())))</f>
        <v/>
      </c>
    </row>
    <row r="5382">
      <c r="O5382">
        <f>IF($R5382="","",CHOOSE($Q$2,YEAR(R5382)*12+MONTH(R5382),INT((R5382-2)/7),YEAR(R5382)*4+ROUNDUP(MONTH(R5382)/3)))</f>
        <v/>
      </c>
      <c r="P5382">
        <f>IF($R5382="","",IF($R5383="",1,IF(O5382&lt;&gt;O5383,1,0)))</f>
        <v/>
      </c>
      <c r="Q5382">
        <f>IF(P5382=1,SUM($P$7:P5382),"")</f>
        <v/>
      </c>
      <c r="R5382">
        <f>IF($A5382="","",IF(ISNUMBER($A5382),$A5382,IFERROR(DATEVALUE($A5382),NA())))</f>
        <v/>
      </c>
    </row>
    <row r="5383">
      <c r="O5383">
        <f>IF($R5383="","",CHOOSE($Q$2,YEAR(R5383)*12+MONTH(R5383),INT((R5383-2)/7),YEAR(R5383)*4+ROUNDUP(MONTH(R5383)/3)))</f>
        <v/>
      </c>
      <c r="P5383">
        <f>IF($R5383="","",IF($R5384="",1,IF(O5383&lt;&gt;O5384,1,0)))</f>
        <v/>
      </c>
      <c r="Q5383">
        <f>IF(P5383=1,SUM($P$7:P5383),"")</f>
        <v/>
      </c>
      <c r="R5383">
        <f>IF($A5383="","",IF(ISNUMBER($A5383),$A5383,IFERROR(DATEVALUE($A5383),NA())))</f>
        <v/>
      </c>
    </row>
    <row r="5384">
      <c r="O5384">
        <f>IF($R5384="","",CHOOSE($Q$2,YEAR(R5384)*12+MONTH(R5384),INT((R5384-2)/7),YEAR(R5384)*4+ROUNDUP(MONTH(R5384)/3)))</f>
        <v/>
      </c>
      <c r="P5384">
        <f>IF($R5384="","",IF($R5385="",1,IF(O5384&lt;&gt;O5385,1,0)))</f>
        <v/>
      </c>
      <c r="Q5384">
        <f>IF(P5384=1,SUM($P$7:P5384),"")</f>
        <v/>
      </c>
      <c r="R5384">
        <f>IF($A5384="","",IF(ISNUMBER($A5384),$A5384,IFERROR(DATEVALUE($A5384),NA())))</f>
        <v/>
      </c>
    </row>
    <row r="5385">
      <c r="O5385">
        <f>IF($R5385="","",CHOOSE($Q$2,YEAR(R5385)*12+MONTH(R5385),INT((R5385-2)/7),YEAR(R5385)*4+ROUNDUP(MONTH(R5385)/3)))</f>
        <v/>
      </c>
      <c r="P5385">
        <f>IF($R5385="","",IF($R5386="",1,IF(O5385&lt;&gt;O5386,1,0)))</f>
        <v/>
      </c>
      <c r="Q5385">
        <f>IF(P5385=1,SUM($P$7:P5385),"")</f>
        <v/>
      </c>
      <c r="R5385">
        <f>IF($A5385="","",IF(ISNUMBER($A5385),$A5385,IFERROR(DATEVALUE($A5385),NA())))</f>
        <v/>
      </c>
    </row>
    <row r="5386">
      <c r="O5386">
        <f>IF($R5386="","",CHOOSE($Q$2,YEAR(R5386)*12+MONTH(R5386),INT((R5386-2)/7),YEAR(R5386)*4+ROUNDUP(MONTH(R5386)/3)))</f>
        <v/>
      </c>
      <c r="P5386">
        <f>IF($R5386="","",IF($R5387="",1,IF(O5386&lt;&gt;O5387,1,0)))</f>
        <v/>
      </c>
      <c r="Q5386">
        <f>IF(P5386=1,SUM($P$7:P5386),"")</f>
        <v/>
      </c>
      <c r="R5386">
        <f>IF($A5386="","",IF(ISNUMBER($A5386),$A5386,IFERROR(DATEVALUE($A5386),NA())))</f>
        <v/>
      </c>
    </row>
    <row r="5387">
      <c r="O5387">
        <f>IF($R5387="","",CHOOSE($Q$2,YEAR(R5387)*12+MONTH(R5387),INT((R5387-2)/7),YEAR(R5387)*4+ROUNDUP(MONTH(R5387)/3)))</f>
        <v/>
      </c>
      <c r="P5387">
        <f>IF($R5387="","",IF($R5388="",1,IF(O5387&lt;&gt;O5388,1,0)))</f>
        <v/>
      </c>
      <c r="Q5387">
        <f>IF(P5387=1,SUM($P$7:P5387),"")</f>
        <v/>
      </c>
      <c r="R5387">
        <f>IF($A5387="","",IF(ISNUMBER($A5387),$A5387,IFERROR(DATEVALUE($A5387),NA())))</f>
        <v/>
      </c>
    </row>
    <row r="5388">
      <c r="O5388">
        <f>IF($R5388="","",CHOOSE($Q$2,YEAR(R5388)*12+MONTH(R5388),INT((R5388-2)/7),YEAR(R5388)*4+ROUNDUP(MONTH(R5388)/3)))</f>
        <v/>
      </c>
      <c r="P5388">
        <f>IF($R5388="","",IF($R5389="",1,IF(O5388&lt;&gt;O5389,1,0)))</f>
        <v/>
      </c>
      <c r="Q5388">
        <f>IF(P5388=1,SUM($P$7:P5388),"")</f>
        <v/>
      </c>
      <c r="R5388">
        <f>IF($A5388="","",IF(ISNUMBER($A5388),$A5388,IFERROR(DATEVALUE($A5388),NA())))</f>
        <v/>
      </c>
    </row>
    <row r="5389">
      <c r="O5389">
        <f>IF($R5389="","",CHOOSE($Q$2,YEAR(R5389)*12+MONTH(R5389),INT((R5389-2)/7),YEAR(R5389)*4+ROUNDUP(MONTH(R5389)/3)))</f>
        <v/>
      </c>
      <c r="P5389">
        <f>IF($R5389="","",IF($R5390="",1,IF(O5389&lt;&gt;O5390,1,0)))</f>
        <v/>
      </c>
      <c r="Q5389">
        <f>IF(P5389=1,SUM($P$7:P5389),"")</f>
        <v/>
      </c>
      <c r="R5389">
        <f>IF($A5389="","",IF(ISNUMBER($A5389),$A5389,IFERROR(DATEVALUE($A5389),NA())))</f>
        <v/>
      </c>
    </row>
    <row r="5390">
      <c r="O5390">
        <f>IF($R5390="","",CHOOSE($Q$2,YEAR(R5390)*12+MONTH(R5390),INT((R5390-2)/7),YEAR(R5390)*4+ROUNDUP(MONTH(R5390)/3)))</f>
        <v/>
      </c>
      <c r="P5390">
        <f>IF($R5390="","",IF($R5391="",1,IF(O5390&lt;&gt;O5391,1,0)))</f>
        <v/>
      </c>
      <c r="Q5390">
        <f>IF(P5390=1,SUM($P$7:P5390),"")</f>
        <v/>
      </c>
      <c r="R5390">
        <f>IF($A5390="","",IF(ISNUMBER($A5390),$A5390,IFERROR(DATEVALUE($A5390),NA())))</f>
        <v/>
      </c>
    </row>
    <row r="5391">
      <c r="O5391">
        <f>IF($R5391="","",CHOOSE($Q$2,YEAR(R5391)*12+MONTH(R5391),INT((R5391-2)/7),YEAR(R5391)*4+ROUNDUP(MONTH(R5391)/3)))</f>
        <v/>
      </c>
      <c r="P5391">
        <f>IF($R5391="","",IF($R5392="",1,IF(O5391&lt;&gt;O5392,1,0)))</f>
        <v/>
      </c>
      <c r="Q5391">
        <f>IF(P5391=1,SUM($P$7:P5391),"")</f>
        <v/>
      </c>
      <c r="R5391">
        <f>IF($A5391="","",IF(ISNUMBER($A5391),$A5391,IFERROR(DATEVALUE($A5391),NA())))</f>
        <v/>
      </c>
    </row>
    <row r="5392">
      <c r="O5392">
        <f>IF($R5392="","",CHOOSE($Q$2,YEAR(R5392)*12+MONTH(R5392),INT((R5392-2)/7),YEAR(R5392)*4+ROUNDUP(MONTH(R5392)/3)))</f>
        <v/>
      </c>
      <c r="P5392">
        <f>IF($R5392="","",IF($R5393="",1,IF(O5392&lt;&gt;O5393,1,0)))</f>
        <v/>
      </c>
      <c r="Q5392">
        <f>IF(P5392=1,SUM($P$7:P5392),"")</f>
        <v/>
      </c>
      <c r="R5392">
        <f>IF($A5392="","",IF(ISNUMBER($A5392),$A5392,IFERROR(DATEVALUE($A5392),NA())))</f>
        <v/>
      </c>
    </row>
    <row r="5393">
      <c r="O5393">
        <f>IF($R5393="","",CHOOSE($Q$2,YEAR(R5393)*12+MONTH(R5393),INT((R5393-2)/7),YEAR(R5393)*4+ROUNDUP(MONTH(R5393)/3)))</f>
        <v/>
      </c>
      <c r="P5393">
        <f>IF($R5393="","",IF($R5394="",1,IF(O5393&lt;&gt;O5394,1,0)))</f>
        <v/>
      </c>
      <c r="Q5393">
        <f>IF(P5393=1,SUM($P$7:P5393),"")</f>
        <v/>
      </c>
      <c r="R5393">
        <f>IF($A5393="","",IF(ISNUMBER($A5393),$A5393,IFERROR(DATEVALUE($A5393),NA())))</f>
        <v/>
      </c>
    </row>
    <row r="5394">
      <c r="O5394">
        <f>IF($R5394="","",CHOOSE($Q$2,YEAR(R5394)*12+MONTH(R5394),INT((R5394-2)/7),YEAR(R5394)*4+ROUNDUP(MONTH(R5394)/3)))</f>
        <v/>
      </c>
      <c r="P5394">
        <f>IF($R5394="","",IF($R5395="",1,IF(O5394&lt;&gt;O5395,1,0)))</f>
        <v/>
      </c>
      <c r="Q5394">
        <f>IF(P5394=1,SUM($P$7:P5394),"")</f>
        <v/>
      </c>
      <c r="R5394">
        <f>IF($A5394="","",IF(ISNUMBER($A5394),$A5394,IFERROR(DATEVALUE($A5394),NA())))</f>
        <v/>
      </c>
    </row>
    <row r="5395">
      <c r="O5395">
        <f>IF($R5395="","",CHOOSE($Q$2,YEAR(R5395)*12+MONTH(R5395),INT((R5395-2)/7),YEAR(R5395)*4+ROUNDUP(MONTH(R5395)/3)))</f>
        <v/>
      </c>
      <c r="P5395">
        <f>IF($R5395="","",IF($R5396="",1,IF(O5395&lt;&gt;O5396,1,0)))</f>
        <v/>
      </c>
      <c r="Q5395">
        <f>IF(P5395=1,SUM($P$7:P5395),"")</f>
        <v/>
      </c>
      <c r="R5395">
        <f>IF($A5395="","",IF(ISNUMBER($A5395),$A5395,IFERROR(DATEVALUE($A5395),NA())))</f>
        <v/>
      </c>
    </row>
    <row r="5396">
      <c r="O5396">
        <f>IF($R5396="","",CHOOSE($Q$2,YEAR(R5396)*12+MONTH(R5396),INT((R5396-2)/7),YEAR(R5396)*4+ROUNDUP(MONTH(R5396)/3)))</f>
        <v/>
      </c>
      <c r="P5396">
        <f>IF($R5396="","",IF($R5397="",1,IF(O5396&lt;&gt;O5397,1,0)))</f>
        <v/>
      </c>
      <c r="Q5396">
        <f>IF(P5396=1,SUM($P$7:P5396),"")</f>
        <v/>
      </c>
      <c r="R5396">
        <f>IF($A5396="","",IF(ISNUMBER($A5396),$A5396,IFERROR(DATEVALUE($A5396),NA())))</f>
        <v/>
      </c>
    </row>
    <row r="5397">
      <c r="O5397">
        <f>IF($R5397="","",CHOOSE($Q$2,YEAR(R5397)*12+MONTH(R5397),INT((R5397-2)/7),YEAR(R5397)*4+ROUNDUP(MONTH(R5397)/3)))</f>
        <v/>
      </c>
      <c r="P5397">
        <f>IF($R5397="","",IF($R5398="",1,IF(O5397&lt;&gt;O5398,1,0)))</f>
        <v/>
      </c>
      <c r="Q5397">
        <f>IF(P5397=1,SUM($P$7:P5397),"")</f>
        <v/>
      </c>
      <c r="R5397">
        <f>IF($A5397="","",IF(ISNUMBER($A5397),$A5397,IFERROR(DATEVALUE($A5397),NA())))</f>
        <v/>
      </c>
    </row>
    <row r="5398">
      <c r="O5398">
        <f>IF($R5398="","",CHOOSE($Q$2,YEAR(R5398)*12+MONTH(R5398),INT((R5398-2)/7),YEAR(R5398)*4+ROUNDUP(MONTH(R5398)/3)))</f>
        <v/>
      </c>
      <c r="P5398">
        <f>IF($R5398="","",IF($R5399="",1,IF(O5398&lt;&gt;O5399,1,0)))</f>
        <v/>
      </c>
      <c r="Q5398">
        <f>IF(P5398=1,SUM($P$7:P5398),"")</f>
        <v/>
      </c>
      <c r="R5398">
        <f>IF($A5398="","",IF(ISNUMBER($A5398),$A5398,IFERROR(DATEVALUE($A5398),NA())))</f>
        <v/>
      </c>
    </row>
    <row r="5399">
      <c r="O5399">
        <f>IF($R5399="","",CHOOSE($Q$2,YEAR(R5399)*12+MONTH(R5399),INT((R5399-2)/7),YEAR(R5399)*4+ROUNDUP(MONTH(R5399)/3)))</f>
        <v/>
      </c>
      <c r="P5399">
        <f>IF($R5399="","",IF($R5400="",1,IF(O5399&lt;&gt;O5400,1,0)))</f>
        <v/>
      </c>
      <c r="Q5399">
        <f>IF(P5399=1,SUM($P$7:P5399),"")</f>
        <v/>
      </c>
      <c r="R5399">
        <f>IF($A5399="","",IF(ISNUMBER($A5399),$A5399,IFERROR(DATEVALUE($A5399),NA())))</f>
        <v/>
      </c>
    </row>
    <row r="5400">
      <c r="O5400">
        <f>IF($R5400="","",CHOOSE($Q$2,YEAR(R5400)*12+MONTH(R5400),INT((R5400-2)/7),YEAR(R5400)*4+ROUNDUP(MONTH(R5400)/3)))</f>
        <v/>
      </c>
      <c r="P5400">
        <f>IF($R5400="","",IF($R5401="",1,IF(O5400&lt;&gt;O5401,1,0)))</f>
        <v/>
      </c>
      <c r="Q5400">
        <f>IF(P5400=1,SUM($P$7:P5400),"")</f>
        <v/>
      </c>
      <c r="R5400">
        <f>IF($A5400="","",IF(ISNUMBER($A5400),$A5400,IFERROR(DATEVALUE($A5400),NA())))</f>
        <v/>
      </c>
    </row>
    <row r="5401">
      <c r="O5401">
        <f>IF($R5401="","",CHOOSE($Q$2,YEAR(R5401)*12+MONTH(R5401),INT((R5401-2)/7),YEAR(R5401)*4+ROUNDUP(MONTH(R5401)/3)))</f>
        <v/>
      </c>
      <c r="P5401">
        <f>IF($R5401="","",IF($R5402="",1,IF(O5401&lt;&gt;O5402,1,0)))</f>
        <v/>
      </c>
      <c r="Q5401">
        <f>IF(P5401=1,SUM($P$7:P5401),"")</f>
        <v/>
      </c>
      <c r="R5401">
        <f>IF($A5401="","",IF(ISNUMBER($A5401),$A5401,IFERROR(DATEVALUE($A5401),NA())))</f>
        <v/>
      </c>
    </row>
    <row r="5402">
      <c r="O5402">
        <f>IF($R5402="","",CHOOSE($Q$2,YEAR(R5402)*12+MONTH(R5402),INT((R5402-2)/7),YEAR(R5402)*4+ROUNDUP(MONTH(R5402)/3)))</f>
        <v/>
      </c>
      <c r="P5402">
        <f>IF($R5402="","",IF($R5403="",1,IF(O5402&lt;&gt;O5403,1,0)))</f>
        <v/>
      </c>
      <c r="Q5402">
        <f>IF(P5402=1,SUM($P$7:P5402),"")</f>
        <v/>
      </c>
      <c r="R5402">
        <f>IF($A5402="","",IF(ISNUMBER($A5402),$A5402,IFERROR(DATEVALUE($A5402),NA())))</f>
        <v/>
      </c>
    </row>
    <row r="5403">
      <c r="O5403">
        <f>IF($R5403="","",CHOOSE($Q$2,YEAR(R5403)*12+MONTH(R5403),INT((R5403-2)/7),YEAR(R5403)*4+ROUNDUP(MONTH(R5403)/3)))</f>
        <v/>
      </c>
      <c r="P5403">
        <f>IF($R5403="","",IF($R5404="",1,IF(O5403&lt;&gt;O5404,1,0)))</f>
        <v/>
      </c>
      <c r="Q5403">
        <f>IF(P5403=1,SUM($P$7:P5403),"")</f>
        <v/>
      </c>
      <c r="R5403">
        <f>IF($A5403="","",IF(ISNUMBER($A5403),$A5403,IFERROR(DATEVALUE($A5403),NA())))</f>
        <v/>
      </c>
    </row>
    <row r="5404">
      <c r="O5404">
        <f>IF($R5404="","",CHOOSE($Q$2,YEAR(R5404)*12+MONTH(R5404),INT((R5404-2)/7),YEAR(R5404)*4+ROUNDUP(MONTH(R5404)/3)))</f>
        <v/>
      </c>
      <c r="P5404">
        <f>IF($R5404="","",IF($R5405="",1,IF(O5404&lt;&gt;O5405,1,0)))</f>
        <v/>
      </c>
      <c r="Q5404">
        <f>IF(P5404=1,SUM($P$7:P5404),"")</f>
        <v/>
      </c>
      <c r="R5404">
        <f>IF($A5404="","",IF(ISNUMBER($A5404),$A5404,IFERROR(DATEVALUE($A5404),NA())))</f>
        <v/>
      </c>
    </row>
    <row r="5405">
      <c r="O5405">
        <f>IF($R5405="","",CHOOSE($Q$2,YEAR(R5405)*12+MONTH(R5405),INT((R5405-2)/7),YEAR(R5405)*4+ROUNDUP(MONTH(R5405)/3)))</f>
        <v/>
      </c>
      <c r="P5405">
        <f>IF($R5405="","",IF($R5406="",1,IF(O5405&lt;&gt;O5406,1,0)))</f>
        <v/>
      </c>
      <c r="Q5405">
        <f>IF(P5405=1,SUM($P$7:P5405),"")</f>
        <v/>
      </c>
      <c r="R5405">
        <f>IF($A5405="","",IF(ISNUMBER($A5405),$A5405,IFERROR(DATEVALUE($A5405),NA())))</f>
        <v/>
      </c>
    </row>
    <row r="5406">
      <c r="O5406">
        <f>IF($R5406="","",CHOOSE($Q$2,YEAR(R5406)*12+MONTH(R5406),INT((R5406-2)/7),YEAR(R5406)*4+ROUNDUP(MONTH(R5406)/3)))</f>
        <v/>
      </c>
      <c r="P5406">
        <f>IF($R5406="","",IF($R5407="",1,IF(O5406&lt;&gt;O5407,1,0)))</f>
        <v/>
      </c>
      <c r="Q5406">
        <f>IF(P5406=1,SUM($P$7:P5406),"")</f>
        <v/>
      </c>
      <c r="R5406">
        <f>IF($A5406="","",IF(ISNUMBER($A5406),$A5406,IFERROR(DATEVALUE($A5406),NA())))</f>
        <v/>
      </c>
    </row>
    <row r="5407">
      <c r="O5407">
        <f>IF($R5407="","",CHOOSE($Q$2,YEAR(R5407)*12+MONTH(R5407),INT((R5407-2)/7),YEAR(R5407)*4+ROUNDUP(MONTH(R5407)/3)))</f>
        <v/>
      </c>
      <c r="P5407">
        <f>IF($R5407="","",IF($R5408="",1,IF(O5407&lt;&gt;O5408,1,0)))</f>
        <v/>
      </c>
      <c r="Q5407">
        <f>IF(P5407=1,SUM($P$7:P5407),"")</f>
        <v/>
      </c>
      <c r="R5407">
        <f>IF($A5407="","",IF(ISNUMBER($A5407),$A5407,IFERROR(DATEVALUE($A5407),NA())))</f>
        <v/>
      </c>
    </row>
    <row r="5408">
      <c r="O5408">
        <f>IF($R5408="","",CHOOSE($Q$2,YEAR(R5408)*12+MONTH(R5408),INT((R5408-2)/7),YEAR(R5408)*4+ROUNDUP(MONTH(R5408)/3)))</f>
        <v/>
      </c>
      <c r="P5408">
        <f>IF($R5408="","",IF($R5409="",1,IF(O5408&lt;&gt;O5409,1,0)))</f>
        <v/>
      </c>
      <c r="Q5408">
        <f>IF(P5408=1,SUM($P$7:P5408),"")</f>
        <v/>
      </c>
      <c r="R5408">
        <f>IF($A5408="","",IF(ISNUMBER($A5408),$A5408,IFERROR(DATEVALUE($A5408),NA())))</f>
        <v/>
      </c>
    </row>
    <row r="5409">
      <c r="O5409">
        <f>IF($R5409="","",CHOOSE($Q$2,YEAR(R5409)*12+MONTH(R5409),INT((R5409-2)/7),YEAR(R5409)*4+ROUNDUP(MONTH(R5409)/3)))</f>
        <v/>
      </c>
      <c r="P5409">
        <f>IF($R5409="","",IF($R5410="",1,IF(O5409&lt;&gt;O5410,1,0)))</f>
        <v/>
      </c>
      <c r="Q5409">
        <f>IF(P5409=1,SUM($P$7:P5409),"")</f>
        <v/>
      </c>
      <c r="R5409">
        <f>IF($A5409="","",IF(ISNUMBER($A5409),$A5409,IFERROR(DATEVALUE($A5409),NA())))</f>
        <v/>
      </c>
    </row>
    <row r="5410">
      <c r="O5410">
        <f>IF($R5410="","",CHOOSE($Q$2,YEAR(R5410)*12+MONTH(R5410),INT((R5410-2)/7),YEAR(R5410)*4+ROUNDUP(MONTH(R5410)/3)))</f>
        <v/>
      </c>
      <c r="P5410">
        <f>IF($R5410="","",IF($R5411="",1,IF(O5410&lt;&gt;O5411,1,0)))</f>
        <v/>
      </c>
      <c r="Q5410">
        <f>IF(P5410=1,SUM($P$7:P5410),"")</f>
        <v/>
      </c>
      <c r="R5410">
        <f>IF($A5410="","",IF(ISNUMBER($A5410),$A5410,IFERROR(DATEVALUE($A5410),NA())))</f>
        <v/>
      </c>
    </row>
    <row r="5411">
      <c r="O5411">
        <f>IF($R5411="","",CHOOSE($Q$2,YEAR(R5411)*12+MONTH(R5411),INT((R5411-2)/7),YEAR(R5411)*4+ROUNDUP(MONTH(R5411)/3)))</f>
        <v/>
      </c>
      <c r="P5411">
        <f>IF($R5411="","",IF($R5412="",1,IF(O5411&lt;&gt;O5412,1,0)))</f>
        <v/>
      </c>
      <c r="Q5411">
        <f>IF(P5411=1,SUM($P$7:P5411),"")</f>
        <v/>
      </c>
      <c r="R5411">
        <f>IF($A5411="","",IF(ISNUMBER($A5411),$A5411,IFERROR(DATEVALUE($A5411),NA())))</f>
        <v/>
      </c>
    </row>
    <row r="5412">
      <c r="O5412">
        <f>IF($R5412="","",CHOOSE($Q$2,YEAR(R5412)*12+MONTH(R5412),INT((R5412-2)/7),YEAR(R5412)*4+ROUNDUP(MONTH(R5412)/3)))</f>
        <v/>
      </c>
      <c r="P5412">
        <f>IF($R5412="","",IF($R5413="",1,IF(O5412&lt;&gt;O5413,1,0)))</f>
        <v/>
      </c>
      <c r="Q5412">
        <f>IF(P5412=1,SUM($P$7:P5412),"")</f>
        <v/>
      </c>
      <c r="R5412">
        <f>IF($A5412="","",IF(ISNUMBER($A5412),$A5412,IFERROR(DATEVALUE($A5412),NA())))</f>
        <v/>
      </c>
    </row>
    <row r="5413">
      <c r="O5413">
        <f>IF($R5413="","",CHOOSE($Q$2,YEAR(R5413)*12+MONTH(R5413),INT((R5413-2)/7),YEAR(R5413)*4+ROUNDUP(MONTH(R5413)/3)))</f>
        <v/>
      </c>
      <c r="P5413">
        <f>IF($R5413="","",IF($R5414="",1,IF(O5413&lt;&gt;O5414,1,0)))</f>
        <v/>
      </c>
      <c r="Q5413">
        <f>IF(P5413=1,SUM($P$7:P5413),"")</f>
        <v/>
      </c>
      <c r="R5413">
        <f>IF($A5413="","",IF(ISNUMBER($A5413),$A5413,IFERROR(DATEVALUE($A5413),NA())))</f>
        <v/>
      </c>
    </row>
    <row r="5414">
      <c r="O5414">
        <f>IF($R5414="","",CHOOSE($Q$2,YEAR(R5414)*12+MONTH(R5414),INT((R5414-2)/7),YEAR(R5414)*4+ROUNDUP(MONTH(R5414)/3)))</f>
        <v/>
      </c>
      <c r="P5414">
        <f>IF($R5414="","",IF($R5415="",1,IF(O5414&lt;&gt;O5415,1,0)))</f>
        <v/>
      </c>
      <c r="Q5414">
        <f>IF(P5414=1,SUM($P$7:P5414),"")</f>
        <v/>
      </c>
      <c r="R5414">
        <f>IF($A5414="","",IF(ISNUMBER($A5414),$A5414,IFERROR(DATEVALUE($A5414),NA())))</f>
        <v/>
      </c>
    </row>
    <row r="5415">
      <c r="O5415">
        <f>IF($R5415="","",CHOOSE($Q$2,YEAR(R5415)*12+MONTH(R5415),INT((R5415-2)/7),YEAR(R5415)*4+ROUNDUP(MONTH(R5415)/3)))</f>
        <v/>
      </c>
      <c r="P5415">
        <f>IF($R5415="","",IF($R5416="",1,IF(O5415&lt;&gt;O5416,1,0)))</f>
        <v/>
      </c>
      <c r="Q5415">
        <f>IF(P5415=1,SUM($P$7:P5415),"")</f>
        <v/>
      </c>
      <c r="R5415">
        <f>IF($A5415="","",IF(ISNUMBER($A5415),$A5415,IFERROR(DATEVALUE($A5415),NA())))</f>
        <v/>
      </c>
    </row>
    <row r="5416">
      <c r="O5416">
        <f>IF($R5416="","",CHOOSE($Q$2,YEAR(R5416)*12+MONTH(R5416),INT((R5416-2)/7),YEAR(R5416)*4+ROUNDUP(MONTH(R5416)/3)))</f>
        <v/>
      </c>
      <c r="P5416">
        <f>IF($R5416="","",IF($R5417="",1,IF(O5416&lt;&gt;O5417,1,0)))</f>
        <v/>
      </c>
      <c r="Q5416">
        <f>IF(P5416=1,SUM($P$7:P5416),"")</f>
        <v/>
      </c>
      <c r="R5416">
        <f>IF($A5416="","",IF(ISNUMBER($A5416),$A5416,IFERROR(DATEVALUE($A5416),NA())))</f>
        <v/>
      </c>
    </row>
    <row r="5417">
      <c r="O5417">
        <f>IF($R5417="","",CHOOSE($Q$2,YEAR(R5417)*12+MONTH(R5417),INT((R5417-2)/7),YEAR(R5417)*4+ROUNDUP(MONTH(R5417)/3)))</f>
        <v/>
      </c>
      <c r="P5417">
        <f>IF($R5417="","",IF($R5418="",1,IF(O5417&lt;&gt;O5418,1,0)))</f>
        <v/>
      </c>
      <c r="Q5417">
        <f>IF(P5417=1,SUM($P$7:P5417),"")</f>
        <v/>
      </c>
      <c r="R5417">
        <f>IF($A5417="","",IF(ISNUMBER($A5417),$A5417,IFERROR(DATEVALUE($A5417),NA())))</f>
        <v/>
      </c>
    </row>
    <row r="5418">
      <c r="O5418">
        <f>IF($R5418="","",CHOOSE($Q$2,YEAR(R5418)*12+MONTH(R5418),INT((R5418-2)/7),YEAR(R5418)*4+ROUNDUP(MONTH(R5418)/3)))</f>
        <v/>
      </c>
      <c r="P5418">
        <f>IF($R5418="","",IF($R5419="",1,IF(O5418&lt;&gt;O5419,1,0)))</f>
        <v/>
      </c>
      <c r="Q5418">
        <f>IF(P5418=1,SUM($P$7:P5418),"")</f>
        <v/>
      </c>
      <c r="R5418">
        <f>IF($A5418="","",IF(ISNUMBER($A5418),$A5418,IFERROR(DATEVALUE($A5418),NA())))</f>
        <v/>
      </c>
    </row>
    <row r="5419">
      <c r="O5419">
        <f>IF($R5419="","",CHOOSE($Q$2,YEAR(R5419)*12+MONTH(R5419),INT((R5419-2)/7),YEAR(R5419)*4+ROUNDUP(MONTH(R5419)/3)))</f>
        <v/>
      </c>
      <c r="P5419">
        <f>IF($R5419="","",IF($R5420="",1,IF(O5419&lt;&gt;O5420,1,0)))</f>
        <v/>
      </c>
      <c r="Q5419">
        <f>IF(P5419=1,SUM($P$7:P5419),"")</f>
        <v/>
      </c>
      <c r="R5419">
        <f>IF($A5419="","",IF(ISNUMBER($A5419),$A5419,IFERROR(DATEVALUE($A5419),NA())))</f>
        <v/>
      </c>
    </row>
    <row r="5420">
      <c r="O5420">
        <f>IF($R5420="","",CHOOSE($Q$2,YEAR(R5420)*12+MONTH(R5420),INT((R5420-2)/7),YEAR(R5420)*4+ROUNDUP(MONTH(R5420)/3)))</f>
        <v/>
      </c>
      <c r="P5420">
        <f>IF($R5420="","",IF($R5421="",1,IF(O5420&lt;&gt;O5421,1,0)))</f>
        <v/>
      </c>
      <c r="Q5420">
        <f>IF(P5420=1,SUM($P$7:P5420),"")</f>
        <v/>
      </c>
      <c r="R5420">
        <f>IF($A5420="","",IF(ISNUMBER($A5420),$A5420,IFERROR(DATEVALUE($A5420),NA())))</f>
        <v/>
      </c>
    </row>
    <row r="5421">
      <c r="O5421">
        <f>IF($R5421="","",CHOOSE($Q$2,YEAR(R5421)*12+MONTH(R5421),INT((R5421-2)/7),YEAR(R5421)*4+ROUNDUP(MONTH(R5421)/3)))</f>
        <v/>
      </c>
      <c r="P5421">
        <f>IF($R5421="","",IF($R5422="",1,IF(O5421&lt;&gt;O5422,1,0)))</f>
        <v/>
      </c>
      <c r="Q5421">
        <f>IF(P5421=1,SUM($P$7:P5421),"")</f>
        <v/>
      </c>
      <c r="R5421">
        <f>IF($A5421="","",IF(ISNUMBER($A5421),$A5421,IFERROR(DATEVALUE($A5421),NA())))</f>
        <v/>
      </c>
    </row>
    <row r="5422">
      <c r="O5422">
        <f>IF($R5422="","",CHOOSE($Q$2,YEAR(R5422)*12+MONTH(R5422),INT((R5422-2)/7),YEAR(R5422)*4+ROUNDUP(MONTH(R5422)/3)))</f>
        <v/>
      </c>
      <c r="P5422">
        <f>IF($R5422="","",IF($R5423="",1,IF(O5422&lt;&gt;O5423,1,0)))</f>
        <v/>
      </c>
      <c r="Q5422">
        <f>IF(P5422=1,SUM($P$7:P5422),"")</f>
        <v/>
      </c>
      <c r="R5422">
        <f>IF($A5422="","",IF(ISNUMBER($A5422),$A5422,IFERROR(DATEVALUE($A5422),NA())))</f>
        <v/>
      </c>
    </row>
    <row r="5423">
      <c r="O5423">
        <f>IF($R5423="","",CHOOSE($Q$2,YEAR(R5423)*12+MONTH(R5423),INT((R5423-2)/7),YEAR(R5423)*4+ROUNDUP(MONTH(R5423)/3)))</f>
        <v/>
      </c>
      <c r="P5423">
        <f>IF($R5423="","",IF($R5424="",1,IF(O5423&lt;&gt;O5424,1,0)))</f>
        <v/>
      </c>
      <c r="Q5423">
        <f>IF(P5423=1,SUM($P$7:P5423),"")</f>
        <v/>
      </c>
      <c r="R5423">
        <f>IF($A5423="","",IF(ISNUMBER($A5423),$A5423,IFERROR(DATEVALUE($A5423),NA())))</f>
        <v/>
      </c>
    </row>
    <row r="5424">
      <c r="O5424">
        <f>IF($R5424="","",CHOOSE($Q$2,YEAR(R5424)*12+MONTH(R5424),INT((R5424-2)/7),YEAR(R5424)*4+ROUNDUP(MONTH(R5424)/3)))</f>
        <v/>
      </c>
      <c r="P5424">
        <f>IF($R5424="","",IF($R5425="",1,IF(O5424&lt;&gt;O5425,1,0)))</f>
        <v/>
      </c>
      <c r="Q5424">
        <f>IF(P5424=1,SUM($P$7:P5424),"")</f>
        <v/>
      </c>
      <c r="R5424">
        <f>IF($A5424="","",IF(ISNUMBER($A5424),$A5424,IFERROR(DATEVALUE($A5424),NA())))</f>
        <v/>
      </c>
    </row>
    <row r="5425">
      <c r="O5425">
        <f>IF($R5425="","",CHOOSE($Q$2,YEAR(R5425)*12+MONTH(R5425),INT((R5425-2)/7),YEAR(R5425)*4+ROUNDUP(MONTH(R5425)/3)))</f>
        <v/>
      </c>
      <c r="P5425">
        <f>IF($R5425="","",IF($R5426="",1,IF(O5425&lt;&gt;O5426,1,0)))</f>
        <v/>
      </c>
      <c r="Q5425">
        <f>IF(P5425=1,SUM($P$7:P5425),"")</f>
        <v/>
      </c>
      <c r="R5425">
        <f>IF($A5425="","",IF(ISNUMBER($A5425),$A5425,IFERROR(DATEVALUE($A5425),NA())))</f>
        <v/>
      </c>
    </row>
    <row r="5426">
      <c r="O5426">
        <f>IF($R5426="","",CHOOSE($Q$2,YEAR(R5426)*12+MONTH(R5426),INT((R5426-2)/7),YEAR(R5426)*4+ROUNDUP(MONTH(R5426)/3)))</f>
        <v/>
      </c>
      <c r="P5426">
        <f>IF($R5426="","",IF($R5427="",1,IF(O5426&lt;&gt;O5427,1,0)))</f>
        <v/>
      </c>
      <c r="Q5426">
        <f>IF(P5426=1,SUM($P$7:P5426),"")</f>
        <v/>
      </c>
      <c r="R5426">
        <f>IF($A5426="","",IF(ISNUMBER($A5426),$A5426,IFERROR(DATEVALUE($A5426),NA())))</f>
        <v/>
      </c>
    </row>
    <row r="5427">
      <c r="O5427">
        <f>IF($R5427="","",CHOOSE($Q$2,YEAR(R5427)*12+MONTH(R5427),INT((R5427-2)/7),YEAR(R5427)*4+ROUNDUP(MONTH(R5427)/3)))</f>
        <v/>
      </c>
      <c r="P5427">
        <f>IF($R5427="","",IF($R5428="",1,IF(O5427&lt;&gt;O5428,1,0)))</f>
        <v/>
      </c>
      <c r="Q5427">
        <f>IF(P5427=1,SUM($P$7:P5427),"")</f>
        <v/>
      </c>
      <c r="R5427">
        <f>IF($A5427="","",IF(ISNUMBER($A5427),$A5427,IFERROR(DATEVALUE($A5427),NA())))</f>
        <v/>
      </c>
    </row>
    <row r="5428">
      <c r="O5428">
        <f>IF($R5428="","",CHOOSE($Q$2,YEAR(R5428)*12+MONTH(R5428),INT((R5428-2)/7),YEAR(R5428)*4+ROUNDUP(MONTH(R5428)/3)))</f>
        <v/>
      </c>
      <c r="P5428">
        <f>IF($R5428="","",IF($R5429="",1,IF(O5428&lt;&gt;O5429,1,0)))</f>
        <v/>
      </c>
      <c r="Q5428">
        <f>IF(P5428=1,SUM($P$7:P5428),"")</f>
        <v/>
      </c>
      <c r="R5428">
        <f>IF($A5428="","",IF(ISNUMBER($A5428),$A5428,IFERROR(DATEVALUE($A5428),NA())))</f>
        <v/>
      </c>
    </row>
    <row r="5429">
      <c r="O5429">
        <f>IF($R5429="","",CHOOSE($Q$2,YEAR(R5429)*12+MONTH(R5429),INT((R5429-2)/7),YEAR(R5429)*4+ROUNDUP(MONTH(R5429)/3)))</f>
        <v/>
      </c>
      <c r="P5429">
        <f>IF($R5429="","",IF($R5430="",1,IF(O5429&lt;&gt;O5430,1,0)))</f>
        <v/>
      </c>
      <c r="Q5429">
        <f>IF(P5429=1,SUM($P$7:P5429),"")</f>
        <v/>
      </c>
      <c r="R5429">
        <f>IF($A5429="","",IF(ISNUMBER($A5429),$A5429,IFERROR(DATEVALUE($A5429),NA())))</f>
        <v/>
      </c>
    </row>
    <row r="5430">
      <c r="O5430">
        <f>IF($R5430="","",CHOOSE($Q$2,YEAR(R5430)*12+MONTH(R5430),INT((R5430-2)/7),YEAR(R5430)*4+ROUNDUP(MONTH(R5430)/3)))</f>
        <v/>
      </c>
      <c r="P5430">
        <f>IF($R5430="","",IF($R5431="",1,IF(O5430&lt;&gt;O5431,1,0)))</f>
        <v/>
      </c>
      <c r="Q5430">
        <f>IF(P5430=1,SUM($P$7:P5430),"")</f>
        <v/>
      </c>
      <c r="R5430">
        <f>IF($A5430="","",IF(ISNUMBER($A5430),$A5430,IFERROR(DATEVALUE($A5430),NA())))</f>
        <v/>
      </c>
    </row>
    <row r="5431">
      <c r="O5431">
        <f>IF($R5431="","",CHOOSE($Q$2,YEAR(R5431)*12+MONTH(R5431),INT((R5431-2)/7),YEAR(R5431)*4+ROUNDUP(MONTH(R5431)/3)))</f>
        <v/>
      </c>
      <c r="P5431">
        <f>IF($R5431="","",IF($R5432="",1,IF(O5431&lt;&gt;O5432,1,0)))</f>
        <v/>
      </c>
      <c r="Q5431">
        <f>IF(P5431=1,SUM($P$7:P5431),"")</f>
        <v/>
      </c>
      <c r="R5431">
        <f>IF($A5431="","",IF(ISNUMBER($A5431),$A5431,IFERROR(DATEVALUE($A5431),NA())))</f>
        <v/>
      </c>
    </row>
    <row r="5432">
      <c r="O5432">
        <f>IF($R5432="","",CHOOSE($Q$2,YEAR(R5432)*12+MONTH(R5432),INT((R5432-2)/7),YEAR(R5432)*4+ROUNDUP(MONTH(R5432)/3)))</f>
        <v/>
      </c>
      <c r="P5432">
        <f>IF($R5432="","",IF($R5433="",1,IF(O5432&lt;&gt;O5433,1,0)))</f>
        <v/>
      </c>
      <c r="Q5432">
        <f>IF(P5432=1,SUM($P$7:P5432),"")</f>
        <v/>
      </c>
      <c r="R5432">
        <f>IF($A5432="","",IF(ISNUMBER($A5432),$A5432,IFERROR(DATEVALUE($A5432),NA())))</f>
        <v/>
      </c>
    </row>
    <row r="5433">
      <c r="O5433">
        <f>IF($R5433="","",CHOOSE($Q$2,YEAR(R5433)*12+MONTH(R5433),INT((R5433-2)/7),YEAR(R5433)*4+ROUNDUP(MONTH(R5433)/3)))</f>
        <v/>
      </c>
      <c r="P5433">
        <f>IF($R5433="","",IF($R5434="",1,IF(O5433&lt;&gt;O5434,1,0)))</f>
        <v/>
      </c>
      <c r="Q5433">
        <f>IF(P5433=1,SUM($P$7:P5433),"")</f>
        <v/>
      </c>
      <c r="R5433">
        <f>IF($A5433="","",IF(ISNUMBER($A5433),$A5433,IFERROR(DATEVALUE($A5433),NA())))</f>
        <v/>
      </c>
    </row>
    <row r="5434">
      <c r="O5434">
        <f>IF($R5434="","",CHOOSE($Q$2,YEAR(R5434)*12+MONTH(R5434),INT((R5434-2)/7),YEAR(R5434)*4+ROUNDUP(MONTH(R5434)/3)))</f>
        <v/>
      </c>
      <c r="P5434">
        <f>IF($R5434="","",IF($R5435="",1,IF(O5434&lt;&gt;O5435,1,0)))</f>
        <v/>
      </c>
      <c r="Q5434">
        <f>IF(P5434=1,SUM($P$7:P5434),"")</f>
        <v/>
      </c>
      <c r="R5434">
        <f>IF($A5434="","",IF(ISNUMBER($A5434),$A5434,IFERROR(DATEVALUE($A5434),NA())))</f>
        <v/>
      </c>
    </row>
    <row r="5435">
      <c r="O5435">
        <f>IF($R5435="","",CHOOSE($Q$2,YEAR(R5435)*12+MONTH(R5435),INT((R5435-2)/7),YEAR(R5435)*4+ROUNDUP(MONTH(R5435)/3)))</f>
        <v/>
      </c>
      <c r="P5435">
        <f>IF($R5435="","",IF($R5436="",1,IF(O5435&lt;&gt;O5436,1,0)))</f>
        <v/>
      </c>
      <c r="Q5435">
        <f>IF(P5435=1,SUM($P$7:P5435),"")</f>
        <v/>
      </c>
      <c r="R5435">
        <f>IF($A5435="","",IF(ISNUMBER($A5435),$A5435,IFERROR(DATEVALUE($A5435),NA())))</f>
        <v/>
      </c>
    </row>
    <row r="5436">
      <c r="O5436">
        <f>IF($R5436="","",CHOOSE($Q$2,YEAR(R5436)*12+MONTH(R5436),INT((R5436-2)/7),YEAR(R5436)*4+ROUNDUP(MONTH(R5436)/3)))</f>
        <v/>
      </c>
      <c r="P5436">
        <f>IF($R5436="","",IF($R5437="",1,IF(O5436&lt;&gt;O5437,1,0)))</f>
        <v/>
      </c>
      <c r="Q5436">
        <f>IF(P5436=1,SUM($P$7:P5436),"")</f>
        <v/>
      </c>
      <c r="R5436">
        <f>IF($A5436="","",IF(ISNUMBER($A5436),$A5436,IFERROR(DATEVALUE($A5436),NA())))</f>
        <v/>
      </c>
    </row>
    <row r="5437">
      <c r="O5437">
        <f>IF($R5437="","",CHOOSE($Q$2,YEAR(R5437)*12+MONTH(R5437),INT((R5437-2)/7),YEAR(R5437)*4+ROUNDUP(MONTH(R5437)/3)))</f>
        <v/>
      </c>
      <c r="P5437">
        <f>IF($R5437="","",IF($R5438="",1,IF(O5437&lt;&gt;O5438,1,0)))</f>
        <v/>
      </c>
      <c r="Q5437">
        <f>IF(P5437=1,SUM($P$7:P5437),"")</f>
        <v/>
      </c>
      <c r="R5437">
        <f>IF($A5437="","",IF(ISNUMBER($A5437),$A5437,IFERROR(DATEVALUE($A5437),NA())))</f>
        <v/>
      </c>
    </row>
    <row r="5438">
      <c r="O5438">
        <f>IF($R5438="","",CHOOSE($Q$2,YEAR(R5438)*12+MONTH(R5438),INT((R5438-2)/7),YEAR(R5438)*4+ROUNDUP(MONTH(R5438)/3)))</f>
        <v/>
      </c>
      <c r="P5438">
        <f>IF($R5438="","",IF($R5439="",1,IF(O5438&lt;&gt;O5439,1,0)))</f>
        <v/>
      </c>
      <c r="Q5438">
        <f>IF(P5438=1,SUM($P$7:P5438),"")</f>
        <v/>
      </c>
      <c r="R5438">
        <f>IF($A5438="","",IF(ISNUMBER($A5438),$A5438,IFERROR(DATEVALUE($A5438),NA())))</f>
        <v/>
      </c>
    </row>
    <row r="5439">
      <c r="O5439">
        <f>IF($R5439="","",CHOOSE($Q$2,YEAR(R5439)*12+MONTH(R5439),INT((R5439-2)/7),YEAR(R5439)*4+ROUNDUP(MONTH(R5439)/3)))</f>
        <v/>
      </c>
      <c r="P5439">
        <f>IF($R5439="","",IF($R5440="",1,IF(O5439&lt;&gt;O5440,1,0)))</f>
        <v/>
      </c>
      <c r="Q5439">
        <f>IF(P5439=1,SUM($P$7:P5439),"")</f>
        <v/>
      </c>
      <c r="R5439">
        <f>IF($A5439="","",IF(ISNUMBER($A5439),$A5439,IFERROR(DATEVALUE($A5439),NA())))</f>
        <v/>
      </c>
    </row>
    <row r="5440">
      <c r="O5440">
        <f>IF($R5440="","",CHOOSE($Q$2,YEAR(R5440)*12+MONTH(R5440),INT((R5440-2)/7),YEAR(R5440)*4+ROUNDUP(MONTH(R5440)/3)))</f>
        <v/>
      </c>
      <c r="P5440">
        <f>IF($R5440="","",IF($R5441="",1,IF(O5440&lt;&gt;O5441,1,0)))</f>
        <v/>
      </c>
      <c r="Q5440">
        <f>IF(P5440=1,SUM($P$7:P5440),"")</f>
        <v/>
      </c>
      <c r="R5440">
        <f>IF($A5440="","",IF(ISNUMBER($A5440),$A5440,IFERROR(DATEVALUE($A5440),NA())))</f>
        <v/>
      </c>
    </row>
    <row r="5441">
      <c r="O5441">
        <f>IF($R5441="","",CHOOSE($Q$2,YEAR(R5441)*12+MONTH(R5441),INT((R5441-2)/7),YEAR(R5441)*4+ROUNDUP(MONTH(R5441)/3)))</f>
        <v/>
      </c>
      <c r="P5441">
        <f>IF($R5441="","",IF($R5442="",1,IF(O5441&lt;&gt;O5442,1,0)))</f>
        <v/>
      </c>
      <c r="Q5441">
        <f>IF(P5441=1,SUM($P$7:P5441),"")</f>
        <v/>
      </c>
      <c r="R5441">
        <f>IF($A5441="","",IF(ISNUMBER($A5441),$A5441,IFERROR(DATEVALUE($A5441),NA())))</f>
        <v/>
      </c>
    </row>
    <row r="5442">
      <c r="O5442">
        <f>IF($R5442="","",CHOOSE($Q$2,YEAR(R5442)*12+MONTH(R5442),INT((R5442-2)/7),YEAR(R5442)*4+ROUNDUP(MONTH(R5442)/3)))</f>
        <v/>
      </c>
      <c r="P5442">
        <f>IF($R5442="","",IF($R5443="",1,IF(O5442&lt;&gt;O5443,1,0)))</f>
        <v/>
      </c>
      <c r="Q5442">
        <f>IF(P5442=1,SUM($P$7:P5442),"")</f>
        <v/>
      </c>
      <c r="R5442">
        <f>IF($A5442="","",IF(ISNUMBER($A5442),$A5442,IFERROR(DATEVALUE($A5442),NA())))</f>
        <v/>
      </c>
    </row>
    <row r="5443">
      <c r="O5443">
        <f>IF($R5443="","",CHOOSE($Q$2,YEAR(R5443)*12+MONTH(R5443),INT((R5443-2)/7),YEAR(R5443)*4+ROUNDUP(MONTH(R5443)/3)))</f>
        <v/>
      </c>
      <c r="P5443">
        <f>IF($R5443="","",IF($R5444="",1,IF(O5443&lt;&gt;O5444,1,0)))</f>
        <v/>
      </c>
      <c r="Q5443">
        <f>IF(P5443=1,SUM($P$7:P5443),"")</f>
        <v/>
      </c>
      <c r="R5443">
        <f>IF($A5443="","",IF(ISNUMBER($A5443),$A5443,IFERROR(DATEVALUE($A5443),NA())))</f>
        <v/>
      </c>
    </row>
    <row r="5444">
      <c r="O5444">
        <f>IF($R5444="","",CHOOSE($Q$2,YEAR(R5444)*12+MONTH(R5444),INT((R5444-2)/7),YEAR(R5444)*4+ROUNDUP(MONTH(R5444)/3)))</f>
        <v/>
      </c>
      <c r="P5444">
        <f>IF($R5444="","",IF($R5445="",1,IF(O5444&lt;&gt;O5445,1,0)))</f>
        <v/>
      </c>
      <c r="Q5444">
        <f>IF(P5444=1,SUM($P$7:P5444),"")</f>
        <v/>
      </c>
      <c r="R5444">
        <f>IF($A5444="","",IF(ISNUMBER($A5444),$A5444,IFERROR(DATEVALUE($A5444),NA())))</f>
        <v/>
      </c>
    </row>
    <row r="5445">
      <c r="O5445">
        <f>IF($R5445="","",CHOOSE($Q$2,YEAR(R5445)*12+MONTH(R5445),INT((R5445-2)/7),YEAR(R5445)*4+ROUNDUP(MONTH(R5445)/3)))</f>
        <v/>
      </c>
      <c r="P5445">
        <f>IF($R5445="","",IF($R5446="",1,IF(O5445&lt;&gt;O5446,1,0)))</f>
        <v/>
      </c>
      <c r="Q5445">
        <f>IF(P5445=1,SUM($P$7:P5445),"")</f>
        <v/>
      </c>
      <c r="R5445">
        <f>IF($A5445="","",IF(ISNUMBER($A5445),$A5445,IFERROR(DATEVALUE($A5445),NA())))</f>
        <v/>
      </c>
    </row>
    <row r="5446">
      <c r="O5446">
        <f>IF($R5446="","",CHOOSE($Q$2,YEAR(R5446)*12+MONTH(R5446),INT((R5446-2)/7),YEAR(R5446)*4+ROUNDUP(MONTH(R5446)/3)))</f>
        <v/>
      </c>
      <c r="P5446">
        <f>IF($R5446="","",IF($R5447="",1,IF(O5446&lt;&gt;O5447,1,0)))</f>
        <v/>
      </c>
      <c r="Q5446">
        <f>IF(P5446=1,SUM($P$7:P5446),"")</f>
        <v/>
      </c>
      <c r="R5446">
        <f>IF($A5446="","",IF(ISNUMBER($A5446),$A5446,IFERROR(DATEVALUE($A5446),NA())))</f>
        <v/>
      </c>
    </row>
    <row r="5447">
      <c r="O5447">
        <f>IF($R5447="","",CHOOSE($Q$2,YEAR(R5447)*12+MONTH(R5447),INT((R5447-2)/7),YEAR(R5447)*4+ROUNDUP(MONTH(R5447)/3)))</f>
        <v/>
      </c>
      <c r="P5447">
        <f>IF($R5447="","",IF($R5448="",1,IF(O5447&lt;&gt;O5448,1,0)))</f>
        <v/>
      </c>
      <c r="Q5447">
        <f>IF(P5447=1,SUM($P$7:P5447),"")</f>
        <v/>
      </c>
      <c r="R5447">
        <f>IF($A5447="","",IF(ISNUMBER($A5447),$A5447,IFERROR(DATEVALUE($A5447),NA())))</f>
        <v/>
      </c>
    </row>
    <row r="5448">
      <c r="O5448">
        <f>IF($R5448="","",CHOOSE($Q$2,YEAR(R5448)*12+MONTH(R5448),INT((R5448-2)/7),YEAR(R5448)*4+ROUNDUP(MONTH(R5448)/3)))</f>
        <v/>
      </c>
      <c r="P5448">
        <f>IF($R5448="","",IF($R5449="",1,IF(O5448&lt;&gt;O5449,1,0)))</f>
        <v/>
      </c>
      <c r="Q5448">
        <f>IF(P5448=1,SUM($P$7:P5448),"")</f>
        <v/>
      </c>
      <c r="R5448">
        <f>IF($A5448="","",IF(ISNUMBER($A5448),$A5448,IFERROR(DATEVALUE($A5448),NA())))</f>
        <v/>
      </c>
    </row>
    <row r="5449">
      <c r="O5449">
        <f>IF($R5449="","",CHOOSE($Q$2,YEAR(R5449)*12+MONTH(R5449),INT((R5449-2)/7),YEAR(R5449)*4+ROUNDUP(MONTH(R5449)/3)))</f>
        <v/>
      </c>
      <c r="P5449">
        <f>IF($R5449="","",IF($R5450="",1,IF(O5449&lt;&gt;O5450,1,0)))</f>
        <v/>
      </c>
      <c r="Q5449">
        <f>IF(P5449=1,SUM($P$7:P5449),"")</f>
        <v/>
      </c>
      <c r="R5449">
        <f>IF($A5449="","",IF(ISNUMBER($A5449),$A5449,IFERROR(DATEVALUE($A5449),NA())))</f>
        <v/>
      </c>
    </row>
    <row r="5450">
      <c r="O5450">
        <f>IF($R5450="","",CHOOSE($Q$2,YEAR(R5450)*12+MONTH(R5450),INT((R5450-2)/7),YEAR(R5450)*4+ROUNDUP(MONTH(R5450)/3)))</f>
        <v/>
      </c>
      <c r="P5450">
        <f>IF($R5450="","",IF($R5451="",1,IF(O5450&lt;&gt;O5451,1,0)))</f>
        <v/>
      </c>
      <c r="Q5450">
        <f>IF(P5450=1,SUM($P$7:P5450),"")</f>
        <v/>
      </c>
      <c r="R5450">
        <f>IF($A5450="","",IF(ISNUMBER($A5450),$A5450,IFERROR(DATEVALUE($A5450),NA())))</f>
        <v/>
      </c>
    </row>
    <row r="5451">
      <c r="O5451">
        <f>IF($R5451="","",CHOOSE($Q$2,YEAR(R5451)*12+MONTH(R5451),INT((R5451-2)/7),YEAR(R5451)*4+ROUNDUP(MONTH(R5451)/3)))</f>
        <v/>
      </c>
      <c r="P5451">
        <f>IF($R5451="","",IF($R5452="",1,IF(O5451&lt;&gt;O5452,1,0)))</f>
        <v/>
      </c>
      <c r="Q5451">
        <f>IF(P5451=1,SUM($P$7:P5451),"")</f>
        <v/>
      </c>
      <c r="R5451">
        <f>IF($A5451="","",IF(ISNUMBER($A5451),$A5451,IFERROR(DATEVALUE($A5451),NA())))</f>
        <v/>
      </c>
    </row>
    <row r="5452">
      <c r="O5452">
        <f>IF($R5452="","",CHOOSE($Q$2,YEAR(R5452)*12+MONTH(R5452),INT((R5452-2)/7),YEAR(R5452)*4+ROUNDUP(MONTH(R5452)/3)))</f>
        <v/>
      </c>
      <c r="P5452">
        <f>IF($R5452="","",IF($R5453="",1,IF(O5452&lt;&gt;O5453,1,0)))</f>
        <v/>
      </c>
      <c r="Q5452">
        <f>IF(P5452=1,SUM($P$7:P5452),"")</f>
        <v/>
      </c>
      <c r="R5452">
        <f>IF($A5452="","",IF(ISNUMBER($A5452),$A5452,IFERROR(DATEVALUE($A5452),NA())))</f>
        <v/>
      </c>
    </row>
    <row r="5453">
      <c r="O5453">
        <f>IF($R5453="","",CHOOSE($Q$2,YEAR(R5453)*12+MONTH(R5453),INT((R5453-2)/7),YEAR(R5453)*4+ROUNDUP(MONTH(R5453)/3)))</f>
        <v/>
      </c>
      <c r="P5453">
        <f>IF($R5453="","",IF($R5454="",1,IF(O5453&lt;&gt;O5454,1,0)))</f>
        <v/>
      </c>
      <c r="Q5453">
        <f>IF(P5453=1,SUM($P$7:P5453),"")</f>
        <v/>
      </c>
      <c r="R5453">
        <f>IF($A5453="","",IF(ISNUMBER($A5453),$A5453,IFERROR(DATEVALUE($A5453),NA())))</f>
        <v/>
      </c>
    </row>
    <row r="5454">
      <c r="O5454">
        <f>IF($R5454="","",CHOOSE($Q$2,YEAR(R5454)*12+MONTH(R5454),INT((R5454-2)/7),YEAR(R5454)*4+ROUNDUP(MONTH(R5454)/3)))</f>
        <v/>
      </c>
      <c r="P5454">
        <f>IF($R5454="","",IF($R5455="",1,IF(O5454&lt;&gt;O5455,1,0)))</f>
        <v/>
      </c>
      <c r="Q5454">
        <f>IF(P5454=1,SUM($P$7:P5454),"")</f>
        <v/>
      </c>
      <c r="R5454">
        <f>IF($A5454="","",IF(ISNUMBER($A5454),$A5454,IFERROR(DATEVALUE($A5454),NA())))</f>
        <v/>
      </c>
    </row>
    <row r="5455">
      <c r="O5455">
        <f>IF($R5455="","",CHOOSE($Q$2,YEAR(R5455)*12+MONTH(R5455),INT((R5455-2)/7),YEAR(R5455)*4+ROUNDUP(MONTH(R5455)/3)))</f>
        <v/>
      </c>
      <c r="P5455">
        <f>IF($R5455="","",IF($R5456="",1,IF(O5455&lt;&gt;O5456,1,0)))</f>
        <v/>
      </c>
      <c r="Q5455">
        <f>IF(P5455=1,SUM($P$7:P5455),"")</f>
        <v/>
      </c>
      <c r="R5455">
        <f>IF($A5455="","",IF(ISNUMBER($A5455),$A5455,IFERROR(DATEVALUE($A5455),NA())))</f>
        <v/>
      </c>
    </row>
    <row r="5456">
      <c r="O5456">
        <f>IF($R5456="","",CHOOSE($Q$2,YEAR(R5456)*12+MONTH(R5456),INT((R5456-2)/7),YEAR(R5456)*4+ROUNDUP(MONTH(R5456)/3)))</f>
        <v/>
      </c>
      <c r="P5456">
        <f>IF($R5456="","",IF($R5457="",1,IF(O5456&lt;&gt;O5457,1,0)))</f>
        <v/>
      </c>
      <c r="Q5456">
        <f>IF(P5456=1,SUM($P$7:P5456),"")</f>
        <v/>
      </c>
      <c r="R5456">
        <f>IF($A5456="","",IF(ISNUMBER($A5456),$A5456,IFERROR(DATEVALUE($A5456),NA())))</f>
        <v/>
      </c>
    </row>
    <row r="5457">
      <c r="O5457">
        <f>IF($R5457="","",CHOOSE($Q$2,YEAR(R5457)*12+MONTH(R5457),INT((R5457-2)/7),YEAR(R5457)*4+ROUNDUP(MONTH(R5457)/3)))</f>
        <v/>
      </c>
      <c r="P5457">
        <f>IF($R5457="","",IF($R5458="",1,IF(O5457&lt;&gt;O5458,1,0)))</f>
        <v/>
      </c>
      <c r="Q5457">
        <f>IF(P5457=1,SUM($P$7:P5457),"")</f>
        <v/>
      </c>
      <c r="R5457">
        <f>IF($A5457="","",IF(ISNUMBER($A5457),$A5457,IFERROR(DATEVALUE($A5457),NA())))</f>
        <v/>
      </c>
    </row>
    <row r="5458">
      <c r="O5458">
        <f>IF($R5458="","",CHOOSE($Q$2,YEAR(R5458)*12+MONTH(R5458),INT((R5458-2)/7),YEAR(R5458)*4+ROUNDUP(MONTH(R5458)/3)))</f>
        <v/>
      </c>
      <c r="P5458">
        <f>IF($R5458="","",IF($R5459="",1,IF(O5458&lt;&gt;O5459,1,0)))</f>
        <v/>
      </c>
      <c r="Q5458">
        <f>IF(P5458=1,SUM($P$7:P5458),"")</f>
        <v/>
      </c>
      <c r="R5458">
        <f>IF($A5458="","",IF(ISNUMBER($A5458),$A5458,IFERROR(DATEVALUE($A5458),NA())))</f>
        <v/>
      </c>
    </row>
    <row r="5459">
      <c r="O5459">
        <f>IF($R5459="","",CHOOSE($Q$2,YEAR(R5459)*12+MONTH(R5459),INT((R5459-2)/7),YEAR(R5459)*4+ROUNDUP(MONTH(R5459)/3)))</f>
        <v/>
      </c>
      <c r="P5459">
        <f>IF($R5459="","",IF($R5460="",1,IF(O5459&lt;&gt;O5460,1,0)))</f>
        <v/>
      </c>
      <c r="Q5459">
        <f>IF(P5459=1,SUM($P$7:P5459),"")</f>
        <v/>
      </c>
      <c r="R5459">
        <f>IF($A5459="","",IF(ISNUMBER($A5459),$A5459,IFERROR(DATEVALUE($A5459),NA())))</f>
        <v/>
      </c>
    </row>
    <row r="5460">
      <c r="O5460">
        <f>IF($R5460="","",CHOOSE($Q$2,YEAR(R5460)*12+MONTH(R5460),INT((R5460-2)/7),YEAR(R5460)*4+ROUNDUP(MONTH(R5460)/3)))</f>
        <v/>
      </c>
      <c r="P5460">
        <f>IF($R5460="","",IF($R5461="",1,IF(O5460&lt;&gt;O5461,1,0)))</f>
        <v/>
      </c>
      <c r="Q5460">
        <f>IF(P5460=1,SUM($P$7:P5460),"")</f>
        <v/>
      </c>
      <c r="R5460">
        <f>IF($A5460="","",IF(ISNUMBER($A5460),$A5460,IFERROR(DATEVALUE($A5460),NA())))</f>
        <v/>
      </c>
    </row>
    <row r="5461">
      <c r="O5461">
        <f>IF($R5461="","",CHOOSE($Q$2,YEAR(R5461)*12+MONTH(R5461),INT((R5461-2)/7),YEAR(R5461)*4+ROUNDUP(MONTH(R5461)/3)))</f>
        <v/>
      </c>
      <c r="P5461">
        <f>IF($R5461="","",IF($R5462="",1,IF(O5461&lt;&gt;O5462,1,0)))</f>
        <v/>
      </c>
      <c r="Q5461">
        <f>IF(P5461=1,SUM($P$7:P5461),"")</f>
        <v/>
      </c>
      <c r="R5461">
        <f>IF($A5461="","",IF(ISNUMBER($A5461),$A5461,IFERROR(DATEVALUE($A5461),NA())))</f>
        <v/>
      </c>
    </row>
    <row r="5462">
      <c r="O5462">
        <f>IF($R5462="","",CHOOSE($Q$2,YEAR(R5462)*12+MONTH(R5462),INT((R5462-2)/7),YEAR(R5462)*4+ROUNDUP(MONTH(R5462)/3)))</f>
        <v/>
      </c>
      <c r="P5462">
        <f>IF($R5462="","",IF($R5463="",1,IF(O5462&lt;&gt;O5463,1,0)))</f>
        <v/>
      </c>
      <c r="Q5462">
        <f>IF(P5462=1,SUM($P$7:P5462),"")</f>
        <v/>
      </c>
      <c r="R5462">
        <f>IF($A5462="","",IF(ISNUMBER($A5462),$A5462,IFERROR(DATEVALUE($A5462),NA())))</f>
        <v/>
      </c>
    </row>
    <row r="5463">
      <c r="O5463">
        <f>IF($R5463="","",CHOOSE($Q$2,YEAR(R5463)*12+MONTH(R5463),INT((R5463-2)/7),YEAR(R5463)*4+ROUNDUP(MONTH(R5463)/3)))</f>
        <v/>
      </c>
      <c r="P5463">
        <f>IF($R5463="","",IF($R5464="",1,IF(O5463&lt;&gt;O5464,1,0)))</f>
        <v/>
      </c>
      <c r="Q5463">
        <f>IF(P5463=1,SUM($P$7:P5463),"")</f>
        <v/>
      </c>
      <c r="R5463">
        <f>IF($A5463="","",IF(ISNUMBER($A5463),$A5463,IFERROR(DATEVALUE($A5463),NA())))</f>
        <v/>
      </c>
    </row>
    <row r="5464">
      <c r="O5464">
        <f>IF($R5464="","",CHOOSE($Q$2,YEAR(R5464)*12+MONTH(R5464),INT((R5464-2)/7),YEAR(R5464)*4+ROUNDUP(MONTH(R5464)/3)))</f>
        <v/>
      </c>
      <c r="P5464">
        <f>IF($R5464="","",IF($R5465="",1,IF(O5464&lt;&gt;O5465,1,0)))</f>
        <v/>
      </c>
      <c r="Q5464">
        <f>IF(P5464=1,SUM($P$7:P5464),"")</f>
        <v/>
      </c>
      <c r="R5464">
        <f>IF($A5464="","",IF(ISNUMBER($A5464),$A5464,IFERROR(DATEVALUE($A5464),NA())))</f>
        <v/>
      </c>
    </row>
    <row r="5465">
      <c r="O5465">
        <f>IF($R5465="","",CHOOSE($Q$2,YEAR(R5465)*12+MONTH(R5465),INT((R5465-2)/7),YEAR(R5465)*4+ROUNDUP(MONTH(R5465)/3)))</f>
        <v/>
      </c>
      <c r="P5465">
        <f>IF($R5465="","",IF($R5466="",1,IF(O5465&lt;&gt;O5466,1,0)))</f>
        <v/>
      </c>
      <c r="Q5465">
        <f>IF(P5465=1,SUM($P$7:P5465),"")</f>
        <v/>
      </c>
      <c r="R5465">
        <f>IF($A5465="","",IF(ISNUMBER($A5465),$A5465,IFERROR(DATEVALUE($A5465),NA())))</f>
        <v/>
      </c>
    </row>
    <row r="5466">
      <c r="O5466">
        <f>IF($R5466="","",CHOOSE($Q$2,YEAR(R5466)*12+MONTH(R5466),INT((R5466-2)/7),YEAR(R5466)*4+ROUNDUP(MONTH(R5466)/3)))</f>
        <v/>
      </c>
      <c r="P5466">
        <f>IF($R5466="","",IF($R5467="",1,IF(O5466&lt;&gt;O5467,1,0)))</f>
        <v/>
      </c>
      <c r="Q5466">
        <f>IF(P5466=1,SUM($P$7:P5466),"")</f>
        <v/>
      </c>
      <c r="R5466">
        <f>IF($A5466="","",IF(ISNUMBER($A5466),$A5466,IFERROR(DATEVALUE($A5466),NA())))</f>
        <v/>
      </c>
    </row>
    <row r="5467">
      <c r="O5467">
        <f>IF($R5467="","",CHOOSE($Q$2,YEAR(R5467)*12+MONTH(R5467),INT((R5467-2)/7),YEAR(R5467)*4+ROUNDUP(MONTH(R5467)/3)))</f>
        <v/>
      </c>
      <c r="P5467">
        <f>IF($R5467="","",IF($R5468="",1,IF(O5467&lt;&gt;O5468,1,0)))</f>
        <v/>
      </c>
      <c r="Q5467">
        <f>IF(P5467=1,SUM($P$7:P5467),"")</f>
        <v/>
      </c>
      <c r="R5467">
        <f>IF($A5467="","",IF(ISNUMBER($A5467),$A5467,IFERROR(DATEVALUE($A5467),NA())))</f>
        <v/>
      </c>
    </row>
    <row r="5468">
      <c r="O5468">
        <f>IF($R5468="","",CHOOSE($Q$2,YEAR(R5468)*12+MONTH(R5468),INT((R5468-2)/7),YEAR(R5468)*4+ROUNDUP(MONTH(R5468)/3)))</f>
        <v/>
      </c>
      <c r="P5468">
        <f>IF($R5468="","",IF($R5469="",1,IF(O5468&lt;&gt;O5469,1,0)))</f>
        <v/>
      </c>
      <c r="Q5468">
        <f>IF(P5468=1,SUM($P$7:P5468),"")</f>
        <v/>
      </c>
      <c r="R5468">
        <f>IF($A5468="","",IF(ISNUMBER($A5468),$A5468,IFERROR(DATEVALUE($A5468),NA())))</f>
        <v/>
      </c>
    </row>
    <row r="5469">
      <c r="O5469">
        <f>IF($R5469="","",CHOOSE($Q$2,YEAR(R5469)*12+MONTH(R5469),INT((R5469-2)/7),YEAR(R5469)*4+ROUNDUP(MONTH(R5469)/3)))</f>
        <v/>
      </c>
      <c r="P5469">
        <f>IF($R5469="","",IF($R5470="",1,IF(O5469&lt;&gt;O5470,1,0)))</f>
        <v/>
      </c>
      <c r="Q5469">
        <f>IF(P5469=1,SUM($P$7:P5469),"")</f>
        <v/>
      </c>
      <c r="R5469">
        <f>IF($A5469="","",IF(ISNUMBER($A5469),$A5469,IFERROR(DATEVALUE($A5469),NA())))</f>
        <v/>
      </c>
    </row>
    <row r="5470">
      <c r="O5470">
        <f>IF($R5470="","",CHOOSE($Q$2,YEAR(R5470)*12+MONTH(R5470),INT((R5470-2)/7),YEAR(R5470)*4+ROUNDUP(MONTH(R5470)/3)))</f>
        <v/>
      </c>
      <c r="P5470">
        <f>IF($R5470="","",IF($R5471="",1,IF(O5470&lt;&gt;O5471,1,0)))</f>
        <v/>
      </c>
      <c r="Q5470">
        <f>IF(P5470=1,SUM($P$7:P5470),"")</f>
        <v/>
      </c>
      <c r="R5470">
        <f>IF($A5470="","",IF(ISNUMBER($A5470),$A5470,IFERROR(DATEVALUE($A5470),NA())))</f>
        <v/>
      </c>
    </row>
    <row r="5471">
      <c r="O5471">
        <f>IF($R5471="","",CHOOSE($Q$2,YEAR(R5471)*12+MONTH(R5471),INT((R5471-2)/7),YEAR(R5471)*4+ROUNDUP(MONTH(R5471)/3)))</f>
        <v/>
      </c>
      <c r="P5471">
        <f>IF($R5471="","",IF($R5472="",1,IF(O5471&lt;&gt;O5472,1,0)))</f>
        <v/>
      </c>
      <c r="Q5471">
        <f>IF(P5471=1,SUM($P$7:P5471),"")</f>
        <v/>
      </c>
      <c r="R5471">
        <f>IF($A5471="","",IF(ISNUMBER($A5471),$A5471,IFERROR(DATEVALUE($A5471),NA())))</f>
        <v/>
      </c>
    </row>
    <row r="5472">
      <c r="O5472">
        <f>IF($R5472="","",CHOOSE($Q$2,YEAR(R5472)*12+MONTH(R5472),INT((R5472-2)/7),YEAR(R5472)*4+ROUNDUP(MONTH(R5472)/3)))</f>
        <v/>
      </c>
      <c r="P5472">
        <f>IF($R5472="","",IF($R5473="",1,IF(O5472&lt;&gt;O5473,1,0)))</f>
        <v/>
      </c>
      <c r="Q5472">
        <f>IF(P5472=1,SUM($P$7:P5472),"")</f>
        <v/>
      </c>
      <c r="R5472">
        <f>IF($A5472="","",IF(ISNUMBER($A5472),$A5472,IFERROR(DATEVALUE($A5472),NA())))</f>
        <v/>
      </c>
    </row>
    <row r="5473">
      <c r="O5473">
        <f>IF($R5473="","",CHOOSE($Q$2,YEAR(R5473)*12+MONTH(R5473),INT((R5473-2)/7),YEAR(R5473)*4+ROUNDUP(MONTH(R5473)/3)))</f>
        <v/>
      </c>
      <c r="P5473">
        <f>IF($R5473="","",IF($R5474="",1,IF(O5473&lt;&gt;O5474,1,0)))</f>
        <v/>
      </c>
      <c r="Q5473">
        <f>IF(P5473=1,SUM($P$7:P5473),"")</f>
        <v/>
      </c>
      <c r="R5473">
        <f>IF($A5473="","",IF(ISNUMBER($A5473),$A5473,IFERROR(DATEVALUE($A5473),NA())))</f>
        <v/>
      </c>
    </row>
    <row r="5474">
      <c r="O5474">
        <f>IF($R5474="","",CHOOSE($Q$2,YEAR(R5474)*12+MONTH(R5474),INT((R5474-2)/7),YEAR(R5474)*4+ROUNDUP(MONTH(R5474)/3)))</f>
        <v/>
      </c>
      <c r="P5474">
        <f>IF($R5474="","",IF($R5475="",1,IF(O5474&lt;&gt;O5475,1,0)))</f>
        <v/>
      </c>
      <c r="Q5474">
        <f>IF(P5474=1,SUM($P$7:P5474),"")</f>
        <v/>
      </c>
      <c r="R5474">
        <f>IF($A5474="","",IF(ISNUMBER($A5474),$A5474,IFERROR(DATEVALUE($A5474),NA())))</f>
        <v/>
      </c>
    </row>
    <row r="5475">
      <c r="O5475">
        <f>IF($R5475="","",CHOOSE($Q$2,YEAR(R5475)*12+MONTH(R5475),INT((R5475-2)/7),YEAR(R5475)*4+ROUNDUP(MONTH(R5475)/3)))</f>
        <v/>
      </c>
      <c r="P5475">
        <f>IF($R5475="","",IF($R5476="",1,IF(O5475&lt;&gt;O5476,1,0)))</f>
        <v/>
      </c>
      <c r="Q5475">
        <f>IF(P5475=1,SUM($P$7:P5475),"")</f>
        <v/>
      </c>
      <c r="R5475">
        <f>IF($A5475="","",IF(ISNUMBER($A5475),$A5475,IFERROR(DATEVALUE($A5475),NA())))</f>
        <v/>
      </c>
    </row>
    <row r="5476">
      <c r="O5476">
        <f>IF($R5476="","",CHOOSE($Q$2,YEAR(R5476)*12+MONTH(R5476),INT((R5476-2)/7),YEAR(R5476)*4+ROUNDUP(MONTH(R5476)/3)))</f>
        <v/>
      </c>
      <c r="P5476">
        <f>IF($R5476="","",IF($R5477="",1,IF(O5476&lt;&gt;O5477,1,0)))</f>
        <v/>
      </c>
      <c r="Q5476">
        <f>IF(P5476=1,SUM($P$7:P5476),"")</f>
        <v/>
      </c>
      <c r="R5476">
        <f>IF($A5476="","",IF(ISNUMBER($A5476),$A5476,IFERROR(DATEVALUE($A5476),NA())))</f>
        <v/>
      </c>
    </row>
    <row r="5477">
      <c r="O5477">
        <f>IF($R5477="","",CHOOSE($Q$2,YEAR(R5477)*12+MONTH(R5477),INT((R5477-2)/7),YEAR(R5477)*4+ROUNDUP(MONTH(R5477)/3)))</f>
        <v/>
      </c>
      <c r="P5477">
        <f>IF($R5477="","",IF($R5478="",1,IF(O5477&lt;&gt;O5478,1,0)))</f>
        <v/>
      </c>
      <c r="Q5477">
        <f>IF(P5477=1,SUM($P$7:P5477),"")</f>
        <v/>
      </c>
      <c r="R5477">
        <f>IF($A5477="","",IF(ISNUMBER($A5477),$A5477,IFERROR(DATEVALUE($A5477),NA())))</f>
        <v/>
      </c>
    </row>
    <row r="5478">
      <c r="O5478">
        <f>IF($R5478="","",CHOOSE($Q$2,YEAR(R5478)*12+MONTH(R5478),INT((R5478-2)/7),YEAR(R5478)*4+ROUNDUP(MONTH(R5478)/3)))</f>
        <v/>
      </c>
      <c r="P5478">
        <f>IF($R5478="","",IF($R5479="",1,IF(O5478&lt;&gt;O5479,1,0)))</f>
        <v/>
      </c>
      <c r="Q5478">
        <f>IF(P5478=1,SUM($P$7:P5478),"")</f>
        <v/>
      </c>
      <c r="R5478">
        <f>IF($A5478="","",IF(ISNUMBER($A5478),$A5478,IFERROR(DATEVALUE($A5478),NA())))</f>
        <v/>
      </c>
    </row>
    <row r="5479">
      <c r="O5479">
        <f>IF($R5479="","",CHOOSE($Q$2,YEAR(R5479)*12+MONTH(R5479),INT((R5479-2)/7),YEAR(R5479)*4+ROUNDUP(MONTH(R5479)/3)))</f>
        <v/>
      </c>
      <c r="P5479">
        <f>IF($R5479="","",IF($R5480="",1,IF(O5479&lt;&gt;O5480,1,0)))</f>
        <v/>
      </c>
      <c r="Q5479">
        <f>IF(P5479=1,SUM($P$7:P5479),"")</f>
        <v/>
      </c>
      <c r="R5479">
        <f>IF($A5479="","",IF(ISNUMBER($A5479),$A5479,IFERROR(DATEVALUE($A5479),NA())))</f>
        <v/>
      </c>
    </row>
    <row r="5480">
      <c r="O5480">
        <f>IF($R5480="","",CHOOSE($Q$2,YEAR(R5480)*12+MONTH(R5480),INT((R5480-2)/7),YEAR(R5480)*4+ROUNDUP(MONTH(R5480)/3)))</f>
        <v/>
      </c>
      <c r="P5480">
        <f>IF($R5480="","",IF($R5481="",1,IF(O5480&lt;&gt;O5481,1,0)))</f>
        <v/>
      </c>
      <c r="Q5480">
        <f>IF(P5480=1,SUM($P$7:P5480),"")</f>
        <v/>
      </c>
      <c r="R5480">
        <f>IF($A5480="","",IF(ISNUMBER($A5480),$A5480,IFERROR(DATEVALUE($A5480),NA())))</f>
        <v/>
      </c>
    </row>
    <row r="5481">
      <c r="O5481">
        <f>IF($R5481="","",CHOOSE($Q$2,YEAR(R5481)*12+MONTH(R5481),INT((R5481-2)/7),YEAR(R5481)*4+ROUNDUP(MONTH(R5481)/3)))</f>
        <v/>
      </c>
      <c r="P5481">
        <f>IF($R5481="","",IF($R5482="",1,IF(O5481&lt;&gt;O5482,1,0)))</f>
        <v/>
      </c>
      <c r="Q5481">
        <f>IF(P5481=1,SUM($P$7:P5481),"")</f>
        <v/>
      </c>
      <c r="R5481">
        <f>IF($A5481="","",IF(ISNUMBER($A5481),$A5481,IFERROR(DATEVALUE($A5481),NA())))</f>
        <v/>
      </c>
    </row>
    <row r="5482">
      <c r="O5482">
        <f>IF($R5482="","",CHOOSE($Q$2,YEAR(R5482)*12+MONTH(R5482),INT((R5482-2)/7),YEAR(R5482)*4+ROUNDUP(MONTH(R5482)/3)))</f>
        <v/>
      </c>
      <c r="P5482">
        <f>IF($R5482="","",IF($R5483="",1,IF(O5482&lt;&gt;O5483,1,0)))</f>
        <v/>
      </c>
      <c r="Q5482">
        <f>IF(P5482=1,SUM($P$7:P5482),"")</f>
        <v/>
      </c>
      <c r="R5482">
        <f>IF($A5482="","",IF(ISNUMBER($A5482),$A5482,IFERROR(DATEVALUE($A5482),NA())))</f>
        <v/>
      </c>
    </row>
    <row r="5483">
      <c r="O5483">
        <f>IF($R5483="","",CHOOSE($Q$2,YEAR(R5483)*12+MONTH(R5483),INT((R5483-2)/7),YEAR(R5483)*4+ROUNDUP(MONTH(R5483)/3)))</f>
        <v/>
      </c>
      <c r="P5483">
        <f>IF($R5483="","",IF($R5484="",1,IF(O5483&lt;&gt;O5484,1,0)))</f>
        <v/>
      </c>
      <c r="Q5483">
        <f>IF(P5483=1,SUM($P$7:P5483),"")</f>
        <v/>
      </c>
      <c r="R5483">
        <f>IF($A5483="","",IF(ISNUMBER($A5483),$A5483,IFERROR(DATEVALUE($A5483),NA())))</f>
        <v/>
      </c>
    </row>
    <row r="5484">
      <c r="O5484">
        <f>IF($R5484="","",CHOOSE($Q$2,YEAR(R5484)*12+MONTH(R5484),INT((R5484-2)/7),YEAR(R5484)*4+ROUNDUP(MONTH(R5484)/3)))</f>
        <v/>
      </c>
      <c r="P5484">
        <f>IF($R5484="","",IF($R5485="",1,IF(O5484&lt;&gt;O5485,1,0)))</f>
        <v/>
      </c>
      <c r="Q5484">
        <f>IF(P5484=1,SUM($P$7:P5484),"")</f>
        <v/>
      </c>
      <c r="R5484">
        <f>IF($A5484="","",IF(ISNUMBER($A5484),$A5484,IFERROR(DATEVALUE($A5484),NA())))</f>
        <v/>
      </c>
    </row>
    <row r="5485">
      <c r="O5485">
        <f>IF($R5485="","",CHOOSE($Q$2,YEAR(R5485)*12+MONTH(R5485),INT((R5485-2)/7),YEAR(R5485)*4+ROUNDUP(MONTH(R5485)/3)))</f>
        <v/>
      </c>
      <c r="P5485">
        <f>IF($R5485="","",IF($R5486="",1,IF(O5485&lt;&gt;O5486,1,0)))</f>
        <v/>
      </c>
      <c r="Q5485">
        <f>IF(P5485=1,SUM($P$7:P5485),"")</f>
        <v/>
      </c>
      <c r="R5485">
        <f>IF($A5485="","",IF(ISNUMBER($A5485),$A5485,IFERROR(DATEVALUE($A5485),NA())))</f>
        <v/>
      </c>
    </row>
    <row r="5486">
      <c r="O5486">
        <f>IF($R5486="","",CHOOSE($Q$2,YEAR(R5486)*12+MONTH(R5486),INT((R5486-2)/7),YEAR(R5486)*4+ROUNDUP(MONTH(R5486)/3)))</f>
        <v/>
      </c>
      <c r="P5486">
        <f>IF($R5486="","",IF($R5487="",1,IF(O5486&lt;&gt;O5487,1,0)))</f>
        <v/>
      </c>
      <c r="Q5486">
        <f>IF(P5486=1,SUM($P$7:P5486),"")</f>
        <v/>
      </c>
      <c r="R5486">
        <f>IF($A5486="","",IF(ISNUMBER($A5486),$A5486,IFERROR(DATEVALUE($A5486),NA())))</f>
        <v/>
      </c>
    </row>
    <row r="5487">
      <c r="O5487">
        <f>IF($R5487="","",CHOOSE($Q$2,YEAR(R5487)*12+MONTH(R5487),INT((R5487-2)/7),YEAR(R5487)*4+ROUNDUP(MONTH(R5487)/3)))</f>
        <v/>
      </c>
      <c r="P5487">
        <f>IF($R5487="","",IF($R5488="",1,IF(O5487&lt;&gt;O5488,1,0)))</f>
        <v/>
      </c>
      <c r="Q5487">
        <f>IF(P5487=1,SUM($P$7:P5487),"")</f>
        <v/>
      </c>
      <c r="R5487">
        <f>IF($A5487="","",IF(ISNUMBER($A5487),$A5487,IFERROR(DATEVALUE($A5487),NA())))</f>
        <v/>
      </c>
    </row>
    <row r="5488">
      <c r="O5488">
        <f>IF($R5488="","",CHOOSE($Q$2,YEAR(R5488)*12+MONTH(R5488),INT((R5488-2)/7),YEAR(R5488)*4+ROUNDUP(MONTH(R5488)/3)))</f>
        <v/>
      </c>
      <c r="P5488">
        <f>IF($R5488="","",IF($R5489="",1,IF(O5488&lt;&gt;O5489,1,0)))</f>
        <v/>
      </c>
      <c r="Q5488">
        <f>IF(P5488=1,SUM($P$7:P5488),"")</f>
        <v/>
      </c>
      <c r="R5488">
        <f>IF($A5488="","",IF(ISNUMBER($A5488),$A5488,IFERROR(DATEVALUE($A5488),NA())))</f>
        <v/>
      </c>
    </row>
    <row r="5489">
      <c r="O5489">
        <f>IF($R5489="","",CHOOSE($Q$2,YEAR(R5489)*12+MONTH(R5489),INT((R5489-2)/7),YEAR(R5489)*4+ROUNDUP(MONTH(R5489)/3)))</f>
        <v/>
      </c>
      <c r="P5489">
        <f>IF($R5489="","",IF($R5490="",1,IF(O5489&lt;&gt;O5490,1,0)))</f>
        <v/>
      </c>
      <c r="Q5489">
        <f>IF(P5489=1,SUM($P$7:P5489),"")</f>
        <v/>
      </c>
      <c r="R5489">
        <f>IF($A5489="","",IF(ISNUMBER($A5489),$A5489,IFERROR(DATEVALUE($A5489),NA())))</f>
        <v/>
      </c>
    </row>
    <row r="5490">
      <c r="O5490">
        <f>IF($R5490="","",CHOOSE($Q$2,YEAR(R5490)*12+MONTH(R5490),INT((R5490-2)/7),YEAR(R5490)*4+ROUNDUP(MONTH(R5490)/3)))</f>
        <v/>
      </c>
      <c r="P5490">
        <f>IF($R5490="","",IF($R5491="",1,IF(O5490&lt;&gt;O5491,1,0)))</f>
        <v/>
      </c>
      <c r="Q5490">
        <f>IF(P5490=1,SUM($P$7:P5490),"")</f>
        <v/>
      </c>
      <c r="R5490">
        <f>IF($A5490="","",IF(ISNUMBER($A5490),$A5490,IFERROR(DATEVALUE($A5490),NA())))</f>
        <v/>
      </c>
    </row>
    <row r="5491">
      <c r="O5491">
        <f>IF($R5491="","",CHOOSE($Q$2,YEAR(R5491)*12+MONTH(R5491),INT((R5491-2)/7),YEAR(R5491)*4+ROUNDUP(MONTH(R5491)/3)))</f>
        <v/>
      </c>
      <c r="P5491">
        <f>IF($R5491="","",IF($R5492="",1,IF(O5491&lt;&gt;O5492,1,0)))</f>
        <v/>
      </c>
      <c r="Q5491">
        <f>IF(P5491=1,SUM($P$7:P5491),"")</f>
        <v/>
      </c>
      <c r="R5491">
        <f>IF($A5491="","",IF(ISNUMBER($A5491),$A5491,IFERROR(DATEVALUE($A5491),NA())))</f>
        <v/>
      </c>
    </row>
    <row r="5492">
      <c r="O5492">
        <f>IF($R5492="","",CHOOSE($Q$2,YEAR(R5492)*12+MONTH(R5492),INT((R5492-2)/7),YEAR(R5492)*4+ROUNDUP(MONTH(R5492)/3)))</f>
        <v/>
      </c>
      <c r="P5492">
        <f>IF($R5492="","",IF($R5493="",1,IF(O5492&lt;&gt;O5493,1,0)))</f>
        <v/>
      </c>
      <c r="Q5492">
        <f>IF(P5492=1,SUM($P$7:P5492),"")</f>
        <v/>
      </c>
      <c r="R5492">
        <f>IF($A5492="","",IF(ISNUMBER($A5492),$A5492,IFERROR(DATEVALUE($A5492),NA())))</f>
        <v/>
      </c>
    </row>
    <row r="5493">
      <c r="O5493">
        <f>IF($R5493="","",CHOOSE($Q$2,YEAR(R5493)*12+MONTH(R5493),INT((R5493-2)/7),YEAR(R5493)*4+ROUNDUP(MONTH(R5493)/3)))</f>
        <v/>
      </c>
      <c r="P5493">
        <f>IF($R5493="","",IF($R5494="",1,IF(O5493&lt;&gt;O5494,1,0)))</f>
        <v/>
      </c>
      <c r="Q5493">
        <f>IF(P5493=1,SUM($P$7:P5493),"")</f>
        <v/>
      </c>
      <c r="R5493">
        <f>IF($A5493="","",IF(ISNUMBER($A5493),$A5493,IFERROR(DATEVALUE($A5493),NA())))</f>
        <v/>
      </c>
    </row>
    <row r="5494">
      <c r="O5494">
        <f>IF($R5494="","",CHOOSE($Q$2,YEAR(R5494)*12+MONTH(R5494),INT((R5494-2)/7),YEAR(R5494)*4+ROUNDUP(MONTH(R5494)/3)))</f>
        <v/>
      </c>
      <c r="P5494">
        <f>IF($R5494="","",IF($R5495="",1,IF(O5494&lt;&gt;O5495,1,0)))</f>
        <v/>
      </c>
      <c r="Q5494">
        <f>IF(P5494=1,SUM($P$7:P5494),"")</f>
        <v/>
      </c>
      <c r="R5494">
        <f>IF($A5494="","",IF(ISNUMBER($A5494),$A5494,IFERROR(DATEVALUE($A5494),NA())))</f>
        <v/>
      </c>
    </row>
    <row r="5495">
      <c r="O5495">
        <f>IF($R5495="","",CHOOSE($Q$2,YEAR(R5495)*12+MONTH(R5495),INT((R5495-2)/7),YEAR(R5495)*4+ROUNDUP(MONTH(R5495)/3)))</f>
        <v/>
      </c>
      <c r="P5495">
        <f>IF($R5495="","",IF($R5496="",1,IF(O5495&lt;&gt;O5496,1,0)))</f>
        <v/>
      </c>
      <c r="Q5495">
        <f>IF(P5495=1,SUM($P$7:P5495),"")</f>
        <v/>
      </c>
      <c r="R5495">
        <f>IF($A5495="","",IF(ISNUMBER($A5495),$A5495,IFERROR(DATEVALUE($A5495),NA())))</f>
        <v/>
      </c>
    </row>
    <row r="5496">
      <c r="O5496">
        <f>IF($R5496="","",CHOOSE($Q$2,YEAR(R5496)*12+MONTH(R5496),INT((R5496-2)/7),YEAR(R5496)*4+ROUNDUP(MONTH(R5496)/3)))</f>
        <v/>
      </c>
      <c r="P5496">
        <f>IF($R5496="","",IF($R5497="",1,IF(O5496&lt;&gt;O5497,1,0)))</f>
        <v/>
      </c>
      <c r="Q5496">
        <f>IF(P5496=1,SUM($P$7:P5496),"")</f>
        <v/>
      </c>
      <c r="R5496">
        <f>IF($A5496="","",IF(ISNUMBER($A5496),$A5496,IFERROR(DATEVALUE($A5496),NA())))</f>
        <v/>
      </c>
    </row>
    <row r="5497">
      <c r="O5497">
        <f>IF($R5497="","",CHOOSE($Q$2,YEAR(R5497)*12+MONTH(R5497),INT((R5497-2)/7),YEAR(R5497)*4+ROUNDUP(MONTH(R5497)/3)))</f>
        <v/>
      </c>
      <c r="P5497">
        <f>IF($R5497="","",IF($R5498="",1,IF(O5497&lt;&gt;O5498,1,0)))</f>
        <v/>
      </c>
      <c r="Q5497">
        <f>IF(P5497=1,SUM($P$7:P5497),"")</f>
        <v/>
      </c>
      <c r="R5497">
        <f>IF($A5497="","",IF(ISNUMBER($A5497),$A5497,IFERROR(DATEVALUE($A5497),NA())))</f>
        <v/>
      </c>
    </row>
    <row r="5498">
      <c r="O5498">
        <f>IF($R5498="","",CHOOSE($Q$2,YEAR(R5498)*12+MONTH(R5498),INT((R5498-2)/7),YEAR(R5498)*4+ROUNDUP(MONTH(R5498)/3)))</f>
        <v/>
      </c>
      <c r="P5498">
        <f>IF($R5498="","",IF($R5499="",1,IF(O5498&lt;&gt;O5499,1,0)))</f>
        <v/>
      </c>
      <c r="Q5498">
        <f>IF(P5498=1,SUM($P$7:P5498),"")</f>
        <v/>
      </c>
      <c r="R5498">
        <f>IF($A5498="","",IF(ISNUMBER($A5498),$A5498,IFERROR(DATEVALUE($A5498),NA())))</f>
        <v/>
      </c>
    </row>
    <row r="5499">
      <c r="O5499">
        <f>IF($R5499="","",CHOOSE($Q$2,YEAR(R5499)*12+MONTH(R5499),INT((R5499-2)/7),YEAR(R5499)*4+ROUNDUP(MONTH(R5499)/3)))</f>
        <v/>
      </c>
      <c r="P5499">
        <f>IF($R5499="","",IF($R5500="",1,IF(O5499&lt;&gt;O5500,1,0)))</f>
        <v/>
      </c>
      <c r="Q5499">
        <f>IF(P5499=1,SUM($P$7:P5499),"")</f>
        <v/>
      </c>
      <c r="R5499">
        <f>IF($A5499="","",IF(ISNUMBER($A5499),$A5499,IFERROR(DATEVALUE($A5499),NA())))</f>
        <v/>
      </c>
    </row>
    <row r="5500">
      <c r="O5500">
        <f>IF($R5500="","",CHOOSE($Q$2,YEAR(R5500)*12+MONTH(R5500),INT((R5500-2)/7),YEAR(R5500)*4+ROUNDUP(MONTH(R5500)/3)))</f>
        <v/>
      </c>
      <c r="P5500">
        <f>IF($R5500="","",IF($R5501="",1,IF(O5500&lt;&gt;O5501,1,0)))</f>
        <v/>
      </c>
      <c r="Q5500">
        <f>IF(P5500=1,SUM($P$7:P5500),"")</f>
        <v/>
      </c>
      <c r="R5500">
        <f>IF($A5500="","",IF(ISNUMBER($A5500),$A5500,IFERROR(DATEVALUE($A5500),NA())))</f>
        <v/>
      </c>
    </row>
    <row r="5501">
      <c r="O5501">
        <f>IF($R5501="","",CHOOSE($Q$2,YEAR(R5501)*12+MONTH(R5501),INT((R5501-2)/7),YEAR(R5501)*4+ROUNDUP(MONTH(R5501)/3)))</f>
        <v/>
      </c>
      <c r="P5501">
        <f>IF($R5501="","",IF($R5502="",1,IF(O5501&lt;&gt;O5502,1,0)))</f>
        <v/>
      </c>
      <c r="Q5501">
        <f>IF(P5501=1,SUM($P$7:P5501),"")</f>
        <v/>
      </c>
      <c r="R5501">
        <f>IF($A5501="","",IF(ISNUMBER($A5501),$A5501,IFERROR(DATEVALUE($A5501),NA())))</f>
        <v/>
      </c>
    </row>
    <row r="5502">
      <c r="O5502">
        <f>IF($R5502="","",CHOOSE($Q$2,YEAR(R5502)*12+MONTH(R5502),INT((R5502-2)/7),YEAR(R5502)*4+ROUNDUP(MONTH(R5502)/3)))</f>
        <v/>
      </c>
      <c r="P5502">
        <f>IF($R5502="","",IF($R5503="",1,IF(O5502&lt;&gt;O5503,1,0)))</f>
        <v/>
      </c>
      <c r="Q5502">
        <f>IF(P5502=1,SUM($P$7:P5502),"")</f>
        <v/>
      </c>
      <c r="R5502">
        <f>IF($A5502="","",IF(ISNUMBER($A5502),$A5502,IFERROR(DATEVALUE($A5502),NA())))</f>
        <v/>
      </c>
    </row>
    <row r="5503">
      <c r="O5503">
        <f>IF($R5503="","",CHOOSE($Q$2,YEAR(R5503)*12+MONTH(R5503),INT((R5503-2)/7),YEAR(R5503)*4+ROUNDUP(MONTH(R5503)/3)))</f>
        <v/>
      </c>
      <c r="P5503">
        <f>IF($R5503="","",IF($R5504="",1,IF(O5503&lt;&gt;O5504,1,0)))</f>
        <v/>
      </c>
      <c r="Q5503">
        <f>IF(P5503=1,SUM($P$7:P5503),"")</f>
        <v/>
      </c>
      <c r="R5503">
        <f>IF($A5503="","",IF(ISNUMBER($A5503),$A5503,IFERROR(DATEVALUE($A5503),NA())))</f>
        <v/>
      </c>
    </row>
    <row r="5504">
      <c r="O5504">
        <f>IF($R5504="","",CHOOSE($Q$2,YEAR(R5504)*12+MONTH(R5504),INT((R5504-2)/7),YEAR(R5504)*4+ROUNDUP(MONTH(R5504)/3)))</f>
        <v/>
      </c>
      <c r="P5504">
        <f>IF($R5504="","",IF($R5505="",1,IF(O5504&lt;&gt;O5505,1,0)))</f>
        <v/>
      </c>
      <c r="Q5504">
        <f>IF(P5504=1,SUM($P$7:P5504),"")</f>
        <v/>
      </c>
      <c r="R5504">
        <f>IF($A5504="","",IF(ISNUMBER($A5504),$A5504,IFERROR(DATEVALUE($A5504),NA())))</f>
        <v/>
      </c>
    </row>
    <row r="5505">
      <c r="O5505">
        <f>IF($R5505="","",CHOOSE($Q$2,YEAR(R5505)*12+MONTH(R5505),INT((R5505-2)/7),YEAR(R5505)*4+ROUNDUP(MONTH(R5505)/3)))</f>
        <v/>
      </c>
      <c r="P5505">
        <f>IF($R5505="","",IF($R5506="",1,IF(O5505&lt;&gt;O5506,1,0)))</f>
        <v/>
      </c>
      <c r="Q5505">
        <f>IF(P5505=1,SUM($P$7:P5505),"")</f>
        <v/>
      </c>
      <c r="R5505">
        <f>IF($A5505="","",IF(ISNUMBER($A5505),$A5505,IFERROR(DATEVALUE($A5505),NA())))</f>
        <v/>
      </c>
    </row>
    <row r="5506">
      <c r="O5506">
        <f>IF($R5506="","",CHOOSE($Q$2,YEAR(R5506)*12+MONTH(R5506),INT((R5506-2)/7),YEAR(R5506)*4+ROUNDUP(MONTH(R5506)/3)))</f>
        <v/>
      </c>
      <c r="P5506">
        <f>IF($R5506="","",IF($R5507="",1,IF(O5506&lt;&gt;O5507,1,0)))</f>
        <v/>
      </c>
      <c r="Q5506">
        <f>IF(P5506=1,SUM($P$7:P5506),"")</f>
        <v/>
      </c>
      <c r="R5506">
        <f>IF($A5506="","",IF(ISNUMBER($A5506),$A5506,IFERROR(DATEVALUE($A5506),NA())))</f>
        <v/>
      </c>
    </row>
    <row r="5507">
      <c r="O5507">
        <f>IF($R5507="","",CHOOSE($Q$2,YEAR(R5507)*12+MONTH(R5507),INT((R5507-2)/7),YEAR(R5507)*4+ROUNDUP(MONTH(R5507)/3)))</f>
        <v/>
      </c>
      <c r="P5507">
        <f>IF($R5507="","",IF($R5508="",1,IF(O5507&lt;&gt;O5508,1,0)))</f>
        <v/>
      </c>
      <c r="Q5507">
        <f>IF(P5507=1,SUM($P$7:P5507),"")</f>
        <v/>
      </c>
      <c r="R5507">
        <f>IF($A5507="","",IF(ISNUMBER($A5507),$A5507,IFERROR(DATEVALUE($A5507),NA())))</f>
        <v/>
      </c>
    </row>
    <row r="5508">
      <c r="O5508">
        <f>IF($R5508="","",CHOOSE($Q$2,YEAR(R5508)*12+MONTH(R5508),INT((R5508-2)/7),YEAR(R5508)*4+ROUNDUP(MONTH(R5508)/3)))</f>
        <v/>
      </c>
      <c r="P5508">
        <f>IF($R5508="","",IF($R5509="",1,IF(O5508&lt;&gt;O5509,1,0)))</f>
        <v/>
      </c>
      <c r="Q5508">
        <f>IF(P5508=1,SUM($P$7:P5508),"")</f>
        <v/>
      </c>
      <c r="R5508">
        <f>IF($A5508="","",IF(ISNUMBER($A5508),$A5508,IFERROR(DATEVALUE($A5508),NA())))</f>
        <v/>
      </c>
    </row>
    <row r="5509">
      <c r="O5509">
        <f>IF($R5509="","",CHOOSE($Q$2,YEAR(R5509)*12+MONTH(R5509),INT((R5509-2)/7),YEAR(R5509)*4+ROUNDUP(MONTH(R5509)/3)))</f>
        <v/>
      </c>
      <c r="P5509">
        <f>IF($R5509="","",IF($R5510="",1,IF(O5509&lt;&gt;O5510,1,0)))</f>
        <v/>
      </c>
      <c r="Q5509">
        <f>IF(P5509=1,SUM($P$7:P5509),"")</f>
        <v/>
      </c>
      <c r="R5509">
        <f>IF($A5509="","",IF(ISNUMBER($A5509),$A5509,IFERROR(DATEVALUE($A5509),NA())))</f>
        <v/>
      </c>
    </row>
    <row r="5510">
      <c r="O5510">
        <f>IF($R5510="","",CHOOSE($Q$2,YEAR(R5510)*12+MONTH(R5510),INT((R5510-2)/7),YEAR(R5510)*4+ROUNDUP(MONTH(R5510)/3)))</f>
        <v/>
      </c>
      <c r="P5510">
        <f>IF($R5510="","",IF($R5511="",1,IF(O5510&lt;&gt;O5511,1,0)))</f>
        <v/>
      </c>
      <c r="Q5510">
        <f>IF(P5510=1,SUM($P$7:P5510),"")</f>
        <v/>
      </c>
      <c r="R5510">
        <f>IF($A5510="","",IF(ISNUMBER($A5510),$A5510,IFERROR(DATEVALUE($A5510),NA())))</f>
        <v/>
      </c>
    </row>
    <row r="5511">
      <c r="O5511">
        <f>IF($R5511="","",CHOOSE($Q$2,YEAR(R5511)*12+MONTH(R5511),INT((R5511-2)/7),YEAR(R5511)*4+ROUNDUP(MONTH(R5511)/3)))</f>
        <v/>
      </c>
      <c r="P5511">
        <f>IF($R5511="","",IF($R5512="",1,IF(O5511&lt;&gt;O5512,1,0)))</f>
        <v/>
      </c>
      <c r="Q5511">
        <f>IF(P5511=1,SUM($P$7:P5511),"")</f>
        <v/>
      </c>
      <c r="R5511">
        <f>IF($A5511="","",IF(ISNUMBER($A5511),$A5511,IFERROR(DATEVALUE($A5511),NA())))</f>
        <v/>
      </c>
    </row>
    <row r="5512">
      <c r="O5512">
        <f>IF($R5512="","",CHOOSE($Q$2,YEAR(R5512)*12+MONTH(R5512),INT((R5512-2)/7),YEAR(R5512)*4+ROUNDUP(MONTH(R5512)/3)))</f>
        <v/>
      </c>
      <c r="P5512">
        <f>IF($R5512="","",IF($R5513="",1,IF(O5512&lt;&gt;O5513,1,0)))</f>
        <v/>
      </c>
      <c r="Q5512">
        <f>IF(P5512=1,SUM($P$7:P5512),"")</f>
        <v/>
      </c>
      <c r="R5512">
        <f>IF($A5512="","",IF(ISNUMBER($A5512),$A5512,IFERROR(DATEVALUE($A5512),NA())))</f>
        <v/>
      </c>
    </row>
    <row r="5513">
      <c r="O5513">
        <f>IF($R5513="","",CHOOSE($Q$2,YEAR(R5513)*12+MONTH(R5513),INT((R5513-2)/7),YEAR(R5513)*4+ROUNDUP(MONTH(R5513)/3)))</f>
        <v/>
      </c>
      <c r="P5513">
        <f>IF($R5513="","",IF($R5514="",1,IF(O5513&lt;&gt;O5514,1,0)))</f>
        <v/>
      </c>
      <c r="Q5513">
        <f>IF(P5513=1,SUM($P$7:P5513),"")</f>
        <v/>
      </c>
      <c r="R5513">
        <f>IF($A5513="","",IF(ISNUMBER($A5513),$A5513,IFERROR(DATEVALUE($A5513),NA())))</f>
        <v/>
      </c>
    </row>
    <row r="5514">
      <c r="O5514">
        <f>IF($R5514="","",CHOOSE($Q$2,YEAR(R5514)*12+MONTH(R5514),INT((R5514-2)/7),YEAR(R5514)*4+ROUNDUP(MONTH(R5514)/3)))</f>
        <v/>
      </c>
      <c r="P5514">
        <f>IF($R5514="","",IF($R5515="",1,IF(O5514&lt;&gt;O5515,1,0)))</f>
        <v/>
      </c>
      <c r="Q5514">
        <f>IF(P5514=1,SUM($P$7:P5514),"")</f>
        <v/>
      </c>
      <c r="R5514">
        <f>IF($A5514="","",IF(ISNUMBER($A5514),$A5514,IFERROR(DATEVALUE($A5514),NA())))</f>
        <v/>
      </c>
    </row>
    <row r="5515">
      <c r="O5515">
        <f>IF($R5515="","",CHOOSE($Q$2,YEAR(R5515)*12+MONTH(R5515),INT((R5515-2)/7),YEAR(R5515)*4+ROUNDUP(MONTH(R5515)/3)))</f>
        <v/>
      </c>
      <c r="P5515">
        <f>IF($R5515="","",IF($R5516="",1,IF(O5515&lt;&gt;O5516,1,0)))</f>
        <v/>
      </c>
      <c r="Q5515">
        <f>IF(P5515=1,SUM($P$7:P5515),"")</f>
        <v/>
      </c>
      <c r="R5515">
        <f>IF($A5515="","",IF(ISNUMBER($A5515),$A5515,IFERROR(DATEVALUE($A5515),NA())))</f>
        <v/>
      </c>
    </row>
    <row r="5516">
      <c r="O5516">
        <f>IF($R5516="","",CHOOSE($Q$2,YEAR(R5516)*12+MONTH(R5516),INT((R5516-2)/7),YEAR(R5516)*4+ROUNDUP(MONTH(R5516)/3)))</f>
        <v/>
      </c>
      <c r="P5516">
        <f>IF($R5516="","",IF($R5517="",1,IF(O5516&lt;&gt;O5517,1,0)))</f>
        <v/>
      </c>
      <c r="Q5516">
        <f>IF(P5516=1,SUM($P$7:P5516),"")</f>
        <v/>
      </c>
      <c r="R5516">
        <f>IF($A5516="","",IF(ISNUMBER($A5516),$A5516,IFERROR(DATEVALUE($A5516),NA())))</f>
        <v/>
      </c>
    </row>
    <row r="5517">
      <c r="O5517">
        <f>IF($R5517="","",CHOOSE($Q$2,YEAR(R5517)*12+MONTH(R5517),INT((R5517-2)/7),YEAR(R5517)*4+ROUNDUP(MONTH(R5517)/3)))</f>
        <v/>
      </c>
      <c r="P5517">
        <f>IF($R5517="","",IF($R5518="",1,IF(O5517&lt;&gt;O5518,1,0)))</f>
        <v/>
      </c>
      <c r="Q5517">
        <f>IF(P5517=1,SUM($P$7:P5517),"")</f>
        <v/>
      </c>
      <c r="R5517">
        <f>IF($A5517="","",IF(ISNUMBER($A5517),$A5517,IFERROR(DATEVALUE($A5517),NA())))</f>
        <v/>
      </c>
    </row>
    <row r="5518">
      <c r="O5518">
        <f>IF($R5518="","",CHOOSE($Q$2,YEAR(R5518)*12+MONTH(R5518),INT((R5518-2)/7),YEAR(R5518)*4+ROUNDUP(MONTH(R5518)/3)))</f>
        <v/>
      </c>
      <c r="P5518">
        <f>IF($R5518="","",IF($R5519="",1,IF(O5518&lt;&gt;O5519,1,0)))</f>
        <v/>
      </c>
      <c r="Q5518">
        <f>IF(P5518=1,SUM($P$7:P5518),"")</f>
        <v/>
      </c>
      <c r="R5518">
        <f>IF($A5518="","",IF(ISNUMBER($A5518),$A5518,IFERROR(DATEVALUE($A5518),NA())))</f>
        <v/>
      </c>
    </row>
    <row r="5519">
      <c r="O5519">
        <f>IF($R5519="","",CHOOSE($Q$2,YEAR(R5519)*12+MONTH(R5519),INT((R5519-2)/7),YEAR(R5519)*4+ROUNDUP(MONTH(R5519)/3)))</f>
        <v/>
      </c>
      <c r="P5519">
        <f>IF($R5519="","",IF($R5520="",1,IF(O5519&lt;&gt;O5520,1,0)))</f>
        <v/>
      </c>
      <c r="Q5519">
        <f>IF(P5519=1,SUM($P$7:P5519),"")</f>
        <v/>
      </c>
      <c r="R5519">
        <f>IF($A5519="","",IF(ISNUMBER($A5519),$A5519,IFERROR(DATEVALUE($A5519),NA())))</f>
        <v/>
      </c>
    </row>
    <row r="5520">
      <c r="O5520">
        <f>IF($R5520="","",CHOOSE($Q$2,YEAR(R5520)*12+MONTH(R5520),INT((R5520-2)/7),YEAR(R5520)*4+ROUNDUP(MONTH(R5520)/3)))</f>
        <v/>
      </c>
      <c r="P5520">
        <f>IF($R5520="","",IF($R5521="",1,IF(O5520&lt;&gt;O5521,1,0)))</f>
        <v/>
      </c>
      <c r="Q5520">
        <f>IF(P5520=1,SUM($P$7:P5520),"")</f>
        <v/>
      </c>
      <c r="R5520">
        <f>IF($A5520="","",IF(ISNUMBER($A5520),$A5520,IFERROR(DATEVALUE($A5520),NA())))</f>
        <v/>
      </c>
    </row>
    <row r="5521">
      <c r="O5521">
        <f>IF($R5521="","",CHOOSE($Q$2,YEAR(R5521)*12+MONTH(R5521),INT((R5521-2)/7),YEAR(R5521)*4+ROUNDUP(MONTH(R5521)/3)))</f>
        <v/>
      </c>
      <c r="P5521">
        <f>IF($R5521="","",IF($R5522="",1,IF(O5521&lt;&gt;O5522,1,0)))</f>
        <v/>
      </c>
      <c r="Q5521">
        <f>IF(P5521=1,SUM($P$7:P5521),"")</f>
        <v/>
      </c>
      <c r="R5521">
        <f>IF($A5521="","",IF(ISNUMBER($A5521),$A5521,IFERROR(DATEVALUE($A5521),NA())))</f>
        <v/>
      </c>
    </row>
    <row r="5522">
      <c r="O5522">
        <f>IF($R5522="","",CHOOSE($Q$2,YEAR(R5522)*12+MONTH(R5522),INT((R5522-2)/7),YEAR(R5522)*4+ROUNDUP(MONTH(R5522)/3)))</f>
        <v/>
      </c>
      <c r="P5522">
        <f>IF($R5522="","",IF($R5523="",1,IF(O5522&lt;&gt;O5523,1,0)))</f>
        <v/>
      </c>
      <c r="Q5522">
        <f>IF(P5522=1,SUM($P$7:P5522),"")</f>
        <v/>
      </c>
      <c r="R5522">
        <f>IF($A5522="","",IF(ISNUMBER($A5522),$A5522,IFERROR(DATEVALUE($A5522),NA())))</f>
        <v/>
      </c>
    </row>
    <row r="5523">
      <c r="O5523">
        <f>IF($R5523="","",CHOOSE($Q$2,YEAR(R5523)*12+MONTH(R5523),INT((R5523-2)/7),YEAR(R5523)*4+ROUNDUP(MONTH(R5523)/3)))</f>
        <v/>
      </c>
      <c r="P5523">
        <f>IF($R5523="","",IF($R5524="",1,IF(O5523&lt;&gt;O5524,1,0)))</f>
        <v/>
      </c>
      <c r="Q5523">
        <f>IF(P5523=1,SUM($P$7:P5523),"")</f>
        <v/>
      </c>
      <c r="R5523">
        <f>IF($A5523="","",IF(ISNUMBER($A5523),$A5523,IFERROR(DATEVALUE($A5523),NA())))</f>
        <v/>
      </c>
    </row>
    <row r="5524">
      <c r="O5524">
        <f>IF($R5524="","",CHOOSE($Q$2,YEAR(R5524)*12+MONTH(R5524),INT((R5524-2)/7),YEAR(R5524)*4+ROUNDUP(MONTH(R5524)/3)))</f>
        <v/>
      </c>
      <c r="P5524">
        <f>IF($R5524="","",IF($R5525="",1,IF(O5524&lt;&gt;O5525,1,0)))</f>
        <v/>
      </c>
      <c r="Q5524">
        <f>IF(P5524=1,SUM($P$7:P5524),"")</f>
        <v/>
      </c>
      <c r="R5524">
        <f>IF($A5524="","",IF(ISNUMBER($A5524),$A5524,IFERROR(DATEVALUE($A5524),NA())))</f>
        <v/>
      </c>
    </row>
    <row r="5525">
      <c r="O5525">
        <f>IF($R5525="","",CHOOSE($Q$2,YEAR(R5525)*12+MONTH(R5525),INT((R5525-2)/7),YEAR(R5525)*4+ROUNDUP(MONTH(R5525)/3)))</f>
        <v/>
      </c>
      <c r="P5525">
        <f>IF($R5525="","",IF($R5526="",1,IF(O5525&lt;&gt;O5526,1,0)))</f>
        <v/>
      </c>
      <c r="Q5525">
        <f>IF(P5525=1,SUM($P$7:P5525),"")</f>
        <v/>
      </c>
      <c r="R5525">
        <f>IF($A5525="","",IF(ISNUMBER($A5525),$A5525,IFERROR(DATEVALUE($A5525),NA())))</f>
        <v/>
      </c>
    </row>
    <row r="5526">
      <c r="O5526">
        <f>IF($R5526="","",CHOOSE($Q$2,YEAR(R5526)*12+MONTH(R5526),INT((R5526-2)/7),YEAR(R5526)*4+ROUNDUP(MONTH(R5526)/3)))</f>
        <v/>
      </c>
      <c r="P5526">
        <f>IF($R5526="","",IF($R5527="",1,IF(O5526&lt;&gt;O5527,1,0)))</f>
        <v/>
      </c>
      <c r="Q5526">
        <f>IF(P5526=1,SUM($P$7:P5526),"")</f>
        <v/>
      </c>
      <c r="R5526">
        <f>IF($A5526="","",IF(ISNUMBER($A5526),$A5526,IFERROR(DATEVALUE($A5526),NA())))</f>
        <v/>
      </c>
    </row>
    <row r="5527">
      <c r="O5527">
        <f>IF($R5527="","",CHOOSE($Q$2,YEAR(R5527)*12+MONTH(R5527),INT((R5527-2)/7),YEAR(R5527)*4+ROUNDUP(MONTH(R5527)/3)))</f>
        <v/>
      </c>
      <c r="P5527">
        <f>IF($R5527="","",IF($R5528="",1,IF(O5527&lt;&gt;O5528,1,0)))</f>
        <v/>
      </c>
      <c r="Q5527">
        <f>IF(P5527=1,SUM($P$7:P5527),"")</f>
        <v/>
      </c>
      <c r="R5527">
        <f>IF($A5527="","",IF(ISNUMBER($A5527),$A5527,IFERROR(DATEVALUE($A5527),NA())))</f>
        <v/>
      </c>
    </row>
    <row r="5528">
      <c r="O5528">
        <f>IF($R5528="","",CHOOSE($Q$2,YEAR(R5528)*12+MONTH(R5528),INT((R5528-2)/7),YEAR(R5528)*4+ROUNDUP(MONTH(R5528)/3)))</f>
        <v/>
      </c>
      <c r="P5528">
        <f>IF($R5528="","",IF($R5529="",1,IF(O5528&lt;&gt;O5529,1,0)))</f>
        <v/>
      </c>
      <c r="Q5528">
        <f>IF(P5528=1,SUM($P$7:P5528),"")</f>
        <v/>
      </c>
      <c r="R5528">
        <f>IF($A5528="","",IF(ISNUMBER($A5528),$A5528,IFERROR(DATEVALUE($A5528),NA())))</f>
        <v/>
      </c>
    </row>
    <row r="5529">
      <c r="O5529">
        <f>IF($R5529="","",CHOOSE($Q$2,YEAR(R5529)*12+MONTH(R5529),INT((R5529-2)/7),YEAR(R5529)*4+ROUNDUP(MONTH(R5529)/3)))</f>
        <v/>
      </c>
      <c r="P5529">
        <f>IF($R5529="","",IF($R5530="",1,IF(O5529&lt;&gt;O5530,1,0)))</f>
        <v/>
      </c>
      <c r="Q5529">
        <f>IF(P5529=1,SUM($P$7:P5529),"")</f>
        <v/>
      </c>
      <c r="R5529">
        <f>IF($A5529="","",IF(ISNUMBER($A5529),$A5529,IFERROR(DATEVALUE($A5529),NA())))</f>
        <v/>
      </c>
    </row>
    <row r="5530">
      <c r="O5530">
        <f>IF($R5530="","",CHOOSE($Q$2,YEAR(R5530)*12+MONTH(R5530),INT((R5530-2)/7),YEAR(R5530)*4+ROUNDUP(MONTH(R5530)/3)))</f>
        <v/>
      </c>
      <c r="P5530">
        <f>IF($R5530="","",IF($R5531="",1,IF(O5530&lt;&gt;O5531,1,0)))</f>
        <v/>
      </c>
      <c r="Q5530">
        <f>IF(P5530=1,SUM($P$7:P5530),"")</f>
        <v/>
      </c>
      <c r="R5530">
        <f>IF($A5530="","",IF(ISNUMBER($A5530),$A5530,IFERROR(DATEVALUE($A5530),NA())))</f>
        <v/>
      </c>
    </row>
    <row r="5531">
      <c r="O5531">
        <f>IF($R5531="","",CHOOSE($Q$2,YEAR(R5531)*12+MONTH(R5531),INT((R5531-2)/7),YEAR(R5531)*4+ROUNDUP(MONTH(R5531)/3)))</f>
        <v/>
      </c>
      <c r="P5531">
        <f>IF($R5531="","",IF($R5532="",1,IF(O5531&lt;&gt;O5532,1,0)))</f>
        <v/>
      </c>
      <c r="Q5531">
        <f>IF(P5531=1,SUM($P$7:P5531),"")</f>
        <v/>
      </c>
      <c r="R5531">
        <f>IF($A5531="","",IF(ISNUMBER($A5531),$A5531,IFERROR(DATEVALUE($A5531),NA())))</f>
        <v/>
      </c>
    </row>
    <row r="5532">
      <c r="O5532">
        <f>IF($R5532="","",CHOOSE($Q$2,YEAR(R5532)*12+MONTH(R5532),INT((R5532-2)/7),YEAR(R5532)*4+ROUNDUP(MONTH(R5532)/3)))</f>
        <v/>
      </c>
      <c r="P5532">
        <f>IF($R5532="","",IF($R5533="",1,IF(O5532&lt;&gt;O5533,1,0)))</f>
        <v/>
      </c>
      <c r="Q5532">
        <f>IF(P5532=1,SUM($P$7:P5532),"")</f>
        <v/>
      </c>
      <c r="R5532">
        <f>IF($A5532="","",IF(ISNUMBER($A5532),$A5532,IFERROR(DATEVALUE($A5532),NA())))</f>
        <v/>
      </c>
    </row>
    <row r="5533">
      <c r="O5533">
        <f>IF($R5533="","",CHOOSE($Q$2,YEAR(R5533)*12+MONTH(R5533),INT((R5533-2)/7),YEAR(R5533)*4+ROUNDUP(MONTH(R5533)/3)))</f>
        <v/>
      </c>
      <c r="P5533">
        <f>IF($R5533="","",IF($R5534="",1,IF(O5533&lt;&gt;O5534,1,0)))</f>
        <v/>
      </c>
      <c r="Q5533">
        <f>IF(P5533=1,SUM($P$7:P5533),"")</f>
        <v/>
      </c>
      <c r="R5533">
        <f>IF($A5533="","",IF(ISNUMBER($A5533),$A5533,IFERROR(DATEVALUE($A5533),NA())))</f>
        <v/>
      </c>
    </row>
    <row r="5534">
      <c r="O5534">
        <f>IF($R5534="","",CHOOSE($Q$2,YEAR(R5534)*12+MONTH(R5534),INT((R5534-2)/7),YEAR(R5534)*4+ROUNDUP(MONTH(R5534)/3)))</f>
        <v/>
      </c>
      <c r="P5534">
        <f>IF($R5534="","",IF($R5535="",1,IF(O5534&lt;&gt;O5535,1,0)))</f>
        <v/>
      </c>
      <c r="Q5534">
        <f>IF(P5534=1,SUM($P$7:P5534),"")</f>
        <v/>
      </c>
      <c r="R5534">
        <f>IF($A5534="","",IF(ISNUMBER($A5534),$A5534,IFERROR(DATEVALUE($A5534),NA())))</f>
        <v/>
      </c>
    </row>
    <row r="5535">
      <c r="O5535">
        <f>IF($R5535="","",CHOOSE($Q$2,YEAR(R5535)*12+MONTH(R5535),INT((R5535-2)/7),YEAR(R5535)*4+ROUNDUP(MONTH(R5535)/3)))</f>
        <v/>
      </c>
      <c r="P5535">
        <f>IF($R5535="","",IF($R5536="",1,IF(O5535&lt;&gt;O5536,1,0)))</f>
        <v/>
      </c>
      <c r="Q5535">
        <f>IF(P5535=1,SUM($P$7:P5535),"")</f>
        <v/>
      </c>
      <c r="R5535">
        <f>IF($A5535="","",IF(ISNUMBER($A5535),$A5535,IFERROR(DATEVALUE($A5535),NA())))</f>
        <v/>
      </c>
    </row>
    <row r="5536">
      <c r="O5536">
        <f>IF($R5536="","",CHOOSE($Q$2,YEAR(R5536)*12+MONTH(R5536),INT((R5536-2)/7),YEAR(R5536)*4+ROUNDUP(MONTH(R5536)/3)))</f>
        <v/>
      </c>
      <c r="P5536">
        <f>IF($R5536="","",IF($R5537="",1,IF(O5536&lt;&gt;O5537,1,0)))</f>
        <v/>
      </c>
      <c r="Q5536">
        <f>IF(P5536=1,SUM($P$7:P5536),"")</f>
        <v/>
      </c>
      <c r="R5536">
        <f>IF($A5536="","",IF(ISNUMBER($A5536),$A5536,IFERROR(DATEVALUE($A5536),NA())))</f>
        <v/>
      </c>
    </row>
    <row r="5537">
      <c r="O5537">
        <f>IF($R5537="","",CHOOSE($Q$2,YEAR(R5537)*12+MONTH(R5537),INT((R5537-2)/7),YEAR(R5537)*4+ROUNDUP(MONTH(R5537)/3)))</f>
        <v/>
      </c>
      <c r="P5537">
        <f>IF($R5537="","",IF($R5538="",1,IF(O5537&lt;&gt;O5538,1,0)))</f>
        <v/>
      </c>
      <c r="Q5537">
        <f>IF(P5537=1,SUM($P$7:P5537),"")</f>
        <v/>
      </c>
      <c r="R5537">
        <f>IF($A5537="","",IF(ISNUMBER($A5537),$A5537,IFERROR(DATEVALUE($A5537),NA())))</f>
        <v/>
      </c>
    </row>
    <row r="5538">
      <c r="O5538">
        <f>IF($R5538="","",CHOOSE($Q$2,YEAR(R5538)*12+MONTH(R5538),INT((R5538-2)/7),YEAR(R5538)*4+ROUNDUP(MONTH(R5538)/3)))</f>
        <v/>
      </c>
      <c r="P5538">
        <f>IF($R5538="","",IF($R5539="",1,IF(O5538&lt;&gt;O5539,1,0)))</f>
        <v/>
      </c>
      <c r="Q5538">
        <f>IF(P5538=1,SUM($P$7:P5538),"")</f>
        <v/>
      </c>
      <c r="R5538">
        <f>IF($A5538="","",IF(ISNUMBER($A5538),$A5538,IFERROR(DATEVALUE($A5538),NA())))</f>
        <v/>
      </c>
    </row>
    <row r="5539">
      <c r="O5539">
        <f>IF($R5539="","",CHOOSE($Q$2,YEAR(R5539)*12+MONTH(R5539),INT((R5539-2)/7),YEAR(R5539)*4+ROUNDUP(MONTH(R5539)/3)))</f>
        <v/>
      </c>
      <c r="P5539">
        <f>IF($R5539="","",IF($R5540="",1,IF(O5539&lt;&gt;O5540,1,0)))</f>
        <v/>
      </c>
      <c r="Q5539">
        <f>IF(P5539=1,SUM($P$7:P5539),"")</f>
        <v/>
      </c>
      <c r="R5539">
        <f>IF($A5539="","",IF(ISNUMBER($A5539),$A5539,IFERROR(DATEVALUE($A5539),NA())))</f>
        <v/>
      </c>
    </row>
    <row r="5540">
      <c r="O5540">
        <f>IF($R5540="","",CHOOSE($Q$2,YEAR(R5540)*12+MONTH(R5540),INT((R5540-2)/7),YEAR(R5540)*4+ROUNDUP(MONTH(R5540)/3)))</f>
        <v/>
      </c>
      <c r="P5540">
        <f>IF($R5540="","",IF($R5541="",1,IF(O5540&lt;&gt;O5541,1,0)))</f>
        <v/>
      </c>
      <c r="Q5540">
        <f>IF(P5540=1,SUM($P$7:P5540),"")</f>
        <v/>
      </c>
      <c r="R5540">
        <f>IF($A5540="","",IF(ISNUMBER($A5540),$A5540,IFERROR(DATEVALUE($A5540),NA())))</f>
        <v/>
      </c>
    </row>
    <row r="5541">
      <c r="O5541">
        <f>IF($R5541="","",CHOOSE($Q$2,YEAR(R5541)*12+MONTH(R5541),INT((R5541-2)/7),YEAR(R5541)*4+ROUNDUP(MONTH(R5541)/3)))</f>
        <v/>
      </c>
      <c r="P5541">
        <f>IF($R5541="","",IF($R5542="",1,IF(O5541&lt;&gt;O5542,1,0)))</f>
        <v/>
      </c>
      <c r="Q5541">
        <f>IF(P5541=1,SUM($P$7:P5541),"")</f>
        <v/>
      </c>
      <c r="R5541">
        <f>IF($A5541="","",IF(ISNUMBER($A5541),$A5541,IFERROR(DATEVALUE($A5541),NA())))</f>
        <v/>
      </c>
    </row>
    <row r="5542">
      <c r="O5542">
        <f>IF($R5542="","",CHOOSE($Q$2,YEAR(R5542)*12+MONTH(R5542),INT((R5542-2)/7),YEAR(R5542)*4+ROUNDUP(MONTH(R5542)/3)))</f>
        <v/>
      </c>
      <c r="P5542">
        <f>IF($R5542="","",IF($R5543="",1,IF(O5542&lt;&gt;O5543,1,0)))</f>
        <v/>
      </c>
      <c r="Q5542">
        <f>IF(P5542=1,SUM($P$7:P5542),"")</f>
        <v/>
      </c>
      <c r="R5542">
        <f>IF($A5542="","",IF(ISNUMBER($A5542),$A5542,IFERROR(DATEVALUE($A5542),NA())))</f>
        <v/>
      </c>
    </row>
    <row r="5543">
      <c r="O5543">
        <f>IF($R5543="","",CHOOSE($Q$2,YEAR(R5543)*12+MONTH(R5543),INT((R5543-2)/7),YEAR(R5543)*4+ROUNDUP(MONTH(R5543)/3)))</f>
        <v/>
      </c>
      <c r="P5543">
        <f>IF($R5543="","",IF($R5544="",1,IF(O5543&lt;&gt;O5544,1,0)))</f>
        <v/>
      </c>
      <c r="Q5543">
        <f>IF(P5543=1,SUM($P$7:P5543),"")</f>
        <v/>
      </c>
      <c r="R5543">
        <f>IF($A5543="","",IF(ISNUMBER($A5543),$A5543,IFERROR(DATEVALUE($A5543),NA())))</f>
        <v/>
      </c>
    </row>
    <row r="5544">
      <c r="O5544">
        <f>IF($R5544="","",CHOOSE($Q$2,YEAR(R5544)*12+MONTH(R5544),INT((R5544-2)/7),YEAR(R5544)*4+ROUNDUP(MONTH(R5544)/3)))</f>
        <v/>
      </c>
      <c r="P5544">
        <f>IF($R5544="","",IF($R5545="",1,IF(O5544&lt;&gt;O5545,1,0)))</f>
        <v/>
      </c>
      <c r="Q5544">
        <f>IF(P5544=1,SUM($P$7:P5544),"")</f>
        <v/>
      </c>
      <c r="R5544">
        <f>IF($A5544="","",IF(ISNUMBER($A5544),$A5544,IFERROR(DATEVALUE($A5544),NA())))</f>
        <v/>
      </c>
    </row>
    <row r="5545">
      <c r="O5545">
        <f>IF($R5545="","",CHOOSE($Q$2,YEAR(R5545)*12+MONTH(R5545),INT((R5545-2)/7),YEAR(R5545)*4+ROUNDUP(MONTH(R5545)/3)))</f>
        <v/>
      </c>
      <c r="P5545">
        <f>IF($R5545="","",IF($R5546="",1,IF(O5545&lt;&gt;O5546,1,0)))</f>
        <v/>
      </c>
      <c r="Q5545">
        <f>IF(P5545=1,SUM($P$7:P5545),"")</f>
        <v/>
      </c>
      <c r="R5545">
        <f>IF($A5545="","",IF(ISNUMBER($A5545),$A5545,IFERROR(DATEVALUE($A5545),NA())))</f>
        <v/>
      </c>
    </row>
    <row r="5546">
      <c r="O5546">
        <f>IF($R5546="","",CHOOSE($Q$2,YEAR(R5546)*12+MONTH(R5546),INT((R5546-2)/7),YEAR(R5546)*4+ROUNDUP(MONTH(R5546)/3)))</f>
        <v/>
      </c>
      <c r="P5546">
        <f>IF($R5546="","",IF($R5547="",1,IF(O5546&lt;&gt;O5547,1,0)))</f>
        <v/>
      </c>
      <c r="Q5546">
        <f>IF(P5546=1,SUM($P$7:P5546),"")</f>
        <v/>
      </c>
      <c r="R5546">
        <f>IF($A5546="","",IF(ISNUMBER($A5546),$A5546,IFERROR(DATEVALUE($A5546),NA())))</f>
        <v/>
      </c>
    </row>
    <row r="5547">
      <c r="O5547">
        <f>IF($R5547="","",CHOOSE($Q$2,YEAR(R5547)*12+MONTH(R5547),INT((R5547-2)/7),YEAR(R5547)*4+ROUNDUP(MONTH(R5547)/3)))</f>
        <v/>
      </c>
      <c r="P5547">
        <f>IF($R5547="","",IF($R5548="",1,IF(O5547&lt;&gt;O5548,1,0)))</f>
        <v/>
      </c>
      <c r="Q5547">
        <f>IF(P5547=1,SUM($P$7:P5547),"")</f>
        <v/>
      </c>
      <c r="R5547">
        <f>IF($A5547="","",IF(ISNUMBER($A5547),$A5547,IFERROR(DATEVALUE($A5547),NA())))</f>
        <v/>
      </c>
    </row>
    <row r="5548">
      <c r="O5548">
        <f>IF($R5548="","",CHOOSE($Q$2,YEAR(R5548)*12+MONTH(R5548),INT((R5548-2)/7),YEAR(R5548)*4+ROUNDUP(MONTH(R5548)/3)))</f>
        <v/>
      </c>
      <c r="P5548">
        <f>IF($R5548="","",IF($R5549="",1,IF(O5548&lt;&gt;O5549,1,0)))</f>
        <v/>
      </c>
      <c r="Q5548">
        <f>IF(P5548=1,SUM($P$7:P5548),"")</f>
        <v/>
      </c>
      <c r="R5548">
        <f>IF($A5548="","",IF(ISNUMBER($A5548),$A5548,IFERROR(DATEVALUE($A5548),NA())))</f>
        <v/>
      </c>
    </row>
    <row r="5549">
      <c r="O5549">
        <f>IF($R5549="","",CHOOSE($Q$2,YEAR(R5549)*12+MONTH(R5549),INT((R5549-2)/7),YEAR(R5549)*4+ROUNDUP(MONTH(R5549)/3)))</f>
        <v/>
      </c>
      <c r="P5549">
        <f>IF($R5549="","",IF($R5550="",1,IF(O5549&lt;&gt;O5550,1,0)))</f>
        <v/>
      </c>
      <c r="Q5549">
        <f>IF(P5549=1,SUM($P$7:P5549),"")</f>
        <v/>
      </c>
      <c r="R5549">
        <f>IF($A5549="","",IF(ISNUMBER($A5549),$A5549,IFERROR(DATEVALUE($A5549),NA())))</f>
        <v/>
      </c>
    </row>
    <row r="5550">
      <c r="O5550">
        <f>IF($R5550="","",CHOOSE($Q$2,YEAR(R5550)*12+MONTH(R5550),INT((R5550-2)/7),YEAR(R5550)*4+ROUNDUP(MONTH(R5550)/3)))</f>
        <v/>
      </c>
      <c r="P5550">
        <f>IF($R5550="","",IF($R5551="",1,IF(O5550&lt;&gt;O5551,1,0)))</f>
        <v/>
      </c>
      <c r="Q5550">
        <f>IF(P5550=1,SUM($P$7:P5550),"")</f>
        <v/>
      </c>
      <c r="R5550">
        <f>IF($A5550="","",IF(ISNUMBER($A5550),$A5550,IFERROR(DATEVALUE($A5550),NA())))</f>
        <v/>
      </c>
    </row>
    <row r="5551">
      <c r="O5551">
        <f>IF($R5551="","",CHOOSE($Q$2,YEAR(R5551)*12+MONTH(R5551),INT((R5551-2)/7),YEAR(R5551)*4+ROUNDUP(MONTH(R5551)/3)))</f>
        <v/>
      </c>
      <c r="P5551">
        <f>IF($R5551="","",IF($R5552="",1,IF(O5551&lt;&gt;O5552,1,0)))</f>
        <v/>
      </c>
      <c r="Q5551">
        <f>IF(P5551=1,SUM($P$7:P5551),"")</f>
        <v/>
      </c>
      <c r="R5551">
        <f>IF($A5551="","",IF(ISNUMBER($A5551),$A5551,IFERROR(DATEVALUE($A5551),NA())))</f>
        <v/>
      </c>
    </row>
    <row r="5552">
      <c r="O5552">
        <f>IF($R5552="","",CHOOSE($Q$2,YEAR(R5552)*12+MONTH(R5552),INT((R5552-2)/7),YEAR(R5552)*4+ROUNDUP(MONTH(R5552)/3)))</f>
        <v/>
      </c>
      <c r="P5552">
        <f>IF($R5552="","",IF($R5553="",1,IF(O5552&lt;&gt;O5553,1,0)))</f>
        <v/>
      </c>
      <c r="Q5552">
        <f>IF(P5552=1,SUM($P$7:P5552),"")</f>
        <v/>
      </c>
      <c r="R5552">
        <f>IF($A5552="","",IF(ISNUMBER($A5552),$A5552,IFERROR(DATEVALUE($A5552),NA())))</f>
        <v/>
      </c>
    </row>
    <row r="5553">
      <c r="O5553">
        <f>IF($R5553="","",CHOOSE($Q$2,YEAR(R5553)*12+MONTH(R5553),INT((R5553-2)/7),YEAR(R5553)*4+ROUNDUP(MONTH(R5553)/3)))</f>
        <v/>
      </c>
      <c r="P5553">
        <f>IF($R5553="","",IF($R5554="",1,IF(O5553&lt;&gt;O5554,1,0)))</f>
        <v/>
      </c>
      <c r="Q5553">
        <f>IF(P5553=1,SUM($P$7:P5553),"")</f>
        <v/>
      </c>
      <c r="R5553">
        <f>IF($A5553="","",IF(ISNUMBER($A5553),$A5553,IFERROR(DATEVALUE($A5553),NA())))</f>
        <v/>
      </c>
    </row>
    <row r="5554">
      <c r="O5554">
        <f>IF($R5554="","",CHOOSE($Q$2,YEAR(R5554)*12+MONTH(R5554),INT((R5554-2)/7),YEAR(R5554)*4+ROUNDUP(MONTH(R5554)/3)))</f>
        <v/>
      </c>
      <c r="P5554">
        <f>IF($R5554="","",IF($R5555="",1,IF(O5554&lt;&gt;O5555,1,0)))</f>
        <v/>
      </c>
      <c r="Q5554">
        <f>IF(P5554=1,SUM($P$7:P5554),"")</f>
        <v/>
      </c>
      <c r="R5554">
        <f>IF($A5554="","",IF(ISNUMBER($A5554),$A5554,IFERROR(DATEVALUE($A5554),NA())))</f>
        <v/>
      </c>
    </row>
    <row r="5555">
      <c r="O5555">
        <f>IF($R5555="","",CHOOSE($Q$2,YEAR(R5555)*12+MONTH(R5555),INT((R5555-2)/7),YEAR(R5555)*4+ROUNDUP(MONTH(R5555)/3)))</f>
        <v/>
      </c>
      <c r="P5555">
        <f>IF($R5555="","",IF($R5556="",1,IF(O5555&lt;&gt;O5556,1,0)))</f>
        <v/>
      </c>
      <c r="Q5555">
        <f>IF(P5555=1,SUM($P$7:P5555),"")</f>
        <v/>
      </c>
      <c r="R5555">
        <f>IF($A5555="","",IF(ISNUMBER($A5555),$A5555,IFERROR(DATEVALUE($A5555),NA())))</f>
        <v/>
      </c>
    </row>
    <row r="5556">
      <c r="O5556">
        <f>IF($R5556="","",CHOOSE($Q$2,YEAR(R5556)*12+MONTH(R5556),INT((R5556-2)/7),YEAR(R5556)*4+ROUNDUP(MONTH(R5556)/3)))</f>
        <v/>
      </c>
      <c r="P5556">
        <f>IF($R5556="","",IF($R5557="",1,IF(O5556&lt;&gt;O5557,1,0)))</f>
        <v/>
      </c>
      <c r="Q5556">
        <f>IF(P5556=1,SUM($P$7:P5556),"")</f>
        <v/>
      </c>
      <c r="R5556">
        <f>IF($A5556="","",IF(ISNUMBER($A5556),$A5556,IFERROR(DATEVALUE($A5556),NA())))</f>
        <v/>
      </c>
    </row>
    <row r="5557">
      <c r="O5557">
        <f>IF($R5557="","",CHOOSE($Q$2,YEAR(R5557)*12+MONTH(R5557),INT((R5557-2)/7),YEAR(R5557)*4+ROUNDUP(MONTH(R5557)/3)))</f>
        <v/>
      </c>
      <c r="P5557">
        <f>IF($R5557="","",IF($R5558="",1,IF(O5557&lt;&gt;O5558,1,0)))</f>
        <v/>
      </c>
      <c r="Q5557">
        <f>IF(P5557=1,SUM($P$7:P5557),"")</f>
        <v/>
      </c>
      <c r="R5557">
        <f>IF($A5557="","",IF(ISNUMBER($A5557),$A5557,IFERROR(DATEVALUE($A5557),NA())))</f>
        <v/>
      </c>
    </row>
    <row r="5558">
      <c r="O5558">
        <f>IF($R5558="","",CHOOSE($Q$2,YEAR(R5558)*12+MONTH(R5558),INT((R5558-2)/7),YEAR(R5558)*4+ROUNDUP(MONTH(R5558)/3)))</f>
        <v/>
      </c>
      <c r="P5558">
        <f>IF($R5558="","",IF($R5559="",1,IF(O5558&lt;&gt;O5559,1,0)))</f>
        <v/>
      </c>
      <c r="Q5558">
        <f>IF(P5558=1,SUM($P$7:P5558),"")</f>
        <v/>
      </c>
      <c r="R5558">
        <f>IF($A5558="","",IF(ISNUMBER($A5558),$A5558,IFERROR(DATEVALUE($A5558),NA())))</f>
        <v/>
      </c>
    </row>
    <row r="5559">
      <c r="O5559">
        <f>IF($R5559="","",CHOOSE($Q$2,YEAR(R5559)*12+MONTH(R5559),INT((R5559-2)/7),YEAR(R5559)*4+ROUNDUP(MONTH(R5559)/3)))</f>
        <v/>
      </c>
      <c r="P5559">
        <f>IF($R5559="","",IF($R5560="",1,IF(O5559&lt;&gt;O5560,1,0)))</f>
        <v/>
      </c>
      <c r="Q5559">
        <f>IF(P5559=1,SUM($P$7:P5559),"")</f>
        <v/>
      </c>
      <c r="R5559">
        <f>IF($A5559="","",IF(ISNUMBER($A5559),$A5559,IFERROR(DATEVALUE($A5559),NA())))</f>
        <v/>
      </c>
    </row>
    <row r="5560">
      <c r="O5560">
        <f>IF($R5560="","",CHOOSE($Q$2,YEAR(R5560)*12+MONTH(R5560),INT((R5560-2)/7),YEAR(R5560)*4+ROUNDUP(MONTH(R5560)/3)))</f>
        <v/>
      </c>
      <c r="P5560">
        <f>IF($R5560="","",IF($R5561="",1,IF(O5560&lt;&gt;O5561,1,0)))</f>
        <v/>
      </c>
      <c r="Q5560">
        <f>IF(P5560=1,SUM($P$7:P5560),"")</f>
        <v/>
      </c>
      <c r="R5560">
        <f>IF($A5560="","",IF(ISNUMBER($A5560),$A5560,IFERROR(DATEVALUE($A5560),NA())))</f>
        <v/>
      </c>
    </row>
    <row r="5561">
      <c r="O5561">
        <f>IF($R5561="","",CHOOSE($Q$2,YEAR(R5561)*12+MONTH(R5561),INT((R5561-2)/7),YEAR(R5561)*4+ROUNDUP(MONTH(R5561)/3)))</f>
        <v/>
      </c>
      <c r="P5561">
        <f>IF($R5561="","",IF($R5562="",1,IF(O5561&lt;&gt;O5562,1,0)))</f>
        <v/>
      </c>
      <c r="Q5561">
        <f>IF(P5561=1,SUM($P$7:P5561),"")</f>
        <v/>
      </c>
      <c r="R5561">
        <f>IF($A5561="","",IF(ISNUMBER($A5561),$A5561,IFERROR(DATEVALUE($A5561),NA())))</f>
        <v/>
      </c>
    </row>
    <row r="5562">
      <c r="O5562">
        <f>IF($R5562="","",CHOOSE($Q$2,YEAR(R5562)*12+MONTH(R5562),INT((R5562-2)/7),YEAR(R5562)*4+ROUNDUP(MONTH(R5562)/3)))</f>
        <v/>
      </c>
      <c r="P5562">
        <f>IF($R5562="","",IF($R5563="",1,IF(O5562&lt;&gt;O5563,1,0)))</f>
        <v/>
      </c>
      <c r="Q5562">
        <f>IF(P5562=1,SUM($P$7:P5562),"")</f>
        <v/>
      </c>
      <c r="R5562">
        <f>IF($A5562="","",IF(ISNUMBER($A5562),$A5562,IFERROR(DATEVALUE($A5562),NA())))</f>
        <v/>
      </c>
    </row>
    <row r="5563">
      <c r="O5563">
        <f>IF($R5563="","",CHOOSE($Q$2,YEAR(R5563)*12+MONTH(R5563),INT((R5563-2)/7),YEAR(R5563)*4+ROUNDUP(MONTH(R5563)/3)))</f>
        <v/>
      </c>
      <c r="P5563">
        <f>IF($R5563="","",IF($R5564="",1,IF(O5563&lt;&gt;O5564,1,0)))</f>
        <v/>
      </c>
      <c r="Q5563">
        <f>IF(P5563=1,SUM($P$7:P5563),"")</f>
        <v/>
      </c>
      <c r="R5563">
        <f>IF($A5563="","",IF(ISNUMBER($A5563),$A5563,IFERROR(DATEVALUE($A5563),NA())))</f>
        <v/>
      </c>
    </row>
    <row r="5564">
      <c r="O5564">
        <f>IF($R5564="","",CHOOSE($Q$2,YEAR(R5564)*12+MONTH(R5564),INT((R5564-2)/7),YEAR(R5564)*4+ROUNDUP(MONTH(R5564)/3)))</f>
        <v/>
      </c>
      <c r="P5564">
        <f>IF($R5564="","",IF($R5565="",1,IF(O5564&lt;&gt;O5565,1,0)))</f>
        <v/>
      </c>
      <c r="Q5564">
        <f>IF(P5564=1,SUM($P$7:P5564),"")</f>
        <v/>
      </c>
      <c r="R5564">
        <f>IF($A5564="","",IF(ISNUMBER($A5564),$A5564,IFERROR(DATEVALUE($A5564),NA())))</f>
        <v/>
      </c>
    </row>
    <row r="5565">
      <c r="O5565">
        <f>IF($R5565="","",CHOOSE($Q$2,YEAR(R5565)*12+MONTH(R5565),INT((R5565-2)/7),YEAR(R5565)*4+ROUNDUP(MONTH(R5565)/3)))</f>
        <v/>
      </c>
      <c r="P5565">
        <f>IF($R5565="","",IF($R5566="",1,IF(O5565&lt;&gt;O5566,1,0)))</f>
        <v/>
      </c>
      <c r="Q5565">
        <f>IF(P5565=1,SUM($P$7:P5565),"")</f>
        <v/>
      </c>
      <c r="R5565">
        <f>IF($A5565="","",IF(ISNUMBER($A5565),$A5565,IFERROR(DATEVALUE($A5565),NA())))</f>
        <v/>
      </c>
    </row>
    <row r="5566">
      <c r="O5566">
        <f>IF($R5566="","",CHOOSE($Q$2,YEAR(R5566)*12+MONTH(R5566),INT((R5566-2)/7),YEAR(R5566)*4+ROUNDUP(MONTH(R5566)/3)))</f>
        <v/>
      </c>
      <c r="P5566">
        <f>IF($R5566="","",IF($R5567="",1,IF(O5566&lt;&gt;O5567,1,0)))</f>
        <v/>
      </c>
      <c r="Q5566">
        <f>IF(P5566=1,SUM($P$7:P5566),"")</f>
        <v/>
      </c>
      <c r="R5566">
        <f>IF($A5566="","",IF(ISNUMBER($A5566),$A5566,IFERROR(DATEVALUE($A5566),NA())))</f>
        <v/>
      </c>
    </row>
    <row r="5567">
      <c r="O5567">
        <f>IF($R5567="","",CHOOSE($Q$2,YEAR(R5567)*12+MONTH(R5567),INT((R5567-2)/7),YEAR(R5567)*4+ROUNDUP(MONTH(R5567)/3)))</f>
        <v/>
      </c>
      <c r="P5567">
        <f>IF($R5567="","",IF($R5568="",1,IF(O5567&lt;&gt;O5568,1,0)))</f>
        <v/>
      </c>
      <c r="Q5567">
        <f>IF(P5567=1,SUM($P$7:P5567),"")</f>
        <v/>
      </c>
      <c r="R5567">
        <f>IF($A5567="","",IF(ISNUMBER($A5567),$A5567,IFERROR(DATEVALUE($A5567),NA())))</f>
        <v/>
      </c>
    </row>
    <row r="5568">
      <c r="O5568">
        <f>IF($R5568="","",CHOOSE($Q$2,YEAR(R5568)*12+MONTH(R5568),INT((R5568-2)/7),YEAR(R5568)*4+ROUNDUP(MONTH(R5568)/3)))</f>
        <v/>
      </c>
      <c r="P5568">
        <f>IF($R5568="","",IF($R5569="",1,IF(O5568&lt;&gt;O5569,1,0)))</f>
        <v/>
      </c>
      <c r="Q5568">
        <f>IF(P5568=1,SUM($P$7:P5568),"")</f>
        <v/>
      </c>
      <c r="R5568">
        <f>IF($A5568="","",IF(ISNUMBER($A5568),$A5568,IFERROR(DATEVALUE($A5568),NA())))</f>
        <v/>
      </c>
    </row>
    <row r="5569">
      <c r="O5569">
        <f>IF($R5569="","",CHOOSE($Q$2,YEAR(R5569)*12+MONTH(R5569),INT((R5569-2)/7),YEAR(R5569)*4+ROUNDUP(MONTH(R5569)/3)))</f>
        <v/>
      </c>
      <c r="P5569">
        <f>IF($R5569="","",IF($R5570="",1,IF(O5569&lt;&gt;O5570,1,0)))</f>
        <v/>
      </c>
      <c r="Q5569">
        <f>IF(P5569=1,SUM($P$7:P5569),"")</f>
        <v/>
      </c>
      <c r="R5569">
        <f>IF($A5569="","",IF(ISNUMBER($A5569),$A5569,IFERROR(DATEVALUE($A5569),NA())))</f>
        <v/>
      </c>
    </row>
    <row r="5570">
      <c r="O5570">
        <f>IF($R5570="","",CHOOSE($Q$2,YEAR(R5570)*12+MONTH(R5570),INT((R5570-2)/7),YEAR(R5570)*4+ROUNDUP(MONTH(R5570)/3)))</f>
        <v/>
      </c>
      <c r="P5570">
        <f>IF($R5570="","",IF($R5571="",1,IF(O5570&lt;&gt;O5571,1,0)))</f>
        <v/>
      </c>
      <c r="Q5570">
        <f>IF(P5570=1,SUM($P$7:P5570),"")</f>
        <v/>
      </c>
      <c r="R5570">
        <f>IF($A5570="","",IF(ISNUMBER($A5570),$A5570,IFERROR(DATEVALUE($A5570),NA())))</f>
        <v/>
      </c>
    </row>
    <row r="5571">
      <c r="O5571">
        <f>IF($R5571="","",CHOOSE($Q$2,YEAR(R5571)*12+MONTH(R5571),INT((R5571-2)/7),YEAR(R5571)*4+ROUNDUP(MONTH(R5571)/3)))</f>
        <v/>
      </c>
      <c r="P5571">
        <f>IF($R5571="","",IF($R5572="",1,IF(O5571&lt;&gt;O5572,1,0)))</f>
        <v/>
      </c>
      <c r="Q5571">
        <f>IF(P5571=1,SUM($P$7:P5571),"")</f>
        <v/>
      </c>
      <c r="R5571">
        <f>IF($A5571="","",IF(ISNUMBER($A5571),$A5571,IFERROR(DATEVALUE($A5571),NA())))</f>
        <v/>
      </c>
    </row>
    <row r="5572">
      <c r="O5572">
        <f>IF($R5572="","",CHOOSE($Q$2,YEAR(R5572)*12+MONTH(R5572),INT((R5572-2)/7),YEAR(R5572)*4+ROUNDUP(MONTH(R5572)/3)))</f>
        <v/>
      </c>
      <c r="P5572">
        <f>IF($R5572="","",IF($R5573="",1,IF(O5572&lt;&gt;O5573,1,0)))</f>
        <v/>
      </c>
      <c r="Q5572">
        <f>IF(P5572=1,SUM($P$7:P5572),"")</f>
        <v/>
      </c>
      <c r="R5572">
        <f>IF($A5572="","",IF(ISNUMBER($A5572),$A5572,IFERROR(DATEVALUE($A5572),NA())))</f>
        <v/>
      </c>
    </row>
    <row r="5573">
      <c r="O5573">
        <f>IF($R5573="","",CHOOSE($Q$2,YEAR(R5573)*12+MONTH(R5573),INT((R5573-2)/7),YEAR(R5573)*4+ROUNDUP(MONTH(R5573)/3)))</f>
        <v/>
      </c>
      <c r="P5573">
        <f>IF($R5573="","",IF($R5574="",1,IF(O5573&lt;&gt;O5574,1,0)))</f>
        <v/>
      </c>
      <c r="Q5573">
        <f>IF(P5573=1,SUM($P$7:P5573),"")</f>
        <v/>
      </c>
      <c r="R5573">
        <f>IF($A5573="","",IF(ISNUMBER($A5573),$A5573,IFERROR(DATEVALUE($A5573),NA())))</f>
        <v/>
      </c>
    </row>
    <row r="5574">
      <c r="O5574">
        <f>IF($R5574="","",CHOOSE($Q$2,YEAR(R5574)*12+MONTH(R5574),INT((R5574-2)/7),YEAR(R5574)*4+ROUNDUP(MONTH(R5574)/3)))</f>
        <v/>
      </c>
      <c r="P5574">
        <f>IF($R5574="","",IF($R5575="",1,IF(O5574&lt;&gt;O5575,1,0)))</f>
        <v/>
      </c>
      <c r="Q5574">
        <f>IF(P5574=1,SUM($P$7:P5574),"")</f>
        <v/>
      </c>
      <c r="R5574">
        <f>IF($A5574="","",IF(ISNUMBER($A5574),$A5574,IFERROR(DATEVALUE($A5574),NA())))</f>
        <v/>
      </c>
    </row>
    <row r="5575">
      <c r="O5575">
        <f>IF($R5575="","",CHOOSE($Q$2,YEAR(R5575)*12+MONTH(R5575),INT((R5575-2)/7),YEAR(R5575)*4+ROUNDUP(MONTH(R5575)/3)))</f>
        <v/>
      </c>
      <c r="P5575">
        <f>IF($R5575="","",IF($R5576="",1,IF(O5575&lt;&gt;O5576,1,0)))</f>
        <v/>
      </c>
      <c r="Q5575">
        <f>IF(P5575=1,SUM($P$7:P5575),"")</f>
        <v/>
      </c>
      <c r="R5575">
        <f>IF($A5575="","",IF(ISNUMBER($A5575),$A5575,IFERROR(DATEVALUE($A5575),NA())))</f>
        <v/>
      </c>
    </row>
    <row r="5576">
      <c r="O5576">
        <f>IF($R5576="","",CHOOSE($Q$2,YEAR(R5576)*12+MONTH(R5576),INT((R5576-2)/7),YEAR(R5576)*4+ROUNDUP(MONTH(R5576)/3)))</f>
        <v/>
      </c>
      <c r="P5576">
        <f>IF($R5576="","",IF($R5577="",1,IF(O5576&lt;&gt;O5577,1,0)))</f>
        <v/>
      </c>
      <c r="Q5576">
        <f>IF(P5576=1,SUM($P$7:P5576),"")</f>
        <v/>
      </c>
      <c r="R5576">
        <f>IF($A5576="","",IF(ISNUMBER($A5576),$A5576,IFERROR(DATEVALUE($A5576),NA())))</f>
        <v/>
      </c>
    </row>
    <row r="5577">
      <c r="O5577">
        <f>IF($R5577="","",CHOOSE($Q$2,YEAR(R5577)*12+MONTH(R5577),INT((R5577-2)/7),YEAR(R5577)*4+ROUNDUP(MONTH(R5577)/3)))</f>
        <v/>
      </c>
      <c r="P5577">
        <f>IF($R5577="","",IF($R5578="",1,IF(O5577&lt;&gt;O5578,1,0)))</f>
        <v/>
      </c>
      <c r="Q5577">
        <f>IF(P5577=1,SUM($P$7:P5577),"")</f>
        <v/>
      </c>
      <c r="R5577">
        <f>IF($A5577="","",IF(ISNUMBER($A5577),$A5577,IFERROR(DATEVALUE($A5577),NA())))</f>
        <v/>
      </c>
    </row>
    <row r="5578">
      <c r="O5578">
        <f>IF($R5578="","",CHOOSE($Q$2,YEAR(R5578)*12+MONTH(R5578),INT((R5578-2)/7),YEAR(R5578)*4+ROUNDUP(MONTH(R5578)/3)))</f>
        <v/>
      </c>
      <c r="P5578">
        <f>IF($R5578="","",IF($R5579="",1,IF(O5578&lt;&gt;O5579,1,0)))</f>
        <v/>
      </c>
      <c r="Q5578">
        <f>IF(P5578=1,SUM($P$7:P5578),"")</f>
        <v/>
      </c>
      <c r="R5578">
        <f>IF($A5578="","",IF(ISNUMBER($A5578),$A5578,IFERROR(DATEVALUE($A5578),NA())))</f>
        <v/>
      </c>
    </row>
    <row r="5579">
      <c r="O5579">
        <f>IF($R5579="","",CHOOSE($Q$2,YEAR(R5579)*12+MONTH(R5579),INT((R5579-2)/7),YEAR(R5579)*4+ROUNDUP(MONTH(R5579)/3)))</f>
        <v/>
      </c>
      <c r="P5579">
        <f>IF($R5579="","",IF($R5580="",1,IF(O5579&lt;&gt;O5580,1,0)))</f>
        <v/>
      </c>
      <c r="Q5579">
        <f>IF(P5579=1,SUM($P$7:P5579),"")</f>
        <v/>
      </c>
      <c r="R5579">
        <f>IF($A5579="","",IF(ISNUMBER($A5579),$A5579,IFERROR(DATEVALUE($A5579),NA())))</f>
        <v/>
      </c>
    </row>
    <row r="5580">
      <c r="O5580">
        <f>IF($R5580="","",CHOOSE($Q$2,YEAR(R5580)*12+MONTH(R5580),INT((R5580-2)/7),YEAR(R5580)*4+ROUNDUP(MONTH(R5580)/3)))</f>
        <v/>
      </c>
      <c r="P5580">
        <f>IF($R5580="","",IF($R5581="",1,IF(O5580&lt;&gt;O5581,1,0)))</f>
        <v/>
      </c>
      <c r="Q5580">
        <f>IF(P5580=1,SUM($P$7:P5580),"")</f>
        <v/>
      </c>
      <c r="R5580">
        <f>IF($A5580="","",IF(ISNUMBER($A5580),$A5580,IFERROR(DATEVALUE($A5580),NA())))</f>
        <v/>
      </c>
    </row>
    <row r="5581">
      <c r="O5581">
        <f>IF($R5581="","",CHOOSE($Q$2,YEAR(R5581)*12+MONTH(R5581),INT((R5581-2)/7),YEAR(R5581)*4+ROUNDUP(MONTH(R5581)/3)))</f>
        <v/>
      </c>
      <c r="P5581">
        <f>IF($R5581="","",IF($R5582="",1,IF(O5581&lt;&gt;O5582,1,0)))</f>
        <v/>
      </c>
      <c r="Q5581">
        <f>IF(P5581=1,SUM($P$7:P5581),"")</f>
        <v/>
      </c>
      <c r="R5581">
        <f>IF($A5581="","",IF(ISNUMBER($A5581),$A5581,IFERROR(DATEVALUE($A5581),NA())))</f>
        <v/>
      </c>
    </row>
    <row r="5582">
      <c r="O5582">
        <f>IF($R5582="","",CHOOSE($Q$2,YEAR(R5582)*12+MONTH(R5582),INT((R5582-2)/7),YEAR(R5582)*4+ROUNDUP(MONTH(R5582)/3)))</f>
        <v/>
      </c>
      <c r="P5582">
        <f>IF($R5582="","",IF($R5583="",1,IF(O5582&lt;&gt;O5583,1,0)))</f>
        <v/>
      </c>
      <c r="Q5582">
        <f>IF(P5582=1,SUM($P$7:P5582),"")</f>
        <v/>
      </c>
      <c r="R5582">
        <f>IF($A5582="","",IF(ISNUMBER($A5582),$A5582,IFERROR(DATEVALUE($A5582),NA())))</f>
        <v/>
      </c>
    </row>
    <row r="5583">
      <c r="O5583">
        <f>IF($R5583="","",CHOOSE($Q$2,YEAR(R5583)*12+MONTH(R5583),INT((R5583-2)/7),YEAR(R5583)*4+ROUNDUP(MONTH(R5583)/3)))</f>
        <v/>
      </c>
      <c r="P5583">
        <f>IF($R5583="","",IF($R5584="",1,IF(O5583&lt;&gt;O5584,1,0)))</f>
        <v/>
      </c>
      <c r="Q5583">
        <f>IF(P5583=1,SUM($P$7:P5583),"")</f>
        <v/>
      </c>
      <c r="R5583">
        <f>IF($A5583="","",IF(ISNUMBER($A5583),$A5583,IFERROR(DATEVALUE($A5583),NA())))</f>
        <v/>
      </c>
    </row>
    <row r="5584">
      <c r="O5584">
        <f>IF($R5584="","",CHOOSE($Q$2,YEAR(R5584)*12+MONTH(R5584),INT((R5584-2)/7),YEAR(R5584)*4+ROUNDUP(MONTH(R5584)/3)))</f>
        <v/>
      </c>
      <c r="P5584">
        <f>IF($R5584="","",IF($R5585="",1,IF(O5584&lt;&gt;O5585,1,0)))</f>
        <v/>
      </c>
      <c r="Q5584">
        <f>IF(P5584=1,SUM($P$7:P5584),"")</f>
        <v/>
      </c>
      <c r="R5584">
        <f>IF($A5584="","",IF(ISNUMBER($A5584),$A5584,IFERROR(DATEVALUE($A5584),NA())))</f>
        <v/>
      </c>
    </row>
    <row r="5585">
      <c r="O5585">
        <f>IF($R5585="","",CHOOSE($Q$2,YEAR(R5585)*12+MONTH(R5585),INT((R5585-2)/7),YEAR(R5585)*4+ROUNDUP(MONTH(R5585)/3)))</f>
        <v/>
      </c>
      <c r="P5585">
        <f>IF($R5585="","",IF($R5586="",1,IF(O5585&lt;&gt;O5586,1,0)))</f>
        <v/>
      </c>
      <c r="Q5585">
        <f>IF(P5585=1,SUM($P$7:P5585),"")</f>
        <v/>
      </c>
      <c r="R5585">
        <f>IF($A5585="","",IF(ISNUMBER($A5585),$A5585,IFERROR(DATEVALUE($A5585),NA())))</f>
        <v/>
      </c>
    </row>
    <row r="5586">
      <c r="O5586">
        <f>IF($R5586="","",CHOOSE($Q$2,YEAR(R5586)*12+MONTH(R5586),INT((R5586-2)/7),YEAR(R5586)*4+ROUNDUP(MONTH(R5586)/3)))</f>
        <v/>
      </c>
      <c r="P5586">
        <f>IF($R5586="","",IF($R5587="",1,IF(O5586&lt;&gt;O5587,1,0)))</f>
        <v/>
      </c>
      <c r="Q5586">
        <f>IF(P5586=1,SUM($P$7:P5586),"")</f>
        <v/>
      </c>
      <c r="R5586">
        <f>IF($A5586="","",IF(ISNUMBER($A5586),$A5586,IFERROR(DATEVALUE($A5586),NA())))</f>
        <v/>
      </c>
    </row>
    <row r="5587">
      <c r="O5587">
        <f>IF($R5587="","",CHOOSE($Q$2,YEAR(R5587)*12+MONTH(R5587),INT((R5587-2)/7),YEAR(R5587)*4+ROUNDUP(MONTH(R5587)/3)))</f>
        <v/>
      </c>
      <c r="P5587">
        <f>IF($R5587="","",IF($R5588="",1,IF(O5587&lt;&gt;O5588,1,0)))</f>
        <v/>
      </c>
      <c r="Q5587">
        <f>IF(P5587=1,SUM($P$7:P5587),"")</f>
        <v/>
      </c>
      <c r="R5587">
        <f>IF($A5587="","",IF(ISNUMBER($A5587),$A5587,IFERROR(DATEVALUE($A5587),NA())))</f>
        <v/>
      </c>
    </row>
    <row r="5588">
      <c r="O5588">
        <f>IF($R5588="","",CHOOSE($Q$2,YEAR(R5588)*12+MONTH(R5588),INT((R5588-2)/7),YEAR(R5588)*4+ROUNDUP(MONTH(R5588)/3)))</f>
        <v/>
      </c>
      <c r="P5588">
        <f>IF($R5588="","",IF($R5589="",1,IF(O5588&lt;&gt;O5589,1,0)))</f>
        <v/>
      </c>
      <c r="Q5588">
        <f>IF(P5588=1,SUM($P$7:P5588),"")</f>
        <v/>
      </c>
      <c r="R5588">
        <f>IF($A5588="","",IF(ISNUMBER($A5588),$A5588,IFERROR(DATEVALUE($A5588),NA())))</f>
        <v/>
      </c>
    </row>
    <row r="5589">
      <c r="O5589">
        <f>IF($R5589="","",CHOOSE($Q$2,YEAR(R5589)*12+MONTH(R5589),INT((R5589-2)/7),YEAR(R5589)*4+ROUNDUP(MONTH(R5589)/3)))</f>
        <v/>
      </c>
      <c r="P5589">
        <f>IF($R5589="","",IF($R5590="",1,IF(O5589&lt;&gt;O5590,1,0)))</f>
        <v/>
      </c>
      <c r="Q5589">
        <f>IF(P5589=1,SUM($P$7:P5589),"")</f>
        <v/>
      </c>
      <c r="R5589">
        <f>IF($A5589="","",IF(ISNUMBER($A5589),$A5589,IFERROR(DATEVALUE($A5589),NA())))</f>
        <v/>
      </c>
    </row>
    <row r="5590">
      <c r="O5590">
        <f>IF($R5590="","",CHOOSE($Q$2,YEAR(R5590)*12+MONTH(R5590),INT((R5590-2)/7),YEAR(R5590)*4+ROUNDUP(MONTH(R5590)/3)))</f>
        <v/>
      </c>
      <c r="P5590">
        <f>IF($R5590="","",IF($R5591="",1,IF(O5590&lt;&gt;O5591,1,0)))</f>
        <v/>
      </c>
      <c r="Q5590">
        <f>IF(P5590=1,SUM($P$7:P5590),"")</f>
        <v/>
      </c>
      <c r="R5590">
        <f>IF($A5590="","",IF(ISNUMBER($A5590),$A5590,IFERROR(DATEVALUE($A5590),NA())))</f>
        <v/>
      </c>
    </row>
    <row r="5591">
      <c r="O5591">
        <f>IF($R5591="","",CHOOSE($Q$2,YEAR(R5591)*12+MONTH(R5591),INT((R5591-2)/7),YEAR(R5591)*4+ROUNDUP(MONTH(R5591)/3)))</f>
        <v/>
      </c>
      <c r="P5591">
        <f>IF($R5591="","",IF($R5592="",1,IF(O5591&lt;&gt;O5592,1,0)))</f>
        <v/>
      </c>
      <c r="Q5591">
        <f>IF(P5591=1,SUM($P$7:P5591),"")</f>
        <v/>
      </c>
      <c r="R5591">
        <f>IF($A5591="","",IF(ISNUMBER($A5591),$A5591,IFERROR(DATEVALUE($A5591),NA())))</f>
        <v/>
      </c>
    </row>
    <row r="5592">
      <c r="O5592">
        <f>IF($R5592="","",CHOOSE($Q$2,YEAR(R5592)*12+MONTH(R5592),INT((R5592-2)/7),YEAR(R5592)*4+ROUNDUP(MONTH(R5592)/3)))</f>
        <v/>
      </c>
      <c r="P5592">
        <f>IF($R5592="","",IF($R5593="",1,IF(O5592&lt;&gt;O5593,1,0)))</f>
        <v/>
      </c>
      <c r="Q5592">
        <f>IF(P5592=1,SUM($P$7:P5592),"")</f>
        <v/>
      </c>
      <c r="R5592">
        <f>IF($A5592="","",IF(ISNUMBER($A5592),$A5592,IFERROR(DATEVALUE($A5592),NA())))</f>
        <v/>
      </c>
    </row>
    <row r="5593">
      <c r="O5593">
        <f>IF($R5593="","",CHOOSE($Q$2,YEAR(R5593)*12+MONTH(R5593),INT((R5593-2)/7),YEAR(R5593)*4+ROUNDUP(MONTH(R5593)/3)))</f>
        <v/>
      </c>
      <c r="P5593">
        <f>IF($R5593="","",IF($R5594="",1,IF(O5593&lt;&gt;O5594,1,0)))</f>
        <v/>
      </c>
      <c r="Q5593">
        <f>IF(P5593=1,SUM($P$7:P5593),"")</f>
        <v/>
      </c>
      <c r="R5593">
        <f>IF($A5593="","",IF(ISNUMBER($A5593),$A5593,IFERROR(DATEVALUE($A5593),NA())))</f>
        <v/>
      </c>
    </row>
    <row r="5594">
      <c r="O5594">
        <f>IF($R5594="","",CHOOSE($Q$2,YEAR(R5594)*12+MONTH(R5594),INT((R5594-2)/7),YEAR(R5594)*4+ROUNDUP(MONTH(R5594)/3)))</f>
        <v/>
      </c>
      <c r="P5594">
        <f>IF($R5594="","",IF($R5595="",1,IF(O5594&lt;&gt;O5595,1,0)))</f>
        <v/>
      </c>
      <c r="Q5594">
        <f>IF(P5594=1,SUM($P$7:P5594),"")</f>
        <v/>
      </c>
      <c r="R5594">
        <f>IF($A5594="","",IF(ISNUMBER($A5594),$A5594,IFERROR(DATEVALUE($A5594),NA())))</f>
        <v/>
      </c>
    </row>
    <row r="5595">
      <c r="O5595">
        <f>IF($R5595="","",CHOOSE($Q$2,YEAR(R5595)*12+MONTH(R5595),INT((R5595-2)/7),YEAR(R5595)*4+ROUNDUP(MONTH(R5595)/3)))</f>
        <v/>
      </c>
      <c r="P5595">
        <f>IF($R5595="","",IF($R5596="",1,IF(O5595&lt;&gt;O5596,1,0)))</f>
        <v/>
      </c>
      <c r="Q5595">
        <f>IF(P5595=1,SUM($P$7:P5595),"")</f>
        <v/>
      </c>
      <c r="R5595">
        <f>IF($A5595="","",IF(ISNUMBER($A5595),$A5595,IFERROR(DATEVALUE($A5595),NA())))</f>
        <v/>
      </c>
    </row>
    <row r="5596">
      <c r="O5596">
        <f>IF($R5596="","",CHOOSE($Q$2,YEAR(R5596)*12+MONTH(R5596),INT((R5596-2)/7),YEAR(R5596)*4+ROUNDUP(MONTH(R5596)/3)))</f>
        <v/>
      </c>
      <c r="P5596">
        <f>IF($R5596="","",IF($R5597="",1,IF(O5596&lt;&gt;O5597,1,0)))</f>
        <v/>
      </c>
      <c r="Q5596">
        <f>IF(P5596=1,SUM($P$7:P5596),"")</f>
        <v/>
      </c>
      <c r="R5596">
        <f>IF($A5596="","",IF(ISNUMBER($A5596),$A5596,IFERROR(DATEVALUE($A5596),NA())))</f>
        <v/>
      </c>
    </row>
    <row r="5597">
      <c r="O5597">
        <f>IF($R5597="","",CHOOSE($Q$2,YEAR(R5597)*12+MONTH(R5597),INT((R5597-2)/7),YEAR(R5597)*4+ROUNDUP(MONTH(R5597)/3)))</f>
        <v/>
      </c>
      <c r="P5597">
        <f>IF($R5597="","",IF($R5598="",1,IF(O5597&lt;&gt;O5598,1,0)))</f>
        <v/>
      </c>
      <c r="Q5597">
        <f>IF(P5597=1,SUM($P$7:P5597),"")</f>
        <v/>
      </c>
      <c r="R5597">
        <f>IF($A5597="","",IF(ISNUMBER($A5597),$A5597,IFERROR(DATEVALUE($A5597),NA())))</f>
        <v/>
      </c>
    </row>
    <row r="5598">
      <c r="O5598">
        <f>IF($R5598="","",CHOOSE($Q$2,YEAR(R5598)*12+MONTH(R5598),INT((R5598-2)/7),YEAR(R5598)*4+ROUNDUP(MONTH(R5598)/3)))</f>
        <v/>
      </c>
      <c r="P5598">
        <f>IF($R5598="","",IF($R5599="",1,IF(O5598&lt;&gt;O5599,1,0)))</f>
        <v/>
      </c>
      <c r="Q5598">
        <f>IF(P5598=1,SUM($P$7:P5598),"")</f>
        <v/>
      </c>
      <c r="R5598">
        <f>IF($A5598="","",IF(ISNUMBER($A5598),$A5598,IFERROR(DATEVALUE($A5598),NA())))</f>
        <v/>
      </c>
    </row>
    <row r="5599">
      <c r="O5599">
        <f>IF($R5599="","",CHOOSE($Q$2,YEAR(R5599)*12+MONTH(R5599),INT((R5599-2)/7),YEAR(R5599)*4+ROUNDUP(MONTH(R5599)/3)))</f>
        <v/>
      </c>
      <c r="P5599">
        <f>IF($R5599="","",IF($R5600="",1,IF(O5599&lt;&gt;O5600,1,0)))</f>
        <v/>
      </c>
      <c r="Q5599">
        <f>IF(P5599=1,SUM($P$7:P5599),"")</f>
        <v/>
      </c>
      <c r="R5599">
        <f>IF($A5599="","",IF(ISNUMBER($A5599),$A5599,IFERROR(DATEVALUE($A5599),NA())))</f>
        <v/>
      </c>
    </row>
    <row r="5600">
      <c r="O5600">
        <f>IF($R5600="","",CHOOSE($Q$2,YEAR(R5600)*12+MONTH(R5600),INT((R5600-2)/7),YEAR(R5600)*4+ROUNDUP(MONTH(R5600)/3)))</f>
        <v/>
      </c>
      <c r="P5600">
        <f>IF($R5600="","",IF($R5601="",1,IF(O5600&lt;&gt;O5601,1,0)))</f>
        <v/>
      </c>
      <c r="Q5600">
        <f>IF(P5600=1,SUM($P$7:P5600),"")</f>
        <v/>
      </c>
      <c r="R5600">
        <f>IF($A5600="","",IF(ISNUMBER($A5600),$A5600,IFERROR(DATEVALUE($A5600),NA())))</f>
        <v/>
      </c>
    </row>
    <row r="5601">
      <c r="O5601">
        <f>IF($R5601="","",CHOOSE($Q$2,YEAR(R5601)*12+MONTH(R5601),INT((R5601-2)/7),YEAR(R5601)*4+ROUNDUP(MONTH(R5601)/3)))</f>
        <v/>
      </c>
      <c r="P5601">
        <f>IF($R5601="","",IF($R5602="",1,IF(O5601&lt;&gt;O5602,1,0)))</f>
        <v/>
      </c>
      <c r="Q5601">
        <f>IF(P5601=1,SUM($P$7:P5601),"")</f>
        <v/>
      </c>
      <c r="R5601">
        <f>IF($A5601="","",IF(ISNUMBER($A5601),$A5601,IFERROR(DATEVALUE($A5601),NA())))</f>
        <v/>
      </c>
    </row>
    <row r="5602">
      <c r="O5602">
        <f>IF($R5602="","",CHOOSE($Q$2,YEAR(R5602)*12+MONTH(R5602),INT((R5602-2)/7),YEAR(R5602)*4+ROUNDUP(MONTH(R5602)/3)))</f>
        <v/>
      </c>
      <c r="P5602">
        <f>IF($R5602="","",IF($R5603="",1,IF(O5602&lt;&gt;O5603,1,0)))</f>
        <v/>
      </c>
      <c r="Q5602">
        <f>IF(P5602=1,SUM($P$7:P5602),"")</f>
        <v/>
      </c>
      <c r="R5602">
        <f>IF($A5602="","",IF(ISNUMBER($A5602),$A5602,IFERROR(DATEVALUE($A5602),NA())))</f>
        <v/>
      </c>
    </row>
    <row r="5603">
      <c r="O5603">
        <f>IF($R5603="","",CHOOSE($Q$2,YEAR(R5603)*12+MONTH(R5603),INT((R5603-2)/7),YEAR(R5603)*4+ROUNDUP(MONTH(R5603)/3)))</f>
        <v/>
      </c>
      <c r="P5603">
        <f>IF($R5603="","",IF($R5604="",1,IF(O5603&lt;&gt;O5604,1,0)))</f>
        <v/>
      </c>
      <c r="Q5603">
        <f>IF(P5603=1,SUM($P$7:P5603),"")</f>
        <v/>
      </c>
      <c r="R5603">
        <f>IF($A5603="","",IF(ISNUMBER($A5603),$A5603,IFERROR(DATEVALUE($A5603),NA())))</f>
        <v/>
      </c>
    </row>
    <row r="5604">
      <c r="O5604">
        <f>IF($R5604="","",CHOOSE($Q$2,YEAR(R5604)*12+MONTH(R5604),INT((R5604-2)/7),YEAR(R5604)*4+ROUNDUP(MONTH(R5604)/3)))</f>
        <v/>
      </c>
      <c r="P5604">
        <f>IF($R5604="","",IF($R5605="",1,IF(O5604&lt;&gt;O5605,1,0)))</f>
        <v/>
      </c>
      <c r="Q5604">
        <f>IF(P5604=1,SUM($P$7:P5604),"")</f>
        <v/>
      </c>
      <c r="R5604">
        <f>IF($A5604="","",IF(ISNUMBER($A5604),$A5604,IFERROR(DATEVALUE($A5604),NA())))</f>
        <v/>
      </c>
    </row>
    <row r="5605">
      <c r="O5605">
        <f>IF($R5605="","",CHOOSE($Q$2,YEAR(R5605)*12+MONTH(R5605),INT((R5605-2)/7),YEAR(R5605)*4+ROUNDUP(MONTH(R5605)/3)))</f>
        <v/>
      </c>
      <c r="P5605">
        <f>IF($R5605="","",IF($R5606="",1,IF(O5605&lt;&gt;O5606,1,0)))</f>
        <v/>
      </c>
      <c r="Q5605">
        <f>IF(P5605=1,SUM($P$7:P5605),"")</f>
        <v/>
      </c>
      <c r="R5605">
        <f>IF($A5605="","",IF(ISNUMBER($A5605),$A5605,IFERROR(DATEVALUE($A5605),NA())))</f>
        <v/>
      </c>
    </row>
    <row r="5606">
      <c r="O5606">
        <f>IF($R5606="","",CHOOSE($Q$2,YEAR(R5606)*12+MONTH(R5606),INT((R5606-2)/7),YEAR(R5606)*4+ROUNDUP(MONTH(R5606)/3)))</f>
        <v/>
      </c>
      <c r="P5606">
        <f>IF($R5606="","",IF($R5607="",1,IF(O5606&lt;&gt;O5607,1,0)))</f>
        <v/>
      </c>
      <c r="Q5606">
        <f>IF(P5606=1,SUM($P$7:P5606),"")</f>
        <v/>
      </c>
      <c r="R5606">
        <f>IF($A5606="","",IF(ISNUMBER($A5606),$A5606,IFERROR(DATEVALUE($A5606),NA())))</f>
        <v/>
      </c>
    </row>
    <row r="5607">
      <c r="O5607">
        <f>IF($R5607="","",CHOOSE($Q$2,YEAR(R5607)*12+MONTH(R5607),INT((R5607-2)/7),YEAR(R5607)*4+ROUNDUP(MONTH(R5607)/3)))</f>
        <v/>
      </c>
      <c r="P5607">
        <f>IF($R5607="","",IF($R5608="",1,IF(O5607&lt;&gt;O5608,1,0)))</f>
        <v/>
      </c>
      <c r="Q5607">
        <f>IF(P5607=1,SUM($P$7:P5607),"")</f>
        <v/>
      </c>
      <c r="R5607">
        <f>IF($A5607="","",IF(ISNUMBER($A5607),$A5607,IFERROR(DATEVALUE($A5607),NA())))</f>
        <v/>
      </c>
    </row>
    <row r="5608">
      <c r="O5608">
        <f>IF($R5608="","",CHOOSE($Q$2,YEAR(R5608)*12+MONTH(R5608),INT((R5608-2)/7),YEAR(R5608)*4+ROUNDUP(MONTH(R5608)/3)))</f>
        <v/>
      </c>
      <c r="P5608">
        <f>IF($R5608="","",IF($R5609="",1,IF(O5608&lt;&gt;O5609,1,0)))</f>
        <v/>
      </c>
      <c r="Q5608">
        <f>IF(P5608=1,SUM($P$7:P5608),"")</f>
        <v/>
      </c>
      <c r="R5608">
        <f>IF($A5608="","",IF(ISNUMBER($A5608),$A5608,IFERROR(DATEVALUE($A5608),NA())))</f>
        <v/>
      </c>
    </row>
    <row r="5609">
      <c r="O5609">
        <f>IF($R5609="","",CHOOSE($Q$2,YEAR(R5609)*12+MONTH(R5609),INT((R5609-2)/7),YEAR(R5609)*4+ROUNDUP(MONTH(R5609)/3)))</f>
        <v/>
      </c>
      <c r="P5609">
        <f>IF($R5609="","",IF($R5610="",1,IF(O5609&lt;&gt;O5610,1,0)))</f>
        <v/>
      </c>
      <c r="Q5609">
        <f>IF(P5609=1,SUM($P$7:P5609),"")</f>
        <v/>
      </c>
      <c r="R5609">
        <f>IF($A5609="","",IF(ISNUMBER($A5609),$A5609,IFERROR(DATEVALUE($A5609),NA())))</f>
        <v/>
      </c>
    </row>
    <row r="5610">
      <c r="O5610">
        <f>IF($R5610="","",CHOOSE($Q$2,YEAR(R5610)*12+MONTH(R5610),INT((R5610-2)/7),YEAR(R5610)*4+ROUNDUP(MONTH(R5610)/3)))</f>
        <v/>
      </c>
      <c r="P5610">
        <f>IF($R5610="","",IF($R5611="",1,IF(O5610&lt;&gt;O5611,1,0)))</f>
        <v/>
      </c>
      <c r="Q5610">
        <f>IF(P5610=1,SUM($P$7:P5610),"")</f>
        <v/>
      </c>
      <c r="R5610">
        <f>IF($A5610="","",IF(ISNUMBER($A5610),$A5610,IFERROR(DATEVALUE($A5610),NA())))</f>
        <v/>
      </c>
    </row>
    <row r="5611">
      <c r="O5611">
        <f>IF($R5611="","",CHOOSE($Q$2,YEAR(R5611)*12+MONTH(R5611),INT((R5611-2)/7),YEAR(R5611)*4+ROUNDUP(MONTH(R5611)/3)))</f>
        <v/>
      </c>
      <c r="P5611">
        <f>IF($R5611="","",IF($R5612="",1,IF(O5611&lt;&gt;O5612,1,0)))</f>
        <v/>
      </c>
      <c r="Q5611">
        <f>IF(P5611=1,SUM($P$7:P5611),"")</f>
        <v/>
      </c>
      <c r="R5611">
        <f>IF($A5611="","",IF(ISNUMBER($A5611),$A5611,IFERROR(DATEVALUE($A5611),NA())))</f>
        <v/>
      </c>
    </row>
    <row r="5612">
      <c r="O5612">
        <f>IF($R5612="","",CHOOSE($Q$2,YEAR(R5612)*12+MONTH(R5612),INT((R5612-2)/7),YEAR(R5612)*4+ROUNDUP(MONTH(R5612)/3)))</f>
        <v/>
      </c>
      <c r="P5612">
        <f>IF($R5612="","",IF($R5613="",1,IF(O5612&lt;&gt;O5613,1,0)))</f>
        <v/>
      </c>
      <c r="Q5612">
        <f>IF(P5612=1,SUM($P$7:P5612),"")</f>
        <v/>
      </c>
      <c r="R5612">
        <f>IF($A5612="","",IF(ISNUMBER($A5612),$A5612,IFERROR(DATEVALUE($A5612),NA())))</f>
        <v/>
      </c>
    </row>
    <row r="5613">
      <c r="O5613">
        <f>IF($R5613="","",CHOOSE($Q$2,YEAR(R5613)*12+MONTH(R5613),INT((R5613-2)/7),YEAR(R5613)*4+ROUNDUP(MONTH(R5613)/3)))</f>
        <v/>
      </c>
      <c r="P5613">
        <f>IF($R5613="","",IF($R5614="",1,IF(O5613&lt;&gt;O5614,1,0)))</f>
        <v/>
      </c>
      <c r="Q5613">
        <f>IF(P5613=1,SUM($P$7:P5613),"")</f>
        <v/>
      </c>
      <c r="R5613">
        <f>IF($A5613="","",IF(ISNUMBER($A5613),$A5613,IFERROR(DATEVALUE($A5613),NA())))</f>
        <v/>
      </c>
    </row>
    <row r="5614">
      <c r="O5614">
        <f>IF($R5614="","",CHOOSE($Q$2,YEAR(R5614)*12+MONTH(R5614),INT((R5614-2)/7),YEAR(R5614)*4+ROUNDUP(MONTH(R5614)/3)))</f>
        <v/>
      </c>
      <c r="P5614">
        <f>IF($R5614="","",IF($R5615="",1,IF(O5614&lt;&gt;O5615,1,0)))</f>
        <v/>
      </c>
      <c r="Q5614">
        <f>IF(P5614=1,SUM($P$7:P5614),"")</f>
        <v/>
      </c>
      <c r="R5614">
        <f>IF($A5614="","",IF(ISNUMBER($A5614),$A5614,IFERROR(DATEVALUE($A5614),NA())))</f>
        <v/>
      </c>
    </row>
    <row r="5615">
      <c r="O5615">
        <f>IF($R5615="","",CHOOSE($Q$2,YEAR(R5615)*12+MONTH(R5615),INT((R5615-2)/7),YEAR(R5615)*4+ROUNDUP(MONTH(R5615)/3)))</f>
        <v/>
      </c>
      <c r="P5615">
        <f>IF($R5615="","",IF($R5616="",1,IF(O5615&lt;&gt;O5616,1,0)))</f>
        <v/>
      </c>
      <c r="Q5615">
        <f>IF(P5615=1,SUM($P$7:P5615),"")</f>
        <v/>
      </c>
      <c r="R5615">
        <f>IF($A5615="","",IF(ISNUMBER($A5615),$A5615,IFERROR(DATEVALUE($A5615),NA())))</f>
        <v/>
      </c>
    </row>
    <row r="5616">
      <c r="O5616">
        <f>IF($R5616="","",CHOOSE($Q$2,YEAR(R5616)*12+MONTH(R5616),INT((R5616-2)/7),YEAR(R5616)*4+ROUNDUP(MONTH(R5616)/3)))</f>
        <v/>
      </c>
      <c r="P5616">
        <f>IF($R5616="","",IF($R5617="",1,IF(O5616&lt;&gt;O5617,1,0)))</f>
        <v/>
      </c>
      <c r="Q5616">
        <f>IF(P5616=1,SUM($P$7:P5616),"")</f>
        <v/>
      </c>
      <c r="R5616">
        <f>IF($A5616="","",IF(ISNUMBER($A5616),$A5616,IFERROR(DATEVALUE($A5616),NA())))</f>
        <v/>
      </c>
    </row>
    <row r="5617">
      <c r="O5617">
        <f>IF($R5617="","",CHOOSE($Q$2,YEAR(R5617)*12+MONTH(R5617),INT((R5617-2)/7),YEAR(R5617)*4+ROUNDUP(MONTH(R5617)/3)))</f>
        <v/>
      </c>
      <c r="P5617">
        <f>IF($R5617="","",IF($R5618="",1,IF(O5617&lt;&gt;O5618,1,0)))</f>
        <v/>
      </c>
      <c r="Q5617">
        <f>IF(P5617=1,SUM($P$7:P5617),"")</f>
        <v/>
      </c>
      <c r="R5617">
        <f>IF($A5617="","",IF(ISNUMBER($A5617),$A5617,IFERROR(DATEVALUE($A5617),NA())))</f>
        <v/>
      </c>
    </row>
    <row r="5618">
      <c r="O5618">
        <f>IF($R5618="","",CHOOSE($Q$2,YEAR(R5618)*12+MONTH(R5618),INT((R5618-2)/7),YEAR(R5618)*4+ROUNDUP(MONTH(R5618)/3)))</f>
        <v/>
      </c>
      <c r="P5618">
        <f>IF($R5618="","",IF($R5619="",1,IF(O5618&lt;&gt;O5619,1,0)))</f>
        <v/>
      </c>
      <c r="Q5618">
        <f>IF(P5618=1,SUM($P$7:P5618),"")</f>
        <v/>
      </c>
      <c r="R5618">
        <f>IF($A5618="","",IF(ISNUMBER($A5618),$A5618,IFERROR(DATEVALUE($A5618),NA())))</f>
        <v/>
      </c>
    </row>
    <row r="5619">
      <c r="O5619">
        <f>IF($R5619="","",CHOOSE($Q$2,YEAR(R5619)*12+MONTH(R5619),INT((R5619-2)/7),YEAR(R5619)*4+ROUNDUP(MONTH(R5619)/3)))</f>
        <v/>
      </c>
      <c r="P5619">
        <f>IF($R5619="","",IF($R5620="",1,IF(O5619&lt;&gt;O5620,1,0)))</f>
        <v/>
      </c>
      <c r="Q5619">
        <f>IF(P5619=1,SUM($P$7:P5619),"")</f>
        <v/>
      </c>
      <c r="R5619">
        <f>IF($A5619="","",IF(ISNUMBER($A5619),$A5619,IFERROR(DATEVALUE($A5619),NA())))</f>
        <v/>
      </c>
    </row>
    <row r="5620">
      <c r="O5620">
        <f>IF($R5620="","",CHOOSE($Q$2,YEAR(R5620)*12+MONTH(R5620),INT((R5620-2)/7),YEAR(R5620)*4+ROUNDUP(MONTH(R5620)/3)))</f>
        <v/>
      </c>
      <c r="P5620">
        <f>IF($R5620="","",IF($R5621="",1,IF(O5620&lt;&gt;O5621,1,0)))</f>
        <v/>
      </c>
      <c r="Q5620">
        <f>IF(P5620=1,SUM($P$7:P5620),"")</f>
        <v/>
      </c>
      <c r="R5620">
        <f>IF($A5620="","",IF(ISNUMBER($A5620),$A5620,IFERROR(DATEVALUE($A5620),NA())))</f>
        <v/>
      </c>
    </row>
    <row r="5621">
      <c r="O5621">
        <f>IF($R5621="","",CHOOSE($Q$2,YEAR(R5621)*12+MONTH(R5621),INT((R5621-2)/7),YEAR(R5621)*4+ROUNDUP(MONTH(R5621)/3)))</f>
        <v/>
      </c>
      <c r="P5621">
        <f>IF($R5621="","",IF($R5622="",1,IF(O5621&lt;&gt;O5622,1,0)))</f>
        <v/>
      </c>
      <c r="Q5621">
        <f>IF(P5621=1,SUM($P$7:P5621),"")</f>
        <v/>
      </c>
      <c r="R5621">
        <f>IF($A5621="","",IF(ISNUMBER($A5621),$A5621,IFERROR(DATEVALUE($A5621),NA())))</f>
        <v/>
      </c>
    </row>
    <row r="5622">
      <c r="O5622">
        <f>IF($R5622="","",CHOOSE($Q$2,YEAR(R5622)*12+MONTH(R5622),INT((R5622-2)/7),YEAR(R5622)*4+ROUNDUP(MONTH(R5622)/3)))</f>
        <v/>
      </c>
      <c r="P5622">
        <f>IF($R5622="","",IF($R5623="",1,IF(O5622&lt;&gt;O5623,1,0)))</f>
        <v/>
      </c>
      <c r="Q5622">
        <f>IF(P5622=1,SUM($P$7:P5622),"")</f>
        <v/>
      </c>
      <c r="R5622">
        <f>IF($A5622="","",IF(ISNUMBER($A5622),$A5622,IFERROR(DATEVALUE($A5622),NA())))</f>
        <v/>
      </c>
    </row>
    <row r="5623">
      <c r="O5623">
        <f>IF($R5623="","",CHOOSE($Q$2,YEAR(R5623)*12+MONTH(R5623),INT((R5623-2)/7),YEAR(R5623)*4+ROUNDUP(MONTH(R5623)/3)))</f>
        <v/>
      </c>
      <c r="P5623">
        <f>IF($R5623="","",IF($R5624="",1,IF(O5623&lt;&gt;O5624,1,0)))</f>
        <v/>
      </c>
      <c r="Q5623">
        <f>IF(P5623=1,SUM($P$7:P5623),"")</f>
        <v/>
      </c>
      <c r="R5623">
        <f>IF($A5623="","",IF(ISNUMBER($A5623),$A5623,IFERROR(DATEVALUE($A5623),NA())))</f>
        <v/>
      </c>
    </row>
    <row r="5624">
      <c r="O5624">
        <f>IF($R5624="","",CHOOSE($Q$2,YEAR(R5624)*12+MONTH(R5624),INT((R5624-2)/7),YEAR(R5624)*4+ROUNDUP(MONTH(R5624)/3)))</f>
        <v/>
      </c>
      <c r="P5624">
        <f>IF($R5624="","",IF($R5625="",1,IF(O5624&lt;&gt;O5625,1,0)))</f>
        <v/>
      </c>
      <c r="Q5624">
        <f>IF(P5624=1,SUM($P$7:P5624),"")</f>
        <v/>
      </c>
      <c r="R5624">
        <f>IF($A5624="","",IF(ISNUMBER($A5624),$A5624,IFERROR(DATEVALUE($A5624),NA())))</f>
        <v/>
      </c>
    </row>
    <row r="5625">
      <c r="O5625">
        <f>IF($R5625="","",CHOOSE($Q$2,YEAR(R5625)*12+MONTH(R5625),INT((R5625-2)/7),YEAR(R5625)*4+ROUNDUP(MONTH(R5625)/3)))</f>
        <v/>
      </c>
      <c r="P5625">
        <f>IF($R5625="","",IF($R5626="",1,IF(O5625&lt;&gt;O5626,1,0)))</f>
        <v/>
      </c>
      <c r="Q5625">
        <f>IF(P5625=1,SUM($P$7:P5625),"")</f>
        <v/>
      </c>
      <c r="R5625">
        <f>IF($A5625="","",IF(ISNUMBER($A5625),$A5625,IFERROR(DATEVALUE($A5625),NA())))</f>
        <v/>
      </c>
    </row>
    <row r="5626">
      <c r="O5626">
        <f>IF($R5626="","",CHOOSE($Q$2,YEAR(R5626)*12+MONTH(R5626),INT((R5626-2)/7),YEAR(R5626)*4+ROUNDUP(MONTH(R5626)/3)))</f>
        <v/>
      </c>
      <c r="P5626">
        <f>IF($R5626="","",IF($R5627="",1,IF(O5626&lt;&gt;O5627,1,0)))</f>
        <v/>
      </c>
      <c r="Q5626">
        <f>IF(P5626=1,SUM($P$7:P5626),"")</f>
        <v/>
      </c>
      <c r="R5626">
        <f>IF($A5626="","",IF(ISNUMBER($A5626),$A5626,IFERROR(DATEVALUE($A5626),NA())))</f>
        <v/>
      </c>
    </row>
    <row r="5627">
      <c r="O5627">
        <f>IF($R5627="","",CHOOSE($Q$2,YEAR(R5627)*12+MONTH(R5627),INT((R5627-2)/7),YEAR(R5627)*4+ROUNDUP(MONTH(R5627)/3)))</f>
        <v/>
      </c>
      <c r="P5627">
        <f>IF($R5627="","",IF($R5628="",1,IF(O5627&lt;&gt;O5628,1,0)))</f>
        <v/>
      </c>
      <c r="Q5627">
        <f>IF(P5627=1,SUM($P$7:P5627),"")</f>
        <v/>
      </c>
      <c r="R5627">
        <f>IF($A5627="","",IF(ISNUMBER($A5627),$A5627,IFERROR(DATEVALUE($A5627),NA())))</f>
        <v/>
      </c>
    </row>
    <row r="5628">
      <c r="O5628">
        <f>IF($R5628="","",CHOOSE($Q$2,YEAR(R5628)*12+MONTH(R5628),INT((R5628-2)/7),YEAR(R5628)*4+ROUNDUP(MONTH(R5628)/3)))</f>
        <v/>
      </c>
      <c r="P5628">
        <f>IF($R5628="","",IF($R5629="",1,IF(O5628&lt;&gt;O5629,1,0)))</f>
        <v/>
      </c>
      <c r="Q5628">
        <f>IF(P5628=1,SUM($P$7:P5628),"")</f>
        <v/>
      </c>
      <c r="R5628">
        <f>IF($A5628="","",IF(ISNUMBER($A5628),$A5628,IFERROR(DATEVALUE($A5628),NA())))</f>
        <v/>
      </c>
    </row>
    <row r="5629">
      <c r="O5629">
        <f>IF($R5629="","",CHOOSE($Q$2,YEAR(R5629)*12+MONTH(R5629),INT((R5629-2)/7),YEAR(R5629)*4+ROUNDUP(MONTH(R5629)/3)))</f>
        <v/>
      </c>
      <c r="P5629">
        <f>IF($R5629="","",IF($R5630="",1,IF(O5629&lt;&gt;O5630,1,0)))</f>
        <v/>
      </c>
      <c r="Q5629">
        <f>IF(P5629=1,SUM($P$7:P5629),"")</f>
        <v/>
      </c>
      <c r="R5629">
        <f>IF($A5629="","",IF(ISNUMBER($A5629),$A5629,IFERROR(DATEVALUE($A5629),NA())))</f>
        <v/>
      </c>
    </row>
    <row r="5630">
      <c r="O5630">
        <f>IF($R5630="","",CHOOSE($Q$2,YEAR(R5630)*12+MONTH(R5630),INT((R5630-2)/7),YEAR(R5630)*4+ROUNDUP(MONTH(R5630)/3)))</f>
        <v/>
      </c>
      <c r="P5630">
        <f>IF($R5630="","",IF($R5631="",1,IF(O5630&lt;&gt;O5631,1,0)))</f>
        <v/>
      </c>
      <c r="Q5630">
        <f>IF(P5630=1,SUM($P$7:P5630),"")</f>
        <v/>
      </c>
      <c r="R5630">
        <f>IF($A5630="","",IF(ISNUMBER($A5630),$A5630,IFERROR(DATEVALUE($A5630),NA())))</f>
        <v/>
      </c>
    </row>
    <row r="5631">
      <c r="O5631">
        <f>IF($R5631="","",CHOOSE($Q$2,YEAR(R5631)*12+MONTH(R5631),INT((R5631-2)/7),YEAR(R5631)*4+ROUNDUP(MONTH(R5631)/3)))</f>
        <v/>
      </c>
      <c r="P5631">
        <f>IF($R5631="","",IF($R5632="",1,IF(O5631&lt;&gt;O5632,1,0)))</f>
        <v/>
      </c>
      <c r="Q5631">
        <f>IF(P5631=1,SUM($P$7:P5631),"")</f>
        <v/>
      </c>
      <c r="R5631">
        <f>IF($A5631="","",IF(ISNUMBER($A5631),$A5631,IFERROR(DATEVALUE($A5631),NA())))</f>
        <v/>
      </c>
    </row>
    <row r="5632">
      <c r="O5632">
        <f>IF($R5632="","",CHOOSE($Q$2,YEAR(R5632)*12+MONTH(R5632),INT((R5632-2)/7),YEAR(R5632)*4+ROUNDUP(MONTH(R5632)/3)))</f>
        <v/>
      </c>
      <c r="P5632">
        <f>IF($R5632="","",IF($R5633="",1,IF(O5632&lt;&gt;O5633,1,0)))</f>
        <v/>
      </c>
      <c r="Q5632">
        <f>IF(P5632=1,SUM($P$7:P5632),"")</f>
        <v/>
      </c>
      <c r="R5632">
        <f>IF($A5632="","",IF(ISNUMBER($A5632),$A5632,IFERROR(DATEVALUE($A5632),NA())))</f>
        <v/>
      </c>
    </row>
    <row r="5633">
      <c r="O5633">
        <f>IF($R5633="","",CHOOSE($Q$2,YEAR(R5633)*12+MONTH(R5633),INT((R5633-2)/7),YEAR(R5633)*4+ROUNDUP(MONTH(R5633)/3)))</f>
        <v/>
      </c>
      <c r="P5633">
        <f>IF($R5633="","",IF($R5634="",1,IF(O5633&lt;&gt;O5634,1,0)))</f>
        <v/>
      </c>
      <c r="Q5633">
        <f>IF(P5633=1,SUM($P$7:P5633),"")</f>
        <v/>
      </c>
      <c r="R5633">
        <f>IF($A5633="","",IF(ISNUMBER($A5633),$A5633,IFERROR(DATEVALUE($A5633),NA())))</f>
        <v/>
      </c>
    </row>
    <row r="5634">
      <c r="O5634">
        <f>IF($R5634="","",CHOOSE($Q$2,YEAR(R5634)*12+MONTH(R5634),INT((R5634-2)/7),YEAR(R5634)*4+ROUNDUP(MONTH(R5634)/3)))</f>
        <v/>
      </c>
      <c r="P5634">
        <f>IF($R5634="","",IF($R5635="",1,IF(O5634&lt;&gt;O5635,1,0)))</f>
        <v/>
      </c>
      <c r="Q5634">
        <f>IF(P5634=1,SUM($P$7:P5634),"")</f>
        <v/>
      </c>
      <c r="R5634">
        <f>IF($A5634="","",IF(ISNUMBER($A5634),$A5634,IFERROR(DATEVALUE($A5634),NA())))</f>
        <v/>
      </c>
    </row>
    <row r="5635">
      <c r="O5635">
        <f>IF($R5635="","",CHOOSE($Q$2,YEAR(R5635)*12+MONTH(R5635),INT((R5635-2)/7),YEAR(R5635)*4+ROUNDUP(MONTH(R5635)/3)))</f>
        <v/>
      </c>
      <c r="P5635">
        <f>IF($R5635="","",IF($R5636="",1,IF(O5635&lt;&gt;O5636,1,0)))</f>
        <v/>
      </c>
      <c r="Q5635">
        <f>IF(P5635=1,SUM($P$7:P5635),"")</f>
        <v/>
      </c>
      <c r="R5635">
        <f>IF($A5635="","",IF(ISNUMBER($A5635),$A5635,IFERROR(DATEVALUE($A5635),NA())))</f>
        <v/>
      </c>
    </row>
    <row r="5636">
      <c r="O5636">
        <f>IF($R5636="","",CHOOSE($Q$2,YEAR(R5636)*12+MONTH(R5636),INT((R5636-2)/7),YEAR(R5636)*4+ROUNDUP(MONTH(R5636)/3)))</f>
        <v/>
      </c>
      <c r="P5636">
        <f>IF($R5636="","",IF($R5637="",1,IF(O5636&lt;&gt;O5637,1,0)))</f>
        <v/>
      </c>
      <c r="Q5636">
        <f>IF(P5636=1,SUM($P$7:P5636),"")</f>
        <v/>
      </c>
      <c r="R5636">
        <f>IF($A5636="","",IF(ISNUMBER($A5636),$A5636,IFERROR(DATEVALUE($A5636),NA())))</f>
        <v/>
      </c>
    </row>
    <row r="5637">
      <c r="O5637">
        <f>IF($R5637="","",CHOOSE($Q$2,YEAR(R5637)*12+MONTH(R5637),INT((R5637-2)/7),YEAR(R5637)*4+ROUNDUP(MONTH(R5637)/3)))</f>
        <v/>
      </c>
      <c r="P5637">
        <f>IF($R5637="","",IF($R5638="",1,IF(O5637&lt;&gt;O5638,1,0)))</f>
        <v/>
      </c>
      <c r="Q5637">
        <f>IF(P5637=1,SUM($P$7:P5637),"")</f>
        <v/>
      </c>
      <c r="R5637">
        <f>IF($A5637="","",IF(ISNUMBER($A5637),$A5637,IFERROR(DATEVALUE($A5637),NA())))</f>
        <v/>
      </c>
    </row>
    <row r="5638">
      <c r="O5638">
        <f>IF($R5638="","",CHOOSE($Q$2,YEAR(R5638)*12+MONTH(R5638),INT((R5638-2)/7),YEAR(R5638)*4+ROUNDUP(MONTH(R5638)/3)))</f>
        <v/>
      </c>
      <c r="P5638">
        <f>IF($R5638="","",IF($R5639="",1,IF(O5638&lt;&gt;O5639,1,0)))</f>
        <v/>
      </c>
      <c r="Q5638">
        <f>IF(P5638=1,SUM($P$7:P5638),"")</f>
        <v/>
      </c>
      <c r="R5638">
        <f>IF($A5638="","",IF(ISNUMBER($A5638),$A5638,IFERROR(DATEVALUE($A5638),NA())))</f>
        <v/>
      </c>
    </row>
    <row r="5639">
      <c r="O5639">
        <f>IF($R5639="","",CHOOSE($Q$2,YEAR(R5639)*12+MONTH(R5639),INT((R5639-2)/7),YEAR(R5639)*4+ROUNDUP(MONTH(R5639)/3)))</f>
        <v/>
      </c>
      <c r="P5639">
        <f>IF($R5639="","",IF($R5640="",1,IF(O5639&lt;&gt;O5640,1,0)))</f>
        <v/>
      </c>
      <c r="Q5639">
        <f>IF(P5639=1,SUM($P$7:P5639),"")</f>
        <v/>
      </c>
      <c r="R5639">
        <f>IF($A5639="","",IF(ISNUMBER($A5639),$A5639,IFERROR(DATEVALUE($A5639),NA())))</f>
        <v/>
      </c>
    </row>
    <row r="5640">
      <c r="O5640">
        <f>IF($R5640="","",CHOOSE($Q$2,YEAR(R5640)*12+MONTH(R5640),INT((R5640-2)/7),YEAR(R5640)*4+ROUNDUP(MONTH(R5640)/3)))</f>
        <v/>
      </c>
      <c r="P5640">
        <f>IF($R5640="","",IF($R5641="",1,IF(O5640&lt;&gt;O5641,1,0)))</f>
        <v/>
      </c>
      <c r="Q5640">
        <f>IF(P5640=1,SUM($P$7:P5640),"")</f>
        <v/>
      </c>
      <c r="R5640">
        <f>IF($A5640="","",IF(ISNUMBER($A5640),$A5640,IFERROR(DATEVALUE($A5640),NA())))</f>
        <v/>
      </c>
    </row>
    <row r="5641">
      <c r="O5641">
        <f>IF($R5641="","",CHOOSE($Q$2,YEAR(R5641)*12+MONTH(R5641),INT((R5641-2)/7),YEAR(R5641)*4+ROUNDUP(MONTH(R5641)/3)))</f>
        <v/>
      </c>
      <c r="P5641">
        <f>IF($R5641="","",IF($R5642="",1,IF(O5641&lt;&gt;O5642,1,0)))</f>
        <v/>
      </c>
      <c r="Q5641">
        <f>IF(P5641=1,SUM($P$7:P5641),"")</f>
        <v/>
      </c>
      <c r="R5641">
        <f>IF($A5641="","",IF(ISNUMBER($A5641),$A5641,IFERROR(DATEVALUE($A5641),NA())))</f>
        <v/>
      </c>
    </row>
    <row r="5642">
      <c r="O5642">
        <f>IF($R5642="","",CHOOSE($Q$2,YEAR(R5642)*12+MONTH(R5642),INT((R5642-2)/7),YEAR(R5642)*4+ROUNDUP(MONTH(R5642)/3)))</f>
        <v/>
      </c>
      <c r="P5642">
        <f>IF($R5642="","",IF($R5643="",1,IF(O5642&lt;&gt;O5643,1,0)))</f>
        <v/>
      </c>
      <c r="Q5642">
        <f>IF(P5642=1,SUM($P$7:P5642),"")</f>
        <v/>
      </c>
      <c r="R5642">
        <f>IF($A5642="","",IF(ISNUMBER($A5642),$A5642,IFERROR(DATEVALUE($A5642),NA())))</f>
        <v/>
      </c>
    </row>
    <row r="5643">
      <c r="O5643">
        <f>IF($R5643="","",CHOOSE($Q$2,YEAR(R5643)*12+MONTH(R5643),INT((R5643-2)/7),YEAR(R5643)*4+ROUNDUP(MONTH(R5643)/3)))</f>
        <v/>
      </c>
      <c r="P5643">
        <f>IF($R5643="","",IF($R5644="",1,IF(O5643&lt;&gt;O5644,1,0)))</f>
        <v/>
      </c>
      <c r="Q5643">
        <f>IF(P5643=1,SUM($P$7:P5643),"")</f>
        <v/>
      </c>
      <c r="R5643">
        <f>IF($A5643="","",IF(ISNUMBER($A5643),$A5643,IFERROR(DATEVALUE($A5643),NA())))</f>
        <v/>
      </c>
    </row>
    <row r="5644">
      <c r="O5644">
        <f>IF($R5644="","",CHOOSE($Q$2,YEAR(R5644)*12+MONTH(R5644),INT((R5644-2)/7),YEAR(R5644)*4+ROUNDUP(MONTH(R5644)/3)))</f>
        <v/>
      </c>
      <c r="P5644">
        <f>IF($R5644="","",IF($R5645="",1,IF(O5644&lt;&gt;O5645,1,0)))</f>
        <v/>
      </c>
      <c r="Q5644">
        <f>IF(P5644=1,SUM($P$7:P5644),"")</f>
        <v/>
      </c>
      <c r="R5644">
        <f>IF($A5644="","",IF(ISNUMBER($A5644),$A5644,IFERROR(DATEVALUE($A5644),NA())))</f>
        <v/>
      </c>
    </row>
    <row r="5645">
      <c r="O5645">
        <f>IF($R5645="","",CHOOSE($Q$2,YEAR(R5645)*12+MONTH(R5645),INT((R5645-2)/7),YEAR(R5645)*4+ROUNDUP(MONTH(R5645)/3)))</f>
        <v/>
      </c>
      <c r="P5645">
        <f>IF($R5645="","",IF($R5646="",1,IF(O5645&lt;&gt;O5646,1,0)))</f>
        <v/>
      </c>
      <c r="Q5645">
        <f>IF(P5645=1,SUM($P$7:P5645),"")</f>
        <v/>
      </c>
      <c r="R5645">
        <f>IF($A5645="","",IF(ISNUMBER($A5645),$A5645,IFERROR(DATEVALUE($A5645),NA())))</f>
        <v/>
      </c>
    </row>
    <row r="5646">
      <c r="O5646">
        <f>IF($R5646="","",CHOOSE($Q$2,YEAR(R5646)*12+MONTH(R5646),INT((R5646-2)/7),YEAR(R5646)*4+ROUNDUP(MONTH(R5646)/3)))</f>
        <v/>
      </c>
      <c r="P5646">
        <f>IF($R5646="","",IF($R5647="",1,IF(O5646&lt;&gt;O5647,1,0)))</f>
        <v/>
      </c>
      <c r="Q5646">
        <f>IF(P5646=1,SUM($P$7:P5646),"")</f>
        <v/>
      </c>
      <c r="R5646">
        <f>IF($A5646="","",IF(ISNUMBER($A5646),$A5646,IFERROR(DATEVALUE($A5646),NA())))</f>
        <v/>
      </c>
    </row>
    <row r="5647">
      <c r="O5647">
        <f>IF($R5647="","",CHOOSE($Q$2,YEAR(R5647)*12+MONTH(R5647),INT((R5647-2)/7),YEAR(R5647)*4+ROUNDUP(MONTH(R5647)/3)))</f>
        <v/>
      </c>
      <c r="P5647">
        <f>IF($R5647="","",IF($R5648="",1,IF(O5647&lt;&gt;O5648,1,0)))</f>
        <v/>
      </c>
      <c r="Q5647">
        <f>IF(P5647=1,SUM($P$7:P5647),"")</f>
        <v/>
      </c>
      <c r="R5647">
        <f>IF($A5647="","",IF(ISNUMBER($A5647),$A5647,IFERROR(DATEVALUE($A5647),NA())))</f>
        <v/>
      </c>
    </row>
    <row r="5648">
      <c r="O5648">
        <f>IF($R5648="","",CHOOSE($Q$2,YEAR(R5648)*12+MONTH(R5648),INT((R5648-2)/7),YEAR(R5648)*4+ROUNDUP(MONTH(R5648)/3)))</f>
        <v/>
      </c>
      <c r="P5648">
        <f>IF($R5648="","",IF($R5649="",1,IF(O5648&lt;&gt;O5649,1,0)))</f>
        <v/>
      </c>
      <c r="Q5648">
        <f>IF(P5648=1,SUM($P$7:P5648),"")</f>
        <v/>
      </c>
      <c r="R5648">
        <f>IF($A5648="","",IF(ISNUMBER($A5648),$A5648,IFERROR(DATEVALUE($A5648),NA())))</f>
        <v/>
      </c>
    </row>
    <row r="5649">
      <c r="O5649">
        <f>IF($R5649="","",CHOOSE($Q$2,YEAR(R5649)*12+MONTH(R5649),INT((R5649-2)/7),YEAR(R5649)*4+ROUNDUP(MONTH(R5649)/3)))</f>
        <v/>
      </c>
      <c r="P5649">
        <f>IF($R5649="","",IF($R5650="",1,IF(O5649&lt;&gt;O5650,1,0)))</f>
        <v/>
      </c>
      <c r="Q5649">
        <f>IF(P5649=1,SUM($P$7:P5649),"")</f>
        <v/>
      </c>
      <c r="R5649">
        <f>IF($A5649="","",IF(ISNUMBER($A5649),$A5649,IFERROR(DATEVALUE($A5649),NA())))</f>
        <v/>
      </c>
    </row>
    <row r="5650">
      <c r="O5650">
        <f>IF($R5650="","",CHOOSE($Q$2,YEAR(R5650)*12+MONTH(R5650),INT((R5650-2)/7),YEAR(R5650)*4+ROUNDUP(MONTH(R5650)/3)))</f>
        <v/>
      </c>
      <c r="P5650">
        <f>IF($R5650="","",IF($R5651="",1,IF(O5650&lt;&gt;O5651,1,0)))</f>
        <v/>
      </c>
      <c r="Q5650">
        <f>IF(P5650=1,SUM($P$7:P5650),"")</f>
        <v/>
      </c>
      <c r="R5650">
        <f>IF($A5650="","",IF(ISNUMBER($A5650),$A5650,IFERROR(DATEVALUE($A5650),NA())))</f>
        <v/>
      </c>
    </row>
    <row r="5651">
      <c r="O5651">
        <f>IF($R5651="","",CHOOSE($Q$2,YEAR(R5651)*12+MONTH(R5651),INT((R5651-2)/7),YEAR(R5651)*4+ROUNDUP(MONTH(R5651)/3)))</f>
        <v/>
      </c>
      <c r="P5651">
        <f>IF($R5651="","",IF($R5652="",1,IF(O5651&lt;&gt;O5652,1,0)))</f>
        <v/>
      </c>
      <c r="Q5651">
        <f>IF(P5651=1,SUM($P$7:P5651),"")</f>
        <v/>
      </c>
      <c r="R5651">
        <f>IF($A5651="","",IF(ISNUMBER($A5651),$A5651,IFERROR(DATEVALUE($A5651),NA())))</f>
        <v/>
      </c>
    </row>
    <row r="5652">
      <c r="O5652">
        <f>IF($R5652="","",CHOOSE($Q$2,YEAR(R5652)*12+MONTH(R5652),INT((R5652-2)/7),YEAR(R5652)*4+ROUNDUP(MONTH(R5652)/3)))</f>
        <v/>
      </c>
      <c r="P5652">
        <f>IF($R5652="","",IF($R5653="",1,IF(O5652&lt;&gt;O5653,1,0)))</f>
        <v/>
      </c>
      <c r="Q5652">
        <f>IF(P5652=1,SUM($P$7:P5652),"")</f>
        <v/>
      </c>
      <c r="R5652">
        <f>IF($A5652="","",IF(ISNUMBER($A5652),$A5652,IFERROR(DATEVALUE($A5652),NA())))</f>
        <v/>
      </c>
    </row>
    <row r="5653">
      <c r="O5653">
        <f>IF($R5653="","",CHOOSE($Q$2,YEAR(R5653)*12+MONTH(R5653),INT((R5653-2)/7),YEAR(R5653)*4+ROUNDUP(MONTH(R5653)/3)))</f>
        <v/>
      </c>
      <c r="P5653">
        <f>IF($R5653="","",IF($R5654="",1,IF(O5653&lt;&gt;O5654,1,0)))</f>
        <v/>
      </c>
      <c r="Q5653">
        <f>IF(P5653=1,SUM($P$7:P5653),"")</f>
        <v/>
      </c>
      <c r="R5653">
        <f>IF($A5653="","",IF(ISNUMBER($A5653),$A5653,IFERROR(DATEVALUE($A5653),NA())))</f>
        <v/>
      </c>
    </row>
    <row r="5654">
      <c r="O5654">
        <f>IF($R5654="","",CHOOSE($Q$2,YEAR(R5654)*12+MONTH(R5654),INT((R5654-2)/7),YEAR(R5654)*4+ROUNDUP(MONTH(R5654)/3)))</f>
        <v/>
      </c>
      <c r="P5654">
        <f>IF($R5654="","",IF($R5655="",1,IF(O5654&lt;&gt;O5655,1,0)))</f>
        <v/>
      </c>
      <c r="Q5654">
        <f>IF(P5654=1,SUM($P$7:P5654),"")</f>
        <v/>
      </c>
      <c r="R5654">
        <f>IF($A5654="","",IF(ISNUMBER($A5654),$A5654,IFERROR(DATEVALUE($A5654),NA())))</f>
        <v/>
      </c>
    </row>
    <row r="5655">
      <c r="O5655">
        <f>IF($R5655="","",CHOOSE($Q$2,YEAR(R5655)*12+MONTH(R5655),INT((R5655-2)/7),YEAR(R5655)*4+ROUNDUP(MONTH(R5655)/3)))</f>
        <v/>
      </c>
      <c r="P5655">
        <f>IF($R5655="","",IF($R5656="",1,IF(O5655&lt;&gt;O5656,1,0)))</f>
        <v/>
      </c>
      <c r="Q5655">
        <f>IF(P5655=1,SUM($P$7:P5655),"")</f>
        <v/>
      </c>
      <c r="R5655">
        <f>IF($A5655="","",IF(ISNUMBER($A5655),$A5655,IFERROR(DATEVALUE($A5655),NA())))</f>
        <v/>
      </c>
    </row>
    <row r="5656">
      <c r="O5656">
        <f>IF($R5656="","",CHOOSE($Q$2,YEAR(R5656)*12+MONTH(R5656),INT((R5656-2)/7),YEAR(R5656)*4+ROUNDUP(MONTH(R5656)/3)))</f>
        <v/>
      </c>
      <c r="P5656">
        <f>IF($R5656="","",IF($R5657="",1,IF(O5656&lt;&gt;O5657,1,0)))</f>
        <v/>
      </c>
      <c r="Q5656">
        <f>IF(P5656=1,SUM($P$7:P5656),"")</f>
        <v/>
      </c>
      <c r="R5656">
        <f>IF($A5656="","",IF(ISNUMBER($A5656),$A5656,IFERROR(DATEVALUE($A5656),NA())))</f>
        <v/>
      </c>
    </row>
    <row r="5657">
      <c r="O5657">
        <f>IF($R5657="","",CHOOSE($Q$2,YEAR(R5657)*12+MONTH(R5657),INT((R5657-2)/7),YEAR(R5657)*4+ROUNDUP(MONTH(R5657)/3)))</f>
        <v/>
      </c>
      <c r="P5657">
        <f>IF($R5657="","",IF($R5658="",1,IF(O5657&lt;&gt;O5658,1,0)))</f>
        <v/>
      </c>
      <c r="Q5657">
        <f>IF(P5657=1,SUM($P$7:P5657),"")</f>
        <v/>
      </c>
      <c r="R5657">
        <f>IF($A5657="","",IF(ISNUMBER($A5657),$A5657,IFERROR(DATEVALUE($A5657),NA())))</f>
        <v/>
      </c>
    </row>
    <row r="5658">
      <c r="O5658">
        <f>IF($R5658="","",CHOOSE($Q$2,YEAR(R5658)*12+MONTH(R5658),INT((R5658-2)/7),YEAR(R5658)*4+ROUNDUP(MONTH(R5658)/3)))</f>
        <v/>
      </c>
      <c r="P5658">
        <f>IF($R5658="","",IF($R5659="",1,IF(O5658&lt;&gt;O5659,1,0)))</f>
        <v/>
      </c>
      <c r="Q5658">
        <f>IF(P5658=1,SUM($P$7:P5658),"")</f>
        <v/>
      </c>
      <c r="R5658">
        <f>IF($A5658="","",IF(ISNUMBER($A5658),$A5658,IFERROR(DATEVALUE($A5658),NA())))</f>
        <v/>
      </c>
    </row>
    <row r="5659">
      <c r="O5659">
        <f>IF($R5659="","",CHOOSE($Q$2,YEAR(R5659)*12+MONTH(R5659),INT((R5659-2)/7),YEAR(R5659)*4+ROUNDUP(MONTH(R5659)/3)))</f>
        <v/>
      </c>
      <c r="P5659">
        <f>IF($R5659="","",IF($R5660="",1,IF(O5659&lt;&gt;O5660,1,0)))</f>
        <v/>
      </c>
      <c r="Q5659">
        <f>IF(P5659=1,SUM($P$7:P5659),"")</f>
        <v/>
      </c>
      <c r="R5659">
        <f>IF($A5659="","",IF(ISNUMBER($A5659),$A5659,IFERROR(DATEVALUE($A5659),NA())))</f>
        <v/>
      </c>
    </row>
    <row r="5660">
      <c r="O5660">
        <f>IF($R5660="","",CHOOSE($Q$2,YEAR(R5660)*12+MONTH(R5660),INT((R5660-2)/7),YEAR(R5660)*4+ROUNDUP(MONTH(R5660)/3)))</f>
        <v/>
      </c>
      <c r="P5660">
        <f>IF($R5660="","",IF($R5661="",1,IF(O5660&lt;&gt;O5661,1,0)))</f>
        <v/>
      </c>
      <c r="Q5660">
        <f>IF(P5660=1,SUM($P$7:P5660),"")</f>
        <v/>
      </c>
      <c r="R5660">
        <f>IF($A5660="","",IF(ISNUMBER($A5660),$A5660,IFERROR(DATEVALUE($A5660),NA())))</f>
        <v/>
      </c>
    </row>
    <row r="5661">
      <c r="O5661">
        <f>IF($R5661="","",CHOOSE($Q$2,YEAR(R5661)*12+MONTH(R5661),INT((R5661-2)/7),YEAR(R5661)*4+ROUNDUP(MONTH(R5661)/3)))</f>
        <v/>
      </c>
      <c r="P5661">
        <f>IF($R5661="","",IF($R5662="",1,IF(O5661&lt;&gt;O5662,1,0)))</f>
        <v/>
      </c>
      <c r="Q5661">
        <f>IF(P5661=1,SUM($P$7:P5661),"")</f>
        <v/>
      </c>
      <c r="R5661">
        <f>IF($A5661="","",IF(ISNUMBER($A5661),$A5661,IFERROR(DATEVALUE($A5661),NA())))</f>
        <v/>
      </c>
    </row>
    <row r="5662">
      <c r="O5662">
        <f>IF($R5662="","",CHOOSE($Q$2,YEAR(R5662)*12+MONTH(R5662),INT((R5662-2)/7),YEAR(R5662)*4+ROUNDUP(MONTH(R5662)/3)))</f>
        <v/>
      </c>
      <c r="P5662">
        <f>IF($R5662="","",IF($R5663="",1,IF(O5662&lt;&gt;O5663,1,0)))</f>
        <v/>
      </c>
      <c r="Q5662">
        <f>IF(P5662=1,SUM($P$7:P5662),"")</f>
        <v/>
      </c>
      <c r="R5662">
        <f>IF($A5662="","",IF(ISNUMBER($A5662),$A5662,IFERROR(DATEVALUE($A5662),NA())))</f>
        <v/>
      </c>
    </row>
    <row r="5663">
      <c r="O5663">
        <f>IF($R5663="","",CHOOSE($Q$2,YEAR(R5663)*12+MONTH(R5663),INT((R5663-2)/7),YEAR(R5663)*4+ROUNDUP(MONTH(R5663)/3)))</f>
        <v/>
      </c>
      <c r="P5663">
        <f>IF($R5663="","",IF($R5664="",1,IF(O5663&lt;&gt;O5664,1,0)))</f>
        <v/>
      </c>
      <c r="Q5663">
        <f>IF(P5663=1,SUM($P$7:P5663),"")</f>
        <v/>
      </c>
      <c r="R5663">
        <f>IF($A5663="","",IF(ISNUMBER($A5663),$A5663,IFERROR(DATEVALUE($A5663),NA())))</f>
        <v/>
      </c>
    </row>
    <row r="5664">
      <c r="O5664">
        <f>IF($R5664="","",CHOOSE($Q$2,YEAR(R5664)*12+MONTH(R5664),INT((R5664-2)/7),YEAR(R5664)*4+ROUNDUP(MONTH(R5664)/3)))</f>
        <v/>
      </c>
      <c r="P5664">
        <f>IF($R5664="","",IF($R5665="",1,IF(O5664&lt;&gt;O5665,1,0)))</f>
        <v/>
      </c>
      <c r="Q5664">
        <f>IF(P5664=1,SUM($P$7:P5664),"")</f>
        <v/>
      </c>
      <c r="R5664">
        <f>IF($A5664="","",IF(ISNUMBER($A5664),$A5664,IFERROR(DATEVALUE($A5664),NA())))</f>
        <v/>
      </c>
    </row>
    <row r="5665">
      <c r="O5665">
        <f>IF($R5665="","",CHOOSE($Q$2,YEAR(R5665)*12+MONTH(R5665),INT((R5665-2)/7),YEAR(R5665)*4+ROUNDUP(MONTH(R5665)/3)))</f>
        <v/>
      </c>
      <c r="P5665">
        <f>IF($R5665="","",IF($R5666="",1,IF(O5665&lt;&gt;O5666,1,0)))</f>
        <v/>
      </c>
      <c r="Q5665">
        <f>IF(P5665=1,SUM($P$7:P5665),"")</f>
        <v/>
      </c>
      <c r="R5665">
        <f>IF($A5665="","",IF(ISNUMBER($A5665),$A5665,IFERROR(DATEVALUE($A5665),NA())))</f>
        <v/>
      </c>
    </row>
    <row r="5666">
      <c r="O5666">
        <f>IF($R5666="","",CHOOSE($Q$2,YEAR(R5666)*12+MONTH(R5666),INT((R5666-2)/7),YEAR(R5666)*4+ROUNDUP(MONTH(R5666)/3)))</f>
        <v/>
      </c>
      <c r="P5666">
        <f>IF($R5666="","",IF($R5667="",1,IF(O5666&lt;&gt;O5667,1,0)))</f>
        <v/>
      </c>
      <c r="Q5666">
        <f>IF(P5666=1,SUM($P$7:P5666),"")</f>
        <v/>
      </c>
      <c r="R5666">
        <f>IF($A5666="","",IF(ISNUMBER($A5666),$A5666,IFERROR(DATEVALUE($A5666),NA())))</f>
        <v/>
      </c>
    </row>
    <row r="5667">
      <c r="O5667">
        <f>IF($R5667="","",CHOOSE($Q$2,YEAR(R5667)*12+MONTH(R5667),INT((R5667-2)/7),YEAR(R5667)*4+ROUNDUP(MONTH(R5667)/3)))</f>
        <v/>
      </c>
      <c r="P5667">
        <f>IF($R5667="","",IF($R5668="",1,IF(O5667&lt;&gt;O5668,1,0)))</f>
        <v/>
      </c>
      <c r="Q5667">
        <f>IF(P5667=1,SUM($P$7:P5667),"")</f>
        <v/>
      </c>
      <c r="R5667">
        <f>IF($A5667="","",IF(ISNUMBER($A5667),$A5667,IFERROR(DATEVALUE($A5667),NA())))</f>
        <v/>
      </c>
    </row>
    <row r="5668">
      <c r="O5668">
        <f>IF($R5668="","",CHOOSE($Q$2,YEAR(R5668)*12+MONTH(R5668),INT((R5668-2)/7),YEAR(R5668)*4+ROUNDUP(MONTH(R5668)/3)))</f>
        <v/>
      </c>
      <c r="P5668">
        <f>IF($R5668="","",IF($R5669="",1,IF(O5668&lt;&gt;O5669,1,0)))</f>
        <v/>
      </c>
      <c r="Q5668">
        <f>IF(P5668=1,SUM($P$7:P5668),"")</f>
        <v/>
      </c>
      <c r="R5668">
        <f>IF($A5668="","",IF(ISNUMBER($A5668),$A5668,IFERROR(DATEVALUE($A5668),NA())))</f>
        <v/>
      </c>
    </row>
    <row r="5669">
      <c r="O5669">
        <f>IF($R5669="","",CHOOSE($Q$2,YEAR(R5669)*12+MONTH(R5669),INT((R5669-2)/7),YEAR(R5669)*4+ROUNDUP(MONTH(R5669)/3)))</f>
        <v/>
      </c>
      <c r="P5669">
        <f>IF($R5669="","",IF($R5670="",1,IF(O5669&lt;&gt;O5670,1,0)))</f>
        <v/>
      </c>
      <c r="Q5669">
        <f>IF(P5669=1,SUM($P$7:P5669),"")</f>
        <v/>
      </c>
      <c r="R5669">
        <f>IF($A5669="","",IF(ISNUMBER($A5669),$A5669,IFERROR(DATEVALUE($A5669),NA())))</f>
        <v/>
      </c>
    </row>
    <row r="5670">
      <c r="O5670">
        <f>IF($R5670="","",CHOOSE($Q$2,YEAR(R5670)*12+MONTH(R5670),INT((R5670-2)/7),YEAR(R5670)*4+ROUNDUP(MONTH(R5670)/3)))</f>
        <v/>
      </c>
      <c r="P5670">
        <f>IF($R5670="","",IF($R5671="",1,IF(O5670&lt;&gt;O5671,1,0)))</f>
        <v/>
      </c>
      <c r="Q5670">
        <f>IF(P5670=1,SUM($P$7:P5670),"")</f>
        <v/>
      </c>
      <c r="R5670">
        <f>IF($A5670="","",IF(ISNUMBER($A5670),$A5670,IFERROR(DATEVALUE($A5670),NA())))</f>
        <v/>
      </c>
    </row>
    <row r="5671">
      <c r="O5671">
        <f>IF($R5671="","",CHOOSE($Q$2,YEAR(R5671)*12+MONTH(R5671),INT((R5671-2)/7),YEAR(R5671)*4+ROUNDUP(MONTH(R5671)/3)))</f>
        <v/>
      </c>
      <c r="P5671">
        <f>IF($R5671="","",IF($R5672="",1,IF(O5671&lt;&gt;O5672,1,0)))</f>
        <v/>
      </c>
      <c r="Q5671">
        <f>IF(P5671=1,SUM($P$7:P5671),"")</f>
        <v/>
      </c>
      <c r="R5671">
        <f>IF($A5671="","",IF(ISNUMBER($A5671),$A5671,IFERROR(DATEVALUE($A5671),NA())))</f>
        <v/>
      </c>
    </row>
    <row r="5672">
      <c r="O5672">
        <f>IF($R5672="","",CHOOSE($Q$2,YEAR(R5672)*12+MONTH(R5672),INT((R5672-2)/7),YEAR(R5672)*4+ROUNDUP(MONTH(R5672)/3)))</f>
        <v/>
      </c>
      <c r="P5672">
        <f>IF($R5672="","",IF($R5673="",1,IF(O5672&lt;&gt;O5673,1,0)))</f>
        <v/>
      </c>
      <c r="Q5672">
        <f>IF(P5672=1,SUM($P$7:P5672),"")</f>
        <v/>
      </c>
      <c r="R5672">
        <f>IF($A5672="","",IF(ISNUMBER($A5672),$A5672,IFERROR(DATEVALUE($A5672),NA())))</f>
        <v/>
      </c>
    </row>
    <row r="5673">
      <c r="O5673">
        <f>IF($R5673="","",CHOOSE($Q$2,YEAR(R5673)*12+MONTH(R5673),INT((R5673-2)/7),YEAR(R5673)*4+ROUNDUP(MONTH(R5673)/3)))</f>
        <v/>
      </c>
      <c r="P5673">
        <f>IF($R5673="","",IF($R5674="",1,IF(O5673&lt;&gt;O5674,1,0)))</f>
        <v/>
      </c>
      <c r="Q5673">
        <f>IF(P5673=1,SUM($P$7:P5673),"")</f>
        <v/>
      </c>
      <c r="R5673">
        <f>IF($A5673="","",IF(ISNUMBER($A5673),$A5673,IFERROR(DATEVALUE($A5673),NA())))</f>
        <v/>
      </c>
    </row>
    <row r="5674">
      <c r="O5674">
        <f>IF($R5674="","",CHOOSE($Q$2,YEAR(R5674)*12+MONTH(R5674),INT((R5674-2)/7),YEAR(R5674)*4+ROUNDUP(MONTH(R5674)/3)))</f>
        <v/>
      </c>
      <c r="P5674">
        <f>IF($R5674="","",IF($R5675="",1,IF(O5674&lt;&gt;O5675,1,0)))</f>
        <v/>
      </c>
      <c r="Q5674">
        <f>IF(P5674=1,SUM($P$7:P5674),"")</f>
        <v/>
      </c>
      <c r="R5674">
        <f>IF($A5674="","",IF(ISNUMBER($A5674),$A5674,IFERROR(DATEVALUE($A5674),NA())))</f>
        <v/>
      </c>
    </row>
    <row r="5675">
      <c r="O5675">
        <f>IF($R5675="","",CHOOSE($Q$2,YEAR(R5675)*12+MONTH(R5675),INT((R5675-2)/7),YEAR(R5675)*4+ROUNDUP(MONTH(R5675)/3)))</f>
        <v/>
      </c>
      <c r="P5675">
        <f>IF($R5675="","",IF($R5676="",1,IF(O5675&lt;&gt;O5676,1,0)))</f>
        <v/>
      </c>
      <c r="Q5675">
        <f>IF(P5675=1,SUM($P$7:P5675),"")</f>
        <v/>
      </c>
      <c r="R5675">
        <f>IF($A5675="","",IF(ISNUMBER($A5675),$A5675,IFERROR(DATEVALUE($A5675),NA())))</f>
        <v/>
      </c>
    </row>
    <row r="5676">
      <c r="O5676">
        <f>IF($R5676="","",CHOOSE($Q$2,YEAR(R5676)*12+MONTH(R5676),INT((R5676-2)/7),YEAR(R5676)*4+ROUNDUP(MONTH(R5676)/3)))</f>
        <v/>
      </c>
      <c r="P5676">
        <f>IF($R5676="","",IF($R5677="",1,IF(O5676&lt;&gt;O5677,1,0)))</f>
        <v/>
      </c>
      <c r="Q5676">
        <f>IF(P5676=1,SUM($P$7:P5676),"")</f>
        <v/>
      </c>
      <c r="R5676">
        <f>IF($A5676="","",IF(ISNUMBER($A5676),$A5676,IFERROR(DATEVALUE($A5676),NA())))</f>
        <v/>
      </c>
    </row>
    <row r="5677">
      <c r="O5677">
        <f>IF($R5677="","",CHOOSE($Q$2,YEAR(R5677)*12+MONTH(R5677),INT((R5677-2)/7),YEAR(R5677)*4+ROUNDUP(MONTH(R5677)/3)))</f>
        <v/>
      </c>
      <c r="P5677">
        <f>IF($R5677="","",IF($R5678="",1,IF(O5677&lt;&gt;O5678,1,0)))</f>
        <v/>
      </c>
      <c r="Q5677">
        <f>IF(P5677=1,SUM($P$7:P5677),"")</f>
        <v/>
      </c>
      <c r="R5677">
        <f>IF($A5677="","",IF(ISNUMBER($A5677),$A5677,IFERROR(DATEVALUE($A5677),NA())))</f>
        <v/>
      </c>
    </row>
    <row r="5678">
      <c r="O5678">
        <f>IF($R5678="","",CHOOSE($Q$2,YEAR(R5678)*12+MONTH(R5678),INT((R5678-2)/7),YEAR(R5678)*4+ROUNDUP(MONTH(R5678)/3)))</f>
        <v/>
      </c>
      <c r="P5678">
        <f>IF($R5678="","",IF($R5679="",1,IF(O5678&lt;&gt;O5679,1,0)))</f>
        <v/>
      </c>
      <c r="Q5678">
        <f>IF(P5678=1,SUM($P$7:P5678),"")</f>
        <v/>
      </c>
      <c r="R5678">
        <f>IF($A5678="","",IF(ISNUMBER($A5678),$A5678,IFERROR(DATEVALUE($A5678),NA())))</f>
        <v/>
      </c>
    </row>
    <row r="5679">
      <c r="O5679">
        <f>IF($R5679="","",CHOOSE($Q$2,YEAR(R5679)*12+MONTH(R5679),INT((R5679-2)/7),YEAR(R5679)*4+ROUNDUP(MONTH(R5679)/3)))</f>
        <v/>
      </c>
      <c r="P5679">
        <f>IF($R5679="","",IF($R5680="",1,IF(O5679&lt;&gt;O5680,1,0)))</f>
        <v/>
      </c>
      <c r="Q5679">
        <f>IF(P5679=1,SUM($P$7:P5679),"")</f>
        <v/>
      </c>
      <c r="R5679">
        <f>IF($A5679="","",IF(ISNUMBER($A5679),$A5679,IFERROR(DATEVALUE($A5679),NA())))</f>
        <v/>
      </c>
    </row>
    <row r="5680">
      <c r="O5680">
        <f>IF($R5680="","",CHOOSE($Q$2,YEAR(R5680)*12+MONTH(R5680),INT((R5680-2)/7),YEAR(R5680)*4+ROUNDUP(MONTH(R5680)/3)))</f>
        <v/>
      </c>
      <c r="P5680">
        <f>IF($R5680="","",IF($R5681="",1,IF(O5680&lt;&gt;O5681,1,0)))</f>
        <v/>
      </c>
      <c r="Q5680">
        <f>IF(P5680=1,SUM($P$7:P5680),"")</f>
        <v/>
      </c>
      <c r="R5680">
        <f>IF($A5680="","",IF(ISNUMBER($A5680),$A5680,IFERROR(DATEVALUE($A5680),NA())))</f>
        <v/>
      </c>
    </row>
    <row r="5681">
      <c r="O5681">
        <f>IF($R5681="","",CHOOSE($Q$2,YEAR(R5681)*12+MONTH(R5681),INT((R5681-2)/7),YEAR(R5681)*4+ROUNDUP(MONTH(R5681)/3)))</f>
        <v/>
      </c>
      <c r="P5681">
        <f>IF($R5681="","",IF($R5682="",1,IF(O5681&lt;&gt;O5682,1,0)))</f>
        <v/>
      </c>
      <c r="Q5681">
        <f>IF(P5681=1,SUM($P$7:P5681),"")</f>
        <v/>
      </c>
      <c r="R5681">
        <f>IF($A5681="","",IF(ISNUMBER($A5681),$A5681,IFERROR(DATEVALUE($A5681),NA())))</f>
        <v/>
      </c>
    </row>
    <row r="5682">
      <c r="O5682">
        <f>IF($R5682="","",CHOOSE($Q$2,YEAR(R5682)*12+MONTH(R5682),INT((R5682-2)/7),YEAR(R5682)*4+ROUNDUP(MONTH(R5682)/3)))</f>
        <v/>
      </c>
      <c r="P5682">
        <f>IF($R5682="","",IF($R5683="",1,IF(O5682&lt;&gt;O5683,1,0)))</f>
        <v/>
      </c>
      <c r="Q5682">
        <f>IF(P5682=1,SUM($P$7:P5682),"")</f>
        <v/>
      </c>
      <c r="R5682">
        <f>IF($A5682="","",IF(ISNUMBER($A5682),$A5682,IFERROR(DATEVALUE($A5682),NA())))</f>
        <v/>
      </c>
    </row>
    <row r="5683">
      <c r="O5683">
        <f>IF($R5683="","",CHOOSE($Q$2,YEAR(R5683)*12+MONTH(R5683),INT((R5683-2)/7),YEAR(R5683)*4+ROUNDUP(MONTH(R5683)/3)))</f>
        <v/>
      </c>
      <c r="P5683">
        <f>IF($R5683="","",IF($R5684="",1,IF(O5683&lt;&gt;O5684,1,0)))</f>
        <v/>
      </c>
      <c r="Q5683">
        <f>IF(P5683=1,SUM($P$7:P5683),"")</f>
        <v/>
      </c>
      <c r="R5683">
        <f>IF($A5683="","",IF(ISNUMBER($A5683),$A5683,IFERROR(DATEVALUE($A5683),NA())))</f>
        <v/>
      </c>
    </row>
    <row r="5684">
      <c r="O5684">
        <f>IF($R5684="","",CHOOSE($Q$2,YEAR(R5684)*12+MONTH(R5684),INT((R5684-2)/7),YEAR(R5684)*4+ROUNDUP(MONTH(R5684)/3)))</f>
        <v/>
      </c>
      <c r="P5684">
        <f>IF($R5684="","",IF($R5685="",1,IF(O5684&lt;&gt;O5685,1,0)))</f>
        <v/>
      </c>
      <c r="Q5684">
        <f>IF(P5684=1,SUM($P$7:P5684),"")</f>
        <v/>
      </c>
      <c r="R5684">
        <f>IF($A5684="","",IF(ISNUMBER($A5684),$A5684,IFERROR(DATEVALUE($A5684),NA())))</f>
        <v/>
      </c>
    </row>
    <row r="5685">
      <c r="O5685">
        <f>IF($R5685="","",CHOOSE($Q$2,YEAR(R5685)*12+MONTH(R5685),INT((R5685-2)/7),YEAR(R5685)*4+ROUNDUP(MONTH(R5685)/3)))</f>
        <v/>
      </c>
      <c r="P5685">
        <f>IF($R5685="","",IF($R5686="",1,IF(O5685&lt;&gt;O5686,1,0)))</f>
        <v/>
      </c>
      <c r="Q5685">
        <f>IF(P5685=1,SUM($P$7:P5685),"")</f>
        <v/>
      </c>
      <c r="R5685">
        <f>IF($A5685="","",IF(ISNUMBER($A5685),$A5685,IFERROR(DATEVALUE($A5685),NA())))</f>
        <v/>
      </c>
    </row>
    <row r="5686">
      <c r="O5686">
        <f>IF($R5686="","",CHOOSE($Q$2,YEAR(R5686)*12+MONTH(R5686),INT((R5686-2)/7),YEAR(R5686)*4+ROUNDUP(MONTH(R5686)/3)))</f>
        <v/>
      </c>
      <c r="P5686">
        <f>IF($R5686="","",IF($R5687="",1,IF(O5686&lt;&gt;O5687,1,0)))</f>
        <v/>
      </c>
      <c r="Q5686">
        <f>IF(P5686=1,SUM($P$7:P5686),"")</f>
        <v/>
      </c>
      <c r="R5686">
        <f>IF($A5686="","",IF(ISNUMBER($A5686),$A5686,IFERROR(DATEVALUE($A5686),NA())))</f>
        <v/>
      </c>
    </row>
    <row r="5687">
      <c r="O5687">
        <f>IF($R5687="","",CHOOSE($Q$2,YEAR(R5687)*12+MONTH(R5687),INT((R5687-2)/7),YEAR(R5687)*4+ROUNDUP(MONTH(R5687)/3)))</f>
        <v/>
      </c>
      <c r="P5687">
        <f>IF($R5687="","",IF($R5688="",1,IF(O5687&lt;&gt;O5688,1,0)))</f>
        <v/>
      </c>
      <c r="Q5687">
        <f>IF(P5687=1,SUM($P$7:P5687),"")</f>
        <v/>
      </c>
      <c r="R5687">
        <f>IF($A5687="","",IF(ISNUMBER($A5687),$A5687,IFERROR(DATEVALUE($A5687),NA())))</f>
        <v/>
      </c>
    </row>
    <row r="5688">
      <c r="O5688">
        <f>IF($R5688="","",CHOOSE($Q$2,YEAR(R5688)*12+MONTH(R5688),INT((R5688-2)/7),YEAR(R5688)*4+ROUNDUP(MONTH(R5688)/3)))</f>
        <v/>
      </c>
      <c r="P5688">
        <f>IF($R5688="","",IF($R5689="",1,IF(O5688&lt;&gt;O5689,1,0)))</f>
        <v/>
      </c>
      <c r="Q5688">
        <f>IF(P5688=1,SUM($P$7:P5688),"")</f>
        <v/>
      </c>
      <c r="R5688">
        <f>IF($A5688="","",IF(ISNUMBER($A5688),$A5688,IFERROR(DATEVALUE($A5688),NA())))</f>
        <v/>
      </c>
    </row>
    <row r="5689">
      <c r="O5689">
        <f>IF($R5689="","",CHOOSE($Q$2,YEAR(R5689)*12+MONTH(R5689),INT((R5689-2)/7),YEAR(R5689)*4+ROUNDUP(MONTH(R5689)/3)))</f>
        <v/>
      </c>
      <c r="P5689">
        <f>IF($R5689="","",IF($R5690="",1,IF(O5689&lt;&gt;O5690,1,0)))</f>
        <v/>
      </c>
      <c r="Q5689">
        <f>IF(P5689=1,SUM($P$7:P5689),"")</f>
        <v/>
      </c>
      <c r="R5689">
        <f>IF($A5689="","",IF(ISNUMBER($A5689),$A5689,IFERROR(DATEVALUE($A5689),NA())))</f>
        <v/>
      </c>
    </row>
    <row r="5690">
      <c r="O5690">
        <f>IF($R5690="","",CHOOSE($Q$2,YEAR(R5690)*12+MONTH(R5690),INT((R5690-2)/7),YEAR(R5690)*4+ROUNDUP(MONTH(R5690)/3)))</f>
        <v/>
      </c>
      <c r="P5690">
        <f>IF($R5690="","",IF($R5691="",1,IF(O5690&lt;&gt;O5691,1,0)))</f>
        <v/>
      </c>
      <c r="Q5690">
        <f>IF(P5690=1,SUM($P$7:P5690),"")</f>
        <v/>
      </c>
      <c r="R5690">
        <f>IF($A5690="","",IF(ISNUMBER($A5690),$A5690,IFERROR(DATEVALUE($A5690),NA())))</f>
        <v/>
      </c>
    </row>
    <row r="5691">
      <c r="O5691">
        <f>IF($R5691="","",CHOOSE($Q$2,YEAR(R5691)*12+MONTH(R5691),INT((R5691-2)/7),YEAR(R5691)*4+ROUNDUP(MONTH(R5691)/3)))</f>
        <v/>
      </c>
      <c r="P5691">
        <f>IF($R5691="","",IF($R5692="",1,IF(O5691&lt;&gt;O5692,1,0)))</f>
        <v/>
      </c>
      <c r="Q5691">
        <f>IF(P5691=1,SUM($P$7:P5691),"")</f>
        <v/>
      </c>
      <c r="R5691">
        <f>IF($A5691="","",IF(ISNUMBER($A5691),$A5691,IFERROR(DATEVALUE($A5691),NA())))</f>
        <v/>
      </c>
    </row>
    <row r="5692">
      <c r="O5692">
        <f>IF($R5692="","",CHOOSE($Q$2,YEAR(R5692)*12+MONTH(R5692),INT((R5692-2)/7),YEAR(R5692)*4+ROUNDUP(MONTH(R5692)/3)))</f>
        <v/>
      </c>
      <c r="P5692">
        <f>IF($R5692="","",IF($R5693="",1,IF(O5692&lt;&gt;O5693,1,0)))</f>
        <v/>
      </c>
      <c r="Q5692">
        <f>IF(P5692=1,SUM($P$7:P5692),"")</f>
        <v/>
      </c>
      <c r="R5692">
        <f>IF($A5692="","",IF(ISNUMBER($A5692),$A5692,IFERROR(DATEVALUE($A5692),NA())))</f>
        <v/>
      </c>
    </row>
    <row r="5693">
      <c r="O5693">
        <f>IF($R5693="","",CHOOSE($Q$2,YEAR(R5693)*12+MONTH(R5693),INT((R5693-2)/7),YEAR(R5693)*4+ROUNDUP(MONTH(R5693)/3)))</f>
        <v/>
      </c>
      <c r="P5693">
        <f>IF($R5693="","",IF($R5694="",1,IF(O5693&lt;&gt;O5694,1,0)))</f>
        <v/>
      </c>
      <c r="Q5693">
        <f>IF(P5693=1,SUM($P$7:P5693),"")</f>
        <v/>
      </c>
      <c r="R5693">
        <f>IF($A5693="","",IF(ISNUMBER($A5693),$A5693,IFERROR(DATEVALUE($A5693),NA())))</f>
        <v/>
      </c>
    </row>
    <row r="5694">
      <c r="O5694">
        <f>IF($R5694="","",CHOOSE($Q$2,YEAR(R5694)*12+MONTH(R5694),INT((R5694-2)/7),YEAR(R5694)*4+ROUNDUP(MONTH(R5694)/3)))</f>
        <v/>
      </c>
      <c r="P5694">
        <f>IF($R5694="","",IF($R5695="",1,IF(O5694&lt;&gt;O5695,1,0)))</f>
        <v/>
      </c>
      <c r="Q5694">
        <f>IF(P5694=1,SUM($P$7:P5694),"")</f>
        <v/>
      </c>
      <c r="R5694">
        <f>IF($A5694="","",IF(ISNUMBER($A5694),$A5694,IFERROR(DATEVALUE($A5694),NA())))</f>
        <v/>
      </c>
    </row>
    <row r="5695">
      <c r="O5695">
        <f>IF($R5695="","",CHOOSE($Q$2,YEAR(R5695)*12+MONTH(R5695),INT((R5695-2)/7),YEAR(R5695)*4+ROUNDUP(MONTH(R5695)/3)))</f>
        <v/>
      </c>
      <c r="P5695">
        <f>IF($R5695="","",IF($R5696="",1,IF(O5695&lt;&gt;O5696,1,0)))</f>
        <v/>
      </c>
      <c r="Q5695">
        <f>IF(P5695=1,SUM($P$7:P5695),"")</f>
        <v/>
      </c>
      <c r="R5695">
        <f>IF($A5695="","",IF(ISNUMBER($A5695),$A5695,IFERROR(DATEVALUE($A5695),NA())))</f>
        <v/>
      </c>
    </row>
    <row r="5696">
      <c r="O5696">
        <f>IF($R5696="","",CHOOSE($Q$2,YEAR(R5696)*12+MONTH(R5696),INT((R5696-2)/7),YEAR(R5696)*4+ROUNDUP(MONTH(R5696)/3)))</f>
        <v/>
      </c>
      <c r="P5696">
        <f>IF($R5696="","",IF($R5697="",1,IF(O5696&lt;&gt;O5697,1,0)))</f>
        <v/>
      </c>
      <c r="Q5696">
        <f>IF(P5696=1,SUM($P$7:P5696),"")</f>
        <v/>
      </c>
      <c r="R5696">
        <f>IF($A5696="","",IF(ISNUMBER($A5696),$A5696,IFERROR(DATEVALUE($A5696),NA())))</f>
        <v/>
      </c>
    </row>
    <row r="5697">
      <c r="O5697">
        <f>IF($R5697="","",CHOOSE($Q$2,YEAR(R5697)*12+MONTH(R5697),INT((R5697-2)/7),YEAR(R5697)*4+ROUNDUP(MONTH(R5697)/3)))</f>
        <v/>
      </c>
      <c r="P5697">
        <f>IF($R5697="","",IF($R5698="",1,IF(O5697&lt;&gt;O5698,1,0)))</f>
        <v/>
      </c>
      <c r="Q5697">
        <f>IF(P5697=1,SUM($P$7:P5697),"")</f>
        <v/>
      </c>
      <c r="R5697">
        <f>IF($A5697="","",IF(ISNUMBER($A5697),$A5697,IFERROR(DATEVALUE($A5697),NA())))</f>
        <v/>
      </c>
    </row>
    <row r="5698">
      <c r="O5698">
        <f>IF($R5698="","",CHOOSE($Q$2,YEAR(R5698)*12+MONTH(R5698),INT((R5698-2)/7),YEAR(R5698)*4+ROUNDUP(MONTH(R5698)/3)))</f>
        <v/>
      </c>
      <c r="P5698">
        <f>IF($R5698="","",IF($R5699="",1,IF(O5698&lt;&gt;O5699,1,0)))</f>
        <v/>
      </c>
      <c r="Q5698">
        <f>IF(P5698=1,SUM($P$7:P5698),"")</f>
        <v/>
      </c>
      <c r="R5698">
        <f>IF($A5698="","",IF(ISNUMBER($A5698),$A5698,IFERROR(DATEVALUE($A5698),NA())))</f>
        <v/>
      </c>
    </row>
    <row r="5699">
      <c r="O5699">
        <f>IF($R5699="","",CHOOSE($Q$2,YEAR(R5699)*12+MONTH(R5699),INT((R5699-2)/7),YEAR(R5699)*4+ROUNDUP(MONTH(R5699)/3)))</f>
        <v/>
      </c>
      <c r="P5699">
        <f>IF($R5699="","",IF($R5700="",1,IF(O5699&lt;&gt;O5700,1,0)))</f>
        <v/>
      </c>
      <c r="Q5699">
        <f>IF(P5699=1,SUM($P$7:P5699),"")</f>
        <v/>
      </c>
      <c r="R5699">
        <f>IF($A5699="","",IF(ISNUMBER($A5699),$A5699,IFERROR(DATEVALUE($A5699),NA())))</f>
        <v/>
      </c>
    </row>
    <row r="5700">
      <c r="O5700">
        <f>IF($R5700="","",CHOOSE($Q$2,YEAR(R5700)*12+MONTH(R5700),INT((R5700-2)/7),YEAR(R5700)*4+ROUNDUP(MONTH(R5700)/3)))</f>
        <v/>
      </c>
      <c r="P5700">
        <f>IF($R5700="","",IF($R5701="",1,IF(O5700&lt;&gt;O5701,1,0)))</f>
        <v/>
      </c>
      <c r="Q5700">
        <f>IF(P5700=1,SUM($P$7:P5700),"")</f>
        <v/>
      </c>
      <c r="R5700">
        <f>IF($A5700="","",IF(ISNUMBER($A5700),$A5700,IFERROR(DATEVALUE($A5700),NA())))</f>
        <v/>
      </c>
    </row>
    <row r="5701">
      <c r="O5701">
        <f>IF($R5701="","",CHOOSE($Q$2,YEAR(R5701)*12+MONTH(R5701),INT((R5701-2)/7),YEAR(R5701)*4+ROUNDUP(MONTH(R5701)/3)))</f>
        <v/>
      </c>
      <c r="P5701">
        <f>IF($R5701="","",IF($R5702="",1,IF(O5701&lt;&gt;O5702,1,0)))</f>
        <v/>
      </c>
      <c r="Q5701">
        <f>IF(P5701=1,SUM($P$7:P5701),"")</f>
        <v/>
      </c>
      <c r="R5701">
        <f>IF($A5701="","",IF(ISNUMBER($A5701),$A5701,IFERROR(DATEVALUE($A5701),NA())))</f>
        <v/>
      </c>
    </row>
    <row r="5702">
      <c r="O5702">
        <f>IF($R5702="","",CHOOSE($Q$2,YEAR(R5702)*12+MONTH(R5702),INT((R5702-2)/7),YEAR(R5702)*4+ROUNDUP(MONTH(R5702)/3)))</f>
        <v/>
      </c>
      <c r="P5702">
        <f>IF($R5702="","",IF($R5703="",1,IF(O5702&lt;&gt;O5703,1,0)))</f>
        <v/>
      </c>
      <c r="Q5702">
        <f>IF(P5702=1,SUM($P$7:P5702),"")</f>
        <v/>
      </c>
      <c r="R5702">
        <f>IF($A5702="","",IF(ISNUMBER($A5702),$A5702,IFERROR(DATEVALUE($A5702),NA())))</f>
        <v/>
      </c>
    </row>
    <row r="5703">
      <c r="O5703">
        <f>IF($R5703="","",CHOOSE($Q$2,YEAR(R5703)*12+MONTH(R5703),INT((R5703-2)/7),YEAR(R5703)*4+ROUNDUP(MONTH(R5703)/3)))</f>
        <v/>
      </c>
      <c r="P5703">
        <f>IF($R5703="","",IF($R5704="",1,IF(O5703&lt;&gt;O5704,1,0)))</f>
        <v/>
      </c>
      <c r="Q5703">
        <f>IF(P5703=1,SUM($P$7:P5703),"")</f>
        <v/>
      </c>
      <c r="R5703">
        <f>IF($A5703="","",IF(ISNUMBER($A5703),$A5703,IFERROR(DATEVALUE($A5703),NA())))</f>
        <v/>
      </c>
    </row>
    <row r="5704">
      <c r="O5704">
        <f>IF($R5704="","",CHOOSE($Q$2,YEAR(R5704)*12+MONTH(R5704),INT((R5704-2)/7),YEAR(R5704)*4+ROUNDUP(MONTH(R5704)/3)))</f>
        <v/>
      </c>
      <c r="P5704">
        <f>IF($R5704="","",IF($R5705="",1,IF(O5704&lt;&gt;O5705,1,0)))</f>
        <v/>
      </c>
      <c r="Q5704">
        <f>IF(P5704=1,SUM($P$7:P5704),"")</f>
        <v/>
      </c>
      <c r="R5704">
        <f>IF($A5704="","",IF(ISNUMBER($A5704),$A5704,IFERROR(DATEVALUE($A5704),NA())))</f>
        <v/>
      </c>
    </row>
    <row r="5705">
      <c r="O5705">
        <f>IF($R5705="","",CHOOSE($Q$2,YEAR(R5705)*12+MONTH(R5705),INT((R5705-2)/7),YEAR(R5705)*4+ROUNDUP(MONTH(R5705)/3)))</f>
        <v/>
      </c>
      <c r="P5705">
        <f>IF($R5705="","",IF($R5706="",1,IF(O5705&lt;&gt;O5706,1,0)))</f>
        <v/>
      </c>
      <c r="Q5705">
        <f>IF(P5705=1,SUM($P$7:P5705),"")</f>
        <v/>
      </c>
      <c r="R5705">
        <f>IF($A5705="","",IF(ISNUMBER($A5705),$A5705,IFERROR(DATEVALUE($A5705),NA())))</f>
        <v/>
      </c>
    </row>
    <row r="5706">
      <c r="O5706">
        <f>IF($R5706="","",CHOOSE($Q$2,YEAR(R5706)*12+MONTH(R5706),INT((R5706-2)/7),YEAR(R5706)*4+ROUNDUP(MONTH(R5706)/3)))</f>
        <v/>
      </c>
      <c r="P5706">
        <f>IF($R5706="","",IF($R5707="",1,IF(O5706&lt;&gt;O5707,1,0)))</f>
        <v/>
      </c>
      <c r="Q5706">
        <f>IF(P5706=1,SUM($P$7:P5706),"")</f>
        <v/>
      </c>
      <c r="R5706">
        <f>IF($A5706="","",IF(ISNUMBER($A5706),$A5706,IFERROR(DATEVALUE($A5706),NA())))</f>
        <v/>
      </c>
    </row>
    <row r="5707">
      <c r="O5707">
        <f>IF($R5707="","",CHOOSE($Q$2,YEAR(R5707)*12+MONTH(R5707),INT((R5707-2)/7),YEAR(R5707)*4+ROUNDUP(MONTH(R5707)/3)))</f>
        <v/>
      </c>
      <c r="P5707">
        <f>IF($R5707="","",IF($R5708="",1,IF(O5707&lt;&gt;O5708,1,0)))</f>
        <v/>
      </c>
      <c r="Q5707">
        <f>IF(P5707=1,SUM($P$7:P5707),"")</f>
        <v/>
      </c>
      <c r="R5707">
        <f>IF($A5707="","",IF(ISNUMBER($A5707),$A5707,IFERROR(DATEVALUE($A5707),NA())))</f>
        <v/>
      </c>
    </row>
    <row r="5708">
      <c r="O5708">
        <f>IF($R5708="","",CHOOSE($Q$2,YEAR(R5708)*12+MONTH(R5708),INT((R5708-2)/7),YEAR(R5708)*4+ROUNDUP(MONTH(R5708)/3)))</f>
        <v/>
      </c>
      <c r="P5708">
        <f>IF($R5708="","",IF($R5709="",1,IF(O5708&lt;&gt;O5709,1,0)))</f>
        <v/>
      </c>
      <c r="Q5708">
        <f>IF(P5708=1,SUM($P$7:P5708),"")</f>
        <v/>
      </c>
      <c r="R5708">
        <f>IF($A5708="","",IF(ISNUMBER($A5708),$A5708,IFERROR(DATEVALUE($A5708),NA())))</f>
        <v/>
      </c>
    </row>
    <row r="5709">
      <c r="O5709">
        <f>IF($R5709="","",CHOOSE($Q$2,YEAR(R5709)*12+MONTH(R5709),INT((R5709-2)/7),YEAR(R5709)*4+ROUNDUP(MONTH(R5709)/3)))</f>
        <v/>
      </c>
      <c r="P5709">
        <f>IF($R5709="","",IF($R5710="",1,IF(O5709&lt;&gt;O5710,1,0)))</f>
        <v/>
      </c>
      <c r="Q5709">
        <f>IF(P5709=1,SUM($P$7:P5709),"")</f>
        <v/>
      </c>
      <c r="R5709">
        <f>IF($A5709="","",IF(ISNUMBER($A5709),$A5709,IFERROR(DATEVALUE($A5709),NA())))</f>
        <v/>
      </c>
    </row>
    <row r="5710">
      <c r="O5710">
        <f>IF($R5710="","",CHOOSE($Q$2,YEAR(R5710)*12+MONTH(R5710),INT((R5710-2)/7),YEAR(R5710)*4+ROUNDUP(MONTH(R5710)/3)))</f>
        <v/>
      </c>
      <c r="P5710">
        <f>IF($R5710="","",IF($R5711="",1,IF(O5710&lt;&gt;O5711,1,0)))</f>
        <v/>
      </c>
      <c r="Q5710">
        <f>IF(P5710=1,SUM($P$7:P5710),"")</f>
        <v/>
      </c>
      <c r="R5710">
        <f>IF($A5710="","",IF(ISNUMBER($A5710),$A5710,IFERROR(DATEVALUE($A5710),NA())))</f>
        <v/>
      </c>
    </row>
    <row r="5711">
      <c r="O5711">
        <f>IF($R5711="","",CHOOSE($Q$2,YEAR(R5711)*12+MONTH(R5711),INT((R5711-2)/7),YEAR(R5711)*4+ROUNDUP(MONTH(R5711)/3)))</f>
        <v/>
      </c>
      <c r="P5711">
        <f>IF($R5711="","",IF($R5712="",1,IF(O5711&lt;&gt;O5712,1,0)))</f>
        <v/>
      </c>
      <c r="Q5711">
        <f>IF(P5711=1,SUM($P$7:P5711),"")</f>
        <v/>
      </c>
      <c r="R5711">
        <f>IF($A5711="","",IF(ISNUMBER($A5711),$A5711,IFERROR(DATEVALUE($A5711),NA())))</f>
        <v/>
      </c>
    </row>
    <row r="5712">
      <c r="O5712">
        <f>IF($R5712="","",CHOOSE($Q$2,YEAR(R5712)*12+MONTH(R5712),INT((R5712-2)/7),YEAR(R5712)*4+ROUNDUP(MONTH(R5712)/3)))</f>
        <v/>
      </c>
      <c r="P5712">
        <f>IF($R5712="","",IF($R5713="",1,IF(O5712&lt;&gt;O5713,1,0)))</f>
        <v/>
      </c>
      <c r="Q5712">
        <f>IF(P5712=1,SUM($P$7:P5712),"")</f>
        <v/>
      </c>
      <c r="R5712">
        <f>IF($A5712="","",IF(ISNUMBER($A5712),$A5712,IFERROR(DATEVALUE($A5712),NA())))</f>
        <v/>
      </c>
    </row>
    <row r="5713">
      <c r="O5713">
        <f>IF($R5713="","",CHOOSE($Q$2,YEAR(R5713)*12+MONTH(R5713),INT((R5713-2)/7),YEAR(R5713)*4+ROUNDUP(MONTH(R5713)/3)))</f>
        <v/>
      </c>
      <c r="P5713">
        <f>IF($R5713="","",IF($R5714="",1,IF(O5713&lt;&gt;O5714,1,0)))</f>
        <v/>
      </c>
      <c r="Q5713">
        <f>IF(P5713=1,SUM($P$7:P5713),"")</f>
        <v/>
      </c>
      <c r="R5713">
        <f>IF($A5713="","",IF(ISNUMBER($A5713),$A5713,IFERROR(DATEVALUE($A5713),NA())))</f>
        <v/>
      </c>
    </row>
    <row r="5714">
      <c r="O5714">
        <f>IF($R5714="","",CHOOSE($Q$2,YEAR(R5714)*12+MONTH(R5714),INT((R5714-2)/7),YEAR(R5714)*4+ROUNDUP(MONTH(R5714)/3)))</f>
        <v/>
      </c>
      <c r="P5714">
        <f>IF($R5714="","",IF($R5715="",1,IF(O5714&lt;&gt;O5715,1,0)))</f>
        <v/>
      </c>
      <c r="Q5714">
        <f>IF(P5714=1,SUM($P$7:P5714),"")</f>
        <v/>
      </c>
      <c r="R5714">
        <f>IF($A5714="","",IF(ISNUMBER($A5714),$A5714,IFERROR(DATEVALUE($A5714),NA())))</f>
        <v/>
      </c>
    </row>
    <row r="5715">
      <c r="O5715">
        <f>IF($R5715="","",CHOOSE($Q$2,YEAR(R5715)*12+MONTH(R5715),INT((R5715-2)/7),YEAR(R5715)*4+ROUNDUP(MONTH(R5715)/3)))</f>
        <v/>
      </c>
      <c r="P5715">
        <f>IF($R5715="","",IF($R5716="",1,IF(O5715&lt;&gt;O5716,1,0)))</f>
        <v/>
      </c>
      <c r="Q5715">
        <f>IF(P5715=1,SUM($P$7:P5715),"")</f>
        <v/>
      </c>
      <c r="R5715">
        <f>IF($A5715="","",IF(ISNUMBER($A5715),$A5715,IFERROR(DATEVALUE($A5715),NA())))</f>
        <v/>
      </c>
    </row>
    <row r="5716">
      <c r="O5716">
        <f>IF($R5716="","",CHOOSE($Q$2,YEAR(R5716)*12+MONTH(R5716),INT((R5716-2)/7),YEAR(R5716)*4+ROUNDUP(MONTH(R5716)/3)))</f>
        <v/>
      </c>
      <c r="P5716">
        <f>IF($R5716="","",IF($R5717="",1,IF(O5716&lt;&gt;O5717,1,0)))</f>
        <v/>
      </c>
      <c r="Q5716">
        <f>IF(P5716=1,SUM($P$7:P5716),"")</f>
        <v/>
      </c>
      <c r="R5716">
        <f>IF($A5716="","",IF(ISNUMBER($A5716),$A5716,IFERROR(DATEVALUE($A5716),NA())))</f>
        <v/>
      </c>
    </row>
    <row r="5717">
      <c r="O5717">
        <f>IF($R5717="","",CHOOSE($Q$2,YEAR(R5717)*12+MONTH(R5717),INT((R5717-2)/7),YEAR(R5717)*4+ROUNDUP(MONTH(R5717)/3)))</f>
        <v/>
      </c>
      <c r="P5717">
        <f>IF($R5717="","",IF($R5718="",1,IF(O5717&lt;&gt;O5718,1,0)))</f>
        <v/>
      </c>
      <c r="Q5717">
        <f>IF(P5717=1,SUM($P$7:P5717),"")</f>
        <v/>
      </c>
      <c r="R5717">
        <f>IF($A5717="","",IF(ISNUMBER($A5717),$A5717,IFERROR(DATEVALUE($A5717),NA())))</f>
        <v/>
      </c>
    </row>
    <row r="5718">
      <c r="O5718">
        <f>IF($R5718="","",CHOOSE($Q$2,YEAR(R5718)*12+MONTH(R5718),INT((R5718-2)/7),YEAR(R5718)*4+ROUNDUP(MONTH(R5718)/3)))</f>
        <v/>
      </c>
      <c r="P5718">
        <f>IF($R5718="","",IF($R5719="",1,IF(O5718&lt;&gt;O5719,1,0)))</f>
        <v/>
      </c>
      <c r="Q5718">
        <f>IF(P5718=1,SUM($P$7:P5718),"")</f>
        <v/>
      </c>
      <c r="R5718">
        <f>IF($A5718="","",IF(ISNUMBER($A5718),$A5718,IFERROR(DATEVALUE($A5718),NA())))</f>
        <v/>
      </c>
    </row>
    <row r="5719">
      <c r="O5719">
        <f>IF($R5719="","",CHOOSE($Q$2,YEAR(R5719)*12+MONTH(R5719),INT((R5719-2)/7),YEAR(R5719)*4+ROUNDUP(MONTH(R5719)/3)))</f>
        <v/>
      </c>
      <c r="P5719">
        <f>IF($R5719="","",IF($R5720="",1,IF(O5719&lt;&gt;O5720,1,0)))</f>
        <v/>
      </c>
      <c r="Q5719">
        <f>IF(P5719=1,SUM($P$7:P5719),"")</f>
        <v/>
      </c>
      <c r="R5719">
        <f>IF($A5719="","",IF(ISNUMBER($A5719),$A5719,IFERROR(DATEVALUE($A5719),NA())))</f>
        <v/>
      </c>
    </row>
    <row r="5720">
      <c r="O5720">
        <f>IF($R5720="","",CHOOSE($Q$2,YEAR(R5720)*12+MONTH(R5720),INT((R5720-2)/7),YEAR(R5720)*4+ROUNDUP(MONTH(R5720)/3)))</f>
        <v/>
      </c>
      <c r="P5720">
        <f>IF($R5720="","",IF($R5721="",1,IF(O5720&lt;&gt;O5721,1,0)))</f>
        <v/>
      </c>
      <c r="Q5720">
        <f>IF(P5720=1,SUM($P$7:P5720),"")</f>
        <v/>
      </c>
      <c r="R5720">
        <f>IF($A5720="","",IF(ISNUMBER($A5720),$A5720,IFERROR(DATEVALUE($A5720),NA())))</f>
        <v/>
      </c>
    </row>
    <row r="5721">
      <c r="O5721">
        <f>IF($R5721="","",CHOOSE($Q$2,YEAR(R5721)*12+MONTH(R5721),INT((R5721-2)/7),YEAR(R5721)*4+ROUNDUP(MONTH(R5721)/3)))</f>
        <v/>
      </c>
      <c r="P5721">
        <f>IF($R5721="","",IF($R5722="",1,IF(O5721&lt;&gt;O5722,1,0)))</f>
        <v/>
      </c>
      <c r="Q5721">
        <f>IF(P5721=1,SUM($P$7:P5721),"")</f>
        <v/>
      </c>
      <c r="R5721">
        <f>IF($A5721="","",IF(ISNUMBER($A5721),$A5721,IFERROR(DATEVALUE($A5721),NA())))</f>
        <v/>
      </c>
    </row>
    <row r="5722">
      <c r="O5722">
        <f>IF($R5722="","",CHOOSE($Q$2,YEAR(R5722)*12+MONTH(R5722),INT((R5722-2)/7),YEAR(R5722)*4+ROUNDUP(MONTH(R5722)/3)))</f>
        <v/>
      </c>
      <c r="P5722">
        <f>IF($R5722="","",IF($R5723="",1,IF(O5722&lt;&gt;O5723,1,0)))</f>
        <v/>
      </c>
      <c r="Q5722">
        <f>IF(P5722=1,SUM($P$7:P5722),"")</f>
        <v/>
      </c>
      <c r="R5722">
        <f>IF($A5722="","",IF(ISNUMBER($A5722),$A5722,IFERROR(DATEVALUE($A5722),NA())))</f>
        <v/>
      </c>
    </row>
    <row r="5723">
      <c r="O5723">
        <f>IF($R5723="","",CHOOSE($Q$2,YEAR(R5723)*12+MONTH(R5723),INT((R5723-2)/7),YEAR(R5723)*4+ROUNDUP(MONTH(R5723)/3)))</f>
        <v/>
      </c>
      <c r="P5723">
        <f>IF($R5723="","",IF($R5724="",1,IF(O5723&lt;&gt;O5724,1,0)))</f>
        <v/>
      </c>
      <c r="Q5723">
        <f>IF(P5723=1,SUM($P$7:P5723),"")</f>
        <v/>
      </c>
      <c r="R5723">
        <f>IF($A5723="","",IF(ISNUMBER($A5723),$A5723,IFERROR(DATEVALUE($A5723),NA())))</f>
        <v/>
      </c>
    </row>
    <row r="5724">
      <c r="O5724">
        <f>IF($R5724="","",CHOOSE($Q$2,YEAR(R5724)*12+MONTH(R5724),INT((R5724-2)/7),YEAR(R5724)*4+ROUNDUP(MONTH(R5724)/3)))</f>
        <v/>
      </c>
      <c r="P5724">
        <f>IF($R5724="","",IF($R5725="",1,IF(O5724&lt;&gt;O5725,1,0)))</f>
        <v/>
      </c>
      <c r="Q5724">
        <f>IF(P5724=1,SUM($P$7:P5724),"")</f>
        <v/>
      </c>
      <c r="R5724">
        <f>IF($A5724="","",IF(ISNUMBER($A5724),$A5724,IFERROR(DATEVALUE($A5724),NA())))</f>
        <v/>
      </c>
    </row>
    <row r="5725">
      <c r="O5725">
        <f>IF($R5725="","",CHOOSE($Q$2,YEAR(R5725)*12+MONTH(R5725),INT((R5725-2)/7),YEAR(R5725)*4+ROUNDUP(MONTH(R5725)/3)))</f>
        <v/>
      </c>
      <c r="P5725">
        <f>IF($R5725="","",IF($R5726="",1,IF(O5725&lt;&gt;O5726,1,0)))</f>
        <v/>
      </c>
      <c r="Q5725">
        <f>IF(P5725=1,SUM($P$7:P5725),"")</f>
        <v/>
      </c>
      <c r="R5725">
        <f>IF($A5725="","",IF(ISNUMBER($A5725),$A5725,IFERROR(DATEVALUE($A5725),NA())))</f>
        <v/>
      </c>
    </row>
    <row r="5726">
      <c r="O5726">
        <f>IF($R5726="","",CHOOSE($Q$2,YEAR(R5726)*12+MONTH(R5726),INT((R5726-2)/7),YEAR(R5726)*4+ROUNDUP(MONTH(R5726)/3)))</f>
        <v/>
      </c>
      <c r="P5726">
        <f>IF($R5726="","",IF($R5727="",1,IF(O5726&lt;&gt;O5727,1,0)))</f>
        <v/>
      </c>
      <c r="Q5726">
        <f>IF(P5726=1,SUM($P$7:P5726),"")</f>
        <v/>
      </c>
      <c r="R5726">
        <f>IF($A5726="","",IF(ISNUMBER($A5726),$A5726,IFERROR(DATEVALUE($A5726),NA())))</f>
        <v/>
      </c>
    </row>
    <row r="5727">
      <c r="O5727">
        <f>IF($R5727="","",CHOOSE($Q$2,YEAR(R5727)*12+MONTH(R5727),INT((R5727-2)/7),YEAR(R5727)*4+ROUNDUP(MONTH(R5727)/3)))</f>
        <v/>
      </c>
      <c r="P5727">
        <f>IF($R5727="","",IF($R5728="",1,IF(O5727&lt;&gt;O5728,1,0)))</f>
        <v/>
      </c>
      <c r="Q5727">
        <f>IF(P5727=1,SUM($P$7:P5727),"")</f>
        <v/>
      </c>
      <c r="R5727">
        <f>IF($A5727="","",IF(ISNUMBER($A5727),$A5727,IFERROR(DATEVALUE($A5727),NA())))</f>
        <v/>
      </c>
    </row>
    <row r="5728">
      <c r="O5728">
        <f>IF($R5728="","",CHOOSE($Q$2,YEAR(R5728)*12+MONTH(R5728),INT((R5728-2)/7),YEAR(R5728)*4+ROUNDUP(MONTH(R5728)/3)))</f>
        <v/>
      </c>
      <c r="P5728">
        <f>IF($R5728="","",IF($R5729="",1,IF(O5728&lt;&gt;O5729,1,0)))</f>
        <v/>
      </c>
      <c r="Q5728">
        <f>IF(P5728=1,SUM($P$7:P5728),"")</f>
        <v/>
      </c>
      <c r="R5728">
        <f>IF($A5728="","",IF(ISNUMBER($A5728),$A5728,IFERROR(DATEVALUE($A5728),NA())))</f>
        <v/>
      </c>
    </row>
    <row r="5729">
      <c r="O5729">
        <f>IF($R5729="","",CHOOSE($Q$2,YEAR(R5729)*12+MONTH(R5729),INT((R5729-2)/7),YEAR(R5729)*4+ROUNDUP(MONTH(R5729)/3)))</f>
        <v/>
      </c>
      <c r="P5729">
        <f>IF($R5729="","",IF($R5730="",1,IF(O5729&lt;&gt;O5730,1,0)))</f>
        <v/>
      </c>
      <c r="Q5729">
        <f>IF(P5729=1,SUM($P$7:P5729),"")</f>
        <v/>
      </c>
      <c r="R5729">
        <f>IF($A5729="","",IF(ISNUMBER($A5729),$A5729,IFERROR(DATEVALUE($A5729),NA())))</f>
        <v/>
      </c>
    </row>
    <row r="5730">
      <c r="O5730">
        <f>IF($R5730="","",CHOOSE($Q$2,YEAR(R5730)*12+MONTH(R5730),INT((R5730-2)/7),YEAR(R5730)*4+ROUNDUP(MONTH(R5730)/3)))</f>
        <v/>
      </c>
      <c r="P5730">
        <f>IF($R5730="","",IF($R5731="",1,IF(O5730&lt;&gt;O5731,1,0)))</f>
        <v/>
      </c>
      <c r="Q5730">
        <f>IF(P5730=1,SUM($P$7:P5730),"")</f>
        <v/>
      </c>
      <c r="R5730">
        <f>IF($A5730="","",IF(ISNUMBER($A5730),$A5730,IFERROR(DATEVALUE($A5730),NA())))</f>
        <v/>
      </c>
    </row>
    <row r="5731">
      <c r="O5731">
        <f>IF($R5731="","",CHOOSE($Q$2,YEAR(R5731)*12+MONTH(R5731),INT((R5731-2)/7),YEAR(R5731)*4+ROUNDUP(MONTH(R5731)/3)))</f>
        <v/>
      </c>
      <c r="P5731">
        <f>IF($R5731="","",IF($R5732="",1,IF(O5731&lt;&gt;O5732,1,0)))</f>
        <v/>
      </c>
      <c r="Q5731">
        <f>IF(P5731=1,SUM($P$7:P5731),"")</f>
        <v/>
      </c>
      <c r="R5731">
        <f>IF($A5731="","",IF(ISNUMBER($A5731),$A5731,IFERROR(DATEVALUE($A5731),NA())))</f>
        <v/>
      </c>
    </row>
    <row r="5732">
      <c r="O5732">
        <f>IF($R5732="","",CHOOSE($Q$2,YEAR(R5732)*12+MONTH(R5732),INT((R5732-2)/7),YEAR(R5732)*4+ROUNDUP(MONTH(R5732)/3)))</f>
        <v/>
      </c>
      <c r="P5732">
        <f>IF($R5732="","",IF($R5733="",1,IF(O5732&lt;&gt;O5733,1,0)))</f>
        <v/>
      </c>
      <c r="Q5732">
        <f>IF(P5732=1,SUM($P$7:P5732),"")</f>
        <v/>
      </c>
      <c r="R5732">
        <f>IF($A5732="","",IF(ISNUMBER($A5732),$A5732,IFERROR(DATEVALUE($A5732),NA())))</f>
        <v/>
      </c>
    </row>
    <row r="5733">
      <c r="O5733">
        <f>IF($R5733="","",CHOOSE($Q$2,YEAR(R5733)*12+MONTH(R5733),INT((R5733-2)/7),YEAR(R5733)*4+ROUNDUP(MONTH(R5733)/3)))</f>
        <v/>
      </c>
      <c r="P5733">
        <f>IF($R5733="","",IF($R5734="",1,IF(O5733&lt;&gt;O5734,1,0)))</f>
        <v/>
      </c>
      <c r="Q5733">
        <f>IF(P5733=1,SUM($P$7:P5733),"")</f>
        <v/>
      </c>
      <c r="R5733">
        <f>IF($A5733="","",IF(ISNUMBER($A5733),$A5733,IFERROR(DATEVALUE($A5733),NA())))</f>
        <v/>
      </c>
    </row>
    <row r="5734">
      <c r="O5734">
        <f>IF($R5734="","",CHOOSE($Q$2,YEAR(R5734)*12+MONTH(R5734),INT((R5734-2)/7),YEAR(R5734)*4+ROUNDUP(MONTH(R5734)/3)))</f>
        <v/>
      </c>
      <c r="P5734">
        <f>IF($R5734="","",IF($R5735="",1,IF(O5734&lt;&gt;O5735,1,0)))</f>
        <v/>
      </c>
      <c r="Q5734">
        <f>IF(P5734=1,SUM($P$7:P5734),"")</f>
        <v/>
      </c>
      <c r="R5734">
        <f>IF($A5734="","",IF(ISNUMBER($A5734),$A5734,IFERROR(DATEVALUE($A5734),NA())))</f>
        <v/>
      </c>
    </row>
    <row r="5735">
      <c r="O5735">
        <f>IF($R5735="","",CHOOSE($Q$2,YEAR(R5735)*12+MONTH(R5735),INT((R5735-2)/7),YEAR(R5735)*4+ROUNDUP(MONTH(R5735)/3)))</f>
        <v/>
      </c>
      <c r="P5735">
        <f>IF($R5735="","",IF($R5736="",1,IF(O5735&lt;&gt;O5736,1,0)))</f>
        <v/>
      </c>
      <c r="Q5735">
        <f>IF(P5735=1,SUM($P$7:P5735),"")</f>
        <v/>
      </c>
      <c r="R5735">
        <f>IF($A5735="","",IF(ISNUMBER($A5735),$A5735,IFERROR(DATEVALUE($A5735),NA())))</f>
        <v/>
      </c>
    </row>
    <row r="5736">
      <c r="O5736">
        <f>IF($R5736="","",CHOOSE($Q$2,YEAR(R5736)*12+MONTH(R5736),INT((R5736-2)/7),YEAR(R5736)*4+ROUNDUP(MONTH(R5736)/3)))</f>
        <v/>
      </c>
      <c r="P5736">
        <f>IF($R5736="","",IF($R5737="",1,IF(O5736&lt;&gt;O5737,1,0)))</f>
        <v/>
      </c>
      <c r="Q5736">
        <f>IF(P5736=1,SUM($P$7:P5736),"")</f>
        <v/>
      </c>
      <c r="R5736">
        <f>IF($A5736="","",IF(ISNUMBER($A5736),$A5736,IFERROR(DATEVALUE($A5736),NA())))</f>
        <v/>
      </c>
    </row>
    <row r="5737">
      <c r="O5737">
        <f>IF($R5737="","",CHOOSE($Q$2,YEAR(R5737)*12+MONTH(R5737),INT((R5737-2)/7),YEAR(R5737)*4+ROUNDUP(MONTH(R5737)/3)))</f>
        <v/>
      </c>
      <c r="P5737">
        <f>IF($R5737="","",IF($R5738="",1,IF(O5737&lt;&gt;O5738,1,0)))</f>
        <v/>
      </c>
      <c r="Q5737">
        <f>IF(P5737=1,SUM($P$7:P5737),"")</f>
        <v/>
      </c>
      <c r="R5737">
        <f>IF($A5737="","",IF(ISNUMBER($A5737),$A5737,IFERROR(DATEVALUE($A5737),NA())))</f>
        <v/>
      </c>
    </row>
    <row r="5738">
      <c r="O5738">
        <f>IF($R5738="","",CHOOSE($Q$2,YEAR(R5738)*12+MONTH(R5738),INT((R5738-2)/7),YEAR(R5738)*4+ROUNDUP(MONTH(R5738)/3)))</f>
        <v/>
      </c>
      <c r="P5738">
        <f>IF($R5738="","",IF($R5739="",1,IF(O5738&lt;&gt;O5739,1,0)))</f>
        <v/>
      </c>
      <c r="Q5738">
        <f>IF(P5738=1,SUM($P$7:P5738),"")</f>
        <v/>
      </c>
      <c r="R5738">
        <f>IF($A5738="","",IF(ISNUMBER($A5738),$A5738,IFERROR(DATEVALUE($A5738),NA())))</f>
        <v/>
      </c>
    </row>
    <row r="5739">
      <c r="O5739">
        <f>IF($R5739="","",CHOOSE($Q$2,YEAR(R5739)*12+MONTH(R5739),INT((R5739-2)/7),YEAR(R5739)*4+ROUNDUP(MONTH(R5739)/3)))</f>
        <v/>
      </c>
      <c r="P5739">
        <f>IF($R5739="","",IF($R5740="",1,IF(O5739&lt;&gt;O5740,1,0)))</f>
        <v/>
      </c>
      <c r="Q5739">
        <f>IF(P5739=1,SUM($P$7:P5739),"")</f>
        <v/>
      </c>
      <c r="R5739">
        <f>IF($A5739="","",IF(ISNUMBER($A5739),$A5739,IFERROR(DATEVALUE($A5739),NA())))</f>
        <v/>
      </c>
    </row>
    <row r="5740">
      <c r="O5740">
        <f>IF($R5740="","",CHOOSE($Q$2,YEAR(R5740)*12+MONTH(R5740),INT((R5740-2)/7),YEAR(R5740)*4+ROUNDUP(MONTH(R5740)/3)))</f>
        <v/>
      </c>
      <c r="P5740">
        <f>IF($R5740="","",IF($R5741="",1,IF(O5740&lt;&gt;O5741,1,0)))</f>
        <v/>
      </c>
      <c r="Q5740">
        <f>IF(P5740=1,SUM($P$7:P5740),"")</f>
        <v/>
      </c>
      <c r="R5740">
        <f>IF($A5740="","",IF(ISNUMBER($A5740),$A5740,IFERROR(DATEVALUE($A5740),NA())))</f>
        <v/>
      </c>
    </row>
    <row r="5741">
      <c r="O5741">
        <f>IF($R5741="","",CHOOSE($Q$2,YEAR(R5741)*12+MONTH(R5741),INT((R5741-2)/7),YEAR(R5741)*4+ROUNDUP(MONTH(R5741)/3)))</f>
        <v/>
      </c>
      <c r="P5741">
        <f>IF($R5741="","",IF($R5742="",1,IF(O5741&lt;&gt;O5742,1,0)))</f>
        <v/>
      </c>
      <c r="Q5741">
        <f>IF(P5741=1,SUM($P$7:P5741),"")</f>
        <v/>
      </c>
      <c r="R5741">
        <f>IF($A5741="","",IF(ISNUMBER($A5741),$A5741,IFERROR(DATEVALUE($A5741),NA())))</f>
        <v/>
      </c>
    </row>
    <row r="5742">
      <c r="O5742">
        <f>IF($R5742="","",CHOOSE($Q$2,YEAR(R5742)*12+MONTH(R5742),INT((R5742-2)/7),YEAR(R5742)*4+ROUNDUP(MONTH(R5742)/3)))</f>
        <v/>
      </c>
      <c r="P5742">
        <f>IF($R5742="","",IF($R5743="",1,IF(O5742&lt;&gt;O5743,1,0)))</f>
        <v/>
      </c>
      <c r="Q5742">
        <f>IF(P5742=1,SUM($P$7:P5742),"")</f>
        <v/>
      </c>
      <c r="R5742">
        <f>IF($A5742="","",IF(ISNUMBER($A5742),$A5742,IFERROR(DATEVALUE($A5742),NA())))</f>
        <v/>
      </c>
    </row>
    <row r="5743">
      <c r="O5743">
        <f>IF($R5743="","",CHOOSE($Q$2,YEAR(R5743)*12+MONTH(R5743),INT((R5743-2)/7),YEAR(R5743)*4+ROUNDUP(MONTH(R5743)/3)))</f>
        <v/>
      </c>
      <c r="P5743">
        <f>IF($R5743="","",IF($R5744="",1,IF(O5743&lt;&gt;O5744,1,0)))</f>
        <v/>
      </c>
      <c r="Q5743">
        <f>IF(P5743=1,SUM($P$7:P5743),"")</f>
        <v/>
      </c>
      <c r="R5743">
        <f>IF($A5743="","",IF(ISNUMBER($A5743),$A5743,IFERROR(DATEVALUE($A5743),NA())))</f>
        <v/>
      </c>
    </row>
    <row r="5744">
      <c r="O5744">
        <f>IF($R5744="","",CHOOSE($Q$2,YEAR(R5744)*12+MONTH(R5744),INT((R5744-2)/7),YEAR(R5744)*4+ROUNDUP(MONTH(R5744)/3)))</f>
        <v/>
      </c>
      <c r="P5744">
        <f>IF($R5744="","",IF($R5745="",1,IF(O5744&lt;&gt;O5745,1,0)))</f>
        <v/>
      </c>
      <c r="Q5744">
        <f>IF(P5744=1,SUM($P$7:P5744),"")</f>
        <v/>
      </c>
      <c r="R5744">
        <f>IF($A5744="","",IF(ISNUMBER($A5744),$A5744,IFERROR(DATEVALUE($A5744),NA())))</f>
        <v/>
      </c>
    </row>
    <row r="5745">
      <c r="O5745">
        <f>IF($R5745="","",CHOOSE($Q$2,YEAR(R5745)*12+MONTH(R5745),INT((R5745-2)/7),YEAR(R5745)*4+ROUNDUP(MONTH(R5745)/3)))</f>
        <v/>
      </c>
      <c r="P5745">
        <f>IF($R5745="","",IF($R5746="",1,IF(O5745&lt;&gt;O5746,1,0)))</f>
        <v/>
      </c>
      <c r="Q5745">
        <f>IF(P5745=1,SUM($P$7:P5745),"")</f>
        <v/>
      </c>
      <c r="R5745">
        <f>IF($A5745="","",IF(ISNUMBER($A5745),$A5745,IFERROR(DATEVALUE($A5745),NA())))</f>
        <v/>
      </c>
    </row>
    <row r="5746">
      <c r="O5746">
        <f>IF($R5746="","",CHOOSE($Q$2,YEAR(R5746)*12+MONTH(R5746),INT((R5746-2)/7),YEAR(R5746)*4+ROUNDUP(MONTH(R5746)/3)))</f>
        <v/>
      </c>
      <c r="P5746">
        <f>IF($R5746="","",IF($R5747="",1,IF(O5746&lt;&gt;O5747,1,0)))</f>
        <v/>
      </c>
      <c r="Q5746">
        <f>IF(P5746=1,SUM($P$7:P5746),"")</f>
        <v/>
      </c>
      <c r="R5746">
        <f>IF($A5746="","",IF(ISNUMBER($A5746),$A5746,IFERROR(DATEVALUE($A5746),NA())))</f>
        <v/>
      </c>
    </row>
    <row r="5747">
      <c r="O5747">
        <f>IF($R5747="","",CHOOSE($Q$2,YEAR(R5747)*12+MONTH(R5747),INT((R5747-2)/7),YEAR(R5747)*4+ROUNDUP(MONTH(R5747)/3)))</f>
        <v/>
      </c>
      <c r="P5747">
        <f>IF($R5747="","",IF($R5748="",1,IF(O5747&lt;&gt;O5748,1,0)))</f>
        <v/>
      </c>
      <c r="Q5747">
        <f>IF(P5747=1,SUM($P$7:P5747),"")</f>
        <v/>
      </c>
      <c r="R5747">
        <f>IF($A5747="","",IF(ISNUMBER($A5747),$A5747,IFERROR(DATEVALUE($A5747),NA())))</f>
        <v/>
      </c>
    </row>
    <row r="5748">
      <c r="O5748">
        <f>IF($R5748="","",CHOOSE($Q$2,YEAR(R5748)*12+MONTH(R5748),INT((R5748-2)/7),YEAR(R5748)*4+ROUNDUP(MONTH(R5748)/3)))</f>
        <v/>
      </c>
      <c r="P5748">
        <f>IF($R5748="","",IF($R5749="",1,IF(O5748&lt;&gt;O5749,1,0)))</f>
        <v/>
      </c>
      <c r="Q5748">
        <f>IF(P5748=1,SUM($P$7:P5748),"")</f>
        <v/>
      </c>
      <c r="R5748">
        <f>IF($A5748="","",IF(ISNUMBER($A5748),$A5748,IFERROR(DATEVALUE($A5748),NA())))</f>
        <v/>
      </c>
    </row>
    <row r="5749">
      <c r="O5749">
        <f>IF($R5749="","",CHOOSE($Q$2,YEAR(R5749)*12+MONTH(R5749),INT((R5749-2)/7),YEAR(R5749)*4+ROUNDUP(MONTH(R5749)/3)))</f>
        <v/>
      </c>
      <c r="P5749">
        <f>IF($R5749="","",IF($R5750="",1,IF(O5749&lt;&gt;O5750,1,0)))</f>
        <v/>
      </c>
      <c r="Q5749">
        <f>IF(P5749=1,SUM($P$7:P5749),"")</f>
        <v/>
      </c>
      <c r="R5749">
        <f>IF($A5749="","",IF(ISNUMBER($A5749),$A5749,IFERROR(DATEVALUE($A5749),NA())))</f>
        <v/>
      </c>
    </row>
    <row r="5750">
      <c r="O5750">
        <f>IF($R5750="","",CHOOSE($Q$2,YEAR(R5750)*12+MONTH(R5750),INT((R5750-2)/7),YEAR(R5750)*4+ROUNDUP(MONTH(R5750)/3)))</f>
        <v/>
      </c>
      <c r="P5750">
        <f>IF($R5750="","",IF($R5751="",1,IF(O5750&lt;&gt;O5751,1,0)))</f>
        <v/>
      </c>
      <c r="Q5750">
        <f>IF(P5750=1,SUM($P$7:P5750),"")</f>
        <v/>
      </c>
      <c r="R5750">
        <f>IF($A5750="","",IF(ISNUMBER($A5750),$A5750,IFERROR(DATEVALUE($A5750),NA())))</f>
        <v/>
      </c>
    </row>
    <row r="5751">
      <c r="O5751">
        <f>IF($R5751="","",CHOOSE($Q$2,YEAR(R5751)*12+MONTH(R5751),INT((R5751-2)/7),YEAR(R5751)*4+ROUNDUP(MONTH(R5751)/3)))</f>
        <v/>
      </c>
      <c r="P5751">
        <f>IF($R5751="","",IF($R5752="",1,IF(O5751&lt;&gt;O5752,1,0)))</f>
        <v/>
      </c>
      <c r="Q5751">
        <f>IF(P5751=1,SUM($P$7:P5751),"")</f>
        <v/>
      </c>
      <c r="R5751">
        <f>IF($A5751="","",IF(ISNUMBER($A5751),$A5751,IFERROR(DATEVALUE($A5751),NA())))</f>
        <v/>
      </c>
    </row>
    <row r="5752">
      <c r="O5752">
        <f>IF($R5752="","",CHOOSE($Q$2,YEAR(R5752)*12+MONTH(R5752),INT((R5752-2)/7),YEAR(R5752)*4+ROUNDUP(MONTH(R5752)/3)))</f>
        <v/>
      </c>
      <c r="P5752">
        <f>IF($R5752="","",IF($R5753="",1,IF(O5752&lt;&gt;O5753,1,0)))</f>
        <v/>
      </c>
      <c r="Q5752">
        <f>IF(P5752=1,SUM($P$7:P5752),"")</f>
        <v/>
      </c>
      <c r="R5752">
        <f>IF($A5752="","",IF(ISNUMBER($A5752),$A5752,IFERROR(DATEVALUE($A5752),NA())))</f>
        <v/>
      </c>
    </row>
    <row r="5753">
      <c r="O5753">
        <f>IF($R5753="","",CHOOSE($Q$2,YEAR(R5753)*12+MONTH(R5753),INT((R5753-2)/7),YEAR(R5753)*4+ROUNDUP(MONTH(R5753)/3)))</f>
        <v/>
      </c>
      <c r="P5753">
        <f>IF($R5753="","",IF($R5754="",1,IF(O5753&lt;&gt;O5754,1,0)))</f>
        <v/>
      </c>
      <c r="Q5753">
        <f>IF(P5753=1,SUM($P$7:P5753),"")</f>
        <v/>
      </c>
      <c r="R5753">
        <f>IF($A5753="","",IF(ISNUMBER($A5753),$A5753,IFERROR(DATEVALUE($A5753),NA())))</f>
        <v/>
      </c>
    </row>
    <row r="5754">
      <c r="O5754">
        <f>IF($R5754="","",CHOOSE($Q$2,YEAR(R5754)*12+MONTH(R5754),INT((R5754-2)/7),YEAR(R5754)*4+ROUNDUP(MONTH(R5754)/3)))</f>
        <v/>
      </c>
      <c r="P5754">
        <f>IF($R5754="","",IF($R5755="",1,IF(O5754&lt;&gt;O5755,1,0)))</f>
        <v/>
      </c>
      <c r="Q5754">
        <f>IF(P5754=1,SUM($P$7:P5754),"")</f>
        <v/>
      </c>
      <c r="R5754">
        <f>IF($A5754="","",IF(ISNUMBER($A5754),$A5754,IFERROR(DATEVALUE($A5754),NA())))</f>
        <v/>
      </c>
    </row>
    <row r="5755">
      <c r="O5755">
        <f>IF($R5755="","",CHOOSE($Q$2,YEAR(R5755)*12+MONTH(R5755),INT((R5755-2)/7),YEAR(R5755)*4+ROUNDUP(MONTH(R5755)/3)))</f>
        <v/>
      </c>
      <c r="P5755">
        <f>IF($R5755="","",IF($R5756="",1,IF(O5755&lt;&gt;O5756,1,0)))</f>
        <v/>
      </c>
      <c r="Q5755">
        <f>IF(P5755=1,SUM($P$7:P5755),"")</f>
        <v/>
      </c>
      <c r="R5755">
        <f>IF($A5755="","",IF(ISNUMBER($A5755),$A5755,IFERROR(DATEVALUE($A5755),NA())))</f>
        <v/>
      </c>
    </row>
    <row r="5756">
      <c r="O5756">
        <f>IF($R5756="","",CHOOSE($Q$2,YEAR(R5756)*12+MONTH(R5756),INT((R5756-2)/7),YEAR(R5756)*4+ROUNDUP(MONTH(R5756)/3)))</f>
        <v/>
      </c>
      <c r="P5756">
        <f>IF($R5756="","",IF($R5757="",1,IF(O5756&lt;&gt;O5757,1,0)))</f>
        <v/>
      </c>
      <c r="Q5756">
        <f>IF(P5756=1,SUM($P$7:P5756),"")</f>
        <v/>
      </c>
      <c r="R5756">
        <f>IF($A5756="","",IF(ISNUMBER($A5756),$A5756,IFERROR(DATEVALUE($A5756),NA())))</f>
        <v/>
      </c>
    </row>
    <row r="5757">
      <c r="O5757">
        <f>IF($R5757="","",CHOOSE($Q$2,YEAR(R5757)*12+MONTH(R5757),INT((R5757-2)/7),YEAR(R5757)*4+ROUNDUP(MONTH(R5757)/3)))</f>
        <v/>
      </c>
      <c r="P5757">
        <f>IF($R5757="","",IF($R5758="",1,IF(O5757&lt;&gt;O5758,1,0)))</f>
        <v/>
      </c>
      <c r="Q5757">
        <f>IF(P5757=1,SUM($P$7:P5757),"")</f>
        <v/>
      </c>
      <c r="R5757">
        <f>IF($A5757="","",IF(ISNUMBER($A5757),$A5757,IFERROR(DATEVALUE($A5757),NA())))</f>
        <v/>
      </c>
    </row>
    <row r="5758">
      <c r="O5758">
        <f>IF($R5758="","",CHOOSE($Q$2,YEAR(R5758)*12+MONTH(R5758),INT((R5758-2)/7),YEAR(R5758)*4+ROUNDUP(MONTH(R5758)/3)))</f>
        <v/>
      </c>
      <c r="P5758">
        <f>IF($R5758="","",IF($R5759="",1,IF(O5758&lt;&gt;O5759,1,0)))</f>
        <v/>
      </c>
      <c r="Q5758">
        <f>IF(P5758=1,SUM($P$7:P5758),"")</f>
        <v/>
      </c>
      <c r="R5758">
        <f>IF($A5758="","",IF(ISNUMBER($A5758),$A5758,IFERROR(DATEVALUE($A5758),NA())))</f>
        <v/>
      </c>
    </row>
    <row r="5759">
      <c r="O5759">
        <f>IF($R5759="","",CHOOSE($Q$2,YEAR(R5759)*12+MONTH(R5759),INT((R5759-2)/7),YEAR(R5759)*4+ROUNDUP(MONTH(R5759)/3)))</f>
        <v/>
      </c>
      <c r="P5759">
        <f>IF($R5759="","",IF($R5760="",1,IF(O5759&lt;&gt;O5760,1,0)))</f>
        <v/>
      </c>
      <c r="Q5759">
        <f>IF(P5759=1,SUM($P$7:P5759),"")</f>
        <v/>
      </c>
      <c r="R5759">
        <f>IF($A5759="","",IF(ISNUMBER($A5759),$A5759,IFERROR(DATEVALUE($A5759),NA())))</f>
        <v/>
      </c>
    </row>
    <row r="5760">
      <c r="O5760">
        <f>IF($R5760="","",CHOOSE($Q$2,YEAR(R5760)*12+MONTH(R5760),INT((R5760-2)/7),YEAR(R5760)*4+ROUNDUP(MONTH(R5760)/3)))</f>
        <v/>
      </c>
      <c r="P5760">
        <f>IF($R5760="","",IF($R5761="",1,IF(O5760&lt;&gt;O5761,1,0)))</f>
        <v/>
      </c>
      <c r="Q5760">
        <f>IF(P5760=1,SUM($P$7:P5760),"")</f>
        <v/>
      </c>
      <c r="R5760">
        <f>IF($A5760="","",IF(ISNUMBER($A5760),$A5760,IFERROR(DATEVALUE($A5760),NA())))</f>
        <v/>
      </c>
    </row>
    <row r="5761">
      <c r="O5761">
        <f>IF($R5761="","",CHOOSE($Q$2,YEAR(R5761)*12+MONTH(R5761),INT((R5761-2)/7),YEAR(R5761)*4+ROUNDUP(MONTH(R5761)/3)))</f>
        <v/>
      </c>
      <c r="P5761">
        <f>IF($R5761="","",IF($R5762="",1,IF(O5761&lt;&gt;O5762,1,0)))</f>
        <v/>
      </c>
      <c r="Q5761">
        <f>IF(P5761=1,SUM($P$7:P5761),"")</f>
        <v/>
      </c>
      <c r="R5761">
        <f>IF($A5761="","",IF(ISNUMBER($A5761),$A5761,IFERROR(DATEVALUE($A5761),NA())))</f>
        <v/>
      </c>
    </row>
    <row r="5762">
      <c r="O5762">
        <f>IF($R5762="","",CHOOSE($Q$2,YEAR(R5762)*12+MONTH(R5762),INT((R5762-2)/7),YEAR(R5762)*4+ROUNDUP(MONTH(R5762)/3)))</f>
        <v/>
      </c>
      <c r="P5762">
        <f>IF($R5762="","",IF($R5763="",1,IF(O5762&lt;&gt;O5763,1,0)))</f>
        <v/>
      </c>
      <c r="Q5762">
        <f>IF(P5762=1,SUM($P$7:P5762),"")</f>
        <v/>
      </c>
      <c r="R5762">
        <f>IF($A5762="","",IF(ISNUMBER($A5762),$A5762,IFERROR(DATEVALUE($A5762),NA())))</f>
        <v/>
      </c>
    </row>
    <row r="5763">
      <c r="O5763">
        <f>IF($R5763="","",CHOOSE($Q$2,YEAR(R5763)*12+MONTH(R5763),INT((R5763-2)/7),YEAR(R5763)*4+ROUNDUP(MONTH(R5763)/3)))</f>
        <v/>
      </c>
      <c r="P5763">
        <f>IF($R5763="","",IF($R5764="",1,IF(O5763&lt;&gt;O5764,1,0)))</f>
        <v/>
      </c>
      <c r="Q5763">
        <f>IF(P5763=1,SUM($P$7:P5763),"")</f>
        <v/>
      </c>
      <c r="R5763">
        <f>IF($A5763="","",IF(ISNUMBER($A5763),$A5763,IFERROR(DATEVALUE($A5763),NA())))</f>
        <v/>
      </c>
    </row>
    <row r="5764">
      <c r="O5764">
        <f>IF($R5764="","",CHOOSE($Q$2,YEAR(R5764)*12+MONTH(R5764),INT((R5764-2)/7),YEAR(R5764)*4+ROUNDUP(MONTH(R5764)/3)))</f>
        <v/>
      </c>
      <c r="P5764">
        <f>IF($R5764="","",IF($R5765="",1,IF(O5764&lt;&gt;O5765,1,0)))</f>
        <v/>
      </c>
      <c r="Q5764">
        <f>IF(P5764=1,SUM($P$7:P5764),"")</f>
        <v/>
      </c>
      <c r="R5764">
        <f>IF($A5764="","",IF(ISNUMBER($A5764),$A5764,IFERROR(DATEVALUE($A5764),NA())))</f>
        <v/>
      </c>
    </row>
    <row r="5765">
      <c r="O5765">
        <f>IF($R5765="","",CHOOSE($Q$2,YEAR(R5765)*12+MONTH(R5765),INT((R5765-2)/7),YEAR(R5765)*4+ROUNDUP(MONTH(R5765)/3)))</f>
        <v/>
      </c>
      <c r="P5765">
        <f>IF($R5765="","",IF($R5766="",1,IF(O5765&lt;&gt;O5766,1,0)))</f>
        <v/>
      </c>
      <c r="Q5765">
        <f>IF(P5765=1,SUM($P$7:P5765),"")</f>
        <v/>
      </c>
      <c r="R5765">
        <f>IF($A5765="","",IF(ISNUMBER($A5765),$A5765,IFERROR(DATEVALUE($A5765),NA())))</f>
        <v/>
      </c>
    </row>
    <row r="5766">
      <c r="O5766">
        <f>IF($R5766="","",CHOOSE($Q$2,YEAR(R5766)*12+MONTH(R5766),INT((R5766-2)/7),YEAR(R5766)*4+ROUNDUP(MONTH(R5766)/3)))</f>
        <v/>
      </c>
      <c r="P5766">
        <f>IF($R5766="","",IF($R5767="",1,IF(O5766&lt;&gt;O5767,1,0)))</f>
        <v/>
      </c>
      <c r="Q5766">
        <f>IF(P5766=1,SUM($P$7:P5766),"")</f>
        <v/>
      </c>
      <c r="R5766">
        <f>IF($A5766="","",IF(ISNUMBER($A5766),$A5766,IFERROR(DATEVALUE($A5766),NA())))</f>
        <v/>
      </c>
    </row>
    <row r="5767">
      <c r="O5767">
        <f>IF($R5767="","",CHOOSE($Q$2,YEAR(R5767)*12+MONTH(R5767),INT((R5767-2)/7),YEAR(R5767)*4+ROUNDUP(MONTH(R5767)/3)))</f>
        <v/>
      </c>
      <c r="P5767">
        <f>IF($R5767="","",IF($R5768="",1,IF(O5767&lt;&gt;O5768,1,0)))</f>
        <v/>
      </c>
      <c r="Q5767">
        <f>IF(P5767=1,SUM($P$7:P5767),"")</f>
        <v/>
      </c>
      <c r="R5767">
        <f>IF($A5767="","",IF(ISNUMBER($A5767),$A5767,IFERROR(DATEVALUE($A5767),NA())))</f>
        <v/>
      </c>
    </row>
    <row r="5768">
      <c r="O5768">
        <f>IF($R5768="","",CHOOSE($Q$2,YEAR(R5768)*12+MONTH(R5768),INT((R5768-2)/7),YEAR(R5768)*4+ROUNDUP(MONTH(R5768)/3)))</f>
        <v/>
      </c>
      <c r="P5768">
        <f>IF($R5768="","",IF($R5769="",1,IF(O5768&lt;&gt;O5769,1,0)))</f>
        <v/>
      </c>
      <c r="Q5768">
        <f>IF(P5768=1,SUM($P$7:P5768),"")</f>
        <v/>
      </c>
      <c r="R5768">
        <f>IF($A5768="","",IF(ISNUMBER($A5768),$A5768,IFERROR(DATEVALUE($A5768),NA())))</f>
        <v/>
      </c>
    </row>
    <row r="5769">
      <c r="O5769">
        <f>IF($R5769="","",CHOOSE($Q$2,YEAR(R5769)*12+MONTH(R5769),INT((R5769-2)/7),YEAR(R5769)*4+ROUNDUP(MONTH(R5769)/3)))</f>
        <v/>
      </c>
      <c r="P5769">
        <f>IF($R5769="","",IF($R5770="",1,IF(O5769&lt;&gt;O5770,1,0)))</f>
        <v/>
      </c>
      <c r="Q5769">
        <f>IF(P5769=1,SUM($P$7:P5769),"")</f>
        <v/>
      </c>
      <c r="R5769">
        <f>IF($A5769="","",IF(ISNUMBER($A5769),$A5769,IFERROR(DATEVALUE($A5769),NA())))</f>
        <v/>
      </c>
    </row>
    <row r="5770">
      <c r="O5770">
        <f>IF($R5770="","",CHOOSE($Q$2,YEAR(R5770)*12+MONTH(R5770),INT((R5770-2)/7),YEAR(R5770)*4+ROUNDUP(MONTH(R5770)/3)))</f>
        <v/>
      </c>
      <c r="P5770">
        <f>IF($R5770="","",IF($R5771="",1,IF(O5770&lt;&gt;O5771,1,0)))</f>
        <v/>
      </c>
      <c r="Q5770">
        <f>IF(P5770=1,SUM($P$7:P5770),"")</f>
        <v/>
      </c>
      <c r="R5770">
        <f>IF($A5770="","",IF(ISNUMBER($A5770),$A5770,IFERROR(DATEVALUE($A5770),NA())))</f>
        <v/>
      </c>
    </row>
    <row r="5771">
      <c r="O5771">
        <f>IF($R5771="","",CHOOSE($Q$2,YEAR(R5771)*12+MONTH(R5771),INT((R5771-2)/7),YEAR(R5771)*4+ROUNDUP(MONTH(R5771)/3)))</f>
        <v/>
      </c>
      <c r="P5771">
        <f>IF($R5771="","",IF($R5772="",1,IF(O5771&lt;&gt;O5772,1,0)))</f>
        <v/>
      </c>
      <c r="Q5771">
        <f>IF(P5771=1,SUM($P$7:P5771),"")</f>
        <v/>
      </c>
      <c r="R5771">
        <f>IF($A5771="","",IF(ISNUMBER($A5771),$A5771,IFERROR(DATEVALUE($A5771),NA())))</f>
        <v/>
      </c>
    </row>
    <row r="5772">
      <c r="O5772">
        <f>IF($R5772="","",CHOOSE($Q$2,YEAR(R5772)*12+MONTH(R5772),INT((R5772-2)/7),YEAR(R5772)*4+ROUNDUP(MONTH(R5772)/3)))</f>
        <v/>
      </c>
      <c r="P5772">
        <f>IF($R5772="","",IF($R5773="",1,IF(O5772&lt;&gt;O5773,1,0)))</f>
        <v/>
      </c>
      <c r="Q5772">
        <f>IF(P5772=1,SUM($P$7:P5772),"")</f>
        <v/>
      </c>
      <c r="R5772">
        <f>IF($A5772="","",IF(ISNUMBER($A5772),$A5772,IFERROR(DATEVALUE($A5772),NA())))</f>
        <v/>
      </c>
    </row>
    <row r="5773">
      <c r="O5773">
        <f>IF($R5773="","",CHOOSE($Q$2,YEAR(R5773)*12+MONTH(R5773),INT((R5773-2)/7),YEAR(R5773)*4+ROUNDUP(MONTH(R5773)/3)))</f>
        <v/>
      </c>
      <c r="P5773">
        <f>IF($R5773="","",IF($R5774="",1,IF(O5773&lt;&gt;O5774,1,0)))</f>
        <v/>
      </c>
      <c r="Q5773">
        <f>IF(P5773=1,SUM($P$7:P5773),"")</f>
        <v/>
      </c>
      <c r="R5773">
        <f>IF($A5773="","",IF(ISNUMBER($A5773),$A5773,IFERROR(DATEVALUE($A5773),NA())))</f>
        <v/>
      </c>
    </row>
    <row r="5774">
      <c r="O5774">
        <f>IF($R5774="","",CHOOSE($Q$2,YEAR(R5774)*12+MONTH(R5774),INT((R5774-2)/7),YEAR(R5774)*4+ROUNDUP(MONTH(R5774)/3)))</f>
        <v/>
      </c>
      <c r="P5774">
        <f>IF($R5774="","",IF($R5775="",1,IF(O5774&lt;&gt;O5775,1,0)))</f>
        <v/>
      </c>
      <c r="Q5774">
        <f>IF(P5774=1,SUM($P$7:P5774),"")</f>
        <v/>
      </c>
      <c r="R5774">
        <f>IF($A5774="","",IF(ISNUMBER($A5774),$A5774,IFERROR(DATEVALUE($A5774),NA())))</f>
        <v/>
      </c>
    </row>
    <row r="5775">
      <c r="O5775">
        <f>IF($R5775="","",CHOOSE($Q$2,YEAR(R5775)*12+MONTH(R5775),INT((R5775-2)/7),YEAR(R5775)*4+ROUNDUP(MONTH(R5775)/3)))</f>
        <v/>
      </c>
      <c r="P5775">
        <f>IF($R5775="","",IF($R5776="",1,IF(O5775&lt;&gt;O5776,1,0)))</f>
        <v/>
      </c>
      <c r="Q5775">
        <f>IF(P5775=1,SUM($P$7:P5775),"")</f>
        <v/>
      </c>
      <c r="R5775">
        <f>IF($A5775="","",IF(ISNUMBER($A5775),$A5775,IFERROR(DATEVALUE($A5775),NA())))</f>
        <v/>
      </c>
    </row>
    <row r="5776">
      <c r="O5776">
        <f>IF($R5776="","",CHOOSE($Q$2,YEAR(R5776)*12+MONTH(R5776),INT((R5776-2)/7),YEAR(R5776)*4+ROUNDUP(MONTH(R5776)/3)))</f>
        <v/>
      </c>
      <c r="P5776">
        <f>IF($R5776="","",IF($R5777="",1,IF(O5776&lt;&gt;O5777,1,0)))</f>
        <v/>
      </c>
      <c r="Q5776">
        <f>IF(P5776=1,SUM($P$7:P5776),"")</f>
        <v/>
      </c>
      <c r="R5776">
        <f>IF($A5776="","",IF(ISNUMBER($A5776),$A5776,IFERROR(DATEVALUE($A5776),NA())))</f>
        <v/>
      </c>
    </row>
    <row r="5777">
      <c r="O5777">
        <f>IF($R5777="","",CHOOSE($Q$2,YEAR(R5777)*12+MONTH(R5777),INT((R5777-2)/7),YEAR(R5777)*4+ROUNDUP(MONTH(R5777)/3)))</f>
        <v/>
      </c>
      <c r="P5777">
        <f>IF($R5777="","",IF($R5778="",1,IF(O5777&lt;&gt;O5778,1,0)))</f>
        <v/>
      </c>
      <c r="Q5777">
        <f>IF(P5777=1,SUM($P$7:P5777),"")</f>
        <v/>
      </c>
      <c r="R5777">
        <f>IF($A5777="","",IF(ISNUMBER($A5777),$A5777,IFERROR(DATEVALUE($A5777),NA())))</f>
        <v/>
      </c>
    </row>
    <row r="5778">
      <c r="O5778">
        <f>IF($R5778="","",CHOOSE($Q$2,YEAR(R5778)*12+MONTH(R5778),INT((R5778-2)/7),YEAR(R5778)*4+ROUNDUP(MONTH(R5778)/3)))</f>
        <v/>
      </c>
      <c r="P5778">
        <f>IF($R5778="","",IF($R5779="",1,IF(O5778&lt;&gt;O5779,1,0)))</f>
        <v/>
      </c>
      <c r="Q5778">
        <f>IF(P5778=1,SUM($P$7:P5778),"")</f>
        <v/>
      </c>
      <c r="R5778">
        <f>IF($A5778="","",IF(ISNUMBER($A5778),$A5778,IFERROR(DATEVALUE($A5778),NA())))</f>
        <v/>
      </c>
    </row>
    <row r="5779">
      <c r="O5779">
        <f>IF($R5779="","",CHOOSE($Q$2,YEAR(R5779)*12+MONTH(R5779),INT((R5779-2)/7),YEAR(R5779)*4+ROUNDUP(MONTH(R5779)/3)))</f>
        <v/>
      </c>
      <c r="P5779">
        <f>IF($R5779="","",IF($R5780="",1,IF(O5779&lt;&gt;O5780,1,0)))</f>
        <v/>
      </c>
      <c r="Q5779">
        <f>IF(P5779=1,SUM($P$7:P5779),"")</f>
        <v/>
      </c>
      <c r="R5779">
        <f>IF($A5779="","",IF(ISNUMBER($A5779),$A5779,IFERROR(DATEVALUE($A5779),NA())))</f>
        <v/>
      </c>
    </row>
    <row r="5780">
      <c r="O5780">
        <f>IF($R5780="","",CHOOSE($Q$2,YEAR(R5780)*12+MONTH(R5780),INT((R5780-2)/7),YEAR(R5780)*4+ROUNDUP(MONTH(R5780)/3)))</f>
        <v/>
      </c>
      <c r="P5780">
        <f>IF($R5780="","",IF($R5781="",1,IF(O5780&lt;&gt;O5781,1,0)))</f>
        <v/>
      </c>
      <c r="Q5780">
        <f>IF(P5780=1,SUM($P$7:P5780),"")</f>
        <v/>
      </c>
      <c r="R5780">
        <f>IF($A5780="","",IF(ISNUMBER($A5780),$A5780,IFERROR(DATEVALUE($A5780),NA())))</f>
        <v/>
      </c>
    </row>
    <row r="5781">
      <c r="O5781">
        <f>IF($R5781="","",CHOOSE($Q$2,YEAR(R5781)*12+MONTH(R5781),INT((R5781-2)/7),YEAR(R5781)*4+ROUNDUP(MONTH(R5781)/3)))</f>
        <v/>
      </c>
      <c r="P5781">
        <f>IF($R5781="","",IF($R5782="",1,IF(O5781&lt;&gt;O5782,1,0)))</f>
        <v/>
      </c>
      <c r="Q5781">
        <f>IF(P5781=1,SUM($P$7:P5781),"")</f>
        <v/>
      </c>
      <c r="R5781">
        <f>IF($A5781="","",IF(ISNUMBER($A5781),$A5781,IFERROR(DATEVALUE($A5781),NA())))</f>
        <v/>
      </c>
    </row>
    <row r="5782">
      <c r="O5782">
        <f>IF($R5782="","",CHOOSE($Q$2,YEAR(R5782)*12+MONTH(R5782),INT((R5782-2)/7),YEAR(R5782)*4+ROUNDUP(MONTH(R5782)/3)))</f>
        <v/>
      </c>
      <c r="P5782">
        <f>IF($R5782="","",IF($R5783="",1,IF(O5782&lt;&gt;O5783,1,0)))</f>
        <v/>
      </c>
      <c r="Q5782">
        <f>IF(P5782=1,SUM($P$7:P5782),"")</f>
        <v/>
      </c>
      <c r="R5782">
        <f>IF($A5782="","",IF(ISNUMBER($A5782),$A5782,IFERROR(DATEVALUE($A5782),NA())))</f>
        <v/>
      </c>
    </row>
    <row r="5783">
      <c r="O5783">
        <f>IF($R5783="","",CHOOSE($Q$2,YEAR(R5783)*12+MONTH(R5783),INT((R5783-2)/7),YEAR(R5783)*4+ROUNDUP(MONTH(R5783)/3)))</f>
        <v/>
      </c>
      <c r="P5783">
        <f>IF($R5783="","",IF($R5784="",1,IF(O5783&lt;&gt;O5784,1,0)))</f>
        <v/>
      </c>
      <c r="Q5783">
        <f>IF(P5783=1,SUM($P$7:P5783),"")</f>
        <v/>
      </c>
      <c r="R5783">
        <f>IF($A5783="","",IF(ISNUMBER($A5783),$A5783,IFERROR(DATEVALUE($A5783),NA())))</f>
        <v/>
      </c>
    </row>
    <row r="5784">
      <c r="O5784">
        <f>IF($R5784="","",CHOOSE($Q$2,YEAR(R5784)*12+MONTH(R5784),INT((R5784-2)/7),YEAR(R5784)*4+ROUNDUP(MONTH(R5784)/3)))</f>
        <v/>
      </c>
      <c r="P5784">
        <f>IF($R5784="","",IF($R5785="",1,IF(O5784&lt;&gt;O5785,1,0)))</f>
        <v/>
      </c>
      <c r="Q5784">
        <f>IF(P5784=1,SUM($P$7:P5784),"")</f>
        <v/>
      </c>
      <c r="R5784">
        <f>IF($A5784="","",IF(ISNUMBER($A5784),$A5784,IFERROR(DATEVALUE($A5784),NA())))</f>
        <v/>
      </c>
    </row>
    <row r="5785">
      <c r="O5785">
        <f>IF($R5785="","",CHOOSE($Q$2,YEAR(R5785)*12+MONTH(R5785),INT((R5785-2)/7),YEAR(R5785)*4+ROUNDUP(MONTH(R5785)/3)))</f>
        <v/>
      </c>
      <c r="P5785">
        <f>IF($R5785="","",IF($R5786="",1,IF(O5785&lt;&gt;O5786,1,0)))</f>
        <v/>
      </c>
      <c r="Q5785">
        <f>IF(P5785=1,SUM($P$7:P5785),"")</f>
        <v/>
      </c>
      <c r="R5785">
        <f>IF($A5785="","",IF(ISNUMBER($A5785),$A5785,IFERROR(DATEVALUE($A5785),NA())))</f>
        <v/>
      </c>
    </row>
    <row r="5786">
      <c r="O5786">
        <f>IF($R5786="","",CHOOSE($Q$2,YEAR(R5786)*12+MONTH(R5786),INT((R5786-2)/7),YEAR(R5786)*4+ROUNDUP(MONTH(R5786)/3)))</f>
        <v/>
      </c>
      <c r="P5786">
        <f>IF($R5786="","",IF($R5787="",1,IF(O5786&lt;&gt;O5787,1,0)))</f>
        <v/>
      </c>
      <c r="Q5786">
        <f>IF(P5786=1,SUM($P$7:P5786),"")</f>
        <v/>
      </c>
      <c r="R5786">
        <f>IF($A5786="","",IF(ISNUMBER($A5786),$A5786,IFERROR(DATEVALUE($A5786),NA())))</f>
        <v/>
      </c>
    </row>
    <row r="5787">
      <c r="O5787">
        <f>IF($R5787="","",CHOOSE($Q$2,YEAR(R5787)*12+MONTH(R5787),INT((R5787-2)/7),YEAR(R5787)*4+ROUNDUP(MONTH(R5787)/3)))</f>
        <v/>
      </c>
      <c r="P5787">
        <f>IF($R5787="","",IF($R5788="",1,IF(O5787&lt;&gt;O5788,1,0)))</f>
        <v/>
      </c>
      <c r="Q5787">
        <f>IF(P5787=1,SUM($P$7:P5787),"")</f>
        <v/>
      </c>
      <c r="R5787">
        <f>IF($A5787="","",IF(ISNUMBER($A5787),$A5787,IFERROR(DATEVALUE($A5787),NA())))</f>
        <v/>
      </c>
    </row>
    <row r="5788">
      <c r="O5788">
        <f>IF($R5788="","",CHOOSE($Q$2,YEAR(R5788)*12+MONTH(R5788),INT((R5788-2)/7),YEAR(R5788)*4+ROUNDUP(MONTH(R5788)/3)))</f>
        <v/>
      </c>
      <c r="P5788">
        <f>IF($R5788="","",IF($R5789="",1,IF(O5788&lt;&gt;O5789,1,0)))</f>
        <v/>
      </c>
      <c r="Q5788">
        <f>IF(P5788=1,SUM($P$7:P5788),"")</f>
        <v/>
      </c>
      <c r="R5788">
        <f>IF($A5788="","",IF(ISNUMBER($A5788),$A5788,IFERROR(DATEVALUE($A5788),NA())))</f>
        <v/>
      </c>
    </row>
    <row r="5789">
      <c r="O5789">
        <f>IF($R5789="","",CHOOSE($Q$2,YEAR(R5789)*12+MONTH(R5789),INT((R5789-2)/7),YEAR(R5789)*4+ROUNDUP(MONTH(R5789)/3)))</f>
        <v/>
      </c>
      <c r="P5789">
        <f>IF($R5789="","",IF($R5790="",1,IF(O5789&lt;&gt;O5790,1,0)))</f>
        <v/>
      </c>
      <c r="Q5789">
        <f>IF(P5789=1,SUM($P$7:P5789),"")</f>
        <v/>
      </c>
      <c r="R5789">
        <f>IF($A5789="","",IF(ISNUMBER($A5789),$A5789,IFERROR(DATEVALUE($A5789),NA())))</f>
        <v/>
      </c>
    </row>
    <row r="5790">
      <c r="O5790">
        <f>IF($R5790="","",CHOOSE($Q$2,YEAR(R5790)*12+MONTH(R5790),INT((R5790-2)/7),YEAR(R5790)*4+ROUNDUP(MONTH(R5790)/3)))</f>
        <v/>
      </c>
      <c r="P5790">
        <f>IF($R5790="","",IF($R5791="",1,IF(O5790&lt;&gt;O5791,1,0)))</f>
        <v/>
      </c>
      <c r="Q5790">
        <f>IF(P5790=1,SUM($P$7:P5790),"")</f>
        <v/>
      </c>
      <c r="R5790">
        <f>IF($A5790="","",IF(ISNUMBER($A5790),$A5790,IFERROR(DATEVALUE($A5790),NA())))</f>
        <v/>
      </c>
    </row>
    <row r="5791">
      <c r="O5791">
        <f>IF($R5791="","",CHOOSE($Q$2,YEAR(R5791)*12+MONTH(R5791),INT((R5791-2)/7),YEAR(R5791)*4+ROUNDUP(MONTH(R5791)/3)))</f>
        <v/>
      </c>
      <c r="P5791">
        <f>IF($R5791="","",IF($R5792="",1,IF(O5791&lt;&gt;O5792,1,0)))</f>
        <v/>
      </c>
      <c r="Q5791">
        <f>IF(P5791=1,SUM($P$7:P5791),"")</f>
        <v/>
      </c>
      <c r="R5791">
        <f>IF($A5791="","",IF(ISNUMBER($A5791),$A5791,IFERROR(DATEVALUE($A5791),NA())))</f>
        <v/>
      </c>
    </row>
    <row r="5792">
      <c r="O5792">
        <f>IF($R5792="","",CHOOSE($Q$2,YEAR(R5792)*12+MONTH(R5792),INT((R5792-2)/7),YEAR(R5792)*4+ROUNDUP(MONTH(R5792)/3)))</f>
        <v/>
      </c>
      <c r="P5792">
        <f>IF($R5792="","",IF($R5793="",1,IF(O5792&lt;&gt;O5793,1,0)))</f>
        <v/>
      </c>
      <c r="Q5792">
        <f>IF(P5792=1,SUM($P$7:P5792),"")</f>
        <v/>
      </c>
      <c r="R5792">
        <f>IF($A5792="","",IF(ISNUMBER($A5792),$A5792,IFERROR(DATEVALUE($A5792),NA())))</f>
        <v/>
      </c>
    </row>
    <row r="5793">
      <c r="O5793">
        <f>IF($R5793="","",CHOOSE($Q$2,YEAR(R5793)*12+MONTH(R5793),INT((R5793-2)/7),YEAR(R5793)*4+ROUNDUP(MONTH(R5793)/3)))</f>
        <v/>
      </c>
      <c r="P5793">
        <f>IF($R5793="","",IF($R5794="",1,IF(O5793&lt;&gt;O5794,1,0)))</f>
        <v/>
      </c>
      <c r="Q5793">
        <f>IF(P5793=1,SUM($P$7:P5793),"")</f>
        <v/>
      </c>
      <c r="R5793">
        <f>IF($A5793="","",IF(ISNUMBER($A5793),$A5793,IFERROR(DATEVALUE($A5793),NA())))</f>
        <v/>
      </c>
    </row>
    <row r="5794">
      <c r="O5794">
        <f>IF($R5794="","",CHOOSE($Q$2,YEAR(R5794)*12+MONTH(R5794),INT((R5794-2)/7),YEAR(R5794)*4+ROUNDUP(MONTH(R5794)/3)))</f>
        <v/>
      </c>
      <c r="P5794">
        <f>IF($R5794="","",IF($R5795="",1,IF(O5794&lt;&gt;O5795,1,0)))</f>
        <v/>
      </c>
      <c r="Q5794">
        <f>IF(P5794=1,SUM($P$7:P5794),"")</f>
        <v/>
      </c>
      <c r="R5794">
        <f>IF($A5794="","",IF(ISNUMBER($A5794),$A5794,IFERROR(DATEVALUE($A5794),NA())))</f>
        <v/>
      </c>
    </row>
    <row r="5795">
      <c r="O5795">
        <f>IF($R5795="","",CHOOSE($Q$2,YEAR(R5795)*12+MONTH(R5795),INT((R5795-2)/7),YEAR(R5795)*4+ROUNDUP(MONTH(R5795)/3)))</f>
        <v/>
      </c>
      <c r="P5795">
        <f>IF($R5795="","",IF($R5796="",1,IF(O5795&lt;&gt;O5796,1,0)))</f>
        <v/>
      </c>
      <c r="Q5795">
        <f>IF(P5795=1,SUM($P$7:P5795),"")</f>
        <v/>
      </c>
      <c r="R5795">
        <f>IF($A5795="","",IF(ISNUMBER($A5795),$A5795,IFERROR(DATEVALUE($A5795),NA())))</f>
        <v/>
      </c>
    </row>
    <row r="5796">
      <c r="O5796">
        <f>IF($R5796="","",CHOOSE($Q$2,YEAR(R5796)*12+MONTH(R5796),INT((R5796-2)/7),YEAR(R5796)*4+ROUNDUP(MONTH(R5796)/3)))</f>
        <v/>
      </c>
      <c r="P5796">
        <f>IF($R5796="","",IF($R5797="",1,IF(O5796&lt;&gt;O5797,1,0)))</f>
        <v/>
      </c>
      <c r="Q5796">
        <f>IF(P5796=1,SUM($P$7:P5796),"")</f>
        <v/>
      </c>
      <c r="R5796">
        <f>IF($A5796="","",IF(ISNUMBER($A5796),$A5796,IFERROR(DATEVALUE($A5796),NA())))</f>
        <v/>
      </c>
    </row>
    <row r="5797">
      <c r="O5797">
        <f>IF($R5797="","",CHOOSE($Q$2,YEAR(R5797)*12+MONTH(R5797),INT((R5797-2)/7),YEAR(R5797)*4+ROUNDUP(MONTH(R5797)/3)))</f>
        <v/>
      </c>
      <c r="P5797">
        <f>IF($R5797="","",IF($R5798="",1,IF(O5797&lt;&gt;O5798,1,0)))</f>
        <v/>
      </c>
      <c r="Q5797">
        <f>IF(P5797=1,SUM($P$7:P5797),"")</f>
        <v/>
      </c>
      <c r="R5797">
        <f>IF($A5797="","",IF(ISNUMBER($A5797),$A5797,IFERROR(DATEVALUE($A5797),NA())))</f>
        <v/>
      </c>
    </row>
    <row r="5798">
      <c r="O5798">
        <f>IF($R5798="","",CHOOSE($Q$2,YEAR(R5798)*12+MONTH(R5798),INT((R5798-2)/7),YEAR(R5798)*4+ROUNDUP(MONTH(R5798)/3)))</f>
        <v/>
      </c>
      <c r="P5798">
        <f>IF($R5798="","",IF($R5799="",1,IF(O5798&lt;&gt;O5799,1,0)))</f>
        <v/>
      </c>
      <c r="Q5798">
        <f>IF(P5798=1,SUM($P$7:P5798),"")</f>
        <v/>
      </c>
      <c r="R5798">
        <f>IF($A5798="","",IF(ISNUMBER($A5798),$A5798,IFERROR(DATEVALUE($A5798),NA())))</f>
        <v/>
      </c>
    </row>
    <row r="5799">
      <c r="O5799">
        <f>IF($R5799="","",CHOOSE($Q$2,YEAR(R5799)*12+MONTH(R5799),INT((R5799-2)/7),YEAR(R5799)*4+ROUNDUP(MONTH(R5799)/3)))</f>
        <v/>
      </c>
      <c r="P5799">
        <f>IF($R5799="","",IF($R5800="",1,IF(O5799&lt;&gt;O5800,1,0)))</f>
        <v/>
      </c>
      <c r="Q5799">
        <f>IF(P5799=1,SUM($P$7:P5799),"")</f>
        <v/>
      </c>
      <c r="R5799">
        <f>IF($A5799="","",IF(ISNUMBER($A5799),$A5799,IFERROR(DATEVALUE($A5799),NA())))</f>
        <v/>
      </c>
    </row>
    <row r="5800">
      <c r="O5800">
        <f>IF($R5800="","",CHOOSE($Q$2,YEAR(R5800)*12+MONTH(R5800),INT((R5800-2)/7),YEAR(R5800)*4+ROUNDUP(MONTH(R5800)/3)))</f>
        <v/>
      </c>
      <c r="P5800">
        <f>IF($R5800="","",IF($R5801="",1,IF(O5800&lt;&gt;O5801,1,0)))</f>
        <v/>
      </c>
      <c r="Q5800">
        <f>IF(P5800=1,SUM($P$7:P5800),"")</f>
        <v/>
      </c>
      <c r="R5800">
        <f>IF($A5800="","",IF(ISNUMBER($A5800),$A5800,IFERROR(DATEVALUE($A5800),NA())))</f>
        <v/>
      </c>
    </row>
    <row r="5801">
      <c r="O5801">
        <f>IF($R5801="","",CHOOSE($Q$2,YEAR(R5801)*12+MONTH(R5801),INT((R5801-2)/7),YEAR(R5801)*4+ROUNDUP(MONTH(R5801)/3)))</f>
        <v/>
      </c>
      <c r="P5801">
        <f>IF($R5801="","",IF($R5802="",1,IF(O5801&lt;&gt;O5802,1,0)))</f>
        <v/>
      </c>
      <c r="Q5801">
        <f>IF(P5801=1,SUM($P$7:P5801),"")</f>
        <v/>
      </c>
      <c r="R5801">
        <f>IF($A5801="","",IF(ISNUMBER($A5801),$A5801,IFERROR(DATEVALUE($A5801),NA())))</f>
        <v/>
      </c>
    </row>
    <row r="5802">
      <c r="O5802">
        <f>IF($R5802="","",CHOOSE($Q$2,YEAR(R5802)*12+MONTH(R5802),INT((R5802-2)/7),YEAR(R5802)*4+ROUNDUP(MONTH(R5802)/3)))</f>
        <v/>
      </c>
      <c r="P5802">
        <f>IF($R5802="","",IF($R5803="",1,IF(O5802&lt;&gt;O5803,1,0)))</f>
        <v/>
      </c>
      <c r="Q5802">
        <f>IF(P5802=1,SUM($P$7:P5802),"")</f>
        <v/>
      </c>
      <c r="R5802">
        <f>IF($A5802="","",IF(ISNUMBER($A5802),$A5802,IFERROR(DATEVALUE($A5802),NA())))</f>
        <v/>
      </c>
    </row>
    <row r="5803">
      <c r="O5803">
        <f>IF($R5803="","",CHOOSE($Q$2,YEAR(R5803)*12+MONTH(R5803),INT((R5803-2)/7),YEAR(R5803)*4+ROUNDUP(MONTH(R5803)/3)))</f>
        <v/>
      </c>
      <c r="P5803">
        <f>IF($R5803="","",IF($R5804="",1,IF(O5803&lt;&gt;O5804,1,0)))</f>
        <v/>
      </c>
      <c r="Q5803">
        <f>IF(P5803=1,SUM($P$7:P5803),"")</f>
        <v/>
      </c>
      <c r="R5803">
        <f>IF($A5803="","",IF(ISNUMBER($A5803),$A5803,IFERROR(DATEVALUE($A5803),NA())))</f>
        <v/>
      </c>
    </row>
    <row r="5804">
      <c r="O5804">
        <f>IF($R5804="","",CHOOSE($Q$2,YEAR(R5804)*12+MONTH(R5804),INT((R5804-2)/7),YEAR(R5804)*4+ROUNDUP(MONTH(R5804)/3)))</f>
        <v/>
      </c>
      <c r="P5804">
        <f>IF($R5804="","",IF($R5805="",1,IF(O5804&lt;&gt;O5805,1,0)))</f>
        <v/>
      </c>
      <c r="Q5804">
        <f>IF(P5804=1,SUM($P$7:P5804),"")</f>
        <v/>
      </c>
      <c r="R5804">
        <f>IF($A5804="","",IF(ISNUMBER($A5804),$A5804,IFERROR(DATEVALUE($A5804),NA())))</f>
        <v/>
      </c>
    </row>
    <row r="5805">
      <c r="O5805">
        <f>IF($R5805="","",CHOOSE($Q$2,YEAR(R5805)*12+MONTH(R5805),INT((R5805-2)/7),YEAR(R5805)*4+ROUNDUP(MONTH(R5805)/3)))</f>
        <v/>
      </c>
      <c r="P5805">
        <f>IF($R5805="","",IF($R5806="",1,IF(O5805&lt;&gt;O5806,1,0)))</f>
        <v/>
      </c>
      <c r="Q5805">
        <f>IF(P5805=1,SUM($P$7:P5805),"")</f>
        <v/>
      </c>
      <c r="R5805">
        <f>IF($A5805="","",IF(ISNUMBER($A5805),$A5805,IFERROR(DATEVALUE($A5805),NA())))</f>
        <v/>
      </c>
    </row>
    <row r="5806">
      <c r="O5806">
        <f>IF($R5806="","",CHOOSE($Q$2,YEAR(R5806)*12+MONTH(R5806),INT((R5806-2)/7),YEAR(R5806)*4+ROUNDUP(MONTH(R5806)/3)))</f>
        <v/>
      </c>
      <c r="P5806">
        <f>IF($R5806="","",IF($R5807="",1,IF(O5806&lt;&gt;O5807,1,0)))</f>
        <v/>
      </c>
      <c r="Q5806">
        <f>IF(P5806=1,SUM($P$7:P5806),"")</f>
        <v/>
      </c>
      <c r="R5806">
        <f>IF($A5806="","",IF(ISNUMBER($A5806),$A5806,IFERROR(DATEVALUE($A5806),NA())))</f>
        <v/>
      </c>
    </row>
    <row r="5807">
      <c r="O5807">
        <f>IF($R5807="","",CHOOSE($Q$2,YEAR(R5807)*12+MONTH(R5807),INT((R5807-2)/7),YEAR(R5807)*4+ROUNDUP(MONTH(R5807)/3)))</f>
        <v/>
      </c>
      <c r="P5807">
        <f>IF($R5807="","",IF($R5808="",1,IF(O5807&lt;&gt;O5808,1,0)))</f>
        <v/>
      </c>
      <c r="Q5807">
        <f>IF(P5807=1,SUM($P$7:P5807),"")</f>
        <v/>
      </c>
      <c r="R5807">
        <f>IF($A5807="","",IF(ISNUMBER($A5807),$A5807,IFERROR(DATEVALUE($A5807),NA())))</f>
        <v/>
      </c>
    </row>
    <row r="5808">
      <c r="O5808">
        <f>IF($R5808="","",CHOOSE($Q$2,YEAR(R5808)*12+MONTH(R5808),INT((R5808-2)/7),YEAR(R5808)*4+ROUNDUP(MONTH(R5808)/3)))</f>
        <v/>
      </c>
      <c r="P5808">
        <f>IF($R5808="","",IF($R5809="",1,IF(O5808&lt;&gt;O5809,1,0)))</f>
        <v/>
      </c>
      <c r="Q5808">
        <f>IF(P5808=1,SUM($P$7:P5808),"")</f>
        <v/>
      </c>
      <c r="R5808">
        <f>IF($A5808="","",IF(ISNUMBER($A5808),$A5808,IFERROR(DATEVALUE($A5808),NA())))</f>
        <v/>
      </c>
    </row>
    <row r="5809">
      <c r="O5809">
        <f>IF($R5809="","",CHOOSE($Q$2,YEAR(R5809)*12+MONTH(R5809),INT((R5809-2)/7),YEAR(R5809)*4+ROUNDUP(MONTH(R5809)/3)))</f>
        <v/>
      </c>
      <c r="P5809">
        <f>IF($R5809="","",IF($R5810="",1,IF(O5809&lt;&gt;O5810,1,0)))</f>
        <v/>
      </c>
      <c r="Q5809">
        <f>IF(P5809=1,SUM($P$7:P5809),"")</f>
        <v/>
      </c>
      <c r="R5809">
        <f>IF($A5809="","",IF(ISNUMBER($A5809),$A5809,IFERROR(DATEVALUE($A5809),NA())))</f>
        <v/>
      </c>
    </row>
    <row r="5810">
      <c r="O5810">
        <f>IF($R5810="","",CHOOSE($Q$2,YEAR(R5810)*12+MONTH(R5810),INT((R5810-2)/7),YEAR(R5810)*4+ROUNDUP(MONTH(R5810)/3)))</f>
        <v/>
      </c>
      <c r="P5810">
        <f>IF($R5810="","",IF($R5811="",1,IF(O5810&lt;&gt;O5811,1,0)))</f>
        <v/>
      </c>
      <c r="Q5810">
        <f>IF(P5810=1,SUM($P$7:P5810),"")</f>
        <v/>
      </c>
      <c r="R5810">
        <f>IF($A5810="","",IF(ISNUMBER($A5810),$A5810,IFERROR(DATEVALUE($A5810),NA())))</f>
        <v/>
      </c>
    </row>
    <row r="5811">
      <c r="O5811">
        <f>IF($R5811="","",CHOOSE($Q$2,YEAR(R5811)*12+MONTH(R5811),INT((R5811-2)/7),YEAR(R5811)*4+ROUNDUP(MONTH(R5811)/3)))</f>
        <v/>
      </c>
      <c r="P5811">
        <f>IF($R5811="","",IF($R5812="",1,IF(O5811&lt;&gt;O5812,1,0)))</f>
        <v/>
      </c>
      <c r="Q5811">
        <f>IF(P5811=1,SUM($P$7:P5811),"")</f>
        <v/>
      </c>
      <c r="R5811">
        <f>IF($A5811="","",IF(ISNUMBER($A5811),$A5811,IFERROR(DATEVALUE($A5811),NA())))</f>
        <v/>
      </c>
    </row>
    <row r="5812">
      <c r="O5812">
        <f>IF($R5812="","",CHOOSE($Q$2,YEAR(R5812)*12+MONTH(R5812),INT((R5812-2)/7),YEAR(R5812)*4+ROUNDUP(MONTH(R5812)/3)))</f>
        <v/>
      </c>
      <c r="P5812">
        <f>IF($R5812="","",IF($R5813="",1,IF(O5812&lt;&gt;O5813,1,0)))</f>
        <v/>
      </c>
      <c r="Q5812">
        <f>IF(P5812=1,SUM($P$7:P5812),"")</f>
        <v/>
      </c>
      <c r="R5812">
        <f>IF($A5812="","",IF(ISNUMBER($A5812),$A5812,IFERROR(DATEVALUE($A5812),NA())))</f>
        <v/>
      </c>
    </row>
    <row r="5813">
      <c r="O5813">
        <f>IF($R5813="","",CHOOSE($Q$2,YEAR(R5813)*12+MONTH(R5813),INT((R5813-2)/7),YEAR(R5813)*4+ROUNDUP(MONTH(R5813)/3)))</f>
        <v/>
      </c>
      <c r="P5813">
        <f>IF($R5813="","",IF($R5814="",1,IF(O5813&lt;&gt;O5814,1,0)))</f>
        <v/>
      </c>
      <c r="Q5813">
        <f>IF(P5813=1,SUM($P$7:P5813),"")</f>
        <v/>
      </c>
      <c r="R5813">
        <f>IF($A5813="","",IF(ISNUMBER($A5813),$A5813,IFERROR(DATEVALUE($A5813),NA())))</f>
        <v/>
      </c>
    </row>
    <row r="5814">
      <c r="O5814">
        <f>IF($R5814="","",CHOOSE($Q$2,YEAR(R5814)*12+MONTH(R5814),INT((R5814-2)/7),YEAR(R5814)*4+ROUNDUP(MONTH(R5814)/3)))</f>
        <v/>
      </c>
      <c r="P5814">
        <f>IF($R5814="","",IF($R5815="",1,IF(O5814&lt;&gt;O5815,1,0)))</f>
        <v/>
      </c>
      <c r="Q5814">
        <f>IF(P5814=1,SUM($P$7:P5814),"")</f>
        <v/>
      </c>
      <c r="R5814">
        <f>IF($A5814="","",IF(ISNUMBER($A5814),$A5814,IFERROR(DATEVALUE($A5814),NA())))</f>
        <v/>
      </c>
    </row>
    <row r="5815">
      <c r="O5815">
        <f>IF($R5815="","",CHOOSE($Q$2,YEAR(R5815)*12+MONTH(R5815),INT((R5815-2)/7),YEAR(R5815)*4+ROUNDUP(MONTH(R5815)/3)))</f>
        <v/>
      </c>
      <c r="P5815">
        <f>IF($R5815="","",IF($R5816="",1,IF(O5815&lt;&gt;O5816,1,0)))</f>
        <v/>
      </c>
      <c r="Q5815">
        <f>IF(P5815=1,SUM($P$7:P5815),"")</f>
        <v/>
      </c>
      <c r="R5815">
        <f>IF($A5815="","",IF(ISNUMBER($A5815),$A5815,IFERROR(DATEVALUE($A5815),NA())))</f>
        <v/>
      </c>
    </row>
    <row r="5816">
      <c r="O5816">
        <f>IF($R5816="","",CHOOSE($Q$2,YEAR(R5816)*12+MONTH(R5816),INT((R5816-2)/7),YEAR(R5816)*4+ROUNDUP(MONTH(R5816)/3)))</f>
        <v/>
      </c>
      <c r="P5816">
        <f>IF($R5816="","",IF($R5817="",1,IF(O5816&lt;&gt;O5817,1,0)))</f>
        <v/>
      </c>
      <c r="Q5816">
        <f>IF(P5816=1,SUM($P$7:P5816),"")</f>
        <v/>
      </c>
      <c r="R5816">
        <f>IF($A5816="","",IF(ISNUMBER($A5816),$A5816,IFERROR(DATEVALUE($A5816),NA())))</f>
        <v/>
      </c>
    </row>
    <row r="5817">
      <c r="O5817">
        <f>IF($R5817="","",CHOOSE($Q$2,YEAR(R5817)*12+MONTH(R5817),INT((R5817-2)/7),YEAR(R5817)*4+ROUNDUP(MONTH(R5817)/3)))</f>
        <v/>
      </c>
      <c r="P5817">
        <f>IF($R5817="","",IF($R5818="",1,IF(O5817&lt;&gt;O5818,1,0)))</f>
        <v/>
      </c>
      <c r="Q5817">
        <f>IF(P5817=1,SUM($P$7:P5817),"")</f>
        <v/>
      </c>
      <c r="R5817">
        <f>IF($A5817="","",IF(ISNUMBER($A5817),$A5817,IFERROR(DATEVALUE($A5817),NA())))</f>
        <v/>
      </c>
    </row>
    <row r="5818">
      <c r="O5818">
        <f>IF($R5818="","",CHOOSE($Q$2,YEAR(R5818)*12+MONTH(R5818),INT((R5818-2)/7),YEAR(R5818)*4+ROUNDUP(MONTH(R5818)/3)))</f>
        <v/>
      </c>
      <c r="P5818">
        <f>IF($R5818="","",IF($R5819="",1,IF(O5818&lt;&gt;O5819,1,0)))</f>
        <v/>
      </c>
      <c r="Q5818">
        <f>IF(P5818=1,SUM($P$7:P5818),"")</f>
        <v/>
      </c>
      <c r="R5818">
        <f>IF($A5818="","",IF(ISNUMBER($A5818),$A5818,IFERROR(DATEVALUE($A5818),NA())))</f>
        <v/>
      </c>
    </row>
    <row r="5819">
      <c r="O5819">
        <f>IF($R5819="","",CHOOSE($Q$2,YEAR(R5819)*12+MONTH(R5819),INT((R5819-2)/7),YEAR(R5819)*4+ROUNDUP(MONTH(R5819)/3)))</f>
        <v/>
      </c>
      <c r="P5819">
        <f>IF($R5819="","",IF($R5820="",1,IF(O5819&lt;&gt;O5820,1,0)))</f>
        <v/>
      </c>
      <c r="Q5819">
        <f>IF(P5819=1,SUM($P$7:P5819),"")</f>
        <v/>
      </c>
      <c r="R5819">
        <f>IF($A5819="","",IF(ISNUMBER($A5819),$A5819,IFERROR(DATEVALUE($A5819),NA())))</f>
        <v/>
      </c>
    </row>
    <row r="5820">
      <c r="O5820">
        <f>IF($R5820="","",CHOOSE($Q$2,YEAR(R5820)*12+MONTH(R5820),INT((R5820-2)/7),YEAR(R5820)*4+ROUNDUP(MONTH(R5820)/3)))</f>
        <v/>
      </c>
      <c r="P5820">
        <f>IF($R5820="","",IF($R5821="",1,IF(O5820&lt;&gt;O5821,1,0)))</f>
        <v/>
      </c>
      <c r="Q5820">
        <f>IF(P5820=1,SUM($P$7:P5820),"")</f>
        <v/>
      </c>
      <c r="R5820">
        <f>IF($A5820="","",IF(ISNUMBER($A5820),$A5820,IFERROR(DATEVALUE($A5820),NA())))</f>
        <v/>
      </c>
    </row>
    <row r="5821">
      <c r="O5821">
        <f>IF($R5821="","",CHOOSE($Q$2,YEAR(R5821)*12+MONTH(R5821),INT((R5821-2)/7),YEAR(R5821)*4+ROUNDUP(MONTH(R5821)/3)))</f>
        <v/>
      </c>
      <c r="P5821">
        <f>IF($R5821="","",IF($R5822="",1,IF(O5821&lt;&gt;O5822,1,0)))</f>
        <v/>
      </c>
      <c r="Q5821">
        <f>IF(P5821=1,SUM($P$7:P5821),"")</f>
        <v/>
      </c>
      <c r="R5821">
        <f>IF($A5821="","",IF(ISNUMBER($A5821),$A5821,IFERROR(DATEVALUE($A5821),NA())))</f>
        <v/>
      </c>
    </row>
    <row r="5822">
      <c r="O5822">
        <f>IF($R5822="","",CHOOSE($Q$2,YEAR(R5822)*12+MONTH(R5822),INT((R5822-2)/7),YEAR(R5822)*4+ROUNDUP(MONTH(R5822)/3)))</f>
        <v/>
      </c>
      <c r="P5822">
        <f>IF($R5822="","",IF($R5823="",1,IF(O5822&lt;&gt;O5823,1,0)))</f>
        <v/>
      </c>
      <c r="Q5822">
        <f>IF(P5822=1,SUM($P$7:P5822),"")</f>
        <v/>
      </c>
      <c r="R5822">
        <f>IF($A5822="","",IF(ISNUMBER($A5822),$A5822,IFERROR(DATEVALUE($A5822),NA())))</f>
        <v/>
      </c>
    </row>
    <row r="5823">
      <c r="O5823">
        <f>IF($R5823="","",CHOOSE($Q$2,YEAR(R5823)*12+MONTH(R5823),INT((R5823-2)/7),YEAR(R5823)*4+ROUNDUP(MONTH(R5823)/3)))</f>
        <v/>
      </c>
      <c r="P5823">
        <f>IF($R5823="","",IF($R5824="",1,IF(O5823&lt;&gt;O5824,1,0)))</f>
        <v/>
      </c>
      <c r="Q5823">
        <f>IF(P5823=1,SUM($P$7:P5823),"")</f>
        <v/>
      </c>
      <c r="R5823">
        <f>IF($A5823="","",IF(ISNUMBER($A5823),$A5823,IFERROR(DATEVALUE($A5823),NA())))</f>
        <v/>
      </c>
    </row>
    <row r="5824">
      <c r="O5824">
        <f>IF($R5824="","",CHOOSE($Q$2,YEAR(R5824)*12+MONTH(R5824),INT((R5824-2)/7),YEAR(R5824)*4+ROUNDUP(MONTH(R5824)/3)))</f>
        <v/>
      </c>
      <c r="P5824">
        <f>IF($R5824="","",IF($R5825="",1,IF(O5824&lt;&gt;O5825,1,0)))</f>
        <v/>
      </c>
      <c r="Q5824">
        <f>IF(P5824=1,SUM($P$7:P5824),"")</f>
        <v/>
      </c>
      <c r="R5824">
        <f>IF($A5824="","",IF(ISNUMBER($A5824),$A5824,IFERROR(DATEVALUE($A5824),NA())))</f>
        <v/>
      </c>
    </row>
    <row r="5825">
      <c r="O5825">
        <f>IF($R5825="","",CHOOSE($Q$2,YEAR(R5825)*12+MONTH(R5825),INT((R5825-2)/7),YEAR(R5825)*4+ROUNDUP(MONTH(R5825)/3)))</f>
        <v/>
      </c>
      <c r="P5825">
        <f>IF($R5825="","",IF($R5826="",1,IF(O5825&lt;&gt;O5826,1,0)))</f>
        <v/>
      </c>
      <c r="Q5825">
        <f>IF(P5825=1,SUM($P$7:P5825),"")</f>
        <v/>
      </c>
      <c r="R5825">
        <f>IF($A5825="","",IF(ISNUMBER($A5825),$A5825,IFERROR(DATEVALUE($A5825),NA())))</f>
        <v/>
      </c>
    </row>
    <row r="5826">
      <c r="O5826">
        <f>IF($R5826="","",CHOOSE($Q$2,YEAR(R5826)*12+MONTH(R5826),INT((R5826-2)/7),YEAR(R5826)*4+ROUNDUP(MONTH(R5826)/3)))</f>
        <v/>
      </c>
      <c r="P5826">
        <f>IF($R5826="","",IF($R5827="",1,IF(O5826&lt;&gt;O5827,1,0)))</f>
        <v/>
      </c>
      <c r="Q5826">
        <f>IF(P5826=1,SUM($P$7:P5826),"")</f>
        <v/>
      </c>
      <c r="R5826">
        <f>IF($A5826="","",IF(ISNUMBER($A5826),$A5826,IFERROR(DATEVALUE($A5826),NA())))</f>
        <v/>
      </c>
    </row>
    <row r="5827">
      <c r="O5827">
        <f>IF($R5827="","",CHOOSE($Q$2,YEAR(R5827)*12+MONTH(R5827),INT((R5827-2)/7),YEAR(R5827)*4+ROUNDUP(MONTH(R5827)/3)))</f>
        <v/>
      </c>
      <c r="P5827">
        <f>IF($R5827="","",IF($R5828="",1,IF(O5827&lt;&gt;O5828,1,0)))</f>
        <v/>
      </c>
      <c r="Q5827">
        <f>IF(P5827=1,SUM($P$7:P5827),"")</f>
        <v/>
      </c>
      <c r="R5827">
        <f>IF($A5827="","",IF(ISNUMBER($A5827),$A5827,IFERROR(DATEVALUE($A5827),NA())))</f>
        <v/>
      </c>
    </row>
    <row r="5828">
      <c r="O5828">
        <f>IF($R5828="","",CHOOSE($Q$2,YEAR(R5828)*12+MONTH(R5828),INT((R5828-2)/7),YEAR(R5828)*4+ROUNDUP(MONTH(R5828)/3)))</f>
        <v/>
      </c>
      <c r="P5828">
        <f>IF($R5828="","",IF($R5829="",1,IF(O5828&lt;&gt;O5829,1,0)))</f>
        <v/>
      </c>
      <c r="Q5828">
        <f>IF(P5828=1,SUM($P$7:P5828),"")</f>
        <v/>
      </c>
      <c r="R5828">
        <f>IF($A5828="","",IF(ISNUMBER($A5828),$A5828,IFERROR(DATEVALUE($A5828),NA())))</f>
        <v/>
      </c>
    </row>
    <row r="5829">
      <c r="O5829">
        <f>IF($R5829="","",CHOOSE($Q$2,YEAR(R5829)*12+MONTH(R5829),INT((R5829-2)/7),YEAR(R5829)*4+ROUNDUP(MONTH(R5829)/3)))</f>
        <v/>
      </c>
      <c r="P5829">
        <f>IF($R5829="","",IF($R5830="",1,IF(O5829&lt;&gt;O5830,1,0)))</f>
        <v/>
      </c>
      <c r="Q5829">
        <f>IF(P5829=1,SUM($P$7:P5829),"")</f>
        <v/>
      </c>
      <c r="R5829">
        <f>IF($A5829="","",IF(ISNUMBER($A5829),$A5829,IFERROR(DATEVALUE($A5829),NA())))</f>
        <v/>
      </c>
    </row>
    <row r="5830">
      <c r="O5830">
        <f>IF($R5830="","",CHOOSE($Q$2,YEAR(R5830)*12+MONTH(R5830),INT((R5830-2)/7),YEAR(R5830)*4+ROUNDUP(MONTH(R5830)/3)))</f>
        <v/>
      </c>
      <c r="P5830">
        <f>IF($R5830="","",IF($R5831="",1,IF(O5830&lt;&gt;O5831,1,0)))</f>
        <v/>
      </c>
      <c r="Q5830">
        <f>IF(P5830=1,SUM($P$7:P5830),"")</f>
        <v/>
      </c>
      <c r="R5830">
        <f>IF($A5830="","",IF(ISNUMBER($A5830),$A5830,IFERROR(DATEVALUE($A5830),NA())))</f>
        <v/>
      </c>
    </row>
    <row r="5831">
      <c r="O5831">
        <f>IF($R5831="","",CHOOSE($Q$2,YEAR(R5831)*12+MONTH(R5831),INT((R5831-2)/7),YEAR(R5831)*4+ROUNDUP(MONTH(R5831)/3)))</f>
        <v/>
      </c>
      <c r="P5831">
        <f>IF($R5831="","",IF($R5832="",1,IF(O5831&lt;&gt;O5832,1,0)))</f>
        <v/>
      </c>
      <c r="Q5831">
        <f>IF(P5831=1,SUM($P$7:P5831),"")</f>
        <v/>
      </c>
      <c r="R5831">
        <f>IF($A5831="","",IF(ISNUMBER($A5831),$A5831,IFERROR(DATEVALUE($A5831),NA())))</f>
        <v/>
      </c>
    </row>
    <row r="5832">
      <c r="O5832">
        <f>IF($R5832="","",CHOOSE($Q$2,YEAR(R5832)*12+MONTH(R5832),INT((R5832-2)/7),YEAR(R5832)*4+ROUNDUP(MONTH(R5832)/3)))</f>
        <v/>
      </c>
      <c r="P5832">
        <f>IF($R5832="","",IF($R5833="",1,IF(O5832&lt;&gt;O5833,1,0)))</f>
        <v/>
      </c>
      <c r="Q5832">
        <f>IF(P5832=1,SUM($P$7:P5832),"")</f>
        <v/>
      </c>
      <c r="R5832">
        <f>IF($A5832="","",IF(ISNUMBER($A5832),$A5832,IFERROR(DATEVALUE($A5832),NA())))</f>
        <v/>
      </c>
    </row>
    <row r="5833">
      <c r="O5833">
        <f>IF($R5833="","",CHOOSE($Q$2,YEAR(R5833)*12+MONTH(R5833),INT((R5833-2)/7),YEAR(R5833)*4+ROUNDUP(MONTH(R5833)/3)))</f>
        <v/>
      </c>
      <c r="P5833">
        <f>IF($R5833="","",IF($R5834="",1,IF(O5833&lt;&gt;O5834,1,0)))</f>
        <v/>
      </c>
      <c r="Q5833">
        <f>IF(P5833=1,SUM($P$7:P5833),"")</f>
        <v/>
      </c>
      <c r="R5833">
        <f>IF($A5833="","",IF(ISNUMBER($A5833),$A5833,IFERROR(DATEVALUE($A5833),NA())))</f>
        <v/>
      </c>
    </row>
    <row r="5834">
      <c r="O5834">
        <f>IF($R5834="","",CHOOSE($Q$2,YEAR(R5834)*12+MONTH(R5834),INT((R5834-2)/7),YEAR(R5834)*4+ROUNDUP(MONTH(R5834)/3)))</f>
        <v/>
      </c>
      <c r="P5834">
        <f>IF($R5834="","",IF($R5835="",1,IF(O5834&lt;&gt;O5835,1,0)))</f>
        <v/>
      </c>
      <c r="Q5834">
        <f>IF(P5834=1,SUM($P$7:P5834),"")</f>
        <v/>
      </c>
      <c r="R5834">
        <f>IF($A5834="","",IF(ISNUMBER($A5834),$A5834,IFERROR(DATEVALUE($A5834),NA())))</f>
        <v/>
      </c>
    </row>
    <row r="5835">
      <c r="O5835">
        <f>IF($R5835="","",CHOOSE($Q$2,YEAR(R5835)*12+MONTH(R5835),INT((R5835-2)/7),YEAR(R5835)*4+ROUNDUP(MONTH(R5835)/3)))</f>
        <v/>
      </c>
      <c r="P5835">
        <f>IF($R5835="","",IF($R5836="",1,IF(O5835&lt;&gt;O5836,1,0)))</f>
        <v/>
      </c>
      <c r="Q5835">
        <f>IF(P5835=1,SUM($P$7:P5835),"")</f>
        <v/>
      </c>
      <c r="R5835">
        <f>IF($A5835="","",IF(ISNUMBER($A5835),$A5835,IFERROR(DATEVALUE($A5835),NA())))</f>
        <v/>
      </c>
    </row>
    <row r="5836">
      <c r="O5836">
        <f>IF($R5836="","",CHOOSE($Q$2,YEAR(R5836)*12+MONTH(R5836),INT((R5836-2)/7),YEAR(R5836)*4+ROUNDUP(MONTH(R5836)/3)))</f>
        <v/>
      </c>
      <c r="P5836">
        <f>IF($R5836="","",IF($R5837="",1,IF(O5836&lt;&gt;O5837,1,0)))</f>
        <v/>
      </c>
      <c r="Q5836">
        <f>IF(P5836=1,SUM($P$7:P5836),"")</f>
        <v/>
      </c>
      <c r="R5836">
        <f>IF($A5836="","",IF(ISNUMBER($A5836),$A5836,IFERROR(DATEVALUE($A5836),NA())))</f>
        <v/>
      </c>
    </row>
    <row r="5837">
      <c r="O5837">
        <f>IF($R5837="","",CHOOSE($Q$2,YEAR(R5837)*12+MONTH(R5837),INT((R5837-2)/7),YEAR(R5837)*4+ROUNDUP(MONTH(R5837)/3)))</f>
        <v/>
      </c>
      <c r="P5837">
        <f>IF($R5837="","",IF($R5838="",1,IF(O5837&lt;&gt;O5838,1,0)))</f>
        <v/>
      </c>
      <c r="Q5837">
        <f>IF(P5837=1,SUM($P$7:P5837),"")</f>
        <v/>
      </c>
      <c r="R5837">
        <f>IF($A5837="","",IF(ISNUMBER($A5837),$A5837,IFERROR(DATEVALUE($A5837),NA())))</f>
        <v/>
      </c>
    </row>
    <row r="5838">
      <c r="O5838">
        <f>IF($R5838="","",CHOOSE($Q$2,YEAR(R5838)*12+MONTH(R5838),INT((R5838-2)/7),YEAR(R5838)*4+ROUNDUP(MONTH(R5838)/3)))</f>
        <v/>
      </c>
      <c r="P5838">
        <f>IF($R5838="","",IF($R5839="",1,IF(O5838&lt;&gt;O5839,1,0)))</f>
        <v/>
      </c>
      <c r="Q5838">
        <f>IF(P5838=1,SUM($P$7:P5838),"")</f>
        <v/>
      </c>
      <c r="R5838">
        <f>IF($A5838="","",IF(ISNUMBER($A5838),$A5838,IFERROR(DATEVALUE($A5838),NA())))</f>
        <v/>
      </c>
    </row>
    <row r="5839">
      <c r="O5839">
        <f>IF($R5839="","",CHOOSE($Q$2,YEAR(R5839)*12+MONTH(R5839),INT((R5839-2)/7),YEAR(R5839)*4+ROUNDUP(MONTH(R5839)/3)))</f>
        <v/>
      </c>
      <c r="P5839">
        <f>IF($R5839="","",IF($R5840="",1,IF(O5839&lt;&gt;O5840,1,0)))</f>
        <v/>
      </c>
      <c r="Q5839">
        <f>IF(P5839=1,SUM($P$7:P5839),"")</f>
        <v/>
      </c>
      <c r="R5839">
        <f>IF($A5839="","",IF(ISNUMBER($A5839),$A5839,IFERROR(DATEVALUE($A5839),NA())))</f>
        <v/>
      </c>
    </row>
    <row r="5840">
      <c r="O5840">
        <f>IF($R5840="","",CHOOSE($Q$2,YEAR(R5840)*12+MONTH(R5840),INT((R5840-2)/7),YEAR(R5840)*4+ROUNDUP(MONTH(R5840)/3)))</f>
        <v/>
      </c>
      <c r="P5840">
        <f>IF($R5840="","",IF($R5841="",1,IF(O5840&lt;&gt;O5841,1,0)))</f>
        <v/>
      </c>
      <c r="Q5840">
        <f>IF(P5840=1,SUM($P$7:P5840),"")</f>
        <v/>
      </c>
      <c r="R5840">
        <f>IF($A5840="","",IF(ISNUMBER($A5840),$A5840,IFERROR(DATEVALUE($A5840),NA())))</f>
        <v/>
      </c>
    </row>
    <row r="5841">
      <c r="O5841">
        <f>IF($R5841="","",CHOOSE($Q$2,YEAR(R5841)*12+MONTH(R5841),INT((R5841-2)/7),YEAR(R5841)*4+ROUNDUP(MONTH(R5841)/3)))</f>
        <v/>
      </c>
      <c r="P5841">
        <f>IF($R5841="","",IF($R5842="",1,IF(O5841&lt;&gt;O5842,1,0)))</f>
        <v/>
      </c>
      <c r="Q5841">
        <f>IF(P5841=1,SUM($P$7:P5841),"")</f>
        <v/>
      </c>
      <c r="R5841">
        <f>IF($A5841="","",IF(ISNUMBER($A5841),$A5841,IFERROR(DATEVALUE($A5841),NA())))</f>
        <v/>
      </c>
    </row>
    <row r="5842">
      <c r="O5842">
        <f>IF($R5842="","",CHOOSE($Q$2,YEAR(R5842)*12+MONTH(R5842),INT((R5842-2)/7),YEAR(R5842)*4+ROUNDUP(MONTH(R5842)/3)))</f>
        <v/>
      </c>
      <c r="P5842">
        <f>IF($R5842="","",IF($R5843="",1,IF(O5842&lt;&gt;O5843,1,0)))</f>
        <v/>
      </c>
      <c r="Q5842">
        <f>IF(P5842=1,SUM($P$7:P5842),"")</f>
        <v/>
      </c>
      <c r="R5842">
        <f>IF($A5842="","",IF(ISNUMBER($A5842),$A5842,IFERROR(DATEVALUE($A5842),NA())))</f>
        <v/>
      </c>
    </row>
    <row r="5843">
      <c r="O5843">
        <f>IF($R5843="","",CHOOSE($Q$2,YEAR(R5843)*12+MONTH(R5843),INT((R5843-2)/7),YEAR(R5843)*4+ROUNDUP(MONTH(R5843)/3)))</f>
        <v/>
      </c>
      <c r="P5843">
        <f>IF($R5843="","",IF($R5844="",1,IF(O5843&lt;&gt;O5844,1,0)))</f>
        <v/>
      </c>
      <c r="Q5843">
        <f>IF(P5843=1,SUM($P$7:P5843),"")</f>
        <v/>
      </c>
      <c r="R5843">
        <f>IF($A5843="","",IF(ISNUMBER($A5843),$A5843,IFERROR(DATEVALUE($A5843),NA())))</f>
        <v/>
      </c>
    </row>
    <row r="5844">
      <c r="O5844">
        <f>IF($R5844="","",CHOOSE($Q$2,YEAR(R5844)*12+MONTH(R5844),INT((R5844-2)/7),YEAR(R5844)*4+ROUNDUP(MONTH(R5844)/3)))</f>
        <v/>
      </c>
      <c r="P5844">
        <f>IF($R5844="","",IF($R5845="",1,IF(O5844&lt;&gt;O5845,1,0)))</f>
        <v/>
      </c>
      <c r="Q5844">
        <f>IF(P5844=1,SUM($P$7:P5844),"")</f>
        <v/>
      </c>
      <c r="R5844">
        <f>IF($A5844="","",IF(ISNUMBER($A5844),$A5844,IFERROR(DATEVALUE($A5844),NA())))</f>
        <v/>
      </c>
    </row>
    <row r="5845">
      <c r="O5845">
        <f>IF($R5845="","",CHOOSE($Q$2,YEAR(R5845)*12+MONTH(R5845),INT((R5845-2)/7),YEAR(R5845)*4+ROUNDUP(MONTH(R5845)/3)))</f>
        <v/>
      </c>
      <c r="P5845">
        <f>IF($R5845="","",IF($R5846="",1,IF(O5845&lt;&gt;O5846,1,0)))</f>
        <v/>
      </c>
      <c r="Q5845">
        <f>IF(P5845=1,SUM($P$7:P5845),"")</f>
        <v/>
      </c>
      <c r="R5845">
        <f>IF($A5845="","",IF(ISNUMBER($A5845),$A5845,IFERROR(DATEVALUE($A5845),NA())))</f>
        <v/>
      </c>
    </row>
    <row r="5846">
      <c r="O5846">
        <f>IF($R5846="","",CHOOSE($Q$2,YEAR(R5846)*12+MONTH(R5846),INT((R5846-2)/7),YEAR(R5846)*4+ROUNDUP(MONTH(R5846)/3)))</f>
        <v/>
      </c>
      <c r="P5846">
        <f>IF($R5846="","",IF($R5847="",1,IF(O5846&lt;&gt;O5847,1,0)))</f>
        <v/>
      </c>
      <c r="Q5846">
        <f>IF(P5846=1,SUM($P$7:P5846),"")</f>
        <v/>
      </c>
      <c r="R5846">
        <f>IF($A5846="","",IF(ISNUMBER($A5846),$A5846,IFERROR(DATEVALUE($A5846),NA())))</f>
        <v/>
      </c>
    </row>
    <row r="5847">
      <c r="O5847">
        <f>IF($R5847="","",CHOOSE($Q$2,YEAR(R5847)*12+MONTH(R5847),INT((R5847-2)/7),YEAR(R5847)*4+ROUNDUP(MONTH(R5847)/3)))</f>
        <v/>
      </c>
      <c r="P5847">
        <f>IF($R5847="","",IF($R5848="",1,IF(O5847&lt;&gt;O5848,1,0)))</f>
        <v/>
      </c>
      <c r="Q5847">
        <f>IF(P5847=1,SUM($P$7:P5847),"")</f>
        <v/>
      </c>
      <c r="R5847">
        <f>IF($A5847="","",IF(ISNUMBER($A5847),$A5847,IFERROR(DATEVALUE($A5847),NA())))</f>
        <v/>
      </c>
    </row>
    <row r="5848">
      <c r="O5848">
        <f>IF($R5848="","",CHOOSE($Q$2,YEAR(R5848)*12+MONTH(R5848),INT((R5848-2)/7),YEAR(R5848)*4+ROUNDUP(MONTH(R5848)/3)))</f>
        <v/>
      </c>
      <c r="P5848">
        <f>IF($R5848="","",IF($R5849="",1,IF(O5848&lt;&gt;O5849,1,0)))</f>
        <v/>
      </c>
      <c r="Q5848">
        <f>IF(P5848=1,SUM($P$7:P5848),"")</f>
        <v/>
      </c>
      <c r="R5848">
        <f>IF($A5848="","",IF(ISNUMBER($A5848),$A5848,IFERROR(DATEVALUE($A5848),NA())))</f>
        <v/>
      </c>
    </row>
    <row r="5849">
      <c r="O5849">
        <f>IF($R5849="","",CHOOSE($Q$2,YEAR(R5849)*12+MONTH(R5849),INT((R5849-2)/7),YEAR(R5849)*4+ROUNDUP(MONTH(R5849)/3)))</f>
        <v/>
      </c>
      <c r="P5849">
        <f>IF($R5849="","",IF($R5850="",1,IF(O5849&lt;&gt;O5850,1,0)))</f>
        <v/>
      </c>
      <c r="Q5849">
        <f>IF(P5849=1,SUM($P$7:P5849),"")</f>
        <v/>
      </c>
      <c r="R5849">
        <f>IF($A5849="","",IF(ISNUMBER($A5849),$A5849,IFERROR(DATEVALUE($A5849),NA())))</f>
        <v/>
      </c>
    </row>
    <row r="5850">
      <c r="O5850">
        <f>IF($R5850="","",CHOOSE($Q$2,YEAR(R5850)*12+MONTH(R5850),INT((R5850-2)/7),YEAR(R5850)*4+ROUNDUP(MONTH(R5850)/3)))</f>
        <v/>
      </c>
      <c r="P5850">
        <f>IF($R5850="","",IF($R5851="",1,IF(O5850&lt;&gt;O5851,1,0)))</f>
        <v/>
      </c>
      <c r="Q5850">
        <f>IF(P5850=1,SUM($P$7:P5850),"")</f>
        <v/>
      </c>
      <c r="R5850">
        <f>IF($A5850="","",IF(ISNUMBER($A5850),$A5850,IFERROR(DATEVALUE($A5850),NA())))</f>
        <v/>
      </c>
    </row>
    <row r="5851">
      <c r="O5851">
        <f>IF($R5851="","",CHOOSE($Q$2,YEAR(R5851)*12+MONTH(R5851),INT((R5851-2)/7),YEAR(R5851)*4+ROUNDUP(MONTH(R5851)/3)))</f>
        <v/>
      </c>
      <c r="P5851">
        <f>IF($R5851="","",IF($R5852="",1,IF(O5851&lt;&gt;O5852,1,0)))</f>
        <v/>
      </c>
      <c r="Q5851">
        <f>IF(P5851=1,SUM($P$7:P5851),"")</f>
        <v/>
      </c>
      <c r="R5851">
        <f>IF($A5851="","",IF(ISNUMBER($A5851),$A5851,IFERROR(DATEVALUE($A5851),NA())))</f>
        <v/>
      </c>
    </row>
    <row r="5852">
      <c r="O5852">
        <f>IF($R5852="","",CHOOSE($Q$2,YEAR(R5852)*12+MONTH(R5852),INT((R5852-2)/7),YEAR(R5852)*4+ROUNDUP(MONTH(R5852)/3)))</f>
        <v/>
      </c>
      <c r="P5852">
        <f>IF($R5852="","",IF($R5853="",1,IF(O5852&lt;&gt;O5853,1,0)))</f>
        <v/>
      </c>
      <c r="Q5852">
        <f>IF(P5852=1,SUM($P$7:P5852),"")</f>
        <v/>
      </c>
      <c r="R5852">
        <f>IF($A5852="","",IF(ISNUMBER($A5852),$A5852,IFERROR(DATEVALUE($A5852),NA())))</f>
        <v/>
      </c>
    </row>
    <row r="5853">
      <c r="O5853">
        <f>IF($R5853="","",CHOOSE($Q$2,YEAR(R5853)*12+MONTH(R5853),INT((R5853-2)/7),YEAR(R5853)*4+ROUNDUP(MONTH(R5853)/3)))</f>
        <v/>
      </c>
      <c r="P5853">
        <f>IF($R5853="","",IF($R5854="",1,IF(O5853&lt;&gt;O5854,1,0)))</f>
        <v/>
      </c>
      <c r="Q5853">
        <f>IF(P5853=1,SUM($P$7:P5853),"")</f>
        <v/>
      </c>
      <c r="R5853">
        <f>IF($A5853="","",IF(ISNUMBER($A5853),$A5853,IFERROR(DATEVALUE($A5853),NA())))</f>
        <v/>
      </c>
    </row>
    <row r="5854">
      <c r="O5854">
        <f>IF($R5854="","",CHOOSE($Q$2,YEAR(R5854)*12+MONTH(R5854),INT((R5854-2)/7),YEAR(R5854)*4+ROUNDUP(MONTH(R5854)/3)))</f>
        <v/>
      </c>
      <c r="P5854">
        <f>IF($R5854="","",IF($R5855="",1,IF(O5854&lt;&gt;O5855,1,0)))</f>
        <v/>
      </c>
      <c r="Q5854">
        <f>IF(P5854=1,SUM($P$7:P5854),"")</f>
        <v/>
      </c>
      <c r="R5854">
        <f>IF($A5854="","",IF(ISNUMBER($A5854),$A5854,IFERROR(DATEVALUE($A5854),NA())))</f>
        <v/>
      </c>
    </row>
    <row r="5855">
      <c r="O5855">
        <f>IF($R5855="","",CHOOSE($Q$2,YEAR(R5855)*12+MONTH(R5855),INT((R5855-2)/7),YEAR(R5855)*4+ROUNDUP(MONTH(R5855)/3)))</f>
        <v/>
      </c>
      <c r="P5855">
        <f>IF($R5855="","",IF($R5856="",1,IF(O5855&lt;&gt;O5856,1,0)))</f>
        <v/>
      </c>
      <c r="Q5855">
        <f>IF(P5855=1,SUM($P$7:P5855),"")</f>
        <v/>
      </c>
      <c r="R5855">
        <f>IF($A5855="","",IF(ISNUMBER($A5855),$A5855,IFERROR(DATEVALUE($A5855),NA())))</f>
        <v/>
      </c>
    </row>
    <row r="5856">
      <c r="O5856">
        <f>IF($R5856="","",CHOOSE($Q$2,YEAR(R5856)*12+MONTH(R5856),INT((R5856-2)/7),YEAR(R5856)*4+ROUNDUP(MONTH(R5856)/3)))</f>
        <v/>
      </c>
      <c r="P5856">
        <f>IF($R5856="","",IF($R5857="",1,IF(O5856&lt;&gt;O5857,1,0)))</f>
        <v/>
      </c>
      <c r="Q5856">
        <f>IF(P5856=1,SUM($P$7:P5856),"")</f>
        <v/>
      </c>
      <c r="R5856">
        <f>IF($A5856="","",IF(ISNUMBER($A5856),$A5856,IFERROR(DATEVALUE($A5856),NA())))</f>
        <v/>
      </c>
    </row>
    <row r="5857">
      <c r="O5857">
        <f>IF($R5857="","",CHOOSE($Q$2,YEAR(R5857)*12+MONTH(R5857),INT((R5857-2)/7),YEAR(R5857)*4+ROUNDUP(MONTH(R5857)/3)))</f>
        <v/>
      </c>
      <c r="P5857">
        <f>IF($R5857="","",IF($R5858="",1,IF(O5857&lt;&gt;O5858,1,0)))</f>
        <v/>
      </c>
      <c r="Q5857">
        <f>IF(P5857=1,SUM($P$7:P5857),"")</f>
        <v/>
      </c>
      <c r="R5857">
        <f>IF($A5857="","",IF(ISNUMBER($A5857),$A5857,IFERROR(DATEVALUE($A5857),NA())))</f>
        <v/>
      </c>
    </row>
    <row r="5858">
      <c r="O5858">
        <f>IF($R5858="","",CHOOSE($Q$2,YEAR(R5858)*12+MONTH(R5858),INT((R5858-2)/7),YEAR(R5858)*4+ROUNDUP(MONTH(R5858)/3)))</f>
        <v/>
      </c>
      <c r="P5858">
        <f>IF($R5858="","",IF($R5859="",1,IF(O5858&lt;&gt;O5859,1,0)))</f>
        <v/>
      </c>
      <c r="Q5858">
        <f>IF(P5858=1,SUM($P$7:P5858),"")</f>
        <v/>
      </c>
      <c r="R5858">
        <f>IF($A5858="","",IF(ISNUMBER($A5858),$A5858,IFERROR(DATEVALUE($A5858),NA())))</f>
        <v/>
      </c>
    </row>
    <row r="5859">
      <c r="O5859">
        <f>IF($R5859="","",CHOOSE($Q$2,YEAR(R5859)*12+MONTH(R5859),INT((R5859-2)/7),YEAR(R5859)*4+ROUNDUP(MONTH(R5859)/3)))</f>
        <v/>
      </c>
      <c r="P5859">
        <f>IF($R5859="","",IF($R5860="",1,IF(O5859&lt;&gt;O5860,1,0)))</f>
        <v/>
      </c>
      <c r="Q5859">
        <f>IF(P5859=1,SUM($P$7:P5859),"")</f>
        <v/>
      </c>
      <c r="R5859">
        <f>IF($A5859="","",IF(ISNUMBER($A5859),$A5859,IFERROR(DATEVALUE($A5859),NA())))</f>
        <v/>
      </c>
    </row>
    <row r="5860">
      <c r="O5860">
        <f>IF($R5860="","",CHOOSE($Q$2,YEAR(R5860)*12+MONTH(R5860),INT((R5860-2)/7),YEAR(R5860)*4+ROUNDUP(MONTH(R5860)/3)))</f>
        <v/>
      </c>
      <c r="P5860">
        <f>IF($R5860="","",IF($R5861="",1,IF(O5860&lt;&gt;O5861,1,0)))</f>
        <v/>
      </c>
      <c r="Q5860">
        <f>IF(P5860=1,SUM($P$7:P5860),"")</f>
        <v/>
      </c>
      <c r="R5860">
        <f>IF($A5860="","",IF(ISNUMBER($A5860),$A5860,IFERROR(DATEVALUE($A5860),NA())))</f>
        <v/>
      </c>
    </row>
    <row r="5861">
      <c r="O5861">
        <f>IF($R5861="","",CHOOSE($Q$2,YEAR(R5861)*12+MONTH(R5861),INT((R5861-2)/7),YEAR(R5861)*4+ROUNDUP(MONTH(R5861)/3)))</f>
        <v/>
      </c>
      <c r="P5861">
        <f>IF($R5861="","",IF($R5862="",1,IF(O5861&lt;&gt;O5862,1,0)))</f>
        <v/>
      </c>
      <c r="Q5861">
        <f>IF(P5861=1,SUM($P$7:P5861),"")</f>
        <v/>
      </c>
      <c r="R5861">
        <f>IF($A5861="","",IF(ISNUMBER($A5861),$A5861,IFERROR(DATEVALUE($A5861),NA())))</f>
        <v/>
      </c>
    </row>
    <row r="5862">
      <c r="O5862">
        <f>IF($R5862="","",CHOOSE($Q$2,YEAR(R5862)*12+MONTH(R5862),INT((R5862-2)/7),YEAR(R5862)*4+ROUNDUP(MONTH(R5862)/3)))</f>
        <v/>
      </c>
      <c r="P5862">
        <f>IF($R5862="","",IF($R5863="",1,IF(O5862&lt;&gt;O5863,1,0)))</f>
        <v/>
      </c>
      <c r="Q5862">
        <f>IF(P5862=1,SUM($P$7:P5862),"")</f>
        <v/>
      </c>
      <c r="R5862">
        <f>IF($A5862="","",IF(ISNUMBER($A5862),$A5862,IFERROR(DATEVALUE($A5862),NA())))</f>
        <v/>
      </c>
    </row>
    <row r="5863">
      <c r="O5863">
        <f>IF($R5863="","",CHOOSE($Q$2,YEAR(R5863)*12+MONTH(R5863),INT((R5863-2)/7),YEAR(R5863)*4+ROUNDUP(MONTH(R5863)/3)))</f>
        <v/>
      </c>
      <c r="P5863">
        <f>IF($R5863="","",IF($R5864="",1,IF(O5863&lt;&gt;O5864,1,0)))</f>
        <v/>
      </c>
      <c r="Q5863">
        <f>IF(P5863=1,SUM($P$7:P5863),"")</f>
        <v/>
      </c>
      <c r="R5863">
        <f>IF($A5863="","",IF(ISNUMBER($A5863),$A5863,IFERROR(DATEVALUE($A5863),NA())))</f>
        <v/>
      </c>
    </row>
    <row r="5864">
      <c r="O5864">
        <f>IF($R5864="","",CHOOSE($Q$2,YEAR(R5864)*12+MONTH(R5864),INT((R5864-2)/7),YEAR(R5864)*4+ROUNDUP(MONTH(R5864)/3)))</f>
        <v/>
      </c>
      <c r="P5864">
        <f>IF($R5864="","",IF($R5865="",1,IF(O5864&lt;&gt;O5865,1,0)))</f>
        <v/>
      </c>
      <c r="Q5864">
        <f>IF(P5864=1,SUM($P$7:P5864),"")</f>
        <v/>
      </c>
      <c r="R5864">
        <f>IF($A5864="","",IF(ISNUMBER($A5864),$A5864,IFERROR(DATEVALUE($A5864),NA())))</f>
        <v/>
      </c>
    </row>
    <row r="5865">
      <c r="O5865">
        <f>IF($R5865="","",CHOOSE($Q$2,YEAR(R5865)*12+MONTH(R5865),INT((R5865-2)/7),YEAR(R5865)*4+ROUNDUP(MONTH(R5865)/3)))</f>
        <v/>
      </c>
      <c r="P5865">
        <f>IF($R5865="","",IF($R5866="",1,IF(O5865&lt;&gt;O5866,1,0)))</f>
        <v/>
      </c>
      <c r="Q5865">
        <f>IF(P5865=1,SUM($P$7:P5865),"")</f>
        <v/>
      </c>
      <c r="R5865">
        <f>IF($A5865="","",IF(ISNUMBER($A5865),$A5865,IFERROR(DATEVALUE($A5865),NA())))</f>
        <v/>
      </c>
    </row>
    <row r="5866">
      <c r="O5866">
        <f>IF($R5866="","",CHOOSE($Q$2,YEAR(R5866)*12+MONTH(R5866),INT((R5866-2)/7),YEAR(R5866)*4+ROUNDUP(MONTH(R5866)/3)))</f>
        <v/>
      </c>
      <c r="P5866">
        <f>IF($R5866="","",IF($R5867="",1,IF(O5866&lt;&gt;O5867,1,0)))</f>
        <v/>
      </c>
      <c r="Q5866">
        <f>IF(P5866=1,SUM($P$7:P5866),"")</f>
        <v/>
      </c>
      <c r="R5866">
        <f>IF($A5866="","",IF(ISNUMBER($A5866),$A5866,IFERROR(DATEVALUE($A5866),NA())))</f>
        <v/>
      </c>
    </row>
    <row r="5867">
      <c r="O5867">
        <f>IF($R5867="","",CHOOSE($Q$2,YEAR(R5867)*12+MONTH(R5867),INT((R5867-2)/7),YEAR(R5867)*4+ROUNDUP(MONTH(R5867)/3)))</f>
        <v/>
      </c>
      <c r="P5867">
        <f>IF($R5867="","",IF($R5868="",1,IF(O5867&lt;&gt;O5868,1,0)))</f>
        <v/>
      </c>
      <c r="Q5867">
        <f>IF(P5867=1,SUM($P$7:P5867),"")</f>
        <v/>
      </c>
      <c r="R5867">
        <f>IF($A5867="","",IF(ISNUMBER($A5867),$A5867,IFERROR(DATEVALUE($A5867),NA())))</f>
        <v/>
      </c>
    </row>
    <row r="5868">
      <c r="O5868">
        <f>IF($R5868="","",CHOOSE($Q$2,YEAR(R5868)*12+MONTH(R5868),INT((R5868-2)/7),YEAR(R5868)*4+ROUNDUP(MONTH(R5868)/3)))</f>
        <v/>
      </c>
      <c r="P5868">
        <f>IF($R5868="","",IF($R5869="",1,IF(O5868&lt;&gt;O5869,1,0)))</f>
        <v/>
      </c>
      <c r="Q5868">
        <f>IF(P5868=1,SUM($P$7:P5868),"")</f>
        <v/>
      </c>
      <c r="R5868">
        <f>IF($A5868="","",IF(ISNUMBER($A5868),$A5868,IFERROR(DATEVALUE($A5868),NA())))</f>
        <v/>
      </c>
    </row>
    <row r="5869">
      <c r="O5869">
        <f>IF($R5869="","",CHOOSE($Q$2,YEAR(R5869)*12+MONTH(R5869),INT((R5869-2)/7),YEAR(R5869)*4+ROUNDUP(MONTH(R5869)/3)))</f>
        <v/>
      </c>
      <c r="P5869">
        <f>IF($R5869="","",IF($R5870="",1,IF(O5869&lt;&gt;O5870,1,0)))</f>
        <v/>
      </c>
      <c r="Q5869">
        <f>IF(P5869=1,SUM($P$7:P5869),"")</f>
        <v/>
      </c>
      <c r="R5869">
        <f>IF($A5869="","",IF(ISNUMBER($A5869),$A5869,IFERROR(DATEVALUE($A5869),NA())))</f>
        <v/>
      </c>
    </row>
    <row r="5870">
      <c r="O5870">
        <f>IF($R5870="","",CHOOSE($Q$2,YEAR(R5870)*12+MONTH(R5870),INT((R5870-2)/7),YEAR(R5870)*4+ROUNDUP(MONTH(R5870)/3)))</f>
        <v/>
      </c>
      <c r="P5870">
        <f>IF($R5870="","",IF($R5871="",1,IF(O5870&lt;&gt;O5871,1,0)))</f>
        <v/>
      </c>
      <c r="Q5870">
        <f>IF(P5870=1,SUM($P$7:P5870),"")</f>
        <v/>
      </c>
      <c r="R5870">
        <f>IF($A5870="","",IF(ISNUMBER($A5870),$A5870,IFERROR(DATEVALUE($A5870),NA())))</f>
        <v/>
      </c>
    </row>
    <row r="5871">
      <c r="O5871">
        <f>IF($R5871="","",CHOOSE($Q$2,YEAR(R5871)*12+MONTH(R5871),INT((R5871-2)/7),YEAR(R5871)*4+ROUNDUP(MONTH(R5871)/3)))</f>
        <v/>
      </c>
      <c r="P5871">
        <f>IF($R5871="","",IF($R5872="",1,IF(O5871&lt;&gt;O5872,1,0)))</f>
        <v/>
      </c>
      <c r="Q5871">
        <f>IF(P5871=1,SUM($P$7:P5871),"")</f>
        <v/>
      </c>
      <c r="R5871">
        <f>IF($A5871="","",IF(ISNUMBER($A5871),$A5871,IFERROR(DATEVALUE($A5871),NA())))</f>
        <v/>
      </c>
    </row>
    <row r="5872">
      <c r="O5872">
        <f>IF($R5872="","",CHOOSE($Q$2,YEAR(R5872)*12+MONTH(R5872),INT((R5872-2)/7),YEAR(R5872)*4+ROUNDUP(MONTH(R5872)/3)))</f>
        <v/>
      </c>
      <c r="P5872">
        <f>IF($R5872="","",IF($R5873="",1,IF(O5872&lt;&gt;O5873,1,0)))</f>
        <v/>
      </c>
      <c r="Q5872">
        <f>IF(P5872=1,SUM($P$7:P5872),"")</f>
        <v/>
      </c>
      <c r="R5872">
        <f>IF($A5872="","",IF(ISNUMBER($A5872),$A5872,IFERROR(DATEVALUE($A5872),NA())))</f>
        <v/>
      </c>
    </row>
    <row r="5873">
      <c r="O5873">
        <f>IF($R5873="","",CHOOSE($Q$2,YEAR(R5873)*12+MONTH(R5873),INT((R5873-2)/7),YEAR(R5873)*4+ROUNDUP(MONTH(R5873)/3)))</f>
        <v/>
      </c>
      <c r="P5873">
        <f>IF($R5873="","",IF($R5874="",1,IF(O5873&lt;&gt;O5874,1,0)))</f>
        <v/>
      </c>
      <c r="Q5873">
        <f>IF(P5873=1,SUM($P$7:P5873),"")</f>
        <v/>
      </c>
      <c r="R5873">
        <f>IF($A5873="","",IF(ISNUMBER($A5873),$A5873,IFERROR(DATEVALUE($A5873),NA())))</f>
        <v/>
      </c>
    </row>
    <row r="5874">
      <c r="O5874">
        <f>IF($R5874="","",CHOOSE($Q$2,YEAR(R5874)*12+MONTH(R5874),INT((R5874-2)/7),YEAR(R5874)*4+ROUNDUP(MONTH(R5874)/3)))</f>
        <v/>
      </c>
      <c r="P5874">
        <f>IF($R5874="","",IF($R5875="",1,IF(O5874&lt;&gt;O5875,1,0)))</f>
        <v/>
      </c>
      <c r="Q5874">
        <f>IF(P5874=1,SUM($P$7:P5874),"")</f>
        <v/>
      </c>
      <c r="R5874">
        <f>IF($A5874="","",IF(ISNUMBER($A5874),$A5874,IFERROR(DATEVALUE($A5874),NA())))</f>
        <v/>
      </c>
    </row>
    <row r="5875">
      <c r="O5875">
        <f>IF($R5875="","",CHOOSE($Q$2,YEAR(R5875)*12+MONTH(R5875),INT((R5875-2)/7),YEAR(R5875)*4+ROUNDUP(MONTH(R5875)/3)))</f>
        <v/>
      </c>
      <c r="P5875">
        <f>IF($R5875="","",IF($R5876="",1,IF(O5875&lt;&gt;O5876,1,0)))</f>
        <v/>
      </c>
      <c r="Q5875">
        <f>IF(P5875=1,SUM($P$7:P5875),"")</f>
        <v/>
      </c>
      <c r="R5875">
        <f>IF($A5875="","",IF(ISNUMBER($A5875),$A5875,IFERROR(DATEVALUE($A5875),NA())))</f>
        <v/>
      </c>
    </row>
    <row r="5876">
      <c r="O5876">
        <f>IF($R5876="","",CHOOSE($Q$2,YEAR(R5876)*12+MONTH(R5876),INT((R5876-2)/7),YEAR(R5876)*4+ROUNDUP(MONTH(R5876)/3)))</f>
        <v/>
      </c>
      <c r="P5876">
        <f>IF($R5876="","",IF($R5877="",1,IF(O5876&lt;&gt;O5877,1,0)))</f>
        <v/>
      </c>
      <c r="Q5876">
        <f>IF(P5876=1,SUM($P$7:P5876),"")</f>
        <v/>
      </c>
      <c r="R5876">
        <f>IF($A5876="","",IF(ISNUMBER($A5876),$A5876,IFERROR(DATEVALUE($A5876),NA())))</f>
        <v/>
      </c>
    </row>
    <row r="5877">
      <c r="O5877">
        <f>IF($R5877="","",CHOOSE($Q$2,YEAR(R5877)*12+MONTH(R5877),INT((R5877-2)/7),YEAR(R5877)*4+ROUNDUP(MONTH(R5877)/3)))</f>
        <v/>
      </c>
      <c r="P5877">
        <f>IF($R5877="","",IF($R5878="",1,IF(O5877&lt;&gt;O5878,1,0)))</f>
        <v/>
      </c>
      <c r="Q5877">
        <f>IF(P5877=1,SUM($P$7:P5877),"")</f>
        <v/>
      </c>
      <c r="R5877">
        <f>IF($A5877="","",IF(ISNUMBER($A5877),$A5877,IFERROR(DATEVALUE($A5877),NA())))</f>
        <v/>
      </c>
    </row>
    <row r="5878">
      <c r="O5878">
        <f>IF($R5878="","",CHOOSE($Q$2,YEAR(R5878)*12+MONTH(R5878),INT((R5878-2)/7),YEAR(R5878)*4+ROUNDUP(MONTH(R5878)/3)))</f>
        <v/>
      </c>
      <c r="P5878">
        <f>IF($R5878="","",IF($R5879="",1,IF(O5878&lt;&gt;O5879,1,0)))</f>
        <v/>
      </c>
      <c r="Q5878">
        <f>IF(P5878=1,SUM($P$7:P5878),"")</f>
        <v/>
      </c>
      <c r="R5878">
        <f>IF($A5878="","",IF(ISNUMBER($A5878),$A5878,IFERROR(DATEVALUE($A5878),NA())))</f>
        <v/>
      </c>
    </row>
    <row r="5879">
      <c r="O5879">
        <f>IF($R5879="","",CHOOSE($Q$2,YEAR(R5879)*12+MONTH(R5879),INT((R5879-2)/7),YEAR(R5879)*4+ROUNDUP(MONTH(R5879)/3)))</f>
        <v/>
      </c>
      <c r="P5879">
        <f>IF($R5879="","",IF($R5880="",1,IF(O5879&lt;&gt;O5880,1,0)))</f>
        <v/>
      </c>
      <c r="Q5879">
        <f>IF(P5879=1,SUM($P$7:P5879),"")</f>
        <v/>
      </c>
      <c r="R5879">
        <f>IF($A5879="","",IF(ISNUMBER($A5879),$A5879,IFERROR(DATEVALUE($A5879),NA())))</f>
        <v/>
      </c>
    </row>
    <row r="5880">
      <c r="O5880">
        <f>IF($R5880="","",CHOOSE($Q$2,YEAR(R5880)*12+MONTH(R5880),INT((R5880-2)/7),YEAR(R5880)*4+ROUNDUP(MONTH(R5880)/3)))</f>
        <v/>
      </c>
      <c r="P5880">
        <f>IF($R5880="","",IF($R5881="",1,IF(O5880&lt;&gt;O5881,1,0)))</f>
        <v/>
      </c>
      <c r="Q5880">
        <f>IF(P5880=1,SUM($P$7:P5880),"")</f>
        <v/>
      </c>
      <c r="R5880">
        <f>IF($A5880="","",IF(ISNUMBER($A5880),$A5880,IFERROR(DATEVALUE($A5880),NA())))</f>
        <v/>
      </c>
    </row>
    <row r="5881">
      <c r="O5881">
        <f>IF($R5881="","",CHOOSE($Q$2,YEAR(R5881)*12+MONTH(R5881),INT((R5881-2)/7),YEAR(R5881)*4+ROUNDUP(MONTH(R5881)/3)))</f>
        <v/>
      </c>
      <c r="P5881">
        <f>IF($R5881="","",IF($R5882="",1,IF(O5881&lt;&gt;O5882,1,0)))</f>
        <v/>
      </c>
      <c r="Q5881">
        <f>IF(P5881=1,SUM($P$7:P5881),"")</f>
        <v/>
      </c>
      <c r="R5881">
        <f>IF($A5881="","",IF(ISNUMBER($A5881),$A5881,IFERROR(DATEVALUE($A5881),NA())))</f>
        <v/>
      </c>
    </row>
    <row r="5882">
      <c r="O5882">
        <f>IF($R5882="","",CHOOSE($Q$2,YEAR(R5882)*12+MONTH(R5882),INT((R5882-2)/7),YEAR(R5882)*4+ROUNDUP(MONTH(R5882)/3)))</f>
        <v/>
      </c>
      <c r="P5882">
        <f>IF($R5882="","",IF($R5883="",1,IF(O5882&lt;&gt;O5883,1,0)))</f>
        <v/>
      </c>
      <c r="Q5882">
        <f>IF(P5882=1,SUM($P$7:P5882),"")</f>
        <v/>
      </c>
      <c r="R5882">
        <f>IF($A5882="","",IF(ISNUMBER($A5882),$A5882,IFERROR(DATEVALUE($A5882),NA())))</f>
        <v/>
      </c>
    </row>
    <row r="5883">
      <c r="O5883">
        <f>IF($R5883="","",CHOOSE($Q$2,YEAR(R5883)*12+MONTH(R5883),INT((R5883-2)/7),YEAR(R5883)*4+ROUNDUP(MONTH(R5883)/3)))</f>
        <v/>
      </c>
      <c r="P5883">
        <f>IF($R5883="","",IF($R5884="",1,IF(O5883&lt;&gt;O5884,1,0)))</f>
        <v/>
      </c>
      <c r="Q5883">
        <f>IF(P5883=1,SUM($P$7:P5883),"")</f>
        <v/>
      </c>
      <c r="R5883">
        <f>IF($A5883="","",IF(ISNUMBER($A5883),$A5883,IFERROR(DATEVALUE($A5883),NA())))</f>
        <v/>
      </c>
    </row>
    <row r="5884">
      <c r="O5884">
        <f>IF($R5884="","",CHOOSE($Q$2,YEAR(R5884)*12+MONTH(R5884),INT((R5884-2)/7),YEAR(R5884)*4+ROUNDUP(MONTH(R5884)/3)))</f>
        <v/>
      </c>
      <c r="P5884">
        <f>IF($R5884="","",IF($R5885="",1,IF(O5884&lt;&gt;O5885,1,0)))</f>
        <v/>
      </c>
      <c r="Q5884">
        <f>IF(P5884=1,SUM($P$7:P5884),"")</f>
        <v/>
      </c>
      <c r="R5884">
        <f>IF($A5884="","",IF(ISNUMBER($A5884),$A5884,IFERROR(DATEVALUE($A5884),NA())))</f>
        <v/>
      </c>
    </row>
    <row r="5885">
      <c r="O5885">
        <f>IF($R5885="","",CHOOSE($Q$2,YEAR(R5885)*12+MONTH(R5885),INT((R5885-2)/7),YEAR(R5885)*4+ROUNDUP(MONTH(R5885)/3)))</f>
        <v/>
      </c>
      <c r="P5885">
        <f>IF($R5885="","",IF($R5886="",1,IF(O5885&lt;&gt;O5886,1,0)))</f>
        <v/>
      </c>
      <c r="Q5885">
        <f>IF(P5885=1,SUM($P$7:P5885),"")</f>
        <v/>
      </c>
      <c r="R5885">
        <f>IF($A5885="","",IF(ISNUMBER($A5885),$A5885,IFERROR(DATEVALUE($A5885),NA())))</f>
        <v/>
      </c>
    </row>
    <row r="5886">
      <c r="O5886">
        <f>IF($R5886="","",CHOOSE($Q$2,YEAR(R5886)*12+MONTH(R5886),INT((R5886-2)/7),YEAR(R5886)*4+ROUNDUP(MONTH(R5886)/3)))</f>
        <v/>
      </c>
      <c r="P5886">
        <f>IF($R5886="","",IF($R5887="",1,IF(O5886&lt;&gt;O5887,1,0)))</f>
        <v/>
      </c>
      <c r="Q5886">
        <f>IF(P5886=1,SUM($P$7:P5886),"")</f>
        <v/>
      </c>
      <c r="R5886">
        <f>IF($A5886="","",IF(ISNUMBER($A5886),$A5886,IFERROR(DATEVALUE($A5886),NA())))</f>
        <v/>
      </c>
    </row>
    <row r="5887">
      <c r="O5887">
        <f>IF($R5887="","",CHOOSE($Q$2,YEAR(R5887)*12+MONTH(R5887),INT((R5887-2)/7),YEAR(R5887)*4+ROUNDUP(MONTH(R5887)/3)))</f>
        <v/>
      </c>
      <c r="P5887">
        <f>IF($R5887="","",IF($R5888="",1,IF(O5887&lt;&gt;O5888,1,0)))</f>
        <v/>
      </c>
      <c r="Q5887">
        <f>IF(P5887=1,SUM($P$7:P5887),"")</f>
        <v/>
      </c>
      <c r="R5887">
        <f>IF($A5887="","",IF(ISNUMBER($A5887),$A5887,IFERROR(DATEVALUE($A5887),NA())))</f>
        <v/>
      </c>
    </row>
    <row r="5888">
      <c r="O5888">
        <f>IF($R5888="","",CHOOSE($Q$2,YEAR(R5888)*12+MONTH(R5888),INT((R5888-2)/7),YEAR(R5888)*4+ROUNDUP(MONTH(R5888)/3)))</f>
        <v/>
      </c>
      <c r="P5888">
        <f>IF($R5888="","",IF($R5889="",1,IF(O5888&lt;&gt;O5889,1,0)))</f>
        <v/>
      </c>
      <c r="Q5888">
        <f>IF(P5888=1,SUM($P$7:P5888),"")</f>
        <v/>
      </c>
      <c r="R5888">
        <f>IF($A5888="","",IF(ISNUMBER($A5888),$A5888,IFERROR(DATEVALUE($A5888),NA())))</f>
        <v/>
      </c>
    </row>
    <row r="5889">
      <c r="O5889">
        <f>IF($R5889="","",CHOOSE($Q$2,YEAR(R5889)*12+MONTH(R5889),INT((R5889-2)/7),YEAR(R5889)*4+ROUNDUP(MONTH(R5889)/3)))</f>
        <v/>
      </c>
      <c r="P5889">
        <f>IF($R5889="","",IF($R5890="",1,IF(O5889&lt;&gt;O5890,1,0)))</f>
        <v/>
      </c>
      <c r="Q5889">
        <f>IF(P5889=1,SUM($P$7:P5889),"")</f>
        <v/>
      </c>
      <c r="R5889">
        <f>IF($A5889="","",IF(ISNUMBER($A5889),$A5889,IFERROR(DATEVALUE($A5889),NA())))</f>
        <v/>
      </c>
    </row>
    <row r="5890">
      <c r="O5890">
        <f>IF($R5890="","",CHOOSE($Q$2,YEAR(R5890)*12+MONTH(R5890),INT((R5890-2)/7),YEAR(R5890)*4+ROUNDUP(MONTH(R5890)/3)))</f>
        <v/>
      </c>
      <c r="P5890">
        <f>IF($R5890="","",IF($R5891="",1,IF(O5890&lt;&gt;O5891,1,0)))</f>
        <v/>
      </c>
      <c r="Q5890">
        <f>IF(P5890=1,SUM($P$7:P5890),"")</f>
        <v/>
      </c>
      <c r="R5890">
        <f>IF($A5890="","",IF(ISNUMBER($A5890),$A5890,IFERROR(DATEVALUE($A5890),NA())))</f>
        <v/>
      </c>
    </row>
    <row r="5891">
      <c r="O5891">
        <f>IF($R5891="","",CHOOSE($Q$2,YEAR(R5891)*12+MONTH(R5891),INT((R5891-2)/7),YEAR(R5891)*4+ROUNDUP(MONTH(R5891)/3)))</f>
        <v/>
      </c>
      <c r="P5891">
        <f>IF($R5891="","",IF($R5892="",1,IF(O5891&lt;&gt;O5892,1,0)))</f>
        <v/>
      </c>
      <c r="Q5891">
        <f>IF(P5891=1,SUM($P$7:P5891),"")</f>
        <v/>
      </c>
      <c r="R5891">
        <f>IF($A5891="","",IF(ISNUMBER($A5891),$A5891,IFERROR(DATEVALUE($A5891),NA())))</f>
        <v/>
      </c>
    </row>
    <row r="5892">
      <c r="O5892">
        <f>IF($R5892="","",CHOOSE($Q$2,YEAR(R5892)*12+MONTH(R5892),INT((R5892-2)/7),YEAR(R5892)*4+ROUNDUP(MONTH(R5892)/3)))</f>
        <v/>
      </c>
      <c r="P5892">
        <f>IF($R5892="","",IF($R5893="",1,IF(O5892&lt;&gt;O5893,1,0)))</f>
        <v/>
      </c>
      <c r="Q5892">
        <f>IF(P5892=1,SUM($P$7:P5892),"")</f>
        <v/>
      </c>
      <c r="R5892">
        <f>IF($A5892="","",IF(ISNUMBER($A5892),$A5892,IFERROR(DATEVALUE($A5892),NA())))</f>
        <v/>
      </c>
    </row>
    <row r="5893">
      <c r="O5893">
        <f>IF($R5893="","",CHOOSE($Q$2,YEAR(R5893)*12+MONTH(R5893),INT((R5893-2)/7),YEAR(R5893)*4+ROUNDUP(MONTH(R5893)/3)))</f>
        <v/>
      </c>
      <c r="P5893">
        <f>IF($R5893="","",IF($R5894="",1,IF(O5893&lt;&gt;O5894,1,0)))</f>
        <v/>
      </c>
      <c r="Q5893">
        <f>IF(P5893=1,SUM($P$7:P5893),"")</f>
        <v/>
      </c>
      <c r="R5893">
        <f>IF($A5893="","",IF(ISNUMBER($A5893),$A5893,IFERROR(DATEVALUE($A5893),NA())))</f>
        <v/>
      </c>
    </row>
    <row r="5894">
      <c r="O5894">
        <f>IF($R5894="","",CHOOSE($Q$2,YEAR(R5894)*12+MONTH(R5894),INT((R5894-2)/7),YEAR(R5894)*4+ROUNDUP(MONTH(R5894)/3)))</f>
        <v/>
      </c>
      <c r="P5894">
        <f>IF($R5894="","",IF($R5895="",1,IF(O5894&lt;&gt;O5895,1,0)))</f>
        <v/>
      </c>
      <c r="Q5894">
        <f>IF(P5894=1,SUM($P$7:P5894),"")</f>
        <v/>
      </c>
      <c r="R5894">
        <f>IF($A5894="","",IF(ISNUMBER($A5894),$A5894,IFERROR(DATEVALUE($A5894),NA())))</f>
        <v/>
      </c>
    </row>
    <row r="5895">
      <c r="O5895">
        <f>IF($R5895="","",CHOOSE($Q$2,YEAR(R5895)*12+MONTH(R5895),INT((R5895-2)/7),YEAR(R5895)*4+ROUNDUP(MONTH(R5895)/3)))</f>
        <v/>
      </c>
      <c r="P5895">
        <f>IF($R5895="","",IF($R5896="",1,IF(O5895&lt;&gt;O5896,1,0)))</f>
        <v/>
      </c>
      <c r="Q5895">
        <f>IF(P5895=1,SUM($P$7:P5895),"")</f>
        <v/>
      </c>
      <c r="R5895">
        <f>IF($A5895="","",IF(ISNUMBER($A5895),$A5895,IFERROR(DATEVALUE($A5895),NA())))</f>
        <v/>
      </c>
    </row>
    <row r="5896">
      <c r="O5896">
        <f>IF($R5896="","",CHOOSE($Q$2,YEAR(R5896)*12+MONTH(R5896),INT((R5896-2)/7),YEAR(R5896)*4+ROUNDUP(MONTH(R5896)/3)))</f>
        <v/>
      </c>
      <c r="P5896">
        <f>IF($R5896="","",IF($R5897="",1,IF(O5896&lt;&gt;O5897,1,0)))</f>
        <v/>
      </c>
      <c r="Q5896">
        <f>IF(P5896=1,SUM($P$7:P5896),"")</f>
        <v/>
      </c>
      <c r="R5896">
        <f>IF($A5896="","",IF(ISNUMBER($A5896),$A5896,IFERROR(DATEVALUE($A5896),NA())))</f>
        <v/>
      </c>
    </row>
    <row r="5897">
      <c r="O5897">
        <f>IF($R5897="","",CHOOSE($Q$2,YEAR(R5897)*12+MONTH(R5897),INT((R5897-2)/7),YEAR(R5897)*4+ROUNDUP(MONTH(R5897)/3)))</f>
        <v/>
      </c>
      <c r="P5897">
        <f>IF($R5897="","",IF($R5898="",1,IF(O5897&lt;&gt;O5898,1,0)))</f>
        <v/>
      </c>
      <c r="Q5897">
        <f>IF(P5897=1,SUM($P$7:P5897),"")</f>
        <v/>
      </c>
      <c r="R5897">
        <f>IF($A5897="","",IF(ISNUMBER($A5897),$A5897,IFERROR(DATEVALUE($A5897),NA())))</f>
        <v/>
      </c>
    </row>
    <row r="5898">
      <c r="O5898">
        <f>IF($R5898="","",CHOOSE($Q$2,YEAR(R5898)*12+MONTH(R5898),INT((R5898-2)/7),YEAR(R5898)*4+ROUNDUP(MONTH(R5898)/3)))</f>
        <v/>
      </c>
      <c r="P5898">
        <f>IF($R5898="","",IF($R5899="",1,IF(O5898&lt;&gt;O5899,1,0)))</f>
        <v/>
      </c>
      <c r="Q5898">
        <f>IF(P5898=1,SUM($P$7:P5898),"")</f>
        <v/>
      </c>
      <c r="R5898">
        <f>IF($A5898="","",IF(ISNUMBER($A5898),$A5898,IFERROR(DATEVALUE($A5898),NA())))</f>
        <v/>
      </c>
    </row>
    <row r="5899">
      <c r="O5899">
        <f>IF($R5899="","",CHOOSE($Q$2,YEAR(R5899)*12+MONTH(R5899),INT((R5899-2)/7),YEAR(R5899)*4+ROUNDUP(MONTH(R5899)/3)))</f>
        <v/>
      </c>
      <c r="P5899">
        <f>IF($R5899="","",IF($R5900="",1,IF(O5899&lt;&gt;O5900,1,0)))</f>
        <v/>
      </c>
      <c r="Q5899">
        <f>IF(P5899=1,SUM($P$7:P5899),"")</f>
        <v/>
      </c>
      <c r="R5899">
        <f>IF($A5899="","",IF(ISNUMBER($A5899),$A5899,IFERROR(DATEVALUE($A5899),NA())))</f>
        <v/>
      </c>
    </row>
    <row r="5900">
      <c r="O5900">
        <f>IF($R5900="","",CHOOSE($Q$2,YEAR(R5900)*12+MONTH(R5900),INT((R5900-2)/7),YEAR(R5900)*4+ROUNDUP(MONTH(R5900)/3)))</f>
        <v/>
      </c>
      <c r="P5900">
        <f>IF($R5900="","",IF($R5901="",1,IF(O5900&lt;&gt;O5901,1,0)))</f>
        <v/>
      </c>
      <c r="Q5900">
        <f>IF(P5900=1,SUM($P$7:P5900),"")</f>
        <v/>
      </c>
      <c r="R5900">
        <f>IF($A5900="","",IF(ISNUMBER($A5900),$A5900,IFERROR(DATEVALUE($A5900),NA())))</f>
        <v/>
      </c>
    </row>
    <row r="5901">
      <c r="O5901">
        <f>IF($R5901="","",CHOOSE($Q$2,YEAR(R5901)*12+MONTH(R5901),INT((R5901-2)/7),YEAR(R5901)*4+ROUNDUP(MONTH(R5901)/3)))</f>
        <v/>
      </c>
      <c r="P5901">
        <f>IF($R5901="","",IF($R5902="",1,IF(O5901&lt;&gt;O5902,1,0)))</f>
        <v/>
      </c>
      <c r="Q5901">
        <f>IF(P5901=1,SUM($P$7:P5901),"")</f>
        <v/>
      </c>
      <c r="R5901">
        <f>IF($A5901="","",IF(ISNUMBER($A5901),$A5901,IFERROR(DATEVALUE($A5901),NA())))</f>
        <v/>
      </c>
    </row>
    <row r="5902">
      <c r="O5902">
        <f>IF($R5902="","",CHOOSE($Q$2,YEAR(R5902)*12+MONTH(R5902),INT((R5902-2)/7),YEAR(R5902)*4+ROUNDUP(MONTH(R5902)/3)))</f>
        <v/>
      </c>
      <c r="P5902">
        <f>IF($R5902="","",IF($R5903="",1,IF(O5902&lt;&gt;O5903,1,0)))</f>
        <v/>
      </c>
      <c r="Q5902">
        <f>IF(P5902=1,SUM($P$7:P5902),"")</f>
        <v/>
      </c>
      <c r="R5902">
        <f>IF($A5902="","",IF(ISNUMBER($A5902),$A5902,IFERROR(DATEVALUE($A5902),NA())))</f>
        <v/>
      </c>
    </row>
    <row r="5903">
      <c r="O5903">
        <f>IF($R5903="","",CHOOSE($Q$2,YEAR(R5903)*12+MONTH(R5903),INT((R5903-2)/7),YEAR(R5903)*4+ROUNDUP(MONTH(R5903)/3)))</f>
        <v/>
      </c>
      <c r="P5903">
        <f>IF($R5903="","",IF($R5904="",1,IF(O5903&lt;&gt;O5904,1,0)))</f>
        <v/>
      </c>
      <c r="Q5903">
        <f>IF(P5903=1,SUM($P$7:P5903),"")</f>
        <v/>
      </c>
      <c r="R5903">
        <f>IF($A5903="","",IF(ISNUMBER($A5903),$A5903,IFERROR(DATEVALUE($A5903),NA())))</f>
        <v/>
      </c>
    </row>
    <row r="5904">
      <c r="O5904">
        <f>IF($R5904="","",CHOOSE($Q$2,YEAR(R5904)*12+MONTH(R5904),INT((R5904-2)/7),YEAR(R5904)*4+ROUNDUP(MONTH(R5904)/3)))</f>
        <v/>
      </c>
      <c r="P5904">
        <f>IF($R5904="","",IF($R5905="",1,IF(O5904&lt;&gt;O5905,1,0)))</f>
        <v/>
      </c>
      <c r="Q5904">
        <f>IF(P5904=1,SUM($P$7:P5904),"")</f>
        <v/>
      </c>
      <c r="R5904">
        <f>IF($A5904="","",IF(ISNUMBER($A5904),$A5904,IFERROR(DATEVALUE($A5904),NA())))</f>
        <v/>
      </c>
    </row>
    <row r="5905">
      <c r="O5905">
        <f>IF($R5905="","",CHOOSE($Q$2,YEAR(R5905)*12+MONTH(R5905),INT((R5905-2)/7),YEAR(R5905)*4+ROUNDUP(MONTH(R5905)/3)))</f>
        <v/>
      </c>
      <c r="P5905">
        <f>IF($R5905="","",IF($R5906="",1,IF(O5905&lt;&gt;O5906,1,0)))</f>
        <v/>
      </c>
      <c r="Q5905">
        <f>IF(P5905=1,SUM($P$7:P5905),"")</f>
        <v/>
      </c>
      <c r="R5905">
        <f>IF($A5905="","",IF(ISNUMBER($A5905),$A5905,IFERROR(DATEVALUE($A5905),NA())))</f>
        <v/>
      </c>
    </row>
    <row r="5906">
      <c r="O5906">
        <f>IF($R5906="","",CHOOSE($Q$2,YEAR(R5906)*12+MONTH(R5906),INT((R5906-2)/7),YEAR(R5906)*4+ROUNDUP(MONTH(R5906)/3)))</f>
        <v/>
      </c>
      <c r="P5906">
        <f>IF($R5906="","",IF($R5907="",1,IF(O5906&lt;&gt;O5907,1,0)))</f>
        <v/>
      </c>
      <c r="Q5906">
        <f>IF(P5906=1,SUM($P$7:P5906),"")</f>
        <v/>
      </c>
      <c r="R5906">
        <f>IF($A5906="","",IF(ISNUMBER($A5906),$A5906,IFERROR(DATEVALUE($A5906),NA())))</f>
        <v/>
      </c>
    </row>
    <row r="5907">
      <c r="O5907">
        <f>IF($R5907="","",CHOOSE($Q$2,YEAR(R5907)*12+MONTH(R5907),INT((R5907-2)/7),YEAR(R5907)*4+ROUNDUP(MONTH(R5907)/3)))</f>
        <v/>
      </c>
      <c r="P5907">
        <f>IF($R5907="","",IF($R5908="",1,IF(O5907&lt;&gt;O5908,1,0)))</f>
        <v/>
      </c>
      <c r="Q5907">
        <f>IF(P5907=1,SUM($P$7:P5907),"")</f>
        <v/>
      </c>
      <c r="R5907">
        <f>IF($A5907="","",IF(ISNUMBER($A5907),$A5907,IFERROR(DATEVALUE($A5907),NA())))</f>
        <v/>
      </c>
    </row>
    <row r="5908">
      <c r="O5908">
        <f>IF($R5908="","",CHOOSE($Q$2,YEAR(R5908)*12+MONTH(R5908),INT((R5908-2)/7),YEAR(R5908)*4+ROUNDUP(MONTH(R5908)/3)))</f>
        <v/>
      </c>
      <c r="P5908">
        <f>IF($R5908="","",IF($R5909="",1,IF(O5908&lt;&gt;O5909,1,0)))</f>
        <v/>
      </c>
      <c r="Q5908">
        <f>IF(P5908=1,SUM($P$7:P5908),"")</f>
        <v/>
      </c>
      <c r="R5908">
        <f>IF($A5908="","",IF(ISNUMBER($A5908),$A5908,IFERROR(DATEVALUE($A5908),NA())))</f>
        <v/>
      </c>
    </row>
    <row r="5909">
      <c r="O5909">
        <f>IF($R5909="","",CHOOSE($Q$2,YEAR(R5909)*12+MONTH(R5909),INT((R5909-2)/7),YEAR(R5909)*4+ROUNDUP(MONTH(R5909)/3)))</f>
        <v/>
      </c>
      <c r="P5909">
        <f>IF($R5909="","",IF($R5910="",1,IF(O5909&lt;&gt;O5910,1,0)))</f>
        <v/>
      </c>
      <c r="Q5909">
        <f>IF(P5909=1,SUM($P$7:P5909),"")</f>
        <v/>
      </c>
      <c r="R5909">
        <f>IF($A5909="","",IF(ISNUMBER($A5909),$A5909,IFERROR(DATEVALUE($A5909),NA())))</f>
        <v/>
      </c>
    </row>
    <row r="5910">
      <c r="O5910">
        <f>IF($R5910="","",CHOOSE($Q$2,YEAR(R5910)*12+MONTH(R5910),INT((R5910-2)/7),YEAR(R5910)*4+ROUNDUP(MONTH(R5910)/3)))</f>
        <v/>
      </c>
      <c r="P5910">
        <f>IF($R5910="","",IF($R5911="",1,IF(O5910&lt;&gt;O5911,1,0)))</f>
        <v/>
      </c>
      <c r="Q5910">
        <f>IF(P5910=1,SUM($P$7:P5910),"")</f>
        <v/>
      </c>
      <c r="R5910">
        <f>IF($A5910="","",IF(ISNUMBER($A5910),$A5910,IFERROR(DATEVALUE($A5910),NA())))</f>
        <v/>
      </c>
    </row>
    <row r="5911">
      <c r="O5911">
        <f>IF($R5911="","",CHOOSE($Q$2,YEAR(R5911)*12+MONTH(R5911),INT((R5911-2)/7),YEAR(R5911)*4+ROUNDUP(MONTH(R5911)/3)))</f>
        <v/>
      </c>
      <c r="P5911">
        <f>IF($R5911="","",IF($R5912="",1,IF(O5911&lt;&gt;O5912,1,0)))</f>
        <v/>
      </c>
      <c r="Q5911">
        <f>IF(P5911=1,SUM($P$7:P5911),"")</f>
        <v/>
      </c>
      <c r="R5911">
        <f>IF($A5911="","",IF(ISNUMBER($A5911),$A5911,IFERROR(DATEVALUE($A5911),NA())))</f>
        <v/>
      </c>
    </row>
    <row r="5912">
      <c r="O5912">
        <f>IF($R5912="","",CHOOSE($Q$2,YEAR(R5912)*12+MONTH(R5912),INT((R5912-2)/7),YEAR(R5912)*4+ROUNDUP(MONTH(R5912)/3)))</f>
        <v/>
      </c>
      <c r="P5912">
        <f>IF($R5912="","",IF($R5913="",1,IF(O5912&lt;&gt;O5913,1,0)))</f>
        <v/>
      </c>
      <c r="Q5912">
        <f>IF(P5912=1,SUM($P$7:P5912),"")</f>
        <v/>
      </c>
      <c r="R5912">
        <f>IF($A5912="","",IF(ISNUMBER($A5912),$A5912,IFERROR(DATEVALUE($A5912),NA())))</f>
        <v/>
      </c>
    </row>
    <row r="5913">
      <c r="O5913">
        <f>IF($R5913="","",CHOOSE($Q$2,YEAR(R5913)*12+MONTH(R5913),INT((R5913-2)/7),YEAR(R5913)*4+ROUNDUP(MONTH(R5913)/3)))</f>
        <v/>
      </c>
      <c r="P5913">
        <f>IF($R5913="","",IF($R5914="",1,IF(O5913&lt;&gt;O5914,1,0)))</f>
        <v/>
      </c>
      <c r="Q5913">
        <f>IF(P5913=1,SUM($P$7:P5913),"")</f>
        <v/>
      </c>
      <c r="R5913">
        <f>IF($A5913="","",IF(ISNUMBER($A5913),$A5913,IFERROR(DATEVALUE($A5913),NA())))</f>
        <v/>
      </c>
    </row>
    <row r="5914">
      <c r="O5914">
        <f>IF($R5914="","",CHOOSE($Q$2,YEAR(R5914)*12+MONTH(R5914),INT((R5914-2)/7),YEAR(R5914)*4+ROUNDUP(MONTH(R5914)/3)))</f>
        <v/>
      </c>
      <c r="P5914">
        <f>IF($R5914="","",IF($R5915="",1,IF(O5914&lt;&gt;O5915,1,0)))</f>
        <v/>
      </c>
      <c r="Q5914">
        <f>IF(P5914=1,SUM($P$7:P5914),"")</f>
        <v/>
      </c>
      <c r="R5914">
        <f>IF($A5914="","",IF(ISNUMBER($A5914),$A5914,IFERROR(DATEVALUE($A5914),NA())))</f>
        <v/>
      </c>
    </row>
    <row r="5915">
      <c r="O5915">
        <f>IF($R5915="","",CHOOSE($Q$2,YEAR(R5915)*12+MONTH(R5915),INT((R5915-2)/7),YEAR(R5915)*4+ROUNDUP(MONTH(R5915)/3)))</f>
        <v/>
      </c>
      <c r="P5915">
        <f>IF($R5915="","",IF($R5916="",1,IF(O5915&lt;&gt;O5916,1,0)))</f>
        <v/>
      </c>
      <c r="Q5915">
        <f>IF(P5915=1,SUM($P$7:P5915),"")</f>
        <v/>
      </c>
      <c r="R5915">
        <f>IF($A5915="","",IF(ISNUMBER($A5915),$A5915,IFERROR(DATEVALUE($A5915),NA())))</f>
        <v/>
      </c>
    </row>
    <row r="5916">
      <c r="O5916">
        <f>IF($R5916="","",CHOOSE($Q$2,YEAR(R5916)*12+MONTH(R5916),INT((R5916-2)/7),YEAR(R5916)*4+ROUNDUP(MONTH(R5916)/3)))</f>
        <v/>
      </c>
      <c r="P5916">
        <f>IF($R5916="","",IF($R5917="",1,IF(O5916&lt;&gt;O5917,1,0)))</f>
        <v/>
      </c>
      <c r="Q5916">
        <f>IF(P5916=1,SUM($P$7:P5916),"")</f>
        <v/>
      </c>
      <c r="R5916">
        <f>IF($A5916="","",IF(ISNUMBER($A5916),$A5916,IFERROR(DATEVALUE($A5916),NA())))</f>
        <v/>
      </c>
    </row>
    <row r="5917">
      <c r="O5917">
        <f>IF($R5917="","",CHOOSE($Q$2,YEAR(R5917)*12+MONTH(R5917),INT((R5917-2)/7),YEAR(R5917)*4+ROUNDUP(MONTH(R5917)/3)))</f>
        <v/>
      </c>
      <c r="P5917">
        <f>IF($R5917="","",IF($R5918="",1,IF(O5917&lt;&gt;O5918,1,0)))</f>
        <v/>
      </c>
      <c r="Q5917">
        <f>IF(P5917=1,SUM($P$7:P5917),"")</f>
        <v/>
      </c>
      <c r="R5917">
        <f>IF($A5917="","",IF(ISNUMBER($A5917),$A5917,IFERROR(DATEVALUE($A5917),NA())))</f>
        <v/>
      </c>
    </row>
    <row r="5918">
      <c r="O5918">
        <f>IF($R5918="","",CHOOSE($Q$2,YEAR(R5918)*12+MONTH(R5918),INT((R5918-2)/7),YEAR(R5918)*4+ROUNDUP(MONTH(R5918)/3)))</f>
        <v/>
      </c>
      <c r="P5918">
        <f>IF($R5918="","",IF($R5919="",1,IF(O5918&lt;&gt;O5919,1,0)))</f>
        <v/>
      </c>
      <c r="Q5918">
        <f>IF(P5918=1,SUM($P$7:P5918),"")</f>
        <v/>
      </c>
      <c r="R5918">
        <f>IF($A5918="","",IF(ISNUMBER($A5918),$A5918,IFERROR(DATEVALUE($A5918),NA())))</f>
        <v/>
      </c>
    </row>
    <row r="5919">
      <c r="O5919">
        <f>IF($R5919="","",CHOOSE($Q$2,YEAR(R5919)*12+MONTH(R5919),INT((R5919-2)/7),YEAR(R5919)*4+ROUNDUP(MONTH(R5919)/3)))</f>
        <v/>
      </c>
      <c r="P5919">
        <f>IF($R5919="","",IF($R5920="",1,IF(O5919&lt;&gt;O5920,1,0)))</f>
        <v/>
      </c>
      <c r="Q5919">
        <f>IF(P5919=1,SUM($P$7:P5919),"")</f>
        <v/>
      </c>
      <c r="R5919">
        <f>IF($A5919="","",IF(ISNUMBER($A5919),$A5919,IFERROR(DATEVALUE($A5919),NA())))</f>
        <v/>
      </c>
    </row>
    <row r="5920">
      <c r="O5920">
        <f>IF($R5920="","",CHOOSE($Q$2,YEAR(R5920)*12+MONTH(R5920),INT((R5920-2)/7),YEAR(R5920)*4+ROUNDUP(MONTH(R5920)/3)))</f>
        <v/>
      </c>
      <c r="P5920">
        <f>IF($R5920="","",IF($R5921="",1,IF(O5920&lt;&gt;O5921,1,0)))</f>
        <v/>
      </c>
      <c r="Q5920">
        <f>IF(P5920=1,SUM($P$7:P5920),"")</f>
        <v/>
      </c>
      <c r="R5920">
        <f>IF($A5920="","",IF(ISNUMBER($A5920),$A5920,IFERROR(DATEVALUE($A5920),NA())))</f>
        <v/>
      </c>
    </row>
    <row r="5921">
      <c r="O5921">
        <f>IF($R5921="","",CHOOSE($Q$2,YEAR(R5921)*12+MONTH(R5921),INT((R5921-2)/7),YEAR(R5921)*4+ROUNDUP(MONTH(R5921)/3)))</f>
        <v/>
      </c>
      <c r="P5921">
        <f>IF($R5921="","",IF($R5922="",1,IF(O5921&lt;&gt;O5922,1,0)))</f>
        <v/>
      </c>
      <c r="Q5921">
        <f>IF(P5921=1,SUM($P$7:P5921),"")</f>
        <v/>
      </c>
      <c r="R5921">
        <f>IF($A5921="","",IF(ISNUMBER($A5921),$A5921,IFERROR(DATEVALUE($A5921),NA())))</f>
        <v/>
      </c>
    </row>
    <row r="5922">
      <c r="O5922">
        <f>IF($R5922="","",CHOOSE($Q$2,YEAR(R5922)*12+MONTH(R5922),INT((R5922-2)/7),YEAR(R5922)*4+ROUNDUP(MONTH(R5922)/3)))</f>
        <v/>
      </c>
      <c r="P5922">
        <f>IF($R5922="","",IF($R5923="",1,IF(O5922&lt;&gt;O5923,1,0)))</f>
        <v/>
      </c>
      <c r="Q5922">
        <f>IF(P5922=1,SUM($P$7:P5922),"")</f>
        <v/>
      </c>
      <c r="R5922">
        <f>IF($A5922="","",IF(ISNUMBER($A5922),$A5922,IFERROR(DATEVALUE($A5922),NA())))</f>
        <v/>
      </c>
    </row>
    <row r="5923">
      <c r="O5923">
        <f>IF($R5923="","",CHOOSE($Q$2,YEAR(R5923)*12+MONTH(R5923),INT((R5923-2)/7),YEAR(R5923)*4+ROUNDUP(MONTH(R5923)/3)))</f>
        <v/>
      </c>
      <c r="P5923">
        <f>IF($R5923="","",IF($R5924="",1,IF(O5923&lt;&gt;O5924,1,0)))</f>
        <v/>
      </c>
      <c r="Q5923">
        <f>IF(P5923=1,SUM($P$7:P5923),"")</f>
        <v/>
      </c>
      <c r="R5923">
        <f>IF($A5923="","",IF(ISNUMBER($A5923),$A5923,IFERROR(DATEVALUE($A5923),NA())))</f>
        <v/>
      </c>
    </row>
    <row r="5924">
      <c r="O5924">
        <f>IF($R5924="","",CHOOSE($Q$2,YEAR(R5924)*12+MONTH(R5924),INT((R5924-2)/7),YEAR(R5924)*4+ROUNDUP(MONTH(R5924)/3)))</f>
        <v/>
      </c>
      <c r="P5924">
        <f>IF($R5924="","",IF($R5925="",1,IF(O5924&lt;&gt;O5925,1,0)))</f>
        <v/>
      </c>
      <c r="Q5924">
        <f>IF(P5924=1,SUM($P$7:P5924),"")</f>
        <v/>
      </c>
      <c r="R5924">
        <f>IF($A5924="","",IF(ISNUMBER($A5924),$A5924,IFERROR(DATEVALUE($A5924),NA())))</f>
        <v/>
      </c>
    </row>
    <row r="5925">
      <c r="O5925">
        <f>IF($R5925="","",CHOOSE($Q$2,YEAR(R5925)*12+MONTH(R5925),INT((R5925-2)/7),YEAR(R5925)*4+ROUNDUP(MONTH(R5925)/3)))</f>
        <v/>
      </c>
      <c r="P5925">
        <f>IF($R5925="","",IF($R5926="",1,IF(O5925&lt;&gt;O5926,1,0)))</f>
        <v/>
      </c>
      <c r="Q5925">
        <f>IF(P5925=1,SUM($P$7:P5925),"")</f>
        <v/>
      </c>
      <c r="R5925">
        <f>IF($A5925="","",IF(ISNUMBER($A5925),$A5925,IFERROR(DATEVALUE($A5925),NA())))</f>
        <v/>
      </c>
    </row>
    <row r="5926">
      <c r="O5926">
        <f>IF($R5926="","",CHOOSE($Q$2,YEAR(R5926)*12+MONTH(R5926),INT((R5926-2)/7),YEAR(R5926)*4+ROUNDUP(MONTH(R5926)/3)))</f>
        <v/>
      </c>
      <c r="P5926">
        <f>IF($R5926="","",IF($R5927="",1,IF(O5926&lt;&gt;O5927,1,0)))</f>
        <v/>
      </c>
      <c r="Q5926">
        <f>IF(P5926=1,SUM($P$7:P5926),"")</f>
        <v/>
      </c>
      <c r="R5926">
        <f>IF($A5926="","",IF(ISNUMBER($A5926),$A5926,IFERROR(DATEVALUE($A5926),NA())))</f>
        <v/>
      </c>
    </row>
    <row r="5927">
      <c r="O5927">
        <f>IF($R5927="","",CHOOSE($Q$2,YEAR(R5927)*12+MONTH(R5927),INT((R5927-2)/7),YEAR(R5927)*4+ROUNDUP(MONTH(R5927)/3)))</f>
        <v/>
      </c>
      <c r="P5927">
        <f>IF($R5927="","",IF($R5928="",1,IF(O5927&lt;&gt;O5928,1,0)))</f>
        <v/>
      </c>
      <c r="Q5927">
        <f>IF(P5927=1,SUM($P$7:P5927),"")</f>
        <v/>
      </c>
      <c r="R5927">
        <f>IF($A5927="","",IF(ISNUMBER($A5927),$A5927,IFERROR(DATEVALUE($A5927),NA())))</f>
        <v/>
      </c>
    </row>
    <row r="5928">
      <c r="O5928">
        <f>IF($R5928="","",CHOOSE($Q$2,YEAR(R5928)*12+MONTH(R5928),INT((R5928-2)/7),YEAR(R5928)*4+ROUNDUP(MONTH(R5928)/3)))</f>
        <v/>
      </c>
      <c r="P5928">
        <f>IF($R5928="","",IF($R5929="",1,IF(O5928&lt;&gt;O5929,1,0)))</f>
        <v/>
      </c>
      <c r="Q5928">
        <f>IF(P5928=1,SUM($P$7:P5928),"")</f>
        <v/>
      </c>
      <c r="R5928">
        <f>IF($A5928="","",IF(ISNUMBER($A5928),$A5928,IFERROR(DATEVALUE($A5928),NA())))</f>
        <v/>
      </c>
    </row>
    <row r="5929">
      <c r="O5929">
        <f>IF($R5929="","",CHOOSE($Q$2,YEAR(R5929)*12+MONTH(R5929),INT((R5929-2)/7),YEAR(R5929)*4+ROUNDUP(MONTH(R5929)/3)))</f>
        <v/>
      </c>
      <c r="P5929">
        <f>IF($R5929="","",IF($R5930="",1,IF(O5929&lt;&gt;O5930,1,0)))</f>
        <v/>
      </c>
      <c r="Q5929">
        <f>IF(P5929=1,SUM($P$7:P5929),"")</f>
        <v/>
      </c>
      <c r="R5929">
        <f>IF($A5929="","",IF(ISNUMBER($A5929),$A5929,IFERROR(DATEVALUE($A5929),NA())))</f>
        <v/>
      </c>
    </row>
    <row r="5930">
      <c r="O5930">
        <f>IF($R5930="","",CHOOSE($Q$2,YEAR(R5930)*12+MONTH(R5930),INT((R5930-2)/7),YEAR(R5930)*4+ROUNDUP(MONTH(R5930)/3)))</f>
        <v/>
      </c>
      <c r="P5930">
        <f>IF($R5930="","",IF($R5931="",1,IF(O5930&lt;&gt;O5931,1,0)))</f>
        <v/>
      </c>
      <c r="Q5930">
        <f>IF(P5930=1,SUM($P$7:P5930),"")</f>
        <v/>
      </c>
      <c r="R5930">
        <f>IF($A5930="","",IF(ISNUMBER($A5930),$A5930,IFERROR(DATEVALUE($A5930),NA())))</f>
        <v/>
      </c>
    </row>
    <row r="5931">
      <c r="O5931">
        <f>IF($R5931="","",CHOOSE($Q$2,YEAR(R5931)*12+MONTH(R5931),INT((R5931-2)/7),YEAR(R5931)*4+ROUNDUP(MONTH(R5931)/3)))</f>
        <v/>
      </c>
      <c r="P5931">
        <f>IF($R5931="","",IF($R5932="",1,IF(O5931&lt;&gt;O5932,1,0)))</f>
        <v/>
      </c>
      <c r="Q5931">
        <f>IF(P5931=1,SUM($P$7:P5931),"")</f>
        <v/>
      </c>
      <c r="R5931">
        <f>IF($A5931="","",IF(ISNUMBER($A5931),$A5931,IFERROR(DATEVALUE($A5931),NA())))</f>
        <v/>
      </c>
    </row>
    <row r="5932">
      <c r="O5932">
        <f>IF($R5932="","",CHOOSE($Q$2,YEAR(R5932)*12+MONTH(R5932),INT((R5932-2)/7),YEAR(R5932)*4+ROUNDUP(MONTH(R5932)/3)))</f>
        <v/>
      </c>
      <c r="P5932">
        <f>IF($R5932="","",IF($R5933="",1,IF(O5932&lt;&gt;O5933,1,0)))</f>
        <v/>
      </c>
      <c r="Q5932">
        <f>IF(P5932=1,SUM($P$7:P5932),"")</f>
        <v/>
      </c>
      <c r="R5932">
        <f>IF($A5932="","",IF(ISNUMBER($A5932),$A5932,IFERROR(DATEVALUE($A5932),NA())))</f>
        <v/>
      </c>
    </row>
    <row r="5933">
      <c r="O5933">
        <f>IF($R5933="","",CHOOSE($Q$2,YEAR(R5933)*12+MONTH(R5933),INT((R5933-2)/7),YEAR(R5933)*4+ROUNDUP(MONTH(R5933)/3)))</f>
        <v/>
      </c>
      <c r="P5933">
        <f>IF($R5933="","",IF($R5934="",1,IF(O5933&lt;&gt;O5934,1,0)))</f>
        <v/>
      </c>
      <c r="Q5933">
        <f>IF(P5933=1,SUM($P$7:P5933),"")</f>
        <v/>
      </c>
      <c r="R5933">
        <f>IF($A5933="","",IF(ISNUMBER($A5933),$A5933,IFERROR(DATEVALUE($A5933),NA())))</f>
        <v/>
      </c>
    </row>
    <row r="5934">
      <c r="O5934">
        <f>IF($R5934="","",CHOOSE($Q$2,YEAR(R5934)*12+MONTH(R5934),INT((R5934-2)/7),YEAR(R5934)*4+ROUNDUP(MONTH(R5934)/3)))</f>
        <v/>
      </c>
      <c r="P5934">
        <f>IF($R5934="","",IF($R5935="",1,IF(O5934&lt;&gt;O5935,1,0)))</f>
        <v/>
      </c>
      <c r="Q5934">
        <f>IF(P5934=1,SUM($P$7:P5934),"")</f>
        <v/>
      </c>
      <c r="R5934">
        <f>IF($A5934="","",IF(ISNUMBER($A5934),$A5934,IFERROR(DATEVALUE($A5934),NA())))</f>
        <v/>
      </c>
    </row>
    <row r="5935">
      <c r="O5935">
        <f>IF($R5935="","",CHOOSE($Q$2,YEAR(R5935)*12+MONTH(R5935),INT((R5935-2)/7),YEAR(R5935)*4+ROUNDUP(MONTH(R5935)/3)))</f>
        <v/>
      </c>
      <c r="P5935">
        <f>IF($R5935="","",IF($R5936="",1,IF(O5935&lt;&gt;O5936,1,0)))</f>
        <v/>
      </c>
      <c r="Q5935">
        <f>IF(P5935=1,SUM($P$7:P5935),"")</f>
        <v/>
      </c>
      <c r="R5935">
        <f>IF($A5935="","",IF(ISNUMBER($A5935),$A5935,IFERROR(DATEVALUE($A5935),NA())))</f>
        <v/>
      </c>
    </row>
    <row r="5936">
      <c r="O5936">
        <f>IF($R5936="","",CHOOSE($Q$2,YEAR(R5936)*12+MONTH(R5936),INT((R5936-2)/7),YEAR(R5936)*4+ROUNDUP(MONTH(R5936)/3)))</f>
        <v/>
      </c>
      <c r="P5936">
        <f>IF($R5936="","",IF($R5937="",1,IF(O5936&lt;&gt;O5937,1,0)))</f>
        <v/>
      </c>
      <c r="Q5936">
        <f>IF(P5936=1,SUM($P$7:P5936),"")</f>
        <v/>
      </c>
      <c r="R5936">
        <f>IF($A5936="","",IF(ISNUMBER($A5936),$A5936,IFERROR(DATEVALUE($A5936),NA())))</f>
        <v/>
      </c>
    </row>
    <row r="5937">
      <c r="O5937">
        <f>IF($R5937="","",CHOOSE($Q$2,YEAR(R5937)*12+MONTH(R5937),INT((R5937-2)/7),YEAR(R5937)*4+ROUNDUP(MONTH(R5937)/3)))</f>
        <v/>
      </c>
      <c r="P5937">
        <f>IF($R5937="","",IF($R5938="",1,IF(O5937&lt;&gt;O5938,1,0)))</f>
        <v/>
      </c>
      <c r="Q5937">
        <f>IF(P5937=1,SUM($P$7:P5937),"")</f>
        <v/>
      </c>
      <c r="R5937">
        <f>IF($A5937="","",IF(ISNUMBER($A5937),$A5937,IFERROR(DATEVALUE($A5937),NA())))</f>
        <v/>
      </c>
    </row>
    <row r="5938">
      <c r="O5938">
        <f>IF($R5938="","",CHOOSE($Q$2,YEAR(R5938)*12+MONTH(R5938),INT((R5938-2)/7),YEAR(R5938)*4+ROUNDUP(MONTH(R5938)/3)))</f>
        <v/>
      </c>
      <c r="P5938">
        <f>IF($R5938="","",IF($R5939="",1,IF(O5938&lt;&gt;O5939,1,0)))</f>
        <v/>
      </c>
      <c r="Q5938">
        <f>IF(P5938=1,SUM($P$7:P5938),"")</f>
        <v/>
      </c>
      <c r="R5938">
        <f>IF($A5938="","",IF(ISNUMBER($A5938),$A5938,IFERROR(DATEVALUE($A5938),NA())))</f>
        <v/>
      </c>
    </row>
    <row r="5939">
      <c r="O5939">
        <f>IF($R5939="","",CHOOSE($Q$2,YEAR(R5939)*12+MONTH(R5939),INT((R5939-2)/7),YEAR(R5939)*4+ROUNDUP(MONTH(R5939)/3)))</f>
        <v/>
      </c>
      <c r="P5939">
        <f>IF($R5939="","",IF($R5940="",1,IF(O5939&lt;&gt;O5940,1,0)))</f>
        <v/>
      </c>
      <c r="Q5939">
        <f>IF(P5939=1,SUM($P$7:P5939),"")</f>
        <v/>
      </c>
      <c r="R5939">
        <f>IF($A5939="","",IF(ISNUMBER($A5939),$A5939,IFERROR(DATEVALUE($A5939),NA())))</f>
        <v/>
      </c>
    </row>
    <row r="5940">
      <c r="O5940">
        <f>IF($R5940="","",CHOOSE($Q$2,YEAR(R5940)*12+MONTH(R5940),INT((R5940-2)/7),YEAR(R5940)*4+ROUNDUP(MONTH(R5940)/3)))</f>
        <v/>
      </c>
      <c r="P5940">
        <f>IF($R5940="","",IF($R5941="",1,IF(O5940&lt;&gt;O5941,1,0)))</f>
        <v/>
      </c>
      <c r="Q5940">
        <f>IF(P5940=1,SUM($P$7:P5940),"")</f>
        <v/>
      </c>
      <c r="R5940">
        <f>IF($A5940="","",IF(ISNUMBER($A5940),$A5940,IFERROR(DATEVALUE($A5940),NA())))</f>
        <v/>
      </c>
    </row>
    <row r="5941">
      <c r="O5941">
        <f>IF($R5941="","",CHOOSE($Q$2,YEAR(R5941)*12+MONTH(R5941),INT((R5941-2)/7),YEAR(R5941)*4+ROUNDUP(MONTH(R5941)/3)))</f>
        <v/>
      </c>
      <c r="P5941">
        <f>IF($R5941="","",IF($R5942="",1,IF(O5941&lt;&gt;O5942,1,0)))</f>
        <v/>
      </c>
      <c r="Q5941">
        <f>IF(P5941=1,SUM($P$7:P5941),"")</f>
        <v/>
      </c>
      <c r="R5941">
        <f>IF($A5941="","",IF(ISNUMBER($A5941),$A5941,IFERROR(DATEVALUE($A5941),NA())))</f>
        <v/>
      </c>
    </row>
    <row r="5942">
      <c r="O5942">
        <f>IF($R5942="","",CHOOSE($Q$2,YEAR(R5942)*12+MONTH(R5942),INT((R5942-2)/7),YEAR(R5942)*4+ROUNDUP(MONTH(R5942)/3)))</f>
        <v/>
      </c>
      <c r="P5942">
        <f>IF($R5942="","",IF($R5943="",1,IF(O5942&lt;&gt;O5943,1,0)))</f>
        <v/>
      </c>
      <c r="Q5942">
        <f>IF(P5942=1,SUM($P$7:P5942),"")</f>
        <v/>
      </c>
      <c r="R5942">
        <f>IF($A5942="","",IF(ISNUMBER($A5942),$A5942,IFERROR(DATEVALUE($A5942),NA())))</f>
        <v/>
      </c>
    </row>
    <row r="5943">
      <c r="O5943">
        <f>IF($R5943="","",CHOOSE($Q$2,YEAR(R5943)*12+MONTH(R5943),INT((R5943-2)/7),YEAR(R5943)*4+ROUNDUP(MONTH(R5943)/3)))</f>
        <v/>
      </c>
      <c r="P5943">
        <f>IF($R5943="","",IF($R5944="",1,IF(O5943&lt;&gt;O5944,1,0)))</f>
        <v/>
      </c>
      <c r="Q5943">
        <f>IF(P5943=1,SUM($P$7:P5943),"")</f>
        <v/>
      </c>
      <c r="R5943">
        <f>IF($A5943="","",IF(ISNUMBER($A5943),$A5943,IFERROR(DATEVALUE($A5943),NA())))</f>
        <v/>
      </c>
    </row>
    <row r="5944">
      <c r="O5944">
        <f>IF($R5944="","",CHOOSE($Q$2,YEAR(R5944)*12+MONTH(R5944),INT((R5944-2)/7),YEAR(R5944)*4+ROUNDUP(MONTH(R5944)/3)))</f>
        <v/>
      </c>
      <c r="P5944">
        <f>IF($R5944="","",IF($R5945="",1,IF(O5944&lt;&gt;O5945,1,0)))</f>
        <v/>
      </c>
      <c r="Q5944">
        <f>IF(P5944=1,SUM($P$7:P5944),"")</f>
        <v/>
      </c>
      <c r="R5944">
        <f>IF($A5944="","",IF(ISNUMBER($A5944),$A5944,IFERROR(DATEVALUE($A5944),NA())))</f>
        <v/>
      </c>
    </row>
    <row r="5945">
      <c r="O5945">
        <f>IF($R5945="","",CHOOSE($Q$2,YEAR(R5945)*12+MONTH(R5945),INT((R5945-2)/7),YEAR(R5945)*4+ROUNDUP(MONTH(R5945)/3)))</f>
        <v/>
      </c>
      <c r="P5945">
        <f>IF($R5945="","",IF($R5946="",1,IF(O5945&lt;&gt;O5946,1,0)))</f>
        <v/>
      </c>
      <c r="Q5945">
        <f>IF(P5945=1,SUM($P$7:P5945),"")</f>
        <v/>
      </c>
      <c r="R5945">
        <f>IF($A5945="","",IF(ISNUMBER($A5945),$A5945,IFERROR(DATEVALUE($A5945),NA())))</f>
        <v/>
      </c>
    </row>
    <row r="5946">
      <c r="O5946">
        <f>IF($R5946="","",CHOOSE($Q$2,YEAR(R5946)*12+MONTH(R5946),INT((R5946-2)/7),YEAR(R5946)*4+ROUNDUP(MONTH(R5946)/3)))</f>
        <v/>
      </c>
      <c r="P5946">
        <f>IF($R5946="","",IF($R5947="",1,IF(O5946&lt;&gt;O5947,1,0)))</f>
        <v/>
      </c>
      <c r="Q5946">
        <f>IF(P5946=1,SUM($P$7:P5946),"")</f>
        <v/>
      </c>
      <c r="R5946">
        <f>IF($A5946="","",IF(ISNUMBER($A5946),$A5946,IFERROR(DATEVALUE($A5946),NA())))</f>
        <v/>
      </c>
    </row>
    <row r="5947">
      <c r="O5947">
        <f>IF($R5947="","",CHOOSE($Q$2,YEAR(R5947)*12+MONTH(R5947),INT((R5947-2)/7),YEAR(R5947)*4+ROUNDUP(MONTH(R5947)/3)))</f>
        <v/>
      </c>
      <c r="P5947">
        <f>IF($R5947="","",IF($R5948="",1,IF(O5947&lt;&gt;O5948,1,0)))</f>
        <v/>
      </c>
      <c r="Q5947">
        <f>IF(P5947=1,SUM($P$7:P5947),"")</f>
        <v/>
      </c>
      <c r="R5947">
        <f>IF($A5947="","",IF(ISNUMBER($A5947),$A5947,IFERROR(DATEVALUE($A5947),NA())))</f>
        <v/>
      </c>
    </row>
    <row r="5948">
      <c r="O5948">
        <f>IF($R5948="","",CHOOSE($Q$2,YEAR(R5948)*12+MONTH(R5948),INT((R5948-2)/7),YEAR(R5948)*4+ROUNDUP(MONTH(R5948)/3)))</f>
        <v/>
      </c>
      <c r="P5948">
        <f>IF($R5948="","",IF($R5949="",1,IF(O5948&lt;&gt;O5949,1,0)))</f>
        <v/>
      </c>
      <c r="Q5948">
        <f>IF(P5948=1,SUM($P$7:P5948),"")</f>
        <v/>
      </c>
      <c r="R5948">
        <f>IF($A5948="","",IF(ISNUMBER($A5948),$A5948,IFERROR(DATEVALUE($A5948),NA())))</f>
        <v/>
      </c>
    </row>
    <row r="5949">
      <c r="O5949">
        <f>IF($R5949="","",CHOOSE($Q$2,YEAR(R5949)*12+MONTH(R5949),INT((R5949-2)/7),YEAR(R5949)*4+ROUNDUP(MONTH(R5949)/3)))</f>
        <v/>
      </c>
      <c r="P5949">
        <f>IF($R5949="","",IF($R5950="",1,IF(O5949&lt;&gt;O5950,1,0)))</f>
        <v/>
      </c>
      <c r="Q5949">
        <f>IF(P5949=1,SUM($P$7:P5949),"")</f>
        <v/>
      </c>
      <c r="R5949">
        <f>IF($A5949="","",IF(ISNUMBER($A5949),$A5949,IFERROR(DATEVALUE($A5949),NA())))</f>
        <v/>
      </c>
    </row>
    <row r="5950">
      <c r="O5950">
        <f>IF($R5950="","",CHOOSE($Q$2,YEAR(R5950)*12+MONTH(R5950),INT((R5950-2)/7),YEAR(R5950)*4+ROUNDUP(MONTH(R5950)/3)))</f>
        <v/>
      </c>
      <c r="P5950">
        <f>IF($R5950="","",IF($R5951="",1,IF(O5950&lt;&gt;O5951,1,0)))</f>
        <v/>
      </c>
      <c r="Q5950">
        <f>IF(P5950=1,SUM($P$7:P5950),"")</f>
        <v/>
      </c>
      <c r="R5950">
        <f>IF($A5950="","",IF(ISNUMBER($A5950),$A5950,IFERROR(DATEVALUE($A5950),NA())))</f>
        <v/>
      </c>
    </row>
    <row r="5951">
      <c r="O5951">
        <f>IF($R5951="","",CHOOSE($Q$2,YEAR(R5951)*12+MONTH(R5951),INT((R5951-2)/7),YEAR(R5951)*4+ROUNDUP(MONTH(R5951)/3)))</f>
        <v/>
      </c>
      <c r="P5951">
        <f>IF($R5951="","",IF($R5952="",1,IF(O5951&lt;&gt;O5952,1,0)))</f>
        <v/>
      </c>
      <c r="Q5951">
        <f>IF(P5951=1,SUM($P$7:P5951),"")</f>
        <v/>
      </c>
      <c r="R5951">
        <f>IF($A5951="","",IF(ISNUMBER($A5951),$A5951,IFERROR(DATEVALUE($A5951),NA())))</f>
        <v/>
      </c>
    </row>
    <row r="5952">
      <c r="O5952">
        <f>IF($R5952="","",CHOOSE($Q$2,YEAR(R5952)*12+MONTH(R5952),INT((R5952-2)/7),YEAR(R5952)*4+ROUNDUP(MONTH(R5952)/3)))</f>
        <v/>
      </c>
      <c r="P5952">
        <f>IF($R5952="","",IF($R5953="",1,IF(O5952&lt;&gt;O5953,1,0)))</f>
        <v/>
      </c>
      <c r="Q5952">
        <f>IF(P5952=1,SUM($P$7:P5952),"")</f>
        <v/>
      </c>
      <c r="R5952">
        <f>IF($A5952="","",IF(ISNUMBER($A5952),$A5952,IFERROR(DATEVALUE($A5952),NA())))</f>
        <v/>
      </c>
    </row>
    <row r="5953">
      <c r="O5953">
        <f>IF($R5953="","",CHOOSE($Q$2,YEAR(R5953)*12+MONTH(R5953),INT((R5953-2)/7),YEAR(R5953)*4+ROUNDUP(MONTH(R5953)/3)))</f>
        <v/>
      </c>
      <c r="P5953">
        <f>IF($R5953="","",IF($R5954="",1,IF(O5953&lt;&gt;O5954,1,0)))</f>
        <v/>
      </c>
      <c r="Q5953">
        <f>IF(P5953=1,SUM($P$7:P5953),"")</f>
        <v/>
      </c>
      <c r="R5953">
        <f>IF($A5953="","",IF(ISNUMBER($A5953),$A5953,IFERROR(DATEVALUE($A5953),NA())))</f>
        <v/>
      </c>
    </row>
    <row r="5954">
      <c r="O5954">
        <f>IF($R5954="","",CHOOSE($Q$2,YEAR(R5954)*12+MONTH(R5954),INT((R5954-2)/7),YEAR(R5954)*4+ROUNDUP(MONTH(R5954)/3)))</f>
        <v/>
      </c>
      <c r="P5954">
        <f>IF($R5954="","",IF($R5955="",1,IF(O5954&lt;&gt;O5955,1,0)))</f>
        <v/>
      </c>
      <c r="Q5954">
        <f>IF(P5954=1,SUM($P$7:P5954),"")</f>
        <v/>
      </c>
      <c r="R5954">
        <f>IF($A5954="","",IF(ISNUMBER($A5954),$A5954,IFERROR(DATEVALUE($A5954),NA())))</f>
        <v/>
      </c>
    </row>
    <row r="5955">
      <c r="O5955">
        <f>IF($R5955="","",CHOOSE($Q$2,YEAR(R5955)*12+MONTH(R5955),INT((R5955-2)/7),YEAR(R5955)*4+ROUNDUP(MONTH(R5955)/3)))</f>
        <v/>
      </c>
      <c r="P5955">
        <f>IF($R5955="","",IF($R5956="",1,IF(O5955&lt;&gt;O5956,1,0)))</f>
        <v/>
      </c>
      <c r="Q5955">
        <f>IF(P5955=1,SUM($P$7:P5955),"")</f>
        <v/>
      </c>
      <c r="R5955">
        <f>IF($A5955="","",IF(ISNUMBER($A5955),$A5955,IFERROR(DATEVALUE($A5955),NA())))</f>
        <v/>
      </c>
    </row>
    <row r="5956">
      <c r="O5956">
        <f>IF($R5956="","",CHOOSE($Q$2,YEAR(R5956)*12+MONTH(R5956),INT((R5956-2)/7),YEAR(R5956)*4+ROUNDUP(MONTH(R5956)/3)))</f>
        <v/>
      </c>
      <c r="P5956">
        <f>IF($R5956="","",IF($R5957="",1,IF(O5956&lt;&gt;O5957,1,0)))</f>
        <v/>
      </c>
      <c r="Q5956">
        <f>IF(P5956=1,SUM($P$7:P5956),"")</f>
        <v/>
      </c>
      <c r="R5956">
        <f>IF($A5956="","",IF(ISNUMBER($A5956),$A5956,IFERROR(DATEVALUE($A5956),NA())))</f>
        <v/>
      </c>
    </row>
    <row r="5957">
      <c r="O5957">
        <f>IF($R5957="","",CHOOSE($Q$2,YEAR(R5957)*12+MONTH(R5957),INT((R5957-2)/7),YEAR(R5957)*4+ROUNDUP(MONTH(R5957)/3)))</f>
        <v/>
      </c>
      <c r="P5957">
        <f>IF($R5957="","",IF($R5958="",1,IF(O5957&lt;&gt;O5958,1,0)))</f>
        <v/>
      </c>
      <c r="Q5957">
        <f>IF(P5957=1,SUM($P$7:P5957),"")</f>
        <v/>
      </c>
      <c r="R5957">
        <f>IF($A5957="","",IF(ISNUMBER($A5957),$A5957,IFERROR(DATEVALUE($A5957),NA())))</f>
        <v/>
      </c>
    </row>
    <row r="5958">
      <c r="O5958">
        <f>IF($R5958="","",CHOOSE($Q$2,YEAR(R5958)*12+MONTH(R5958),INT((R5958-2)/7),YEAR(R5958)*4+ROUNDUP(MONTH(R5958)/3)))</f>
        <v/>
      </c>
      <c r="P5958">
        <f>IF($R5958="","",IF($R5959="",1,IF(O5958&lt;&gt;O5959,1,0)))</f>
        <v/>
      </c>
      <c r="Q5958">
        <f>IF(P5958=1,SUM($P$7:P5958),"")</f>
        <v/>
      </c>
      <c r="R5958">
        <f>IF($A5958="","",IF(ISNUMBER($A5958),$A5958,IFERROR(DATEVALUE($A5958),NA())))</f>
        <v/>
      </c>
    </row>
    <row r="5959">
      <c r="O5959">
        <f>IF($R5959="","",CHOOSE($Q$2,YEAR(R5959)*12+MONTH(R5959),INT((R5959-2)/7),YEAR(R5959)*4+ROUNDUP(MONTH(R5959)/3)))</f>
        <v/>
      </c>
      <c r="P5959">
        <f>IF($R5959="","",IF($R5960="",1,IF(O5959&lt;&gt;O5960,1,0)))</f>
        <v/>
      </c>
      <c r="Q5959">
        <f>IF(P5959=1,SUM($P$7:P5959),"")</f>
        <v/>
      </c>
      <c r="R5959">
        <f>IF($A5959="","",IF(ISNUMBER($A5959),$A5959,IFERROR(DATEVALUE($A5959),NA())))</f>
        <v/>
      </c>
    </row>
    <row r="5960">
      <c r="O5960">
        <f>IF($R5960="","",CHOOSE($Q$2,YEAR(R5960)*12+MONTH(R5960),INT((R5960-2)/7),YEAR(R5960)*4+ROUNDUP(MONTH(R5960)/3)))</f>
        <v/>
      </c>
      <c r="P5960">
        <f>IF($R5960="","",IF($R5961="",1,IF(O5960&lt;&gt;O5961,1,0)))</f>
        <v/>
      </c>
      <c r="Q5960">
        <f>IF(P5960=1,SUM($P$7:P5960),"")</f>
        <v/>
      </c>
      <c r="R5960">
        <f>IF($A5960="","",IF(ISNUMBER($A5960),$A5960,IFERROR(DATEVALUE($A5960),NA())))</f>
        <v/>
      </c>
    </row>
    <row r="5961">
      <c r="O5961">
        <f>IF($R5961="","",CHOOSE($Q$2,YEAR(R5961)*12+MONTH(R5961),INT((R5961-2)/7),YEAR(R5961)*4+ROUNDUP(MONTH(R5961)/3)))</f>
        <v/>
      </c>
      <c r="P5961">
        <f>IF($R5961="","",IF($R5962="",1,IF(O5961&lt;&gt;O5962,1,0)))</f>
        <v/>
      </c>
      <c r="Q5961">
        <f>IF(P5961=1,SUM($P$7:P5961),"")</f>
        <v/>
      </c>
      <c r="R5961">
        <f>IF($A5961="","",IF(ISNUMBER($A5961),$A5961,IFERROR(DATEVALUE($A5961),NA())))</f>
        <v/>
      </c>
    </row>
    <row r="5962">
      <c r="O5962">
        <f>IF($R5962="","",CHOOSE($Q$2,YEAR(R5962)*12+MONTH(R5962),INT((R5962-2)/7),YEAR(R5962)*4+ROUNDUP(MONTH(R5962)/3)))</f>
        <v/>
      </c>
      <c r="P5962">
        <f>IF($R5962="","",IF($R5963="",1,IF(O5962&lt;&gt;O5963,1,0)))</f>
        <v/>
      </c>
      <c r="Q5962">
        <f>IF(P5962=1,SUM($P$7:P5962),"")</f>
        <v/>
      </c>
      <c r="R5962">
        <f>IF($A5962="","",IF(ISNUMBER($A5962),$A5962,IFERROR(DATEVALUE($A5962),NA())))</f>
        <v/>
      </c>
    </row>
    <row r="5963">
      <c r="O5963">
        <f>IF($R5963="","",CHOOSE($Q$2,YEAR(R5963)*12+MONTH(R5963),INT((R5963-2)/7),YEAR(R5963)*4+ROUNDUP(MONTH(R5963)/3)))</f>
        <v/>
      </c>
      <c r="P5963">
        <f>IF($R5963="","",IF($R5964="",1,IF(O5963&lt;&gt;O5964,1,0)))</f>
        <v/>
      </c>
      <c r="Q5963">
        <f>IF(P5963=1,SUM($P$7:P5963),"")</f>
        <v/>
      </c>
      <c r="R5963">
        <f>IF($A5963="","",IF(ISNUMBER($A5963),$A5963,IFERROR(DATEVALUE($A5963),NA())))</f>
        <v/>
      </c>
    </row>
    <row r="5964">
      <c r="O5964">
        <f>IF($R5964="","",CHOOSE($Q$2,YEAR(R5964)*12+MONTH(R5964),INT((R5964-2)/7),YEAR(R5964)*4+ROUNDUP(MONTH(R5964)/3)))</f>
        <v/>
      </c>
      <c r="P5964">
        <f>IF($R5964="","",IF($R5965="",1,IF(O5964&lt;&gt;O5965,1,0)))</f>
        <v/>
      </c>
      <c r="Q5964">
        <f>IF(P5964=1,SUM($P$7:P5964),"")</f>
        <v/>
      </c>
      <c r="R5964">
        <f>IF($A5964="","",IF(ISNUMBER($A5964),$A5964,IFERROR(DATEVALUE($A5964),NA())))</f>
        <v/>
      </c>
    </row>
    <row r="5965">
      <c r="O5965">
        <f>IF($R5965="","",CHOOSE($Q$2,YEAR(R5965)*12+MONTH(R5965),INT((R5965-2)/7),YEAR(R5965)*4+ROUNDUP(MONTH(R5965)/3)))</f>
        <v/>
      </c>
      <c r="P5965">
        <f>IF($R5965="","",IF($R5966="",1,IF(O5965&lt;&gt;O5966,1,0)))</f>
        <v/>
      </c>
      <c r="Q5965">
        <f>IF(P5965=1,SUM($P$7:P5965),"")</f>
        <v/>
      </c>
      <c r="R5965">
        <f>IF($A5965="","",IF(ISNUMBER($A5965),$A5965,IFERROR(DATEVALUE($A5965),NA())))</f>
        <v/>
      </c>
    </row>
    <row r="5966">
      <c r="O5966">
        <f>IF($R5966="","",CHOOSE($Q$2,YEAR(R5966)*12+MONTH(R5966),INT((R5966-2)/7),YEAR(R5966)*4+ROUNDUP(MONTH(R5966)/3)))</f>
        <v/>
      </c>
      <c r="P5966">
        <f>IF($R5966="","",IF($R5967="",1,IF(O5966&lt;&gt;O5967,1,0)))</f>
        <v/>
      </c>
      <c r="Q5966">
        <f>IF(P5966=1,SUM($P$7:P5966),"")</f>
        <v/>
      </c>
      <c r="R5966">
        <f>IF($A5966="","",IF(ISNUMBER($A5966),$A5966,IFERROR(DATEVALUE($A5966),NA())))</f>
        <v/>
      </c>
    </row>
    <row r="5967">
      <c r="O5967">
        <f>IF($R5967="","",CHOOSE($Q$2,YEAR(R5967)*12+MONTH(R5967),INT((R5967-2)/7),YEAR(R5967)*4+ROUNDUP(MONTH(R5967)/3)))</f>
        <v/>
      </c>
      <c r="P5967">
        <f>IF($R5967="","",IF($R5968="",1,IF(O5967&lt;&gt;O5968,1,0)))</f>
        <v/>
      </c>
      <c r="Q5967">
        <f>IF(P5967=1,SUM($P$7:P5967),"")</f>
        <v/>
      </c>
      <c r="R5967">
        <f>IF($A5967="","",IF(ISNUMBER($A5967),$A5967,IFERROR(DATEVALUE($A5967),NA())))</f>
        <v/>
      </c>
    </row>
    <row r="5968">
      <c r="O5968">
        <f>IF($R5968="","",CHOOSE($Q$2,YEAR(R5968)*12+MONTH(R5968),INT((R5968-2)/7),YEAR(R5968)*4+ROUNDUP(MONTH(R5968)/3)))</f>
        <v/>
      </c>
      <c r="P5968">
        <f>IF($R5968="","",IF($R5969="",1,IF(O5968&lt;&gt;O5969,1,0)))</f>
        <v/>
      </c>
      <c r="Q5968">
        <f>IF(P5968=1,SUM($P$7:P5968),"")</f>
        <v/>
      </c>
      <c r="R5968">
        <f>IF($A5968="","",IF(ISNUMBER($A5968),$A5968,IFERROR(DATEVALUE($A5968),NA())))</f>
        <v/>
      </c>
    </row>
    <row r="5969">
      <c r="O5969">
        <f>IF($R5969="","",CHOOSE($Q$2,YEAR(R5969)*12+MONTH(R5969),INT((R5969-2)/7),YEAR(R5969)*4+ROUNDUP(MONTH(R5969)/3)))</f>
        <v/>
      </c>
      <c r="P5969">
        <f>IF($R5969="","",IF($R5970="",1,IF(O5969&lt;&gt;O5970,1,0)))</f>
        <v/>
      </c>
      <c r="Q5969">
        <f>IF(P5969=1,SUM($P$7:P5969),"")</f>
        <v/>
      </c>
      <c r="R5969">
        <f>IF($A5969="","",IF(ISNUMBER($A5969),$A5969,IFERROR(DATEVALUE($A5969),NA())))</f>
        <v/>
      </c>
    </row>
    <row r="5970">
      <c r="O5970">
        <f>IF($R5970="","",CHOOSE($Q$2,YEAR(R5970)*12+MONTH(R5970),INT((R5970-2)/7),YEAR(R5970)*4+ROUNDUP(MONTH(R5970)/3)))</f>
        <v/>
      </c>
      <c r="P5970">
        <f>IF($R5970="","",IF($R5971="",1,IF(O5970&lt;&gt;O5971,1,0)))</f>
        <v/>
      </c>
      <c r="Q5970">
        <f>IF(P5970=1,SUM($P$7:P5970),"")</f>
        <v/>
      </c>
      <c r="R5970">
        <f>IF($A5970="","",IF(ISNUMBER($A5970),$A5970,IFERROR(DATEVALUE($A5970),NA())))</f>
        <v/>
      </c>
    </row>
    <row r="5971">
      <c r="O5971">
        <f>IF($R5971="","",CHOOSE($Q$2,YEAR(R5971)*12+MONTH(R5971),INT((R5971-2)/7),YEAR(R5971)*4+ROUNDUP(MONTH(R5971)/3)))</f>
        <v/>
      </c>
      <c r="P5971">
        <f>IF($R5971="","",IF($R5972="",1,IF(O5971&lt;&gt;O5972,1,0)))</f>
        <v/>
      </c>
      <c r="Q5971">
        <f>IF(P5971=1,SUM($P$7:P5971),"")</f>
        <v/>
      </c>
      <c r="R5971">
        <f>IF($A5971="","",IF(ISNUMBER($A5971),$A5971,IFERROR(DATEVALUE($A5971),NA())))</f>
        <v/>
      </c>
    </row>
    <row r="5972">
      <c r="O5972">
        <f>IF($R5972="","",CHOOSE($Q$2,YEAR(R5972)*12+MONTH(R5972),INT((R5972-2)/7),YEAR(R5972)*4+ROUNDUP(MONTH(R5972)/3)))</f>
        <v/>
      </c>
      <c r="P5972">
        <f>IF($R5972="","",IF($R5973="",1,IF(O5972&lt;&gt;O5973,1,0)))</f>
        <v/>
      </c>
      <c r="Q5972">
        <f>IF(P5972=1,SUM($P$7:P5972),"")</f>
        <v/>
      </c>
      <c r="R5972">
        <f>IF($A5972="","",IF(ISNUMBER($A5972),$A5972,IFERROR(DATEVALUE($A5972),NA())))</f>
        <v/>
      </c>
    </row>
    <row r="5973">
      <c r="O5973">
        <f>IF($R5973="","",CHOOSE($Q$2,YEAR(R5973)*12+MONTH(R5973),INT((R5973-2)/7),YEAR(R5973)*4+ROUNDUP(MONTH(R5973)/3)))</f>
        <v/>
      </c>
      <c r="P5973">
        <f>IF($R5973="","",IF($R5974="",1,IF(O5973&lt;&gt;O5974,1,0)))</f>
        <v/>
      </c>
      <c r="Q5973">
        <f>IF(P5973=1,SUM($P$7:P5973),"")</f>
        <v/>
      </c>
      <c r="R5973">
        <f>IF($A5973="","",IF(ISNUMBER($A5973),$A5973,IFERROR(DATEVALUE($A5973),NA())))</f>
        <v/>
      </c>
    </row>
    <row r="5974">
      <c r="O5974">
        <f>IF($R5974="","",CHOOSE($Q$2,YEAR(R5974)*12+MONTH(R5974),INT((R5974-2)/7),YEAR(R5974)*4+ROUNDUP(MONTH(R5974)/3)))</f>
        <v/>
      </c>
      <c r="P5974">
        <f>IF($R5974="","",IF($R5975="",1,IF(O5974&lt;&gt;O5975,1,0)))</f>
        <v/>
      </c>
      <c r="Q5974">
        <f>IF(P5974=1,SUM($P$7:P5974),"")</f>
        <v/>
      </c>
      <c r="R5974">
        <f>IF($A5974="","",IF(ISNUMBER($A5974),$A5974,IFERROR(DATEVALUE($A5974),NA())))</f>
        <v/>
      </c>
    </row>
    <row r="5975">
      <c r="O5975">
        <f>IF($R5975="","",CHOOSE($Q$2,YEAR(R5975)*12+MONTH(R5975),INT((R5975-2)/7),YEAR(R5975)*4+ROUNDUP(MONTH(R5975)/3)))</f>
        <v/>
      </c>
      <c r="P5975">
        <f>IF($R5975="","",IF($R5976="",1,IF(O5975&lt;&gt;O5976,1,0)))</f>
        <v/>
      </c>
      <c r="Q5975">
        <f>IF(P5975=1,SUM($P$7:P5975),"")</f>
        <v/>
      </c>
      <c r="R5975">
        <f>IF($A5975="","",IF(ISNUMBER($A5975),$A5975,IFERROR(DATEVALUE($A5975),NA())))</f>
        <v/>
      </c>
    </row>
    <row r="5976">
      <c r="O5976">
        <f>IF($R5976="","",CHOOSE($Q$2,YEAR(R5976)*12+MONTH(R5976),INT((R5976-2)/7),YEAR(R5976)*4+ROUNDUP(MONTH(R5976)/3)))</f>
        <v/>
      </c>
      <c r="P5976">
        <f>IF($R5976="","",IF($R5977="",1,IF(O5976&lt;&gt;O5977,1,0)))</f>
        <v/>
      </c>
      <c r="Q5976">
        <f>IF(P5976=1,SUM($P$7:P5976),"")</f>
        <v/>
      </c>
      <c r="R5976">
        <f>IF($A5976="","",IF(ISNUMBER($A5976),$A5976,IFERROR(DATEVALUE($A5976),NA())))</f>
        <v/>
      </c>
    </row>
    <row r="5977">
      <c r="O5977">
        <f>IF($R5977="","",CHOOSE($Q$2,YEAR(R5977)*12+MONTH(R5977),INT((R5977-2)/7),YEAR(R5977)*4+ROUNDUP(MONTH(R5977)/3)))</f>
        <v/>
      </c>
      <c r="P5977">
        <f>IF($R5977="","",IF($R5978="",1,IF(O5977&lt;&gt;O5978,1,0)))</f>
        <v/>
      </c>
      <c r="Q5977">
        <f>IF(P5977=1,SUM($P$7:P5977),"")</f>
        <v/>
      </c>
      <c r="R5977">
        <f>IF($A5977="","",IF(ISNUMBER($A5977),$A5977,IFERROR(DATEVALUE($A5977),NA())))</f>
        <v/>
      </c>
    </row>
    <row r="5978">
      <c r="O5978">
        <f>IF($R5978="","",CHOOSE($Q$2,YEAR(R5978)*12+MONTH(R5978),INT((R5978-2)/7),YEAR(R5978)*4+ROUNDUP(MONTH(R5978)/3)))</f>
        <v/>
      </c>
      <c r="P5978">
        <f>IF($R5978="","",IF($R5979="",1,IF(O5978&lt;&gt;O5979,1,0)))</f>
        <v/>
      </c>
      <c r="Q5978">
        <f>IF(P5978=1,SUM($P$7:P5978),"")</f>
        <v/>
      </c>
      <c r="R5978">
        <f>IF($A5978="","",IF(ISNUMBER($A5978),$A5978,IFERROR(DATEVALUE($A5978),NA())))</f>
        <v/>
      </c>
    </row>
    <row r="5979">
      <c r="O5979">
        <f>IF($R5979="","",CHOOSE($Q$2,YEAR(R5979)*12+MONTH(R5979),INT((R5979-2)/7),YEAR(R5979)*4+ROUNDUP(MONTH(R5979)/3)))</f>
        <v/>
      </c>
      <c r="P5979">
        <f>IF($R5979="","",IF($R5980="",1,IF(O5979&lt;&gt;O5980,1,0)))</f>
        <v/>
      </c>
      <c r="Q5979">
        <f>IF(P5979=1,SUM($P$7:P5979),"")</f>
        <v/>
      </c>
      <c r="R5979">
        <f>IF($A5979="","",IF(ISNUMBER($A5979),$A5979,IFERROR(DATEVALUE($A5979),NA())))</f>
        <v/>
      </c>
    </row>
    <row r="5980">
      <c r="O5980">
        <f>IF($R5980="","",CHOOSE($Q$2,YEAR(R5980)*12+MONTH(R5980),INT((R5980-2)/7),YEAR(R5980)*4+ROUNDUP(MONTH(R5980)/3)))</f>
        <v/>
      </c>
      <c r="P5980">
        <f>IF($R5980="","",IF($R5981="",1,IF(O5980&lt;&gt;O5981,1,0)))</f>
        <v/>
      </c>
      <c r="Q5980">
        <f>IF(P5980=1,SUM($P$7:P5980),"")</f>
        <v/>
      </c>
      <c r="R5980">
        <f>IF($A5980="","",IF(ISNUMBER($A5980),$A5980,IFERROR(DATEVALUE($A5980),NA())))</f>
        <v/>
      </c>
    </row>
    <row r="5981">
      <c r="O5981">
        <f>IF($R5981="","",CHOOSE($Q$2,YEAR(R5981)*12+MONTH(R5981),INT((R5981-2)/7),YEAR(R5981)*4+ROUNDUP(MONTH(R5981)/3)))</f>
        <v/>
      </c>
      <c r="P5981">
        <f>IF($R5981="","",IF($R5982="",1,IF(O5981&lt;&gt;O5982,1,0)))</f>
        <v/>
      </c>
      <c r="Q5981">
        <f>IF(P5981=1,SUM($P$7:P5981),"")</f>
        <v/>
      </c>
      <c r="R5981">
        <f>IF($A5981="","",IF(ISNUMBER($A5981),$A5981,IFERROR(DATEVALUE($A5981),NA())))</f>
        <v/>
      </c>
    </row>
    <row r="5982">
      <c r="O5982">
        <f>IF($R5982="","",CHOOSE($Q$2,YEAR(R5982)*12+MONTH(R5982),INT((R5982-2)/7),YEAR(R5982)*4+ROUNDUP(MONTH(R5982)/3)))</f>
        <v/>
      </c>
      <c r="P5982">
        <f>IF($R5982="","",IF($R5983="",1,IF(O5982&lt;&gt;O5983,1,0)))</f>
        <v/>
      </c>
      <c r="Q5982">
        <f>IF(P5982=1,SUM($P$7:P5982),"")</f>
        <v/>
      </c>
      <c r="R5982">
        <f>IF($A5982="","",IF(ISNUMBER($A5982),$A5982,IFERROR(DATEVALUE($A5982),NA())))</f>
        <v/>
      </c>
    </row>
    <row r="5983">
      <c r="O5983">
        <f>IF($R5983="","",CHOOSE($Q$2,YEAR(R5983)*12+MONTH(R5983),INT((R5983-2)/7),YEAR(R5983)*4+ROUNDUP(MONTH(R5983)/3)))</f>
        <v/>
      </c>
      <c r="P5983">
        <f>IF($R5983="","",IF($R5984="",1,IF(O5983&lt;&gt;O5984,1,0)))</f>
        <v/>
      </c>
      <c r="Q5983">
        <f>IF(P5983=1,SUM($P$7:P5983),"")</f>
        <v/>
      </c>
      <c r="R5983">
        <f>IF($A5983="","",IF(ISNUMBER($A5983),$A5983,IFERROR(DATEVALUE($A5983),NA())))</f>
        <v/>
      </c>
    </row>
    <row r="5984">
      <c r="O5984">
        <f>IF($R5984="","",CHOOSE($Q$2,YEAR(R5984)*12+MONTH(R5984),INT((R5984-2)/7),YEAR(R5984)*4+ROUNDUP(MONTH(R5984)/3)))</f>
        <v/>
      </c>
      <c r="P5984">
        <f>IF($R5984="","",IF($R5985="",1,IF(O5984&lt;&gt;O5985,1,0)))</f>
        <v/>
      </c>
      <c r="Q5984">
        <f>IF(P5984=1,SUM($P$7:P5984),"")</f>
        <v/>
      </c>
      <c r="R5984">
        <f>IF($A5984="","",IF(ISNUMBER($A5984),$A5984,IFERROR(DATEVALUE($A5984),NA())))</f>
        <v/>
      </c>
    </row>
    <row r="5985">
      <c r="O5985">
        <f>IF($R5985="","",CHOOSE($Q$2,YEAR(R5985)*12+MONTH(R5985),INT((R5985-2)/7),YEAR(R5985)*4+ROUNDUP(MONTH(R5985)/3)))</f>
        <v/>
      </c>
      <c r="P5985">
        <f>IF($R5985="","",IF($R5986="",1,IF(O5985&lt;&gt;O5986,1,0)))</f>
        <v/>
      </c>
      <c r="Q5985">
        <f>IF(P5985=1,SUM($P$7:P5985),"")</f>
        <v/>
      </c>
      <c r="R5985">
        <f>IF($A5985="","",IF(ISNUMBER($A5985),$A5985,IFERROR(DATEVALUE($A5985),NA())))</f>
        <v/>
      </c>
    </row>
    <row r="5986">
      <c r="O5986">
        <f>IF($R5986="","",CHOOSE($Q$2,YEAR(R5986)*12+MONTH(R5986),INT((R5986-2)/7),YEAR(R5986)*4+ROUNDUP(MONTH(R5986)/3)))</f>
        <v/>
      </c>
      <c r="P5986">
        <f>IF($R5986="","",IF($R5987="",1,IF(O5986&lt;&gt;O5987,1,0)))</f>
        <v/>
      </c>
      <c r="Q5986">
        <f>IF(P5986=1,SUM($P$7:P5986),"")</f>
        <v/>
      </c>
      <c r="R5986">
        <f>IF($A5986="","",IF(ISNUMBER($A5986),$A5986,IFERROR(DATEVALUE($A5986),NA())))</f>
        <v/>
      </c>
    </row>
    <row r="5987">
      <c r="O5987">
        <f>IF($R5987="","",CHOOSE($Q$2,YEAR(R5987)*12+MONTH(R5987),INT((R5987-2)/7),YEAR(R5987)*4+ROUNDUP(MONTH(R5987)/3)))</f>
        <v/>
      </c>
      <c r="P5987">
        <f>IF($R5987="","",IF($R5988="",1,IF(O5987&lt;&gt;O5988,1,0)))</f>
        <v/>
      </c>
      <c r="Q5987">
        <f>IF(P5987=1,SUM($P$7:P5987),"")</f>
        <v/>
      </c>
      <c r="R5987">
        <f>IF($A5987="","",IF(ISNUMBER($A5987),$A5987,IFERROR(DATEVALUE($A5987),NA())))</f>
        <v/>
      </c>
    </row>
    <row r="5988">
      <c r="O5988">
        <f>IF($R5988="","",CHOOSE($Q$2,YEAR(R5988)*12+MONTH(R5988),INT((R5988-2)/7),YEAR(R5988)*4+ROUNDUP(MONTH(R5988)/3)))</f>
        <v/>
      </c>
      <c r="P5988">
        <f>IF($R5988="","",IF($R5989="",1,IF(O5988&lt;&gt;O5989,1,0)))</f>
        <v/>
      </c>
      <c r="Q5988">
        <f>IF(P5988=1,SUM($P$7:P5988),"")</f>
        <v/>
      </c>
      <c r="R5988">
        <f>IF($A5988="","",IF(ISNUMBER($A5988),$A5988,IFERROR(DATEVALUE($A5988),NA())))</f>
        <v/>
      </c>
    </row>
    <row r="5989">
      <c r="O5989">
        <f>IF($R5989="","",CHOOSE($Q$2,YEAR(R5989)*12+MONTH(R5989),INT((R5989-2)/7),YEAR(R5989)*4+ROUNDUP(MONTH(R5989)/3)))</f>
        <v/>
      </c>
      <c r="P5989">
        <f>IF($R5989="","",IF($R5990="",1,IF(O5989&lt;&gt;O5990,1,0)))</f>
        <v/>
      </c>
      <c r="Q5989">
        <f>IF(P5989=1,SUM($P$7:P5989),"")</f>
        <v/>
      </c>
      <c r="R5989">
        <f>IF($A5989="","",IF(ISNUMBER($A5989),$A5989,IFERROR(DATEVALUE($A5989),NA())))</f>
        <v/>
      </c>
    </row>
    <row r="5990">
      <c r="O5990">
        <f>IF($R5990="","",CHOOSE($Q$2,YEAR(R5990)*12+MONTH(R5990),INT((R5990-2)/7),YEAR(R5990)*4+ROUNDUP(MONTH(R5990)/3)))</f>
        <v/>
      </c>
      <c r="P5990">
        <f>IF($R5990="","",IF($R5991="",1,IF(O5990&lt;&gt;O5991,1,0)))</f>
        <v/>
      </c>
      <c r="Q5990">
        <f>IF(P5990=1,SUM($P$7:P5990),"")</f>
        <v/>
      </c>
      <c r="R5990">
        <f>IF($A5990="","",IF(ISNUMBER($A5990),$A5990,IFERROR(DATEVALUE($A5990),NA())))</f>
        <v/>
      </c>
    </row>
    <row r="5991">
      <c r="O5991">
        <f>IF($R5991="","",CHOOSE($Q$2,YEAR(R5991)*12+MONTH(R5991),INT((R5991-2)/7),YEAR(R5991)*4+ROUNDUP(MONTH(R5991)/3)))</f>
        <v/>
      </c>
      <c r="P5991">
        <f>IF($R5991="","",IF($R5992="",1,IF(O5991&lt;&gt;O5992,1,0)))</f>
        <v/>
      </c>
      <c r="Q5991">
        <f>IF(P5991=1,SUM($P$7:P5991),"")</f>
        <v/>
      </c>
      <c r="R5991">
        <f>IF($A5991="","",IF(ISNUMBER($A5991),$A5991,IFERROR(DATEVALUE($A5991),NA())))</f>
        <v/>
      </c>
    </row>
    <row r="5992">
      <c r="O5992">
        <f>IF($R5992="","",CHOOSE($Q$2,YEAR(R5992)*12+MONTH(R5992),INT((R5992-2)/7),YEAR(R5992)*4+ROUNDUP(MONTH(R5992)/3)))</f>
        <v/>
      </c>
      <c r="P5992">
        <f>IF($R5992="","",IF($R5993="",1,IF(O5992&lt;&gt;O5993,1,0)))</f>
        <v/>
      </c>
      <c r="Q5992">
        <f>IF(P5992=1,SUM($P$7:P5992),"")</f>
        <v/>
      </c>
      <c r="R5992">
        <f>IF($A5992="","",IF(ISNUMBER($A5992),$A5992,IFERROR(DATEVALUE($A5992),NA())))</f>
        <v/>
      </c>
    </row>
    <row r="5993">
      <c r="O5993">
        <f>IF($R5993="","",CHOOSE($Q$2,YEAR(R5993)*12+MONTH(R5993),INT((R5993-2)/7),YEAR(R5993)*4+ROUNDUP(MONTH(R5993)/3)))</f>
        <v/>
      </c>
      <c r="P5993">
        <f>IF($R5993="","",IF($R5994="",1,IF(O5993&lt;&gt;O5994,1,0)))</f>
        <v/>
      </c>
      <c r="Q5993">
        <f>IF(P5993=1,SUM($P$7:P5993),"")</f>
        <v/>
      </c>
      <c r="R5993">
        <f>IF($A5993="","",IF(ISNUMBER($A5993),$A5993,IFERROR(DATEVALUE($A5993),NA())))</f>
        <v/>
      </c>
    </row>
    <row r="5994">
      <c r="O5994">
        <f>IF($R5994="","",CHOOSE($Q$2,YEAR(R5994)*12+MONTH(R5994),INT((R5994-2)/7),YEAR(R5994)*4+ROUNDUP(MONTH(R5994)/3)))</f>
        <v/>
      </c>
      <c r="P5994">
        <f>IF($R5994="","",IF($R5995="",1,IF(O5994&lt;&gt;O5995,1,0)))</f>
        <v/>
      </c>
      <c r="Q5994">
        <f>IF(P5994=1,SUM($P$7:P5994),"")</f>
        <v/>
      </c>
      <c r="R5994">
        <f>IF($A5994="","",IF(ISNUMBER($A5994),$A5994,IFERROR(DATEVALUE($A5994),NA())))</f>
        <v/>
      </c>
    </row>
    <row r="5995">
      <c r="O5995">
        <f>IF($R5995="","",CHOOSE($Q$2,YEAR(R5995)*12+MONTH(R5995),INT((R5995-2)/7),YEAR(R5995)*4+ROUNDUP(MONTH(R5995)/3)))</f>
        <v/>
      </c>
      <c r="P5995">
        <f>IF($R5995="","",IF($R5996="",1,IF(O5995&lt;&gt;O5996,1,0)))</f>
        <v/>
      </c>
      <c r="Q5995">
        <f>IF(P5995=1,SUM($P$7:P5995),"")</f>
        <v/>
      </c>
      <c r="R5995">
        <f>IF($A5995="","",IF(ISNUMBER($A5995),$A5995,IFERROR(DATEVALUE($A5995),NA())))</f>
        <v/>
      </c>
    </row>
    <row r="5996">
      <c r="O5996">
        <f>IF($R5996="","",CHOOSE($Q$2,YEAR(R5996)*12+MONTH(R5996),INT((R5996-2)/7),YEAR(R5996)*4+ROUNDUP(MONTH(R5996)/3)))</f>
        <v/>
      </c>
      <c r="P5996">
        <f>IF($R5996="","",IF($R5997="",1,IF(O5996&lt;&gt;O5997,1,0)))</f>
        <v/>
      </c>
      <c r="Q5996">
        <f>IF(P5996=1,SUM($P$7:P5996),"")</f>
        <v/>
      </c>
      <c r="R5996">
        <f>IF($A5996="","",IF(ISNUMBER($A5996),$A5996,IFERROR(DATEVALUE($A5996),NA())))</f>
        <v/>
      </c>
    </row>
    <row r="5997">
      <c r="O5997">
        <f>IF($R5997="","",CHOOSE($Q$2,YEAR(R5997)*12+MONTH(R5997),INT((R5997-2)/7),YEAR(R5997)*4+ROUNDUP(MONTH(R5997)/3)))</f>
        <v/>
      </c>
      <c r="P5997">
        <f>IF($R5997="","",IF($R5998="",1,IF(O5997&lt;&gt;O5998,1,0)))</f>
        <v/>
      </c>
      <c r="Q5997">
        <f>IF(P5997=1,SUM($P$7:P5997),"")</f>
        <v/>
      </c>
      <c r="R5997">
        <f>IF($A5997="","",IF(ISNUMBER($A5997),$A5997,IFERROR(DATEVALUE($A5997),NA())))</f>
        <v/>
      </c>
    </row>
    <row r="5998">
      <c r="O5998">
        <f>IF($R5998="","",CHOOSE($Q$2,YEAR(R5998)*12+MONTH(R5998),INT((R5998-2)/7),YEAR(R5998)*4+ROUNDUP(MONTH(R5998)/3)))</f>
        <v/>
      </c>
      <c r="P5998">
        <f>IF($R5998="","",IF($R5999="",1,IF(O5998&lt;&gt;O5999,1,0)))</f>
        <v/>
      </c>
      <c r="Q5998">
        <f>IF(P5998=1,SUM($P$7:P5998),"")</f>
        <v/>
      </c>
      <c r="R5998">
        <f>IF($A5998="","",IF(ISNUMBER($A5998),$A5998,IFERROR(DATEVALUE($A5998),NA())))</f>
        <v/>
      </c>
    </row>
    <row r="5999">
      <c r="O5999">
        <f>IF($R5999="","",CHOOSE($Q$2,YEAR(R5999)*12+MONTH(R5999),INT((R5999-2)/7),YEAR(R5999)*4+ROUNDUP(MONTH(R5999)/3)))</f>
        <v/>
      </c>
      <c r="P5999">
        <f>IF($R5999="","",IF($R6000="",1,IF(O5999&lt;&gt;O6000,1,0)))</f>
        <v/>
      </c>
      <c r="Q5999">
        <f>IF(P5999=1,SUM($P$7:P5999),"")</f>
        <v/>
      </c>
      <c r="R5999">
        <f>IF($A5999="","",IF(ISNUMBER($A5999),$A5999,IFERROR(DATEVALUE($A5999),NA())))</f>
        <v/>
      </c>
    </row>
    <row r="6000">
      <c r="O6000">
        <f>IF($R6000="","",CHOOSE($Q$2,YEAR(R6000)*12+MONTH(R6000),INT((R6000-2)/7),YEAR(R6000)*4+ROUNDUP(MONTH(R6000)/3)))</f>
        <v/>
      </c>
      <c r="P6000">
        <f>IF($R6000="","",IF($R6001="",1,IF(O6000&lt;&gt;O6001,1,0)))</f>
        <v/>
      </c>
      <c r="Q6000">
        <f>IF(P6000=1,SUM($P$7:P6000),"")</f>
        <v/>
      </c>
      <c r="R6000">
        <f>IF($A6000="","",IF(ISNUMBER($A6000),$A6000,IFERROR(DATEVALUE($A6000),NA())))</f>
        <v/>
      </c>
    </row>
    <row r="6001">
      <c r="O6001">
        <f>IF($R6001="","",CHOOSE($Q$2,YEAR(R6001)*12+MONTH(R6001),INT((R6001-2)/7),YEAR(R6001)*4+ROUNDUP(MONTH(R6001)/3)))</f>
        <v/>
      </c>
      <c r="P6001">
        <f>IF($R6001="","",IF($R6002="",1,IF(O6001&lt;&gt;O6002,1,0)))</f>
        <v/>
      </c>
      <c r="Q6001">
        <f>IF(P6001=1,SUM($P$7:P6001),"")</f>
        <v/>
      </c>
      <c r="R6001">
        <f>IF($A6001="","",IF(ISNUMBER($A6001),$A6001,IFERROR(DATEVALUE($A6001),NA())))</f>
        <v/>
      </c>
    </row>
    <row r="6002">
      <c r="O6002">
        <f>IF($R6002="","",CHOOSE($Q$2,YEAR(R6002)*12+MONTH(R6002),INT((R6002-2)/7),YEAR(R6002)*4+ROUNDUP(MONTH(R6002)/3)))</f>
        <v/>
      </c>
      <c r="P6002">
        <f>IF($R6002="","",IF($R6003="",1,IF(O6002&lt;&gt;O6003,1,0)))</f>
        <v/>
      </c>
      <c r="Q6002">
        <f>IF(P6002=1,SUM($P$7:P6002),"")</f>
        <v/>
      </c>
      <c r="R6002">
        <f>IF($A6002="","",IF(ISNUMBER($A6002),$A6002,IFERROR(DATEVALUE($A6002),NA())))</f>
        <v/>
      </c>
    </row>
    <row r="6003">
      <c r="O6003">
        <f>IF($R6003="","",CHOOSE($Q$2,YEAR(R6003)*12+MONTH(R6003),INT((R6003-2)/7),YEAR(R6003)*4+ROUNDUP(MONTH(R6003)/3)))</f>
        <v/>
      </c>
      <c r="P6003">
        <f>IF($R6003="","",IF($R6004="",1,IF(O6003&lt;&gt;O6004,1,0)))</f>
        <v/>
      </c>
      <c r="Q6003">
        <f>IF(P6003=1,SUM($P$7:P6003),"")</f>
        <v/>
      </c>
      <c r="R6003">
        <f>IF($A6003="","",IF(ISNUMBER($A6003),$A6003,IFERROR(DATEVALUE($A6003),NA())))</f>
        <v/>
      </c>
    </row>
    <row r="6004">
      <c r="O6004">
        <f>IF($R6004="","",CHOOSE($Q$2,YEAR(R6004)*12+MONTH(R6004),INT((R6004-2)/7),YEAR(R6004)*4+ROUNDUP(MONTH(R6004)/3)))</f>
        <v/>
      </c>
      <c r="P6004">
        <f>IF($R6004="","",IF($R6005="",1,IF(O6004&lt;&gt;O6005,1,0)))</f>
        <v/>
      </c>
      <c r="Q6004">
        <f>IF(P6004=1,SUM($P$7:P6004),"")</f>
        <v/>
      </c>
      <c r="R6004">
        <f>IF($A6004="","",IF(ISNUMBER($A6004),$A6004,IFERROR(DATEVALUE($A6004),NA())))</f>
        <v/>
      </c>
    </row>
    <row r="6005">
      <c r="O6005">
        <f>IF($R6005="","",CHOOSE($Q$2,YEAR(R6005)*12+MONTH(R6005),INT((R6005-2)/7),YEAR(R6005)*4+ROUNDUP(MONTH(R6005)/3)))</f>
        <v/>
      </c>
      <c r="P6005">
        <f>IF($R6005="","",IF($R6006="",1,IF(O6005&lt;&gt;O6006,1,0)))</f>
        <v/>
      </c>
      <c r="Q6005">
        <f>IF(P6005=1,SUM($P$7:P6005),"")</f>
        <v/>
      </c>
      <c r="R6005">
        <f>IF($A6005="","",IF(ISNUMBER($A6005),$A6005,IFERROR(DATEVALUE($A6005),NA())))</f>
        <v/>
      </c>
    </row>
    <row r="6006">
      <c r="O6006">
        <f>IF($R6006="","",CHOOSE($Q$2,YEAR(R6006)*12+MONTH(R6006),INT((R6006-2)/7),YEAR(R6006)*4+ROUNDUP(MONTH(R6006)/3)))</f>
        <v/>
      </c>
      <c r="P6006">
        <f>IF($R6006="","",IF($R6007="",1,IF(O6006&lt;&gt;O6007,1,0)))</f>
        <v/>
      </c>
      <c r="Q6006">
        <f>IF(P6006=1,SUM($P$7:P6006),"")</f>
        <v/>
      </c>
      <c r="R6006">
        <f>IF($A6006="","",IF(ISNUMBER($A6006),$A6006,IFERROR(DATEVALUE($A6006),NA())))</f>
        <v/>
      </c>
    </row>
    <row r="6007">
      <c r="O6007">
        <f>IF($R6007="","",CHOOSE($Q$2,YEAR(R6007)*12+MONTH(R6007),INT((R6007-2)/7),YEAR(R6007)*4+ROUNDUP(MONTH(R6007)/3)))</f>
        <v/>
      </c>
      <c r="P6007">
        <f>IF($R6007="","",IF($R6008="",1,IF(O6007&lt;&gt;O6008,1,0)))</f>
        <v/>
      </c>
      <c r="Q6007">
        <f>IF(P6007=1,SUM($P$7:P6007),"")</f>
        <v/>
      </c>
      <c r="R6007">
        <f>IF($A6007="","",IF(ISNUMBER($A6007),$A6007,IFERROR(DATEVALUE($A6007),NA())))</f>
        <v/>
      </c>
    </row>
    <row r="6008">
      <c r="O6008">
        <f>IF($R6008="","",CHOOSE($Q$2,YEAR(R6008)*12+MONTH(R6008),INT((R6008-2)/7),YEAR(R6008)*4+ROUNDUP(MONTH(R6008)/3)))</f>
        <v/>
      </c>
      <c r="P6008">
        <f>IF($R6008="","",IF($R6009="",1,IF(O6008&lt;&gt;O6009,1,0)))</f>
        <v/>
      </c>
      <c r="Q6008">
        <f>IF(P6008=1,SUM($P$7:P6008),"")</f>
        <v/>
      </c>
      <c r="R6008">
        <f>IF($A6008="","",IF(ISNUMBER($A6008),$A6008,IFERROR(DATEVALUE($A6008),NA())))</f>
        <v/>
      </c>
    </row>
    <row r="6009">
      <c r="O6009">
        <f>IF($R6009="","",CHOOSE($Q$2,YEAR(R6009)*12+MONTH(R6009),INT((R6009-2)/7),YEAR(R6009)*4+ROUNDUP(MONTH(R6009)/3)))</f>
        <v/>
      </c>
      <c r="P6009">
        <f>IF($R6009="","",IF($R6010="",1,IF(O6009&lt;&gt;O6010,1,0)))</f>
        <v/>
      </c>
      <c r="Q6009">
        <f>IF(P6009=1,SUM($P$7:P6009),"")</f>
        <v/>
      </c>
      <c r="R6009">
        <f>IF($A6009="","",IF(ISNUMBER($A6009),$A6009,IFERROR(DATEVALUE($A6009),NA())))</f>
        <v/>
      </c>
    </row>
    <row r="6010">
      <c r="O6010">
        <f>IF($R6010="","",CHOOSE($Q$2,YEAR(R6010)*12+MONTH(R6010),INT((R6010-2)/7),YEAR(R6010)*4+ROUNDUP(MONTH(R6010)/3)))</f>
        <v/>
      </c>
      <c r="P6010">
        <f>IF($R6010="","",IF($R6011="",1,IF(O6010&lt;&gt;O6011,1,0)))</f>
        <v/>
      </c>
      <c r="Q6010">
        <f>IF(P6010=1,SUM($P$7:P6010),"")</f>
        <v/>
      </c>
      <c r="R6010">
        <f>IF($A6010="","",IF(ISNUMBER($A6010),$A6010,IFERROR(DATEVALUE($A6010),NA())))</f>
        <v/>
      </c>
    </row>
    <row r="6011">
      <c r="O6011">
        <f>IF($R6011="","",CHOOSE($Q$2,YEAR(R6011)*12+MONTH(R6011),INT((R6011-2)/7),YEAR(R6011)*4+ROUNDUP(MONTH(R6011)/3)))</f>
        <v/>
      </c>
      <c r="P6011">
        <f>IF($R6011="","",IF($R6012="",1,IF(O6011&lt;&gt;O6012,1,0)))</f>
        <v/>
      </c>
      <c r="Q6011">
        <f>IF(P6011=1,SUM($P$7:P6011),"")</f>
        <v/>
      </c>
      <c r="R6011">
        <f>IF($A6011="","",IF(ISNUMBER($A6011),$A6011,IFERROR(DATEVALUE($A6011),NA())))</f>
        <v/>
      </c>
    </row>
    <row r="6012">
      <c r="O6012">
        <f>IF($R6012="","",CHOOSE($Q$2,YEAR(R6012)*12+MONTH(R6012),INT((R6012-2)/7),YEAR(R6012)*4+ROUNDUP(MONTH(R6012)/3)))</f>
        <v/>
      </c>
      <c r="P6012">
        <f>IF($R6012="","",IF($R6013="",1,IF(O6012&lt;&gt;O6013,1,0)))</f>
        <v/>
      </c>
      <c r="Q6012">
        <f>IF(P6012=1,SUM($P$7:P6012),"")</f>
        <v/>
      </c>
      <c r="R6012">
        <f>IF($A6012="","",IF(ISNUMBER($A6012),$A6012,IFERROR(DATEVALUE($A6012),NA())))</f>
        <v/>
      </c>
    </row>
    <row r="6013">
      <c r="O6013">
        <f>IF($R6013="","",CHOOSE($Q$2,YEAR(R6013)*12+MONTH(R6013),INT((R6013-2)/7),YEAR(R6013)*4+ROUNDUP(MONTH(R6013)/3)))</f>
        <v/>
      </c>
      <c r="P6013">
        <f>IF($R6013="","",IF($R6014="",1,IF(O6013&lt;&gt;O6014,1,0)))</f>
        <v/>
      </c>
      <c r="Q6013">
        <f>IF(P6013=1,SUM($P$7:P6013),"")</f>
        <v/>
      </c>
      <c r="R6013">
        <f>IF($A6013="","",IF(ISNUMBER($A6013),$A6013,IFERROR(DATEVALUE($A6013),NA())))</f>
        <v/>
      </c>
    </row>
    <row r="6014">
      <c r="O6014">
        <f>IF($R6014="","",CHOOSE($Q$2,YEAR(R6014)*12+MONTH(R6014),INT((R6014-2)/7),YEAR(R6014)*4+ROUNDUP(MONTH(R6014)/3)))</f>
        <v/>
      </c>
      <c r="P6014">
        <f>IF($R6014="","",IF($R6015="",1,IF(O6014&lt;&gt;O6015,1,0)))</f>
        <v/>
      </c>
      <c r="Q6014">
        <f>IF(P6014=1,SUM($P$7:P6014),"")</f>
        <v/>
      </c>
      <c r="R6014">
        <f>IF($A6014="","",IF(ISNUMBER($A6014),$A6014,IFERROR(DATEVALUE($A6014),NA())))</f>
        <v/>
      </c>
    </row>
    <row r="6015">
      <c r="O6015">
        <f>IF($R6015="","",CHOOSE($Q$2,YEAR(R6015)*12+MONTH(R6015),INT((R6015-2)/7),YEAR(R6015)*4+ROUNDUP(MONTH(R6015)/3)))</f>
        <v/>
      </c>
      <c r="P6015">
        <f>IF($R6015="","",IF($R6016="",1,IF(O6015&lt;&gt;O6016,1,0)))</f>
        <v/>
      </c>
      <c r="Q6015">
        <f>IF(P6015=1,SUM($P$7:P6015),"")</f>
        <v/>
      </c>
      <c r="R6015">
        <f>IF($A6015="","",IF(ISNUMBER($A6015),$A6015,IFERROR(DATEVALUE($A6015),NA())))</f>
        <v/>
      </c>
    </row>
    <row r="6016">
      <c r="O6016">
        <f>IF($R6016="","",CHOOSE($Q$2,YEAR(R6016)*12+MONTH(R6016),INT((R6016-2)/7),YEAR(R6016)*4+ROUNDUP(MONTH(R6016)/3)))</f>
        <v/>
      </c>
      <c r="P6016">
        <f>IF($R6016="","",IF($R6017="",1,IF(O6016&lt;&gt;O6017,1,0)))</f>
        <v/>
      </c>
      <c r="Q6016">
        <f>IF(P6016=1,SUM($P$7:P6016),"")</f>
        <v/>
      </c>
      <c r="R6016">
        <f>IF($A6016="","",IF(ISNUMBER($A6016),$A6016,IFERROR(DATEVALUE($A6016),NA())))</f>
        <v/>
      </c>
    </row>
    <row r="6017">
      <c r="O6017">
        <f>IF($R6017="","",CHOOSE($Q$2,YEAR(R6017)*12+MONTH(R6017),INT((R6017-2)/7),YEAR(R6017)*4+ROUNDUP(MONTH(R6017)/3)))</f>
        <v/>
      </c>
      <c r="P6017">
        <f>IF($R6017="","",IF($R6018="",1,IF(O6017&lt;&gt;O6018,1,0)))</f>
        <v/>
      </c>
      <c r="Q6017">
        <f>IF(P6017=1,SUM($P$7:P6017),"")</f>
        <v/>
      </c>
      <c r="R6017">
        <f>IF($A6017="","",IF(ISNUMBER($A6017),$A6017,IFERROR(DATEVALUE($A6017),NA())))</f>
        <v/>
      </c>
    </row>
    <row r="6018">
      <c r="O6018">
        <f>IF($R6018="","",CHOOSE($Q$2,YEAR(R6018)*12+MONTH(R6018),INT((R6018-2)/7),YEAR(R6018)*4+ROUNDUP(MONTH(R6018)/3)))</f>
        <v/>
      </c>
      <c r="P6018">
        <f>IF($R6018="","",IF($R6019="",1,IF(O6018&lt;&gt;O6019,1,0)))</f>
        <v/>
      </c>
      <c r="Q6018">
        <f>IF(P6018=1,SUM($P$7:P6018),"")</f>
        <v/>
      </c>
      <c r="R6018">
        <f>IF($A6018="","",IF(ISNUMBER($A6018),$A6018,IFERROR(DATEVALUE($A6018),NA())))</f>
        <v/>
      </c>
    </row>
    <row r="6019">
      <c r="O6019">
        <f>IF($R6019="","",CHOOSE($Q$2,YEAR(R6019)*12+MONTH(R6019),INT((R6019-2)/7),YEAR(R6019)*4+ROUNDUP(MONTH(R6019)/3)))</f>
        <v/>
      </c>
      <c r="P6019">
        <f>IF($R6019="","",IF($R6020="",1,IF(O6019&lt;&gt;O6020,1,0)))</f>
        <v/>
      </c>
      <c r="Q6019">
        <f>IF(P6019=1,SUM($P$7:P6019),"")</f>
        <v/>
      </c>
      <c r="R6019">
        <f>IF($A6019="","",IF(ISNUMBER($A6019),$A6019,IFERROR(DATEVALUE($A6019),NA())))</f>
        <v/>
      </c>
    </row>
    <row r="6020">
      <c r="O6020">
        <f>IF($R6020="","",CHOOSE($Q$2,YEAR(R6020)*12+MONTH(R6020),INT((R6020-2)/7),YEAR(R6020)*4+ROUNDUP(MONTH(R6020)/3)))</f>
        <v/>
      </c>
      <c r="P6020">
        <f>IF($R6020="","",IF($R6021="",1,IF(O6020&lt;&gt;O6021,1,0)))</f>
        <v/>
      </c>
      <c r="Q6020">
        <f>IF(P6020=1,SUM($P$7:P6020),"")</f>
        <v/>
      </c>
      <c r="R6020">
        <f>IF($A6020="","",IF(ISNUMBER($A6020),$A6020,IFERROR(DATEVALUE($A6020),NA())))</f>
        <v/>
      </c>
    </row>
    <row r="6021">
      <c r="O6021">
        <f>IF($R6021="","",CHOOSE($Q$2,YEAR(R6021)*12+MONTH(R6021),INT((R6021-2)/7),YEAR(R6021)*4+ROUNDUP(MONTH(R6021)/3)))</f>
        <v/>
      </c>
      <c r="P6021">
        <f>IF($R6021="","",IF($R6022="",1,IF(O6021&lt;&gt;O6022,1,0)))</f>
        <v/>
      </c>
      <c r="Q6021">
        <f>IF(P6021=1,SUM($P$7:P6021),"")</f>
        <v/>
      </c>
      <c r="R6021">
        <f>IF($A6021="","",IF(ISNUMBER($A6021),$A6021,IFERROR(DATEVALUE($A6021),NA())))</f>
        <v/>
      </c>
    </row>
    <row r="6022">
      <c r="O6022">
        <f>IF($R6022="","",CHOOSE($Q$2,YEAR(R6022)*12+MONTH(R6022),INT((R6022-2)/7),YEAR(R6022)*4+ROUNDUP(MONTH(R6022)/3)))</f>
        <v/>
      </c>
      <c r="P6022">
        <f>IF($R6022="","",IF($R6023="",1,IF(O6022&lt;&gt;O6023,1,0)))</f>
        <v/>
      </c>
      <c r="Q6022">
        <f>IF(P6022=1,SUM($P$7:P6022),"")</f>
        <v/>
      </c>
      <c r="R6022">
        <f>IF($A6022="","",IF(ISNUMBER($A6022),$A6022,IFERROR(DATEVALUE($A6022),NA())))</f>
        <v/>
      </c>
    </row>
    <row r="6023">
      <c r="O6023">
        <f>IF($R6023="","",CHOOSE($Q$2,YEAR(R6023)*12+MONTH(R6023),INT((R6023-2)/7),YEAR(R6023)*4+ROUNDUP(MONTH(R6023)/3)))</f>
        <v/>
      </c>
      <c r="P6023">
        <f>IF($R6023="","",IF($R6024="",1,IF(O6023&lt;&gt;O6024,1,0)))</f>
        <v/>
      </c>
      <c r="Q6023">
        <f>IF(P6023=1,SUM($P$7:P6023),"")</f>
        <v/>
      </c>
      <c r="R6023">
        <f>IF($A6023="","",IF(ISNUMBER($A6023),$A6023,IFERROR(DATEVALUE($A6023),NA())))</f>
        <v/>
      </c>
    </row>
    <row r="6024">
      <c r="O6024">
        <f>IF($R6024="","",CHOOSE($Q$2,YEAR(R6024)*12+MONTH(R6024),INT((R6024-2)/7),YEAR(R6024)*4+ROUNDUP(MONTH(R6024)/3)))</f>
        <v/>
      </c>
      <c r="P6024">
        <f>IF($R6024="","",IF($R6025="",1,IF(O6024&lt;&gt;O6025,1,0)))</f>
        <v/>
      </c>
      <c r="Q6024">
        <f>IF(P6024=1,SUM($P$7:P6024),"")</f>
        <v/>
      </c>
      <c r="R6024">
        <f>IF($A6024="","",IF(ISNUMBER($A6024),$A6024,IFERROR(DATEVALUE($A6024),NA())))</f>
        <v/>
      </c>
    </row>
    <row r="6025">
      <c r="O6025">
        <f>IF($R6025="","",CHOOSE($Q$2,YEAR(R6025)*12+MONTH(R6025),INT((R6025-2)/7),YEAR(R6025)*4+ROUNDUP(MONTH(R6025)/3)))</f>
        <v/>
      </c>
      <c r="P6025">
        <f>IF($R6025="","",IF($R6026="",1,IF(O6025&lt;&gt;O6026,1,0)))</f>
        <v/>
      </c>
      <c r="Q6025">
        <f>IF(P6025=1,SUM($P$7:P6025),"")</f>
        <v/>
      </c>
      <c r="R6025">
        <f>IF($A6025="","",IF(ISNUMBER($A6025),$A6025,IFERROR(DATEVALUE($A6025),NA())))</f>
        <v/>
      </c>
    </row>
    <row r="6026">
      <c r="O6026">
        <f>IF($R6026="","",CHOOSE($Q$2,YEAR(R6026)*12+MONTH(R6026),INT((R6026-2)/7),YEAR(R6026)*4+ROUNDUP(MONTH(R6026)/3)))</f>
        <v/>
      </c>
      <c r="P6026">
        <f>IF($R6026="","",IF($R6027="",1,IF(O6026&lt;&gt;O6027,1,0)))</f>
        <v/>
      </c>
      <c r="Q6026">
        <f>IF(P6026=1,SUM($P$7:P6026),"")</f>
        <v/>
      </c>
      <c r="R6026">
        <f>IF($A6026="","",IF(ISNUMBER($A6026),$A6026,IFERROR(DATEVALUE($A6026),NA())))</f>
        <v/>
      </c>
    </row>
    <row r="6027">
      <c r="O6027">
        <f>IF($R6027="","",CHOOSE($Q$2,YEAR(R6027)*12+MONTH(R6027),INT((R6027-2)/7),YEAR(R6027)*4+ROUNDUP(MONTH(R6027)/3)))</f>
        <v/>
      </c>
      <c r="P6027">
        <f>IF($R6027="","",IF($R6028="",1,IF(O6027&lt;&gt;O6028,1,0)))</f>
        <v/>
      </c>
      <c r="Q6027">
        <f>IF(P6027=1,SUM($P$7:P6027),"")</f>
        <v/>
      </c>
      <c r="R6027">
        <f>IF($A6027="","",IF(ISNUMBER($A6027),$A6027,IFERROR(DATEVALUE($A6027),NA())))</f>
        <v/>
      </c>
    </row>
    <row r="6028">
      <c r="O6028">
        <f>IF($R6028="","",CHOOSE($Q$2,YEAR(R6028)*12+MONTH(R6028),INT((R6028-2)/7),YEAR(R6028)*4+ROUNDUP(MONTH(R6028)/3)))</f>
        <v/>
      </c>
      <c r="P6028">
        <f>IF($R6028="","",IF($R6029="",1,IF(O6028&lt;&gt;O6029,1,0)))</f>
        <v/>
      </c>
      <c r="Q6028">
        <f>IF(P6028=1,SUM($P$7:P6028),"")</f>
        <v/>
      </c>
      <c r="R6028">
        <f>IF($A6028="","",IF(ISNUMBER($A6028),$A6028,IFERROR(DATEVALUE($A6028),NA())))</f>
        <v/>
      </c>
    </row>
    <row r="6029">
      <c r="O6029">
        <f>IF($R6029="","",CHOOSE($Q$2,YEAR(R6029)*12+MONTH(R6029),INT((R6029-2)/7),YEAR(R6029)*4+ROUNDUP(MONTH(R6029)/3)))</f>
        <v/>
      </c>
      <c r="P6029">
        <f>IF($R6029="","",IF($R6030="",1,IF(O6029&lt;&gt;O6030,1,0)))</f>
        <v/>
      </c>
      <c r="Q6029">
        <f>IF(P6029=1,SUM($P$7:P6029),"")</f>
        <v/>
      </c>
      <c r="R6029">
        <f>IF($A6029="","",IF(ISNUMBER($A6029),$A6029,IFERROR(DATEVALUE($A6029),NA())))</f>
        <v/>
      </c>
    </row>
    <row r="6030">
      <c r="O6030">
        <f>IF($R6030="","",CHOOSE($Q$2,YEAR(R6030)*12+MONTH(R6030),INT((R6030-2)/7),YEAR(R6030)*4+ROUNDUP(MONTH(R6030)/3)))</f>
        <v/>
      </c>
      <c r="P6030">
        <f>IF($R6030="","",IF($R6031="",1,IF(O6030&lt;&gt;O6031,1,0)))</f>
        <v/>
      </c>
      <c r="Q6030">
        <f>IF(P6030=1,SUM($P$7:P6030),"")</f>
        <v/>
      </c>
      <c r="R6030">
        <f>IF($A6030="","",IF(ISNUMBER($A6030),$A6030,IFERROR(DATEVALUE($A6030),NA())))</f>
        <v/>
      </c>
    </row>
    <row r="6031">
      <c r="O6031">
        <f>IF($R6031="","",CHOOSE($Q$2,YEAR(R6031)*12+MONTH(R6031),INT((R6031-2)/7),YEAR(R6031)*4+ROUNDUP(MONTH(R6031)/3)))</f>
        <v/>
      </c>
      <c r="P6031">
        <f>IF($R6031="","",IF($R6032="",1,IF(O6031&lt;&gt;O6032,1,0)))</f>
        <v/>
      </c>
      <c r="Q6031">
        <f>IF(P6031=1,SUM($P$7:P6031),"")</f>
        <v/>
      </c>
      <c r="R6031">
        <f>IF($A6031="","",IF(ISNUMBER($A6031),$A6031,IFERROR(DATEVALUE($A6031),NA())))</f>
        <v/>
      </c>
    </row>
    <row r="6032">
      <c r="O6032">
        <f>IF($R6032="","",CHOOSE($Q$2,YEAR(R6032)*12+MONTH(R6032),INT((R6032-2)/7),YEAR(R6032)*4+ROUNDUP(MONTH(R6032)/3)))</f>
        <v/>
      </c>
      <c r="P6032">
        <f>IF($R6032="","",IF($R6033="",1,IF(O6032&lt;&gt;O6033,1,0)))</f>
        <v/>
      </c>
      <c r="Q6032">
        <f>IF(P6032=1,SUM($P$7:P6032),"")</f>
        <v/>
      </c>
      <c r="R6032">
        <f>IF($A6032="","",IF(ISNUMBER($A6032),$A6032,IFERROR(DATEVALUE($A6032),NA())))</f>
        <v/>
      </c>
    </row>
    <row r="6033">
      <c r="O6033">
        <f>IF($R6033="","",CHOOSE($Q$2,YEAR(R6033)*12+MONTH(R6033),INT((R6033-2)/7),YEAR(R6033)*4+ROUNDUP(MONTH(R6033)/3)))</f>
        <v/>
      </c>
      <c r="P6033">
        <f>IF($R6033="","",IF($R6034="",1,IF(O6033&lt;&gt;O6034,1,0)))</f>
        <v/>
      </c>
      <c r="Q6033">
        <f>IF(P6033=1,SUM($P$7:P6033),"")</f>
        <v/>
      </c>
      <c r="R6033">
        <f>IF($A6033="","",IF(ISNUMBER($A6033),$A6033,IFERROR(DATEVALUE($A6033),NA())))</f>
        <v/>
      </c>
    </row>
    <row r="6034">
      <c r="O6034">
        <f>IF($R6034="","",CHOOSE($Q$2,YEAR(R6034)*12+MONTH(R6034),INT((R6034-2)/7),YEAR(R6034)*4+ROUNDUP(MONTH(R6034)/3)))</f>
        <v/>
      </c>
      <c r="P6034">
        <f>IF($R6034="","",IF($R6035="",1,IF(O6034&lt;&gt;O6035,1,0)))</f>
        <v/>
      </c>
      <c r="Q6034">
        <f>IF(P6034=1,SUM($P$7:P6034),"")</f>
        <v/>
      </c>
      <c r="R6034">
        <f>IF($A6034="","",IF(ISNUMBER($A6034),$A6034,IFERROR(DATEVALUE($A6034),NA())))</f>
        <v/>
      </c>
    </row>
    <row r="6035">
      <c r="O6035">
        <f>IF($R6035="","",CHOOSE($Q$2,YEAR(R6035)*12+MONTH(R6035),INT((R6035-2)/7),YEAR(R6035)*4+ROUNDUP(MONTH(R6035)/3)))</f>
        <v/>
      </c>
      <c r="P6035">
        <f>IF($R6035="","",IF($R6036="",1,IF(O6035&lt;&gt;O6036,1,0)))</f>
        <v/>
      </c>
      <c r="Q6035">
        <f>IF(P6035=1,SUM($P$7:P6035),"")</f>
        <v/>
      </c>
      <c r="R6035">
        <f>IF($A6035="","",IF(ISNUMBER($A6035),$A6035,IFERROR(DATEVALUE($A6035),NA())))</f>
        <v/>
      </c>
    </row>
    <row r="6036">
      <c r="O6036">
        <f>IF($R6036="","",CHOOSE($Q$2,YEAR(R6036)*12+MONTH(R6036),INT((R6036-2)/7),YEAR(R6036)*4+ROUNDUP(MONTH(R6036)/3)))</f>
        <v/>
      </c>
      <c r="P6036">
        <f>IF($R6036="","",IF($R6037="",1,IF(O6036&lt;&gt;O6037,1,0)))</f>
        <v/>
      </c>
      <c r="Q6036">
        <f>IF(P6036=1,SUM($P$7:P6036),"")</f>
        <v/>
      </c>
      <c r="R6036">
        <f>IF($A6036="","",IF(ISNUMBER($A6036),$A6036,IFERROR(DATEVALUE($A6036),NA())))</f>
        <v/>
      </c>
    </row>
    <row r="6037">
      <c r="O6037">
        <f>IF($R6037="","",CHOOSE($Q$2,YEAR(R6037)*12+MONTH(R6037),INT((R6037-2)/7),YEAR(R6037)*4+ROUNDUP(MONTH(R6037)/3)))</f>
        <v/>
      </c>
      <c r="P6037">
        <f>IF($R6037="","",IF($R6038="",1,IF(O6037&lt;&gt;O6038,1,0)))</f>
        <v/>
      </c>
      <c r="Q6037">
        <f>IF(P6037=1,SUM($P$7:P6037),"")</f>
        <v/>
      </c>
      <c r="R6037">
        <f>IF($A6037="","",IF(ISNUMBER($A6037),$A6037,IFERROR(DATEVALUE($A6037),NA())))</f>
        <v/>
      </c>
    </row>
    <row r="6038">
      <c r="O6038">
        <f>IF($R6038="","",CHOOSE($Q$2,YEAR(R6038)*12+MONTH(R6038),INT((R6038-2)/7),YEAR(R6038)*4+ROUNDUP(MONTH(R6038)/3)))</f>
        <v/>
      </c>
      <c r="P6038">
        <f>IF($R6038="","",IF($R6039="",1,IF(O6038&lt;&gt;O6039,1,0)))</f>
        <v/>
      </c>
      <c r="Q6038">
        <f>IF(P6038=1,SUM($P$7:P6038),"")</f>
        <v/>
      </c>
      <c r="R6038">
        <f>IF($A6038="","",IF(ISNUMBER($A6038),$A6038,IFERROR(DATEVALUE($A6038),NA())))</f>
        <v/>
      </c>
    </row>
    <row r="6039">
      <c r="O6039">
        <f>IF($R6039="","",CHOOSE($Q$2,YEAR(R6039)*12+MONTH(R6039),INT((R6039-2)/7),YEAR(R6039)*4+ROUNDUP(MONTH(R6039)/3)))</f>
        <v/>
      </c>
      <c r="P6039">
        <f>IF($R6039="","",IF($R6040="",1,IF(O6039&lt;&gt;O6040,1,0)))</f>
        <v/>
      </c>
      <c r="Q6039">
        <f>IF(P6039=1,SUM($P$7:P6039),"")</f>
        <v/>
      </c>
      <c r="R6039">
        <f>IF($A6039="","",IF(ISNUMBER($A6039),$A6039,IFERROR(DATEVALUE($A6039),NA())))</f>
        <v/>
      </c>
    </row>
    <row r="6040">
      <c r="O6040">
        <f>IF($R6040="","",CHOOSE($Q$2,YEAR(R6040)*12+MONTH(R6040),INT((R6040-2)/7),YEAR(R6040)*4+ROUNDUP(MONTH(R6040)/3)))</f>
        <v/>
      </c>
      <c r="P6040">
        <f>IF($R6040="","",IF($R6041="",1,IF(O6040&lt;&gt;O6041,1,0)))</f>
        <v/>
      </c>
      <c r="Q6040">
        <f>IF(P6040=1,SUM($P$7:P6040),"")</f>
        <v/>
      </c>
      <c r="R6040">
        <f>IF($A6040="","",IF(ISNUMBER($A6040),$A6040,IFERROR(DATEVALUE($A6040),NA())))</f>
        <v/>
      </c>
    </row>
    <row r="6041">
      <c r="O6041">
        <f>IF($R6041="","",CHOOSE($Q$2,YEAR(R6041)*12+MONTH(R6041),INT((R6041-2)/7),YEAR(R6041)*4+ROUNDUP(MONTH(R6041)/3)))</f>
        <v/>
      </c>
      <c r="P6041">
        <f>IF($R6041="","",IF($R6042="",1,IF(O6041&lt;&gt;O6042,1,0)))</f>
        <v/>
      </c>
      <c r="Q6041">
        <f>IF(P6041=1,SUM($P$7:P6041),"")</f>
        <v/>
      </c>
      <c r="R6041">
        <f>IF($A6041="","",IF(ISNUMBER($A6041),$A6041,IFERROR(DATEVALUE($A6041),NA())))</f>
        <v/>
      </c>
    </row>
    <row r="6042">
      <c r="O6042">
        <f>IF($R6042="","",CHOOSE($Q$2,YEAR(R6042)*12+MONTH(R6042),INT((R6042-2)/7),YEAR(R6042)*4+ROUNDUP(MONTH(R6042)/3)))</f>
        <v/>
      </c>
      <c r="P6042">
        <f>IF($R6042="","",IF($R6043="",1,IF(O6042&lt;&gt;O6043,1,0)))</f>
        <v/>
      </c>
      <c r="Q6042">
        <f>IF(P6042=1,SUM($P$7:P6042),"")</f>
        <v/>
      </c>
      <c r="R6042">
        <f>IF($A6042="","",IF(ISNUMBER($A6042),$A6042,IFERROR(DATEVALUE($A6042),NA())))</f>
        <v/>
      </c>
    </row>
    <row r="6043">
      <c r="O6043">
        <f>IF($R6043="","",CHOOSE($Q$2,YEAR(R6043)*12+MONTH(R6043),INT((R6043-2)/7),YEAR(R6043)*4+ROUNDUP(MONTH(R6043)/3)))</f>
        <v/>
      </c>
      <c r="P6043">
        <f>IF($R6043="","",IF($R6044="",1,IF(O6043&lt;&gt;O6044,1,0)))</f>
        <v/>
      </c>
      <c r="Q6043">
        <f>IF(P6043=1,SUM($P$7:P6043),"")</f>
        <v/>
      </c>
      <c r="R6043">
        <f>IF($A6043="","",IF(ISNUMBER($A6043),$A6043,IFERROR(DATEVALUE($A6043),NA())))</f>
        <v/>
      </c>
    </row>
    <row r="6044">
      <c r="O6044">
        <f>IF($R6044="","",CHOOSE($Q$2,YEAR(R6044)*12+MONTH(R6044),INT((R6044-2)/7),YEAR(R6044)*4+ROUNDUP(MONTH(R6044)/3)))</f>
        <v/>
      </c>
      <c r="P6044">
        <f>IF($R6044="","",IF($R6045="",1,IF(O6044&lt;&gt;O6045,1,0)))</f>
        <v/>
      </c>
      <c r="Q6044">
        <f>IF(P6044=1,SUM($P$7:P6044),"")</f>
        <v/>
      </c>
      <c r="R6044">
        <f>IF($A6044="","",IF(ISNUMBER($A6044),$A6044,IFERROR(DATEVALUE($A6044),NA())))</f>
        <v/>
      </c>
    </row>
    <row r="6045">
      <c r="O6045">
        <f>IF($R6045="","",CHOOSE($Q$2,YEAR(R6045)*12+MONTH(R6045),INT((R6045-2)/7),YEAR(R6045)*4+ROUNDUP(MONTH(R6045)/3)))</f>
        <v/>
      </c>
      <c r="P6045">
        <f>IF($R6045="","",IF($R6046="",1,IF(O6045&lt;&gt;O6046,1,0)))</f>
        <v/>
      </c>
      <c r="Q6045">
        <f>IF(P6045=1,SUM($P$7:P6045),"")</f>
        <v/>
      </c>
      <c r="R6045">
        <f>IF($A6045="","",IF(ISNUMBER($A6045),$A6045,IFERROR(DATEVALUE($A6045),NA())))</f>
        <v/>
      </c>
    </row>
    <row r="6046">
      <c r="O6046">
        <f>IF($R6046="","",CHOOSE($Q$2,YEAR(R6046)*12+MONTH(R6046),INT((R6046-2)/7),YEAR(R6046)*4+ROUNDUP(MONTH(R6046)/3)))</f>
        <v/>
      </c>
      <c r="P6046">
        <f>IF($R6046="","",IF($R6047="",1,IF(O6046&lt;&gt;O6047,1,0)))</f>
        <v/>
      </c>
      <c r="Q6046">
        <f>IF(P6046=1,SUM($P$7:P6046),"")</f>
        <v/>
      </c>
      <c r="R6046">
        <f>IF($A6046="","",IF(ISNUMBER($A6046),$A6046,IFERROR(DATEVALUE($A6046),NA())))</f>
        <v/>
      </c>
    </row>
    <row r="6047">
      <c r="O6047">
        <f>IF($R6047="","",CHOOSE($Q$2,YEAR(R6047)*12+MONTH(R6047),INT((R6047-2)/7),YEAR(R6047)*4+ROUNDUP(MONTH(R6047)/3)))</f>
        <v/>
      </c>
      <c r="P6047">
        <f>IF($R6047="","",IF($R6048="",1,IF(O6047&lt;&gt;O6048,1,0)))</f>
        <v/>
      </c>
      <c r="Q6047">
        <f>IF(P6047=1,SUM($P$7:P6047),"")</f>
        <v/>
      </c>
      <c r="R6047">
        <f>IF($A6047="","",IF(ISNUMBER($A6047),$A6047,IFERROR(DATEVALUE($A6047),NA())))</f>
        <v/>
      </c>
    </row>
    <row r="6048">
      <c r="O6048">
        <f>IF($R6048="","",CHOOSE($Q$2,YEAR(R6048)*12+MONTH(R6048),INT((R6048-2)/7),YEAR(R6048)*4+ROUNDUP(MONTH(R6048)/3)))</f>
        <v/>
      </c>
      <c r="P6048">
        <f>IF($R6048="","",IF($R6049="",1,IF(O6048&lt;&gt;O6049,1,0)))</f>
        <v/>
      </c>
      <c r="Q6048">
        <f>IF(P6048=1,SUM($P$7:P6048),"")</f>
        <v/>
      </c>
      <c r="R6048">
        <f>IF($A6048="","",IF(ISNUMBER($A6048),$A6048,IFERROR(DATEVALUE($A6048),NA())))</f>
        <v/>
      </c>
    </row>
    <row r="6049">
      <c r="O6049">
        <f>IF($R6049="","",CHOOSE($Q$2,YEAR(R6049)*12+MONTH(R6049),INT((R6049-2)/7),YEAR(R6049)*4+ROUNDUP(MONTH(R6049)/3)))</f>
        <v/>
      </c>
      <c r="P6049">
        <f>IF($R6049="","",IF($R6050="",1,IF(O6049&lt;&gt;O6050,1,0)))</f>
        <v/>
      </c>
      <c r="Q6049">
        <f>IF(P6049=1,SUM($P$7:P6049),"")</f>
        <v/>
      </c>
      <c r="R6049">
        <f>IF($A6049="","",IF(ISNUMBER($A6049),$A6049,IFERROR(DATEVALUE($A6049),NA())))</f>
        <v/>
      </c>
    </row>
    <row r="6050">
      <c r="O6050">
        <f>IF($R6050="","",CHOOSE($Q$2,YEAR(R6050)*12+MONTH(R6050),INT((R6050-2)/7),YEAR(R6050)*4+ROUNDUP(MONTH(R6050)/3)))</f>
        <v/>
      </c>
      <c r="P6050">
        <f>IF($R6050="","",IF($R6051="",1,IF(O6050&lt;&gt;O6051,1,0)))</f>
        <v/>
      </c>
      <c r="Q6050">
        <f>IF(P6050=1,SUM($P$7:P6050),"")</f>
        <v/>
      </c>
      <c r="R6050">
        <f>IF($A6050="","",IF(ISNUMBER($A6050),$A6050,IFERROR(DATEVALUE($A6050),NA())))</f>
        <v/>
      </c>
    </row>
    <row r="6051">
      <c r="O6051">
        <f>IF($R6051="","",CHOOSE($Q$2,YEAR(R6051)*12+MONTH(R6051),INT((R6051-2)/7),YEAR(R6051)*4+ROUNDUP(MONTH(R6051)/3)))</f>
        <v/>
      </c>
      <c r="P6051">
        <f>IF($R6051="","",IF($R6052="",1,IF(O6051&lt;&gt;O6052,1,0)))</f>
        <v/>
      </c>
      <c r="Q6051">
        <f>IF(P6051=1,SUM($P$7:P6051),"")</f>
        <v/>
      </c>
      <c r="R6051">
        <f>IF($A6051="","",IF(ISNUMBER($A6051),$A6051,IFERROR(DATEVALUE($A6051),NA())))</f>
        <v/>
      </c>
    </row>
    <row r="6052">
      <c r="O6052">
        <f>IF($R6052="","",CHOOSE($Q$2,YEAR(R6052)*12+MONTH(R6052),INT((R6052-2)/7),YEAR(R6052)*4+ROUNDUP(MONTH(R6052)/3)))</f>
        <v/>
      </c>
      <c r="P6052">
        <f>IF($R6052="","",IF($R6053="",1,IF(O6052&lt;&gt;O6053,1,0)))</f>
        <v/>
      </c>
      <c r="Q6052">
        <f>IF(P6052=1,SUM($P$7:P6052),"")</f>
        <v/>
      </c>
      <c r="R6052">
        <f>IF($A6052="","",IF(ISNUMBER($A6052),$A6052,IFERROR(DATEVALUE($A6052),NA())))</f>
        <v/>
      </c>
    </row>
    <row r="6053">
      <c r="O6053">
        <f>IF($R6053="","",CHOOSE($Q$2,YEAR(R6053)*12+MONTH(R6053),INT((R6053-2)/7),YEAR(R6053)*4+ROUNDUP(MONTH(R6053)/3)))</f>
        <v/>
      </c>
      <c r="P6053">
        <f>IF($R6053="","",IF($R6054="",1,IF(O6053&lt;&gt;O6054,1,0)))</f>
        <v/>
      </c>
      <c r="Q6053">
        <f>IF(P6053=1,SUM($P$7:P6053),"")</f>
        <v/>
      </c>
      <c r="R6053">
        <f>IF($A6053="","",IF(ISNUMBER($A6053),$A6053,IFERROR(DATEVALUE($A6053),NA())))</f>
        <v/>
      </c>
    </row>
    <row r="6054">
      <c r="O6054">
        <f>IF($R6054="","",CHOOSE($Q$2,YEAR(R6054)*12+MONTH(R6054),INT((R6054-2)/7),YEAR(R6054)*4+ROUNDUP(MONTH(R6054)/3)))</f>
        <v/>
      </c>
      <c r="P6054">
        <f>IF($R6054="","",IF($R6055="",1,IF(O6054&lt;&gt;O6055,1,0)))</f>
        <v/>
      </c>
      <c r="Q6054">
        <f>IF(P6054=1,SUM($P$7:P6054),"")</f>
        <v/>
      </c>
      <c r="R6054">
        <f>IF($A6054="","",IF(ISNUMBER($A6054),$A6054,IFERROR(DATEVALUE($A6054),NA())))</f>
        <v/>
      </c>
    </row>
    <row r="6055">
      <c r="O6055">
        <f>IF($R6055="","",CHOOSE($Q$2,YEAR(R6055)*12+MONTH(R6055),INT((R6055-2)/7),YEAR(R6055)*4+ROUNDUP(MONTH(R6055)/3)))</f>
        <v/>
      </c>
      <c r="P6055">
        <f>IF($R6055="","",IF($R6056="",1,IF(O6055&lt;&gt;O6056,1,0)))</f>
        <v/>
      </c>
      <c r="Q6055">
        <f>IF(P6055=1,SUM($P$7:P6055),"")</f>
        <v/>
      </c>
      <c r="R6055">
        <f>IF($A6055="","",IF(ISNUMBER($A6055),$A6055,IFERROR(DATEVALUE($A6055),NA())))</f>
        <v/>
      </c>
    </row>
    <row r="6056">
      <c r="O6056">
        <f>IF($R6056="","",CHOOSE($Q$2,YEAR(R6056)*12+MONTH(R6056),INT((R6056-2)/7),YEAR(R6056)*4+ROUNDUP(MONTH(R6056)/3)))</f>
        <v/>
      </c>
      <c r="P6056">
        <f>IF($R6056="","",IF($R6057="",1,IF(O6056&lt;&gt;O6057,1,0)))</f>
        <v/>
      </c>
      <c r="Q6056">
        <f>IF(P6056=1,SUM($P$7:P6056),"")</f>
        <v/>
      </c>
      <c r="R6056">
        <f>IF($A6056="","",IF(ISNUMBER($A6056),$A6056,IFERROR(DATEVALUE($A6056),NA())))</f>
        <v/>
      </c>
    </row>
    <row r="6057">
      <c r="O6057">
        <f>IF($R6057="","",CHOOSE($Q$2,YEAR(R6057)*12+MONTH(R6057),INT((R6057-2)/7),YEAR(R6057)*4+ROUNDUP(MONTH(R6057)/3)))</f>
        <v/>
      </c>
      <c r="P6057">
        <f>IF($R6057="","",IF($R6058="",1,IF(O6057&lt;&gt;O6058,1,0)))</f>
        <v/>
      </c>
      <c r="Q6057">
        <f>IF(P6057=1,SUM($P$7:P6057),"")</f>
        <v/>
      </c>
      <c r="R6057">
        <f>IF($A6057="","",IF(ISNUMBER($A6057),$A6057,IFERROR(DATEVALUE($A6057),NA())))</f>
        <v/>
      </c>
    </row>
    <row r="6058">
      <c r="O6058">
        <f>IF($R6058="","",CHOOSE($Q$2,YEAR(R6058)*12+MONTH(R6058),INT((R6058-2)/7),YEAR(R6058)*4+ROUNDUP(MONTH(R6058)/3)))</f>
        <v/>
      </c>
      <c r="P6058">
        <f>IF($R6058="","",IF($R6059="",1,IF(O6058&lt;&gt;O6059,1,0)))</f>
        <v/>
      </c>
      <c r="Q6058">
        <f>IF(P6058=1,SUM($P$7:P6058),"")</f>
        <v/>
      </c>
      <c r="R6058">
        <f>IF($A6058="","",IF(ISNUMBER($A6058),$A6058,IFERROR(DATEVALUE($A6058),NA())))</f>
        <v/>
      </c>
    </row>
    <row r="6059">
      <c r="O6059">
        <f>IF($R6059="","",CHOOSE($Q$2,YEAR(R6059)*12+MONTH(R6059),INT((R6059-2)/7),YEAR(R6059)*4+ROUNDUP(MONTH(R6059)/3)))</f>
        <v/>
      </c>
      <c r="P6059">
        <f>IF($R6059="","",IF($R6060="",1,IF(O6059&lt;&gt;O6060,1,0)))</f>
        <v/>
      </c>
      <c r="Q6059">
        <f>IF(P6059=1,SUM($P$7:P6059),"")</f>
        <v/>
      </c>
      <c r="R6059">
        <f>IF($A6059="","",IF(ISNUMBER($A6059),$A6059,IFERROR(DATEVALUE($A6059),NA())))</f>
        <v/>
      </c>
    </row>
    <row r="6060">
      <c r="O6060">
        <f>IF($R6060="","",CHOOSE($Q$2,YEAR(R6060)*12+MONTH(R6060),INT((R6060-2)/7),YEAR(R6060)*4+ROUNDUP(MONTH(R6060)/3)))</f>
        <v/>
      </c>
      <c r="P6060">
        <f>IF($R6060="","",IF($R6061="",1,IF(O6060&lt;&gt;O6061,1,0)))</f>
        <v/>
      </c>
      <c r="Q6060">
        <f>IF(P6060=1,SUM($P$7:P6060),"")</f>
        <v/>
      </c>
      <c r="R6060">
        <f>IF($A6060="","",IF(ISNUMBER($A6060),$A6060,IFERROR(DATEVALUE($A6060),NA())))</f>
        <v/>
      </c>
    </row>
    <row r="6061">
      <c r="O6061">
        <f>IF($R6061="","",CHOOSE($Q$2,YEAR(R6061)*12+MONTH(R6061),INT((R6061-2)/7),YEAR(R6061)*4+ROUNDUP(MONTH(R6061)/3)))</f>
        <v/>
      </c>
      <c r="P6061">
        <f>IF($R6061="","",IF($R6062="",1,IF(O6061&lt;&gt;O6062,1,0)))</f>
        <v/>
      </c>
      <c r="Q6061">
        <f>IF(P6061=1,SUM($P$7:P6061),"")</f>
        <v/>
      </c>
      <c r="R6061">
        <f>IF($A6061="","",IF(ISNUMBER($A6061),$A6061,IFERROR(DATEVALUE($A6061),NA())))</f>
        <v/>
      </c>
    </row>
    <row r="6062">
      <c r="O6062">
        <f>IF($R6062="","",CHOOSE($Q$2,YEAR(R6062)*12+MONTH(R6062),INT((R6062-2)/7),YEAR(R6062)*4+ROUNDUP(MONTH(R6062)/3)))</f>
        <v/>
      </c>
      <c r="P6062">
        <f>IF($R6062="","",IF($R6063="",1,IF(O6062&lt;&gt;O6063,1,0)))</f>
        <v/>
      </c>
      <c r="Q6062">
        <f>IF(P6062=1,SUM($P$7:P6062),"")</f>
        <v/>
      </c>
      <c r="R6062">
        <f>IF($A6062="","",IF(ISNUMBER($A6062),$A6062,IFERROR(DATEVALUE($A6062),NA())))</f>
        <v/>
      </c>
    </row>
    <row r="6063">
      <c r="O6063">
        <f>IF($R6063="","",CHOOSE($Q$2,YEAR(R6063)*12+MONTH(R6063),INT((R6063-2)/7),YEAR(R6063)*4+ROUNDUP(MONTH(R6063)/3)))</f>
        <v/>
      </c>
      <c r="P6063">
        <f>IF($R6063="","",IF($R6064="",1,IF(O6063&lt;&gt;O6064,1,0)))</f>
        <v/>
      </c>
      <c r="Q6063">
        <f>IF(P6063=1,SUM($P$7:P6063),"")</f>
        <v/>
      </c>
      <c r="R6063">
        <f>IF($A6063="","",IF(ISNUMBER($A6063),$A6063,IFERROR(DATEVALUE($A6063),NA())))</f>
        <v/>
      </c>
    </row>
    <row r="6064">
      <c r="O6064">
        <f>IF($R6064="","",CHOOSE($Q$2,YEAR(R6064)*12+MONTH(R6064),INT((R6064-2)/7),YEAR(R6064)*4+ROUNDUP(MONTH(R6064)/3)))</f>
        <v/>
      </c>
      <c r="P6064">
        <f>IF($R6064="","",IF($R6065="",1,IF(O6064&lt;&gt;O6065,1,0)))</f>
        <v/>
      </c>
      <c r="Q6064">
        <f>IF(P6064=1,SUM($P$7:P6064),"")</f>
        <v/>
      </c>
      <c r="R6064">
        <f>IF($A6064="","",IF(ISNUMBER($A6064),$A6064,IFERROR(DATEVALUE($A6064),NA())))</f>
        <v/>
      </c>
    </row>
    <row r="6065">
      <c r="O6065">
        <f>IF($R6065="","",CHOOSE($Q$2,YEAR(R6065)*12+MONTH(R6065),INT((R6065-2)/7),YEAR(R6065)*4+ROUNDUP(MONTH(R6065)/3)))</f>
        <v/>
      </c>
      <c r="P6065">
        <f>IF($R6065="","",IF($R6066="",1,IF(O6065&lt;&gt;O6066,1,0)))</f>
        <v/>
      </c>
      <c r="Q6065">
        <f>IF(P6065=1,SUM($P$7:P6065),"")</f>
        <v/>
      </c>
      <c r="R6065">
        <f>IF($A6065="","",IF(ISNUMBER($A6065),$A6065,IFERROR(DATEVALUE($A6065),NA())))</f>
        <v/>
      </c>
    </row>
    <row r="6066">
      <c r="O6066">
        <f>IF($R6066="","",CHOOSE($Q$2,YEAR(R6066)*12+MONTH(R6066),INT((R6066-2)/7),YEAR(R6066)*4+ROUNDUP(MONTH(R6066)/3)))</f>
        <v/>
      </c>
      <c r="P6066">
        <f>IF($R6066="","",IF($R6067="",1,IF(O6066&lt;&gt;O6067,1,0)))</f>
        <v/>
      </c>
      <c r="Q6066">
        <f>IF(P6066=1,SUM($P$7:P6066),"")</f>
        <v/>
      </c>
      <c r="R6066">
        <f>IF($A6066="","",IF(ISNUMBER($A6066),$A6066,IFERROR(DATEVALUE($A6066),NA())))</f>
        <v/>
      </c>
    </row>
    <row r="6067">
      <c r="O6067">
        <f>IF($R6067="","",CHOOSE($Q$2,YEAR(R6067)*12+MONTH(R6067),INT((R6067-2)/7),YEAR(R6067)*4+ROUNDUP(MONTH(R6067)/3)))</f>
        <v/>
      </c>
      <c r="P6067">
        <f>IF($R6067="","",IF($R6068="",1,IF(O6067&lt;&gt;O6068,1,0)))</f>
        <v/>
      </c>
      <c r="Q6067">
        <f>IF(P6067=1,SUM($P$7:P6067),"")</f>
        <v/>
      </c>
      <c r="R6067">
        <f>IF($A6067="","",IF(ISNUMBER($A6067),$A6067,IFERROR(DATEVALUE($A6067),NA())))</f>
        <v/>
      </c>
    </row>
    <row r="6068">
      <c r="O6068">
        <f>IF($R6068="","",CHOOSE($Q$2,YEAR(R6068)*12+MONTH(R6068),INT((R6068-2)/7),YEAR(R6068)*4+ROUNDUP(MONTH(R6068)/3)))</f>
        <v/>
      </c>
      <c r="P6068">
        <f>IF($R6068="","",IF($R6069="",1,IF(O6068&lt;&gt;O6069,1,0)))</f>
        <v/>
      </c>
      <c r="Q6068">
        <f>IF(P6068=1,SUM($P$7:P6068),"")</f>
        <v/>
      </c>
      <c r="R6068">
        <f>IF($A6068="","",IF(ISNUMBER($A6068),$A6068,IFERROR(DATEVALUE($A6068),NA())))</f>
        <v/>
      </c>
    </row>
    <row r="6069">
      <c r="O6069">
        <f>IF($R6069="","",CHOOSE($Q$2,YEAR(R6069)*12+MONTH(R6069),INT((R6069-2)/7),YEAR(R6069)*4+ROUNDUP(MONTH(R6069)/3)))</f>
        <v/>
      </c>
      <c r="P6069">
        <f>IF($R6069="","",IF($R6070="",1,IF(O6069&lt;&gt;O6070,1,0)))</f>
        <v/>
      </c>
      <c r="Q6069">
        <f>IF(P6069=1,SUM($P$7:P6069),"")</f>
        <v/>
      </c>
      <c r="R6069">
        <f>IF($A6069="","",IF(ISNUMBER($A6069),$A6069,IFERROR(DATEVALUE($A6069),NA())))</f>
        <v/>
      </c>
    </row>
    <row r="6070">
      <c r="O6070">
        <f>IF($R6070="","",CHOOSE($Q$2,YEAR(R6070)*12+MONTH(R6070),INT((R6070-2)/7),YEAR(R6070)*4+ROUNDUP(MONTH(R6070)/3)))</f>
        <v/>
      </c>
      <c r="P6070">
        <f>IF($R6070="","",IF($R6071="",1,IF(O6070&lt;&gt;O6071,1,0)))</f>
        <v/>
      </c>
      <c r="Q6070">
        <f>IF(P6070=1,SUM($P$7:P6070),"")</f>
        <v/>
      </c>
      <c r="R6070">
        <f>IF($A6070="","",IF(ISNUMBER($A6070),$A6070,IFERROR(DATEVALUE($A6070),NA())))</f>
        <v/>
      </c>
    </row>
    <row r="6071">
      <c r="O6071">
        <f>IF($R6071="","",CHOOSE($Q$2,YEAR(R6071)*12+MONTH(R6071),INT((R6071-2)/7),YEAR(R6071)*4+ROUNDUP(MONTH(R6071)/3)))</f>
        <v/>
      </c>
      <c r="P6071">
        <f>IF($R6071="","",IF($R6072="",1,IF(O6071&lt;&gt;O6072,1,0)))</f>
        <v/>
      </c>
      <c r="Q6071">
        <f>IF(P6071=1,SUM($P$7:P6071),"")</f>
        <v/>
      </c>
      <c r="R6071">
        <f>IF($A6071="","",IF(ISNUMBER($A6071),$A6071,IFERROR(DATEVALUE($A6071),NA())))</f>
        <v/>
      </c>
    </row>
    <row r="6072">
      <c r="O6072">
        <f>IF($R6072="","",CHOOSE($Q$2,YEAR(R6072)*12+MONTH(R6072),INT((R6072-2)/7),YEAR(R6072)*4+ROUNDUP(MONTH(R6072)/3)))</f>
        <v/>
      </c>
      <c r="P6072">
        <f>IF($R6072="","",IF($R6073="",1,IF(O6072&lt;&gt;O6073,1,0)))</f>
        <v/>
      </c>
      <c r="Q6072">
        <f>IF(P6072=1,SUM($P$7:P6072),"")</f>
        <v/>
      </c>
      <c r="R6072">
        <f>IF($A6072="","",IF(ISNUMBER($A6072),$A6072,IFERROR(DATEVALUE($A6072),NA())))</f>
        <v/>
      </c>
    </row>
    <row r="6073">
      <c r="O6073">
        <f>IF($R6073="","",CHOOSE($Q$2,YEAR(R6073)*12+MONTH(R6073),INT((R6073-2)/7),YEAR(R6073)*4+ROUNDUP(MONTH(R6073)/3)))</f>
        <v/>
      </c>
      <c r="P6073">
        <f>IF($R6073="","",IF($R6074="",1,IF(O6073&lt;&gt;O6074,1,0)))</f>
        <v/>
      </c>
      <c r="Q6073">
        <f>IF(P6073=1,SUM($P$7:P6073),"")</f>
        <v/>
      </c>
      <c r="R6073">
        <f>IF($A6073="","",IF(ISNUMBER($A6073),$A6073,IFERROR(DATEVALUE($A6073),NA())))</f>
        <v/>
      </c>
    </row>
    <row r="6074">
      <c r="O6074">
        <f>IF($R6074="","",CHOOSE($Q$2,YEAR(R6074)*12+MONTH(R6074),INT((R6074-2)/7),YEAR(R6074)*4+ROUNDUP(MONTH(R6074)/3)))</f>
        <v/>
      </c>
      <c r="P6074">
        <f>IF($R6074="","",IF($R6075="",1,IF(O6074&lt;&gt;O6075,1,0)))</f>
        <v/>
      </c>
      <c r="Q6074">
        <f>IF(P6074=1,SUM($P$7:P6074),"")</f>
        <v/>
      </c>
      <c r="R6074">
        <f>IF($A6074="","",IF(ISNUMBER($A6074),$A6074,IFERROR(DATEVALUE($A6074),NA())))</f>
        <v/>
      </c>
    </row>
    <row r="6075">
      <c r="O6075">
        <f>IF($R6075="","",CHOOSE($Q$2,YEAR(R6075)*12+MONTH(R6075),INT((R6075-2)/7),YEAR(R6075)*4+ROUNDUP(MONTH(R6075)/3)))</f>
        <v/>
      </c>
      <c r="P6075">
        <f>IF($R6075="","",IF($R6076="",1,IF(O6075&lt;&gt;O6076,1,0)))</f>
        <v/>
      </c>
      <c r="Q6075">
        <f>IF(P6075=1,SUM($P$7:P6075),"")</f>
        <v/>
      </c>
      <c r="R6075">
        <f>IF($A6075="","",IF(ISNUMBER($A6075),$A6075,IFERROR(DATEVALUE($A6075),NA())))</f>
        <v/>
      </c>
    </row>
    <row r="6076">
      <c r="O6076">
        <f>IF($R6076="","",CHOOSE($Q$2,YEAR(R6076)*12+MONTH(R6076),INT((R6076-2)/7),YEAR(R6076)*4+ROUNDUP(MONTH(R6076)/3)))</f>
        <v/>
      </c>
      <c r="P6076">
        <f>IF($R6076="","",IF($R6077="",1,IF(O6076&lt;&gt;O6077,1,0)))</f>
        <v/>
      </c>
      <c r="Q6076">
        <f>IF(P6076=1,SUM($P$7:P6076),"")</f>
        <v/>
      </c>
      <c r="R6076">
        <f>IF($A6076="","",IF(ISNUMBER($A6076),$A6076,IFERROR(DATEVALUE($A6076),NA())))</f>
        <v/>
      </c>
    </row>
    <row r="6077">
      <c r="O6077">
        <f>IF($R6077="","",CHOOSE($Q$2,YEAR(R6077)*12+MONTH(R6077),INT((R6077-2)/7),YEAR(R6077)*4+ROUNDUP(MONTH(R6077)/3)))</f>
        <v/>
      </c>
      <c r="P6077">
        <f>IF($R6077="","",IF($R6078="",1,IF(O6077&lt;&gt;O6078,1,0)))</f>
        <v/>
      </c>
      <c r="Q6077">
        <f>IF(P6077=1,SUM($P$7:P6077),"")</f>
        <v/>
      </c>
      <c r="R6077">
        <f>IF($A6077="","",IF(ISNUMBER($A6077),$A6077,IFERROR(DATEVALUE($A6077),NA())))</f>
        <v/>
      </c>
    </row>
    <row r="6078">
      <c r="O6078">
        <f>IF($R6078="","",CHOOSE($Q$2,YEAR(R6078)*12+MONTH(R6078),INT((R6078-2)/7),YEAR(R6078)*4+ROUNDUP(MONTH(R6078)/3)))</f>
        <v/>
      </c>
      <c r="P6078">
        <f>IF($R6078="","",IF($R6079="",1,IF(O6078&lt;&gt;O6079,1,0)))</f>
        <v/>
      </c>
      <c r="Q6078">
        <f>IF(P6078=1,SUM($P$7:P6078),"")</f>
        <v/>
      </c>
      <c r="R6078">
        <f>IF($A6078="","",IF(ISNUMBER($A6078),$A6078,IFERROR(DATEVALUE($A6078),NA())))</f>
        <v/>
      </c>
    </row>
    <row r="6079">
      <c r="O6079">
        <f>IF($R6079="","",CHOOSE($Q$2,YEAR(R6079)*12+MONTH(R6079),INT((R6079-2)/7),YEAR(R6079)*4+ROUNDUP(MONTH(R6079)/3)))</f>
        <v/>
      </c>
      <c r="P6079">
        <f>IF($R6079="","",IF($R6080="",1,IF(O6079&lt;&gt;O6080,1,0)))</f>
        <v/>
      </c>
      <c r="Q6079">
        <f>IF(P6079=1,SUM($P$7:P6079),"")</f>
        <v/>
      </c>
      <c r="R6079">
        <f>IF($A6079="","",IF(ISNUMBER($A6079),$A6079,IFERROR(DATEVALUE($A6079),NA())))</f>
        <v/>
      </c>
    </row>
    <row r="6080">
      <c r="O6080">
        <f>IF($R6080="","",CHOOSE($Q$2,YEAR(R6080)*12+MONTH(R6080),INT((R6080-2)/7),YEAR(R6080)*4+ROUNDUP(MONTH(R6080)/3)))</f>
        <v/>
      </c>
      <c r="P6080">
        <f>IF($R6080="","",IF($R6081="",1,IF(O6080&lt;&gt;O6081,1,0)))</f>
        <v/>
      </c>
      <c r="Q6080">
        <f>IF(P6080=1,SUM($P$7:P6080),"")</f>
        <v/>
      </c>
      <c r="R6080">
        <f>IF($A6080="","",IF(ISNUMBER($A6080),$A6080,IFERROR(DATEVALUE($A6080),NA())))</f>
        <v/>
      </c>
    </row>
    <row r="6081">
      <c r="O6081">
        <f>IF($R6081="","",CHOOSE($Q$2,YEAR(R6081)*12+MONTH(R6081),INT((R6081-2)/7),YEAR(R6081)*4+ROUNDUP(MONTH(R6081)/3)))</f>
        <v/>
      </c>
      <c r="P6081">
        <f>IF($R6081="","",IF($R6082="",1,IF(O6081&lt;&gt;O6082,1,0)))</f>
        <v/>
      </c>
      <c r="Q6081">
        <f>IF(P6081=1,SUM($P$7:P6081),"")</f>
        <v/>
      </c>
      <c r="R6081">
        <f>IF($A6081="","",IF(ISNUMBER($A6081),$A6081,IFERROR(DATEVALUE($A6081),NA())))</f>
        <v/>
      </c>
    </row>
    <row r="6082">
      <c r="O6082">
        <f>IF($R6082="","",CHOOSE($Q$2,YEAR(R6082)*12+MONTH(R6082),INT((R6082-2)/7),YEAR(R6082)*4+ROUNDUP(MONTH(R6082)/3)))</f>
        <v/>
      </c>
      <c r="P6082">
        <f>IF($R6082="","",IF($R6083="",1,IF(O6082&lt;&gt;O6083,1,0)))</f>
        <v/>
      </c>
      <c r="Q6082">
        <f>IF(P6082=1,SUM($P$7:P6082),"")</f>
        <v/>
      </c>
      <c r="R6082">
        <f>IF($A6082="","",IF(ISNUMBER($A6082),$A6082,IFERROR(DATEVALUE($A6082),NA())))</f>
        <v/>
      </c>
    </row>
    <row r="6083">
      <c r="O6083">
        <f>IF($R6083="","",CHOOSE($Q$2,YEAR(R6083)*12+MONTH(R6083),INT((R6083-2)/7),YEAR(R6083)*4+ROUNDUP(MONTH(R6083)/3)))</f>
        <v/>
      </c>
      <c r="P6083">
        <f>IF($R6083="","",IF($R6084="",1,IF(O6083&lt;&gt;O6084,1,0)))</f>
        <v/>
      </c>
      <c r="Q6083">
        <f>IF(P6083=1,SUM($P$7:P6083),"")</f>
        <v/>
      </c>
      <c r="R6083">
        <f>IF($A6083="","",IF(ISNUMBER($A6083),$A6083,IFERROR(DATEVALUE($A6083),NA())))</f>
        <v/>
      </c>
    </row>
    <row r="6084">
      <c r="O6084">
        <f>IF($R6084="","",CHOOSE($Q$2,YEAR(R6084)*12+MONTH(R6084),INT((R6084-2)/7),YEAR(R6084)*4+ROUNDUP(MONTH(R6084)/3)))</f>
        <v/>
      </c>
      <c r="P6084">
        <f>IF($R6084="","",IF($R6085="",1,IF(O6084&lt;&gt;O6085,1,0)))</f>
        <v/>
      </c>
      <c r="Q6084">
        <f>IF(P6084=1,SUM($P$7:P6084),"")</f>
        <v/>
      </c>
      <c r="R6084">
        <f>IF($A6084="","",IF(ISNUMBER($A6084),$A6084,IFERROR(DATEVALUE($A6084),NA())))</f>
        <v/>
      </c>
    </row>
    <row r="6085">
      <c r="O6085">
        <f>IF($R6085="","",CHOOSE($Q$2,YEAR(R6085)*12+MONTH(R6085),INT((R6085-2)/7),YEAR(R6085)*4+ROUNDUP(MONTH(R6085)/3)))</f>
        <v/>
      </c>
      <c r="P6085">
        <f>IF($R6085="","",IF($R6086="",1,IF(O6085&lt;&gt;O6086,1,0)))</f>
        <v/>
      </c>
      <c r="Q6085">
        <f>IF(P6085=1,SUM($P$7:P6085),"")</f>
        <v/>
      </c>
      <c r="R6085">
        <f>IF($A6085="","",IF(ISNUMBER($A6085),$A6085,IFERROR(DATEVALUE($A6085),NA())))</f>
        <v/>
      </c>
    </row>
    <row r="6086">
      <c r="O6086">
        <f>IF($R6086="","",CHOOSE($Q$2,YEAR(R6086)*12+MONTH(R6086),INT((R6086-2)/7),YEAR(R6086)*4+ROUNDUP(MONTH(R6086)/3)))</f>
        <v/>
      </c>
      <c r="P6086">
        <f>IF($R6086="","",IF($R6087="",1,IF(O6086&lt;&gt;O6087,1,0)))</f>
        <v/>
      </c>
      <c r="Q6086">
        <f>IF(P6086=1,SUM($P$7:P6086),"")</f>
        <v/>
      </c>
      <c r="R6086">
        <f>IF($A6086="","",IF(ISNUMBER($A6086),$A6086,IFERROR(DATEVALUE($A6086),NA())))</f>
        <v/>
      </c>
    </row>
    <row r="6087">
      <c r="O6087">
        <f>IF($R6087="","",CHOOSE($Q$2,YEAR(R6087)*12+MONTH(R6087),INT((R6087-2)/7),YEAR(R6087)*4+ROUNDUP(MONTH(R6087)/3)))</f>
        <v/>
      </c>
      <c r="P6087">
        <f>IF($R6087="","",IF($R6088="",1,IF(O6087&lt;&gt;O6088,1,0)))</f>
        <v/>
      </c>
      <c r="Q6087">
        <f>IF(P6087=1,SUM($P$7:P6087),"")</f>
        <v/>
      </c>
      <c r="R6087">
        <f>IF($A6087="","",IF(ISNUMBER($A6087),$A6087,IFERROR(DATEVALUE($A6087),NA())))</f>
        <v/>
      </c>
    </row>
    <row r="6088">
      <c r="O6088">
        <f>IF($R6088="","",CHOOSE($Q$2,YEAR(R6088)*12+MONTH(R6088),INT((R6088-2)/7),YEAR(R6088)*4+ROUNDUP(MONTH(R6088)/3)))</f>
        <v/>
      </c>
      <c r="P6088">
        <f>IF($R6088="","",IF($R6089="",1,IF(O6088&lt;&gt;O6089,1,0)))</f>
        <v/>
      </c>
      <c r="Q6088">
        <f>IF(P6088=1,SUM($P$7:P6088),"")</f>
        <v/>
      </c>
      <c r="R6088">
        <f>IF($A6088="","",IF(ISNUMBER($A6088),$A6088,IFERROR(DATEVALUE($A6088),NA())))</f>
        <v/>
      </c>
    </row>
    <row r="6089">
      <c r="O6089">
        <f>IF($R6089="","",CHOOSE($Q$2,YEAR(R6089)*12+MONTH(R6089),INT((R6089-2)/7),YEAR(R6089)*4+ROUNDUP(MONTH(R6089)/3)))</f>
        <v/>
      </c>
      <c r="P6089">
        <f>IF($R6089="","",IF($R6090="",1,IF(O6089&lt;&gt;O6090,1,0)))</f>
        <v/>
      </c>
      <c r="Q6089">
        <f>IF(P6089=1,SUM($P$7:P6089),"")</f>
        <v/>
      </c>
      <c r="R6089">
        <f>IF($A6089="","",IF(ISNUMBER($A6089),$A6089,IFERROR(DATEVALUE($A6089),NA())))</f>
        <v/>
      </c>
    </row>
    <row r="6090">
      <c r="O6090">
        <f>IF($R6090="","",CHOOSE($Q$2,YEAR(R6090)*12+MONTH(R6090),INT((R6090-2)/7),YEAR(R6090)*4+ROUNDUP(MONTH(R6090)/3)))</f>
        <v/>
      </c>
      <c r="P6090">
        <f>IF($R6090="","",IF($R6091="",1,IF(O6090&lt;&gt;O6091,1,0)))</f>
        <v/>
      </c>
      <c r="Q6090">
        <f>IF(P6090=1,SUM($P$7:P6090),"")</f>
        <v/>
      </c>
      <c r="R6090">
        <f>IF($A6090="","",IF(ISNUMBER($A6090),$A6090,IFERROR(DATEVALUE($A6090),NA())))</f>
        <v/>
      </c>
    </row>
    <row r="6091">
      <c r="O6091">
        <f>IF($R6091="","",CHOOSE($Q$2,YEAR(R6091)*12+MONTH(R6091),INT((R6091-2)/7),YEAR(R6091)*4+ROUNDUP(MONTH(R6091)/3)))</f>
        <v/>
      </c>
      <c r="P6091">
        <f>IF($R6091="","",IF($R6092="",1,IF(O6091&lt;&gt;O6092,1,0)))</f>
        <v/>
      </c>
      <c r="Q6091">
        <f>IF(P6091=1,SUM($P$7:P6091),"")</f>
        <v/>
      </c>
      <c r="R6091">
        <f>IF($A6091="","",IF(ISNUMBER($A6091),$A6091,IFERROR(DATEVALUE($A6091),NA())))</f>
        <v/>
      </c>
    </row>
    <row r="6092">
      <c r="O6092">
        <f>IF($R6092="","",CHOOSE($Q$2,YEAR(R6092)*12+MONTH(R6092),INT((R6092-2)/7),YEAR(R6092)*4+ROUNDUP(MONTH(R6092)/3)))</f>
        <v/>
      </c>
      <c r="P6092">
        <f>IF($R6092="","",IF($R6093="",1,IF(O6092&lt;&gt;O6093,1,0)))</f>
        <v/>
      </c>
      <c r="Q6092">
        <f>IF(P6092=1,SUM($P$7:P6092),"")</f>
        <v/>
      </c>
      <c r="R6092">
        <f>IF($A6092="","",IF(ISNUMBER($A6092),$A6092,IFERROR(DATEVALUE($A6092),NA())))</f>
        <v/>
      </c>
    </row>
    <row r="6093">
      <c r="O6093">
        <f>IF($R6093="","",CHOOSE($Q$2,YEAR(R6093)*12+MONTH(R6093),INT((R6093-2)/7),YEAR(R6093)*4+ROUNDUP(MONTH(R6093)/3)))</f>
        <v/>
      </c>
      <c r="P6093">
        <f>IF($R6093="","",IF($R6094="",1,IF(O6093&lt;&gt;O6094,1,0)))</f>
        <v/>
      </c>
      <c r="Q6093">
        <f>IF(P6093=1,SUM($P$7:P6093),"")</f>
        <v/>
      </c>
      <c r="R6093">
        <f>IF($A6093="","",IF(ISNUMBER($A6093),$A6093,IFERROR(DATEVALUE($A6093),NA())))</f>
        <v/>
      </c>
    </row>
    <row r="6094">
      <c r="O6094">
        <f>IF($R6094="","",CHOOSE($Q$2,YEAR(R6094)*12+MONTH(R6094),INT((R6094-2)/7),YEAR(R6094)*4+ROUNDUP(MONTH(R6094)/3)))</f>
        <v/>
      </c>
      <c r="P6094">
        <f>IF($R6094="","",IF($R6095="",1,IF(O6094&lt;&gt;O6095,1,0)))</f>
        <v/>
      </c>
      <c r="Q6094">
        <f>IF(P6094=1,SUM($P$7:P6094),"")</f>
        <v/>
      </c>
      <c r="R6094">
        <f>IF($A6094="","",IF(ISNUMBER($A6094),$A6094,IFERROR(DATEVALUE($A6094),NA())))</f>
        <v/>
      </c>
    </row>
    <row r="6095">
      <c r="O6095">
        <f>IF($R6095="","",CHOOSE($Q$2,YEAR(R6095)*12+MONTH(R6095),INT((R6095-2)/7),YEAR(R6095)*4+ROUNDUP(MONTH(R6095)/3)))</f>
        <v/>
      </c>
      <c r="P6095">
        <f>IF($R6095="","",IF($R6096="",1,IF(O6095&lt;&gt;O6096,1,0)))</f>
        <v/>
      </c>
      <c r="Q6095">
        <f>IF(P6095=1,SUM($P$7:P6095),"")</f>
        <v/>
      </c>
      <c r="R6095">
        <f>IF($A6095="","",IF(ISNUMBER($A6095),$A6095,IFERROR(DATEVALUE($A6095),NA())))</f>
        <v/>
      </c>
    </row>
    <row r="6096">
      <c r="O6096">
        <f>IF($R6096="","",CHOOSE($Q$2,YEAR(R6096)*12+MONTH(R6096),INT((R6096-2)/7),YEAR(R6096)*4+ROUNDUP(MONTH(R6096)/3)))</f>
        <v/>
      </c>
      <c r="P6096">
        <f>IF($R6096="","",IF($R6097="",1,IF(O6096&lt;&gt;O6097,1,0)))</f>
        <v/>
      </c>
      <c r="Q6096">
        <f>IF(P6096=1,SUM($P$7:P6096),"")</f>
        <v/>
      </c>
      <c r="R6096">
        <f>IF($A6096="","",IF(ISNUMBER($A6096),$A6096,IFERROR(DATEVALUE($A6096),NA())))</f>
        <v/>
      </c>
    </row>
    <row r="6097">
      <c r="O6097">
        <f>IF($R6097="","",CHOOSE($Q$2,YEAR(R6097)*12+MONTH(R6097),INT((R6097-2)/7),YEAR(R6097)*4+ROUNDUP(MONTH(R6097)/3)))</f>
        <v/>
      </c>
      <c r="P6097">
        <f>IF($R6097="","",IF($R6098="",1,IF(O6097&lt;&gt;O6098,1,0)))</f>
        <v/>
      </c>
      <c r="Q6097">
        <f>IF(P6097=1,SUM($P$7:P6097),"")</f>
        <v/>
      </c>
      <c r="R6097">
        <f>IF($A6097="","",IF(ISNUMBER($A6097),$A6097,IFERROR(DATEVALUE($A6097),NA())))</f>
        <v/>
      </c>
    </row>
    <row r="6098">
      <c r="O6098">
        <f>IF($R6098="","",CHOOSE($Q$2,YEAR(R6098)*12+MONTH(R6098),INT((R6098-2)/7),YEAR(R6098)*4+ROUNDUP(MONTH(R6098)/3)))</f>
        <v/>
      </c>
      <c r="P6098">
        <f>IF($R6098="","",IF($R6099="",1,IF(O6098&lt;&gt;O6099,1,0)))</f>
        <v/>
      </c>
      <c r="Q6098">
        <f>IF(P6098=1,SUM($P$7:P6098),"")</f>
        <v/>
      </c>
      <c r="R6098">
        <f>IF($A6098="","",IF(ISNUMBER($A6098),$A6098,IFERROR(DATEVALUE($A6098),NA())))</f>
        <v/>
      </c>
    </row>
    <row r="6099">
      <c r="O6099">
        <f>IF($R6099="","",CHOOSE($Q$2,YEAR(R6099)*12+MONTH(R6099),INT((R6099-2)/7),YEAR(R6099)*4+ROUNDUP(MONTH(R6099)/3)))</f>
        <v/>
      </c>
      <c r="P6099">
        <f>IF($R6099="","",IF($R6100="",1,IF(O6099&lt;&gt;O6100,1,0)))</f>
        <v/>
      </c>
      <c r="Q6099">
        <f>IF(P6099=1,SUM($P$7:P6099),"")</f>
        <v/>
      </c>
      <c r="R6099">
        <f>IF($A6099="","",IF(ISNUMBER($A6099),$A6099,IFERROR(DATEVALUE($A6099),NA())))</f>
        <v/>
      </c>
    </row>
    <row r="6100">
      <c r="O6100">
        <f>IF($R6100="","",CHOOSE($Q$2,YEAR(R6100)*12+MONTH(R6100),INT((R6100-2)/7),YEAR(R6100)*4+ROUNDUP(MONTH(R6100)/3)))</f>
        <v/>
      </c>
      <c r="P6100">
        <f>IF($R6100="","",IF($R6101="",1,IF(O6100&lt;&gt;O6101,1,0)))</f>
        <v/>
      </c>
      <c r="Q6100">
        <f>IF(P6100=1,SUM($P$7:P6100),"")</f>
        <v/>
      </c>
      <c r="R6100">
        <f>IF($A6100="","",IF(ISNUMBER($A6100),$A6100,IFERROR(DATEVALUE($A6100),NA())))</f>
        <v/>
      </c>
    </row>
    <row r="6101">
      <c r="O6101">
        <f>IF($R6101="","",CHOOSE($Q$2,YEAR(R6101)*12+MONTH(R6101),INT((R6101-2)/7),YEAR(R6101)*4+ROUNDUP(MONTH(R6101)/3)))</f>
        <v/>
      </c>
      <c r="P6101">
        <f>IF($R6101="","",IF($R6102="",1,IF(O6101&lt;&gt;O6102,1,0)))</f>
        <v/>
      </c>
      <c r="Q6101">
        <f>IF(P6101=1,SUM($P$7:P6101),"")</f>
        <v/>
      </c>
      <c r="R6101">
        <f>IF($A6101="","",IF(ISNUMBER($A6101),$A6101,IFERROR(DATEVALUE($A6101),NA())))</f>
        <v/>
      </c>
    </row>
    <row r="6102">
      <c r="O6102">
        <f>IF($R6102="","",CHOOSE($Q$2,YEAR(R6102)*12+MONTH(R6102),INT((R6102-2)/7),YEAR(R6102)*4+ROUNDUP(MONTH(R6102)/3)))</f>
        <v/>
      </c>
      <c r="P6102">
        <f>IF($R6102="","",IF($R6103="",1,IF(O6102&lt;&gt;O6103,1,0)))</f>
        <v/>
      </c>
      <c r="Q6102">
        <f>IF(P6102=1,SUM($P$7:P6102),"")</f>
        <v/>
      </c>
      <c r="R6102">
        <f>IF($A6102="","",IF(ISNUMBER($A6102),$A6102,IFERROR(DATEVALUE($A6102),NA())))</f>
        <v/>
      </c>
    </row>
    <row r="6103">
      <c r="O6103">
        <f>IF($R6103="","",CHOOSE($Q$2,YEAR(R6103)*12+MONTH(R6103),INT((R6103-2)/7),YEAR(R6103)*4+ROUNDUP(MONTH(R6103)/3)))</f>
        <v/>
      </c>
      <c r="P6103">
        <f>IF($R6103="","",IF($R6104="",1,IF(O6103&lt;&gt;O6104,1,0)))</f>
        <v/>
      </c>
      <c r="Q6103">
        <f>IF(P6103=1,SUM($P$7:P6103),"")</f>
        <v/>
      </c>
      <c r="R6103">
        <f>IF($A6103="","",IF(ISNUMBER($A6103),$A6103,IFERROR(DATEVALUE($A6103),NA())))</f>
        <v/>
      </c>
    </row>
    <row r="6104">
      <c r="O6104">
        <f>IF($R6104="","",CHOOSE($Q$2,YEAR(R6104)*12+MONTH(R6104),INT((R6104-2)/7),YEAR(R6104)*4+ROUNDUP(MONTH(R6104)/3)))</f>
        <v/>
      </c>
      <c r="P6104">
        <f>IF($R6104="","",IF($R6105="",1,IF(O6104&lt;&gt;O6105,1,0)))</f>
        <v/>
      </c>
      <c r="Q6104">
        <f>IF(P6104=1,SUM($P$7:P6104),"")</f>
        <v/>
      </c>
      <c r="R6104">
        <f>IF($A6104="","",IF(ISNUMBER($A6104),$A6104,IFERROR(DATEVALUE($A6104),NA())))</f>
        <v/>
      </c>
    </row>
    <row r="6105">
      <c r="O6105">
        <f>IF($R6105="","",CHOOSE($Q$2,YEAR(R6105)*12+MONTH(R6105),INT((R6105-2)/7),YEAR(R6105)*4+ROUNDUP(MONTH(R6105)/3)))</f>
        <v/>
      </c>
      <c r="P6105">
        <f>IF($R6105="","",IF($R6106="",1,IF(O6105&lt;&gt;O6106,1,0)))</f>
        <v/>
      </c>
      <c r="Q6105">
        <f>IF(P6105=1,SUM($P$7:P6105),"")</f>
        <v/>
      </c>
      <c r="R6105">
        <f>IF($A6105="","",IF(ISNUMBER($A6105),$A6105,IFERROR(DATEVALUE($A6105),NA())))</f>
        <v/>
      </c>
    </row>
    <row r="6106">
      <c r="O6106">
        <f>IF($R6106="","",CHOOSE($Q$2,YEAR(R6106)*12+MONTH(R6106),INT((R6106-2)/7),YEAR(R6106)*4+ROUNDUP(MONTH(R6106)/3)))</f>
        <v/>
      </c>
      <c r="P6106">
        <f>IF($R6106="","",IF($R6107="",1,IF(O6106&lt;&gt;O6107,1,0)))</f>
        <v/>
      </c>
      <c r="Q6106">
        <f>IF(P6106=1,SUM($P$7:P6106),"")</f>
        <v/>
      </c>
      <c r="R6106">
        <f>IF($A6106="","",IF(ISNUMBER($A6106),$A6106,IFERROR(DATEVALUE($A6106),NA())))</f>
        <v/>
      </c>
    </row>
    <row r="6107">
      <c r="O6107">
        <f>IF($R6107="","",CHOOSE($Q$2,YEAR(R6107)*12+MONTH(R6107),INT((R6107-2)/7),YEAR(R6107)*4+ROUNDUP(MONTH(R6107)/3)))</f>
        <v/>
      </c>
      <c r="P6107">
        <f>IF($R6107="","",IF($R6108="",1,IF(O6107&lt;&gt;O6108,1,0)))</f>
        <v/>
      </c>
      <c r="Q6107">
        <f>IF(P6107=1,SUM($P$7:P6107),"")</f>
        <v/>
      </c>
      <c r="R6107">
        <f>IF($A6107="","",IF(ISNUMBER($A6107),$A6107,IFERROR(DATEVALUE($A6107),NA())))</f>
        <v/>
      </c>
    </row>
    <row r="6108">
      <c r="O6108">
        <f>IF($R6108="","",CHOOSE($Q$2,YEAR(R6108)*12+MONTH(R6108),INT((R6108-2)/7),YEAR(R6108)*4+ROUNDUP(MONTH(R6108)/3)))</f>
        <v/>
      </c>
      <c r="P6108">
        <f>IF($R6108="","",IF($R6109="",1,IF(O6108&lt;&gt;O6109,1,0)))</f>
        <v/>
      </c>
      <c r="Q6108">
        <f>IF(P6108=1,SUM($P$7:P6108),"")</f>
        <v/>
      </c>
      <c r="R6108">
        <f>IF($A6108="","",IF(ISNUMBER($A6108),$A6108,IFERROR(DATEVALUE($A6108),NA())))</f>
        <v/>
      </c>
    </row>
    <row r="6109">
      <c r="O6109">
        <f>IF($R6109="","",CHOOSE($Q$2,YEAR(R6109)*12+MONTH(R6109),INT((R6109-2)/7),YEAR(R6109)*4+ROUNDUP(MONTH(R6109)/3)))</f>
        <v/>
      </c>
      <c r="P6109">
        <f>IF($R6109="","",IF($R6110="",1,IF(O6109&lt;&gt;O6110,1,0)))</f>
        <v/>
      </c>
      <c r="Q6109">
        <f>IF(P6109=1,SUM($P$7:P6109),"")</f>
        <v/>
      </c>
      <c r="R6109">
        <f>IF($A6109="","",IF(ISNUMBER($A6109),$A6109,IFERROR(DATEVALUE($A6109),NA())))</f>
        <v/>
      </c>
    </row>
    <row r="6110">
      <c r="O6110">
        <f>IF($R6110="","",CHOOSE($Q$2,YEAR(R6110)*12+MONTH(R6110),INT((R6110-2)/7),YEAR(R6110)*4+ROUNDUP(MONTH(R6110)/3)))</f>
        <v/>
      </c>
      <c r="P6110">
        <f>IF($R6110="","",IF($R6111="",1,IF(O6110&lt;&gt;O6111,1,0)))</f>
        <v/>
      </c>
      <c r="Q6110">
        <f>IF(P6110=1,SUM($P$7:P6110),"")</f>
        <v/>
      </c>
      <c r="R6110">
        <f>IF($A6110="","",IF(ISNUMBER($A6110),$A6110,IFERROR(DATEVALUE($A6110),NA())))</f>
        <v/>
      </c>
    </row>
    <row r="6111">
      <c r="O6111">
        <f>IF($R6111="","",CHOOSE($Q$2,YEAR(R6111)*12+MONTH(R6111),INT((R6111-2)/7),YEAR(R6111)*4+ROUNDUP(MONTH(R6111)/3)))</f>
        <v/>
      </c>
      <c r="P6111">
        <f>IF($R6111="","",IF($R6112="",1,IF(O6111&lt;&gt;O6112,1,0)))</f>
        <v/>
      </c>
      <c r="Q6111">
        <f>IF(P6111=1,SUM($P$7:P6111),"")</f>
        <v/>
      </c>
      <c r="R6111">
        <f>IF($A6111="","",IF(ISNUMBER($A6111),$A6111,IFERROR(DATEVALUE($A6111),NA())))</f>
        <v/>
      </c>
    </row>
    <row r="6112">
      <c r="O6112">
        <f>IF($R6112="","",CHOOSE($Q$2,YEAR(R6112)*12+MONTH(R6112),INT((R6112-2)/7),YEAR(R6112)*4+ROUNDUP(MONTH(R6112)/3)))</f>
        <v/>
      </c>
      <c r="P6112">
        <f>IF($R6112="","",IF($R6113="",1,IF(O6112&lt;&gt;O6113,1,0)))</f>
        <v/>
      </c>
      <c r="Q6112">
        <f>IF(P6112=1,SUM($P$7:P6112),"")</f>
        <v/>
      </c>
      <c r="R6112">
        <f>IF($A6112="","",IF(ISNUMBER($A6112),$A6112,IFERROR(DATEVALUE($A6112),NA())))</f>
        <v/>
      </c>
    </row>
    <row r="6113">
      <c r="O6113">
        <f>IF($R6113="","",CHOOSE($Q$2,YEAR(R6113)*12+MONTH(R6113),INT((R6113-2)/7),YEAR(R6113)*4+ROUNDUP(MONTH(R6113)/3)))</f>
        <v/>
      </c>
      <c r="P6113">
        <f>IF($R6113="","",IF($R6114="",1,IF(O6113&lt;&gt;O6114,1,0)))</f>
        <v/>
      </c>
      <c r="Q6113">
        <f>IF(P6113=1,SUM($P$7:P6113),"")</f>
        <v/>
      </c>
      <c r="R6113">
        <f>IF($A6113="","",IF(ISNUMBER($A6113),$A6113,IFERROR(DATEVALUE($A6113),NA())))</f>
        <v/>
      </c>
    </row>
    <row r="6114">
      <c r="O6114">
        <f>IF($R6114="","",CHOOSE($Q$2,YEAR(R6114)*12+MONTH(R6114),INT((R6114-2)/7),YEAR(R6114)*4+ROUNDUP(MONTH(R6114)/3)))</f>
        <v/>
      </c>
      <c r="P6114">
        <f>IF($R6114="","",IF($R6115="",1,IF(O6114&lt;&gt;O6115,1,0)))</f>
        <v/>
      </c>
      <c r="Q6114">
        <f>IF(P6114=1,SUM($P$7:P6114),"")</f>
        <v/>
      </c>
      <c r="R6114">
        <f>IF($A6114="","",IF(ISNUMBER($A6114),$A6114,IFERROR(DATEVALUE($A6114),NA())))</f>
        <v/>
      </c>
    </row>
    <row r="6115">
      <c r="O6115">
        <f>IF($R6115="","",CHOOSE($Q$2,YEAR(R6115)*12+MONTH(R6115),INT((R6115-2)/7),YEAR(R6115)*4+ROUNDUP(MONTH(R6115)/3)))</f>
        <v/>
      </c>
      <c r="P6115">
        <f>IF($R6115="","",IF($R6116="",1,IF(O6115&lt;&gt;O6116,1,0)))</f>
        <v/>
      </c>
      <c r="Q6115">
        <f>IF(P6115=1,SUM($P$7:P6115),"")</f>
        <v/>
      </c>
      <c r="R6115">
        <f>IF($A6115="","",IF(ISNUMBER($A6115),$A6115,IFERROR(DATEVALUE($A6115),NA())))</f>
        <v/>
      </c>
    </row>
    <row r="6116">
      <c r="O6116">
        <f>IF($R6116="","",CHOOSE($Q$2,YEAR(R6116)*12+MONTH(R6116),INT((R6116-2)/7),YEAR(R6116)*4+ROUNDUP(MONTH(R6116)/3)))</f>
        <v/>
      </c>
      <c r="P6116">
        <f>IF($R6116="","",IF($R6117="",1,IF(O6116&lt;&gt;O6117,1,0)))</f>
        <v/>
      </c>
      <c r="Q6116">
        <f>IF(P6116=1,SUM($P$7:P6116),"")</f>
        <v/>
      </c>
      <c r="R6116">
        <f>IF($A6116="","",IF(ISNUMBER($A6116),$A6116,IFERROR(DATEVALUE($A6116),NA())))</f>
        <v/>
      </c>
    </row>
    <row r="6117">
      <c r="O6117">
        <f>IF($R6117="","",CHOOSE($Q$2,YEAR(R6117)*12+MONTH(R6117),INT((R6117-2)/7),YEAR(R6117)*4+ROUNDUP(MONTH(R6117)/3)))</f>
        <v/>
      </c>
      <c r="P6117">
        <f>IF($R6117="","",IF($R6118="",1,IF(O6117&lt;&gt;O6118,1,0)))</f>
        <v/>
      </c>
      <c r="Q6117">
        <f>IF(P6117=1,SUM($P$7:P6117),"")</f>
        <v/>
      </c>
      <c r="R6117">
        <f>IF($A6117="","",IF(ISNUMBER($A6117),$A6117,IFERROR(DATEVALUE($A6117),NA())))</f>
        <v/>
      </c>
    </row>
    <row r="6118">
      <c r="O6118">
        <f>IF($R6118="","",CHOOSE($Q$2,YEAR(R6118)*12+MONTH(R6118),INT((R6118-2)/7),YEAR(R6118)*4+ROUNDUP(MONTH(R6118)/3)))</f>
        <v/>
      </c>
      <c r="P6118">
        <f>IF($R6118="","",IF($R6119="",1,IF(O6118&lt;&gt;O6119,1,0)))</f>
        <v/>
      </c>
      <c r="Q6118">
        <f>IF(P6118=1,SUM($P$7:P6118),"")</f>
        <v/>
      </c>
      <c r="R6118">
        <f>IF($A6118="","",IF(ISNUMBER($A6118),$A6118,IFERROR(DATEVALUE($A6118),NA())))</f>
        <v/>
      </c>
    </row>
    <row r="6119">
      <c r="O6119">
        <f>IF($R6119="","",CHOOSE($Q$2,YEAR(R6119)*12+MONTH(R6119),INT((R6119-2)/7),YEAR(R6119)*4+ROUNDUP(MONTH(R6119)/3)))</f>
        <v/>
      </c>
      <c r="P6119">
        <f>IF($R6119="","",IF($R6120="",1,IF(O6119&lt;&gt;O6120,1,0)))</f>
        <v/>
      </c>
      <c r="Q6119">
        <f>IF(P6119=1,SUM($P$7:P6119),"")</f>
        <v/>
      </c>
      <c r="R6119">
        <f>IF($A6119="","",IF(ISNUMBER($A6119),$A6119,IFERROR(DATEVALUE($A6119),NA())))</f>
        <v/>
      </c>
    </row>
    <row r="6120">
      <c r="O6120">
        <f>IF($R6120="","",CHOOSE($Q$2,YEAR(R6120)*12+MONTH(R6120),INT((R6120-2)/7),YEAR(R6120)*4+ROUNDUP(MONTH(R6120)/3)))</f>
        <v/>
      </c>
      <c r="P6120">
        <f>IF($R6120="","",IF($R6121="",1,IF(O6120&lt;&gt;O6121,1,0)))</f>
        <v/>
      </c>
      <c r="Q6120">
        <f>IF(P6120=1,SUM($P$7:P6120),"")</f>
        <v/>
      </c>
      <c r="R6120">
        <f>IF($A6120="","",IF(ISNUMBER($A6120),$A6120,IFERROR(DATEVALUE($A6120),NA())))</f>
        <v/>
      </c>
    </row>
    <row r="6121">
      <c r="O6121">
        <f>IF($R6121="","",CHOOSE($Q$2,YEAR(R6121)*12+MONTH(R6121),INT((R6121-2)/7),YEAR(R6121)*4+ROUNDUP(MONTH(R6121)/3)))</f>
        <v/>
      </c>
      <c r="P6121">
        <f>IF($R6121="","",IF($R6122="",1,IF(O6121&lt;&gt;O6122,1,0)))</f>
        <v/>
      </c>
      <c r="Q6121">
        <f>IF(P6121=1,SUM($P$7:P6121),"")</f>
        <v/>
      </c>
      <c r="R6121">
        <f>IF($A6121="","",IF(ISNUMBER($A6121),$A6121,IFERROR(DATEVALUE($A6121),NA())))</f>
        <v/>
      </c>
    </row>
    <row r="6122">
      <c r="O6122">
        <f>IF($R6122="","",CHOOSE($Q$2,YEAR(R6122)*12+MONTH(R6122),INT((R6122-2)/7),YEAR(R6122)*4+ROUNDUP(MONTH(R6122)/3)))</f>
        <v/>
      </c>
      <c r="P6122">
        <f>IF($R6122="","",IF($R6123="",1,IF(O6122&lt;&gt;O6123,1,0)))</f>
        <v/>
      </c>
      <c r="Q6122">
        <f>IF(P6122=1,SUM($P$7:P6122),"")</f>
        <v/>
      </c>
      <c r="R6122">
        <f>IF($A6122="","",IF(ISNUMBER($A6122),$A6122,IFERROR(DATEVALUE($A6122),NA())))</f>
        <v/>
      </c>
    </row>
    <row r="6123">
      <c r="O6123">
        <f>IF($R6123="","",CHOOSE($Q$2,YEAR(R6123)*12+MONTH(R6123),INT((R6123-2)/7),YEAR(R6123)*4+ROUNDUP(MONTH(R6123)/3)))</f>
        <v/>
      </c>
      <c r="P6123">
        <f>IF($R6123="","",IF($R6124="",1,IF(O6123&lt;&gt;O6124,1,0)))</f>
        <v/>
      </c>
      <c r="Q6123">
        <f>IF(P6123=1,SUM($P$7:P6123),"")</f>
        <v/>
      </c>
      <c r="R6123">
        <f>IF($A6123="","",IF(ISNUMBER($A6123),$A6123,IFERROR(DATEVALUE($A6123),NA())))</f>
        <v/>
      </c>
    </row>
    <row r="6124">
      <c r="O6124">
        <f>IF($R6124="","",CHOOSE($Q$2,YEAR(R6124)*12+MONTH(R6124),INT((R6124-2)/7),YEAR(R6124)*4+ROUNDUP(MONTH(R6124)/3)))</f>
        <v/>
      </c>
      <c r="P6124">
        <f>IF($R6124="","",IF($R6125="",1,IF(O6124&lt;&gt;O6125,1,0)))</f>
        <v/>
      </c>
      <c r="Q6124">
        <f>IF(P6124=1,SUM($P$7:P6124),"")</f>
        <v/>
      </c>
      <c r="R6124">
        <f>IF($A6124="","",IF(ISNUMBER($A6124),$A6124,IFERROR(DATEVALUE($A6124),NA())))</f>
        <v/>
      </c>
    </row>
    <row r="6125">
      <c r="O6125">
        <f>IF($R6125="","",CHOOSE($Q$2,YEAR(R6125)*12+MONTH(R6125),INT((R6125-2)/7),YEAR(R6125)*4+ROUNDUP(MONTH(R6125)/3)))</f>
        <v/>
      </c>
      <c r="P6125">
        <f>IF($R6125="","",IF($R6126="",1,IF(O6125&lt;&gt;O6126,1,0)))</f>
        <v/>
      </c>
      <c r="Q6125">
        <f>IF(P6125=1,SUM($P$7:P6125),"")</f>
        <v/>
      </c>
      <c r="R6125">
        <f>IF($A6125="","",IF(ISNUMBER($A6125),$A6125,IFERROR(DATEVALUE($A6125),NA())))</f>
        <v/>
      </c>
    </row>
    <row r="6126">
      <c r="O6126">
        <f>IF($R6126="","",CHOOSE($Q$2,YEAR(R6126)*12+MONTH(R6126),INT((R6126-2)/7),YEAR(R6126)*4+ROUNDUP(MONTH(R6126)/3)))</f>
        <v/>
      </c>
      <c r="P6126">
        <f>IF($R6126="","",IF($R6127="",1,IF(O6126&lt;&gt;O6127,1,0)))</f>
        <v/>
      </c>
      <c r="Q6126">
        <f>IF(P6126=1,SUM($P$7:P6126),"")</f>
        <v/>
      </c>
      <c r="R6126">
        <f>IF($A6126="","",IF(ISNUMBER($A6126),$A6126,IFERROR(DATEVALUE($A6126),NA())))</f>
        <v/>
      </c>
    </row>
    <row r="6127">
      <c r="O6127">
        <f>IF($R6127="","",CHOOSE($Q$2,YEAR(R6127)*12+MONTH(R6127),INT((R6127-2)/7),YEAR(R6127)*4+ROUNDUP(MONTH(R6127)/3)))</f>
        <v/>
      </c>
      <c r="P6127">
        <f>IF($R6127="","",IF($R6128="",1,IF(O6127&lt;&gt;O6128,1,0)))</f>
        <v/>
      </c>
      <c r="Q6127">
        <f>IF(P6127=1,SUM($P$7:P6127),"")</f>
        <v/>
      </c>
      <c r="R6127">
        <f>IF($A6127="","",IF(ISNUMBER($A6127),$A6127,IFERROR(DATEVALUE($A6127),NA())))</f>
        <v/>
      </c>
    </row>
    <row r="6128">
      <c r="O6128">
        <f>IF($R6128="","",CHOOSE($Q$2,YEAR(R6128)*12+MONTH(R6128),INT((R6128-2)/7),YEAR(R6128)*4+ROUNDUP(MONTH(R6128)/3)))</f>
        <v/>
      </c>
      <c r="P6128">
        <f>IF($R6128="","",IF($R6129="",1,IF(O6128&lt;&gt;O6129,1,0)))</f>
        <v/>
      </c>
      <c r="Q6128">
        <f>IF(P6128=1,SUM($P$7:P6128),"")</f>
        <v/>
      </c>
      <c r="R6128">
        <f>IF($A6128="","",IF(ISNUMBER($A6128),$A6128,IFERROR(DATEVALUE($A6128),NA())))</f>
        <v/>
      </c>
    </row>
    <row r="6129">
      <c r="O6129">
        <f>IF($R6129="","",CHOOSE($Q$2,YEAR(R6129)*12+MONTH(R6129),INT((R6129-2)/7),YEAR(R6129)*4+ROUNDUP(MONTH(R6129)/3)))</f>
        <v/>
      </c>
      <c r="P6129">
        <f>IF($R6129="","",IF($R6130="",1,IF(O6129&lt;&gt;O6130,1,0)))</f>
        <v/>
      </c>
      <c r="Q6129">
        <f>IF(P6129=1,SUM($P$7:P6129),"")</f>
        <v/>
      </c>
      <c r="R6129">
        <f>IF($A6129="","",IF(ISNUMBER($A6129),$A6129,IFERROR(DATEVALUE($A6129),NA())))</f>
        <v/>
      </c>
    </row>
    <row r="6130">
      <c r="O6130">
        <f>IF($R6130="","",CHOOSE($Q$2,YEAR(R6130)*12+MONTH(R6130),INT((R6130-2)/7),YEAR(R6130)*4+ROUNDUP(MONTH(R6130)/3)))</f>
        <v/>
      </c>
      <c r="P6130">
        <f>IF($R6130="","",IF($R6131="",1,IF(O6130&lt;&gt;O6131,1,0)))</f>
        <v/>
      </c>
      <c r="Q6130">
        <f>IF(P6130=1,SUM($P$7:P6130),"")</f>
        <v/>
      </c>
      <c r="R6130">
        <f>IF($A6130="","",IF(ISNUMBER($A6130),$A6130,IFERROR(DATEVALUE($A6130),NA())))</f>
        <v/>
      </c>
    </row>
    <row r="6131">
      <c r="O6131">
        <f>IF($R6131="","",CHOOSE($Q$2,YEAR(R6131)*12+MONTH(R6131),INT((R6131-2)/7),YEAR(R6131)*4+ROUNDUP(MONTH(R6131)/3)))</f>
        <v/>
      </c>
      <c r="P6131">
        <f>IF($R6131="","",IF($R6132="",1,IF(O6131&lt;&gt;O6132,1,0)))</f>
        <v/>
      </c>
      <c r="Q6131">
        <f>IF(P6131=1,SUM($P$7:P6131),"")</f>
        <v/>
      </c>
      <c r="R6131">
        <f>IF($A6131="","",IF(ISNUMBER($A6131),$A6131,IFERROR(DATEVALUE($A6131),NA())))</f>
        <v/>
      </c>
    </row>
    <row r="6132">
      <c r="O6132">
        <f>IF($R6132="","",CHOOSE($Q$2,YEAR(R6132)*12+MONTH(R6132),INT((R6132-2)/7),YEAR(R6132)*4+ROUNDUP(MONTH(R6132)/3)))</f>
        <v/>
      </c>
      <c r="P6132">
        <f>IF($R6132="","",IF($R6133="",1,IF(O6132&lt;&gt;O6133,1,0)))</f>
        <v/>
      </c>
      <c r="Q6132">
        <f>IF(P6132=1,SUM($P$7:P6132),"")</f>
        <v/>
      </c>
      <c r="R6132">
        <f>IF($A6132="","",IF(ISNUMBER($A6132),$A6132,IFERROR(DATEVALUE($A6132),NA())))</f>
        <v/>
      </c>
    </row>
    <row r="6133">
      <c r="O6133">
        <f>IF($R6133="","",CHOOSE($Q$2,YEAR(R6133)*12+MONTH(R6133),INT((R6133-2)/7),YEAR(R6133)*4+ROUNDUP(MONTH(R6133)/3)))</f>
        <v/>
      </c>
      <c r="P6133">
        <f>IF($R6133="","",IF($R6134="",1,IF(O6133&lt;&gt;O6134,1,0)))</f>
        <v/>
      </c>
      <c r="Q6133">
        <f>IF(P6133=1,SUM($P$7:P6133),"")</f>
        <v/>
      </c>
      <c r="R6133">
        <f>IF($A6133="","",IF(ISNUMBER($A6133),$A6133,IFERROR(DATEVALUE($A6133),NA())))</f>
        <v/>
      </c>
    </row>
    <row r="6134">
      <c r="O6134">
        <f>IF($R6134="","",CHOOSE($Q$2,YEAR(R6134)*12+MONTH(R6134),INT((R6134-2)/7),YEAR(R6134)*4+ROUNDUP(MONTH(R6134)/3)))</f>
        <v/>
      </c>
      <c r="P6134">
        <f>IF($R6134="","",IF($R6135="",1,IF(O6134&lt;&gt;O6135,1,0)))</f>
        <v/>
      </c>
      <c r="Q6134">
        <f>IF(P6134=1,SUM($P$7:P6134),"")</f>
        <v/>
      </c>
      <c r="R6134">
        <f>IF($A6134="","",IF(ISNUMBER($A6134),$A6134,IFERROR(DATEVALUE($A6134),NA())))</f>
        <v/>
      </c>
    </row>
    <row r="6135">
      <c r="O6135">
        <f>IF($R6135="","",CHOOSE($Q$2,YEAR(R6135)*12+MONTH(R6135),INT((R6135-2)/7),YEAR(R6135)*4+ROUNDUP(MONTH(R6135)/3)))</f>
        <v/>
      </c>
      <c r="P6135">
        <f>IF($R6135="","",IF($R6136="",1,IF(O6135&lt;&gt;O6136,1,0)))</f>
        <v/>
      </c>
      <c r="Q6135">
        <f>IF(P6135=1,SUM($P$7:P6135),"")</f>
        <v/>
      </c>
      <c r="R6135">
        <f>IF($A6135="","",IF(ISNUMBER($A6135),$A6135,IFERROR(DATEVALUE($A6135),NA())))</f>
        <v/>
      </c>
    </row>
    <row r="6136">
      <c r="O6136">
        <f>IF($R6136="","",CHOOSE($Q$2,YEAR(R6136)*12+MONTH(R6136),INT((R6136-2)/7),YEAR(R6136)*4+ROUNDUP(MONTH(R6136)/3)))</f>
        <v/>
      </c>
      <c r="P6136">
        <f>IF($R6136="","",IF($R6137="",1,IF(O6136&lt;&gt;O6137,1,0)))</f>
        <v/>
      </c>
      <c r="Q6136">
        <f>IF(P6136=1,SUM($P$7:P6136),"")</f>
        <v/>
      </c>
      <c r="R6136">
        <f>IF($A6136="","",IF(ISNUMBER($A6136),$A6136,IFERROR(DATEVALUE($A6136),NA())))</f>
        <v/>
      </c>
    </row>
    <row r="6137">
      <c r="O6137">
        <f>IF($R6137="","",CHOOSE($Q$2,YEAR(R6137)*12+MONTH(R6137),INT((R6137-2)/7),YEAR(R6137)*4+ROUNDUP(MONTH(R6137)/3)))</f>
        <v/>
      </c>
      <c r="P6137">
        <f>IF($R6137="","",IF($R6138="",1,IF(O6137&lt;&gt;O6138,1,0)))</f>
        <v/>
      </c>
      <c r="Q6137">
        <f>IF(P6137=1,SUM($P$7:P6137),"")</f>
        <v/>
      </c>
      <c r="R6137">
        <f>IF($A6137="","",IF(ISNUMBER($A6137),$A6137,IFERROR(DATEVALUE($A6137),NA())))</f>
        <v/>
      </c>
    </row>
    <row r="6138">
      <c r="O6138">
        <f>IF($R6138="","",CHOOSE($Q$2,YEAR(R6138)*12+MONTH(R6138),INT((R6138-2)/7),YEAR(R6138)*4+ROUNDUP(MONTH(R6138)/3)))</f>
        <v/>
      </c>
      <c r="P6138">
        <f>IF($R6138="","",IF($R6139="",1,IF(O6138&lt;&gt;O6139,1,0)))</f>
        <v/>
      </c>
      <c r="Q6138">
        <f>IF(P6138=1,SUM($P$7:P6138),"")</f>
        <v/>
      </c>
      <c r="R6138">
        <f>IF($A6138="","",IF(ISNUMBER($A6138),$A6138,IFERROR(DATEVALUE($A6138),NA())))</f>
        <v/>
      </c>
    </row>
    <row r="6139">
      <c r="O6139">
        <f>IF($R6139="","",CHOOSE($Q$2,YEAR(R6139)*12+MONTH(R6139),INT((R6139-2)/7),YEAR(R6139)*4+ROUNDUP(MONTH(R6139)/3)))</f>
        <v/>
      </c>
      <c r="P6139">
        <f>IF($R6139="","",IF($R6140="",1,IF(O6139&lt;&gt;O6140,1,0)))</f>
        <v/>
      </c>
      <c r="Q6139">
        <f>IF(P6139=1,SUM($P$7:P6139),"")</f>
        <v/>
      </c>
      <c r="R6139">
        <f>IF($A6139="","",IF(ISNUMBER($A6139),$A6139,IFERROR(DATEVALUE($A6139),NA())))</f>
        <v/>
      </c>
    </row>
    <row r="6140">
      <c r="O6140">
        <f>IF($R6140="","",CHOOSE($Q$2,YEAR(R6140)*12+MONTH(R6140),INT((R6140-2)/7),YEAR(R6140)*4+ROUNDUP(MONTH(R6140)/3)))</f>
        <v/>
      </c>
      <c r="P6140">
        <f>IF($R6140="","",IF($R6141="",1,IF(O6140&lt;&gt;O6141,1,0)))</f>
        <v/>
      </c>
      <c r="Q6140">
        <f>IF(P6140=1,SUM($P$7:P6140),"")</f>
        <v/>
      </c>
      <c r="R6140">
        <f>IF($A6140="","",IF(ISNUMBER($A6140),$A6140,IFERROR(DATEVALUE($A6140),NA())))</f>
        <v/>
      </c>
    </row>
    <row r="6141">
      <c r="O6141">
        <f>IF($R6141="","",CHOOSE($Q$2,YEAR(R6141)*12+MONTH(R6141),INT((R6141-2)/7),YEAR(R6141)*4+ROUNDUP(MONTH(R6141)/3)))</f>
        <v/>
      </c>
      <c r="P6141">
        <f>IF($R6141="","",IF($R6142="",1,IF(O6141&lt;&gt;O6142,1,0)))</f>
        <v/>
      </c>
      <c r="Q6141">
        <f>IF(P6141=1,SUM($P$7:P6141),"")</f>
        <v/>
      </c>
      <c r="R6141">
        <f>IF($A6141="","",IF(ISNUMBER($A6141),$A6141,IFERROR(DATEVALUE($A6141),NA())))</f>
        <v/>
      </c>
    </row>
    <row r="6142">
      <c r="O6142">
        <f>IF($R6142="","",CHOOSE($Q$2,YEAR(R6142)*12+MONTH(R6142),INT((R6142-2)/7),YEAR(R6142)*4+ROUNDUP(MONTH(R6142)/3)))</f>
        <v/>
      </c>
      <c r="P6142">
        <f>IF($R6142="","",IF($R6143="",1,IF(O6142&lt;&gt;O6143,1,0)))</f>
        <v/>
      </c>
      <c r="Q6142">
        <f>IF(P6142=1,SUM($P$7:P6142),"")</f>
        <v/>
      </c>
      <c r="R6142">
        <f>IF($A6142="","",IF(ISNUMBER($A6142),$A6142,IFERROR(DATEVALUE($A6142),NA())))</f>
        <v/>
      </c>
    </row>
    <row r="6143">
      <c r="O6143">
        <f>IF($R6143="","",CHOOSE($Q$2,YEAR(R6143)*12+MONTH(R6143),INT((R6143-2)/7),YEAR(R6143)*4+ROUNDUP(MONTH(R6143)/3)))</f>
        <v/>
      </c>
      <c r="P6143">
        <f>IF($R6143="","",IF($R6144="",1,IF(O6143&lt;&gt;O6144,1,0)))</f>
        <v/>
      </c>
      <c r="Q6143">
        <f>IF(P6143=1,SUM($P$7:P6143),"")</f>
        <v/>
      </c>
      <c r="R6143">
        <f>IF($A6143="","",IF(ISNUMBER($A6143),$A6143,IFERROR(DATEVALUE($A6143),NA())))</f>
        <v/>
      </c>
    </row>
    <row r="6144">
      <c r="O6144">
        <f>IF($R6144="","",CHOOSE($Q$2,YEAR(R6144)*12+MONTH(R6144),INT((R6144-2)/7),YEAR(R6144)*4+ROUNDUP(MONTH(R6144)/3)))</f>
        <v/>
      </c>
      <c r="P6144">
        <f>IF($R6144="","",IF($R6145="",1,IF(O6144&lt;&gt;O6145,1,0)))</f>
        <v/>
      </c>
      <c r="Q6144">
        <f>IF(P6144=1,SUM($P$7:P6144),"")</f>
        <v/>
      </c>
      <c r="R6144">
        <f>IF($A6144="","",IF(ISNUMBER($A6144),$A6144,IFERROR(DATEVALUE($A6144),NA())))</f>
        <v/>
      </c>
    </row>
    <row r="6145">
      <c r="O6145">
        <f>IF($R6145="","",CHOOSE($Q$2,YEAR(R6145)*12+MONTH(R6145),INT((R6145-2)/7),YEAR(R6145)*4+ROUNDUP(MONTH(R6145)/3)))</f>
        <v/>
      </c>
      <c r="P6145">
        <f>IF($R6145="","",IF($R6146="",1,IF(O6145&lt;&gt;O6146,1,0)))</f>
        <v/>
      </c>
      <c r="Q6145">
        <f>IF(P6145=1,SUM($P$7:P6145),"")</f>
        <v/>
      </c>
      <c r="R6145">
        <f>IF($A6145="","",IF(ISNUMBER($A6145),$A6145,IFERROR(DATEVALUE($A6145),NA())))</f>
        <v/>
      </c>
    </row>
    <row r="6146">
      <c r="O6146">
        <f>IF($R6146="","",CHOOSE($Q$2,YEAR(R6146)*12+MONTH(R6146),INT((R6146-2)/7),YEAR(R6146)*4+ROUNDUP(MONTH(R6146)/3)))</f>
        <v/>
      </c>
      <c r="P6146">
        <f>IF($R6146="","",IF($R6147="",1,IF(O6146&lt;&gt;O6147,1,0)))</f>
        <v/>
      </c>
      <c r="Q6146">
        <f>IF(P6146=1,SUM($P$7:P6146),"")</f>
        <v/>
      </c>
      <c r="R6146">
        <f>IF($A6146="","",IF(ISNUMBER($A6146),$A6146,IFERROR(DATEVALUE($A6146),NA())))</f>
        <v/>
      </c>
    </row>
    <row r="6147">
      <c r="O6147">
        <f>IF($R6147="","",CHOOSE($Q$2,YEAR(R6147)*12+MONTH(R6147),INT((R6147-2)/7),YEAR(R6147)*4+ROUNDUP(MONTH(R6147)/3)))</f>
        <v/>
      </c>
      <c r="P6147">
        <f>IF($R6147="","",IF($R6148="",1,IF(O6147&lt;&gt;O6148,1,0)))</f>
        <v/>
      </c>
      <c r="Q6147">
        <f>IF(P6147=1,SUM($P$7:P6147),"")</f>
        <v/>
      </c>
      <c r="R6147">
        <f>IF($A6147="","",IF(ISNUMBER($A6147),$A6147,IFERROR(DATEVALUE($A6147),NA())))</f>
        <v/>
      </c>
    </row>
    <row r="6148">
      <c r="O6148">
        <f>IF($R6148="","",CHOOSE($Q$2,YEAR(R6148)*12+MONTH(R6148),INT((R6148-2)/7),YEAR(R6148)*4+ROUNDUP(MONTH(R6148)/3)))</f>
        <v/>
      </c>
      <c r="P6148">
        <f>IF($R6148="","",IF($R6149="",1,IF(O6148&lt;&gt;O6149,1,0)))</f>
        <v/>
      </c>
      <c r="Q6148">
        <f>IF(P6148=1,SUM($P$7:P6148),"")</f>
        <v/>
      </c>
      <c r="R6148">
        <f>IF($A6148="","",IF(ISNUMBER($A6148),$A6148,IFERROR(DATEVALUE($A6148),NA())))</f>
        <v/>
      </c>
    </row>
    <row r="6149">
      <c r="O6149">
        <f>IF($R6149="","",CHOOSE($Q$2,YEAR(R6149)*12+MONTH(R6149),INT((R6149-2)/7),YEAR(R6149)*4+ROUNDUP(MONTH(R6149)/3)))</f>
        <v/>
      </c>
      <c r="P6149">
        <f>IF($R6149="","",IF($R6150="",1,IF(O6149&lt;&gt;O6150,1,0)))</f>
        <v/>
      </c>
      <c r="Q6149">
        <f>IF(P6149=1,SUM($P$7:P6149),"")</f>
        <v/>
      </c>
      <c r="R6149">
        <f>IF($A6149="","",IF(ISNUMBER($A6149),$A6149,IFERROR(DATEVALUE($A6149),NA())))</f>
        <v/>
      </c>
    </row>
    <row r="6150">
      <c r="O6150">
        <f>IF($R6150="","",CHOOSE($Q$2,YEAR(R6150)*12+MONTH(R6150),INT((R6150-2)/7),YEAR(R6150)*4+ROUNDUP(MONTH(R6150)/3)))</f>
        <v/>
      </c>
      <c r="P6150">
        <f>IF($R6150="","",IF($R6151="",1,IF(O6150&lt;&gt;O6151,1,0)))</f>
        <v/>
      </c>
      <c r="Q6150">
        <f>IF(P6150=1,SUM($P$7:P6150),"")</f>
        <v/>
      </c>
      <c r="R6150">
        <f>IF($A6150="","",IF(ISNUMBER($A6150),$A6150,IFERROR(DATEVALUE($A6150),NA())))</f>
        <v/>
      </c>
    </row>
    <row r="6151">
      <c r="O6151">
        <f>IF($R6151="","",CHOOSE($Q$2,YEAR(R6151)*12+MONTH(R6151),INT((R6151-2)/7),YEAR(R6151)*4+ROUNDUP(MONTH(R6151)/3)))</f>
        <v/>
      </c>
      <c r="P6151">
        <f>IF($R6151="","",IF($R6152="",1,IF(O6151&lt;&gt;O6152,1,0)))</f>
        <v/>
      </c>
      <c r="Q6151">
        <f>IF(P6151=1,SUM($P$7:P6151),"")</f>
        <v/>
      </c>
      <c r="R6151">
        <f>IF($A6151="","",IF(ISNUMBER($A6151),$A6151,IFERROR(DATEVALUE($A6151),NA())))</f>
        <v/>
      </c>
    </row>
    <row r="6152">
      <c r="O6152">
        <f>IF($R6152="","",CHOOSE($Q$2,YEAR(R6152)*12+MONTH(R6152),INT((R6152-2)/7),YEAR(R6152)*4+ROUNDUP(MONTH(R6152)/3)))</f>
        <v/>
      </c>
      <c r="P6152">
        <f>IF($R6152="","",IF($R6153="",1,IF(O6152&lt;&gt;O6153,1,0)))</f>
        <v/>
      </c>
      <c r="Q6152">
        <f>IF(P6152=1,SUM($P$7:P6152),"")</f>
        <v/>
      </c>
      <c r="R6152">
        <f>IF($A6152="","",IF(ISNUMBER($A6152),$A6152,IFERROR(DATEVALUE($A6152),NA())))</f>
        <v/>
      </c>
    </row>
    <row r="6153">
      <c r="O6153">
        <f>IF($R6153="","",CHOOSE($Q$2,YEAR(R6153)*12+MONTH(R6153),INT((R6153-2)/7),YEAR(R6153)*4+ROUNDUP(MONTH(R6153)/3)))</f>
        <v/>
      </c>
      <c r="P6153">
        <f>IF($R6153="","",IF($R6154="",1,IF(O6153&lt;&gt;O6154,1,0)))</f>
        <v/>
      </c>
      <c r="Q6153">
        <f>IF(P6153=1,SUM($P$7:P6153),"")</f>
        <v/>
      </c>
      <c r="R6153">
        <f>IF($A6153="","",IF(ISNUMBER($A6153),$A6153,IFERROR(DATEVALUE($A6153),NA())))</f>
        <v/>
      </c>
    </row>
    <row r="6154">
      <c r="O6154">
        <f>IF($R6154="","",CHOOSE($Q$2,YEAR(R6154)*12+MONTH(R6154),INT((R6154-2)/7),YEAR(R6154)*4+ROUNDUP(MONTH(R6154)/3)))</f>
        <v/>
      </c>
      <c r="P6154">
        <f>IF($R6154="","",IF($R6155="",1,IF(O6154&lt;&gt;O6155,1,0)))</f>
        <v/>
      </c>
      <c r="Q6154">
        <f>IF(P6154=1,SUM($P$7:P6154),"")</f>
        <v/>
      </c>
      <c r="R6154">
        <f>IF($A6154="","",IF(ISNUMBER($A6154),$A6154,IFERROR(DATEVALUE($A6154),NA())))</f>
        <v/>
      </c>
    </row>
    <row r="6155">
      <c r="O6155">
        <f>IF($R6155="","",CHOOSE($Q$2,YEAR(R6155)*12+MONTH(R6155),INT((R6155-2)/7),YEAR(R6155)*4+ROUNDUP(MONTH(R6155)/3)))</f>
        <v/>
      </c>
      <c r="P6155">
        <f>IF($R6155="","",IF($R6156="",1,IF(O6155&lt;&gt;O6156,1,0)))</f>
        <v/>
      </c>
      <c r="Q6155">
        <f>IF(P6155=1,SUM($P$7:P6155),"")</f>
        <v/>
      </c>
      <c r="R6155">
        <f>IF($A6155="","",IF(ISNUMBER($A6155),$A6155,IFERROR(DATEVALUE($A6155),NA())))</f>
        <v/>
      </c>
    </row>
    <row r="6156">
      <c r="O6156">
        <f>IF($R6156="","",CHOOSE($Q$2,YEAR(R6156)*12+MONTH(R6156),INT((R6156-2)/7),YEAR(R6156)*4+ROUNDUP(MONTH(R6156)/3)))</f>
        <v/>
      </c>
      <c r="P6156">
        <f>IF($R6156="","",IF($R6157="",1,IF(O6156&lt;&gt;O6157,1,0)))</f>
        <v/>
      </c>
      <c r="Q6156">
        <f>IF(P6156=1,SUM($P$7:P6156),"")</f>
        <v/>
      </c>
      <c r="R6156">
        <f>IF($A6156="","",IF(ISNUMBER($A6156),$A6156,IFERROR(DATEVALUE($A6156),NA())))</f>
        <v/>
      </c>
    </row>
    <row r="6157">
      <c r="O6157">
        <f>IF($R6157="","",CHOOSE($Q$2,YEAR(R6157)*12+MONTH(R6157),INT((R6157-2)/7),YEAR(R6157)*4+ROUNDUP(MONTH(R6157)/3)))</f>
        <v/>
      </c>
      <c r="P6157">
        <f>IF($R6157="","",IF($R6158="",1,IF(O6157&lt;&gt;O6158,1,0)))</f>
        <v/>
      </c>
      <c r="Q6157">
        <f>IF(P6157=1,SUM($P$7:P6157),"")</f>
        <v/>
      </c>
      <c r="R6157">
        <f>IF($A6157="","",IF(ISNUMBER($A6157),$A6157,IFERROR(DATEVALUE($A6157),NA())))</f>
        <v/>
      </c>
    </row>
    <row r="6158">
      <c r="O6158">
        <f>IF($R6158="","",CHOOSE($Q$2,YEAR(R6158)*12+MONTH(R6158),INT((R6158-2)/7),YEAR(R6158)*4+ROUNDUP(MONTH(R6158)/3)))</f>
        <v/>
      </c>
      <c r="P6158">
        <f>IF($R6158="","",IF($R6159="",1,IF(O6158&lt;&gt;O6159,1,0)))</f>
        <v/>
      </c>
      <c r="Q6158">
        <f>IF(P6158=1,SUM($P$7:P6158),"")</f>
        <v/>
      </c>
      <c r="R6158">
        <f>IF($A6158="","",IF(ISNUMBER($A6158),$A6158,IFERROR(DATEVALUE($A6158),NA())))</f>
        <v/>
      </c>
    </row>
    <row r="6159">
      <c r="O6159">
        <f>IF($R6159="","",CHOOSE($Q$2,YEAR(R6159)*12+MONTH(R6159),INT((R6159-2)/7),YEAR(R6159)*4+ROUNDUP(MONTH(R6159)/3)))</f>
        <v/>
      </c>
      <c r="P6159">
        <f>IF($R6159="","",IF($R6160="",1,IF(O6159&lt;&gt;O6160,1,0)))</f>
        <v/>
      </c>
      <c r="Q6159">
        <f>IF(P6159=1,SUM($P$7:P6159),"")</f>
        <v/>
      </c>
      <c r="R6159">
        <f>IF($A6159="","",IF(ISNUMBER($A6159),$A6159,IFERROR(DATEVALUE($A6159),NA())))</f>
        <v/>
      </c>
    </row>
    <row r="6160">
      <c r="O6160">
        <f>IF($R6160="","",CHOOSE($Q$2,YEAR(R6160)*12+MONTH(R6160),INT((R6160-2)/7),YEAR(R6160)*4+ROUNDUP(MONTH(R6160)/3)))</f>
        <v/>
      </c>
      <c r="P6160">
        <f>IF($R6160="","",IF($R6161="",1,IF(O6160&lt;&gt;O6161,1,0)))</f>
        <v/>
      </c>
      <c r="Q6160">
        <f>IF(P6160=1,SUM($P$7:P6160),"")</f>
        <v/>
      </c>
      <c r="R6160">
        <f>IF($A6160="","",IF(ISNUMBER($A6160),$A6160,IFERROR(DATEVALUE($A6160),NA())))</f>
        <v/>
      </c>
    </row>
    <row r="6161">
      <c r="O6161">
        <f>IF($R6161="","",CHOOSE($Q$2,YEAR(R6161)*12+MONTH(R6161),INT((R6161-2)/7),YEAR(R6161)*4+ROUNDUP(MONTH(R6161)/3)))</f>
        <v/>
      </c>
      <c r="P6161">
        <f>IF($R6161="","",IF($R6162="",1,IF(O6161&lt;&gt;O6162,1,0)))</f>
        <v/>
      </c>
      <c r="Q6161">
        <f>IF(P6161=1,SUM($P$7:P6161),"")</f>
        <v/>
      </c>
      <c r="R6161">
        <f>IF($A6161="","",IF(ISNUMBER($A6161),$A6161,IFERROR(DATEVALUE($A6161),NA())))</f>
        <v/>
      </c>
    </row>
    <row r="6162">
      <c r="O6162">
        <f>IF($R6162="","",CHOOSE($Q$2,YEAR(R6162)*12+MONTH(R6162),INT((R6162-2)/7),YEAR(R6162)*4+ROUNDUP(MONTH(R6162)/3)))</f>
        <v/>
      </c>
      <c r="P6162">
        <f>IF($R6162="","",IF($R6163="",1,IF(O6162&lt;&gt;O6163,1,0)))</f>
        <v/>
      </c>
      <c r="Q6162">
        <f>IF(P6162=1,SUM($P$7:P6162),"")</f>
        <v/>
      </c>
      <c r="R6162">
        <f>IF($A6162="","",IF(ISNUMBER($A6162),$A6162,IFERROR(DATEVALUE($A6162),NA())))</f>
        <v/>
      </c>
    </row>
    <row r="6163">
      <c r="O6163">
        <f>IF($R6163="","",CHOOSE($Q$2,YEAR(R6163)*12+MONTH(R6163),INT((R6163-2)/7),YEAR(R6163)*4+ROUNDUP(MONTH(R6163)/3)))</f>
        <v/>
      </c>
      <c r="P6163">
        <f>IF($R6163="","",IF($R6164="",1,IF(O6163&lt;&gt;O6164,1,0)))</f>
        <v/>
      </c>
      <c r="Q6163">
        <f>IF(P6163=1,SUM($P$7:P6163),"")</f>
        <v/>
      </c>
      <c r="R6163">
        <f>IF($A6163="","",IF(ISNUMBER($A6163),$A6163,IFERROR(DATEVALUE($A6163),NA())))</f>
        <v/>
      </c>
    </row>
    <row r="6164">
      <c r="O6164">
        <f>IF($R6164="","",CHOOSE($Q$2,YEAR(R6164)*12+MONTH(R6164),INT((R6164-2)/7),YEAR(R6164)*4+ROUNDUP(MONTH(R6164)/3)))</f>
        <v/>
      </c>
      <c r="P6164">
        <f>IF($R6164="","",IF($R6165="",1,IF(O6164&lt;&gt;O6165,1,0)))</f>
        <v/>
      </c>
      <c r="Q6164">
        <f>IF(P6164=1,SUM($P$7:P6164),"")</f>
        <v/>
      </c>
      <c r="R6164">
        <f>IF($A6164="","",IF(ISNUMBER($A6164),$A6164,IFERROR(DATEVALUE($A6164),NA())))</f>
        <v/>
      </c>
    </row>
    <row r="6165">
      <c r="O6165">
        <f>IF($R6165="","",CHOOSE($Q$2,YEAR(R6165)*12+MONTH(R6165),INT((R6165-2)/7),YEAR(R6165)*4+ROUNDUP(MONTH(R6165)/3)))</f>
        <v/>
      </c>
      <c r="P6165">
        <f>IF($R6165="","",IF($R6166="",1,IF(O6165&lt;&gt;O6166,1,0)))</f>
        <v/>
      </c>
      <c r="Q6165">
        <f>IF(P6165=1,SUM($P$7:P6165),"")</f>
        <v/>
      </c>
      <c r="R6165">
        <f>IF($A6165="","",IF(ISNUMBER($A6165),$A6165,IFERROR(DATEVALUE($A6165),NA())))</f>
        <v/>
      </c>
    </row>
    <row r="6166">
      <c r="O6166">
        <f>IF($R6166="","",CHOOSE($Q$2,YEAR(R6166)*12+MONTH(R6166),INT((R6166-2)/7),YEAR(R6166)*4+ROUNDUP(MONTH(R6166)/3)))</f>
        <v/>
      </c>
      <c r="P6166">
        <f>IF($R6166="","",IF($R6167="",1,IF(O6166&lt;&gt;O6167,1,0)))</f>
        <v/>
      </c>
      <c r="Q6166">
        <f>IF(P6166=1,SUM($P$7:P6166),"")</f>
        <v/>
      </c>
      <c r="R6166">
        <f>IF($A6166="","",IF(ISNUMBER($A6166),$A6166,IFERROR(DATEVALUE($A6166),NA())))</f>
        <v/>
      </c>
    </row>
    <row r="6167">
      <c r="O6167">
        <f>IF($R6167="","",CHOOSE($Q$2,YEAR(R6167)*12+MONTH(R6167),INT((R6167-2)/7),YEAR(R6167)*4+ROUNDUP(MONTH(R6167)/3)))</f>
        <v/>
      </c>
      <c r="P6167">
        <f>IF($R6167="","",IF($R6168="",1,IF(O6167&lt;&gt;O6168,1,0)))</f>
        <v/>
      </c>
      <c r="Q6167">
        <f>IF(P6167=1,SUM($P$7:P6167),"")</f>
        <v/>
      </c>
      <c r="R6167">
        <f>IF($A6167="","",IF(ISNUMBER($A6167),$A6167,IFERROR(DATEVALUE($A6167),NA())))</f>
        <v/>
      </c>
    </row>
    <row r="6168">
      <c r="O6168">
        <f>IF($R6168="","",CHOOSE($Q$2,YEAR(R6168)*12+MONTH(R6168),INT((R6168-2)/7),YEAR(R6168)*4+ROUNDUP(MONTH(R6168)/3)))</f>
        <v/>
      </c>
      <c r="P6168">
        <f>IF($R6168="","",IF($R6169="",1,IF(O6168&lt;&gt;O6169,1,0)))</f>
        <v/>
      </c>
      <c r="Q6168">
        <f>IF(P6168=1,SUM($P$7:P6168),"")</f>
        <v/>
      </c>
      <c r="R6168">
        <f>IF($A6168="","",IF(ISNUMBER($A6168),$A6168,IFERROR(DATEVALUE($A6168),NA())))</f>
        <v/>
      </c>
    </row>
    <row r="6169">
      <c r="O6169">
        <f>IF($R6169="","",CHOOSE($Q$2,YEAR(R6169)*12+MONTH(R6169),INT((R6169-2)/7),YEAR(R6169)*4+ROUNDUP(MONTH(R6169)/3)))</f>
        <v/>
      </c>
      <c r="P6169">
        <f>IF($R6169="","",IF($R6170="",1,IF(O6169&lt;&gt;O6170,1,0)))</f>
        <v/>
      </c>
      <c r="Q6169">
        <f>IF(P6169=1,SUM($P$7:P6169),"")</f>
        <v/>
      </c>
      <c r="R6169">
        <f>IF($A6169="","",IF(ISNUMBER($A6169),$A6169,IFERROR(DATEVALUE($A6169),NA())))</f>
        <v/>
      </c>
    </row>
    <row r="6170">
      <c r="O6170">
        <f>IF($R6170="","",CHOOSE($Q$2,YEAR(R6170)*12+MONTH(R6170),INT((R6170-2)/7),YEAR(R6170)*4+ROUNDUP(MONTH(R6170)/3)))</f>
        <v/>
      </c>
      <c r="P6170">
        <f>IF($R6170="","",IF($R6171="",1,IF(O6170&lt;&gt;O6171,1,0)))</f>
        <v/>
      </c>
      <c r="Q6170">
        <f>IF(P6170=1,SUM($P$7:P6170),"")</f>
        <v/>
      </c>
      <c r="R6170">
        <f>IF($A6170="","",IF(ISNUMBER($A6170),$A6170,IFERROR(DATEVALUE($A6170),NA())))</f>
        <v/>
      </c>
    </row>
    <row r="6171">
      <c r="O6171">
        <f>IF($R6171="","",CHOOSE($Q$2,YEAR(R6171)*12+MONTH(R6171),INT((R6171-2)/7),YEAR(R6171)*4+ROUNDUP(MONTH(R6171)/3)))</f>
        <v/>
      </c>
      <c r="P6171">
        <f>IF($R6171="","",IF($R6172="",1,IF(O6171&lt;&gt;O6172,1,0)))</f>
        <v/>
      </c>
      <c r="Q6171">
        <f>IF(P6171=1,SUM($P$7:P6171),"")</f>
        <v/>
      </c>
      <c r="R6171">
        <f>IF($A6171="","",IF(ISNUMBER($A6171),$A6171,IFERROR(DATEVALUE($A6171),NA())))</f>
        <v/>
      </c>
    </row>
    <row r="6172">
      <c r="O6172">
        <f>IF($R6172="","",CHOOSE($Q$2,YEAR(R6172)*12+MONTH(R6172),INT((R6172-2)/7),YEAR(R6172)*4+ROUNDUP(MONTH(R6172)/3)))</f>
        <v/>
      </c>
      <c r="P6172">
        <f>IF($R6172="","",IF($R6173="",1,IF(O6172&lt;&gt;O6173,1,0)))</f>
        <v/>
      </c>
      <c r="Q6172">
        <f>IF(P6172=1,SUM($P$7:P6172),"")</f>
        <v/>
      </c>
      <c r="R6172">
        <f>IF($A6172="","",IF(ISNUMBER($A6172),$A6172,IFERROR(DATEVALUE($A6172),NA())))</f>
        <v/>
      </c>
    </row>
    <row r="6173">
      <c r="O6173">
        <f>IF($R6173="","",CHOOSE($Q$2,YEAR(R6173)*12+MONTH(R6173),INT((R6173-2)/7),YEAR(R6173)*4+ROUNDUP(MONTH(R6173)/3)))</f>
        <v/>
      </c>
      <c r="P6173">
        <f>IF($R6173="","",IF($R6174="",1,IF(O6173&lt;&gt;O6174,1,0)))</f>
        <v/>
      </c>
      <c r="Q6173">
        <f>IF(P6173=1,SUM($P$7:P6173),"")</f>
        <v/>
      </c>
      <c r="R6173">
        <f>IF($A6173="","",IF(ISNUMBER($A6173),$A6173,IFERROR(DATEVALUE($A6173),NA())))</f>
        <v/>
      </c>
    </row>
    <row r="6174">
      <c r="O6174">
        <f>IF($R6174="","",CHOOSE($Q$2,YEAR(R6174)*12+MONTH(R6174),INT((R6174-2)/7),YEAR(R6174)*4+ROUNDUP(MONTH(R6174)/3)))</f>
        <v/>
      </c>
      <c r="P6174">
        <f>IF($R6174="","",IF($R6175="",1,IF(O6174&lt;&gt;O6175,1,0)))</f>
        <v/>
      </c>
      <c r="Q6174">
        <f>IF(P6174=1,SUM($P$7:P6174),"")</f>
        <v/>
      </c>
      <c r="R6174">
        <f>IF($A6174="","",IF(ISNUMBER($A6174),$A6174,IFERROR(DATEVALUE($A6174),NA())))</f>
        <v/>
      </c>
    </row>
    <row r="6175">
      <c r="O6175">
        <f>IF($R6175="","",CHOOSE($Q$2,YEAR(R6175)*12+MONTH(R6175),INT((R6175-2)/7),YEAR(R6175)*4+ROUNDUP(MONTH(R6175)/3)))</f>
        <v/>
      </c>
      <c r="P6175">
        <f>IF($R6175="","",IF($R6176="",1,IF(O6175&lt;&gt;O6176,1,0)))</f>
        <v/>
      </c>
      <c r="Q6175">
        <f>IF(P6175=1,SUM($P$7:P6175),"")</f>
        <v/>
      </c>
      <c r="R6175">
        <f>IF($A6175="","",IF(ISNUMBER($A6175),$A6175,IFERROR(DATEVALUE($A6175),NA())))</f>
        <v/>
      </c>
    </row>
    <row r="6176">
      <c r="O6176">
        <f>IF($R6176="","",CHOOSE($Q$2,YEAR(R6176)*12+MONTH(R6176),INT((R6176-2)/7),YEAR(R6176)*4+ROUNDUP(MONTH(R6176)/3)))</f>
        <v/>
      </c>
      <c r="P6176">
        <f>IF($R6176="","",IF($R6177="",1,IF(O6176&lt;&gt;O6177,1,0)))</f>
        <v/>
      </c>
      <c r="Q6176">
        <f>IF(P6176=1,SUM($P$7:P6176),"")</f>
        <v/>
      </c>
      <c r="R6176">
        <f>IF($A6176="","",IF(ISNUMBER($A6176),$A6176,IFERROR(DATEVALUE($A6176),NA())))</f>
        <v/>
      </c>
    </row>
    <row r="6177">
      <c r="O6177">
        <f>IF($R6177="","",CHOOSE($Q$2,YEAR(R6177)*12+MONTH(R6177),INT((R6177-2)/7),YEAR(R6177)*4+ROUNDUP(MONTH(R6177)/3)))</f>
        <v/>
      </c>
      <c r="P6177">
        <f>IF($R6177="","",IF($R6178="",1,IF(O6177&lt;&gt;O6178,1,0)))</f>
        <v/>
      </c>
      <c r="Q6177">
        <f>IF(P6177=1,SUM($P$7:P6177),"")</f>
        <v/>
      </c>
      <c r="R6177">
        <f>IF($A6177="","",IF(ISNUMBER($A6177),$A6177,IFERROR(DATEVALUE($A6177),NA())))</f>
        <v/>
      </c>
    </row>
    <row r="6178">
      <c r="O6178">
        <f>IF($R6178="","",CHOOSE($Q$2,YEAR(R6178)*12+MONTH(R6178),INT((R6178-2)/7),YEAR(R6178)*4+ROUNDUP(MONTH(R6178)/3)))</f>
        <v/>
      </c>
      <c r="P6178">
        <f>IF($R6178="","",IF($R6179="",1,IF(O6178&lt;&gt;O6179,1,0)))</f>
        <v/>
      </c>
      <c r="Q6178">
        <f>IF(P6178=1,SUM($P$7:P6178),"")</f>
        <v/>
      </c>
      <c r="R6178">
        <f>IF($A6178="","",IF(ISNUMBER($A6178),$A6178,IFERROR(DATEVALUE($A6178),NA())))</f>
        <v/>
      </c>
    </row>
    <row r="6179">
      <c r="O6179">
        <f>IF($R6179="","",CHOOSE($Q$2,YEAR(R6179)*12+MONTH(R6179),INT((R6179-2)/7),YEAR(R6179)*4+ROUNDUP(MONTH(R6179)/3)))</f>
        <v/>
      </c>
      <c r="P6179">
        <f>IF($R6179="","",IF($R6180="",1,IF(O6179&lt;&gt;O6180,1,0)))</f>
        <v/>
      </c>
      <c r="Q6179">
        <f>IF(P6179=1,SUM($P$7:P6179),"")</f>
        <v/>
      </c>
      <c r="R6179">
        <f>IF($A6179="","",IF(ISNUMBER($A6179),$A6179,IFERROR(DATEVALUE($A6179),NA())))</f>
        <v/>
      </c>
    </row>
    <row r="6180">
      <c r="O6180">
        <f>IF($R6180="","",CHOOSE($Q$2,YEAR(R6180)*12+MONTH(R6180),INT((R6180-2)/7),YEAR(R6180)*4+ROUNDUP(MONTH(R6180)/3)))</f>
        <v/>
      </c>
      <c r="P6180">
        <f>IF($R6180="","",IF($R6181="",1,IF(O6180&lt;&gt;O6181,1,0)))</f>
        <v/>
      </c>
      <c r="Q6180">
        <f>IF(P6180=1,SUM($P$7:P6180),"")</f>
        <v/>
      </c>
      <c r="R6180">
        <f>IF($A6180="","",IF(ISNUMBER($A6180),$A6180,IFERROR(DATEVALUE($A6180),NA())))</f>
        <v/>
      </c>
    </row>
    <row r="6181">
      <c r="O6181">
        <f>IF($R6181="","",CHOOSE($Q$2,YEAR(R6181)*12+MONTH(R6181),INT((R6181-2)/7),YEAR(R6181)*4+ROUNDUP(MONTH(R6181)/3)))</f>
        <v/>
      </c>
      <c r="P6181">
        <f>IF($R6181="","",IF($R6182="",1,IF(O6181&lt;&gt;O6182,1,0)))</f>
        <v/>
      </c>
      <c r="Q6181">
        <f>IF(P6181=1,SUM($P$7:P6181),"")</f>
        <v/>
      </c>
      <c r="R6181">
        <f>IF($A6181="","",IF(ISNUMBER($A6181),$A6181,IFERROR(DATEVALUE($A6181),NA())))</f>
        <v/>
      </c>
    </row>
    <row r="6182">
      <c r="O6182">
        <f>IF($R6182="","",CHOOSE($Q$2,YEAR(R6182)*12+MONTH(R6182),INT((R6182-2)/7),YEAR(R6182)*4+ROUNDUP(MONTH(R6182)/3)))</f>
        <v/>
      </c>
      <c r="P6182">
        <f>IF($R6182="","",IF($R6183="",1,IF(O6182&lt;&gt;O6183,1,0)))</f>
        <v/>
      </c>
      <c r="Q6182">
        <f>IF(P6182=1,SUM($P$7:P6182),"")</f>
        <v/>
      </c>
      <c r="R6182">
        <f>IF($A6182="","",IF(ISNUMBER($A6182),$A6182,IFERROR(DATEVALUE($A6182),NA())))</f>
        <v/>
      </c>
    </row>
    <row r="6183">
      <c r="O6183">
        <f>IF($R6183="","",CHOOSE($Q$2,YEAR(R6183)*12+MONTH(R6183),INT((R6183-2)/7),YEAR(R6183)*4+ROUNDUP(MONTH(R6183)/3)))</f>
        <v/>
      </c>
      <c r="P6183">
        <f>IF($R6183="","",IF($R6184="",1,IF(O6183&lt;&gt;O6184,1,0)))</f>
        <v/>
      </c>
      <c r="Q6183">
        <f>IF(P6183=1,SUM($P$7:P6183),"")</f>
        <v/>
      </c>
      <c r="R6183">
        <f>IF($A6183="","",IF(ISNUMBER($A6183),$A6183,IFERROR(DATEVALUE($A6183),NA())))</f>
        <v/>
      </c>
    </row>
    <row r="6184">
      <c r="O6184">
        <f>IF($R6184="","",CHOOSE($Q$2,YEAR(R6184)*12+MONTH(R6184),INT((R6184-2)/7),YEAR(R6184)*4+ROUNDUP(MONTH(R6184)/3)))</f>
        <v/>
      </c>
      <c r="P6184">
        <f>IF($R6184="","",IF($R6185="",1,IF(O6184&lt;&gt;O6185,1,0)))</f>
        <v/>
      </c>
      <c r="Q6184">
        <f>IF(P6184=1,SUM($P$7:P6184),"")</f>
        <v/>
      </c>
      <c r="R6184">
        <f>IF($A6184="","",IF(ISNUMBER($A6184),$A6184,IFERROR(DATEVALUE($A6184),NA())))</f>
        <v/>
      </c>
    </row>
    <row r="6185">
      <c r="O6185">
        <f>IF($R6185="","",CHOOSE($Q$2,YEAR(R6185)*12+MONTH(R6185),INT((R6185-2)/7),YEAR(R6185)*4+ROUNDUP(MONTH(R6185)/3)))</f>
        <v/>
      </c>
      <c r="P6185">
        <f>IF($R6185="","",IF($R6186="",1,IF(O6185&lt;&gt;O6186,1,0)))</f>
        <v/>
      </c>
      <c r="Q6185">
        <f>IF(P6185=1,SUM($P$7:P6185),"")</f>
        <v/>
      </c>
      <c r="R6185">
        <f>IF($A6185="","",IF(ISNUMBER($A6185),$A6185,IFERROR(DATEVALUE($A6185),NA())))</f>
        <v/>
      </c>
    </row>
    <row r="6186">
      <c r="O6186">
        <f>IF($R6186="","",CHOOSE($Q$2,YEAR(R6186)*12+MONTH(R6186),INT((R6186-2)/7),YEAR(R6186)*4+ROUNDUP(MONTH(R6186)/3)))</f>
        <v/>
      </c>
      <c r="P6186">
        <f>IF($R6186="","",IF($R6187="",1,IF(O6186&lt;&gt;O6187,1,0)))</f>
        <v/>
      </c>
      <c r="Q6186">
        <f>IF(P6186=1,SUM($P$7:P6186),"")</f>
        <v/>
      </c>
      <c r="R6186">
        <f>IF($A6186="","",IF(ISNUMBER($A6186),$A6186,IFERROR(DATEVALUE($A6186),NA())))</f>
        <v/>
      </c>
    </row>
    <row r="6187">
      <c r="O6187">
        <f>IF($R6187="","",CHOOSE($Q$2,YEAR(R6187)*12+MONTH(R6187),INT((R6187-2)/7),YEAR(R6187)*4+ROUNDUP(MONTH(R6187)/3)))</f>
        <v/>
      </c>
      <c r="P6187">
        <f>IF($R6187="","",IF($R6188="",1,IF(O6187&lt;&gt;O6188,1,0)))</f>
        <v/>
      </c>
      <c r="Q6187">
        <f>IF(P6187=1,SUM($P$7:P6187),"")</f>
        <v/>
      </c>
      <c r="R6187">
        <f>IF($A6187="","",IF(ISNUMBER($A6187),$A6187,IFERROR(DATEVALUE($A6187),NA())))</f>
        <v/>
      </c>
    </row>
    <row r="6188">
      <c r="O6188">
        <f>IF($R6188="","",CHOOSE($Q$2,YEAR(R6188)*12+MONTH(R6188),INT((R6188-2)/7),YEAR(R6188)*4+ROUNDUP(MONTH(R6188)/3)))</f>
        <v/>
      </c>
      <c r="P6188">
        <f>IF($R6188="","",IF($R6189="",1,IF(O6188&lt;&gt;O6189,1,0)))</f>
        <v/>
      </c>
      <c r="Q6188">
        <f>IF(P6188=1,SUM($P$7:P6188),"")</f>
        <v/>
      </c>
      <c r="R6188">
        <f>IF($A6188="","",IF(ISNUMBER($A6188),$A6188,IFERROR(DATEVALUE($A6188),NA())))</f>
        <v/>
      </c>
    </row>
    <row r="6189">
      <c r="O6189">
        <f>IF($R6189="","",CHOOSE($Q$2,YEAR(R6189)*12+MONTH(R6189),INT((R6189-2)/7),YEAR(R6189)*4+ROUNDUP(MONTH(R6189)/3)))</f>
        <v/>
      </c>
      <c r="P6189">
        <f>IF($R6189="","",IF($R6190="",1,IF(O6189&lt;&gt;O6190,1,0)))</f>
        <v/>
      </c>
      <c r="Q6189">
        <f>IF(P6189=1,SUM($P$7:P6189),"")</f>
        <v/>
      </c>
      <c r="R6189">
        <f>IF($A6189="","",IF(ISNUMBER($A6189),$A6189,IFERROR(DATEVALUE($A6189),NA())))</f>
        <v/>
      </c>
    </row>
    <row r="6190">
      <c r="O6190">
        <f>IF($R6190="","",CHOOSE($Q$2,YEAR(R6190)*12+MONTH(R6190),INT((R6190-2)/7),YEAR(R6190)*4+ROUNDUP(MONTH(R6190)/3)))</f>
        <v/>
      </c>
      <c r="P6190">
        <f>IF($R6190="","",IF($R6191="",1,IF(O6190&lt;&gt;O6191,1,0)))</f>
        <v/>
      </c>
      <c r="Q6190">
        <f>IF(P6190=1,SUM($P$7:P6190),"")</f>
        <v/>
      </c>
      <c r="R6190">
        <f>IF($A6190="","",IF(ISNUMBER($A6190),$A6190,IFERROR(DATEVALUE($A6190),NA())))</f>
        <v/>
      </c>
    </row>
    <row r="6191">
      <c r="O6191">
        <f>IF($R6191="","",CHOOSE($Q$2,YEAR(R6191)*12+MONTH(R6191),INT((R6191-2)/7),YEAR(R6191)*4+ROUNDUP(MONTH(R6191)/3)))</f>
        <v/>
      </c>
      <c r="P6191">
        <f>IF($R6191="","",IF($R6192="",1,IF(O6191&lt;&gt;O6192,1,0)))</f>
        <v/>
      </c>
      <c r="Q6191">
        <f>IF(P6191=1,SUM($P$7:P6191),"")</f>
        <v/>
      </c>
      <c r="R6191">
        <f>IF($A6191="","",IF(ISNUMBER($A6191),$A6191,IFERROR(DATEVALUE($A6191),NA())))</f>
        <v/>
      </c>
    </row>
    <row r="6192">
      <c r="O6192">
        <f>IF($R6192="","",CHOOSE($Q$2,YEAR(R6192)*12+MONTH(R6192),INT((R6192-2)/7),YEAR(R6192)*4+ROUNDUP(MONTH(R6192)/3)))</f>
        <v/>
      </c>
      <c r="P6192">
        <f>IF($R6192="","",IF($R6193="",1,IF(O6192&lt;&gt;O6193,1,0)))</f>
        <v/>
      </c>
      <c r="Q6192">
        <f>IF(P6192=1,SUM($P$7:P6192),"")</f>
        <v/>
      </c>
      <c r="R6192">
        <f>IF($A6192="","",IF(ISNUMBER($A6192),$A6192,IFERROR(DATEVALUE($A6192),NA())))</f>
        <v/>
      </c>
    </row>
    <row r="6193">
      <c r="O6193">
        <f>IF($R6193="","",CHOOSE($Q$2,YEAR(R6193)*12+MONTH(R6193),INT((R6193-2)/7),YEAR(R6193)*4+ROUNDUP(MONTH(R6193)/3)))</f>
        <v/>
      </c>
      <c r="P6193">
        <f>IF($R6193="","",IF($R6194="",1,IF(O6193&lt;&gt;O6194,1,0)))</f>
        <v/>
      </c>
      <c r="Q6193">
        <f>IF(P6193=1,SUM($P$7:P6193),"")</f>
        <v/>
      </c>
      <c r="R6193">
        <f>IF($A6193="","",IF(ISNUMBER($A6193),$A6193,IFERROR(DATEVALUE($A6193),NA())))</f>
        <v/>
      </c>
    </row>
    <row r="6194">
      <c r="O6194">
        <f>IF($R6194="","",CHOOSE($Q$2,YEAR(R6194)*12+MONTH(R6194),INT((R6194-2)/7),YEAR(R6194)*4+ROUNDUP(MONTH(R6194)/3)))</f>
        <v/>
      </c>
      <c r="P6194">
        <f>IF($R6194="","",IF($R6195="",1,IF(O6194&lt;&gt;O6195,1,0)))</f>
        <v/>
      </c>
      <c r="Q6194">
        <f>IF(P6194=1,SUM($P$7:P6194),"")</f>
        <v/>
      </c>
      <c r="R6194">
        <f>IF($A6194="","",IF(ISNUMBER($A6194),$A6194,IFERROR(DATEVALUE($A6194),NA())))</f>
        <v/>
      </c>
    </row>
    <row r="6195">
      <c r="O6195">
        <f>IF($R6195="","",CHOOSE($Q$2,YEAR(R6195)*12+MONTH(R6195),INT((R6195-2)/7),YEAR(R6195)*4+ROUNDUP(MONTH(R6195)/3)))</f>
        <v/>
      </c>
      <c r="P6195">
        <f>IF($R6195="","",IF($R6196="",1,IF(O6195&lt;&gt;O6196,1,0)))</f>
        <v/>
      </c>
      <c r="Q6195">
        <f>IF(P6195=1,SUM($P$7:P6195),"")</f>
        <v/>
      </c>
      <c r="R6195">
        <f>IF($A6195="","",IF(ISNUMBER($A6195),$A6195,IFERROR(DATEVALUE($A6195),NA())))</f>
        <v/>
      </c>
    </row>
    <row r="6196">
      <c r="O6196">
        <f>IF($R6196="","",CHOOSE($Q$2,YEAR(R6196)*12+MONTH(R6196),INT((R6196-2)/7),YEAR(R6196)*4+ROUNDUP(MONTH(R6196)/3)))</f>
        <v/>
      </c>
      <c r="P6196">
        <f>IF($R6196="","",IF($R6197="",1,IF(O6196&lt;&gt;O6197,1,0)))</f>
        <v/>
      </c>
      <c r="Q6196">
        <f>IF(P6196=1,SUM($P$7:P6196),"")</f>
        <v/>
      </c>
      <c r="R6196">
        <f>IF($A6196="","",IF(ISNUMBER($A6196),$A6196,IFERROR(DATEVALUE($A6196),NA())))</f>
        <v/>
      </c>
    </row>
    <row r="6197">
      <c r="O6197">
        <f>IF($R6197="","",CHOOSE($Q$2,YEAR(R6197)*12+MONTH(R6197),INT((R6197-2)/7),YEAR(R6197)*4+ROUNDUP(MONTH(R6197)/3)))</f>
        <v/>
      </c>
      <c r="P6197">
        <f>IF($R6197="","",IF($R6198="",1,IF(O6197&lt;&gt;O6198,1,0)))</f>
        <v/>
      </c>
      <c r="Q6197">
        <f>IF(P6197=1,SUM($P$7:P6197),"")</f>
        <v/>
      </c>
      <c r="R6197">
        <f>IF($A6197="","",IF(ISNUMBER($A6197),$A6197,IFERROR(DATEVALUE($A6197),NA())))</f>
        <v/>
      </c>
    </row>
    <row r="6198">
      <c r="O6198">
        <f>IF($R6198="","",CHOOSE($Q$2,YEAR(R6198)*12+MONTH(R6198),INT((R6198-2)/7),YEAR(R6198)*4+ROUNDUP(MONTH(R6198)/3)))</f>
        <v/>
      </c>
      <c r="P6198">
        <f>IF($R6198="","",IF($R6199="",1,IF(O6198&lt;&gt;O6199,1,0)))</f>
        <v/>
      </c>
      <c r="Q6198">
        <f>IF(P6198=1,SUM($P$7:P6198),"")</f>
        <v/>
      </c>
      <c r="R6198">
        <f>IF($A6198="","",IF(ISNUMBER($A6198),$A6198,IFERROR(DATEVALUE($A6198),NA())))</f>
        <v/>
      </c>
    </row>
    <row r="6199">
      <c r="O6199">
        <f>IF($R6199="","",CHOOSE($Q$2,YEAR(R6199)*12+MONTH(R6199),INT((R6199-2)/7),YEAR(R6199)*4+ROUNDUP(MONTH(R6199)/3)))</f>
        <v/>
      </c>
      <c r="P6199">
        <f>IF($R6199="","",IF($R6200="",1,IF(O6199&lt;&gt;O6200,1,0)))</f>
        <v/>
      </c>
      <c r="Q6199">
        <f>IF(P6199=1,SUM($P$7:P6199),"")</f>
        <v/>
      </c>
      <c r="R6199">
        <f>IF($A6199="","",IF(ISNUMBER($A6199),$A6199,IFERROR(DATEVALUE($A6199),NA())))</f>
        <v/>
      </c>
    </row>
    <row r="6200">
      <c r="O6200">
        <f>IF($R6200="","",CHOOSE($Q$2,YEAR(R6200)*12+MONTH(R6200),INT((R6200-2)/7),YEAR(R6200)*4+ROUNDUP(MONTH(R6200)/3)))</f>
        <v/>
      </c>
      <c r="P6200">
        <f>IF($R6200="","",IF($R6201="",1,IF(O6200&lt;&gt;O6201,1,0)))</f>
        <v/>
      </c>
      <c r="Q6200">
        <f>IF(P6200=1,SUM($P$7:P6200),"")</f>
        <v/>
      </c>
      <c r="R6200">
        <f>IF($A6200="","",IF(ISNUMBER($A6200),$A6200,IFERROR(DATEVALUE($A6200),NA())))</f>
        <v/>
      </c>
    </row>
    <row r="6201">
      <c r="O6201">
        <f>IF($R6201="","",CHOOSE($Q$2,YEAR(R6201)*12+MONTH(R6201),INT((R6201-2)/7),YEAR(R6201)*4+ROUNDUP(MONTH(R6201)/3)))</f>
        <v/>
      </c>
      <c r="P6201">
        <f>IF($R6201="","",IF($R6202="",1,IF(O6201&lt;&gt;O6202,1,0)))</f>
        <v/>
      </c>
      <c r="Q6201">
        <f>IF(P6201=1,SUM($P$7:P6201),"")</f>
        <v/>
      </c>
      <c r="R6201">
        <f>IF($A6201="","",IF(ISNUMBER($A6201),$A6201,IFERROR(DATEVALUE($A6201),NA())))</f>
        <v/>
      </c>
    </row>
    <row r="6202">
      <c r="O6202">
        <f>IF($R6202="","",CHOOSE($Q$2,YEAR(R6202)*12+MONTH(R6202),INT((R6202-2)/7),YEAR(R6202)*4+ROUNDUP(MONTH(R6202)/3)))</f>
        <v/>
      </c>
      <c r="P6202">
        <f>IF($R6202="","",IF($R6203="",1,IF(O6202&lt;&gt;O6203,1,0)))</f>
        <v/>
      </c>
      <c r="Q6202">
        <f>IF(P6202=1,SUM($P$7:P6202),"")</f>
        <v/>
      </c>
      <c r="R6202">
        <f>IF($A6202="","",IF(ISNUMBER($A6202),$A6202,IFERROR(DATEVALUE($A6202),NA())))</f>
        <v/>
      </c>
    </row>
    <row r="6203">
      <c r="O6203">
        <f>IF($R6203="","",CHOOSE($Q$2,YEAR(R6203)*12+MONTH(R6203),INT((R6203-2)/7),YEAR(R6203)*4+ROUNDUP(MONTH(R6203)/3)))</f>
        <v/>
      </c>
      <c r="P6203">
        <f>IF($R6203="","",IF($R6204="",1,IF(O6203&lt;&gt;O6204,1,0)))</f>
        <v/>
      </c>
      <c r="Q6203">
        <f>IF(P6203=1,SUM($P$7:P6203),"")</f>
        <v/>
      </c>
      <c r="R6203">
        <f>IF($A6203="","",IF(ISNUMBER($A6203),$A6203,IFERROR(DATEVALUE($A6203),NA())))</f>
        <v/>
      </c>
    </row>
    <row r="6204">
      <c r="O6204">
        <f>IF($R6204="","",CHOOSE($Q$2,YEAR(R6204)*12+MONTH(R6204),INT((R6204-2)/7),YEAR(R6204)*4+ROUNDUP(MONTH(R6204)/3)))</f>
        <v/>
      </c>
      <c r="P6204">
        <f>IF($R6204="","",IF($R6205="",1,IF(O6204&lt;&gt;O6205,1,0)))</f>
        <v/>
      </c>
      <c r="Q6204">
        <f>IF(P6204=1,SUM($P$7:P6204),"")</f>
        <v/>
      </c>
      <c r="R6204">
        <f>IF($A6204="","",IF(ISNUMBER($A6204),$A6204,IFERROR(DATEVALUE($A6204),NA())))</f>
        <v/>
      </c>
    </row>
    <row r="6205">
      <c r="O6205">
        <f>IF($R6205="","",CHOOSE($Q$2,YEAR(R6205)*12+MONTH(R6205),INT((R6205-2)/7),YEAR(R6205)*4+ROUNDUP(MONTH(R6205)/3)))</f>
        <v/>
      </c>
      <c r="P6205">
        <f>IF($R6205="","",IF($R6206="",1,IF(O6205&lt;&gt;O6206,1,0)))</f>
        <v/>
      </c>
      <c r="Q6205">
        <f>IF(P6205=1,SUM($P$7:P6205),"")</f>
        <v/>
      </c>
      <c r="R6205">
        <f>IF($A6205="","",IF(ISNUMBER($A6205),$A6205,IFERROR(DATEVALUE($A6205),NA())))</f>
        <v/>
      </c>
    </row>
    <row r="6206">
      <c r="O6206">
        <f>IF($R6206="","",CHOOSE($Q$2,YEAR(R6206)*12+MONTH(R6206),INT((R6206-2)/7),YEAR(R6206)*4+ROUNDUP(MONTH(R6206)/3)))</f>
        <v/>
      </c>
      <c r="P6206">
        <f>IF($R6206="","",IF($R6207="",1,IF(O6206&lt;&gt;O6207,1,0)))</f>
        <v/>
      </c>
      <c r="Q6206">
        <f>IF(P6206=1,SUM($P$7:P6206),"")</f>
        <v/>
      </c>
      <c r="R6206">
        <f>IF($A6206="","",IF(ISNUMBER($A6206),$A6206,IFERROR(DATEVALUE($A6206),NA())))</f>
        <v/>
      </c>
    </row>
    <row r="6207">
      <c r="O6207">
        <f>IF($R6207="","",CHOOSE($Q$2,YEAR(R6207)*12+MONTH(R6207),INT((R6207-2)/7),YEAR(R6207)*4+ROUNDUP(MONTH(R6207)/3)))</f>
        <v/>
      </c>
      <c r="P6207">
        <f>IF($R6207="","",IF($R6208="",1,IF(O6207&lt;&gt;O6208,1,0)))</f>
        <v/>
      </c>
      <c r="Q6207">
        <f>IF(P6207=1,SUM($P$7:P6207),"")</f>
        <v/>
      </c>
      <c r="R6207">
        <f>IF($A6207="","",IF(ISNUMBER($A6207),$A6207,IFERROR(DATEVALUE($A6207),NA())))</f>
        <v/>
      </c>
    </row>
    <row r="6208">
      <c r="O6208">
        <f>IF($R6208="","",CHOOSE($Q$2,YEAR(R6208)*12+MONTH(R6208),INT((R6208-2)/7),YEAR(R6208)*4+ROUNDUP(MONTH(R6208)/3)))</f>
        <v/>
      </c>
      <c r="P6208">
        <f>IF($R6208="","",IF($R6209="",1,IF(O6208&lt;&gt;O6209,1,0)))</f>
        <v/>
      </c>
      <c r="Q6208">
        <f>IF(P6208=1,SUM($P$7:P6208),"")</f>
        <v/>
      </c>
      <c r="R6208">
        <f>IF($A6208="","",IF(ISNUMBER($A6208),$A6208,IFERROR(DATEVALUE($A6208),NA())))</f>
        <v/>
      </c>
    </row>
    <row r="6209">
      <c r="O6209">
        <f>IF($R6209="","",CHOOSE($Q$2,YEAR(R6209)*12+MONTH(R6209),INT((R6209-2)/7),YEAR(R6209)*4+ROUNDUP(MONTH(R6209)/3)))</f>
        <v/>
      </c>
      <c r="P6209">
        <f>IF($R6209="","",IF($R6210="",1,IF(O6209&lt;&gt;O6210,1,0)))</f>
        <v/>
      </c>
      <c r="Q6209">
        <f>IF(P6209=1,SUM($P$7:P6209),"")</f>
        <v/>
      </c>
      <c r="R6209">
        <f>IF($A6209="","",IF(ISNUMBER($A6209),$A6209,IFERROR(DATEVALUE($A6209),NA())))</f>
        <v/>
      </c>
    </row>
    <row r="6210">
      <c r="O6210">
        <f>IF($R6210="","",CHOOSE($Q$2,YEAR(R6210)*12+MONTH(R6210),INT((R6210-2)/7),YEAR(R6210)*4+ROUNDUP(MONTH(R6210)/3)))</f>
        <v/>
      </c>
      <c r="P6210">
        <f>IF($R6210="","",IF($R6211="",1,IF(O6210&lt;&gt;O6211,1,0)))</f>
        <v/>
      </c>
      <c r="Q6210">
        <f>IF(P6210=1,SUM($P$7:P6210),"")</f>
        <v/>
      </c>
      <c r="R6210">
        <f>IF($A6210="","",IF(ISNUMBER($A6210),$A6210,IFERROR(DATEVALUE($A6210),NA())))</f>
        <v/>
      </c>
    </row>
    <row r="6211">
      <c r="O6211">
        <f>IF($R6211="","",CHOOSE($Q$2,YEAR(R6211)*12+MONTH(R6211),INT((R6211-2)/7),YEAR(R6211)*4+ROUNDUP(MONTH(R6211)/3)))</f>
        <v/>
      </c>
      <c r="P6211">
        <f>IF($R6211="","",IF($R6212="",1,IF(O6211&lt;&gt;O6212,1,0)))</f>
        <v/>
      </c>
      <c r="Q6211">
        <f>IF(P6211=1,SUM($P$7:P6211),"")</f>
        <v/>
      </c>
      <c r="R6211">
        <f>IF($A6211="","",IF(ISNUMBER($A6211),$A6211,IFERROR(DATEVALUE($A6211),NA())))</f>
        <v/>
      </c>
    </row>
    <row r="6212">
      <c r="O6212">
        <f>IF($R6212="","",CHOOSE($Q$2,YEAR(R6212)*12+MONTH(R6212),INT((R6212-2)/7),YEAR(R6212)*4+ROUNDUP(MONTH(R6212)/3)))</f>
        <v/>
      </c>
      <c r="P6212">
        <f>IF($R6212="","",IF($R6213="",1,IF(O6212&lt;&gt;O6213,1,0)))</f>
        <v/>
      </c>
      <c r="Q6212">
        <f>IF(P6212=1,SUM($P$7:P6212),"")</f>
        <v/>
      </c>
      <c r="R6212">
        <f>IF($A6212="","",IF(ISNUMBER($A6212),$A6212,IFERROR(DATEVALUE($A6212),NA())))</f>
        <v/>
      </c>
    </row>
    <row r="6213">
      <c r="O6213">
        <f>IF($R6213="","",CHOOSE($Q$2,YEAR(R6213)*12+MONTH(R6213),INT((R6213-2)/7),YEAR(R6213)*4+ROUNDUP(MONTH(R6213)/3)))</f>
        <v/>
      </c>
      <c r="P6213">
        <f>IF($R6213="","",IF($R6214="",1,IF(O6213&lt;&gt;O6214,1,0)))</f>
        <v/>
      </c>
      <c r="Q6213">
        <f>IF(P6213=1,SUM($P$7:P6213),"")</f>
        <v/>
      </c>
      <c r="R6213">
        <f>IF($A6213="","",IF(ISNUMBER($A6213),$A6213,IFERROR(DATEVALUE($A6213),NA())))</f>
        <v/>
      </c>
    </row>
    <row r="6214">
      <c r="O6214">
        <f>IF($R6214="","",CHOOSE($Q$2,YEAR(R6214)*12+MONTH(R6214),INT((R6214-2)/7),YEAR(R6214)*4+ROUNDUP(MONTH(R6214)/3)))</f>
        <v/>
      </c>
      <c r="P6214">
        <f>IF($R6214="","",IF($R6215="",1,IF(O6214&lt;&gt;O6215,1,0)))</f>
        <v/>
      </c>
      <c r="Q6214">
        <f>IF(P6214=1,SUM($P$7:P6214),"")</f>
        <v/>
      </c>
      <c r="R6214">
        <f>IF($A6214="","",IF(ISNUMBER($A6214),$A6214,IFERROR(DATEVALUE($A6214),NA())))</f>
        <v/>
      </c>
    </row>
    <row r="6215">
      <c r="O6215">
        <f>IF($R6215="","",CHOOSE($Q$2,YEAR(R6215)*12+MONTH(R6215),INT((R6215-2)/7),YEAR(R6215)*4+ROUNDUP(MONTH(R6215)/3)))</f>
        <v/>
      </c>
      <c r="P6215">
        <f>IF($R6215="","",IF($R6216="",1,IF(O6215&lt;&gt;O6216,1,0)))</f>
        <v/>
      </c>
      <c r="Q6215">
        <f>IF(P6215=1,SUM($P$7:P6215),"")</f>
        <v/>
      </c>
      <c r="R6215">
        <f>IF($A6215="","",IF(ISNUMBER($A6215),$A6215,IFERROR(DATEVALUE($A6215),NA())))</f>
        <v/>
      </c>
    </row>
    <row r="6216">
      <c r="O6216">
        <f>IF($R6216="","",CHOOSE($Q$2,YEAR(R6216)*12+MONTH(R6216),INT((R6216-2)/7),YEAR(R6216)*4+ROUNDUP(MONTH(R6216)/3)))</f>
        <v/>
      </c>
      <c r="P6216">
        <f>IF($R6216="","",IF($R6217="",1,IF(O6216&lt;&gt;O6217,1,0)))</f>
        <v/>
      </c>
      <c r="Q6216">
        <f>IF(P6216=1,SUM($P$7:P6216),"")</f>
        <v/>
      </c>
      <c r="R6216">
        <f>IF($A6216="","",IF(ISNUMBER($A6216),$A6216,IFERROR(DATEVALUE($A6216),NA())))</f>
        <v/>
      </c>
    </row>
    <row r="6217">
      <c r="O6217">
        <f>IF($R6217="","",CHOOSE($Q$2,YEAR(R6217)*12+MONTH(R6217),INT((R6217-2)/7),YEAR(R6217)*4+ROUNDUP(MONTH(R6217)/3)))</f>
        <v/>
      </c>
      <c r="P6217">
        <f>IF($R6217="","",IF($R6218="",1,IF(O6217&lt;&gt;O6218,1,0)))</f>
        <v/>
      </c>
      <c r="Q6217">
        <f>IF(P6217=1,SUM($P$7:P6217),"")</f>
        <v/>
      </c>
      <c r="R6217">
        <f>IF($A6217="","",IF(ISNUMBER($A6217),$A6217,IFERROR(DATEVALUE($A6217),NA())))</f>
        <v/>
      </c>
    </row>
    <row r="6218">
      <c r="O6218">
        <f>IF($R6218="","",CHOOSE($Q$2,YEAR(R6218)*12+MONTH(R6218),INT((R6218-2)/7),YEAR(R6218)*4+ROUNDUP(MONTH(R6218)/3)))</f>
        <v/>
      </c>
      <c r="P6218">
        <f>IF($R6218="","",IF($R6219="",1,IF(O6218&lt;&gt;O6219,1,0)))</f>
        <v/>
      </c>
      <c r="Q6218">
        <f>IF(P6218=1,SUM($P$7:P6218),"")</f>
        <v/>
      </c>
      <c r="R6218">
        <f>IF($A6218="","",IF(ISNUMBER($A6218),$A6218,IFERROR(DATEVALUE($A6218),NA())))</f>
        <v/>
      </c>
    </row>
    <row r="6219">
      <c r="O6219">
        <f>IF($R6219="","",CHOOSE($Q$2,YEAR(R6219)*12+MONTH(R6219),INT((R6219-2)/7),YEAR(R6219)*4+ROUNDUP(MONTH(R6219)/3)))</f>
        <v/>
      </c>
      <c r="P6219">
        <f>IF($R6219="","",IF($R6220="",1,IF(O6219&lt;&gt;O6220,1,0)))</f>
        <v/>
      </c>
      <c r="Q6219">
        <f>IF(P6219=1,SUM($P$7:P6219),"")</f>
        <v/>
      </c>
      <c r="R6219">
        <f>IF($A6219="","",IF(ISNUMBER($A6219),$A6219,IFERROR(DATEVALUE($A6219),NA())))</f>
        <v/>
      </c>
    </row>
    <row r="6220">
      <c r="O6220">
        <f>IF($R6220="","",CHOOSE($Q$2,YEAR(R6220)*12+MONTH(R6220),INT((R6220-2)/7),YEAR(R6220)*4+ROUNDUP(MONTH(R6220)/3)))</f>
        <v/>
      </c>
      <c r="P6220">
        <f>IF($R6220="","",IF($R6221="",1,IF(O6220&lt;&gt;O6221,1,0)))</f>
        <v/>
      </c>
      <c r="Q6220">
        <f>IF(P6220=1,SUM($P$7:P6220),"")</f>
        <v/>
      </c>
      <c r="R6220">
        <f>IF($A6220="","",IF(ISNUMBER($A6220),$A6220,IFERROR(DATEVALUE($A6220),NA())))</f>
        <v/>
      </c>
    </row>
    <row r="6221">
      <c r="O6221">
        <f>IF($R6221="","",CHOOSE($Q$2,YEAR(R6221)*12+MONTH(R6221),INT((R6221-2)/7),YEAR(R6221)*4+ROUNDUP(MONTH(R6221)/3)))</f>
        <v/>
      </c>
      <c r="P6221">
        <f>IF($R6221="","",IF($R6222="",1,IF(O6221&lt;&gt;O6222,1,0)))</f>
        <v/>
      </c>
      <c r="Q6221">
        <f>IF(P6221=1,SUM($P$7:P6221),"")</f>
        <v/>
      </c>
      <c r="R6221">
        <f>IF($A6221="","",IF(ISNUMBER($A6221),$A6221,IFERROR(DATEVALUE($A6221),NA())))</f>
        <v/>
      </c>
    </row>
    <row r="6222">
      <c r="O6222">
        <f>IF($R6222="","",CHOOSE($Q$2,YEAR(R6222)*12+MONTH(R6222),INT((R6222-2)/7),YEAR(R6222)*4+ROUNDUP(MONTH(R6222)/3)))</f>
        <v/>
      </c>
      <c r="P6222">
        <f>IF($R6222="","",IF($R6223="",1,IF(O6222&lt;&gt;O6223,1,0)))</f>
        <v/>
      </c>
      <c r="Q6222">
        <f>IF(P6222=1,SUM($P$7:P6222),"")</f>
        <v/>
      </c>
      <c r="R6222">
        <f>IF($A6222="","",IF(ISNUMBER($A6222),$A6222,IFERROR(DATEVALUE($A6222),NA())))</f>
        <v/>
      </c>
    </row>
    <row r="6223">
      <c r="O6223">
        <f>IF($R6223="","",CHOOSE($Q$2,YEAR(R6223)*12+MONTH(R6223),INT((R6223-2)/7),YEAR(R6223)*4+ROUNDUP(MONTH(R6223)/3)))</f>
        <v/>
      </c>
      <c r="P6223">
        <f>IF($R6223="","",IF($R6224="",1,IF(O6223&lt;&gt;O6224,1,0)))</f>
        <v/>
      </c>
      <c r="Q6223">
        <f>IF(P6223=1,SUM($P$7:P6223),"")</f>
        <v/>
      </c>
      <c r="R6223">
        <f>IF($A6223="","",IF(ISNUMBER($A6223),$A6223,IFERROR(DATEVALUE($A6223),NA())))</f>
        <v/>
      </c>
    </row>
    <row r="6224">
      <c r="O6224">
        <f>IF($R6224="","",CHOOSE($Q$2,YEAR(R6224)*12+MONTH(R6224),INT((R6224-2)/7),YEAR(R6224)*4+ROUNDUP(MONTH(R6224)/3)))</f>
        <v/>
      </c>
      <c r="P6224">
        <f>IF($R6224="","",IF($R6225="",1,IF(O6224&lt;&gt;O6225,1,0)))</f>
        <v/>
      </c>
      <c r="Q6224">
        <f>IF(P6224=1,SUM($P$7:P6224),"")</f>
        <v/>
      </c>
      <c r="R6224">
        <f>IF($A6224="","",IF(ISNUMBER($A6224),$A6224,IFERROR(DATEVALUE($A6224),NA())))</f>
        <v/>
      </c>
    </row>
    <row r="6225">
      <c r="O6225">
        <f>IF($R6225="","",CHOOSE($Q$2,YEAR(R6225)*12+MONTH(R6225),INT((R6225-2)/7),YEAR(R6225)*4+ROUNDUP(MONTH(R6225)/3)))</f>
        <v/>
      </c>
      <c r="P6225">
        <f>IF($R6225="","",IF($R6226="",1,IF(O6225&lt;&gt;O6226,1,0)))</f>
        <v/>
      </c>
      <c r="Q6225">
        <f>IF(P6225=1,SUM($P$7:P6225),"")</f>
        <v/>
      </c>
      <c r="R6225">
        <f>IF($A6225="","",IF(ISNUMBER($A6225),$A6225,IFERROR(DATEVALUE($A6225),NA())))</f>
        <v/>
      </c>
    </row>
    <row r="6226">
      <c r="O6226">
        <f>IF($R6226="","",CHOOSE($Q$2,YEAR(R6226)*12+MONTH(R6226),INT((R6226-2)/7),YEAR(R6226)*4+ROUNDUP(MONTH(R6226)/3)))</f>
        <v/>
      </c>
      <c r="P6226">
        <f>IF($R6226="","",IF($R6227="",1,IF(O6226&lt;&gt;O6227,1,0)))</f>
        <v/>
      </c>
      <c r="Q6226">
        <f>IF(P6226=1,SUM($P$7:P6226),"")</f>
        <v/>
      </c>
      <c r="R6226">
        <f>IF($A6226="","",IF(ISNUMBER($A6226),$A6226,IFERROR(DATEVALUE($A6226),NA())))</f>
        <v/>
      </c>
    </row>
    <row r="6227">
      <c r="O6227">
        <f>IF($R6227="","",CHOOSE($Q$2,YEAR(R6227)*12+MONTH(R6227),INT((R6227-2)/7),YEAR(R6227)*4+ROUNDUP(MONTH(R6227)/3)))</f>
        <v/>
      </c>
      <c r="P6227">
        <f>IF($R6227="","",IF($R6228="",1,IF(O6227&lt;&gt;O6228,1,0)))</f>
        <v/>
      </c>
      <c r="Q6227">
        <f>IF(P6227=1,SUM($P$7:P6227),"")</f>
        <v/>
      </c>
      <c r="R6227">
        <f>IF($A6227="","",IF(ISNUMBER($A6227),$A6227,IFERROR(DATEVALUE($A6227),NA())))</f>
        <v/>
      </c>
    </row>
    <row r="6228">
      <c r="O6228">
        <f>IF($R6228="","",CHOOSE($Q$2,YEAR(R6228)*12+MONTH(R6228),INT((R6228-2)/7),YEAR(R6228)*4+ROUNDUP(MONTH(R6228)/3)))</f>
        <v/>
      </c>
      <c r="P6228">
        <f>IF($R6228="","",IF($R6229="",1,IF(O6228&lt;&gt;O6229,1,0)))</f>
        <v/>
      </c>
      <c r="Q6228">
        <f>IF(P6228=1,SUM($P$7:P6228),"")</f>
        <v/>
      </c>
      <c r="R6228">
        <f>IF($A6228="","",IF(ISNUMBER($A6228),$A6228,IFERROR(DATEVALUE($A6228),NA())))</f>
        <v/>
      </c>
    </row>
    <row r="6229">
      <c r="O6229">
        <f>IF($R6229="","",CHOOSE($Q$2,YEAR(R6229)*12+MONTH(R6229),INT((R6229-2)/7),YEAR(R6229)*4+ROUNDUP(MONTH(R6229)/3)))</f>
        <v/>
      </c>
      <c r="P6229">
        <f>IF($R6229="","",IF($R6230="",1,IF(O6229&lt;&gt;O6230,1,0)))</f>
        <v/>
      </c>
      <c r="Q6229">
        <f>IF(P6229=1,SUM($P$7:P6229),"")</f>
        <v/>
      </c>
      <c r="R6229">
        <f>IF($A6229="","",IF(ISNUMBER($A6229),$A6229,IFERROR(DATEVALUE($A6229),NA())))</f>
        <v/>
      </c>
    </row>
    <row r="6230">
      <c r="O6230">
        <f>IF($R6230="","",CHOOSE($Q$2,YEAR(R6230)*12+MONTH(R6230),INT((R6230-2)/7),YEAR(R6230)*4+ROUNDUP(MONTH(R6230)/3)))</f>
        <v/>
      </c>
      <c r="P6230">
        <f>IF($R6230="","",IF($R6231="",1,IF(O6230&lt;&gt;O6231,1,0)))</f>
        <v/>
      </c>
      <c r="Q6230">
        <f>IF(P6230=1,SUM($P$7:P6230),"")</f>
        <v/>
      </c>
      <c r="R6230">
        <f>IF($A6230="","",IF(ISNUMBER($A6230),$A6230,IFERROR(DATEVALUE($A6230),NA())))</f>
        <v/>
      </c>
    </row>
    <row r="6231">
      <c r="O6231">
        <f>IF($R6231="","",CHOOSE($Q$2,YEAR(R6231)*12+MONTH(R6231),INT((R6231-2)/7),YEAR(R6231)*4+ROUNDUP(MONTH(R6231)/3)))</f>
        <v/>
      </c>
      <c r="P6231">
        <f>IF($R6231="","",IF($R6232="",1,IF(O6231&lt;&gt;O6232,1,0)))</f>
        <v/>
      </c>
      <c r="Q6231">
        <f>IF(P6231=1,SUM($P$7:P6231),"")</f>
        <v/>
      </c>
      <c r="R6231">
        <f>IF($A6231="","",IF(ISNUMBER($A6231),$A6231,IFERROR(DATEVALUE($A6231),NA())))</f>
        <v/>
      </c>
    </row>
    <row r="6232">
      <c r="O6232">
        <f>IF($R6232="","",CHOOSE($Q$2,YEAR(R6232)*12+MONTH(R6232),INT((R6232-2)/7),YEAR(R6232)*4+ROUNDUP(MONTH(R6232)/3)))</f>
        <v/>
      </c>
      <c r="P6232">
        <f>IF($R6232="","",IF($R6233="",1,IF(O6232&lt;&gt;O6233,1,0)))</f>
        <v/>
      </c>
      <c r="Q6232">
        <f>IF(P6232=1,SUM($P$7:P6232),"")</f>
        <v/>
      </c>
      <c r="R6232">
        <f>IF($A6232="","",IF(ISNUMBER($A6232),$A6232,IFERROR(DATEVALUE($A6232),NA())))</f>
        <v/>
      </c>
    </row>
    <row r="6233">
      <c r="O6233">
        <f>IF($R6233="","",CHOOSE($Q$2,YEAR(R6233)*12+MONTH(R6233),INT((R6233-2)/7),YEAR(R6233)*4+ROUNDUP(MONTH(R6233)/3)))</f>
        <v/>
      </c>
      <c r="P6233">
        <f>IF($R6233="","",IF($R6234="",1,IF(O6233&lt;&gt;O6234,1,0)))</f>
        <v/>
      </c>
      <c r="Q6233">
        <f>IF(P6233=1,SUM($P$7:P6233),"")</f>
        <v/>
      </c>
      <c r="R6233">
        <f>IF($A6233="","",IF(ISNUMBER($A6233),$A6233,IFERROR(DATEVALUE($A6233),NA())))</f>
        <v/>
      </c>
    </row>
    <row r="6234">
      <c r="O6234">
        <f>IF($R6234="","",CHOOSE($Q$2,YEAR(R6234)*12+MONTH(R6234),INT((R6234-2)/7),YEAR(R6234)*4+ROUNDUP(MONTH(R6234)/3)))</f>
        <v/>
      </c>
      <c r="P6234">
        <f>IF($R6234="","",IF($R6235="",1,IF(O6234&lt;&gt;O6235,1,0)))</f>
        <v/>
      </c>
      <c r="Q6234">
        <f>IF(P6234=1,SUM($P$7:P6234),"")</f>
        <v/>
      </c>
      <c r="R6234">
        <f>IF($A6234="","",IF(ISNUMBER($A6234),$A6234,IFERROR(DATEVALUE($A6234),NA())))</f>
        <v/>
      </c>
    </row>
    <row r="6235">
      <c r="O6235">
        <f>IF($R6235="","",CHOOSE($Q$2,YEAR(R6235)*12+MONTH(R6235),INT((R6235-2)/7),YEAR(R6235)*4+ROUNDUP(MONTH(R6235)/3)))</f>
        <v/>
      </c>
      <c r="P6235">
        <f>IF($R6235="","",IF($R6236="",1,IF(O6235&lt;&gt;O6236,1,0)))</f>
        <v/>
      </c>
      <c r="Q6235">
        <f>IF(P6235=1,SUM($P$7:P6235),"")</f>
        <v/>
      </c>
      <c r="R6235">
        <f>IF($A6235="","",IF(ISNUMBER($A6235),$A6235,IFERROR(DATEVALUE($A6235),NA())))</f>
        <v/>
      </c>
    </row>
    <row r="6236">
      <c r="O6236">
        <f>IF($R6236="","",CHOOSE($Q$2,YEAR(R6236)*12+MONTH(R6236),INT((R6236-2)/7),YEAR(R6236)*4+ROUNDUP(MONTH(R6236)/3)))</f>
        <v/>
      </c>
      <c r="P6236">
        <f>IF($R6236="","",IF($R6237="",1,IF(O6236&lt;&gt;O6237,1,0)))</f>
        <v/>
      </c>
      <c r="Q6236">
        <f>IF(P6236=1,SUM($P$7:P6236),"")</f>
        <v/>
      </c>
      <c r="R6236">
        <f>IF($A6236="","",IF(ISNUMBER($A6236),$A6236,IFERROR(DATEVALUE($A6236),NA())))</f>
        <v/>
      </c>
    </row>
    <row r="6237">
      <c r="O6237">
        <f>IF($R6237="","",CHOOSE($Q$2,YEAR(R6237)*12+MONTH(R6237),INT((R6237-2)/7),YEAR(R6237)*4+ROUNDUP(MONTH(R6237)/3)))</f>
        <v/>
      </c>
      <c r="P6237">
        <f>IF($R6237="","",IF($R6238="",1,IF(O6237&lt;&gt;O6238,1,0)))</f>
        <v/>
      </c>
      <c r="Q6237">
        <f>IF(P6237=1,SUM($P$7:P6237),"")</f>
        <v/>
      </c>
      <c r="R6237">
        <f>IF($A6237="","",IF(ISNUMBER($A6237),$A6237,IFERROR(DATEVALUE($A6237),NA())))</f>
        <v/>
      </c>
    </row>
    <row r="6238">
      <c r="O6238">
        <f>IF($R6238="","",CHOOSE($Q$2,YEAR(R6238)*12+MONTH(R6238),INT((R6238-2)/7),YEAR(R6238)*4+ROUNDUP(MONTH(R6238)/3)))</f>
        <v/>
      </c>
      <c r="P6238">
        <f>IF($R6238="","",IF($R6239="",1,IF(O6238&lt;&gt;O6239,1,0)))</f>
        <v/>
      </c>
      <c r="Q6238">
        <f>IF(P6238=1,SUM($P$7:P6238),"")</f>
        <v/>
      </c>
      <c r="R6238">
        <f>IF($A6238="","",IF(ISNUMBER($A6238),$A6238,IFERROR(DATEVALUE($A6238),NA())))</f>
        <v/>
      </c>
    </row>
    <row r="6239">
      <c r="O6239">
        <f>IF($R6239="","",CHOOSE($Q$2,YEAR(R6239)*12+MONTH(R6239),INT((R6239-2)/7),YEAR(R6239)*4+ROUNDUP(MONTH(R6239)/3)))</f>
        <v/>
      </c>
      <c r="P6239">
        <f>IF($R6239="","",IF($R6240="",1,IF(O6239&lt;&gt;O6240,1,0)))</f>
        <v/>
      </c>
      <c r="Q6239">
        <f>IF(P6239=1,SUM($P$7:P6239),"")</f>
        <v/>
      </c>
      <c r="R6239">
        <f>IF($A6239="","",IF(ISNUMBER($A6239),$A6239,IFERROR(DATEVALUE($A6239),NA())))</f>
        <v/>
      </c>
    </row>
    <row r="6240">
      <c r="O6240">
        <f>IF($R6240="","",CHOOSE($Q$2,YEAR(R6240)*12+MONTH(R6240),INT((R6240-2)/7),YEAR(R6240)*4+ROUNDUP(MONTH(R6240)/3)))</f>
        <v/>
      </c>
      <c r="P6240">
        <f>IF($R6240="","",IF($R6241="",1,IF(O6240&lt;&gt;O6241,1,0)))</f>
        <v/>
      </c>
      <c r="Q6240">
        <f>IF(P6240=1,SUM($P$7:P6240),"")</f>
        <v/>
      </c>
      <c r="R6240">
        <f>IF($A6240="","",IF(ISNUMBER($A6240),$A6240,IFERROR(DATEVALUE($A6240),NA())))</f>
        <v/>
      </c>
    </row>
    <row r="6241">
      <c r="O6241">
        <f>IF($R6241="","",CHOOSE($Q$2,YEAR(R6241)*12+MONTH(R6241),INT((R6241-2)/7),YEAR(R6241)*4+ROUNDUP(MONTH(R6241)/3)))</f>
        <v/>
      </c>
      <c r="P6241">
        <f>IF($R6241="","",IF($R6242="",1,IF(O6241&lt;&gt;O6242,1,0)))</f>
        <v/>
      </c>
      <c r="Q6241">
        <f>IF(P6241=1,SUM($P$7:P6241),"")</f>
        <v/>
      </c>
      <c r="R6241">
        <f>IF($A6241="","",IF(ISNUMBER($A6241),$A6241,IFERROR(DATEVALUE($A6241),NA())))</f>
        <v/>
      </c>
    </row>
    <row r="6242">
      <c r="O6242">
        <f>IF($R6242="","",CHOOSE($Q$2,YEAR(R6242)*12+MONTH(R6242),INT((R6242-2)/7),YEAR(R6242)*4+ROUNDUP(MONTH(R6242)/3)))</f>
        <v/>
      </c>
      <c r="P6242">
        <f>IF($R6242="","",IF($R6243="",1,IF(O6242&lt;&gt;O6243,1,0)))</f>
        <v/>
      </c>
      <c r="Q6242">
        <f>IF(P6242=1,SUM($P$7:P6242),"")</f>
        <v/>
      </c>
      <c r="R6242">
        <f>IF($A6242="","",IF(ISNUMBER($A6242),$A6242,IFERROR(DATEVALUE($A6242),NA())))</f>
        <v/>
      </c>
    </row>
    <row r="6243">
      <c r="O6243">
        <f>IF($R6243="","",CHOOSE($Q$2,YEAR(R6243)*12+MONTH(R6243),INT((R6243-2)/7),YEAR(R6243)*4+ROUNDUP(MONTH(R6243)/3)))</f>
        <v/>
      </c>
      <c r="P6243">
        <f>IF($R6243="","",IF($R6244="",1,IF(O6243&lt;&gt;O6244,1,0)))</f>
        <v/>
      </c>
      <c r="Q6243">
        <f>IF(P6243=1,SUM($P$7:P6243),"")</f>
        <v/>
      </c>
      <c r="R6243">
        <f>IF($A6243="","",IF(ISNUMBER($A6243),$A6243,IFERROR(DATEVALUE($A6243),NA())))</f>
        <v/>
      </c>
    </row>
    <row r="6244">
      <c r="O6244">
        <f>IF($R6244="","",CHOOSE($Q$2,YEAR(R6244)*12+MONTH(R6244),INT((R6244-2)/7),YEAR(R6244)*4+ROUNDUP(MONTH(R6244)/3)))</f>
        <v/>
      </c>
      <c r="P6244">
        <f>IF($R6244="","",IF($R6245="",1,IF(O6244&lt;&gt;O6245,1,0)))</f>
        <v/>
      </c>
      <c r="Q6244">
        <f>IF(P6244=1,SUM($P$7:P6244),"")</f>
        <v/>
      </c>
      <c r="R6244">
        <f>IF($A6244="","",IF(ISNUMBER($A6244),$A6244,IFERROR(DATEVALUE($A6244),NA())))</f>
        <v/>
      </c>
    </row>
    <row r="6245">
      <c r="O6245">
        <f>IF($R6245="","",CHOOSE($Q$2,YEAR(R6245)*12+MONTH(R6245),INT((R6245-2)/7),YEAR(R6245)*4+ROUNDUP(MONTH(R6245)/3)))</f>
        <v/>
      </c>
      <c r="P6245">
        <f>IF($R6245="","",IF($R6246="",1,IF(O6245&lt;&gt;O6246,1,0)))</f>
        <v/>
      </c>
      <c r="Q6245">
        <f>IF(P6245=1,SUM($P$7:P6245),"")</f>
        <v/>
      </c>
      <c r="R6245">
        <f>IF($A6245="","",IF(ISNUMBER($A6245),$A6245,IFERROR(DATEVALUE($A6245),NA())))</f>
        <v/>
      </c>
    </row>
    <row r="6246">
      <c r="O6246">
        <f>IF($R6246="","",CHOOSE($Q$2,YEAR(R6246)*12+MONTH(R6246),INT((R6246-2)/7),YEAR(R6246)*4+ROUNDUP(MONTH(R6246)/3)))</f>
        <v/>
      </c>
      <c r="P6246">
        <f>IF($R6246="","",IF($R6247="",1,IF(O6246&lt;&gt;O6247,1,0)))</f>
        <v/>
      </c>
      <c r="Q6246">
        <f>IF(P6246=1,SUM($P$7:P6246),"")</f>
        <v/>
      </c>
      <c r="R6246">
        <f>IF($A6246="","",IF(ISNUMBER($A6246),$A6246,IFERROR(DATEVALUE($A6246),NA())))</f>
        <v/>
      </c>
    </row>
    <row r="6247">
      <c r="O6247">
        <f>IF($R6247="","",CHOOSE($Q$2,YEAR(R6247)*12+MONTH(R6247),INT((R6247-2)/7),YEAR(R6247)*4+ROUNDUP(MONTH(R6247)/3)))</f>
        <v/>
      </c>
      <c r="P6247">
        <f>IF($R6247="","",IF($R6248="",1,IF(O6247&lt;&gt;O6248,1,0)))</f>
        <v/>
      </c>
      <c r="Q6247">
        <f>IF(P6247=1,SUM($P$7:P6247),"")</f>
        <v/>
      </c>
      <c r="R6247">
        <f>IF($A6247="","",IF(ISNUMBER($A6247),$A6247,IFERROR(DATEVALUE($A6247),NA())))</f>
        <v/>
      </c>
    </row>
    <row r="6248">
      <c r="O6248">
        <f>IF($R6248="","",CHOOSE($Q$2,YEAR(R6248)*12+MONTH(R6248),INT((R6248-2)/7),YEAR(R6248)*4+ROUNDUP(MONTH(R6248)/3)))</f>
        <v/>
      </c>
      <c r="P6248">
        <f>IF($R6248="","",IF($R6249="",1,IF(O6248&lt;&gt;O6249,1,0)))</f>
        <v/>
      </c>
      <c r="Q6248">
        <f>IF(P6248=1,SUM($P$7:P6248),"")</f>
        <v/>
      </c>
      <c r="R6248">
        <f>IF($A6248="","",IF(ISNUMBER($A6248),$A6248,IFERROR(DATEVALUE($A6248),NA())))</f>
        <v/>
      </c>
    </row>
    <row r="6249">
      <c r="O6249">
        <f>IF($R6249="","",CHOOSE($Q$2,YEAR(R6249)*12+MONTH(R6249),INT((R6249-2)/7),YEAR(R6249)*4+ROUNDUP(MONTH(R6249)/3)))</f>
        <v/>
      </c>
      <c r="P6249">
        <f>IF($R6249="","",IF($R6250="",1,IF(O6249&lt;&gt;O6250,1,0)))</f>
        <v/>
      </c>
      <c r="Q6249">
        <f>IF(P6249=1,SUM($P$7:P6249),"")</f>
        <v/>
      </c>
      <c r="R6249">
        <f>IF($A6249="","",IF(ISNUMBER($A6249),$A6249,IFERROR(DATEVALUE($A6249),NA())))</f>
        <v/>
      </c>
    </row>
    <row r="6250">
      <c r="O6250">
        <f>IF($R6250="","",CHOOSE($Q$2,YEAR(R6250)*12+MONTH(R6250),INT((R6250-2)/7),YEAR(R6250)*4+ROUNDUP(MONTH(R6250)/3)))</f>
        <v/>
      </c>
      <c r="P6250">
        <f>IF($R6250="","",IF($R6251="",1,IF(O6250&lt;&gt;O6251,1,0)))</f>
        <v/>
      </c>
      <c r="Q6250">
        <f>IF(P6250=1,SUM($P$7:P6250),"")</f>
        <v/>
      </c>
      <c r="R6250">
        <f>IF($A6250="","",IF(ISNUMBER($A6250),$A6250,IFERROR(DATEVALUE($A6250),NA())))</f>
        <v/>
      </c>
    </row>
    <row r="6251">
      <c r="O6251">
        <f>IF($R6251="","",CHOOSE($Q$2,YEAR(R6251)*12+MONTH(R6251),INT((R6251-2)/7),YEAR(R6251)*4+ROUNDUP(MONTH(R6251)/3)))</f>
        <v/>
      </c>
      <c r="P6251">
        <f>IF($R6251="","",IF($R6252="",1,IF(O6251&lt;&gt;O6252,1,0)))</f>
        <v/>
      </c>
      <c r="Q6251">
        <f>IF(P6251=1,SUM($P$7:P6251),"")</f>
        <v/>
      </c>
      <c r="R6251">
        <f>IF($A6251="","",IF(ISNUMBER($A6251),$A6251,IFERROR(DATEVALUE($A6251),NA())))</f>
        <v/>
      </c>
    </row>
    <row r="6252">
      <c r="O6252">
        <f>IF($R6252="","",CHOOSE($Q$2,YEAR(R6252)*12+MONTH(R6252),INT((R6252-2)/7),YEAR(R6252)*4+ROUNDUP(MONTH(R6252)/3)))</f>
        <v/>
      </c>
      <c r="P6252">
        <f>IF($R6252="","",IF($R6253="",1,IF(O6252&lt;&gt;O6253,1,0)))</f>
        <v/>
      </c>
      <c r="Q6252">
        <f>IF(P6252=1,SUM($P$7:P6252),"")</f>
        <v/>
      </c>
      <c r="R6252">
        <f>IF($A6252="","",IF(ISNUMBER($A6252),$A6252,IFERROR(DATEVALUE($A6252),NA())))</f>
        <v/>
      </c>
    </row>
    <row r="6253">
      <c r="O6253">
        <f>IF($R6253="","",CHOOSE($Q$2,YEAR(R6253)*12+MONTH(R6253),INT((R6253-2)/7),YEAR(R6253)*4+ROUNDUP(MONTH(R6253)/3)))</f>
        <v/>
      </c>
      <c r="P6253">
        <f>IF($R6253="","",IF($R6254="",1,IF(O6253&lt;&gt;O6254,1,0)))</f>
        <v/>
      </c>
      <c r="Q6253">
        <f>IF(P6253=1,SUM($P$7:P6253),"")</f>
        <v/>
      </c>
      <c r="R6253">
        <f>IF($A6253="","",IF(ISNUMBER($A6253),$A6253,IFERROR(DATEVALUE($A6253),NA())))</f>
        <v/>
      </c>
    </row>
    <row r="6254">
      <c r="O6254">
        <f>IF($R6254="","",CHOOSE($Q$2,YEAR(R6254)*12+MONTH(R6254),INT((R6254-2)/7),YEAR(R6254)*4+ROUNDUP(MONTH(R6254)/3)))</f>
        <v/>
      </c>
      <c r="P6254">
        <f>IF($R6254="","",IF($R6255="",1,IF(O6254&lt;&gt;O6255,1,0)))</f>
        <v/>
      </c>
      <c r="Q6254">
        <f>IF(P6254=1,SUM($P$7:P6254),"")</f>
        <v/>
      </c>
      <c r="R6254">
        <f>IF($A6254="","",IF(ISNUMBER($A6254),$A6254,IFERROR(DATEVALUE($A6254),NA())))</f>
        <v/>
      </c>
    </row>
    <row r="6255">
      <c r="O6255">
        <f>IF($R6255="","",CHOOSE($Q$2,YEAR(R6255)*12+MONTH(R6255),INT((R6255-2)/7),YEAR(R6255)*4+ROUNDUP(MONTH(R6255)/3)))</f>
        <v/>
      </c>
      <c r="P6255">
        <f>IF($R6255="","",IF($R6256="",1,IF(O6255&lt;&gt;O6256,1,0)))</f>
        <v/>
      </c>
      <c r="Q6255">
        <f>IF(P6255=1,SUM($P$7:P6255),"")</f>
        <v/>
      </c>
      <c r="R6255">
        <f>IF($A6255="","",IF(ISNUMBER($A6255),$A6255,IFERROR(DATEVALUE($A6255),NA())))</f>
        <v/>
      </c>
    </row>
    <row r="6256">
      <c r="O6256">
        <f>IF($R6256="","",CHOOSE($Q$2,YEAR(R6256)*12+MONTH(R6256),INT((R6256-2)/7),YEAR(R6256)*4+ROUNDUP(MONTH(R6256)/3)))</f>
        <v/>
      </c>
      <c r="P6256">
        <f>IF($R6256="","",IF($R6257="",1,IF(O6256&lt;&gt;O6257,1,0)))</f>
        <v/>
      </c>
      <c r="Q6256">
        <f>IF(P6256=1,SUM($P$7:P6256),"")</f>
        <v/>
      </c>
      <c r="R6256">
        <f>IF($A6256="","",IF(ISNUMBER($A6256),$A6256,IFERROR(DATEVALUE($A6256),NA())))</f>
        <v/>
      </c>
    </row>
    <row r="6257">
      <c r="O6257">
        <f>IF($R6257="","",CHOOSE($Q$2,YEAR(R6257)*12+MONTH(R6257),INT((R6257-2)/7),YEAR(R6257)*4+ROUNDUP(MONTH(R6257)/3)))</f>
        <v/>
      </c>
      <c r="P6257">
        <f>IF($R6257="","",IF($R6258="",1,IF(O6257&lt;&gt;O6258,1,0)))</f>
        <v/>
      </c>
      <c r="Q6257">
        <f>IF(P6257=1,SUM($P$7:P6257),"")</f>
        <v/>
      </c>
      <c r="R6257">
        <f>IF($A6257="","",IF(ISNUMBER($A6257),$A6257,IFERROR(DATEVALUE($A6257),NA())))</f>
        <v/>
      </c>
    </row>
    <row r="6258">
      <c r="O6258">
        <f>IF($R6258="","",CHOOSE($Q$2,YEAR(R6258)*12+MONTH(R6258),INT((R6258-2)/7),YEAR(R6258)*4+ROUNDUP(MONTH(R6258)/3)))</f>
        <v/>
      </c>
      <c r="P6258">
        <f>IF($R6258="","",IF($R6259="",1,IF(O6258&lt;&gt;O6259,1,0)))</f>
        <v/>
      </c>
      <c r="Q6258">
        <f>IF(P6258=1,SUM($P$7:P6258),"")</f>
        <v/>
      </c>
      <c r="R6258">
        <f>IF($A6258="","",IF(ISNUMBER($A6258),$A6258,IFERROR(DATEVALUE($A6258),NA())))</f>
        <v/>
      </c>
    </row>
    <row r="6259">
      <c r="O6259">
        <f>IF($R6259="","",CHOOSE($Q$2,YEAR(R6259)*12+MONTH(R6259),INT((R6259-2)/7),YEAR(R6259)*4+ROUNDUP(MONTH(R6259)/3)))</f>
        <v/>
      </c>
      <c r="P6259">
        <f>IF($R6259="","",IF($R6260="",1,IF(O6259&lt;&gt;O6260,1,0)))</f>
        <v/>
      </c>
      <c r="Q6259">
        <f>IF(P6259=1,SUM($P$7:P6259),"")</f>
        <v/>
      </c>
      <c r="R6259">
        <f>IF($A6259="","",IF(ISNUMBER($A6259),$A6259,IFERROR(DATEVALUE($A6259),NA())))</f>
        <v/>
      </c>
    </row>
    <row r="6260">
      <c r="O6260">
        <f>IF($R6260="","",CHOOSE($Q$2,YEAR(R6260)*12+MONTH(R6260),INT((R6260-2)/7),YEAR(R6260)*4+ROUNDUP(MONTH(R6260)/3)))</f>
        <v/>
      </c>
      <c r="P6260">
        <f>IF($R6260="","",IF($R6261="",1,IF(O6260&lt;&gt;O6261,1,0)))</f>
        <v/>
      </c>
      <c r="Q6260">
        <f>IF(P6260=1,SUM($P$7:P6260),"")</f>
        <v/>
      </c>
      <c r="R6260">
        <f>IF($A6260="","",IF(ISNUMBER($A6260),$A6260,IFERROR(DATEVALUE($A6260),NA())))</f>
        <v/>
      </c>
    </row>
    <row r="6261">
      <c r="O6261">
        <f>IF($R6261="","",CHOOSE($Q$2,YEAR(R6261)*12+MONTH(R6261),INT((R6261-2)/7),YEAR(R6261)*4+ROUNDUP(MONTH(R6261)/3)))</f>
        <v/>
      </c>
      <c r="P6261">
        <f>IF($R6261="","",IF($R6262="",1,IF(O6261&lt;&gt;O6262,1,0)))</f>
        <v/>
      </c>
      <c r="Q6261">
        <f>IF(P6261=1,SUM($P$7:P6261),"")</f>
        <v/>
      </c>
      <c r="R6261">
        <f>IF($A6261="","",IF(ISNUMBER($A6261),$A6261,IFERROR(DATEVALUE($A6261),NA())))</f>
        <v/>
      </c>
    </row>
    <row r="6262">
      <c r="O6262">
        <f>IF($R6262="","",CHOOSE($Q$2,YEAR(R6262)*12+MONTH(R6262),INT((R6262-2)/7),YEAR(R6262)*4+ROUNDUP(MONTH(R6262)/3)))</f>
        <v/>
      </c>
      <c r="P6262">
        <f>IF($R6262="","",IF($R6263="",1,IF(O6262&lt;&gt;O6263,1,0)))</f>
        <v/>
      </c>
      <c r="Q6262">
        <f>IF(P6262=1,SUM($P$7:P6262),"")</f>
        <v/>
      </c>
      <c r="R6262">
        <f>IF($A6262="","",IF(ISNUMBER($A6262),$A6262,IFERROR(DATEVALUE($A6262),NA())))</f>
        <v/>
      </c>
    </row>
    <row r="6263">
      <c r="O6263">
        <f>IF($R6263="","",CHOOSE($Q$2,YEAR(R6263)*12+MONTH(R6263),INT((R6263-2)/7),YEAR(R6263)*4+ROUNDUP(MONTH(R6263)/3)))</f>
        <v/>
      </c>
      <c r="P6263">
        <f>IF($R6263="","",IF($R6264="",1,IF(O6263&lt;&gt;O6264,1,0)))</f>
        <v/>
      </c>
      <c r="Q6263">
        <f>IF(P6263=1,SUM($P$7:P6263),"")</f>
        <v/>
      </c>
      <c r="R6263">
        <f>IF($A6263="","",IF(ISNUMBER($A6263),$A6263,IFERROR(DATEVALUE($A6263),NA())))</f>
        <v/>
      </c>
    </row>
    <row r="6264">
      <c r="O6264">
        <f>IF($R6264="","",CHOOSE($Q$2,YEAR(R6264)*12+MONTH(R6264),INT((R6264-2)/7),YEAR(R6264)*4+ROUNDUP(MONTH(R6264)/3)))</f>
        <v/>
      </c>
      <c r="P6264">
        <f>IF($R6264="","",IF($R6265="",1,IF(O6264&lt;&gt;O6265,1,0)))</f>
        <v/>
      </c>
      <c r="Q6264">
        <f>IF(P6264=1,SUM($P$7:P6264),"")</f>
        <v/>
      </c>
      <c r="R6264">
        <f>IF($A6264="","",IF(ISNUMBER($A6264),$A6264,IFERROR(DATEVALUE($A6264),NA())))</f>
        <v/>
      </c>
    </row>
    <row r="6265">
      <c r="O6265">
        <f>IF($R6265="","",CHOOSE($Q$2,YEAR(R6265)*12+MONTH(R6265),INT((R6265-2)/7),YEAR(R6265)*4+ROUNDUP(MONTH(R6265)/3)))</f>
        <v/>
      </c>
      <c r="P6265">
        <f>IF($R6265="","",IF($R6266="",1,IF(O6265&lt;&gt;O6266,1,0)))</f>
        <v/>
      </c>
      <c r="Q6265">
        <f>IF(P6265=1,SUM($P$7:P6265),"")</f>
        <v/>
      </c>
      <c r="R6265">
        <f>IF($A6265="","",IF(ISNUMBER($A6265),$A6265,IFERROR(DATEVALUE($A6265),NA())))</f>
        <v/>
      </c>
    </row>
    <row r="6266">
      <c r="O6266">
        <f>IF($R6266="","",CHOOSE($Q$2,YEAR(R6266)*12+MONTH(R6266),INT((R6266-2)/7),YEAR(R6266)*4+ROUNDUP(MONTH(R6266)/3)))</f>
        <v/>
      </c>
      <c r="P6266">
        <f>IF($R6266="","",IF($R6267="",1,IF(O6266&lt;&gt;O6267,1,0)))</f>
        <v/>
      </c>
      <c r="Q6266">
        <f>IF(P6266=1,SUM($P$7:P6266),"")</f>
        <v/>
      </c>
      <c r="R6266">
        <f>IF($A6266="","",IF(ISNUMBER($A6266),$A6266,IFERROR(DATEVALUE($A6266),NA())))</f>
        <v/>
      </c>
    </row>
    <row r="6267">
      <c r="O6267">
        <f>IF($R6267="","",CHOOSE($Q$2,YEAR(R6267)*12+MONTH(R6267),INT((R6267-2)/7),YEAR(R6267)*4+ROUNDUP(MONTH(R6267)/3)))</f>
        <v/>
      </c>
      <c r="P6267">
        <f>IF($R6267="","",IF($R6268="",1,IF(O6267&lt;&gt;O6268,1,0)))</f>
        <v/>
      </c>
      <c r="Q6267">
        <f>IF(P6267=1,SUM($P$7:P6267),"")</f>
        <v/>
      </c>
      <c r="R6267">
        <f>IF($A6267="","",IF(ISNUMBER($A6267),$A6267,IFERROR(DATEVALUE($A6267),NA())))</f>
        <v/>
      </c>
    </row>
    <row r="6268">
      <c r="O6268">
        <f>IF($R6268="","",CHOOSE($Q$2,YEAR(R6268)*12+MONTH(R6268),INT((R6268-2)/7),YEAR(R6268)*4+ROUNDUP(MONTH(R6268)/3)))</f>
        <v/>
      </c>
      <c r="P6268">
        <f>IF($R6268="","",IF($R6269="",1,IF(O6268&lt;&gt;O6269,1,0)))</f>
        <v/>
      </c>
      <c r="Q6268">
        <f>IF(P6268=1,SUM($P$7:P6268),"")</f>
        <v/>
      </c>
      <c r="R6268">
        <f>IF($A6268="","",IF(ISNUMBER($A6268),$A6268,IFERROR(DATEVALUE($A6268),NA())))</f>
        <v/>
      </c>
    </row>
    <row r="6269">
      <c r="O6269">
        <f>IF($R6269="","",CHOOSE($Q$2,YEAR(R6269)*12+MONTH(R6269),INT((R6269-2)/7),YEAR(R6269)*4+ROUNDUP(MONTH(R6269)/3)))</f>
        <v/>
      </c>
      <c r="P6269">
        <f>IF($R6269="","",IF($R6270="",1,IF(O6269&lt;&gt;O6270,1,0)))</f>
        <v/>
      </c>
      <c r="Q6269">
        <f>IF(P6269=1,SUM($P$7:P6269),"")</f>
        <v/>
      </c>
      <c r="R6269">
        <f>IF($A6269="","",IF(ISNUMBER($A6269),$A6269,IFERROR(DATEVALUE($A6269),NA())))</f>
        <v/>
      </c>
    </row>
    <row r="6270">
      <c r="O6270">
        <f>IF($R6270="","",CHOOSE($Q$2,YEAR(R6270)*12+MONTH(R6270),INT((R6270-2)/7),YEAR(R6270)*4+ROUNDUP(MONTH(R6270)/3)))</f>
        <v/>
      </c>
      <c r="P6270">
        <f>IF($R6270="","",IF($R6271="",1,IF(O6270&lt;&gt;O6271,1,0)))</f>
        <v/>
      </c>
      <c r="Q6270">
        <f>IF(P6270=1,SUM($P$7:P6270),"")</f>
        <v/>
      </c>
      <c r="R6270">
        <f>IF($A6270="","",IF(ISNUMBER($A6270),$A6270,IFERROR(DATEVALUE($A6270),NA())))</f>
        <v/>
      </c>
    </row>
    <row r="6271">
      <c r="O6271">
        <f>IF($R6271="","",CHOOSE($Q$2,YEAR(R6271)*12+MONTH(R6271),INT((R6271-2)/7),YEAR(R6271)*4+ROUNDUP(MONTH(R6271)/3)))</f>
        <v/>
      </c>
      <c r="P6271">
        <f>IF($R6271="","",IF($R6272="",1,IF(O6271&lt;&gt;O6272,1,0)))</f>
        <v/>
      </c>
      <c r="Q6271">
        <f>IF(P6271=1,SUM($P$7:P6271),"")</f>
        <v/>
      </c>
      <c r="R6271">
        <f>IF($A6271="","",IF(ISNUMBER($A6271),$A6271,IFERROR(DATEVALUE($A6271),NA())))</f>
        <v/>
      </c>
    </row>
    <row r="6272">
      <c r="O6272">
        <f>IF($R6272="","",CHOOSE($Q$2,YEAR(R6272)*12+MONTH(R6272),INT((R6272-2)/7),YEAR(R6272)*4+ROUNDUP(MONTH(R6272)/3)))</f>
        <v/>
      </c>
      <c r="P6272">
        <f>IF($R6272="","",IF($R6273="",1,IF(O6272&lt;&gt;O6273,1,0)))</f>
        <v/>
      </c>
      <c r="Q6272">
        <f>IF(P6272=1,SUM($P$7:P6272),"")</f>
        <v/>
      </c>
      <c r="R6272">
        <f>IF($A6272="","",IF(ISNUMBER($A6272),$A6272,IFERROR(DATEVALUE($A6272),NA())))</f>
        <v/>
      </c>
    </row>
    <row r="6273">
      <c r="O6273">
        <f>IF($R6273="","",CHOOSE($Q$2,YEAR(R6273)*12+MONTH(R6273),INT((R6273-2)/7),YEAR(R6273)*4+ROUNDUP(MONTH(R6273)/3)))</f>
        <v/>
      </c>
      <c r="P6273">
        <f>IF($R6273="","",IF($R6274="",1,IF(O6273&lt;&gt;O6274,1,0)))</f>
        <v/>
      </c>
      <c r="Q6273">
        <f>IF(P6273=1,SUM($P$7:P6273),"")</f>
        <v/>
      </c>
      <c r="R6273">
        <f>IF($A6273="","",IF(ISNUMBER($A6273),$A6273,IFERROR(DATEVALUE($A6273),NA())))</f>
        <v/>
      </c>
    </row>
    <row r="6274">
      <c r="O6274">
        <f>IF($R6274="","",CHOOSE($Q$2,YEAR(R6274)*12+MONTH(R6274),INT((R6274-2)/7),YEAR(R6274)*4+ROUNDUP(MONTH(R6274)/3)))</f>
        <v/>
      </c>
      <c r="P6274">
        <f>IF($R6274="","",IF($R6275="",1,IF(O6274&lt;&gt;O6275,1,0)))</f>
        <v/>
      </c>
      <c r="Q6274">
        <f>IF(P6274=1,SUM($P$7:P6274),"")</f>
        <v/>
      </c>
      <c r="R6274">
        <f>IF($A6274="","",IF(ISNUMBER($A6274),$A6274,IFERROR(DATEVALUE($A6274),NA())))</f>
        <v/>
      </c>
    </row>
    <row r="6275">
      <c r="O6275">
        <f>IF($R6275="","",CHOOSE($Q$2,YEAR(R6275)*12+MONTH(R6275),INT((R6275-2)/7),YEAR(R6275)*4+ROUNDUP(MONTH(R6275)/3)))</f>
        <v/>
      </c>
      <c r="P6275">
        <f>IF($R6275="","",IF($R6276="",1,IF(O6275&lt;&gt;O6276,1,0)))</f>
        <v/>
      </c>
      <c r="Q6275">
        <f>IF(P6275=1,SUM($P$7:P6275),"")</f>
        <v/>
      </c>
      <c r="R6275">
        <f>IF($A6275="","",IF(ISNUMBER($A6275),$A6275,IFERROR(DATEVALUE($A6275),NA())))</f>
        <v/>
      </c>
    </row>
    <row r="6276">
      <c r="O6276">
        <f>IF($R6276="","",CHOOSE($Q$2,YEAR(R6276)*12+MONTH(R6276),INT((R6276-2)/7),YEAR(R6276)*4+ROUNDUP(MONTH(R6276)/3)))</f>
        <v/>
      </c>
      <c r="P6276">
        <f>IF($R6276="","",IF($R6277="",1,IF(O6276&lt;&gt;O6277,1,0)))</f>
        <v/>
      </c>
      <c r="Q6276">
        <f>IF(P6276=1,SUM($P$7:P6276),"")</f>
        <v/>
      </c>
      <c r="R6276">
        <f>IF($A6276="","",IF(ISNUMBER($A6276),$A6276,IFERROR(DATEVALUE($A6276),NA())))</f>
        <v/>
      </c>
    </row>
    <row r="6277">
      <c r="O6277">
        <f>IF($R6277="","",CHOOSE($Q$2,YEAR(R6277)*12+MONTH(R6277),INT((R6277-2)/7),YEAR(R6277)*4+ROUNDUP(MONTH(R6277)/3)))</f>
        <v/>
      </c>
      <c r="P6277">
        <f>IF($R6277="","",IF($R6278="",1,IF(O6277&lt;&gt;O6278,1,0)))</f>
        <v/>
      </c>
      <c r="Q6277">
        <f>IF(P6277=1,SUM($P$7:P6277),"")</f>
        <v/>
      </c>
      <c r="R6277">
        <f>IF($A6277="","",IF(ISNUMBER($A6277),$A6277,IFERROR(DATEVALUE($A6277),NA())))</f>
        <v/>
      </c>
    </row>
    <row r="6278">
      <c r="O6278">
        <f>IF($R6278="","",CHOOSE($Q$2,YEAR(R6278)*12+MONTH(R6278),INT((R6278-2)/7),YEAR(R6278)*4+ROUNDUP(MONTH(R6278)/3)))</f>
        <v/>
      </c>
      <c r="P6278">
        <f>IF($R6278="","",IF($R6279="",1,IF(O6278&lt;&gt;O6279,1,0)))</f>
        <v/>
      </c>
      <c r="Q6278">
        <f>IF(P6278=1,SUM($P$7:P6278),"")</f>
        <v/>
      </c>
      <c r="R6278">
        <f>IF($A6278="","",IF(ISNUMBER($A6278),$A6278,IFERROR(DATEVALUE($A6278),NA())))</f>
        <v/>
      </c>
    </row>
    <row r="6279">
      <c r="O6279">
        <f>IF($R6279="","",CHOOSE($Q$2,YEAR(R6279)*12+MONTH(R6279),INT((R6279-2)/7),YEAR(R6279)*4+ROUNDUP(MONTH(R6279)/3)))</f>
        <v/>
      </c>
      <c r="P6279">
        <f>IF($R6279="","",IF($R6280="",1,IF(O6279&lt;&gt;O6280,1,0)))</f>
        <v/>
      </c>
      <c r="Q6279">
        <f>IF(P6279=1,SUM($P$7:P6279),"")</f>
        <v/>
      </c>
      <c r="R6279">
        <f>IF($A6279="","",IF(ISNUMBER($A6279),$A6279,IFERROR(DATEVALUE($A6279),NA())))</f>
        <v/>
      </c>
    </row>
    <row r="6280">
      <c r="O6280">
        <f>IF($R6280="","",CHOOSE($Q$2,YEAR(R6280)*12+MONTH(R6280),INT((R6280-2)/7),YEAR(R6280)*4+ROUNDUP(MONTH(R6280)/3)))</f>
        <v/>
      </c>
      <c r="P6280">
        <f>IF($R6280="","",IF($R6281="",1,IF(O6280&lt;&gt;O6281,1,0)))</f>
        <v/>
      </c>
      <c r="Q6280">
        <f>IF(P6280=1,SUM($P$7:P6280),"")</f>
        <v/>
      </c>
      <c r="R6280">
        <f>IF($A6280="","",IF(ISNUMBER($A6280),$A6280,IFERROR(DATEVALUE($A6280),NA())))</f>
        <v/>
      </c>
    </row>
    <row r="6281">
      <c r="O6281">
        <f>IF($R6281="","",CHOOSE($Q$2,YEAR(R6281)*12+MONTH(R6281),INT((R6281-2)/7),YEAR(R6281)*4+ROUNDUP(MONTH(R6281)/3)))</f>
        <v/>
      </c>
      <c r="P6281">
        <f>IF($R6281="","",IF($R6282="",1,IF(O6281&lt;&gt;O6282,1,0)))</f>
        <v/>
      </c>
      <c r="Q6281">
        <f>IF(P6281=1,SUM($P$7:P6281),"")</f>
        <v/>
      </c>
      <c r="R6281">
        <f>IF($A6281="","",IF(ISNUMBER($A6281),$A6281,IFERROR(DATEVALUE($A6281),NA())))</f>
        <v/>
      </c>
    </row>
    <row r="6282">
      <c r="O6282">
        <f>IF($R6282="","",CHOOSE($Q$2,YEAR(R6282)*12+MONTH(R6282),INT((R6282-2)/7),YEAR(R6282)*4+ROUNDUP(MONTH(R6282)/3)))</f>
        <v/>
      </c>
      <c r="P6282">
        <f>IF($R6282="","",IF($R6283="",1,IF(O6282&lt;&gt;O6283,1,0)))</f>
        <v/>
      </c>
      <c r="Q6282">
        <f>IF(P6282=1,SUM($P$7:P6282),"")</f>
        <v/>
      </c>
      <c r="R6282">
        <f>IF($A6282="","",IF(ISNUMBER($A6282),$A6282,IFERROR(DATEVALUE($A6282),NA())))</f>
        <v/>
      </c>
    </row>
    <row r="6283">
      <c r="O6283">
        <f>IF($R6283="","",CHOOSE($Q$2,YEAR(R6283)*12+MONTH(R6283),INT((R6283-2)/7),YEAR(R6283)*4+ROUNDUP(MONTH(R6283)/3)))</f>
        <v/>
      </c>
      <c r="P6283">
        <f>IF($R6283="","",IF($R6284="",1,IF(O6283&lt;&gt;O6284,1,0)))</f>
        <v/>
      </c>
      <c r="Q6283">
        <f>IF(P6283=1,SUM($P$7:P6283),"")</f>
        <v/>
      </c>
      <c r="R6283">
        <f>IF($A6283="","",IF(ISNUMBER($A6283),$A6283,IFERROR(DATEVALUE($A6283),NA())))</f>
        <v/>
      </c>
    </row>
    <row r="6284">
      <c r="O6284">
        <f>IF($R6284="","",CHOOSE($Q$2,YEAR(R6284)*12+MONTH(R6284),INT((R6284-2)/7),YEAR(R6284)*4+ROUNDUP(MONTH(R6284)/3)))</f>
        <v/>
      </c>
      <c r="P6284">
        <f>IF($R6284="","",IF($R6285="",1,IF(O6284&lt;&gt;O6285,1,0)))</f>
        <v/>
      </c>
      <c r="Q6284">
        <f>IF(P6284=1,SUM($P$7:P6284),"")</f>
        <v/>
      </c>
      <c r="R6284">
        <f>IF($A6284="","",IF(ISNUMBER($A6284),$A6284,IFERROR(DATEVALUE($A6284),NA())))</f>
        <v/>
      </c>
    </row>
    <row r="6285">
      <c r="O6285">
        <f>IF($R6285="","",CHOOSE($Q$2,YEAR(R6285)*12+MONTH(R6285),INT((R6285-2)/7),YEAR(R6285)*4+ROUNDUP(MONTH(R6285)/3)))</f>
        <v/>
      </c>
      <c r="P6285">
        <f>IF($R6285="","",IF($R6286="",1,IF(O6285&lt;&gt;O6286,1,0)))</f>
        <v/>
      </c>
      <c r="Q6285">
        <f>IF(P6285=1,SUM($P$7:P6285),"")</f>
        <v/>
      </c>
      <c r="R6285">
        <f>IF($A6285="","",IF(ISNUMBER($A6285),$A6285,IFERROR(DATEVALUE($A6285),NA())))</f>
        <v/>
      </c>
    </row>
    <row r="6286">
      <c r="O6286">
        <f>IF($R6286="","",CHOOSE($Q$2,YEAR(R6286)*12+MONTH(R6286),INT((R6286-2)/7),YEAR(R6286)*4+ROUNDUP(MONTH(R6286)/3)))</f>
        <v/>
      </c>
      <c r="P6286">
        <f>IF($R6286="","",IF($R6287="",1,IF(O6286&lt;&gt;O6287,1,0)))</f>
        <v/>
      </c>
      <c r="Q6286">
        <f>IF(P6286=1,SUM($P$7:P6286),"")</f>
        <v/>
      </c>
      <c r="R6286">
        <f>IF($A6286="","",IF(ISNUMBER($A6286),$A6286,IFERROR(DATEVALUE($A6286),NA())))</f>
        <v/>
      </c>
    </row>
    <row r="6287">
      <c r="O6287">
        <f>IF($R6287="","",CHOOSE($Q$2,YEAR(R6287)*12+MONTH(R6287),INT((R6287-2)/7),YEAR(R6287)*4+ROUNDUP(MONTH(R6287)/3)))</f>
        <v/>
      </c>
      <c r="P6287">
        <f>IF($R6287="","",IF($R6288="",1,IF(O6287&lt;&gt;O6288,1,0)))</f>
        <v/>
      </c>
      <c r="Q6287">
        <f>IF(P6287=1,SUM($P$7:P6287),"")</f>
        <v/>
      </c>
      <c r="R6287">
        <f>IF($A6287="","",IF(ISNUMBER($A6287),$A6287,IFERROR(DATEVALUE($A6287),NA())))</f>
        <v/>
      </c>
    </row>
    <row r="6288">
      <c r="O6288">
        <f>IF($R6288="","",CHOOSE($Q$2,YEAR(R6288)*12+MONTH(R6288),INT((R6288-2)/7),YEAR(R6288)*4+ROUNDUP(MONTH(R6288)/3)))</f>
        <v/>
      </c>
      <c r="P6288">
        <f>IF($R6288="","",IF($R6289="",1,IF(O6288&lt;&gt;O6289,1,0)))</f>
        <v/>
      </c>
      <c r="Q6288">
        <f>IF(P6288=1,SUM($P$7:P6288),"")</f>
        <v/>
      </c>
      <c r="R6288">
        <f>IF($A6288="","",IF(ISNUMBER($A6288),$A6288,IFERROR(DATEVALUE($A6288),NA())))</f>
        <v/>
      </c>
    </row>
    <row r="6289">
      <c r="O6289">
        <f>IF($R6289="","",CHOOSE($Q$2,YEAR(R6289)*12+MONTH(R6289),INT((R6289-2)/7),YEAR(R6289)*4+ROUNDUP(MONTH(R6289)/3)))</f>
        <v/>
      </c>
      <c r="P6289">
        <f>IF($R6289="","",IF($R6290="",1,IF(O6289&lt;&gt;O6290,1,0)))</f>
        <v/>
      </c>
      <c r="Q6289">
        <f>IF(P6289=1,SUM($P$7:P6289),"")</f>
        <v/>
      </c>
      <c r="R6289">
        <f>IF($A6289="","",IF(ISNUMBER($A6289),$A6289,IFERROR(DATEVALUE($A6289),NA())))</f>
        <v/>
      </c>
    </row>
    <row r="6290">
      <c r="O6290">
        <f>IF($R6290="","",CHOOSE($Q$2,YEAR(R6290)*12+MONTH(R6290),INT((R6290-2)/7),YEAR(R6290)*4+ROUNDUP(MONTH(R6290)/3)))</f>
        <v/>
      </c>
      <c r="P6290">
        <f>IF($R6290="","",IF($R6291="",1,IF(O6290&lt;&gt;O6291,1,0)))</f>
        <v/>
      </c>
      <c r="Q6290">
        <f>IF(P6290=1,SUM($P$7:P6290),"")</f>
        <v/>
      </c>
      <c r="R6290">
        <f>IF($A6290="","",IF(ISNUMBER($A6290),$A6290,IFERROR(DATEVALUE($A6290),NA())))</f>
        <v/>
      </c>
    </row>
    <row r="6291">
      <c r="O6291">
        <f>IF($R6291="","",CHOOSE($Q$2,YEAR(R6291)*12+MONTH(R6291),INT((R6291-2)/7),YEAR(R6291)*4+ROUNDUP(MONTH(R6291)/3)))</f>
        <v/>
      </c>
      <c r="P6291">
        <f>IF($R6291="","",IF($R6292="",1,IF(O6291&lt;&gt;O6292,1,0)))</f>
        <v/>
      </c>
      <c r="Q6291">
        <f>IF(P6291=1,SUM($P$7:P6291),"")</f>
        <v/>
      </c>
      <c r="R6291">
        <f>IF($A6291="","",IF(ISNUMBER($A6291),$A6291,IFERROR(DATEVALUE($A6291),NA())))</f>
        <v/>
      </c>
    </row>
    <row r="6292">
      <c r="O6292">
        <f>IF($R6292="","",CHOOSE($Q$2,YEAR(R6292)*12+MONTH(R6292),INT((R6292-2)/7),YEAR(R6292)*4+ROUNDUP(MONTH(R6292)/3)))</f>
        <v/>
      </c>
      <c r="P6292">
        <f>IF($R6292="","",IF($R6293="",1,IF(O6292&lt;&gt;O6293,1,0)))</f>
        <v/>
      </c>
      <c r="Q6292">
        <f>IF(P6292=1,SUM($P$7:P6292),"")</f>
        <v/>
      </c>
      <c r="R6292">
        <f>IF($A6292="","",IF(ISNUMBER($A6292),$A6292,IFERROR(DATEVALUE($A6292),NA())))</f>
        <v/>
      </c>
    </row>
    <row r="6293">
      <c r="O6293">
        <f>IF($R6293="","",CHOOSE($Q$2,YEAR(R6293)*12+MONTH(R6293),INT((R6293-2)/7),YEAR(R6293)*4+ROUNDUP(MONTH(R6293)/3)))</f>
        <v/>
      </c>
      <c r="P6293">
        <f>IF($R6293="","",IF($R6294="",1,IF(O6293&lt;&gt;O6294,1,0)))</f>
        <v/>
      </c>
      <c r="Q6293">
        <f>IF(P6293=1,SUM($P$7:P6293),"")</f>
        <v/>
      </c>
      <c r="R6293">
        <f>IF($A6293="","",IF(ISNUMBER($A6293),$A6293,IFERROR(DATEVALUE($A6293),NA())))</f>
        <v/>
      </c>
    </row>
    <row r="6294">
      <c r="O6294">
        <f>IF($R6294="","",CHOOSE($Q$2,YEAR(R6294)*12+MONTH(R6294),INT((R6294-2)/7),YEAR(R6294)*4+ROUNDUP(MONTH(R6294)/3)))</f>
        <v/>
      </c>
      <c r="P6294">
        <f>IF($R6294="","",IF($R6295="",1,IF(O6294&lt;&gt;O6295,1,0)))</f>
        <v/>
      </c>
      <c r="Q6294">
        <f>IF(P6294=1,SUM($P$7:P6294),"")</f>
        <v/>
      </c>
      <c r="R6294">
        <f>IF($A6294="","",IF(ISNUMBER($A6294),$A6294,IFERROR(DATEVALUE($A6294),NA())))</f>
        <v/>
      </c>
    </row>
    <row r="6295">
      <c r="O6295">
        <f>IF($R6295="","",CHOOSE($Q$2,YEAR(R6295)*12+MONTH(R6295),INT((R6295-2)/7),YEAR(R6295)*4+ROUNDUP(MONTH(R6295)/3)))</f>
        <v/>
      </c>
      <c r="P6295">
        <f>IF($R6295="","",IF($R6296="",1,IF(O6295&lt;&gt;O6296,1,0)))</f>
        <v/>
      </c>
      <c r="Q6295">
        <f>IF(P6295=1,SUM($P$7:P6295),"")</f>
        <v/>
      </c>
      <c r="R6295">
        <f>IF($A6295="","",IF(ISNUMBER($A6295),$A6295,IFERROR(DATEVALUE($A6295),NA())))</f>
        <v/>
      </c>
    </row>
    <row r="6296">
      <c r="O6296">
        <f>IF($R6296="","",CHOOSE($Q$2,YEAR(R6296)*12+MONTH(R6296),INT((R6296-2)/7),YEAR(R6296)*4+ROUNDUP(MONTH(R6296)/3)))</f>
        <v/>
      </c>
      <c r="P6296">
        <f>IF($R6296="","",IF($R6297="",1,IF(O6296&lt;&gt;O6297,1,0)))</f>
        <v/>
      </c>
      <c r="Q6296">
        <f>IF(P6296=1,SUM($P$7:P6296),"")</f>
        <v/>
      </c>
      <c r="R6296">
        <f>IF($A6296="","",IF(ISNUMBER($A6296),$A6296,IFERROR(DATEVALUE($A6296),NA())))</f>
        <v/>
      </c>
    </row>
    <row r="6297">
      <c r="O6297">
        <f>IF($R6297="","",CHOOSE($Q$2,YEAR(R6297)*12+MONTH(R6297),INT((R6297-2)/7),YEAR(R6297)*4+ROUNDUP(MONTH(R6297)/3)))</f>
        <v/>
      </c>
      <c r="P6297">
        <f>IF($R6297="","",IF($R6298="",1,IF(O6297&lt;&gt;O6298,1,0)))</f>
        <v/>
      </c>
      <c r="Q6297">
        <f>IF(P6297=1,SUM($P$7:P6297),"")</f>
        <v/>
      </c>
      <c r="R6297">
        <f>IF($A6297="","",IF(ISNUMBER($A6297),$A6297,IFERROR(DATEVALUE($A6297),NA())))</f>
        <v/>
      </c>
    </row>
    <row r="6298">
      <c r="O6298">
        <f>IF($R6298="","",CHOOSE($Q$2,YEAR(R6298)*12+MONTH(R6298),INT((R6298-2)/7),YEAR(R6298)*4+ROUNDUP(MONTH(R6298)/3)))</f>
        <v/>
      </c>
      <c r="P6298">
        <f>IF($R6298="","",IF($R6299="",1,IF(O6298&lt;&gt;O6299,1,0)))</f>
        <v/>
      </c>
      <c r="Q6298">
        <f>IF(P6298=1,SUM($P$7:P6298),"")</f>
        <v/>
      </c>
      <c r="R6298">
        <f>IF($A6298="","",IF(ISNUMBER($A6298),$A6298,IFERROR(DATEVALUE($A6298),NA())))</f>
        <v/>
      </c>
    </row>
    <row r="6299">
      <c r="O6299">
        <f>IF($R6299="","",CHOOSE($Q$2,YEAR(R6299)*12+MONTH(R6299),INT((R6299-2)/7),YEAR(R6299)*4+ROUNDUP(MONTH(R6299)/3)))</f>
        <v/>
      </c>
      <c r="P6299">
        <f>IF($R6299="","",IF($R6300="",1,IF(O6299&lt;&gt;O6300,1,0)))</f>
        <v/>
      </c>
      <c r="Q6299">
        <f>IF(P6299=1,SUM($P$7:P6299),"")</f>
        <v/>
      </c>
      <c r="R6299">
        <f>IF($A6299="","",IF(ISNUMBER($A6299),$A6299,IFERROR(DATEVALUE($A6299),NA())))</f>
        <v/>
      </c>
    </row>
    <row r="6300">
      <c r="O6300">
        <f>IF($R6300="","",CHOOSE($Q$2,YEAR(R6300)*12+MONTH(R6300),INT((R6300-2)/7),YEAR(R6300)*4+ROUNDUP(MONTH(R6300)/3)))</f>
        <v/>
      </c>
      <c r="P6300">
        <f>IF($R6300="","",IF($R6301="",1,IF(O6300&lt;&gt;O6301,1,0)))</f>
        <v/>
      </c>
      <c r="Q6300">
        <f>IF(P6300=1,SUM($P$7:P6300),"")</f>
        <v/>
      </c>
      <c r="R6300">
        <f>IF($A6300="","",IF(ISNUMBER($A6300),$A6300,IFERROR(DATEVALUE($A6300),NA())))</f>
        <v/>
      </c>
    </row>
    <row r="6301">
      <c r="O6301">
        <f>IF($R6301="","",CHOOSE($Q$2,YEAR(R6301)*12+MONTH(R6301),INT((R6301-2)/7),YEAR(R6301)*4+ROUNDUP(MONTH(R6301)/3)))</f>
        <v/>
      </c>
      <c r="P6301">
        <f>IF($R6301="","",IF($R6302="",1,IF(O6301&lt;&gt;O6302,1,0)))</f>
        <v/>
      </c>
      <c r="Q6301">
        <f>IF(P6301=1,SUM($P$7:P6301),"")</f>
        <v/>
      </c>
      <c r="R6301">
        <f>IF($A6301="","",IF(ISNUMBER($A6301),$A6301,IFERROR(DATEVALUE($A6301),NA())))</f>
        <v/>
      </c>
    </row>
    <row r="6302">
      <c r="O6302">
        <f>IF($R6302="","",CHOOSE($Q$2,YEAR(R6302)*12+MONTH(R6302),INT((R6302-2)/7),YEAR(R6302)*4+ROUNDUP(MONTH(R6302)/3)))</f>
        <v/>
      </c>
      <c r="P6302">
        <f>IF($R6302="","",IF($R6303="",1,IF(O6302&lt;&gt;O6303,1,0)))</f>
        <v/>
      </c>
      <c r="Q6302">
        <f>IF(P6302=1,SUM($P$7:P6302),"")</f>
        <v/>
      </c>
      <c r="R6302">
        <f>IF($A6302="","",IF(ISNUMBER($A6302),$A6302,IFERROR(DATEVALUE($A6302),NA())))</f>
        <v/>
      </c>
    </row>
    <row r="6303">
      <c r="O6303">
        <f>IF($R6303="","",CHOOSE($Q$2,YEAR(R6303)*12+MONTH(R6303),INT((R6303-2)/7),YEAR(R6303)*4+ROUNDUP(MONTH(R6303)/3)))</f>
        <v/>
      </c>
      <c r="P6303">
        <f>IF($R6303="","",IF($R6304="",1,IF(O6303&lt;&gt;O6304,1,0)))</f>
        <v/>
      </c>
      <c r="Q6303">
        <f>IF(P6303=1,SUM($P$7:P6303),"")</f>
        <v/>
      </c>
      <c r="R6303">
        <f>IF($A6303="","",IF(ISNUMBER($A6303),$A6303,IFERROR(DATEVALUE($A6303),NA())))</f>
        <v/>
      </c>
    </row>
    <row r="6304">
      <c r="O6304">
        <f>IF($R6304="","",CHOOSE($Q$2,YEAR(R6304)*12+MONTH(R6304),INT((R6304-2)/7),YEAR(R6304)*4+ROUNDUP(MONTH(R6304)/3)))</f>
        <v/>
      </c>
      <c r="P6304">
        <f>IF($R6304="","",IF($R6305="",1,IF(O6304&lt;&gt;O6305,1,0)))</f>
        <v/>
      </c>
      <c r="Q6304">
        <f>IF(P6304=1,SUM($P$7:P6304),"")</f>
        <v/>
      </c>
      <c r="R6304">
        <f>IF($A6304="","",IF(ISNUMBER($A6304),$A6304,IFERROR(DATEVALUE($A6304),NA())))</f>
        <v/>
      </c>
    </row>
    <row r="6305">
      <c r="O6305">
        <f>IF($R6305="","",CHOOSE($Q$2,YEAR(R6305)*12+MONTH(R6305),INT((R6305-2)/7),YEAR(R6305)*4+ROUNDUP(MONTH(R6305)/3)))</f>
        <v/>
      </c>
      <c r="P6305">
        <f>IF($R6305="","",IF($R6306="",1,IF(O6305&lt;&gt;O6306,1,0)))</f>
        <v/>
      </c>
      <c r="Q6305">
        <f>IF(P6305=1,SUM($P$7:P6305),"")</f>
        <v/>
      </c>
      <c r="R6305">
        <f>IF($A6305="","",IF(ISNUMBER($A6305),$A6305,IFERROR(DATEVALUE($A6305),NA())))</f>
        <v/>
      </c>
    </row>
    <row r="6306">
      <c r="O6306">
        <f>IF($R6306="","",CHOOSE($Q$2,YEAR(R6306)*12+MONTH(R6306),INT((R6306-2)/7),YEAR(R6306)*4+ROUNDUP(MONTH(R6306)/3)))</f>
        <v/>
      </c>
      <c r="P6306">
        <f>IF($R6306="","",IF($R6307="",1,IF(O6306&lt;&gt;O6307,1,0)))</f>
        <v/>
      </c>
      <c r="Q6306">
        <f>IF(P6306=1,SUM($P$7:P6306),"")</f>
        <v/>
      </c>
      <c r="R6306">
        <f>IF($A6306="","",IF(ISNUMBER($A6306),$A6306,IFERROR(DATEVALUE($A6306),NA())))</f>
        <v/>
      </c>
    </row>
    <row r="6307">
      <c r="O6307">
        <f>IF($R6307="","",CHOOSE($Q$2,YEAR(R6307)*12+MONTH(R6307),INT((R6307-2)/7),YEAR(R6307)*4+ROUNDUP(MONTH(R6307)/3)))</f>
        <v/>
      </c>
      <c r="P6307">
        <f>IF($R6307="","",IF($R6308="",1,IF(O6307&lt;&gt;O6308,1,0)))</f>
        <v/>
      </c>
      <c r="Q6307">
        <f>IF(P6307=1,SUM($P$7:P6307),"")</f>
        <v/>
      </c>
      <c r="R6307">
        <f>IF($A6307="","",IF(ISNUMBER($A6307),$A6307,IFERROR(DATEVALUE($A6307),NA())))</f>
        <v/>
      </c>
    </row>
    <row r="6308">
      <c r="O6308">
        <f>IF($R6308="","",CHOOSE($Q$2,YEAR(R6308)*12+MONTH(R6308),INT((R6308-2)/7),YEAR(R6308)*4+ROUNDUP(MONTH(R6308)/3)))</f>
        <v/>
      </c>
      <c r="P6308">
        <f>IF($R6308="","",IF($R6309="",1,IF(O6308&lt;&gt;O6309,1,0)))</f>
        <v/>
      </c>
      <c r="Q6308">
        <f>IF(P6308=1,SUM($P$7:P6308),"")</f>
        <v/>
      </c>
      <c r="R6308">
        <f>IF($A6308="","",IF(ISNUMBER($A6308),$A6308,IFERROR(DATEVALUE($A6308),NA())))</f>
        <v/>
      </c>
    </row>
    <row r="6309">
      <c r="O6309">
        <f>IF($R6309="","",CHOOSE($Q$2,YEAR(R6309)*12+MONTH(R6309),INT((R6309-2)/7),YEAR(R6309)*4+ROUNDUP(MONTH(R6309)/3)))</f>
        <v/>
      </c>
      <c r="P6309">
        <f>IF($R6309="","",IF($R6310="",1,IF(O6309&lt;&gt;O6310,1,0)))</f>
        <v/>
      </c>
      <c r="Q6309">
        <f>IF(P6309=1,SUM($P$7:P6309),"")</f>
        <v/>
      </c>
      <c r="R6309">
        <f>IF($A6309="","",IF(ISNUMBER($A6309),$A6309,IFERROR(DATEVALUE($A6309),NA())))</f>
        <v/>
      </c>
    </row>
    <row r="6310">
      <c r="O6310">
        <f>IF($R6310="","",CHOOSE($Q$2,YEAR(R6310)*12+MONTH(R6310),INT((R6310-2)/7),YEAR(R6310)*4+ROUNDUP(MONTH(R6310)/3)))</f>
        <v/>
      </c>
      <c r="P6310">
        <f>IF($R6310="","",IF($R6311="",1,IF(O6310&lt;&gt;O6311,1,0)))</f>
        <v/>
      </c>
      <c r="Q6310">
        <f>IF(P6310=1,SUM($P$7:P6310),"")</f>
        <v/>
      </c>
      <c r="R6310">
        <f>IF($A6310="","",IF(ISNUMBER($A6310),$A6310,IFERROR(DATEVALUE($A6310),NA())))</f>
        <v/>
      </c>
    </row>
    <row r="6311">
      <c r="O6311">
        <f>IF($R6311="","",CHOOSE($Q$2,YEAR(R6311)*12+MONTH(R6311),INT((R6311-2)/7),YEAR(R6311)*4+ROUNDUP(MONTH(R6311)/3)))</f>
        <v/>
      </c>
      <c r="P6311">
        <f>IF($R6311="","",IF($R6312="",1,IF(O6311&lt;&gt;O6312,1,0)))</f>
        <v/>
      </c>
      <c r="Q6311">
        <f>IF(P6311=1,SUM($P$7:P6311),"")</f>
        <v/>
      </c>
      <c r="R6311">
        <f>IF($A6311="","",IF(ISNUMBER($A6311),$A6311,IFERROR(DATEVALUE($A6311),NA())))</f>
        <v/>
      </c>
    </row>
    <row r="6312">
      <c r="O6312">
        <f>IF($R6312="","",CHOOSE($Q$2,YEAR(R6312)*12+MONTH(R6312),INT((R6312-2)/7),YEAR(R6312)*4+ROUNDUP(MONTH(R6312)/3)))</f>
        <v/>
      </c>
      <c r="P6312">
        <f>IF($R6312="","",IF($R6313="",1,IF(O6312&lt;&gt;O6313,1,0)))</f>
        <v/>
      </c>
      <c r="Q6312">
        <f>IF(P6312=1,SUM($P$7:P6312),"")</f>
        <v/>
      </c>
      <c r="R6312">
        <f>IF($A6312="","",IF(ISNUMBER($A6312),$A6312,IFERROR(DATEVALUE($A6312),NA())))</f>
        <v/>
      </c>
    </row>
    <row r="6313">
      <c r="O6313">
        <f>IF($R6313="","",CHOOSE($Q$2,YEAR(R6313)*12+MONTH(R6313),INT((R6313-2)/7),YEAR(R6313)*4+ROUNDUP(MONTH(R6313)/3)))</f>
        <v/>
      </c>
      <c r="P6313">
        <f>IF($R6313="","",IF($R6314="",1,IF(O6313&lt;&gt;O6314,1,0)))</f>
        <v/>
      </c>
      <c r="Q6313">
        <f>IF(P6313=1,SUM($P$7:P6313),"")</f>
        <v/>
      </c>
      <c r="R6313">
        <f>IF($A6313="","",IF(ISNUMBER($A6313),$A6313,IFERROR(DATEVALUE($A6313),NA())))</f>
        <v/>
      </c>
    </row>
    <row r="6314">
      <c r="O6314">
        <f>IF($R6314="","",CHOOSE($Q$2,YEAR(R6314)*12+MONTH(R6314),INT((R6314-2)/7),YEAR(R6314)*4+ROUNDUP(MONTH(R6314)/3)))</f>
        <v/>
      </c>
      <c r="P6314">
        <f>IF($R6314="","",IF($R6315="",1,IF(O6314&lt;&gt;O6315,1,0)))</f>
        <v/>
      </c>
      <c r="Q6314">
        <f>IF(P6314=1,SUM($P$7:P6314),"")</f>
        <v/>
      </c>
      <c r="R6314">
        <f>IF($A6314="","",IF(ISNUMBER($A6314),$A6314,IFERROR(DATEVALUE($A6314),NA())))</f>
        <v/>
      </c>
    </row>
    <row r="6315">
      <c r="O6315">
        <f>IF($R6315="","",CHOOSE($Q$2,YEAR(R6315)*12+MONTH(R6315),INT((R6315-2)/7),YEAR(R6315)*4+ROUNDUP(MONTH(R6315)/3)))</f>
        <v/>
      </c>
      <c r="P6315">
        <f>IF($R6315="","",IF($R6316="",1,IF(O6315&lt;&gt;O6316,1,0)))</f>
        <v/>
      </c>
      <c r="Q6315">
        <f>IF(P6315=1,SUM($P$7:P6315),"")</f>
        <v/>
      </c>
      <c r="R6315">
        <f>IF($A6315="","",IF(ISNUMBER($A6315),$A6315,IFERROR(DATEVALUE($A6315),NA())))</f>
        <v/>
      </c>
    </row>
    <row r="6316">
      <c r="O6316">
        <f>IF($R6316="","",CHOOSE($Q$2,YEAR(R6316)*12+MONTH(R6316),INT((R6316-2)/7),YEAR(R6316)*4+ROUNDUP(MONTH(R6316)/3)))</f>
        <v/>
      </c>
      <c r="P6316">
        <f>IF($R6316="","",IF($R6317="",1,IF(O6316&lt;&gt;O6317,1,0)))</f>
        <v/>
      </c>
      <c r="Q6316">
        <f>IF(P6316=1,SUM($P$7:P6316),"")</f>
        <v/>
      </c>
      <c r="R6316">
        <f>IF($A6316="","",IF(ISNUMBER($A6316),$A6316,IFERROR(DATEVALUE($A6316),NA())))</f>
        <v/>
      </c>
    </row>
    <row r="6317">
      <c r="O6317">
        <f>IF($R6317="","",CHOOSE($Q$2,YEAR(R6317)*12+MONTH(R6317),INT((R6317-2)/7),YEAR(R6317)*4+ROUNDUP(MONTH(R6317)/3)))</f>
        <v/>
      </c>
      <c r="P6317">
        <f>IF($R6317="","",IF($R6318="",1,IF(O6317&lt;&gt;O6318,1,0)))</f>
        <v/>
      </c>
      <c r="Q6317">
        <f>IF(P6317=1,SUM($P$7:P6317),"")</f>
        <v/>
      </c>
      <c r="R6317">
        <f>IF($A6317="","",IF(ISNUMBER($A6317),$A6317,IFERROR(DATEVALUE($A6317),NA())))</f>
        <v/>
      </c>
    </row>
    <row r="6318">
      <c r="O6318">
        <f>IF($R6318="","",CHOOSE($Q$2,YEAR(R6318)*12+MONTH(R6318),INT((R6318-2)/7),YEAR(R6318)*4+ROUNDUP(MONTH(R6318)/3)))</f>
        <v/>
      </c>
      <c r="P6318">
        <f>IF($R6318="","",IF($R6319="",1,IF(O6318&lt;&gt;O6319,1,0)))</f>
        <v/>
      </c>
      <c r="Q6318">
        <f>IF(P6318=1,SUM($P$7:P6318),"")</f>
        <v/>
      </c>
      <c r="R6318">
        <f>IF($A6318="","",IF(ISNUMBER($A6318),$A6318,IFERROR(DATEVALUE($A6318),NA())))</f>
        <v/>
      </c>
    </row>
    <row r="6319">
      <c r="O6319">
        <f>IF($R6319="","",CHOOSE($Q$2,YEAR(R6319)*12+MONTH(R6319),INT((R6319-2)/7),YEAR(R6319)*4+ROUNDUP(MONTH(R6319)/3)))</f>
        <v/>
      </c>
      <c r="P6319">
        <f>IF($R6319="","",IF($R6320="",1,IF(O6319&lt;&gt;O6320,1,0)))</f>
        <v/>
      </c>
      <c r="Q6319">
        <f>IF(P6319=1,SUM($P$7:P6319),"")</f>
        <v/>
      </c>
      <c r="R6319">
        <f>IF($A6319="","",IF(ISNUMBER($A6319),$A6319,IFERROR(DATEVALUE($A6319),NA())))</f>
        <v/>
      </c>
    </row>
    <row r="6320">
      <c r="O6320">
        <f>IF($R6320="","",CHOOSE($Q$2,YEAR(R6320)*12+MONTH(R6320),INT((R6320-2)/7),YEAR(R6320)*4+ROUNDUP(MONTH(R6320)/3)))</f>
        <v/>
      </c>
      <c r="P6320">
        <f>IF($R6320="","",IF($R6321="",1,IF(O6320&lt;&gt;O6321,1,0)))</f>
        <v/>
      </c>
      <c r="Q6320">
        <f>IF(P6320=1,SUM($P$7:P6320),"")</f>
        <v/>
      </c>
      <c r="R6320">
        <f>IF($A6320="","",IF(ISNUMBER($A6320),$A6320,IFERROR(DATEVALUE($A6320),NA())))</f>
        <v/>
      </c>
    </row>
    <row r="6321">
      <c r="O6321">
        <f>IF($R6321="","",CHOOSE($Q$2,YEAR(R6321)*12+MONTH(R6321),INT((R6321-2)/7),YEAR(R6321)*4+ROUNDUP(MONTH(R6321)/3)))</f>
        <v/>
      </c>
      <c r="P6321">
        <f>IF($R6321="","",IF($R6322="",1,IF(O6321&lt;&gt;O6322,1,0)))</f>
        <v/>
      </c>
      <c r="Q6321">
        <f>IF(P6321=1,SUM($P$7:P6321),"")</f>
        <v/>
      </c>
      <c r="R6321">
        <f>IF($A6321="","",IF(ISNUMBER($A6321),$A6321,IFERROR(DATEVALUE($A6321),NA())))</f>
        <v/>
      </c>
    </row>
    <row r="6322">
      <c r="O6322">
        <f>IF($R6322="","",CHOOSE($Q$2,YEAR(R6322)*12+MONTH(R6322),INT((R6322-2)/7),YEAR(R6322)*4+ROUNDUP(MONTH(R6322)/3)))</f>
        <v/>
      </c>
      <c r="P6322">
        <f>IF($R6322="","",IF($R6323="",1,IF(O6322&lt;&gt;O6323,1,0)))</f>
        <v/>
      </c>
      <c r="Q6322">
        <f>IF(P6322=1,SUM($P$7:P6322),"")</f>
        <v/>
      </c>
      <c r="R6322">
        <f>IF($A6322="","",IF(ISNUMBER($A6322),$A6322,IFERROR(DATEVALUE($A6322),NA())))</f>
        <v/>
      </c>
    </row>
    <row r="6323">
      <c r="O6323">
        <f>IF($R6323="","",CHOOSE($Q$2,YEAR(R6323)*12+MONTH(R6323),INT((R6323-2)/7),YEAR(R6323)*4+ROUNDUP(MONTH(R6323)/3)))</f>
        <v/>
      </c>
      <c r="P6323">
        <f>IF($R6323="","",IF($R6324="",1,IF(O6323&lt;&gt;O6324,1,0)))</f>
        <v/>
      </c>
      <c r="Q6323">
        <f>IF(P6323=1,SUM($P$7:P6323),"")</f>
        <v/>
      </c>
      <c r="R6323">
        <f>IF($A6323="","",IF(ISNUMBER($A6323),$A6323,IFERROR(DATEVALUE($A6323),NA())))</f>
        <v/>
      </c>
    </row>
    <row r="6324">
      <c r="O6324">
        <f>IF($R6324="","",CHOOSE($Q$2,YEAR(R6324)*12+MONTH(R6324),INT((R6324-2)/7),YEAR(R6324)*4+ROUNDUP(MONTH(R6324)/3)))</f>
        <v/>
      </c>
      <c r="P6324">
        <f>IF($R6324="","",IF($R6325="",1,IF(O6324&lt;&gt;O6325,1,0)))</f>
        <v/>
      </c>
      <c r="Q6324">
        <f>IF(P6324=1,SUM($P$7:P6324),"")</f>
        <v/>
      </c>
      <c r="R6324">
        <f>IF($A6324="","",IF(ISNUMBER($A6324),$A6324,IFERROR(DATEVALUE($A6324),NA())))</f>
        <v/>
      </c>
    </row>
    <row r="6325">
      <c r="O6325">
        <f>IF($R6325="","",CHOOSE($Q$2,YEAR(R6325)*12+MONTH(R6325),INT((R6325-2)/7),YEAR(R6325)*4+ROUNDUP(MONTH(R6325)/3)))</f>
        <v/>
      </c>
      <c r="P6325">
        <f>IF($R6325="","",IF($R6326="",1,IF(O6325&lt;&gt;O6326,1,0)))</f>
        <v/>
      </c>
      <c r="Q6325">
        <f>IF(P6325=1,SUM($P$7:P6325),"")</f>
        <v/>
      </c>
      <c r="R6325">
        <f>IF($A6325="","",IF(ISNUMBER($A6325),$A6325,IFERROR(DATEVALUE($A6325),NA())))</f>
        <v/>
      </c>
    </row>
    <row r="6326">
      <c r="O6326">
        <f>IF($R6326="","",CHOOSE($Q$2,YEAR(R6326)*12+MONTH(R6326),INT((R6326-2)/7),YEAR(R6326)*4+ROUNDUP(MONTH(R6326)/3)))</f>
        <v/>
      </c>
      <c r="P6326">
        <f>IF($R6326="","",IF($R6327="",1,IF(O6326&lt;&gt;O6327,1,0)))</f>
        <v/>
      </c>
      <c r="Q6326">
        <f>IF(P6326=1,SUM($P$7:P6326),"")</f>
        <v/>
      </c>
      <c r="R6326">
        <f>IF($A6326="","",IF(ISNUMBER($A6326),$A6326,IFERROR(DATEVALUE($A6326),NA())))</f>
        <v/>
      </c>
    </row>
    <row r="6327">
      <c r="O6327">
        <f>IF($R6327="","",CHOOSE($Q$2,YEAR(R6327)*12+MONTH(R6327),INT((R6327-2)/7),YEAR(R6327)*4+ROUNDUP(MONTH(R6327)/3)))</f>
        <v/>
      </c>
      <c r="P6327">
        <f>IF($R6327="","",IF($R6328="",1,IF(O6327&lt;&gt;O6328,1,0)))</f>
        <v/>
      </c>
      <c r="Q6327">
        <f>IF(P6327=1,SUM($P$7:P6327),"")</f>
        <v/>
      </c>
      <c r="R6327">
        <f>IF($A6327="","",IF(ISNUMBER($A6327),$A6327,IFERROR(DATEVALUE($A6327),NA())))</f>
        <v/>
      </c>
    </row>
    <row r="6328">
      <c r="O6328">
        <f>IF($R6328="","",CHOOSE($Q$2,YEAR(R6328)*12+MONTH(R6328),INT((R6328-2)/7),YEAR(R6328)*4+ROUNDUP(MONTH(R6328)/3)))</f>
        <v/>
      </c>
      <c r="P6328">
        <f>IF($R6328="","",IF($R6329="",1,IF(O6328&lt;&gt;O6329,1,0)))</f>
        <v/>
      </c>
      <c r="Q6328">
        <f>IF(P6328=1,SUM($P$7:P6328),"")</f>
        <v/>
      </c>
      <c r="R6328">
        <f>IF($A6328="","",IF(ISNUMBER($A6328),$A6328,IFERROR(DATEVALUE($A6328),NA())))</f>
        <v/>
      </c>
    </row>
    <row r="6329">
      <c r="O6329">
        <f>IF($R6329="","",CHOOSE($Q$2,YEAR(R6329)*12+MONTH(R6329),INT((R6329-2)/7),YEAR(R6329)*4+ROUNDUP(MONTH(R6329)/3)))</f>
        <v/>
      </c>
      <c r="P6329">
        <f>IF($R6329="","",IF($R6330="",1,IF(O6329&lt;&gt;O6330,1,0)))</f>
        <v/>
      </c>
      <c r="Q6329">
        <f>IF(P6329=1,SUM($P$7:P6329),"")</f>
        <v/>
      </c>
      <c r="R6329">
        <f>IF($A6329="","",IF(ISNUMBER($A6329),$A6329,IFERROR(DATEVALUE($A6329),NA())))</f>
        <v/>
      </c>
    </row>
    <row r="6330">
      <c r="O6330">
        <f>IF($R6330="","",CHOOSE($Q$2,YEAR(R6330)*12+MONTH(R6330),INT((R6330-2)/7),YEAR(R6330)*4+ROUNDUP(MONTH(R6330)/3)))</f>
        <v/>
      </c>
      <c r="P6330">
        <f>IF($R6330="","",IF($R6331="",1,IF(O6330&lt;&gt;O6331,1,0)))</f>
        <v/>
      </c>
      <c r="Q6330">
        <f>IF(P6330=1,SUM($P$7:P6330),"")</f>
        <v/>
      </c>
      <c r="R6330">
        <f>IF($A6330="","",IF(ISNUMBER($A6330),$A6330,IFERROR(DATEVALUE($A6330),NA())))</f>
        <v/>
      </c>
    </row>
    <row r="6331">
      <c r="O6331">
        <f>IF($R6331="","",CHOOSE($Q$2,YEAR(R6331)*12+MONTH(R6331),INT((R6331-2)/7),YEAR(R6331)*4+ROUNDUP(MONTH(R6331)/3)))</f>
        <v/>
      </c>
      <c r="P6331">
        <f>IF($R6331="","",IF($R6332="",1,IF(O6331&lt;&gt;O6332,1,0)))</f>
        <v/>
      </c>
      <c r="Q6331">
        <f>IF(P6331=1,SUM($P$7:P6331),"")</f>
        <v/>
      </c>
      <c r="R6331">
        <f>IF($A6331="","",IF(ISNUMBER($A6331),$A6331,IFERROR(DATEVALUE($A6331),NA())))</f>
        <v/>
      </c>
    </row>
    <row r="6332">
      <c r="O6332">
        <f>IF($R6332="","",CHOOSE($Q$2,YEAR(R6332)*12+MONTH(R6332),INT((R6332-2)/7),YEAR(R6332)*4+ROUNDUP(MONTH(R6332)/3)))</f>
        <v/>
      </c>
      <c r="P6332">
        <f>IF($R6332="","",IF($R6333="",1,IF(O6332&lt;&gt;O6333,1,0)))</f>
        <v/>
      </c>
      <c r="Q6332">
        <f>IF(P6332=1,SUM($P$7:P6332),"")</f>
        <v/>
      </c>
      <c r="R6332">
        <f>IF($A6332="","",IF(ISNUMBER($A6332),$A6332,IFERROR(DATEVALUE($A6332),NA())))</f>
        <v/>
      </c>
    </row>
    <row r="6333">
      <c r="O6333">
        <f>IF($R6333="","",CHOOSE($Q$2,YEAR(R6333)*12+MONTH(R6333),INT((R6333-2)/7),YEAR(R6333)*4+ROUNDUP(MONTH(R6333)/3)))</f>
        <v/>
      </c>
      <c r="P6333">
        <f>IF($R6333="","",IF($R6334="",1,IF(O6333&lt;&gt;O6334,1,0)))</f>
        <v/>
      </c>
      <c r="Q6333">
        <f>IF(P6333=1,SUM($P$7:P6333),"")</f>
        <v/>
      </c>
      <c r="R6333">
        <f>IF($A6333="","",IF(ISNUMBER($A6333),$A6333,IFERROR(DATEVALUE($A6333),NA())))</f>
        <v/>
      </c>
    </row>
    <row r="6334">
      <c r="O6334">
        <f>IF($R6334="","",CHOOSE($Q$2,YEAR(R6334)*12+MONTH(R6334),INT((R6334-2)/7),YEAR(R6334)*4+ROUNDUP(MONTH(R6334)/3)))</f>
        <v/>
      </c>
      <c r="P6334">
        <f>IF($R6334="","",IF($R6335="",1,IF(O6334&lt;&gt;O6335,1,0)))</f>
        <v/>
      </c>
      <c r="Q6334">
        <f>IF(P6334=1,SUM($P$7:P6334),"")</f>
        <v/>
      </c>
      <c r="R6334">
        <f>IF($A6334="","",IF(ISNUMBER($A6334),$A6334,IFERROR(DATEVALUE($A6334),NA())))</f>
        <v/>
      </c>
    </row>
    <row r="6335">
      <c r="O6335">
        <f>IF($R6335="","",CHOOSE($Q$2,YEAR(R6335)*12+MONTH(R6335),INT((R6335-2)/7),YEAR(R6335)*4+ROUNDUP(MONTH(R6335)/3)))</f>
        <v/>
      </c>
      <c r="P6335">
        <f>IF($R6335="","",IF($R6336="",1,IF(O6335&lt;&gt;O6336,1,0)))</f>
        <v/>
      </c>
      <c r="Q6335">
        <f>IF(P6335=1,SUM($P$7:P6335),"")</f>
        <v/>
      </c>
      <c r="R6335">
        <f>IF($A6335="","",IF(ISNUMBER($A6335),$A6335,IFERROR(DATEVALUE($A6335),NA())))</f>
        <v/>
      </c>
    </row>
    <row r="6336">
      <c r="O6336">
        <f>IF($R6336="","",CHOOSE($Q$2,YEAR(R6336)*12+MONTH(R6336),INT((R6336-2)/7),YEAR(R6336)*4+ROUNDUP(MONTH(R6336)/3)))</f>
        <v/>
      </c>
      <c r="P6336">
        <f>IF($R6336="","",IF($R6337="",1,IF(O6336&lt;&gt;O6337,1,0)))</f>
        <v/>
      </c>
      <c r="Q6336">
        <f>IF(P6336=1,SUM($P$7:P6336),"")</f>
        <v/>
      </c>
      <c r="R6336">
        <f>IF($A6336="","",IF(ISNUMBER($A6336),$A6336,IFERROR(DATEVALUE($A6336),NA())))</f>
        <v/>
      </c>
    </row>
    <row r="6337">
      <c r="O6337">
        <f>IF($R6337="","",CHOOSE($Q$2,YEAR(R6337)*12+MONTH(R6337),INT((R6337-2)/7),YEAR(R6337)*4+ROUNDUP(MONTH(R6337)/3)))</f>
        <v/>
      </c>
      <c r="P6337">
        <f>IF($R6337="","",IF($R6338="",1,IF(O6337&lt;&gt;O6338,1,0)))</f>
        <v/>
      </c>
      <c r="Q6337">
        <f>IF(P6337=1,SUM($P$7:P6337),"")</f>
        <v/>
      </c>
      <c r="R6337">
        <f>IF($A6337="","",IF(ISNUMBER($A6337),$A6337,IFERROR(DATEVALUE($A6337),NA())))</f>
        <v/>
      </c>
    </row>
    <row r="6338">
      <c r="O6338">
        <f>IF($R6338="","",CHOOSE($Q$2,YEAR(R6338)*12+MONTH(R6338),INT((R6338-2)/7),YEAR(R6338)*4+ROUNDUP(MONTH(R6338)/3)))</f>
        <v/>
      </c>
      <c r="P6338">
        <f>IF($R6338="","",IF($R6339="",1,IF(O6338&lt;&gt;O6339,1,0)))</f>
        <v/>
      </c>
      <c r="Q6338">
        <f>IF(P6338=1,SUM($P$7:P6338),"")</f>
        <v/>
      </c>
      <c r="R6338">
        <f>IF($A6338="","",IF(ISNUMBER($A6338),$A6338,IFERROR(DATEVALUE($A6338),NA())))</f>
        <v/>
      </c>
    </row>
    <row r="6339">
      <c r="O6339">
        <f>IF($R6339="","",CHOOSE($Q$2,YEAR(R6339)*12+MONTH(R6339),INT((R6339-2)/7),YEAR(R6339)*4+ROUNDUP(MONTH(R6339)/3)))</f>
        <v/>
      </c>
      <c r="P6339">
        <f>IF($R6339="","",IF($R6340="",1,IF(O6339&lt;&gt;O6340,1,0)))</f>
        <v/>
      </c>
      <c r="Q6339">
        <f>IF(P6339=1,SUM($P$7:P6339),"")</f>
        <v/>
      </c>
      <c r="R6339">
        <f>IF($A6339="","",IF(ISNUMBER($A6339),$A6339,IFERROR(DATEVALUE($A6339),NA())))</f>
        <v/>
      </c>
    </row>
    <row r="6340">
      <c r="O6340">
        <f>IF($R6340="","",CHOOSE($Q$2,YEAR(R6340)*12+MONTH(R6340),INT((R6340-2)/7),YEAR(R6340)*4+ROUNDUP(MONTH(R6340)/3)))</f>
        <v/>
      </c>
      <c r="P6340">
        <f>IF($R6340="","",IF($R6341="",1,IF(O6340&lt;&gt;O6341,1,0)))</f>
        <v/>
      </c>
      <c r="Q6340">
        <f>IF(P6340=1,SUM($P$7:P6340),"")</f>
        <v/>
      </c>
      <c r="R6340">
        <f>IF($A6340="","",IF(ISNUMBER($A6340),$A6340,IFERROR(DATEVALUE($A6340),NA())))</f>
        <v/>
      </c>
    </row>
    <row r="6341">
      <c r="O6341">
        <f>IF($R6341="","",CHOOSE($Q$2,YEAR(R6341)*12+MONTH(R6341),INT((R6341-2)/7),YEAR(R6341)*4+ROUNDUP(MONTH(R6341)/3)))</f>
        <v/>
      </c>
      <c r="P6341">
        <f>IF($R6341="","",IF($R6342="",1,IF(O6341&lt;&gt;O6342,1,0)))</f>
        <v/>
      </c>
      <c r="Q6341">
        <f>IF(P6341=1,SUM($P$7:P6341),"")</f>
        <v/>
      </c>
      <c r="R6341">
        <f>IF($A6341="","",IF(ISNUMBER($A6341),$A6341,IFERROR(DATEVALUE($A6341),NA())))</f>
        <v/>
      </c>
    </row>
    <row r="6342">
      <c r="O6342">
        <f>IF($R6342="","",CHOOSE($Q$2,YEAR(R6342)*12+MONTH(R6342),INT((R6342-2)/7),YEAR(R6342)*4+ROUNDUP(MONTH(R6342)/3)))</f>
        <v/>
      </c>
      <c r="P6342">
        <f>IF($R6342="","",IF($R6343="",1,IF(O6342&lt;&gt;O6343,1,0)))</f>
        <v/>
      </c>
      <c r="Q6342">
        <f>IF(P6342=1,SUM($P$7:P6342),"")</f>
        <v/>
      </c>
      <c r="R6342">
        <f>IF($A6342="","",IF(ISNUMBER($A6342),$A6342,IFERROR(DATEVALUE($A6342),NA())))</f>
        <v/>
      </c>
    </row>
    <row r="6343">
      <c r="O6343">
        <f>IF($R6343="","",CHOOSE($Q$2,YEAR(R6343)*12+MONTH(R6343),INT((R6343-2)/7),YEAR(R6343)*4+ROUNDUP(MONTH(R6343)/3)))</f>
        <v/>
      </c>
      <c r="P6343">
        <f>IF($R6343="","",IF($R6344="",1,IF(O6343&lt;&gt;O6344,1,0)))</f>
        <v/>
      </c>
      <c r="Q6343">
        <f>IF(P6343=1,SUM($P$7:P6343),"")</f>
        <v/>
      </c>
      <c r="R6343">
        <f>IF($A6343="","",IF(ISNUMBER($A6343),$A6343,IFERROR(DATEVALUE($A6343),NA())))</f>
        <v/>
      </c>
    </row>
    <row r="6344">
      <c r="O6344">
        <f>IF($R6344="","",CHOOSE($Q$2,YEAR(R6344)*12+MONTH(R6344),INT((R6344-2)/7),YEAR(R6344)*4+ROUNDUP(MONTH(R6344)/3)))</f>
        <v/>
      </c>
      <c r="P6344">
        <f>IF($R6344="","",IF($R6345="",1,IF(O6344&lt;&gt;O6345,1,0)))</f>
        <v/>
      </c>
      <c r="Q6344">
        <f>IF(P6344=1,SUM($P$7:P6344),"")</f>
        <v/>
      </c>
      <c r="R6344">
        <f>IF($A6344="","",IF(ISNUMBER($A6344),$A6344,IFERROR(DATEVALUE($A6344),NA())))</f>
        <v/>
      </c>
    </row>
    <row r="6345">
      <c r="O6345">
        <f>IF($R6345="","",CHOOSE($Q$2,YEAR(R6345)*12+MONTH(R6345),INT((R6345-2)/7),YEAR(R6345)*4+ROUNDUP(MONTH(R6345)/3)))</f>
        <v/>
      </c>
      <c r="P6345">
        <f>IF($R6345="","",IF($R6346="",1,IF(O6345&lt;&gt;O6346,1,0)))</f>
        <v/>
      </c>
      <c r="Q6345">
        <f>IF(P6345=1,SUM($P$7:P6345),"")</f>
        <v/>
      </c>
      <c r="R6345">
        <f>IF($A6345="","",IF(ISNUMBER($A6345),$A6345,IFERROR(DATEVALUE($A6345),NA())))</f>
        <v/>
      </c>
    </row>
    <row r="6346">
      <c r="O6346">
        <f>IF($R6346="","",CHOOSE($Q$2,YEAR(R6346)*12+MONTH(R6346),INT((R6346-2)/7),YEAR(R6346)*4+ROUNDUP(MONTH(R6346)/3)))</f>
        <v/>
      </c>
      <c r="P6346">
        <f>IF($R6346="","",IF($R6347="",1,IF(O6346&lt;&gt;O6347,1,0)))</f>
        <v/>
      </c>
      <c r="Q6346">
        <f>IF(P6346=1,SUM($P$7:P6346),"")</f>
        <v/>
      </c>
      <c r="R6346">
        <f>IF($A6346="","",IF(ISNUMBER($A6346),$A6346,IFERROR(DATEVALUE($A6346),NA())))</f>
        <v/>
      </c>
    </row>
    <row r="6347">
      <c r="O6347">
        <f>IF($R6347="","",CHOOSE($Q$2,YEAR(R6347)*12+MONTH(R6347),INT((R6347-2)/7),YEAR(R6347)*4+ROUNDUP(MONTH(R6347)/3)))</f>
        <v/>
      </c>
      <c r="P6347">
        <f>IF($R6347="","",IF($R6348="",1,IF(O6347&lt;&gt;O6348,1,0)))</f>
        <v/>
      </c>
      <c r="Q6347">
        <f>IF(P6347=1,SUM($P$7:P6347),"")</f>
        <v/>
      </c>
      <c r="R6347">
        <f>IF($A6347="","",IF(ISNUMBER($A6347),$A6347,IFERROR(DATEVALUE($A6347),NA())))</f>
        <v/>
      </c>
    </row>
    <row r="6348">
      <c r="O6348">
        <f>IF($R6348="","",CHOOSE($Q$2,YEAR(R6348)*12+MONTH(R6348),INT((R6348-2)/7),YEAR(R6348)*4+ROUNDUP(MONTH(R6348)/3)))</f>
        <v/>
      </c>
      <c r="P6348">
        <f>IF($R6348="","",IF($R6349="",1,IF(O6348&lt;&gt;O6349,1,0)))</f>
        <v/>
      </c>
      <c r="Q6348">
        <f>IF(P6348=1,SUM($P$7:P6348),"")</f>
        <v/>
      </c>
      <c r="R6348">
        <f>IF($A6348="","",IF(ISNUMBER($A6348),$A6348,IFERROR(DATEVALUE($A6348),NA())))</f>
        <v/>
      </c>
    </row>
    <row r="6349">
      <c r="O6349">
        <f>IF($R6349="","",CHOOSE($Q$2,YEAR(R6349)*12+MONTH(R6349),INT((R6349-2)/7),YEAR(R6349)*4+ROUNDUP(MONTH(R6349)/3)))</f>
        <v/>
      </c>
      <c r="P6349">
        <f>IF($R6349="","",IF($R6350="",1,IF(O6349&lt;&gt;O6350,1,0)))</f>
        <v/>
      </c>
      <c r="Q6349">
        <f>IF(P6349=1,SUM($P$7:P6349),"")</f>
        <v/>
      </c>
      <c r="R6349">
        <f>IF($A6349="","",IF(ISNUMBER($A6349),$A6349,IFERROR(DATEVALUE($A6349),NA())))</f>
        <v/>
      </c>
    </row>
    <row r="6350">
      <c r="O6350">
        <f>IF($R6350="","",CHOOSE($Q$2,YEAR(R6350)*12+MONTH(R6350),INT((R6350-2)/7),YEAR(R6350)*4+ROUNDUP(MONTH(R6350)/3)))</f>
        <v/>
      </c>
      <c r="P6350">
        <f>IF($R6350="","",IF($R6351="",1,IF(O6350&lt;&gt;O6351,1,0)))</f>
        <v/>
      </c>
      <c r="Q6350">
        <f>IF(P6350=1,SUM($P$7:P6350),"")</f>
        <v/>
      </c>
      <c r="R6350">
        <f>IF($A6350="","",IF(ISNUMBER($A6350),$A6350,IFERROR(DATEVALUE($A6350),NA())))</f>
        <v/>
      </c>
    </row>
    <row r="6351">
      <c r="O6351">
        <f>IF($R6351="","",CHOOSE($Q$2,YEAR(R6351)*12+MONTH(R6351),INT((R6351-2)/7),YEAR(R6351)*4+ROUNDUP(MONTH(R6351)/3)))</f>
        <v/>
      </c>
      <c r="P6351">
        <f>IF($R6351="","",IF($R6352="",1,IF(O6351&lt;&gt;O6352,1,0)))</f>
        <v/>
      </c>
      <c r="Q6351">
        <f>IF(P6351=1,SUM($P$7:P6351),"")</f>
        <v/>
      </c>
      <c r="R6351">
        <f>IF($A6351="","",IF(ISNUMBER($A6351),$A6351,IFERROR(DATEVALUE($A6351),NA())))</f>
        <v/>
      </c>
    </row>
    <row r="6352">
      <c r="O6352">
        <f>IF($R6352="","",CHOOSE($Q$2,YEAR(R6352)*12+MONTH(R6352),INT((R6352-2)/7),YEAR(R6352)*4+ROUNDUP(MONTH(R6352)/3)))</f>
        <v/>
      </c>
      <c r="P6352">
        <f>IF($R6352="","",IF($R6353="",1,IF(O6352&lt;&gt;O6353,1,0)))</f>
        <v/>
      </c>
      <c r="Q6352">
        <f>IF(P6352=1,SUM($P$7:P6352),"")</f>
        <v/>
      </c>
      <c r="R6352">
        <f>IF($A6352="","",IF(ISNUMBER($A6352),$A6352,IFERROR(DATEVALUE($A6352),NA())))</f>
        <v/>
      </c>
    </row>
    <row r="6353">
      <c r="O6353">
        <f>IF($R6353="","",CHOOSE($Q$2,YEAR(R6353)*12+MONTH(R6353),INT((R6353-2)/7),YEAR(R6353)*4+ROUNDUP(MONTH(R6353)/3)))</f>
        <v/>
      </c>
      <c r="P6353">
        <f>IF($R6353="","",IF($R6354="",1,IF(O6353&lt;&gt;O6354,1,0)))</f>
        <v/>
      </c>
      <c r="Q6353">
        <f>IF(P6353=1,SUM($P$7:P6353),"")</f>
        <v/>
      </c>
      <c r="R6353">
        <f>IF($A6353="","",IF(ISNUMBER($A6353),$A6353,IFERROR(DATEVALUE($A6353),NA())))</f>
        <v/>
      </c>
    </row>
    <row r="6354">
      <c r="O6354">
        <f>IF($R6354="","",CHOOSE($Q$2,YEAR(R6354)*12+MONTH(R6354),INT((R6354-2)/7),YEAR(R6354)*4+ROUNDUP(MONTH(R6354)/3)))</f>
        <v/>
      </c>
      <c r="P6354">
        <f>IF($R6354="","",IF($R6355="",1,IF(O6354&lt;&gt;O6355,1,0)))</f>
        <v/>
      </c>
      <c r="Q6354">
        <f>IF(P6354=1,SUM($P$7:P6354),"")</f>
        <v/>
      </c>
      <c r="R6354">
        <f>IF($A6354="","",IF(ISNUMBER($A6354),$A6354,IFERROR(DATEVALUE($A6354),NA())))</f>
        <v/>
      </c>
    </row>
    <row r="6355">
      <c r="O6355">
        <f>IF($R6355="","",CHOOSE($Q$2,YEAR(R6355)*12+MONTH(R6355),INT((R6355-2)/7),YEAR(R6355)*4+ROUNDUP(MONTH(R6355)/3)))</f>
        <v/>
      </c>
      <c r="P6355">
        <f>IF($R6355="","",IF($R6356="",1,IF(O6355&lt;&gt;O6356,1,0)))</f>
        <v/>
      </c>
      <c r="Q6355">
        <f>IF(P6355=1,SUM($P$7:P6355),"")</f>
        <v/>
      </c>
      <c r="R6355">
        <f>IF($A6355="","",IF(ISNUMBER($A6355),$A6355,IFERROR(DATEVALUE($A6355),NA())))</f>
        <v/>
      </c>
    </row>
    <row r="6356">
      <c r="O6356">
        <f>IF($R6356="","",CHOOSE($Q$2,YEAR(R6356)*12+MONTH(R6356),INT((R6356-2)/7),YEAR(R6356)*4+ROUNDUP(MONTH(R6356)/3)))</f>
        <v/>
      </c>
      <c r="P6356">
        <f>IF($R6356="","",IF($R6357="",1,IF(O6356&lt;&gt;O6357,1,0)))</f>
        <v/>
      </c>
      <c r="Q6356">
        <f>IF(P6356=1,SUM($P$7:P6356),"")</f>
        <v/>
      </c>
      <c r="R6356">
        <f>IF($A6356="","",IF(ISNUMBER($A6356),$A6356,IFERROR(DATEVALUE($A6356),NA())))</f>
        <v/>
      </c>
    </row>
    <row r="6357">
      <c r="O6357">
        <f>IF($R6357="","",CHOOSE($Q$2,YEAR(R6357)*12+MONTH(R6357),INT((R6357-2)/7),YEAR(R6357)*4+ROUNDUP(MONTH(R6357)/3)))</f>
        <v/>
      </c>
      <c r="P6357">
        <f>IF($R6357="","",IF($R6358="",1,IF(O6357&lt;&gt;O6358,1,0)))</f>
        <v/>
      </c>
      <c r="Q6357">
        <f>IF(P6357=1,SUM($P$7:P6357),"")</f>
        <v/>
      </c>
      <c r="R6357">
        <f>IF($A6357="","",IF(ISNUMBER($A6357),$A6357,IFERROR(DATEVALUE($A6357),NA())))</f>
        <v/>
      </c>
    </row>
    <row r="6358">
      <c r="O6358">
        <f>IF($R6358="","",CHOOSE($Q$2,YEAR(R6358)*12+MONTH(R6358),INT((R6358-2)/7),YEAR(R6358)*4+ROUNDUP(MONTH(R6358)/3)))</f>
        <v/>
      </c>
      <c r="P6358">
        <f>IF($R6358="","",IF($R6359="",1,IF(O6358&lt;&gt;O6359,1,0)))</f>
        <v/>
      </c>
      <c r="Q6358">
        <f>IF(P6358=1,SUM($P$7:P6358),"")</f>
        <v/>
      </c>
      <c r="R6358">
        <f>IF($A6358="","",IF(ISNUMBER($A6358),$A6358,IFERROR(DATEVALUE($A6358),NA())))</f>
        <v/>
      </c>
    </row>
    <row r="6359">
      <c r="O6359">
        <f>IF($R6359="","",CHOOSE($Q$2,YEAR(R6359)*12+MONTH(R6359),INT((R6359-2)/7),YEAR(R6359)*4+ROUNDUP(MONTH(R6359)/3)))</f>
        <v/>
      </c>
      <c r="P6359">
        <f>IF($R6359="","",IF($R6360="",1,IF(O6359&lt;&gt;O6360,1,0)))</f>
        <v/>
      </c>
      <c r="Q6359">
        <f>IF(P6359=1,SUM($P$7:P6359),"")</f>
        <v/>
      </c>
      <c r="R6359">
        <f>IF($A6359="","",IF(ISNUMBER($A6359),$A6359,IFERROR(DATEVALUE($A6359),NA())))</f>
        <v/>
      </c>
    </row>
    <row r="6360">
      <c r="O6360">
        <f>IF($R6360="","",CHOOSE($Q$2,YEAR(R6360)*12+MONTH(R6360),INT((R6360-2)/7),YEAR(R6360)*4+ROUNDUP(MONTH(R6360)/3)))</f>
        <v/>
      </c>
      <c r="P6360">
        <f>IF($R6360="","",IF($R6361="",1,IF(O6360&lt;&gt;O6361,1,0)))</f>
        <v/>
      </c>
      <c r="Q6360">
        <f>IF(P6360=1,SUM($P$7:P6360),"")</f>
        <v/>
      </c>
      <c r="R6360">
        <f>IF($A6360="","",IF(ISNUMBER($A6360),$A6360,IFERROR(DATEVALUE($A6360),NA())))</f>
        <v/>
      </c>
    </row>
    <row r="6361">
      <c r="O6361">
        <f>IF($R6361="","",CHOOSE($Q$2,YEAR(R6361)*12+MONTH(R6361),INT((R6361-2)/7),YEAR(R6361)*4+ROUNDUP(MONTH(R6361)/3)))</f>
        <v/>
      </c>
      <c r="P6361">
        <f>IF($R6361="","",IF($R6362="",1,IF(O6361&lt;&gt;O6362,1,0)))</f>
        <v/>
      </c>
      <c r="Q6361">
        <f>IF(P6361=1,SUM($P$7:P6361),"")</f>
        <v/>
      </c>
      <c r="R6361">
        <f>IF($A6361="","",IF(ISNUMBER($A6361),$A6361,IFERROR(DATEVALUE($A6361),NA())))</f>
        <v/>
      </c>
    </row>
    <row r="6362">
      <c r="O6362">
        <f>IF($R6362="","",CHOOSE($Q$2,YEAR(R6362)*12+MONTH(R6362),INT((R6362-2)/7),YEAR(R6362)*4+ROUNDUP(MONTH(R6362)/3)))</f>
        <v/>
      </c>
      <c r="P6362">
        <f>IF($R6362="","",IF($R6363="",1,IF(O6362&lt;&gt;O6363,1,0)))</f>
        <v/>
      </c>
      <c r="Q6362">
        <f>IF(P6362=1,SUM($P$7:P6362),"")</f>
        <v/>
      </c>
      <c r="R6362">
        <f>IF($A6362="","",IF(ISNUMBER($A6362),$A6362,IFERROR(DATEVALUE($A6362),NA())))</f>
        <v/>
      </c>
    </row>
    <row r="6363">
      <c r="O6363">
        <f>IF($R6363="","",CHOOSE($Q$2,YEAR(R6363)*12+MONTH(R6363),INT((R6363-2)/7),YEAR(R6363)*4+ROUNDUP(MONTH(R6363)/3)))</f>
        <v/>
      </c>
      <c r="P6363">
        <f>IF($R6363="","",IF($R6364="",1,IF(O6363&lt;&gt;O6364,1,0)))</f>
        <v/>
      </c>
      <c r="Q6363">
        <f>IF(P6363=1,SUM($P$7:P6363),"")</f>
        <v/>
      </c>
      <c r="R6363">
        <f>IF($A6363="","",IF(ISNUMBER($A6363),$A6363,IFERROR(DATEVALUE($A6363),NA())))</f>
        <v/>
      </c>
    </row>
    <row r="6364">
      <c r="O6364">
        <f>IF($R6364="","",CHOOSE($Q$2,YEAR(R6364)*12+MONTH(R6364),INT((R6364-2)/7),YEAR(R6364)*4+ROUNDUP(MONTH(R6364)/3)))</f>
        <v/>
      </c>
      <c r="P6364">
        <f>IF($R6364="","",IF($R6365="",1,IF(O6364&lt;&gt;O6365,1,0)))</f>
        <v/>
      </c>
      <c r="Q6364">
        <f>IF(P6364=1,SUM($P$7:P6364),"")</f>
        <v/>
      </c>
      <c r="R6364">
        <f>IF($A6364="","",IF(ISNUMBER($A6364),$A6364,IFERROR(DATEVALUE($A6364),NA())))</f>
        <v/>
      </c>
    </row>
    <row r="6365">
      <c r="O6365">
        <f>IF($R6365="","",CHOOSE($Q$2,YEAR(R6365)*12+MONTH(R6365),INT((R6365-2)/7),YEAR(R6365)*4+ROUNDUP(MONTH(R6365)/3)))</f>
        <v/>
      </c>
      <c r="P6365">
        <f>IF($R6365="","",IF($R6366="",1,IF(O6365&lt;&gt;O6366,1,0)))</f>
        <v/>
      </c>
      <c r="Q6365">
        <f>IF(P6365=1,SUM($P$7:P6365),"")</f>
        <v/>
      </c>
      <c r="R6365">
        <f>IF($A6365="","",IF(ISNUMBER($A6365),$A6365,IFERROR(DATEVALUE($A6365),NA())))</f>
        <v/>
      </c>
    </row>
    <row r="6366">
      <c r="O6366">
        <f>IF($R6366="","",CHOOSE($Q$2,YEAR(R6366)*12+MONTH(R6366),INT((R6366-2)/7),YEAR(R6366)*4+ROUNDUP(MONTH(R6366)/3)))</f>
        <v/>
      </c>
      <c r="P6366">
        <f>IF($R6366="","",IF($R6367="",1,IF(O6366&lt;&gt;O6367,1,0)))</f>
        <v/>
      </c>
      <c r="Q6366">
        <f>IF(P6366=1,SUM($P$7:P6366),"")</f>
        <v/>
      </c>
      <c r="R6366">
        <f>IF($A6366="","",IF(ISNUMBER($A6366),$A6366,IFERROR(DATEVALUE($A6366),NA())))</f>
        <v/>
      </c>
    </row>
    <row r="6367">
      <c r="O6367">
        <f>IF($R6367="","",CHOOSE($Q$2,YEAR(R6367)*12+MONTH(R6367),INT((R6367-2)/7),YEAR(R6367)*4+ROUNDUP(MONTH(R6367)/3)))</f>
        <v/>
      </c>
      <c r="P6367">
        <f>IF($R6367="","",IF($R6368="",1,IF(O6367&lt;&gt;O6368,1,0)))</f>
        <v/>
      </c>
      <c r="Q6367">
        <f>IF(P6367=1,SUM($P$7:P6367),"")</f>
        <v/>
      </c>
      <c r="R6367">
        <f>IF($A6367="","",IF(ISNUMBER($A6367),$A6367,IFERROR(DATEVALUE($A6367),NA())))</f>
        <v/>
      </c>
    </row>
    <row r="6368">
      <c r="O6368">
        <f>IF($R6368="","",CHOOSE($Q$2,YEAR(R6368)*12+MONTH(R6368),INT((R6368-2)/7),YEAR(R6368)*4+ROUNDUP(MONTH(R6368)/3)))</f>
        <v/>
      </c>
      <c r="P6368">
        <f>IF($R6368="","",IF($R6369="",1,IF(O6368&lt;&gt;O6369,1,0)))</f>
        <v/>
      </c>
      <c r="Q6368">
        <f>IF(P6368=1,SUM($P$7:P6368),"")</f>
        <v/>
      </c>
      <c r="R6368">
        <f>IF($A6368="","",IF(ISNUMBER($A6368),$A6368,IFERROR(DATEVALUE($A6368),NA())))</f>
        <v/>
      </c>
    </row>
    <row r="6369">
      <c r="O6369">
        <f>IF($R6369="","",CHOOSE($Q$2,YEAR(R6369)*12+MONTH(R6369),INT((R6369-2)/7),YEAR(R6369)*4+ROUNDUP(MONTH(R6369)/3)))</f>
        <v/>
      </c>
      <c r="P6369">
        <f>IF($R6369="","",IF($R6370="",1,IF(O6369&lt;&gt;O6370,1,0)))</f>
        <v/>
      </c>
      <c r="Q6369">
        <f>IF(P6369=1,SUM($P$7:P6369),"")</f>
        <v/>
      </c>
      <c r="R6369">
        <f>IF($A6369="","",IF(ISNUMBER($A6369),$A6369,IFERROR(DATEVALUE($A6369),NA())))</f>
        <v/>
      </c>
    </row>
    <row r="6370">
      <c r="O6370">
        <f>IF($R6370="","",CHOOSE($Q$2,YEAR(R6370)*12+MONTH(R6370),INT((R6370-2)/7),YEAR(R6370)*4+ROUNDUP(MONTH(R6370)/3)))</f>
        <v/>
      </c>
      <c r="P6370">
        <f>IF($R6370="","",IF($R6371="",1,IF(O6370&lt;&gt;O6371,1,0)))</f>
        <v/>
      </c>
      <c r="Q6370">
        <f>IF(P6370=1,SUM($P$7:P6370),"")</f>
        <v/>
      </c>
      <c r="R6370">
        <f>IF($A6370="","",IF(ISNUMBER($A6370),$A6370,IFERROR(DATEVALUE($A6370),NA())))</f>
        <v/>
      </c>
    </row>
    <row r="6371">
      <c r="O6371">
        <f>IF($R6371="","",CHOOSE($Q$2,YEAR(R6371)*12+MONTH(R6371),INT((R6371-2)/7),YEAR(R6371)*4+ROUNDUP(MONTH(R6371)/3)))</f>
        <v/>
      </c>
      <c r="P6371">
        <f>IF($R6371="","",IF($R6372="",1,IF(O6371&lt;&gt;O6372,1,0)))</f>
        <v/>
      </c>
      <c r="Q6371">
        <f>IF(P6371=1,SUM($P$7:P6371),"")</f>
        <v/>
      </c>
      <c r="R6371">
        <f>IF($A6371="","",IF(ISNUMBER($A6371),$A6371,IFERROR(DATEVALUE($A6371),NA())))</f>
        <v/>
      </c>
    </row>
    <row r="6372">
      <c r="O6372">
        <f>IF($R6372="","",CHOOSE($Q$2,YEAR(R6372)*12+MONTH(R6372),INT((R6372-2)/7),YEAR(R6372)*4+ROUNDUP(MONTH(R6372)/3)))</f>
        <v/>
      </c>
      <c r="P6372">
        <f>IF($R6372="","",IF($R6373="",1,IF(O6372&lt;&gt;O6373,1,0)))</f>
        <v/>
      </c>
      <c r="Q6372">
        <f>IF(P6372=1,SUM($P$7:P6372),"")</f>
        <v/>
      </c>
      <c r="R6372">
        <f>IF($A6372="","",IF(ISNUMBER($A6372),$A6372,IFERROR(DATEVALUE($A6372),NA())))</f>
        <v/>
      </c>
    </row>
    <row r="6373">
      <c r="O6373">
        <f>IF($R6373="","",CHOOSE($Q$2,YEAR(R6373)*12+MONTH(R6373),INT((R6373-2)/7),YEAR(R6373)*4+ROUNDUP(MONTH(R6373)/3)))</f>
        <v/>
      </c>
      <c r="P6373">
        <f>IF($R6373="","",IF($R6374="",1,IF(O6373&lt;&gt;O6374,1,0)))</f>
        <v/>
      </c>
      <c r="Q6373">
        <f>IF(P6373=1,SUM($P$7:P6373),"")</f>
        <v/>
      </c>
      <c r="R6373">
        <f>IF($A6373="","",IF(ISNUMBER($A6373),$A6373,IFERROR(DATEVALUE($A6373),NA())))</f>
        <v/>
      </c>
    </row>
    <row r="6374">
      <c r="O6374">
        <f>IF($R6374="","",CHOOSE($Q$2,YEAR(R6374)*12+MONTH(R6374),INT((R6374-2)/7),YEAR(R6374)*4+ROUNDUP(MONTH(R6374)/3)))</f>
        <v/>
      </c>
      <c r="P6374">
        <f>IF($R6374="","",IF($R6375="",1,IF(O6374&lt;&gt;O6375,1,0)))</f>
        <v/>
      </c>
      <c r="Q6374">
        <f>IF(P6374=1,SUM($P$7:P6374),"")</f>
        <v/>
      </c>
      <c r="R6374">
        <f>IF($A6374="","",IF(ISNUMBER($A6374),$A6374,IFERROR(DATEVALUE($A6374),NA())))</f>
        <v/>
      </c>
    </row>
    <row r="6375">
      <c r="O6375">
        <f>IF($R6375="","",CHOOSE($Q$2,YEAR(R6375)*12+MONTH(R6375),INT((R6375-2)/7),YEAR(R6375)*4+ROUNDUP(MONTH(R6375)/3)))</f>
        <v/>
      </c>
      <c r="P6375">
        <f>IF($R6375="","",IF($R6376="",1,IF(O6375&lt;&gt;O6376,1,0)))</f>
        <v/>
      </c>
      <c r="Q6375">
        <f>IF(P6375=1,SUM($P$7:P6375),"")</f>
        <v/>
      </c>
      <c r="R6375">
        <f>IF($A6375="","",IF(ISNUMBER($A6375),$A6375,IFERROR(DATEVALUE($A6375),NA())))</f>
        <v/>
      </c>
    </row>
    <row r="6376">
      <c r="O6376">
        <f>IF($R6376="","",CHOOSE($Q$2,YEAR(R6376)*12+MONTH(R6376),INT((R6376-2)/7),YEAR(R6376)*4+ROUNDUP(MONTH(R6376)/3)))</f>
        <v/>
      </c>
      <c r="P6376">
        <f>IF($R6376="","",IF($R6377="",1,IF(O6376&lt;&gt;O6377,1,0)))</f>
        <v/>
      </c>
      <c r="Q6376">
        <f>IF(P6376=1,SUM($P$7:P6376),"")</f>
        <v/>
      </c>
      <c r="R6376">
        <f>IF($A6376="","",IF(ISNUMBER($A6376),$A6376,IFERROR(DATEVALUE($A6376),NA())))</f>
        <v/>
      </c>
    </row>
    <row r="6377">
      <c r="O6377">
        <f>IF($R6377="","",CHOOSE($Q$2,YEAR(R6377)*12+MONTH(R6377),INT((R6377-2)/7),YEAR(R6377)*4+ROUNDUP(MONTH(R6377)/3)))</f>
        <v/>
      </c>
      <c r="P6377">
        <f>IF($R6377="","",IF($R6378="",1,IF(O6377&lt;&gt;O6378,1,0)))</f>
        <v/>
      </c>
      <c r="Q6377">
        <f>IF(P6377=1,SUM($P$7:P6377),"")</f>
        <v/>
      </c>
      <c r="R6377">
        <f>IF($A6377="","",IF(ISNUMBER($A6377),$A6377,IFERROR(DATEVALUE($A6377),NA())))</f>
        <v/>
      </c>
    </row>
    <row r="6378">
      <c r="O6378">
        <f>IF($R6378="","",CHOOSE($Q$2,YEAR(R6378)*12+MONTH(R6378),INT((R6378-2)/7),YEAR(R6378)*4+ROUNDUP(MONTH(R6378)/3)))</f>
        <v/>
      </c>
      <c r="P6378">
        <f>IF($R6378="","",IF($R6379="",1,IF(O6378&lt;&gt;O6379,1,0)))</f>
        <v/>
      </c>
      <c r="Q6378">
        <f>IF(P6378=1,SUM($P$7:P6378),"")</f>
        <v/>
      </c>
      <c r="R6378">
        <f>IF($A6378="","",IF(ISNUMBER($A6378),$A6378,IFERROR(DATEVALUE($A6378),NA())))</f>
        <v/>
      </c>
    </row>
    <row r="6379">
      <c r="O6379">
        <f>IF($R6379="","",CHOOSE($Q$2,YEAR(R6379)*12+MONTH(R6379),INT((R6379-2)/7),YEAR(R6379)*4+ROUNDUP(MONTH(R6379)/3)))</f>
        <v/>
      </c>
      <c r="P6379">
        <f>IF($R6379="","",IF($R6380="",1,IF(O6379&lt;&gt;O6380,1,0)))</f>
        <v/>
      </c>
      <c r="Q6379">
        <f>IF(P6379=1,SUM($P$7:P6379),"")</f>
        <v/>
      </c>
      <c r="R6379">
        <f>IF($A6379="","",IF(ISNUMBER($A6379),$A6379,IFERROR(DATEVALUE($A6379),NA())))</f>
        <v/>
      </c>
    </row>
    <row r="6380">
      <c r="O6380">
        <f>IF($R6380="","",CHOOSE($Q$2,YEAR(R6380)*12+MONTH(R6380),INT((R6380-2)/7),YEAR(R6380)*4+ROUNDUP(MONTH(R6380)/3)))</f>
        <v/>
      </c>
      <c r="P6380">
        <f>IF($R6380="","",IF($R6381="",1,IF(O6380&lt;&gt;O6381,1,0)))</f>
        <v/>
      </c>
      <c r="Q6380">
        <f>IF(P6380=1,SUM($P$7:P6380),"")</f>
        <v/>
      </c>
      <c r="R6380">
        <f>IF($A6380="","",IF(ISNUMBER($A6380),$A6380,IFERROR(DATEVALUE($A6380),NA())))</f>
        <v/>
      </c>
    </row>
    <row r="6381">
      <c r="O6381">
        <f>IF($R6381="","",CHOOSE($Q$2,YEAR(R6381)*12+MONTH(R6381),INT((R6381-2)/7),YEAR(R6381)*4+ROUNDUP(MONTH(R6381)/3)))</f>
        <v/>
      </c>
      <c r="P6381">
        <f>IF($R6381="","",IF($R6382="",1,IF(O6381&lt;&gt;O6382,1,0)))</f>
        <v/>
      </c>
      <c r="Q6381">
        <f>IF(P6381=1,SUM($P$7:P6381),"")</f>
        <v/>
      </c>
      <c r="R6381">
        <f>IF($A6381="","",IF(ISNUMBER($A6381),$A6381,IFERROR(DATEVALUE($A6381),NA())))</f>
        <v/>
      </c>
    </row>
    <row r="6382">
      <c r="O6382">
        <f>IF($R6382="","",CHOOSE($Q$2,YEAR(R6382)*12+MONTH(R6382),INT((R6382-2)/7),YEAR(R6382)*4+ROUNDUP(MONTH(R6382)/3)))</f>
        <v/>
      </c>
      <c r="P6382">
        <f>IF($R6382="","",IF($R6383="",1,IF(O6382&lt;&gt;O6383,1,0)))</f>
        <v/>
      </c>
      <c r="Q6382">
        <f>IF(P6382=1,SUM($P$7:P6382),"")</f>
        <v/>
      </c>
      <c r="R6382">
        <f>IF($A6382="","",IF(ISNUMBER($A6382),$A6382,IFERROR(DATEVALUE($A6382),NA())))</f>
        <v/>
      </c>
    </row>
    <row r="6383">
      <c r="O6383">
        <f>IF($R6383="","",CHOOSE($Q$2,YEAR(R6383)*12+MONTH(R6383),INT((R6383-2)/7),YEAR(R6383)*4+ROUNDUP(MONTH(R6383)/3)))</f>
        <v/>
      </c>
      <c r="P6383">
        <f>IF($R6383="","",IF($R6384="",1,IF(O6383&lt;&gt;O6384,1,0)))</f>
        <v/>
      </c>
      <c r="Q6383">
        <f>IF(P6383=1,SUM($P$7:P6383),"")</f>
        <v/>
      </c>
      <c r="R6383">
        <f>IF($A6383="","",IF(ISNUMBER($A6383),$A6383,IFERROR(DATEVALUE($A6383),NA())))</f>
        <v/>
      </c>
    </row>
    <row r="6384">
      <c r="O6384">
        <f>IF($R6384="","",CHOOSE($Q$2,YEAR(R6384)*12+MONTH(R6384),INT((R6384-2)/7),YEAR(R6384)*4+ROUNDUP(MONTH(R6384)/3)))</f>
        <v/>
      </c>
      <c r="P6384">
        <f>IF($R6384="","",IF($R6385="",1,IF(O6384&lt;&gt;O6385,1,0)))</f>
        <v/>
      </c>
      <c r="Q6384">
        <f>IF(P6384=1,SUM($P$7:P6384),"")</f>
        <v/>
      </c>
      <c r="R6384">
        <f>IF($A6384="","",IF(ISNUMBER($A6384),$A6384,IFERROR(DATEVALUE($A6384),NA())))</f>
        <v/>
      </c>
    </row>
    <row r="6385">
      <c r="O6385">
        <f>IF($R6385="","",CHOOSE($Q$2,YEAR(R6385)*12+MONTH(R6385),INT((R6385-2)/7),YEAR(R6385)*4+ROUNDUP(MONTH(R6385)/3)))</f>
        <v/>
      </c>
      <c r="P6385">
        <f>IF($R6385="","",IF($R6386="",1,IF(O6385&lt;&gt;O6386,1,0)))</f>
        <v/>
      </c>
      <c r="Q6385">
        <f>IF(P6385=1,SUM($P$7:P6385),"")</f>
        <v/>
      </c>
      <c r="R6385">
        <f>IF($A6385="","",IF(ISNUMBER($A6385),$A6385,IFERROR(DATEVALUE($A6385),NA())))</f>
        <v/>
      </c>
    </row>
    <row r="6386">
      <c r="O6386">
        <f>IF($R6386="","",CHOOSE($Q$2,YEAR(R6386)*12+MONTH(R6386),INT((R6386-2)/7),YEAR(R6386)*4+ROUNDUP(MONTH(R6386)/3)))</f>
        <v/>
      </c>
      <c r="P6386">
        <f>IF($R6386="","",IF($R6387="",1,IF(O6386&lt;&gt;O6387,1,0)))</f>
        <v/>
      </c>
      <c r="Q6386">
        <f>IF(P6386=1,SUM($P$7:P6386),"")</f>
        <v/>
      </c>
      <c r="R6386">
        <f>IF($A6386="","",IF(ISNUMBER($A6386),$A6386,IFERROR(DATEVALUE($A6386),NA())))</f>
        <v/>
      </c>
    </row>
    <row r="6387">
      <c r="O6387">
        <f>IF($R6387="","",CHOOSE($Q$2,YEAR(R6387)*12+MONTH(R6387),INT((R6387-2)/7),YEAR(R6387)*4+ROUNDUP(MONTH(R6387)/3)))</f>
        <v/>
      </c>
      <c r="P6387">
        <f>IF($R6387="","",IF($R6388="",1,IF(O6387&lt;&gt;O6388,1,0)))</f>
        <v/>
      </c>
      <c r="Q6387">
        <f>IF(P6387=1,SUM($P$7:P6387),"")</f>
        <v/>
      </c>
      <c r="R6387">
        <f>IF($A6387="","",IF(ISNUMBER($A6387),$A6387,IFERROR(DATEVALUE($A6387),NA())))</f>
        <v/>
      </c>
    </row>
    <row r="6388">
      <c r="O6388">
        <f>IF($R6388="","",CHOOSE($Q$2,YEAR(R6388)*12+MONTH(R6388),INT((R6388-2)/7),YEAR(R6388)*4+ROUNDUP(MONTH(R6388)/3)))</f>
        <v/>
      </c>
      <c r="P6388">
        <f>IF($R6388="","",IF($R6389="",1,IF(O6388&lt;&gt;O6389,1,0)))</f>
        <v/>
      </c>
      <c r="Q6388">
        <f>IF(P6388=1,SUM($P$7:P6388),"")</f>
        <v/>
      </c>
      <c r="R6388">
        <f>IF($A6388="","",IF(ISNUMBER($A6388),$A6388,IFERROR(DATEVALUE($A6388),NA())))</f>
        <v/>
      </c>
    </row>
    <row r="6389">
      <c r="O6389">
        <f>IF($R6389="","",CHOOSE($Q$2,YEAR(R6389)*12+MONTH(R6389),INT((R6389-2)/7),YEAR(R6389)*4+ROUNDUP(MONTH(R6389)/3)))</f>
        <v/>
      </c>
      <c r="P6389">
        <f>IF($R6389="","",IF($R6390="",1,IF(O6389&lt;&gt;O6390,1,0)))</f>
        <v/>
      </c>
      <c r="Q6389">
        <f>IF(P6389=1,SUM($P$7:P6389),"")</f>
        <v/>
      </c>
      <c r="R6389">
        <f>IF($A6389="","",IF(ISNUMBER($A6389),$A6389,IFERROR(DATEVALUE($A6389),NA())))</f>
        <v/>
      </c>
    </row>
    <row r="6390">
      <c r="O6390">
        <f>IF($R6390="","",CHOOSE($Q$2,YEAR(R6390)*12+MONTH(R6390),INT((R6390-2)/7),YEAR(R6390)*4+ROUNDUP(MONTH(R6390)/3)))</f>
        <v/>
      </c>
      <c r="P6390">
        <f>IF($R6390="","",IF($R6391="",1,IF(O6390&lt;&gt;O6391,1,0)))</f>
        <v/>
      </c>
      <c r="Q6390">
        <f>IF(P6390=1,SUM($P$7:P6390),"")</f>
        <v/>
      </c>
      <c r="R6390">
        <f>IF($A6390="","",IF(ISNUMBER($A6390),$A6390,IFERROR(DATEVALUE($A6390),NA())))</f>
        <v/>
      </c>
    </row>
    <row r="6391">
      <c r="O6391">
        <f>IF($R6391="","",CHOOSE($Q$2,YEAR(R6391)*12+MONTH(R6391),INT((R6391-2)/7),YEAR(R6391)*4+ROUNDUP(MONTH(R6391)/3)))</f>
        <v/>
      </c>
      <c r="P6391">
        <f>IF($R6391="","",IF($R6392="",1,IF(O6391&lt;&gt;O6392,1,0)))</f>
        <v/>
      </c>
      <c r="Q6391">
        <f>IF(P6391=1,SUM($P$7:P6391),"")</f>
        <v/>
      </c>
      <c r="R6391">
        <f>IF($A6391="","",IF(ISNUMBER($A6391),$A6391,IFERROR(DATEVALUE($A6391),NA())))</f>
        <v/>
      </c>
    </row>
    <row r="6392">
      <c r="O6392">
        <f>IF($R6392="","",CHOOSE($Q$2,YEAR(R6392)*12+MONTH(R6392),INT((R6392-2)/7),YEAR(R6392)*4+ROUNDUP(MONTH(R6392)/3)))</f>
        <v/>
      </c>
      <c r="P6392">
        <f>IF($R6392="","",IF($R6393="",1,IF(O6392&lt;&gt;O6393,1,0)))</f>
        <v/>
      </c>
      <c r="Q6392">
        <f>IF(P6392=1,SUM($P$7:P6392),"")</f>
        <v/>
      </c>
      <c r="R6392">
        <f>IF($A6392="","",IF(ISNUMBER($A6392),$A6392,IFERROR(DATEVALUE($A6392),NA())))</f>
        <v/>
      </c>
    </row>
    <row r="6393">
      <c r="O6393">
        <f>IF($R6393="","",CHOOSE($Q$2,YEAR(R6393)*12+MONTH(R6393),INT((R6393-2)/7),YEAR(R6393)*4+ROUNDUP(MONTH(R6393)/3)))</f>
        <v/>
      </c>
      <c r="P6393">
        <f>IF($R6393="","",IF($R6394="",1,IF(O6393&lt;&gt;O6394,1,0)))</f>
        <v/>
      </c>
      <c r="Q6393">
        <f>IF(P6393=1,SUM($P$7:P6393),"")</f>
        <v/>
      </c>
      <c r="R6393">
        <f>IF($A6393="","",IF(ISNUMBER($A6393),$A6393,IFERROR(DATEVALUE($A6393),NA())))</f>
        <v/>
      </c>
    </row>
    <row r="6394">
      <c r="O6394">
        <f>IF($R6394="","",CHOOSE($Q$2,YEAR(R6394)*12+MONTH(R6394),INT((R6394-2)/7),YEAR(R6394)*4+ROUNDUP(MONTH(R6394)/3)))</f>
        <v/>
      </c>
      <c r="P6394">
        <f>IF($R6394="","",IF($R6395="",1,IF(O6394&lt;&gt;O6395,1,0)))</f>
        <v/>
      </c>
      <c r="Q6394">
        <f>IF(P6394=1,SUM($P$7:P6394),"")</f>
        <v/>
      </c>
      <c r="R6394">
        <f>IF($A6394="","",IF(ISNUMBER($A6394),$A6394,IFERROR(DATEVALUE($A6394),NA())))</f>
        <v/>
      </c>
    </row>
    <row r="6395">
      <c r="O6395">
        <f>IF($R6395="","",CHOOSE($Q$2,YEAR(R6395)*12+MONTH(R6395),INT((R6395-2)/7),YEAR(R6395)*4+ROUNDUP(MONTH(R6395)/3)))</f>
        <v/>
      </c>
      <c r="P6395">
        <f>IF($R6395="","",IF($R6396="",1,IF(O6395&lt;&gt;O6396,1,0)))</f>
        <v/>
      </c>
      <c r="Q6395">
        <f>IF(P6395=1,SUM($P$7:P6395),"")</f>
        <v/>
      </c>
      <c r="R6395">
        <f>IF($A6395="","",IF(ISNUMBER($A6395),$A6395,IFERROR(DATEVALUE($A6395),NA())))</f>
        <v/>
      </c>
    </row>
    <row r="6396">
      <c r="O6396">
        <f>IF($R6396="","",CHOOSE($Q$2,YEAR(R6396)*12+MONTH(R6396),INT((R6396-2)/7),YEAR(R6396)*4+ROUNDUP(MONTH(R6396)/3)))</f>
        <v/>
      </c>
      <c r="P6396">
        <f>IF($R6396="","",IF($R6397="",1,IF(O6396&lt;&gt;O6397,1,0)))</f>
        <v/>
      </c>
      <c r="Q6396">
        <f>IF(P6396=1,SUM($P$7:P6396),"")</f>
        <v/>
      </c>
      <c r="R6396">
        <f>IF($A6396="","",IF(ISNUMBER($A6396),$A6396,IFERROR(DATEVALUE($A6396),NA())))</f>
        <v/>
      </c>
    </row>
    <row r="6397">
      <c r="O6397">
        <f>IF($R6397="","",CHOOSE($Q$2,YEAR(R6397)*12+MONTH(R6397),INT((R6397-2)/7),YEAR(R6397)*4+ROUNDUP(MONTH(R6397)/3)))</f>
        <v/>
      </c>
      <c r="P6397">
        <f>IF($R6397="","",IF($R6398="",1,IF(O6397&lt;&gt;O6398,1,0)))</f>
        <v/>
      </c>
      <c r="Q6397">
        <f>IF(P6397=1,SUM($P$7:P6397),"")</f>
        <v/>
      </c>
      <c r="R6397">
        <f>IF($A6397="","",IF(ISNUMBER($A6397),$A6397,IFERROR(DATEVALUE($A6397),NA())))</f>
        <v/>
      </c>
    </row>
    <row r="6398">
      <c r="O6398">
        <f>IF($R6398="","",CHOOSE($Q$2,YEAR(R6398)*12+MONTH(R6398),INT((R6398-2)/7),YEAR(R6398)*4+ROUNDUP(MONTH(R6398)/3)))</f>
        <v/>
      </c>
      <c r="P6398">
        <f>IF($R6398="","",IF($R6399="",1,IF(O6398&lt;&gt;O6399,1,0)))</f>
        <v/>
      </c>
      <c r="Q6398">
        <f>IF(P6398=1,SUM($P$7:P6398),"")</f>
        <v/>
      </c>
      <c r="R6398">
        <f>IF($A6398="","",IF(ISNUMBER($A6398),$A6398,IFERROR(DATEVALUE($A6398),NA())))</f>
        <v/>
      </c>
    </row>
    <row r="6399">
      <c r="O6399">
        <f>IF($R6399="","",CHOOSE($Q$2,YEAR(R6399)*12+MONTH(R6399),INT((R6399-2)/7),YEAR(R6399)*4+ROUNDUP(MONTH(R6399)/3)))</f>
        <v/>
      </c>
      <c r="P6399">
        <f>IF($R6399="","",IF($R6400="",1,IF(O6399&lt;&gt;O6400,1,0)))</f>
        <v/>
      </c>
      <c r="Q6399">
        <f>IF(P6399=1,SUM($P$7:P6399),"")</f>
        <v/>
      </c>
      <c r="R6399">
        <f>IF($A6399="","",IF(ISNUMBER($A6399),$A6399,IFERROR(DATEVALUE($A6399),NA())))</f>
        <v/>
      </c>
    </row>
    <row r="6400">
      <c r="O6400">
        <f>IF($R6400="","",CHOOSE($Q$2,YEAR(R6400)*12+MONTH(R6400),INT((R6400-2)/7),YEAR(R6400)*4+ROUNDUP(MONTH(R6400)/3)))</f>
        <v/>
      </c>
      <c r="P6400">
        <f>IF($R6400="","",IF($R6401="",1,IF(O6400&lt;&gt;O6401,1,0)))</f>
        <v/>
      </c>
      <c r="Q6400">
        <f>IF(P6400=1,SUM($P$7:P6400),"")</f>
        <v/>
      </c>
      <c r="R6400">
        <f>IF($A6400="","",IF(ISNUMBER($A6400),$A6400,IFERROR(DATEVALUE($A6400),NA())))</f>
        <v/>
      </c>
    </row>
    <row r="6401">
      <c r="O6401">
        <f>IF($R6401="","",CHOOSE($Q$2,YEAR(R6401)*12+MONTH(R6401),INT((R6401-2)/7),YEAR(R6401)*4+ROUNDUP(MONTH(R6401)/3)))</f>
        <v/>
      </c>
      <c r="P6401">
        <f>IF($R6401="","",IF($R6402="",1,IF(O6401&lt;&gt;O6402,1,0)))</f>
        <v/>
      </c>
      <c r="Q6401">
        <f>IF(P6401=1,SUM($P$7:P6401),"")</f>
        <v/>
      </c>
      <c r="R6401">
        <f>IF($A6401="","",IF(ISNUMBER($A6401),$A6401,IFERROR(DATEVALUE($A6401),NA())))</f>
        <v/>
      </c>
    </row>
    <row r="6402">
      <c r="O6402">
        <f>IF($R6402="","",CHOOSE($Q$2,YEAR(R6402)*12+MONTH(R6402),INT((R6402-2)/7),YEAR(R6402)*4+ROUNDUP(MONTH(R6402)/3)))</f>
        <v/>
      </c>
      <c r="P6402">
        <f>IF($R6402="","",IF($R6403="",1,IF(O6402&lt;&gt;O6403,1,0)))</f>
        <v/>
      </c>
      <c r="Q6402">
        <f>IF(P6402=1,SUM($P$7:P6402),"")</f>
        <v/>
      </c>
      <c r="R6402">
        <f>IF($A6402="","",IF(ISNUMBER($A6402),$A6402,IFERROR(DATEVALUE($A6402),NA())))</f>
        <v/>
      </c>
    </row>
    <row r="6403">
      <c r="O6403">
        <f>IF($R6403="","",CHOOSE($Q$2,YEAR(R6403)*12+MONTH(R6403),INT((R6403-2)/7),YEAR(R6403)*4+ROUNDUP(MONTH(R6403)/3)))</f>
        <v/>
      </c>
      <c r="P6403">
        <f>IF($R6403="","",IF($R6404="",1,IF(O6403&lt;&gt;O6404,1,0)))</f>
        <v/>
      </c>
      <c r="Q6403">
        <f>IF(P6403=1,SUM($P$7:P6403),"")</f>
        <v/>
      </c>
      <c r="R6403">
        <f>IF($A6403="","",IF(ISNUMBER($A6403),$A6403,IFERROR(DATEVALUE($A6403),NA())))</f>
        <v/>
      </c>
    </row>
    <row r="6404">
      <c r="O6404">
        <f>IF($R6404="","",CHOOSE($Q$2,YEAR(R6404)*12+MONTH(R6404),INT((R6404-2)/7),YEAR(R6404)*4+ROUNDUP(MONTH(R6404)/3)))</f>
        <v/>
      </c>
      <c r="P6404">
        <f>IF($R6404="","",IF($R6405="",1,IF(O6404&lt;&gt;O6405,1,0)))</f>
        <v/>
      </c>
      <c r="Q6404">
        <f>IF(P6404=1,SUM($P$7:P6404),"")</f>
        <v/>
      </c>
      <c r="R6404">
        <f>IF($A6404="","",IF(ISNUMBER($A6404),$A6404,IFERROR(DATEVALUE($A6404),NA())))</f>
        <v/>
      </c>
    </row>
    <row r="6405">
      <c r="O6405">
        <f>IF($R6405="","",CHOOSE($Q$2,YEAR(R6405)*12+MONTH(R6405),INT((R6405-2)/7),YEAR(R6405)*4+ROUNDUP(MONTH(R6405)/3)))</f>
        <v/>
      </c>
      <c r="P6405">
        <f>IF($R6405="","",IF($R6406="",1,IF(O6405&lt;&gt;O6406,1,0)))</f>
        <v/>
      </c>
      <c r="Q6405">
        <f>IF(P6405=1,SUM($P$7:P6405),"")</f>
        <v/>
      </c>
      <c r="R6405">
        <f>IF($A6405="","",IF(ISNUMBER($A6405),$A6405,IFERROR(DATEVALUE($A6405),NA())))</f>
        <v/>
      </c>
    </row>
    <row r="6406">
      <c r="O6406">
        <f>IF($R6406="","",CHOOSE($Q$2,YEAR(R6406)*12+MONTH(R6406),INT((R6406-2)/7),YEAR(R6406)*4+ROUNDUP(MONTH(R6406)/3)))</f>
        <v/>
      </c>
      <c r="P6406">
        <f>IF($R6406="","",IF($R6407="",1,IF(O6406&lt;&gt;O6407,1,0)))</f>
        <v/>
      </c>
      <c r="Q6406">
        <f>IF(P6406=1,SUM($P$7:P6406),"")</f>
        <v/>
      </c>
      <c r="R6406">
        <f>IF($A6406="","",IF(ISNUMBER($A6406),$A6406,IFERROR(DATEVALUE($A6406),NA())))</f>
        <v/>
      </c>
    </row>
    <row r="6407">
      <c r="O6407">
        <f>IF($R6407="","",CHOOSE($Q$2,YEAR(R6407)*12+MONTH(R6407),INT((R6407-2)/7),YEAR(R6407)*4+ROUNDUP(MONTH(R6407)/3)))</f>
        <v/>
      </c>
      <c r="P6407">
        <f>IF($R6407="","",IF($R6408="",1,IF(O6407&lt;&gt;O6408,1,0)))</f>
        <v/>
      </c>
      <c r="Q6407">
        <f>IF(P6407=1,SUM($P$7:P6407),"")</f>
        <v/>
      </c>
      <c r="R6407">
        <f>IF($A6407="","",IF(ISNUMBER($A6407),$A6407,IFERROR(DATEVALUE($A6407),NA())))</f>
        <v/>
      </c>
    </row>
    <row r="6408">
      <c r="O6408">
        <f>IF($R6408="","",CHOOSE($Q$2,YEAR(R6408)*12+MONTH(R6408),INT((R6408-2)/7),YEAR(R6408)*4+ROUNDUP(MONTH(R6408)/3)))</f>
        <v/>
      </c>
      <c r="P6408">
        <f>IF($R6408="","",IF($R6409="",1,IF(O6408&lt;&gt;O6409,1,0)))</f>
        <v/>
      </c>
      <c r="Q6408">
        <f>IF(P6408=1,SUM($P$7:P6408),"")</f>
        <v/>
      </c>
      <c r="R6408">
        <f>IF($A6408="","",IF(ISNUMBER($A6408),$A6408,IFERROR(DATEVALUE($A6408),NA())))</f>
        <v/>
      </c>
    </row>
    <row r="6409">
      <c r="O6409">
        <f>IF($R6409="","",CHOOSE($Q$2,YEAR(R6409)*12+MONTH(R6409),INT((R6409-2)/7),YEAR(R6409)*4+ROUNDUP(MONTH(R6409)/3)))</f>
        <v/>
      </c>
      <c r="P6409">
        <f>IF($R6409="","",IF($R6410="",1,IF(O6409&lt;&gt;O6410,1,0)))</f>
        <v/>
      </c>
      <c r="Q6409">
        <f>IF(P6409=1,SUM($P$7:P6409),"")</f>
        <v/>
      </c>
      <c r="R6409">
        <f>IF($A6409="","",IF(ISNUMBER($A6409),$A6409,IFERROR(DATEVALUE($A6409),NA())))</f>
        <v/>
      </c>
    </row>
    <row r="6410">
      <c r="O6410">
        <f>IF($R6410="","",CHOOSE($Q$2,YEAR(R6410)*12+MONTH(R6410),INT((R6410-2)/7),YEAR(R6410)*4+ROUNDUP(MONTH(R6410)/3)))</f>
        <v/>
      </c>
      <c r="P6410">
        <f>IF($R6410="","",IF($R6411="",1,IF(O6410&lt;&gt;O6411,1,0)))</f>
        <v/>
      </c>
      <c r="Q6410">
        <f>IF(P6410=1,SUM($P$7:P6410),"")</f>
        <v/>
      </c>
      <c r="R6410">
        <f>IF($A6410="","",IF(ISNUMBER($A6410),$A6410,IFERROR(DATEVALUE($A6410),NA())))</f>
        <v/>
      </c>
    </row>
    <row r="6411">
      <c r="O6411">
        <f>IF($R6411="","",CHOOSE($Q$2,YEAR(R6411)*12+MONTH(R6411),INT((R6411-2)/7),YEAR(R6411)*4+ROUNDUP(MONTH(R6411)/3)))</f>
        <v/>
      </c>
      <c r="P6411">
        <f>IF($R6411="","",IF($R6412="",1,IF(O6411&lt;&gt;O6412,1,0)))</f>
        <v/>
      </c>
      <c r="Q6411">
        <f>IF(P6411=1,SUM($P$7:P6411),"")</f>
        <v/>
      </c>
      <c r="R6411">
        <f>IF($A6411="","",IF(ISNUMBER($A6411),$A6411,IFERROR(DATEVALUE($A6411),NA())))</f>
        <v/>
      </c>
    </row>
    <row r="6412">
      <c r="O6412">
        <f>IF($R6412="","",CHOOSE($Q$2,YEAR(R6412)*12+MONTH(R6412),INT((R6412-2)/7),YEAR(R6412)*4+ROUNDUP(MONTH(R6412)/3)))</f>
        <v/>
      </c>
      <c r="P6412">
        <f>IF($R6412="","",IF($R6413="",1,IF(O6412&lt;&gt;O6413,1,0)))</f>
        <v/>
      </c>
      <c r="Q6412">
        <f>IF(P6412=1,SUM($P$7:P6412),"")</f>
        <v/>
      </c>
      <c r="R6412">
        <f>IF($A6412="","",IF(ISNUMBER($A6412),$A6412,IFERROR(DATEVALUE($A6412),NA())))</f>
        <v/>
      </c>
    </row>
    <row r="6413">
      <c r="O6413">
        <f>IF($R6413="","",CHOOSE($Q$2,YEAR(R6413)*12+MONTH(R6413),INT((R6413-2)/7),YEAR(R6413)*4+ROUNDUP(MONTH(R6413)/3)))</f>
        <v/>
      </c>
      <c r="P6413">
        <f>IF($R6413="","",IF($R6414="",1,IF(O6413&lt;&gt;O6414,1,0)))</f>
        <v/>
      </c>
      <c r="Q6413">
        <f>IF(P6413=1,SUM($P$7:P6413),"")</f>
        <v/>
      </c>
      <c r="R6413">
        <f>IF($A6413="","",IF(ISNUMBER($A6413),$A6413,IFERROR(DATEVALUE($A6413),NA())))</f>
        <v/>
      </c>
    </row>
    <row r="6414">
      <c r="O6414">
        <f>IF($R6414="","",CHOOSE($Q$2,YEAR(R6414)*12+MONTH(R6414),INT((R6414-2)/7),YEAR(R6414)*4+ROUNDUP(MONTH(R6414)/3)))</f>
        <v/>
      </c>
      <c r="P6414">
        <f>IF($R6414="","",IF($R6415="",1,IF(O6414&lt;&gt;O6415,1,0)))</f>
        <v/>
      </c>
      <c r="Q6414">
        <f>IF(P6414=1,SUM($P$7:P6414),"")</f>
        <v/>
      </c>
      <c r="R6414">
        <f>IF($A6414="","",IF(ISNUMBER($A6414),$A6414,IFERROR(DATEVALUE($A6414),NA())))</f>
        <v/>
      </c>
    </row>
    <row r="6415">
      <c r="O6415">
        <f>IF($R6415="","",CHOOSE($Q$2,YEAR(R6415)*12+MONTH(R6415),INT((R6415-2)/7),YEAR(R6415)*4+ROUNDUP(MONTH(R6415)/3)))</f>
        <v/>
      </c>
      <c r="P6415">
        <f>IF($R6415="","",IF($R6416="",1,IF(O6415&lt;&gt;O6416,1,0)))</f>
        <v/>
      </c>
      <c r="Q6415">
        <f>IF(P6415=1,SUM($P$7:P6415),"")</f>
        <v/>
      </c>
      <c r="R6415">
        <f>IF($A6415="","",IF(ISNUMBER($A6415),$A6415,IFERROR(DATEVALUE($A6415),NA())))</f>
        <v/>
      </c>
    </row>
    <row r="6416">
      <c r="O6416">
        <f>IF($R6416="","",CHOOSE($Q$2,YEAR(R6416)*12+MONTH(R6416),INT((R6416-2)/7),YEAR(R6416)*4+ROUNDUP(MONTH(R6416)/3)))</f>
        <v/>
      </c>
      <c r="P6416">
        <f>IF($R6416="","",IF($R6417="",1,IF(O6416&lt;&gt;O6417,1,0)))</f>
        <v/>
      </c>
      <c r="Q6416">
        <f>IF(P6416=1,SUM($P$7:P6416),"")</f>
        <v/>
      </c>
      <c r="R6416">
        <f>IF($A6416="","",IF(ISNUMBER($A6416),$A6416,IFERROR(DATEVALUE($A6416),NA())))</f>
        <v/>
      </c>
    </row>
    <row r="6417">
      <c r="O6417">
        <f>IF($R6417="","",CHOOSE($Q$2,YEAR(R6417)*12+MONTH(R6417),INT((R6417-2)/7),YEAR(R6417)*4+ROUNDUP(MONTH(R6417)/3)))</f>
        <v/>
      </c>
      <c r="P6417">
        <f>IF($R6417="","",IF($R6418="",1,IF(O6417&lt;&gt;O6418,1,0)))</f>
        <v/>
      </c>
      <c r="Q6417">
        <f>IF(P6417=1,SUM($P$7:P6417),"")</f>
        <v/>
      </c>
      <c r="R6417">
        <f>IF($A6417="","",IF(ISNUMBER($A6417),$A6417,IFERROR(DATEVALUE($A6417),NA())))</f>
        <v/>
      </c>
    </row>
    <row r="6418">
      <c r="O6418">
        <f>IF($R6418="","",CHOOSE($Q$2,YEAR(R6418)*12+MONTH(R6418),INT((R6418-2)/7),YEAR(R6418)*4+ROUNDUP(MONTH(R6418)/3)))</f>
        <v/>
      </c>
      <c r="P6418">
        <f>IF($R6418="","",IF($R6419="",1,IF(O6418&lt;&gt;O6419,1,0)))</f>
        <v/>
      </c>
      <c r="Q6418">
        <f>IF(P6418=1,SUM($P$7:P6418),"")</f>
        <v/>
      </c>
      <c r="R6418">
        <f>IF($A6418="","",IF(ISNUMBER($A6418),$A6418,IFERROR(DATEVALUE($A6418),NA())))</f>
        <v/>
      </c>
    </row>
    <row r="6419">
      <c r="O6419">
        <f>IF($R6419="","",CHOOSE($Q$2,YEAR(R6419)*12+MONTH(R6419),INT((R6419-2)/7),YEAR(R6419)*4+ROUNDUP(MONTH(R6419)/3)))</f>
        <v/>
      </c>
      <c r="P6419">
        <f>IF($R6419="","",IF($R6420="",1,IF(O6419&lt;&gt;O6420,1,0)))</f>
        <v/>
      </c>
      <c r="Q6419">
        <f>IF(P6419=1,SUM($P$7:P6419),"")</f>
        <v/>
      </c>
      <c r="R6419">
        <f>IF($A6419="","",IF(ISNUMBER($A6419),$A6419,IFERROR(DATEVALUE($A6419),NA())))</f>
        <v/>
      </c>
    </row>
    <row r="6420">
      <c r="O6420">
        <f>IF($R6420="","",CHOOSE($Q$2,YEAR(R6420)*12+MONTH(R6420),INT((R6420-2)/7),YEAR(R6420)*4+ROUNDUP(MONTH(R6420)/3)))</f>
        <v/>
      </c>
      <c r="P6420">
        <f>IF($R6420="","",IF($R6421="",1,IF(O6420&lt;&gt;O6421,1,0)))</f>
        <v/>
      </c>
      <c r="Q6420">
        <f>IF(P6420=1,SUM($P$7:P6420),"")</f>
        <v/>
      </c>
      <c r="R6420">
        <f>IF($A6420="","",IF(ISNUMBER($A6420),$A6420,IFERROR(DATEVALUE($A6420),NA())))</f>
        <v/>
      </c>
    </row>
    <row r="6421">
      <c r="O6421">
        <f>IF($R6421="","",CHOOSE($Q$2,YEAR(R6421)*12+MONTH(R6421),INT((R6421-2)/7),YEAR(R6421)*4+ROUNDUP(MONTH(R6421)/3)))</f>
        <v/>
      </c>
      <c r="P6421">
        <f>IF($R6421="","",IF($R6422="",1,IF(O6421&lt;&gt;O6422,1,0)))</f>
        <v/>
      </c>
      <c r="Q6421">
        <f>IF(P6421=1,SUM($P$7:P6421),"")</f>
        <v/>
      </c>
      <c r="R6421">
        <f>IF($A6421="","",IF(ISNUMBER($A6421),$A6421,IFERROR(DATEVALUE($A6421),NA())))</f>
        <v/>
      </c>
    </row>
    <row r="6422">
      <c r="O6422">
        <f>IF($R6422="","",CHOOSE($Q$2,YEAR(R6422)*12+MONTH(R6422),INT((R6422-2)/7),YEAR(R6422)*4+ROUNDUP(MONTH(R6422)/3)))</f>
        <v/>
      </c>
      <c r="P6422">
        <f>IF($R6422="","",IF($R6423="",1,IF(O6422&lt;&gt;O6423,1,0)))</f>
        <v/>
      </c>
      <c r="Q6422">
        <f>IF(P6422=1,SUM($P$7:P6422),"")</f>
        <v/>
      </c>
      <c r="R6422">
        <f>IF($A6422="","",IF(ISNUMBER($A6422),$A6422,IFERROR(DATEVALUE($A6422),NA())))</f>
        <v/>
      </c>
    </row>
    <row r="6423">
      <c r="O6423">
        <f>IF($R6423="","",CHOOSE($Q$2,YEAR(R6423)*12+MONTH(R6423),INT((R6423-2)/7),YEAR(R6423)*4+ROUNDUP(MONTH(R6423)/3)))</f>
        <v/>
      </c>
      <c r="P6423">
        <f>IF($R6423="","",IF($R6424="",1,IF(O6423&lt;&gt;O6424,1,0)))</f>
        <v/>
      </c>
      <c r="Q6423">
        <f>IF(P6423=1,SUM($P$7:P6423),"")</f>
        <v/>
      </c>
      <c r="R6423">
        <f>IF($A6423="","",IF(ISNUMBER($A6423),$A6423,IFERROR(DATEVALUE($A6423),NA())))</f>
        <v/>
      </c>
    </row>
    <row r="6424">
      <c r="O6424">
        <f>IF($R6424="","",CHOOSE($Q$2,YEAR(R6424)*12+MONTH(R6424),INT((R6424-2)/7),YEAR(R6424)*4+ROUNDUP(MONTH(R6424)/3)))</f>
        <v/>
      </c>
      <c r="P6424">
        <f>IF($R6424="","",IF($R6425="",1,IF(O6424&lt;&gt;O6425,1,0)))</f>
        <v/>
      </c>
      <c r="Q6424">
        <f>IF(P6424=1,SUM($P$7:P6424),"")</f>
        <v/>
      </c>
      <c r="R6424">
        <f>IF($A6424="","",IF(ISNUMBER($A6424),$A6424,IFERROR(DATEVALUE($A6424),NA())))</f>
        <v/>
      </c>
    </row>
    <row r="6425">
      <c r="O6425">
        <f>IF($R6425="","",CHOOSE($Q$2,YEAR(R6425)*12+MONTH(R6425),INT((R6425-2)/7),YEAR(R6425)*4+ROUNDUP(MONTH(R6425)/3)))</f>
        <v/>
      </c>
      <c r="P6425">
        <f>IF($R6425="","",IF($R6426="",1,IF(O6425&lt;&gt;O6426,1,0)))</f>
        <v/>
      </c>
      <c r="Q6425">
        <f>IF(P6425=1,SUM($P$7:P6425),"")</f>
        <v/>
      </c>
      <c r="R6425">
        <f>IF($A6425="","",IF(ISNUMBER($A6425),$A6425,IFERROR(DATEVALUE($A6425),NA())))</f>
        <v/>
      </c>
    </row>
    <row r="6426">
      <c r="O6426">
        <f>IF($R6426="","",CHOOSE($Q$2,YEAR(R6426)*12+MONTH(R6426),INT((R6426-2)/7),YEAR(R6426)*4+ROUNDUP(MONTH(R6426)/3)))</f>
        <v/>
      </c>
      <c r="P6426">
        <f>IF($R6426="","",IF($R6427="",1,IF(O6426&lt;&gt;O6427,1,0)))</f>
        <v/>
      </c>
      <c r="Q6426">
        <f>IF(P6426=1,SUM($P$7:P6426),"")</f>
        <v/>
      </c>
      <c r="R6426">
        <f>IF($A6426="","",IF(ISNUMBER($A6426),$A6426,IFERROR(DATEVALUE($A6426),NA())))</f>
        <v/>
      </c>
    </row>
    <row r="6427">
      <c r="O6427">
        <f>IF($R6427="","",CHOOSE($Q$2,YEAR(R6427)*12+MONTH(R6427),INT((R6427-2)/7),YEAR(R6427)*4+ROUNDUP(MONTH(R6427)/3)))</f>
        <v/>
      </c>
      <c r="P6427">
        <f>IF($R6427="","",IF($R6428="",1,IF(O6427&lt;&gt;O6428,1,0)))</f>
        <v/>
      </c>
      <c r="Q6427">
        <f>IF(P6427=1,SUM($P$7:P6427),"")</f>
        <v/>
      </c>
      <c r="R6427">
        <f>IF($A6427="","",IF(ISNUMBER($A6427),$A6427,IFERROR(DATEVALUE($A6427),NA())))</f>
        <v/>
      </c>
    </row>
    <row r="6428">
      <c r="O6428">
        <f>IF($R6428="","",CHOOSE($Q$2,YEAR(R6428)*12+MONTH(R6428),INT((R6428-2)/7),YEAR(R6428)*4+ROUNDUP(MONTH(R6428)/3)))</f>
        <v/>
      </c>
      <c r="P6428">
        <f>IF($R6428="","",IF($R6429="",1,IF(O6428&lt;&gt;O6429,1,0)))</f>
        <v/>
      </c>
      <c r="Q6428">
        <f>IF(P6428=1,SUM($P$7:P6428),"")</f>
        <v/>
      </c>
      <c r="R6428">
        <f>IF($A6428="","",IF(ISNUMBER($A6428),$A6428,IFERROR(DATEVALUE($A6428),NA())))</f>
        <v/>
      </c>
    </row>
    <row r="6429">
      <c r="O6429">
        <f>IF($R6429="","",CHOOSE($Q$2,YEAR(R6429)*12+MONTH(R6429),INT((R6429-2)/7),YEAR(R6429)*4+ROUNDUP(MONTH(R6429)/3)))</f>
        <v/>
      </c>
      <c r="P6429">
        <f>IF($R6429="","",IF($R6430="",1,IF(O6429&lt;&gt;O6430,1,0)))</f>
        <v/>
      </c>
      <c r="Q6429">
        <f>IF(P6429=1,SUM($P$7:P6429),"")</f>
        <v/>
      </c>
      <c r="R6429">
        <f>IF($A6429="","",IF(ISNUMBER($A6429),$A6429,IFERROR(DATEVALUE($A6429),NA())))</f>
        <v/>
      </c>
    </row>
    <row r="6430">
      <c r="O6430">
        <f>IF($R6430="","",CHOOSE($Q$2,YEAR(R6430)*12+MONTH(R6430),INT((R6430-2)/7),YEAR(R6430)*4+ROUNDUP(MONTH(R6430)/3)))</f>
        <v/>
      </c>
      <c r="P6430">
        <f>IF($R6430="","",IF($R6431="",1,IF(O6430&lt;&gt;O6431,1,0)))</f>
        <v/>
      </c>
      <c r="Q6430">
        <f>IF(P6430=1,SUM($P$7:P6430),"")</f>
        <v/>
      </c>
      <c r="R6430">
        <f>IF($A6430="","",IF(ISNUMBER($A6430),$A6430,IFERROR(DATEVALUE($A6430),NA())))</f>
        <v/>
      </c>
    </row>
    <row r="6431">
      <c r="O6431">
        <f>IF($R6431="","",CHOOSE($Q$2,YEAR(R6431)*12+MONTH(R6431),INT((R6431-2)/7),YEAR(R6431)*4+ROUNDUP(MONTH(R6431)/3)))</f>
        <v/>
      </c>
      <c r="P6431">
        <f>IF($R6431="","",IF($R6432="",1,IF(O6431&lt;&gt;O6432,1,0)))</f>
        <v/>
      </c>
      <c r="Q6431">
        <f>IF(P6431=1,SUM($P$7:P6431),"")</f>
        <v/>
      </c>
      <c r="R6431">
        <f>IF($A6431="","",IF(ISNUMBER($A6431),$A6431,IFERROR(DATEVALUE($A6431),NA())))</f>
        <v/>
      </c>
    </row>
    <row r="6432">
      <c r="O6432">
        <f>IF($R6432="","",CHOOSE($Q$2,YEAR(R6432)*12+MONTH(R6432),INT((R6432-2)/7),YEAR(R6432)*4+ROUNDUP(MONTH(R6432)/3)))</f>
        <v/>
      </c>
      <c r="P6432">
        <f>IF($R6432="","",IF($R6433="",1,IF(O6432&lt;&gt;O6433,1,0)))</f>
        <v/>
      </c>
      <c r="Q6432">
        <f>IF(P6432=1,SUM($P$7:P6432),"")</f>
        <v/>
      </c>
      <c r="R6432">
        <f>IF($A6432="","",IF(ISNUMBER($A6432),$A6432,IFERROR(DATEVALUE($A6432),NA())))</f>
        <v/>
      </c>
    </row>
    <row r="6433">
      <c r="O6433">
        <f>IF($R6433="","",CHOOSE($Q$2,YEAR(R6433)*12+MONTH(R6433),INT((R6433-2)/7),YEAR(R6433)*4+ROUNDUP(MONTH(R6433)/3)))</f>
        <v/>
      </c>
      <c r="P6433">
        <f>IF($R6433="","",IF($R6434="",1,IF(O6433&lt;&gt;O6434,1,0)))</f>
        <v/>
      </c>
      <c r="Q6433">
        <f>IF(P6433=1,SUM($P$7:P6433),"")</f>
        <v/>
      </c>
      <c r="R6433">
        <f>IF($A6433="","",IF(ISNUMBER($A6433),$A6433,IFERROR(DATEVALUE($A6433),NA())))</f>
        <v/>
      </c>
    </row>
    <row r="6434">
      <c r="O6434">
        <f>IF($R6434="","",CHOOSE($Q$2,YEAR(R6434)*12+MONTH(R6434),INT((R6434-2)/7),YEAR(R6434)*4+ROUNDUP(MONTH(R6434)/3)))</f>
        <v/>
      </c>
      <c r="P6434">
        <f>IF($R6434="","",IF($R6435="",1,IF(O6434&lt;&gt;O6435,1,0)))</f>
        <v/>
      </c>
      <c r="Q6434">
        <f>IF(P6434=1,SUM($P$7:P6434),"")</f>
        <v/>
      </c>
      <c r="R6434">
        <f>IF($A6434="","",IF(ISNUMBER($A6434),$A6434,IFERROR(DATEVALUE($A6434),NA())))</f>
        <v/>
      </c>
    </row>
    <row r="6435">
      <c r="O6435">
        <f>IF($R6435="","",CHOOSE($Q$2,YEAR(R6435)*12+MONTH(R6435),INT((R6435-2)/7),YEAR(R6435)*4+ROUNDUP(MONTH(R6435)/3)))</f>
        <v/>
      </c>
      <c r="P6435">
        <f>IF($R6435="","",IF($R6436="",1,IF(O6435&lt;&gt;O6436,1,0)))</f>
        <v/>
      </c>
      <c r="Q6435">
        <f>IF(P6435=1,SUM($P$7:P6435),"")</f>
        <v/>
      </c>
      <c r="R6435">
        <f>IF($A6435="","",IF(ISNUMBER($A6435),$A6435,IFERROR(DATEVALUE($A6435),NA())))</f>
        <v/>
      </c>
    </row>
    <row r="6436">
      <c r="O6436">
        <f>IF($R6436="","",CHOOSE($Q$2,YEAR(R6436)*12+MONTH(R6436),INT((R6436-2)/7),YEAR(R6436)*4+ROUNDUP(MONTH(R6436)/3)))</f>
        <v/>
      </c>
      <c r="P6436">
        <f>IF($R6436="","",IF($R6437="",1,IF(O6436&lt;&gt;O6437,1,0)))</f>
        <v/>
      </c>
      <c r="Q6436">
        <f>IF(P6436=1,SUM($P$7:P6436),"")</f>
        <v/>
      </c>
      <c r="R6436">
        <f>IF($A6436="","",IF(ISNUMBER($A6436),$A6436,IFERROR(DATEVALUE($A6436),NA())))</f>
        <v/>
      </c>
    </row>
    <row r="6437">
      <c r="O6437">
        <f>IF($R6437="","",CHOOSE($Q$2,YEAR(R6437)*12+MONTH(R6437),INT((R6437-2)/7),YEAR(R6437)*4+ROUNDUP(MONTH(R6437)/3)))</f>
        <v/>
      </c>
      <c r="P6437">
        <f>IF($R6437="","",IF($R6438="",1,IF(O6437&lt;&gt;O6438,1,0)))</f>
        <v/>
      </c>
      <c r="Q6437">
        <f>IF(P6437=1,SUM($P$7:P6437),"")</f>
        <v/>
      </c>
      <c r="R6437">
        <f>IF($A6437="","",IF(ISNUMBER($A6437),$A6437,IFERROR(DATEVALUE($A6437),NA())))</f>
        <v/>
      </c>
    </row>
    <row r="6438">
      <c r="O6438">
        <f>IF($R6438="","",CHOOSE($Q$2,YEAR(R6438)*12+MONTH(R6438),INT((R6438-2)/7),YEAR(R6438)*4+ROUNDUP(MONTH(R6438)/3)))</f>
        <v/>
      </c>
      <c r="P6438">
        <f>IF($R6438="","",IF($R6439="",1,IF(O6438&lt;&gt;O6439,1,0)))</f>
        <v/>
      </c>
      <c r="Q6438">
        <f>IF(P6438=1,SUM($P$7:P6438),"")</f>
        <v/>
      </c>
      <c r="R6438">
        <f>IF($A6438="","",IF(ISNUMBER($A6438),$A6438,IFERROR(DATEVALUE($A6438),NA())))</f>
        <v/>
      </c>
    </row>
    <row r="6439">
      <c r="O6439">
        <f>IF($R6439="","",CHOOSE($Q$2,YEAR(R6439)*12+MONTH(R6439),INT((R6439-2)/7),YEAR(R6439)*4+ROUNDUP(MONTH(R6439)/3)))</f>
        <v/>
      </c>
      <c r="P6439">
        <f>IF($R6439="","",IF($R6440="",1,IF(O6439&lt;&gt;O6440,1,0)))</f>
        <v/>
      </c>
      <c r="Q6439">
        <f>IF(P6439=1,SUM($P$7:P6439),"")</f>
        <v/>
      </c>
      <c r="R6439">
        <f>IF($A6439="","",IF(ISNUMBER($A6439),$A6439,IFERROR(DATEVALUE($A6439),NA())))</f>
        <v/>
      </c>
    </row>
    <row r="6440">
      <c r="O6440">
        <f>IF($R6440="","",CHOOSE($Q$2,YEAR(R6440)*12+MONTH(R6440),INT((R6440-2)/7),YEAR(R6440)*4+ROUNDUP(MONTH(R6440)/3)))</f>
        <v/>
      </c>
      <c r="P6440">
        <f>IF($R6440="","",IF($R6441="",1,IF(O6440&lt;&gt;O6441,1,0)))</f>
        <v/>
      </c>
      <c r="Q6440">
        <f>IF(P6440=1,SUM($P$7:P6440),"")</f>
        <v/>
      </c>
      <c r="R6440">
        <f>IF($A6440="","",IF(ISNUMBER($A6440),$A6440,IFERROR(DATEVALUE($A6440),NA())))</f>
        <v/>
      </c>
    </row>
    <row r="6441">
      <c r="O6441">
        <f>IF($R6441="","",CHOOSE($Q$2,YEAR(R6441)*12+MONTH(R6441),INT((R6441-2)/7),YEAR(R6441)*4+ROUNDUP(MONTH(R6441)/3)))</f>
        <v/>
      </c>
      <c r="P6441">
        <f>IF($R6441="","",IF($R6442="",1,IF(O6441&lt;&gt;O6442,1,0)))</f>
        <v/>
      </c>
      <c r="Q6441">
        <f>IF(P6441=1,SUM($P$7:P6441),"")</f>
        <v/>
      </c>
      <c r="R6441">
        <f>IF($A6441="","",IF(ISNUMBER($A6441),$A6441,IFERROR(DATEVALUE($A6441),NA())))</f>
        <v/>
      </c>
    </row>
    <row r="6442">
      <c r="O6442">
        <f>IF($R6442="","",CHOOSE($Q$2,YEAR(R6442)*12+MONTH(R6442),INT((R6442-2)/7),YEAR(R6442)*4+ROUNDUP(MONTH(R6442)/3)))</f>
        <v/>
      </c>
      <c r="P6442">
        <f>IF($R6442="","",IF($R6443="",1,IF(O6442&lt;&gt;O6443,1,0)))</f>
        <v/>
      </c>
      <c r="Q6442">
        <f>IF(P6442=1,SUM($P$7:P6442),"")</f>
        <v/>
      </c>
      <c r="R6442">
        <f>IF($A6442="","",IF(ISNUMBER($A6442),$A6442,IFERROR(DATEVALUE($A6442),NA())))</f>
        <v/>
      </c>
    </row>
    <row r="6443">
      <c r="O6443">
        <f>IF($R6443="","",CHOOSE($Q$2,YEAR(R6443)*12+MONTH(R6443),INT((R6443-2)/7),YEAR(R6443)*4+ROUNDUP(MONTH(R6443)/3)))</f>
        <v/>
      </c>
      <c r="P6443">
        <f>IF($R6443="","",IF($R6444="",1,IF(O6443&lt;&gt;O6444,1,0)))</f>
        <v/>
      </c>
      <c r="Q6443">
        <f>IF(P6443=1,SUM($P$7:P6443),"")</f>
        <v/>
      </c>
      <c r="R6443">
        <f>IF($A6443="","",IF(ISNUMBER($A6443),$A6443,IFERROR(DATEVALUE($A6443),NA())))</f>
        <v/>
      </c>
    </row>
    <row r="6444">
      <c r="O6444">
        <f>IF($R6444="","",CHOOSE($Q$2,YEAR(R6444)*12+MONTH(R6444),INT((R6444-2)/7),YEAR(R6444)*4+ROUNDUP(MONTH(R6444)/3)))</f>
        <v/>
      </c>
      <c r="P6444">
        <f>IF($R6444="","",IF($R6445="",1,IF(O6444&lt;&gt;O6445,1,0)))</f>
        <v/>
      </c>
      <c r="Q6444">
        <f>IF(P6444=1,SUM($P$7:P6444),"")</f>
        <v/>
      </c>
      <c r="R6444">
        <f>IF($A6444="","",IF(ISNUMBER($A6444),$A6444,IFERROR(DATEVALUE($A6444),NA())))</f>
        <v/>
      </c>
    </row>
    <row r="6445">
      <c r="O6445">
        <f>IF($R6445="","",CHOOSE($Q$2,YEAR(R6445)*12+MONTH(R6445),INT((R6445-2)/7),YEAR(R6445)*4+ROUNDUP(MONTH(R6445)/3)))</f>
        <v/>
      </c>
      <c r="P6445">
        <f>IF($R6445="","",IF($R6446="",1,IF(O6445&lt;&gt;O6446,1,0)))</f>
        <v/>
      </c>
      <c r="Q6445">
        <f>IF(P6445=1,SUM($P$7:P6445),"")</f>
        <v/>
      </c>
      <c r="R6445">
        <f>IF($A6445="","",IF(ISNUMBER($A6445),$A6445,IFERROR(DATEVALUE($A6445),NA())))</f>
        <v/>
      </c>
    </row>
    <row r="6446">
      <c r="O6446">
        <f>IF($R6446="","",CHOOSE($Q$2,YEAR(R6446)*12+MONTH(R6446),INT((R6446-2)/7),YEAR(R6446)*4+ROUNDUP(MONTH(R6446)/3)))</f>
        <v/>
      </c>
      <c r="P6446">
        <f>IF($R6446="","",IF($R6447="",1,IF(O6446&lt;&gt;O6447,1,0)))</f>
        <v/>
      </c>
      <c r="Q6446">
        <f>IF(P6446=1,SUM($P$7:P6446),"")</f>
        <v/>
      </c>
      <c r="R6446">
        <f>IF($A6446="","",IF(ISNUMBER($A6446),$A6446,IFERROR(DATEVALUE($A6446),NA())))</f>
        <v/>
      </c>
    </row>
    <row r="6447">
      <c r="O6447">
        <f>IF($R6447="","",CHOOSE($Q$2,YEAR(R6447)*12+MONTH(R6447),INT((R6447-2)/7),YEAR(R6447)*4+ROUNDUP(MONTH(R6447)/3)))</f>
        <v/>
      </c>
      <c r="P6447">
        <f>IF($R6447="","",IF($R6448="",1,IF(O6447&lt;&gt;O6448,1,0)))</f>
        <v/>
      </c>
      <c r="Q6447">
        <f>IF(P6447=1,SUM($P$7:P6447),"")</f>
        <v/>
      </c>
      <c r="R6447">
        <f>IF($A6447="","",IF(ISNUMBER($A6447),$A6447,IFERROR(DATEVALUE($A6447),NA())))</f>
        <v/>
      </c>
    </row>
    <row r="6448">
      <c r="O6448">
        <f>IF($R6448="","",CHOOSE($Q$2,YEAR(R6448)*12+MONTH(R6448),INT((R6448-2)/7),YEAR(R6448)*4+ROUNDUP(MONTH(R6448)/3)))</f>
        <v/>
      </c>
      <c r="P6448">
        <f>IF($R6448="","",IF($R6449="",1,IF(O6448&lt;&gt;O6449,1,0)))</f>
        <v/>
      </c>
      <c r="Q6448">
        <f>IF(P6448=1,SUM($P$7:P6448),"")</f>
        <v/>
      </c>
      <c r="R6448">
        <f>IF($A6448="","",IF(ISNUMBER($A6448),$A6448,IFERROR(DATEVALUE($A6448),NA())))</f>
        <v/>
      </c>
    </row>
    <row r="6449">
      <c r="O6449">
        <f>IF($R6449="","",CHOOSE($Q$2,YEAR(R6449)*12+MONTH(R6449),INT((R6449-2)/7),YEAR(R6449)*4+ROUNDUP(MONTH(R6449)/3)))</f>
        <v/>
      </c>
      <c r="P6449">
        <f>IF($R6449="","",IF($R6450="",1,IF(O6449&lt;&gt;O6450,1,0)))</f>
        <v/>
      </c>
      <c r="Q6449">
        <f>IF(P6449=1,SUM($P$7:P6449),"")</f>
        <v/>
      </c>
      <c r="R6449">
        <f>IF($A6449="","",IF(ISNUMBER($A6449),$A6449,IFERROR(DATEVALUE($A6449),NA())))</f>
        <v/>
      </c>
    </row>
    <row r="6450">
      <c r="O6450">
        <f>IF($R6450="","",CHOOSE($Q$2,YEAR(R6450)*12+MONTH(R6450),INT((R6450-2)/7),YEAR(R6450)*4+ROUNDUP(MONTH(R6450)/3)))</f>
        <v/>
      </c>
      <c r="P6450">
        <f>IF($R6450="","",IF($R6451="",1,IF(O6450&lt;&gt;O6451,1,0)))</f>
        <v/>
      </c>
      <c r="Q6450">
        <f>IF(P6450=1,SUM($P$7:P6450),"")</f>
        <v/>
      </c>
      <c r="R6450">
        <f>IF($A6450="","",IF(ISNUMBER($A6450),$A6450,IFERROR(DATEVALUE($A6450),NA())))</f>
        <v/>
      </c>
    </row>
    <row r="6451">
      <c r="O6451">
        <f>IF($R6451="","",CHOOSE($Q$2,YEAR(R6451)*12+MONTH(R6451),INT((R6451-2)/7),YEAR(R6451)*4+ROUNDUP(MONTH(R6451)/3)))</f>
        <v/>
      </c>
      <c r="P6451">
        <f>IF($R6451="","",IF($R6452="",1,IF(O6451&lt;&gt;O6452,1,0)))</f>
        <v/>
      </c>
      <c r="Q6451">
        <f>IF(P6451=1,SUM($P$7:P6451),"")</f>
        <v/>
      </c>
      <c r="R6451">
        <f>IF($A6451="","",IF(ISNUMBER($A6451),$A6451,IFERROR(DATEVALUE($A6451),NA())))</f>
        <v/>
      </c>
    </row>
    <row r="6452">
      <c r="O6452">
        <f>IF($R6452="","",CHOOSE($Q$2,YEAR(R6452)*12+MONTH(R6452),INT((R6452-2)/7),YEAR(R6452)*4+ROUNDUP(MONTH(R6452)/3)))</f>
        <v/>
      </c>
      <c r="P6452">
        <f>IF($R6452="","",IF($R6453="",1,IF(O6452&lt;&gt;O6453,1,0)))</f>
        <v/>
      </c>
      <c r="Q6452">
        <f>IF(P6452=1,SUM($P$7:P6452),"")</f>
        <v/>
      </c>
      <c r="R6452">
        <f>IF($A6452="","",IF(ISNUMBER($A6452),$A6452,IFERROR(DATEVALUE($A6452),NA())))</f>
        <v/>
      </c>
    </row>
    <row r="6453">
      <c r="O6453">
        <f>IF($R6453="","",CHOOSE($Q$2,YEAR(R6453)*12+MONTH(R6453),INT((R6453-2)/7),YEAR(R6453)*4+ROUNDUP(MONTH(R6453)/3)))</f>
        <v/>
      </c>
      <c r="P6453">
        <f>IF($R6453="","",IF($R6454="",1,IF(O6453&lt;&gt;O6454,1,0)))</f>
        <v/>
      </c>
      <c r="Q6453">
        <f>IF(P6453=1,SUM($P$7:P6453),"")</f>
        <v/>
      </c>
      <c r="R6453">
        <f>IF($A6453="","",IF(ISNUMBER($A6453),$A6453,IFERROR(DATEVALUE($A6453),NA())))</f>
        <v/>
      </c>
    </row>
    <row r="6454">
      <c r="O6454">
        <f>IF($R6454="","",CHOOSE($Q$2,YEAR(R6454)*12+MONTH(R6454),INT((R6454-2)/7),YEAR(R6454)*4+ROUNDUP(MONTH(R6454)/3)))</f>
        <v/>
      </c>
      <c r="P6454">
        <f>IF($R6454="","",IF($R6455="",1,IF(O6454&lt;&gt;O6455,1,0)))</f>
        <v/>
      </c>
      <c r="Q6454">
        <f>IF(P6454=1,SUM($P$7:P6454),"")</f>
        <v/>
      </c>
      <c r="R6454">
        <f>IF($A6454="","",IF(ISNUMBER($A6454),$A6454,IFERROR(DATEVALUE($A6454),NA())))</f>
        <v/>
      </c>
    </row>
    <row r="6455">
      <c r="O6455">
        <f>IF($R6455="","",CHOOSE($Q$2,YEAR(R6455)*12+MONTH(R6455),INT((R6455-2)/7),YEAR(R6455)*4+ROUNDUP(MONTH(R6455)/3)))</f>
        <v/>
      </c>
      <c r="P6455">
        <f>IF($R6455="","",IF($R6456="",1,IF(O6455&lt;&gt;O6456,1,0)))</f>
        <v/>
      </c>
      <c r="Q6455">
        <f>IF(P6455=1,SUM($P$7:P6455),"")</f>
        <v/>
      </c>
      <c r="R6455">
        <f>IF($A6455="","",IF(ISNUMBER($A6455),$A6455,IFERROR(DATEVALUE($A6455),NA())))</f>
        <v/>
      </c>
    </row>
    <row r="6456">
      <c r="O6456">
        <f>IF($R6456="","",CHOOSE($Q$2,YEAR(R6456)*12+MONTH(R6456),INT((R6456-2)/7),YEAR(R6456)*4+ROUNDUP(MONTH(R6456)/3)))</f>
        <v/>
      </c>
      <c r="P6456">
        <f>IF($R6456="","",IF($R6457="",1,IF(O6456&lt;&gt;O6457,1,0)))</f>
        <v/>
      </c>
      <c r="Q6456">
        <f>IF(P6456=1,SUM($P$7:P6456),"")</f>
        <v/>
      </c>
      <c r="R6456">
        <f>IF($A6456="","",IF(ISNUMBER($A6456),$A6456,IFERROR(DATEVALUE($A6456),NA())))</f>
        <v/>
      </c>
    </row>
    <row r="6457">
      <c r="O6457">
        <f>IF($R6457="","",CHOOSE($Q$2,YEAR(R6457)*12+MONTH(R6457),INT((R6457-2)/7),YEAR(R6457)*4+ROUNDUP(MONTH(R6457)/3)))</f>
        <v/>
      </c>
      <c r="P6457">
        <f>IF($R6457="","",IF($R6458="",1,IF(O6457&lt;&gt;O6458,1,0)))</f>
        <v/>
      </c>
      <c r="Q6457">
        <f>IF(P6457=1,SUM($P$7:P6457),"")</f>
        <v/>
      </c>
      <c r="R6457">
        <f>IF($A6457="","",IF(ISNUMBER($A6457),$A6457,IFERROR(DATEVALUE($A6457),NA())))</f>
        <v/>
      </c>
    </row>
    <row r="6458">
      <c r="O6458">
        <f>IF($R6458="","",CHOOSE($Q$2,YEAR(R6458)*12+MONTH(R6458),INT((R6458-2)/7),YEAR(R6458)*4+ROUNDUP(MONTH(R6458)/3)))</f>
        <v/>
      </c>
      <c r="P6458">
        <f>IF($R6458="","",IF($R6459="",1,IF(O6458&lt;&gt;O6459,1,0)))</f>
        <v/>
      </c>
      <c r="Q6458">
        <f>IF(P6458=1,SUM($P$7:P6458),"")</f>
        <v/>
      </c>
      <c r="R6458">
        <f>IF($A6458="","",IF(ISNUMBER($A6458),$A6458,IFERROR(DATEVALUE($A6458),NA())))</f>
        <v/>
      </c>
    </row>
    <row r="6459">
      <c r="O6459">
        <f>IF($R6459="","",CHOOSE($Q$2,YEAR(R6459)*12+MONTH(R6459),INT((R6459-2)/7),YEAR(R6459)*4+ROUNDUP(MONTH(R6459)/3)))</f>
        <v/>
      </c>
      <c r="P6459">
        <f>IF($R6459="","",IF($R6460="",1,IF(O6459&lt;&gt;O6460,1,0)))</f>
        <v/>
      </c>
      <c r="Q6459">
        <f>IF(P6459=1,SUM($P$7:P6459),"")</f>
        <v/>
      </c>
      <c r="R6459">
        <f>IF($A6459="","",IF(ISNUMBER($A6459),$A6459,IFERROR(DATEVALUE($A6459),NA())))</f>
        <v/>
      </c>
    </row>
    <row r="6460">
      <c r="O6460">
        <f>IF($R6460="","",CHOOSE($Q$2,YEAR(R6460)*12+MONTH(R6460),INT((R6460-2)/7),YEAR(R6460)*4+ROUNDUP(MONTH(R6460)/3)))</f>
        <v/>
      </c>
      <c r="P6460">
        <f>IF($R6460="","",IF($R6461="",1,IF(O6460&lt;&gt;O6461,1,0)))</f>
        <v/>
      </c>
      <c r="Q6460">
        <f>IF(P6460=1,SUM($P$7:P6460),"")</f>
        <v/>
      </c>
      <c r="R6460">
        <f>IF($A6460="","",IF(ISNUMBER($A6460),$A6460,IFERROR(DATEVALUE($A6460),NA())))</f>
        <v/>
      </c>
    </row>
    <row r="6461">
      <c r="O6461">
        <f>IF($R6461="","",CHOOSE($Q$2,YEAR(R6461)*12+MONTH(R6461),INT((R6461-2)/7),YEAR(R6461)*4+ROUNDUP(MONTH(R6461)/3)))</f>
        <v/>
      </c>
      <c r="P6461">
        <f>IF($R6461="","",IF($R6462="",1,IF(O6461&lt;&gt;O6462,1,0)))</f>
        <v/>
      </c>
      <c r="Q6461">
        <f>IF(P6461=1,SUM($P$7:P6461),"")</f>
        <v/>
      </c>
      <c r="R6461">
        <f>IF($A6461="","",IF(ISNUMBER($A6461),$A6461,IFERROR(DATEVALUE($A6461),NA())))</f>
        <v/>
      </c>
    </row>
    <row r="6462">
      <c r="O6462">
        <f>IF($R6462="","",CHOOSE($Q$2,YEAR(R6462)*12+MONTH(R6462),INT((R6462-2)/7),YEAR(R6462)*4+ROUNDUP(MONTH(R6462)/3)))</f>
        <v/>
      </c>
      <c r="P6462">
        <f>IF($R6462="","",IF($R6463="",1,IF(O6462&lt;&gt;O6463,1,0)))</f>
        <v/>
      </c>
      <c r="Q6462">
        <f>IF(P6462=1,SUM($P$7:P6462),"")</f>
        <v/>
      </c>
      <c r="R6462">
        <f>IF($A6462="","",IF(ISNUMBER($A6462),$A6462,IFERROR(DATEVALUE($A6462),NA())))</f>
        <v/>
      </c>
    </row>
    <row r="6463">
      <c r="O6463">
        <f>IF($R6463="","",CHOOSE($Q$2,YEAR(R6463)*12+MONTH(R6463),INT((R6463-2)/7),YEAR(R6463)*4+ROUNDUP(MONTH(R6463)/3)))</f>
        <v/>
      </c>
      <c r="P6463">
        <f>IF($R6463="","",IF($R6464="",1,IF(O6463&lt;&gt;O6464,1,0)))</f>
        <v/>
      </c>
      <c r="Q6463">
        <f>IF(P6463=1,SUM($P$7:P6463),"")</f>
        <v/>
      </c>
      <c r="R6463">
        <f>IF($A6463="","",IF(ISNUMBER($A6463),$A6463,IFERROR(DATEVALUE($A6463),NA())))</f>
        <v/>
      </c>
    </row>
    <row r="6464">
      <c r="O6464">
        <f>IF($R6464="","",CHOOSE($Q$2,YEAR(R6464)*12+MONTH(R6464),INT((R6464-2)/7),YEAR(R6464)*4+ROUNDUP(MONTH(R6464)/3)))</f>
        <v/>
      </c>
      <c r="P6464">
        <f>IF($R6464="","",IF($R6465="",1,IF(O6464&lt;&gt;O6465,1,0)))</f>
        <v/>
      </c>
      <c r="Q6464">
        <f>IF(P6464=1,SUM($P$7:P6464),"")</f>
        <v/>
      </c>
      <c r="R6464">
        <f>IF($A6464="","",IF(ISNUMBER($A6464),$A6464,IFERROR(DATEVALUE($A6464),NA())))</f>
        <v/>
      </c>
    </row>
    <row r="6465">
      <c r="O6465">
        <f>IF($R6465="","",CHOOSE($Q$2,YEAR(R6465)*12+MONTH(R6465),INT((R6465-2)/7),YEAR(R6465)*4+ROUNDUP(MONTH(R6465)/3)))</f>
        <v/>
      </c>
      <c r="P6465">
        <f>IF($R6465="","",IF($R6466="",1,IF(O6465&lt;&gt;O6466,1,0)))</f>
        <v/>
      </c>
      <c r="Q6465">
        <f>IF(P6465=1,SUM($P$7:P6465),"")</f>
        <v/>
      </c>
      <c r="R6465">
        <f>IF($A6465="","",IF(ISNUMBER($A6465),$A6465,IFERROR(DATEVALUE($A6465),NA())))</f>
        <v/>
      </c>
    </row>
    <row r="6466">
      <c r="O6466">
        <f>IF($R6466="","",CHOOSE($Q$2,YEAR(R6466)*12+MONTH(R6466),INT((R6466-2)/7),YEAR(R6466)*4+ROUNDUP(MONTH(R6466)/3)))</f>
        <v/>
      </c>
      <c r="P6466">
        <f>IF($R6466="","",IF($R6467="",1,IF(O6466&lt;&gt;O6467,1,0)))</f>
        <v/>
      </c>
      <c r="Q6466">
        <f>IF(P6466=1,SUM($P$7:P6466),"")</f>
        <v/>
      </c>
      <c r="R6466">
        <f>IF($A6466="","",IF(ISNUMBER($A6466),$A6466,IFERROR(DATEVALUE($A6466),NA())))</f>
        <v/>
      </c>
    </row>
    <row r="6467">
      <c r="O6467">
        <f>IF($R6467="","",CHOOSE($Q$2,YEAR(R6467)*12+MONTH(R6467),INT((R6467-2)/7),YEAR(R6467)*4+ROUNDUP(MONTH(R6467)/3)))</f>
        <v/>
      </c>
      <c r="P6467">
        <f>IF($R6467="","",IF($R6468="",1,IF(O6467&lt;&gt;O6468,1,0)))</f>
        <v/>
      </c>
      <c r="Q6467">
        <f>IF(P6467=1,SUM($P$7:P6467),"")</f>
        <v/>
      </c>
      <c r="R6467">
        <f>IF($A6467="","",IF(ISNUMBER($A6467),$A6467,IFERROR(DATEVALUE($A6467),NA())))</f>
        <v/>
      </c>
    </row>
    <row r="6468">
      <c r="O6468">
        <f>IF($R6468="","",CHOOSE($Q$2,YEAR(R6468)*12+MONTH(R6468),INT((R6468-2)/7),YEAR(R6468)*4+ROUNDUP(MONTH(R6468)/3)))</f>
        <v/>
      </c>
      <c r="P6468">
        <f>IF($R6468="","",IF($R6469="",1,IF(O6468&lt;&gt;O6469,1,0)))</f>
        <v/>
      </c>
      <c r="Q6468">
        <f>IF(P6468=1,SUM($P$7:P6468),"")</f>
        <v/>
      </c>
      <c r="R6468">
        <f>IF($A6468="","",IF(ISNUMBER($A6468),$A6468,IFERROR(DATEVALUE($A6468),NA())))</f>
        <v/>
      </c>
    </row>
    <row r="6469">
      <c r="O6469">
        <f>IF($R6469="","",CHOOSE($Q$2,YEAR(R6469)*12+MONTH(R6469),INT((R6469-2)/7),YEAR(R6469)*4+ROUNDUP(MONTH(R6469)/3)))</f>
        <v/>
      </c>
      <c r="P6469">
        <f>IF($R6469="","",IF($R6470="",1,IF(O6469&lt;&gt;O6470,1,0)))</f>
        <v/>
      </c>
      <c r="Q6469">
        <f>IF(P6469=1,SUM($P$7:P6469),"")</f>
        <v/>
      </c>
      <c r="R6469">
        <f>IF($A6469="","",IF(ISNUMBER($A6469),$A6469,IFERROR(DATEVALUE($A6469),NA())))</f>
        <v/>
      </c>
    </row>
    <row r="6470">
      <c r="O6470">
        <f>IF($R6470="","",CHOOSE($Q$2,YEAR(R6470)*12+MONTH(R6470),INT((R6470-2)/7),YEAR(R6470)*4+ROUNDUP(MONTH(R6470)/3)))</f>
        <v/>
      </c>
      <c r="P6470">
        <f>IF($R6470="","",IF($R6471="",1,IF(O6470&lt;&gt;O6471,1,0)))</f>
        <v/>
      </c>
      <c r="Q6470">
        <f>IF(P6470=1,SUM($P$7:P6470),"")</f>
        <v/>
      </c>
      <c r="R6470">
        <f>IF($A6470="","",IF(ISNUMBER($A6470),$A6470,IFERROR(DATEVALUE($A6470),NA())))</f>
        <v/>
      </c>
    </row>
    <row r="6471">
      <c r="O6471">
        <f>IF($R6471="","",CHOOSE($Q$2,YEAR(R6471)*12+MONTH(R6471),INT((R6471-2)/7),YEAR(R6471)*4+ROUNDUP(MONTH(R6471)/3)))</f>
        <v/>
      </c>
      <c r="P6471">
        <f>IF($R6471="","",IF($R6472="",1,IF(O6471&lt;&gt;O6472,1,0)))</f>
        <v/>
      </c>
      <c r="Q6471">
        <f>IF(P6471=1,SUM($P$7:P6471),"")</f>
        <v/>
      </c>
      <c r="R6471">
        <f>IF($A6471="","",IF(ISNUMBER($A6471),$A6471,IFERROR(DATEVALUE($A6471),NA())))</f>
        <v/>
      </c>
    </row>
    <row r="6472">
      <c r="O6472">
        <f>IF($R6472="","",CHOOSE($Q$2,YEAR(R6472)*12+MONTH(R6472),INT((R6472-2)/7),YEAR(R6472)*4+ROUNDUP(MONTH(R6472)/3)))</f>
        <v/>
      </c>
      <c r="P6472">
        <f>IF($R6472="","",IF($R6473="",1,IF(O6472&lt;&gt;O6473,1,0)))</f>
        <v/>
      </c>
      <c r="Q6472">
        <f>IF(P6472=1,SUM($P$7:P6472),"")</f>
        <v/>
      </c>
      <c r="R6472">
        <f>IF($A6472="","",IF(ISNUMBER($A6472),$A6472,IFERROR(DATEVALUE($A6472),NA())))</f>
        <v/>
      </c>
    </row>
    <row r="6473">
      <c r="O6473">
        <f>IF($R6473="","",CHOOSE($Q$2,YEAR(R6473)*12+MONTH(R6473),INT((R6473-2)/7),YEAR(R6473)*4+ROUNDUP(MONTH(R6473)/3)))</f>
        <v/>
      </c>
      <c r="P6473">
        <f>IF($R6473="","",IF($R6474="",1,IF(O6473&lt;&gt;O6474,1,0)))</f>
        <v/>
      </c>
      <c r="Q6473">
        <f>IF(P6473=1,SUM($P$7:P6473),"")</f>
        <v/>
      </c>
      <c r="R6473">
        <f>IF($A6473="","",IF(ISNUMBER($A6473),$A6473,IFERROR(DATEVALUE($A6473),NA())))</f>
        <v/>
      </c>
    </row>
    <row r="6474">
      <c r="O6474">
        <f>IF($R6474="","",CHOOSE($Q$2,YEAR(R6474)*12+MONTH(R6474),INT((R6474-2)/7),YEAR(R6474)*4+ROUNDUP(MONTH(R6474)/3)))</f>
        <v/>
      </c>
      <c r="P6474">
        <f>IF($R6474="","",IF($R6475="",1,IF(O6474&lt;&gt;O6475,1,0)))</f>
        <v/>
      </c>
      <c r="Q6474">
        <f>IF(P6474=1,SUM($P$7:P6474),"")</f>
        <v/>
      </c>
      <c r="R6474">
        <f>IF($A6474="","",IF(ISNUMBER($A6474),$A6474,IFERROR(DATEVALUE($A6474),NA())))</f>
        <v/>
      </c>
    </row>
    <row r="6475">
      <c r="O6475">
        <f>IF($R6475="","",CHOOSE($Q$2,YEAR(R6475)*12+MONTH(R6475),INT((R6475-2)/7),YEAR(R6475)*4+ROUNDUP(MONTH(R6475)/3)))</f>
        <v/>
      </c>
      <c r="P6475">
        <f>IF($R6475="","",IF($R6476="",1,IF(O6475&lt;&gt;O6476,1,0)))</f>
        <v/>
      </c>
      <c r="Q6475">
        <f>IF(P6475=1,SUM($P$7:P6475),"")</f>
        <v/>
      </c>
      <c r="R6475">
        <f>IF($A6475="","",IF(ISNUMBER($A6475),$A6475,IFERROR(DATEVALUE($A6475),NA())))</f>
        <v/>
      </c>
    </row>
    <row r="6476">
      <c r="O6476">
        <f>IF($R6476="","",CHOOSE($Q$2,YEAR(R6476)*12+MONTH(R6476),INT((R6476-2)/7),YEAR(R6476)*4+ROUNDUP(MONTH(R6476)/3)))</f>
        <v/>
      </c>
      <c r="P6476">
        <f>IF($R6476="","",IF($R6477="",1,IF(O6476&lt;&gt;O6477,1,0)))</f>
        <v/>
      </c>
      <c r="Q6476">
        <f>IF(P6476=1,SUM($P$7:P6476),"")</f>
        <v/>
      </c>
      <c r="R6476">
        <f>IF($A6476="","",IF(ISNUMBER($A6476),$A6476,IFERROR(DATEVALUE($A6476),NA())))</f>
        <v/>
      </c>
    </row>
    <row r="6477">
      <c r="O6477">
        <f>IF($R6477="","",CHOOSE($Q$2,YEAR(R6477)*12+MONTH(R6477),INT((R6477-2)/7),YEAR(R6477)*4+ROUNDUP(MONTH(R6477)/3)))</f>
        <v/>
      </c>
      <c r="P6477">
        <f>IF($R6477="","",IF($R6478="",1,IF(O6477&lt;&gt;O6478,1,0)))</f>
        <v/>
      </c>
      <c r="Q6477">
        <f>IF(P6477=1,SUM($P$7:P6477),"")</f>
        <v/>
      </c>
      <c r="R6477">
        <f>IF($A6477="","",IF(ISNUMBER($A6477),$A6477,IFERROR(DATEVALUE($A6477),NA())))</f>
        <v/>
      </c>
    </row>
    <row r="6478">
      <c r="O6478">
        <f>IF($R6478="","",CHOOSE($Q$2,YEAR(R6478)*12+MONTH(R6478),INT((R6478-2)/7),YEAR(R6478)*4+ROUNDUP(MONTH(R6478)/3)))</f>
        <v/>
      </c>
      <c r="P6478">
        <f>IF($R6478="","",IF($R6479="",1,IF(O6478&lt;&gt;O6479,1,0)))</f>
        <v/>
      </c>
      <c r="Q6478">
        <f>IF(P6478=1,SUM($P$7:P6478),"")</f>
        <v/>
      </c>
      <c r="R6478">
        <f>IF($A6478="","",IF(ISNUMBER($A6478),$A6478,IFERROR(DATEVALUE($A6478),NA())))</f>
        <v/>
      </c>
    </row>
    <row r="6479">
      <c r="O6479">
        <f>IF($R6479="","",CHOOSE($Q$2,YEAR(R6479)*12+MONTH(R6479),INT((R6479-2)/7),YEAR(R6479)*4+ROUNDUP(MONTH(R6479)/3)))</f>
        <v/>
      </c>
      <c r="P6479">
        <f>IF($R6479="","",IF($R6480="",1,IF(O6479&lt;&gt;O6480,1,0)))</f>
        <v/>
      </c>
      <c r="Q6479">
        <f>IF(P6479=1,SUM($P$7:P6479),"")</f>
        <v/>
      </c>
      <c r="R6479">
        <f>IF($A6479="","",IF(ISNUMBER($A6479),$A6479,IFERROR(DATEVALUE($A6479),NA())))</f>
        <v/>
      </c>
    </row>
    <row r="6480">
      <c r="O6480">
        <f>IF($R6480="","",CHOOSE($Q$2,YEAR(R6480)*12+MONTH(R6480),INT((R6480-2)/7),YEAR(R6480)*4+ROUNDUP(MONTH(R6480)/3)))</f>
        <v/>
      </c>
      <c r="P6480">
        <f>IF($R6480="","",IF($R6481="",1,IF(O6480&lt;&gt;O6481,1,0)))</f>
        <v/>
      </c>
      <c r="Q6480">
        <f>IF(P6480=1,SUM($P$7:P6480),"")</f>
        <v/>
      </c>
      <c r="R6480">
        <f>IF($A6480="","",IF(ISNUMBER($A6480),$A6480,IFERROR(DATEVALUE($A6480),NA())))</f>
        <v/>
      </c>
    </row>
    <row r="6481">
      <c r="O6481">
        <f>IF($R6481="","",CHOOSE($Q$2,YEAR(R6481)*12+MONTH(R6481),INT((R6481-2)/7),YEAR(R6481)*4+ROUNDUP(MONTH(R6481)/3)))</f>
        <v/>
      </c>
      <c r="P6481">
        <f>IF($R6481="","",IF($R6482="",1,IF(O6481&lt;&gt;O6482,1,0)))</f>
        <v/>
      </c>
      <c r="Q6481">
        <f>IF(P6481=1,SUM($P$7:P6481),"")</f>
        <v/>
      </c>
      <c r="R6481">
        <f>IF($A6481="","",IF(ISNUMBER($A6481),$A6481,IFERROR(DATEVALUE($A6481),NA())))</f>
        <v/>
      </c>
    </row>
    <row r="6482">
      <c r="O6482">
        <f>IF($R6482="","",CHOOSE($Q$2,YEAR(R6482)*12+MONTH(R6482),INT((R6482-2)/7),YEAR(R6482)*4+ROUNDUP(MONTH(R6482)/3)))</f>
        <v/>
      </c>
      <c r="P6482">
        <f>IF($R6482="","",IF($R6483="",1,IF(O6482&lt;&gt;O6483,1,0)))</f>
        <v/>
      </c>
      <c r="Q6482">
        <f>IF(P6482=1,SUM($P$7:P6482),"")</f>
        <v/>
      </c>
      <c r="R6482">
        <f>IF($A6482="","",IF(ISNUMBER($A6482),$A6482,IFERROR(DATEVALUE($A6482),NA())))</f>
        <v/>
      </c>
    </row>
    <row r="6483">
      <c r="O6483">
        <f>IF($R6483="","",CHOOSE($Q$2,YEAR(R6483)*12+MONTH(R6483),INT((R6483-2)/7),YEAR(R6483)*4+ROUNDUP(MONTH(R6483)/3)))</f>
        <v/>
      </c>
      <c r="P6483">
        <f>IF($R6483="","",IF($R6484="",1,IF(O6483&lt;&gt;O6484,1,0)))</f>
        <v/>
      </c>
      <c r="Q6483">
        <f>IF(P6483=1,SUM($P$7:P6483),"")</f>
        <v/>
      </c>
      <c r="R6483">
        <f>IF($A6483="","",IF(ISNUMBER($A6483),$A6483,IFERROR(DATEVALUE($A6483),NA())))</f>
        <v/>
      </c>
    </row>
    <row r="6484">
      <c r="O6484">
        <f>IF($R6484="","",CHOOSE($Q$2,YEAR(R6484)*12+MONTH(R6484),INT((R6484-2)/7),YEAR(R6484)*4+ROUNDUP(MONTH(R6484)/3)))</f>
        <v/>
      </c>
      <c r="P6484">
        <f>IF($R6484="","",IF($R6485="",1,IF(O6484&lt;&gt;O6485,1,0)))</f>
        <v/>
      </c>
      <c r="Q6484">
        <f>IF(P6484=1,SUM($P$7:P6484),"")</f>
        <v/>
      </c>
      <c r="R6484">
        <f>IF($A6484="","",IF(ISNUMBER($A6484),$A6484,IFERROR(DATEVALUE($A6484),NA())))</f>
        <v/>
      </c>
    </row>
    <row r="6485">
      <c r="O6485">
        <f>IF($R6485="","",CHOOSE($Q$2,YEAR(R6485)*12+MONTH(R6485),INT((R6485-2)/7),YEAR(R6485)*4+ROUNDUP(MONTH(R6485)/3)))</f>
        <v/>
      </c>
      <c r="P6485">
        <f>IF($R6485="","",IF($R6486="",1,IF(O6485&lt;&gt;O6486,1,0)))</f>
        <v/>
      </c>
      <c r="Q6485">
        <f>IF(P6485=1,SUM($P$7:P6485),"")</f>
        <v/>
      </c>
      <c r="R6485">
        <f>IF($A6485="","",IF(ISNUMBER($A6485),$A6485,IFERROR(DATEVALUE($A6485),NA())))</f>
        <v/>
      </c>
    </row>
    <row r="6486">
      <c r="O6486">
        <f>IF($R6486="","",CHOOSE($Q$2,YEAR(R6486)*12+MONTH(R6486),INT((R6486-2)/7),YEAR(R6486)*4+ROUNDUP(MONTH(R6486)/3)))</f>
        <v/>
      </c>
      <c r="P6486">
        <f>IF($R6486="","",IF($R6487="",1,IF(O6486&lt;&gt;O6487,1,0)))</f>
        <v/>
      </c>
      <c r="Q6486">
        <f>IF(P6486=1,SUM($P$7:P6486),"")</f>
        <v/>
      </c>
      <c r="R6486">
        <f>IF($A6486="","",IF(ISNUMBER($A6486),$A6486,IFERROR(DATEVALUE($A6486),NA())))</f>
        <v/>
      </c>
    </row>
    <row r="6487">
      <c r="O6487">
        <f>IF($R6487="","",CHOOSE($Q$2,YEAR(R6487)*12+MONTH(R6487),INT((R6487-2)/7),YEAR(R6487)*4+ROUNDUP(MONTH(R6487)/3)))</f>
        <v/>
      </c>
      <c r="P6487">
        <f>IF($R6487="","",IF($R6488="",1,IF(O6487&lt;&gt;O6488,1,0)))</f>
        <v/>
      </c>
      <c r="Q6487">
        <f>IF(P6487=1,SUM($P$7:P6487),"")</f>
        <v/>
      </c>
      <c r="R6487">
        <f>IF($A6487="","",IF(ISNUMBER($A6487),$A6487,IFERROR(DATEVALUE($A6487),NA())))</f>
        <v/>
      </c>
    </row>
    <row r="6488">
      <c r="O6488">
        <f>IF($R6488="","",CHOOSE($Q$2,YEAR(R6488)*12+MONTH(R6488),INT((R6488-2)/7),YEAR(R6488)*4+ROUNDUP(MONTH(R6488)/3)))</f>
        <v/>
      </c>
      <c r="P6488">
        <f>IF($R6488="","",IF($R6489="",1,IF(O6488&lt;&gt;O6489,1,0)))</f>
        <v/>
      </c>
      <c r="Q6488">
        <f>IF(P6488=1,SUM($P$7:P6488),"")</f>
        <v/>
      </c>
      <c r="R6488">
        <f>IF($A6488="","",IF(ISNUMBER($A6488),$A6488,IFERROR(DATEVALUE($A6488),NA())))</f>
        <v/>
      </c>
    </row>
    <row r="6489">
      <c r="O6489">
        <f>IF($R6489="","",CHOOSE($Q$2,YEAR(R6489)*12+MONTH(R6489),INT((R6489-2)/7),YEAR(R6489)*4+ROUNDUP(MONTH(R6489)/3)))</f>
        <v/>
      </c>
      <c r="P6489">
        <f>IF($R6489="","",IF($R6490="",1,IF(O6489&lt;&gt;O6490,1,0)))</f>
        <v/>
      </c>
      <c r="Q6489">
        <f>IF(P6489=1,SUM($P$7:P6489),"")</f>
        <v/>
      </c>
      <c r="R6489">
        <f>IF($A6489="","",IF(ISNUMBER($A6489),$A6489,IFERROR(DATEVALUE($A6489),NA())))</f>
        <v/>
      </c>
    </row>
    <row r="6490">
      <c r="O6490">
        <f>IF($R6490="","",CHOOSE($Q$2,YEAR(R6490)*12+MONTH(R6490),INT((R6490-2)/7),YEAR(R6490)*4+ROUNDUP(MONTH(R6490)/3)))</f>
        <v/>
      </c>
      <c r="P6490">
        <f>IF($R6490="","",IF($R6491="",1,IF(O6490&lt;&gt;O6491,1,0)))</f>
        <v/>
      </c>
      <c r="Q6490">
        <f>IF(P6490=1,SUM($P$7:P6490),"")</f>
        <v/>
      </c>
      <c r="R6490">
        <f>IF($A6490="","",IF(ISNUMBER($A6490),$A6490,IFERROR(DATEVALUE($A6490),NA())))</f>
        <v/>
      </c>
    </row>
    <row r="6491">
      <c r="O6491">
        <f>IF($R6491="","",CHOOSE($Q$2,YEAR(R6491)*12+MONTH(R6491),INT((R6491-2)/7),YEAR(R6491)*4+ROUNDUP(MONTH(R6491)/3)))</f>
        <v/>
      </c>
      <c r="P6491">
        <f>IF($R6491="","",IF($R6492="",1,IF(O6491&lt;&gt;O6492,1,0)))</f>
        <v/>
      </c>
      <c r="Q6491">
        <f>IF(P6491=1,SUM($P$7:P6491),"")</f>
        <v/>
      </c>
      <c r="R6491">
        <f>IF($A6491="","",IF(ISNUMBER($A6491),$A6491,IFERROR(DATEVALUE($A6491),NA())))</f>
        <v/>
      </c>
    </row>
    <row r="6492">
      <c r="O6492">
        <f>IF($R6492="","",CHOOSE($Q$2,YEAR(R6492)*12+MONTH(R6492),INT((R6492-2)/7),YEAR(R6492)*4+ROUNDUP(MONTH(R6492)/3)))</f>
        <v/>
      </c>
      <c r="P6492">
        <f>IF($R6492="","",IF($R6493="",1,IF(O6492&lt;&gt;O6493,1,0)))</f>
        <v/>
      </c>
      <c r="Q6492">
        <f>IF(P6492=1,SUM($P$7:P6492),"")</f>
        <v/>
      </c>
      <c r="R6492">
        <f>IF($A6492="","",IF(ISNUMBER($A6492),$A6492,IFERROR(DATEVALUE($A6492),NA())))</f>
        <v/>
      </c>
    </row>
    <row r="6493">
      <c r="O6493">
        <f>IF($R6493="","",CHOOSE($Q$2,YEAR(R6493)*12+MONTH(R6493),INT((R6493-2)/7),YEAR(R6493)*4+ROUNDUP(MONTH(R6493)/3)))</f>
        <v/>
      </c>
      <c r="P6493">
        <f>IF($R6493="","",IF($R6494="",1,IF(O6493&lt;&gt;O6494,1,0)))</f>
        <v/>
      </c>
      <c r="Q6493">
        <f>IF(P6493=1,SUM($P$7:P6493),"")</f>
        <v/>
      </c>
      <c r="R6493">
        <f>IF($A6493="","",IF(ISNUMBER($A6493),$A6493,IFERROR(DATEVALUE($A6493),NA())))</f>
        <v/>
      </c>
    </row>
    <row r="6494">
      <c r="O6494">
        <f>IF($R6494="","",CHOOSE($Q$2,YEAR(R6494)*12+MONTH(R6494),INT((R6494-2)/7),YEAR(R6494)*4+ROUNDUP(MONTH(R6494)/3)))</f>
        <v/>
      </c>
      <c r="P6494">
        <f>IF($R6494="","",IF($R6495="",1,IF(O6494&lt;&gt;O6495,1,0)))</f>
        <v/>
      </c>
      <c r="Q6494">
        <f>IF(P6494=1,SUM($P$7:P6494),"")</f>
        <v/>
      </c>
      <c r="R6494">
        <f>IF($A6494="","",IF(ISNUMBER($A6494),$A6494,IFERROR(DATEVALUE($A6494),NA())))</f>
        <v/>
      </c>
    </row>
    <row r="6495">
      <c r="O6495">
        <f>IF($R6495="","",CHOOSE($Q$2,YEAR(R6495)*12+MONTH(R6495),INT((R6495-2)/7),YEAR(R6495)*4+ROUNDUP(MONTH(R6495)/3)))</f>
        <v/>
      </c>
      <c r="P6495">
        <f>IF($R6495="","",IF($R6496="",1,IF(O6495&lt;&gt;O6496,1,0)))</f>
        <v/>
      </c>
      <c r="Q6495">
        <f>IF(P6495=1,SUM($P$7:P6495),"")</f>
        <v/>
      </c>
      <c r="R6495">
        <f>IF($A6495="","",IF(ISNUMBER($A6495),$A6495,IFERROR(DATEVALUE($A6495),NA())))</f>
        <v/>
      </c>
    </row>
    <row r="6496">
      <c r="O6496">
        <f>IF($R6496="","",CHOOSE($Q$2,YEAR(R6496)*12+MONTH(R6496),INT((R6496-2)/7),YEAR(R6496)*4+ROUNDUP(MONTH(R6496)/3)))</f>
        <v/>
      </c>
      <c r="P6496">
        <f>IF($R6496="","",IF($R6497="",1,IF(O6496&lt;&gt;O6497,1,0)))</f>
        <v/>
      </c>
      <c r="Q6496">
        <f>IF(P6496=1,SUM($P$7:P6496),"")</f>
        <v/>
      </c>
      <c r="R6496">
        <f>IF($A6496="","",IF(ISNUMBER($A6496),$A6496,IFERROR(DATEVALUE($A6496),NA())))</f>
        <v/>
      </c>
    </row>
    <row r="6497">
      <c r="O6497">
        <f>IF($R6497="","",CHOOSE($Q$2,YEAR(R6497)*12+MONTH(R6497),INT((R6497-2)/7),YEAR(R6497)*4+ROUNDUP(MONTH(R6497)/3)))</f>
        <v/>
      </c>
      <c r="P6497">
        <f>IF($R6497="","",IF($R6498="",1,IF(O6497&lt;&gt;O6498,1,0)))</f>
        <v/>
      </c>
      <c r="Q6497">
        <f>IF(P6497=1,SUM($P$7:P6497),"")</f>
        <v/>
      </c>
      <c r="R6497">
        <f>IF($A6497="","",IF(ISNUMBER($A6497),$A6497,IFERROR(DATEVALUE($A6497),NA())))</f>
        <v/>
      </c>
    </row>
    <row r="6498">
      <c r="O6498">
        <f>IF($R6498="","",CHOOSE($Q$2,YEAR(R6498)*12+MONTH(R6498),INT((R6498-2)/7),YEAR(R6498)*4+ROUNDUP(MONTH(R6498)/3)))</f>
        <v/>
      </c>
      <c r="P6498">
        <f>IF($R6498="","",IF($R6499="",1,IF(O6498&lt;&gt;O6499,1,0)))</f>
        <v/>
      </c>
      <c r="Q6498">
        <f>IF(P6498=1,SUM($P$7:P6498),"")</f>
        <v/>
      </c>
      <c r="R6498">
        <f>IF($A6498="","",IF(ISNUMBER($A6498),$A6498,IFERROR(DATEVALUE($A6498),NA())))</f>
        <v/>
      </c>
    </row>
    <row r="6499">
      <c r="O6499">
        <f>IF($R6499="","",CHOOSE($Q$2,YEAR(R6499)*12+MONTH(R6499),INT((R6499-2)/7),YEAR(R6499)*4+ROUNDUP(MONTH(R6499)/3)))</f>
        <v/>
      </c>
      <c r="P6499">
        <f>IF($R6499="","",IF($R6500="",1,IF(O6499&lt;&gt;O6500,1,0)))</f>
        <v/>
      </c>
      <c r="Q6499">
        <f>IF(P6499=1,SUM($P$7:P6499),"")</f>
        <v/>
      </c>
      <c r="R6499">
        <f>IF($A6499="","",IF(ISNUMBER($A6499),$A6499,IFERROR(DATEVALUE($A6499),NA())))</f>
        <v/>
      </c>
    </row>
    <row r="6500">
      <c r="O6500">
        <f>IF($R6500="","",CHOOSE($Q$2,YEAR(R6500)*12+MONTH(R6500),INT((R6500-2)/7),YEAR(R6500)*4+ROUNDUP(MONTH(R6500)/3)))</f>
        <v/>
      </c>
      <c r="P6500">
        <f>IF($R6500="","",IF($R6501="",1,IF(O6500&lt;&gt;O6501,1,0)))</f>
        <v/>
      </c>
      <c r="Q6500">
        <f>IF(P6500=1,SUM($P$7:P6500),"")</f>
        <v/>
      </c>
      <c r="R6500">
        <f>IF($A6500="","",IF(ISNUMBER($A6500),$A6500,IFERROR(DATEVALUE($A6500),NA())))</f>
        <v/>
      </c>
    </row>
    <row r="6501">
      <c r="O6501">
        <f>IF($R6501="","",CHOOSE($Q$2,YEAR(R6501)*12+MONTH(R6501),INT((R6501-2)/7),YEAR(R6501)*4+ROUNDUP(MONTH(R6501)/3)))</f>
        <v/>
      </c>
      <c r="P6501">
        <f>IF($R6501="","",IF($R6502="",1,IF(O6501&lt;&gt;O6502,1,0)))</f>
        <v/>
      </c>
      <c r="Q6501">
        <f>IF(P6501=1,SUM($P$7:P6501),"")</f>
        <v/>
      </c>
      <c r="R6501">
        <f>IF($A6501="","",IF(ISNUMBER($A6501),$A6501,IFERROR(DATEVALUE($A6501),NA())))</f>
        <v/>
      </c>
    </row>
    <row r="6502">
      <c r="O6502">
        <f>IF($R6502="","",CHOOSE($Q$2,YEAR(R6502)*12+MONTH(R6502),INT((R6502-2)/7),YEAR(R6502)*4+ROUNDUP(MONTH(R6502)/3)))</f>
        <v/>
      </c>
      <c r="P6502">
        <f>IF($R6502="","",IF($R6503="",1,IF(O6502&lt;&gt;O6503,1,0)))</f>
        <v/>
      </c>
      <c r="Q6502">
        <f>IF(P6502=1,SUM($P$7:P6502),"")</f>
        <v/>
      </c>
      <c r="R6502">
        <f>IF($A6502="","",IF(ISNUMBER($A6502),$A6502,IFERROR(DATEVALUE($A6502),NA())))</f>
        <v/>
      </c>
    </row>
    <row r="6503">
      <c r="O6503">
        <f>IF($R6503="","",CHOOSE($Q$2,YEAR(R6503)*12+MONTH(R6503),INT((R6503-2)/7),YEAR(R6503)*4+ROUNDUP(MONTH(R6503)/3)))</f>
        <v/>
      </c>
      <c r="P6503">
        <f>IF($R6503="","",IF($R6504="",1,IF(O6503&lt;&gt;O6504,1,0)))</f>
        <v/>
      </c>
      <c r="Q6503">
        <f>IF(P6503=1,SUM($P$7:P6503),"")</f>
        <v/>
      </c>
      <c r="R6503">
        <f>IF($A6503="","",IF(ISNUMBER($A6503),$A6503,IFERROR(DATEVALUE($A6503),NA())))</f>
        <v/>
      </c>
    </row>
    <row r="6504">
      <c r="O6504">
        <f>IF($R6504="","",CHOOSE($Q$2,YEAR(R6504)*12+MONTH(R6504),INT((R6504-2)/7),YEAR(R6504)*4+ROUNDUP(MONTH(R6504)/3)))</f>
        <v/>
      </c>
      <c r="P6504">
        <f>IF($R6504="","",IF($R6505="",1,IF(O6504&lt;&gt;O6505,1,0)))</f>
        <v/>
      </c>
      <c r="Q6504">
        <f>IF(P6504=1,SUM($P$7:P6504),"")</f>
        <v/>
      </c>
      <c r="R6504">
        <f>IF($A6504="","",IF(ISNUMBER($A6504),$A6504,IFERROR(DATEVALUE($A6504),NA())))</f>
        <v/>
      </c>
    </row>
    <row r="6505">
      <c r="O6505">
        <f>IF($R6505="","",CHOOSE($Q$2,YEAR(R6505)*12+MONTH(R6505),INT((R6505-2)/7),YEAR(R6505)*4+ROUNDUP(MONTH(R6505)/3)))</f>
        <v/>
      </c>
      <c r="P6505">
        <f>IF($R6505="","",IF($R6506="",1,IF(O6505&lt;&gt;O6506,1,0)))</f>
        <v/>
      </c>
      <c r="Q6505">
        <f>IF(P6505=1,SUM($P$7:P6505),"")</f>
        <v/>
      </c>
      <c r="R6505">
        <f>IF($A6505="","",IF(ISNUMBER($A6505),$A6505,IFERROR(DATEVALUE($A6505),NA())))</f>
        <v/>
      </c>
    </row>
    <row r="6506">
      <c r="O6506">
        <f>IF($R6506="","",CHOOSE($Q$2,YEAR(R6506)*12+MONTH(R6506),INT((R6506-2)/7),YEAR(R6506)*4+ROUNDUP(MONTH(R6506)/3)))</f>
        <v/>
      </c>
      <c r="P6506">
        <f>IF($R6506="","",IF($R6507="",1,IF(O6506&lt;&gt;O6507,1,0)))</f>
        <v/>
      </c>
      <c r="Q6506">
        <f>IF(P6506=1,SUM($P$7:P6506),"")</f>
        <v/>
      </c>
      <c r="R6506">
        <f>IF($A6506="","",IF(ISNUMBER($A6506),$A6506,IFERROR(DATEVALUE($A6506),NA())))</f>
        <v/>
      </c>
    </row>
    <row r="6507">
      <c r="O6507">
        <f>IF($R6507="","",CHOOSE($Q$2,YEAR(R6507)*12+MONTH(R6507),INT((R6507-2)/7),YEAR(R6507)*4+ROUNDUP(MONTH(R6507)/3)))</f>
        <v/>
      </c>
      <c r="P6507">
        <f>IF($R6507="","",IF($R6508="",1,IF(O6507&lt;&gt;O6508,1,0)))</f>
        <v/>
      </c>
      <c r="Q6507">
        <f>IF(P6507=1,SUM($P$7:P6507),"")</f>
        <v/>
      </c>
      <c r="R6507">
        <f>IF($A6507="","",IF(ISNUMBER($A6507),$A6507,IFERROR(DATEVALUE($A6507),NA())))</f>
        <v/>
      </c>
    </row>
    <row r="6508">
      <c r="O6508">
        <f>IF($R6508="","",CHOOSE($Q$2,YEAR(R6508)*12+MONTH(R6508),INT((R6508-2)/7),YEAR(R6508)*4+ROUNDUP(MONTH(R6508)/3)))</f>
        <v/>
      </c>
      <c r="P6508">
        <f>IF($R6508="","",IF($R6509="",1,IF(O6508&lt;&gt;O6509,1,0)))</f>
        <v/>
      </c>
      <c r="Q6508">
        <f>IF(P6508=1,SUM($P$7:P6508),"")</f>
        <v/>
      </c>
      <c r="R6508">
        <f>IF($A6508="","",IF(ISNUMBER($A6508),$A6508,IFERROR(DATEVALUE($A6508),NA())))</f>
        <v/>
      </c>
    </row>
    <row r="6509">
      <c r="O6509">
        <f>IF($R6509="","",CHOOSE($Q$2,YEAR(R6509)*12+MONTH(R6509),INT((R6509-2)/7),YEAR(R6509)*4+ROUNDUP(MONTH(R6509)/3)))</f>
        <v/>
      </c>
      <c r="P6509">
        <f>IF($R6509="","",IF($R6510="",1,IF(O6509&lt;&gt;O6510,1,0)))</f>
        <v/>
      </c>
      <c r="Q6509">
        <f>IF(P6509=1,SUM($P$7:P6509),"")</f>
        <v/>
      </c>
      <c r="R6509">
        <f>IF($A6509="","",IF(ISNUMBER($A6509),$A6509,IFERROR(DATEVALUE($A6509),NA())))</f>
        <v/>
      </c>
    </row>
    <row r="6510">
      <c r="O6510">
        <f>IF($R6510="","",CHOOSE($Q$2,YEAR(R6510)*12+MONTH(R6510),INT((R6510-2)/7),YEAR(R6510)*4+ROUNDUP(MONTH(R6510)/3)))</f>
        <v/>
      </c>
      <c r="P6510">
        <f>IF($R6510="","",IF($R6511="",1,IF(O6510&lt;&gt;O6511,1,0)))</f>
        <v/>
      </c>
      <c r="Q6510">
        <f>IF(P6510=1,SUM($P$7:P6510),"")</f>
        <v/>
      </c>
      <c r="R6510">
        <f>IF($A6510="","",IF(ISNUMBER($A6510),$A6510,IFERROR(DATEVALUE($A6510),NA())))</f>
        <v/>
      </c>
    </row>
    <row r="6511">
      <c r="O6511">
        <f>IF($R6511="","",CHOOSE($Q$2,YEAR(R6511)*12+MONTH(R6511),INT((R6511-2)/7),YEAR(R6511)*4+ROUNDUP(MONTH(R6511)/3)))</f>
        <v/>
      </c>
      <c r="P6511">
        <f>IF($R6511="","",IF($R6512="",1,IF(O6511&lt;&gt;O6512,1,0)))</f>
        <v/>
      </c>
      <c r="Q6511">
        <f>IF(P6511=1,SUM($P$7:P6511),"")</f>
        <v/>
      </c>
      <c r="R6511">
        <f>IF($A6511="","",IF(ISNUMBER($A6511),$A6511,IFERROR(DATEVALUE($A6511),NA())))</f>
        <v/>
      </c>
    </row>
    <row r="6512">
      <c r="O6512">
        <f>IF($R6512="","",CHOOSE($Q$2,YEAR(R6512)*12+MONTH(R6512),INT((R6512-2)/7),YEAR(R6512)*4+ROUNDUP(MONTH(R6512)/3)))</f>
        <v/>
      </c>
      <c r="P6512">
        <f>IF($R6512="","",IF($R6513="",1,IF(O6512&lt;&gt;O6513,1,0)))</f>
        <v/>
      </c>
      <c r="Q6512">
        <f>IF(P6512=1,SUM($P$7:P6512),"")</f>
        <v/>
      </c>
      <c r="R6512">
        <f>IF($A6512="","",IF(ISNUMBER($A6512),$A6512,IFERROR(DATEVALUE($A6512),NA())))</f>
        <v/>
      </c>
    </row>
    <row r="6513">
      <c r="O6513">
        <f>IF($R6513="","",CHOOSE($Q$2,YEAR(R6513)*12+MONTH(R6513),INT((R6513-2)/7),YEAR(R6513)*4+ROUNDUP(MONTH(R6513)/3)))</f>
        <v/>
      </c>
      <c r="P6513">
        <f>IF($R6513="","",IF($R6514="",1,IF(O6513&lt;&gt;O6514,1,0)))</f>
        <v/>
      </c>
      <c r="Q6513">
        <f>IF(P6513=1,SUM($P$7:P6513),"")</f>
        <v/>
      </c>
      <c r="R6513">
        <f>IF($A6513="","",IF(ISNUMBER($A6513),$A6513,IFERROR(DATEVALUE($A6513),NA())))</f>
        <v/>
      </c>
    </row>
    <row r="6514">
      <c r="O6514">
        <f>IF($R6514="","",CHOOSE($Q$2,YEAR(R6514)*12+MONTH(R6514),INT((R6514-2)/7),YEAR(R6514)*4+ROUNDUP(MONTH(R6514)/3)))</f>
        <v/>
      </c>
      <c r="P6514">
        <f>IF($R6514="","",IF($R6515="",1,IF(O6514&lt;&gt;O6515,1,0)))</f>
        <v/>
      </c>
      <c r="Q6514">
        <f>IF(P6514=1,SUM($P$7:P6514),"")</f>
        <v/>
      </c>
      <c r="R6514">
        <f>IF($A6514="","",IF(ISNUMBER($A6514),$A6514,IFERROR(DATEVALUE($A6514),NA())))</f>
        <v/>
      </c>
    </row>
    <row r="6515">
      <c r="O6515">
        <f>IF($R6515="","",CHOOSE($Q$2,YEAR(R6515)*12+MONTH(R6515),INT((R6515-2)/7),YEAR(R6515)*4+ROUNDUP(MONTH(R6515)/3)))</f>
        <v/>
      </c>
      <c r="P6515">
        <f>IF($R6515="","",IF($R6516="",1,IF(O6515&lt;&gt;O6516,1,0)))</f>
        <v/>
      </c>
      <c r="Q6515">
        <f>IF(P6515=1,SUM($P$7:P6515),"")</f>
        <v/>
      </c>
      <c r="R6515">
        <f>IF($A6515="","",IF(ISNUMBER($A6515),$A6515,IFERROR(DATEVALUE($A6515),NA())))</f>
        <v/>
      </c>
    </row>
    <row r="6516">
      <c r="O6516">
        <f>IF($R6516="","",CHOOSE($Q$2,YEAR(R6516)*12+MONTH(R6516),INT((R6516-2)/7),YEAR(R6516)*4+ROUNDUP(MONTH(R6516)/3)))</f>
        <v/>
      </c>
      <c r="P6516">
        <f>IF($R6516="","",IF($R6517="",1,IF(O6516&lt;&gt;O6517,1,0)))</f>
        <v/>
      </c>
      <c r="Q6516">
        <f>IF(P6516=1,SUM($P$7:P6516),"")</f>
        <v/>
      </c>
      <c r="R6516">
        <f>IF($A6516="","",IF(ISNUMBER($A6516),$A6516,IFERROR(DATEVALUE($A6516),NA())))</f>
        <v/>
      </c>
    </row>
    <row r="6517">
      <c r="O6517">
        <f>IF($R6517="","",CHOOSE($Q$2,YEAR(R6517)*12+MONTH(R6517),INT((R6517-2)/7),YEAR(R6517)*4+ROUNDUP(MONTH(R6517)/3)))</f>
        <v/>
      </c>
      <c r="P6517">
        <f>IF($R6517="","",IF($R6518="",1,IF(O6517&lt;&gt;O6518,1,0)))</f>
        <v/>
      </c>
      <c r="Q6517">
        <f>IF(P6517=1,SUM($P$7:P6517),"")</f>
        <v/>
      </c>
      <c r="R6517">
        <f>IF($A6517="","",IF(ISNUMBER($A6517),$A6517,IFERROR(DATEVALUE($A6517),NA())))</f>
        <v/>
      </c>
    </row>
    <row r="6518">
      <c r="O6518">
        <f>IF($R6518="","",CHOOSE($Q$2,YEAR(R6518)*12+MONTH(R6518),INT((R6518-2)/7),YEAR(R6518)*4+ROUNDUP(MONTH(R6518)/3)))</f>
        <v/>
      </c>
      <c r="P6518">
        <f>IF($R6518="","",IF($R6519="",1,IF(O6518&lt;&gt;O6519,1,0)))</f>
        <v/>
      </c>
      <c r="Q6518">
        <f>IF(P6518=1,SUM($P$7:P6518),"")</f>
        <v/>
      </c>
      <c r="R6518">
        <f>IF($A6518="","",IF(ISNUMBER($A6518),$A6518,IFERROR(DATEVALUE($A6518),NA())))</f>
        <v/>
      </c>
    </row>
    <row r="6519">
      <c r="O6519">
        <f>IF($R6519="","",CHOOSE($Q$2,YEAR(R6519)*12+MONTH(R6519),INT((R6519-2)/7),YEAR(R6519)*4+ROUNDUP(MONTH(R6519)/3)))</f>
        <v/>
      </c>
      <c r="P6519">
        <f>IF($R6519="","",IF($R6520="",1,IF(O6519&lt;&gt;O6520,1,0)))</f>
        <v/>
      </c>
      <c r="Q6519">
        <f>IF(P6519=1,SUM($P$7:P6519),"")</f>
        <v/>
      </c>
      <c r="R6519">
        <f>IF($A6519="","",IF(ISNUMBER($A6519),$A6519,IFERROR(DATEVALUE($A6519),NA())))</f>
        <v/>
      </c>
    </row>
    <row r="6520">
      <c r="O6520">
        <f>IF($R6520="","",CHOOSE($Q$2,YEAR(R6520)*12+MONTH(R6520),INT((R6520-2)/7),YEAR(R6520)*4+ROUNDUP(MONTH(R6520)/3)))</f>
        <v/>
      </c>
      <c r="P6520">
        <f>IF($R6520="","",IF($R6521="",1,IF(O6520&lt;&gt;O6521,1,0)))</f>
        <v/>
      </c>
      <c r="Q6520">
        <f>IF(P6520=1,SUM($P$7:P6520),"")</f>
        <v/>
      </c>
      <c r="R6520">
        <f>IF($A6520="","",IF(ISNUMBER($A6520),$A6520,IFERROR(DATEVALUE($A6520),NA())))</f>
        <v/>
      </c>
    </row>
    <row r="6521">
      <c r="O6521">
        <f>IF($R6521="","",CHOOSE($Q$2,YEAR(R6521)*12+MONTH(R6521),INT((R6521-2)/7),YEAR(R6521)*4+ROUNDUP(MONTH(R6521)/3)))</f>
        <v/>
      </c>
      <c r="P6521">
        <f>IF($R6521="","",IF($R6522="",1,IF(O6521&lt;&gt;O6522,1,0)))</f>
        <v/>
      </c>
      <c r="Q6521">
        <f>IF(P6521=1,SUM($P$7:P6521),"")</f>
        <v/>
      </c>
      <c r="R6521">
        <f>IF($A6521="","",IF(ISNUMBER($A6521),$A6521,IFERROR(DATEVALUE($A6521),NA())))</f>
        <v/>
      </c>
    </row>
    <row r="6522">
      <c r="O6522">
        <f>IF($R6522="","",CHOOSE($Q$2,YEAR(R6522)*12+MONTH(R6522),INT((R6522-2)/7),YEAR(R6522)*4+ROUNDUP(MONTH(R6522)/3)))</f>
        <v/>
      </c>
      <c r="P6522">
        <f>IF($R6522="","",IF($R6523="",1,IF(O6522&lt;&gt;O6523,1,0)))</f>
        <v/>
      </c>
      <c r="Q6522">
        <f>IF(P6522=1,SUM($P$7:P6522),"")</f>
        <v/>
      </c>
      <c r="R6522">
        <f>IF($A6522="","",IF(ISNUMBER($A6522),$A6522,IFERROR(DATEVALUE($A6522),NA())))</f>
        <v/>
      </c>
    </row>
    <row r="6523">
      <c r="O6523">
        <f>IF($R6523="","",CHOOSE($Q$2,YEAR(R6523)*12+MONTH(R6523),INT((R6523-2)/7),YEAR(R6523)*4+ROUNDUP(MONTH(R6523)/3)))</f>
        <v/>
      </c>
      <c r="P6523">
        <f>IF($R6523="","",IF($R6524="",1,IF(O6523&lt;&gt;O6524,1,0)))</f>
        <v/>
      </c>
      <c r="Q6523">
        <f>IF(P6523=1,SUM($P$7:P6523),"")</f>
        <v/>
      </c>
      <c r="R6523">
        <f>IF($A6523="","",IF(ISNUMBER($A6523),$A6523,IFERROR(DATEVALUE($A6523),NA())))</f>
        <v/>
      </c>
    </row>
    <row r="6524">
      <c r="O6524">
        <f>IF($R6524="","",CHOOSE($Q$2,YEAR(R6524)*12+MONTH(R6524),INT((R6524-2)/7),YEAR(R6524)*4+ROUNDUP(MONTH(R6524)/3)))</f>
        <v/>
      </c>
      <c r="P6524">
        <f>IF($R6524="","",IF($R6525="",1,IF(O6524&lt;&gt;O6525,1,0)))</f>
        <v/>
      </c>
      <c r="Q6524">
        <f>IF(P6524=1,SUM($P$7:P6524),"")</f>
        <v/>
      </c>
      <c r="R6524">
        <f>IF($A6524="","",IF(ISNUMBER($A6524),$A6524,IFERROR(DATEVALUE($A6524),NA())))</f>
        <v/>
      </c>
    </row>
    <row r="6525">
      <c r="O6525">
        <f>IF($R6525="","",CHOOSE($Q$2,YEAR(R6525)*12+MONTH(R6525),INT((R6525-2)/7),YEAR(R6525)*4+ROUNDUP(MONTH(R6525)/3)))</f>
        <v/>
      </c>
      <c r="P6525">
        <f>IF($R6525="","",IF($R6526="",1,IF(O6525&lt;&gt;O6526,1,0)))</f>
        <v/>
      </c>
      <c r="Q6525">
        <f>IF(P6525=1,SUM($P$7:P6525),"")</f>
        <v/>
      </c>
      <c r="R6525">
        <f>IF($A6525="","",IF(ISNUMBER($A6525),$A6525,IFERROR(DATEVALUE($A6525),NA())))</f>
        <v/>
      </c>
    </row>
    <row r="6526">
      <c r="O6526">
        <f>IF($R6526="","",CHOOSE($Q$2,YEAR(R6526)*12+MONTH(R6526),INT((R6526-2)/7),YEAR(R6526)*4+ROUNDUP(MONTH(R6526)/3)))</f>
        <v/>
      </c>
      <c r="P6526">
        <f>IF($R6526="","",IF($R6527="",1,IF(O6526&lt;&gt;O6527,1,0)))</f>
        <v/>
      </c>
      <c r="Q6526">
        <f>IF(P6526=1,SUM($P$7:P6526),"")</f>
        <v/>
      </c>
      <c r="R6526">
        <f>IF($A6526="","",IF(ISNUMBER($A6526),$A6526,IFERROR(DATEVALUE($A6526),NA())))</f>
        <v/>
      </c>
    </row>
    <row r="6527">
      <c r="O6527">
        <f>IF($R6527="","",CHOOSE($Q$2,YEAR(R6527)*12+MONTH(R6527),INT((R6527-2)/7),YEAR(R6527)*4+ROUNDUP(MONTH(R6527)/3)))</f>
        <v/>
      </c>
      <c r="P6527">
        <f>IF($R6527="","",IF($R6528="",1,IF(O6527&lt;&gt;O6528,1,0)))</f>
        <v/>
      </c>
      <c r="Q6527">
        <f>IF(P6527=1,SUM($P$7:P6527),"")</f>
        <v/>
      </c>
      <c r="R6527">
        <f>IF($A6527="","",IF(ISNUMBER($A6527),$A6527,IFERROR(DATEVALUE($A6527),NA())))</f>
        <v/>
      </c>
    </row>
    <row r="6528">
      <c r="O6528">
        <f>IF($R6528="","",CHOOSE($Q$2,YEAR(R6528)*12+MONTH(R6528),INT((R6528-2)/7),YEAR(R6528)*4+ROUNDUP(MONTH(R6528)/3)))</f>
        <v/>
      </c>
      <c r="P6528">
        <f>IF($R6528="","",IF($R6529="",1,IF(O6528&lt;&gt;O6529,1,0)))</f>
        <v/>
      </c>
      <c r="Q6528">
        <f>IF(P6528=1,SUM($P$7:P6528),"")</f>
        <v/>
      </c>
      <c r="R6528">
        <f>IF($A6528="","",IF(ISNUMBER($A6528),$A6528,IFERROR(DATEVALUE($A6528),NA())))</f>
        <v/>
      </c>
    </row>
    <row r="6529">
      <c r="O6529">
        <f>IF($R6529="","",CHOOSE($Q$2,YEAR(R6529)*12+MONTH(R6529),INT((R6529-2)/7),YEAR(R6529)*4+ROUNDUP(MONTH(R6529)/3)))</f>
        <v/>
      </c>
      <c r="P6529">
        <f>IF($R6529="","",IF($R6530="",1,IF(O6529&lt;&gt;O6530,1,0)))</f>
        <v/>
      </c>
      <c r="Q6529">
        <f>IF(P6529=1,SUM($P$7:P6529),"")</f>
        <v/>
      </c>
      <c r="R6529">
        <f>IF($A6529="","",IF(ISNUMBER($A6529),$A6529,IFERROR(DATEVALUE($A6529),NA())))</f>
        <v/>
      </c>
    </row>
    <row r="6530">
      <c r="O6530">
        <f>IF($R6530="","",CHOOSE($Q$2,YEAR(R6530)*12+MONTH(R6530),INT((R6530-2)/7),YEAR(R6530)*4+ROUNDUP(MONTH(R6530)/3)))</f>
        <v/>
      </c>
      <c r="P6530">
        <f>IF($R6530="","",IF($R6531="",1,IF(O6530&lt;&gt;O6531,1,0)))</f>
        <v/>
      </c>
      <c r="Q6530">
        <f>IF(P6530=1,SUM($P$7:P6530),"")</f>
        <v/>
      </c>
      <c r="R6530">
        <f>IF($A6530="","",IF(ISNUMBER($A6530),$A6530,IFERROR(DATEVALUE($A6530),NA())))</f>
        <v/>
      </c>
    </row>
    <row r="6531">
      <c r="O6531">
        <f>IF($R6531="","",CHOOSE($Q$2,YEAR(R6531)*12+MONTH(R6531),INT((R6531-2)/7),YEAR(R6531)*4+ROUNDUP(MONTH(R6531)/3)))</f>
        <v/>
      </c>
      <c r="P6531">
        <f>IF($R6531="","",IF($R6532="",1,IF(O6531&lt;&gt;O6532,1,0)))</f>
        <v/>
      </c>
      <c r="Q6531">
        <f>IF(P6531=1,SUM($P$7:P6531),"")</f>
        <v/>
      </c>
      <c r="R6531">
        <f>IF($A6531="","",IF(ISNUMBER($A6531),$A6531,IFERROR(DATEVALUE($A6531),NA())))</f>
        <v/>
      </c>
    </row>
    <row r="6532">
      <c r="O6532">
        <f>IF($R6532="","",CHOOSE($Q$2,YEAR(R6532)*12+MONTH(R6532),INT((R6532-2)/7),YEAR(R6532)*4+ROUNDUP(MONTH(R6532)/3)))</f>
        <v/>
      </c>
      <c r="P6532">
        <f>IF($R6532="","",IF($R6533="",1,IF(O6532&lt;&gt;O6533,1,0)))</f>
        <v/>
      </c>
      <c r="Q6532">
        <f>IF(P6532=1,SUM($P$7:P6532),"")</f>
        <v/>
      </c>
      <c r="R6532">
        <f>IF($A6532="","",IF(ISNUMBER($A6532),$A6532,IFERROR(DATEVALUE($A6532),NA())))</f>
        <v/>
      </c>
    </row>
    <row r="6533">
      <c r="O6533">
        <f>IF($R6533="","",CHOOSE($Q$2,YEAR(R6533)*12+MONTH(R6533),INT((R6533-2)/7),YEAR(R6533)*4+ROUNDUP(MONTH(R6533)/3)))</f>
        <v/>
      </c>
      <c r="P6533">
        <f>IF($R6533="","",IF($R6534="",1,IF(O6533&lt;&gt;O6534,1,0)))</f>
        <v/>
      </c>
      <c r="Q6533">
        <f>IF(P6533=1,SUM($P$7:P6533),"")</f>
        <v/>
      </c>
      <c r="R6533">
        <f>IF($A6533="","",IF(ISNUMBER($A6533),$A6533,IFERROR(DATEVALUE($A6533),NA())))</f>
        <v/>
      </c>
    </row>
    <row r="6534">
      <c r="O6534">
        <f>IF($R6534="","",CHOOSE($Q$2,YEAR(R6534)*12+MONTH(R6534),INT((R6534-2)/7),YEAR(R6534)*4+ROUNDUP(MONTH(R6534)/3)))</f>
        <v/>
      </c>
      <c r="P6534">
        <f>IF($R6534="","",IF($R6535="",1,IF(O6534&lt;&gt;O6535,1,0)))</f>
        <v/>
      </c>
      <c r="Q6534">
        <f>IF(P6534=1,SUM($P$7:P6534),"")</f>
        <v/>
      </c>
      <c r="R6534">
        <f>IF($A6534="","",IF(ISNUMBER($A6534),$A6534,IFERROR(DATEVALUE($A6534),NA())))</f>
        <v/>
      </c>
    </row>
    <row r="6535">
      <c r="O6535">
        <f>IF($R6535="","",CHOOSE($Q$2,YEAR(R6535)*12+MONTH(R6535),INT((R6535-2)/7),YEAR(R6535)*4+ROUNDUP(MONTH(R6535)/3)))</f>
        <v/>
      </c>
      <c r="P6535">
        <f>IF($R6535="","",IF($R6536="",1,IF(O6535&lt;&gt;O6536,1,0)))</f>
        <v/>
      </c>
      <c r="Q6535">
        <f>IF(P6535=1,SUM($P$7:P6535),"")</f>
        <v/>
      </c>
      <c r="R6535">
        <f>IF($A6535="","",IF(ISNUMBER($A6535),$A6535,IFERROR(DATEVALUE($A6535),NA())))</f>
        <v/>
      </c>
    </row>
    <row r="6536">
      <c r="O6536">
        <f>IF($R6536="","",CHOOSE($Q$2,YEAR(R6536)*12+MONTH(R6536),INT((R6536-2)/7),YEAR(R6536)*4+ROUNDUP(MONTH(R6536)/3)))</f>
        <v/>
      </c>
      <c r="P6536">
        <f>IF($R6536="","",IF($R6537="",1,IF(O6536&lt;&gt;O6537,1,0)))</f>
        <v/>
      </c>
      <c r="Q6536">
        <f>IF(P6536=1,SUM($P$7:P6536),"")</f>
        <v/>
      </c>
      <c r="R6536">
        <f>IF($A6536="","",IF(ISNUMBER($A6536),$A6536,IFERROR(DATEVALUE($A6536),NA())))</f>
        <v/>
      </c>
    </row>
    <row r="6537">
      <c r="O6537">
        <f>IF($R6537="","",CHOOSE($Q$2,YEAR(R6537)*12+MONTH(R6537),INT((R6537-2)/7),YEAR(R6537)*4+ROUNDUP(MONTH(R6537)/3)))</f>
        <v/>
      </c>
      <c r="P6537">
        <f>IF($R6537="","",IF($R6538="",1,IF(O6537&lt;&gt;O6538,1,0)))</f>
        <v/>
      </c>
      <c r="Q6537">
        <f>IF(P6537=1,SUM($P$7:P6537),"")</f>
        <v/>
      </c>
      <c r="R6537">
        <f>IF($A6537="","",IF(ISNUMBER($A6537),$A6537,IFERROR(DATEVALUE($A6537),NA())))</f>
        <v/>
      </c>
    </row>
    <row r="6538">
      <c r="O6538">
        <f>IF($R6538="","",CHOOSE($Q$2,YEAR(R6538)*12+MONTH(R6538),INT((R6538-2)/7),YEAR(R6538)*4+ROUNDUP(MONTH(R6538)/3)))</f>
        <v/>
      </c>
      <c r="P6538">
        <f>IF($R6538="","",IF($R6539="",1,IF(O6538&lt;&gt;O6539,1,0)))</f>
        <v/>
      </c>
      <c r="Q6538">
        <f>IF(P6538=1,SUM($P$7:P6538),"")</f>
        <v/>
      </c>
      <c r="R6538">
        <f>IF($A6538="","",IF(ISNUMBER($A6538),$A6538,IFERROR(DATEVALUE($A6538),NA())))</f>
        <v/>
      </c>
    </row>
    <row r="6539">
      <c r="O6539">
        <f>IF($R6539="","",CHOOSE($Q$2,YEAR(R6539)*12+MONTH(R6539),INT((R6539-2)/7),YEAR(R6539)*4+ROUNDUP(MONTH(R6539)/3)))</f>
        <v/>
      </c>
      <c r="P6539">
        <f>IF($R6539="","",IF($R6540="",1,IF(O6539&lt;&gt;O6540,1,0)))</f>
        <v/>
      </c>
      <c r="Q6539">
        <f>IF(P6539=1,SUM($P$7:P6539),"")</f>
        <v/>
      </c>
      <c r="R6539">
        <f>IF($A6539="","",IF(ISNUMBER($A6539),$A6539,IFERROR(DATEVALUE($A6539),NA())))</f>
        <v/>
      </c>
    </row>
    <row r="6540">
      <c r="O6540">
        <f>IF($R6540="","",CHOOSE($Q$2,YEAR(R6540)*12+MONTH(R6540),INT((R6540-2)/7),YEAR(R6540)*4+ROUNDUP(MONTH(R6540)/3)))</f>
        <v/>
      </c>
      <c r="P6540">
        <f>IF($R6540="","",IF($R6541="",1,IF(O6540&lt;&gt;O6541,1,0)))</f>
        <v/>
      </c>
      <c r="Q6540">
        <f>IF(P6540=1,SUM($P$7:P6540),"")</f>
        <v/>
      </c>
      <c r="R6540">
        <f>IF($A6540="","",IF(ISNUMBER($A6540),$A6540,IFERROR(DATEVALUE($A6540),NA())))</f>
        <v/>
      </c>
    </row>
    <row r="6541">
      <c r="O6541">
        <f>IF($R6541="","",CHOOSE($Q$2,YEAR(R6541)*12+MONTH(R6541),INT((R6541-2)/7),YEAR(R6541)*4+ROUNDUP(MONTH(R6541)/3)))</f>
        <v/>
      </c>
      <c r="P6541">
        <f>IF($R6541="","",IF($R6542="",1,IF(O6541&lt;&gt;O6542,1,0)))</f>
        <v/>
      </c>
      <c r="Q6541">
        <f>IF(P6541=1,SUM($P$7:P6541),"")</f>
        <v/>
      </c>
      <c r="R6541">
        <f>IF($A6541="","",IF(ISNUMBER($A6541),$A6541,IFERROR(DATEVALUE($A6541),NA())))</f>
        <v/>
      </c>
    </row>
    <row r="6542">
      <c r="O6542">
        <f>IF($R6542="","",CHOOSE($Q$2,YEAR(R6542)*12+MONTH(R6542),INT((R6542-2)/7),YEAR(R6542)*4+ROUNDUP(MONTH(R6542)/3)))</f>
        <v/>
      </c>
      <c r="P6542">
        <f>IF($R6542="","",IF($R6543="",1,IF(O6542&lt;&gt;O6543,1,0)))</f>
        <v/>
      </c>
      <c r="Q6542">
        <f>IF(P6542=1,SUM($P$7:P6542),"")</f>
        <v/>
      </c>
      <c r="R6542">
        <f>IF($A6542="","",IF(ISNUMBER($A6542),$A6542,IFERROR(DATEVALUE($A6542),NA())))</f>
        <v/>
      </c>
    </row>
    <row r="6543">
      <c r="O6543">
        <f>IF($R6543="","",CHOOSE($Q$2,YEAR(R6543)*12+MONTH(R6543),INT((R6543-2)/7),YEAR(R6543)*4+ROUNDUP(MONTH(R6543)/3)))</f>
        <v/>
      </c>
      <c r="P6543">
        <f>IF($R6543="","",IF($R6544="",1,IF(O6543&lt;&gt;O6544,1,0)))</f>
        <v/>
      </c>
      <c r="Q6543">
        <f>IF(P6543=1,SUM($P$7:P6543),"")</f>
        <v/>
      </c>
      <c r="R6543">
        <f>IF($A6543="","",IF(ISNUMBER($A6543),$A6543,IFERROR(DATEVALUE($A6543),NA())))</f>
        <v/>
      </c>
    </row>
    <row r="6544">
      <c r="O6544">
        <f>IF($R6544="","",CHOOSE($Q$2,YEAR(R6544)*12+MONTH(R6544),INT((R6544-2)/7),YEAR(R6544)*4+ROUNDUP(MONTH(R6544)/3)))</f>
        <v/>
      </c>
      <c r="P6544">
        <f>IF($R6544="","",IF($R6545="",1,IF(O6544&lt;&gt;O6545,1,0)))</f>
        <v/>
      </c>
      <c r="Q6544">
        <f>IF(P6544=1,SUM($P$7:P6544),"")</f>
        <v/>
      </c>
      <c r="R6544">
        <f>IF($A6544="","",IF(ISNUMBER($A6544),$A6544,IFERROR(DATEVALUE($A6544),NA())))</f>
        <v/>
      </c>
    </row>
    <row r="6545">
      <c r="O6545">
        <f>IF($R6545="","",CHOOSE($Q$2,YEAR(R6545)*12+MONTH(R6545),INT((R6545-2)/7),YEAR(R6545)*4+ROUNDUP(MONTH(R6545)/3)))</f>
        <v/>
      </c>
      <c r="P6545">
        <f>IF($R6545="","",IF($R6546="",1,IF(O6545&lt;&gt;O6546,1,0)))</f>
        <v/>
      </c>
      <c r="Q6545">
        <f>IF(P6545=1,SUM($P$7:P6545),"")</f>
        <v/>
      </c>
      <c r="R6545">
        <f>IF($A6545="","",IF(ISNUMBER($A6545),$A6545,IFERROR(DATEVALUE($A6545),NA())))</f>
        <v/>
      </c>
    </row>
    <row r="6546">
      <c r="O6546">
        <f>IF($R6546="","",CHOOSE($Q$2,YEAR(R6546)*12+MONTH(R6546),INT((R6546-2)/7),YEAR(R6546)*4+ROUNDUP(MONTH(R6546)/3)))</f>
        <v/>
      </c>
      <c r="P6546">
        <f>IF($R6546="","",IF($R6547="",1,IF(O6546&lt;&gt;O6547,1,0)))</f>
        <v/>
      </c>
      <c r="Q6546">
        <f>IF(P6546=1,SUM($P$7:P6546),"")</f>
        <v/>
      </c>
      <c r="R6546">
        <f>IF($A6546="","",IF(ISNUMBER($A6546),$A6546,IFERROR(DATEVALUE($A6546),NA())))</f>
        <v/>
      </c>
    </row>
    <row r="6547">
      <c r="O6547">
        <f>IF($R6547="","",CHOOSE($Q$2,YEAR(R6547)*12+MONTH(R6547),INT((R6547-2)/7),YEAR(R6547)*4+ROUNDUP(MONTH(R6547)/3)))</f>
        <v/>
      </c>
      <c r="P6547">
        <f>IF($R6547="","",IF($R6548="",1,IF(O6547&lt;&gt;O6548,1,0)))</f>
        <v/>
      </c>
      <c r="Q6547">
        <f>IF(P6547=1,SUM($P$7:P6547),"")</f>
        <v/>
      </c>
      <c r="R6547">
        <f>IF($A6547="","",IF(ISNUMBER($A6547),$A6547,IFERROR(DATEVALUE($A6547),NA())))</f>
        <v/>
      </c>
    </row>
    <row r="6548">
      <c r="O6548">
        <f>IF($R6548="","",CHOOSE($Q$2,YEAR(R6548)*12+MONTH(R6548),INT((R6548-2)/7),YEAR(R6548)*4+ROUNDUP(MONTH(R6548)/3)))</f>
        <v/>
      </c>
      <c r="P6548">
        <f>IF($R6548="","",IF($R6549="",1,IF(O6548&lt;&gt;O6549,1,0)))</f>
        <v/>
      </c>
      <c r="Q6548">
        <f>IF(P6548=1,SUM($P$7:P6548),"")</f>
        <v/>
      </c>
      <c r="R6548">
        <f>IF($A6548="","",IF(ISNUMBER($A6548),$A6548,IFERROR(DATEVALUE($A6548),NA())))</f>
        <v/>
      </c>
    </row>
    <row r="6549">
      <c r="O6549">
        <f>IF($R6549="","",CHOOSE($Q$2,YEAR(R6549)*12+MONTH(R6549),INT((R6549-2)/7),YEAR(R6549)*4+ROUNDUP(MONTH(R6549)/3)))</f>
        <v/>
      </c>
      <c r="P6549">
        <f>IF($R6549="","",IF($R6550="",1,IF(O6549&lt;&gt;O6550,1,0)))</f>
        <v/>
      </c>
      <c r="Q6549">
        <f>IF(P6549=1,SUM($P$7:P6549),"")</f>
        <v/>
      </c>
      <c r="R6549">
        <f>IF($A6549="","",IF(ISNUMBER($A6549),$A6549,IFERROR(DATEVALUE($A6549),NA())))</f>
        <v/>
      </c>
    </row>
    <row r="6550">
      <c r="O6550">
        <f>IF($R6550="","",CHOOSE($Q$2,YEAR(R6550)*12+MONTH(R6550),INT((R6550-2)/7),YEAR(R6550)*4+ROUNDUP(MONTH(R6550)/3)))</f>
        <v/>
      </c>
      <c r="P6550">
        <f>IF($R6550="","",IF($R6551="",1,IF(O6550&lt;&gt;O6551,1,0)))</f>
        <v/>
      </c>
      <c r="Q6550">
        <f>IF(P6550=1,SUM($P$7:P6550),"")</f>
        <v/>
      </c>
      <c r="R6550">
        <f>IF($A6550="","",IF(ISNUMBER($A6550),$A6550,IFERROR(DATEVALUE($A6550),NA())))</f>
        <v/>
      </c>
    </row>
    <row r="6551">
      <c r="O6551">
        <f>IF($R6551="","",CHOOSE($Q$2,YEAR(R6551)*12+MONTH(R6551),INT((R6551-2)/7),YEAR(R6551)*4+ROUNDUP(MONTH(R6551)/3)))</f>
        <v/>
      </c>
      <c r="P6551">
        <f>IF($R6551="","",IF($R6552="",1,IF(O6551&lt;&gt;O6552,1,0)))</f>
        <v/>
      </c>
      <c r="Q6551">
        <f>IF(P6551=1,SUM($P$7:P6551),"")</f>
        <v/>
      </c>
      <c r="R6551">
        <f>IF($A6551="","",IF(ISNUMBER($A6551),$A6551,IFERROR(DATEVALUE($A6551),NA())))</f>
        <v/>
      </c>
    </row>
    <row r="6552">
      <c r="O6552">
        <f>IF($R6552="","",CHOOSE($Q$2,YEAR(R6552)*12+MONTH(R6552),INT((R6552-2)/7),YEAR(R6552)*4+ROUNDUP(MONTH(R6552)/3)))</f>
        <v/>
      </c>
      <c r="P6552">
        <f>IF($R6552="","",IF($R6553="",1,IF(O6552&lt;&gt;O6553,1,0)))</f>
        <v/>
      </c>
      <c r="Q6552">
        <f>IF(P6552=1,SUM($P$7:P6552),"")</f>
        <v/>
      </c>
      <c r="R6552">
        <f>IF($A6552="","",IF(ISNUMBER($A6552),$A6552,IFERROR(DATEVALUE($A6552),NA())))</f>
        <v/>
      </c>
    </row>
    <row r="6553">
      <c r="O6553">
        <f>IF($R6553="","",CHOOSE($Q$2,YEAR(R6553)*12+MONTH(R6553),INT((R6553-2)/7),YEAR(R6553)*4+ROUNDUP(MONTH(R6553)/3)))</f>
        <v/>
      </c>
      <c r="P6553">
        <f>IF($R6553="","",IF($R6554="",1,IF(O6553&lt;&gt;O6554,1,0)))</f>
        <v/>
      </c>
      <c r="Q6553">
        <f>IF(P6553=1,SUM($P$7:P6553),"")</f>
        <v/>
      </c>
      <c r="R6553">
        <f>IF($A6553="","",IF(ISNUMBER($A6553),$A6553,IFERROR(DATEVALUE($A6553),NA())))</f>
        <v/>
      </c>
    </row>
    <row r="6554">
      <c r="O6554">
        <f>IF($R6554="","",CHOOSE($Q$2,YEAR(R6554)*12+MONTH(R6554),INT((R6554-2)/7),YEAR(R6554)*4+ROUNDUP(MONTH(R6554)/3)))</f>
        <v/>
      </c>
      <c r="P6554">
        <f>IF($R6554="","",IF($R6555="",1,IF(O6554&lt;&gt;O6555,1,0)))</f>
        <v/>
      </c>
      <c r="Q6554">
        <f>IF(P6554=1,SUM($P$7:P6554),"")</f>
        <v/>
      </c>
      <c r="R6554">
        <f>IF($A6554="","",IF(ISNUMBER($A6554),$A6554,IFERROR(DATEVALUE($A6554),NA())))</f>
        <v/>
      </c>
    </row>
    <row r="6555">
      <c r="O6555">
        <f>IF($R6555="","",CHOOSE($Q$2,YEAR(R6555)*12+MONTH(R6555),INT((R6555-2)/7),YEAR(R6555)*4+ROUNDUP(MONTH(R6555)/3)))</f>
        <v/>
      </c>
      <c r="P6555">
        <f>IF($R6555="","",IF($R6556="",1,IF(O6555&lt;&gt;O6556,1,0)))</f>
        <v/>
      </c>
      <c r="Q6555">
        <f>IF(P6555=1,SUM($P$7:P6555),"")</f>
        <v/>
      </c>
      <c r="R6555">
        <f>IF($A6555="","",IF(ISNUMBER($A6555),$A6555,IFERROR(DATEVALUE($A6555),NA())))</f>
        <v/>
      </c>
    </row>
    <row r="6556">
      <c r="O6556">
        <f>IF($R6556="","",CHOOSE($Q$2,YEAR(R6556)*12+MONTH(R6556),INT((R6556-2)/7),YEAR(R6556)*4+ROUNDUP(MONTH(R6556)/3)))</f>
        <v/>
      </c>
      <c r="P6556">
        <f>IF($R6556="","",IF($R6557="",1,IF(O6556&lt;&gt;O6557,1,0)))</f>
        <v/>
      </c>
      <c r="Q6556">
        <f>IF(P6556=1,SUM($P$7:P6556),"")</f>
        <v/>
      </c>
      <c r="R6556">
        <f>IF($A6556="","",IF(ISNUMBER($A6556),$A6556,IFERROR(DATEVALUE($A6556),NA())))</f>
        <v/>
      </c>
    </row>
    <row r="6557">
      <c r="O6557">
        <f>IF($R6557="","",CHOOSE($Q$2,YEAR(R6557)*12+MONTH(R6557),INT((R6557-2)/7),YEAR(R6557)*4+ROUNDUP(MONTH(R6557)/3)))</f>
        <v/>
      </c>
      <c r="P6557">
        <f>IF($R6557="","",IF($R6558="",1,IF(O6557&lt;&gt;O6558,1,0)))</f>
        <v/>
      </c>
      <c r="Q6557">
        <f>IF(P6557=1,SUM($P$7:P6557),"")</f>
        <v/>
      </c>
      <c r="R6557">
        <f>IF($A6557="","",IF(ISNUMBER($A6557),$A6557,IFERROR(DATEVALUE($A6557),NA())))</f>
        <v/>
      </c>
    </row>
    <row r="6558">
      <c r="O6558">
        <f>IF($R6558="","",CHOOSE($Q$2,YEAR(R6558)*12+MONTH(R6558),INT((R6558-2)/7),YEAR(R6558)*4+ROUNDUP(MONTH(R6558)/3)))</f>
        <v/>
      </c>
      <c r="P6558">
        <f>IF($R6558="","",IF($R6559="",1,IF(O6558&lt;&gt;O6559,1,0)))</f>
        <v/>
      </c>
      <c r="Q6558">
        <f>IF(P6558=1,SUM($P$7:P6558),"")</f>
        <v/>
      </c>
      <c r="R6558">
        <f>IF($A6558="","",IF(ISNUMBER($A6558),$A6558,IFERROR(DATEVALUE($A6558),NA())))</f>
        <v/>
      </c>
    </row>
    <row r="6559">
      <c r="O6559">
        <f>IF($R6559="","",CHOOSE($Q$2,YEAR(R6559)*12+MONTH(R6559),INT((R6559-2)/7),YEAR(R6559)*4+ROUNDUP(MONTH(R6559)/3)))</f>
        <v/>
      </c>
      <c r="P6559">
        <f>IF($R6559="","",IF($R6560="",1,IF(O6559&lt;&gt;O6560,1,0)))</f>
        <v/>
      </c>
      <c r="Q6559">
        <f>IF(P6559=1,SUM($P$7:P6559),"")</f>
        <v/>
      </c>
      <c r="R6559">
        <f>IF($A6559="","",IF(ISNUMBER($A6559),$A6559,IFERROR(DATEVALUE($A6559),NA())))</f>
        <v/>
      </c>
    </row>
    <row r="6560">
      <c r="O6560">
        <f>IF($R6560="","",CHOOSE($Q$2,YEAR(R6560)*12+MONTH(R6560),INT((R6560-2)/7),YEAR(R6560)*4+ROUNDUP(MONTH(R6560)/3)))</f>
        <v/>
      </c>
      <c r="P6560">
        <f>IF($R6560="","",IF($R6561="",1,IF(O6560&lt;&gt;O6561,1,0)))</f>
        <v/>
      </c>
      <c r="Q6560">
        <f>IF(P6560=1,SUM($P$7:P6560),"")</f>
        <v/>
      </c>
      <c r="R6560">
        <f>IF($A6560="","",IF(ISNUMBER($A6560),$A6560,IFERROR(DATEVALUE($A6560),NA())))</f>
        <v/>
      </c>
    </row>
    <row r="6561">
      <c r="O6561">
        <f>IF($R6561="","",CHOOSE($Q$2,YEAR(R6561)*12+MONTH(R6561),INT((R6561-2)/7),YEAR(R6561)*4+ROUNDUP(MONTH(R6561)/3)))</f>
        <v/>
      </c>
      <c r="P6561">
        <f>IF($R6561="","",IF($R6562="",1,IF(O6561&lt;&gt;O6562,1,0)))</f>
        <v/>
      </c>
      <c r="Q6561">
        <f>IF(P6561=1,SUM($P$7:P6561),"")</f>
        <v/>
      </c>
      <c r="R6561">
        <f>IF($A6561="","",IF(ISNUMBER($A6561),$A6561,IFERROR(DATEVALUE($A6561),NA())))</f>
        <v/>
      </c>
    </row>
    <row r="6562">
      <c r="O6562">
        <f>IF($R6562="","",CHOOSE($Q$2,YEAR(R6562)*12+MONTH(R6562),INT((R6562-2)/7),YEAR(R6562)*4+ROUNDUP(MONTH(R6562)/3)))</f>
        <v/>
      </c>
      <c r="P6562">
        <f>IF($R6562="","",IF($R6563="",1,IF(O6562&lt;&gt;O6563,1,0)))</f>
        <v/>
      </c>
      <c r="Q6562">
        <f>IF(P6562=1,SUM($P$7:P6562),"")</f>
        <v/>
      </c>
      <c r="R6562">
        <f>IF($A6562="","",IF(ISNUMBER($A6562),$A6562,IFERROR(DATEVALUE($A6562),NA())))</f>
        <v/>
      </c>
    </row>
    <row r="6563">
      <c r="O6563">
        <f>IF($R6563="","",CHOOSE($Q$2,YEAR(R6563)*12+MONTH(R6563),INT((R6563-2)/7),YEAR(R6563)*4+ROUNDUP(MONTH(R6563)/3)))</f>
        <v/>
      </c>
      <c r="P6563">
        <f>IF($R6563="","",IF($R6564="",1,IF(O6563&lt;&gt;O6564,1,0)))</f>
        <v/>
      </c>
      <c r="Q6563">
        <f>IF(P6563=1,SUM($P$7:P6563),"")</f>
        <v/>
      </c>
      <c r="R6563">
        <f>IF($A6563="","",IF(ISNUMBER($A6563),$A6563,IFERROR(DATEVALUE($A6563),NA())))</f>
        <v/>
      </c>
    </row>
    <row r="6564">
      <c r="O6564">
        <f>IF($R6564="","",CHOOSE($Q$2,YEAR(R6564)*12+MONTH(R6564),INT((R6564-2)/7),YEAR(R6564)*4+ROUNDUP(MONTH(R6564)/3)))</f>
        <v/>
      </c>
      <c r="P6564">
        <f>IF($R6564="","",IF($R6565="",1,IF(O6564&lt;&gt;O6565,1,0)))</f>
        <v/>
      </c>
      <c r="Q6564">
        <f>IF(P6564=1,SUM($P$7:P6564),"")</f>
        <v/>
      </c>
      <c r="R6564">
        <f>IF($A6564="","",IF(ISNUMBER($A6564),$A6564,IFERROR(DATEVALUE($A6564),NA())))</f>
        <v/>
      </c>
    </row>
    <row r="6565">
      <c r="O6565">
        <f>IF($R6565="","",CHOOSE($Q$2,YEAR(R6565)*12+MONTH(R6565),INT((R6565-2)/7),YEAR(R6565)*4+ROUNDUP(MONTH(R6565)/3)))</f>
        <v/>
      </c>
      <c r="P6565">
        <f>IF($R6565="","",IF($R6566="",1,IF(O6565&lt;&gt;O6566,1,0)))</f>
        <v/>
      </c>
      <c r="Q6565">
        <f>IF(P6565=1,SUM($P$7:P6565),"")</f>
        <v/>
      </c>
      <c r="R6565">
        <f>IF($A6565="","",IF(ISNUMBER($A6565),$A6565,IFERROR(DATEVALUE($A6565),NA())))</f>
        <v/>
      </c>
    </row>
    <row r="6566">
      <c r="O6566">
        <f>IF($R6566="","",CHOOSE($Q$2,YEAR(R6566)*12+MONTH(R6566),INT((R6566-2)/7),YEAR(R6566)*4+ROUNDUP(MONTH(R6566)/3)))</f>
        <v/>
      </c>
      <c r="P6566">
        <f>IF($R6566="","",IF($R6567="",1,IF(O6566&lt;&gt;O6567,1,0)))</f>
        <v/>
      </c>
      <c r="Q6566">
        <f>IF(P6566=1,SUM($P$7:P6566),"")</f>
        <v/>
      </c>
      <c r="R6566">
        <f>IF($A6566="","",IF(ISNUMBER($A6566),$A6566,IFERROR(DATEVALUE($A6566),NA())))</f>
        <v/>
      </c>
    </row>
    <row r="6567">
      <c r="O6567">
        <f>IF($R6567="","",CHOOSE($Q$2,YEAR(R6567)*12+MONTH(R6567),INT((R6567-2)/7),YEAR(R6567)*4+ROUNDUP(MONTH(R6567)/3)))</f>
        <v/>
      </c>
      <c r="P6567">
        <f>IF($R6567="","",IF($R6568="",1,IF(O6567&lt;&gt;O6568,1,0)))</f>
        <v/>
      </c>
      <c r="Q6567">
        <f>IF(P6567=1,SUM($P$7:P6567),"")</f>
        <v/>
      </c>
      <c r="R6567">
        <f>IF($A6567="","",IF(ISNUMBER($A6567),$A6567,IFERROR(DATEVALUE($A6567),NA())))</f>
        <v/>
      </c>
    </row>
    <row r="6568">
      <c r="O6568">
        <f>IF($R6568="","",CHOOSE($Q$2,YEAR(R6568)*12+MONTH(R6568),INT((R6568-2)/7),YEAR(R6568)*4+ROUNDUP(MONTH(R6568)/3)))</f>
        <v/>
      </c>
      <c r="P6568">
        <f>IF($R6568="","",IF($R6569="",1,IF(O6568&lt;&gt;O6569,1,0)))</f>
        <v/>
      </c>
      <c r="Q6568">
        <f>IF(P6568=1,SUM($P$7:P6568),"")</f>
        <v/>
      </c>
      <c r="R6568">
        <f>IF($A6568="","",IF(ISNUMBER($A6568),$A6568,IFERROR(DATEVALUE($A6568),NA())))</f>
        <v/>
      </c>
    </row>
    <row r="6569">
      <c r="O6569">
        <f>IF($R6569="","",CHOOSE($Q$2,YEAR(R6569)*12+MONTH(R6569),INT((R6569-2)/7),YEAR(R6569)*4+ROUNDUP(MONTH(R6569)/3)))</f>
        <v/>
      </c>
      <c r="P6569">
        <f>IF($R6569="","",IF($R6570="",1,IF(O6569&lt;&gt;O6570,1,0)))</f>
        <v/>
      </c>
      <c r="Q6569">
        <f>IF(P6569=1,SUM($P$7:P6569),"")</f>
        <v/>
      </c>
      <c r="R6569">
        <f>IF($A6569="","",IF(ISNUMBER($A6569),$A6569,IFERROR(DATEVALUE($A6569),NA())))</f>
        <v/>
      </c>
    </row>
    <row r="6570">
      <c r="O6570">
        <f>IF($R6570="","",CHOOSE($Q$2,YEAR(R6570)*12+MONTH(R6570),INT((R6570-2)/7),YEAR(R6570)*4+ROUNDUP(MONTH(R6570)/3)))</f>
        <v/>
      </c>
      <c r="P6570">
        <f>IF($R6570="","",IF($R6571="",1,IF(O6570&lt;&gt;O6571,1,0)))</f>
        <v/>
      </c>
      <c r="Q6570">
        <f>IF(P6570=1,SUM($P$7:P6570),"")</f>
        <v/>
      </c>
      <c r="R6570">
        <f>IF($A6570="","",IF(ISNUMBER($A6570),$A6570,IFERROR(DATEVALUE($A6570),NA())))</f>
        <v/>
      </c>
    </row>
    <row r="6571">
      <c r="O6571">
        <f>IF($R6571="","",CHOOSE($Q$2,YEAR(R6571)*12+MONTH(R6571),INT((R6571-2)/7),YEAR(R6571)*4+ROUNDUP(MONTH(R6571)/3)))</f>
        <v/>
      </c>
      <c r="P6571">
        <f>IF($R6571="","",IF($R6572="",1,IF(O6571&lt;&gt;O6572,1,0)))</f>
        <v/>
      </c>
      <c r="Q6571">
        <f>IF(P6571=1,SUM($P$7:P6571),"")</f>
        <v/>
      </c>
      <c r="R6571">
        <f>IF($A6571="","",IF(ISNUMBER($A6571),$A6571,IFERROR(DATEVALUE($A6571),NA())))</f>
        <v/>
      </c>
    </row>
    <row r="6572">
      <c r="O6572">
        <f>IF($R6572="","",CHOOSE($Q$2,YEAR(R6572)*12+MONTH(R6572),INT((R6572-2)/7),YEAR(R6572)*4+ROUNDUP(MONTH(R6572)/3)))</f>
        <v/>
      </c>
      <c r="P6572">
        <f>IF($R6572="","",IF($R6573="",1,IF(O6572&lt;&gt;O6573,1,0)))</f>
        <v/>
      </c>
      <c r="Q6572">
        <f>IF(P6572=1,SUM($P$7:P6572),"")</f>
        <v/>
      </c>
      <c r="R6572">
        <f>IF($A6572="","",IF(ISNUMBER($A6572),$A6572,IFERROR(DATEVALUE($A6572),NA())))</f>
        <v/>
      </c>
    </row>
    <row r="6573">
      <c r="O6573">
        <f>IF($R6573="","",CHOOSE($Q$2,YEAR(R6573)*12+MONTH(R6573),INT((R6573-2)/7),YEAR(R6573)*4+ROUNDUP(MONTH(R6573)/3)))</f>
        <v/>
      </c>
      <c r="P6573">
        <f>IF($R6573="","",IF($R6574="",1,IF(O6573&lt;&gt;O6574,1,0)))</f>
        <v/>
      </c>
      <c r="Q6573">
        <f>IF(P6573=1,SUM($P$7:P6573),"")</f>
        <v/>
      </c>
      <c r="R6573">
        <f>IF($A6573="","",IF(ISNUMBER($A6573),$A6573,IFERROR(DATEVALUE($A6573),NA())))</f>
        <v/>
      </c>
    </row>
    <row r="6574">
      <c r="O6574">
        <f>IF($R6574="","",CHOOSE($Q$2,YEAR(R6574)*12+MONTH(R6574),INT((R6574-2)/7),YEAR(R6574)*4+ROUNDUP(MONTH(R6574)/3)))</f>
        <v/>
      </c>
      <c r="P6574">
        <f>IF($R6574="","",IF($R6575="",1,IF(O6574&lt;&gt;O6575,1,0)))</f>
        <v/>
      </c>
      <c r="Q6574">
        <f>IF(P6574=1,SUM($P$7:P6574),"")</f>
        <v/>
      </c>
      <c r="R6574">
        <f>IF($A6574="","",IF(ISNUMBER($A6574),$A6574,IFERROR(DATEVALUE($A6574),NA())))</f>
        <v/>
      </c>
    </row>
    <row r="6575">
      <c r="O6575">
        <f>IF($R6575="","",CHOOSE($Q$2,YEAR(R6575)*12+MONTH(R6575),INT((R6575-2)/7),YEAR(R6575)*4+ROUNDUP(MONTH(R6575)/3)))</f>
        <v/>
      </c>
      <c r="P6575">
        <f>IF($R6575="","",IF($R6576="",1,IF(O6575&lt;&gt;O6576,1,0)))</f>
        <v/>
      </c>
      <c r="Q6575">
        <f>IF(P6575=1,SUM($P$7:P6575),"")</f>
        <v/>
      </c>
      <c r="R6575">
        <f>IF($A6575="","",IF(ISNUMBER($A6575),$A6575,IFERROR(DATEVALUE($A6575),NA())))</f>
        <v/>
      </c>
    </row>
    <row r="6576">
      <c r="O6576">
        <f>IF($R6576="","",CHOOSE($Q$2,YEAR(R6576)*12+MONTH(R6576),INT((R6576-2)/7),YEAR(R6576)*4+ROUNDUP(MONTH(R6576)/3)))</f>
        <v/>
      </c>
      <c r="P6576">
        <f>IF($R6576="","",IF($R6577="",1,IF(O6576&lt;&gt;O6577,1,0)))</f>
        <v/>
      </c>
      <c r="Q6576">
        <f>IF(P6576=1,SUM($P$7:P6576),"")</f>
        <v/>
      </c>
      <c r="R6576">
        <f>IF($A6576="","",IF(ISNUMBER($A6576),$A6576,IFERROR(DATEVALUE($A6576),NA())))</f>
        <v/>
      </c>
    </row>
    <row r="6577">
      <c r="O6577">
        <f>IF($R6577="","",CHOOSE($Q$2,YEAR(R6577)*12+MONTH(R6577),INT((R6577-2)/7),YEAR(R6577)*4+ROUNDUP(MONTH(R6577)/3)))</f>
        <v/>
      </c>
      <c r="P6577">
        <f>IF($R6577="","",IF($R6578="",1,IF(O6577&lt;&gt;O6578,1,0)))</f>
        <v/>
      </c>
      <c r="Q6577">
        <f>IF(P6577=1,SUM($P$7:P6577),"")</f>
        <v/>
      </c>
      <c r="R6577">
        <f>IF($A6577="","",IF(ISNUMBER($A6577),$A6577,IFERROR(DATEVALUE($A6577),NA())))</f>
        <v/>
      </c>
    </row>
    <row r="6578">
      <c r="O6578">
        <f>IF($R6578="","",CHOOSE($Q$2,YEAR(R6578)*12+MONTH(R6578),INT((R6578-2)/7),YEAR(R6578)*4+ROUNDUP(MONTH(R6578)/3)))</f>
        <v/>
      </c>
      <c r="P6578">
        <f>IF($R6578="","",IF($R6579="",1,IF(O6578&lt;&gt;O6579,1,0)))</f>
        <v/>
      </c>
      <c r="Q6578">
        <f>IF(P6578=1,SUM($P$7:P6578),"")</f>
        <v/>
      </c>
      <c r="R6578">
        <f>IF($A6578="","",IF(ISNUMBER($A6578),$A6578,IFERROR(DATEVALUE($A6578),NA())))</f>
        <v/>
      </c>
    </row>
    <row r="6579">
      <c r="O6579">
        <f>IF($R6579="","",CHOOSE($Q$2,YEAR(R6579)*12+MONTH(R6579),INT((R6579-2)/7),YEAR(R6579)*4+ROUNDUP(MONTH(R6579)/3)))</f>
        <v/>
      </c>
      <c r="P6579">
        <f>IF($R6579="","",IF($R6580="",1,IF(O6579&lt;&gt;O6580,1,0)))</f>
        <v/>
      </c>
      <c r="Q6579">
        <f>IF(P6579=1,SUM($P$7:P6579),"")</f>
        <v/>
      </c>
      <c r="R6579">
        <f>IF($A6579="","",IF(ISNUMBER($A6579),$A6579,IFERROR(DATEVALUE($A6579),NA())))</f>
        <v/>
      </c>
    </row>
    <row r="6580">
      <c r="O6580">
        <f>IF($R6580="","",CHOOSE($Q$2,YEAR(R6580)*12+MONTH(R6580),INT((R6580-2)/7),YEAR(R6580)*4+ROUNDUP(MONTH(R6580)/3)))</f>
        <v/>
      </c>
      <c r="P6580">
        <f>IF($R6580="","",IF($R6581="",1,IF(O6580&lt;&gt;O6581,1,0)))</f>
        <v/>
      </c>
      <c r="Q6580">
        <f>IF(P6580=1,SUM($P$7:P6580),"")</f>
        <v/>
      </c>
      <c r="R6580">
        <f>IF($A6580="","",IF(ISNUMBER($A6580),$A6580,IFERROR(DATEVALUE($A6580),NA())))</f>
        <v/>
      </c>
    </row>
    <row r="6581">
      <c r="O6581">
        <f>IF($R6581="","",CHOOSE($Q$2,YEAR(R6581)*12+MONTH(R6581),INT((R6581-2)/7),YEAR(R6581)*4+ROUNDUP(MONTH(R6581)/3)))</f>
        <v/>
      </c>
      <c r="P6581">
        <f>IF($R6581="","",IF($R6582="",1,IF(O6581&lt;&gt;O6582,1,0)))</f>
        <v/>
      </c>
      <c r="Q6581">
        <f>IF(P6581=1,SUM($P$7:P6581),"")</f>
        <v/>
      </c>
      <c r="R6581">
        <f>IF($A6581="","",IF(ISNUMBER($A6581),$A6581,IFERROR(DATEVALUE($A6581),NA())))</f>
        <v/>
      </c>
    </row>
    <row r="6582">
      <c r="O6582">
        <f>IF($R6582="","",CHOOSE($Q$2,YEAR(R6582)*12+MONTH(R6582),INT((R6582-2)/7),YEAR(R6582)*4+ROUNDUP(MONTH(R6582)/3)))</f>
        <v/>
      </c>
      <c r="P6582">
        <f>IF($R6582="","",IF($R6583="",1,IF(O6582&lt;&gt;O6583,1,0)))</f>
        <v/>
      </c>
      <c r="Q6582">
        <f>IF(P6582=1,SUM($P$7:P6582),"")</f>
        <v/>
      </c>
      <c r="R6582">
        <f>IF($A6582="","",IF(ISNUMBER($A6582),$A6582,IFERROR(DATEVALUE($A6582),NA())))</f>
        <v/>
      </c>
    </row>
    <row r="6583">
      <c r="O6583">
        <f>IF($R6583="","",CHOOSE($Q$2,YEAR(R6583)*12+MONTH(R6583),INT((R6583-2)/7),YEAR(R6583)*4+ROUNDUP(MONTH(R6583)/3)))</f>
        <v/>
      </c>
      <c r="P6583">
        <f>IF($R6583="","",IF($R6584="",1,IF(O6583&lt;&gt;O6584,1,0)))</f>
        <v/>
      </c>
      <c r="Q6583">
        <f>IF(P6583=1,SUM($P$7:P6583),"")</f>
        <v/>
      </c>
      <c r="R6583">
        <f>IF($A6583="","",IF(ISNUMBER($A6583),$A6583,IFERROR(DATEVALUE($A6583),NA())))</f>
        <v/>
      </c>
    </row>
    <row r="6584">
      <c r="O6584">
        <f>IF($R6584="","",CHOOSE($Q$2,YEAR(R6584)*12+MONTH(R6584),INT((R6584-2)/7),YEAR(R6584)*4+ROUNDUP(MONTH(R6584)/3)))</f>
        <v/>
      </c>
      <c r="P6584">
        <f>IF($R6584="","",IF($R6585="",1,IF(O6584&lt;&gt;O6585,1,0)))</f>
        <v/>
      </c>
      <c r="Q6584">
        <f>IF(P6584=1,SUM($P$7:P6584),"")</f>
        <v/>
      </c>
      <c r="R6584">
        <f>IF($A6584="","",IF(ISNUMBER($A6584),$A6584,IFERROR(DATEVALUE($A6584),NA())))</f>
        <v/>
      </c>
    </row>
    <row r="6585">
      <c r="O6585">
        <f>IF($R6585="","",CHOOSE($Q$2,YEAR(R6585)*12+MONTH(R6585),INT((R6585-2)/7),YEAR(R6585)*4+ROUNDUP(MONTH(R6585)/3)))</f>
        <v/>
      </c>
      <c r="P6585">
        <f>IF($R6585="","",IF($R6586="",1,IF(O6585&lt;&gt;O6586,1,0)))</f>
        <v/>
      </c>
      <c r="Q6585">
        <f>IF(P6585=1,SUM($P$7:P6585),"")</f>
        <v/>
      </c>
      <c r="R6585">
        <f>IF($A6585="","",IF(ISNUMBER($A6585),$A6585,IFERROR(DATEVALUE($A6585),NA())))</f>
        <v/>
      </c>
    </row>
    <row r="6586">
      <c r="O6586">
        <f>IF($R6586="","",CHOOSE($Q$2,YEAR(R6586)*12+MONTH(R6586),INT((R6586-2)/7),YEAR(R6586)*4+ROUNDUP(MONTH(R6586)/3)))</f>
        <v/>
      </c>
      <c r="P6586">
        <f>IF($R6586="","",IF($R6587="",1,IF(O6586&lt;&gt;O6587,1,0)))</f>
        <v/>
      </c>
      <c r="Q6586">
        <f>IF(P6586=1,SUM($P$7:P6586),"")</f>
        <v/>
      </c>
      <c r="R6586">
        <f>IF($A6586="","",IF(ISNUMBER($A6586),$A6586,IFERROR(DATEVALUE($A6586),NA())))</f>
        <v/>
      </c>
    </row>
    <row r="6587">
      <c r="O6587">
        <f>IF($R6587="","",CHOOSE($Q$2,YEAR(R6587)*12+MONTH(R6587),INT((R6587-2)/7),YEAR(R6587)*4+ROUNDUP(MONTH(R6587)/3)))</f>
        <v/>
      </c>
      <c r="P6587">
        <f>IF($R6587="","",IF($R6588="",1,IF(O6587&lt;&gt;O6588,1,0)))</f>
        <v/>
      </c>
      <c r="Q6587">
        <f>IF(P6587=1,SUM($P$7:P6587),"")</f>
        <v/>
      </c>
      <c r="R6587">
        <f>IF($A6587="","",IF(ISNUMBER($A6587),$A6587,IFERROR(DATEVALUE($A6587),NA())))</f>
        <v/>
      </c>
    </row>
    <row r="6588">
      <c r="O6588">
        <f>IF($R6588="","",CHOOSE($Q$2,YEAR(R6588)*12+MONTH(R6588),INT((R6588-2)/7),YEAR(R6588)*4+ROUNDUP(MONTH(R6588)/3)))</f>
        <v/>
      </c>
      <c r="P6588">
        <f>IF($R6588="","",IF($R6589="",1,IF(O6588&lt;&gt;O6589,1,0)))</f>
        <v/>
      </c>
      <c r="Q6588">
        <f>IF(P6588=1,SUM($P$7:P6588),"")</f>
        <v/>
      </c>
      <c r="R6588">
        <f>IF($A6588="","",IF(ISNUMBER($A6588),$A6588,IFERROR(DATEVALUE($A6588),NA())))</f>
        <v/>
      </c>
    </row>
    <row r="6589">
      <c r="O6589">
        <f>IF($R6589="","",CHOOSE($Q$2,YEAR(R6589)*12+MONTH(R6589),INT((R6589-2)/7),YEAR(R6589)*4+ROUNDUP(MONTH(R6589)/3)))</f>
        <v/>
      </c>
      <c r="P6589">
        <f>IF($R6589="","",IF($R6590="",1,IF(O6589&lt;&gt;O6590,1,0)))</f>
        <v/>
      </c>
      <c r="Q6589">
        <f>IF(P6589=1,SUM($P$7:P6589),"")</f>
        <v/>
      </c>
      <c r="R6589">
        <f>IF($A6589="","",IF(ISNUMBER($A6589),$A6589,IFERROR(DATEVALUE($A6589),NA())))</f>
        <v/>
      </c>
    </row>
    <row r="6590">
      <c r="O6590">
        <f>IF($R6590="","",CHOOSE($Q$2,YEAR(R6590)*12+MONTH(R6590),INT((R6590-2)/7),YEAR(R6590)*4+ROUNDUP(MONTH(R6590)/3)))</f>
        <v/>
      </c>
      <c r="P6590">
        <f>IF($R6590="","",IF($R6591="",1,IF(O6590&lt;&gt;O6591,1,0)))</f>
        <v/>
      </c>
      <c r="Q6590">
        <f>IF(P6590=1,SUM($P$7:P6590),"")</f>
        <v/>
      </c>
      <c r="R6590">
        <f>IF($A6590="","",IF(ISNUMBER($A6590),$A6590,IFERROR(DATEVALUE($A6590),NA())))</f>
        <v/>
      </c>
    </row>
    <row r="6591">
      <c r="O6591">
        <f>IF($R6591="","",CHOOSE($Q$2,YEAR(R6591)*12+MONTH(R6591),INT((R6591-2)/7),YEAR(R6591)*4+ROUNDUP(MONTH(R6591)/3)))</f>
        <v/>
      </c>
      <c r="P6591">
        <f>IF($R6591="","",IF($R6592="",1,IF(O6591&lt;&gt;O6592,1,0)))</f>
        <v/>
      </c>
      <c r="Q6591">
        <f>IF(P6591=1,SUM($P$7:P6591),"")</f>
        <v/>
      </c>
      <c r="R6591">
        <f>IF($A6591="","",IF(ISNUMBER($A6591),$A6591,IFERROR(DATEVALUE($A6591),NA())))</f>
        <v/>
      </c>
    </row>
    <row r="6592">
      <c r="O6592">
        <f>IF($R6592="","",CHOOSE($Q$2,YEAR(R6592)*12+MONTH(R6592),INT((R6592-2)/7),YEAR(R6592)*4+ROUNDUP(MONTH(R6592)/3)))</f>
        <v/>
      </c>
      <c r="P6592">
        <f>IF($R6592="","",IF($R6593="",1,IF(O6592&lt;&gt;O6593,1,0)))</f>
        <v/>
      </c>
      <c r="Q6592">
        <f>IF(P6592=1,SUM($P$7:P6592),"")</f>
        <v/>
      </c>
      <c r="R6592">
        <f>IF($A6592="","",IF(ISNUMBER($A6592),$A6592,IFERROR(DATEVALUE($A6592),NA())))</f>
        <v/>
      </c>
    </row>
    <row r="6593">
      <c r="O6593">
        <f>IF($R6593="","",CHOOSE($Q$2,YEAR(R6593)*12+MONTH(R6593),INT((R6593-2)/7),YEAR(R6593)*4+ROUNDUP(MONTH(R6593)/3)))</f>
        <v/>
      </c>
      <c r="P6593">
        <f>IF($R6593="","",IF($R6594="",1,IF(O6593&lt;&gt;O6594,1,0)))</f>
        <v/>
      </c>
      <c r="Q6593">
        <f>IF(P6593=1,SUM($P$7:P6593),"")</f>
        <v/>
      </c>
      <c r="R6593">
        <f>IF($A6593="","",IF(ISNUMBER($A6593),$A6593,IFERROR(DATEVALUE($A6593),NA())))</f>
        <v/>
      </c>
    </row>
    <row r="6594">
      <c r="O6594">
        <f>IF($R6594="","",CHOOSE($Q$2,YEAR(R6594)*12+MONTH(R6594),INT((R6594-2)/7),YEAR(R6594)*4+ROUNDUP(MONTH(R6594)/3)))</f>
        <v/>
      </c>
      <c r="P6594">
        <f>IF($R6594="","",IF($R6595="",1,IF(O6594&lt;&gt;O6595,1,0)))</f>
        <v/>
      </c>
      <c r="Q6594">
        <f>IF(P6594=1,SUM($P$7:P6594),"")</f>
        <v/>
      </c>
      <c r="R6594">
        <f>IF($A6594="","",IF(ISNUMBER($A6594),$A6594,IFERROR(DATEVALUE($A6594),NA())))</f>
        <v/>
      </c>
    </row>
    <row r="6595">
      <c r="O6595">
        <f>IF($R6595="","",CHOOSE($Q$2,YEAR(R6595)*12+MONTH(R6595),INT((R6595-2)/7),YEAR(R6595)*4+ROUNDUP(MONTH(R6595)/3)))</f>
        <v/>
      </c>
      <c r="P6595">
        <f>IF($R6595="","",IF($R6596="",1,IF(O6595&lt;&gt;O6596,1,0)))</f>
        <v/>
      </c>
      <c r="Q6595">
        <f>IF(P6595=1,SUM($P$7:P6595),"")</f>
        <v/>
      </c>
      <c r="R6595">
        <f>IF($A6595="","",IF(ISNUMBER($A6595),$A6595,IFERROR(DATEVALUE($A6595),NA())))</f>
        <v/>
      </c>
    </row>
    <row r="6596">
      <c r="O6596">
        <f>IF($R6596="","",CHOOSE($Q$2,YEAR(R6596)*12+MONTH(R6596),INT((R6596-2)/7),YEAR(R6596)*4+ROUNDUP(MONTH(R6596)/3)))</f>
        <v/>
      </c>
      <c r="P6596">
        <f>IF($R6596="","",IF($R6597="",1,IF(O6596&lt;&gt;O6597,1,0)))</f>
        <v/>
      </c>
      <c r="Q6596">
        <f>IF(P6596=1,SUM($P$7:P6596),"")</f>
        <v/>
      </c>
      <c r="R6596">
        <f>IF($A6596="","",IF(ISNUMBER($A6596),$A6596,IFERROR(DATEVALUE($A6596),NA())))</f>
        <v/>
      </c>
    </row>
    <row r="6597">
      <c r="O6597">
        <f>IF($R6597="","",CHOOSE($Q$2,YEAR(R6597)*12+MONTH(R6597),INT((R6597-2)/7),YEAR(R6597)*4+ROUNDUP(MONTH(R6597)/3)))</f>
        <v/>
      </c>
      <c r="P6597">
        <f>IF($R6597="","",IF($R6598="",1,IF(O6597&lt;&gt;O6598,1,0)))</f>
        <v/>
      </c>
      <c r="Q6597">
        <f>IF(P6597=1,SUM($P$7:P6597),"")</f>
        <v/>
      </c>
      <c r="R6597">
        <f>IF($A6597="","",IF(ISNUMBER($A6597),$A6597,IFERROR(DATEVALUE($A6597),NA())))</f>
        <v/>
      </c>
    </row>
    <row r="6598">
      <c r="O6598">
        <f>IF($R6598="","",CHOOSE($Q$2,YEAR(R6598)*12+MONTH(R6598),INT((R6598-2)/7),YEAR(R6598)*4+ROUNDUP(MONTH(R6598)/3)))</f>
        <v/>
      </c>
      <c r="P6598">
        <f>IF($R6598="","",IF($R6599="",1,IF(O6598&lt;&gt;O6599,1,0)))</f>
        <v/>
      </c>
      <c r="Q6598">
        <f>IF(P6598=1,SUM($P$7:P6598),"")</f>
        <v/>
      </c>
      <c r="R6598">
        <f>IF($A6598="","",IF(ISNUMBER($A6598),$A6598,IFERROR(DATEVALUE($A6598),NA())))</f>
        <v/>
      </c>
    </row>
    <row r="6599">
      <c r="O6599">
        <f>IF($R6599="","",CHOOSE($Q$2,YEAR(R6599)*12+MONTH(R6599),INT((R6599-2)/7),YEAR(R6599)*4+ROUNDUP(MONTH(R6599)/3)))</f>
        <v/>
      </c>
      <c r="P6599">
        <f>IF($R6599="","",IF($R6600="",1,IF(O6599&lt;&gt;O6600,1,0)))</f>
        <v/>
      </c>
      <c r="Q6599">
        <f>IF(P6599=1,SUM($P$7:P6599),"")</f>
        <v/>
      </c>
      <c r="R6599">
        <f>IF($A6599="","",IF(ISNUMBER($A6599),$A6599,IFERROR(DATEVALUE($A6599),NA())))</f>
        <v/>
      </c>
    </row>
    <row r="6600">
      <c r="O6600">
        <f>IF($R6600="","",CHOOSE($Q$2,YEAR(R6600)*12+MONTH(R6600),INT((R6600-2)/7),YEAR(R6600)*4+ROUNDUP(MONTH(R6600)/3)))</f>
        <v/>
      </c>
      <c r="P6600">
        <f>IF($R6600="","",IF($R6601="",1,IF(O6600&lt;&gt;O6601,1,0)))</f>
        <v/>
      </c>
      <c r="Q6600">
        <f>IF(P6600=1,SUM($P$7:P6600),"")</f>
        <v/>
      </c>
      <c r="R6600">
        <f>IF($A6600="","",IF(ISNUMBER($A6600),$A6600,IFERROR(DATEVALUE($A6600),NA())))</f>
        <v/>
      </c>
    </row>
  </sheetData>
  <dataValidations count="2">
    <dataValidation sqref="Q1" showDropDown="0" showInputMessage="0" showErrorMessage="0" allowBlank="0" type="list">
      <formula1>"Monthly,Weekly,Quarterly"</formula1>
    </dataValidation>
    <dataValidation sqref="C2 D2 E2 F2 G2 H2 I2 J2 K2 L2 M2 N2" showDropDown="0" showInputMessage="0" showErrorMessage="0" allowBlank="0" type="list">
      <formula1>"0,1"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24" customWidth="1" min="4" max="4"/>
  </cols>
  <sheetData>
    <row r="1">
      <c r="A1" s="1" t="inlineStr">
        <is>
          <t>Gold factor regression — Excel (charts • toggles • walk-forward OOS • W/M/Q)</t>
        </is>
      </c>
    </row>
    <row r="2">
      <c r="A2" t="inlineStr">
        <is>
          <t>Dependent: gold (LBMA PM) log return. Regressors: macro factor CHANGES.</t>
        </is>
      </c>
    </row>
    <row r="3">
      <c r="A3" t="inlineStr">
        <is>
          <t>Transform: price/index → LN(t/t-1); yield/vol → first difference (level units).</t>
        </is>
      </c>
    </row>
    <row r="4">
      <c r="A4" t="inlineStr">
        <is>
          <t>FREQUENCY TOGGLE = the Monthly / Weekly / Quarterly sheet tabs (5y window = 60/260/20 periods).</t>
        </is>
      </c>
    </row>
    <row r="5">
      <c r="A5" t="inlineStr">
        <is>
          <t>INCLUDE TOGGLES: row 1 cells M1:T1 (1=in, 0=drop). 0 zeros a factor's column → regression</t>
        </is>
      </c>
    </row>
    <row r="6">
      <c r="A6" t="inlineStr">
        <is>
          <t xml:space="preserve">   runs WITHOUT it (β=0; others, R², fitted &amp; rolling charts = the reduced model). Verified exact.</t>
        </is>
      </c>
    </row>
    <row r="7">
      <c r="A7" t="inlineStr">
        <is>
          <t>WALK-FORWARD OOS: cols AK/AL + the V17 block — fit β on the trailing 60m window, apply to the</t>
        </is>
      </c>
    </row>
    <row r="8">
      <c r="A8" t="inlineStr">
        <is>
          <t xml:space="preserve">   NEXT period's factors (genuine 1-step). OOS R² vs RW(0) &amp; vs RW+drift, RMSE ratio.</t>
        </is>
      </c>
    </row>
    <row r="9">
      <c r="A9" t="inlineStr">
        <is>
          <t>CALC IS MANUAL (press F9) — the rolling regressions are heavy; recompute on demand.</t>
        </is>
      </c>
    </row>
    <row r="10">
      <c r="A10" t="inlineStr">
        <is>
          <t>BLOOMBERG (daily) sheet: paste DAILY levels into A7:N7↓ (Date, XAU/gold, 12 factors); set each</t>
        </is>
      </c>
    </row>
    <row r="11">
      <c r="A11" t="inlineStr">
        <is>
          <t xml:space="preserve">   column's transform (log/diff) in row 5; pick Monthly/Weekly/Quarterly in cell Q1 → the sheet</t>
        </is>
      </c>
    </row>
    <row r="12">
      <c r="A12" t="inlineStr">
        <is>
          <t xml:space="preserve">   resamples daily→period-end and runs the full regression + 60-period walk-forward + charts.</t>
        </is>
      </c>
    </row>
    <row r="13">
      <c r="A13" t="inlineStr"/>
    </row>
    <row r="14">
      <c r="A14" t="inlineStr">
        <is>
          <t>Factor / Bloomberg ticker / Transform / Expected β (monthly cross-check):</t>
        </is>
      </c>
    </row>
    <row r="15">
      <c r="A15" s="5" t="inlineStr">
        <is>
          <t>Factor</t>
        </is>
      </c>
      <c r="B15" s="5" t="inlineStr">
        <is>
          <t>Bloomberg ticker</t>
        </is>
      </c>
      <c r="C15" s="5" t="inlineStr">
        <is>
          <t>Transform</t>
        </is>
      </c>
      <c r="D15" s="5" t="inlineStr">
        <is>
          <t>Expected β (monthly)</t>
        </is>
      </c>
    </row>
    <row r="16">
      <c r="A16" t="inlineStr">
        <is>
          <t>10Y breakeven</t>
        </is>
      </c>
      <c r="B16" t="inlineStr">
        <is>
          <t>USGGBE10 Index</t>
        </is>
      </c>
      <c r="C16" t="inlineStr">
        <is>
          <t>Δ</t>
        </is>
      </c>
      <c r="D16" t="n">
        <v>0.0268</v>
      </c>
    </row>
    <row r="17">
      <c r="A17" t="inlineStr">
        <is>
          <t>10Y TIPS real</t>
        </is>
      </c>
      <c r="B17" t="inlineStr">
        <is>
          <t>USGGT10Y Index</t>
        </is>
      </c>
      <c r="C17" t="inlineStr">
        <is>
          <t>Δ</t>
        </is>
      </c>
      <c r="D17" t="n">
        <v>-0.0837</v>
      </c>
    </row>
    <row r="18">
      <c r="A18" t="inlineStr">
        <is>
          <t>US Dollar Index DXY</t>
        </is>
      </c>
      <c r="B18" t="inlineStr">
        <is>
          <t>DXY Curncy</t>
        </is>
      </c>
      <c r="C18" t="inlineStr">
        <is>
          <t>log ret</t>
        </is>
      </c>
      <c r="D18" t="n">
        <v>-0.898</v>
      </c>
    </row>
    <row r="19">
      <c r="A19" t="inlineStr">
        <is>
          <t>WTI crude oil</t>
        </is>
      </c>
      <c r="B19" t="inlineStr">
        <is>
          <t>CL1 Comdty</t>
        </is>
      </c>
      <c r="C19" t="inlineStr">
        <is>
          <t>log ret</t>
        </is>
      </c>
      <c r="D19" t="n">
        <v>-0.0191</v>
      </c>
    </row>
    <row r="20">
      <c r="A20" t="inlineStr">
        <is>
          <t>Equity vol VIX</t>
        </is>
      </c>
      <c r="B20" t="inlineStr">
        <is>
          <t>VIX Index</t>
        </is>
      </c>
      <c r="C20" t="inlineStr">
        <is>
          <t>Δ</t>
        </is>
      </c>
      <c r="D20" t="n">
        <v>0.0001</v>
      </c>
    </row>
    <row r="21">
      <c r="A21" t="inlineStr">
        <is>
          <t>Rate vol MOVE</t>
        </is>
      </c>
      <c r="B21" t="inlineStr">
        <is>
          <t>MOVE Index</t>
        </is>
      </c>
      <c r="C21" t="inlineStr">
        <is>
          <t>Δ</t>
        </is>
      </c>
      <c r="D21" t="n">
        <v>0.0005999999999999999</v>
      </c>
    </row>
    <row r="22">
      <c r="A22" t="inlineStr">
        <is>
          <t>S&amp;P 500 (price)</t>
        </is>
      </c>
      <c r="B22" t="inlineStr">
        <is>
          <t>SPX Index</t>
        </is>
      </c>
      <c r="C22" t="inlineStr">
        <is>
          <t>log ret</t>
        </is>
      </c>
      <c r="D22" t="n">
        <v>-0.1455</v>
      </c>
    </row>
    <row r="23">
      <c r="A23" t="inlineStr">
        <is>
          <t>US Agg bonds TR</t>
        </is>
      </c>
      <c r="B23" t="inlineStr">
        <is>
          <t>LBUSTRUU Index</t>
        </is>
      </c>
      <c r="C23" t="inlineStr">
        <is>
          <t>log ret</t>
        </is>
      </c>
      <c r="D23" t="n">
        <v>-0.1548</v>
      </c>
    </row>
    <row r="24">
      <c r="A24" t="inlineStr">
        <is>
          <t>Intercept α (monthly)</t>
        </is>
      </c>
      <c r="D24" t="n">
        <v>0.01031</v>
      </c>
    </row>
    <row r="25">
      <c r="A25" t="inlineStr">
        <is>
          <t>R² (monthly)</t>
        </is>
      </c>
      <c r="D25" t="n">
        <v>0.3264</v>
      </c>
    </row>
    <row r="27">
      <c r="A27" t="inlineStr">
        <is>
          <t>Intercept is units-invariant: rescaling a factor leaves α unchanged (β rescales). α = gold drift net of factor moves (= mean only if changes average 0; vol fell 2003-26 so α&gt;mean). Demean returns to make α=mean.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2026-06-25T00:14:39Z</dcterms:created>
  <dcterms:modified xmlns:dcterms="http://purl.org/dc/terms/" xmlns:xsi="http://www.w3.org/2001/XMLSchema-instance" xsi:type="dcterms:W3CDTF">2026-06-25T00:14:40Z</dcterms:modified>
</cp:coreProperties>
</file>